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36"/>
  <workbookPr codeName="현재_통합_문서"/>
  <mc:AlternateContent xmlns:mc="http://schemas.openxmlformats.org/markup-compatibility/2006">
    <mc:Choice Requires="x15">
      <x15ac:absPath xmlns:x15ac="http://schemas.microsoft.com/office/spreadsheetml/2010/11/ac" url="C:\Users\user\Desktop\최종본\"/>
    </mc:Choice>
  </mc:AlternateContent>
  <xr:revisionPtr revIDLastSave="0" documentId="13_ncr:1_{4B91436A-02D6-48F9-B9FB-4F12B7B356AF}" xr6:coauthVersionLast="36" xr6:coauthVersionMax="36" xr10:uidLastSave="{00000000-0000-0000-0000-000000000000}"/>
  <workbookProtection workbookAlgorithmName="SHA-512" workbookHashValue="KrArB5S/yTJKMv0PKbL5maDJvypadMlVc1mC/mU9XoBwBB5d0B8KZAYavrINuJbuhZ2wStdYLzwzdoeV3T1UyA==" workbookSaltValue="4lmHlPWbWt5ziq72Mn2rrA==" workbookSpinCount="100000" lockStructure="1"/>
  <bookViews>
    <workbookView xWindow="0" yWindow="0" windowWidth="22785" windowHeight="8655" tabRatio="769" xr2:uid="{00000000-000D-0000-FFFF-FFFF00000000}"/>
  </bookViews>
  <sheets>
    <sheet name="자료입력 및 결과표시" sheetId="1" r:id="rId1"/>
    <sheet name="기술자 등급 기술자격 경력(데이터 입력)" sheetId="10" r:id="rId2"/>
    <sheet name="기술자 실적(데이터 입력)" sheetId="13" r:id="rId3"/>
    <sheet name="교육훈련(데이터 입력)" sheetId="12" r:id="rId4"/>
    <sheet name="유사용역 수행실적(데이터 입력)" sheetId="2" r:id="rId5"/>
    <sheet name="개발실적(데이터 입력)" sheetId="3" r:id="rId6"/>
    <sheet name="활용실적(데이터 입력)" sheetId="4" r:id="rId7"/>
    <sheet name="업무중복도(데이터 입력)" sheetId="5" r:id="rId8"/>
    <sheet name="재정상태건실도(데이터 입력)" sheetId="9" r:id="rId9"/>
    <sheet name="업체별 기술인 명단(데이터 입력)" sheetId="8" r:id="rId10"/>
  </sheets>
  <definedNames>
    <definedName name="_xlnm._FilterDatabase" localSheetId="2" hidden="1">#REF!</definedName>
    <definedName name="_xlnm._FilterDatabase" hidden="1">#REF!</definedName>
    <definedName name="_FilterDatabase2" localSheetId="2" hidden="1">#REF!</definedName>
    <definedName name="_FilterDatabase2" hidden="1">#REF!</definedName>
    <definedName name="_xlnm.Print_Area" localSheetId="2">#REF!</definedName>
    <definedName name="_xlnm.Print_Area" localSheetId="0">'자료입력 및 결과표시'!$A$1:$AP$60</definedName>
    <definedName name="_xlnm.Print_Area">#REF!</definedName>
    <definedName name="Print_Area2" localSheetId="2">#REF!</definedName>
    <definedName name="Print_Area2">#REF!</definedName>
    <definedName name="_xlnm.Print_Titles" localSheetId="2">#REF!</definedName>
    <definedName name="_xlnm.Print_Titles">#REF!</definedName>
  </definedNames>
  <calcPr calcId="179021"/>
</workbook>
</file>

<file path=xl/calcChain.xml><?xml version="1.0" encoding="utf-8"?>
<calcChain xmlns="http://schemas.openxmlformats.org/spreadsheetml/2006/main">
  <c r="Z1001" i="13" l="1"/>
  <c r="Z1000" i="13"/>
  <c r="Z999" i="13"/>
  <c r="Z998" i="13"/>
  <c r="Z997" i="13"/>
  <c r="Z996" i="13"/>
  <c r="Z995" i="13"/>
  <c r="Z994" i="13"/>
  <c r="Z993" i="13"/>
  <c r="Z992" i="13"/>
  <c r="Z991" i="13"/>
  <c r="Z990" i="13"/>
  <c r="Z989" i="13"/>
  <c r="Z988" i="13"/>
  <c r="Z987" i="13"/>
  <c r="Z986" i="13"/>
  <c r="Z985" i="13"/>
  <c r="Z984" i="13"/>
  <c r="Z983" i="13"/>
  <c r="Z982" i="13"/>
  <c r="Z981" i="13"/>
  <c r="Z980" i="13"/>
  <c r="Z979" i="13"/>
  <c r="Z978" i="13"/>
  <c r="Z977" i="13"/>
  <c r="Z976" i="13"/>
  <c r="Z975" i="13"/>
  <c r="Z974" i="13"/>
  <c r="Z973" i="13"/>
  <c r="Z972" i="13"/>
  <c r="Z971" i="13"/>
  <c r="Z970" i="13"/>
  <c r="Z969" i="13"/>
  <c r="Z968" i="13"/>
  <c r="Z967" i="13"/>
  <c r="Z966" i="13"/>
  <c r="Z965" i="13"/>
  <c r="Z964" i="13"/>
  <c r="Z963" i="13"/>
  <c r="Z962" i="13"/>
  <c r="Z961" i="13"/>
  <c r="Z960" i="13"/>
  <c r="Z959" i="13"/>
  <c r="Z958" i="13"/>
  <c r="Z957" i="13"/>
  <c r="Z956" i="13"/>
  <c r="Z955" i="13"/>
  <c r="Z954" i="13"/>
  <c r="Z953" i="13"/>
  <c r="Z952" i="13"/>
  <c r="Z951" i="13"/>
  <c r="Z950" i="13"/>
  <c r="Z949" i="13"/>
  <c r="Z948" i="13"/>
  <c r="Z947" i="13"/>
  <c r="Z946" i="13"/>
  <c r="Z945" i="13"/>
  <c r="Z944" i="13"/>
  <c r="Z943" i="13"/>
  <c r="Z942" i="13"/>
  <c r="Z941" i="13"/>
  <c r="Z940" i="13"/>
  <c r="Z939" i="13"/>
  <c r="Z938" i="13"/>
  <c r="Z937" i="13"/>
  <c r="Z936" i="13"/>
  <c r="Z935" i="13"/>
  <c r="Z934" i="13"/>
  <c r="Z933" i="13"/>
  <c r="Z932" i="13"/>
  <c r="Z931" i="13"/>
  <c r="Z930" i="13"/>
  <c r="Z929" i="13"/>
  <c r="Z928" i="13"/>
  <c r="Z927" i="13"/>
  <c r="Z926" i="13"/>
  <c r="Z925" i="13"/>
  <c r="Z924" i="13"/>
  <c r="Z923" i="13"/>
  <c r="Z922" i="13"/>
  <c r="Z921" i="13"/>
  <c r="Z920" i="13"/>
  <c r="Z919" i="13"/>
  <c r="Z918" i="13"/>
  <c r="Z917" i="13"/>
  <c r="Z916" i="13"/>
  <c r="Z915" i="13"/>
  <c r="Z914" i="13"/>
  <c r="Z913" i="13"/>
  <c r="Z912" i="13"/>
  <c r="Z911" i="13"/>
  <c r="Z910" i="13"/>
  <c r="Z909" i="13"/>
  <c r="Z908" i="13"/>
  <c r="Z907" i="13"/>
  <c r="Z906" i="13"/>
  <c r="Z905" i="13"/>
  <c r="Z904" i="13"/>
  <c r="Z903" i="13"/>
  <c r="Z902" i="13"/>
  <c r="Z901" i="13"/>
  <c r="Z900" i="13"/>
  <c r="Z899" i="13"/>
  <c r="Z898" i="13"/>
  <c r="Z897" i="13"/>
  <c r="Z896" i="13"/>
  <c r="Z895" i="13"/>
  <c r="Z894" i="13"/>
  <c r="Z893" i="13"/>
  <c r="Z892" i="13"/>
  <c r="Z891" i="13"/>
  <c r="Z890" i="13"/>
  <c r="Z889" i="13"/>
  <c r="Z888" i="13"/>
  <c r="Z887" i="13"/>
  <c r="Z886" i="13"/>
  <c r="Z885" i="13"/>
  <c r="Z884" i="13"/>
  <c r="Z883" i="13"/>
  <c r="Z882" i="13"/>
  <c r="Z881" i="13"/>
  <c r="Z880" i="13"/>
  <c r="Z879" i="13"/>
  <c r="Z878" i="13"/>
  <c r="Z877" i="13"/>
  <c r="Z876" i="13"/>
  <c r="Z875" i="13"/>
  <c r="Z874" i="13"/>
  <c r="Z873" i="13"/>
  <c r="Z872" i="13"/>
  <c r="Z871" i="13"/>
  <c r="Z870" i="13"/>
  <c r="Z869" i="13"/>
  <c r="Z868" i="13"/>
  <c r="Z867" i="13"/>
  <c r="Z866" i="13"/>
  <c r="Z865" i="13"/>
  <c r="Z864" i="13"/>
  <c r="Z863" i="13"/>
  <c r="Z862" i="13"/>
  <c r="Z861" i="13"/>
  <c r="Z860" i="13"/>
  <c r="Z859" i="13"/>
  <c r="Z858" i="13"/>
  <c r="Z857" i="13"/>
  <c r="Z856" i="13"/>
  <c r="Z855" i="13"/>
  <c r="Z854" i="13"/>
  <c r="Z853" i="13"/>
  <c r="Z852" i="13"/>
  <c r="Z851" i="13"/>
  <c r="Z850" i="13"/>
  <c r="Z849" i="13"/>
  <c r="Z848" i="13"/>
  <c r="Z847" i="13"/>
  <c r="Z846" i="13"/>
  <c r="Z845" i="13"/>
  <c r="Z844" i="13"/>
  <c r="Z843" i="13"/>
  <c r="Z842" i="13"/>
  <c r="Z841" i="13"/>
  <c r="Z840" i="13"/>
  <c r="Z839" i="13"/>
  <c r="Z838" i="13"/>
  <c r="Z837" i="13"/>
  <c r="Z836" i="13"/>
  <c r="Z835" i="13"/>
  <c r="Z834" i="13"/>
  <c r="Z833" i="13"/>
  <c r="Z832" i="13"/>
  <c r="Z831" i="13"/>
  <c r="Z830" i="13"/>
  <c r="Z829" i="13"/>
  <c r="Z828" i="13"/>
  <c r="Z827" i="13"/>
  <c r="Z826" i="13"/>
  <c r="Z825" i="13"/>
  <c r="Z824" i="13"/>
  <c r="Z823" i="13"/>
  <c r="Z822" i="13"/>
  <c r="Z821" i="13"/>
  <c r="Z820" i="13"/>
  <c r="Z819" i="13"/>
  <c r="Z818" i="13"/>
  <c r="Z817" i="13"/>
  <c r="Z816" i="13"/>
  <c r="Z815" i="13"/>
  <c r="Z814" i="13"/>
  <c r="Z813" i="13"/>
  <c r="Z812" i="13"/>
  <c r="Z811" i="13"/>
  <c r="Z810" i="13"/>
  <c r="Z809" i="13"/>
  <c r="Z808" i="13"/>
  <c r="Z807" i="13"/>
  <c r="Z806" i="13"/>
  <c r="Z805" i="13"/>
  <c r="Z804" i="13"/>
  <c r="Z803" i="13"/>
  <c r="Z802" i="13"/>
  <c r="Z801" i="13"/>
  <c r="Z800" i="13"/>
  <c r="Z799" i="13"/>
  <c r="Z798" i="13"/>
  <c r="Z797" i="13"/>
  <c r="Z796" i="13"/>
  <c r="Z795" i="13"/>
  <c r="Z794" i="13"/>
  <c r="Z793" i="13"/>
  <c r="Z792" i="13"/>
  <c r="Z791" i="13"/>
  <c r="Z790" i="13"/>
  <c r="Z789" i="13"/>
  <c r="Z788" i="13"/>
  <c r="Z787" i="13"/>
  <c r="Z786" i="13"/>
  <c r="Z785" i="13"/>
  <c r="Z784" i="13"/>
  <c r="Z783" i="13"/>
  <c r="Z782" i="13"/>
  <c r="Z781" i="13"/>
  <c r="Z780" i="13"/>
  <c r="Z779" i="13"/>
  <c r="Z778" i="13"/>
  <c r="Z777" i="13"/>
  <c r="Z776" i="13"/>
  <c r="Z775" i="13"/>
  <c r="Z774" i="13"/>
  <c r="Z773" i="13"/>
  <c r="Z772" i="13"/>
  <c r="Z771" i="13"/>
  <c r="Z770" i="13"/>
  <c r="Z769" i="13"/>
  <c r="Z768" i="13"/>
  <c r="Z767" i="13"/>
  <c r="Z766" i="13"/>
  <c r="Z765" i="13"/>
  <c r="Z764" i="13"/>
  <c r="Z763" i="13"/>
  <c r="Z762" i="13"/>
  <c r="Z761" i="13"/>
  <c r="Z760" i="13"/>
  <c r="Z759" i="13"/>
  <c r="Z758" i="13"/>
  <c r="Z757" i="13"/>
  <c r="Z756" i="13"/>
  <c r="Z755" i="13"/>
  <c r="Z754" i="13"/>
  <c r="Z753" i="13"/>
  <c r="Z752" i="13"/>
  <c r="Z751" i="13"/>
  <c r="Z750" i="13"/>
  <c r="Z749" i="13"/>
  <c r="Z748" i="13"/>
  <c r="Z747" i="13"/>
  <c r="Z746" i="13"/>
  <c r="Z745" i="13"/>
  <c r="Z744" i="13"/>
  <c r="Z743" i="13"/>
  <c r="Z742" i="13"/>
  <c r="Z741" i="13"/>
  <c r="Z740" i="13"/>
  <c r="Z739" i="13"/>
  <c r="Z738" i="13"/>
  <c r="Z737" i="13"/>
  <c r="Z736" i="13"/>
  <c r="Z735" i="13"/>
  <c r="Z734" i="13"/>
  <c r="Z733" i="13"/>
  <c r="Z732" i="13"/>
  <c r="Z731" i="13"/>
  <c r="Z730" i="13"/>
  <c r="Z729" i="13"/>
  <c r="Z728" i="13"/>
  <c r="Z727" i="13"/>
  <c r="Z726" i="13"/>
  <c r="Z725" i="13"/>
  <c r="Z724" i="13"/>
  <c r="Z723" i="13"/>
  <c r="Z722" i="13"/>
  <c r="Z721" i="13"/>
  <c r="Z720" i="13"/>
  <c r="Z719" i="13"/>
  <c r="Z718" i="13"/>
  <c r="Z717" i="13"/>
  <c r="Z716" i="13"/>
  <c r="Z715" i="13"/>
  <c r="Z714" i="13"/>
  <c r="Z713" i="13"/>
  <c r="Z712" i="13"/>
  <c r="Z711" i="13"/>
  <c r="Z710" i="13"/>
  <c r="Z709" i="13"/>
  <c r="Z708" i="13"/>
  <c r="Z707" i="13"/>
  <c r="Z706" i="13"/>
  <c r="Z705" i="13"/>
  <c r="Z704" i="13"/>
  <c r="Z703" i="13"/>
  <c r="Z702" i="13"/>
  <c r="Z701" i="13"/>
  <c r="Z700" i="13"/>
  <c r="Z699" i="13"/>
  <c r="Z698" i="13"/>
  <c r="Z697" i="13"/>
  <c r="Z696" i="13"/>
  <c r="Z695" i="13"/>
  <c r="Z694" i="13"/>
  <c r="Z693" i="13"/>
  <c r="Z692" i="13"/>
  <c r="Z691" i="13"/>
  <c r="Z690" i="13"/>
  <c r="Z689" i="13"/>
  <c r="Z688" i="13"/>
  <c r="Z687" i="13"/>
  <c r="Z686" i="13"/>
  <c r="Z685" i="13"/>
  <c r="Z684" i="13"/>
  <c r="Z683" i="13"/>
  <c r="Z682" i="13"/>
  <c r="Z681" i="13"/>
  <c r="Z680" i="13"/>
  <c r="Z679" i="13"/>
  <c r="Z678" i="13"/>
  <c r="Z677" i="13"/>
  <c r="Z676" i="13"/>
  <c r="Z675" i="13"/>
  <c r="Z674" i="13"/>
  <c r="Z673" i="13"/>
  <c r="Z672" i="13"/>
  <c r="Z671" i="13"/>
  <c r="Z670" i="13"/>
  <c r="Z669" i="13"/>
  <c r="Z668" i="13"/>
  <c r="Z667" i="13"/>
  <c r="Z666" i="13"/>
  <c r="Z665" i="13"/>
  <c r="Z664" i="13"/>
  <c r="Z663" i="13"/>
  <c r="Z662" i="13"/>
  <c r="Z661" i="13"/>
  <c r="Z660" i="13"/>
  <c r="Z659" i="13"/>
  <c r="Z658" i="13"/>
  <c r="Z657" i="13"/>
  <c r="Z656" i="13"/>
  <c r="Z655" i="13"/>
  <c r="Z654" i="13"/>
  <c r="Z653" i="13"/>
  <c r="Z652" i="13"/>
  <c r="Z651" i="13"/>
  <c r="Z650" i="13"/>
  <c r="Z649" i="13"/>
  <c r="Z648" i="13"/>
  <c r="Z647" i="13"/>
  <c r="Z646" i="13"/>
  <c r="Z645" i="13"/>
  <c r="Z644" i="13"/>
  <c r="Z643" i="13"/>
  <c r="Z642" i="13"/>
  <c r="Z641" i="13"/>
  <c r="Z640" i="13"/>
  <c r="Z639" i="13"/>
  <c r="Z638" i="13"/>
  <c r="Z637" i="13"/>
  <c r="Z636" i="13"/>
  <c r="Z635" i="13"/>
  <c r="Z634" i="13"/>
  <c r="Z633" i="13"/>
  <c r="Z632" i="13"/>
  <c r="Z631" i="13"/>
  <c r="Z630" i="13"/>
  <c r="Z629" i="13"/>
  <c r="Z628" i="13"/>
  <c r="Z627" i="13"/>
  <c r="Z626" i="13"/>
  <c r="Z625" i="13"/>
  <c r="Z624" i="13"/>
  <c r="Z623" i="13"/>
  <c r="Z622" i="13"/>
  <c r="Z621" i="13"/>
  <c r="Z620" i="13"/>
  <c r="Z619" i="13"/>
  <c r="Z618" i="13"/>
  <c r="Z617" i="13"/>
  <c r="Z616" i="13"/>
  <c r="Z615" i="13"/>
  <c r="Z614" i="13"/>
  <c r="Z613" i="13"/>
  <c r="Z612" i="13"/>
  <c r="Z611" i="13"/>
  <c r="Z610" i="13"/>
  <c r="Z609" i="13"/>
  <c r="Z608" i="13"/>
  <c r="Z607" i="13"/>
  <c r="Z606" i="13"/>
  <c r="Z605" i="13"/>
  <c r="Z604" i="13"/>
  <c r="Z603" i="13"/>
  <c r="Z602" i="13"/>
  <c r="Z601" i="13"/>
  <c r="Z600" i="13"/>
  <c r="Z599" i="13"/>
  <c r="Z598" i="13"/>
  <c r="Z597" i="13"/>
  <c r="Z596" i="13"/>
  <c r="Z595" i="13"/>
  <c r="Z594" i="13"/>
  <c r="Z593" i="13"/>
  <c r="Z592" i="13"/>
  <c r="Z591" i="13"/>
  <c r="Z590" i="13"/>
  <c r="Z589" i="13"/>
  <c r="Z588" i="13"/>
  <c r="Z587" i="13"/>
  <c r="Z586" i="13"/>
  <c r="Z585" i="13"/>
  <c r="Z584" i="13"/>
  <c r="Z583" i="13"/>
  <c r="Z582" i="13"/>
  <c r="Z581" i="13"/>
  <c r="Z580" i="13"/>
  <c r="Z579" i="13"/>
  <c r="Z578" i="13"/>
  <c r="Z577" i="13"/>
  <c r="Z576" i="13"/>
  <c r="Z575" i="13"/>
  <c r="Z574" i="13"/>
  <c r="Z573" i="13"/>
  <c r="Z572" i="13"/>
  <c r="Z571" i="13"/>
  <c r="Z570" i="13"/>
  <c r="Z569" i="13"/>
  <c r="Z568" i="13"/>
  <c r="Z567" i="13"/>
  <c r="Z566" i="13"/>
  <c r="Z565" i="13"/>
  <c r="Z564" i="13"/>
  <c r="Z563" i="13"/>
  <c r="Z562" i="13"/>
  <c r="Z561" i="13"/>
  <c r="Z560" i="13"/>
  <c r="Z559" i="13"/>
  <c r="Z558" i="13"/>
  <c r="Z557" i="13"/>
  <c r="Z556" i="13"/>
  <c r="Z555" i="13"/>
  <c r="Z554" i="13"/>
  <c r="Z553" i="13"/>
  <c r="Z552" i="13"/>
  <c r="Z551" i="13"/>
  <c r="Z550" i="13"/>
  <c r="Z549" i="13"/>
  <c r="Z548" i="13"/>
  <c r="Z547" i="13"/>
  <c r="Z546" i="13"/>
  <c r="Z545" i="13"/>
  <c r="Z544" i="13"/>
  <c r="Z543" i="13"/>
  <c r="Z542" i="13"/>
  <c r="Z541" i="13"/>
  <c r="Z540" i="13"/>
  <c r="Z539" i="13"/>
  <c r="Z538" i="13"/>
  <c r="Z537" i="13"/>
  <c r="Z536" i="13"/>
  <c r="Z535" i="13"/>
  <c r="Z534" i="13"/>
  <c r="Z533" i="13"/>
  <c r="Z532" i="13"/>
  <c r="Z531" i="13"/>
  <c r="Z530" i="13"/>
  <c r="Z529" i="13"/>
  <c r="Z528" i="13"/>
  <c r="Z527" i="13"/>
  <c r="Z526" i="13"/>
  <c r="Z525" i="13"/>
  <c r="Z524" i="13"/>
  <c r="Z523" i="13"/>
  <c r="Z522" i="13"/>
  <c r="Z521" i="13"/>
  <c r="Z520" i="13"/>
  <c r="Z519" i="13"/>
  <c r="Z518" i="13"/>
  <c r="Z517" i="13"/>
  <c r="Z516" i="13"/>
  <c r="Z515" i="13"/>
  <c r="Z514" i="13"/>
  <c r="Z513" i="13"/>
  <c r="Z512" i="13"/>
  <c r="Z511" i="13"/>
  <c r="Z510" i="13"/>
  <c r="Z509" i="13"/>
  <c r="Z508" i="13"/>
  <c r="Z507" i="13"/>
  <c r="Z506" i="13"/>
  <c r="Z505" i="13"/>
  <c r="Z504" i="13"/>
  <c r="Z503" i="13"/>
  <c r="Z502" i="13"/>
  <c r="Z501" i="13"/>
  <c r="Z500" i="13"/>
  <c r="Z499" i="13"/>
  <c r="Z498" i="13"/>
  <c r="Z497" i="13"/>
  <c r="Z496" i="13"/>
  <c r="Z495" i="13"/>
  <c r="Z494" i="13"/>
  <c r="Z493" i="13"/>
  <c r="Z492" i="13"/>
  <c r="Z491" i="13"/>
  <c r="Z490" i="13"/>
  <c r="Z489" i="13"/>
  <c r="Z488" i="13"/>
  <c r="Z487" i="13"/>
  <c r="Z486" i="13"/>
  <c r="Z485" i="13"/>
  <c r="Z484" i="13"/>
  <c r="Z483" i="13"/>
  <c r="Z482" i="13"/>
  <c r="Z481" i="13"/>
  <c r="Z480" i="13"/>
  <c r="Z479" i="13"/>
  <c r="Z478" i="13"/>
  <c r="Z477" i="13"/>
  <c r="Z476" i="13"/>
  <c r="Z475" i="13"/>
  <c r="Z474" i="13"/>
  <c r="Z473" i="13"/>
  <c r="Z472" i="13"/>
  <c r="Z471" i="13"/>
  <c r="Z470" i="13"/>
  <c r="Z469" i="13"/>
  <c r="Z468" i="13"/>
  <c r="Z467" i="13"/>
  <c r="Z466" i="13"/>
  <c r="Z465" i="13"/>
  <c r="Z464" i="13"/>
  <c r="Z463" i="13"/>
  <c r="Z462" i="13"/>
  <c r="Z461" i="13"/>
  <c r="Z460" i="13"/>
  <c r="Z459" i="13"/>
  <c r="Z458" i="13"/>
  <c r="Z457" i="13"/>
  <c r="Z456" i="13"/>
  <c r="Z455" i="13"/>
  <c r="Z454" i="13"/>
  <c r="Z453" i="13"/>
  <c r="Z452" i="13"/>
  <c r="Z451" i="13"/>
  <c r="Z450" i="13"/>
  <c r="Z449" i="13"/>
  <c r="Z448" i="13"/>
  <c r="Z447" i="13"/>
  <c r="Z446" i="13"/>
  <c r="Z445" i="13"/>
  <c r="Z444" i="13"/>
  <c r="Z443" i="13"/>
  <c r="Z442" i="13"/>
  <c r="Z441" i="13"/>
  <c r="Z440" i="13"/>
  <c r="Z439" i="13"/>
  <c r="Z438" i="13"/>
  <c r="Z437" i="13"/>
  <c r="Z436" i="13"/>
  <c r="Z435" i="13"/>
  <c r="Z434" i="13"/>
  <c r="Z433" i="13"/>
  <c r="Z432" i="13"/>
  <c r="Z431" i="13"/>
  <c r="Z430" i="13"/>
  <c r="Z429" i="13"/>
  <c r="Z428" i="13"/>
  <c r="Z427" i="13"/>
  <c r="Z426" i="13"/>
  <c r="Z425" i="13"/>
  <c r="Z424" i="13"/>
  <c r="Z423" i="13"/>
  <c r="Z422" i="13"/>
  <c r="Z421" i="13"/>
  <c r="Z420" i="13"/>
  <c r="Z419" i="13"/>
  <c r="Z418" i="13"/>
  <c r="Z417" i="13"/>
  <c r="Z416" i="13"/>
  <c r="Z415" i="13"/>
  <c r="Z414" i="13"/>
  <c r="Z413" i="13"/>
  <c r="Z412" i="13"/>
  <c r="Z411" i="13"/>
  <c r="Z410" i="13"/>
  <c r="Z409" i="13"/>
  <c r="Z408" i="13"/>
  <c r="Z407" i="13"/>
  <c r="Z406" i="13"/>
  <c r="Z405" i="13"/>
  <c r="Z404" i="13"/>
  <c r="Z403" i="13"/>
  <c r="Z402" i="13"/>
  <c r="Z401" i="13"/>
  <c r="Z400" i="13"/>
  <c r="Z399" i="13"/>
  <c r="Z398" i="13"/>
  <c r="Z397" i="13"/>
  <c r="Z396" i="13"/>
  <c r="Z395" i="13"/>
  <c r="Z394" i="13"/>
  <c r="Z393" i="13"/>
  <c r="Z392" i="13"/>
  <c r="Z391" i="13"/>
  <c r="Z390" i="13"/>
  <c r="Z389" i="13"/>
  <c r="Z388" i="13"/>
  <c r="Z387" i="13"/>
  <c r="Z386" i="13"/>
  <c r="Z385" i="13"/>
  <c r="Z384" i="13"/>
  <c r="Z383" i="13"/>
  <c r="Z382" i="13"/>
  <c r="Z381" i="13"/>
  <c r="Z380" i="13"/>
  <c r="Z379" i="13"/>
  <c r="Z378" i="13"/>
  <c r="Z377" i="13"/>
  <c r="Z376" i="13"/>
  <c r="Z375" i="13"/>
  <c r="Z374" i="13"/>
  <c r="Z373" i="13"/>
  <c r="Z372" i="13"/>
  <c r="Z371" i="13"/>
  <c r="Z370" i="13"/>
  <c r="Z369" i="13"/>
  <c r="Z368" i="13"/>
  <c r="Z367" i="13"/>
  <c r="Z366" i="13"/>
  <c r="Z365" i="13"/>
  <c r="Z364" i="13"/>
  <c r="Z363" i="13"/>
  <c r="Z362" i="13"/>
  <c r="Z361" i="13"/>
  <c r="Z360" i="13"/>
  <c r="Z359" i="13"/>
  <c r="Z358" i="13"/>
  <c r="Z357" i="13"/>
  <c r="Z356" i="13"/>
  <c r="Z355" i="13"/>
  <c r="Z354" i="13"/>
  <c r="Z353" i="13"/>
  <c r="Z352" i="13"/>
  <c r="Z351" i="13"/>
  <c r="Z350" i="13"/>
  <c r="Z349" i="13"/>
  <c r="Z348" i="13"/>
  <c r="Z347" i="13"/>
  <c r="Z346" i="13"/>
  <c r="Z345" i="13"/>
  <c r="Z344" i="13"/>
  <c r="Z343" i="13"/>
  <c r="Z342" i="13"/>
  <c r="Z341" i="13"/>
  <c r="Z340" i="13"/>
  <c r="Z339" i="13"/>
  <c r="Z338" i="13"/>
  <c r="Z337" i="13"/>
  <c r="Z336" i="13"/>
  <c r="Z335" i="13"/>
  <c r="Z334" i="13"/>
  <c r="Z333" i="13"/>
  <c r="Z332" i="13"/>
  <c r="Z331" i="13"/>
  <c r="Z330" i="13"/>
  <c r="Z329" i="13"/>
  <c r="Z328" i="13"/>
  <c r="Z327" i="13"/>
  <c r="Z326" i="13"/>
  <c r="Z325" i="13"/>
  <c r="Z324" i="13"/>
  <c r="Z323" i="13"/>
  <c r="Z322" i="13"/>
  <c r="Z321" i="13"/>
  <c r="Z320" i="13"/>
  <c r="Z319" i="13"/>
  <c r="Z318" i="13"/>
  <c r="Z317" i="13"/>
  <c r="Z316" i="13"/>
  <c r="Z315" i="13"/>
  <c r="Z314" i="13"/>
  <c r="Z313" i="13"/>
  <c r="Z312" i="13"/>
  <c r="Z311" i="13"/>
  <c r="Z310" i="13"/>
  <c r="Z309" i="13"/>
  <c r="Z308" i="13"/>
  <c r="Z307" i="13"/>
  <c r="Z306" i="13"/>
  <c r="Z305" i="13"/>
  <c r="Z304" i="13"/>
  <c r="Z303" i="13"/>
  <c r="Z302" i="13"/>
  <c r="Z301" i="13"/>
  <c r="Z300" i="13"/>
  <c r="Z299" i="13"/>
  <c r="Z298" i="13"/>
  <c r="Z297" i="13"/>
  <c r="Z296" i="13"/>
  <c r="Z295" i="13"/>
  <c r="Z294" i="13"/>
  <c r="Z293" i="13"/>
  <c r="Z292" i="13"/>
  <c r="Z291" i="13"/>
  <c r="Z290" i="13"/>
  <c r="Z289" i="13"/>
  <c r="Z288" i="13"/>
  <c r="Z287" i="13"/>
  <c r="Z286" i="13"/>
  <c r="Z285" i="13"/>
  <c r="Z284" i="13"/>
  <c r="Z283" i="13"/>
  <c r="Z282" i="13"/>
  <c r="Z281" i="13"/>
  <c r="Z280" i="13"/>
  <c r="Z279" i="13"/>
  <c r="Z278" i="13"/>
  <c r="Z277" i="13"/>
  <c r="Z276" i="13"/>
  <c r="Z275" i="13"/>
  <c r="Z274" i="13"/>
  <c r="Z273" i="13"/>
  <c r="Z272" i="13"/>
  <c r="Z271" i="13"/>
  <c r="Z270" i="13"/>
  <c r="Z269" i="13"/>
  <c r="Z268" i="13"/>
  <c r="Z267" i="13"/>
  <c r="Z266" i="13"/>
  <c r="Z265" i="13"/>
  <c r="Z264" i="13"/>
  <c r="Z263" i="13"/>
  <c r="Z262" i="13"/>
  <c r="Z261" i="13"/>
  <c r="Z260" i="13"/>
  <c r="Z259" i="13"/>
  <c r="Z258" i="13"/>
  <c r="Z257" i="13"/>
  <c r="Z256" i="13"/>
  <c r="Z255" i="13"/>
  <c r="Z254" i="13"/>
  <c r="Z253" i="13"/>
  <c r="Z252" i="13"/>
  <c r="Z251" i="13"/>
  <c r="Z250" i="13"/>
  <c r="Z249" i="13"/>
  <c r="Z248" i="13"/>
  <c r="Z247" i="13"/>
  <c r="Z246" i="13"/>
  <c r="Z245" i="13"/>
  <c r="Z244" i="13"/>
  <c r="Z243" i="13"/>
  <c r="Z242" i="13"/>
  <c r="Z241" i="13"/>
  <c r="Z240" i="13"/>
  <c r="Z239" i="13"/>
  <c r="Z238" i="13"/>
  <c r="Z237" i="13"/>
  <c r="Z236" i="13"/>
  <c r="Z235" i="13"/>
  <c r="Z234" i="13"/>
  <c r="Z233" i="13"/>
  <c r="Z232" i="13"/>
  <c r="Z231" i="13"/>
  <c r="Z230" i="13"/>
  <c r="Z229" i="13"/>
  <c r="Z228" i="13"/>
  <c r="Z227" i="13"/>
  <c r="Z226" i="13"/>
  <c r="Z225" i="13"/>
  <c r="Z224" i="13"/>
  <c r="Z223" i="13"/>
  <c r="Z222" i="13"/>
  <c r="Z221" i="13"/>
  <c r="Z220" i="13"/>
  <c r="Z219" i="13"/>
  <c r="Z218" i="13"/>
  <c r="Z217" i="13"/>
  <c r="Z216" i="13"/>
  <c r="Z215" i="13"/>
  <c r="Z214" i="13"/>
  <c r="Z213" i="13"/>
  <c r="Z212" i="13"/>
  <c r="Z211" i="13"/>
  <c r="Z210" i="13"/>
  <c r="Z209" i="13"/>
  <c r="Z208" i="13"/>
  <c r="Z207" i="13"/>
  <c r="Z206" i="13"/>
  <c r="Z205" i="13"/>
  <c r="Z204" i="13"/>
  <c r="Z203" i="13"/>
  <c r="Z202" i="13"/>
  <c r="Z201" i="13"/>
  <c r="Z200" i="13"/>
  <c r="Z199" i="13"/>
  <c r="Z198" i="13"/>
  <c r="Z197" i="13"/>
  <c r="Z196" i="13"/>
  <c r="Z195" i="13"/>
  <c r="Z194" i="13"/>
  <c r="Z193" i="13"/>
  <c r="Z192" i="13"/>
  <c r="Z191" i="13"/>
  <c r="Z190" i="13"/>
  <c r="Z189" i="13"/>
  <c r="Z188" i="13"/>
  <c r="Z187" i="13"/>
  <c r="Z186" i="13"/>
  <c r="Z185" i="13"/>
  <c r="Z184" i="13"/>
  <c r="Z183" i="13"/>
  <c r="Z182" i="13"/>
  <c r="Z181" i="13"/>
  <c r="Z180" i="13"/>
  <c r="Z179" i="13"/>
  <c r="Z178" i="13"/>
  <c r="Z177" i="13"/>
  <c r="Z176" i="13"/>
  <c r="Z175" i="13"/>
  <c r="Z174" i="13"/>
  <c r="Z173" i="13"/>
  <c r="Z172" i="13"/>
  <c r="Z171" i="13"/>
  <c r="Z170" i="13"/>
  <c r="Z169" i="13"/>
  <c r="Z168" i="13"/>
  <c r="Z167" i="13"/>
  <c r="Z166" i="13"/>
  <c r="Z165" i="13"/>
  <c r="Z164" i="13"/>
  <c r="Z163" i="13"/>
  <c r="Z162" i="13"/>
  <c r="Z161" i="13"/>
  <c r="Z160" i="13"/>
  <c r="Z159" i="13"/>
  <c r="Z158" i="13"/>
  <c r="Z157" i="13"/>
  <c r="Z156" i="13"/>
  <c r="Z155" i="13"/>
  <c r="Z154" i="13"/>
  <c r="Z153" i="13"/>
  <c r="Z152" i="13"/>
  <c r="Z151" i="13"/>
  <c r="Z150" i="13"/>
  <c r="Z149" i="13"/>
  <c r="Z148" i="13"/>
  <c r="Z147" i="13"/>
  <c r="Z146" i="13"/>
  <c r="Z145" i="13"/>
  <c r="Z144" i="13"/>
  <c r="Z143" i="13"/>
  <c r="Z142" i="13"/>
  <c r="Z141" i="13"/>
  <c r="Z140" i="13"/>
  <c r="Z139" i="13"/>
  <c r="Z138" i="13"/>
  <c r="Z137" i="13"/>
  <c r="Z136" i="13"/>
  <c r="Z135" i="13"/>
  <c r="Z134" i="13"/>
  <c r="Z133" i="13"/>
  <c r="Z132" i="13"/>
  <c r="Z131" i="13"/>
  <c r="Z130" i="13"/>
  <c r="Z129" i="13"/>
  <c r="Z128" i="13"/>
  <c r="Z127" i="13"/>
  <c r="Z126" i="13"/>
  <c r="Z125" i="13"/>
  <c r="Z124" i="13"/>
  <c r="Z123" i="13"/>
  <c r="Z122" i="13"/>
  <c r="Z121" i="13"/>
  <c r="Z120" i="13"/>
  <c r="Z119" i="13"/>
  <c r="Z118" i="13"/>
  <c r="Z117" i="13"/>
  <c r="Z116" i="13"/>
  <c r="Z115" i="13"/>
  <c r="Z114" i="13"/>
  <c r="Z113" i="13"/>
  <c r="Z112" i="13"/>
  <c r="Z111" i="13"/>
  <c r="Z110" i="13"/>
  <c r="Z109" i="13"/>
  <c r="Z108" i="13"/>
  <c r="Z107" i="13"/>
  <c r="Z106" i="13"/>
  <c r="Z105" i="13"/>
  <c r="Z104" i="13"/>
  <c r="Z103" i="13"/>
  <c r="Z102" i="13"/>
  <c r="Z101" i="13"/>
  <c r="Z100" i="13"/>
  <c r="Z99" i="13"/>
  <c r="Z98" i="13"/>
  <c r="Z97" i="13"/>
  <c r="Z96" i="13"/>
  <c r="Z95" i="13"/>
  <c r="Z94" i="13"/>
  <c r="Z93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9" i="13"/>
  <c r="Z78" i="13"/>
  <c r="Z77" i="13"/>
  <c r="Z76" i="13"/>
  <c r="Z75" i="13"/>
  <c r="Z74" i="13"/>
  <c r="Z73" i="13"/>
  <c r="Z72" i="13"/>
  <c r="Z71" i="13"/>
  <c r="Z70" i="13"/>
  <c r="Z69" i="13"/>
  <c r="Z68" i="13"/>
  <c r="Z67" i="13"/>
  <c r="Z66" i="13"/>
  <c r="Z65" i="13"/>
  <c r="Z64" i="13"/>
  <c r="Z63" i="13"/>
  <c r="Z62" i="13"/>
  <c r="Z61" i="13"/>
  <c r="Z60" i="13"/>
  <c r="Z59" i="13"/>
  <c r="Z58" i="13"/>
  <c r="Z57" i="13"/>
  <c r="Z56" i="13"/>
  <c r="Z55" i="13"/>
  <c r="Z54" i="13"/>
  <c r="Z53" i="13"/>
  <c r="Z52" i="13"/>
  <c r="Z51" i="13"/>
  <c r="Z50" i="13"/>
  <c r="Z49" i="13"/>
  <c r="Z48" i="13"/>
  <c r="Z47" i="13"/>
  <c r="Z46" i="13"/>
  <c r="Z45" i="13"/>
  <c r="Z44" i="13"/>
  <c r="Z43" i="13"/>
  <c r="Z42" i="13"/>
  <c r="Z41" i="13"/>
  <c r="Z40" i="13"/>
  <c r="Z39" i="13"/>
  <c r="Z38" i="13"/>
  <c r="Z37" i="13"/>
  <c r="Z36" i="13"/>
  <c r="Z35" i="13"/>
  <c r="Z34" i="13"/>
  <c r="Z33" i="13"/>
  <c r="Z32" i="13"/>
  <c r="Z31" i="13"/>
  <c r="Z30" i="13"/>
  <c r="Z29" i="13"/>
  <c r="Z28" i="13"/>
  <c r="Z27" i="13"/>
  <c r="Z26" i="13"/>
  <c r="Z25" i="13"/>
  <c r="Z24" i="13"/>
  <c r="Z23" i="13"/>
  <c r="Z22" i="13"/>
  <c r="Z21" i="13"/>
  <c r="Z20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Z6" i="13"/>
  <c r="Z5" i="13"/>
  <c r="Z4" i="13"/>
  <c r="Z3" i="13"/>
  <c r="BT22" i="13"/>
  <c r="FM102" i="5" l="1"/>
  <c r="FM101" i="5"/>
  <c r="FM100" i="5"/>
  <c r="FM99" i="5"/>
  <c r="FM98" i="5"/>
  <c r="FM97" i="5"/>
  <c r="FM96" i="5"/>
  <c r="FM95" i="5"/>
  <c r="FM94" i="5"/>
  <c r="FM93" i="5"/>
  <c r="FM92" i="5"/>
  <c r="FM91" i="5"/>
  <c r="FM90" i="5"/>
  <c r="FM89" i="5"/>
  <c r="FM88" i="5"/>
  <c r="FM87" i="5"/>
  <c r="FM86" i="5"/>
  <c r="FM85" i="5"/>
  <c r="FM84" i="5"/>
  <c r="FM83" i="5"/>
  <c r="FM82" i="5"/>
  <c r="FM81" i="5"/>
  <c r="FM80" i="5"/>
  <c r="FM79" i="5"/>
  <c r="FM78" i="5"/>
  <c r="FM77" i="5"/>
  <c r="FM76" i="5"/>
  <c r="FM75" i="5"/>
  <c r="FM74" i="5"/>
  <c r="FM73" i="5"/>
  <c r="FM72" i="5"/>
  <c r="FM71" i="5"/>
  <c r="FM70" i="5"/>
  <c r="FM69" i="5"/>
  <c r="FM68" i="5"/>
  <c r="FM67" i="5"/>
  <c r="FM66" i="5"/>
  <c r="FM65" i="5"/>
  <c r="FM64" i="5"/>
  <c r="FM63" i="5"/>
  <c r="FM62" i="5"/>
  <c r="FM61" i="5"/>
  <c r="FM60" i="5"/>
  <c r="FM59" i="5"/>
  <c r="FM58" i="5"/>
  <c r="FM57" i="5"/>
  <c r="FM56" i="5"/>
  <c r="FM55" i="5"/>
  <c r="FM54" i="5"/>
  <c r="FM53" i="5"/>
  <c r="FM52" i="5"/>
  <c r="FM51" i="5"/>
  <c r="FM50" i="5"/>
  <c r="FM49" i="5"/>
  <c r="FM48" i="5"/>
  <c r="FM47" i="5"/>
  <c r="FM46" i="5"/>
  <c r="FM45" i="5"/>
  <c r="FM44" i="5"/>
  <c r="FM43" i="5"/>
  <c r="FM42" i="5"/>
  <c r="FM41" i="5"/>
  <c r="FM40" i="5"/>
  <c r="FM39" i="5"/>
  <c r="FM38" i="5"/>
  <c r="FM37" i="5"/>
  <c r="FM36" i="5"/>
  <c r="FM30" i="5"/>
  <c r="FM35" i="5"/>
  <c r="FM34" i="5"/>
  <c r="FM33" i="5"/>
  <c r="FM32" i="5"/>
  <c r="FM31" i="5"/>
  <c r="FM29" i="5"/>
  <c r="FM28" i="5"/>
  <c r="FM27" i="5"/>
  <c r="FM26" i="5"/>
  <c r="FM25" i="5"/>
  <c r="FM24" i="5"/>
  <c r="FM23" i="5"/>
  <c r="FM22" i="5"/>
  <c r="FM21" i="5"/>
  <c r="FM20" i="5"/>
  <c r="FM19" i="5"/>
  <c r="FM18" i="5"/>
  <c r="FM17" i="5"/>
  <c r="FM16" i="5"/>
  <c r="FM15" i="5"/>
  <c r="FM14" i="5"/>
  <c r="FM13" i="5"/>
  <c r="FM12" i="5"/>
  <c r="FM11" i="5"/>
  <c r="FM10" i="5"/>
  <c r="FM9" i="5"/>
  <c r="FM8" i="5"/>
  <c r="FM7" i="5"/>
  <c r="FM6" i="5"/>
  <c r="FM5" i="5"/>
  <c r="FM4" i="5"/>
  <c r="FM3" i="5"/>
  <c r="FK1003" i="5"/>
  <c r="FK1002" i="5"/>
  <c r="FK1001" i="5"/>
  <c r="FK1000" i="5"/>
  <c r="FK999" i="5"/>
  <c r="FK998" i="5"/>
  <c r="FK997" i="5"/>
  <c r="FK996" i="5"/>
  <c r="FK995" i="5"/>
  <c r="FK994" i="5"/>
  <c r="FK993" i="5"/>
  <c r="FK992" i="5"/>
  <c r="FK991" i="5"/>
  <c r="FK990" i="5"/>
  <c r="FK989" i="5"/>
  <c r="FK988" i="5"/>
  <c r="FK987" i="5"/>
  <c r="FK986" i="5"/>
  <c r="FK985" i="5"/>
  <c r="FK984" i="5"/>
  <c r="FK983" i="5"/>
  <c r="FK982" i="5"/>
  <c r="FK981" i="5"/>
  <c r="FK980" i="5"/>
  <c r="FK979" i="5"/>
  <c r="FK978" i="5"/>
  <c r="FK977" i="5"/>
  <c r="FK976" i="5"/>
  <c r="FK975" i="5"/>
  <c r="FK974" i="5"/>
  <c r="FK973" i="5"/>
  <c r="FK972" i="5"/>
  <c r="FK971" i="5"/>
  <c r="FK970" i="5"/>
  <c r="FK969" i="5"/>
  <c r="FK968" i="5"/>
  <c r="FK967" i="5"/>
  <c r="FK966" i="5"/>
  <c r="FK965" i="5"/>
  <c r="FK964" i="5"/>
  <c r="FK963" i="5"/>
  <c r="FK962" i="5"/>
  <c r="FK961" i="5"/>
  <c r="FK960" i="5"/>
  <c r="FK959" i="5"/>
  <c r="FK958" i="5"/>
  <c r="FK957" i="5"/>
  <c r="FK956" i="5"/>
  <c r="FK955" i="5"/>
  <c r="FK954" i="5"/>
  <c r="FK953" i="5"/>
  <c r="FK952" i="5"/>
  <c r="FK951" i="5"/>
  <c r="FK950" i="5"/>
  <c r="FK949" i="5"/>
  <c r="FK948" i="5"/>
  <c r="FK947" i="5"/>
  <c r="FK946" i="5"/>
  <c r="FK945" i="5"/>
  <c r="FK944" i="5"/>
  <c r="FK943" i="5"/>
  <c r="FK942" i="5"/>
  <c r="FK941" i="5"/>
  <c r="FK940" i="5"/>
  <c r="FK939" i="5"/>
  <c r="FK938" i="5"/>
  <c r="FK937" i="5"/>
  <c r="FK936" i="5"/>
  <c r="FK935" i="5"/>
  <c r="FK934" i="5"/>
  <c r="FK933" i="5"/>
  <c r="FK932" i="5"/>
  <c r="FK931" i="5"/>
  <c r="FK930" i="5"/>
  <c r="FK929" i="5"/>
  <c r="FK928" i="5"/>
  <c r="FK927" i="5"/>
  <c r="FK926" i="5"/>
  <c r="FK925" i="5"/>
  <c r="FK924" i="5"/>
  <c r="FK923" i="5"/>
  <c r="FK922" i="5"/>
  <c r="FK921" i="5"/>
  <c r="FK920" i="5"/>
  <c r="FK919" i="5"/>
  <c r="FK918" i="5"/>
  <c r="FK917" i="5"/>
  <c r="FK916" i="5"/>
  <c r="FK915" i="5"/>
  <c r="FK914" i="5"/>
  <c r="FK913" i="5"/>
  <c r="FK912" i="5"/>
  <c r="FK911" i="5"/>
  <c r="FK910" i="5"/>
  <c r="FK909" i="5"/>
  <c r="FK908" i="5"/>
  <c r="FK907" i="5"/>
  <c r="FK906" i="5"/>
  <c r="FK905" i="5"/>
  <c r="FK904" i="5"/>
  <c r="FK903" i="5"/>
  <c r="FK902" i="5"/>
  <c r="FK901" i="5"/>
  <c r="FK900" i="5"/>
  <c r="FK899" i="5"/>
  <c r="FK898" i="5"/>
  <c r="FK897" i="5"/>
  <c r="FK896" i="5"/>
  <c r="FK895" i="5"/>
  <c r="FK894" i="5"/>
  <c r="FK893" i="5"/>
  <c r="FK892" i="5"/>
  <c r="FK891" i="5"/>
  <c r="FK890" i="5"/>
  <c r="FK889" i="5"/>
  <c r="FK888" i="5"/>
  <c r="FK887" i="5"/>
  <c r="FK886" i="5"/>
  <c r="FK885" i="5"/>
  <c r="FK884" i="5"/>
  <c r="FK883" i="5"/>
  <c r="FK882" i="5"/>
  <c r="FK881" i="5"/>
  <c r="FK880" i="5"/>
  <c r="FK879" i="5"/>
  <c r="FK878" i="5"/>
  <c r="FK877" i="5"/>
  <c r="FK876" i="5"/>
  <c r="FK875" i="5"/>
  <c r="FK874" i="5"/>
  <c r="FK873" i="5"/>
  <c r="FK872" i="5"/>
  <c r="FK871" i="5"/>
  <c r="FK870" i="5"/>
  <c r="FK869" i="5"/>
  <c r="FK868" i="5"/>
  <c r="FK867" i="5"/>
  <c r="FK866" i="5"/>
  <c r="FK865" i="5"/>
  <c r="FK864" i="5"/>
  <c r="FK863" i="5"/>
  <c r="FK862" i="5"/>
  <c r="FK861" i="5"/>
  <c r="FK860" i="5"/>
  <c r="FK859" i="5"/>
  <c r="FK858" i="5"/>
  <c r="FK857" i="5"/>
  <c r="FK856" i="5"/>
  <c r="FK855" i="5"/>
  <c r="FK854" i="5"/>
  <c r="FK853" i="5"/>
  <c r="FK852" i="5"/>
  <c r="FK851" i="5"/>
  <c r="FK850" i="5"/>
  <c r="FK849" i="5"/>
  <c r="FK848" i="5"/>
  <c r="FK847" i="5"/>
  <c r="FK846" i="5"/>
  <c r="FK845" i="5"/>
  <c r="FK844" i="5"/>
  <c r="FK843" i="5"/>
  <c r="FK842" i="5"/>
  <c r="FK841" i="5"/>
  <c r="FK840" i="5"/>
  <c r="FK839" i="5"/>
  <c r="FK838" i="5"/>
  <c r="FK837" i="5"/>
  <c r="FK836" i="5"/>
  <c r="FK835" i="5"/>
  <c r="FK834" i="5"/>
  <c r="FK833" i="5"/>
  <c r="FK832" i="5"/>
  <c r="FK831" i="5"/>
  <c r="FK830" i="5"/>
  <c r="FK829" i="5"/>
  <c r="FK828" i="5"/>
  <c r="FK827" i="5"/>
  <c r="FK826" i="5"/>
  <c r="FK825" i="5"/>
  <c r="FK824" i="5"/>
  <c r="FK823" i="5"/>
  <c r="FK822" i="5"/>
  <c r="FK821" i="5"/>
  <c r="FK820" i="5"/>
  <c r="FK819" i="5"/>
  <c r="FK818" i="5"/>
  <c r="FK817" i="5"/>
  <c r="FK816" i="5"/>
  <c r="FK815" i="5"/>
  <c r="FK814" i="5"/>
  <c r="FK813" i="5"/>
  <c r="FK812" i="5"/>
  <c r="FK811" i="5"/>
  <c r="FK810" i="5"/>
  <c r="FK809" i="5"/>
  <c r="FK808" i="5"/>
  <c r="FK807" i="5"/>
  <c r="FK806" i="5"/>
  <c r="FK805" i="5"/>
  <c r="FK804" i="5"/>
  <c r="FK803" i="5"/>
  <c r="FK802" i="5"/>
  <c r="FK801" i="5"/>
  <c r="FK800" i="5"/>
  <c r="FK799" i="5"/>
  <c r="FK798" i="5"/>
  <c r="FK797" i="5"/>
  <c r="FK796" i="5"/>
  <c r="FK795" i="5"/>
  <c r="FK794" i="5"/>
  <c r="FK793" i="5"/>
  <c r="FK792" i="5"/>
  <c r="FK791" i="5"/>
  <c r="FK790" i="5"/>
  <c r="FK789" i="5"/>
  <c r="FK788" i="5"/>
  <c r="FK787" i="5"/>
  <c r="FK786" i="5"/>
  <c r="FK785" i="5"/>
  <c r="FK784" i="5"/>
  <c r="FK783" i="5"/>
  <c r="FK782" i="5"/>
  <c r="FK781" i="5"/>
  <c r="FK780" i="5"/>
  <c r="FK779" i="5"/>
  <c r="FK778" i="5"/>
  <c r="FK777" i="5"/>
  <c r="FK776" i="5"/>
  <c r="FK775" i="5"/>
  <c r="FK774" i="5"/>
  <c r="FK773" i="5"/>
  <c r="FK772" i="5"/>
  <c r="FK771" i="5"/>
  <c r="FK770" i="5"/>
  <c r="FK769" i="5"/>
  <c r="FK768" i="5"/>
  <c r="FK767" i="5"/>
  <c r="FK766" i="5"/>
  <c r="FK765" i="5"/>
  <c r="FK764" i="5"/>
  <c r="FK763" i="5"/>
  <c r="FK762" i="5"/>
  <c r="FK761" i="5"/>
  <c r="FK760" i="5"/>
  <c r="FK759" i="5"/>
  <c r="FK758" i="5"/>
  <c r="FK757" i="5"/>
  <c r="FK756" i="5"/>
  <c r="FK755" i="5"/>
  <c r="FK754" i="5"/>
  <c r="FK753" i="5"/>
  <c r="FK752" i="5"/>
  <c r="FK751" i="5"/>
  <c r="FK750" i="5"/>
  <c r="FK749" i="5"/>
  <c r="FK748" i="5"/>
  <c r="FK747" i="5"/>
  <c r="FK746" i="5"/>
  <c r="FK745" i="5"/>
  <c r="FK744" i="5"/>
  <c r="FK743" i="5"/>
  <c r="FK742" i="5"/>
  <c r="FK741" i="5"/>
  <c r="FK740" i="5"/>
  <c r="FK739" i="5"/>
  <c r="FK738" i="5"/>
  <c r="FK737" i="5"/>
  <c r="FK736" i="5"/>
  <c r="FK735" i="5"/>
  <c r="FK734" i="5"/>
  <c r="FK733" i="5"/>
  <c r="FK732" i="5"/>
  <c r="FK731" i="5"/>
  <c r="FK730" i="5"/>
  <c r="FK729" i="5"/>
  <c r="FK728" i="5"/>
  <c r="FK727" i="5"/>
  <c r="FK726" i="5"/>
  <c r="FK725" i="5"/>
  <c r="FK724" i="5"/>
  <c r="FK723" i="5"/>
  <c r="FK722" i="5"/>
  <c r="FK721" i="5"/>
  <c r="FK720" i="5"/>
  <c r="FK719" i="5"/>
  <c r="FK718" i="5"/>
  <c r="FK717" i="5"/>
  <c r="FK716" i="5"/>
  <c r="FK715" i="5"/>
  <c r="FK714" i="5"/>
  <c r="FK713" i="5"/>
  <c r="FK712" i="5"/>
  <c r="FK711" i="5"/>
  <c r="FK710" i="5"/>
  <c r="FK709" i="5"/>
  <c r="FK708" i="5"/>
  <c r="FK707" i="5"/>
  <c r="FK706" i="5"/>
  <c r="FK705" i="5"/>
  <c r="FK704" i="5"/>
  <c r="FK703" i="5"/>
  <c r="FK702" i="5"/>
  <c r="FK701" i="5"/>
  <c r="FK700" i="5"/>
  <c r="FK699" i="5"/>
  <c r="FK698" i="5"/>
  <c r="FK697" i="5"/>
  <c r="FK696" i="5"/>
  <c r="FK695" i="5"/>
  <c r="FK694" i="5"/>
  <c r="FK693" i="5"/>
  <c r="FK692" i="5"/>
  <c r="FK691" i="5"/>
  <c r="FK690" i="5"/>
  <c r="FK689" i="5"/>
  <c r="FK688" i="5"/>
  <c r="FK687" i="5"/>
  <c r="FK686" i="5"/>
  <c r="FK685" i="5"/>
  <c r="FK684" i="5"/>
  <c r="FK683" i="5"/>
  <c r="FK682" i="5"/>
  <c r="FK681" i="5"/>
  <c r="FK680" i="5"/>
  <c r="FK679" i="5"/>
  <c r="FK678" i="5"/>
  <c r="FK677" i="5"/>
  <c r="FK676" i="5"/>
  <c r="FK675" i="5"/>
  <c r="FK674" i="5"/>
  <c r="FK673" i="5"/>
  <c r="FK672" i="5"/>
  <c r="FK671" i="5"/>
  <c r="FK670" i="5"/>
  <c r="FK669" i="5"/>
  <c r="FK668" i="5"/>
  <c r="FK667" i="5"/>
  <c r="FK666" i="5"/>
  <c r="FK665" i="5"/>
  <c r="FK664" i="5"/>
  <c r="FK663" i="5"/>
  <c r="FK662" i="5"/>
  <c r="FK661" i="5"/>
  <c r="FK660" i="5"/>
  <c r="FK659" i="5"/>
  <c r="FK658" i="5"/>
  <c r="FK657" i="5"/>
  <c r="FK656" i="5"/>
  <c r="FK655" i="5"/>
  <c r="FK654" i="5"/>
  <c r="FK653" i="5"/>
  <c r="FK652" i="5"/>
  <c r="FK651" i="5"/>
  <c r="FK650" i="5"/>
  <c r="FK649" i="5"/>
  <c r="FK648" i="5"/>
  <c r="FK647" i="5"/>
  <c r="FK646" i="5"/>
  <c r="FK645" i="5"/>
  <c r="FK644" i="5"/>
  <c r="FK643" i="5"/>
  <c r="FK642" i="5"/>
  <c r="FK641" i="5"/>
  <c r="FK640" i="5"/>
  <c r="FK639" i="5"/>
  <c r="FK638" i="5"/>
  <c r="FK637" i="5"/>
  <c r="FK636" i="5"/>
  <c r="FK635" i="5"/>
  <c r="FK634" i="5"/>
  <c r="FK633" i="5"/>
  <c r="FK632" i="5"/>
  <c r="FK631" i="5"/>
  <c r="FK630" i="5"/>
  <c r="FK629" i="5"/>
  <c r="FK628" i="5"/>
  <c r="FK627" i="5"/>
  <c r="FK626" i="5"/>
  <c r="FK625" i="5"/>
  <c r="FK624" i="5"/>
  <c r="FK623" i="5"/>
  <c r="FK622" i="5"/>
  <c r="FK621" i="5"/>
  <c r="FK620" i="5"/>
  <c r="FK619" i="5"/>
  <c r="FK618" i="5"/>
  <c r="FK617" i="5"/>
  <c r="FK616" i="5"/>
  <c r="FK615" i="5"/>
  <c r="FK614" i="5"/>
  <c r="FK613" i="5"/>
  <c r="FK612" i="5"/>
  <c r="FK611" i="5"/>
  <c r="FK610" i="5"/>
  <c r="FK609" i="5"/>
  <c r="FK608" i="5"/>
  <c r="FK607" i="5"/>
  <c r="FK606" i="5"/>
  <c r="FK605" i="5"/>
  <c r="FK604" i="5"/>
  <c r="FK603" i="5"/>
  <c r="FK602" i="5"/>
  <c r="FK601" i="5"/>
  <c r="FK600" i="5"/>
  <c r="FK599" i="5"/>
  <c r="FK598" i="5"/>
  <c r="FK597" i="5"/>
  <c r="FK596" i="5"/>
  <c r="FK595" i="5"/>
  <c r="FK594" i="5"/>
  <c r="FK593" i="5"/>
  <c r="FK592" i="5"/>
  <c r="FK591" i="5"/>
  <c r="FK590" i="5"/>
  <c r="FK589" i="5"/>
  <c r="FK588" i="5"/>
  <c r="FK587" i="5"/>
  <c r="FK586" i="5"/>
  <c r="FK585" i="5"/>
  <c r="FK584" i="5"/>
  <c r="FK583" i="5"/>
  <c r="FK582" i="5"/>
  <c r="FK581" i="5"/>
  <c r="FK580" i="5"/>
  <c r="FK579" i="5"/>
  <c r="FK578" i="5"/>
  <c r="FK577" i="5"/>
  <c r="FK576" i="5"/>
  <c r="FK575" i="5"/>
  <c r="FK574" i="5"/>
  <c r="FK573" i="5"/>
  <c r="FK572" i="5"/>
  <c r="FK571" i="5"/>
  <c r="FK570" i="5"/>
  <c r="FK569" i="5"/>
  <c r="FK568" i="5"/>
  <c r="FK567" i="5"/>
  <c r="FK566" i="5"/>
  <c r="FK565" i="5"/>
  <c r="FK564" i="5"/>
  <c r="FK563" i="5"/>
  <c r="FK562" i="5"/>
  <c r="FK561" i="5"/>
  <c r="FK560" i="5"/>
  <c r="FK559" i="5"/>
  <c r="FK558" i="5"/>
  <c r="FK557" i="5"/>
  <c r="FK556" i="5"/>
  <c r="FK555" i="5"/>
  <c r="FK554" i="5"/>
  <c r="FK553" i="5"/>
  <c r="FK552" i="5"/>
  <c r="FK551" i="5"/>
  <c r="FK550" i="5"/>
  <c r="FK549" i="5"/>
  <c r="FK548" i="5"/>
  <c r="FK547" i="5"/>
  <c r="FK546" i="5"/>
  <c r="FK545" i="5"/>
  <c r="FK544" i="5"/>
  <c r="FK543" i="5"/>
  <c r="FK542" i="5"/>
  <c r="FK541" i="5"/>
  <c r="FK540" i="5"/>
  <c r="FK539" i="5"/>
  <c r="FK538" i="5"/>
  <c r="FK537" i="5"/>
  <c r="FK536" i="5"/>
  <c r="FK535" i="5"/>
  <c r="FK534" i="5"/>
  <c r="FK533" i="5"/>
  <c r="FK532" i="5"/>
  <c r="FK531" i="5"/>
  <c r="FK530" i="5"/>
  <c r="FK529" i="5"/>
  <c r="FK528" i="5"/>
  <c r="FK527" i="5"/>
  <c r="FK526" i="5"/>
  <c r="FK525" i="5"/>
  <c r="FK524" i="5"/>
  <c r="FK523" i="5"/>
  <c r="FK522" i="5"/>
  <c r="FK521" i="5"/>
  <c r="FK520" i="5"/>
  <c r="FK519" i="5"/>
  <c r="FK518" i="5"/>
  <c r="FK517" i="5"/>
  <c r="FK516" i="5"/>
  <c r="FK515" i="5"/>
  <c r="FK514" i="5"/>
  <c r="FK513" i="5"/>
  <c r="FK512" i="5"/>
  <c r="FK511" i="5"/>
  <c r="FK510" i="5"/>
  <c r="FK509" i="5"/>
  <c r="FK508" i="5"/>
  <c r="FK507" i="5"/>
  <c r="FK506" i="5"/>
  <c r="FK505" i="5"/>
  <c r="FK504" i="5"/>
  <c r="FK503" i="5"/>
  <c r="FK502" i="5"/>
  <c r="FK501" i="5"/>
  <c r="FK500" i="5"/>
  <c r="FK499" i="5"/>
  <c r="FK498" i="5"/>
  <c r="FK497" i="5"/>
  <c r="FK496" i="5"/>
  <c r="FK495" i="5"/>
  <c r="FK494" i="5"/>
  <c r="FK493" i="5"/>
  <c r="FK492" i="5"/>
  <c r="FK491" i="5"/>
  <c r="FK490" i="5"/>
  <c r="FK489" i="5"/>
  <c r="FK488" i="5"/>
  <c r="FK487" i="5"/>
  <c r="FK486" i="5"/>
  <c r="FK485" i="5"/>
  <c r="FK484" i="5"/>
  <c r="FK483" i="5"/>
  <c r="FK482" i="5"/>
  <c r="FK481" i="5"/>
  <c r="FK480" i="5"/>
  <c r="FK479" i="5"/>
  <c r="FK478" i="5"/>
  <c r="FK477" i="5"/>
  <c r="FK476" i="5"/>
  <c r="FK475" i="5"/>
  <c r="FK474" i="5"/>
  <c r="FK473" i="5"/>
  <c r="FK472" i="5"/>
  <c r="FK471" i="5"/>
  <c r="FK470" i="5"/>
  <c r="FK469" i="5"/>
  <c r="FK468" i="5"/>
  <c r="FK467" i="5"/>
  <c r="FK466" i="5"/>
  <c r="FK465" i="5"/>
  <c r="FK464" i="5"/>
  <c r="FK463" i="5"/>
  <c r="FK462" i="5"/>
  <c r="FK461" i="5"/>
  <c r="FK460" i="5"/>
  <c r="FK459" i="5"/>
  <c r="FK458" i="5"/>
  <c r="FK457" i="5"/>
  <c r="FK456" i="5"/>
  <c r="FK455" i="5"/>
  <c r="FK454" i="5"/>
  <c r="FK453" i="5"/>
  <c r="FK452" i="5"/>
  <c r="FK451" i="5"/>
  <c r="FK450" i="5"/>
  <c r="FK449" i="5"/>
  <c r="FK448" i="5"/>
  <c r="FK447" i="5"/>
  <c r="FK446" i="5"/>
  <c r="FK445" i="5"/>
  <c r="FK444" i="5"/>
  <c r="FK443" i="5"/>
  <c r="FK442" i="5"/>
  <c r="FK441" i="5"/>
  <c r="FK440" i="5"/>
  <c r="FK439" i="5"/>
  <c r="FK438" i="5"/>
  <c r="FK437" i="5"/>
  <c r="FK436" i="5"/>
  <c r="FK435" i="5"/>
  <c r="FK434" i="5"/>
  <c r="FK433" i="5"/>
  <c r="FK432" i="5"/>
  <c r="FK431" i="5"/>
  <c r="FK430" i="5"/>
  <c r="FK429" i="5"/>
  <c r="FK428" i="5"/>
  <c r="FK427" i="5"/>
  <c r="FK426" i="5"/>
  <c r="FK425" i="5"/>
  <c r="FK424" i="5"/>
  <c r="FK423" i="5"/>
  <c r="FK422" i="5"/>
  <c r="FK421" i="5"/>
  <c r="FK420" i="5"/>
  <c r="FK419" i="5"/>
  <c r="FK418" i="5"/>
  <c r="FK417" i="5"/>
  <c r="FK416" i="5"/>
  <c r="FK415" i="5"/>
  <c r="FK414" i="5"/>
  <c r="FK413" i="5"/>
  <c r="FK412" i="5"/>
  <c r="FK411" i="5"/>
  <c r="FK410" i="5"/>
  <c r="FK409" i="5"/>
  <c r="FK408" i="5"/>
  <c r="FK407" i="5"/>
  <c r="FK406" i="5"/>
  <c r="FK405" i="5"/>
  <c r="FK404" i="5"/>
  <c r="FK403" i="5"/>
  <c r="FK402" i="5"/>
  <c r="FK401" i="5"/>
  <c r="FK400" i="5"/>
  <c r="FK399" i="5"/>
  <c r="FK398" i="5"/>
  <c r="FK397" i="5"/>
  <c r="FK396" i="5"/>
  <c r="FK395" i="5"/>
  <c r="FK394" i="5"/>
  <c r="FK393" i="5"/>
  <c r="FK392" i="5"/>
  <c r="FK391" i="5"/>
  <c r="FK390" i="5"/>
  <c r="FK389" i="5"/>
  <c r="FK388" i="5"/>
  <c r="FK387" i="5"/>
  <c r="FK386" i="5"/>
  <c r="FK385" i="5"/>
  <c r="FK384" i="5"/>
  <c r="FK383" i="5"/>
  <c r="FK382" i="5"/>
  <c r="FK381" i="5"/>
  <c r="FK380" i="5"/>
  <c r="FK379" i="5"/>
  <c r="FK378" i="5"/>
  <c r="FK377" i="5"/>
  <c r="FK376" i="5"/>
  <c r="FK375" i="5"/>
  <c r="FK374" i="5"/>
  <c r="FK373" i="5"/>
  <c r="FK372" i="5"/>
  <c r="FK371" i="5"/>
  <c r="FK370" i="5"/>
  <c r="FK369" i="5"/>
  <c r="FK368" i="5"/>
  <c r="FK367" i="5"/>
  <c r="FK366" i="5"/>
  <c r="FK365" i="5"/>
  <c r="FK364" i="5"/>
  <c r="FK363" i="5"/>
  <c r="FK362" i="5"/>
  <c r="FK361" i="5"/>
  <c r="FK360" i="5"/>
  <c r="FK359" i="5"/>
  <c r="FK358" i="5"/>
  <c r="FK357" i="5"/>
  <c r="FK356" i="5"/>
  <c r="FK355" i="5"/>
  <c r="FK354" i="5"/>
  <c r="FK353" i="5"/>
  <c r="FK352" i="5"/>
  <c r="FK351" i="5"/>
  <c r="FK350" i="5"/>
  <c r="FK349" i="5"/>
  <c r="FK348" i="5"/>
  <c r="FK347" i="5"/>
  <c r="FK346" i="5"/>
  <c r="FK345" i="5"/>
  <c r="FK344" i="5"/>
  <c r="FK343" i="5"/>
  <c r="FK342" i="5"/>
  <c r="FK341" i="5"/>
  <c r="FK340" i="5"/>
  <c r="FK339" i="5"/>
  <c r="FK338" i="5"/>
  <c r="FK337" i="5"/>
  <c r="FK336" i="5"/>
  <c r="FK335" i="5"/>
  <c r="FK334" i="5"/>
  <c r="FK333" i="5"/>
  <c r="FK332" i="5"/>
  <c r="FK331" i="5"/>
  <c r="FK330" i="5"/>
  <c r="FK329" i="5"/>
  <c r="FK328" i="5"/>
  <c r="FK327" i="5"/>
  <c r="FK326" i="5"/>
  <c r="FK325" i="5"/>
  <c r="FK324" i="5"/>
  <c r="FK323" i="5"/>
  <c r="FK322" i="5"/>
  <c r="FK321" i="5"/>
  <c r="FK320" i="5"/>
  <c r="FK319" i="5"/>
  <c r="FK318" i="5"/>
  <c r="FK317" i="5"/>
  <c r="FK316" i="5"/>
  <c r="FK315" i="5"/>
  <c r="FK314" i="5"/>
  <c r="FK313" i="5"/>
  <c r="FK312" i="5"/>
  <c r="FK311" i="5"/>
  <c r="FK310" i="5"/>
  <c r="FK309" i="5"/>
  <c r="FK308" i="5"/>
  <c r="FK307" i="5"/>
  <c r="FK306" i="5"/>
  <c r="FK305" i="5"/>
  <c r="FK304" i="5"/>
  <c r="FK303" i="5"/>
  <c r="FK302" i="5"/>
  <c r="FK301" i="5"/>
  <c r="FK300" i="5"/>
  <c r="FK299" i="5"/>
  <c r="FK298" i="5"/>
  <c r="FK297" i="5"/>
  <c r="FK296" i="5"/>
  <c r="FK295" i="5"/>
  <c r="FK294" i="5"/>
  <c r="FK293" i="5"/>
  <c r="FK292" i="5"/>
  <c r="FK291" i="5"/>
  <c r="FK290" i="5"/>
  <c r="FK289" i="5"/>
  <c r="FK288" i="5"/>
  <c r="FK287" i="5"/>
  <c r="FK286" i="5"/>
  <c r="FK285" i="5"/>
  <c r="FK284" i="5"/>
  <c r="FK283" i="5"/>
  <c r="FK282" i="5"/>
  <c r="FK281" i="5"/>
  <c r="FK280" i="5"/>
  <c r="FK279" i="5"/>
  <c r="FK278" i="5"/>
  <c r="FK277" i="5"/>
  <c r="FK276" i="5"/>
  <c r="FK275" i="5"/>
  <c r="FK274" i="5"/>
  <c r="FK273" i="5"/>
  <c r="FK272" i="5"/>
  <c r="FK271" i="5"/>
  <c r="FK270" i="5"/>
  <c r="FK269" i="5"/>
  <c r="FK268" i="5"/>
  <c r="FK267" i="5"/>
  <c r="FK266" i="5"/>
  <c r="FK265" i="5"/>
  <c r="FK264" i="5"/>
  <c r="FK263" i="5"/>
  <c r="FK262" i="5"/>
  <c r="FK261" i="5"/>
  <c r="FK260" i="5"/>
  <c r="FK259" i="5"/>
  <c r="FK258" i="5"/>
  <c r="FK257" i="5"/>
  <c r="FK256" i="5"/>
  <c r="FK255" i="5"/>
  <c r="FK254" i="5"/>
  <c r="FK253" i="5"/>
  <c r="FK252" i="5"/>
  <c r="FK251" i="5"/>
  <c r="FK250" i="5"/>
  <c r="FK249" i="5"/>
  <c r="FK248" i="5"/>
  <c r="FK247" i="5"/>
  <c r="FK246" i="5"/>
  <c r="FK245" i="5"/>
  <c r="FK244" i="5"/>
  <c r="FK243" i="5"/>
  <c r="FK242" i="5"/>
  <c r="FK241" i="5"/>
  <c r="FK240" i="5"/>
  <c r="FK239" i="5"/>
  <c r="FK238" i="5"/>
  <c r="FK237" i="5"/>
  <c r="FK236" i="5"/>
  <c r="FK235" i="5"/>
  <c r="FK234" i="5"/>
  <c r="FK233" i="5"/>
  <c r="FK232" i="5"/>
  <c r="FK231" i="5"/>
  <c r="FK230" i="5"/>
  <c r="FK229" i="5"/>
  <c r="FK228" i="5"/>
  <c r="FK227" i="5"/>
  <c r="FK226" i="5"/>
  <c r="FK225" i="5"/>
  <c r="FK224" i="5"/>
  <c r="FK223" i="5"/>
  <c r="FK222" i="5"/>
  <c r="FK221" i="5"/>
  <c r="FK220" i="5"/>
  <c r="FK219" i="5"/>
  <c r="FK218" i="5"/>
  <c r="FK217" i="5"/>
  <c r="FK216" i="5"/>
  <c r="FK215" i="5"/>
  <c r="FK214" i="5"/>
  <c r="FK213" i="5"/>
  <c r="FK212" i="5"/>
  <c r="FK211" i="5"/>
  <c r="FK210" i="5"/>
  <c r="FK209" i="5"/>
  <c r="FK208" i="5"/>
  <c r="FK207" i="5"/>
  <c r="FK206" i="5"/>
  <c r="FK205" i="5"/>
  <c r="FK204" i="5"/>
  <c r="FK203" i="5"/>
  <c r="FK202" i="5"/>
  <c r="FK201" i="5"/>
  <c r="FK200" i="5"/>
  <c r="FK199" i="5"/>
  <c r="FK198" i="5"/>
  <c r="FK197" i="5"/>
  <c r="FK196" i="5"/>
  <c r="FK195" i="5"/>
  <c r="FK194" i="5"/>
  <c r="FK193" i="5"/>
  <c r="FK192" i="5"/>
  <c r="FK191" i="5"/>
  <c r="FK190" i="5"/>
  <c r="FK189" i="5"/>
  <c r="FK188" i="5"/>
  <c r="FK187" i="5"/>
  <c r="FK186" i="5"/>
  <c r="FK185" i="5"/>
  <c r="FK184" i="5"/>
  <c r="FK183" i="5"/>
  <c r="FK182" i="5"/>
  <c r="FK181" i="5"/>
  <c r="FK180" i="5"/>
  <c r="FK179" i="5"/>
  <c r="FK178" i="5"/>
  <c r="FK177" i="5"/>
  <c r="FK176" i="5"/>
  <c r="FK175" i="5"/>
  <c r="FK174" i="5"/>
  <c r="FK173" i="5"/>
  <c r="FK172" i="5"/>
  <c r="FK171" i="5"/>
  <c r="FK170" i="5"/>
  <c r="FK169" i="5"/>
  <c r="FK168" i="5"/>
  <c r="FK167" i="5"/>
  <c r="FK166" i="5"/>
  <c r="FK165" i="5"/>
  <c r="FK164" i="5"/>
  <c r="FK163" i="5"/>
  <c r="FK162" i="5"/>
  <c r="FK161" i="5"/>
  <c r="FK160" i="5"/>
  <c r="FK159" i="5"/>
  <c r="FK158" i="5"/>
  <c r="FK157" i="5"/>
  <c r="FK156" i="5"/>
  <c r="FK155" i="5"/>
  <c r="FK154" i="5"/>
  <c r="FK153" i="5"/>
  <c r="FK152" i="5"/>
  <c r="FK151" i="5"/>
  <c r="FK150" i="5"/>
  <c r="FK149" i="5"/>
  <c r="FK148" i="5"/>
  <c r="FK147" i="5"/>
  <c r="FK146" i="5"/>
  <c r="FK145" i="5"/>
  <c r="FK144" i="5"/>
  <c r="FK143" i="5"/>
  <c r="FK142" i="5"/>
  <c r="FK141" i="5"/>
  <c r="FK140" i="5"/>
  <c r="FK139" i="5"/>
  <c r="FK138" i="5"/>
  <c r="FK137" i="5"/>
  <c r="FK136" i="5"/>
  <c r="FK135" i="5"/>
  <c r="FK134" i="5"/>
  <c r="FK133" i="5"/>
  <c r="FK132" i="5"/>
  <c r="FK131" i="5"/>
  <c r="FK130" i="5"/>
  <c r="FK129" i="5"/>
  <c r="FK128" i="5"/>
  <c r="FK127" i="5"/>
  <c r="FK126" i="5"/>
  <c r="FK125" i="5"/>
  <c r="FK124" i="5"/>
  <c r="FK123" i="5"/>
  <c r="FK122" i="5"/>
  <c r="FK121" i="5"/>
  <c r="FK120" i="5"/>
  <c r="FK119" i="5"/>
  <c r="FK118" i="5"/>
  <c r="FK117" i="5"/>
  <c r="FK116" i="5"/>
  <c r="FK115" i="5"/>
  <c r="FK114" i="5"/>
  <c r="FK113" i="5"/>
  <c r="FK112" i="5"/>
  <c r="FK111" i="5"/>
  <c r="FK110" i="5"/>
  <c r="FK109" i="5"/>
  <c r="FK108" i="5"/>
  <c r="FK107" i="5"/>
  <c r="FK106" i="5"/>
  <c r="FK105" i="5"/>
  <c r="FK104" i="5"/>
  <c r="FK103" i="5"/>
  <c r="FK102" i="5"/>
  <c r="FK101" i="5"/>
  <c r="FK100" i="5"/>
  <c r="FK99" i="5"/>
  <c r="FK98" i="5"/>
  <c r="FK97" i="5"/>
  <c r="FK96" i="5"/>
  <c r="FK95" i="5"/>
  <c r="FK94" i="5"/>
  <c r="FK93" i="5"/>
  <c r="FK92" i="5"/>
  <c r="FK91" i="5"/>
  <c r="FK90" i="5"/>
  <c r="FK89" i="5"/>
  <c r="FK88" i="5"/>
  <c r="FK87" i="5"/>
  <c r="FK86" i="5"/>
  <c r="FK85" i="5"/>
  <c r="FK84" i="5"/>
  <c r="FK83" i="5"/>
  <c r="FK82" i="5"/>
  <c r="FK81" i="5"/>
  <c r="FK80" i="5"/>
  <c r="FK79" i="5"/>
  <c r="FK78" i="5"/>
  <c r="FK77" i="5"/>
  <c r="FK76" i="5"/>
  <c r="FK75" i="5"/>
  <c r="FK74" i="5"/>
  <c r="FK73" i="5"/>
  <c r="FK72" i="5"/>
  <c r="FK71" i="5"/>
  <c r="FK70" i="5"/>
  <c r="FK69" i="5"/>
  <c r="FK68" i="5"/>
  <c r="FK67" i="5"/>
  <c r="FK66" i="5"/>
  <c r="FK65" i="5"/>
  <c r="FK64" i="5"/>
  <c r="FK63" i="5"/>
  <c r="FK62" i="5"/>
  <c r="FK61" i="5"/>
  <c r="FK60" i="5"/>
  <c r="FK59" i="5"/>
  <c r="FK58" i="5"/>
  <c r="FK57" i="5"/>
  <c r="FK56" i="5"/>
  <c r="FK55" i="5"/>
  <c r="FK54" i="5"/>
  <c r="FK53" i="5"/>
  <c r="FK52" i="5"/>
  <c r="FK51" i="5"/>
  <c r="FK50" i="5"/>
  <c r="FK49" i="5"/>
  <c r="FK48" i="5"/>
  <c r="FK47" i="5"/>
  <c r="FK46" i="5"/>
  <c r="FK45" i="5"/>
  <c r="FK44" i="5"/>
  <c r="FK43" i="5"/>
  <c r="FK42" i="5"/>
  <c r="FK41" i="5"/>
  <c r="FK40" i="5"/>
  <c r="FK39" i="5"/>
  <c r="FK38" i="5"/>
  <c r="FK37" i="5"/>
  <c r="FK36" i="5"/>
  <c r="FK35" i="5"/>
  <c r="FK34" i="5"/>
  <c r="FK33" i="5"/>
  <c r="FK32" i="5"/>
  <c r="FK31" i="5"/>
  <c r="FK30" i="5"/>
  <c r="FK29" i="5"/>
  <c r="FK28" i="5"/>
  <c r="FK27" i="5"/>
  <c r="FK26" i="5"/>
  <c r="FK25" i="5"/>
  <c r="FK24" i="5"/>
  <c r="FK23" i="5"/>
  <c r="FK22" i="5"/>
  <c r="FK21" i="5"/>
  <c r="FK20" i="5"/>
  <c r="FK19" i="5"/>
  <c r="FK18" i="5"/>
  <c r="FK17" i="5"/>
  <c r="FK16" i="5"/>
  <c r="FK15" i="5"/>
  <c r="FK14" i="5"/>
  <c r="FK13" i="5"/>
  <c r="FK12" i="5"/>
  <c r="FK11" i="5"/>
  <c r="FK10" i="5"/>
  <c r="FK9" i="5"/>
  <c r="FK8" i="5"/>
  <c r="FK7" i="5"/>
  <c r="FK6" i="5"/>
  <c r="FK5" i="5"/>
  <c r="FK4" i="5"/>
  <c r="FK3" i="5"/>
  <c r="AA1003" i="4" l="1"/>
  <c r="Z1003" i="4"/>
  <c r="AA1002" i="4"/>
  <c r="Z1002" i="4"/>
  <c r="AA1001" i="4"/>
  <c r="Z1001" i="4"/>
  <c r="AA1000" i="4"/>
  <c r="Z1000" i="4"/>
  <c r="AA999" i="4"/>
  <c r="Z999" i="4"/>
  <c r="AA998" i="4"/>
  <c r="Z998" i="4"/>
  <c r="AA997" i="4"/>
  <c r="Z997" i="4"/>
  <c r="AA996" i="4"/>
  <c r="Z996" i="4"/>
  <c r="AA995" i="4"/>
  <c r="Z995" i="4"/>
  <c r="AA994" i="4"/>
  <c r="Z994" i="4"/>
  <c r="AA993" i="4"/>
  <c r="Z993" i="4"/>
  <c r="AA992" i="4"/>
  <c r="Z992" i="4"/>
  <c r="AA991" i="4"/>
  <c r="Z991" i="4"/>
  <c r="AA990" i="4"/>
  <c r="Z990" i="4"/>
  <c r="AA989" i="4"/>
  <c r="Z989" i="4"/>
  <c r="AA988" i="4"/>
  <c r="Z988" i="4"/>
  <c r="AA987" i="4"/>
  <c r="Z987" i="4"/>
  <c r="AA986" i="4"/>
  <c r="Z986" i="4"/>
  <c r="AA985" i="4"/>
  <c r="Z985" i="4"/>
  <c r="AA984" i="4"/>
  <c r="Z984" i="4"/>
  <c r="AA983" i="4"/>
  <c r="Z983" i="4"/>
  <c r="AA982" i="4"/>
  <c r="Z982" i="4"/>
  <c r="AA981" i="4"/>
  <c r="Z981" i="4"/>
  <c r="AA980" i="4"/>
  <c r="Z980" i="4"/>
  <c r="AA979" i="4"/>
  <c r="Z979" i="4"/>
  <c r="AA978" i="4"/>
  <c r="Z978" i="4"/>
  <c r="AA977" i="4"/>
  <c r="Z977" i="4"/>
  <c r="AA976" i="4"/>
  <c r="Z976" i="4"/>
  <c r="AA975" i="4"/>
  <c r="Z975" i="4"/>
  <c r="AA974" i="4"/>
  <c r="Z974" i="4"/>
  <c r="AA973" i="4"/>
  <c r="Z973" i="4"/>
  <c r="AA972" i="4"/>
  <c r="Z972" i="4"/>
  <c r="AA971" i="4"/>
  <c r="Z971" i="4"/>
  <c r="AA970" i="4"/>
  <c r="Z970" i="4"/>
  <c r="AA969" i="4"/>
  <c r="Z969" i="4"/>
  <c r="AA968" i="4"/>
  <c r="Z968" i="4"/>
  <c r="AA967" i="4"/>
  <c r="Z967" i="4"/>
  <c r="AA966" i="4"/>
  <c r="Z966" i="4"/>
  <c r="AA965" i="4"/>
  <c r="Z965" i="4"/>
  <c r="AA964" i="4"/>
  <c r="Z964" i="4"/>
  <c r="AA963" i="4"/>
  <c r="Z963" i="4"/>
  <c r="AA962" i="4"/>
  <c r="Z962" i="4"/>
  <c r="AA961" i="4"/>
  <c r="Z961" i="4"/>
  <c r="AA960" i="4"/>
  <c r="Z960" i="4"/>
  <c r="AA959" i="4"/>
  <c r="Z959" i="4"/>
  <c r="AA958" i="4"/>
  <c r="Z958" i="4"/>
  <c r="AA957" i="4"/>
  <c r="Z957" i="4"/>
  <c r="AA956" i="4"/>
  <c r="Z956" i="4"/>
  <c r="AA955" i="4"/>
  <c r="Z955" i="4"/>
  <c r="AA954" i="4"/>
  <c r="Z954" i="4"/>
  <c r="AA953" i="4"/>
  <c r="Z953" i="4"/>
  <c r="AA952" i="4"/>
  <c r="Z952" i="4"/>
  <c r="AA951" i="4"/>
  <c r="Z951" i="4"/>
  <c r="AA950" i="4"/>
  <c r="Z950" i="4"/>
  <c r="AA949" i="4"/>
  <c r="Z949" i="4"/>
  <c r="AA948" i="4"/>
  <c r="Z948" i="4"/>
  <c r="AA947" i="4"/>
  <c r="Z947" i="4"/>
  <c r="AA946" i="4"/>
  <c r="Z946" i="4"/>
  <c r="AA945" i="4"/>
  <c r="Z945" i="4"/>
  <c r="AA944" i="4"/>
  <c r="Z944" i="4"/>
  <c r="AA943" i="4"/>
  <c r="Z943" i="4"/>
  <c r="AA942" i="4"/>
  <c r="Z942" i="4"/>
  <c r="AA941" i="4"/>
  <c r="Z941" i="4"/>
  <c r="AA940" i="4"/>
  <c r="Z940" i="4"/>
  <c r="AA939" i="4"/>
  <c r="Z939" i="4"/>
  <c r="AA938" i="4"/>
  <c r="Z938" i="4"/>
  <c r="AA937" i="4"/>
  <c r="Z937" i="4"/>
  <c r="AA936" i="4"/>
  <c r="Z936" i="4"/>
  <c r="AA935" i="4"/>
  <c r="Z935" i="4"/>
  <c r="AA934" i="4"/>
  <c r="Z934" i="4"/>
  <c r="AA933" i="4"/>
  <c r="Z933" i="4"/>
  <c r="AA932" i="4"/>
  <c r="Z932" i="4"/>
  <c r="AA931" i="4"/>
  <c r="Z931" i="4"/>
  <c r="AA930" i="4"/>
  <c r="Z930" i="4"/>
  <c r="AA929" i="4"/>
  <c r="Z929" i="4"/>
  <c r="AA928" i="4"/>
  <c r="Z928" i="4"/>
  <c r="AA927" i="4"/>
  <c r="Z927" i="4"/>
  <c r="AA926" i="4"/>
  <c r="Z926" i="4"/>
  <c r="AA925" i="4"/>
  <c r="Z925" i="4"/>
  <c r="AA924" i="4"/>
  <c r="Z924" i="4"/>
  <c r="AA923" i="4"/>
  <c r="Z923" i="4"/>
  <c r="AA922" i="4"/>
  <c r="Z922" i="4"/>
  <c r="AA921" i="4"/>
  <c r="Z921" i="4"/>
  <c r="AA920" i="4"/>
  <c r="Z920" i="4"/>
  <c r="AA919" i="4"/>
  <c r="Z919" i="4"/>
  <c r="AA918" i="4"/>
  <c r="Z918" i="4"/>
  <c r="AA917" i="4"/>
  <c r="Z917" i="4"/>
  <c r="AA916" i="4"/>
  <c r="Z916" i="4"/>
  <c r="AA915" i="4"/>
  <c r="Z915" i="4"/>
  <c r="AA914" i="4"/>
  <c r="Z914" i="4"/>
  <c r="AA913" i="4"/>
  <c r="Z913" i="4"/>
  <c r="AA912" i="4"/>
  <c r="Z912" i="4"/>
  <c r="AA911" i="4"/>
  <c r="Z911" i="4"/>
  <c r="AA910" i="4"/>
  <c r="Z910" i="4"/>
  <c r="AA909" i="4"/>
  <c r="Z909" i="4"/>
  <c r="AA908" i="4"/>
  <c r="Z908" i="4"/>
  <c r="AA907" i="4"/>
  <c r="Z907" i="4"/>
  <c r="AA906" i="4"/>
  <c r="Z906" i="4"/>
  <c r="AA905" i="4"/>
  <c r="Z905" i="4"/>
  <c r="AA904" i="4"/>
  <c r="Z904" i="4"/>
  <c r="AA903" i="4"/>
  <c r="Z903" i="4"/>
  <c r="AA902" i="4"/>
  <c r="Z902" i="4"/>
  <c r="AA901" i="4"/>
  <c r="Z901" i="4"/>
  <c r="AA900" i="4"/>
  <c r="Z900" i="4"/>
  <c r="AA899" i="4"/>
  <c r="Z899" i="4"/>
  <c r="AA898" i="4"/>
  <c r="Z898" i="4"/>
  <c r="AA897" i="4"/>
  <c r="Z897" i="4"/>
  <c r="AA896" i="4"/>
  <c r="Z896" i="4"/>
  <c r="AA895" i="4"/>
  <c r="Z895" i="4"/>
  <c r="AA894" i="4"/>
  <c r="Z894" i="4"/>
  <c r="AA893" i="4"/>
  <c r="Z893" i="4"/>
  <c r="AA892" i="4"/>
  <c r="Z892" i="4"/>
  <c r="AA891" i="4"/>
  <c r="Z891" i="4"/>
  <c r="AA890" i="4"/>
  <c r="Z890" i="4"/>
  <c r="AA889" i="4"/>
  <c r="Z889" i="4"/>
  <c r="AA888" i="4"/>
  <c r="Z888" i="4"/>
  <c r="AA887" i="4"/>
  <c r="Z887" i="4"/>
  <c r="AA886" i="4"/>
  <c r="Z886" i="4"/>
  <c r="AA885" i="4"/>
  <c r="Z885" i="4"/>
  <c r="AA884" i="4"/>
  <c r="Z884" i="4"/>
  <c r="AA883" i="4"/>
  <c r="Z883" i="4"/>
  <c r="AA882" i="4"/>
  <c r="Z882" i="4"/>
  <c r="AA881" i="4"/>
  <c r="Z881" i="4"/>
  <c r="AA880" i="4"/>
  <c r="Z880" i="4"/>
  <c r="AA879" i="4"/>
  <c r="Z879" i="4"/>
  <c r="AA878" i="4"/>
  <c r="Z878" i="4"/>
  <c r="AA877" i="4"/>
  <c r="Z877" i="4"/>
  <c r="AA876" i="4"/>
  <c r="Z876" i="4"/>
  <c r="AA875" i="4"/>
  <c r="Z875" i="4"/>
  <c r="AA874" i="4"/>
  <c r="Z874" i="4"/>
  <c r="AA873" i="4"/>
  <c r="Z873" i="4"/>
  <c r="AA872" i="4"/>
  <c r="Z872" i="4"/>
  <c r="AA871" i="4"/>
  <c r="Z871" i="4"/>
  <c r="AA870" i="4"/>
  <c r="Z870" i="4"/>
  <c r="AA869" i="4"/>
  <c r="Z869" i="4"/>
  <c r="AA868" i="4"/>
  <c r="Z868" i="4"/>
  <c r="AA867" i="4"/>
  <c r="Z867" i="4"/>
  <c r="AA866" i="4"/>
  <c r="Z866" i="4"/>
  <c r="AA865" i="4"/>
  <c r="Z865" i="4"/>
  <c r="AA864" i="4"/>
  <c r="Z864" i="4"/>
  <c r="AA863" i="4"/>
  <c r="Z863" i="4"/>
  <c r="AA862" i="4"/>
  <c r="Z862" i="4"/>
  <c r="AA861" i="4"/>
  <c r="Z861" i="4"/>
  <c r="AA860" i="4"/>
  <c r="Z860" i="4"/>
  <c r="AA859" i="4"/>
  <c r="Z859" i="4"/>
  <c r="AA858" i="4"/>
  <c r="Z858" i="4"/>
  <c r="AA857" i="4"/>
  <c r="Z857" i="4"/>
  <c r="AA856" i="4"/>
  <c r="Z856" i="4"/>
  <c r="AA855" i="4"/>
  <c r="Z855" i="4"/>
  <c r="AA854" i="4"/>
  <c r="Z854" i="4"/>
  <c r="AA853" i="4"/>
  <c r="Z853" i="4"/>
  <c r="AA852" i="4"/>
  <c r="Z852" i="4"/>
  <c r="AA851" i="4"/>
  <c r="Z851" i="4"/>
  <c r="AA850" i="4"/>
  <c r="Z850" i="4"/>
  <c r="AA849" i="4"/>
  <c r="Z849" i="4"/>
  <c r="AA848" i="4"/>
  <c r="Z848" i="4"/>
  <c r="AA847" i="4"/>
  <c r="Z847" i="4"/>
  <c r="AA846" i="4"/>
  <c r="Z846" i="4"/>
  <c r="AA845" i="4"/>
  <c r="Z845" i="4"/>
  <c r="AA844" i="4"/>
  <c r="Z844" i="4"/>
  <c r="AA843" i="4"/>
  <c r="Z843" i="4"/>
  <c r="AA842" i="4"/>
  <c r="Z842" i="4"/>
  <c r="AA841" i="4"/>
  <c r="Z841" i="4"/>
  <c r="AA840" i="4"/>
  <c r="Z840" i="4"/>
  <c r="AA839" i="4"/>
  <c r="Z839" i="4"/>
  <c r="AA838" i="4"/>
  <c r="Z838" i="4"/>
  <c r="AA837" i="4"/>
  <c r="Z837" i="4"/>
  <c r="AA836" i="4"/>
  <c r="Z836" i="4"/>
  <c r="AA835" i="4"/>
  <c r="Z835" i="4"/>
  <c r="AA834" i="4"/>
  <c r="Z834" i="4"/>
  <c r="AA833" i="4"/>
  <c r="Z833" i="4"/>
  <c r="AA832" i="4"/>
  <c r="Z832" i="4"/>
  <c r="AA831" i="4"/>
  <c r="Z831" i="4"/>
  <c r="AA830" i="4"/>
  <c r="Z830" i="4"/>
  <c r="AA829" i="4"/>
  <c r="Z829" i="4"/>
  <c r="AA828" i="4"/>
  <c r="Z828" i="4"/>
  <c r="AA827" i="4"/>
  <c r="Z827" i="4"/>
  <c r="AA826" i="4"/>
  <c r="Z826" i="4"/>
  <c r="AA825" i="4"/>
  <c r="Z825" i="4"/>
  <c r="AA824" i="4"/>
  <c r="Z824" i="4"/>
  <c r="AA823" i="4"/>
  <c r="Z823" i="4"/>
  <c r="AA822" i="4"/>
  <c r="Z822" i="4"/>
  <c r="AA821" i="4"/>
  <c r="Z821" i="4"/>
  <c r="AA820" i="4"/>
  <c r="Z820" i="4"/>
  <c r="AA819" i="4"/>
  <c r="Z819" i="4"/>
  <c r="AA818" i="4"/>
  <c r="Z818" i="4"/>
  <c r="AA817" i="4"/>
  <c r="Z817" i="4"/>
  <c r="AA816" i="4"/>
  <c r="Z816" i="4"/>
  <c r="AA815" i="4"/>
  <c r="Z815" i="4"/>
  <c r="AA814" i="4"/>
  <c r="Z814" i="4"/>
  <c r="AA813" i="4"/>
  <c r="Z813" i="4"/>
  <c r="AA812" i="4"/>
  <c r="Z812" i="4"/>
  <c r="AA811" i="4"/>
  <c r="Z811" i="4"/>
  <c r="AA810" i="4"/>
  <c r="Z810" i="4"/>
  <c r="AA809" i="4"/>
  <c r="Z809" i="4"/>
  <c r="AA808" i="4"/>
  <c r="Z808" i="4"/>
  <c r="AA807" i="4"/>
  <c r="Z807" i="4"/>
  <c r="AA806" i="4"/>
  <c r="Z806" i="4"/>
  <c r="AA805" i="4"/>
  <c r="Z805" i="4"/>
  <c r="AA804" i="4"/>
  <c r="Z804" i="4"/>
  <c r="AA803" i="4"/>
  <c r="Z803" i="4"/>
  <c r="AA802" i="4"/>
  <c r="Z802" i="4"/>
  <c r="AA801" i="4"/>
  <c r="Z801" i="4"/>
  <c r="AA800" i="4"/>
  <c r="Z800" i="4"/>
  <c r="AA799" i="4"/>
  <c r="Z799" i="4"/>
  <c r="AA798" i="4"/>
  <c r="Z798" i="4"/>
  <c r="AA797" i="4"/>
  <c r="Z797" i="4"/>
  <c r="AA796" i="4"/>
  <c r="Z796" i="4"/>
  <c r="AA795" i="4"/>
  <c r="Z795" i="4"/>
  <c r="AA794" i="4"/>
  <c r="Z794" i="4"/>
  <c r="AA793" i="4"/>
  <c r="Z793" i="4"/>
  <c r="AA792" i="4"/>
  <c r="Z792" i="4"/>
  <c r="AA791" i="4"/>
  <c r="Z791" i="4"/>
  <c r="AA790" i="4"/>
  <c r="Z790" i="4"/>
  <c r="AA789" i="4"/>
  <c r="Z789" i="4"/>
  <c r="AA788" i="4"/>
  <c r="Z788" i="4"/>
  <c r="AA787" i="4"/>
  <c r="Z787" i="4"/>
  <c r="AA786" i="4"/>
  <c r="Z786" i="4"/>
  <c r="AA785" i="4"/>
  <c r="Z785" i="4"/>
  <c r="AA784" i="4"/>
  <c r="Z784" i="4"/>
  <c r="AA783" i="4"/>
  <c r="Z783" i="4"/>
  <c r="AA782" i="4"/>
  <c r="Z782" i="4"/>
  <c r="AA781" i="4"/>
  <c r="Z781" i="4"/>
  <c r="AA780" i="4"/>
  <c r="Z780" i="4"/>
  <c r="AA779" i="4"/>
  <c r="Z779" i="4"/>
  <c r="AA778" i="4"/>
  <c r="Z778" i="4"/>
  <c r="AA777" i="4"/>
  <c r="Z777" i="4"/>
  <c r="AA776" i="4"/>
  <c r="Z776" i="4"/>
  <c r="AA775" i="4"/>
  <c r="Z775" i="4"/>
  <c r="AA774" i="4"/>
  <c r="Z774" i="4"/>
  <c r="AA773" i="4"/>
  <c r="Z773" i="4"/>
  <c r="AA772" i="4"/>
  <c r="Z772" i="4"/>
  <c r="AA771" i="4"/>
  <c r="Z771" i="4"/>
  <c r="AA770" i="4"/>
  <c r="Z770" i="4"/>
  <c r="AA769" i="4"/>
  <c r="Z769" i="4"/>
  <c r="AA768" i="4"/>
  <c r="Z768" i="4"/>
  <c r="AA767" i="4"/>
  <c r="Z767" i="4"/>
  <c r="AA766" i="4"/>
  <c r="Z766" i="4"/>
  <c r="AA765" i="4"/>
  <c r="Z765" i="4"/>
  <c r="AA764" i="4"/>
  <c r="Z764" i="4"/>
  <c r="AA763" i="4"/>
  <c r="Z763" i="4"/>
  <c r="AA762" i="4"/>
  <c r="Z762" i="4"/>
  <c r="AA761" i="4"/>
  <c r="Z761" i="4"/>
  <c r="AA760" i="4"/>
  <c r="Z760" i="4"/>
  <c r="AA759" i="4"/>
  <c r="Z759" i="4"/>
  <c r="AA758" i="4"/>
  <c r="Z758" i="4"/>
  <c r="AA757" i="4"/>
  <c r="Z757" i="4"/>
  <c r="AA756" i="4"/>
  <c r="Z756" i="4"/>
  <c r="AA755" i="4"/>
  <c r="Z755" i="4"/>
  <c r="AA754" i="4"/>
  <c r="Z754" i="4"/>
  <c r="AA753" i="4"/>
  <c r="Z753" i="4"/>
  <c r="AA752" i="4"/>
  <c r="Z752" i="4"/>
  <c r="AA751" i="4"/>
  <c r="Z751" i="4"/>
  <c r="AA750" i="4"/>
  <c r="Z750" i="4"/>
  <c r="AA749" i="4"/>
  <c r="Z749" i="4"/>
  <c r="AA748" i="4"/>
  <c r="Z748" i="4"/>
  <c r="AA747" i="4"/>
  <c r="Z747" i="4"/>
  <c r="AA746" i="4"/>
  <c r="Z746" i="4"/>
  <c r="AA745" i="4"/>
  <c r="Z745" i="4"/>
  <c r="AA744" i="4"/>
  <c r="Z744" i="4"/>
  <c r="AA743" i="4"/>
  <c r="Z743" i="4"/>
  <c r="AA742" i="4"/>
  <c r="Z742" i="4"/>
  <c r="AA741" i="4"/>
  <c r="Z741" i="4"/>
  <c r="AA740" i="4"/>
  <c r="Z740" i="4"/>
  <c r="AA739" i="4"/>
  <c r="Z739" i="4"/>
  <c r="AA738" i="4"/>
  <c r="Z738" i="4"/>
  <c r="AA737" i="4"/>
  <c r="Z737" i="4"/>
  <c r="AA736" i="4"/>
  <c r="Z736" i="4"/>
  <c r="AA735" i="4"/>
  <c r="Z735" i="4"/>
  <c r="AA734" i="4"/>
  <c r="Z734" i="4"/>
  <c r="AA733" i="4"/>
  <c r="Z733" i="4"/>
  <c r="AA732" i="4"/>
  <c r="Z732" i="4"/>
  <c r="AA731" i="4"/>
  <c r="Z731" i="4"/>
  <c r="AA730" i="4"/>
  <c r="Z730" i="4"/>
  <c r="AA729" i="4"/>
  <c r="Z729" i="4"/>
  <c r="AA728" i="4"/>
  <c r="Z728" i="4"/>
  <c r="AA727" i="4"/>
  <c r="Z727" i="4"/>
  <c r="AA726" i="4"/>
  <c r="Z726" i="4"/>
  <c r="AA725" i="4"/>
  <c r="Z725" i="4"/>
  <c r="AA724" i="4"/>
  <c r="Z724" i="4"/>
  <c r="AA723" i="4"/>
  <c r="Z723" i="4"/>
  <c r="AA722" i="4"/>
  <c r="Z722" i="4"/>
  <c r="AA721" i="4"/>
  <c r="Z721" i="4"/>
  <c r="AA720" i="4"/>
  <c r="Z720" i="4"/>
  <c r="AA719" i="4"/>
  <c r="Z719" i="4"/>
  <c r="AA718" i="4"/>
  <c r="Z718" i="4"/>
  <c r="AA717" i="4"/>
  <c r="Z717" i="4"/>
  <c r="AA716" i="4"/>
  <c r="Z716" i="4"/>
  <c r="AA715" i="4"/>
  <c r="Z715" i="4"/>
  <c r="AA714" i="4"/>
  <c r="Z714" i="4"/>
  <c r="AA713" i="4"/>
  <c r="Z713" i="4"/>
  <c r="AA712" i="4"/>
  <c r="Z712" i="4"/>
  <c r="AA711" i="4"/>
  <c r="Z711" i="4"/>
  <c r="AA710" i="4"/>
  <c r="Z710" i="4"/>
  <c r="AA709" i="4"/>
  <c r="Z709" i="4"/>
  <c r="AA708" i="4"/>
  <c r="Z708" i="4"/>
  <c r="AA707" i="4"/>
  <c r="Z707" i="4"/>
  <c r="AA706" i="4"/>
  <c r="Z706" i="4"/>
  <c r="AA705" i="4"/>
  <c r="Z705" i="4"/>
  <c r="AA704" i="4"/>
  <c r="Z704" i="4"/>
  <c r="AA703" i="4"/>
  <c r="Z703" i="4"/>
  <c r="AA702" i="4"/>
  <c r="Z702" i="4"/>
  <c r="AA701" i="4"/>
  <c r="Z701" i="4"/>
  <c r="AA700" i="4"/>
  <c r="Z700" i="4"/>
  <c r="AA699" i="4"/>
  <c r="Z699" i="4"/>
  <c r="AA698" i="4"/>
  <c r="Z698" i="4"/>
  <c r="AA697" i="4"/>
  <c r="Z697" i="4"/>
  <c r="AA696" i="4"/>
  <c r="Z696" i="4"/>
  <c r="AA695" i="4"/>
  <c r="Z695" i="4"/>
  <c r="AA694" i="4"/>
  <c r="Z694" i="4"/>
  <c r="AA693" i="4"/>
  <c r="Z693" i="4"/>
  <c r="AA692" i="4"/>
  <c r="Z692" i="4"/>
  <c r="AA691" i="4"/>
  <c r="Z691" i="4"/>
  <c r="AA690" i="4"/>
  <c r="Z690" i="4"/>
  <c r="AA689" i="4"/>
  <c r="Z689" i="4"/>
  <c r="AA688" i="4"/>
  <c r="Z688" i="4"/>
  <c r="AA687" i="4"/>
  <c r="Z687" i="4"/>
  <c r="AA686" i="4"/>
  <c r="Z686" i="4"/>
  <c r="AA685" i="4"/>
  <c r="Z685" i="4"/>
  <c r="AA684" i="4"/>
  <c r="Z684" i="4"/>
  <c r="AA683" i="4"/>
  <c r="Z683" i="4"/>
  <c r="AA682" i="4"/>
  <c r="Z682" i="4"/>
  <c r="AA681" i="4"/>
  <c r="Z681" i="4"/>
  <c r="AA680" i="4"/>
  <c r="Z680" i="4"/>
  <c r="AA679" i="4"/>
  <c r="Z679" i="4"/>
  <c r="AA678" i="4"/>
  <c r="Z678" i="4"/>
  <c r="AA677" i="4"/>
  <c r="Z677" i="4"/>
  <c r="AA676" i="4"/>
  <c r="Z676" i="4"/>
  <c r="AA675" i="4"/>
  <c r="Z675" i="4"/>
  <c r="AA674" i="4"/>
  <c r="Z674" i="4"/>
  <c r="AA673" i="4"/>
  <c r="Z673" i="4"/>
  <c r="AA672" i="4"/>
  <c r="Z672" i="4"/>
  <c r="AA671" i="4"/>
  <c r="Z671" i="4"/>
  <c r="AA670" i="4"/>
  <c r="Z670" i="4"/>
  <c r="AA669" i="4"/>
  <c r="Z669" i="4"/>
  <c r="AA668" i="4"/>
  <c r="Z668" i="4"/>
  <c r="AA667" i="4"/>
  <c r="Z667" i="4"/>
  <c r="AA666" i="4"/>
  <c r="Z666" i="4"/>
  <c r="AA665" i="4"/>
  <c r="Z665" i="4"/>
  <c r="AA664" i="4"/>
  <c r="Z664" i="4"/>
  <c r="AA663" i="4"/>
  <c r="Z663" i="4"/>
  <c r="AA662" i="4"/>
  <c r="Z662" i="4"/>
  <c r="AA661" i="4"/>
  <c r="Z661" i="4"/>
  <c r="AA660" i="4"/>
  <c r="Z660" i="4"/>
  <c r="AA659" i="4"/>
  <c r="Z659" i="4"/>
  <c r="AA658" i="4"/>
  <c r="Z658" i="4"/>
  <c r="AA657" i="4"/>
  <c r="Z657" i="4"/>
  <c r="AA656" i="4"/>
  <c r="Z656" i="4"/>
  <c r="AA655" i="4"/>
  <c r="Z655" i="4"/>
  <c r="AA654" i="4"/>
  <c r="Z654" i="4"/>
  <c r="AA653" i="4"/>
  <c r="Z653" i="4"/>
  <c r="AA652" i="4"/>
  <c r="Z652" i="4"/>
  <c r="AA651" i="4"/>
  <c r="Z651" i="4"/>
  <c r="AA650" i="4"/>
  <c r="Z650" i="4"/>
  <c r="AA649" i="4"/>
  <c r="Z649" i="4"/>
  <c r="AA648" i="4"/>
  <c r="Z648" i="4"/>
  <c r="AA647" i="4"/>
  <c r="Z647" i="4"/>
  <c r="AA646" i="4"/>
  <c r="Z646" i="4"/>
  <c r="AA645" i="4"/>
  <c r="Z645" i="4"/>
  <c r="AA644" i="4"/>
  <c r="Z644" i="4"/>
  <c r="AA643" i="4"/>
  <c r="Z643" i="4"/>
  <c r="AA642" i="4"/>
  <c r="Z642" i="4"/>
  <c r="AA641" i="4"/>
  <c r="Z641" i="4"/>
  <c r="AA640" i="4"/>
  <c r="Z640" i="4"/>
  <c r="AA639" i="4"/>
  <c r="Z639" i="4"/>
  <c r="AA638" i="4"/>
  <c r="Z638" i="4"/>
  <c r="AA637" i="4"/>
  <c r="Z637" i="4"/>
  <c r="AA636" i="4"/>
  <c r="Z636" i="4"/>
  <c r="AA635" i="4"/>
  <c r="Z635" i="4"/>
  <c r="AA634" i="4"/>
  <c r="Z634" i="4"/>
  <c r="AA633" i="4"/>
  <c r="Z633" i="4"/>
  <c r="AA632" i="4"/>
  <c r="Z632" i="4"/>
  <c r="AA631" i="4"/>
  <c r="Z631" i="4"/>
  <c r="AA630" i="4"/>
  <c r="Z630" i="4"/>
  <c r="AA629" i="4"/>
  <c r="Z629" i="4"/>
  <c r="AA628" i="4"/>
  <c r="Z628" i="4"/>
  <c r="AA627" i="4"/>
  <c r="Z627" i="4"/>
  <c r="AA626" i="4"/>
  <c r="Z626" i="4"/>
  <c r="AA625" i="4"/>
  <c r="Z625" i="4"/>
  <c r="AA624" i="4"/>
  <c r="Z624" i="4"/>
  <c r="AA623" i="4"/>
  <c r="Z623" i="4"/>
  <c r="AA622" i="4"/>
  <c r="Z622" i="4"/>
  <c r="AA621" i="4"/>
  <c r="Z621" i="4"/>
  <c r="AA620" i="4"/>
  <c r="Z620" i="4"/>
  <c r="AA619" i="4"/>
  <c r="Z619" i="4"/>
  <c r="AA618" i="4"/>
  <c r="Z618" i="4"/>
  <c r="AA617" i="4"/>
  <c r="Z617" i="4"/>
  <c r="AA616" i="4"/>
  <c r="Z616" i="4"/>
  <c r="AA615" i="4"/>
  <c r="Z615" i="4"/>
  <c r="AA614" i="4"/>
  <c r="Z614" i="4"/>
  <c r="AA613" i="4"/>
  <c r="Z613" i="4"/>
  <c r="AA612" i="4"/>
  <c r="Z612" i="4"/>
  <c r="AA611" i="4"/>
  <c r="Z611" i="4"/>
  <c r="AA610" i="4"/>
  <c r="Z610" i="4"/>
  <c r="AA609" i="4"/>
  <c r="Z609" i="4"/>
  <c r="AA608" i="4"/>
  <c r="Z608" i="4"/>
  <c r="AA607" i="4"/>
  <c r="Z607" i="4"/>
  <c r="AA606" i="4"/>
  <c r="Z606" i="4"/>
  <c r="AA605" i="4"/>
  <c r="Z605" i="4"/>
  <c r="AA604" i="4"/>
  <c r="Z604" i="4"/>
  <c r="AA603" i="4"/>
  <c r="Z603" i="4"/>
  <c r="AA602" i="4"/>
  <c r="Z602" i="4"/>
  <c r="AA601" i="4"/>
  <c r="Z601" i="4"/>
  <c r="AA600" i="4"/>
  <c r="Z600" i="4"/>
  <c r="AA599" i="4"/>
  <c r="Z599" i="4"/>
  <c r="AA598" i="4"/>
  <c r="Z598" i="4"/>
  <c r="AA597" i="4"/>
  <c r="Z597" i="4"/>
  <c r="AA596" i="4"/>
  <c r="Z596" i="4"/>
  <c r="AA595" i="4"/>
  <c r="Z595" i="4"/>
  <c r="AA594" i="4"/>
  <c r="Z594" i="4"/>
  <c r="AA593" i="4"/>
  <c r="Z593" i="4"/>
  <c r="AA592" i="4"/>
  <c r="Z592" i="4"/>
  <c r="AA591" i="4"/>
  <c r="Z591" i="4"/>
  <c r="AA590" i="4"/>
  <c r="Z590" i="4"/>
  <c r="AA589" i="4"/>
  <c r="Z589" i="4"/>
  <c r="AA588" i="4"/>
  <c r="Z588" i="4"/>
  <c r="AA587" i="4"/>
  <c r="Z587" i="4"/>
  <c r="AA586" i="4"/>
  <c r="Z586" i="4"/>
  <c r="AA585" i="4"/>
  <c r="Z585" i="4"/>
  <c r="AA584" i="4"/>
  <c r="Z584" i="4"/>
  <c r="AA583" i="4"/>
  <c r="Z583" i="4"/>
  <c r="AA582" i="4"/>
  <c r="Z582" i="4"/>
  <c r="AA581" i="4"/>
  <c r="Z581" i="4"/>
  <c r="AA580" i="4"/>
  <c r="Z580" i="4"/>
  <c r="AA579" i="4"/>
  <c r="Z579" i="4"/>
  <c r="AA578" i="4"/>
  <c r="Z578" i="4"/>
  <c r="AA577" i="4"/>
  <c r="Z577" i="4"/>
  <c r="AA576" i="4"/>
  <c r="Z576" i="4"/>
  <c r="AA575" i="4"/>
  <c r="Z575" i="4"/>
  <c r="AA574" i="4"/>
  <c r="Z574" i="4"/>
  <c r="AA573" i="4"/>
  <c r="Z573" i="4"/>
  <c r="AA572" i="4"/>
  <c r="Z572" i="4"/>
  <c r="AA571" i="4"/>
  <c r="Z571" i="4"/>
  <c r="AA570" i="4"/>
  <c r="Z570" i="4"/>
  <c r="AA569" i="4"/>
  <c r="Z569" i="4"/>
  <c r="AA568" i="4"/>
  <c r="Z568" i="4"/>
  <c r="AA567" i="4"/>
  <c r="Z567" i="4"/>
  <c r="AA566" i="4"/>
  <c r="Z566" i="4"/>
  <c r="AA565" i="4"/>
  <c r="Z565" i="4"/>
  <c r="AA564" i="4"/>
  <c r="Z564" i="4"/>
  <c r="AA563" i="4"/>
  <c r="Z563" i="4"/>
  <c r="AA562" i="4"/>
  <c r="Z562" i="4"/>
  <c r="AA561" i="4"/>
  <c r="Z561" i="4"/>
  <c r="AA560" i="4"/>
  <c r="Z560" i="4"/>
  <c r="AA559" i="4"/>
  <c r="Z559" i="4"/>
  <c r="AA558" i="4"/>
  <c r="Z558" i="4"/>
  <c r="AA557" i="4"/>
  <c r="Z557" i="4"/>
  <c r="AA556" i="4"/>
  <c r="Z556" i="4"/>
  <c r="AA555" i="4"/>
  <c r="Z555" i="4"/>
  <c r="AA554" i="4"/>
  <c r="Z554" i="4"/>
  <c r="AA553" i="4"/>
  <c r="Z553" i="4"/>
  <c r="AA552" i="4"/>
  <c r="Z552" i="4"/>
  <c r="AA551" i="4"/>
  <c r="Z551" i="4"/>
  <c r="AA550" i="4"/>
  <c r="Z550" i="4"/>
  <c r="AA549" i="4"/>
  <c r="Z549" i="4"/>
  <c r="AA548" i="4"/>
  <c r="Z548" i="4"/>
  <c r="AA547" i="4"/>
  <c r="Z547" i="4"/>
  <c r="AA546" i="4"/>
  <c r="Z546" i="4"/>
  <c r="AA545" i="4"/>
  <c r="Z545" i="4"/>
  <c r="AA544" i="4"/>
  <c r="Z544" i="4"/>
  <c r="AA543" i="4"/>
  <c r="Z543" i="4"/>
  <c r="AA542" i="4"/>
  <c r="Z542" i="4"/>
  <c r="AA541" i="4"/>
  <c r="Z541" i="4"/>
  <c r="AA540" i="4"/>
  <c r="Z540" i="4"/>
  <c r="AA539" i="4"/>
  <c r="Z539" i="4"/>
  <c r="AA538" i="4"/>
  <c r="Z538" i="4"/>
  <c r="AA537" i="4"/>
  <c r="Z537" i="4"/>
  <c r="AA536" i="4"/>
  <c r="Z536" i="4"/>
  <c r="AA535" i="4"/>
  <c r="Z535" i="4"/>
  <c r="AA534" i="4"/>
  <c r="Z534" i="4"/>
  <c r="AA533" i="4"/>
  <c r="Z533" i="4"/>
  <c r="AA532" i="4"/>
  <c r="Z532" i="4"/>
  <c r="AA531" i="4"/>
  <c r="Z531" i="4"/>
  <c r="AA530" i="4"/>
  <c r="Z530" i="4"/>
  <c r="AA529" i="4"/>
  <c r="Z529" i="4"/>
  <c r="AA528" i="4"/>
  <c r="Z528" i="4"/>
  <c r="AA527" i="4"/>
  <c r="Z527" i="4"/>
  <c r="AA526" i="4"/>
  <c r="Z526" i="4"/>
  <c r="AA525" i="4"/>
  <c r="Z525" i="4"/>
  <c r="AA524" i="4"/>
  <c r="Z524" i="4"/>
  <c r="AA523" i="4"/>
  <c r="Z523" i="4"/>
  <c r="AA522" i="4"/>
  <c r="Z522" i="4"/>
  <c r="AA521" i="4"/>
  <c r="Z521" i="4"/>
  <c r="AA520" i="4"/>
  <c r="Z520" i="4"/>
  <c r="AA519" i="4"/>
  <c r="Z519" i="4"/>
  <c r="AA518" i="4"/>
  <c r="Z518" i="4"/>
  <c r="AA517" i="4"/>
  <c r="Z517" i="4"/>
  <c r="AA516" i="4"/>
  <c r="Z516" i="4"/>
  <c r="AA515" i="4"/>
  <c r="Z515" i="4"/>
  <c r="AA514" i="4"/>
  <c r="Z514" i="4"/>
  <c r="AA513" i="4"/>
  <c r="Z513" i="4"/>
  <c r="AA512" i="4"/>
  <c r="Z512" i="4"/>
  <c r="AA511" i="4"/>
  <c r="Z511" i="4"/>
  <c r="AA510" i="4"/>
  <c r="Z510" i="4"/>
  <c r="AA509" i="4"/>
  <c r="Z509" i="4"/>
  <c r="AA508" i="4"/>
  <c r="Z508" i="4"/>
  <c r="AA507" i="4"/>
  <c r="Z507" i="4"/>
  <c r="AA506" i="4"/>
  <c r="Z506" i="4"/>
  <c r="AA505" i="4"/>
  <c r="Z505" i="4"/>
  <c r="AA504" i="4"/>
  <c r="Z504" i="4"/>
  <c r="AA503" i="4"/>
  <c r="Z503" i="4"/>
  <c r="AA502" i="4"/>
  <c r="Z502" i="4"/>
  <c r="AA501" i="4"/>
  <c r="Z501" i="4"/>
  <c r="AA500" i="4"/>
  <c r="Z500" i="4"/>
  <c r="AA499" i="4"/>
  <c r="Z499" i="4"/>
  <c r="AA498" i="4"/>
  <c r="Z498" i="4"/>
  <c r="AA497" i="4"/>
  <c r="Z497" i="4"/>
  <c r="AA496" i="4"/>
  <c r="Z496" i="4"/>
  <c r="AA495" i="4"/>
  <c r="Z495" i="4"/>
  <c r="AA494" i="4"/>
  <c r="Z494" i="4"/>
  <c r="AA493" i="4"/>
  <c r="Z493" i="4"/>
  <c r="AA492" i="4"/>
  <c r="Z492" i="4"/>
  <c r="AA491" i="4"/>
  <c r="Z491" i="4"/>
  <c r="AA490" i="4"/>
  <c r="Z490" i="4"/>
  <c r="AA489" i="4"/>
  <c r="Z489" i="4"/>
  <c r="AA488" i="4"/>
  <c r="Z488" i="4"/>
  <c r="AA487" i="4"/>
  <c r="Z487" i="4"/>
  <c r="AA486" i="4"/>
  <c r="Z486" i="4"/>
  <c r="AA485" i="4"/>
  <c r="Z485" i="4"/>
  <c r="AA484" i="4"/>
  <c r="Z484" i="4"/>
  <c r="AA483" i="4"/>
  <c r="Z483" i="4"/>
  <c r="AA482" i="4"/>
  <c r="Z482" i="4"/>
  <c r="AA481" i="4"/>
  <c r="Z481" i="4"/>
  <c r="AA480" i="4"/>
  <c r="Z480" i="4"/>
  <c r="AA479" i="4"/>
  <c r="Z479" i="4"/>
  <c r="AA478" i="4"/>
  <c r="Z478" i="4"/>
  <c r="AA477" i="4"/>
  <c r="Z477" i="4"/>
  <c r="AA476" i="4"/>
  <c r="Z476" i="4"/>
  <c r="AA475" i="4"/>
  <c r="Z475" i="4"/>
  <c r="AA474" i="4"/>
  <c r="Z474" i="4"/>
  <c r="AA473" i="4"/>
  <c r="Z473" i="4"/>
  <c r="AA472" i="4"/>
  <c r="Z472" i="4"/>
  <c r="AA471" i="4"/>
  <c r="Z471" i="4"/>
  <c r="AA470" i="4"/>
  <c r="Z470" i="4"/>
  <c r="AA469" i="4"/>
  <c r="Z469" i="4"/>
  <c r="AA468" i="4"/>
  <c r="Z468" i="4"/>
  <c r="AA467" i="4"/>
  <c r="Z467" i="4"/>
  <c r="AA466" i="4"/>
  <c r="Z466" i="4"/>
  <c r="AA465" i="4"/>
  <c r="Z465" i="4"/>
  <c r="AA464" i="4"/>
  <c r="Z464" i="4"/>
  <c r="AA463" i="4"/>
  <c r="Z463" i="4"/>
  <c r="AA462" i="4"/>
  <c r="Z462" i="4"/>
  <c r="AA461" i="4"/>
  <c r="Z461" i="4"/>
  <c r="AA460" i="4"/>
  <c r="Z460" i="4"/>
  <c r="AA459" i="4"/>
  <c r="Z459" i="4"/>
  <c r="AA458" i="4"/>
  <c r="Z458" i="4"/>
  <c r="AA457" i="4"/>
  <c r="Z457" i="4"/>
  <c r="AA456" i="4"/>
  <c r="Z456" i="4"/>
  <c r="AA455" i="4"/>
  <c r="Z455" i="4"/>
  <c r="AA454" i="4"/>
  <c r="Z454" i="4"/>
  <c r="AA453" i="4"/>
  <c r="Z453" i="4"/>
  <c r="AA452" i="4"/>
  <c r="Z452" i="4"/>
  <c r="AA451" i="4"/>
  <c r="Z451" i="4"/>
  <c r="AA450" i="4"/>
  <c r="Z450" i="4"/>
  <c r="AA449" i="4"/>
  <c r="Z449" i="4"/>
  <c r="AA448" i="4"/>
  <c r="Z448" i="4"/>
  <c r="AA447" i="4"/>
  <c r="Z447" i="4"/>
  <c r="AA446" i="4"/>
  <c r="Z446" i="4"/>
  <c r="AA445" i="4"/>
  <c r="Z445" i="4"/>
  <c r="AA444" i="4"/>
  <c r="Z444" i="4"/>
  <c r="AA443" i="4"/>
  <c r="Z443" i="4"/>
  <c r="AA442" i="4"/>
  <c r="Z442" i="4"/>
  <c r="AA441" i="4"/>
  <c r="Z441" i="4"/>
  <c r="AA440" i="4"/>
  <c r="Z440" i="4"/>
  <c r="AA439" i="4"/>
  <c r="Z439" i="4"/>
  <c r="AA438" i="4"/>
  <c r="Z438" i="4"/>
  <c r="AA437" i="4"/>
  <c r="Z437" i="4"/>
  <c r="AA436" i="4"/>
  <c r="Z436" i="4"/>
  <c r="AA435" i="4"/>
  <c r="Z435" i="4"/>
  <c r="AA434" i="4"/>
  <c r="Z434" i="4"/>
  <c r="AA433" i="4"/>
  <c r="Z433" i="4"/>
  <c r="AA432" i="4"/>
  <c r="Z432" i="4"/>
  <c r="AA431" i="4"/>
  <c r="Z431" i="4"/>
  <c r="AA430" i="4"/>
  <c r="Z430" i="4"/>
  <c r="AA429" i="4"/>
  <c r="Z429" i="4"/>
  <c r="AA428" i="4"/>
  <c r="Z428" i="4"/>
  <c r="AA427" i="4"/>
  <c r="Z427" i="4"/>
  <c r="AA426" i="4"/>
  <c r="Z426" i="4"/>
  <c r="AA425" i="4"/>
  <c r="Z425" i="4"/>
  <c r="AA424" i="4"/>
  <c r="Z424" i="4"/>
  <c r="AA423" i="4"/>
  <c r="Z423" i="4"/>
  <c r="AA422" i="4"/>
  <c r="Z422" i="4"/>
  <c r="AA421" i="4"/>
  <c r="Z421" i="4"/>
  <c r="AA420" i="4"/>
  <c r="Z420" i="4"/>
  <c r="AA419" i="4"/>
  <c r="Z419" i="4"/>
  <c r="AA418" i="4"/>
  <c r="Z418" i="4"/>
  <c r="AA417" i="4"/>
  <c r="Z417" i="4"/>
  <c r="AA416" i="4"/>
  <c r="Z416" i="4"/>
  <c r="AA415" i="4"/>
  <c r="Z415" i="4"/>
  <c r="AA414" i="4"/>
  <c r="Z414" i="4"/>
  <c r="AA413" i="4"/>
  <c r="Z413" i="4"/>
  <c r="AA412" i="4"/>
  <c r="Z412" i="4"/>
  <c r="AA411" i="4"/>
  <c r="Z411" i="4"/>
  <c r="AA410" i="4"/>
  <c r="Z410" i="4"/>
  <c r="AA409" i="4"/>
  <c r="Z409" i="4"/>
  <c r="AA408" i="4"/>
  <c r="Z408" i="4"/>
  <c r="AA407" i="4"/>
  <c r="Z407" i="4"/>
  <c r="AA406" i="4"/>
  <c r="Z406" i="4"/>
  <c r="AA405" i="4"/>
  <c r="Z405" i="4"/>
  <c r="AA404" i="4"/>
  <c r="Z404" i="4"/>
  <c r="AA403" i="4"/>
  <c r="Z403" i="4"/>
  <c r="AA402" i="4"/>
  <c r="Z402" i="4"/>
  <c r="AA401" i="4"/>
  <c r="Z401" i="4"/>
  <c r="AA400" i="4"/>
  <c r="Z400" i="4"/>
  <c r="AA399" i="4"/>
  <c r="Z399" i="4"/>
  <c r="AA398" i="4"/>
  <c r="Z398" i="4"/>
  <c r="AA397" i="4"/>
  <c r="Z397" i="4"/>
  <c r="AA396" i="4"/>
  <c r="Z396" i="4"/>
  <c r="AA395" i="4"/>
  <c r="Z395" i="4"/>
  <c r="AA394" i="4"/>
  <c r="Z394" i="4"/>
  <c r="AA393" i="4"/>
  <c r="Z393" i="4"/>
  <c r="AA392" i="4"/>
  <c r="Z392" i="4"/>
  <c r="AA391" i="4"/>
  <c r="Z391" i="4"/>
  <c r="AA390" i="4"/>
  <c r="Z390" i="4"/>
  <c r="AA389" i="4"/>
  <c r="Z389" i="4"/>
  <c r="AA388" i="4"/>
  <c r="Z388" i="4"/>
  <c r="AA387" i="4"/>
  <c r="Z387" i="4"/>
  <c r="AA386" i="4"/>
  <c r="Z386" i="4"/>
  <c r="AA385" i="4"/>
  <c r="Z385" i="4"/>
  <c r="AA384" i="4"/>
  <c r="Z384" i="4"/>
  <c r="AA383" i="4"/>
  <c r="Z383" i="4"/>
  <c r="AA382" i="4"/>
  <c r="Z382" i="4"/>
  <c r="AA381" i="4"/>
  <c r="Z381" i="4"/>
  <c r="AA380" i="4"/>
  <c r="Z380" i="4"/>
  <c r="AA379" i="4"/>
  <c r="Z379" i="4"/>
  <c r="AA378" i="4"/>
  <c r="Z378" i="4"/>
  <c r="AA377" i="4"/>
  <c r="Z377" i="4"/>
  <c r="AA376" i="4"/>
  <c r="Z376" i="4"/>
  <c r="AA375" i="4"/>
  <c r="Z375" i="4"/>
  <c r="AA374" i="4"/>
  <c r="Z374" i="4"/>
  <c r="AA373" i="4"/>
  <c r="Z373" i="4"/>
  <c r="AA372" i="4"/>
  <c r="Z372" i="4"/>
  <c r="AA371" i="4"/>
  <c r="Z371" i="4"/>
  <c r="AA370" i="4"/>
  <c r="Z370" i="4"/>
  <c r="AA369" i="4"/>
  <c r="Z369" i="4"/>
  <c r="AA368" i="4"/>
  <c r="Z368" i="4"/>
  <c r="AA367" i="4"/>
  <c r="Z367" i="4"/>
  <c r="AA366" i="4"/>
  <c r="Z366" i="4"/>
  <c r="AA365" i="4"/>
  <c r="Z365" i="4"/>
  <c r="AA364" i="4"/>
  <c r="Z364" i="4"/>
  <c r="AA363" i="4"/>
  <c r="Z363" i="4"/>
  <c r="AA362" i="4"/>
  <c r="Z362" i="4"/>
  <c r="AA361" i="4"/>
  <c r="Z361" i="4"/>
  <c r="AA360" i="4"/>
  <c r="Z360" i="4"/>
  <c r="AA359" i="4"/>
  <c r="Z359" i="4"/>
  <c r="AA358" i="4"/>
  <c r="Z358" i="4"/>
  <c r="AA357" i="4"/>
  <c r="Z357" i="4"/>
  <c r="AA356" i="4"/>
  <c r="Z356" i="4"/>
  <c r="AA355" i="4"/>
  <c r="Z355" i="4"/>
  <c r="AA354" i="4"/>
  <c r="Z354" i="4"/>
  <c r="AA353" i="4"/>
  <c r="Z353" i="4"/>
  <c r="AA352" i="4"/>
  <c r="Z352" i="4"/>
  <c r="AA351" i="4"/>
  <c r="Z351" i="4"/>
  <c r="AA350" i="4"/>
  <c r="Z350" i="4"/>
  <c r="AA349" i="4"/>
  <c r="Z349" i="4"/>
  <c r="AA348" i="4"/>
  <c r="Z348" i="4"/>
  <c r="AA347" i="4"/>
  <c r="Z347" i="4"/>
  <c r="AA346" i="4"/>
  <c r="Z346" i="4"/>
  <c r="AA345" i="4"/>
  <c r="Z345" i="4"/>
  <c r="AA344" i="4"/>
  <c r="Z344" i="4"/>
  <c r="AA343" i="4"/>
  <c r="Z343" i="4"/>
  <c r="AA342" i="4"/>
  <c r="Z342" i="4"/>
  <c r="AA341" i="4"/>
  <c r="Z341" i="4"/>
  <c r="AA340" i="4"/>
  <c r="Z340" i="4"/>
  <c r="AA339" i="4"/>
  <c r="Z339" i="4"/>
  <c r="AA338" i="4"/>
  <c r="Z338" i="4"/>
  <c r="AA337" i="4"/>
  <c r="Z337" i="4"/>
  <c r="AA336" i="4"/>
  <c r="Z336" i="4"/>
  <c r="AA335" i="4"/>
  <c r="Z335" i="4"/>
  <c r="AA334" i="4"/>
  <c r="Z334" i="4"/>
  <c r="AA333" i="4"/>
  <c r="Z333" i="4"/>
  <c r="AA332" i="4"/>
  <c r="Z332" i="4"/>
  <c r="AA331" i="4"/>
  <c r="Z331" i="4"/>
  <c r="AA330" i="4"/>
  <c r="Z330" i="4"/>
  <c r="AA329" i="4"/>
  <c r="Z329" i="4"/>
  <c r="AA328" i="4"/>
  <c r="Z328" i="4"/>
  <c r="AA327" i="4"/>
  <c r="Z327" i="4"/>
  <c r="AA326" i="4"/>
  <c r="Z326" i="4"/>
  <c r="AA325" i="4"/>
  <c r="Z325" i="4"/>
  <c r="AA324" i="4"/>
  <c r="Z324" i="4"/>
  <c r="AA323" i="4"/>
  <c r="Z323" i="4"/>
  <c r="AA322" i="4"/>
  <c r="Z322" i="4"/>
  <c r="AA321" i="4"/>
  <c r="Z321" i="4"/>
  <c r="AA320" i="4"/>
  <c r="Z320" i="4"/>
  <c r="AA319" i="4"/>
  <c r="Z319" i="4"/>
  <c r="AA318" i="4"/>
  <c r="Z318" i="4"/>
  <c r="AA317" i="4"/>
  <c r="Z317" i="4"/>
  <c r="AA316" i="4"/>
  <c r="Z316" i="4"/>
  <c r="AA315" i="4"/>
  <c r="Z315" i="4"/>
  <c r="AA314" i="4"/>
  <c r="Z314" i="4"/>
  <c r="AA313" i="4"/>
  <c r="Z313" i="4"/>
  <c r="AA312" i="4"/>
  <c r="Z312" i="4"/>
  <c r="AA311" i="4"/>
  <c r="Z311" i="4"/>
  <c r="AA310" i="4"/>
  <c r="Z310" i="4"/>
  <c r="AA309" i="4"/>
  <c r="Z309" i="4"/>
  <c r="AA308" i="4"/>
  <c r="Z308" i="4"/>
  <c r="AA307" i="4"/>
  <c r="Z307" i="4"/>
  <c r="AA306" i="4"/>
  <c r="Z306" i="4"/>
  <c r="AA305" i="4"/>
  <c r="Z305" i="4"/>
  <c r="AA304" i="4"/>
  <c r="Z304" i="4"/>
  <c r="AA303" i="4"/>
  <c r="Z303" i="4"/>
  <c r="AA302" i="4"/>
  <c r="Z302" i="4"/>
  <c r="AA301" i="4"/>
  <c r="Z301" i="4"/>
  <c r="AA300" i="4"/>
  <c r="Z300" i="4"/>
  <c r="AA299" i="4"/>
  <c r="Z299" i="4"/>
  <c r="AA298" i="4"/>
  <c r="Z298" i="4"/>
  <c r="AA297" i="4"/>
  <c r="Z297" i="4"/>
  <c r="AA296" i="4"/>
  <c r="Z296" i="4"/>
  <c r="AA295" i="4"/>
  <c r="Z295" i="4"/>
  <c r="AA294" i="4"/>
  <c r="Z294" i="4"/>
  <c r="AA293" i="4"/>
  <c r="Z293" i="4"/>
  <c r="AA292" i="4"/>
  <c r="Z292" i="4"/>
  <c r="AA291" i="4"/>
  <c r="Z291" i="4"/>
  <c r="AA290" i="4"/>
  <c r="Z290" i="4"/>
  <c r="AA289" i="4"/>
  <c r="Z289" i="4"/>
  <c r="AA288" i="4"/>
  <c r="Z288" i="4"/>
  <c r="AA287" i="4"/>
  <c r="Z287" i="4"/>
  <c r="AA286" i="4"/>
  <c r="Z286" i="4"/>
  <c r="AA285" i="4"/>
  <c r="Z285" i="4"/>
  <c r="AA284" i="4"/>
  <c r="Z284" i="4"/>
  <c r="AA283" i="4"/>
  <c r="Z283" i="4"/>
  <c r="AA282" i="4"/>
  <c r="Z282" i="4"/>
  <c r="AA281" i="4"/>
  <c r="Z281" i="4"/>
  <c r="AA280" i="4"/>
  <c r="Z280" i="4"/>
  <c r="AA279" i="4"/>
  <c r="Z279" i="4"/>
  <c r="AA278" i="4"/>
  <c r="Z278" i="4"/>
  <c r="AA277" i="4"/>
  <c r="Z277" i="4"/>
  <c r="AA276" i="4"/>
  <c r="Z276" i="4"/>
  <c r="AA275" i="4"/>
  <c r="Z275" i="4"/>
  <c r="AA274" i="4"/>
  <c r="Z274" i="4"/>
  <c r="AA273" i="4"/>
  <c r="Z273" i="4"/>
  <c r="AA272" i="4"/>
  <c r="Z272" i="4"/>
  <c r="AA271" i="4"/>
  <c r="Z271" i="4"/>
  <c r="AA270" i="4"/>
  <c r="Z270" i="4"/>
  <c r="AA269" i="4"/>
  <c r="Z269" i="4"/>
  <c r="AA268" i="4"/>
  <c r="Z268" i="4"/>
  <c r="AA267" i="4"/>
  <c r="Z267" i="4"/>
  <c r="AA266" i="4"/>
  <c r="Z266" i="4"/>
  <c r="AA265" i="4"/>
  <c r="Z265" i="4"/>
  <c r="AA264" i="4"/>
  <c r="Z264" i="4"/>
  <c r="AA263" i="4"/>
  <c r="Z263" i="4"/>
  <c r="AA262" i="4"/>
  <c r="Z262" i="4"/>
  <c r="AA261" i="4"/>
  <c r="Z261" i="4"/>
  <c r="AA260" i="4"/>
  <c r="Z260" i="4"/>
  <c r="AA259" i="4"/>
  <c r="Z259" i="4"/>
  <c r="AA258" i="4"/>
  <c r="Z258" i="4"/>
  <c r="AA257" i="4"/>
  <c r="Z257" i="4"/>
  <c r="AA256" i="4"/>
  <c r="Z256" i="4"/>
  <c r="AA255" i="4"/>
  <c r="Z255" i="4"/>
  <c r="AA254" i="4"/>
  <c r="Z254" i="4"/>
  <c r="AA253" i="4"/>
  <c r="Z253" i="4"/>
  <c r="AA252" i="4"/>
  <c r="Z252" i="4"/>
  <c r="AA251" i="4"/>
  <c r="Z251" i="4"/>
  <c r="AA250" i="4"/>
  <c r="Z250" i="4"/>
  <c r="AA249" i="4"/>
  <c r="Z249" i="4"/>
  <c r="AA248" i="4"/>
  <c r="Z248" i="4"/>
  <c r="AA247" i="4"/>
  <c r="Z247" i="4"/>
  <c r="AA246" i="4"/>
  <c r="Z246" i="4"/>
  <c r="AA245" i="4"/>
  <c r="Z245" i="4"/>
  <c r="AA244" i="4"/>
  <c r="Z244" i="4"/>
  <c r="AA243" i="4"/>
  <c r="Z243" i="4"/>
  <c r="AA242" i="4"/>
  <c r="Z242" i="4"/>
  <c r="AA241" i="4"/>
  <c r="Z241" i="4"/>
  <c r="AA240" i="4"/>
  <c r="Z240" i="4"/>
  <c r="AA239" i="4"/>
  <c r="Z239" i="4"/>
  <c r="AA238" i="4"/>
  <c r="Z238" i="4"/>
  <c r="AA237" i="4"/>
  <c r="Z237" i="4"/>
  <c r="AA236" i="4"/>
  <c r="Z236" i="4"/>
  <c r="AA235" i="4"/>
  <c r="Z235" i="4"/>
  <c r="AA234" i="4"/>
  <c r="Z234" i="4"/>
  <c r="AA233" i="4"/>
  <c r="Z233" i="4"/>
  <c r="AA232" i="4"/>
  <c r="Z232" i="4"/>
  <c r="AA231" i="4"/>
  <c r="Z231" i="4"/>
  <c r="AA230" i="4"/>
  <c r="Z230" i="4"/>
  <c r="AA229" i="4"/>
  <c r="Z229" i="4"/>
  <c r="AA228" i="4"/>
  <c r="Z228" i="4"/>
  <c r="AA227" i="4"/>
  <c r="Z227" i="4"/>
  <c r="AA226" i="4"/>
  <c r="Z226" i="4"/>
  <c r="AA225" i="4"/>
  <c r="Z225" i="4"/>
  <c r="AA224" i="4"/>
  <c r="Z224" i="4"/>
  <c r="AA223" i="4"/>
  <c r="Z223" i="4"/>
  <c r="AA222" i="4"/>
  <c r="Z222" i="4"/>
  <c r="AA221" i="4"/>
  <c r="Z221" i="4"/>
  <c r="AA220" i="4"/>
  <c r="Z220" i="4"/>
  <c r="AA219" i="4"/>
  <c r="Z219" i="4"/>
  <c r="AA218" i="4"/>
  <c r="Z218" i="4"/>
  <c r="AA217" i="4"/>
  <c r="Z217" i="4"/>
  <c r="AA216" i="4"/>
  <c r="Z216" i="4"/>
  <c r="AA215" i="4"/>
  <c r="Z215" i="4"/>
  <c r="AA214" i="4"/>
  <c r="Z214" i="4"/>
  <c r="AA213" i="4"/>
  <c r="Z213" i="4"/>
  <c r="AA212" i="4"/>
  <c r="Z212" i="4"/>
  <c r="AA211" i="4"/>
  <c r="Z211" i="4"/>
  <c r="AA210" i="4"/>
  <c r="Z210" i="4"/>
  <c r="AA209" i="4"/>
  <c r="Z209" i="4"/>
  <c r="AA208" i="4"/>
  <c r="Z208" i="4"/>
  <c r="AA207" i="4"/>
  <c r="Z207" i="4"/>
  <c r="AA206" i="4"/>
  <c r="Z206" i="4"/>
  <c r="AA205" i="4"/>
  <c r="Z205" i="4"/>
  <c r="AA204" i="4"/>
  <c r="Z204" i="4"/>
  <c r="AA203" i="4"/>
  <c r="Z203" i="4"/>
  <c r="AA202" i="4"/>
  <c r="Z202" i="4"/>
  <c r="AA201" i="4"/>
  <c r="Z201" i="4"/>
  <c r="AA200" i="4"/>
  <c r="Z200" i="4"/>
  <c r="AA199" i="4"/>
  <c r="Z199" i="4"/>
  <c r="AA198" i="4"/>
  <c r="Z198" i="4"/>
  <c r="AA197" i="4"/>
  <c r="Z197" i="4"/>
  <c r="AA196" i="4"/>
  <c r="Z196" i="4"/>
  <c r="AA195" i="4"/>
  <c r="Z195" i="4"/>
  <c r="AA194" i="4"/>
  <c r="Z194" i="4"/>
  <c r="AA193" i="4"/>
  <c r="Z193" i="4"/>
  <c r="AA192" i="4"/>
  <c r="Z192" i="4"/>
  <c r="AA191" i="4"/>
  <c r="Z191" i="4"/>
  <c r="AA190" i="4"/>
  <c r="Z190" i="4"/>
  <c r="AA189" i="4"/>
  <c r="Z189" i="4"/>
  <c r="AA188" i="4"/>
  <c r="Z188" i="4"/>
  <c r="AA187" i="4"/>
  <c r="Z187" i="4"/>
  <c r="AA186" i="4"/>
  <c r="Z186" i="4"/>
  <c r="AA185" i="4"/>
  <c r="Z185" i="4"/>
  <c r="AA184" i="4"/>
  <c r="Z184" i="4"/>
  <c r="AA183" i="4"/>
  <c r="Z183" i="4"/>
  <c r="AA182" i="4"/>
  <c r="Z182" i="4"/>
  <c r="AA181" i="4"/>
  <c r="Z181" i="4"/>
  <c r="AA180" i="4"/>
  <c r="Z180" i="4"/>
  <c r="AA179" i="4"/>
  <c r="Z179" i="4"/>
  <c r="AA178" i="4"/>
  <c r="Z178" i="4"/>
  <c r="AA177" i="4"/>
  <c r="Z177" i="4"/>
  <c r="AA176" i="4"/>
  <c r="Z176" i="4"/>
  <c r="AA175" i="4"/>
  <c r="Z175" i="4"/>
  <c r="AA174" i="4"/>
  <c r="Z174" i="4"/>
  <c r="AA173" i="4"/>
  <c r="Z173" i="4"/>
  <c r="AA172" i="4"/>
  <c r="Z172" i="4"/>
  <c r="AA171" i="4"/>
  <c r="Z171" i="4"/>
  <c r="AA170" i="4"/>
  <c r="Z170" i="4"/>
  <c r="AA169" i="4"/>
  <c r="Z169" i="4"/>
  <c r="AA168" i="4"/>
  <c r="Z168" i="4"/>
  <c r="AA167" i="4"/>
  <c r="Z167" i="4"/>
  <c r="AA166" i="4"/>
  <c r="Z166" i="4"/>
  <c r="AA165" i="4"/>
  <c r="Z165" i="4"/>
  <c r="AA164" i="4"/>
  <c r="Z164" i="4"/>
  <c r="AA163" i="4"/>
  <c r="Z163" i="4"/>
  <c r="AA162" i="4"/>
  <c r="Z162" i="4"/>
  <c r="AA161" i="4"/>
  <c r="Z161" i="4"/>
  <c r="AA160" i="4"/>
  <c r="Z160" i="4"/>
  <c r="AA159" i="4"/>
  <c r="Z159" i="4"/>
  <c r="AA158" i="4"/>
  <c r="Z158" i="4"/>
  <c r="AA157" i="4"/>
  <c r="Z157" i="4"/>
  <c r="AA156" i="4"/>
  <c r="Z156" i="4"/>
  <c r="AA155" i="4"/>
  <c r="Z155" i="4"/>
  <c r="AA154" i="4"/>
  <c r="Z154" i="4"/>
  <c r="AA153" i="4"/>
  <c r="Z153" i="4"/>
  <c r="AA152" i="4"/>
  <c r="Z152" i="4"/>
  <c r="AA151" i="4"/>
  <c r="Z151" i="4"/>
  <c r="AA150" i="4"/>
  <c r="Z150" i="4"/>
  <c r="AA149" i="4"/>
  <c r="Z149" i="4"/>
  <c r="AA148" i="4"/>
  <c r="Z148" i="4"/>
  <c r="AA147" i="4"/>
  <c r="Z147" i="4"/>
  <c r="AA146" i="4"/>
  <c r="Z146" i="4"/>
  <c r="AA145" i="4"/>
  <c r="Z145" i="4"/>
  <c r="AA144" i="4"/>
  <c r="Z144" i="4"/>
  <c r="AA143" i="4"/>
  <c r="Z143" i="4"/>
  <c r="AA142" i="4"/>
  <c r="Z142" i="4"/>
  <c r="AA141" i="4"/>
  <c r="Z141" i="4"/>
  <c r="AA140" i="4"/>
  <c r="Z140" i="4"/>
  <c r="AA139" i="4"/>
  <c r="Z139" i="4"/>
  <c r="AA138" i="4"/>
  <c r="Z138" i="4"/>
  <c r="AA137" i="4"/>
  <c r="Z137" i="4"/>
  <c r="AA136" i="4"/>
  <c r="Z136" i="4"/>
  <c r="AA135" i="4"/>
  <c r="Z135" i="4"/>
  <c r="AA134" i="4"/>
  <c r="Z134" i="4"/>
  <c r="AA133" i="4"/>
  <c r="Z133" i="4"/>
  <c r="AA132" i="4"/>
  <c r="Z132" i="4"/>
  <c r="AA131" i="4"/>
  <c r="Z131" i="4"/>
  <c r="AA130" i="4"/>
  <c r="Z130" i="4"/>
  <c r="AA129" i="4"/>
  <c r="Z129" i="4"/>
  <c r="AA128" i="4"/>
  <c r="Z128" i="4"/>
  <c r="AA127" i="4"/>
  <c r="Z127" i="4"/>
  <c r="AA126" i="4"/>
  <c r="Z126" i="4"/>
  <c r="AA125" i="4"/>
  <c r="Z125" i="4"/>
  <c r="AA124" i="4"/>
  <c r="Z124" i="4"/>
  <c r="AA123" i="4"/>
  <c r="Z123" i="4"/>
  <c r="AA122" i="4"/>
  <c r="Z122" i="4"/>
  <c r="AA121" i="4"/>
  <c r="Z121" i="4"/>
  <c r="AA120" i="4"/>
  <c r="Z120" i="4"/>
  <c r="AA119" i="4"/>
  <c r="Z119" i="4"/>
  <c r="AA118" i="4"/>
  <c r="Z118" i="4"/>
  <c r="AA117" i="4"/>
  <c r="Z117" i="4"/>
  <c r="AA116" i="4"/>
  <c r="Z116" i="4"/>
  <c r="AA115" i="4"/>
  <c r="Z115" i="4"/>
  <c r="AA114" i="4"/>
  <c r="Z114" i="4"/>
  <c r="AA113" i="4"/>
  <c r="Z113" i="4"/>
  <c r="AA112" i="4"/>
  <c r="Z112" i="4"/>
  <c r="AA111" i="4"/>
  <c r="Z111" i="4"/>
  <c r="AA110" i="4"/>
  <c r="Z110" i="4"/>
  <c r="AA109" i="4"/>
  <c r="Z109" i="4"/>
  <c r="AA108" i="4"/>
  <c r="Z108" i="4"/>
  <c r="AA107" i="4"/>
  <c r="Z107" i="4"/>
  <c r="AA106" i="4"/>
  <c r="Z106" i="4"/>
  <c r="AA105" i="4"/>
  <c r="Z105" i="4"/>
  <c r="AA104" i="4"/>
  <c r="Z104" i="4"/>
  <c r="AA103" i="4"/>
  <c r="Z103" i="4"/>
  <c r="AA102" i="4"/>
  <c r="Z102" i="4"/>
  <c r="AA101" i="4"/>
  <c r="Z101" i="4"/>
  <c r="AA100" i="4"/>
  <c r="Z100" i="4"/>
  <c r="AA99" i="4"/>
  <c r="Z99" i="4"/>
  <c r="AA98" i="4"/>
  <c r="Z98" i="4"/>
  <c r="AA97" i="4"/>
  <c r="Z97" i="4"/>
  <c r="AA96" i="4"/>
  <c r="Z96" i="4"/>
  <c r="AA95" i="4"/>
  <c r="Z95" i="4"/>
  <c r="AA94" i="4"/>
  <c r="Z94" i="4"/>
  <c r="AA93" i="4"/>
  <c r="Z93" i="4"/>
  <c r="AA92" i="4"/>
  <c r="Z92" i="4"/>
  <c r="AA91" i="4"/>
  <c r="Z91" i="4"/>
  <c r="AA90" i="4"/>
  <c r="Z90" i="4"/>
  <c r="AA89" i="4"/>
  <c r="Z89" i="4"/>
  <c r="AA88" i="4"/>
  <c r="Z88" i="4"/>
  <c r="AA87" i="4"/>
  <c r="Z87" i="4"/>
  <c r="AA86" i="4"/>
  <c r="Z86" i="4"/>
  <c r="AA85" i="4"/>
  <c r="Z85" i="4"/>
  <c r="AA84" i="4"/>
  <c r="Z84" i="4"/>
  <c r="AA83" i="4"/>
  <c r="Z83" i="4"/>
  <c r="AA82" i="4"/>
  <c r="Z82" i="4"/>
  <c r="AA81" i="4"/>
  <c r="Z81" i="4"/>
  <c r="AA80" i="4"/>
  <c r="Z80" i="4"/>
  <c r="AA79" i="4"/>
  <c r="Z79" i="4"/>
  <c r="AA78" i="4"/>
  <c r="Z78" i="4"/>
  <c r="AA77" i="4"/>
  <c r="Z77" i="4"/>
  <c r="AA76" i="4"/>
  <c r="Z76" i="4"/>
  <c r="AA75" i="4"/>
  <c r="Z75" i="4"/>
  <c r="AA74" i="4"/>
  <c r="Z74" i="4"/>
  <c r="AA73" i="4"/>
  <c r="Z73" i="4"/>
  <c r="AA72" i="4"/>
  <c r="Z72" i="4"/>
  <c r="AA71" i="4"/>
  <c r="Z71" i="4"/>
  <c r="AA70" i="4"/>
  <c r="Z70" i="4"/>
  <c r="AA69" i="4"/>
  <c r="Z69" i="4"/>
  <c r="AA68" i="4"/>
  <c r="Z68" i="4"/>
  <c r="AA67" i="4"/>
  <c r="Z67" i="4"/>
  <c r="AA66" i="4"/>
  <c r="Z66" i="4"/>
  <c r="AA65" i="4"/>
  <c r="Z65" i="4"/>
  <c r="AA64" i="4"/>
  <c r="Z64" i="4"/>
  <c r="AA63" i="4"/>
  <c r="Z63" i="4"/>
  <c r="AA62" i="4"/>
  <c r="Z62" i="4"/>
  <c r="AA61" i="4"/>
  <c r="Z61" i="4"/>
  <c r="AA60" i="4"/>
  <c r="Z60" i="4"/>
  <c r="AA59" i="4"/>
  <c r="Z59" i="4"/>
  <c r="AA58" i="4"/>
  <c r="Z58" i="4"/>
  <c r="AA57" i="4"/>
  <c r="Z57" i="4"/>
  <c r="AA56" i="4"/>
  <c r="Z56" i="4"/>
  <c r="AA55" i="4"/>
  <c r="Z55" i="4"/>
  <c r="AA54" i="4"/>
  <c r="Z54" i="4"/>
  <c r="AA53" i="4"/>
  <c r="Z53" i="4"/>
  <c r="AA52" i="4"/>
  <c r="Z52" i="4"/>
  <c r="AA51" i="4"/>
  <c r="Z51" i="4"/>
  <c r="AA50" i="4"/>
  <c r="Z50" i="4"/>
  <c r="AA49" i="4"/>
  <c r="Z49" i="4"/>
  <c r="AA48" i="4"/>
  <c r="Z48" i="4"/>
  <c r="AA47" i="4"/>
  <c r="Z47" i="4"/>
  <c r="AA46" i="4"/>
  <c r="Z46" i="4"/>
  <c r="AA45" i="4"/>
  <c r="Z45" i="4"/>
  <c r="AA44" i="4"/>
  <c r="Z44" i="4"/>
  <c r="AA43" i="4"/>
  <c r="Z43" i="4"/>
  <c r="AA42" i="4"/>
  <c r="Z42" i="4"/>
  <c r="AA41" i="4"/>
  <c r="Z41" i="4"/>
  <c r="AA40" i="4"/>
  <c r="Z40" i="4"/>
  <c r="AA39" i="4"/>
  <c r="Z39" i="4"/>
  <c r="AA38" i="4"/>
  <c r="Z38" i="4"/>
  <c r="AA37" i="4"/>
  <c r="Z37" i="4"/>
  <c r="AA36" i="4"/>
  <c r="Z36" i="4"/>
  <c r="AA35" i="4"/>
  <c r="Z35" i="4"/>
  <c r="AA34" i="4"/>
  <c r="Z34" i="4"/>
  <c r="AA33" i="4"/>
  <c r="Z33" i="4"/>
  <c r="AA32" i="4"/>
  <c r="Z32" i="4"/>
  <c r="AA31" i="4"/>
  <c r="Z31" i="4"/>
  <c r="AA30" i="4"/>
  <c r="Z30" i="4"/>
  <c r="AA29" i="4"/>
  <c r="Z29" i="4"/>
  <c r="AA28" i="4"/>
  <c r="Z28" i="4"/>
  <c r="AA27" i="4"/>
  <c r="Z27" i="4"/>
  <c r="AA26" i="4"/>
  <c r="Z26" i="4"/>
  <c r="AA25" i="4"/>
  <c r="Z25" i="4"/>
  <c r="AA24" i="4"/>
  <c r="Z24" i="4"/>
  <c r="AA23" i="4"/>
  <c r="Z23" i="4"/>
  <c r="AA22" i="4"/>
  <c r="Z22" i="4"/>
  <c r="AA21" i="4"/>
  <c r="Z21" i="4"/>
  <c r="AA20" i="4"/>
  <c r="Z20" i="4"/>
  <c r="AA19" i="4"/>
  <c r="Z19" i="4"/>
  <c r="AA18" i="4"/>
  <c r="Z18" i="4"/>
  <c r="AA17" i="4"/>
  <c r="Z17" i="4"/>
  <c r="AA16" i="4"/>
  <c r="Z16" i="4"/>
  <c r="AA15" i="4"/>
  <c r="Z15" i="4"/>
  <c r="AA14" i="4"/>
  <c r="Z14" i="4"/>
  <c r="AA13" i="4"/>
  <c r="Z13" i="4"/>
  <c r="AA12" i="4"/>
  <c r="Z12" i="4"/>
  <c r="AA11" i="4"/>
  <c r="Z11" i="4"/>
  <c r="AA10" i="4"/>
  <c r="Z10" i="4"/>
  <c r="AA9" i="4"/>
  <c r="Z9" i="4"/>
  <c r="AA8" i="4"/>
  <c r="Z8" i="4"/>
  <c r="AA7" i="4"/>
  <c r="Z7" i="4"/>
  <c r="AA6" i="4"/>
  <c r="Z6" i="4"/>
  <c r="AA5" i="4"/>
  <c r="Z5" i="4"/>
  <c r="AA4" i="4"/>
  <c r="Z4" i="4"/>
  <c r="AA3" i="4"/>
  <c r="Z3" i="4"/>
  <c r="R1003" i="5" l="1"/>
  <c r="R1002" i="5"/>
  <c r="R1001" i="5"/>
  <c r="R1000" i="5"/>
  <c r="R999" i="5"/>
  <c r="R998" i="5"/>
  <c r="R997" i="5"/>
  <c r="R996" i="5"/>
  <c r="R995" i="5"/>
  <c r="R994" i="5"/>
  <c r="R993" i="5"/>
  <c r="R992" i="5"/>
  <c r="R991" i="5"/>
  <c r="R990" i="5"/>
  <c r="R989" i="5"/>
  <c r="R988" i="5"/>
  <c r="R987" i="5"/>
  <c r="R986" i="5"/>
  <c r="R985" i="5"/>
  <c r="R984" i="5"/>
  <c r="R983" i="5"/>
  <c r="R982" i="5"/>
  <c r="R981" i="5"/>
  <c r="R980" i="5"/>
  <c r="R979" i="5"/>
  <c r="R978" i="5"/>
  <c r="R977" i="5"/>
  <c r="R976" i="5"/>
  <c r="R975" i="5"/>
  <c r="R974" i="5"/>
  <c r="R973" i="5"/>
  <c r="R972" i="5"/>
  <c r="R971" i="5"/>
  <c r="R970" i="5"/>
  <c r="R969" i="5"/>
  <c r="R968" i="5"/>
  <c r="R967" i="5"/>
  <c r="R966" i="5"/>
  <c r="R965" i="5"/>
  <c r="R964" i="5"/>
  <c r="R963" i="5"/>
  <c r="R962" i="5"/>
  <c r="R961" i="5"/>
  <c r="R960" i="5"/>
  <c r="R959" i="5"/>
  <c r="R958" i="5"/>
  <c r="R957" i="5"/>
  <c r="R956" i="5"/>
  <c r="R955" i="5"/>
  <c r="R954" i="5"/>
  <c r="R953" i="5"/>
  <c r="R952" i="5"/>
  <c r="R951" i="5"/>
  <c r="R950" i="5"/>
  <c r="R949" i="5"/>
  <c r="R948" i="5"/>
  <c r="R947" i="5"/>
  <c r="R946" i="5"/>
  <c r="R945" i="5"/>
  <c r="R944" i="5"/>
  <c r="R943" i="5"/>
  <c r="R942" i="5"/>
  <c r="R941" i="5"/>
  <c r="R940" i="5"/>
  <c r="R939" i="5"/>
  <c r="R938" i="5"/>
  <c r="R937" i="5"/>
  <c r="R936" i="5"/>
  <c r="R935" i="5"/>
  <c r="R934" i="5"/>
  <c r="R933" i="5"/>
  <c r="R932" i="5"/>
  <c r="R931" i="5"/>
  <c r="R930" i="5"/>
  <c r="R929" i="5"/>
  <c r="R928" i="5"/>
  <c r="R927" i="5"/>
  <c r="R926" i="5"/>
  <c r="R925" i="5"/>
  <c r="R924" i="5"/>
  <c r="R923" i="5"/>
  <c r="R922" i="5"/>
  <c r="R921" i="5"/>
  <c r="R920" i="5"/>
  <c r="R919" i="5"/>
  <c r="R918" i="5"/>
  <c r="R917" i="5"/>
  <c r="R916" i="5"/>
  <c r="R915" i="5"/>
  <c r="R914" i="5"/>
  <c r="R913" i="5"/>
  <c r="R912" i="5"/>
  <c r="R911" i="5"/>
  <c r="R910" i="5"/>
  <c r="R909" i="5"/>
  <c r="R908" i="5"/>
  <c r="R907" i="5"/>
  <c r="R906" i="5"/>
  <c r="R905" i="5"/>
  <c r="R904" i="5"/>
  <c r="R903" i="5"/>
  <c r="R902" i="5"/>
  <c r="R901" i="5"/>
  <c r="R900" i="5"/>
  <c r="R899" i="5"/>
  <c r="R898" i="5"/>
  <c r="R897" i="5"/>
  <c r="R896" i="5"/>
  <c r="R895" i="5"/>
  <c r="R894" i="5"/>
  <c r="R893" i="5"/>
  <c r="R892" i="5"/>
  <c r="R891" i="5"/>
  <c r="R890" i="5"/>
  <c r="R889" i="5"/>
  <c r="R888" i="5"/>
  <c r="R887" i="5"/>
  <c r="R886" i="5"/>
  <c r="R885" i="5"/>
  <c r="R884" i="5"/>
  <c r="R883" i="5"/>
  <c r="R882" i="5"/>
  <c r="R881" i="5"/>
  <c r="R880" i="5"/>
  <c r="R879" i="5"/>
  <c r="R878" i="5"/>
  <c r="R877" i="5"/>
  <c r="R876" i="5"/>
  <c r="R875" i="5"/>
  <c r="R874" i="5"/>
  <c r="R873" i="5"/>
  <c r="R872" i="5"/>
  <c r="R871" i="5"/>
  <c r="R870" i="5"/>
  <c r="R869" i="5"/>
  <c r="R868" i="5"/>
  <c r="R867" i="5"/>
  <c r="R866" i="5"/>
  <c r="R865" i="5"/>
  <c r="R864" i="5"/>
  <c r="R863" i="5"/>
  <c r="R862" i="5"/>
  <c r="R861" i="5"/>
  <c r="R860" i="5"/>
  <c r="R859" i="5"/>
  <c r="R858" i="5"/>
  <c r="R857" i="5"/>
  <c r="R856" i="5"/>
  <c r="R855" i="5"/>
  <c r="R854" i="5"/>
  <c r="R853" i="5"/>
  <c r="R852" i="5"/>
  <c r="R851" i="5"/>
  <c r="R850" i="5"/>
  <c r="R849" i="5"/>
  <c r="R848" i="5"/>
  <c r="R847" i="5"/>
  <c r="R846" i="5"/>
  <c r="R845" i="5"/>
  <c r="R844" i="5"/>
  <c r="R843" i="5"/>
  <c r="R842" i="5"/>
  <c r="R841" i="5"/>
  <c r="R840" i="5"/>
  <c r="R839" i="5"/>
  <c r="R838" i="5"/>
  <c r="R837" i="5"/>
  <c r="R836" i="5"/>
  <c r="R835" i="5"/>
  <c r="R834" i="5"/>
  <c r="R833" i="5"/>
  <c r="R832" i="5"/>
  <c r="R831" i="5"/>
  <c r="R830" i="5"/>
  <c r="R829" i="5"/>
  <c r="R828" i="5"/>
  <c r="R827" i="5"/>
  <c r="R826" i="5"/>
  <c r="R825" i="5"/>
  <c r="R824" i="5"/>
  <c r="R823" i="5"/>
  <c r="R822" i="5"/>
  <c r="R821" i="5"/>
  <c r="R820" i="5"/>
  <c r="R819" i="5"/>
  <c r="R818" i="5"/>
  <c r="R817" i="5"/>
  <c r="R816" i="5"/>
  <c r="R815" i="5"/>
  <c r="R814" i="5"/>
  <c r="R813" i="5"/>
  <c r="R812" i="5"/>
  <c r="R811" i="5"/>
  <c r="R810" i="5"/>
  <c r="R809" i="5"/>
  <c r="R808" i="5"/>
  <c r="R807" i="5"/>
  <c r="R806" i="5"/>
  <c r="R805" i="5"/>
  <c r="R804" i="5"/>
  <c r="R803" i="5"/>
  <c r="R802" i="5"/>
  <c r="R801" i="5"/>
  <c r="R800" i="5"/>
  <c r="R799" i="5"/>
  <c r="R798" i="5"/>
  <c r="R797" i="5"/>
  <c r="R796" i="5"/>
  <c r="R795" i="5"/>
  <c r="R794" i="5"/>
  <c r="R793" i="5"/>
  <c r="R792" i="5"/>
  <c r="R791" i="5"/>
  <c r="R790" i="5"/>
  <c r="R789" i="5"/>
  <c r="R788" i="5"/>
  <c r="R787" i="5"/>
  <c r="R786" i="5"/>
  <c r="R785" i="5"/>
  <c r="R784" i="5"/>
  <c r="R783" i="5"/>
  <c r="R782" i="5"/>
  <c r="R781" i="5"/>
  <c r="R780" i="5"/>
  <c r="R779" i="5"/>
  <c r="R778" i="5"/>
  <c r="R777" i="5"/>
  <c r="R776" i="5"/>
  <c r="R775" i="5"/>
  <c r="R774" i="5"/>
  <c r="R773" i="5"/>
  <c r="R772" i="5"/>
  <c r="R771" i="5"/>
  <c r="R770" i="5"/>
  <c r="R769" i="5"/>
  <c r="R768" i="5"/>
  <c r="R767" i="5"/>
  <c r="R766" i="5"/>
  <c r="R765" i="5"/>
  <c r="R764" i="5"/>
  <c r="R763" i="5"/>
  <c r="R762" i="5"/>
  <c r="R761" i="5"/>
  <c r="R760" i="5"/>
  <c r="R759" i="5"/>
  <c r="R758" i="5"/>
  <c r="R757" i="5"/>
  <c r="R756" i="5"/>
  <c r="R755" i="5"/>
  <c r="R754" i="5"/>
  <c r="R753" i="5"/>
  <c r="R752" i="5"/>
  <c r="R751" i="5"/>
  <c r="R750" i="5"/>
  <c r="R749" i="5"/>
  <c r="R748" i="5"/>
  <c r="R747" i="5"/>
  <c r="R746" i="5"/>
  <c r="R745" i="5"/>
  <c r="R744" i="5"/>
  <c r="R743" i="5"/>
  <c r="R742" i="5"/>
  <c r="R741" i="5"/>
  <c r="R740" i="5"/>
  <c r="R739" i="5"/>
  <c r="R738" i="5"/>
  <c r="R737" i="5"/>
  <c r="R736" i="5"/>
  <c r="R735" i="5"/>
  <c r="R734" i="5"/>
  <c r="R733" i="5"/>
  <c r="R732" i="5"/>
  <c r="R731" i="5"/>
  <c r="R730" i="5"/>
  <c r="R729" i="5"/>
  <c r="R728" i="5"/>
  <c r="R727" i="5"/>
  <c r="R726" i="5"/>
  <c r="R725" i="5"/>
  <c r="R724" i="5"/>
  <c r="R723" i="5"/>
  <c r="R722" i="5"/>
  <c r="R721" i="5"/>
  <c r="R720" i="5"/>
  <c r="R719" i="5"/>
  <c r="R718" i="5"/>
  <c r="R717" i="5"/>
  <c r="R716" i="5"/>
  <c r="R715" i="5"/>
  <c r="R714" i="5"/>
  <c r="R713" i="5"/>
  <c r="R712" i="5"/>
  <c r="R711" i="5"/>
  <c r="R710" i="5"/>
  <c r="R709" i="5"/>
  <c r="R708" i="5"/>
  <c r="R707" i="5"/>
  <c r="R706" i="5"/>
  <c r="R705" i="5"/>
  <c r="R704" i="5"/>
  <c r="R703" i="5"/>
  <c r="R702" i="5"/>
  <c r="R701" i="5"/>
  <c r="R700" i="5"/>
  <c r="R699" i="5"/>
  <c r="R698" i="5"/>
  <c r="R697" i="5"/>
  <c r="R696" i="5"/>
  <c r="R695" i="5"/>
  <c r="R694" i="5"/>
  <c r="R693" i="5"/>
  <c r="R692" i="5"/>
  <c r="R691" i="5"/>
  <c r="R690" i="5"/>
  <c r="R689" i="5"/>
  <c r="R688" i="5"/>
  <c r="R687" i="5"/>
  <c r="R686" i="5"/>
  <c r="R685" i="5"/>
  <c r="R684" i="5"/>
  <c r="R683" i="5"/>
  <c r="R682" i="5"/>
  <c r="R681" i="5"/>
  <c r="R680" i="5"/>
  <c r="R679" i="5"/>
  <c r="R678" i="5"/>
  <c r="R677" i="5"/>
  <c r="R676" i="5"/>
  <c r="R675" i="5"/>
  <c r="R674" i="5"/>
  <c r="R673" i="5"/>
  <c r="R672" i="5"/>
  <c r="R671" i="5"/>
  <c r="R670" i="5"/>
  <c r="R669" i="5"/>
  <c r="R668" i="5"/>
  <c r="R667" i="5"/>
  <c r="R666" i="5"/>
  <c r="R665" i="5"/>
  <c r="R664" i="5"/>
  <c r="R663" i="5"/>
  <c r="R662" i="5"/>
  <c r="R661" i="5"/>
  <c r="R660" i="5"/>
  <c r="R659" i="5"/>
  <c r="R658" i="5"/>
  <c r="R657" i="5"/>
  <c r="R656" i="5"/>
  <c r="R655" i="5"/>
  <c r="R654" i="5"/>
  <c r="R653" i="5"/>
  <c r="R652" i="5"/>
  <c r="R651" i="5"/>
  <c r="R650" i="5"/>
  <c r="R649" i="5"/>
  <c r="R648" i="5"/>
  <c r="R647" i="5"/>
  <c r="R646" i="5"/>
  <c r="R645" i="5"/>
  <c r="R644" i="5"/>
  <c r="R643" i="5"/>
  <c r="R642" i="5"/>
  <c r="R641" i="5"/>
  <c r="R640" i="5"/>
  <c r="R639" i="5"/>
  <c r="R638" i="5"/>
  <c r="R637" i="5"/>
  <c r="R636" i="5"/>
  <c r="R635" i="5"/>
  <c r="R634" i="5"/>
  <c r="R633" i="5"/>
  <c r="R632" i="5"/>
  <c r="R631" i="5"/>
  <c r="R630" i="5"/>
  <c r="R629" i="5"/>
  <c r="R628" i="5"/>
  <c r="R627" i="5"/>
  <c r="R626" i="5"/>
  <c r="R625" i="5"/>
  <c r="R624" i="5"/>
  <c r="R623" i="5"/>
  <c r="R622" i="5"/>
  <c r="R621" i="5"/>
  <c r="R620" i="5"/>
  <c r="R619" i="5"/>
  <c r="R618" i="5"/>
  <c r="R617" i="5"/>
  <c r="R616" i="5"/>
  <c r="R615" i="5"/>
  <c r="R614" i="5"/>
  <c r="R613" i="5"/>
  <c r="R612" i="5"/>
  <c r="R611" i="5"/>
  <c r="R610" i="5"/>
  <c r="R609" i="5"/>
  <c r="R608" i="5"/>
  <c r="R607" i="5"/>
  <c r="R606" i="5"/>
  <c r="R605" i="5"/>
  <c r="R604" i="5"/>
  <c r="R603" i="5"/>
  <c r="R602" i="5"/>
  <c r="R601" i="5"/>
  <c r="R600" i="5"/>
  <c r="R599" i="5"/>
  <c r="R598" i="5"/>
  <c r="R597" i="5"/>
  <c r="R596" i="5"/>
  <c r="R595" i="5"/>
  <c r="R594" i="5"/>
  <c r="R593" i="5"/>
  <c r="R592" i="5"/>
  <c r="R591" i="5"/>
  <c r="R590" i="5"/>
  <c r="R589" i="5"/>
  <c r="R588" i="5"/>
  <c r="R587" i="5"/>
  <c r="R586" i="5"/>
  <c r="R585" i="5"/>
  <c r="R584" i="5"/>
  <c r="R583" i="5"/>
  <c r="R582" i="5"/>
  <c r="R581" i="5"/>
  <c r="R580" i="5"/>
  <c r="R579" i="5"/>
  <c r="R578" i="5"/>
  <c r="R577" i="5"/>
  <c r="R576" i="5"/>
  <c r="R575" i="5"/>
  <c r="R574" i="5"/>
  <c r="R573" i="5"/>
  <c r="R572" i="5"/>
  <c r="R571" i="5"/>
  <c r="R570" i="5"/>
  <c r="R569" i="5"/>
  <c r="R568" i="5"/>
  <c r="R567" i="5"/>
  <c r="R566" i="5"/>
  <c r="R565" i="5"/>
  <c r="R564" i="5"/>
  <c r="R563" i="5"/>
  <c r="R562" i="5"/>
  <c r="R561" i="5"/>
  <c r="R560" i="5"/>
  <c r="R559" i="5"/>
  <c r="R558" i="5"/>
  <c r="R557" i="5"/>
  <c r="R556" i="5"/>
  <c r="R555" i="5"/>
  <c r="R554" i="5"/>
  <c r="R553" i="5"/>
  <c r="R552" i="5"/>
  <c r="R551" i="5"/>
  <c r="R550" i="5"/>
  <c r="R549" i="5"/>
  <c r="R548" i="5"/>
  <c r="R547" i="5"/>
  <c r="R546" i="5"/>
  <c r="R545" i="5"/>
  <c r="R544" i="5"/>
  <c r="R543" i="5"/>
  <c r="R542" i="5"/>
  <c r="R541" i="5"/>
  <c r="R540" i="5"/>
  <c r="R539" i="5"/>
  <c r="R538" i="5"/>
  <c r="R537" i="5"/>
  <c r="R536" i="5"/>
  <c r="R535" i="5"/>
  <c r="R534" i="5"/>
  <c r="R533" i="5"/>
  <c r="R532" i="5"/>
  <c r="R531" i="5"/>
  <c r="R530" i="5"/>
  <c r="R529" i="5"/>
  <c r="R528" i="5"/>
  <c r="R527" i="5"/>
  <c r="R526" i="5"/>
  <c r="R525" i="5"/>
  <c r="R524" i="5"/>
  <c r="R523" i="5"/>
  <c r="R522" i="5"/>
  <c r="R521" i="5"/>
  <c r="R520" i="5"/>
  <c r="R519" i="5"/>
  <c r="R518" i="5"/>
  <c r="R517" i="5"/>
  <c r="R516" i="5"/>
  <c r="R515" i="5"/>
  <c r="R514" i="5"/>
  <c r="R513" i="5"/>
  <c r="R512" i="5"/>
  <c r="R511" i="5"/>
  <c r="R510" i="5"/>
  <c r="R509" i="5"/>
  <c r="R508" i="5"/>
  <c r="R507" i="5"/>
  <c r="R506" i="5"/>
  <c r="R505" i="5"/>
  <c r="R504" i="5"/>
  <c r="R503" i="5"/>
  <c r="R502" i="5"/>
  <c r="R501" i="5"/>
  <c r="R500" i="5"/>
  <c r="R499" i="5"/>
  <c r="R498" i="5"/>
  <c r="R497" i="5"/>
  <c r="R496" i="5"/>
  <c r="R495" i="5"/>
  <c r="R494" i="5"/>
  <c r="R493" i="5"/>
  <c r="R492" i="5"/>
  <c r="R491" i="5"/>
  <c r="R490" i="5"/>
  <c r="R489" i="5"/>
  <c r="R488" i="5"/>
  <c r="R487" i="5"/>
  <c r="R486" i="5"/>
  <c r="R485" i="5"/>
  <c r="R484" i="5"/>
  <c r="R483" i="5"/>
  <c r="R482" i="5"/>
  <c r="R481" i="5"/>
  <c r="R480" i="5"/>
  <c r="R479" i="5"/>
  <c r="R478" i="5"/>
  <c r="R477" i="5"/>
  <c r="R476" i="5"/>
  <c r="R475" i="5"/>
  <c r="R474" i="5"/>
  <c r="R473" i="5"/>
  <c r="R472" i="5"/>
  <c r="R471" i="5"/>
  <c r="R470" i="5"/>
  <c r="R469" i="5"/>
  <c r="R468" i="5"/>
  <c r="R467" i="5"/>
  <c r="R466" i="5"/>
  <c r="R465" i="5"/>
  <c r="R464" i="5"/>
  <c r="R463" i="5"/>
  <c r="R462" i="5"/>
  <c r="R461" i="5"/>
  <c r="R460" i="5"/>
  <c r="R459" i="5"/>
  <c r="R458" i="5"/>
  <c r="R457" i="5"/>
  <c r="R456" i="5"/>
  <c r="R455" i="5"/>
  <c r="R454" i="5"/>
  <c r="R453" i="5"/>
  <c r="R452" i="5"/>
  <c r="R451" i="5"/>
  <c r="R450" i="5"/>
  <c r="R449" i="5"/>
  <c r="R448" i="5"/>
  <c r="R447" i="5"/>
  <c r="R446" i="5"/>
  <c r="R445" i="5"/>
  <c r="R444" i="5"/>
  <c r="R443" i="5"/>
  <c r="R442" i="5"/>
  <c r="R441" i="5"/>
  <c r="R440" i="5"/>
  <c r="R439" i="5"/>
  <c r="R438" i="5"/>
  <c r="R437" i="5"/>
  <c r="R436" i="5"/>
  <c r="R435" i="5"/>
  <c r="R434" i="5"/>
  <c r="R433" i="5"/>
  <c r="R432" i="5"/>
  <c r="R431" i="5"/>
  <c r="R430" i="5"/>
  <c r="R429" i="5"/>
  <c r="R428" i="5"/>
  <c r="R427" i="5"/>
  <c r="R426" i="5"/>
  <c r="R425" i="5"/>
  <c r="R424" i="5"/>
  <c r="R423" i="5"/>
  <c r="R422" i="5"/>
  <c r="R421" i="5"/>
  <c r="R420" i="5"/>
  <c r="R419" i="5"/>
  <c r="R418" i="5"/>
  <c r="R417" i="5"/>
  <c r="R416" i="5"/>
  <c r="R415" i="5"/>
  <c r="R414" i="5"/>
  <c r="R413" i="5"/>
  <c r="R412" i="5"/>
  <c r="R411" i="5"/>
  <c r="R410" i="5"/>
  <c r="R409" i="5"/>
  <c r="R408" i="5"/>
  <c r="R407" i="5"/>
  <c r="R406" i="5"/>
  <c r="R405" i="5"/>
  <c r="R404" i="5"/>
  <c r="R403" i="5"/>
  <c r="R402" i="5"/>
  <c r="R401" i="5"/>
  <c r="R400" i="5"/>
  <c r="R399" i="5"/>
  <c r="R398" i="5"/>
  <c r="R397" i="5"/>
  <c r="R396" i="5"/>
  <c r="R395" i="5"/>
  <c r="R394" i="5"/>
  <c r="R393" i="5"/>
  <c r="R392" i="5"/>
  <c r="R391" i="5"/>
  <c r="R390" i="5"/>
  <c r="R389" i="5"/>
  <c r="R388" i="5"/>
  <c r="R387" i="5"/>
  <c r="R386" i="5"/>
  <c r="R385" i="5"/>
  <c r="R384" i="5"/>
  <c r="R383" i="5"/>
  <c r="R382" i="5"/>
  <c r="R381" i="5"/>
  <c r="R380" i="5"/>
  <c r="R379" i="5"/>
  <c r="R378" i="5"/>
  <c r="R377" i="5"/>
  <c r="R376" i="5"/>
  <c r="R375" i="5"/>
  <c r="R374" i="5"/>
  <c r="R373" i="5"/>
  <c r="R372" i="5"/>
  <c r="R371" i="5"/>
  <c r="R370" i="5"/>
  <c r="R369" i="5"/>
  <c r="R368" i="5"/>
  <c r="R367" i="5"/>
  <c r="R366" i="5"/>
  <c r="R365" i="5"/>
  <c r="R364" i="5"/>
  <c r="R363" i="5"/>
  <c r="R362" i="5"/>
  <c r="R361" i="5"/>
  <c r="R360" i="5"/>
  <c r="R359" i="5"/>
  <c r="R358" i="5"/>
  <c r="R357" i="5"/>
  <c r="R356" i="5"/>
  <c r="R355" i="5"/>
  <c r="R354" i="5"/>
  <c r="R353" i="5"/>
  <c r="R352" i="5"/>
  <c r="R351" i="5"/>
  <c r="R350" i="5"/>
  <c r="R349" i="5"/>
  <c r="R348" i="5"/>
  <c r="R347" i="5"/>
  <c r="R346" i="5"/>
  <c r="R345" i="5"/>
  <c r="R344" i="5"/>
  <c r="R343" i="5"/>
  <c r="R342" i="5"/>
  <c r="R341" i="5"/>
  <c r="R340" i="5"/>
  <c r="R339" i="5"/>
  <c r="R338" i="5"/>
  <c r="R337" i="5"/>
  <c r="R336" i="5"/>
  <c r="R335" i="5"/>
  <c r="R334" i="5"/>
  <c r="R333" i="5"/>
  <c r="R332" i="5"/>
  <c r="R331" i="5"/>
  <c r="R330" i="5"/>
  <c r="R329" i="5"/>
  <c r="R328" i="5"/>
  <c r="R327" i="5"/>
  <c r="R326" i="5"/>
  <c r="R325" i="5"/>
  <c r="R324" i="5"/>
  <c r="R323" i="5"/>
  <c r="R322" i="5"/>
  <c r="R321" i="5"/>
  <c r="R320" i="5"/>
  <c r="R319" i="5"/>
  <c r="R318" i="5"/>
  <c r="R317" i="5"/>
  <c r="R316" i="5"/>
  <c r="R315" i="5"/>
  <c r="R314" i="5"/>
  <c r="R313" i="5"/>
  <c r="R312" i="5"/>
  <c r="R311" i="5"/>
  <c r="R310" i="5"/>
  <c r="R309" i="5"/>
  <c r="R308" i="5"/>
  <c r="R307" i="5"/>
  <c r="R306" i="5"/>
  <c r="R305" i="5"/>
  <c r="R304" i="5"/>
  <c r="R303" i="5"/>
  <c r="R302" i="5"/>
  <c r="R301" i="5"/>
  <c r="R300" i="5"/>
  <c r="R299" i="5"/>
  <c r="R298" i="5"/>
  <c r="R297" i="5"/>
  <c r="R296" i="5"/>
  <c r="R295" i="5"/>
  <c r="R294" i="5"/>
  <c r="R293" i="5"/>
  <c r="R292" i="5"/>
  <c r="R291" i="5"/>
  <c r="R290" i="5"/>
  <c r="R289" i="5"/>
  <c r="R288" i="5"/>
  <c r="R287" i="5"/>
  <c r="R286" i="5"/>
  <c r="R285" i="5"/>
  <c r="R284" i="5"/>
  <c r="R283" i="5"/>
  <c r="R282" i="5"/>
  <c r="R281" i="5"/>
  <c r="R280" i="5"/>
  <c r="R279" i="5"/>
  <c r="R278" i="5"/>
  <c r="R277" i="5"/>
  <c r="R276" i="5"/>
  <c r="R275" i="5"/>
  <c r="R274" i="5"/>
  <c r="R273" i="5"/>
  <c r="R272" i="5"/>
  <c r="R271" i="5"/>
  <c r="R270" i="5"/>
  <c r="R269" i="5"/>
  <c r="R268" i="5"/>
  <c r="R267" i="5"/>
  <c r="R266" i="5"/>
  <c r="R265" i="5"/>
  <c r="R264" i="5"/>
  <c r="R263" i="5"/>
  <c r="R262" i="5"/>
  <c r="R261" i="5"/>
  <c r="R260" i="5"/>
  <c r="R259" i="5"/>
  <c r="R258" i="5"/>
  <c r="R257" i="5"/>
  <c r="R256" i="5"/>
  <c r="R255" i="5"/>
  <c r="R254" i="5"/>
  <c r="R253" i="5"/>
  <c r="R252" i="5"/>
  <c r="R251" i="5"/>
  <c r="R250" i="5"/>
  <c r="R249" i="5"/>
  <c r="R248" i="5"/>
  <c r="R247" i="5"/>
  <c r="R246" i="5"/>
  <c r="R245" i="5"/>
  <c r="R244" i="5"/>
  <c r="R243" i="5"/>
  <c r="R242" i="5"/>
  <c r="R241" i="5"/>
  <c r="R240" i="5"/>
  <c r="R239" i="5"/>
  <c r="R238" i="5"/>
  <c r="R237" i="5"/>
  <c r="R236" i="5"/>
  <c r="R235" i="5"/>
  <c r="R234" i="5"/>
  <c r="R233" i="5"/>
  <c r="R232" i="5"/>
  <c r="R231" i="5"/>
  <c r="R230" i="5"/>
  <c r="R229" i="5"/>
  <c r="R228" i="5"/>
  <c r="R227" i="5"/>
  <c r="R226" i="5"/>
  <c r="R225" i="5"/>
  <c r="R224" i="5"/>
  <c r="R223" i="5"/>
  <c r="R222" i="5"/>
  <c r="R221" i="5"/>
  <c r="R220" i="5"/>
  <c r="R219" i="5"/>
  <c r="R218" i="5"/>
  <c r="R217" i="5"/>
  <c r="R216" i="5"/>
  <c r="R215" i="5"/>
  <c r="R214" i="5"/>
  <c r="R213" i="5"/>
  <c r="R212" i="5"/>
  <c r="R211" i="5"/>
  <c r="R210" i="5"/>
  <c r="R209" i="5"/>
  <c r="R208" i="5"/>
  <c r="R207" i="5"/>
  <c r="R206" i="5"/>
  <c r="R205" i="5"/>
  <c r="R204" i="5"/>
  <c r="R203" i="5"/>
  <c r="R202" i="5"/>
  <c r="R201" i="5"/>
  <c r="R200" i="5"/>
  <c r="R199" i="5"/>
  <c r="R198" i="5"/>
  <c r="R197" i="5"/>
  <c r="R196" i="5"/>
  <c r="R195" i="5"/>
  <c r="R194" i="5"/>
  <c r="R193" i="5"/>
  <c r="R192" i="5"/>
  <c r="R191" i="5"/>
  <c r="R190" i="5"/>
  <c r="R189" i="5"/>
  <c r="R188" i="5"/>
  <c r="R187" i="5"/>
  <c r="R186" i="5"/>
  <c r="R185" i="5"/>
  <c r="R184" i="5"/>
  <c r="R183" i="5"/>
  <c r="R182" i="5"/>
  <c r="R181" i="5"/>
  <c r="R180" i="5"/>
  <c r="R179" i="5"/>
  <c r="R178" i="5"/>
  <c r="R177" i="5"/>
  <c r="R176" i="5"/>
  <c r="R175" i="5"/>
  <c r="R174" i="5"/>
  <c r="R173" i="5"/>
  <c r="R172" i="5"/>
  <c r="R171" i="5"/>
  <c r="R170" i="5"/>
  <c r="R169" i="5"/>
  <c r="R168" i="5"/>
  <c r="R167" i="5"/>
  <c r="R166" i="5"/>
  <c r="R165" i="5"/>
  <c r="R164" i="5"/>
  <c r="R163" i="5"/>
  <c r="R162" i="5"/>
  <c r="R161" i="5"/>
  <c r="R160" i="5"/>
  <c r="R159" i="5"/>
  <c r="R158" i="5"/>
  <c r="R157" i="5"/>
  <c r="R156" i="5"/>
  <c r="R155" i="5"/>
  <c r="R154" i="5"/>
  <c r="R153" i="5"/>
  <c r="R152" i="5"/>
  <c r="R151" i="5"/>
  <c r="R150" i="5"/>
  <c r="R149" i="5"/>
  <c r="R148" i="5"/>
  <c r="R147" i="5"/>
  <c r="R146" i="5"/>
  <c r="R145" i="5"/>
  <c r="R144" i="5"/>
  <c r="R143" i="5"/>
  <c r="R142" i="5"/>
  <c r="R141" i="5"/>
  <c r="R140" i="5"/>
  <c r="R139" i="5"/>
  <c r="R138" i="5"/>
  <c r="R137" i="5"/>
  <c r="R136" i="5"/>
  <c r="R135" i="5"/>
  <c r="R134" i="5"/>
  <c r="R133" i="5"/>
  <c r="R132" i="5"/>
  <c r="R131" i="5"/>
  <c r="R130" i="5"/>
  <c r="R129" i="5"/>
  <c r="R128" i="5"/>
  <c r="R127" i="5"/>
  <c r="R126" i="5"/>
  <c r="R125" i="5"/>
  <c r="R124" i="5"/>
  <c r="R123" i="5"/>
  <c r="R122" i="5"/>
  <c r="R121" i="5"/>
  <c r="R120" i="5"/>
  <c r="R119" i="5"/>
  <c r="R118" i="5"/>
  <c r="R117" i="5"/>
  <c r="R116" i="5"/>
  <c r="R115" i="5"/>
  <c r="R114" i="5"/>
  <c r="R113" i="5"/>
  <c r="R112" i="5"/>
  <c r="R111" i="5"/>
  <c r="R110" i="5"/>
  <c r="R109" i="5"/>
  <c r="R108" i="5"/>
  <c r="R107" i="5"/>
  <c r="R106" i="5"/>
  <c r="R105" i="5"/>
  <c r="R104" i="5"/>
  <c r="R103" i="5"/>
  <c r="R102" i="5"/>
  <c r="R101" i="5"/>
  <c r="R100" i="5"/>
  <c r="R99" i="5"/>
  <c r="R98" i="5"/>
  <c r="R97" i="5"/>
  <c r="R96" i="5"/>
  <c r="R95" i="5"/>
  <c r="R94" i="5"/>
  <c r="R93" i="5"/>
  <c r="R92" i="5"/>
  <c r="R91" i="5"/>
  <c r="R90" i="5"/>
  <c r="R89" i="5"/>
  <c r="R88" i="5"/>
  <c r="R87" i="5"/>
  <c r="R86" i="5"/>
  <c r="R85" i="5"/>
  <c r="R84" i="5"/>
  <c r="R83" i="5"/>
  <c r="R82" i="5"/>
  <c r="R81" i="5"/>
  <c r="R80" i="5"/>
  <c r="R79" i="5"/>
  <c r="R78" i="5"/>
  <c r="R77" i="5"/>
  <c r="R76" i="5"/>
  <c r="R75" i="5"/>
  <c r="R74" i="5"/>
  <c r="R73" i="5"/>
  <c r="R72" i="5"/>
  <c r="R71" i="5"/>
  <c r="R70" i="5"/>
  <c r="R69" i="5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" i="5"/>
  <c r="R4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J1003" i="9" l="1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J4" i="9"/>
  <c r="J3" i="9"/>
  <c r="Y1001" i="13"/>
  <c r="Y1000" i="13"/>
  <c r="Y999" i="13"/>
  <c r="Y998" i="13"/>
  <c r="Y997" i="13"/>
  <c r="Y996" i="13"/>
  <c r="Y995" i="13"/>
  <c r="Y994" i="13"/>
  <c r="Y993" i="13"/>
  <c r="Y992" i="13"/>
  <c r="Y991" i="13"/>
  <c r="Y990" i="13"/>
  <c r="Y989" i="13"/>
  <c r="Y988" i="13"/>
  <c r="Y987" i="13"/>
  <c r="Y986" i="13"/>
  <c r="Y985" i="13"/>
  <c r="Y984" i="13"/>
  <c r="Y983" i="13"/>
  <c r="Y982" i="13"/>
  <c r="Y981" i="13"/>
  <c r="Y980" i="13"/>
  <c r="Y979" i="13"/>
  <c r="Y978" i="13"/>
  <c r="Y977" i="13"/>
  <c r="Y976" i="13"/>
  <c r="Y975" i="13"/>
  <c r="Y974" i="13"/>
  <c r="Y973" i="13"/>
  <c r="Y972" i="13"/>
  <c r="Y971" i="13"/>
  <c r="Y970" i="13"/>
  <c r="Y969" i="13"/>
  <c r="Y968" i="13"/>
  <c r="Y967" i="13"/>
  <c r="Y966" i="13"/>
  <c r="Y965" i="13"/>
  <c r="Y964" i="13"/>
  <c r="Y963" i="13"/>
  <c r="Y962" i="13"/>
  <c r="Y961" i="13"/>
  <c r="Y960" i="13"/>
  <c r="Y959" i="13"/>
  <c r="Y958" i="13"/>
  <c r="Y957" i="13"/>
  <c r="Y956" i="13"/>
  <c r="Y955" i="13"/>
  <c r="Y954" i="13"/>
  <c r="Y953" i="13"/>
  <c r="Y952" i="13"/>
  <c r="Y951" i="13"/>
  <c r="Y950" i="13"/>
  <c r="Y949" i="13"/>
  <c r="Y948" i="13"/>
  <c r="Y947" i="13"/>
  <c r="Y946" i="13"/>
  <c r="Y945" i="13"/>
  <c r="Y944" i="13"/>
  <c r="Y943" i="13"/>
  <c r="Y942" i="13"/>
  <c r="Y941" i="13"/>
  <c r="Y940" i="13"/>
  <c r="Y939" i="13"/>
  <c r="Y938" i="13"/>
  <c r="Y937" i="13"/>
  <c r="Y936" i="13"/>
  <c r="Y935" i="13"/>
  <c r="Y934" i="13"/>
  <c r="Y933" i="13"/>
  <c r="Y932" i="13"/>
  <c r="Y931" i="13"/>
  <c r="Y930" i="13"/>
  <c r="Y929" i="13"/>
  <c r="Y928" i="13"/>
  <c r="Y927" i="13"/>
  <c r="Y926" i="13"/>
  <c r="Y925" i="13"/>
  <c r="Y924" i="13"/>
  <c r="Y923" i="13"/>
  <c r="Y922" i="13"/>
  <c r="Y921" i="13"/>
  <c r="Y920" i="13"/>
  <c r="Y919" i="13"/>
  <c r="Y918" i="13"/>
  <c r="Y917" i="13"/>
  <c r="Y916" i="13"/>
  <c r="Y915" i="13"/>
  <c r="Y914" i="13"/>
  <c r="Y913" i="13"/>
  <c r="Y912" i="13"/>
  <c r="Y911" i="13"/>
  <c r="Y910" i="13"/>
  <c r="Y909" i="13"/>
  <c r="Y908" i="13"/>
  <c r="Y907" i="13"/>
  <c r="Y906" i="13"/>
  <c r="Y905" i="13"/>
  <c r="Y904" i="13"/>
  <c r="Y903" i="13"/>
  <c r="Y902" i="13"/>
  <c r="Y901" i="13"/>
  <c r="Y900" i="13"/>
  <c r="Y899" i="13"/>
  <c r="Y898" i="13"/>
  <c r="Y897" i="13"/>
  <c r="Y896" i="13"/>
  <c r="Y895" i="13"/>
  <c r="Y894" i="13"/>
  <c r="Y893" i="13"/>
  <c r="Y892" i="13"/>
  <c r="Y891" i="13"/>
  <c r="Y890" i="13"/>
  <c r="Y889" i="13"/>
  <c r="Y888" i="13"/>
  <c r="Y887" i="13"/>
  <c r="Y886" i="13"/>
  <c r="Y885" i="13"/>
  <c r="Y884" i="13"/>
  <c r="Y883" i="13"/>
  <c r="Y882" i="13"/>
  <c r="Y881" i="13"/>
  <c r="Y880" i="13"/>
  <c r="Y879" i="13"/>
  <c r="Y878" i="13"/>
  <c r="Y877" i="13"/>
  <c r="Y876" i="13"/>
  <c r="Y875" i="13"/>
  <c r="Y874" i="13"/>
  <c r="Y873" i="13"/>
  <c r="Y872" i="13"/>
  <c r="Y871" i="13"/>
  <c r="Y870" i="13"/>
  <c r="Y869" i="13"/>
  <c r="Y868" i="13"/>
  <c r="Y867" i="13"/>
  <c r="Y866" i="13"/>
  <c r="Y865" i="13"/>
  <c r="Y864" i="13"/>
  <c r="Y863" i="13"/>
  <c r="Y862" i="13"/>
  <c r="Y861" i="13"/>
  <c r="Y860" i="13"/>
  <c r="Y859" i="13"/>
  <c r="Y858" i="13"/>
  <c r="Y857" i="13"/>
  <c r="Y856" i="13"/>
  <c r="Y855" i="13"/>
  <c r="Y854" i="13"/>
  <c r="Y853" i="13"/>
  <c r="Y852" i="13"/>
  <c r="Y851" i="13"/>
  <c r="Y850" i="13"/>
  <c r="Y849" i="13"/>
  <c r="Y848" i="13"/>
  <c r="Y847" i="13"/>
  <c r="Y846" i="13"/>
  <c r="Y845" i="13"/>
  <c r="Y844" i="13"/>
  <c r="Y843" i="13"/>
  <c r="Y842" i="13"/>
  <c r="Y841" i="13"/>
  <c r="Y840" i="13"/>
  <c r="Y839" i="13"/>
  <c r="Y838" i="13"/>
  <c r="Y837" i="13"/>
  <c r="Y836" i="13"/>
  <c r="Y835" i="13"/>
  <c r="Y834" i="13"/>
  <c r="Y833" i="13"/>
  <c r="Y832" i="13"/>
  <c r="Y831" i="13"/>
  <c r="Y830" i="13"/>
  <c r="Y829" i="13"/>
  <c r="Y828" i="13"/>
  <c r="Y827" i="13"/>
  <c r="Y826" i="13"/>
  <c r="Y825" i="13"/>
  <c r="Y824" i="13"/>
  <c r="Y823" i="13"/>
  <c r="Y822" i="13"/>
  <c r="Y821" i="13"/>
  <c r="Y820" i="13"/>
  <c r="Y819" i="13"/>
  <c r="Y818" i="13"/>
  <c r="Y817" i="13"/>
  <c r="Y816" i="13"/>
  <c r="Y815" i="13"/>
  <c r="Y814" i="13"/>
  <c r="Y813" i="13"/>
  <c r="Y812" i="13"/>
  <c r="Y811" i="13"/>
  <c r="Y810" i="13"/>
  <c r="Y809" i="13"/>
  <c r="Y808" i="13"/>
  <c r="Y807" i="13"/>
  <c r="Y806" i="13"/>
  <c r="Y805" i="13"/>
  <c r="Y804" i="13"/>
  <c r="Y803" i="13"/>
  <c r="Y802" i="13"/>
  <c r="Y801" i="13"/>
  <c r="Y800" i="13"/>
  <c r="Y799" i="13"/>
  <c r="Y798" i="13"/>
  <c r="Y797" i="13"/>
  <c r="Y796" i="13"/>
  <c r="Y795" i="13"/>
  <c r="Y794" i="13"/>
  <c r="Y793" i="13"/>
  <c r="Y792" i="13"/>
  <c r="Y791" i="13"/>
  <c r="Y790" i="13"/>
  <c r="Y789" i="13"/>
  <c r="Y788" i="13"/>
  <c r="Y787" i="13"/>
  <c r="Y786" i="13"/>
  <c r="Y785" i="13"/>
  <c r="Y784" i="13"/>
  <c r="Y783" i="13"/>
  <c r="Y782" i="13"/>
  <c r="Y781" i="13"/>
  <c r="Y780" i="13"/>
  <c r="Y779" i="13"/>
  <c r="Y778" i="13"/>
  <c r="Y777" i="13"/>
  <c r="Y776" i="13"/>
  <c r="Y775" i="13"/>
  <c r="Y774" i="13"/>
  <c r="Y773" i="13"/>
  <c r="Y772" i="13"/>
  <c r="Y771" i="13"/>
  <c r="Y770" i="13"/>
  <c r="Y769" i="13"/>
  <c r="Y768" i="13"/>
  <c r="Y767" i="13"/>
  <c r="Y766" i="13"/>
  <c r="Y765" i="13"/>
  <c r="Y764" i="13"/>
  <c r="Y763" i="13"/>
  <c r="Y762" i="13"/>
  <c r="Y761" i="13"/>
  <c r="Y760" i="13"/>
  <c r="Y759" i="13"/>
  <c r="Y758" i="13"/>
  <c r="Y757" i="13"/>
  <c r="Y756" i="13"/>
  <c r="Y755" i="13"/>
  <c r="Y754" i="13"/>
  <c r="Y753" i="13"/>
  <c r="Y752" i="13"/>
  <c r="Y751" i="13"/>
  <c r="Y750" i="13"/>
  <c r="Y749" i="13"/>
  <c r="Y748" i="13"/>
  <c r="Y747" i="13"/>
  <c r="Y746" i="13"/>
  <c r="Y745" i="13"/>
  <c r="Y744" i="13"/>
  <c r="Y743" i="13"/>
  <c r="Y742" i="13"/>
  <c r="Y741" i="13"/>
  <c r="Y740" i="13"/>
  <c r="Y739" i="13"/>
  <c r="Y738" i="13"/>
  <c r="Y737" i="13"/>
  <c r="Y736" i="13"/>
  <c r="Y735" i="13"/>
  <c r="Y734" i="13"/>
  <c r="Y733" i="13"/>
  <c r="Y732" i="13"/>
  <c r="Y731" i="13"/>
  <c r="Y730" i="13"/>
  <c r="Y729" i="13"/>
  <c r="Y728" i="13"/>
  <c r="Y727" i="13"/>
  <c r="Y726" i="13"/>
  <c r="Y725" i="13"/>
  <c r="Y724" i="13"/>
  <c r="Y723" i="13"/>
  <c r="Y722" i="13"/>
  <c r="Y721" i="13"/>
  <c r="Y720" i="13"/>
  <c r="Y719" i="13"/>
  <c r="Y718" i="13"/>
  <c r="Y717" i="13"/>
  <c r="Y716" i="13"/>
  <c r="Y715" i="13"/>
  <c r="Y714" i="13"/>
  <c r="Y713" i="13"/>
  <c r="Y712" i="13"/>
  <c r="Y711" i="13"/>
  <c r="Y710" i="13"/>
  <c r="Y709" i="13"/>
  <c r="Y708" i="13"/>
  <c r="Y707" i="13"/>
  <c r="Y706" i="13"/>
  <c r="Y705" i="13"/>
  <c r="Y704" i="13"/>
  <c r="Y703" i="13"/>
  <c r="Y702" i="13"/>
  <c r="Y701" i="13"/>
  <c r="Y700" i="13"/>
  <c r="Y699" i="13"/>
  <c r="Y698" i="13"/>
  <c r="Y697" i="13"/>
  <c r="Y696" i="13"/>
  <c r="Y695" i="13"/>
  <c r="Y694" i="13"/>
  <c r="Y693" i="13"/>
  <c r="Y692" i="13"/>
  <c r="Y691" i="13"/>
  <c r="Y690" i="13"/>
  <c r="Y689" i="13"/>
  <c r="Y688" i="13"/>
  <c r="Y687" i="13"/>
  <c r="Y686" i="13"/>
  <c r="Y685" i="13"/>
  <c r="Y684" i="13"/>
  <c r="Y683" i="13"/>
  <c r="Y682" i="13"/>
  <c r="Y681" i="13"/>
  <c r="Y680" i="13"/>
  <c r="Y679" i="13"/>
  <c r="Y678" i="13"/>
  <c r="Y677" i="13"/>
  <c r="Y676" i="13"/>
  <c r="Y675" i="13"/>
  <c r="Y674" i="13"/>
  <c r="Y673" i="13"/>
  <c r="Y672" i="13"/>
  <c r="Y671" i="13"/>
  <c r="Y670" i="13"/>
  <c r="Y669" i="13"/>
  <c r="Y668" i="13"/>
  <c r="Y667" i="13"/>
  <c r="Y666" i="13"/>
  <c r="Y665" i="13"/>
  <c r="Y664" i="13"/>
  <c r="Y663" i="13"/>
  <c r="Y662" i="13"/>
  <c r="Y661" i="13"/>
  <c r="Y660" i="13"/>
  <c r="Y659" i="13"/>
  <c r="Y658" i="13"/>
  <c r="Y657" i="13"/>
  <c r="Y656" i="13"/>
  <c r="Y655" i="13"/>
  <c r="Y654" i="13"/>
  <c r="Y653" i="13"/>
  <c r="Y652" i="13"/>
  <c r="Y651" i="13"/>
  <c r="Y650" i="13"/>
  <c r="Y649" i="13"/>
  <c r="Y648" i="13"/>
  <c r="Y647" i="13"/>
  <c r="Y646" i="13"/>
  <c r="Y645" i="13"/>
  <c r="Y644" i="13"/>
  <c r="Y643" i="13"/>
  <c r="Y642" i="13"/>
  <c r="Y641" i="13"/>
  <c r="Y640" i="13"/>
  <c r="Y639" i="13"/>
  <c r="Y638" i="13"/>
  <c r="Y637" i="13"/>
  <c r="Y636" i="13"/>
  <c r="Y635" i="13"/>
  <c r="Y634" i="13"/>
  <c r="Y633" i="13"/>
  <c r="Y632" i="13"/>
  <c r="Y631" i="13"/>
  <c r="Y630" i="13"/>
  <c r="Y629" i="13"/>
  <c r="Y628" i="13"/>
  <c r="Y627" i="13"/>
  <c r="Y626" i="13"/>
  <c r="Y625" i="13"/>
  <c r="Y624" i="13"/>
  <c r="Y623" i="13"/>
  <c r="Y622" i="13"/>
  <c r="Y621" i="13"/>
  <c r="Y620" i="13"/>
  <c r="Y619" i="13"/>
  <c r="Y618" i="13"/>
  <c r="Y617" i="13"/>
  <c r="Y616" i="13"/>
  <c r="Y615" i="13"/>
  <c r="Y614" i="13"/>
  <c r="Y613" i="13"/>
  <c r="Y612" i="13"/>
  <c r="Y611" i="13"/>
  <c r="Y610" i="13"/>
  <c r="Y609" i="13"/>
  <c r="Y608" i="13"/>
  <c r="Y607" i="13"/>
  <c r="Y606" i="13"/>
  <c r="Y605" i="13"/>
  <c r="Y604" i="13"/>
  <c r="Y603" i="13"/>
  <c r="Y602" i="13"/>
  <c r="Y601" i="13"/>
  <c r="Y600" i="13"/>
  <c r="Y599" i="13"/>
  <c r="Y598" i="13"/>
  <c r="Y597" i="13"/>
  <c r="Y596" i="13"/>
  <c r="Y595" i="13"/>
  <c r="Y594" i="13"/>
  <c r="Y593" i="13"/>
  <c r="Y592" i="13"/>
  <c r="Y591" i="13"/>
  <c r="Y590" i="13"/>
  <c r="Y589" i="13"/>
  <c r="Y588" i="13"/>
  <c r="Y587" i="13"/>
  <c r="Y586" i="13"/>
  <c r="Y585" i="13"/>
  <c r="Y584" i="13"/>
  <c r="Y583" i="13"/>
  <c r="Y582" i="13"/>
  <c r="Y581" i="13"/>
  <c r="Y580" i="13"/>
  <c r="Y579" i="13"/>
  <c r="Y578" i="13"/>
  <c r="Y577" i="13"/>
  <c r="Y576" i="13"/>
  <c r="Y575" i="13"/>
  <c r="Y574" i="13"/>
  <c r="Y573" i="13"/>
  <c r="Y572" i="13"/>
  <c r="Y571" i="13"/>
  <c r="Y570" i="13"/>
  <c r="Y569" i="13"/>
  <c r="Y568" i="13"/>
  <c r="Y567" i="13"/>
  <c r="Y566" i="13"/>
  <c r="Y565" i="13"/>
  <c r="Y564" i="13"/>
  <c r="Y563" i="13"/>
  <c r="Y562" i="13"/>
  <c r="Y561" i="13"/>
  <c r="Y560" i="13"/>
  <c r="Y559" i="13"/>
  <c r="Y558" i="13"/>
  <c r="Y557" i="13"/>
  <c r="Y556" i="13"/>
  <c r="Y555" i="13"/>
  <c r="Y554" i="13"/>
  <c r="Y553" i="13"/>
  <c r="Y552" i="13"/>
  <c r="Y551" i="13"/>
  <c r="Y550" i="13"/>
  <c r="Y549" i="13"/>
  <c r="Y548" i="13"/>
  <c r="Y547" i="13"/>
  <c r="Y546" i="13"/>
  <c r="Y545" i="13"/>
  <c r="Y544" i="13"/>
  <c r="Y543" i="13"/>
  <c r="Y542" i="13"/>
  <c r="Y541" i="13"/>
  <c r="Y540" i="13"/>
  <c r="Y539" i="13"/>
  <c r="Y538" i="13"/>
  <c r="Y537" i="13"/>
  <c r="Y536" i="13"/>
  <c r="Y535" i="13"/>
  <c r="Y534" i="13"/>
  <c r="Y533" i="13"/>
  <c r="Y532" i="13"/>
  <c r="Y531" i="13"/>
  <c r="Y530" i="13"/>
  <c r="Y529" i="13"/>
  <c r="Y528" i="13"/>
  <c r="Y527" i="13"/>
  <c r="Y526" i="13"/>
  <c r="Y525" i="13"/>
  <c r="Y524" i="13"/>
  <c r="Y523" i="13"/>
  <c r="Y522" i="13"/>
  <c r="Y521" i="13"/>
  <c r="Y520" i="13"/>
  <c r="Y519" i="13"/>
  <c r="Y518" i="13"/>
  <c r="Y517" i="13"/>
  <c r="Y516" i="13"/>
  <c r="Y515" i="13"/>
  <c r="Y514" i="13"/>
  <c r="Y513" i="13"/>
  <c r="Y512" i="13"/>
  <c r="Y511" i="13"/>
  <c r="Y510" i="13"/>
  <c r="Y509" i="13"/>
  <c r="Y508" i="13"/>
  <c r="Y507" i="13"/>
  <c r="Y506" i="13"/>
  <c r="Y505" i="13"/>
  <c r="Y504" i="13"/>
  <c r="Y503" i="13"/>
  <c r="Y502" i="13"/>
  <c r="Y501" i="13"/>
  <c r="Y500" i="13"/>
  <c r="Y499" i="13"/>
  <c r="Y498" i="13"/>
  <c r="Y497" i="13"/>
  <c r="Y496" i="13"/>
  <c r="Y495" i="13"/>
  <c r="Y494" i="13"/>
  <c r="Y493" i="13"/>
  <c r="Y492" i="13"/>
  <c r="Y491" i="13"/>
  <c r="Y490" i="13"/>
  <c r="Y489" i="13"/>
  <c r="Y488" i="13"/>
  <c r="Y487" i="13"/>
  <c r="Y486" i="13"/>
  <c r="Y485" i="13"/>
  <c r="Y484" i="13"/>
  <c r="Y483" i="13"/>
  <c r="Y482" i="13"/>
  <c r="Y481" i="13"/>
  <c r="Y480" i="13"/>
  <c r="Y479" i="13"/>
  <c r="Y478" i="13"/>
  <c r="Y477" i="13"/>
  <c r="Y476" i="13"/>
  <c r="Y475" i="13"/>
  <c r="Y474" i="13"/>
  <c r="Y473" i="13"/>
  <c r="Y472" i="13"/>
  <c r="Y471" i="13"/>
  <c r="Y470" i="13"/>
  <c r="Y469" i="13"/>
  <c r="Y468" i="13"/>
  <c r="Y467" i="13"/>
  <c r="Y466" i="13"/>
  <c r="Y465" i="13"/>
  <c r="Y464" i="13"/>
  <c r="Y463" i="13"/>
  <c r="Y462" i="13"/>
  <c r="Y461" i="13"/>
  <c r="Y460" i="13"/>
  <c r="Y459" i="13"/>
  <c r="Y458" i="13"/>
  <c r="Y457" i="13"/>
  <c r="Y456" i="13"/>
  <c r="Y455" i="13"/>
  <c r="Y454" i="13"/>
  <c r="Y453" i="13"/>
  <c r="Y452" i="13"/>
  <c r="Y451" i="13"/>
  <c r="Y450" i="13"/>
  <c r="Y449" i="13"/>
  <c r="Y448" i="13"/>
  <c r="Y447" i="13"/>
  <c r="Y446" i="13"/>
  <c r="Y445" i="13"/>
  <c r="Y444" i="13"/>
  <c r="Y443" i="13"/>
  <c r="Y442" i="13"/>
  <c r="Y441" i="13"/>
  <c r="Y440" i="13"/>
  <c r="Y439" i="13"/>
  <c r="Y438" i="13"/>
  <c r="Y437" i="13"/>
  <c r="Y436" i="13"/>
  <c r="Y435" i="13"/>
  <c r="Y434" i="13"/>
  <c r="Y433" i="13"/>
  <c r="Y432" i="13"/>
  <c r="Y431" i="13"/>
  <c r="Y430" i="13"/>
  <c r="Y429" i="13"/>
  <c r="Y428" i="13"/>
  <c r="Y427" i="13"/>
  <c r="Y426" i="13"/>
  <c r="Y425" i="13"/>
  <c r="Y424" i="13"/>
  <c r="Y423" i="13"/>
  <c r="Y422" i="13"/>
  <c r="Y421" i="13"/>
  <c r="Y420" i="13"/>
  <c r="Y419" i="13"/>
  <c r="Y418" i="13"/>
  <c r="Y417" i="13"/>
  <c r="Y416" i="13"/>
  <c r="Y415" i="13"/>
  <c r="Y414" i="13"/>
  <c r="Y413" i="13"/>
  <c r="Y412" i="13"/>
  <c r="Y411" i="13"/>
  <c r="Y410" i="13"/>
  <c r="Y409" i="13"/>
  <c r="Y408" i="13"/>
  <c r="Y407" i="13"/>
  <c r="Y406" i="13"/>
  <c r="Y405" i="13"/>
  <c r="Y404" i="13"/>
  <c r="Y403" i="13"/>
  <c r="Y402" i="13"/>
  <c r="Y401" i="13"/>
  <c r="Y400" i="13"/>
  <c r="Y399" i="13"/>
  <c r="Y398" i="13"/>
  <c r="Y397" i="13"/>
  <c r="Y396" i="13"/>
  <c r="Y395" i="13"/>
  <c r="Y394" i="13"/>
  <c r="Y393" i="13"/>
  <c r="Y392" i="13"/>
  <c r="Y391" i="13"/>
  <c r="Y390" i="13"/>
  <c r="Y389" i="13"/>
  <c r="Y388" i="13"/>
  <c r="Y387" i="13"/>
  <c r="Y386" i="13"/>
  <c r="Y385" i="13"/>
  <c r="Y384" i="13"/>
  <c r="Y383" i="13"/>
  <c r="Y382" i="13"/>
  <c r="Y381" i="13"/>
  <c r="Y380" i="13"/>
  <c r="Y379" i="13"/>
  <c r="Y378" i="13"/>
  <c r="Y377" i="13"/>
  <c r="Y376" i="13"/>
  <c r="Y375" i="13"/>
  <c r="Y374" i="13"/>
  <c r="Y373" i="13"/>
  <c r="Y372" i="13"/>
  <c r="Y371" i="13"/>
  <c r="Y370" i="13"/>
  <c r="Y369" i="13"/>
  <c r="Y368" i="13"/>
  <c r="Y367" i="13"/>
  <c r="Y366" i="13"/>
  <c r="Y365" i="13"/>
  <c r="Y364" i="13"/>
  <c r="Y363" i="13"/>
  <c r="Y362" i="13"/>
  <c r="Y361" i="13"/>
  <c r="Y360" i="13"/>
  <c r="Y359" i="13"/>
  <c r="Y358" i="13"/>
  <c r="Y357" i="13"/>
  <c r="Y356" i="13"/>
  <c r="Y355" i="13"/>
  <c r="Y354" i="13"/>
  <c r="Y353" i="13"/>
  <c r="Y352" i="13"/>
  <c r="Y351" i="13"/>
  <c r="Y350" i="13"/>
  <c r="Y349" i="13"/>
  <c r="Y348" i="13"/>
  <c r="Y347" i="13"/>
  <c r="Y346" i="13"/>
  <c r="Y345" i="13"/>
  <c r="Y344" i="13"/>
  <c r="Y343" i="13"/>
  <c r="Y342" i="13"/>
  <c r="Y341" i="13"/>
  <c r="Y340" i="13"/>
  <c r="Y339" i="13"/>
  <c r="Y338" i="13"/>
  <c r="Y337" i="13"/>
  <c r="Y336" i="13"/>
  <c r="Y335" i="13"/>
  <c r="Y334" i="13"/>
  <c r="Y333" i="13"/>
  <c r="Y332" i="13"/>
  <c r="Y331" i="13"/>
  <c r="Y330" i="13"/>
  <c r="Y329" i="13"/>
  <c r="Y328" i="13"/>
  <c r="Y327" i="13"/>
  <c r="Y326" i="13"/>
  <c r="Y325" i="13"/>
  <c r="Y324" i="13"/>
  <c r="Y323" i="13"/>
  <c r="Y322" i="13"/>
  <c r="Y321" i="13"/>
  <c r="Y320" i="13"/>
  <c r="Y319" i="13"/>
  <c r="Y318" i="13"/>
  <c r="Y317" i="13"/>
  <c r="Y316" i="13"/>
  <c r="Y315" i="13"/>
  <c r="Y314" i="13"/>
  <c r="Y313" i="13"/>
  <c r="Y312" i="13"/>
  <c r="Y311" i="13"/>
  <c r="Y310" i="13"/>
  <c r="Y309" i="13"/>
  <c r="Y308" i="13"/>
  <c r="Y307" i="13"/>
  <c r="Y306" i="13"/>
  <c r="Y305" i="13"/>
  <c r="Y304" i="13"/>
  <c r="Y303" i="13"/>
  <c r="Y302" i="13"/>
  <c r="Y301" i="13"/>
  <c r="Y300" i="13"/>
  <c r="Y299" i="13"/>
  <c r="Y298" i="13"/>
  <c r="Y297" i="13"/>
  <c r="Y296" i="13"/>
  <c r="Y295" i="13"/>
  <c r="Y294" i="13"/>
  <c r="Y293" i="13"/>
  <c r="Y292" i="13"/>
  <c r="Y291" i="13"/>
  <c r="Y290" i="13"/>
  <c r="Y289" i="13"/>
  <c r="Y288" i="13"/>
  <c r="Y287" i="13"/>
  <c r="Y286" i="13"/>
  <c r="Y285" i="13"/>
  <c r="Y284" i="13"/>
  <c r="Y283" i="13"/>
  <c r="Y282" i="13"/>
  <c r="Y281" i="13"/>
  <c r="Y280" i="13"/>
  <c r="Y279" i="13"/>
  <c r="Y278" i="13"/>
  <c r="Y277" i="13"/>
  <c r="Y276" i="13"/>
  <c r="Y275" i="13"/>
  <c r="Y274" i="13"/>
  <c r="Y273" i="13"/>
  <c r="Y272" i="13"/>
  <c r="Y271" i="13"/>
  <c r="Y270" i="13"/>
  <c r="Y269" i="13"/>
  <c r="Y268" i="13"/>
  <c r="Y267" i="13"/>
  <c r="Y266" i="13"/>
  <c r="Y265" i="13"/>
  <c r="Y264" i="13"/>
  <c r="Y263" i="13"/>
  <c r="Y262" i="13"/>
  <c r="Y261" i="13"/>
  <c r="Y260" i="13"/>
  <c r="Y259" i="13"/>
  <c r="Y258" i="13"/>
  <c r="Y257" i="13"/>
  <c r="Y256" i="13"/>
  <c r="Y255" i="13"/>
  <c r="Y254" i="13"/>
  <c r="Y253" i="13"/>
  <c r="Y252" i="13"/>
  <c r="Y251" i="13"/>
  <c r="Y250" i="13"/>
  <c r="Y249" i="13"/>
  <c r="Y248" i="13"/>
  <c r="Y247" i="13"/>
  <c r="Y246" i="13"/>
  <c r="Y245" i="13"/>
  <c r="Y244" i="13"/>
  <c r="Y243" i="13"/>
  <c r="Y242" i="13"/>
  <c r="Y241" i="13"/>
  <c r="Y240" i="13"/>
  <c r="Y239" i="13"/>
  <c r="Y238" i="13"/>
  <c r="Y237" i="13"/>
  <c r="Y236" i="13"/>
  <c r="Y235" i="13"/>
  <c r="Y234" i="13"/>
  <c r="Y233" i="13"/>
  <c r="Y232" i="13"/>
  <c r="Y231" i="13"/>
  <c r="Y230" i="13"/>
  <c r="Y229" i="13"/>
  <c r="Y228" i="13"/>
  <c r="Y227" i="13"/>
  <c r="Y226" i="13"/>
  <c r="Y225" i="13"/>
  <c r="Y224" i="13"/>
  <c r="Y223" i="13"/>
  <c r="Y222" i="13"/>
  <c r="Y221" i="13"/>
  <c r="Y220" i="13"/>
  <c r="Y219" i="13"/>
  <c r="Y218" i="13"/>
  <c r="Y217" i="13"/>
  <c r="Y216" i="13"/>
  <c r="Y215" i="13"/>
  <c r="Y214" i="13"/>
  <c r="Y213" i="13"/>
  <c r="Y212" i="13"/>
  <c r="Y211" i="13"/>
  <c r="Y210" i="13"/>
  <c r="Y209" i="13"/>
  <c r="Y208" i="13"/>
  <c r="Y207" i="13"/>
  <c r="Y206" i="13"/>
  <c r="Y205" i="13"/>
  <c r="Y204" i="13"/>
  <c r="Y203" i="13"/>
  <c r="Y202" i="13"/>
  <c r="Y201" i="13"/>
  <c r="Y200" i="13"/>
  <c r="Y199" i="13"/>
  <c r="Y198" i="13"/>
  <c r="Y197" i="13"/>
  <c r="Y196" i="13"/>
  <c r="Y195" i="13"/>
  <c r="Y194" i="13"/>
  <c r="Y193" i="13"/>
  <c r="Y192" i="13"/>
  <c r="Y191" i="13"/>
  <c r="Y190" i="13"/>
  <c r="Y189" i="13"/>
  <c r="Y188" i="13"/>
  <c r="Y187" i="13"/>
  <c r="Y186" i="13"/>
  <c r="Y185" i="13"/>
  <c r="Y184" i="13"/>
  <c r="Y183" i="13"/>
  <c r="Y182" i="13"/>
  <c r="Y181" i="13"/>
  <c r="Y180" i="13"/>
  <c r="Y179" i="13"/>
  <c r="Y178" i="13"/>
  <c r="Y177" i="13"/>
  <c r="Y176" i="13"/>
  <c r="Y175" i="13"/>
  <c r="Y174" i="13"/>
  <c r="Y173" i="13"/>
  <c r="Y172" i="13"/>
  <c r="Y171" i="13"/>
  <c r="Y170" i="13"/>
  <c r="Y169" i="13"/>
  <c r="Y168" i="13"/>
  <c r="Y167" i="13"/>
  <c r="Y166" i="13"/>
  <c r="Y165" i="13"/>
  <c r="Y164" i="13"/>
  <c r="Y163" i="13"/>
  <c r="Y162" i="13"/>
  <c r="Y161" i="13"/>
  <c r="Y160" i="13"/>
  <c r="Y159" i="13"/>
  <c r="Y158" i="13"/>
  <c r="Y157" i="13"/>
  <c r="Y156" i="13"/>
  <c r="Y155" i="13"/>
  <c r="Y154" i="13"/>
  <c r="Y153" i="13"/>
  <c r="Y152" i="13"/>
  <c r="Y151" i="13"/>
  <c r="Y150" i="13"/>
  <c r="Y149" i="13"/>
  <c r="Y148" i="13"/>
  <c r="Y147" i="13"/>
  <c r="Y146" i="13"/>
  <c r="Y145" i="13"/>
  <c r="Y144" i="13"/>
  <c r="Y143" i="13"/>
  <c r="Y142" i="13"/>
  <c r="Y141" i="13"/>
  <c r="Y140" i="13"/>
  <c r="Y139" i="13"/>
  <c r="Y138" i="13"/>
  <c r="Y137" i="13"/>
  <c r="Y136" i="13"/>
  <c r="Y135" i="13"/>
  <c r="Y134" i="13"/>
  <c r="Y133" i="13"/>
  <c r="Y132" i="13"/>
  <c r="Y131" i="13"/>
  <c r="Y130" i="13"/>
  <c r="Y129" i="13"/>
  <c r="Y128" i="13"/>
  <c r="Y127" i="13"/>
  <c r="Y126" i="13"/>
  <c r="Y125" i="13"/>
  <c r="Y124" i="13"/>
  <c r="Y123" i="13"/>
  <c r="Y122" i="13"/>
  <c r="Y121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Q3" i="1" l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1000" i="12" l="1"/>
  <c r="K999" i="12"/>
  <c r="K998" i="12"/>
  <c r="K997" i="12"/>
  <c r="K996" i="12"/>
  <c r="K995" i="12"/>
  <c r="K994" i="12"/>
  <c r="K993" i="12"/>
  <c r="K992" i="12"/>
  <c r="K991" i="12"/>
  <c r="K990" i="12"/>
  <c r="K989" i="12"/>
  <c r="K988" i="12"/>
  <c r="K987" i="12"/>
  <c r="K986" i="12"/>
  <c r="K985" i="12"/>
  <c r="K984" i="12"/>
  <c r="K983" i="12"/>
  <c r="K982" i="12"/>
  <c r="K981" i="12"/>
  <c r="K980" i="12"/>
  <c r="K979" i="12"/>
  <c r="K978" i="12"/>
  <c r="K977" i="12"/>
  <c r="K976" i="12"/>
  <c r="K975" i="12"/>
  <c r="K974" i="12"/>
  <c r="K973" i="12"/>
  <c r="K972" i="12"/>
  <c r="K971" i="12"/>
  <c r="K970" i="12"/>
  <c r="K969" i="12"/>
  <c r="K968" i="12"/>
  <c r="K967" i="12"/>
  <c r="K966" i="12"/>
  <c r="K965" i="12"/>
  <c r="K964" i="12"/>
  <c r="K963" i="12"/>
  <c r="K962" i="12"/>
  <c r="K961" i="12"/>
  <c r="K960" i="12"/>
  <c r="K959" i="12"/>
  <c r="K958" i="12"/>
  <c r="K957" i="12"/>
  <c r="K956" i="12"/>
  <c r="K955" i="12"/>
  <c r="K954" i="12"/>
  <c r="K953" i="12"/>
  <c r="K952" i="12"/>
  <c r="K951" i="12"/>
  <c r="K950" i="12"/>
  <c r="K949" i="12"/>
  <c r="K948" i="12"/>
  <c r="K947" i="12"/>
  <c r="K946" i="12"/>
  <c r="K945" i="12"/>
  <c r="K944" i="12"/>
  <c r="K943" i="12"/>
  <c r="K942" i="12"/>
  <c r="K941" i="12"/>
  <c r="K940" i="12"/>
  <c r="K939" i="12"/>
  <c r="K938" i="12"/>
  <c r="K937" i="12"/>
  <c r="K936" i="12"/>
  <c r="K935" i="12"/>
  <c r="K934" i="12"/>
  <c r="K933" i="12"/>
  <c r="K932" i="12"/>
  <c r="K931" i="12"/>
  <c r="K930" i="12"/>
  <c r="K929" i="12"/>
  <c r="K928" i="12"/>
  <c r="K927" i="12"/>
  <c r="K926" i="12"/>
  <c r="K925" i="12"/>
  <c r="K924" i="12"/>
  <c r="K923" i="12"/>
  <c r="K922" i="12"/>
  <c r="K921" i="12"/>
  <c r="K920" i="12"/>
  <c r="K919" i="12"/>
  <c r="K918" i="12"/>
  <c r="K917" i="12"/>
  <c r="K916" i="12"/>
  <c r="K915" i="12"/>
  <c r="K914" i="12"/>
  <c r="K913" i="12"/>
  <c r="K912" i="12"/>
  <c r="K911" i="12"/>
  <c r="K910" i="12"/>
  <c r="K909" i="12"/>
  <c r="K908" i="12"/>
  <c r="K907" i="12"/>
  <c r="K906" i="12"/>
  <c r="K905" i="12"/>
  <c r="K904" i="12"/>
  <c r="K903" i="12"/>
  <c r="K902" i="12"/>
  <c r="K901" i="12"/>
  <c r="K900" i="12"/>
  <c r="K899" i="12"/>
  <c r="K898" i="12"/>
  <c r="K897" i="12"/>
  <c r="K896" i="12"/>
  <c r="K895" i="12"/>
  <c r="K894" i="12"/>
  <c r="K893" i="12"/>
  <c r="K892" i="12"/>
  <c r="K891" i="12"/>
  <c r="K890" i="12"/>
  <c r="K889" i="12"/>
  <c r="K888" i="12"/>
  <c r="K887" i="12"/>
  <c r="K886" i="12"/>
  <c r="K885" i="12"/>
  <c r="K884" i="12"/>
  <c r="K883" i="12"/>
  <c r="K882" i="12"/>
  <c r="K881" i="12"/>
  <c r="K880" i="12"/>
  <c r="K879" i="12"/>
  <c r="K878" i="12"/>
  <c r="K877" i="12"/>
  <c r="K876" i="12"/>
  <c r="K875" i="12"/>
  <c r="K874" i="12"/>
  <c r="K873" i="12"/>
  <c r="K872" i="12"/>
  <c r="K871" i="12"/>
  <c r="K870" i="12"/>
  <c r="K869" i="12"/>
  <c r="K868" i="12"/>
  <c r="K867" i="12"/>
  <c r="K866" i="12"/>
  <c r="K865" i="12"/>
  <c r="K864" i="12"/>
  <c r="K863" i="12"/>
  <c r="K862" i="12"/>
  <c r="K861" i="12"/>
  <c r="K860" i="12"/>
  <c r="K859" i="12"/>
  <c r="K858" i="12"/>
  <c r="K857" i="12"/>
  <c r="K856" i="12"/>
  <c r="K855" i="12"/>
  <c r="K854" i="12"/>
  <c r="K853" i="12"/>
  <c r="K852" i="12"/>
  <c r="K851" i="12"/>
  <c r="K850" i="12"/>
  <c r="K849" i="12"/>
  <c r="K848" i="12"/>
  <c r="K847" i="12"/>
  <c r="K846" i="12"/>
  <c r="K845" i="12"/>
  <c r="K844" i="12"/>
  <c r="K843" i="12"/>
  <c r="K842" i="12"/>
  <c r="K841" i="12"/>
  <c r="K840" i="12"/>
  <c r="K839" i="12"/>
  <c r="K838" i="12"/>
  <c r="K837" i="12"/>
  <c r="K836" i="12"/>
  <c r="K835" i="12"/>
  <c r="K834" i="12"/>
  <c r="K833" i="12"/>
  <c r="K832" i="12"/>
  <c r="K831" i="12"/>
  <c r="K830" i="12"/>
  <c r="K829" i="12"/>
  <c r="K828" i="12"/>
  <c r="K827" i="12"/>
  <c r="K826" i="12"/>
  <c r="K825" i="12"/>
  <c r="K824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8" i="12"/>
  <c r="K807" i="12"/>
  <c r="K806" i="12"/>
  <c r="K805" i="12"/>
  <c r="K804" i="12"/>
  <c r="K803" i="12"/>
  <c r="K802" i="12"/>
  <c r="K801" i="12"/>
  <c r="K800" i="12"/>
  <c r="K799" i="12"/>
  <c r="K798" i="12"/>
  <c r="K797" i="12"/>
  <c r="K796" i="12"/>
  <c r="K795" i="12"/>
  <c r="K794" i="12"/>
  <c r="K793" i="12"/>
  <c r="K792" i="12"/>
  <c r="K791" i="12"/>
  <c r="K790" i="12"/>
  <c r="K789" i="12"/>
  <c r="K788" i="12"/>
  <c r="K787" i="12"/>
  <c r="K786" i="12"/>
  <c r="K785" i="12"/>
  <c r="K784" i="12"/>
  <c r="K783" i="12"/>
  <c r="K782" i="12"/>
  <c r="K781" i="12"/>
  <c r="K780" i="12"/>
  <c r="K779" i="12"/>
  <c r="K778" i="12"/>
  <c r="K777" i="12"/>
  <c r="K776" i="12"/>
  <c r="K775" i="12"/>
  <c r="K774" i="12"/>
  <c r="K773" i="12"/>
  <c r="K772" i="12"/>
  <c r="K771" i="12"/>
  <c r="K770" i="12"/>
  <c r="K769" i="12"/>
  <c r="K768" i="12"/>
  <c r="K767" i="12"/>
  <c r="K766" i="12"/>
  <c r="K765" i="12"/>
  <c r="K764" i="12"/>
  <c r="K763" i="12"/>
  <c r="K762" i="12"/>
  <c r="K761" i="12"/>
  <c r="K760" i="12"/>
  <c r="K759" i="12"/>
  <c r="K758" i="12"/>
  <c r="K757" i="12"/>
  <c r="K756" i="12"/>
  <c r="K755" i="12"/>
  <c r="K754" i="12"/>
  <c r="K753" i="12"/>
  <c r="K752" i="12"/>
  <c r="K751" i="12"/>
  <c r="K750" i="12"/>
  <c r="K749" i="12"/>
  <c r="K748" i="12"/>
  <c r="K747" i="12"/>
  <c r="K746" i="12"/>
  <c r="K745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1" i="12"/>
  <c r="K730" i="12"/>
  <c r="K729" i="12"/>
  <c r="K728" i="12"/>
  <c r="K727" i="12"/>
  <c r="K726" i="12"/>
  <c r="K725" i="12"/>
  <c r="K724" i="12"/>
  <c r="K723" i="12"/>
  <c r="K722" i="12"/>
  <c r="K721" i="12"/>
  <c r="K720" i="12"/>
  <c r="K719" i="12"/>
  <c r="K718" i="12"/>
  <c r="K717" i="12"/>
  <c r="K716" i="12"/>
  <c r="K715" i="12"/>
  <c r="K714" i="12"/>
  <c r="K713" i="12"/>
  <c r="K712" i="12"/>
  <c r="K711" i="12"/>
  <c r="K710" i="12"/>
  <c r="K709" i="12"/>
  <c r="K708" i="12"/>
  <c r="K707" i="12"/>
  <c r="K706" i="12"/>
  <c r="K705" i="12"/>
  <c r="K704" i="12"/>
  <c r="K703" i="12"/>
  <c r="K702" i="12"/>
  <c r="K701" i="12"/>
  <c r="K700" i="12"/>
  <c r="K699" i="12"/>
  <c r="K698" i="12"/>
  <c r="K697" i="12"/>
  <c r="K696" i="12"/>
  <c r="K695" i="12"/>
  <c r="K694" i="12"/>
  <c r="K693" i="12"/>
  <c r="K692" i="12"/>
  <c r="K691" i="12"/>
  <c r="K690" i="12"/>
  <c r="K689" i="12"/>
  <c r="K688" i="12"/>
  <c r="K687" i="12"/>
  <c r="K686" i="12"/>
  <c r="K685" i="12"/>
  <c r="K684" i="12"/>
  <c r="K683" i="12"/>
  <c r="K682" i="12"/>
  <c r="K681" i="12"/>
  <c r="K680" i="12"/>
  <c r="K679" i="12"/>
  <c r="K678" i="12"/>
  <c r="K677" i="12"/>
  <c r="K676" i="12"/>
  <c r="K675" i="12"/>
  <c r="K674" i="12"/>
  <c r="K673" i="12"/>
  <c r="K672" i="12"/>
  <c r="K671" i="12"/>
  <c r="K670" i="12"/>
  <c r="K669" i="12"/>
  <c r="K668" i="12"/>
  <c r="K667" i="12"/>
  <c r="K666" i="12"/>
  <c r="K665" i="12"/>
  <c r="K664" i="12"/>
  <c r="K663" i="12"/>
  <c r="K662" i="12"/>
  <c r="K661" i="12"/>
  <c r="K660" i="12"/>
  <c r="K659" i="12"/>
  <c r="K658" i="12"/>
  <c r="K657" i="12"/>
  <c r="K656" i="12"/>
  <c r="K655" i="12"/>
  <c r="K654" i="12"/>
  <c r="K653" i="12"/>
  <c r="K652" i="12"/>
  <c r="K651" i="12"/>
  <c r="K650" i="12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6" i="12"/>
  <c r="K485" i="12"/>
  <c r="K484" i="12"/>
  <c r="K483" i="12"/>
  <c r="K482" i="12"/>
  <c r="K481" i="12"/>
  <c r="K480" i="12"/>
  <c r="K479" i="12"/>
  <c r="K478" i="12"/>
  <c r="K477" i="12"/>
  <c r="K476" i="12"/>
  <c r="K475" i="12"/>
  <c r="K474" i="12"/>
  <c r="K473" i="12"/>
  <c r="K472" i="12"/>
  <c r="K471" i="12"/>
  <c r="K470" i="12"/>
  <c r="K469" i="12"/>
  <c r="K468" i="12"/>
  <c r="K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40" i="12"/>
  <c r="K439" i="12"/>
  <c r="K438" i="12"/>
  <c r="K437" i="12"/>
  <c r="K436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5" i="12"/>
  <c r="K414" i="12"/>
  <c r="K413" i="12"/>
  <c r="K412" i="12"/>
  <c r="K411" i="12"/>
  <c r="K410" i="12"/>
  <c r="K409" i="12"/>
  <c r="K408" i="12"/>
  <c r="K407" i="12"/>
  <c r="K406" i="12"/>
  <c r="K405" i="12"/>
  <c r="K404" i="12"/>
  <c r="K403" i="12"/>
  <c r="K402" i="12"/>
  <c r="K401" i="12"/>
  <c r="K400" i="12"/>
  <c r="K399" i="12"/>
  <c r="K398" i="12"/>
  <c r="K397" i="12"/>
  <c r="K396" i="12"/>
  <c r="K395" i="12"/>
  <c r="K394" i="12"/>
  <c r="K393" i="12"/>
  <c r="K392" i="12"/>
  <c r="K391" i="12"/>
  <c r="K390" i="12"/>
  <c r="K389" i="12"/>
  <c r="K388" i="12"/>
  <c r="K387" i="12"/>
  <c r="K386" i="12"/>
  <c r="K385" i="12"/>
  <c r="K384" i="12"/>
  <c r="K383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C674" i="12"/>
  <c r="C673" i="12"/>
  <c r="C672" i="12"/>
  <c r="C671" i="12"/>
  <c r="C670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839" i="12"/>
  <c r="C838" i="12"/>
  <c r="C837" i="12"/>
  <c r="C836" i="12"/>
  <c r="C835" i="12"/>
  <c r="C834" i="12"/>
  <c r="C833" i="12"/>
  <c r="C832" i="12"/>
  <c r="C831" i="12"/>
  <c r="C830" i="12"/>
  <c r="C829" i="12"/>
  <c r="C828" i="12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C770" i="12"/>
  <c r="C769" i="12"/>
  <c r="C768" i="12"/>
  <c r="C767" i="12"/>
  <c r="C766" i="12"/>
  <c r="C765" i="12"/>
  <c r="C764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3" i="12"/>
  <c r="Y5" i="13"/>
  <c r="D1000" i="13"/>
  <c r="D999" i="13"/>
  <c r="D998" i="13"/>
  <c r="D997" i="13"/>
  <c r="D996" i="13"/>
  <c r="D995" i="13"/>
  <c r="D994" i="13"/>
  <c r="D993" i="13"/>
  <c r="D992" i="13"/>
  <c r="D991" i="13"/>
  <c r="D990" i="13"/>
  <c r="D989" i="13"/>
  <c r="D988" i="13"/>
  <c r="D987" i="13"/>
  <c r="D986" i="13"/>
  <c r="D985" i="13"/>
  <c r="D984" i="13"/>
  <c r="D983" i="13"/>
  <c r="D982" i="13"/>
  <c r="D981" i="13"/>
  <c r="D980" i="13"/>
  <c r="D979" i="13"/>
  <c r="D978" i="13"/>
  <c r="D977" i="13"/>
  <c r="D976" i="13"/>
  <c r="D975" i="13"/>
  <c r="D974" i="13"/>
  <c r="D973" i="13"/>
  <c r="D972" i="13"/>
  <c r="D971" i="13"/>
  <c r="D970" i="13"/>
  <c r="D969" i="13"/>
  <c r="D968" i="13"/>
  <c r="D967" i="13"/>
  <c r="D966" i="13"/>
  <c r="D965" i="13"/>
  <c r="D964" i="13"/>
  <c r="D963" i="13"/>
  <c r="D962" i="13"/>
  <c r="D961" i="13"/>
  <c r="D960" i="13"/>
  <c r="D959" i="13"/>
  <c r="D958" i="13"/>
  <c r="D957" i="13"/>
  <c r="D956" i="13"/>
  <c r="D955" i="13"/>
  <c r="D954" i="13"/>
  <c r="D953" i="13"/>
  <c r="D952" i="13"/>
  <c r="D951" i="13"/>
  <c r="D950" i="13"/>
  <c r="D949" i="13"/>
  <c r="D948" i="13"/>
  <c r="D947" i="13"/>
  <c r="D946" i="13"/>
  <c r="D945" i="13"/>
  <c r="D944" i="13"/>
  <c r="D943" i="13"/>
  <c r="D942" i="13"/>
  <c r="D941" i="13"/>
  <c r="D940" i="13"/>
  <c r="D939" i="13"/>
  <c r="D938" i="13"/>
  <c r="D937" i="13"/>
  <c r="D936" i="13"/>
  <c r="D935" i="13"/>
  <c r="D934" i="13"/>
  <c r="D933" i="13"/>
  <c r="D932" i="13"/>
  <c r="D931" i="13"/>
  <c r="D930" i="13"/>
  <c r="D929" i="13"/>
  <c r="D928" i="13"/>
  <c r="D927" i="13"/>
  <c r="D926" i="13"/>
  <c r="D925" i="13"/>
  <c r="D924" i="13"/>
  <c r="D923" i="13"/>
  <c r="D922" i="13"/>
  <c r="D921" i="13"/>
  <c r="D920" i="13"/>
  <c r="D919" i="13"/>
  <c r="D918" i="13"/>
  <c r="D917" i="13"/>
  <c r="D916" i="13"/>
  <c r="D915" i="13"/>
  <c r="D914" i="13"/>
  <c r="D913" i="13"/>
  <c r="D912" i="13"/>
  <c r="D911" i="13"/>
  <c r="D910" i="13"/>
  <c r="D909" i="13"/>
  <c r="D908" i="13"/>
  <c r="D907" i="13"/>
  <c r="D906" i="13"/>
  <c r="D905" i="13"/>
  <c r="D904" i="13"/>
  <c r="D903" i="13"/>
  <c r="D902" i="13"/>
  <c r="D901" i="13"/>
  <c r="D900" i="13"/>
  <c r="D899" i="13"/>
  <c r="D898" i="13"/>
  <c r="D897" i="13"/>
  <c r="D896" i="13"/>
  <c r="D895" i="13"/>
  <c r="D894" i="13"/>
  <c r="D893" i="13"/>
  <c r="D892" i="13"/>
  <c r="D891" i="13"/>
  <c r="D890" i="13"/>
  <c r="D889" i="13"/>
  <c r="D888" i="13"/>
  <c r="D887" i="13"/>
  <c r="D886" i="13"/>
  <c r="D885" i="13"/>
  <c r="D884" i="13"/>
  <c r="D883" i="13"/>
  <c r="D882" i="13"/>
  <c r="D881" i="13"/>
  <c r="D880" i="13"/>
  <c r="D879" i="13"/>
  <c r="D878" i="13"/>
  <c r="D877" i="13"/>
  <c r="D876" i="13"/>
  <c r="D875" i="13"/>
  <c r="D874" i="13"/>
  <c r="D873" i="13"/>
  <c r="D872" i="13"/>
  <c r="D871" i="13"/>
  <c r="D870" i="13"/>
  <c r="D869" i="13"/>
  <c r="D868" i="13"/>
  <c r="D867" i="13"/>
  <c r="D866" i="13"/>
  <c r="D865" i="13"/>
  <c r="D864" i="13"/>
  <c r="D863" i="13"/>
  <c r="D862" i="13"/>
  <c r="D861" i="13"/>
  <c r="D860" i="13"/>
  <c r="D859" i="13"/>
  <c r="D858" i="13"/>
  <c r="D857" i="13"/>
  <c r="D856" i="13"/>
  <c r="D855" i="13"/>
  <c r="D854" i="13"/>
  <c r="D853" i="13"/>
  <c r="D852" i="13"/>
  <c r="D851" i="13"/>
  <c r="D850" i="13"/>
  <c r="D849" i="13"/>
  <c r="D848" i="13"/>
  <c r="D847" i="13"/>
  <c r="D846" i="13"/>
  <c r="D845" i="13"/>
  <c r="D844" i="13"/>
  <c r="D843" i="13"/>
  <c r="D842" i="13"/>
  <c r="D841" i="13"/>
  <c r="D840" i="13"/>
  <c r="D839" i="13"/>
  <c r="D838" i="13"/>
  <c r="D837" i="13"/>
  <c r="D836" i="13"/>
  <c r="D835" i="13"/>
  <c r="D834" i="13"/>
  <c r="D833" i="13"/>
  <c r="D832" i="13"/>
  <c r="D831" i="13"/>
  <c r="D830" i="13"/>
  <c r="D829" i="13"/>
  <c r="D828" i="13"/>
  <c r="D827" i="13"/>
  <c r="D826" i="13"/>
  <c r="D825" i="13"/>
  <c r="D824" i="13"/>
  <c r="D823" i="13"/>
  <c r="D822" i="13"/>
  <c r="D821" i="13"/>
  <c r="D820" i="13"/>
  <c r="D819" i="13"/>
  <c r="D818" i="13"/>
  <c r="D817" i="13"/>
  <c r="D816" i="13"/>
  <c r="D815" i="13"/>
  <c r="D814" i="13"/>
  <c r="D813" i="13"/>
  <c r="D812" i="13"/>
  <c r="D811" i="13"/>
  <c r="D810" i="13"/>
  <c r="D809" i="13"/>
  <c r="D808" i="13"/>
  <c r="D807" i="13"/>
  <c r="D806" i="13"/>
  <c r="D805" i="13"/>
  <c r="D804" i="13"/>
  <c r="D803" i="13"/>
  <c r="D802" i="13"/>
  <c r="D801" i="13"/>
  <c r="D800" i="13"/>
  <c r="D799" i="13"/>
  <c r="D798" i="13"/>
  <c r="D797" i="13"/>
  <c r="D796" i="13"/>
  <c r="D795" i="13"/>
  <c r="D794" i="13"/>
  <c r="D793" i="13"/>
  <c r="D792" i="13"/>
  <c r="D791" i="13"/>
  <c r="D790" i="13"/>
  <c r="D789" i="13"/>
  <c r="D788" i="13"/>
  <c r="D787" i="13"/>
  <c r="D786" i="13"/>
  <c r="D785" i="13"/>
  <c r="D784" i="13"/>
  <c r="D783" i="13"/>
  <c r="D782" i="13"/>
  <c r="D781" i="13"/>
  <c r="D780" i="13"/>
  <c r="D779" i="13"/>
  <c r="D778" i="13"/>
  <c r="D777" i="13"/>
  <c r="D776" i="13"/>
  <c r="D775" i="13"/>
  <c r="D774" i="13"/>
  <c r="D773" i="13"/>
  <c r="D772" i="13"/>
  <c r="D771" i="13"/>
  <c r="D770" i="13"/>
  <c r="D769" i="13"/>
  <c r="D768" i="13"/>
  <c r="D767" i="13"/>
  <c r="D766" i="13"/>
  <c r="D765" i="13"/>
  <c r="D764" i="13"/>
  <c r="D763" i="13"/>
  <c r="D762" i="13"/>
  <c r="D761" i="13"/>
  <c r="D760" i="13"/>
  <c r="D759" i="13"/>
  <c r="D758" i="13"/>
  <c r="D757" i="13"/>
  <c r="D756" i="13"/>
  <c r="D755" i="13"/>
  <c r="D754" i="13"/>
  <c r="D753" i="13"/>
  <c r="D752" i="13"/>
  <c r="D751" i="13"/>
  <c r="D750" i="13"/>
  <c r="D749" i="13"/>
  <c r="D748" i="13"/>
  <c r="D747" i="13"/>
  <c r="D746" i="13"/>
  <c r="D745" i="13"/>
  <c r="D744" i="13"/>
  <c r="D743" i="13"/>
  <c r="D742" i="13"/>
  <c r="D741" i="13"/>
  <c r="D740" i="13"/>
  <c r="D739" i="13"/>
  <c r="D738" i="13"/>
  <c r="D737" i="13"/>
  <c r="D736" i="13"/>
  <c r="D735" i="13"/>
  <c r="D734" i="13"/>
  <c r="D733" i="13"/>
  <c r="D732" i="13"/>
  <c r="D731" i="13"/>
  <c r="D730" i="13"/>
  <c r="D729" i="13"/>
  <c r="D728" i="13"/>
  <c r="D727" i="13"/>
  <c r="D726" i="13"/>
  <c r="D725" i="13"/>
  <c r="D724" i="13"/>
  <c r="D723" i="13"/>
  <c r="D722" i="13"/>
  <c r="D721" i="13"/>
  <c r="D720" i="13"/>
  <c r="D719" i="13"/>
  <c r="D718" i="13"/>
  <c r="D717" i="13"/>
  <c r="D716" i="13"/>
  <c r="D715" i="13"/>
  <c r="D714" i="13"/>
  <c r="D713" i="13"/>
  <c r="D712" i="13"/>
  <c r="D711" i="13"/>
  <c r="D710" i="13"/>
  <c r="D709" i="13"/>
  <c r="D708" i="13"/>
  <c r="D707" i="13"/>
  <c r="D706" i="13"/>
  <c r="D705" i="13"/>
  <c r="D704" i="13"/>
  <c r="D703" i="13"/>
  <c r="D702" i="13"/>
  <c r="D701" i="13"/>
  <c r="D700" i="13"/>
  <c r="D699" i="13"/>
  <c r="D698" i="13"/>
  <c r="D697" i="13"/>
  <c r="D696" i="13"/>
  <c r="D695" i="13"/>
  <c r="D694" i="13"/>
  <c r="D693" i="13"/>
  <c r="D692" i="13"/>
  <c r="D691" i="13"/>
  <c r="D690" i="13"/>
  <c r="D689" i="13"/>
  <c r="D688" i="13"/>
  <c r="D687" i="13"/>
  <c r="D686" i="13"/>
  <c r="D685" i="13"/>
  <c r="D684" i="13"/>
  <c r="D683" i="13"/>
  <c r="D682" i="13"/>
  <c r="D681" i="13"/>
  <c r="D680" i="13"/>
  <c r="D679" i="13"/>
  <c r="D678" i="13"/>
  <c r="D677" i="13"/>
  <c r="D676" i="13"/>
  <c r="D675" i="13"/>
  <c r="D674" i="13"/>
  <c r="D673" i="13"/>
  <c r="D672" i="13"/>
  <c r="D671" i="13"/>
  <c r="D670" i="13"/>
  <c r="D669" i="13"/>
  <c r="D668" i="13"/>
  <c r="D667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D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/>
  <c r="D810" i="10"/>
  <c r="D809" i="10"/>
  <c r="D808" i="10"/>
  <c r="D807" i="10"/>
  <c r="D806" i="10"/>
  <c r="D805" i="10"/>
  <c r="D804" i="10"/>
  <c r="D803" i="10"/>
  <c r="D802" i="10"/>
  <c r="D801" i="10"/>
  <c r="D800" i="10"/>
  <c r="D799" i="10"/>
  <c r="D798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Y4" i="13"/>
  <c r="D4" i="13"/>
  <c r="D3" i="13"/>
  <c r="J21" i="1" l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A3" i="13"/>
  <c r="Y3" i="13"/>
  <c r="AA1000" i="13" l="1"/>
  <c r="AA992" i="13"/>
  <c r="AA984" i="13"/>
  <c r="AA976" i="13"/>
  <c r="AA968" i="13"/>
  <c r="AA1001" i="13"/>
  <c r="AA993" i="13"/>
  <c r="AA985" i="13"/>
  <c r="AA977" i="13"/>
  <c r="AA969" i="13"/>
  <c r="AA961" i="13"/>
  <c r="AA953" i="13"/>
  <c r="AA945" i="13"/>
  <c r="AA937" i="13"/>
  <c r="AA929" i="13"/>
  <c r="AA921" i="13"/>
  <c r="AA913" i="13"/>
  <c r="AA905" i="13"/>
  <c r="AA897" i="13"/>
  <c r="AA889" i="13"/>
  <c r="AA881" i="13"/>
  <c r="AA996" i="13"/>
  <c r="AA988" i="13"/>
  <c r="AA980" i="13"/>
  <c r="AA972" i="13"/>
  <c r="AA964" i="13"/>
  <c r="AA956" i="13"/>
  <c r="AA948" i="13"/>
  <c r="AA940" i="13"/>
  <c r="AA932" i="13"/>
  <c r="AA924" i="13"/>
  <c r="AA916" i="13"/>
  <c r="AA908" i="13"/>
  <c r="AA900" i="13"/>
  <c r="AA892" i="13"/>
  <c r="AA884" i="13"/>
  <c r="AA876" i="13"/>
  <c r="AA868" i="13"/>
  <c r="AA860" i="13"/>
  <c r="AA852" i="13"/>
  <c r="AA844" i="13"/>
  <c r="AA836" i="13"/>
  <c r="AA828" i="13"/>
  <c r="AA820" i="13"/>
  <c r="AA812" i="13"/>
  <c r="AA804" i="13"/>
  <c r="AA796" i="13"/>
  <c r="AA788" i="13"/>
  <c r="AA780" i="13"/>
  <c r="AA772" i="13"/>
  <c r="AA764" i="13"/>
  <c r="AA756" i="13"/>
  <c r="AA748" i="13"/>
  <c r="AA740" i="13"/>
  <c r="AA732" i="13"/>
  <c r="AA724" i="13"/>
  <c r="AA716" i="13"/>
  <c r="AA708" i="13"/>
  <c r="AA700" i="13"/>
  <c r="AA692" i="13"/>
  <c r="AA684" i="13"/>
  <c r="AA676" i="13"/>
  <c r="AA668" i="13"/>
  <c r="AA973" i="13"/>
  <c r="AA960" i="13"/>
  <c r="AA944" i="13"/>
  <c r="AA928" i="13"/>
  <c r="AA912" i="13"/>
  <c r="AA896" i="13"/>
  <c r="AA880" i="13"/>
  <c r="AA873" i="13"/>
  <c r="AA853" i="13"/>
  <c r="AA848" i="13"/>
  <c r="AA841" i="13"/>
  <c r="AA821" i="13"/>
  <c r="AA816" i="13"/>
  <c r="AA809" i="13"/>
  <c r="AA789" i="13"/>
  <c r="AA784" i="13"/>
  <c r="AA777" i="13"/>
  <c r="AA757" i="13"/>
  <c r="AA752" i="13"/>
  <c r="AA745" i="13"/>
  <c r="AA725" i="13"/>
  <c r="AA720" i="13"/>
  <c r="AA713" i="13"/>
  <c r="AA693" i="13"/>
  <c r="AA688" i="13"/>
  <c r="AA681" i="13"/>
  <c r="AA658" i="13"/>
  <c r="AA650" i="13"/>
  <c r="AA642" i="13"/>
  <c r="AA634" i="13"/>
  <c r="AA626" i="13"/>
  <c r="AA618" i="13"/>
  <c r="AA610" i="13"/>
  <c r="AA602" i="13"/>
  <c r="AA594" i="13"/>
  <c r="AA586" i="13"/>
  <c r="AA578" i="13"/>
  <c r="AA570" i="13"/>
  <c r="AA562" i="13"/>
  <c r="AA554" i="13"/>
  <c r="AA546" i="13"/>
  <c r="AA538" i="13"/>
  <c r="AA530" i="13"/>
  <c r="AA522" i="13"/>
  <c r="AA514" i="13"/>
  <c r="AA506" i="13"/>
  <c r="AA498" i="13"/>
  <c r="AA481" i="13"/>
  <c r="AA462" i="13"/>
  <c r="AA446" i="13"/>
  <c r="AA430" i="13"/>
  <c r="AA414" i="13"/>
  <c r="AA997" i="13"/>
  <c r="AA965" i="13"/>
  <c r="AA949" i="13"/>
  <c r="AA933" i="13"/>
  <c r="AA917" i="13"/>
  <c r="AA901" i="13"/>
  <c r="AA885" i="13"/>
  <c r="AA861" i="13"/>
  <c r="AA856" i="13"/>
  <c r="AA849" i="13"/>
  <c r="AA829" i="13"/>
  <c r="AA824" i="13"/>
  <c r="AA817" i="13"/>
  <c r="AA797" i="13"/>
  <c r="AA792" i="13"/>
  <c r="AA785" i="13"/>
  <c r="AA765" i="13"/>
  <c r="AA760" i="13"/>
  <c r="AA753" i="13"/>
  <c r="AA733" i="13"/>
  <c r="AA728" i="13"/>
  <c r="AA721" i="13"/>
  <c r="AA701" i="13"/>
  <c r="AA696" i="13"/>
  <c r="AA689" i="13"/>
  <c r="AA669" i="13"/>
  <c r="AA664" i="13"/>
  <c r="AA661" i="13"/>
  <c r="AA653" i="13"/>
  <c r="AA989" i="13"/>
  <c r="AA952" i="13"/>
  <c r="AA936" i="13"/>
  <c r="AA920" i="13"/>
  <c r="AA904" i="13"/>
  <c r="AA888" i="13"/>
  <c r="AA869" i="13"/>
  <c r="AA864" i="13"/>
  <c r="AA857" i="13"/>
  <c r="AA837" i="13"/>
  <c r="AA832" i="13"/>
  <c r="AA825" i="13"/>
  <c r="AA805" i="13"/>
  <c r="AA800" i="13"/>
  <c r="AA793" i="13"/>
  <c r="AA773" i="13"/>
  <c r="AA768" i="13"/>
  <c r="AA761" i="13"/>
  <c r="AA741" i="13"/>
  <c r="AA736" i="13"/>
  <c r="AA729" i="13"/>
  <c r="AA709" i="13"/>
  <c r="AA704" i="13"/>
  <c r="AA697" i="13"/>
  <c r="AA677" i="13"/>
  <c r="AA672" i="13"/>
  <c r="AA665" i="13"/>
  <c r="AA662" i="13"/>
  <c r="AA654" i="13"/>
  <c r="AA646" i="13"/>
  <c r="AA638" i="13"/>
  <c r="AA630" i="13"/>
  <c r="AA622" i="13"/>
  <c r="AA614" i="13"/>
  <c r="AA606" i="13"/>
  <c r="AA598" i="13"/>
  <c r="AA590" i="13"/>
  <c r="AA582" i="13"/>
  <c r="AA574" i="13"/>
  <c r="AA566" i="13"/>
  <c r="AA558" i="13"/>
  <c r="AA550" i="13"/>
  <c r="AA542" i="13"/>
  <c r="AA534" i="13"/>
  <c r="AA526" i="13"/>
  <c r="AA518" i="13"/>
  <c r="AA510" i="13"/>
  <c r="AA502" i="13"/>
  <c r="AA494" i="13"/>
  <c r="AA487" i="13"/>
  <c r="AA475" i="13"/>
  <c r="AA470" i="13"/>
  <c r="AA454" i="13"/>
  <c r="AA438" i="13"/>
  <c r="AA422" i="13"/>
  <c r="AA406" i="13"/>
  <c r="AA390" i="13"/>
  <c r="AA374" i="13"/>
  <c r="AA358" i="13"/>
  <c r="AA342" i="13"/>
  <c r="AA326" i="13"/>
  <c r="AA310" i="13"/>
  <c r="AA294" i="13"/>
  <c r="AA278" i="13"/>
  <c r="AA262" i="13"/>
  <c r="AA246" i="13"/>
  <c r="AA230" i="13"/>
  <c r="AA214" i="13"/>
  <c r="AA925" i="13"/>
  <c r="AA833" i="13"/>
  <c r="AA808" i="13"/>
  <c r="AA781" i="13"/>
  <c r="AA705" i="13"/>
  <c r="AA680" i="13"/>
  <c r="AA657" i="13"/>
  <c r="AA637" i="13"/>
  <c r="AA621" i="13"/>
  <c r="AA605" i="13"/>
  <c r="AA589" i="13"/>
  <c r="AA573" i="13"/>
  <c r="AA557" i="13"/>
  <c r="AA541" i="13"/>
  <c r="AA525" i="13"/>
  <c r="AA509" i="13"/>
  <c r="AA493" i="13"/>
  <c r="AA478" i="13"/>
  <c r="AA465" i="13"/>
  <c r="AA450" i="13"/>
  <c r="AA418" i="13"/>
  <c r="AA394" i="13"/>
  <c r="AA370" i="13"/>
  <c r="AA350" i="13"/>
  <c r="AA330" i="13"/>
  <c r="AA306" i="13"/>
  <c r="AA286" i="13"/>
  <c r="AA266" i="13"/>
  <c r="AA242" i="13"/>
  <c r="AA981" i="13"/>
  <c r="AA909" i="13"/>
  <c r="AA865" i="13"/>
  <c r="AA840" i="13"/>
  <c r="AA813" i="13"/>
  <c r="AA737" i="13"/>
  <c r="AA712" i="13"/>
  <c r="AA685" i="13"/>
  <c r="AA649" i="13"/>
  <c r="AA633" i="13"/>
  <c r="AA617" i="13"/>
  <c r="AA601" i="13"/>
  <c r="AA585" i="13"/>
  <c r="AA569" i="13"/>
  <c r="AA553" i="13"/>
  <c r="AA537" i="13"/>
  <c r="AA521" i="13"/>
  <c r="AA505" i="13"/>
  <c r="AA442" i="13"/>
  <c r="AA410" i="13"/>
  <c r="AA386" i="13"/>
  <c r="AA366" i="13"/>
  <c r="AA346" i="13"/>
  <c r="AA322" i="13"/>
  <c r="AA302" i="13"/>
  <c r="AA282" i="13"/>
  <c r="AA258" i="13"/>
  <c r="AA238" i="13"/>
  <c r="AA957" i="13"/>
  <c r="AA893" i="13"/>
  <c r="AA872" i="13"/>
  <c r="AA845" i="13"/>
  <c r="AA769" i="13"/>
  <c r="AA744" i="13"/>
  <c r="AA717" i="13"/>
  <c r="AA645" i="13"/>
  <c r="AA629" i="13"/>
  <c r="AA613" i="13"/>
  <c r="AA597" i="13"/>
  <c r="AA581" i="13"/>
  <c r="AA565" i="13"/>
  <c r="AA549" i="13"/>
  <c r="AA533" i="13"/>
  <c r="AA517" i="13"/>
  <c r="AA501" i="13"/>
  <c r="AA434" i="13"/>
  <c r="AA402" i="13"/>
  <c r="AA382" i="13"/>
  <c r="AA362" i="13"/>
  <c r="AA338" i="13"/>
  <c r="AA318" i="13"/>
  <c r="AA298" i="13"/>
  <c r="AA274" i="13"/>
  <c r="AA254" i="13"/>
  <c r="AA234" i="13"/>
  <c r="AA210" i="13"/>
  <c r="AA194" i="13"/>
  <c r="AA178" i="13"/>
  <c r="AA162" i="13"/>
  <c r="AA150" i="13"/>
  <c r="AA142" i="13"/>
  <c r="AA134" i="13"/>
  <c r="AA126" i="13"/>
  <c r="AA118" i="13"/>
  <c r="AA110" i="13"/>
  <c r="AA102" i="13"/>
  <c r="AA94" i="13"/>
  <c r="AA86" i="13"/>
  <c r="AA78" i="13"/>
  <c r="AA70" i="13"/>
  <c r="AA62" i="13"/>
  <c r="AA54" i="13"/>
  <c r="AA46" i="13"/>
  <c r="AA38" i="13"/>
  <c r="AA30" i="13"/>
  <c r="AA22" i="13"/>
  <c r="AA14" i="13"/>
  <c r="AA7" i="13"/>
  <c r="AA625" i="13"/>
  <c r="AA561" i="13"/>
  <c r="AA497" i="13"/>
  <c r="AA378" i="13"/>
  <c r="AA290" i="13"/>
  <c r="AA222" i="13"/>
  <c r="AA198" i="13"/>
  <c r="AA174" i="13"/>
  <c r="AA154" i="13"/>
  <c r="AA147" i="13"/>
  <c r="AA127" i="13"/>
  <c r="AA122" i="13"/>
  <c r="AA115" i="13"/>
  <c r="AA95" i="13"/>
  <c r="AA90" i="13"/>
  <c r="AA83" i="13"/>
  <c r="AA63" i="13"/>
  <c r="AA58" i="13"/>
  <c r="AA51" i="13"/>
  <c r="AA31" i="13"/>
  <c r="AA26" i="13"/>
  <c r="AA19" i="13"/>
  <c r="AA226" i="13"/>
  <c r="AA202" i="13"/>
  <c r="AA182" i="13"/>
  <c r="AA151" i="13"/>
  <c r="AA139" i="13"/>
  <c r="AA114" i="13"/>
  <c r="AA55" i="13"/>
  <c r="AA11" i="13"/>
  <c r="AA941" i="13"/>
  <c r="AA749" i="13"/>
  <c r="AA609" i="13"/>
  <c r="AA545" i="13"/>
  <c r="AA458" i="13"/>
  <c r="AA354" i="13"/>
  <c r="AA270" i="13"/>
  <c r="AA218" i="13"/>
  <c r="AA190" i="13"/>
  <c r="AA170" i="13"/>
  <c r="AA135" i="13"/>
  <c r="AA130" i="13"/>
  <c r="AA123" i="13"/>
  <c r="AA103" i="13"/>
  <c r="AA98" i="13"/>
  <c r="AA91" i="13"/>
  <c r="AA71" i="13"/>
  <c r="AA66" i="13"/>
  <c r="AA59" i="13"/>
  <c r="AA39" i="13"/>
  <c r="AA34" i="13"/>
  <c r="AA27" i="13"/>
  <c r="AA801" i="13"/>
  <c r="AA577" i="13"/>
  <c r="AA513" i="13"/>
  <c r="AA398" i="13"/>
  <c r="AA314" i="13"/>
  <c r="AA158" i="13"/>
  <c r="AA146" i="13"/>
  <c r="AA119" i="13"/>
  <c r="AA82" i="13"/>
  <c r="AA75" i="13"/>
  <c r="AA50" i="13"/>
  <c r="AA43" i="13"/>
  <c r="AA18" i="13"/>
  <c r="AA877" i="13"/>
  <c r="AA776" i="13"/>
  <c r="AA673" i="13"/>
  <c r="AA593" i="13"/>
  <c r="AA529" i="13"/>
  <c r="AA471" i="13"/>
  <c r="AA426" i="13"/>
  <c r="AA334" i="13"/>
  <c r="AA250" i="13"/>
  <c r="AA206" i="13"/>
  <c r="AA186" i="13"/>
  <c r="AA166" i="13"/>
  <c r="AA143" i="13"/>
  <c r="AA138" i="13"/>
  <c r="AA131" i="13"/>
  <c r="AA111" i="13"/>
  <c r="AA106" i="13"/>
  <c r="AA99" i="13"/>
  <c r="AA79" i="13"/>
  <c r="AA74" i="13"/>
  <c r="AA67" i="13"/>
  <c r="AA47" i="13"/>
  <c r="AA42" i="13"/>
  <c r="AA35" i="13"/>
  <c r="AA15" i="13"/>
  <c r="AA641" i="13"/>
  <c r="AA486" i="13"/>
  <c r="AA107" i="13"/>
  <c r="AA87" i="13"/>
  <c r="AA23" i="13"/>
  <c r="AA52" i="13"/>
  <c r="AA148" i="13"/>
  <c r="AA223" i="13"/>
  <c r="AA12" i="13"/>
  <c r="AA76" i="13"/>
  <c r="AA140" i="13"/>
  <c r="AA181" i="13"/>
  <c r="AA201" i="13"/>
  <c r="AA280" i="13"/>
  <c r="AA423" i="13"/>
  <c r="AA615" i="13"/>
  <c r="AA113" i="13"/>
  <c r="AA221" i="13"/>
  <c r="AA576" i="13"/>
  <c r="AA65" i="13"/>
  <c r="AA129" i="13"/>
  <c r="AA180" i="13"/>
  <c r="AA215" i="13"/>
  <c r="AA329" i="13"/>
  <c r="AA455" i="13"/>
  <c r="AA608" i="13"/>
  <c r="AA17" i="13"/>
  <c r="AA155" i="13"/>
  <c r="AA395" i="13"/>
  <c r="AA599" i="13"/>
  <c r="AA60" i="13"/>
  <c r="AA124" i="13"/>
  <c r="AA169" i="13"/>
  <c r="AA209" i="13"/>
  <c r="AA287" i="13"/>
  <c r="AA408" i="13"/>
  <c r="AA560" i="13"/>
  <c r="AA6" i="13"/>
  <c r="AA24" i="13"/>
  <c r="AA40" i="13"/>
  <c r="AA56" i="13"/>
  <c r="AA72" i="13"/>
  <c r="AA88" i="13"/>
  <c r="AA104" i="13"/>
  <c r="AA120" i="13"/>
  <c r="AA136" i="13"/>
  <c r="AA152" i="13"/>
  <c r="AA173" i="13"/>
  <c r="AA191" i="13"/>
  <c r="AA231" i="13"/>
  <c r="AA251" i="13"/>
  <c r="AA271" i="13"/>
  <c r="AA313" i="13"/>
  <c r="AA333" i="13"/>
  <c r="AA373" i="13"/>
  <c r="AA392" i="13"/>
  <c r="AA421" i="13"/>
  <c r="AA463" i="13"/>
  <c r="AA500" i="13"/>
  <c r="AA532" i="13"/>
  <c r="AA564" i="13"/>
  <c r="AA596" i="13"/>
  <c r="AA628" i="13"/>
  <c r="AA714" i="13"/>
  <c r="AA890" i="13"/>
  <c r="AA235" i="13"/>
  <c r="AA255" i="13"/>
  <c r="AA297" i="13"/>
  <c r="AA317" i="13"/>
  <c r="AA357" i="13"/>
  <c r="AA376" i="13"/>
  <c r="AA424" i="13"/>
  <c r="AA461" i="13"/>
  <c r="AA511" i="13"/>
  <c r="AA543" i="13"/>
  <c r="AA575" i="13"/>
  <c r="AA607" i="13"/>
  <c r="AA639" i="13"/>
  <c r="AA810" i="13"/>
  <c r="AA232" i="13"/>
  <c r="AA265" i="13"/>
  <c r="AA283" i="13"/>
  <c r="AA303" i="13"/>
  <c r="AA345" i="13"/>
  <c r="AA365" i="13"/>
  <c r="AA405" i="13"/>
  <c r="AA447" i="13"/>
  <c r="AA499" i="13"/>
  <c r="AA531" i="13"/>
  <c r="AA563" i="13"/>
  <c r="AA595" i="13"/>
  <c r="AA627" i="13"/>
  <c r="AA656" i="13"/>
  <c r="AA922" i="13"/>
  <c r="AA236" i="13"/>
  <c r="AA257" i="13"/>
  <c r="AA275" i="13"/>
  <c r="AA300" i="13"/>
  <c r="AA321" i="13"/>
  <c r="AA339" i="13"/>
  <c r="AA364" i="13"/>
  <c r="AA385" i="13"/>
  <c r="AA403" i="13"/>
  <c r="AA428" i="13"/>
  <c r="AA449" i="13"/>
  <c r="AA469" i="13"/>
  <c r="AA482" i="13"/>
  <c r="AA706" i="13"/>
  <c r="AA770" i="13"/>
  <c r="AA834" i="13"/>
  <c r="AA903" i="13"/>
  <c r="AA967" i="13"/>
  <c r="AA666" i="13"/>
  <c r="AA730" i="13"/>
  <c r="AA794" i="13"/>
  <c r="AA858" i="13"/>
  <c r="AA116" i="13"/>
  <c r="AA188" i="13"/>
  <c r="AA340" i="13"/>
  <c r="AA44" i="13"/>
  <c r="AA108" i="13"/>
  <c r="AA172" i="13"/>
  <c r="AA192" i="13"/>
  <c r="AA247" i="13"/>
  <c r="AA389" i="13"/>
  <c r="AA551" i="13"/>
  <c r="AA874" i="13"/>
  <c r="AA197" i="13"/>
  <c r="AA344" i="13"/>
  <c r="AA33" i="13"/>
  <c r="AA97" i="13"/>
  <c r="AA167" i="13"/>
  <c r="AA187" i="13"/>
  <c r="AA267" i="13"/>
  <c r="AA384" i="13"/>
  <c r="AA544" i="13"/>
  <c r="AA746" i="13"/>
  <c r="AA49" i="13"/>
  <c r="AA216" i="13"/>
  <c r="AA485" i="13"/>
  <c r="AA28" i="13"/>
  <c r="AA92" i="13"/>
  <c r="AA160" i="13"/>
  <c r="AA195" i="13"/>
  <c r="AA217" i="13"/>
  <c r="AA349" i="13"/>
  <c r="AA496" i="13"/>
  <c r="AA624" i="13"/>
  <c r="AA16" i="13"/>
  <c r="AA32" i="13"/>
  <c r="AA48" i="13"/>
  <c r="AA64" i="13"/>
  <c r="AA80" i="13"/>
  <c r="AA96" i="13"/>
  <c r="AA112" i="13"/>
  <c r="AA128" i="13"/>
  <c r="AA144" i="13"/>
  <c r="AA159" i="13"/>
  <c r="AA184" i="13"/>
  <c r="AA205" i="13"/>
  <c r="AA245" i="13"/>
  <c r="AA264" i="13"/>
  <c r="AA304" i="13"/>
  <c r="AA324" i="13"/>
  <c r="AA359" i="13"/>
  <c r="AA379" i="13"/>
  <c r="AA399" i="13"/>
  <c r="AA448" i="13"/>
  <c r="AA489" i="13"/>
  <c r="AA516" i="13"/>
  <c r="AA548" i="13"/>
  <c r="AA580" i="13"/>
  <c r="AA612" i="13"/>
  <c r="AA644" i="13"/>
  <c r="AA842" i="13"/>
  <c r="AA229" i="13"/>
  <c r="AA248" i="13"/>
  <c r="AA288" i="13"/>
  <c r="AA308" i="13"/>
  <c r="AA343" i="13"/>
  <c r="AA363" i="13"/>
  <c r="AA383" i="13"/>
  <c r="AA439" i="13"/>
  <c r="AA495" i="13"/>
  <c r="AA527" i="13"/>
  <c r="AA559" i="13"/>
  <c r="AA591" i="13"/>
  <c r="AA623" i="13"/>
  <c r="AA682" i="13"/>
  <c r="AA906" i="13"/>
  <c r="AA239" i="13"/>
  <c r="AA277" i="13"/>
  <c r="AA296" i="13"/>
  <c r="AA336" i="13"/>
  <c r="AA356" i="13"/>
  <c r="AA391" i="13"/>
  <c r="AA432" i="13"/>
  <c r="AA488" i="13"/>
  <c r="AA515" i="13"/>
  <c r="AA547" i="13"/>
  <c r="AA579" i="13"/>
  <c r="AA10" i="13"/>
  <c r="AA199" i="13"/>
  <c r="AA73" i="13"/>
  <c r="AA177" i="13"/>
  <c r="AA276" i="13"/>
  <c r="AA592" i="13"/>
  <c r="AA212" i="13"/>
  <c r="AA36" i="13"/>
  <c r="AA176" i="13"/>
  <c r="AA325" i="13"/>
  <c r="AA567" i="13"/>
  <c r="AA84" i="13"/>
  <c r="AA535" i="13"/>
  <c r="AA121" i="13"/>
  <c r="AA204" i="13"/>
  <c r="AA375" i="13"/>
  <c r="AA647" i="13"/>
  <c r="AA37" i="13"/>
  <c r="AA69" i="13"/>
  <c r="AA101" i="13"/>
  <c r="AA133" i="13"/>
  <c r="AA168" i="13"/>
  <c r="AA207" i="13"/>
  <c r="AA269" i="13"/>
  <c r="AA328" i="13"/>
  <c r="AA388" i="13"/>
  <c r="AA453" i="13"/>
  <c r="AA523" i="13"/>
  <c r="AA587" i="13"/>
  <c r="AA651" i="13"/>
  <c r="AA233" i="13"/>
  <c r="AA293" i="13"/>
  <c r="AA352" i="13"/>
  <c r="AA407" i="13"/>
  <c r="AA504" i="13"/>
  <c r="AA568" i="13"/>
  <c r="AA632" i="13"/>
  <c r="AA228" i="13"/>
  <c r="AA281" i="13"/>
  <c r="AA341" i="13"/>
  <c r="AA400" i="13"/>
  <c r="AA492" i="13"/>
  <c r="AA556" i="13"/>
  <c r="AA611" i="13"/>
  <c r="AA652" i="13"/>
  <c r="AA220" i="13"/>
  <c r="AA243" i="13"/>
  <c r="AA273" i="13"/>
  <c r="AA305" i="13"/>
  <c r="AA332" i="13"/>
  <c r="AA355" i="13"/>
  <c r="AA387" i="13"/>
  <c r="AA417" i="13"/>
  <c r="AA444" i="13"/>
  <c r="AA472" i="13"/>
  <c r="AA674" i="13"/>
  <c r="AA767" i="13"/>
  <c r="AA863" i="13"/>
  <c r="AA935" i="13"/>
  <c r="AA663" i="13"/>
  <c r="AA759" i="13"/>
  <c r="AA826" i="13"/>
  <c r="AA914" i="13"/>
  <c r="AA404" i="13"/>
  <c r="AA425" i="13"/>
  <c r="AA443" i="13"/>
  <c r="AA473" i="13"/>
  <c r="AA690" i="13"/>
  <c r="AA754" i="13"/>
  <c r="AA818" i="13"/>
  <c r="AA895" i="13"/>
  <c r="AA959" i="13"/>
  <c r="AA686" i="13"/>
  <c r="AA718" i="13"/>
  <c r="AA750" i="13"/>
  <c r="AA782" i="13"/>
  <c r="AA814" i="13"/>
  <c r="AA846" i="13"/>
  <c r="AA878" i="13"/>
  <c r="AA910" i="13"/>
  <c r="AA942" i="13"/>
  <c r="AA974" i="13"/>
  <c r="AA970" i="13"/>
  <c r="AA986" i="13"/>
  <c r="AA9" i="13"/>
  <c r="AA261" i="13"/>
  <c r="AA667" i="13"/>
  <c r="AA699" i="13"/>
  <c r="AA731" i="13"/>
  <c r="AA763" i="13"/>
  <c r="AA795" i="13"/>
  <c r="AA827" i="13"/>
  <c r="AA859" i="13"/>
  <c r="AA891" i="13"/>
  <c r="AA923" i="13"/>
  <c r="AA955" i="13"/>
  <c r="AA987" i="13"/>
  <c r="AA81" i="13"/>
  <c r="AA311" i="13"/>
  <c r="AA105" i="13"/>
  <c r="AA183" i="13"/>
  <c r="AA331" i="13"/>
  <c r="AA775" i="13"/>
  <c r="AA285" i="13"/>
  <c r="AA68" i="13"/>
  <c r="AA185" i="13"/>
  <c r="AA351" i="13"/>
  <c r="AA631" i="13"/>
  <c r="AA208" i="13"/>
  <c r="AA25" i="13"/>
  <c r="AA153" i="13"/>
  <c r="AA213" i="13"/>
  <c r="AA445" i="13"/>
  <c r="AA13" i="13"/>
  <c r="AA45" i="13"/>
  <c r="AA77" i="13"/>
  <c r="AA109" i="13"/>
  <c r="AA141" i="13"/>
  <c r="AA175" i="13"/>
  <c r="AA240" i="13"/>
  <c r="AA295" i="13"/>
  <c r="AA335" i="13"/>
  <c r="AA397" i="13"/>
  <c r="AA466" i="13"/>
  <c r="AA539" i="13"/>
  <c r="AA603" i="13"/>
  <c r="AA743" i="13"/>
  <c r="AA244" i="13"/>
  <c r="AA299" i="13"/>
  <c r="AA361" i="13"/>
  <c r="AA429" i="13"/>
  <c r="AA520" i="13"/>
  <c r="AA584" i="13"/>
  <c r="AA648" i="13"/>
  <c r="AA237" i="13"/>
  <c r="AA292" i="13"/>
  <c r="AA347" i="13"/>
  <c r="AA415" i="13"/>
  <c r="AA508" i="13"/>
  <c r="AA572" i="13"/>
  <c r="AA620" i="13"/>
  <c r="AA679" i="13"/>
  <c r="AA225" i="13"/>
  <c r="AA252" i="13"/>
  <c r="AA284" i="13"/>
  <c r="AA307" i="13"/>
  <c r="AA337" i="13"/>
  <c r="AA369" i="13"/>
  <c r="AA396" i="13"/>
  <c r="AA419" i="13"/>
  <c r="AA451" i="13"/>
  <c r="AA477" i="13"/>
  <c r="AA703" i="13"/>
  <c r="AA799" i="13"/>
  <c r="AA866" i="13"/>
  <c r="AA951" i="13"/>
  <c r="AA695" i="13"/>
  <c r="AA762" i="13"/>
  <c r="AA855" i="13"/>
  <c r="AA930" i="13"/>
  <c r="AA409" i="13"/>
  <c r="AA427" i="13"/>
  <c r="AA452" i="13"/>
  <c r="AA480" i="13"/>
  <c r="AA719" i="13"/>
  <c r="AA783" i="13"/>
  <c r="AA847" i="13"/>
  <c r="AA911" i="13"/>
  <c r="AA659" i="13"/>
  <c r="AA694" i="13"/>
  <c r="AA726" i="13"/>
  <c r="AA758" i="13"/>
  <c r="AA790" i="13"/>
  <c r="AA822" i="13"/>
  <c r="AA854" i="13"/>
  <c r="AA886" i="13"/>
  <c r="AA918" i="13"/>
  <c r="AA950" i="13"/>
  <c r="AA982" i="13"/>
  <c r="AA975" i="13"/>
  <c r="AA991" i="13"/>
  <c r="AA161" i="13"/>
  <c r="AA476" i="13"/>
  <c r="AA675" i="13"/>
  <c r="AA707" i="13"/>
  <c r="AA739" i="13"/>
  <c r="AA771" i="13"/>
  <c r="AA803" i="13"/>
  <c r="AA835" i="13"/>
  <c r="AA867" i="13"/>
  <c r="AA899" i="13"/>
  <c r="AA931" i="13"/>
  <c r="AA963" i="13"/>
  <c r="AA995" i="13"/>
  <c r="AA145" i="13"/>
  <c r="AA512" i="13"/>
  <c r="AA137" i="13"/>
  <c r="AA196" i="13"/>
  <c r="AA393" i="13"/>
  <c r="AA8" i="13"/>
  <c r="AA483" i="13"/>
  <c r="AA100" i="13"/>
  <c r="AA211" i="13"/>
  <c r="AA413" i="13"/>
  <c r="AA938" i="13"/>
  <c r="AA256" i="13"/>
  <c r="AA57" i="13"/>
  <c r="AA164" i="13"/>
  <c r="AA219" i="13"/>
  <c r="AA519" i="13"/>
  <c r="AA21" i="13"/>
  <c r="AA53" i="13"/>
  <c r="AA85" i="13"/>
  <c r="AA117" i="13"/>
  <c r="AA149" i="13"/>
  <c r="AA189" i="13"/>
  <c r="AA249" i="13"/>
  <c r="AA309" i="13"/>
  <c r="AA368" i="13"/>
  <c r="AA416" i="13"/>
  <c r="AA491" i="13"/>
  <c r="AA555" i="13"/>
  <c r="AA619" i="13"/>
  <c r="AA871" i="13"/>
  <c r="AA253" i="13"/>
  <c r="AA312" i="13"/>
  <c r="AA372" i="13"/>
  <c r="AA456" i="13"/>
  <c r="AA536" i="13"/>
  <c r="AA600" i="13"/>
  <c r="AA711" i="13"/>
  <c r="AA263" i="13"/>
  <c r="AA301" i="13"/>
  <c r="AA360" i="13"/>
  <c r="AA437" i="13"/>
  <c r="AA524" i="13"/>
  <c r="AA588" i="13"/>
  <c r="AA636" i="13"/>
  <c r="AA778" i="13"/>
  <c r="AA227" i="13"/>
  <c r="AA259" i="13"/>
  <c r="AA289" i="13"/>
  <c r="AA316" i="13"/>
  <c r="AA348" i="13"/>
  <c r="AA371" i="13"/>
  <c r="AA401" i="13"/>
  <c r="AA433" i="13"/>
  <c r="AA460" i="13"/>
  <c r="AA479" i="13"/>
  <c r="AA735" i="13"/>
  <c r="AA802" i="13"/>
  <c r="AA887" i="13"/>
  <c r="AA655" i="13"/>
  <c r="AA698" i="13"/>
  <c r="AA791" i="13"/>
  <c r="AA882" i="13"/>
  <c r="AA946" i="13"/>
  <c r="AA411" i="13"/>
  <c r="AA436" i="13"/>
  <c r="AA457" i="13"/>
  <c r="AA490" i="13"/>
  <c r="AA722" i="13"/>
  <c r="AA786" i="13"/>
  <c r="AA850" i="13"/>
  <c r="AA927" i="13"/>
  <c r="AA670" i="13"/>
  <c r="AA702" i="13"/>
  <c r="AA734" i="13"/>
  <c r="AA766" i="13"/>
  <c r="AA798" i="13"/>
  <c r="AA830" i="13"/>
  <c r="AA862" i="13"/>
  <c r="AA894" i="13"/>
  <c r="AA926" i="13"/>
  <c r="AA958" i="13"/>
  <c r="AA990" i="13"/>
  <c r="AA978" i="13"/>
  <c r="AA994" i="13"/>
  <c r="AA156" i="13"/>
  <c r="AA468" i="13"/>
  <c r="AA683" i="13"/>
  <c r="AA715" i="13"/>
  <c r="AA747" i="13"/>
  <c r="AA779" i="13"/>
  <c r="AA811" i="13"/>
  <c r="AA843" i="13"/>
  <c r="AA875" i="13"/>
  <c r="AA907" i="13"/>
  <c r="AA939" i="13"/>
  <c r="AA971" i="13"/>
  <c r="AA179" i="13"/>
  <c r="AA41" i="13"/>
  <c r="AA163" i="13"/>
  <c r="AA203" i="13"/>
  <c r="AA528" i="13"/>
  <c r="AA193" i="13"/>
  <c r="AA640" i="13"/>
  <c r="AA132" i="13"/>
  <c r="AA224" i="13"/>
  <c r="AA503" i="13"/>
  <c r="AA20" i="13"/>
  <c r="AA440" i="13"/>
  <c r="AA89" i="13"/>
  <c r="AA171" i="13"/>
  <c r="AA320" i="13"/>
  <c r="AA583" i="13"/>
  <c r="AA29" i="13"/>
  <c r="AA61" i="13"/>
  <c r="AA93" i="13"/>
  <c r="AA125" i="13"/>
  <c r="AA157" i="13"/>
  <c r="AA200" i="13"/>
  <c r="AA260" i="13"/>
  <c r="AA315" i="13"/>
  <c r="AA377" i="13"/>
  <c r="AA431" i="13"/>
  <c r="AA507" i="13"/>
  <c r="AA571" i="13"/>
  <c r="AA635" i="13"/>
  <c r="AA954" i="13"/>
  <c r="AA279" i="13"/>
  <c r="AA319" i="13"/>
  <c r="AA381" i="13"/>
  <c r="AA474" i="13"/>
  <c r="AA552" i="13"/>
  <c r="AA616" i="13"/>
  <c r="AA839" i="13"/>
  <c r="AA272" i="13"/>
  <c r="AA327" i="13"/>
  <c r="AA367" i="13"/>
  <c r="AA464" i="13"/>
  <c r="AA540" i="13"/>
  <c r="AA604" i="13"/>
  <c r="AA643" i="13"/>
  <c r="AA807" i="13"/>
  <c r="AA241" i="13"/>
  <c r="AA268" i="13"/>
  <c r="AA291" i="13"/>
  <c r="AA323" i="13"/>
  <c r="AA353" i="13"/>
  <c r="AA380" i="13"/>
  <c r="AA412" i="13"/>
  <c r="AA435" i="13"/>
  <c r="AA467" i="13"/>
  <c r="AA671" i="13"/>
  <c r="AA738" i="13"/>
  <c r="AA831" i="13"/>
  <c r="AA919" i="13"/>
  <c r="AA660" i="13"/>
  <c r="AA727" i="13"/>
  <c r="AA823" i="13"/>
  <c r="AA898" i="13"/>
  <c r="AA962" i="13"/>
  <c r="AA420" i="13"/>
  <c r="AA441" i="13"/>
  <c r="AA459" i="13"/>
  <c r="AA687" i="13"/>
  <c r="AA751" i="13"/>
  <c r="AA815" i="13"/>
  <c r="AA879" i="13"/>
  <c r="AA943" i="13"/>
  <c r="AA678" i="13"/>
  <c r="AA710" i="13"/>
  <c r="AA742" i="13"/>
  <c r="AA774" i="13"/>
  <c r="AA806" i="13"/>
  <c r="AA838" i="13"/>
  <c r="AA870" i="13"/>
  <c r="AA902" i="13"/>
  <c r="AA934" i="13"/>
  <c r="AA966" i="13"/>
  <c r="AA998" i="13"/>
  <c r="AA983" i="13"/>
  <c r="AA999" i="13"/>
  <c r="AA165" i="13"/>
  <c r="AA484" i="13"/>
  <c r="AA691" i="13"/>
  <c r="AA723" i="13"/>
  <c r="AA755" i="13"/>
  <c r="AA787" i="13"/>
  <c r="AA819" i="13"/>
  <c r="AA851" i="13"/>
  <c r="AA883" i="13"/>
  <c r="AA915" i="13"/>
  <c r="AA947" i="13"/>
  <c r="AA979" i="13"/>
  <c r="BE2" i="12"/>
  <c r="BE3" i="12" s="1"/>
  <c r="BE2" i="13"/>
  <c r="BE3" i="13" s="1"/>
  <c r="AQ29" i="12"/>
  <c r="AQ29" i="13"/>
  <c r="AJ2" i="12"/>
  <c r="AJ2" i="13"/>
  <c r="BE29" i="12"/>
  <c r="AX29" i="12"/>
  <c r="BE29" i="13"/>
  <c r="BE30" i="13" s="1"/>
  <c r="AX29" i="13"/>
  <c r="AQ2" i="13"/>
  <c r="AQ2" i="12"/>
  <c r="AQ3" i="12" s="1"/>
  <c r="AQ4" i="12" s="1"/>
  <c r="AC29" i="12"/>
  <c r="AC29" i="13"/>
  <c r="BL2" i="12"/>
  <c r="BL2" i="13"/>
  <c r="AX2" i="13"/>
  <c r="AX2" i="12"/>
  <c r="AJ29" i="13"/>
  <c r="AJ30" i="13" s="1"/>
  <c r="AJ31" i="13" s="1"/>
  <c r="AJ29" i="12"/>
  <c r="AC2" i="12"/>
  <c r="AC3" i="12" s="1"/>
  <c r="AC2" i="13"/>
  <c r="AA4" i="13"/>
  <c r="AA5" i="13"/>
  <c r="AA3" i="13"/>
  <c r="D5" i="10"/>
  <c r="D4" i="10"/>
  <c r="D3" i="10"/>
  <c r="O22" i="10" l="1"/>
  <c r="P22" i="10" s="1"/>
  <c r="O47" i="10"/>
  <c r="O27" i="10"/>
  <c r="O37" i="10"/>
  <c r="O42" i="10"/>
  <c r="O17" i="10"/>
  <c r="O52" i="10"/>
  <c r="O32" i="10"/>
  <c r="AN31" i="13"/>
  <c r="AL31" i="13"/>
  <c r="AK31" i="13"/>
  <c r="AM31" i="13"/>
  <c r="AJ32" i="13"/>
  <c r="BE4" i="13"/>
  <c r="BH3" i="13"/>
  <c r="BI3" i="13"/>
  <c r="BG3" i="13"/>
  <c r="BF3" i="13"/>
  <c r="BG3" i="12"/>
  <c r="BH3" i="12"/>
  <c r="BF3" i="12"/>
  <c r="BE4" i="12"/>
  <c r="AN29" i="13"/>
  <c r="AL29" i="13"/>
  <c r="AK29" i="13"/>
  <c r="AM29" i="13"/>
  <c r="AR2" i="12"/>
  <c r="AT2" i="12"/>
  <c r="AS2" i="12"/>
  <c r="AX30" i="12"/>
  <c r="AY29" i="12"/>
  <c r="AZ29" i="12"/>
  <c r="BA29" i="12"/>
  <c r="AQ30" i="12"/>
  <c r="AT29" i="12"/>
  <c r="AS29" i="12"/>
  <c r="AR29" i="12"/>
  <c r="AK29" i="12"/>
  <c r="AL29" i="12"/>
  <c r="AM29" i="12"/>
  <c r="AX3" i="12"/>
  <c r="AZ2" i="12"/>
  <c r="AY2" i="12"/>
  <c r="BA2" i="12"/>
  <c r="AT4" i="12"/>
  <c r="AR4" i="12"/>
  <c r="AS4" i="12"/>
  <c r="AQ3" i="13"/>
  <c r="AT2" i="13"/>
  <c r="AR2" i="13"/>
  <c r="AS2" i="13"/>
  <c r="AU2" i="13"/>
  <c r="BH30" i="13"/>
  <c r="BF30" i="13"/>
  <c r="BG30" i="13"/>
  <c r="BI30" i="13"/>
  <c r="BE30" i="12"/>
  <c r="BG29" i="12"/>
  <c r="BH29" i="12"/>
  <c r="BF29" i="12"/>
  <c r="AJ3" i="13"/>
  <c r="AN2" i="13"/>
  <c r="AM2" i="13"/>
  <c r="AK2" i="13"/>
  <c r="AL2" i="13"/>
  <c r="AL30" i="13"/>
  <c r="AN30" i="13"/>
  <c r="AK30" i="13"/>
  <c r="AM30" i="13"/>
  <c r="AX3" i="13"/>
  <c r="AY2" i="13"/>
  <c r="BB2" i="13"/>
  <c r="BA2" i="13"/>
  <c r="AZ2" i="13"/>
  <c r="BL3" i="13"/>
  <c r="BO2" i="13"/>
  <c r="BM2" i="13"/>
  <c r="BP2" i="13"/>
  <c r="BN2" i="13"/>
  <c r="AC30" i="13"/>
  <c r="AF29" i="13"/>
  <c r="AE29" i="13"/>
  <c r="AG29" i="13"/>
  <c r="AD29" i="13"/>
  <c r="BE31" i="13"/>
  <c r="AX30" i="13"/>
  <c r="AZ29" i="13"/>
  <c r="AY29" i="13"/>
  <c r="BB29" i="13"/>
  <c r="BA29" i="13"/>
  <c r="AJ3" i="12"/>
  <c r="AL2" i="12"/>
  <c r="AK2" i="12"/>
  <c r="AM2" i="12"/>
  <c r="BF2" i="13"/>
  <c r="BI2" i="13"/>
  <c r="BH2" i="13"/>
  <c r="BG2" i="13"/>
  <c r="AJ30" i="12"/>
  <c r="BL3" i="12"/>
  <c r="BM2" i="12"/>
  <c r="BO2" i="12"/>
  <c r="BN2" i="12"/>
  <c r="AC30" i="12"/>
  <c r="AF29" i="12"/>
  <c r="AD29" i="12"/>
  <c r="AE29" i="12"/>
  <c r="AQ5" i="12"/>
  <c r="AT3" i="12"/>
  <c r="AS3" i="12"/>
  <c r="AR3" i="12"/>
  <c r="BF29" i="13"/>
  <c r="BH29" i="13"/>
  <c r="BG29" i="13"/>
  <c r="BI29" i="13"/>
  <c r="AQ30" i="13"/>
  <c r="AT29" i="13"/>
  <c r="AR29" i="13"/>
  <c r="AS29" i="13"/>
  <c r="AU29" i="13"/>
  <c r="BH2" i="12"/>
  <c r="BF2" i="12"/>
  <c r="BG2" i="12"/>
  <c r="AF3" i="12"/>
  <c r="AD3" i="12"/>
  <c r="AE3" i="12"/>
  <c r="AC4" i="12"/>
  <c r="AC3" i="13"/>
  <c r="AF2" i="13"/>
  <c r="AD2" i="13"/>
  <c r="AE2" i="13"/>
  <c r="AG2" i="13"/>
  <c r="AE2" i="12"/>
  <c r="AD2" i="12"/>
  <c r="AF2" i="12"/>
  <c r="O12" i="10"/>
  <c r="O13" i="10" s="1"/>
  <c r="O7" i="10"/>
  <c r="O8" i="10" s="1"/>
  <c r="O2" i="10"/>
  <c r="O3" i="10" s="1"/>
  <c r="A2" i="12"/>
  <c r="B2" i="12" s="1"/>
  <c r="W22" i="10" l="1"/>
  <c r="T22" i="10"/>
  <c r="X22" i="10"/>
  <c r="R22" i="10"/>
  <c r="Q22" i="10"/>
  <c r="V22" i="10"/>
  <c r="U22" i="10"/>
  <c r="O23" i="10"/>
  <c r="S22" i="10"/>
  <c r="R52" i="10"/>
  <c r="O53" i="10"/>
  <c r="P52" i="10"/>
  <c r="W52" i="10"/>
  <c r="Q52" i="10"/>
  <c r="T52" i="10"/>
  <c r="S52" i="10"/>
  <c r="V52" i="10"/>
  <c r="X52" i="10"/>
  <c r="U52" i="10"/>
  <c r="P27" i="10"/>
  <c r="W27" i="10"/>
  <c r="R27" i="10"/>
  <c r="T27" i="10"/>
  <c r="Q27" i="10"/>
  <c r="V27" i="10"/>
  <c r="X27" i="10"/>
  <c r="S27" i="10"/>
  <c r="O28" i="10"/>
  <c r="U27" i="10"/>
  <c r="V17" i="10"/>
  <c r="P17" i="10"/>
  <c r="U17" i="10"/>
  <c r="O18" i="10"/>
  <c r="T17" i="10"/>
  <c r="S17" i="10"/>
  <c r="X17" i="10"/>
  <c r="R17" i="10"/>
  <c r="W17" i="10"/>
  <c r="Q17" i="10"/>
  <c r="T47" i="10"/>
  <c r="O48" i="10"/>
  <c r="V47" i="10"/>
  <c r="X47" i="10"/>
  <c r="R47" i="10"/>
  <c r="S47" i="10"/>
  <c r="W47" i="10"/>
  <c r="P47" i="10"/>
  <c r="U47" i="10"/>
  <c r="Q47" i="10"/>
  <c r="Q42" i="10"/>
  <c r="S42" i="10"/>
  <c r="P42" i="10"/>
  <c r="U42" i="10"/>
  <c r="W42" i="10"/>
  <c r="T42" i="10"/>
  <c r="R42" i="10"/>
  <c r="V42" i="10"/>
  <c r="X42" i="10"/>
  <c r="O43" i="10"/>
  <c r="P32" i="10"/>
  <c r="Q32" i="10"/>
  <c r="T32" i="10"/>
  <c r="V32" i="10"/>
  <c r="R32" i="10"/>
  <c r="S32" i="10"/>
  <c r="X32" i="10"/>
  <c r="O33" i="10"/>
  <c r="W32" i="10"/>
  <c r="U32" i="10"/>
  <c r="T37" i="10"/>
  <c r="V37" i="10"/>
  <c r="O38" i="10"/>
  <c r="X37" i="10"/>
  <c r="S37" i="10"/>
  <c r="Q37" i="10"/>
  <c r="W37" i="10"/>
  <c r="P37" i="10"/>
  <c r="U37" i="10"/>
  <c r="R37" i="10"/>
  <c r="K60" i="12"/>
  <c r="K56" i="12"/>
  <c r="K52" i="12"/>
  <c r="K59" i="12"/>
  <c r="K55" i="12"/>
  <c r="K51" i="12"/>
  <c r="K58" i="12"/>
  <c r="K54" i="12"/>
  <c r="K50" i="12"/>
  <c r="K61" i="12"/>
  <c r="K57" i="12"/>
  <c r="K53" i="12"/>
  <c r="K48" i="12"/>
  <c r="K44" i="12"/>
  <c r="K40" i="12"/>
  <c r="K47" i="12"/>
  <c r="K43" i="12"/>
  <c r="K39" i="12"/>
  <c r="K46" i="12"/>
  <c r="K42" i="12"/>
  <c r="K38" i="12"/>
  <c r="K49" i="12"/>
  <c r="K45" i="12"/>
  <c r="K41" i="12"/>
  <c r="K36" i="12"/>
  <c r="K32" i="12"/>
  <c r="K28" i="12"/>
  <c r="K35" i="12"/>
  <c r="K31" i="12"/>
  <c r="K27" i="12"/>
  <c r="K34" i="12"/>
  <c r="K30" i="12"/>
  <c r="K26" i="12"/>
  <c r="K37" i="12"/>
  <c r="K33" i="12"/>
  <c r="K29" i="12"/>
  <c r="K24" i="12"/>
  <c r="K20" i="12"/>
  <c r="K23" i="12"/>
  <c r="K22" i="12"/>
  <c r="K25" i="12"/>
  <c r="K21" i="12"/>
  <c r="K16" i="12"/>
  <c r="K19" i="12"/>
  <c r="K15" i="12"/>
  <c r="K17" i="12"/>
  <c r="K18" i="12"/>
  <c r="AG29" i="12" s="1"/>
  <c r="K14" i="12"/>
  <c r="K3" i="12"/>
  <c r="K10" i="12"/>
  <c r="K6" i="12"/>
  <c r="AN30" i="12" s="1"/>
  <c r="K13" i="12"/>
  <c r="K9" i="12"/>
  <c r="K5" i="12"/>
  <c r="AN29" i="12" s="1"/>
  <c r="K12" i="12"/>
  <c r="K8" i="12"/>
  <c r="AU5" i="12" s="1"/>
  <c r="K4" i="12"/>
  <c r="K11" i="12"/>
  <c r="K7" i="12"/>
  <c r="AU4" i="12" s="1"/>
  <c r="AK30" i="12"/>
  <c r="AL30" i="12"/>
  <c r="AM30" i="12"/>
  <c r="AJ31" i="12"/>
  <c r="AF30" i="13"/>
  <c r="AG30" i="13"/>
  <c r="AE30" i="13"/>
  <c r="AD30" i="13"/>
  <c r="AC31" i="13"/>
  <c r="AT3" i="13"/>
  <c r="AR3" i="13"/>
  <c r="AS3" i="13"/>
  <c r="AU3" i="13"/>
  <c r="AQ4" i="13"/>
  <c r="AQ31" i="12"/>
  <c r="AU30" i="12"/>
  <c r="AS30" i="12"/>
  <c r="AR30" i="12"/>
  <c r="AT30" i="12"/>
  <c r="AX31" i="12"/>
  <c r="AY30" i="12"/>
  <c r="BA30" i="12"/>
  <c r="AZ30" i="12"/>
  <c r="AS30" i="13"/>
  <c r="AR30" i="13"/>
  <c r="AU30" i="13"/>
  <c r="AT30" i="13"/>
  <c r="AQ31" i="13"/>
  <c r="AJ4" i="12"/>
  <c r="AL3" i="12"/>
  <c r="AM3" i="12"/>
  <c r="AK3" i="12"/>
  <c r="BN3" i="13"/>
  <c r="BP3" i="13"/>
  <c r="BO3" i="13"/>
  <c r="BM3" i="13"/>
  <c r="BL4" i="13"/>
  <c r="AY3" i="12"/>
  <c r="BA3" i="12"/>
  <c r="AZ3" i="12"/>
  <c r="AX4" i="12"/>
  <c r="BH4" i="12"/>
  <c r="BF4" i="12"/>
  <c r="BG4" i="12"/>
  <c r="BI4" i="12"/>
  <c r="BE5" i="12"/>
  <c r="AT5" i="12"/>
  <c r="AR5" i="12"/>
  <c r="AS5" i="12"/>
  <c r="AQ6" i="12"/>
  <c r="AZ30" i="13"/>
  <c r="AY30" i="13"/>
  <c r="BB30" i="13"/>
  <c r="BA30" i="13"/>
  <c r="AX31" i="13"/>
  <c r="AX4" i="13"/>
  <c r="AZ3" i="13"/>
  <c r="BA3" i="13"/>
  <c r="AY3" i="13"/>
  <c r="BB3" i="13"/>
  <c r="BH4" i="13"/>
  <c r="BF4" i="13"/>
  <c r="BG4" i="13"/>
  <c r="BI4" i="13"/>
  <c r="BE5" i="13"/>
  <c r="AC31" i="12"/>
  <c r="AG30" i="12"/>
  <c r="AF30" i="12"/>
  <c r="AD30" i="12"/>
  <c r="AE30" i="12"/>
  <c r="BL4" i="12"/>
  <c r="BO3" i="12"/>
  <c r="BN3" i="12"/>
  <c r="BP3" i="12"/>
  <c r="BM3" i="12"/>
  <c r="BF31" i="13"/>
  <c r="BH31" i="13"/>
  <c r="BI31" i="13"/>
  <c r="BG31" i="13"/>
  <c r="BE32" i="13"/>
  <c r="AN3" i="13"/>
  <c r="AK3" i="13"/>
  <c r="AL3" i="13"/>
  <c r="AM3" i="13"/>
  <c r="AJ4" i="13"/>
  <c r="BE31" i="12"/>
  <c r="BF30" i="12"/>
  <c r="BH30" i="12"/>
  <c r="BG30" i="12"/>
  <c r="BI30" i="12"/>
  <c r="AK32" i="13"/>
  <c r="AN32" i="13"/>
  <c r="AL32" i="13"/>
  <c r="AM32" i="13"/>
  <c r="AJ33" i="13"/>
  <c r="AG2" i="12"/>
  <c r="BP2" i="12"/>
  <c r="BI2" i="12"/>
  <c r="AD3" i="13"/>
  <c r="AG3" i="13"/>
  <c r="AF3" i="13"/>
  <c r="AE3" i="13"/>
  <c r="AC4" i="13"/>
  <c r="AE4" i="12"/>
  <c r="AG4" i="12"/>
  <c r="AF4" i="12"/>
  <c r="AD4" i="12"/>
  <c r="AC5" i="12"/>
  <c r="W13" i="10"/>
  <c r="S13" i="10"/>
  <c r="X13" i="10"/>
  <c r="V13" i="10"/>
  <c r="R13" i="10"/>
  <c r="O14" i="10"/>
  <c r="U13" i="10"/>
  <c r="Q13" i="10"/>
  <c r="T13" i="10"/>
  <c r="P13" i="10"/>
  <c r="W8" i="10"/>
  <c r="S8" i="10"/>
  <c r="O9" i="10"/>
  <c r="T8" i="10"/>
  <c r="V8" i="10"/>
  <c r="R8" i="10"/>
  <c r="U8" i="10"/>
  <c r="Q8" i="10"/>
  <c r="X8" i="10"/>
  <c r="P8" i="10"/>
  <c r="O4" i="10"/>
  <c r="U3" i="10"/>
  <c r="Q3" i="10"/>
  <c r="X3" i="10"/>
  <c r="T3" i="10"/>
  <c r="P3" i="10"/>
  <c r="S3" i="10"/>
  <c r="R3" i="10"/>
  <c r="W3" i="10"/>
  <c r="V3" i="10"/>
  <c r="X2" i="10"/>
  <c r="V2" i="10"/>
  <c r="W2" i="10"/>
  <c r="Q2" i="10"/>
  <c r="R2" i="10"/>
  <c r="P2" i="10"/>
  <c r="S2" i="10"/>
  <c r="T2" i="10"/>
  <c r="U2" i="10"/>
  <c r="P7" i="10"/>
  <c r="Q7" i="10"/>
  <c r="S7" i="10"/>
  <c r="U7" i="10"/>
  <c r="W7" i="10"/>
  <c r="V7" i="10"/>
  <c r="X7" i="10"/>
  <c r="R7" i="10"/>
  <c r="T7" i="10"/>
  <c r="P12" i="10"/>
  <c r="Q12" i="10"/>
  <c r="S12" i="10"/>
  <c r="W12" i="10"/>
  <c r="T12" i="10"/>
  <c r="U12" i="10"/>
  <c r="V12" i="10"/>
  <c r="X12" i="10"/>
  <c r="R12" i="10"/>
  <c r="FA1003" i="5"/>
  <c r="EZ1003" i="5"/>
  <c r="EY1003" i="5"/>
  <c r="EX1003" i="5"/>
  <c r="EW1003" i="5"/>
  <c r="EV1003" i="5"/>
  <c r="EU1003" i="5"/>
  <c r="ET1003" i="5"/>
  <c r="ES1003" i="5"/>
  <c r="ER1003" i="5"/>
  <c r="EQ1003" i="5"/>
  <c r="EP1003" i="5"/>
  <c r="EO1003" i="5"/>
  <c r="EN1003" i="5"/>
  <c r="EM1003" i="5"/>
  <c r="EL1003" i="5"/>
  <c r="FA1002" i="5"/>
  <c r="EZ1002" i="5"/>
  <c r="EY1002" i="5"/>
  <c r="EX1002" i="5"/>
  <c r="EW1002" i="5"/>
  <c r="EV1002" i="5"/>
  <c r="EU1002" i="5"/>
  <c r="ET1002" i="5"/>
  <c r="ES1002" i="5"/>
  <c r="ER1002" i="5"/>
  <c r="EQ1002" i="5"/>
  <c r="EP1002" i="5"/>
  <c r="EO1002" i="5"/>
  <c r="EN1002" i="5"/>
  <c r="EM1002" i="5"/>
  <c r="EL1002" i="5"/>
  <c r="FA1001" i="5"/>
  <c r="EZ1001" i="5"/>
  <c r="EY1001" i="5"/>
  <c r="EX1001" i="5"/>
  <c r="EW1001" i="5"/>
  <c r="EV1001" i="5"/>
  <c r="EU1001" i="5"/>
  <c r="ET1001" i="5"/>
  <c r="ES1001" i="5"/>
  <c r="ER1001" i="5"/>
  <c r="EQ1001" i="5"/>
  <c r="EP1001" i="5"/>
  <c r="EO1001" i="5"/>
  <c r="EN1001" i="5"/>
  <c r="EM1001" i="5"/>
  <c r="EL1001" i="5"/>
  <c r="FA1000" i="5"/>
  <c r="EZ1000" i="5"/>
  <c r="EY1000" i="5"/>
  <c r="EX1000" i="5"/>
  <c r="EW1000" i="5"/>
  <c r="EV1000" i="5"/>
  <c r="EU1000" i="5"/>
  <c r="ET1000" i="5"/>
  <c r="ES1000" i="5"/>
  <c r="ER1000" i="5"/>
  <c r="EQ1000" i="5"/>
  <c r="EP1000" i="5"/>
  <c r="EO1000" i="5"/>
  <c r="EN1000" i="5"/>
  <c r="EM1000" i="5"/>
  <c r="EL1000" i="5"/>
  <c r="FA999" i="5"/>
  <c r="EZ999" i="5"/>
  <c r="EY999" i="5"/>
  <c r="EX999" i="5"/>
  <c r="EW999" i="5"/>
  <c r="EV999" i="5"/>
  <c r="EU999" i="5"/>
  <c r="ET999" i="5"/>
  <c r="ES999" i="5"/>
  <c r="ER999" i="5"/>
  <c r="EQ999" i="5"/>
  <c r="EP999" i="5"/>
  <c r="EO999" i="5"/>
  <c r="EN999" i="5"/>
  <c r="EM999" i="5"/>
  <c r="EL999" i="5"/>
  <c r="FA998" i="5"/>
  <c r="EZ998" i="5"/>
  <c r="EY998" i="5"/>
  <c r="EX998" i="5"/>
  <c r="EW998" i="5"/>
  <c r="EV998" i="5"/>
  <c r="EU998" i="5"/>
  <c r="ET998" i="5"/>
  <c r="ES998" i="5"/>
  <c r="ER998" i="5"/>
  <c r="EQ998" i="5"/>
  <c r="EP998" i="5"/>
  <c r="EO998" i="5"/>
  <c r="EN998" i="5"/>
  <c r="EM998" i="5"/>
  <c r="EL998" i="5"/>
  <c r="FA997" i="5"/>
  <c r="EZ997" i="5"/>
  <c r="EY997" i="5"/>
  <c r="EX997" i="5"/>
  <c r="EW997" i="5"/>
  <c r="EV997" i="5"/>
  <c r="EU997" i="5"/>
  <c r="ET997" i="5"/>
  <c r="ES997" i="5"/>
  <c r="ER997" i="5"/>
  <c r="EQ997" i="5"/>
  <c r="EP997" i="5"/>
  <c r="EO997" i="5"/>
  <c r="EN997" i="5"/>
  <c r="EM997" i="5"/>
  <c r="EL997" i="5"/>
  <c r="FA996" i="5"/>
  <c r="EZ996" i="5"/>
  <c r="EY996" i="5"/>
  <c r="EX996" i="5"/>
  <c r="EW996" i="5"/>
  <c r="EV996" i="5"/>
  <c r="EU996" i="5"/>
  <c r="ET996" i="5"/>
  <c r="ES996" i="5"/>
  <c r="ER996" i="5"/>
  <c r="EQ996" i="5"/>
  <c r="EP996" i="5"/>
  <c r="EO996" i="5"/>
  <c r="EN996" i="5"/>
  <c r="EM996" i="5"/>
  <c r="EL996" i="5"/>
  <c r="FA995" i="5"/>
  <c r="EZ995" i="5"/>
  <c r="EY995" i="5"/>
  <c r="EX995" i="5"/>
  <c r="EW995" i="5"/>
  <c r="EV995" i="5"/>
  <c r="EU995" i="5"/>
  <c r="ET995" i="5"/>
  <c r="ES995" i="5"/>
  <c r="ER995" i="5"/>
  <c r="EQ995" i="5"/>
  <c r="EP995" i="5"/>
  <c r="EO995" i="5"/>
  <c r="EN995" i="5"/>
  <c r="EM995" i="5"/>
  <c r="EL995" i="5"/>
  <c r="FA994" i="5"/>
  <c r="EZ994" i="5"/>
  <c r="EY994" i="5"/>
  <c r="EX994" i="5"/>
  <c r="EW994" i="5"/>
  <c r="EV994" i="5"/>
  <c r="EU994" i="5"/>
  <c r="ET994" i="5"/>
  <c r="ES994" i="5"/>
  <c r="ER994" i="5"/>
  <c r="EQ994" i="5"/>
  <c r="EP994" i="5"/>
  <c r="EO994" i="5"/>
  <c r="EN994" i="5"/>
  <c r="EM994" i="5"/>
  <c r="EL994" i="5"/>
  <c r="FA993" i="5"/>
  <c r="EZ993" i="5"/>
  <c r="EY993" i="5"/>
  <c r="EX993" i="5"/>
  <c r="EW993" i="5"/>
  <c r="EV993" i="5"/>
  <c r="EU993" i="5"/>
  <c r="ET993" i="5"/>
  <c r="ES993" i="5"/>
  <c r="ER993" i="5"/>
  <c r="EQ993" i="5"/>
  <c r="EP993" i="5"/>
  <c r="EO993" i="5"/>
  <c r="EN993" i="5"/>
  <c r="EM993" i="5"/>
  <c r="EL993" i="5"/>
  <c r="FA992" i="5"/>
  <c r="EZ992" i="5"/>
  <c r="EY992" i="5"/>
  <c r="EX992" i="5"/>
  <c r="EW992" i="5"/>
  <c r="EV992" i="5"/>
  <c r="EU992" i="5"/>
  <c r="ET992" i="5"/>
  <c r="ES992" i="5"/>
  <c r="ER992" i="5"/>
  <c r="EQ992" i="5"/>
  <c r="EP992" i="5"/>
  <c r="EO992" i="5"/>
  <c r="EN992" i="5"/>
  <c r="EM992" i="5"/>
  <c r="EL992" i="5"/>
  <c r="FA991" i="5"/>
  <c r="EZ991" i="5"/>
  <c r="EY991" i="5"/>
  <c r="EX991" i="5"/>
  <c r="EW991" i="5"/>
  <c r="EV991" i="5"/>
  <c r="EU991" i="5"/>
  <c r="ET991" i="5"/>
  <c r="ES991" i="5"/>
  <c r="ER991" i="5"/>
  <c r="EQ991" i="5"/>
  <c r="EP991" i="5"/>
  <c r="EO991" i="5"/>
  <c r="EN991" i="5"/>
  <c r="EM991" i="5"/>
  <c r="EL991" i="5"/>
  <c r="FA990" i="5"/>
  <c r="EZ990" i="5"/>
  <c r="EY990" i="5"/>
  <c r="EX990" i="5"/>
  <c r="EW990" i="5"/>
  <c r="EV990" i="5"/>
  <c r="EU990" i="5"/>
  <c r="ET990" i="5"/>
  <c r="ES990" i="5"/>
  <c r="ER990" i="5"/>
  <c r="EQ990" i="5"/>
  <c r="EP990" i="5"/>
  <c r="EO990" i="5"/>
  <c r="EN990" i="5"/>
  <c r="EM990" i="5"/>
  <c r="EL990" i="5"/>
  <c r="FA989" i="5"/>
  <c r="EZ989" i="5"/>
  <c r="EY989" i="5"/>
  <c r="EX989" i="5"/>
  <c r="EW989" i="5"/>
  <c r="EV989" i="5"/>
  <c r="EU989" i="5"/>
  <c r="ET989" i="5"/>
  <c r="ES989" i="5"/>
  <c r="ER989" i="5"/>
  <c r="EQ989" i="5"/>
  <c r="EP989" i="5"/>
  <c r="EO989" i="5"/>
  <c r="EN989" i="5"/>
  <c r="EM989" i="5"/>
  <c r="EL989" i="5"/>
  <c r="FA988" i="5"/>
  <c r="EZ988" i="5"/>
  <c r="EY988" i="5"/>
  <c r="EX988" i="5"/>
  <c r="EW988" i="5"/>
  <c r="EV988" i="5"/>
  <c r="EU988" i="5"/>
  <c r="ET988" i="5"/>
  <c r="ES988" i="5"/>
  <c r="ER988" i="5"/>
  <c r="EQ988" i="5"/>
  <c r="EP988" i="5"/>
  <c r="EO988" i="5"/>
  <c r="EN988" i="5"/>
  <c r="EM988" i="5"/>
  <c r="EL988" i="5"/>
  <c r="FA987" i="5"/>
  <c r="EZ987" i="5"/>
  <c r="EY987" i="5"/>
  <c r="EX987" i="5"/>
  <c r="EW987" i="5"/>
  <c r="EV987" i="5"/>
  <c r="EU987" i="5"/>
  <c r="ET987" i="5"/>
  <c r="ES987" i="5"/>
  <c r="ER987" i="5"/>
  <c r="EQ987" i="5"/>
  <c r="EP987" i="5"/>
  <c r="EO987" i="5"/>
  <c r="EN987" i="5"/>
  <c r="EM987" i="5"/>
  <c r="EL987" i="5"/>
  <c r="FA986" i="5"/>
  <c r="EZ986" i="5"/>
  <c r="EY986" i="5"/>
  <c r="EX986" i="5"/>
  <c r="EW986" i="5"/>
  <c r="EV986" i="5"/>
  <c r="EU986" i="5"/>
  <c r="ET986" i="5"/>
  <c r="ES986" i="5"/>
  <c r="ER986" i="5"/>
  <c r="EQ986" i="5"/>
  <c r="EP986" i="5"/>
  <c r="EO986" i="5"/>
  <c r="EN986" i="5"/>
  <c r="EM986" i="5"/>
  <c r="EL986" i="5"/>
  <c r="FA985" i="5"/>
  <c r="EZ985" i="5"/>
  <c r="EY985" i="5"/>
  <c r="EX985" i="5"/>
  <c r="EW985" i="5"/>
  <c r="EV985" i="5"/>
  <c r="EU985" i="5"/>
  <c r="ET985" i="5"/>
  <c r="ES985" i="5"/>
  <c r="ER985" i="5"/>
  <c r="EQ985" i="5"/>
  <c r="EP985" i="5"/>
  <c r="EO985" i="5"/>
  <c r="EN985" i="5"/>
  <c r="EM985" i="5"/>
  <c r="EL985" i="5"/>
  <c r="FA984" i="5"/>
  <c r="EZ984" i="5"/>
  <c r="EY984" i="5"/>
  <c r="EX984" i="5"/>
  <c r="EW984" i="5"/>
  <c r="EV984" i="5"/>
  <c r="EU984" i="5"/>
  <c r="ET984" i="5"/>
  <c r="ES984" i="5"/>
  <c r="ER984" i="5"/>
  <c r="EQ984" i="5"/>
  <c r="EP984" i="5"/>
  <c r="EO984" i="5"/>
  <c r="EN984" i="5"/>
  <c r="EM984" i="5"/>
  <c r="EL984" i="5"/>
  <c r="FA983" i="5"/>
  <c r="EZ983" i="5"/>
  <c r="EY983" i="5"/>
  <c r="EX983" i="5"/>
  <c r="EW983" i="5"/>
  <c r="EV983" i="5"/>
  <c r="EU983" i="5"/>
  <c r="ET983" i="5"/>
  <c r="ES983" i="5"/>
  <c r="ER983" i="5"/>
  <c r="EQ983" i="5"/>
  <c r="EP983" i="5"/>
  <c r="EO983" i="5"/>
  <c r="EN983" i="5"/>
  <c r="EM983" i="5"/>
  <c r="EL983" i="5"/>
  <c r="FA982" i="5"/>
  <c r="EZ982" i="5"/>
  <c r="EY982" i="5"/>
  <c r="EX982" i="5"/>
  <c r="EW982" i="5"/>
  <c r="EV982" i="5"/>
  <c r="EU982" i="5"/>
  <c r="ET982" i="5"/>
  <c r="ES982" i="5"/>
  <c r="ER982" i="5"/>
  <c r="EQ982" i="5"/>
  <c r="EP982" i="5"/>
  <c r="EO982" i="5"/>
  <c r="EN982" i="5"/>
  <c r="EM982" i="5"/>
  <c r="EL982" i="5"/>
  <c r="FA981" i="5"/>
  <c r="EZ981" i="5"/>
  <c r="EY981" i="5"/>
  <c r="EX981" i="5"/>
  <c r="EW981" i="5"/>
  <c r="EV981" i="5"/>
  <c r="EU981" i="5"/>
  <c r="ET981" i="5"/>
  <c r="ES981" i="5"/>
  <c r="ER981" i="5"/>
  <c r="EQ981" i="5"/>
  <c r="EP981" i="5"/>
  <c r="EO981" i="5"/>
  <c r="EN981" i="5"/>
  <c r="EM981" i="5"/>
  <c r="EL981" i="5"/>
  <c r="FA980" i="5"/>
  <c r="EZ980" i="5"/>
  <c r="EY980" i="5"/>
  <c r="EX980" i="5"/>
  <c r="EW980" i="5"/>
  <c r="EV980" i="5"/>
  <c r="EU980" i="5"/>
  <c r="ET980" i="5"/>
  <c r="ES980" i="5"/>
  <c r="ER980" i="5"/>
  <c r="EQ980" i="5"/>
  <c r="EP980" i="5"/>
  <c r="EO980" i="5"/>
  <c r="EN980" i="5"/>
  <c r="EM980" i="5"/>
  <c r="EL980" i="5"/>
  <c r="FA979" i="5"/>
  <c r="EZ979" i="5"/>
  <c r="EY979" i="5"/>
  <c r="EX979" i="5"/>
  <c r="EW979" i="5"/>
  <c r="EV979" i="5"/>
  <c r="EU979" i="5"/>
  <c r="ET979" i="5"/>
  <c r="ES979" i="5"/>
  <c r="ER979" i="5"/>
  <c r="EQ979" i="5"/>
  <c r="EP979" i="5"/>
  <c r="EO979" i="5"/>
  <c r="EN979" i="5"/>
  <c r="EM979" i="5"/>
  <c r="EL979" i="5"/>
  <c r="FA978" i="5"/>
  <c r="EZ978" i="5"/>
  <c r="EY978" i="5"/>
  <c r="EX978" i="5"/>
  <c r="EW978" i="5"/>
  <c r="EV978" i="5"/>
  <c r="EU978" i="5"/>
  <c r="ET978" i="5"/>
  <c r="ES978" i="5"/>
  <c r="ER978" i="5"/>
  <c r="EQ978" i="5"/>
  <c r="EP978" i="5"/>
  <c r="EO978" i="5"/>
  <c r="EN978" i="5"/>
  <c r="EM978" i="5"/>
  <c r="EL978" i="5"/>
  <c r="FA977" i="5"/>
  <c r="EZ977" i="5"/>
  <c r="EY977" i="5"/>
  <c r="EX977" i="5"/>
  <c r="EW977" i="5"/>
  <c r="EV977" i="5"/>
  <c r="EU977" i="5"/>
  <c r="ET977" i="5"/>
  <c r="ES977" i="5"/>
  <c r="ER977" i="5"/>
  <c r="EQ977" i="5"/>
  <c r="EP977" i="5"/>
  <c r="EO977" i="5"/>
  <c r="EN977" i="5"/>
  <c r="EM977" i="5"/>
  <c r="EL977" i="5"/>
  <c r="FA976" i="5"/>
  <c r="EZ976" i="5"/>
  <c r="EY976" i="5"/>
  <c r="EX976" i="5"/>
  <c r="EW976" i="5"/>
  <c r="EV976" i="5"/>
  <c r="EU976" i="5"/>
  <c r="ET976" i="5"/>
  <c r="ES976" i="5"/>
  <c r="ER976" i="5"/>
  <c r="EQ976" i="5"/>
  <c r="EP976" i="5"/>
  <c r="EO976" i="5"/>
  <c r="EN976" i="5"/>
  <c r="EM976" i="5"/>
  <c r="EL976" i="5"/>
  <c r="FA975" i="5"/>
  <c r="EZ975" i="5"/>
  <c r="EY975" i="5"/>
  <c r="EX975" i="5"/>
  <c r="EW975" i="5"/>
  <c r="EV975" i="5"/>
  <c r="EU975" i="5"/>
  <c r="ET975" i="5"/>
  <c r="ES975" i="5"/>
  <c r="ER975" i="5"/>
  <c r="EQ975" i="5"/>
  <c r="EP975" i="5"/>
  <c r="EO975" i="5"/>
  <c r="EN975" i="5"/>
  <c r="EM975" i="5"/>
  <c r="EL975" i="5"/>
  <c r="FA974" i="5"/>
  <c r="EZ974" i="5"/>
  <c r="EY974" i="5"/>
  <c r="EX974" i="5"/>
  <c r="EW974" i="5"/>
  <c r="EV974" i="5"/>
  <c r="EU974" i="5"/>
  <c r="ET974" i="5"/>
  <c r="ES974" i="5"/>
  <c r="ER974" i="5"/>
  <c r="EQ974" i="5"/>
  <c r="EP974" i="5"/>
  <c r="EO974" i="5"/>
  <c r="EN974" i="5"/>
  <c r="EM974" i="5"/>
  <c r="EL974" i="5"/>
  <c r="FA973" i="5"/>
  <c r="EZ973" i="5"/>
  <c r="EY973" i="5"/>
  <c r="EX973" i="5"/>
  <c r="EW973" i="5"/>
  <c r="EV973" i="5"/>
  <c r="EU973" i="5"/>
  <c r="ET973" i="5"/>
  <c r="ES973" i="5"/>
  <c r="ER973" i="5"/>
  <c r="EQ973" i="5"/>
  <c r="EP973" i="5"/>
  <c r="EO973" i="5"/>
  <c r="EN973" i="5"/>
  <c r="EM973" i="5"/>
  <c r="EL973" i="5"/>
  <c r="FA972" i="5"/>
  <c r="EZ972" i="5"/>
  <c r="EY972" i="5"/>
  <c r="EX972" i="5"/>
  <c r="EW972" i="5"/>
  <c r="EV972" i="5"/>
  <c r="EU972" i="5"/>
  <c r="ET972" i="5"/>
  <c r="ES972" i="5"/>
  <c r="ER972" i="5"/>
  <c r="EQ972" i="5"/>
  <c r="EP972" i="5"/>
  <c r="EO972" i="5"/>
  <c r="EN972" i="5"/>
  <c r="EM972" i="5"/>
  <c r="EL972" i="5"/>
  <c r="FA971" i="5"/>
  <c r="EZ971" i="5"/>
  <c r="EY971" i="5"/>
  <c r="EX971" i="5"/>
  <c r="EW971" i="5"/>
  <c r="EV971" i="5"/>
  <c r="EU971" i="5"/>
  <c r="ET971" i="5"/>
  <c r="ES971" i="5"/>
  <c r="ER971" i="5"/>
  <c r="EQ971" i="5"/>
  <c r="EP971" i="5"/>
  <c r="EO971" i="5"/>
  <c r="EN971" i="5"/>
  <c r="EM971" i="5"/>
  <c r="EL971" i="5"/>
  <c r="FA970" i="5"/>
  <c r="EZ970" i="5"/>
  <c r="EY970" i="5"/>
  <c r="EX970" i="5"/>
  <c r="EW970" i="5"/>
  <c r="EV970" i="5"/>
  <c r="EU970" i="5"/>
  <c r="ET970" i="5"/>
  <c r="ES970" i="5"/>
  <c r="ER970" i="5"/>
  <c r="EQ970" i="5"/>
  <c r="EP970" i="5"/>
  <c r="EO970" i="5"/>
  <c r="EN970" i="5"/>
  <c r="EM970" i="5"/>
  <c r="EL970" i="5"/>
  <c r="FA969" i="5"/>
  <c r="EZ969" i="5"/>
  <c r="EY969" i="5"/>
  <c r="EX969" i="5"/>
  <c r="EW969" i="5"/>
  <c r="EV969" i="5"/>
  <c r="EU969" i="5"/>
  <c r="ET969" i="5"/>
  <c r="ES969" i="5"/>
  <c r="ER969" i="5"/>
  <c r="EQ969" i="5"/>
  <c r="EP969" i="5"/>
  <c r="EO969" i="5"/>
  <c r="EN969" i="5"/>
  <c r="EM969" i="5"/>
  <c r="EL969" i="5"/>
  <c r="FA968" i="5"/>
  <c r="EZ968" i="5"/>
  <c r="EY968" i="5"/>
  <c r="EX968" i="5"/>
  <c r="EW968" i="5"/>
  <c r="EV968" i="5"/>
  <c r="EU968" i="5"/>
  <c r="ET968" i="5"/>
  <c r="ES968" i="5"/>
  <c r="ER968" i="5"/>
  <c r="EQ968" i="5"/>
  <c r="EP968" i="5"/>
  <c r="EO968" i="5"/>
  <c r="EN968" i="5"/>
  <c r="EM968" i="5"/>
  <c r="EL968" i="5"/>
  <c r="FA967" i="5"/>
  <c r="EZ967" i="5"/>
  <c r="EY967" i="5"/>
  <c r="EX967" i="5"/>
  <c r="EW967" i="5"/>
  <c r="EV967" i="5"/>
  <c r="EU967" i="5"/>
  <c r="ET967" i="5"/>
  <c r="ES967" i="5"/>
  <c r="ER967" i="5"/>
  <c r="EQ967" i="5"/>
  <c r="EP967" i="5"/>
  <c r="EO967" i="5"/>
  <c r="EN967" i="5"/>
  <c r="EM967" i="5"/>
  <c r="EL967" i="5"/>
  <c r="FA966" i="5"/>
  <c r="EZ966" i="5"/>
  <c r="EY966" i="5"/>
  <c r="EX966" i="5"/>
  <c r="EW966" i="5"/>
  <c r="EV966" i="5"/>
  <c r="EU966" i="5"/>
  <c r="ET966" i="5"/>
  <c r="ES966" i="5"/>
  <c r="ER966" i="5"/>
  <c r="EQ966" i="5"/>
  <c r="EP966" i="5"/>
  <c r="EO966" i="5"/>
  <c r="EN966" i="5"/>
  <c r="EM966" i="5"/>
  <c r="EL966" i="5"/>
  <c r="FA965" i="5"/>
  <c r="EZ965" i="5"/>
  <c r="EY965" i="5"/>
  <c r="EX965" i="5"/>
  <c r="EW965" i="5"/>
  <c r="EV965" i="5"/>
  <c r="EU965" i="5"/>
  <c r="ET965" i="5"/>
  <c r="ES965" i="5"/>
  <c r="ER965" i="5"/>
  <c r="EQ965" i="5"/>
  <c r="EP965" i="5"/>
  <c r="EO965" i="5"/>
  <c r="EN965" i="5"/>
  <c r="EM965" i="5"/>
  <c r="EL965" i="5"/>
  <c r="FA964" i="5"/>
  <c r="EZ964" i="5"/>
  <c r="EY964" i="5"/>
  <c r="EX964" i="5"/>
  <c r="EW964" i="5"/>
  <c r="EV964" i="5"/>
  <c r="EU964" i="5"/>
  <c r="ET964" i="5"/>
  <c r="ES964" i="5"/>
  <c r="ER964" i="5"/>
  <c r="EQ964" i="5"/>
  <c r="EP964" i="5"/>
  <c r="EO964" i="5"/>
  <c r="EN964" i="5"/>
  <c r="EM964" i="5"/>
  <c r="EL964" i="5"/>
  <c r="FA963" i="5"/>
  <c r="EZ963" i="5"/>
  <c r="EY963" i="5"/>
  <c r="EX963" i="5"/>
  <c r="EW963" i="5"/>
  <c r="EV963" i="5"/>
  <c r="EU963" i="5"/>
  <c r="ET963" i="5"/>
  <c r="ES963" i="5"/>
  <c r="ER963" i="5"/>
  <c r="EQ963" i="5"/>
  <c r="EP963" i="5"/>
  <c r="EO963" i="5"/>
  <c r="EN963" i="5"/>
  <c r="EM963" i="5"/>
  <c r="EL963" i="5"/>
  <c r="FA962" i="5"/>
  <c r="EZ962" i="5"/>
  <c r="EY962" i="5"/>
  <c r="EX962" i="5"/>
  <c r="EW962" i="5"/>
  <c r="EV962" i="5"/>
  <c r="EU962" i="5"/>
  <c r="ET962" i="5"/>
  <c r="ES962" i="5"/>
  <c r="ER962" i="5"/>
  <c r="EQ962" i="5"/>
  <c r="EP962" i="5"/>
  <c r="EO962" i="5"/>
  <c r="EN962" i="5"/>
  <c r="EM962" i="5"/>
  <c r="EL962" i="5"/>
  <c r="FA961" i="5"/>
  <c r="EZ961" i="5"/>
  <c r="EY961" i="5"/>
  <c r="EX961" i="5"/>
  <c r="EW961" i="5"/>
  <c r="EV961" i="5"/>
  <c r="EU961" i="5"/>
  <c r="ET961" i="5"/>
  <c r="ES961" i="5"/>
  <c r="ER961" i="5"/>
  <c r="EQ961" i="5"/>
  <c r="EP961" i="5"/>
  <c r="EO961" i="5"/>
  <c r="EN961" i="5"/>
  <c r="EM961" i="5"/>
  <c r="EL961" i="5"/>
  <c r="FA960" i="5"/>
  <c r="EZ960" i="5"/>
  <c r="EY960" i="5"/>
  <c r="EX960" i="5"/>
  <c r="EW960" i="5"/>
  <c r="EV960" i="5"/>
  <c r="EU960" i="5"/>
  <c r="ET960" i="5"/>
  <c r="ES960" i="5"/>
  <c r="ER960" i="5"/>
  <c r="EQ960" i="5"/>
  <c r="EP960" i="5"/>
  <c r="EO960" i="5"/>
  <c r="EN960" i="5"/>
  <c r="EM960" i="5"/>
  <c r="EL960" i="5"/>
  <c r="FA959" i="5"/>
  <c r="EZ959" i="5"/>
  <c r="EY959" i="5"/>
  <c r="EX959" i="5"/>
  <c r="EW959" i="5"/>
  <c r="EV959" i="5"/>
  <c r="EU959" i="5"/>
  <c r="ET959" i="5"/>
  <c r="ES959" i="5"/>
  <c r="ER959" i="5"/>
  <c r="EQ959" i="5"/>
  <c r="EP959" i="5"/>
  <c r="EO959" i="5"/>
  <c r="EN959" i="5"/>
  <c r="EM959" i="5"/>
  <c r="EL959" i="5"/>
  <c r="FA958" i="5"/>
  <c r="EZ958" i="5"/>
  <c r="EY958" i="5"/>
  <c r="EX958" i="5"/>
  <c r="EW958" i="5"/>
  <c r="EV958" i="5"/>
  <c r="EU958" i="5"/>
  <c r="ET958" i="5"/>
  <c r="ES958" i="5"/>
  <c r="ER958" i="5"/>
  <c r="EQ958" i="5"/>
  <c r="EP958" i="5"/>
  <c r="EO958" i="5"/>
  <c r="EN958" i="5"/>
  <c r="EM958" i="5"/>
  <c r="EL958" i="5"/>
  <c r="FA957" i="5"/>
  <c r="EZ957" i="5"/>
  <c r="EY957" i="5"/>
  <c r="EX957" i="5"/>
  <c r="EW957" i="5"/>
  <c r="EV957" i="5"/>
  <c r="EU957" i="5"/>
  <c r="ET957" i="5"/>
  <c r="ES957" i="5"/>
  <c r="ER957" i="5"/>
  <c r="EQ957" i="5"/>
  <c r="EP957" i="5"/>
  <c r="EO957" i="5"/>
  <c r="EN957" i="5"/>
  <c r="EM957" i="5"/>
  <c r="EL957" i="5"/>
  <c r="FA956" i="5"/>
  <c r="EZ956" i="5"/>
  <c r="EY956" i="5"/>
  <c r="EX956" i="5"/>
  <c r="EW956" i="5"/>
  <c r="EV956" i="5"/>
  <c r="EU956" i="5"/>
  <c r="ET956" i="5"/>
  <c r="ES956" i="5"/>
  <c r="ER956" i="5"/>
  <c r="EQ956" i="5"/>
  <c r="EP956" i="5"/>
  <c r="EO956" i="5"/>
  <c r="EN956" i="5"/>
  <c r="EM956" i="5"/>
  <c r="EL956" i="5"/>
  <c r="FA955" i="5"/>
  <c r="EZ955" i="5"/>
  <c r="EY955" i="5"/>
  <c r="EX955" i="5"/>
  <c r="EW955" i="5"/>
  <c r="EV955" i="5"/>
  <c r="EU955" i="5"/>
  <c r="ET955" i="5"/>
  <c r="ES955" i="5"/>
  <c r="ER955" i="5"/>
  <c r="EQ955" i="5"/>
  <c r="EP955" i="5"/>
  <c r="EO955" i="5"/>
  <c r="EN955" i="5"/>
  <c r="EM955" i="5"/>
  <c r="EL955" i="5"/>
  <c r="FA954" i="5"/>
  <c r="EZ954" i="5"/>
  <c r="EY954" i="5"/>
  <c r="EX954" i="5"/>
  <c r="EW954" i="5"/>
  <c r="EV954" i="5"/>
  <c r="EU954" i="5"/>
  <c r="ET954" i="5"/>
  <c r="ES954" i="5"/>
  <c r="ER954" i="5"/>
  <c r="EQ954" i="5"/>
  <c r="EP954" i="5"/>
  <c r="EO954" i="5"/>
  <c r="EN954" i="5"/>
  <c r="EM954" i="5"/>
  <c r="EL954" i="5"/>
  <c r="FA953" i="5"/>
  <c r="EZ953" i="5"/>
  <c r="EY953" i="5"/>
  <c r="EX953" i="5"/>
  <c r="EW953" i="5"/>
  <c r="EV953" i="5"/>
  <c r="EU953" i="5"/>
  <c r="ET953" i="5"/>
  <c r="ES953" i="5"/>
  <c r="ER953" i="5"/>
  <c r="EQ953" i="5"/>
  <c r="EP953" i="5"/>
  <c r="EO953" i="5"/>
  <c r="EN953" i="5"/>
  <c r="EM953" i="5"/>
  <c r="EL953" i="5"/>
  <c r="FA952" i="5"/>
  <c r="EZ952" i="5"/>
  <c r="EY952" i="5"/>
  <c r="EX952" i="5"/>
  <c r="EW952" i="5"/>
  <c r="EV952" i="5"/>
  <c r="EU952" i="5"/>
  <c r="ET952" i="5"/>
  <c r="ES952" i="5"/>
  <c r="ER952" i="5"/>
  <c r="EQ952" i="5"/>
  <c r="EP952" i="5"/>
  <c r="EO952" i="5"/>
  <c r="EN952" i="5"/>
  <c r="EM952" i="5"/>
  <c r="EL952" i="5"/>
  <c r="FA951" i="5"/>
  <c r="EZ951" i="5"/>
  <c r="EY951" i="5"/>
  <c r="EX951" i="5"/>
  <c r="EW951" i="5"/>
  <c r="EV951" i="5"/>
  <c r="EU951" i="5"/>
  <c r="ET951" i="5"/>
  <c r="ES951" i="5"/>
  <c r="ER951" i="5"/>
  <c r="EQ951" i="5"/>
  <c r="EP951" i="5"/>
  <c r="EO951" i="5"/>
  <c r="EN951" i="5"/>
  <c r="EM951" i="5"/>
  <c r="EL951" i="5"/>
  <c r="FA950" i="5"/>
  <c r="EZ950" i="5"/>
  <c r="EY950" i="5"/>
  <c r="EX950" i="5"/>
  <c r="EW950" i="5"/>
  <c r="EV950" i="5"/>
  <c r="EU950" i="5"/>
  <c r="ET950" i="5"/>
  <c r="ES950" i="5"/>
  <c r="ER950" i="5"/>
  <c r="EQ950" i="5"/>
  <c r="EP950" i="5"/>
  <c r="EO950" i="5"/>
  <c r="EN950" i="5"/>
  <c r="EM950" i="5"/>
  <c r="EL950" i="5"/>
  <c r="FA949" i="5"/>
  <c r="EZ949" i="5"/>
  <c r="EY949" i="5"/>
  <c r="EX949" i="5"/>
  <c r="EW949" i="5"/>
  <c r="EV949" i="5"/>
  <c r="EU949" i="5"/>
  <c r="ET949" i="5"/>
  <c r="ES949" i="5"/>
  <c r="ER949" i="5"/>
  <c r="EQ949" i="5"/>
  <c r="EP949" i="5"/>
  <c r="EO949" i="5"/>
  <c r="EN949" i="5"/>
  <c r="EM949" i="5"/>
  <c r="EL949" i="5"/>
  <c r="FA948" i="5"/>
  <c r="EZ948" i="5"/>
  <c r="EY948" i="5"/>
  <c r="EX948" i="5"/>
  <c r="EW948" i="5"/>
  <c r="EV948" i="5"/>
  <c r="EU948" i="5"/>
  <c r="ET948" i="5"/>
  <c r="ES948" i="5"/>
  <c r="ER948" i="5"/>
  <c r="EQ948" i="5"/>
  <c r="EP948" i="5"/>
  <c r="EO948" i="5"/>
  <c r="EN948" i="5"/>
  <c r="EM948" i="5"/>
  <c r="EL948" i="5"/>
  <c r="FA947" i="5"/>
  <c r="EZ947" i="5"/>
  <c r="EY947" i="5"/>
  <c r="EX947" i="5"/>
  <c r="EW947" i="5"/>
  <c r="EV947" i="5"/>
  <c r="EU947" i="5"/>
  <c r="ET947" i="5"/>
  <c r="ES947" i="5"/>
  <c r="ER947" i="5"/>
  <c r="EQ947" i="5"/>
  <c r="EP947" i="5"/>
  <c r="EO947" i="5"/>
  <c r="EN947" i="5"/>
  <c r="EM947" i="5"/>
  <c r="EL947" i="5"/>
  <c r="FA946" i="5"/>
  <c r="EZ946" i="5"/>
  <c r="EY946" i="5"/>
  <c r="EX946" i="5"/>
  <c r="EW946" i="5"/>
  <c r="EV946" i="5"/>
  <c r="EU946" i="5"/>
  <c r="ET946" i="5"/>
  <c r="ES946" i="5"/>
  <c r="ER946" i="5"/>
  <c r="EQ946" i="5"/>
  <c r="EP946" i="5"/>
  <c r="EO946" i="5"/>
  <c r="EN946" i="5"/>
  <c r="EM946" i="5"/>
  <c r="EL946" i="5"/>
  <c r="FA945" i="5"/>
  <c r="EZ945" i="5"/>
  <c r="EY945" i="5"/>
  <c r="EX945" i="5"/>
  <c r="EW945" i="5"/>
  <c r="EV945" i="5"/>
  <c r="EU945" i="5"/>
  <c r="ET945" i="5"/>
  <c r="ES945" i="5"/>
  <c r="ER945" i="5"/>
  <c r="EQ945" i="5"/>
  <c r="EP945" i="5"/>
  <c r="EO945" i="5"/>
  <c r="EN945" i="5"/>
  <c r="EM945" i="5"/>
  <c r="EL945" i="5"/>
  <c r="FA944" i="5"/>
  <c r="EZ944" i="5"/>
  <c r="EY944" i="5"/>
  <c r="EX944" i="5"/>
  <c r="EW944" i="5"/>
  <c r="EV944" i="5"/>
  <c r="EU944" i="5"/>
  <c r="ET944" i="5"/>
  <c r="ES944" i="5"/>
  <c r="ER944" i="5"/>
  <c r="EQ944" i="5"/>
  <c r="EP944" i="5"/>
  <c r="EO944" i="5"/>
  <c r="EN944" i="5"/>
  <c r="EM944" i="5"/>
  <c r="EL944" i="5"/>
  <c r="FA943" i="5"/>
  <c r="EZ943" i="5"/>
  <c r="EY943" i="5"/>
  <c r="EX943" i="5"/>
  <c r="EW943" i="5"/>
  <c r="EV943" i="5"/>
  <c r="EU943" i="5"/>
  <c r="ET943" i="5"/>
  <c r="ES943" i="5"/>
  <c r="ER943" i="5"/>
  <c r="EQ943" i="5"/>
  <c r="EP943" i="5"/>
  <c r="EO943" i="5"/>
  <c r="EN943" i="5"/>
  <c r="EM943" i="5"/>
  <c r="EL943" i="5"/>
  <c r="FA942" i="5"/>
  <c r="EZ942" i="5"/>
  <c r="EY942" i="5"/>
  <c r="EX942" i="5"/>
  <c r="EW942" i="5"/>
  <c r="EV942" i="5"/>
  <c r="EU942" i="5"/>
  <c r="ET942" i="5"/>
  <c r="ES942" i="5"/>
  <c r="ER942" i="5"/>
  <c r="EQ942" i="5"/>
  <c r="EP942" i="5"/>
  <c r="EO942" i="5"/>
  <c r="EN942" i="5"/>
  <c r="EM942" i="5"/>
  <c r="EL942" i="5"/>
  <c r="FA941" i="5"/>
  <c r="EZ941" i="5"/>
  <c r="EY941" i="5"/>
  <c r="EX941" i="5"/>
  <c r="EW941" i="5"/>
  <c r="EV941" i="5"/>
  <c r="EU941" i="5"/>
  <c r="ET941" i="5"/>
  <c r="ES941" i="5"/>
  <c r="ER941" i="5"/>
  <c r="EQ941" i="5"/>
  <c r="EP941" i="5"/>
  <c r="EO941" i="5"/>
  <c r="EN941" i="5"/>
  <c r="EM941" i="5"/>
  <c r="EL941" i="5"/>
  <c r="FA940" i="5"/>
  <c r="EZ940" i="5"/>
  <c r="EY940" i="5"/>
  <c r="EX940" i="5"/>
  <c r="EW940" i="5"/>
  <c r="EV940" i="5"/>
  <c r="EU940" i="5"/>
  <c r="ET940" i="5"/>
  <c r="ES940" i="5"/>
  <c r="ER940" i="5"/>
  <c r="EQ940" i="5"/>
  <c r="EP940" i="5"/>
  <c r="EO940" i="5"/>
  <c r="EN940" i="5"/>
  <c r="EM940" i="5"/>
  <c r="EL940" i="5"/>
  <c r="FA939" i="5"/>
  <c r="EZ939" i="5"/>
  <c r="EY939" i="5"/>
  <c r="EX939" i="5"/>
  <c r="EW939" i="5"/>
  <c r="EV939" i="5"/>
  <c r="EU939" i="5"/>
  <c r="ET939" i="5"/>
  <c r="ES939" i="5"/>
  <c r="ER939" i="5"/>
  <c r="EQ939" i="5"/>
  <c r="EP939" i="5"/>
  <c r="EO939" i="5"/>
  <c r="EN939" i="5"/>
  <c r="EM939" i="5"/>
  <c r="EL939" i="5"/>
  <c r="FA938" i="5"/>
  <c r="EZ938" i="5"/>
  <c r="EY938" i="5"/>
  <c r="EX938" i="5"/>
  <c r="EW938" i="5"/>
  <c r="EV938" i="5"/>
  <c r="EU938" i="5"/>
  <c r="ET938" i="5"/>
  <c r="ES938" i="5"/>
  <c r="ER938" i="5"/>
  <c r="EQ938" i="5"/>
  <c r="EP938" i="5"/>
  <c r="EO938" i="5"/>
  <c r="EN938" i="5"/>
  <c r="EM938" i="5"/>
  <c r="EL938" i="5"/>
  <c r="FA937" i="5"/>
  <c r="EZ937" i="5"/>
  <c r="EY937" i="5"/>
  <c r="EX937" i="5"/>
  <c r="EW937" i="5"/>
  <c r="EV937" i="5"/>
  <c r="EU937" i="5"/>
  <c r="ET937" i="5"/>
  <c r="ES937" i="5"/>
  <c r="ER937" i="5"/>
  <c r="EQ937" i="5"/>
  <c r="EP937" i="5"/>
  <c r="EO937" i="5"/>
  <c r="EN937" i="5"/>
  <c r="EM937" i="5"/>
  <c r="EL937" i="5"/>
  <c r="FA936" i="5"/>
  <c r="EZ936" i="5"/>
  <c r="EY936" i="5"/>
  <c r="EX936" i="5"/>
  <c r="EW936" i="5"/>
  <c r="EV936" i="5"/>
  <c r="EU936" i="5"/>
  <c r="ET936" i="5"/>
  <c r="ES936" i="5"/>
  <c r="ER936" i="5"/>
  <c r="EQ936" i="5"/>
  <c r="EP936" i="5"/>
  <c r="EO936" i="5"/>
  <c r="EN936" i="5"/>
  <c r="EM936" i="5"/>
  <c r="EL936" i="5"/>
  <c r="FA935" i="5"/>
  <c r="EZ935" i="5"/>
  <c r="EY935" i="5"/>
  <c r="EX935" i="5"/>
  <c r="EW935" i="5"/>
  <c r="EV935" i="5"/>
  <c r="EU935" i="5"/>
  <c r="ET935" i="5"/>
  <c r="ES935" i="5"/>
  <c r="ER935" i="5"/>
  <c r="EQ935" i="5"/>
  <c r="EP935" i="5"/>
  <c r="EO935" i="5"/>
  <c r="EN935" i="5"/>
  <c r="EM935" i="5"/>
  <c r="EL935" i="5"/>
  <c r="FA934" i="5"/>
  <c r="EZ934" i="5"/>
  <c r="EY934" i="5"/>
  <c r="EX934" i="5"/>
  <c r="EW934" i="5"/>
  <c r="EV934" i="5"/>
  <c r="EU934" i="5"/>
  <c r="ET934" i="5"/>
  <c r="ES934" i="5"/>
  <c r="ER934" i="5"/>
  <c r="EQ934" i="5"/>
  <c r="EP934" i="5"/>
  <c r="EO934" i="5"/>
  <c r="EN934" i="5"/>
  <c r="EM934" i="5"/>
  <c r="EL934" i="5"/>
  <c r="FA933" i="5"/>
  <c r="EZ933" i="5"/>
  <c r="EY933" i="5"/>
  <c r="EX933" i="5"/>
  <c r="EW933" i="5"/>
  <c r="EV933" i="5"/>
  <c r="EU933" i="5"/>
  <c r="ET933" i="5"/>
  <c r="ES933" i="5"/>
  <c r="ER933" i="5"/>
  <c r="EQ933" i="5"/>
  <c r="EP933" i="5"/>
  <c r="EO933" i="5"/>
  <c r="EN933" i="5"/>
  <c r="EM933" i="5"/>
  <c r="EL933" i="5"/>
  <c r="FA932" i="5"/>
  <c r="EZ932" i="5"/>
  <c r="EY932" i="5"/>
  <c r="EX932" i="5"/>
  <c r="EW932" i="5"/>
  <c r="EV932" i="5"/>
  <c r="EU932" i="5"/>
  <c r="ET932" i="5"/>
  <c r="ES932" i="5"/>
  <c r="ER932" i="5"/>
  <c r="EQ932" i="5"/>
  <c r="EP932" i="5"/>
  <c r="EO932" i="5"/>
  <c r="EN932" i="5"/>
  <c r="EM932" i="5"/>
  <c r="EL932" i="5"/>
  <c r="FA931" i="5"/>
  <c r="EZ931" i="5"/>
  <c r="EY931" i="5"/>
  <c r="EX931" i="5"/>
  <c r="EW931" i="5"/>
  <c r="EV931" i="5"/>
  <c r="EU931" i="5"/>
  <c r="ET931" i="5"/>
  <c r="ES931" i="5"/>
  <c r="ER931" i="5"/>
  <c r="EQ931" i="5"/>
  <c r="EP931" i="5"/>
  <c r="EO931" i="5"/>
  <c r="EN931" i="5"/>
  <c r="EM931" i="5"/>
  <c r="EL931" i="5"/>
  <c r="FA930" i="5"/>
  <c r="EZ930" i="5"/>
  <c r="EY930" i="5"/>
  <c r="EX930" i="5"/>
  <c r="EW930" i="5"/>
  <c r="EV930" i="5"/>
  <c r="EU930" i="5"/>
  <c r="ET930" i="5"/>
  <c r="ES930" i="5"/>
  <c r="ER930" i="5"/>
  <c r="EQ930" i="5"/>
  <c r="EP930" i="5"/>
  <c r="EO930" i="5"/>
  <c r="EN930" i="5"/>
  <c r="EM930" i="5"/>
  <c r="EL930" i="5"/>
  <c r="FA929" i="5"/>
  <c r="EZ929" i="5"/>
  <c r="EY929" i="5"/>
  <c r="EX929" i="5"/>
  <c r="EW929" i="5"/>
  <c r="EV929" i="5"/>
  <c r="EU929" i="5"/>
  <c r="ET929" i="5"/>
  <c r="ES929" i="5"/>
  <c r="ER929" i="5"/>
  <c r="EQ929" i="5"/>
  <c r="EP929" i="5"/>
  <c r="EO929" i="5"/>
  <c r="EN929" i="5"/>
  <c r="EM929" i="5"/>
  <c r="EL929" i="5"/>
  <c r="FA928" i="5"/>
  <c r="EZ928" i="5"/>
  <c r="EY928" i="5"/>
  <c r="EX928" i="5"/>
  <c r="EW928" i="5"/>
  <c r="EV928" i="5"/>
  <c r="EU928" i="5"/>
  <c r="ET928" i="5"/>
  <c r="ES928" i="5"/>
  <c r="ER928" i="5"/>
  <c r="EQ928" i="5"/>
  <c r="EP928" i="5"/>
  <c r="EO928" i="5"/>
  <c r="EN928" i="5"/>
  <c r="EM928" i="5"/>
  <c r="EL928" i="5"/>
  <c r="FA927" i="5"/>
  <c r="EZ927" i="5"/>
  <c r="EY927" i="5"/>
  <c r="EX927" i="5"/>
  <c r="EW927" i="5"/>
  <c r="EV927" i="5"/>
  <c r="EU927" i="5"/>
  <c r="ET927" i="5"/>
  <c r="ES927" i="5"/>
  <c r="ER927" i="5"/>
  <c r="EQ927" i="5"/>
  <c r="EP927" i="5"/>
  <c r="EO927" i="5"/>
  <c r="EN927" i="5"/>
  <c r="EM927" i="5"/>
  <c r="EL927" i="5"/>
  <c r="FA926" i="5"/>
  <c r="EZ926" i="5"/>
  <c r="EY926" i="5"/>
  <c r="EX926" i="5"/>
  <c r="EW926" i="5"/>
  <c r="EV926" i="5"/>
  <c r="EU926" i="5"/>
  <c r="ET926" i="5"/>
  <c r="ES926" i="5"/>
  <c r="ER926" i="5"/>
  <c r="EQ926" i="5"/>
  <c r="EP926" i="5"/>
  <c r="EO926" i="5"/>
  <c r="EN926" i="5"/>
  <c r="EM926" i="5"/>
  <c r="EL926" i="5"/>
  <c r="FA925" i="5"/>
  <c r="EZ925" i="5"/>
  <c r="EY925" i="5"/>
  <c r="EX925" i="5"/>
  <c r="EW925" i="5"/>
  <c r="EV925" i="5"/>
  <c r="EU925" i="5"/>
  <c r="ET925" i="5"/>
  <c r="ES925" i="5"/>
  <c r="ER925" i="5"/>
  <c r="EQ925" i="5"/>
  <c r="EP925" i="5"/>
  <c r="EO925" i="5"/>
  <c r="EN925" i="5"/>
  <c r="EM925" i="5"/>
  <c r="EL925" i="5"/>
  <c r="FA924" i="5"/>
  <c r="EZ924" i="5"/>
  <c r="EY924" i="5"/>
  <c r="EX924" i="5"/>
  <c r="EW924" i="5"/>
  <c r="EV924" i="5"/>
  <c r="EU924" i="5"/>
  <c r="ET924" i="5"/>
  <c r="ES924" i="5"/>
  <c r="ER924" i="5"/>
  <c r="EQ924" i="5"/>
  <c r="EP924" i="5"/>
  <c r="EO924" i="5"/>
  <c r="EN924" i="5"/>
  <c r="EM924" i="5"/>
  <c r="EL924" i="5"/>
  <c r="FA923" i="5"/>
  <c r="EZ923" i="5"/>
  <c r="EY923" i="5"/>
  <c r="EX923" i="5"/>
  <c r="EW923" i="5"/>
  <c r="EV923" i="5"/>
  <c r="EU923" i="5"/>
  <c r="ET923" i="5"/>
  <c r="ES923" i="5"/>
  <c r="ER923" i="5"/>
  <c r="EQ923" i="5"/>
  <c r="EP923" i="5"/>
  <c r="EO923" i="5"/>
  <c r="EN923" i="5"/>
  <c r="EM923" i="5"/>
  <c r="EL923" i="5"/>
  <c r="FA922" i="5"/>
  <c r="EZ922" i="5"/>
  <c r="EY922" i="5"/>
  <c r="EX922" i="5"/>
  <c r="EW922" i="5"/>
  <c r="EV922" i="5"/>
  <c r="EU922" i="5"/>
  <c r="ET922" i="5"/>
  <c r="ES922" i="5"/>
  <c r="ER922" i="5"/>
  <c r="EQ922" i="5"/>
  <c r="EP922" i="5"/>
  <c r="EO922" i="5"/>
  <c r="EN922" i="5"/>
  <c r="EM922" i="5"/>
  <c r="EL922" i="5"/>
  <c r="FA921" i="5"/>
  <c r="EZ921" i="5"/>
  <c r="EY921" i="5"/>
  <c r="EX921" i="5"/>
  <c r="EW921" i="5"/>
  <c r="EV921" i="5"/>
  <c r="EU921" i="5"/>
  <c r="ET921" i="5"/>
  <c r="ES921" i="5"/>
  <c r="ER921" i="5"/>
  <c r="EQ921" i="5"/>
  <c r="EP921" i="5"/>
  <c r="EO921" i="5"/>
  <c r="EN921" i="5"/>
  <c r="EM921" i="5"/>
  <c r="EL921" i="5"/>
  <c r="FA920" i="5"/>
  <c r="EZ920" i="5"/>
  <c r="EY920" i="5"/>
  <c r="EX920" i="5"/>
  <c r="EW920" i="5"/>
  <c r="EV920" i="5"/>
  <c r="EU920" i="5"/>
  <c r="ET920" i="5"/>
  <c r="ES920" i="5"/>
  <c r="ER920" i="5"/>
  <c r="EQ920" i="5"/>
  <c r="EP920" i="5"/>
  <c r="EO920" i="5"/>
  <c r="EN920" i="5"/>
  <c r="EM920" i="5"/>
  <c r="EL920" i="5"/>
  <c r="FA919" i="5"/>
  <c r="EZ919" i="5"/>
  <c r="EY919" i="5"/>
  <c r="EX919" i="5"/>
  <c r="EW919" i="5"/>
  <c r="EV919" i="5"/>
  <c r="EU919" i="5"/>
  <c r="ET919" i="5"/>
  <c r="ES919" i="5"/>
  <c r="ER919" i="5"/>
  <c r="EQ919" i="5"/>
  <c r="EP919" i="5"/>
  <c r="EO919" i="5"/>
  <c r="EN919" i="5"/>
  <c r="EM919" i="5"/>
  <c r="EL919" i="5"/>
  <c r="FA918" i="5"/>
  <c r="EZ918" i="5"/>
  <c r="EY918" i="5"/>
  <c r="EX918" i="5"/>
  <c r="EW918" i="5"/>
  <c r="EV918" i="5"/>
  <c r="EU918" i="5"/>
  <c r="ET918" i="5"/>
  <c r="ES918" i="5"/>
  <c r="ER918" i="5"/>
  <c r="EQ918" i="5"/>
  <c r="EP918" i="5"/>
  <c r="EO918" i="5"/>
  <c r="EN918" i="5"/>
  <c r="EM918" i="5"/>
  <c r="EL918" i="5"/>
  <c r="FA917" i="5"/>
  <c r="EZ917" i="5"/>
  <c r="EY917" i="5"/>
  <c r="EX917" i="5"/>
  <c r="EW917" i="5"/>
  <c r="EV917" i="5"/>
  <c r="EU917" i="5"/>
  <c r="ET917" i="5"/>
  <c r="ES917" i="5"/>
  <c r="ER917" i="5"/>
  <c r="EQ917" i="5"/>
  <c r="EP917" i="5"/>
  <c r="EO917" i="5"/>
  <c r="EN917" i="5"/>
  <c r="EM917" i="5"/>
  <c r="EL917" i="5"/>
  <c r="FA916" i="5"/>
  <c r="EZ916" i="5"/>
  <c r="EY916" i="5"/>
  <c r="EX916" i="5"/>
  <c r="EW916" i="5"/>
  <c r="EV916" i="5"/>
  <c r="EU916" i="5"/>
  <c r="ET916" i="5"/>
  <c r="ES916" i="5"/>
  <c r="ER916" i="5"/>
  <c r="EQ916" i="5"/>
  <c r="EP916" i="5"/>
  <c r="EO916" i="5"/>
  <c r="EN916" i="5"/>
  <c r="EM916" i="5"/>
  <c r="EL916" i="5"/>
  <c r="FA915" i="5"/>
  <c r="EZ915" i="5"/>
  <c r="EY915" i="5"/>
  <c r="EX915" i="5"/>
  <c r="EW915" i="5"/>
  <c r="EV915" i="5"/>
  <c r="EU915" i="5"/>
  <c r="ET915" i="5"/>
  <c r="ES915" i="5"/>
  <c r="ER915" i="5"/>
  <c r="EQ915" i="5"/>
  <c r="EP915" i="5"/>
  <c r="EO915" i="5"/>
  <c r="EN915" i="5"/>
  <c r="EM915" i="5"/>
  <c r="EL915" i="5"/>
  <c r="FA914" i="5"/>
  <c r="EZ914" i="5"/>
  <c r="EY914" i="5"/>
  <c r="EX914" i="5"/>
  <c r="EW914" i="5"/>
  <c r="EV914" i="5"/>
  <c r="EU914" i="5"/>
  <c r="ET914" i="5"/>
  <c r="ES914" i="5"/>
  <c r="ER914" i="5"/>
  <c r="EQ914" i="5"/>
  <c r="EP914" i="5"/>
  <c r="EO914" i="5"/>
  <c r="EN914" i="5"/>
  <c r="EM914" i="5"/>
  <c r="EL914" i="5"/>
  <c r="FA913" i="5"/>
  <c r="EZ913" i="5"/>
  <c r="EY913" i="5"/>
  <c r="EX913" i="5"/>
  <c r="EW913" i="5"/>
  <c r="EV913" i="5"/>
  <c r="EU913" i="5"/>
  <c r="ET913" i="5"/>
  <c r="ES913" i="5"/>
  <c r="ER913" i="5"/>
  <c r="EQ913" i="5"/>
  <c r="EP913" i="5"/>
  <c r="EO913" i="5"/>
  <c r="EN913" i="5"/>
  <c r="EM913" i="5"/>
  <c r="EL913" i="5"/>
  <c r="FA912" i="5"/>
  <c r="EZ912" i="5"/>
  <c r="EY912" i="5"/>
  <c r="EX912" i="5"/>
  <c r="EW912" i="5"/>
  <c r="EV912" i="5"/>
  <c r="EU912" i="5"/>
  <c r="ET912" i="5"/>
  <c r="ES912" i="5"/>
  <c r="ER912" i="5"/>
  <c r="EQ912" i="5"/>
  <c r="EP912" i="5"/>
  <c r="EO912" i="5"/>
  <c r="EN912" i="5"/>
  <c r="EM912" i="5"/>
  <c r="EL912" i="5"/>
  <c r="FA911" i="5"/>
  <c r="EZ911" i="5"/>
  <c r="EY911" i="5"/>
  <c r="EX911" i="5"/>
  <c r="EW911" i="5"/>
  <c r="EV911" i="5"/>
  <c r="EU911" i="5"/>
  <c r="ET911" i="5"/>
  <c r="ES911" i="5"/>
  <c r="ER911" i="5"/>
  <c r="EQ911" i="5"/>
  <c r="EP911" i="5"/>
  <c r="EO911" i="5"/>
  <c r="EN911" i="5"/>
  <c r="EM911" i="5"/>
  <c r="EL911" i="5"/>
  <c r="FA910" i="5"/>
  <c r="EZ910" i="5"/>
  <c r="EY910" i="5"/>
  <c r="EX910" i="5"/>
  <c r="EW910" i="5"/>
  <c r="EV910" i="5"/>
  <c r="EU910" i="5"/>
  <c r="ET910" i="5"/>
  <c r="ES910" i="5"/>
  <c r="ER910" i="5"/>
  <c r="EQ910" i="5"/>
  <c r="EP910" i="5"/>
  <c r="EO910" i="5"/>
  <c r="EN910" i="5"/>
  <c r="EM910" i="5"/>
  <c r="EL910" i="5"/>
  <c r="FA909" i="5"/>
  <c r="EZ909" i="5"/>
  <c r="EY909" i="5"/>
  <c r="EX909" i="5"/>
  <c r="EW909" i="5"/>
  <c r="EV909" i="5"/>
  <c r="EU909" i="5"/>
  <c r="ET909" i="5"/>
  <c r="ES909" i="5"/>
  <c r="ER909" i="5"/>
  <c r="EQ909" i="5"/>
  <c r="EP909" i="5"/>
  <c r="EO909" i="5"/>
  <c r="EN909" i="5"/>
  <c r="EM909" i="5"/>
  <c r="EL909" i="5"/>
  <c r="FA908" i="5"/>
  <c r="EZ908" i="5"/>
  <c r="EY908" i="5"/>
  <c r="EX908" i="5"/>
  <c r="EW908" i="5"/>
  <c r="EV908" i="5"/>
  <c r="EU908" i="5"/>
  <c r="ET908" i="5"/>
  <c r="ES908" i="5"/>
  <c r="ER908" i="5"/>
  <c r="EQ908" i="5"/>
  <c r="EP908" i="5"/>
  <c r="EO908" i="5"/>
  <c r="EN908" i="5"/>
  <c r="EM908" i="5"/>
  <c r="EL908" i="5"/>
  <c r="FA907" i="5"/>
  <c r="EZ907" i="5"/>
  <c r="EY907" i="5"/>
  <c r="EX907" i="5"/>
  <c r="EW907" i="5"/>
  <c r="EV907" i="5"/>
  <c r="EU907" i="5"/>
  <c r="ET907" i="5"/>
  <c r="ES907" i="5"/>
  <c r="ER907" i="5"/>
  <c r="EQ907" i="5"/>
  <c r="EP907" i="5"/>
  <c r="EO907" i="5"/>
  <c r="EN907" i="5"/>
  <c r="EM907" i="5"/>
  <c r="EL907" i="5"/>
  <c r="FA906" i="5"/>
  <c r="EZ906" i="5"/>
  <c r="EY906" i="5"/>
  <c r="EX906" i="5"/>
  <c r="EW906" i="5"/>
  <c r="EV906" i="5"/>
  <c r="EU906" i="5"/>
  <c r="ET906" i="5"/>
  <c r="ES906" i="5"/>
  <c r="ER906" i="5"/>
  <c r="EQ906" i="5"/>
  <c r="EP906" i="5"/>
  <c r="EO906" i="5"/>
  <c r="EN906" i="5"/>
  <c r="EM906" i="5"/>
  <c r="EL906" i="5"/>
  <c r="FA905" i="5"/>
  <c r="EZ905" i="5"/>
  <c r="EY905" i="5"/>
  <c r="EX905" i="5"/>
  <c r="EW905" i="5"/>
  <c r="EV905" i="5"/>
  <c r="EU905" i="5"/>
  <c r="ET905" i="5"/>
  <c r="ES905" i="5"/>
  <c r="ER905" i="5"/>
  <c r="EQ905" i="5"/>
  <c r="EP905" i="5"/>
  <c r="EO905" i="5"/>
  <c r="EN905" i="5"/>
  <c r="EM905" i="5"/>
  <c r="EL905" i="5"/>
  <c r="FA904" i="5"/>
  <c r="EZ904" i="5"/>
  <c r="EY904" i="5"/>
  <c r="EX904" i="5"/>
  <c r="EW904" i="5"/>
  <c r="EV904" i="5"/>
  <c r="EU904" i="5"/>
  <c r="ET904" i="5"/>
  <c r="ES904" i="5"/>
  <c r="ER904" i="5"/>
  <c r="EQ904" i="5"/>
  <c r="EP904" i="5"/>
  <c r="EO904" i="5"/>
  <c r="EN904" i="5"/>
  <c r="EM904" i="5"/>
  <c r="EL904" i="5"/>
  <c r="FA903" i="5"/>
  <c r="EZ903" i="5"/>
  <c r="EY903" i="5"/>
  <c r="EX903" i="5"/>
  <c r="EW903" i="5"/>
  <c r="EV903" i="5"/>
  <c r="EU903" i="5"/>
  <c r="ET903" i="5"/>
  <c r="ES903" i="5"/>
  <c r="ER903" i="5"/>
  <c r="EQ903" i="5"/>
  <c r="EP903" i="5"/>
  <c r="EO903" i="5"/>
  <c r="EN903" i="5"/>
  <c r="EM903" i="5"/>
  <c r="EL903" i="5"/>
  <c r="FA902" i="5"/>
  <c r="EZ902" i="5"/>
  <c r="EY902" i="5"/>
  <c r="EX902" i="5"/>
  <c r="EW902" i="5"/>
  <c r="EV902" i="5"/>
  <c r="EU902" i="5"/>
  <c r="ET902" i="5"/>
  <c r="ES902" i="5"/>
  <c r="ER902" i="5"/>
  <c r="EQ902" i="5"/>
  <c r="EP902" i="5"/>
  <c r="EO902" i="5"/>
  <c r="EN902" i="5"/>
  <c r="EM902" i="5"/>
  <c r="EL902" i="5"/>
  <c r="FA901" i="5"/>
  <c r="EZ901" i="5"/>
  <c r="EY901" i="5"/>
  <c r="EX901" i="5"/>
  <c r="EW901" i="5"/>
  <c r="EV901" i="5"/>
  <c r="EU901" i="5"/>
  <c r="ET901" i="5"/>
  <c r="ES901" i="5"/>
  <c r="ER901" i="5"/>
  <c r="EQ901" i="5"/>
  <c r="EP901" i="5"/>
  <c r="EO901" i="5"/>
  <c r="EN901" i="5"/>
  <c r="EM901" i="5"/>
  <c r="EL901" i="5"/>
  <c r="FA900" i="5"/>
  <c r="EZ900" i="5"/>
  <c r="EY900" i="5"/>
  <c r="EX900" i="5"/>
  <c r="EW900" i="5"/>
  <c r="EV900" i="5"/>
  <c r="EU900" i="5"/>
  <c r="ET900" i="5"/>
  <c r="ES900" i="5"/>
  <c r="ER900" i="5"/>
  <c r="EQ900" i="5"/>
  <c r="EP900" i="5"/>
  <c r="EO900" i="5"/>
  <c r="EN900" i="5"/>
  <c r="EM900" i="5"/>
  <c r="EL900" i="5"/>
  <c r="FA899" i="5"/>
  <c r="EZ899" i="5"/>
  <c r="EY899" i="5"/>
  <c r="EX899" i="5"/>
  <c r="EW899" i="5"/>
  <c r="EV899" i="5"/>
  <c r="EU899" i="5"/>
  <c r="ET899" i="5"/>
  <c r="ES899" i="5"/>
  <c r="ER899" i="5"/>
  <c r="EQ899" i="5"/>
  <c r="EP899" i="5"/>
  <c r="EO899" i="5"/>
  <c r="EN899" i="5"/>
  <c r="EM899" i="5"/>
  <c r="EL899" i="5"/>
  <c r="FA898" i="5"/>
  <c r="EZ898" i="5"/>
  <c r="EY898" i="5"/>
  <c r="EX898" i="5"/>
  <c r="EW898" i="5"/>
  <c r="EV898" i="5"/>
  <c r="EU898" i="5"/>
  <c r="ET898" i="5"/>
  <c r="ES898" i="5"/>
  <c r="ER898" i="5"/>
  <c r="EQ898" i="5"/>
  <c r="EP898" i="5"/>
  <c r="EO898" i="5"/>
  <c r="EN898" i="5"/>
  <c r="EM898" i="5"/>
  <c r="EL898" i="5"/>
  <c r="FA897" i="5"/>
  <c r="EZ897" i="5"/>
  <c r="EY897" i="5"/>
  <c r="EX897" i="5"/>
  <c r="EW897" i="5"/>
  <c r="EV897" i="5"/>
  <c r="EU897" i="5"/>
  <c r="ET897" i="5"/>
  <c r="ES897" i="5"/>
  <c r="ER897" i="5"/>
  <c r="EQ897" i="5"/>
  <c r="EP897" i="5"/>
  <c r="EO897" i="5"/>
  <c r="EN897" i="5"/>
  <c r="EM897" i="5"/>
  <c r="EL897" i="5"/>
  <c r="FA896" i="5"/>
  <c r="EZ896" i="5"/>
  <c r="EY896" i="5"/>
  <c r="EX896" i="5"/>
  <c r="EW896" i="5"/>
  <c r="EV896" i="5"/>
  <c r="EU896" i="5"/>
  <c r="ET896" i="5"/>
  <c r="ES896" i="5"/>
  <c r="ER896" i="5"/>
  <c r="EQ896" i="5"/>
  <c r="EP896" i="5"/>
  <c r="EO896" i="5"/>
  <c r="EN896" i="5"/>
  <c r="EM896" i="5"/>
  <c r="EL896" i="5"/>
  <c r="FA895" i="5"/>
  <c r="EZ895" i="5"/>
  <c r="EY895" i="5"/>
  <c r="EX895" i="5"/>
  <c r="EW895" i="5"/>
  <c r="EV895" i="5"/>
  <c r="EU895" i="5"/>
  <c r="ET895" i="5"/>
  <c r="ES895" i="5"/>
  <c r="ER895" i="5"/>
  <c r="EQ895" i="5"/>
  <c r="EP895" i="5"/>
  <c r="EO895" i="5"/>
  <c r="EN895" i="5"/>
  <c r="EM895" i="5"/>
  <c r="EL895" i="5"/>
  <c r="FA894" i="5"/>
  <c r="EZ894" i="5"/>
  <c r="EY894" i="5"/>
  <c r="EX894" i="5"/>
  <c r="EW894" i="5"/>
  <c r="EV894" i="5"/>
  <c r="EU894" i="5"/>
  <c r="ET894" i="5"/>
  <c r="ES894" i="5"/>
  <c r="ER894" i="5"/>
  <c r="EQ894" i="5"/>
  <c r="EP894" i="5"/>
  <c r="EO894" i="5"/>
  <c r="EN894" i="5"/>
  <c r="EM894" i="5"/>
  <c r="EL894" i="5"/>
  <c r="FA893" i="5"/>
  <c r="EZ893" i="5"/>
  <c r="EY893" i="5"/>
  <c r="EX893" i="5"/>
  <c r="EW893" i="5"/>
  <c r="EV893" i="5"/>
  <c r="EU893" i="5"/>
  <c r="ET893" i="5"/>
  <c r="ES893" i="5"/>
  <c r="ER893" i="5"/>
  <c r="EQ893" i="5"/>
  <c r="EP893" i="5"/>
  <c r="EO893" i="5"/>
  <c r="EN893" i="5"/>
  <c r="EM893" i="5"/>
  <c r="EL893" i="5"/>
  <c r="FA892" i="5"/>
  <c r="EZ892" i="5"/>
  <c r="EY892" i="5"/>
  <c r="EX892" i="5"/>
  <c r="EW892" i="5"/>
  <c r="EV892" i="5"/>
  <c r="EU892" i="5"/>
  <c r="ET892" i="5"/>
  <c r="ES892" i="5"/>
  <c r="ER892" i="5"/>
  <c r="EQ892" i="5"/>
  <c r="EP892" i="5"/>
  <c r="EO892" i="5"/>
  <c r="EN892" i="5"/>
  <c r="EM892" i="5"/>
  <c r="EL892" i="5"/>
  <c r="FA891" i="5"/>
  <c r="EZ891" i="5"/>
  <c r="EY891" i="5"/>
  <c r="EX891" i="5"/>
  <c r="EW891" i="5"/>
  <c r="EV891" i="5"/>
  <c r="EU891" i="5"/>
  <c r="ET891" i="5"/>
  <c r="ES891" i="5"/>
  <c r="ER891" i="5"/>
  <c r="EQ891" i="5"/>
  <c r="EP891" i="5"/>
  <c r="EO891" i="5"/>
  <c r="EN891" i="5"/>
  <c r="EM891" i="5"/>
  <c r="EL891" i="5"/>
  <c r="FA890" i="5"/>
  <c r="EZ890" i="5"/>
  <c r="EY890" i="5"/>
  <c r="EX890" i="5"/>
  <c r="EW890" i="5"/>
  <c r="EV890" i="5"/>
  <c r="EU890" i="5"/>
  <c r="ET890" i="5"/>
  <c r="ES890" i="5"/>
  <c r="ER890" i="5"/>
  <c r="EQ890" i="5"/>
  <c r="EP890" i="5"/>
  <c r="EO890" i="5"/>
  <c r="EN890" i="5"/>
  <c r="EM890" i="5"/>
  <c r="EL890" i="5"/>
  <c r="FA889" i="5"/>
  <c r="EZ889" i="5"/>
  <c r="EY889" i="5"/>
  <c r="EX889" i="5"/>
  <c r="EW889" i="5"/>
  <c r="EV889" i="5"/>
  <c r="EU889" i="5"/>
  <c r="ET889" i="5"/>
  <c r="ES889" i="5"/>
  <c r="ER889" i="5"/>
  <c r="EQ889" i="5"/>
  <c r="EP889" i="5"/>
  <c r="EO889" i="5"/>
  <c r="EN889" i="5"/>
  <c r="EM889" i="5"/>
  <c r="EL889" i="5"/>
  <c r="FA888" i="5"/>
  <c r="EZ888" i="5"/>
  <c r="EY888" i="5"/>
  <c r="EX888" i="5"/>
  <c r="EW888" i="5"/>
  <c r="EV888" i="5"/>
  <c r="EU888" i="5"/>
  <c r="ET888" i="5"/>
  <c r="ES888" i="5"/>
  <c r="ER888" i="5"/>
  <c r="EQ888" i="5"/>
  <c r="EP888" i="5"/>
  <c r="EO888" i="5"/>
  <c r="EN888" i="5"/>
  <c r="EM888" i="5"/>
  <c r="EL888" i="5"/>
  <c r="FA887" i="5"/>
  <c r="EZ887" i="5"/>
  <c r="EY887" i="5"/>
  <c r="EX887" i="5"/>
  <c r="EW887" i="5"/>
  <c r="EV887" i="5"/>
  <c r="EU887" i="5"/>
  <c r="ET887" i="5"/>
  <c r="ES887" i="5"/>
  <c r="ER887" i="5"/>
  <c r="EQ887" i="5"/>
  <c r="EP887" i="5"/>
  <c r="EO887" i="5"/>
  <c r="EN887" i="5"/>
  <c r="EM887" i="5"/>
  <c r="EL887" i="5"/>
  <c r="FA886" i="5"/>
  <c r="EZ886" i="5"/>
  <c r="EY886" i="5"/>
  <c r="EX886" i="5"/>
  <c r="EW886" i="5"/>
  <c r="EV886" i="5"/>
  <c r="EU886" i="5"/>
  <c r="ET886" i="5"/>
  <c r="ES886" i="5"/>
  <c r="ER886" i="5"/>
  <c r="EQ886" i="5"/>
  <c r="EP886" i="5"/>
  <c r="EO886" i="5"/>
  <c r="EN886" i="5"/>
  <c r="EM886" i="5"/>
  <c r="EL886" i="5"/>
  <c r="FA885" i="5"/>
  <c r="EZ885" i="5"/>
  <c r="EY885" i="5"/>
  <c r="EX885" i="5"/>
  <c r="EW885" i="5"/>
  <c r="EV885" i="5"/>
  <c r="EU885" i="5"/>
  <c r="ET885" i="5"/>
  <c r="ES885" i="5"/>
  <c r="ER885" i="5"/>
  <c r="EQ885" i="5"/>
  <c r="EP885" i="5"/>
  <c r="EO885" i="5"/>
  <c r="EN885" i="5"/>
  <c r="EM885" i="5"/>
  <c r="EL885" i="5"/>
  <c r="FA884" i="5"/>
  <c r="EZ884" i="5"/>
  <c r="EY884" i="5"/>
  <c r="EX884" i="5"/>
  <c r="EW884" i="5"/>
  <c r="EV884" i="5"/>
  <c r="EU884" i="5"/>
  <c r="ET884" i="5"/>
  <c r="ES884" i="5"/>
  <c r="ER884" i="5"/>
  <c r="EQ884" i="5"/>
  <c r="EP884" i="5"/>
  <c r="EO884" i="5"/>
  <c r="EN884" i="5"/>
  <c r="EM884" i="5"/>
  <c r="EL884" i="5"/>
  <c r="FA883" i="5"/>
  <c r="EZ883" i="5"/>
  <c r="EY883" i="5"/>
  <c r="EX883" i="5"/>
  <c r="EW883" i="5"/>
  <c r="EV883" i="5"/>
  <c r="EU883" i="5"/>
  <c r="ET883" i="5"/>
  <c r="ES883" i="5"/>
  <c r="ER883" i="5"/>
  <c r="EQ883" i="5"/>
  <c r="EP883" i="5"/>
  <c r="EO883" i="5"/>
  <c r="EN883" i="5"/>
  <c r="EM883" i="5"/>
  <c r="EL883" i="5"/>
  <c r="FA882" i="5"/>
  <c r="EZ882" i="5"/>
  <c r="EY882" i="5"/>
  <c r="EX882" i="5"/>
  <c r="EW882" i="5"/>
  <c r="EV882" i="5"/>
  <c r="EU882" i="5"/>
  <c r="ET882" i="5"/>
  <c r="ES882" i="5"/>
  <c r="ER882" i="5"/>
  <c r="EQ882" i="5"/>
  <c r="EP882" i="5"/>
  <c r="EO882" i="5"/>
  <c r="EN882" i="5"/>
  <c r="EM882" i="5"/>
  <c r="EL882" i="5"/>
  <c r="FA881" i="5"/>
  <c r="EZ881" i="5"/>
  <c r="EY881" i="5"/>
  <c r="EX881" i="5"/>
  <c r="EW881" i="5"/>
  <c r="EV881" i="5"/>
  <c r="EU881" i="5"/>
  <c r="ET881" i="5"/>
  <c r="ES881" i="5"/>
  <c r="ER881" i="5"/>
  <c r="EQ881" i="5"/>
  <c r="EP881" i="5"/>
  <c r="EO881" i="5"/>
  <c r="EN881" i="5"/>
  <c r="EM881" i="5"/>
  <c r="EL881" i="5"/>
  <c r="FA880" i="5"/>
  <c r="EZ880" i="5"/>
  <c r="EY880" i="5"/>
  <c r="EX880" i="5"/>
  <c r="EW880" i="5"/>
  <c r="EV880" i="5"/>
  <c r="EU880" i="5"/>
  <c r="ET880" i="5"/>
  <c r="ES880" i="5"/>
  <c r="ER880" i="5"/>
  <c r="EQ880" i="5"/>
  <c r="EP880" i="5"/>
  <c r="EO880" i="5"/>
  <c r="EN880" i="5"/>
  <c r="EM880" i="5"/>
  <c r="EL880" i="5"/>
  <c r="FA879" i="5"/>
  <c r="EZ879" i="5"/>
  <c r="EY879" i="5"/>
  <c r="EX879" i="5"/>
  <c r="EW879" i="5"/>
  <c r="EV879" i="5"/>
  <c r="EU879" i="5"/>
  <c r="ET879" i="5"/>
  <c r="ES879" i="5"/>
  <c r="ER879" i="5"/>
  <c r="EQ879" i="5"/>
  <c r="EP879" i="5"/>
  <c r="EO879" i="5"/>
  <c r="EN879" i="5"/>
  <c r="EM879" i="5"/>
  <c r="EL879" i="5"/>
  <c r="FA878" i="5"/>
  <c r="EZ878" i="5"/>
  <c r="EY878" i="5"/>
  <c r="EX878" i="5"/>
  <c r="EW878" i="5"/>
  <c r="EV878" i="5"/>
  <c r="EU878" i="5"/>
  <c r="ET878" i="5"/>
  <c r="ES878" i="5"/>
  <c r="ER878" i="5"/>
  <c r="EQ878" i="5"/>
  <c r="EP878" i="5"/>
  <c r="EO878" i="5"/>
  <c r="EN878" i="5"/>
  <c r="EM878" i="5"/>
  <c r="EL878" i="5"/>
  <c r="FA877" i="5"/>
  <c r="EZ877" i="5"/>
  <c r="EY877" i="5"/>
  <c r="EX877" i="5"/>
  <c r="EW877" i="5"/>
  <c r="EV877" i="5"/>
  <c r="EU877" i="5"/>
  <c r="ET877" i="5"/>
  <c r="ES877" i="5"/>
  <c r="ER877" i="5"/>
  <c r="EQ877" i="5"/>
  <c r="EP877" i="5"/>
  <c r="EO877" i="5"/>
  <c r="EN877" i="5"/>
  <c r="EM877" i="5"/>
  <c r="EL877" i="5"/>
  <c r="FA876" i="5"/>
  <c r="EZ876" i="5"/>
  <c r="EY876" i="5"/>
  <c r="EX876" i="5"/>
  <c r="EW876" i="5"/>
  <c r="EV876" i="5"/>
  <c r="EU876" i="5"/>
  <c r="ET876" i="5"/>
  <c r="ES876" i="5"/>
  <c r="ER876" i="5"/>
  <c r="EQ876" i="5"/>
  <c r="EP876" i="5"/>
  <c r="EO876" i="5"/>
  <c r="EN876" i="5"/>
  <c r="EM876" i="5"/>
  <c r="EL876" i="5"/>
  <c r="FA875" i="5"/>
  <c r="EZ875" i="5"/>
  <c r="EY875" i="5"/>
  <c r="EX875" i="5"/>
  <c r="EW875" i="5"/>
  <c r="EV875" i="5"/>
  <c r="EU875" i="5"/>
  <c r="ET875" i="5"/>
  <c r="ES875" i="5"/>
  <c r="ER875" i="5"/>
  <c r="EQ875" i="5"/>
  <c r="EP875" i="5"/>
  <c r="EO875" i="5"/>
  <c r="EN875" i="5"/>
  <c r="EM875" i="5"/>
  <c r="EL875" i="5"/>
  <c r="FA874" i="5"/>
  <c r="EZ874" i="5"/>
  <c r="EY874" i="5"/>
  <c r="EX874" i="5"/>
  <c r="EW874" i="5"/>
  <c r="EV874" i="5"/>
  <c r="EU874" i="5"/>
  <c r="ET874" i="5"/>
  <c r="ES874" i="5"/>
  <c r="ER874" i="5"/>
  <c r="EQ874" i="5"/>
  <c r="EP874" i="5"/>
  <c r="EO874" i="5"/>
  <c r="EN874" i="5"/>
  <c r="EM874" i="5"/>
  <c r="EL874" i="5"/>
  <c r="FA873" i="5"/>
  <c r="EZ873" i="5"/>
  <c r="EY873" i="5"/>
  <c r="EX873" i="5"/>
  <c r="EW873" i="5"/>
  <c r="EV873" i="5"/>
  <c r="EU873" i="5"/>
  <c r="ET873" i="5"/>
  <c r="ES873" i="5"/>
  <c r="ER873" i="5"/>
  <c r="EQ873" i="5"/>
  <c r="EP873" i="5"/>
  <c r="EO873" i="5"/>
  <c r="EN873" i="5"/>
  <c r="EM873" i="5"/>
  <c r="EL873" i="5"/>
  <c r="FA872" i="5"/>
  <c r="EZ872" i="5"/>
  <c r="EY872" i="5"/>
  <c r="EX872" i="5"/>
  <c r="EW872" i="5"/>
  <c r="EV872" i="5"/>
  <c r="EU872" i="5"/>
  <c r="ET872" i="5"/>
  <c r="ES872" i="5"/>
  <c r="ER872" i="5"/>
  <c r="EQ872" i="5"/>
  <c r="EP872" i="5"/>
  <c r="EO872" i="5"/>
  <c r="EN872" i="5"/>
  <c r="EM872" i="5"/>
  <c r="EL872" i="5"/>
  <c r="FA871" i="5"/>
  <c r="EZ871" i="5"/>
  <c r="EY871" i="5"/>
  <c r="EX871" i="5"/>
  <c r="EW871" i="5"/>
  <c r="EV871" i="5"/>
  <c r="EU871" i="5"/>
  <c r="ET871" i="5"/>
  <c r="ES871" i="5"/>
  <c r="ER871" i="5"/>
  <c r="EQ871" i="5"/>
  <c r="EP871" i="5"/>
  <c r="EO871" i="5"/>
  <c r="EN871" i="5"/>
  <c r="EM871" i="5"/>
  <c r="EL871" i="5"/>
  <c r="FA870" i="5"/>
  <c r="EZ870" i="5"/>
  <c r="EY870" i="5"/>
  <c r="EX870" i="5"/>
  <c r="EW870" i="5"/>
  <c r="EV870" i="5"/>
  <c r="EU870" i="5"/>
  <c r="ET870" i="5"/>
  <c r="ES870" i="5"/>
  <c r="ER870" i="5"/>
  <c r="EQ870" i="5"/>
  <c r="EP870" i="5"/>
  <c r="EO870" i="5"/>
  <c r="EN870" i="5"/>
  <c r="EM870" i="5"/>
  <c r="EL870" i="5"/>
  <c r="FA869" i="5"/>
  <c r="EZ869" i="5"/>
  <c r="EY869" i="5"/>
  <c r="EX869" i="5"/>
  <c r="EW869" i="5"/>
  <c r="EV869" i="5"/>
  <c r="EU869" i="5"/>
  <c r="ET869" i="5"/>
  <c r="ES869" i="5"/>
  <c r="ER869" i="5"/>
  <c r="EQ869" i="5"/>
  <c r="EP869" i="5"/>
  <c r="EO869" i="5"/>
  <c r="EN869" i="5"/>
  <c r="EM869" i="5"/>
  <c r="EL869" i="5"/>
  <c r="FA868" i="5"/>
  <c r="EZ868" i="5"/>
  <c r="EY868" i="5"/>
  <c r="EX868" i="5"/>
  <c r="EW868" i="5"/>
  <c r="EV868" i="5"/>
  <c r="EU868" i="5"/>
  <c r="ET868" i="5"/>
  <c r="ES868" i="5"/>
  <c r="ER868" i="5"/>
  <c r="EQ868" i="5"/>
  <c r="EP868" i="5"/>
  <c r="EO868" i="5"/>
  <c r="EN868" i="5"/>
  <c r="EM868" i="5"/>
  <c r="EL868" i="5"/>
  <c r="FA867" i="5"/>
  <c r="EZ867" i="5"/>
  <c r="EY867" i="5"/>
  <c r="EX867" i="5"/>
  <c r="EW867" i="5"/>
  <c r="EV867" i="5"/>
  <c r="EU867" i="5"/>
  <c r="ET867" i="5"/>
  <c r="ES867" i="5"/>
  <c r="ER867" i="5"/>
  <c r="EQ867" i="5"/>
  <c r="EP867" i="5"/>
  <c r="EO867" i="5"/>
  <c r="EN867" i="5"/>
  <c r="EM867" i="5"/>
  <c r="EL867" i="5"/>
  <c r="FA866" i="5"/>
  <c r="EZ866" i="5"/>
  <c r="EY866" i="5"/>
  <c r="EX866" i="5"/>
  <c r="EW866" i="5"/>
  <c r="EV866" i="5"/>
  <c r="EU866" i="5"/>
  <c r="ET866" i="5"/>
  <c r="ES866" i="5"/>
  <c r="ER866" i="5"/>
  <c r="EQ866" i="5"/>
  <c r="EP866" i="5"/>
  <c r="EO866" i="5"/>
  <c r="EN866" i="5"/>
  <c r="EM866" i="5"/>
  <c r="EL866" i="5"/>
  <c r="FA865" i="5"/>
  <c r="EZ865" i="5"/>
  <c r="EY865" i="5"/>
  <c r="EX865" i="5"/>
  <c r="EW865" i="5"/>
  <c r="EV865" i="5"/>
  <c r="EU865" i="5"/>
  <c r="ET865" i="5"/>
  <c r="ES865" i="5"/>
  <c r="ER865" i="5"/>
  <c r="EQ865" i="5"/>
  <c r="EP865" i="5"/>
  <c r="EO865" i="5"/>
  <c r="EN865" i="5"/>
  <c r="EM865" i="5"/>
  <c r="EL865" i="5"/>
  <c r="FA864" i="5"/>
  <c r="EZ864" i="5"/>
  <c r="EY864" i="5"/>
  <c r="EX864" i="5"/>
  <c r="EW864" i="5"/>
  <c r="EV864" i="5"/>
  <c r="EU864" i="5"/>
  <c r="ET864" i="5"/>
  <c r="ES864" i="5"/>
  <c r="ER864" i="5"/>
  <c r="EQ864" i="5"/>
  <c r="EP864" i="5"/>
  <c r="EO864" i="5"/>
  <c r="EN864" i="5"/>
  <c r="EM864" i="5"/>
  <c r="EL864" i="5"/>
  <c r="FA863" i="5"/>
  <c r="EZ863" i="5"/>
  <c r="EY863" i="5"/>
  <c r="EX863" i="5"/>
  <c r="EW863" i="5"/>
  <c r="EV863" i="5"/>
  <c r="EU863" i="5"/>
  <c r="ET863" i="5"/>
  <c r="ES863" i="5"/>
  <c r="ER863" i="5"/>
  <c r="EQ863" i="5"/>
  <c r="EP863" i="5"/>
  <c r="EO863" i="5"/>
  <c r="EN863" i="5"/>
  <c r="EM863" i="5"/>
  <c r="EL863" i="5"/>
  <c r="FA862" i="5"/>
  <c r="EZ862" i="5"/>
  <c r="EY862" i="5"/>
  <c r="EX862" i="5"/>
  <c r="EW862" i="5"/>
  <c r="EV862" i="5"/>
  <c r="EU862" i="5"/>
  <c r="ET862" i="5"/>
  <c r="ES862" i="5"/>
  <c r="ER862" i="5"/>
  <c r="EQ862" i="5"/>
  <c r="EP862" i="5"/>
  <c r="EO862" i="5"/>
  <c r="EN862" i="5"/>
  <c r="EM862" i="5"/>
  <c r="EL862" i="5"/>
  <c r="FA861" i="5"/>
  <c r="EZ861" i="5"/>
  <c r="EY861" i="5"/>
  <c r="EX861" i="5"/>
  <c r="EW861" i="5"/>
  <c r="EV861" i="5"/>
  <c r="EU861" i="5"/>
  <c r="ET861" i="5"/>
  <c r="ES861" i="5"/>
  <c r="ER861" i="5"/>
  <c r="EQ861" i="5"/>
  <c r="EP861" i="5"/>
  <c r="EO861" i="5"/>
  <c r="EN861" i="5"/>
  <c r="EM861" i="5"/>
  <c r="EL861" i="5"/>
  <c r="FA860" i="5"/>
  <c r="EZ860" i="5"/>
  <c r="EY860" i="5"/>
  <c r="EX860" i="5"/>
  <c r="EW860" i="5"/>
  <c r="EV860" i="5"/>
  <c r="EU860" i="5"/>
  <c r="ET860" i="5"/>
  <c r="ES860" i="5"/>
  <c r="ER860" i="5"/>
  <c r="EQ860" i="5"/>
  <c r="EP860" i="5"/>
  <c r="EO860" i="5"/>
  <c r="EN860" i="5"/>
  <c r="EM860" i="5"/>
  <c r="EL860" i="5"/>
  <c r="FA859" i="5"/>
  <c r="EZ859" i="5"/>
  <c r="EY859" i="5"/>
  <c r="EX859" i="5"/>
  <c r="EW859" i="5"/>
  <c r="EV859" i="5"/>
  <c r="EU859" i="5"/>
  <c r="ET859" i="5"/>
  <c r="ES859" i="5"/>
  <c r="ER859" i="5"/>
  <c r="EQ859" i="5"/>
  <c r="EP859" i="5"/>
  <c r="EO859" i="5"/>
  <c r="EN859" i="5"/>
  <c r="EM859" i="5"/>
  <c r="EL859" i="5"/>
  <c r="FA858" i="5"/>
  <c r="EZ858" i="5"/>
  <c r="EY858" i="5"/>
  <c r="EX858" i="5"/>
  <c r="EW858" i="5"/>
  <c r="EV858" i="5"/>
  <c r="EU858" i="5"/>
  <c r="ET858" i="5"/>
  <c r="ES858" i="5"/>
  <c r="ER858" i="5"/>
  <c r="EQ858" i="5"/>
  <c r="EP858" i="5"/>
  <c r="EO858" i="5"/>
  <c r="EN858" i="5"/>
  <c r="EM858" i="5"/>
  <c r="EL858" i="5"/>
  <c r="FA857" i="5"/>
  <c r="EZ857" i="5"/>
  <c r="EY857" i="5"/>
  <c r="EX857" i="5"/>
  <c r="EW857" i="5"/>
  <c r="EV857" i="5"/>
  <c r="EU857" i="5"/>
  <c r="ET857" i="5"/>
  <c r="ES857" i="5"/>
  <c r="ER857" i="5"/>
  <c r="EQ857" i="5"/>
  <c r="EP857" i="5"/>
  <c r="EO857" i="5"/>
  <c r="EN857" i="5"/>
  <c r="EM857" i="5"/>
  <c r="EL857" i="5"/>
  <c r="FA856" i="5"/>
  <c r="EZ856" i="5"/>
  <c r="EY856" i="5"/>
  <c r="EX856" i="5"/>
  <c r="EW856" i="5"/>
  <c r="EV856" i="5"/>
  <c r="EU856" i="5"/>
  <c r="ET856" i="5"/>
  <c r="ES856" i="5"/>
  <c r="ER856" i="5"/>
  <c r="EQ856" i="5"/>
  <c r="EP856" i="5"/>
  <c r="EO856" i="5"/>
  <c r="EN856" i="5"/>
  <c r="EM856" i="5"/>
  <c r="EL856" i="5"/>
  <c r="FA855" i="5"/>
  <c r="EZ855" i="5"/>
  <c r="EY855" i="5"/>
  <c r="EX855" i="5"/>
  <c r="EW855" i="5"/>
  <c r="EV855" i="5"/>
  <c r="EU855" i="5"/>
  <c r="ET855" i="5"/>
  <c r="ES855" i="5"/>
  <c r="ER855" i="5"/>
  <c r="EQ855" i="5"/>
  <c r="EP855" i="5"/>
  <c r="EO855" i="5"/>
  <c r="EN855" i="5"/>
  <c r="EM855" i="5"/>
  <c r="EL855" i="5"/>
  <c r="FA854" i="5"/>
  <c r="EZ854" i="5"/>
  <c r="EY854" i="5"/>
  <c r="EX854" i="5"/>
  <c r="EW854" i="5"/>
  <c r="EV854" i="5"/>
  <c r="EU854" i="5"/>
  <c r="ET854" i="5"/>
  <c r="ES854" i="5"/>
  <c r="ER854" i="5"/>
  <c r="EQ854" i="5"/>
  <c r="EP854" i="5"/>
  <c r="EO854" i="5"/>
  <c r="EN854" i="5"/>
  <c r="EM854" i="5"/>
  <c r="EL854" i="5"/>
  <c r="FA853" i="5"/>
  <c r="EZ853" i="5"/>
  <c r="EY853" i="5"/>
  <c r="EX853" i="5"/>
  <c r="EW853" i="5"/>
  <c r="EV853" i="5"/>
  <c r="EU853" i="5"/>
  <c r="ET853" i="5"/>
  <c r="ES853" i="5"/>
  <c r="ER853" i="5"/>
  <c r="EQ853" i="5"/>
  <c r="EP853" i="5"/>
  <c r="EO853" i="5"/>
  <c r="EN853" i="5"/>
  <c r="EM853" i="5"/>
  <c r="EL853" i="5"/>
  <c r="FA852" i="5"/>
  <c r="EZ852" i="5"/>
  <c r="EY852" i="5"/>
  <c r="EX852" i="5"/>
  <c r="EW852" i="5"/>
  <c r="EV852" i="5"/>
  <c r="EU852" i="5"/>
  <c r="ET852" i="5"/>
  <c r="ES852" i="5"/>
  <c r="ER852" i="5"/>
  <c r="EQ852" i="5"/>
  <c r="EP852" i="5"/>
  <c r="EO852" i="5"/>
  <c r="EN852" i="5"/>
  <c r="EM852" i="5"/>
  <c r="EL852" i="5"/>
  <c r="FA851" i="5"/>
  <c r="EZ851" i="5"/>
  <c r="EY851" i="5"/>
  <c r="EX851" i="5"/>
  <c r="EW851" i="5"/>
  <c r="EV851" i="5"/>
  <c r="EU851" i="5"/>
  <c r="ET851" i="5"/>
  <c r="ES851" i="5"/>
  <c r="ER851" i="5"/>
  <c r="EQ851" i="5"/>
  <c r="EP851" i="5"/>
  <c r="EO851" i="5"/>
  <c r="EN851" i="5"/>
  <c r="EM851" i="5"/>
  <c r="EL851" i="5"/>
  <c r="FA850" i="5"/>
  <c r="EZ850" i="5"/>
  <c r="EY850" i="5"/>
  <c r="EX850" i="5"/>
  <c r="EW850" i="5"/>
  <c r="EV850" i="5"/>
  <c r="EU850" i="5"/>
  <c r="ET850" i="5"/>
  <c r="ES850" i="5"/>
  <c r="ER850" i="5"/>
  <c r="EQ850" i="5"/>
  <c r="EP850" i="5"/>
  <c r="EO850" i="5"/>
  <c r="EN850" i="5"/>
  <c r="EM850" i="5"/>
  <c r="EL850" i="5"/>
  <c r="FA849" i="5"/>
  <c r="EZ849" i="5"/>
  <c r="EY849" i="5"/>
  <c r="EX849" i="5"/>
  <c r="EW849" i="5"/>
  <c r="EV849" i="5"/>
  <c r="EU849" i="5"/>
  <c r="ET849" i="5"/>
  <c r="ES849" i="5"/>
  <c r="ER849" i="5"/>
  <c r="EQ849" i="5"/>
  <c r="EP849" i="5"/>
  <c r="EO849" i="5"/>
  <c r="EN849" i="5"/>
  <c r="EM849" i="5"/>
  <c r="EL849" i="5"/>
  <c r="FA848" i="5"/>
  <c r="EZ848" i="5"/>
  <c r="EY848" i="5"/>
  <c r="EX848" i="5"/>
  <c r="EW848" i="5"/>
  <c r="EV848" i="5"/>
  <c r="EU848" i="5"/>
  <c r="ET848" i="5"/>
  <c r="ES848" i="5"/>
  <c r="ER848" i="5"/>
  <c r="EQ848" i="5"/>
  <c r="EP848" i="5"/>
  <c r="EO848" i="5"/>
  <c r="EN848" i="5"/>
  <c r="EM848" i="5"/>
  <c r="EL848" i="5"/>
  <c r="FA847" i="5"/>
  <c r="EZ847" i="5"/>
  <c r="EY847" i="5"/>
  <c r="EX847" i="5"/>
  <c r="EW847" i="5"/>
  <c r="EV847" i="5"/>
  <c r="EU847" i="5"/>
  <c r="ET847" i="5"/>
  <c r="ES847" i="5"/>
  <c r="ER847" i="5"/>
  <c r="EQ847" i="5"/>
  <c r="EP847" i="5"/>
  <c r="EO847" i="5"/>
  <c r="EN847" i="5"/>
  <c r="EM847" i="5"/>
  <c r="EL847" i="5"/>
  <c r="FA846" i="5"/>
  <c r="EZ846" i="5"/>
  <c r="EY846" i="5"/>
  <c r="EX846" i="5"/>
  <c r="EW846" i="5"/>
  <c r="EV846" i="5"/>
  <c r="EU846" i="5"/>
  <c r="ET846" i="5"/>
  <c r="ES846" i="5"/>
  <c r="ER846" i="5"/>
  <c r="EQ846" i="5"/>
  <c r="EP846" i="5"/>
  <c r="EO846" i="5"/>
  <c r="EN846" i="5"/>
  <c r="EM846" i="5"/>
  <c r="EL846" i="5"/>
  <c r="FA845" i="5"/>
  <c r="EZ845" i="5"/>
  <c r="EY845" i="5"/>
  <c r="EX845" i="5"/>
  <c r="EW845" i="5"/>
  <c r="EV845" i="5"/>
  <c r="EU845" i="5"/>
  <c r="ET845" i="5"/>
  <c r="ES845" i="5"/>
  <c r="ER845" i="5"/>
  <c r="EQ845" i="5"/>
  <c r="EP845" i="5"/>
  <c r="EO845" i="5"/>
  <c r="EN845" i="5"/>
  <c r="EM845" i="5"/>
  <c r="EL845" i="5"/>
  <c r="FA844" i="5"/>
  <c r="EZ844" i="5"/>
  <c r="EY844" i="5"/>
  <c r="EX844" i="5"/>
  <c r="EW844" i="5"/>
  <c r="EV844" i="5"/>
  <c r="EU844" i="5"/>
  <c r="ET844" i="5"/>
  <c r="ES844" i="5"/>
  <c r="ER844" i="5"/>
  <c r="EQ844" i="5"/>
  <c r="EP844" i="5"/>
  <c r="EO844" i="5"/>
  <c r="EN844" i="5"/>
  <c r="EM844" i="5"/>
  <c r="EL844" i="5"/>
  <c r="FA843" i="5"/>
  <c r="EZ843" i="5"/>
  <c r="EY843" i="5"/>
  <c r="EX843" i="5"/>
  <c r="EW843" i="5"/>
  <c r="EV843" i="5"/>
  <c r="EU843" i="5"/>
  <c r="ET843" i="5"/>
  <c r="ES843" i="5"/>
  <c r="ER843" i="5"/>
  <c r="EQ843" i="5"/>
  <c r="EP843" i="5"/>
  <c r="EO843" i="5"/>
  <c r="EN843" i="5"/>
  <c r="EM843" i="5"/>
  <c r="EL843" i="5"/>
  <c r="FA842" i="5"/>
  <c r="EZ842" i="5"/>
  <c r="EY842" i="5"/>
  <c r="EX842" i="5"/>
  <c r="EW842" i="5"/>
  <c r="EV842" i="5"/>
  <c r="EU842" i="5"/>
  <c r="ET842" i="5"/>
  <c r="ES842" i="5"/>
  <c r="ER842" i="5"/>
  <c r="EQ842" i="5"/>
  <c r="EP842" i="5"/>
  <c r="EO842" i="5"/>
  <c r="EN842" i="5"/>
  <c r="EM842" i="5"/>
  <c r="EL842" i="5"/>
  <c r="FA841" i="5"/>
  <c r="EZ841" i="5"/>
  <c r="EY841" i="5"/>
  <c r="EX841" i="5"/>
  <c r="EW841" i="5"/>
  <c r="EV841" i="5"/>
  <c r="EU841" i="5"/>
  <c r="ET841" i="5"/>
  <c r="ES841" i="5"/>
  <c r="ER841" i="5"/>
  <c r="EQ841" i="5"/>
  <c r="EP841" i="5"/>
  <c r="EO841" i="5"/>
  <c r="EN841" i="5"/>
  <c r="EM841" i="5"/>
  <c r="EL841" i="5"/>
  <c r="FA840" i="5"/>
  <c r="EZ840" i="5"/>
  <c r="EY840" i="5"/>
  <c r="EX840" i="5"/>
  <c r="EW840" i="5"/>
  <c r="EV840" i="5"/>
  <c r="EU840" i="5"/>
  <c r="ET840" i="5"/>
  <c r="ES840" i="5"/>
  <c r="ER840" i="5"/>
  <c r="EQ840" i="5"/>
  <c r="EP840" i="5"/>
  <c r="EO840" i="5"/>
  <c r="EN840" i="5"/>
  <c r="EM840" i="5"/>
  <c r="EL840" i="5"/>
  <c r="FA839" i="5"/>
  <c r="EZ839" i="5"/>
  <c r="EY839" i="5"/>
  <c r="EX839" i="5"/>
  <c r="EW839" i="5"/>
  <c r="EV839" i="5"/>
  <c r="EU839" i="5"/>
  <c r="ET839" i="5"/>
  <c r="ES839" i="5"/>
  <c r="ER839" i="5"/>
  <c r="EQ839" i="5"/>
  <c r="EP839" i="5"/>
  <c r="EO839" i="5"/>
  <c r="EN839" i="5"/>
  <c r="EM839" i="5"/>
  <c r="EL839" i="5"/>
  <c r="FA838" i="5"/>
  <c r="EZ838" i="5"/>
  <c r="EY838" i="5"/>
  <c r="EX838" i="5"/>
  <c r="EW838" i="5"/>
  <c r="EV838" i="5"/>
  <c r="EU838" i="5"/>
  <c r="ET838" i="5"/>
  <c r="ES838" i="5"/>
  <c r="ER838" i="5"/>
  <c r="EQ838" i="5"/>
  <c r="EP838" i="5"/>
  <c r="EO838" i="5"/>
  <c r="EN838" i="5"/>
  <c r="EM838" i="5"/>
  <c r="EL838" i="5"/>
  <c r="FA837" i="5"/>
  <c r="EZ837" i="5"/>
  <c r="EY837" i="5"/>
  <c r="EX837" i="5"/>
  <c r="EW837" i="5"/>
  <c r="EV837" i="5"/>
  <c r="EU837" i="5"/>
  <c r="ET837" i="5"/>
  <c r="ES837" i="5"/>
  <c r="ER837" i="5"/>
  <c r="EQ837" i="5"/>
  <c r="EP837" i="5"/>
  <c r="EO837" i="5"/>
  <c r="EN837" i="5"/>
  <c r="EM837" i="5"/>
  <c r="EL837" i="5"/>
  <c r="FA836" i="5"/>
  <c r="EZ836" i="5"/>
  <c r="EY836" i="5"/>
  <c r="EX836" i="5"/>
  <c r="EW836" i="5"/>
  <c r="EV836" i="5"/>
  <c r="EU836" i="5"/>
  <c r="ET836" i="5"/>
  <c r="ES836" i="5"/>
  <c r="ER836" i="5"/>
  <c r="EQ836" i="5"/>
  <c r="EP836" i="5"/>
  <c r="EO836" i="5"/>
  <c r="EN836" i="5"/>
  <c r="EM836" i="5"/>
  <c r="EL836" i="5"/>
  <c r="FA835" i="5"/>
  <c r="EZ835" i="5"/>
  <c r="EY835" i="5"/>
  <c r="EX835" i="5"/>
  <c r="EW835" i="5"/>
  <c r="EV835" i="5"/>
  <c r="EU835" i="5"/>
  <c r="ET835" i="5"/>
  <c r="ES835" i="5"/>
  <c r="ER835" i="5"/>
  <c r="EQ835" i="5"/>
  <c r="EP835" i="5"/>
  <c r="EO835" i="5"/>
  <c r="EN835" i="5"/>
  <c r="EM835" i="5"/>
  <c r="EL835" i="5"/>
  <c r="FA834" i="5"/>
  <c r="EZ834" i="5"/>
  <c r="EY834" i="5"/>
  <c r="EX834" i="5"/>
  <c r="EW834" i="5"/>
  <c r="EV834" i="5"/>
  <c r="EU834" i="5"/>
  <c r="ET834" i="5"/>
  <c r="ES834" i="5"/>
  <c r="ER834" i="5"/>
  <c r="EQ834" i="5"/>
  <c r="EP834" i="5"/>
  <c r="EO834" i="5"/>
  <c r="EN834" i="5"/>
  <c r="EM834" i="5"/>
  <c r="EL834" i="5"/>
  <c r="FA833" i="5"/>
  <c r="EZ833" i="5"/>
  <c r="EY833" i="5"/>
  <c r="EX833" i="5"/>
  <c r="EW833" i="5"/>
  <c r="EV833" i="5"/>
  <c r="EU833" i="5"/>
  <c r="ET833" i="5"/>
  <c r="ES833" i="5"/>
  <c r="ER833" i="5"/>
  <c r="EQ833" i="5"/>
  <c r="EP833" i="5"/>
  <c r="EO833" i="5"/>
  <c r="EN833" i="5"/>
  <c r="EM833" i="5"/>
  <c r="EL833" i="5"/>
  <c r="FA832" i="5"/>
  <c r="EZ832" i="5"/>
  <c r="EY832" i="5"/>
  <c r="EX832" i="5"/>
  <c r="EW832" i="5"/>
  <c r="EV832" i="5"/>
  <c r="EU832" i="5"/>
  <c r="ET832" i="5"/>
  <c r="ES832" i="5"/>
  <c r="ER832" i="5"/>
  <c r="EQ832" i="5"/>
  <c r="EP832" i="5"/>
  <c r="EO832" i="5"/>
  <c r="EN832" i="5"/>
  <c r="EM832" i="5"/>
  <c r="EL832" i="5"/>
  <c r="FA831" i="5"/>
  <c r="EZ831" i="5"/>
  <c r="EY831" i="5"/>
  <c r="EX831" i="5"/>
  <c r="EW831" i="5"/>
  <c r="EV831" i="5"/>
  <c r="EU831" i="5"/>
  <c r="ET831" i="5"/>
  <c r="ES831" i="5"/>
  <c r="ER831" i="5"/>
  <c r="EQ831" i="5"/>
  <c r="EP831" i="5"/>
  <c r="EO831" i="5"/>
  <c r="EN831" i="5"/>
  <c r="EM831" i="5"/>
  <c r="EL831" i="5"/>
  <c r="FA830" i="5"/>
  <c r="EZ830" i="5"/>
  <c r="EY830" i="5"/>
  <c r="EX830" i="5"/>
  <c r="EW830" i="5"/>
  <c r="EV830" i="5"/>
  <c r="EU830" i="5"/>
  <c r="ET830" i="5"/>
  <c r="ES830" i="5"/>
  <c r="ER830" i="5"/>
  <c r="EQ830" i="5"/>
  <c r="EP830" i="5"/>
  <c r="EO830" i="5"/>
  <c r="EN830" i="5"/>
  <c r="EM830" i="5"/>
  <c r="EL830" i="5"/>
  <c r="FA829" i="5"/>
  <c r="EZ829" i="5"/>
  <c r="EY829" i="5"/>
  <c r="EX829" i="5"/>
  <c r="EW829" i="5"/>
  <c r="EV829" i="5"/>
  <c r="EU829" i="5"/>
  <c r="ET829" i="5"/>
  <c r="ES829" i="5"/>
  <c r="ER829" i="5"/>
  <c r="EQ829" i="5"/>
  <c r="EP829" i="5"/>
  <c r="EO829" i="5"/>
  <c r="EN829" i="5"/>
  <c r="EM829" i="5"/>
  <c r="EL829" i="5"/>
  <c r="FA828" i="5"/>
  <c r="EZ828" i="5"/>
  <c r="EY828" i="5"/>
  <c r="EX828" i="5"/>
  <c r="EW828" i="5"/>
  <c r="EV828" i="5"/>
  <c r="EU828" i="5"/>
  <c r="ET828" i="5"/>
  <c r="ES828" i="5"/>
  <c r="ER828" i="5"/>
  <c r="EQ828" i="5"/>
  <c r="EP828" i="5"/>
  <c r="EO828" i="5"/>
  <c r="EN828" i="5"/>
  <c r="EM828" i="5"/>
  <c r="EL828" i="5"/>
  <c r="FA827" i="5"/>
  <c r="EZ827" i="5"/>
  <c r="EY827" i="5"/>
  <c r="EX827" i="5"/>
  <c r="EW827" i="5"/>
  <c r="EV827" i="5"/>
  <c r="EU827" i="5"/>
  <c r="ET827" i="5"/>
  <c r="ES827" i="5"/>
  <c r="ER827" i="5"/>
  <c r="EQ827" i="5"/>
  <c r="EP827" i="5"/>
  <c r="EO827" i="5"/>
  <c r="EN827" i="5"/>
  <c r="EM827" i="5"/>
  <c r="EL827" i="5"/>
  <c r="FA826" i="5"/>
  <c r="EZ826" i="5"/>
  <c r="EY826" i="5"/>
  <c r="EX826" i="5"/>
  <c r="EW826" i="5"/>
  <c r="EV826" i="5"/>
  <c r="EU826" i="5"/>
  <c r="ET826" i="5"/>
  <c r="ES826" i="5"/>
  <c r="ER826" i="5"/>
  <c r="EQ826" i="5"/>
  <c r="EP826" i="5"/>
  <c r="EO826" i="5"/>
  <c r="EN826" i="5"/>
  <c r="EM826" i="5"/>
  <c r="EL826" i="5"/>
  <c r="FA825" i="5"/>
  <c r="EZ825" i="5"/>
  <c r="EY825" i="5"/>
  <c r="EX825" i="5"/>
  <c r="EW825" i="5"/>
  <c r="EV825" i="5"/>
  <c r="EU825" i="5"/>
  <c r="ET825" i="5"/>
  <c r="ES825" i="5"/>
  <c r="ER825" i="5"/>
  <c r="EQ825" i="5"/>
  <c r="EP825" i="5"/>
  <c r="EO825" i="5"/>
  <c r="EN825" i="5"/>
  <c r="EM825" i="5"/>
  <c r="EL825" i="5"/>
  <c r="FA824" i="5"/>
  <c r="EZ824" i="5"/>
  <c r="EY824" i="5"/>
  <c r="EX824" i="5"/>
  <c r="EW824" i="5"/>
  <c r="EV824" i="5"/>
  <c r="EU824" i="5"/>
  <c r="ET824" i="5"/>
  <c r="ES824" i="5"/>
  <c r="ER824" i="5"/>
  <c r="EQ824" i="5"/>
  <c r="EP824" i="5"/>
  <c r="EO824" i="5"/>
  <c r="EN824" i="5"/>
  <c r="EM824" i="5"/>
  <c r="EL824" i="5"/>
  <c r="FA823" i="5"/>
  <c r="EZ823" i="5"/>
  <c r="EY823" i="5"/>
  <c r="EX823" i="5"/>
  <c r="EW823" i="5"/>
  <c r="EV823" i="5"/>
  <c r="EU823" i="5"/>
  <c r="ET823" i="5"/>
  <c r="ES823" i="5"/>
  <c r="ER823" i="5"/>
  <c r="EQ823" i="5"/>
  <c r="EP823" i="5"/>
  <c r="EO823" i="5"/>
  <c r="EN823" i="5"/>
  <c r="EM823" i="5"/>
  <c r="EL823" i="5"/>
  <c r="FA822" i="5"/>
  <c r="EZ822" i="5"/>
  <c r="EY822" i="5"/>
  <c r="EX822" i="5"/>
  <c r="EW822" i="5"/>
  <c r="EV822" i="5"/>
  <c r="EU822" i="5"/>
  <c r="ET822" i="5"/>
  <c r="ES822" i="5"/>
  <c r="ER822" i="5"/>
  <c r="EQ822" i="5"/>
  <c r="EP822" i="5"/>
  <c r="EO822" i="5"/>
  <c r="EN822" i="5"/>
  <c r="EM822" i="5"/>
  <c r="EL822" i="5"/>
  <c r="FA821" i="5"/>
  <c r="EZ821" i="5"/>
  <c r="EY821" i="5"/>
  <c r="EX821" i="5"/>
  <c r="EW821" i="5"/>
  <c r="EV821" i="5"/>
  <c r="EU821" i="5"/>
  <c r="ET821" i="5"/>
  <c r="ES821" i="5"/>
  <c r="ER821" i="5"/>
  <c r="EQ821" i="5"/>
  <c r="EP821" i="5"/>
  <c r="EO821" i="5"/>
  <c r="EN821" i="5"/>
  <c r="EM821" i="5"/>
  <c r="EL821" i="5"/>
  <c r="FA820" i="5"/>
  <c r="EZ820" i="5"/>
  <c r="EY820" i="5"/>
  <c r="EX820" i="5"/>
  <c r="EW820" i="5"/>
  <c r="EV820" i="5"/>
  <c r="EU820" i="5"/>
  <c r="ET820" i="5"/>
  <c r="ES820" i="5"/>
  <c r="ER820" i="5"/>
  <c r="EQ820" i="5"/>
  <c r="EP820" i="5"/>
  <c r="EO820" i="5"/>
  <c r="EN820" i="5"/>
  <c r="EM820" i="5"/>
  <c r="EL820" i="5"/>
  <c r="FA819" i="5"/>
  <c r="EZ819" i="5"/>
  <c r="EY819" i="5"/>
  <c r="EX819" i="5"/>
  <c r="EW819" i="5"/>
  <c r="EV819" i="5"/>
  <c r="EU819" i="5"/>
  <c r="ET819" i="5"/>
  <c r="ES819" i="5"/>
  <c r="ER819" i="5"/>
  <c r="EQ819" i="5"/>
  <c r="EP819" i="5"/>
  <c r="EO819" i="5"/>
  <c r="EN819" i="5"/>
  <c r="EM819" i="5"/>
  <c r="EL819" i="5"/>
  <c r="FA818" i="5"/>
  <c r="EZ818" i="5"/>
  <c r="EY818" i="5"/>
  <c r="EX818" i="5"/>
  <c r="EW818" i="5"/>
  <c r="EV818" i="5"/>
  <c r="EU818" i="5"/>
  <c r="ET818" i="5"/>
  <c r="ES818" i="5"/>
  <c r="ER818" i="5"/>
  <c r="EQ818" i="5"/>
  <c r="EP818" i="5"/>
  <c r="EO818" i="5"/>
  <c r="EN818" i="5"/>
  <c r="EM818" i="5"/>
  <c r="EL818" i="5"/>
  <c r="FA817" i="5"/>
  <c r="EZ817" i="5"/>
  <c r="EY817" i="5"/>
  <c r="EX817" i="5"/>
  <c r="EW817" i="5"/>
  <c r="EV817" i="5"/>
  <c r="EU817" i="5"/>
  <c r="ET817" i="5"/>
  <c r="ES817" i="5"/>
  <c r="ER817" i="5"/>
  <c r="EQ817" i="5"/>
  <c r="EP817" i="5"/>
  <c r="EO817" i="5"/>
  <c r="EN817" i="5"/>
  <c r="EM817" i="5"/>
  <c r="EL817" i="5"/>
  <c r="FA816" i="5"/>
  <c r="EZ816" i="5"/>
  <c r="EY816" i="5"/>
  <c r="EX816" i="5"/>
  <c r="EW816" i="5"/>
  <c r="EV816" i="5"/>
  <c r="EU816" i="5"/>
  <c r="ET816" i="5"/>
  <c r="ES816" i="5"/>
  <c r="ER816" i="5"/>
  <c r="EQ816" i="5"/>
  <c r="EP816" i="5"/>
  <c r="EO816" i="5"/>
  <c r="EN816" i="5"/>
  <c r="EM816" i="5"/>
  <c r="EL816" i="5"/>
  <c r="FA815" i="5"/>
  <c r="EZ815" i="5"/>
  <c r="EY815" i="5"/>
  <c r="EX815" i="5"/>
  <c r="EW815" i="5"/>
  <c r="EV815" i="5"/>
  <c r="EU815" i="5"/>
  <c r="ET815" i="5"/>
  <c r="ES815" i="5"/>
  <c r="ER815" i="5"/>
  <c r="EQ815" i="5"/>
  <c r="EP815" i="5"/>
  <c r="EO815" i="5"/>
  <c r="EN815" i="5"/>
  <c r="EM815" i="5"/>
  <c r="EL815" i="5"/>
  <c r="FA814" i="5"/>
  <c r="EZ814" i="5"/>
  <c r="EY814" i="5"/>
  <c r="EX814" i="5"/>
  <c r="EW814" i="5"/>
  <c r="EV814" i="5"/>
  <c r="EU814" i="5"/>
  <c r="ET814" i="5"/>
  <c r="ES814" i="5"/>
  <c r="ER814" i="5"/>
  <c r="EQ814" i="5"/>
  <c r="EP814" i="5"/>
  <c r="EO814" i="5"/>
  <c r="EN814" i="5"/>
  <c r="EM814" i="5"/>
  <c r="EL814" i="5"/>
  <c r="FA813" i="5"/>
  <c r="EZ813" i="5"/>
  <c r="EY813" i="5"/>
  <c r="EX813" i="5"/>
  <c r="EW813" i="5"/>
  <c r="EV813" i="5"/>
  <c r="EU813" i="5"/>
  <c r="ET813" i="5"/>
  <c r="ES813" i="5"/>
  <c r="ER813" i="5"/>
  <c r="EQ813" i="5"/>
  <c r="EP813" i="5"/>
  <c r="EO813" i="5"/>
  <c r="EN813" i="5"/>
  <c r="EM813" i="5"/>
  <c r="EL813" i="5"/>
  <c r="FA812" i="5"/>
  <c r="EZ812" i="5"/>
  <c r="EY812" i="5"/>
  <c r="EX812" i="5"/>
  <c r="EW812" i="5"/>
  <c r="EV812" i="5"/>
  <c r="EU812" i="5"/>
  <c r="ET812" i="5"/>
  <c r="ES812" i="5"/>
  <c r="ER812" i="5"/>
  <c r="EQ812" i="5"/>
  <c r="EP812" i="5"/>
  <c r="EO812" i="5"/>
  <c r="EN812" i="5"/>
  <c r="EM812" i="5"/>
  <c r="EL812" i="5"/>
  <c r="FA811" i="5"/>
  <c r="EZ811" i="5"/>
  <c r="EY811" i="5"/>
  <c r="EX811" i="5"/>
  <c r="EW811" i="5"/>
  <c r="EV811" i="5"/>
  <c r="EU811" i="5"/>
  <c r="ET811" i="5"/>
  <c r="ES811" i="5"/>
  <c r="ER811" i="5"/>
  <c r="EQ811" i="5"/>
  <c r="EP811" i="5"/>
  <c r="EO811" i="5"/>
  <c r="EN811" i="5"/>
  <c r="EM811" i="5"/>
  <c r="EL811" i="5"/>
  <c r="FA810" i="5"/>
  <c r="EZ810" i="5"/>
  <c r="EY810" i="5"/>
  <c r="EX810" i="5"/>
  <c r="EW810" i="5"/>
  <c r="EV810" i="5"/>
  <c r="EU810" i="5"/>
  <c r="ET810" i="5"/>
  <c r="ES810" i="5"/>
  <c r="ER810" i="5"/>
  <c r="EQ810" i="5"/>
  <c r="EP810" i="5"/>
  <c r="EO810" i="5"/>
  <c r="EN810" i="5"/>
  <c r="EM810" i="5"/>
  <c r="EL810" i="5"/>
  <c r="FA809" i="5"/>
  <c r="EZ809" i="5"/>
  <c r="EY809" i="5"/>
  <c r="EX809" i="5"/>
  <c r="EW809" i="5"/>
  <c r="EV809" i="5"/>
  <c r="EU809" i="5"/>
  <c r="ET809" i="5"/>
  <c r="ES809" i="5"/>
  <c r="ER809" i="5"/>
  <c r="EQ809" i="5"/>
  <c r="EP809" i="5"/>
  <c r="EO809" i="5"/>
  <c r="EN809" i="5"/>
  <c r="EM809" i="5"/>
  <c r="EL809" i="5"/>
  <c r="FA808" i="5"/>
  <c r="EZ808" i="5"/>
  <c r="EY808" i="5"/>
  <c r="EX808" i="5"/>
  <c r="EW808" i="5"/>
  <c r="EV808" i="5"/>
  <c r="EU808" i="5"/>
  <c r="ET808" i="5"/>
  <c r="ES808" i="5"/>
  <c r="ER808" i="5"/>
  <c r="EQ808" i="5"/>
  <c r="EP808" i="5"/>
  <c r="EO808" i="5"/>
  <c r="EN808" i="5"/>
  <c r="EM808" i="5"/>
  <c r="EL808" i="5"/>
  <c r="FA807" i="5"/>
  <c r="EZ807" i="5"/>
  <c r="EY807" i="5"/>
  <c r="EX807" i="5"/>
  <c r="EW807" i="5"/>
  <c r="EV807" i="5"/>
  <c r="EU807" i="5"/>
  <c r="ET807" i="5"/>
  <c r="ES807" i="5"/>
  <c r="ER807" i="5"/>
  <c r="EQ807" i="5"/>
  <c r="EP807" i="5"/>
  <c r="EO807" i="5"/>
  <c r="EN807" i="5"/>
  <c r="EM807" i="5"/>
  <c r="EL807" i="5"/>
  <c r="FA806" i="5"/>
  <c r="EZ806" i="5"/>
  <c r="EY806" i="5"/>
  <c r="EX806" i="5"/>
  <c r="EW806" i="5"/>
  <c r="EV806" i="5"/>
  <c r="EU806" i="5"/>
  <c r="ET806" i="5"/>
  <c r="ES806" i="5"/>
  <c r="ER806" i="5"/>
  <c r="EQ806" i="5"/>
  <c r="EP806" i="5"/>
  <c r="EO806" i="5"/>
  <c r="EN806" i="5"/>
  <c r="EM806" i="5"/>
  <c r="EL806" i="5"/>
  <c r="FA805" i="5"/>
  <c r="EZ805" i="5"/>
  <c r="EY805" i="5"/>
  <c r="EX805" i="5"/>
  <c r="EW805" i="5"/>
  <c r="EV805" i="5"/>
  <c r="EU805" i="5"/>
  <c r="ET805" i="5"/>
  <c r="ES805" i="5"/>
  <c r="ER805" i="5"/>
  <c r="EQ805" i="5"/>
  <c r="EP805" i="5"/>
  <c r="EO805" i="5"/>
  <c r="EN805" i="5"/>
  <c r="EM805" i="5"/>
  <c r="EL805" i="5"/>
  <c r="FA804" i="5"/>
  <c r="EZ804" i="5"/>
  <c r="EY804" i="5"/>
  <c r="EX804" i="5"/>
  <c r="EW804" i="5"/>
  <c r="EV804" i="5"/>
  <c r="EU804" i="5"/>
  <c r="ET804" i="5"/>
  <c r="ES804" i="5"/>
  <c r="ER804" i="5"/>
  <c r="EQ804" i="5"/>
  <c r="EP804" i="5"/>
  <c r="EO804" i="5"/>
  <c r="EN804" i="5"/>
  <c r="EM804" i="5"/>
  <c r="EL804" i="5"/>
  <c r="FA803" i="5"/>
  <c r="EZ803" i="5"/>
  <c r="EY803" i="5"/>
  <c r="EX803" i="5"/>
  <c r="EW803" i="5"/>
  <c r="EV803" i="5"/>
  <c r="EU803" i="5"/>
  <c r="ET803" i="5"/>
  <c r="ES803" i="5"/>
  <c r="ER803" i="5"/>
  <c r="EQ803" i="5"/>
  <c r="EP803" i="5"/>
  <c r="EO803" i="5"/>
  <c r="EN803" i="5"/>
  <c r="EM803" i="5"/>
  <c r="EL803" i="5"/>
  <c r="FA802" i="5"/>
  <c r="EZ802" i="5"/>
  <c r="EY802" i="5"/>
  <c r="EX802" i="5"/>
  <c r="EW802" i="5"/>
  <c r="EV802" i="5"/>
  <c r="EU802" i="5"/>
  <c r="ET802" i="5"/>
  <c r="ES802" i="5"/>
  <c r="ER802" i="5"/>
  <c r="EQ802" i="5"/>
  <c r="EP802" i="5"/>
  <c r="EO802" i="5"/>
  <c r="EN802" i="5"/>
  <c r="EM802" i="5"/>
  <c r="EL802" i="5"/>
  <c r="FA801" i="5"/>
  <c r="EZ801" i="5"/>
  <c r="EY801" i="5"/>
  <c r="EX801" i="5"/>
  <c r="EW801" i="5"/>
  <c r="EV801" i="5"/>
  <c r="EU801" i="5"/>
  <c r="ET801" i="5"/>
  <c r="ES801" i="5"/>
  <c r="ER801" i="5"/>
  <c r="EQ801" i="5"/>
  <c r="EP801" i="5"/>
  <c r="EO801" i="5"/>
  <c r="EN801" i="5"/>
  <c r="EM801" i="5"/>
  <c r="EL801" i="5"/>
  <c r="FA800" i="5"/>
  <c r="EZ800" i="5"/>
  <c r="EY800" i="5"/>
  <c r="EX800" i="5"/>
  <c r="EW800" i="5"/>
  <c r="EV800" i="5"/>
  <c r="EU800" i="5"/>
  <c r="ET800" i="5"/>
  <c r="ES800" i="5"/>
  <c r="ER800" i="5"/>
  <c r="EQ800" i="5"/>
  <c r="EP800" i="5"/>
  <c r="EO800" i="5"/>
  <c r="EN800" i="5"/>
  <c r="EM800" i="5"/>
  <c r="EL800" i="5"/>
  <c r="FA799" i="5"/>
  <c r="EZ799" i="5"/>
  <c r="EY799" i="5"/>
  <c r="EX799" i="5"/>
  <c r="EW799" i="5"/>
  <c r="EV799" i="5"/>
  <c r="EU799" i="5"/>
  <c r="ET799" i="5"/>
  <c r="ES799" i="5"/>
  <c r="ER799" i="5"/>
  <c r="EQ799" i="5"/>
  <c r="EP799" i="5"/>
  <c r="EO799" i="5"/>
  <c r="EN799" i="5"/>
  <c r="EM799" i="5"/>
  <c r="EL799" i="5"/>
  <c r="FA798" i="5"/>
  <c r="EZ798" i="5"/>
  <c r="EY798" i="5"/>
  <c r="EX798" i="5"/>
  <c r="EW798" i="5"/>
  <c r="EV798" i="5"/>
  <c r="EU798" i="5"/>
  <c r="ET798" i="5"/>
  <c r="ES798" i="5"/>
  <c r="ER798" i="5"/>
  <c r="EQ798" i="5"/>
  <c r="EP798" i="5"/>
  <c r="EO798" i="5"/>
  <c r="EN798" i="5"/>
  <c r="EM798" i="5"/>
  <c r="EL798" i="5"/>
  <c r="FA797" i="5"/>
  <c r="EZ797" i="5"/>
  <c r="EY797" i="5"/>
  <c r="EX797" i="5"/>
  <c r="EW797" i="5"/>
  <c r="EV797" i="5"/>
  <c r="EU797" i="5"/>
  <c r="ET797" i="5"/>
  <c r="ES797" i="5"/>
  <c r="ER797" i="5"/>
  <c r="EQ797" i="5"/>
  <c r="EP797" i="5"/>
  <c r="EO797" i="5"/>
  <c r="EN797" i="5"/>
  <c r="EM797" i="5"/>
  <c r="EL797" i="5"/>
  <c r="FA796" i="5"/>
  <c r="EZ796" i="5"/>
  <c r="EY796" i="5"/>
  <c r="EX796" i="5"/>
  <c r="EW796" i="5"/>
  <c r="EV796" i="5"/>
  <c r="EU796" i="5"/>
  <c r="ET796" i="5"/>
  <c r="ES796" i="5"/>
  <c r="ER796" i="5"/>
  <c r="EQ796" i="5"/>
  <c r="EP796" i="5"/>
  <c r="EO796" i="5"/>
  <c r="EN796" i="5"/>
  <c r="EM796" i="5"/>
  <c r="EL796" i="5"/>
  <c r="FA795" i="5"/>
  <c r="EZ795" i="5"/>
  <c r="EY795" i="5"/>
  <c r="EX795" i="5"/>
  <c r="EW795" i="5"/>
  <c r="EV795" i="5"/>
  <c r="EU795" i="5"/>
  <c r="ET795" i="5"/>
  <c r="ES795" i="5"/>
  <c r="ER795" i="5"/>
  <c r="EQ795" i="5"/>
  <c r="EP795" i="5"/>
  <c r="EO795" i="5"/>
  <c r="EN795" i="5"/>
  <c r="EM795" i="5"/>
  <c r="EL795" i="5"/>
  <c r="FA794" i="5"/>
  <c r="EZ794" i="5"/>
  <c r="EY794" i="5"/>
  <c r="EX794" i="5"/>
  <c r="EW794" i="5"/>
  <c r="EV794" i="5"/>
  <c r="EU794" i="5"/>
  <c r="ET794" i="5"/>
  <c r="ES794" i="5"/>
  <c r="ER794" i="5"/>
  <c r="EQ794" i="5"/>
  <c r="EP794" i="5"/>
  <c r="EO794" i="5"/>
  <c r="EN794" i="5"/>
  <c r="EM794" i="5"/>
  <c r="EL794" i="5"/>
  <c r="FA793" i="5"/>
  <c r="EZ793" i="5"/>
  <c r="EY793" i="5"/>
  <c r="EX793" i="5"/>
  <c r="EW793" i="5"/>
  <c r="EV793" i="5"/>
  <c r="EU793" i="5"/>
  <c r="ET793" i="5"/>
  <c r="ES793" i="5"/>
  <c r="ER793" i="5"/>
  <c r="EQ793" i="5"/>
  <c r="EP793" i="5"/>
  <c r="EO793" i="5"/>
  <c r="EN793" i="5"/>
  <c r="EM793" i="5"/>
  <c r="EL793" i="5"/>
  <c r="FA792" i="5"/>
  <c r="EZ792" i="5"/>
  <c r="EY792" i="5"/>
  <c r="EX792" i="5"/>
  <c r="EW792" i="5"/>
  <c r="EV792" i="5"/>
  <c r="EU792" i="5"/>
  <c r="ET792" i="5"/>
  <c r="ES792" i="5"/>
  <c r="ER792" i="5"/>
  <c r="EQ792" i="5"/>
  <c r="EP792" i="5"/>
  <c r="EO792" i="5"/>
  <c r="EN792" i="5"/>
  <c r="EM792" i="5"/>
  <c r="EL792" i="5"/>
  <c r="FA791" i="5"/>
  <c r="EZ791" i="5"/>
  <c r="EY791" i="5"/>
  <c r="EX791" i="5"/>
  <c r="EW791" i="5"/>
  <c r="EV791" i="5"/>
  <c r="EU791" i="5"/>
  <c r="ET791" i="5"/>
  <c r="ES791" i="5"/>
  <c r="ER791" i="5"/>
  <c r="EQ791" i="5"/>
  <c r="EP791" i="5"/>
  <c r="EO791" i="5"/>
  <c r="EN791" i="5"/>
  <c r="EM791" i="5"/>
  <c r="EL791" i="5"/>
  <c r="FA790" i="5"/>
  <c r="EZ790" i="5"/>
  <c r="EY790" i="5"/>
  <c r="EX790" i="5"/>
  <c r="EW790" i="5"/>
  <c r="EV790" i="5"/>
  <c r="EU790" i="5"/>
  <c r="ET790" i="5"/>
  <c r="ES790" i="5"/>
  <c r="ER790" i="5"/>
  <c r="EQ790" i="5"/>
  <c r="EP790" i="5"/>
  <c r="EO790" i="5"/>
  <c r="EN790" i="5"/>
  <c r="EM790" i="5"/>
  <c r="EL790" i="5"/>
  <c r="FA789" i="5"/>
  <c r="EZ789" i="5"/>
  <c r="EY789" i="5"/>
  <c r="EX789" i="5"/>
  <c r="EW789" i="5"/>
  <c r="EV789" i="5"/>
  <c r="EU789" i="5"/>
  <c r="ET789" i="5"/>
  <c r="ES789" i="5"/>
  <c r="ER789" i="5"/>
  <c r="EQ789" i="5"/>
  <c r="EP789" i="5"/>
  <c r="EO789" i="5"/>
  <c r="EN789" i="5"/>
  <c r="EM789" i="5"/>
  <c r="EL789" i="5"/>
  <c r="FA788" i="5"/>
  <c r="EZ788" i="5"/>
  <c r="EY788" i="5"/>
  <c r="EX788" i="5"/>
  <c r="EW788" i="5"/>
  <c r="EV788" i="5"/>
  <c r="EU788" i="5"/>
  <c r="ET788" i="5"/>
  <c r="ES788" i="5"/>
  <c r="ER788" i="5"/>
  <c r="EQ788" i="5"/>
  <c r="EP788" i="5"/>
  <c r="EO788" i="5"/>
  <c r="EN788" i="5"/>
  <c r="EM788" i="5"/>
  <c r="EL788" i="5"/>
  <c r="FA787" i="5"/>
  <c r="EZ787" i="5"/>
  <c r="EY787" i="5"/>
  <c r="EX787" i="5"/>
  <c r="EW787" i="5"/>
  <c r="EV787" i="5"/>
  <c r="EU787" i="5"/>
  <c r="ET787" i="5"/>
  <c r="ES787" i="5"/>
  <c r="ER787" i="5"/>
  <c r="EQ787" i="5"/>
  <c r="EP787" i="5"/>
  <c r="EO787" i="5"/>
  <c r="EN787" i="5"/>
  <c r="EM787" i="5"/>
  <c r="EL787" i="5"/>
  <c r="FA786" i="5"/>
  <c r="EZ786" i="5"/>
  <c r="EY786" i="5"/>
  <c r="EX786" i="5"/>
  <c r="EW786" i="5"/>
  <c r="EV786" i="5"/>
  <c r="EU786" i="5"/>
  <c r="ET786" i="5"/>
  <c r="ES786" i="5"/>
  <c r="ER786" i="5"/>
  <c r="EQ786" i="5"/>
  <c r="EP786" i="5"/>
  <c r="EO786" i="5"/>
  <c r="EN786" i="5"/>
  <c r="EM786" i="5"/>
  <c r="EL786" i="5"/>
  <c r="FA785" i="5"/>
  <c r="EZ785" i="5"/>
  <c r="EY785" i="5"/>
  <c r="EX785" i="5"/>
  <c r="EW785" i="5"/>
  <c r="EV785" i="5"/>
  <c r="EU785" i="5"/>
  <c r="ET785" i="5"/>
  <c r="ES785" i="5"/>
  <c r="ER785" i="5"/>
  <c r="EQ785" i="5"/>
  <c r="EP785" i="5"/>
  <c r="EO785" i="5"/>
  <c r="EN785" i="5"/>
  <c r="EM785" i="5"/>
  <c r="EL785" i="5"/>
  <c r="FA784" i="5"/>
  <c r="EZ784" i="5"/>
  <c r="EY784" i="5"/>
  <c r="EX784" i="5"/>
  <c r="EW784" i="5"/>
  <c r="EV784" i="5"/>
  <c r="EU784" i="5"/>
  <c r="ET784" i="5"/>
  <c r="ES784" i="5"/>
  <c r="ER784" i="5"/>
  <c r="EQ784" i="5"/>
  <c r="EP784" i="5"/>
  <c r="EO784" i="5"/>
  <c r="EN784" i="5"/>
  <c r="EM784" i="5"/>
  <c r="EL784" i="5"/>
  <c r="FA783" i="5"/>
  <c r="EZ783" i="5"/>
  <c r="EY783" i="5"/>
  <c r="EX783" i="5"/>
  <c r="EW783" i="5"/>
  <c r="EV783" i="5"/>
  <c r="EU783" i="5"/>
  <c r="ET783" i="5"/>
  <c r="ES783" i="5"/>
  <c r="ER783" i="5"/>
  <c r="EQ783" i="5"/>
  <c r="EP783" i="5"/>
  <c r="EO783" i="5"/>
  <c r="EN783" i="5"/>
  <c r="EM783" i="5"/>
  <c r="EL783" i="5"/>
  <c r="FA782" i="5"/>
  <c r="EZ782" i="5"/>
  <c r="EY782" i="5"/>
  <c r="EX782" i="5"/>
  <c r="EW782" i="5"/>
  <c r="EV782" i="5"/>
  <c r="EU782" i="5"/>
  <c r="ET782" i="5"/>
  <c r="ES782" i="5"/>
  <c r="ER782" i="5"/>
  <c r="EQ782" i="5"/>
  <c r="EP782" i="5"/>
  <c r="EO782" i="5"/>
  <c r="EN782" i="5"/>
  <c r="EM782" i="5"/>
  <c r="EL782" i="5"/>
  <c r="FA781" i="5"/>
  <c r="EZ781" i="5"/>
  <c r="EY781" i="5"/>
  <c r="EX781" i="5"/>
  <c r="EW781" i="5"/>
  <c r="EV781" i="5"/>
  <c r="EU781" i="5"/>
  <c r="ET781" i="5"/>
  <c r="ES781" i="5"/>
  <c r="ER781" i="5"/>
  <c r="EQ781" i="5"/>
  <c r="EP781" i="5"/>
  <c r="EO781" i="5"/>
  <c r="EN781" i="5"/>
  <c r="EM781" i="5"/>
  <c r="EL781" i="5"/>
  <c r="FA780" i="5"/>
  <c r="EZ780" i="5"/>
  <c r="EY780" i="5"/>
  <c r="EX780" i="5"/>
  <c r="EW780" i="5"/>
  <c r="EV780" i="5"/>
  <c r="EU780" i="5"/>
  <c r="ET780" i="5"/>
  <c r="ES780" i="5"/>
  <c r="ER780" i="5"/>
  <c r="EQ780" i="5"/>
  <c r="EP780" i="5"/>
  <c r="EO780" i="5"/>
  <c r="EN780" i="5"/>
  <c r="EM780" i="5"/>
  <c r="EL780" i="5"/>
  <c r="FA779" i="5"/>
  <c r="EZ779" i="5"/>
  <c r="EY779" i="5"/>
  <c r="EX779" i="5"/>
  <c r="EW779" i="5"/>
  <c r="EV779" i="5"/>
  <c r="EU779" i="5"/>
  <c r="ET779" i="5"/>
  <c r="ES779" i="5"/>
  <c r="ER779" i="5"/>
  <c r="EQ779" i="5"/>
  <c r="EP779" i="5"/>
  <c r="EO779" i="5"/>
  <c r="EN779" i="5"/>
  <c r="EM779" i="5"/>
  <c r="EL779" i="5"/>
  <c r="FA778" i="5"/>
  <c r="EZ778" i="5"/>
  <c r="EY778" i="5"/>
  <c r="EX778" i="5"/>
  <c r="EW778" i="5"/>
  <c r="EV778" i="5"/>
  <c r="EU778" i="5"/>
  <c r="ET778" i="5"/>
  <c r="ES778" i="5"/>
  <c r="ER778" i="5"/>
  <c r="EQ778" i="5"/>
  <c r="EP778" i="5"/>
  <c r="EO778" i="5"/>
  <c r="EN778" i="5"/>
  <c r="EM778" i="5"/>
  <c r="EL778" i="5"/>
  <c r="FA777" i="5"/>
  <c r="EZ777" i="5"/>
  <c r="EY777" i="5"/>
  <c r="EX777" i="5"/>
  <c r="EW777" i="5"/>
  <c r="EV777" i="5"/>
  <c r="EU777" i="5"/>
  <c r="ET777" i="5"/>
  <c r="ES777" i="5"/>
  <c r="ER777" i="5"/>
  <c r="EQ777" i="5"/>
  <c r="EP777" i="5"/>
  <c r="EO777" i="5"/>
  <c r="EN777" i="5"/>
  <c r="EM777" i="5"/>
  <c r="EL777" i="5"/>
  <c r="FA776" i="5"/>
  <c r="EZ776" i="5"/>
  <c r="EY776" i="5"/>
  <c r="EX776" i="5"/>
  <c r="EW776" i="5"/>
  <c r="EV776" i="5"/>
  <c r="EU776" i="5"/>
  <c r="ET776" i="5"/>
  <c r="ES776" i="5"/>
  <c r="ER776" i="5"/>
  <c r="EQ776" i="5"/>
  <c r="EP776" i="5"/>
  <c r="EO776" i="5"/>
  <c r="EN776" i="5"/>
  <c r="EM776" i="5"/>
  <c r="EL776" i="5"/>
  <c r="FA775" i="5"/>
  <c r="EZ775" i="5"/>
  <c r="EY775" i="5"/>
  <c r="EX775" i="5"/>
  <c r="EW775" i="5"/>
  <c r="EV775" i="5"/>
  <c r="EU775" i="5"/>
  <c r="ET775" i="5"/>
  <c r="ES775" i="5"/>
  <c r="ER775" i="5"/>
  <c r="EQ775" i="5"/>
  <c r="EP775" i="5"/>
  <c r="EO775" i="5"/>
  <c r="EN775" i="5"/>
  <c r="EM775" i="5"/>
  <c r="EL775" i="5"/>
  <c r="FA774" i="5"/>
  <c r="EZ774" i="5"/>
  <c r="EY774" i="5"/>
  <c r="EX774" i="5"/>
  <c r="EW774" i="5"/>
  <c r="EV774" i="5"/>
  <c r="EU774" i="5"/>
  <c r="ET774" i="5"/>
  <c r="ES774" i="5"/>
  <c r="ER774" i="5"/>
  <c r="EQ774" i="5"/>
  <c r="EP774" i="5"/>
  <c r="EO774" i="5"/>
  <c r="EN774" i="5"/>
  <c r="EM774" i="5"/>
  <c r="EL774" i="5"/>
  <c r="FA773" i="5"/>
  <c r="EZ773" i="5"/>
  <c r="EY773" i="5"/>
  <c r="EX773" i="5"/>
  <c r="EW773" i="5"/>
  <c r="EV773" i="5"/>
  <c r="EU773" i="5"/>
  <c r="ET773" i="5"/>
  <c r="ES773" i="5"/>
  <c r="ER773" i="5"/>
  <c r="EQ773" i="5"/>
  <c r="EP773" i="5"/>
  <c r="EO773" i="5"/>
  <c r="EN773" i="5"/>
  <c r="EM773" i="5"/>
  <c r="EL773" i="5"/>
  <c r="FA772" i="5"/>
  <c r="EZ772" i="5"/>
  <c r="EY772" i="5"/>
  <c r="EX772" i="5"/>
  <c r="EW772" i="5"/>
  <c r="EV772" i="5"/>
  <c r="EU772" i="5"/>
  <c r="ET772" i="5"/>
  <c r="ES772" i="5"/>
  <c r="ER772" i="5"/>
  <c r="EQ772" i="5"/>
  <c r="EP772" i="5"/>
  <c r="EO772" i="5"/>
  <c r="EN772" i="5"/>
  <c r="EM772" i="5"/>
  <c r="EL772" i="5"/>
  <c r="FA771" i="5"/>
  <c r="EZ771" i="5"/>
  <c r="EY771" i="5"/>
  <c r="EX771" i="5"/>
  <c r="EW771" i="5"/>
  <c r="EV771" i="5"/>
  <c r="EU771" i="5"/>
  <c r="ET771" i="5"/>
  <c r="ES771" i="5"/>
  <c r="ER771" i="5"/>
  <c r="EQ771" i="5"/>
  <c r="EP771" i="5"/>
  <c r="EO771" i="5"/>
  <c r="EN771" i="5"/>
  <c r="EM771" i="5"/>
  <c r="EL771" i="5"/>
  <c r="FA770" i="5"/>
  <c r="EZ770" i="5"/>
  <c r="EY770" i="5"/>
  <c r="EX770" i="5"/>
  <c r="EW770" i="5"/>
  <c r="EV770" i="5"/>
  <c r="EU770" i="5"/>
  <c r="ET770" i="5"/>
  <c r="ES770" i="5"/>
  <c r="ER770" i="5"/>
  <c r="EQ770" i="5"/>
  <c r="EP770" i="5"/>
  <c r="EO770" i="5"/>
  <c r="EN770" i="5"/>
  <c r="EM770" i="5"/>
  <c r="EL770" i="5"/>
  <c r="FA769" i="5"/>
  <c r="EZ769" i="5"/>
  <c r="EY769" i="5"/>
  <c r="EX769" i="5"/>
  <c r="EW769" i="5"/>
  <c r="EV769" i="5"/>
  <c r="EU769" i="5"/>
  <c r="ET769" i="5"/>
  <c r="ES769" i="5"/>
  <c r="ER769" i="5"/>
  <c r="EQ769" i="5"/>
  <c r="EP769" i="5"/>
  <c r="EO769" i="5"/>
  <c r="EN769" i="5"/>
  <c r="EM769" i="5"/>
  <c r="EL769" i="5"/>
  <c r="FA768" i="5"/>
  <c r="EZ768" i="5"/>
  <c r="EY768" i="5"/>
  <c r="EX768" i="5"/>
  <c r="EW768" i="5"/>
  <c r="EV768" i="5"/>
  <c r="EU768" i="5"/>
  <c r="ET768" i="5"/>
  <c r="ES768" i="5"/>
  <c r="ER768" i="5"/>
  <c r="EQ768" i="5"/>
  <c r="EP768" i="5"/>
  <c r="EO768" i="5"/>
  <c r="EN768" i="5"/>
  <c r="EM768" i="5"/>
  <c r="EL768" i="5"/>
  <c r="FA767" i="5"/>
  <c r="EZ767" i="5"/>
  <c r="EY767" i="5"/>
  <c r="EX767" i="5"/>
  <c r="EW767" i="5"/>
  <c r="EV767" i="5"/>
  <c r="EU767" i="5"/>
  <c r="ET767" i="5"/>
  <c r="ES767" i="5"/>
  <c r="ER767" i="5"/>
  <c r="EQ767" i="5"/>
  <c r="EP767" i="5"/>
  <c r="EO767" i="5"/>
  <c r="EN767" i="5"/>
  <c r="EM767" i="5"/>
  <c r="EL767" i="5"/>
  <c r="FA766" i="5"/>
  <c r="EZ766" i="5"/>
  <c r="EY766" i="5"/>
  <c r="EX766" i="5"/>
  <c r="EW766" i="5"/>
  <c r="EV766" i="5"/>
  <c r="EU766" i="5"/>
  <c r="ET766" i="5"/>
  <c r="ES766" i="5"/>
  <c r="ER766" i="5"/>
  <c r="EQ766" i="5"/>
  <c r="EP766" i="5"/>
  <c r="EO766" i="5"/>
  <c r="EN766" i="5"/>
  <c r="EM766" i="5"/>
  <c r="EL766" i="5"/>
  <c r="FA765" i="5"/>
  <c r="EZ765" i="5"/>
  <c r="EY765" i="5"/>
  <c r="EX765" i="5"/>
  <c r="EW765" i="5"/>
  <c r="EV765" i="5"/>
  <c r="EU765" i="5"/>
  <c r="ET765" i="5"/>
  <c r="ES765" i="5"/>
  <c r="ER765" i="5"/>
  <c r="EQ765" i="5"/>
  <c r="EP765" i="5"/>
  <c r="EO765" i="5"/>
  <c r="EN765" i="5"/>
  <c r="EM765" i="5"/>
  <c r="EL765" i="5"/>
  <c r="FA764" i="5"/>
  <c r="EZ764" i="5"/>
  <c r="EY764" i="5"/>
  <c r="EX764" i="5"/>
  <c r="EW764" i="5"/>
  <c r="EV764" i="5"/>
  <c r="EU764" i="5"/>
  <c r="ET764" i="5"/>
  <c r="ES764" i="5"/>
  <c r="ER764" i="5"/>
  <c r="EQ764" i="5"/>
  <c r="EP764" i="5"/>
  <c r="EO764" i="5"/>
  <c r="EN764" i="5"/>
  <c r="EM764" i="5"/>
  <c r="EL764" i="5"/>
  <c r="FA763" i="5"/>
  <c r="EZ763" i="5"/>
  <c r="EY763" i="5"/>
  <c r="EX763" i="5"/>
  <c r="EW763" i="5"/>
  <c r="EV763" i="5"/>
  <c r="EU763" i="5"/>
  <c r="ET763" i="5"/>
  <c r="ES763" i="5"/>
  <c r="ER763" i="5"/>
  <c r="EQ763" i="5"/>
  <c r="EP763" i="5"/>
  <c r="EO763" i="5"/>
  <c r="EN763" i="5"/>
  <c r="EM763" i="5"/>
  <c r="EL763" i="5"/>
  <c r="FA762" i="5"/>
  <c r="EZ762" i="5"/>
  <c r="EY762" i="5"/>
  <c r="EX762" i="5"/>
  <c r="EW762" i="5"/>
  <c r="EV762" i="5"/>
  <c r="EU762" i="5"/>
  <c r="ET762" i="5"/>
  <c r="ES762" i="5"/>
  <c r="ER762" i="5"/>
  <c r="EQ762" i="5"/>
  <c r="EP762" i="5"/>
  <c r="EO762" i="5"/>
  <c r="EN762" i="5"/>
  <c r="EM762" i="5"/>
  <c r="EL762" i="5"/>
  <c r="FA761" i="5"/>
  <c r="EZ761" i="5"/>
  <c r="EY761" i="5"/>
  <c r="EX761" i="5"/>
  <c r="EW761" i="5"/>
  <c r="EV761" i="5"/>
  <c r="EU761" i="5"/>
  <c r="ET761" i="5"/>
  <c r="ES761" i="5"/>
  <c r="ER761" i="5"/>
  <c r="EQ761" i="5"/>
  <c r="EP761" i="5"/>
  <c r="EO761" i="5"/>
  <c r="EN761" i="5"/>
  <c r="EM761" i="5"/>
  <c r="EL761" i="5"/>
  <c r="FA760" i="5"/>
  <c r="EZ760" i="5"/>
  <c r="EY760" i="5"/>
  <c r="EX760" i="5"/>
  <c r="EW760" i="5"/>
  <c r="EV760" i="5"/>
  <c r="EU760" i="5"/>
  <c r="ET760" i="5"/>
  <c r="ES760" i="5"/>
  <c r="ER760" i="5"/>
  <c r="EQ760" i="5"/>
  <c r="EP760" i="5"/>
  <c r="EO760" i="5"/>
  <c r="EN760" i="5"/>
  <c r="EM760" i="5"/>
  <c r="EL760" i="5"/>
  <c r="FA759" i="5"/>
  <c r="EZ759" i="5"/>
  <c r="EY759" i="5"/>
  <c r="EX759" i="5"/>
  <c r="EW759" i="5"/>
  <c r="EV759" i="5"/>
  <c r="EU759" i="5"/>
  <c r="ET759" i="5"/>
  <c r="ES759" i="5"/>
  <c r="ER759" i="5"/>
  <c r="EQ759" i="5"/>
  <c r="EP759" i="5"/>
  <c r="EO759" i="5"/>
  <c r="EN759" i="5"/>
  <c r="EM759" i="5"/>
  <c r="EL759" i="5"/>
  <c r="FA758" i="5"/>
  <c r="EZ758" i="5"/>
  <c r="EY758" i="5"/>
  <c r="EX758" i="5"/>
  <c r="EW758" i="5"/>
  <c r="EV758" i="5"/>
  <c r="EU758" i="5"/>
  <c r="ET758" i="5"/>
  <c r="ES758" i="5"/>
  <c r="ER758" i="5"/>
  <c r="EQ758" i="5"/>
  <c r="EP758" i="5"/>
  <c r="EO758" i="5"/>
  <c r="EN758" i="5"/>
  <c r="EM758" i="5"/>
  <c r="EL758" i="5"/>
  <c r="FA757" i="5"/>
  <c r="EZ757" i="5"/>
  <c r="EY757" i="5"/>
  <c r="EX757" i="5"/>
  <c r="EW757" i="5"/>
  <c r="EV757" i="5"/>
  <c r="EU757" i="5"/>
  <c r="ET757" i="5"/>
  <c r="ES757" i="5"/>
  <c r="ER757" i="5"/>
  <c r="EQ757" i="5"/>
  <c r="EP757" i="5"/>
  <c r="EO757" i="5"/>
  <c r="EN757" i="5"/>
  <c r="EM757" i="5"/>
  <c r="EL757" i="5"/>
  <c r="FA756" i="5"/>
  <c r="EZ756" i="5"/>
  <c r="EY756" i="5"/>
  <c r="EX756" i="5"/>
  <c r="EW756" i="5"/>
  <c r="EV756" i="5"/>
  <c r="EU756" i="5"/>
  <c r="ET756" i="5"/>
  <c r="ES756" i="5"/>
  <c r="ER756" i="5"/>
  <c r="EQ756" i="5"/>
  <c r="EP756" i="5"/>
  <c r="EO756" i="5"/>
  <c r="EN756" i="5"/>
  <c r="EM756" i="5"/>
  <c r="EL756" i="5"/>
  <c r="FA755" i="5"/>
  <c r="EZ755" i="5"/>
  <c r="EY755" i="5"/>
  <c r="EX755" i="5"/>
  <c r="EW755" i="5"/>
  <c r="EV755" i="5"/>
  <c r="EU755" i="5"/>
  <c r="ET755" i="5"/>
  <c r="ES755" i="5"/>
  <c r="ER755" i="5"/>
  <c r="EQ755" i="5"/>
  <c r="EP755" i="5"/>
  <c r="EO755" i="5"/>
  <c r="EN755" i="5"/>
  <c r="EM755" i="5"/>
  <c r="EL755" i="5"/>
  <c r="FA754" i="5"/>
  <c r="EZ754" i="5"/>
  <c r="EY754" i="5"/>
  <c r="EX754" i="5"/>
  <c r="EW754" i="5"/>
  <c r="EV754" i="5"/>
  <c r="EU754" i="5"/>
  <c r="ET754" i="5"/>
  <c r="ES754" i="5"/>
  <c r="ER754" i="5"/>
  <c r="EQ754" i="5"/>
  <c r="EP754" i="5"/>
  <c r="EO754" i="5"/>
  <c r="EN754" i="5"/>
  <c r="EM754" i="5"/>
  <c r="EL754" i="5"/>
  <c r="FA753" i="5"/>
  <c r="EZ753" i="5"/>
  <c r="EY753" i="5"/>
  <c r="EX753" i="5"/>
  <c r="EW753" i="5"/>
  <c r="EV753" i="5"/>
  <c r="EU753" i="5"/>
  <c r="ET753" i="5"/>
  <c r="ES753" i="5"/>
  <c r="ER753" i="5"/>
  <c r="EQ753" i="5"/>
  <c r="EP753" i="5"/>
  <c r="EO753" i="5"/>
  <c r="EN753" i="5"/>
  <c r="EM753" i="5"/>
  <c r="EL753" i="5"/>
  <c r="FA752" i="5"/>
  <c r="EZ752" i="5"/>
  <c r="EY752" i="5"/>
  <c r="EX752" i="5"/>
  <c r="EW752" i="5"/>
  <c r="EV752" i="5"/>
  <c r="EU752" i="5"/>
  <c r="ET752" i="5"/>
  <c r="ES752" i="5"/>
  <c r="ER752" i="5"/>
  <c r="EQ752" i="5"/>
  <c r="EP752" i="5"/>
  <c r="EO752" i="5"/>
  <c r="EN752" i="5"/>
  <c r="EM752" i="5"/>
  <c r="EL752" i="5"/>
  <c r="FA751" i="5"/>
  <c r="EZ751" i="5"/>
  <c r="EY751" i="5"/>
  <c r="EX751" i="5"/>
  <c r="EW751" i="5"/>
  <c r="EV751" i="5"/>
  <c r="EU751" i="5"/>
  <c r="ET751" i="5"/>
  <c r="ES751" i="5"/>
  <c r="ER751" i="5"/>
  <c r="EQ751" i="5"/>
  <c r="EP751" i="5"/>
  <c r="EO751" i="5"/>
  <c r="EN751" i="5"/>
  <c r="EM751" i="5"/>
  <c r="EL751" i="5"/>
  <c r="FA750" i="5"/>
  <c r="EZ750" i="5"/>
  <c r="EY750" i="5"/>
  <c r="EX750" i="5"/>
  <c r="EW750" i="5"/>
  <c r="EV750" i="5"/>
  <c r="EU750" i="5"/>
  <c r="ET750" i="5"/>
  <c r="ES750" i="5"/>
  <c r="ER750" i="5"/>
  <c r="EQ750" i="5"/>
  <c r="EP750" i="5"/>
  <c r="EO750" i="5"/>
  <c r="EN750" i="5"/>
  <c r="EM750" i="5"/>
  <c r="EL750" i="5"/>
  <c r="FA749" i="5"/>
  <c r="EZ749" i="5"/>
  <c r="EY749" i="5"/>
  <c r="EX749" i="5"/>
  <c r="EW749" i="5"/>
  <c r="EV749" i="5"/>
  <c r="EU749" i="5"/>
  <c r="ET749" i="5"/>
  <c r="ES749" i="5"/>
  <c r="ER749" i="5"/>
  <c r="EQ749" i="5"/>
  <c r="EP749" i="5"/>
  <c r="EO749" i="5"/>
  <c r="EN749" i="5"/>
  <c r="EM749" i="5"/>
  <c r="EL749" i="5"/>
  <c r="FA748" i="5"/>
  <c r="EZ748" i="5"/>
  <c r="EY748" i="5"/>
  <c r="EX748" i="5"/>
  <c r="EW748" i="5"/>
  <c r="EV748" i="5"/>
  <c r="EU748" i="5"/>
  <c r="ET748" i="5"/>
  <c r="ES748" i="5"/>
  <c r="ER748" i="5"/>
  <c r="EQ748" i="5"/>
  <c r="EP748" i="5"/>
  <c r="EO748" i="5"/>
  <c r="EN748" i="5"/>
  <c r="EM748" i="5"/>
  <c r="EL748" i="5"/>
  <c r="FA747" i="5"/>
  <c r="EZ747" i="5"/>
  <c r="EY747" i="5"/>
  <c r="EX747" i="5"/>
  <c r="EW747" i="5"/>
  <c r="EV747" i="5"/>
  <c r="EU747" i="5"/>
  <c r="ET747" i="5"/>
  <c r="ES747" i="5"/>
  <c r="ER747" i="5"/>
  <c r="EQ747" i="5"/>
  <c r="EP747" i="5"/>
  <c r="EO747" i="5"/>
  <c r="EN747" i="5"/>
  <c r="EM747" i="5"/>
  <c r="EL747" i="5"/>
  <c r="FA746" i="5"/>
  <c r="EZ746" i="5"/>
  <c r="EY746" i="5"/>
  <c r="EX746" i="5"/>
  <c r="EW746" i="5"/>
  <c r="EV746" i="5"/>
  <c r="EU746" i="5"/>
  <c r="ET746" i="5"/>
  <c r="ES746" i="5"/>
  <c r="ER746" i="5"/>
  <c r="EQ746" i="5"/>
  <c r="EP746" i="5"/>
  <c r="EO746" i="5"/>
  <c r="EN746" i="5"/>
  <c r="EM746" i="5"/>
  <c r="EL746" i="5"/>
  <c r="FA745" i="5"/>
  <c r="EZ745" i="5"/>
  <c r="EY745" i="5"/>
  <c r="EX745" i="5"/>
  <c r="EW745" i="5"/>
  <c r="EV745" i="5"/>
  <c r="EU745" i="5"/>
  <c r="ET745" i="5"/>
  <c r="ES745" i="5"/>
  <c r="ER745" i="5"/>
  <c r="EQ745" i="5"/>
  <c r="EP745" i="5"/>
  <c r="EO745" i="5"/>
  <c r="EN745" i="5"/>
  <c r="EM745" i="5"/>
  <c r="EL745" i="5"/>
  <c r="FA744" i="5"/>
  <c r="EZ744" i="5"/>
  <c r="EY744" i="5"/>
  <c r="EX744" i="5"/>
  <c r="EW744" i="5"/>
  <c r="EV744" i="5"/>
  <c r="EU744" i="5"/>
  <c r="ET744" i="5"/>
  <c r="ES744" i="5"/>
  <c r="ER744" i="5"/>
  <c r="EQ744" i="5"/>
  <c r="EP744" i="5"/>
  <c r="EO744" i="5"/>
  <c r="EN744" i="5"/>
  <c r="EM744" i="5"/>
  <c r="EL744" i="5"/>
  <c r="FA743" i="5"/>
  <c r="EZ743" i="5"/>
  <c r="EY743" i="5"/>
  <c r="EX743" i="5"/>
  <c r="EW743" i="5"/>
  <c r="EV743" i="5"/>
  <c r="EU743" i="5"/>
  <c r="ET743" i="5"/>
  <c r="ES743" i="5"/>
  <c r="ER743" i="5"/>
  <c r="EQ743" i="5"/>
  <c r="EP743" i="5"/>
  <c r="EO743" i="5"/>
  <c r="EN743" i="5"/>
  <c r="EM743" i="5"/>
  <c r="EL743" i="5"/>
  <c r="FA742" i="5"/>
  <c r="EZ742" i="5"/>
  <c r="EY742" i="5"/>
  <c r="EX742" i="5"/>
  <c r="EW742" i="5"/>
  <c r="EV742" i="5"/>
  <c r="EU742" i="5"/>
  <c r="ET742" i="5"/>
  <c r="ES742" i="5"/>
  <c r="ER742" i="5"/>
  <c r="EQ742" i="5"/>
  <c r="EP742" i="5"/>
  <c r="EO742" i="5"/>
  <c r="EN742" i="5"/>
  <c r="EM742" i="5"/>
  <c r="EL742" i="5"/>
  <c r="FA741" i="5"/>
  <c r="EZ741" i="5"/>
  <c r="EY741" i="5"/>
  <c r="EX741" i="5"/>
  <c r="EW741" i="5"/>
  <c r="EV741" i="5"/>
  <c r="EU741" i="5"/>
  <c r="ET741" i="5"/>
  <c r="ES741" i="5"/>
  <c r="ER741" i="5"/>
  <c r="EQ741" i="5"/>
  <c r="EP741" i="5"/>
  <c r="EO741" i="5"/>
  <c r="EN741" i="5"/>
  <c r="EM741" i="5"/>
  <c r="EL741" i="5"/>
  <c r="FA740" i="5"/>
  <c r="EZ740" i="5"/>
  <c r="EY740" i="5"/>
  <c r="EX740" i="5"/>
  <c r="EW740" i="5"/>
  <c r="EV740" i="5"/>
  <c r="EU740" i="5"/>
  <c r="ET740" i="5"/>
  <c r="ES740" i="5"/>
  <c r="ER740" i="5"/>
  <c r="EQ740" i="5"/>
  <c r="EP740" i="5"/>
  <c r="EO740" i="5"/>
  <c r="EN740" i="5"/>
  <c r="EM740" i="5"/>
  <c r="EL740" i="5"/>
  <c r="FA739" i="5"/>
  <c r="EZ739" i="5"/>
  <c r="EY739" i="5"/>
  <c r="EX739" i="5"/>
  <c r="EW739" i="5"/>
  <c r="EV739" i="5"/>
  <c r="EU739" i="5"/>
  <c r="ET739" i="5"/>
  <c r="ES739" i="5"/>
  <c r="ER739" i="5"/>
  <c r="EQ739" i="5"/>
  <c r="EP739" i="5"/>
  <c r="EO739" i="5"/>
  <c r="EN739" i="5"/>
  <c r="EM739" i="5"/>
  <c r="EL739" i="5"/>
  <c r="FA738" i="5"/>
  <c r="EZ738" i="5"/>
  <c r="EY738" i="5"/>
  <c r="EX738" i="5"/>
  <c r="EW738" i="5"/>
  <c r="EV738" i="5"/>
  <c r="EU738" i="5"/>
  <c r="ET738" i="5"/>
  <c r="ES738" i="5"/>
  <c r="ER738" i="5"/>
  <c r="EQ738" i="5"/>
  <c r="EP738" i="5"/>
  <c r="EO738" i="5"/>
  <c r="EN738" i="5"/>
  <c r="EM738" i="5"/>
  <c r="EL738" i="5"/>
  <c r="FA737" i="5"/>
  <c r="EZ737" i="5"/>
  <c r="EY737" i="5"/>
  <c r="EX737" i="5"/>
  <c r="EW737" i="5"/>
  <c r="EV737" i="5"/>
  <c r="EU737" i="5"/>
  <c r="ET737" i="5"/>
  <c r="ES737" i="5"/>
  <c r="ER737" i="5"/>
  <c r="EQ737" i="5"/>
  <c r="EP737" i="5"/>
  <c r="EO737" i="5"/>
  <c r="EN737" i="5"/>
  <c r="EM737" i="5"/>
  <c r="EL737" i="5"/>
  <c r="FA736" i="5"/>
  <c r="EZ736" i="5"/>
  <c r="EY736" i="5"/>
  <c r="EX736" i="5"/>
  <c r="EW736" i="5"/>
  <c r="EV736" i="5"/>
  <c r="EU736" i="5"/>
  <c r="ET736" i="5"/>
  <c r="ES736" i="5"/>
  <c r="ER736" i="5"/>
  <c r="EQ736" i="5"/>
  <c r="EP736" i="5"/>
  <c r="EO736" i="5"/>
  <c r="EN736" i="5"/>
  <c r="EM736" i="5"/>
  <c r="EL736" i="5"/>
  <c r="FA735" i="5"/>
  <c r="EZ735" i="5"/>
  <c r="EY735" i="5"/>
  <c r="EX735" i="5"/>
  <c r="EW735" i="5"/>
  <c r="EV735" i="5"/>
  <c r="EU735" i="5"/>
  <c r="ET735" i="5"/>
  <c r="ES735" i="5"/>
  <c r="ER735" i="5"/>
  <c r="EQ735" i="5"/>
  <c r="EP735" i="5"/>
  <c r="EO735" i="5"/>
  <c r="EN735" i="5"/>
  <c r="EM735" i="5"/>
  <c r="EL735" i="5"/>
  <c r="FA734" i="5"/>
  <c r="EZ734" i="5"/>
  <c r="EY734" i="5"/>
  <c r="EX734" i="5"/>
  <c r="EW734" i="5"/>
  <c r="EV734" i="5"/>
  <c r="EU734" i="5"/>
  <c r="ET734" i="5"/>
  <c r="ES734" i="5"/>
  <c r="ER734" i="5"/>
  <c r="EQ734" i="5"/>
  <c r="EP734" i="5"/>
  <c r="EO734" i="5"/>
  <c r="EN734" i="5"/>
  <c r="EM734" i="5"/>
  <c r="EL734" i="5"/>
  <c r="FA733" i="5"/>
  <c r="EZ733" i="5"/>
  <c r="EY733" i="5"/>
  <c r="EX733" i="5"/>
  <c r="EW733" i="5"/>
  <c r="EV733" i="5"/>
  <c r="EU733" i="5"/>
  <c r="ET733" i="5"/>
  <c r="ES733" i="5"/>
  <c r="ER733" i="5"/>
  <c r="EQ733" i="5"/>
  <c r="EP733" i="5"/>
  <c r="EO733" i="5"/>
  <c r="EN733" i="5"/>
  <c r="EM733" i="5"/>
  <c r="EL733" i="5"/>
  <c r="FA732" i="5"/>
  <c r="EZ732" i="5"/>
  <c r="EY732" i="5"/>
  <c r="EX732" i="5"/>
  <c r="EW732" i="5"/>
  <c r="EV732" i="5"/>
  <c r="EU732" i="5"/>
  <c r="ET732" i="5"/>
  <c r="ES732" i="5"/>
  <c r="ER732" i="5"/>
  <c r="EQ732" i="5"/>
  <c r="EP732" i="5"/>
  <c r="EO732" i="5"/>
  <c r="EN732" i="5"/>
  <c r="EM732" i="5"/>
  <c r="EL732" i="5"/>
  <c r="FA731" i="5"/>
  <c r="EZ731" i="5"/>
  <c r="EY731" i="5"/>
  <c r="EX731" i="5"/>
  <c r="EW731" i="5"/>
  <c r="EV731" i="5"/>
  <c r="EU731" i="5"/>
  <c r="ET731" i="5"/>
  <c r="ES731" i="5"/>
  <c r="ER731" i="5"/>
  <c r="EQ731" i="5"/>
  <c r="EP731" i="5"/>
  <c r="EO731" i="5"/>
  <c r="EN731" i="5"/>
  <c r="EM731" i="5"/>
  <c r="EL731" i="5"/>
  <c r="FA730" i="5"/>
  <c r="EZ730" i="5"/>
  <c r="EY730" i="5"/>
  <c r="EX730" i="5"/>
  <c r="EW730" i="5"/>
  <c r="EV730" i="5"/>
  <c r="EU730" i="5"/>
  <c r="ET730" i="5"/>
  <c r="ES730" i="5"/>
  <c r="ER730" i="5"/>
  <c r="EQ730" i="5"/>
  <c r="EP730" i="5"/>
  <c r="EO730" i="5"/>
  <c r="EN730" i="5"/>
  <c r="EM730" i="5"/>
  <c r="EL730" i="5"/>
  <c r="FA729" i="5"/>
  <c r="EZ729" i="5"/>
  <c r="EY729" i="5"/>
  <c r="EX729" i="5"/>
  <c r="EW729" i="5"/>
  <c r="EV729" i="5"/>
  <c r="EU729" i="5"/>
  <c r="ET729" i="5"/>
  <c r="ES729" i="5"/>
  <c r="ER729" i="5"/>
  <c r="EQ729" i="5"/>
  <c r="EP729" i="5"/>
  <c r="EO729" i="5"/>
  <c r="EN729" i="5"/>
  <c r="EM729" i="5"/>
  <c r="EL729" i="5"/>
  <c r="FA728" i="5"/>
  <c r="EZ728" i="5"/>
  <c r="EY728" i="5"/>
  <c r="EX728" i="5"/>
  <c r="EW728" i="5"/>
  <c r="EV728" i="5"/>
  <c r="EU728" i="5"/>
  <c r="ET728" i="5"/>
  <c r="ES728" i="5"/>
  <c r="ER728" i="5"/>
  <c r="EQ728" i="5"/>
  <c r="EP728" i="5"/>
  <c r="EO728" i="5"/>
  <c r="EN728" i="5"/>
  <c r="EM728" i="5"/>
  <c r="EL728" i="5"/>
  <c r="FA727" i="5"/>
  <c r="EZ727" i="5"/>
  <c r="EY727" i="5"/>
  <c r="EX727" i="5"/>
  <c r="EW727" i="5"/>
  <c r="EV727" i="5"/>
  <c r="EU727" i="5"/>
  <c r="ET727" i="5"/>
  <c r="ES727" i="5"/>
  <c r="ER727" i="5"/>
  <c r="EQ727" i="5"/>
  <c r="EP727" i="5"/>
  <c r="EO727" i="5"/>
  <c r="EN727" i="5"/>
  <c r="EM727" i="5"/>
  <c r="EL727" i="5"/>
  <c r="FA726" i="5"/>
  <c r="EZ726" i="5"/>
  <c r="EY726" i="5"/>
  <c r="EX726" i="5"/>
  <c r="EW726" i="5"/>
  <c r="EV726" i="5"/>
  <c r="EU726" i="5"/>
  <c r="ET726" i="5"/>
  <c r="ES726" i="5"/>
  <c r="ER726" i="5"/>
  <c r="EQ726" i="5"/>
  <c r="EP726" i="5"/>
  <c r="EO726" i="5"/>
  <c r="EN726" i="5"/>
  <c r="EM726" i="5"/>
  <c r="EL726" i="5"/>
  <c r="FA725" i="5"/>
  <c r="EZ725" i="5"/>
  <c r="EY725" i="5"/>
  <c r="EX725" i="5"/>
  <c r="EW725" i="5"/>
  <c r="EV725" i="5"/>
  <c r="EU725" i="5"/>
  <c r="ET725" i="5"/>
  <c r="ES725" i="5"/>
  <c r="ER725" i="5"/>
  <c r="EQ725" i="5"/>
  <c r="EP725" i="5"/>
  <c r="EO725" i="5"/>
  <c r="EN725" i="5"/>
  <c r="EM725" i="5"/>
  <c r="EL725" i="5"/>
  <c r="FA724" i="5"/>
  <c r="EZ724" i="5"/>
  <c r="EY724" i="5"/>
  <c r="EX724" i="5"/>
  <c r="EW724" i="5"/>
  <c r="EV724" i="5"/>
  <c r="EU724" i="5"/>
  <c r="ET724" i="5"/>
  <c r="ES724" i="5"/>
  <c r="ER724" i="5"/>
  <c r="EQ724" i="5"/>
  <c r="EP724" i="5"/>
  <c r="EO724" i="5"/>
  <c r="EN724" i="5"/>
  <c r="EM724" i="5"/>
  <c r="EL724" i="5"/>
  <c r="FA723" i="5"/>
  <c r="EZ723" i="5"/>
  <c r="EY723" i="5"/>
  <c r="EX723" i="5"/>
  <c r="EW723" i="5"/>
  <c r="EV723" i="5"/>
  <c r="EU723" i="5"/>
  <c r="ET723" i="5"/>
  <c r="ES723" i="5"/>
  <c r="ER723" i="5"/>
  <c r="EQ723" i="5"/>
  <c r="EP723" i="5"/>
  <c r="EO723" i="5"/>
  <c r="EN723" i="5"/>
  <c r="EM723" i="5"/>
  <c r="EL723" i="5"/>
  <c r="FA722" i="5"/>
  <c r="EZ722" i="5"/>
  <c r="EY722" i="5"/>
  <c r="EX722" i="5"/>
  <c r="EW722" i="5"/>
  <c r="EV722" i="5"/>
  <c r="EU722" i="5"/>
  <c r="ET722" i="5"/>
  <c r="ES722" i="5"/>
  <c r="ER722" i="5"/>
  <c r="EQ722" i="5"/>
  <c r="EP722" i="5"/>
  <c r="EO722" i="5"/>
  <c r="EN722" i="5"/>
  <c r="EM722" i="5"/>
  <c r="EL722" i="5"/>
  <c r="FA721" i="5"/>
  <c r="EZ721" i="5"/>
  <c r="EY721" i="5"/>
  <c r="EX721" i="5"/>
  <c r="EW721" i="5"/>
  <c r="EV721" i="5"/>
  <c r="EU721" i="5"/>
  <c r="ET721" i="5"/>
  <c r="ES721" i="5"/>
  <c r="ER721" i="5"/>
  <c r="EQ721" i="5"/>
  <c r="EP721" i="5"/>
  <c r="EO721" i="5"/>
  <c r="EN721" i="5"/>
  <c r="EM721" i="5"/>
  <c r="EL721" i="5"/>
  <c r="FA720" i="5"/>
  <c r="EZ720" i="5"/>
  <c r="EY720" i="5"/>
  <c r="EX720" i="5"/>
  <c r="EW720" i="5"/>
  <c r="EV720" i="5"/>
  <c r="EU720" i="5"/>
  <c r="ET720" i="5"/>
  <c r="ES720" i="5"/>
  <c r="ER720" i="5"/>
  <c r="EQ720" i="5"/>
  <c r="EP720" i="5"/>
  <c r="EO720" i="5"/>
  <c r="EN720" i="5"/>
  <c r="EM720" i="5"/>
  <c r="EL720" i="5"/>
  <c r="FA719" i="5"/>
  <c r="EZ719" i="5"/>
  <c r="EY719" i="5"/>
  <c r="EX719" i="5"/>
  <c r="EW719" i="5"/>
  <c r="EV719" i="5"/>
  <c r="EU719" i="5"/>
  <c r="ET719" i="5"/>
  <c r="ES719" i="5"/>
  <c r="ER719" i="5"/>
  <c r="EQ719" i="5"/>
  <c r="EP719" i="5"/>
  <c r="EO719" i="5"/>
  <c r="EN719" i="5"/>
  <c r="EM719" i="5"/>
  <c r="EL719" i="5"/>
  <c r="FA718" i="5"/>
  <c r="EZ718" i="5"/>
  <c r="EY718" i="5"/>
  <c r="EX718" i="5"/>
  <c r="EW718" i="5"/>
  <c r="EV718" i="5"/>
  <c r="EU718" i="5"/>
  <c r="ET718" i="5"/>
  <c r="ES718" i="5"/>
  <c r="ER718" i="5"/>
  <c r="EQ718" i="5"/>
  <c r="EP718" i="5"/>
  <c r="EO718" i="5"/>
  <c r="EN718" i="5"/>
  <c r="EM718" i="5"/>
  <c r="EL718" i="5"/>
  <c r="FA717" i="5"/>
  <c r="EZ717" i="5"/>
  <c r="EY717" i="5"/>
  <c r="EX717" i="5"/>
  <c r="EW717" i="5"/>
  <c r="EV717" i="5"/>
  <c r="EU717" i="5"/>
  <c r="ET717" i="5"/>
  <c r="ES717" i="5"/>
  <c r="ER717" i="5"/>
  <c r="EQ717" i="5"/>
  <c r="EP717" i="5"/>
  <c r="EO717" i="5"/>
  <c r="EN717" i="5"/>
  <c r="EM717" i="5"/>
  <c r="EL717" i="5"/>
  <c r="FA716" i="5"/>
  <c r="EZ716" i="5"/>
  <c r="EY716" i="5"/>
  <c r="EX716" i="5"/>
  <c r="EW716" i="5"/>
  <c r="EV716" i="5"/>
  <c r="EU716" i="5"/>
  <c r="ET716" i="5"/>
  <c r="ES716" i="5"/>
  <c r="ER716" i="5"/>
  <c r="EQ716" i="5"/>
  <c r="EP716" i="5"/>
  <c r="EO716" i="5"/>
  <c r="EN716" i="5"/>
  <c r="EM716" i="5"/>
  <c r="EL716" i="5"/>
  <c r="FA715" i="5"/>
  <c r="EZ715" i="5"/>
  <c r="EY715" i="5"/>
  <c r="EX715" i="5"/>
  <c r="EW715" i="5"/>
  <c r="EV715" i="5"/>
  <c r="EU715" i="5"/>
  <c r="ET715" i="5"/>
  <c r="ES715" i="5"/>
  <c r="ER715" i="5"/>
  <c r="EQ715" i="5"/>
  <c r="EP715" i="5"/>
  <c r="EO715" i="5"/>
  <c r="EN715" i="5"/>
  <c r="EM715" i="5"/>
  <c r="EL715" i="5"/>
  <c r="FA714" i="5"/>
  <c r="EZ714" i="5"/>
  <c r="EY714" i="5"/>
  <c r="EX714" i="5"/>
  <c r="EW714" i="5"/>
  <c r="EV714" i="5"/>
  <c r="EU714" i="5"/>
  <c r="ET714" i="5"/>
  <c r="ES714" i="5"/>
  <c r="ER714" i="5"/>
  <c r="EQ714" i="5"/>
  <c r="EP714" i="5"/>
  <c r="EO714" i="5"/>
  <c r="EN714" i="5"/>
  <c r="EM714" i="5"/>
  <c r="EL714" i="5"/>
  <c r="FA713" i="5"/>
  <c r="EZ713" i="5"/>
  <c r="EY713" i="5"/>
  <c r="EX713" i="5"/>
  <c r="EW713" i="5"/>
  <c r="EV713" i="5"/>
  <c r="EU713" i="5"/>
  <c r="ET713" i="5"/>
  <c r="ES713" i="5"/>
  <c r="ER713" i="5"/>
  <c r="EQ713" i="5"/>
  <c r="EP713" i="5"/>
  <c r="EO713" i="5"/>
  <c r="EN713" i="5"/>
  <c r="EM713" i="5"/>
  <c r="EL713" i="5"/>
  <c r="FA712" i="5"/>
  <c r="EZ712" i="5"/>
  <c r="EY712" i="5"/>
  <c r="EX712" i="5"/>
  <c r="EW712" i="5"/>
  <c r="EV712" i="5"/>
  <c r="EU712" i="5"/>
  <c r="ET712" i="5"/>
  <c r="ES712" i="5"/>
  <c r="ER712" i="5"/>
  <c r="EQ712" i="5"/>
  <c r="EP712" i="5"/>
  <c r="EO712" i="5"/>
  <c r="EN712" i="5"/>
  <c r="EM712" i="5"/>
  <c r="EL712" i="5"/>
  <c r="FA711" i="5"/>
  <c r="EZ711" i="5"/>
  <c r="EY711" i="5"/>
  <c r="EX711" i="5"/>
  <c r="EW711" i="5"/>
  <c r="EV711" i="5"/>
  <c r="EU711" i="5"/>
  <c r="ET711" i="5"/>
  <c r="ES711" i="5"/>
  <c r="ER711" i="5"/>
  <c r="EQ711" i="5"/>
  <c r="EP711" i="5"/>
  <c r="EO711" i="5"/>
  <c r="EN711" i="5"/>
  <c r="EM711" i="5"/>
  <c r="EL711" i="5"/>
  <c r="FA710" i="5"/>
  <c r="EZ710" i="5"/>
  <c r="EY710" i="5"/>
  <c r="EX710" i="5"/>
  <c r="EW710" i="5"/>
  <c r="EV710" i="5"/>
  <c r="EU710" i="5"/>
  <c r="ET710" i="5"/>
  <c r="ES710" i="5"/>
  <c r="ER710" i="5"/>
  <c r="EQ710" i="5"/>
  <c r="EP710" i="5"/>
  <c r="EO710" i="5"/>
  <c r="EN710" i="5"/>
  <c r="EM710" i="5"/>
  <c r="EL710" i="5"/>
  <c r="FA709" i="5"/>
  <c r="EZ709" i="5"/>
  <c r="EY709" i="5"/>
  <c r="EX709" i="5"/>
  <c r="EW709" i="5"/>
  <c r="EV709" i="5"/>
  <c r="EU709" i="5"/>
  <c r="ET709" i="5"/>
  <c r="ES709" i="5"/>
  <c r="ER709" i="5"/>
  <c r="EQ709" i="5"/>
  <c r="EP709" i="5"/>
  <c r="EO709" i="5"/>
  <c r="EN709" i="5"/>
  <c r="EM709" i="5"/>
  <c r="EL709" i="5"/>
  <c r="FA708" i="5"/>
  <c r="EZ708" i="5"/>
  <c r="EY708" i="5"/>
  <c r="EX708" i="5"/>
  <c r="EW708" i="5"/>
  <c r="EV708" i="5"/>
  <c r="EU708" i="5"/>
  <c r="ET708" i="5"/>
  <c r="ES708" i="5"/>
  <c r="ER708" i="5"/>
  <c r="EQ708" i="5"/>
  <c r="EP708" i="5"/>
  <c r="EO708" i="5"/>
  <c r="EN708" i="5"/>
  <c r="EM708" i="5"/>
  <c r="EL708" i="5"/>
  <c r="FA707" i="5"/>
  <c r="EZ707" i="5"/>
  <c r="EY707" i="5"/>
  <c r="EX707" i="5"/>
  <c r="EW707" i="5"/>
  <c r="EV707" i="5"/>
  <c r="EU707" i="5"/>
  <c r="ET707" i="5"/>
  <c r="ES707" i="5"/>
  <c r="ER707" i="5"/>
  <c r="EQ707" i="5"/>
  <c r="EP707" i="5"/>
  <c r="EO707" i="5"/>
  <c r="EN707" i="5"/>
  <c r="EM707" i="5"/>
  <c r="EL707" i="5"/>
  <c r="FA706" i="5"/>
  <c r="EZ706" i="5"/>
  <c r="EY706" i="5"/>
  <c r="EX706" i="5"/>
  <c r="EW706" i="5"/>
  <c r="EV706" i="5"/>
  <c r="EU706" i="5"/>
  <c r="ET706" i="5"/>
  <c r="ES706" i="5"/>
  <c r="ER706" i="5"/>
  <c r="EQ706" i="5"/>
  <c r="EP706" i="5"/>
  <c r="EO706" i="5"/>
  <c r="EN706" i="5"/>
  <c r="EM706" i="5"/>
  <c r="EL706" i="5"/>
  <c r="FA705" i="5"/>
  <c r="EZ705" i="5"/>
  <c r="EY705" i="5"/>
  <c r="EX705" i="5"/>
  <c r="EW705" i="5"/>
  <c r="EV705" i="5"/>
  <c r="EU705" i="5"/>
  <c r="ET705" i="5"/>
  <c r="ES705" i="5"/>
  <c r="ER705" i="5"/>
  <c r="EQ705" i="5"/>
  <c r="EP705" i="5"/>
  <c r="EO705" i="5"/>
  <c r="EN705" i="5"/>
  <c r="EM705" i="5"/>
  <c r="EL705" i="5"/>
  <c r="FA704" i="5"/>
  <c r="EZ704" i="5"/>
  <c r="EY704" i="5"/>
  <c r="EX704" i="5"/>
  <c r="EW704" i="5"/>
  <c r="EV704" i="5"/>
  <c r="EU704" i="5"/>
  <c r="ET704" i="5"/>
  <c r="ES704" i="5"/>
  <c r="ER704" i="5"/>
  <c r="EQ704" i="5"/>
  <c r="EP704" i="5"/>
  <c r="EO704" i="5"/>
  <c r="EN704" i="5"/>
  <c r="EM704" i="5"/>
  <c r="EL704" i="5"/>
  <c r="FA703" i="5"/>
  <c r="EZ703" i="5"/>
  <c r="EY703" i="5"/>
  <c r="EX703" i="5"/>
  <c r="EW703" i="5"/>
  <c r="EV703" i="5"/>
  <c r="EU703" i="5"/>
  <c r="ET703" i="5"/>
  <c r="ES703" i="5"/>
  <c r="ER703" i="5"/>
  <c r="EQ703" i="5"/>
  <c r="EP703" i="5"/>
  <c r="EO703" i="5"/>
  <c r="EN703" i="5"/>
  <c r="EM703" i="5"/>
  <c r="EL703" i="5"/>
  <c r="FA702" i="5"/>
  <c r="EZ702" i="5"/>
  <c r="EY702" i="5"/>
  <c r="EX702" i="5"/>
  <c r="EW702" i="5"/>
  <c r="EV702" i="5"/>
  <c r="EU702" i="5"/>
  <c r="ET702" i="5"/>
  <c r="ES702" i="5"/>
  <c r="ER702" i="5"/>
  <c r="EQ702" i="5"/>
  <c r="EP702" i="5"/>
  <c r="EO702" i="5"/>
  <c r="EN702" i="5"/>
  <c r="EM702" i="5"/>
  <c r="EL702" i="5"/>
  <c r="FA701" i="5"/>
  <c r="EZ701" i="5"/>
  <c r="EY701" i="5"/>
  <c r="EX701" i="5"/>
  <c r="EW701" i="5"/>
  <c r="EV701" i="5"/>
  <c r="EU701" i="5"/>
  <c r="ET701" i="5"/>
  <c r="ES701" i="5"/>
  <c r="ER701" i="5"/>
  <c r="EQ701" i="5"/>
  <c r="EP701" i="5"/>
  <c r="EO701" i="5"/>
  <c r="EN701" i="5"/>
  <c r="EM701" i="5"/>
  <c r="EL701" i="5"/>
  <c r="FA700" i="5"/>
  <c r="EZ700" i="5"/>
  <c r="EY700" i="5"/>
  <c r="EX700" i="5"/>
  <c r="EW700" i="5"/>
  <c r="EV700" i="5"/>
  <c r="EU700" i="5"/>
  <c r="ET700" i="5"/>
  <c r="ES700" i="5"/>
  <c r="ER700" i="5"/>
  <c r="EQ700" i="5"/>
  <c r="EP700" i="5"/>
  <c r="EO700" i="5"/>
  <c r="EN700" i="5"/>
  <c r="EM700" i="5"/>
  <c r="EL700" i="5"/>
  <c r="FA699" i="5"/>
  <c r="EZ699" i="5"/>
  <c r="EY699" i="5"/>
  <c r="EX699" i="5"/>
  <c r="EW699" i="5"/>
  <c r="EV699" i="5"/>
  <c r="EU699" i="5"/>
  <c r="ET699" i="5"/>
  <c r="ES699" i="5"/>
  <c r="ER699" i="5"/>
  <c r="EQ699" i="5"/>
  <c r="EP699" i="5"/>
  <c r="EO699" i="5"/>
  <c r="EN699" i="5"/>
  <c r="EM699" i="5"/>
  <c r="EL699" i="5"/>
  <c r="FA698" i="5"/>
  <c r="EZ698" i="5"/>
  <c r="EY698" i="5"/>
  <c r="EX698" i="5"/>
  <c r="EW698" i="5"/>
  <c r="EV698" i="5"/>
  <c r="EU698" i="5"/>
  <c r="ET698" i="5"/>
  <c r="ES698" i="5"/>
  <c r="ER698" i="5"/>
  <c r="EQ698" i="5"/>
  <c r="EP698" i="5"/>
  <c r="EO698" i="5"/>
  <c r="EN698" i="5"/>
  <c r="EM698" i="5"/>
  <c r="EL698" i="5"/>
  <c r="FA697" i="5"/>
  <c r="EZ697" i="5"/>
  <c r="EY697" i="5"/>
  <c r="EX697" i="5"/>
  <c r="EW697" i="5"/>
  <c r="EV697" i="5"/>
  <c r="EU697" i="5"/>
  <c r="ET697" i="5"/>
  <c r="ES697" i="5"/>
  <c r="ER697" i="5"/>
  <c r="EQ697" i="5"/>
  <c r="EP697" i="5"/>
  <c r="EO697" i="5"/>
  <c r="EN697" i="5"/>
  <c r="EM697" i="5"/>
  <c r="EL697" i="5"/>
  <c r="FA696" i="5"/>
  <c r="EZ696" i="5"/>
  <c r="EY696" i="5"/>
  <c r="EX696" i="5"/>
  <c r="EW696" i="5"/>
  <c r="EV696" i="5"/>
  <c r="EU696" i="5"/>
  <c r="ET696" i="5"/>
  <c r="ES696" i="5"/>
  <c r="ER696" i="5"/>
  <c r="EQ696" i="5"/>
  <c r="EP696" i="5"/>
  <c r="EO696" i="5"/>
  <c r="EN696" i="5"/>
  <c r="EM696" i="5"/>
  <c r="EL696" i="5"/>
  <c r="FA695" i="5"/>
  <c r="EZ695" i="5"/>
  <c r="EY695" i="5"/>
  <c r="EX695" i="5"/>
  <c r="EW695" i="5"/>
  <c r="EV695" i="5"/>
  <c r="EU695" i="5"/>
  <c r="ET695" i="5"/>
  <c r="ES695" i="5"/>
  <c r="ER695" i="5"/>
  <c r="EQ695" i="5"/>
  <c r="EP695" i="5"/>
  <c r="EO695" i="5"/>
  <c r="EN695" i="5"/>
  <c r="EM695" i="5"/>
  <c r="EL695" i="5"/>
  <c r="FA694" i="5"/>
  <c r="EZ694" i="5"/>
  <c r="EY694" i="5"/>
  <c r="EX694" i="5"/>
  <c r="EW694" i="5"/>
  <c r="EV694" i="5"/>
  <c r="EU694" i="5"/>
  <c r="ET694" i="5"/>
  <c r="ES694" i="5"/>
  <c r="ER694" i="5"/>
  <c r="EQ694" i="5"/>
  <c r="EP694" i="5"/>
  <c r="EO694" i="5"/>
  <c r="EN694" i="5"/>
  <c r="EM694" i="5"/>
  <c r="EL694" i="5"/>
  <c r="FA693" i="5"/>
  <c r="EZ693" i="5"/>
  <c r="EY693" i="5"/>
  <c r="EX693" i="5"/>
  <c r="EW693" i="5"/>
  <c r="EV693" i="5"/>
  <c r="EU693" i="5"/>
  <c r="ET693" i="5"/>
  <c r="ES693" i="5"/>
  <c r="ER693" i="5"/>
  <c r="EQ693" i="5"/>
  <c r="EP693" i="5"/>
  <c r="EO693" i="5"/>
  <c r="EN693" i="5"/>
  <c r="EM693" i="5"/>
  <c r="EL693" i="5"/>
  <c r="FA692" i="5"/>
  <c r="EZ692" i="5"/>
  <c r="EY692" i="5"/>
  <c r="EX692" i="5"/>
  <c r="EW692" i="5"/>
  <c r="EV692" i="5"/>
  <c r="EU692" i="5"/>
  <c r="ET692" i="5"/>
  <c r="ES692" i="5"/>
  <c r="ER692" i="5"/>
  <c r="EQ692" i="5"/>
  <c r="EP692" i="5"/>
  <c r="EO692" i="5"/>
  <c r="EN692" i="5"/>
  <c r="EM692" i="5"/>
  <c r="EL692" i="5"/>
  <c r="FA691" i="5"/>
  <c r="EZ691" i="5"/>
  <c r="EY691" i="5"/>
  <c r="EX691" i="5"/>
  <c r="EW691" i="5"/>
  <c r="EV691" i="5"/>
  <c r="EU691" i="5"/>
  <c r="ET691" i="5"/>
  <c r="ES691" i="5"/>
  <c r="ER691" i="5"/>
  <c r="EQ691" i="5"/>
  <c r="EP691" i="5"/>
  <c r="EO691" i="5"/>
  <c r="EN691" i="5"/>
  <c r="EM691" i="5"/>
  <c r="EL691" i="5"/>
  <c r="FA690" i="5"/>
  <c r="EZ690" i="5"/>
  <c r="EY690" i="5"/>
  <c r="EX690" i="5"/>
  <c r="EW690" i="5"/>
  <c r="EV690" i="5"/>
  <c r="EU690" i="5"/>
  <c r="ET690" i="5"/>
  <c r="ES690" i="5"/>
  <c r="ER690" i="5"/>
  <c r="EQ690" i="5"/>
  <c r="EP690" i="5"/>
  <c r="EO690" i="5"/>
  <c r="EN690" i="5"/>
  <c r="EM690" i="5"/>
  <c r="EL690" i="5"/>
  <c r="FA689" i="5"/>
  <c r="EZ689" i="5"/>
  <c r="EY689" i="5"/>
  <c r="EX689" i="5"/>
  <c r="EW689" i="5"/>
  <c r="EV689" i="5"/>
  <c r="EU689" i="5"/>
  <c r="ET689" i="5"/>
  <c r="ES689" i="5"/>
  <c r="ER689" i="5"/>
  <c r="EQ689" i="5"/>
  <c r="EP689" i="5"/>
  <c r="EO689" i="5"/>
  <c r="EN689" i="5"/>
  <c r="EM689" i="5"/>
  <c r="EL689" i="5"/>
  <c r="FA688" i="5"/>
  <c r="EZ688" i="5"/>
  <c r="EY688" i="5"/>
  <c r="EX688" i="5"/>
  <c r="EW688" i="5"/>
  <c r="EV688" i="5"/>
  <c r="EU688" i="5"/>
  <c r="ET688" i="5"/>
  <c r="ES688" i="5"/>
  <c r="ER688" i="5"/>
  <c r="EQ688" i="5"/>
  <c r="EP688" i="5"/>
  <c r="EO688" i="5"/>
  <c r="EN688" i="5"/>
  <c r="EM688" i="5"/>
  <c r="EL688" i="5"/>
  <c r="FA687" i="5"/>
  <c r="EZ687" i="5"/>
  <c r="EY687" i="5"/>
  <c r="EX687" i="5"/>
  <c r="EW687" i="5"/>
  <c r="EV687" i="5"/>
  <c r="EU687" i="5"/>
  <c r="ET687" i="5"/>
  <c r="ES687" i="5"/>
  <c r="ER687" i="5"/>
  <c r="EQ687" i="5"/>
  <c r="EP687" i="5"/>
  <c r="EO687" i="5"/>
  <c r="EN687" i="5"/>
  <c r="EM687" i="5"/>
  <c r="EL687" i="5"/>
  <c r="FA686" i="5"/>
  <c r="EZ686" i="5"/>
  <c r="EY686" i="5"/>
  <c r="EX686" i="5"/>
  <c r="EW686" i="5"/>
  <c r="EV686" i="5"/>
  <c r="EU686" i="5"/>
  <c r="ET686" i="5"/>
  <c r="ES686" i="5"/>
  <c r="ER686" i="5"/>
  <c r="EQ686" i="5"/>
  <c r="EP686" i="5"/>
  <c r="EO686" i="5"/>
  <c r="EN686" i="5"/>
  <c r="EM686" i="5"/>
  <c r="EL686" i="5"/>
  <c r="FA685" i="5"/>
  <c r="EZ685" i="5"/>
  <c r="EY685" i="5"/>
  <c r="EX685" i="5"/>
  <c r="EW685" i="5"/>
  <c r="EV685" i="5"/>
  <c r="EU685" i="5"/>
  <c r="ET685" i="5"/>
  <c r="ES685" i="5"/>
  <c r="ER685" i="5"/>
  <c r="EQ685" i="5"/>
  <c r="EP685" i="5"/>
  <c r="EO685" i="5"/>
  <c r="EN685" i="5"/>
  <c r="EM685" i="5"/>
  <c r="EL685" i="5"/>
  <c r="FA684" i="5"/>
  <c r="EZ684" i="5"/>
  <c r="EY684" i="5"/>
  <c r="EX684" i="5"/>
  <c r="EW684" i="5"/>
  <c r="EV684" i="5"/>
  <c r="EU684" i="5"/>
  <c r="ET684" i="5"/>
  <c r="ES684" i="5"/>
  <c r="ER684" i="5"/>
  <c r="EQ684" i="5"/>
  <c r="EP684" i="5"/>
  <c r="EO684" i="5"/>
  <c r="EN684" i="5"/>
  <c r="EM684" i="5"/>
  <c r="EL684" i="5"/>
  <c r="FA683" i="5"/>
  <c r="EZ683" i="5"/>
  <c r="EY683" i="5"/>
  <c r="EX683" i="5"/>
  <c r="EW683" i="5"/>
  <c r="EV683" i="5"/>
  <c r="EU683" i="5"/>
  <c r="ET683" i="5"/>
  <c r="ES683" i="5"/>
  <c r="ER683" i="5"/>
  <c r="EQ683" i="5"/>
  <c r="EP683" i="5"/>
  <c r="EO683" i="5"/>
  <c r="EN683" i="5"/>
  <c r="EM683" i="5"/>
  <c r="EL683" i="5"/>
  <c r="FA682" i="5"/>
  <c r="EZ682" i="5"/>
  <c r="EY682" i="5"/>
  <c r="EX682" i="5"/>
  <c r="EW682" i="5"/>
  <c r="EV682" i="5"/>
  <c r="EU682" i="5"/>
  <c r="ET682" i="5"/>
  <c r="ES682" i="5"/>
  <c r="ER682" i="5"/>
  <c r="EQ682" i="5"/>
  <c r="EP682" i="5"/>
  <c r="EO682" i="5"/>
  <c r="EN682" i="5"/>
  <c r="EM682" i="5"/>
  <c r="EL682" i="5"/>
  <c r="FA681" i="5"/>
  <c r="EZ681" i="5"/>
  <c r="EY681" i="5"/>
  <c r="EX681" i="5"/>
  <c r="EW681" i="5"/>
  <c r="EV681" i="5"/>
  <c r="EU681" i="5"/>
  <c r="ET681" i="5"/>
  <c r="ES681" i="5"/>
  <c r="ER681" i="5"/>
  <c r="EQ681" i="5"/>
  <c r="EP681" i="5"/>
  <c r="EO681" i="5"/>
  <c r="EN681" i="5"/>
  <c r="EM681" i="5"/>
  <c r="EL681" i="5"/>
  <c r="FA680" i="5"/>
  <c r="EZ680" i="5"/>
  <c r="EY680" i="5"/>
  <c r="EX680" i="5"/>
  <c r="EW680" i="5"/>
  <c r="EV680" i="5"/>
  <c r="EU680" i="5"/>
  <c r="ET680" i="5"/>
  <c r="ES680" i="5"/>
  <c r="ER680" i="5"/>
  <c r="EQ680" i="5"/>
  <c r="EP680" i="5"/>
  <c r="EO680" i="5"/>
  <c r="EN680" i="5"/>
  <c r="EM680" i="5"/>
  <c r="EL680" i="5"/>
  <c r="FA679" i="5"/>
  <c r="EZ679" i="5"/>
  <c r="EY679" i="5"/>
  <c r="EX679" i="5"/>
  <c r="EW679" i="5"/>
  <c r="EV679" i="5"/>
  <c r="EU679" i="5"/>
  <c r="ET679" i="5"/>
  <c r="ES679" i="5"/>
  <c r="ER679" i="5"/>
  <c r="EQ679" i="5"/>
  <c r="EP679" i="5"/>
  <c r="EO679" i="5"/>
  <c r="EN679" i="5"/>
  <c r="EM679" i="5"/>
  <c r="EL679" i="5"/>
  <c r="FA678" i="5"/>
  <c r="EZ678" i="5"/>
  <c r="EY678" i="5"/>
  <c r="EX678" i="5"/>
  <c r="EW678" i="5"/>
  <c r="EV678" i="5"/>
  <c r="EU678" i="5"/>
  <c r="ET678" i="5"/>
  <c r="ES678" i="5"/>
  <c r="ER678" i="5"/>
  <c r="EQ678" i="5"/>
  <c r="EP678" i="5"/>
  <c r="EO678" i="5"/>
  <c r="EN678" i="5"/>
  <c r="EM678" i="5"/>
  <c r="EL678" i="5"/>
  <c r="FA677" i="5"/>
  <c r="EZ677" i="5"/>
  <c r="EY677" i="5"/>
  <c r="EX677" i="5"/>
  <c r="EW677" i="5"/>
  <c r="EV677" i="5"/>
  <c r="EU677" i="5"/>
  <c r="ET677" i="5"/>
  <c r="ES677" i="5"/>
  <c r="ER677" i="5"/>
  <c r="EQ677" i="5"/>
  <c r="EP677" i="5"/>
  <c r="EO677" i="5"/>
  <c r="EN677" i="5"/>
  <c r="EM677" i="5"/>
  <c r="EL677" i="5"/>
  <c r="FA676" i="5"/>
  <c r="EZ676" i="5"/>
  <c r="EY676" i="5"/>
  <c r="EX676" i="5"/>
  <c r="EW676" i="5"/>
  <c r="EV676" i="5"/>
  <c r="EU676" i="5"/>
  <c r="ET676" i="5"/>
  <c r="ES676" i="5"/>
  <c r="ER676" i="5"/>
  <c r="EQ676" i="5"/>
  <c r="EP676" i="5"/>
  <c r="EO676" i="5"/>
  <c r="EN676" i="5"/>
  <c r="EM676" i="5"/>
  <c r="EL676" i="5"/>
  <c r="FA675" i="5"/>
  <c r="EZ675" i="5"/>
  <c r="EY675" i="5"/>
  <c r="EX675" i="5"/>
  <c r="EW675" i="5"/>
  <c r="EV675" i="5"/>
  <c r="EU675" i="5"/>
  <c r="ET675" i="5"/>
  <c r="ES675" i="5"/>
  <c r="ER675" i="5"/>
  <c r="EQ675" i="5"/>
  <c r="EP675" i="5"/>
  <c r="EO675" i="5"/>
  <c r="EN675" i="5"/>
  <c r="EM675" i="5"/>
  <c r="EL675" i="5"/>
  <c r="FA674" i="5"/>
  <c r="EZ674" i="5"/>
  <c r="EY674" i="5"/>
  <c r="EX674" i="5"/>
  <c r="EW674" i="5"/>
  <c r="EV674" i="5"/>
  <c r="EU674" i="5"/>
  <c r="ET674" i="5"/>
  <c r="ES674" i="5"/>
  <c r="ER674" i="5"/>
  <c r="EQ674" i="5"/>
  <c r="EP674" i="5"/>
  <c r="EO674" i="5"/>
  <c r="EN674" i="5"/>
  <c r="EM674" i="5"/>
  <c r="EL674" i="5"/>
  <c r="FA673" i="5"/>
  <c r="EZ673" i="5"/>
  <c r="EY673" i="5"/>
  <c r="EX673" i="5"/>
  <c r="EW673" i="5"/>
  <c r="EV673" i="5"/>
  <c r="EU673" i="5"/>
  <c r="ET673" i="5"/>
  <c r="ES673" i="5"/>
  <c r="ER673" i="5"/>
  <c r="EQ673" i="5"/>
  <c r="EP673" i="5"/>
  <c r="EO673" i="5"/>
  <c r="EN673" i="5"/>
  <c r="EM673" i="5"/>
  <c r="EL673" i="5"/>
  <c r="FA672" i="5"/>
  <c r="EZ672" i="5"/>
  <c r="EY672" i="5"/>
  <c r="EX672" i="5"/>
  <c r="EW672" i="5"/>
  <c r="EV672" i="5"/>
  <c r="EU672" i="5"/>
  <c r="ET672" i="5"/>
  <c r="ES672" i="5"/>
  <c r="ER672" i="5"/>
  <c r="EQ672" i="5"/>
  <c r="EP672" i="5"/>
  <c r="EO672" i="5"/>
  <c r="EN672" i="5"/>
  <c r="EM672" i="5"/>
  <c r="EL672" i="5"/>
  <c r="FA671" i="5"/>
  <c r="EZ671" i="5"/>
  <c r="EY671" i="5"/>
  <c r="EX671" i="5"/>
  <c r="EW671" i="5"/>
  <c r="EV671" i="5"/>
  <c r="EU671" i="5"/>
  <c r="ET671" i="5"/>
  <c r="ES671" i="5"/>
  <c r="ER671" i="5"/>
  <c r="EQ671" i="5"/>
  <c r="EP671" i="5"/>
  <c r="EO671" i="5"/>
  <c r="EN671" i="5"/>
  <c r="EM671" i="5"/>
  <c r="EL671" i="5"/>
  <c r="FA670" i="5"/>
  <c r="EZ670" i="5"/>
  <c r="EY670" i="5"/>
  <c r="EX670" i="5"/>
  <c r="EW670" i="5"/>
  <c r="EV670" i="5"/>
  <c r="EU670" i="5"/>
  <c r="ET670" i="5"/>
  <c r="ES670" i="5"/>
  <c r="ER670" i="5"/>
  <c r="EQ670" i="5"/>
  <c r="EP670" i="5"/>
  <c r="EO670" i="5"/>
  <c r="EN670" i="5"/>
  <c r="EM670" i="5"/>
  <c r="EL670" i="5"/>
  <c r="FA669" i="5"/>
  <c r="EZ669" i="5"/>
  <c r="EY669" i="5"/>
  <c r="EX669" i="5"/>
  <c r="EW669" i="5"/>
  <c r="EV669" i="5"/>
  <c r="EU669" i="5"/>
  <c r="ET669" i="5"/>
  <c r="ES669" i="5"/>
  <c r="ER669" i="5"/>
  <c r="EQ669" i="5"/>
  <c r="EP669" i="5"/>
  <c r="EO669" i="5"/>
  <c r="EN669" i="5"/>
  <c r="EM669" i="5"/>
  <c r="EL669" i="5"/>
  <c r="FA668" i="5"/>
  <c r="EZ668" i="5"/>
  <c r="EY668" i="5"/>
  <c r="EX668" i="5"/>
  <c r="EW668" i="5"/>
  <c r="EV668" i="5"/>
  <c r="EU668" i="5"/>
  <c r="ET668" i="5"/>
  <c r="ES668" i="5"/>
  <c r="ER668" i="5"/>
  <c r="EQ668" i="5"/>
  <c r="EP668" i="5"/>
  <c r="EO668" i="5"/>
  <c r="EN668" i="5"/>
  <c r="EM668" i="5"/>
  <c r="EL668" i="5"/>
  <c r="FA667" i="5"/>
  <c r="EZ667" i="5"/>
  <c r="EY667" i="5"/>
  <c r="EX667" i="5"/>
  <c r="EW667" i="5"/>
  <c r="EV667" i="5"/>
  <c r="EU667" i="5"/>
  <c r="ET667" i="5"/>
  <c r="ES667" i="5"/>
  <c r="ER667" i="5"/>
  <c r="EQ667" i="5"/>
  <c r="EP667" i="5"/>
  <c r="EO667" i="5"/>
  <c r="EN667" i="5"/>
  <c r="EM667" i="5"/>
  <c r="EL667" i="5"/>
  <c r="FA666" i="5"/>
  <c r="EZ666" i="5"/>
  <c r="EY666" i="5"/>
  <c r="EX666" i="5"/>
  <c r="EW666" i="5"/>
  <c r="EV666" i="5"/>
  <c r="EU666" i="5"/>
  <c r="ET666" i="5"/>
  <c r="ES666" i="5"/>
  <c r="ER666" i="5"/>
  <c r="EQ666" i="5"/>
  <c r="EP666" i="5"/>
  <c r="EO666" i="5"/>
  <c r="EN666" i="5"/>
  <c r="EM666" i="5"/>
  <c r="EL666" i="5"/>
  <c r="FA665" i="5"/>
  <c r="EZ665" i="5"/>
  <c r="EY665" i="5"/>
  <c r="EX665" i="5"/>
  <c r="EW665" i="5"/>
  <c r="EV665" i="5"/>
  <c r="EU665" i="5"/>
  <c r="ET665" i="5"/>
  <c r="ES665" i="5"/>
  <c r="ER665" i="5"/>
  <c r="EQ665" i="5"/>
  <c r="EP665" i="5"/>
  <c r="EO665" i="5"/>
  <c r="EN665" i="5"/>
  <c r="EM665" i="5"/>
  <c r="EL665" i="5"/>
  <c r="FA664" i="5"/>
  <c r="EZ664" i="5"/>
  <c r="EY664" i="5"/>
  <c r="EX664" i="5"/>
  <c r="EW664" i="5"/>
  <c r="EV664" i="5"/>
  <c r="EU664" i="5"/>
  <c r="ET664" i="5"/>
  <c r="ES664" i="5"/>
  <c r="ER664" i="5"/>
  <c r="EQ664" i="5"/>
  <c r="EP664" i="5"/>
  <c r="EO664" i="5"/>
  <c r="EN664" i="5"/>
  <c r="EM664" i="5"/>
  <c r="EL664" i="5"/>
  <c r="FA663" i="5"/>
  <c r="EZ663" i="5"/>
  <c r="EY663" i="5"/>
  <c r="EX663" i="5"/>
  <c r="EW663" i="5"/>
  <c r="EV663" i="5"/>
  <c r="EU663" i="5"/>
  <c r="ET663" i="5"/>
  <c r="ES663" i="5"/>
  <c r="ER663" i="5"/>
  <c r="EQ663" i="5"/>
  <c r="EP663" i="5"/>
  <c r="EO663" i="5"/>
  <c r="EN663" i="5"/>
  <c r="EM663" i="5"/>
  <c r="EL663" i="5"/>
  <c r="FA662" i="5"/>
  <c r="EZ662" i="5"/>
  <c r="EY662" i="5"/>
  <c r="EX662" i="5"/>
  <c r="EW662" i="5"/>
  <c r="EV662" i="5"/>
  <c r="EU662" i="5"/>
  <c r="ET662" i="5"/>
  <c r="ES662" i="5"/>
  <c r="ER662" i="5"/>
  <c r="EQ662" i="5"/>
  <c r="EP662" i="5"/>
  <c r="EO662" i="5"/>
  <c r="EN662" i="5"/>
  <c r="EM662" i="5"/>
  <c r="EL662" i="5"/>
  <c r="FA661" i="5"/>
  <c r="EZ661" i="5"/>
  <c r="EY661" i="5"/>
  <c r="EX661" i="5"/>
  <c r="EW661" i="5"/>
  <c r="EV661" i="5"/>
  <c r="EU661" i="5"/>
  <c r="ET661" i="5"/>
  <c r="ES661" i="5"/>
  <c r="ER661" i="5"/>
  <c r="EQ661" i="5"/>
  <c r="EP661" i="5"/>
  <c r="EO661" i="5"/>
  <c r="EN661" i="5"/>
  <c r="EM661" i="5"/>
  <c r="EL661" i="5"/>
  <c r="FA660" i="5"/>
  <c r="EZ660" i="5"/>
  <c r="EY660" i="5"/>
  <c r="EX660" i="5"/>
  <c r="EW660" i="5"/>
  <c r="EV660" i="5"/>
  <c r="EU660" i="5"/>
  <c r="ET660" i="5"/>
  <c r="ES660" i="5"/>
  <c r="ER660" i="5"/>
  <c r="EQ660" i="5"/>
  <c r="EP660" i="5"/>
  <c r="EO660" i="5"/>
  <c r="EN660" i="5"/>
  <c r="EM660" i="5"/>
  <c r="EL660" i="5"/>
  <c r="FA659" i="5"/>
  <c r="EZ659" i="5"/>
  <c r="EY659" i="5"/>
  <c r="EX659" i="5"/>
  <c r="EW659" i="5"/>
  <c r="EV659" i="5"/>
  <c r="EU659" i="5"/>
  <c r="ET659" i="5"/>
  <c r="ES659" i="5"/>
  <c r="ER659" i="5"/>
  <c r="EQ659" i="5"/>
  <c r="EP659" i="5"/>
  <c r="EO659" i="5"/>
  <c r="EN659" i="5"/>
  <c r="EM659" i="5"/>
  <c r="EL659" i="5"/>
  <c r="FA658" i="5"/>
  <c r="EZ658" i="5"/>
  <c r="EY658" i="5"/>
  <c r="EX658" i="5"/>
  <c r="EW658" i="5"/>
  <c r="EV658" i="5"/>
  <c r="EU658" i="5"/>
  <c r="ET658" i="5"/>
  <c r="ES658" i="5"/>
  <c r="ER658" i="5"/>
  <c r="EQ658" i="5"/>
  <c r="EP658" i="5"/>
  <c r="EO658" i="5"/>
  <c r="EN658" i="5"/>
  <c r="EM658" i="5"/>
  <c r="EL658" i="5"/>
  <c r="FA657" i="5"/>
  <c r="EZ657" i="5"/>
  <c r="EY657" i="5"/>
  <c r="EX657" i="5"/>
  <c r="EW657" i="5"/>
  <c r="EV657" i="5"/>
  <c r="EU657" i="5"/>
  <c r="ET657" i="5"/>
  <c r="ES657" i="5"/>
  <c r="ER657" i="5"/>
  <c r="EQ657" i="5"/>
  <c r="EP657" i="5"/>
  <c r="EO657" i="5"/>
  <c r="EN657" i="5"/>
  <c r="EM657" i="5"/>
  <c r="EL657" i="5"/>
  <c r="FA656" i="5"/>
  <c r="EZ656" i="5"/>
  <c r="EY656" i="5"/>
  <c r="EX656" i="5"/>
  <c r="EW656" i="5"/>
  <c r="EV656" i="5"/>
  <c r="EU656" i="5"/>
  <c r="ET656" i="5"/>
  <c r="ES656" i="5"/>
  <c r="ER656" i="5"/>
  <c r="EQ656" i="5"/>
  <c r="EP656" i="5"/>
  <c r="EO656" i="5"/>
  <c r="EN656" i="5"/>
  <c r="EM656" i="5"/>
  <c r="EL656" i="5"/>
  <c r="FA655" i="5"/>
  <c r="EZ655" i="5"/>
  <c r="EY655" i="5"/>
  <c r="EX655" i="5"/>
  <c r="EW655" i="5"/>
  <c r="EV655" i="5"/>
  <c r="EU655" i="5"/>
  <c r="ET655" i="5"/>
  <c r="ES655" i="5"/>
  <c r="ER655" i="5"/>
  <c r="EQ655" i="5"/>
  <c r="EP655" i="5"/>
  <c r="EO655" i="5"/>
  <c r="EN655" i="5"/>
  <c r="EM655" i="5"/>
  <c r="EL655" i="5"/>
  <c r="FA654" i="5"/>
  <c r="EZ654" i="5"/>
  <c r="EY654" i="5"/>
  <c r="EX654" i="5"/>
  <c r="EW654" i="5"/>
  <c r="EV654" i="5"/>
  <c r="EU654" i="5"/>
  <c r="ET654" i="5"/>
  <c r="ES654" i="5"/>
  <c r="ER654" i="5"/>
  <c r="EQ654" i="5"/>
  <c r="EP654" i="5"/>
  <c r="EO654" i="5"/>
  <c r="EN654" i="5"/>
  <c r="EM654" i="5"/>
  <c r="EL654" i="5"/>
  <c r="FA653" i="5"/>
  <c r="EZ653" i="5"/>
  <c r="EY653" i="5"/>
  <c r="EX653" i="5"/>
  <c r="EW653" i="5"/>
  <c r="EV653" i="5"/>
  <c r="EU653" i="5"/>
  <c r="ET653" i="5"/>
  <c r="ES653" i="5"/>
  <c r="ER653" i="5"/>
  <c r="EQ653" i="5"/>
  <c r="EP653" i="5"/>
  <c r="EO653" i="5"/>
  <c r="EN653" i="5"/>
  <c r="EM653" i="5"/>
  <c r="EL653" i="5"/>
  <c r="FA652" i="5"/>
  <c r="EZ652" i="5"/>
  <c r="EY652" i="5"/>
  <c r="EX652" i="5"/>
  <c r="EW652" i="5"/>
  <c r="EV652" i="5"/>
  <c r="EU652" i="5"/>
  <c r="ET652" i="5"/>
  <c r="ES652" i="5"/>
  <c r="ER652" i="5"/>
  <c r="EQ652" i="5"/>
  <c r="EP652" i="5"/>
  <c r="EO652" i="5"/>
  <c r="EN652" i="5"/>
  <c r="EM652" i="5"/>
  <c r="EL652" i="5"/>
  <c r="FA651" i="5"/>
  <c r="EZ651" i="5"/>
  <c r="EY651" i="5"/>
  <c r="EX651" i="5"/>
  <c r="EW651" i="5"/>
  <c r="EV651" i="5"/>
  <c r="EU651" i="5"/>
  <c r="ET651" i="5"/>
  <c r="ES651" i="5"/>
  <c r="ER651" i="5"/>
  <c r="EQ651" i="5"/>
  <c r="EP651" i="5"/>
  <c r="EO651" i="5"/>
  <c r="EN651" i="5"/>
  <c r="EM651" i="5"/>
  <c r="EL651" i="5"/>
  <c r="FA650" i="5"/>
  <c r="EZ650" i="5"/>
  <c r="EY650" i="5"/>
  <c r="EX650" i="5"/>
  <c r="EW650" i="5"/>
  <c r="EV650" i="5"/>
  <c r="EU650" i="5"/>
  <c r="ET650" i="5"/>
  <c r="ES650" i="5"/>
  <c r="ER650" i="5"/>
  <c r="EQ650" i="5"/>
  <c r="EP650" i="5"/>
  <c r="EO650" i="5"/>
  <c r="EN650" i="5"/>
  <c r="EM650" i="5"/>
  <c r="EL650" i="5"/>
  <c r="FA649" i="5"/>
  <c r="EZ649" i="5"/>
  <c r="EY649" i="5"/>
  <c r="EX649" i="5"/>
  <c r="EW649" i="5"/>
  <c r="EV649" i="5"/>
  <c r="EU649" i="5"/>
  <c r="ET649" i="5"/>
  <c r="ES649" i="5"/>
  <c r="ER649" i="5"/>
  <c r="EQ649" i="5"/>
  <c r="EP649" i="5"/>
  <c r="EO649" i="5"/>
  <c r="EN649" i="5"/>
  <c r="EM649" i="5"/>
  <c r="EL649" i="5"/>
  <c r="FA648" i="5"/>
  <c r="EZ648" i="5"/>
  <c r="EY648" i="5"/>
  <c r="EX648" i="5"/>
  <c r="EW648" i="5"/>
  <c r="EV648" i="5"/>
  <c r="EU648" i="5"/>
  <c r="ET648" i="5"/>
  <c r="ES648" i="5"/>
  <c r="ER648" i="5"/>
  <c r="EQ648" i="5"/>
  <c r="EP648" i="5"/>
  <c r="EO648" i="5"/>
  <c r="EN648" i="5"/>
  <c r="EM648" i="5"/>
  <c r="EL648" i="5"/>
  <c r="FA647" i="5"/>
  <c r="EZ647" i="5"/>
  <c r="EY647" i="5"/>
  <c r="EX647" i="5"/>
  <c r="EW647" i="5"/>
  <c r="EV647" i="5"/>
  <c r="EU647" i="5"/>
  <c r="ET647" i="5"/>
  <c r="ES647" i="5"/>
  <c r="ER647" i="5"/>
  <c r="EQ647" i="5"/>
  <c r="EP647" i="5"/>
  <c r="EO647" i="5"/>
  <c r="EN647" i="5"/>
  <c r="EM647" i="5"/>
  <c r="EL647" i="5"/>
  <c r="FA646" i="5"/>
  <c r="EZ646" i="5"/>
  <c r="EY646" i="5"/>
  <c r="EX646" i="5"/>
  <c r="EW646" i="5"/>
  <c r="EV646" i="5"/>
  <c r="EU646" i="5"/>
  <c r="ET646" i="5"/>
  <c r="ES646" i="5"/>
  <c r="ER646" i="5"/>
  <c r="EQ646" i="5"/>
  <c r="EP646" i="5"/>
  <c r="EO646" i="5"/>
  <c r="EN646" i="5"/>
  <c r="EM646" i="5"/>
  <c r="EL646" i="5"/>
  <c r="FA645" i="5"/>
  <c r="EZ645" i="5"/>
  <c r="EY645" i="5"/>
  <c r="EX645" i="5"/>
  <c r="EW645" i="5"/>
  <c r="EV645" i="5"/>
  <c r="EU645" i="5"/>
  <c r="ET645" i="5"/>
  <c r="ES645" i="5"/>
  <c r="ER645" i="5"/>
  <c r="EQ645" i="5"/>
  <c r="EP645" i="5"/>
  <c r="EO645" i="5"/>
  <c r="EN645" i="5"/>
  <c r="EM645" i="5"/>
  <c r="EL645" i="5"/>
  <c r="FA644" i="5"/>
  <c r="EZ644" i="5"/>
  <c r="EY644" i="5"/>
  <c r="EX644" i="5"/>
  <c r="EW644" i="5"/>
  <c r="EV644" i="5"/>
  <c r="EU644" i="5"/>
  <c r="ET644" i="5"/>
  <c r="ES644" i="5"/>
  <c r="ER644" i="5"/>
  <c r="EQ644" i="5"/>
  <c r="EP644" i="5"/>
  <c r="EO644" i="5"/>
  <c r="EN644" i="5"/>
  <c r="EM644" i="5"/>
  <c r="EL644" i="5"/>
  <c r="FA643" i="5"/>
  <c r="EZ643" i="5"/>
  <c r="EY643" i="5"/>
  <c r="EX643" i="5"/>
  <c r="EW643" i="5"/>
  <c r="EV643" i="5"/>
  <c r="EU643" i="5"/>
  <c r="ET643" i="5"/>
  <c r="ES643" i="5"/>
  <c r="ER643" i="5"/>
  <c r="EQ643" i="5"/>
  <c r="EP643" i="5"/>
  <c r="EO643" i="5"/>
  <c r="EN643" i="5"/>
  <c r="EM643" i="5"/>
  <c r="EL643" i="5"/>
  <c r="FA642" i="5"/>
  <c r="EZ642" i="5"/>
  <c r="EY642" i="5"/>
  <c r="EX642" i="5"/>
  <c r="EW642" i="5"/>
  <c r="EV642" i="5"/>
  <c r="EU642" i="5"/>
  <c r="ET642" i="5"/>
  <c r="ES642" i="5"/>
  <c r="ER642" i="5"/>
  <c r="EQ642" i="5"/>
  <c r="EP642" i="5"/>
  <c r="EO642" i="5"/>
  <c r="EN642" i="5"/>
  <c r="EM642" i="5"/>
  <c r="EL642" i="5"/>
  <c r="FA641" i="5"/>
  <c r="EZ641" i="5"/>
  <c r="EY641" i="5"/>
  <c r="EX641" i="5"/>
  <c r="EW641" i="5"/>
  <c r="EV641" i="5"/>
  <c r="EU641" i="5"/>
  <c r="ET641" i="5"/>
  <c r="ES641" i="5"/>
  <c r="ER641" i="5"/>
  <c r="EQ641" i="5"/>
  <c r="EP641" i="5"/>
  <c r="EO641" i="5"/>
  <c r="EN641" i="5"/>
  <c r="EM641" i="5"/>
  <c r="EL641" i="5"/>
  <c r="FA640" i="5"/>
  <c r="EZ640" i="5"/>
  <c r="EY640" i="5"/>
  <c r="EX640" i="5"/>
  <c r="EW640" i="5"/>
  <c r="EV640" i="5"/>
  <c r="EU640" i="5"/>
  <c r="ET640" i="5"/>
  <c r="ES640" i="5"/>
  <c r="ER640" i="5"/>
  <c r="EQ640" i="5"/>
  <c r="EP640" i="5"/>
  <c r="EO640" i="5"/>
  <c r="EN640" i="5"/>
  <c r="EM640" i="5"/>
  <c r="EL640" i="5"/>
  <c r="FA639" i="5"/>
  <c r="EZ639" i="5"/>
  <c r="EY639" i="5"/>
  <c r="EX639" i="5"/>
  <c r="EW639" i="5"/>
  <c r="EV639" i="5"/>
  <c r="EU639" i="5"/>
  <c r="ET639" i="5"/>
  <c r="ES639" i="5"/>
  <c r="ER639" i="5"/>
  <c r="EQ639" i="5"/>
  <c r="EP639" i="5"/>
  <c r="EO639" i="5"/>
  <c r="EN639" i="5"/>
  <c r="EM639" i="5"/>
  <c r="EL639" i="5"/>
  <c r="FA638" i="5"/>
  <c r="EZ638" i="5"/>
  <c r="EY638" i="5"/>
  <c r="EX638" i="5"/>
  <c r="EW638" i="5"/>
  <c r="EV638" i="5"/>
  <c r="EU638" i="5"/>
  <c r="ET638" i="5"/>
  <c r="ES638" i="5"/>
  <c r="ER638" i="5"/>
  <c r="EQ638" i="5"/>
  <c r="EP638" i="5"/>
  <c r="EO638" i="5"/>
  <c r="EN638" i="5"/>
  <c r="EM638" i="5"/>
  <c r="EL638" i="5"/>
  <c r="FA637" i="5"/>
  <c r="EZ637" i="5"/>
  <c r="EY637" i="5"/>
  <c r="EX637" i="5"/>
  <c r="EW637" i="5"/>
  <c r="EV637" i="5"/>
  <c r="EU637" i="5"/>
  <c r="ET637" i="5"/>
  <c r="ES637" i="5"/>
  <c r="ER637" i="5"/>
  <c r="EQ637" i="5"/>
  <c r="EP637" i="5"/>
  <c r="EO637" i="5"/>
  <c r="EN637" i="5"/>
  <c r="EM637" i="5"/>
  <c r="EL637" i="5"/>
  <c r="FA636" i="5"/>
  <c r="EZ636" i="5"/>
  <c r="EY636" i="5"/>
  <c r="EX636" i="5"/>
  <c r="EW636" i="5"/>
  <c r="EV636" i="5"/>
  <c r="EU636" i="5"/>
  <c r="ET636" i="5"/>
  <c r="ES636" i="5"/>
  <c r="ER636" i="5"/>
  <c r="EQ636" i="5"/>
  <c r="EP636" i="5"/>
  <c r="EO636" i="5"/>
  <c r="EN636" i="5"/>
  <c r="EM636" i="5"/>
  <c r="EL636" i="5"/>
  <c r="FA635" i="5"/>
  <c r="EZ635" i="5"/>
  <c r="EY635" i="5"/>
  <c r="EX635" i="5"/>
  <c r="EW635" i="5"/>
  <c r="EV635" i="5"/>
  <c r="EU635" i="5"/>
  <c r="ET635" i="5"/>
  <c r="ES635" i="5"/>
  <c r="ER635" i="5"/>
  <c r="EQ635" i="5"/>
  <c r="EP635" i="5"/>
  <c r="EO635" i="5"/>
  <c r="EN635" i="5"/>
  <c r="EM635" i="5"/>
  <c r="EL635" i="5"/>
  <c r="FA634" i="5"/>
  <c r="EZ634" i="5"/>
  <c r="EY634" i="5"/>
  <c r="EX634" i="5"/>
  <c r="EW634" i="5"/>
  <c r="EV634" i="5"/>
  <c r="EU634" i="5"/>
  <c r="ET634" i="5"/>
  <c r="ES634" i="5"/>
  <c r="ER634" i="5"/>
  <c r="EQ634" i="5"/>
  <c r="EP634" i="5"/>
  <c r="EO634" i="5"/>
  <c r="EN634" i="5"/>
  <c r="EM634" i="5"/>
  <c r="EL634" i="5"/>
  <c r="FA633" i="5"/>
  <c r="EZ633" i="5"/>
  <c r="EY633" i="5"/>
  <c r="EX633" i="5"/>
  <c r="EW633" i="5"/>
  <c r="EV633" i="5"/>
  <c r="EU633" i="5"/>
  <c r="ET633" i="5"/>
  <c r="ES633" i="5"/>
  <c r="ER633" i="5"/>
  <c r="EQ633" i="5"/>
  <c r="EP633" i="5"/>
  <c r="EO633" i="5"/>
  <c r="EN633" i="5"/>
  <c r="EM633" i="5"/>
  <c r="EL633" i="5"/>
  <c r="FA632" i="5"/>
  <c r="EZ632" i="5"/>
  <c r="EY632" i="5"/>
  <c r="EX632" i="5"/>
  <c r="EW632" i="5"/>
  <c r="EV632" i="5"/>
  <c r="EU632" i="5"/>
  <c r="ET632" i="5"/>
  <c r="ES632" i="5"/>
  <c r="ER632" i="5"/>
  <c r="EQ632" i="5"/>
  <c r="EP632" i="5"/>
  <c r="EO632" i="5"/>
  <c r="EN632" i="5"/>
  <c r="EM632" i="5"/>
  <c r="EL632" i="5"/>
  <c r="FA631" i="5"/>
  <c r="EZ631" i="5"/>
  <c r="EY631" i="5"/>
  <c r="EX631" i="5"/>
  <c r="EW631" i="5"/>
  <c r="EV631" i="5"/>
  <c r="EU631" i="5"/>
  <c r="ET631" i="5"/>
  <c r="ES631" i="5"/>
  <c r="ER631" i="5"/>
  <c r="EQ631" i="5"/>
  <c r="EP631" i="5"/>
  <c r="EO631" i="5"/>
  <c r="EN631" i="5"/>
  <c r="EM631" i="5"/>
  <c r="EL631" i="5"/>
  <c r="FA630" i="5"/>
  <c r="EZ630" i="5"/>
  <c r="EY630" i="5"/>
  <c r="EX630" i="5"/>
  <c r="EW630" i="5"/>
  <c r="EV630" i="5"/>
  <c r="EU630" i="5"/>
  <c r="ET630" i="5"/>
  <c r="ES630" i="5"/>
  <c r="ER630" i="5"/>
  <c r="EQ630" i="5"/>
  <c r="EP630" i="5"/>
  <c r="EO630" i="5"/>
  <c r="EN630" i="5"/>
  <c r="EM630" i="5"/>
  <c r="EL630" i="5"/>
  <c r="FA629" i="5"/>
  <c r="EZ629" i="5"/>
  <c r="EY629" i="5"/>
  <c r="EX629" i="5"/>
  <c r="EW629" i="5"/>
  <c r="EV629" i="5"/>
  <c r="EU629" i="5"/>
  <c r="ET629" i="5"/>
  <c r="ES629" i="5"/>
  <c r="ER629" i="5"/>
  <c r="EQ629" i="5"/>
  <c r="EP629" i="5"/>
  <c r="EO629" i="5"/>
  <c r="EN629" i="5"/>
  <c r="EM629" i="5"/>
  <c r="EL629" i="5"/>
  <c r="FA628" i="5"/>
  <c r="EZ628" i="5"/>
  <c r="EY628" i="5"/>
  <c r="EX628" i="5"/>
  <c r="EW628" i="5"/>
  <c r="EV628" i="5"/>
  <c r="EU628" i="5"/>
  <c r="ET628" i="5"/>
  <c r="ES628" i="5"/>
  <c r="ER628" i="5"/>
  <c r="EQ628" i="5"/>
  <c r="EP628" i="5"/>
  <c r="EO628" i="5"/>
  <c r="EN628" i="5"/>
  <c r="EM628" i="5"/>
  <c r="EL628" i="5"/>
  <c r="FA627" i="5"/>
  <c r="EZ627" i="5"/>
  <c r="EY627" i="5"/>
  <c r="EX627" i="5"/>
  <c r="EW627" i="5"/>
  <c r="EV627" i="5"/>
  <c r="EU627" i="5"/>
  <c r="ET627" i="5"/>
  <c r="ES627" i="5"/>
  <c r="ER627" i="5"/>
  <c r="EQ627" i="5"/>
  <c r="EP627" i="5"/>
  <c r="EO627" i="5"/>
  <c r="EN627" i="5"/>
  <c r="EM627" i="5"/>
  <c r="EL627" i="5"/>
  <c r="FA626" i="5"/>
  <c r="EZ626" i="5"/>
  <c r="EY626" i="5"/>
  <c r="EX626" i="5"/>
  <c r="EW626" i="5"/>
  <c r="EV626" i="5"/>
  <c r="EU626" i="5"/>
  <c r="ET626" i="5"/>
  <c r="ES626" i="5"/>
  <c r="ER626" i="5"/>
  <c r="EQ626" i="5"/>
  <c r="EP626" i="5"/>
  <c r="EO626" i="5"/>
  <c r="EN626" i="5"/>
  <c r="EM626" i="5"/>
  <c r="EL626" i="5"/>
  <c r="FA625" i="5"/>
  <c r="EZ625" i="5"/>
  <c r="EY625" i="5"/>
  <c r="EX625" i="5"/>
  <c r="EW625" i="5"/>
  <c r="EV625" i="5"/>
  <c r="EU625" i="5"/>
  <c r="ET625" i="5"/>
  <c r="ES625" i="5"/>
  <c r="ER625" i="5"/>
  <c r="EQ625" i="5"/>
  <c r="EP625" i="5"/>
  <c r="EO625" i="5"/>
  <c r="EN625" i="5"/>
  <c r="EM625" i="5"/>
  <c r="EL625" i="5"/>
  <c r="FA624" i="5"/>
  <c r="EZ624" i="5"/>
  <c r="EY624" i="5"/>
  <c r="EX624" i="5"/>
  <c r="EW624" i="5"/>
  <c r="EV624" i="5"/>
  <c r="EU624" i="5"/>
  <c r="ET624" i="5"/>
  <c r="ES624" i="5"/>
  <c r="ER624" i="5"/>
  <c r="EQ624" i="5"/>
  <c r="EP624" i="5"/>
  <c r="EO624" i="5"/>
  <c r="EN624" i="5"/>
  <c r="EM624" i="5"/>
  <c r="EL624" i="5"/>
  <c r="FA623" i="5"/>
  <c r="EZ623" i="5"/>
  <c r="EY623" i="5"/>
  <c r="EX623" i="5"/>
  <c r="EW623" i="5"/>
  <c r="EV623" i="5"/>
  <c r="EU623" i="5"/>
  <c r="ET623" i="5"/>
  <c r="ES623" i="5"/>
  <c r="ER623" i="5"/>
  <c r="EQ623" i="5"/>
  <c r="EP623" i="5"/>
  <c r="EO623" i="5"/>
  <c r="EN623" i="5"/>
  <c r="EM623" i="5"/>
  <c r="EL623" i="5"/>
  <c r="FA622" i="5"/>
  <c r="EZ622" i="5"/>
  <c r="EY622" i="5"/>
  <c r="EX622" i="5"/>
  <c r="EW622" i="5"/>
  <c r="EV622" i="5"/>
  <c r="EU622" i="5"/>
  <c r="ET622" i="5"/>
  <c r="ES622" i="5"/>
  <c r="ER622" i="5"/>
  <c r="EQ622" i="5"/>
  <c r="EP622" i="5"/>
  <c r="EO622" i="5"/>
  <c r="EN622" i="5"/>
  <c r="EM622" i="5"/>
  <c r="EL622" i="5"/>
  <c r="FA621" i="5"/>
  <c r="EZ621" i="5"/>
  <c r="EY621" i="5"/>
  <c r="EX621" i="5"/>
  <c r="EW621" i="5"/>
  <c r="EV621" i="5"/>
  <c r="EU621" i="5"/>
  <c r="ET621" i="5"/>
  <c r="ES621" i="5"/>
  <c r="ER621" i="5"/>
  <c r="EQ621" i="5"/>
  <c r="EP621" i="5"/>
  <c r="EO621" i="5"/>
  <c r="EN621" i="5"/>
  <c r="EM621" i="5"/>
  <c r="EL621" i="5"/>
  <c r="FA620" i="5"/>
  <c r="EZ620" i="5"/>
  <c r="EY620" i="5"/>
  <c r="EX620" i="5"/>
  <c r="EW620" i="5"/>
  <c r="EV620" i="5"/>
  <c r="EU620" i="5"/>
  <c r="ET620" i="5"/>
  <c r="ES620" i="5"/>
  <c r="ER620" i="5"/>
  <c r="EQ620" i="5"/>
  <c r="EP620" i="5"/>
  <c r="EO620" i="5"/>
  <c r="EN620" i="5"/>
  <c r="EM620" i="5"/>
  <c r="EL620" i="5"/>
  <c r="FA619" i="5"/>
  <c r="EZ619" i="5"/>
  <c r="EY619" i="5"/>
  <c r="EX619" i="5"/>
  <c r="EW619" i="5"/>
  <c r="EV619" i="5"/>
  <c r="EU619" i="5"/>
  <c r="ET619" i="5"/>
  <c r="ES619" i="5"/>
  <c r="ER619" i="5"/>
  <c r="EQ619" i="5"/>
  <c r="EP619" i="5"/>
  <c r="EO619" i="5"/>
  <c r="EN619" i="5"/>
  <c r="EM619" i="5"/>
  <c r="EL619" i="5"/>
  <c r="FA618" i="5"/>
  <c r="EZ618" i="5"/>
  <c r="EY618" i="5"/>
  <c r="EX618" i="5"/>
  <c r="EW618" i="5"/>
  <c r="EV618" i="5"/>
  <c r="EU618" i="5"/>
  <c r="ET618" i="5"/>
  <c r="ES618" i="5"/>
  <c r="ER618" i="5"/>
  <c r="EQ618" i="5"/>
  <c r="EP618" i="5"/>
  <c r="EO618" i="5"/>
  <c r="EN618" i="5"/>
  <c r="EM618" i="5"/>
  <c r="EL618" i="5"/>
  <c r="FA617" i="5"/>
  <c r="EZ617" i="5"/>
  <c r="EY617" i="5"/>
  <c r="EX617" i="5"/>
  <c r="EW617" i="5"/>
  <c r="EV617" i="5"/>
  <c r="EU617" i="5"/>
  <c r="ET617" i="5"/>
  <c r="ES617" i="5"/>
  <c r="ER617" i="5"/>
  <c r="EQ617" i="5"/>
  <c r="EP617" i="5"/>
  <c r="EO617" i="5"/>
  <c r="EN617" i="5"/>
  <c r="EM617" i="5"/>
  <c r="EL617" i="5"/>
  <c r="FA616" i="5"/>
  <c r="EZ616" i="5"/>
  <c r="EY616" i="5"/>
  <c r="EX616" i="5"/>
  <c r="EW616" i="5"/>
  <c r="EV616" i="5"/>
  <c r="EU616" i="5"/>
  <c r="ET616" i="5"/>
  <c r="ES616" i="5"/>
  <c r="ER616" i="5"/>
  <c r="EQ616" i="5"/>
  <c r="EP616" i="5"/>
  <c r="EO616" i="5"/>
  <c r="EN616" i="5"/>
  <c r="EM616" i="5"/>
  <c r="EL616" i="5"/>
  <c r="FA615" i="5"/>
  <c r="EZ615" i="5"/>
  <c r="EY615" i="5"/>
  <c r="EX615" i="5"/>
  <c r="EW615" i="5"/>
  <c r="EV615" i="5"/>
  <c r="EU615" i="5"/>
  <c r="ET615" i="5"/>
  <c r="ES615" i="5"/>
  <c r="ER615" i="5"/>
  <c r="EQ615" i="5"/>
  <c r="EP615" i="5"/>
  <c r="EO615" i="5"/>
  <c r="EN615" i="5"/>
  <c r="EM615" i="5"/>
  <c r="EL615" i="5"/>
  <c r="FA614" i="5"/>
  <c r="EZ614" i="5"/>
  <c r="EY614" i="5"/>
  <c r="EX614" i="5"/>
  <c r="EW614" i="5"/>
  <c r="EV614" i="5"/>
  <c r="EU614" i="5"/>
  <c r="ET614" i="5"/>
  <c r="ES614" i="5"/>
  <c r="ER614" i="5"/>
  <c r="EQ614" i="5"/>
  <c r="EP614" i="5"/>
  <c r="EO614" i="5"/>
  <c r="EN614" i="5"/>
  <c r="EM614" i="5"/>
  <c r="EL614" i="5"/>
  <c r="FA613" i="5"/>
  <c r="EZ613" i="5"/>
  <c r="EY613" i="5"/>
  <c r="EX613" i="5"/>
  <c r="EW613" i="5"/>
  <c r="EV613" i="5"/>
  <c r="EU613" i="5"/>
  <c r="ET613" i="5"/>
  <c r="ES613" i="5"/>
  <c r="ER613" i="5"/>
  <c r="EQ613" i="5"/>
  <c r="EP613" i="5"/>
  <c r="EO613" i="5"/>
  <c r="EN613" i="5"/>
  <c r="EM613" i="5"/>
  <c r="EL613" i="5"/>
  <c r="FA612" i="5"/>
  <c r="EZ612" i="5"/>
  <c r="EY612" i="5"/>
  <c r="EX612" i="5"/>
  <c r="EW612" i="5"/>
  <c r="EV612" i="5"/>
  <c r="EU612" i="5"/>
  <c r="ET612" i="5"/>
  <c r="ES612" i="5"/>
  <c r="ER612" i="5"/>
  <c r="EQ612" i="5"/>
  <c r="EP612" i="5"/>
  <c r="EO612" i="5"/>
  <c r="EN612" i="5"/>
  <c r="EM612" i="5"/>
  <c r="EL612" i="5"/>
  <c r="FA611" i="5"/>
  <c r="EZ611" i="5"/>
  <c r="EY611" i="5"/>
  <c r="EX611" i="5"/>
  <c r="EW611" i="5"/>
  <c r="EV611" i="5"/>
  <c r="EU611" i="5"/>
  <c r="ET611" i="5"/>
  <c r="ES611" i="5"/>
  <c r="ER611" i="5"/>
  <c r="EQ611" i="5"/>
  <c r="EP611" i="5"/>
  <c r="EO611" i="5"/>
  <c r="EN611" i="5"/>
  <c r="EM611" i="5"/>
  <c r="EL611" i="5"/>
  <c r="FA610" i="5"/>
  <c r="EZ610" i="5"/>
  <c r="EY610" i="5"/>
  <c r="EX610" i="5"/>
  <c r="EW610" i="5"/>
  <c r="EV610" i="5"/>
  <c r="EU610" i="5"/>
  <c r="ET610" i="5"/>
  <c r="ES610" i="5"/>
  <c r="ER610" i="5"/>
  <c r="EQ610" i="5"/>
  <c r="EP610" i="5"/>
  <c r="EO610" i="5"/>
  <c r="EN610" i="5"/>
  <c r="EM610" i="5"/>
  <c r="EL610" i="5"/>
  <c r="FA609" i="5"/>
  <c r="EZ609" i="5"/>
  <c r="EY609" i="5"/>
  <c r="EX609" i="5"/>
  <c r="EW609" i="5"/>
  <c r="EV609" i="5"/>
  <c r="EU609" i="5"/>
  <c r="ET609" i="5"/>
  <c r="ES609" i="5"/>
  <c r="ER609" i="5"/>
  <c r="EQ609" i="5"/>
  <c r="EP609" i="5"/>
  <c r="EO609" i="5"/>
  <c r="EN609" i="5"/>
  <c r="EM609" i="5"/>
  <c r="EL609" i="5"/>
  <c r="FA608" i="5"/>
  <c r="EZ608" i="5"/>
  <c r="EY608" i="5"/>
  <c r="EX608" i="5"/>
  <c r="EW608" i="5"/>
  <c r="EV608" i="5"/>
  <c r="EU608" i="5"/>
  <c r="ET608" i="5"/>
  <c r="ES608" i="5"/>
  <c r="ER608" i="5"/>
  <c r="EQ608" i="5"/>
  <c r="EP608" i="5"/>
  <c r="EO608" i="5"/>
  <c r="EN608" i="5"/>
  <c r="EM608" i="5"/>
  <c r="EL608" i="5"/>
  <c r="FA607" i="5"/>
  <c r="EZ607" i="5"/>
  <c r="EY607" i="5"/>
  <c r="EX607" i="5"/>
  <c r="EW607" i="5"/>
  <c r="EV607" i="5"/>
  <c r="EU607" i="5"/>
  <c r="ET607" i="5"/>
  <c r="ES607" i="5"/>
  <c r="ER607" i="5"/>
  <c r="EQ607" i="5"/>
  <c r="EP607" i="5"/>
  <c r="EO607" i="5"/>
  <c r="EN607" i="5"/>
  <c r="EM607" i="5"/>
  <c r="EL607" i="5"/>
  <c r="FA606" i="5"/>
  <c r="EZ606" i="5"/>
  <c r="EY606" i="5"/>
  <c r="EX606" i="5"/>
  <c r="EW606" i="5"/>
  <c r="EV606" i="5"/>
  <c r="EU606" i="5"/>
  <c r="ET606" i="5"/>
  <c r="ES606" i="5"/>
  <c r="ER606" i="5"/>
  <c r="EQ606" i="5"/>
  <c r="EP606" i="5"/>
  <c r="EO606" i="5"/>
  <c r="EN606" i="5"/>
  <c r="EM606" i="5"/>
  <c r="EL606" i="5"/>
  <c r="FA605" i="5"/>
  <c r="EZ605" i="5"/>
  <c r="EY605" i="5"/>
  <c r="EX605" i="5"/>
  <c r="EW605" i="5"/>
  <c r="EV605" i="5"/>
  <c r="EU605" i="5"/>
  <c r="ET605" i="5"/>
  <c r="ES605" i="5"/>
  <c r="ER605" i="5"/>
  <c r="EQ605" i="5"/>
  <c r="EP605" i="5"/>
  <c r="EO605" i="5"/>
  <c r="EN605" i="5"/>
  <c r="EM605" i="5"/>
  <c r="EL605" i="5"/>
  <c r="FA604" i="5"/>
  <c r="EZ604" i="5"/>
  <c r="EY604" i="5"/>
  <c r="EX604" i="5"/>
  <c r="EW604" i="5"/>
  <c r="EV604" i="5"/>
  <c r="EU604" i="5"/>
  <c r="ET604" i="5"/>
  <c r="ES604" i="5"/>
  <c r="ER604" i="5"/>
  <c r="EQ604" i="5"/>
  <c r="EP604" i="5"/>
  <c r="EO604" i="5"/>
  <c r="EN604" i="5"/>
  <c r="EM604" i="5"/>
  <c r="EL604" i="5"/>
  <c r="FA603" i="5"/>
  <c r="EZ603" i="5"/>
  <c r="EY603" i="5"/>
  <c r="EX603" i="5"/>
  <c r="EW603" i="5"/>
  <c r="EV603" i="5"/>
  <c r="EU603" i="5"/>
  <c r="ET603" i="5"/>
  <c r="ES603" i="5"/>
  <c r="ER603" i="5"/>
  <c r="EQ603" i="5"/>
  <c r="EP603" i="5"/>
  <c r="EO603" i="5"/>
  <c r="EN603" i="5"/>
  <c r="EM603" i="5"/>
  <c r="EL603" i="5"/>
  <c r="FA602" i="5"/>
  <c r="EZ602" i="5"/>
  <c r="EY602" i="5"/>
  <c r="EX602" i="5"/>
  <c r="EW602" i="5"/>
  <c r="EV602" i="5"/>
  <c r="EU602" i="5"/>
  <c r="ET602" i="5"/>
  <c r="ES602" i="5"/>
  <c r="ER602" i="5"/>
  <c r="EQ602" i="5"/>
  <c r="EP602" i="5"/>
  <c r="EO602" i="5"/>
  <c r="EN602" i="5"/>
  <c r="EM602" i="5"/>
  <c r="EL602" i="5"/>
  <c r="FA601" i="5"/>
  <c r="EZ601" i="5"/>
  <c r="EY601" i="5"/>
  <c r="EX601" i="5"/>
  <c r="EW601" i="5"/>
  <c r="EV601" i="5"/>
  <c r="EU601" i="5"/>
  <c r="ET601" i="5"/>
  <c r="ES601" i="5"/>
  <c r="ER601" i="5"/>
  <c r="EQ601" i="5"/>
  <c r="EP601" i="5"/>
  <c r="EO601" i="5"/>
  <c r="EN601" i="5"/>
  <c r="EM601" i="5"/>
  <c r="EL601" i="5"/>
  <c r="FA600" i="5"/>
  <c r="EZ600" i="5"/>
  <c r="EY600" i="5"/>
  <c r="EX600" i="5"/>
  <c r="EW600" i="5"/>
  <c r="EV600" i="5"/>
  <c r="EU600" i="5"/>
  <c r="ET600" i="5"/>
  <c r="ES600" i="5"/>
  <c r="ER600" i="5"/>
  <c r="EQ600" i="5"/>
  <c r="EP600" i="5"/>
  <c r="EO600" i="5"/>
  <c r="EN600" i="5"/>
  <c r="EM600" i="5"/>
  <c r="EL600" i="5"/>
  <c r="FA599" i="5"/>
  <c r="EZ599" i="5"/>
  <c r="EY599" i="5"/>
  <c r="EX599" i="5"/>
  <c r="EW599" i="5"/>
  <c r="EV599" i="5"/>
  <c r="EU599" i="5"/>
  <c r="ET599" i="5"/>
  <c r="ES599" i="5"/>
  <c r="ER599" i="5"/>
  <c r="EQ599" i="5"/>
  <c r="EP599" i="5"/>
  <c r="EO599" i="5"/>
  <c r="EN599" i="5"/>
  <c r="EM599" i="5"/>
  <c r="EL599" i="5"/>
  <c r="FA598" i="5"/>
  <c r="EZ598" i="5"/>
  <c r="EY598" i="5"/>
  <c r="EX598" i="5"/>
  <c r="EW598" i="5"/>
  <c r="EV598" i="5"/>
  <c r="EU598" i="5"/>
  <c r="ET598" i="5"/>
  <c r="ES598" i="5"/>
  <c r="ER598" i="5"/>
  <c r="EQ598" i="5"/>
  <c r="EP598" i="5"/>
  <c r="EO598" i="5"/>
  <c r="EN598" i="5"/>
  <c r="EM598" i="5"/>
  <c r="EL598" i="5"/>
  <c r="FA597" i="5"/>
  <c r="EZ597" i="5"/>
  <c r="EY597" i="5"/>
  <c r="EX597" i="5"/>
  <c r="EW597" i="5"/>
  <c r="EV597" i="5"/>
  <c r="EU597" i="5"/>
  <c r="ET597" i="5"/>
  <c r="ES597" i="5"/>
  <c r="ER597" i="5"/>
  <c r="EQ597" i="5"/>
  <c r="EP597" i="5"/>
  <c r="EO597" i="5"/>
  <c r="EN597" i="5"/>
  <c r="EM597" i="5"/>
  <c r="EL597" i="5"/>
  <c r="FA596" i="5"/>
  <c r="EZ596" i="5"/>
  <c r="EY596" i="5"/>
  <c r="EX596" i="5"/>
  <c r="EW596" i="5"/>
  <c r="EV596" i="5"/>
  <c r="EU596" i="5"/>
  <c r="ET596" i="5"/>
  <c r="ES596" i="5"/>
  <c r="ER596" i="5"/>
  <c r="EQ596" i="5"/>
  <c r="EP596" i="5"/>
  <c r="EO596" i="5"/>
  <c r="EN596" i="5"/>
  <c r="EM596" i="5"/>
  <c r="EL596" i="5"/>
  <c r="FA595" i="5"/>
  <c r="EZ595" i="5"/>
  <c r="EY595" i="5"/>
  <c r="EX595" i="5"/>
  <c r="EW595" i="5"/>
  <c r="EV595" i="5"/>
  <c r="EU595" i="5"/>
  <c r="ET595" i="5"/>
  <c r="ES595" i="5"/>
  <c r="ER595" i="5"/>
  <c r="EQ595" i="5"/>
  <c r="EP595" i="5"/>
  <c r="EO595" i="5"/>
  <c r="EN595" i="5"/>
  <c r="EM595" i="5"/>
  <c r="EL595" i="5"/>
  <c r="FA594" i="5"/>
  <c r="EZ594" i="5"/>
  <c r="EY594" i="5"/>
  <c r="EX594" i="5"/>
  <c r="EW594" i="5"/>
  <c r="EV594" i="5"/>
  <c r="EU594" i="5"/>
  <c r="ET594" i="5"/>
  <c r="ES594" i="5"/>
  <c r="ER594" i="5"/>
  <c r="EQ594" i="5"/>
  <c r="EP594" i="5"/>
  <c r="EO594" i="5"/>
  <c r="EN594" i="5"/>
  <c r="EM594" i="5"/>
  <c r="EL594" i="5"/>
  <c r="FA593" i="5"/>
  <c r="EZ593" i="5"/>
  <c r="EY593" i="5"/>
  <c r="EX593" i="5"/>
  <c r="EW593" i="5"/>
  <c r="EV593" i="5"/>
  <c r="EU593" i="5"/>
  <c r="ET593" i="5"/>
  <c r="ES593" i="5"/>
  <c r="ER593" i="5"/>
  <c r="EQ593" i="5"/>
  <c r="EP593" i="5"/>
  <c r="EO593" i="5"/>
  <c r="EN593" i="5"/>
  <c r="EM593" i="5"/>
  <c r="EL593" i="5"/>
  <c r="FA592" i="5"/>
  <c r="EZ592" i="5"/>
  <c r="EY592" i="5"/>
  <c r="EX592" i="5"/>
  <c r="EW592" i="5"/>
  <c r="EV592" i="5"/>
  <c r="EU592" i="5"/>
  <c r="ET592" i="5"/>
  <c r="ES592" i="5"/>
  <c r="ER592" i="5"/>
  <c r="EQ592" i="5"/>
  <c r="EP592" i="5"/>
  <c r="EO592" i="5"/>
  <c r="EN592" i="5"/>
  <c r="EM592" i="5"/>
  <c r="EL592" i="5"/>
  <c r="FA591" i="5"/>
  <c r="EZ591" i="5"/>
  <c r="EY591" i="5"/>
  <c r="EX591" i="5"/>
  <c r="EW591" i="5"/>
  <c r="EV591" i="5"/>
  <c r="EU591" i="5"/>
  <c r="ET591" i="5"/>
  <c r="ES591" i="5"/>
  <c r="ER591" i="5"/>
  <c r="EQ591" i="5"/>
  <c r="EP591" i="5"/>
  <c r="EO591" i="5"/>
  <c r="EN591" i="5"/>
  <c r="EM591" i="5"/>
  <c r="EL591" i="5"/>
  <c r="FA590" i="5"/>
  <c r="EZ590" i="5"/>
  <c r="EY590" i="5"/>
  <c r="EX590" i="5"/>
  <c r="EW590" i="5"/>
  <c r="EV590" i="5"/>
  <c r="EU590" i="5"/>
  <c r="ET590" i="5"/>
  <c r="ES590" i="5"/>
  <c r="ER590" i="5"/>
  <c r="EQ590" i="5"/>
  <c r="EP590" i="5"/>
  <c r="EO590" i="5"/>
  <c r="EN590" i="5"/>
  <c r="EM590" i="5"/>
  <c r="EL590" i="5"/>
  <c r="FA589" i="5"/>
  <c r="EZ589" i="5"/>
  <c r="EY589" i="5"/>
  <c r="EX589" i="5"/>
  <c r="EW589" i="5"/>
  <c r="EV589" i="5"/>
  <c r="EU589" i="5"/>
  <c r="ET589" i="5"/>
  <c r="ES589" i="5"/>
  <c r="ER589" i="5"/>
  <c r="EQ589" i="5"/>
  <c r="EP589" i="5"/>
  <c r="EO589" i="5"/>
  <c r="EN589" i="5"/>
  <c r="EM589" i="5"/>
  <c r="EL589" i="5"/>
  <c r="FA588" i="5"/>
  <c r="EZ588" i="5"/>
  <c r="EY588" i="5"/>
  <c r="EX588" i="5"/>
  <c r="EW588" i="5"/>
  <c r="EV588" i="5"/>
  <c r="EU588" i="5"/>
  <c r="ET588" i="5"/>
  <c r="ES588" i="5"/>
  <c r="ER588" i="5"/>
  <c r="EQ588" i="5"/>
  <c r="EP588" i="5"/>
  <c r="EO588" i="5"/>
  <c r="EN588" i="5"/>
  <c r="EM588" i="5"/>
  <c r="EL588" i="5"/>
  <c r="FA587" i="5"/>
  <c r="EZ587" i="5"/>
  <c r="EY587" i="5"/>
  <c r="EX587" i="5"/>
  <c r="EW587" i="5"/>
  <c r="EV587" i="5"/>
  <c r="EU587" i="5"/>
  <c r="ET587" i="5"/>
  <c r="ES587" i="5"/>
  <c r="ER587" i="5"/>
  <c r="EQ587" i="5"/>
  <c r="EP587" i="5"/>
  <c r="EO587" i="5"/>
  <c r="EN587" i="5"/>
  <c r="EM587" i="5"/>
  <c r="EL587" i="5"/>
  <c r="FA586" i="5"/>
  <c r="EZ586" i="5"/>
  <c r="EY586" i="5"/>
  <c r="EX586" i="5"/>
  <c r="EW586" i="5"/>
  <c r="EV586" i="5"/>
  <c r="EU586" i="5"/>
  <c r="ET586" i="5"/>
  <c r="ES586" i="5"/>
  <c r="ER586" i="5"/>
  <c r="EQ586" i="5"/>
  <c r="EP586" i="5"/>
  <c r="EO586" i="5"/>
  <c r="EN586" i="5"/>
  <c r="EM586" i="5"/>
  <c r="EL586" i="5"/>
  <c r="FA585" i="5"/>
  <c r="EZ585" i="5"/>
  <c r="EY585" i="5"/>
  <c r="EX585" i="5"/>
  <c r="EW585" i="5"/>
  <c r="EV585" i="5"/>
  <c r="EU585" i="5"/>
  <c r="ET585" i="5"/>
  <c r="ES585" i="5"/>
  <c r="ER585" i="5"/>
  <c r="EQ585" i="5"/>
  <c r="EP585" i="5"/>
  <c r="EO585" i="5"/>
  <c r="EN585" i="5"/>
  <c r="EM585" i="5"/>
  <c r="EL585" i="5"/>
  <c r="FA584" i="5"/>
  <c r="EZ584" i="5"/>
  <c r="EY584" i="5"/>
  <c r="EX584" i="5"/>
  <c r="EW584" i="5"/>
  <c r="EV584" i="5"/>
  <c r="EU584" i="5"/>
  <c r="ET584" i="5"/>
  <c r="ES584" i="5"/>
  <c r="ER584" i="5"/>
  <c r="EQ584" i="5"/>
  <c r="EP584" i="5"/>
  <c r="EO584" i="5"/>
  <c r="EN584" i="5"/>
  <c r="EM584" i="5"/>
  <c r="EL584" i="5"/>
  <c r="FA583" i="5"/>
  <c r="EZ583" i="5"/>
  <c r="EY583" i="5"/>
  <c r="EX583" i="5"/>
  <c r="EW583" i="5"/>
  <c r="EV583" i="5"/>
  <c r="EU583" i="5"/>
  <c r="ET583" i="5"/>
  <c r="ES583" i="5"/>
  <c r="ER583" i="5"/>
  <c r="EQ583" i="5"/>
  <c r="EP583" i="5"/>
  <c r="EO583" i="5"/>
  <c r="EN583" i="5"/>
  <c r="EM583" i="5"/>
  <c r="EL583" i="5"/>
  <c r="FA582" i="5"/>
  <c r="EZ582" i="5"/>
  <c r="EY582" i="5"/>
  <c r="EX582" i="5"/>
  <c r="EW582" i="5"/>
  <c r="EV582" i="5"/>
  <c r="EU582" i="5"/>
  <c r="ET582" i="5"/>
  <c r="ES582" i="5"/>
  <c r="ER582" i="5"/>
  <c r="EQ582" i="5"/>
  <c r="EP582" i="5"/>
  <c r="EO582" i="5"/>
  <c r="EN582" i="5"/>
  <c r="EM582" i="5"/>
  <c r="EL582" i="5"/>
  <c r="FA581" i="5"/>
  <c r="EZ581" i="5"/>
  <c r="EY581" i="5"/>
  <c r="EX581" i="5"/>
  <c r="EW581" i="5"/>
  <c r="EV581" i="5"/>
  <c r="EU581" i="5"/>
  <c r="ET581" i="5"/>
  <c r="ES581" i="5"/>
  <c r="ER581" i="5"/>
  <c r="EQ581" i="5"/>
  <c r="EP581" i="5"/>
  <c r="EO581" i="5"/>
  <c r="EN581" i="5"/>
  <c r="EM581" i="5"/>
  <c r="EL581" i="5"/>
  <c r="FA580" i="5"/>
  <c r="EZ580" i="5"/>
  <c r="EY580" i="5"/>
  <c r="EX580" i="5"/>
  <c r="EW580" i="5"/>
  <c r="EV580" i="5"/>
  <c r="EU580" i="5"/>
  <c r="ET580" i="5"/>
  <c r="ES580" i="5"/>
  <c r="ER580" i="5"/>
  <c r="EQ580" i="5"/>
  <c r="EP580" i="5"/>
  <c r="EO580" i="5"/>
  <c r="EN580" i="5"/>
  <c r="EM580" i="5"/>
  <c r="EL580" i="5"/>
  <c r="FA579" i="5"/>
  <c r="EZ579" i="5"/>
  <c r="EY579" i="5"/>
  <c r="EX579" i="5"/>
  <c r="EW579" i="5"/>
  <c r="EV579" i="5"/>
  <c r="EU579" i="5"/>
  <c r="ET579" i="5"/>
  <c r="ES579" i="5"/>
  <c r="ER579" i="5"/>
  <c r="EQ579" i="5"/>
  <c r="EP579" i="5"/>
  <c r="EO579" i="5"/>
  <c r="EN579" i="5"/>
  <c r="EM579" i="5"/>
  <c r="EL579" i="5"/>
  <c r="FA578" i="5"/>
  <c r="EZ578" i="5"/>
  <c r="EY578" i="5"/>
  <c r="EX578" i="5"/>
  <c r="EW578" i="5"/>
  <c r="EV578" i="5"/>
  <c r="EU578" i="5"/>
  <c r="ET578" i="5"/>
  <c r="ES578" i="5"/>
  <c r="ER578" i="5"/>
  <c r="EQ578" i="5"/>
  <c r="EP578" i="5"/>
  <c r="EO578" i="5"/>
  <c r="EN578" i="5"/>
  <c r="EM578" i="5"/>
  <c r="EL578" i="5"/>
  <c r="FA577" i="5"/>
  <c r="EZ577" i="5"/>
  <c r="EY577" i="5"/>
  <c r="EX577" i="5"/>
  <c r="EW577" i="5"/>
  <c r="EV577" i="5"/>
  <c r="EU577" i="5"/>
  <c r="ET577" i="5"/>
  <c r="ES577" i="5"/>
  <c r="ER577" i="5"/>
  <c r="EQ577" i="5"/>
  <c r="EP577" i="5"/>
  <c r="EO577" i="5"/>
  <c r="EN577" i="5"/>
  <c r="EM577" i="5"/>
  <c r="EL577" i="5"/>
  <c r="FA576" i="5"/>
  <c r="EZ576" i="5"/>
  <c r="EY576" i="5"/>
  <c r="EX576" i="5"/>
  <c r="EW576" i="5"/>
  <c r="EV576" i="5"/>
  <c r="EU576" i="5"/>
  <c r="ET576" i="5"/>
  <c r="ES576" i="5"/>
  <c r="ER576" i="5"/>
  <c r="EQ576" i="5"/>
  <c r="EP576" i="5"/>
  <c r="EO576" i="5"/>
  <c r="EN576" i="5"/>
  <c r="EM576" i="5"/>
  <c r="EL576" i="5"/>
  <c r="FA575" i="5"/>
  <c r="EZ575" i="5"/>
  <c r="EY575" i="5"/>
  <c r="EX575" i="5"/>
  <c r="EW575" i="5"/>
  <c r="EV575" i="5"/>
  <c r="EU575" i="5"/>
  <c r="ET575" i="5"/>
  <c r="ES575" i="5"/>
  <c r="ER575" i="5"/>
  <c r="EQ575" i="5"/>
  <c r="EP575" i="5"/>
  <c r="EO575" i="5"/>
  <c r="EN575" i="5"/>
  <c r="EM575" i="5"/>
  <c r="EL575" i="5"/>
  <c r="FA574" i="5"/>
  <c r="EZ574" i="5"/>
  <c r="EY574" i="5"/>
  <c r="EX574" i="5"/>
  <c r="EW574" i="5"/>
  <c r="EV574" i="5"/>
  <c r="EU574" i="5"/>
  <c r="ET574" i="5"/>
  <c r="ES574" i="5"/>
  <c r="ER574" i="5"/>
  <c r="EQ574" i="5"/>
  <c r="EP574" i="5"/>
  <c r="EO574" i="5"/>
  <c r="EN574" i="5"/>
  <c r="EM574" i="5"/>
  <c r="EL574" i="5"/>
  <c r="FA573" i="5"/>
  <c r="EZ573" i="5"/>
  <c r="EY573" i="5"/>
  <c r="EX573" i="5"/>
  <c r="EW573" i="5"/>
  <c r="EV573" i="5"/>
  <c r="EU573" i="5"/>
  <c r="ET573" i="5"/>
  <c r="ES573" i="5"/>
  <c r="ER573" i="5"/>
  <c r="EQ573" i="5"/>
  <c r="EP573" i="5"/>
  <c r="EO573" i="5"/>
  <c r="EN573" i="5"/>
  <c r="EM573" i="5"/>
  <c r="EL573" i="5"/>
  <c r="FA572" i="5"/>
  <c r="EZ572" i="5"/>
  <c r="EY572" i="5"/>
  <c r="EX572" i="5"/>
  <c r="EW572" i="5"/>
  <c r="EV572" i="5"/>
  <c r="EU572" i="5"/>
  <c r="ET572" i="5"/>
  <c r="ES572" i="5"/>
  <c r="ER572" i="5"/>
  <c r="EQ572" i="5"/>
  <c r="EP572" i="5"/>
  <c r="EO572" i="5"/>
  <c r="EN572" i="5"/>
  <c r="EM572" i="5"/>
  <c r="EL572" i="5"/>
  <c r="FA571" i="5"/>
  <c r="EZ571" i="5"/>
  <c r="EY571" i="5"/>
  <c r="EX571" i="5"/>
  <c r="EW571" i="5"/>
  <c r="EV571" i="5"/>
  <c r="EU571" i="5"/>
  <c r="ET571" i="5"/>
  <c r="ES571" i="5"/>
  <c r="ER571" i="5"/>
  <c r="EQ571" i="5"/>
  <c r="EP571" i="5"/>
  <c r="EO571" i="5"/>
  <c r="EN571" i="5"/>
  <c r="EM571" i="5"/>
  <c r="EL571" i="5"/>
  <c r="FA570" i="5"/>
  <c r="EZ570" i="5"/>
  <c r="EY570" i="5"/>
  <c r="EX570" i="5"/>
  <c r="EW570" i="5"/>
  <c r="EV570" i="5"/>
  <c r="EU570" i="5"/>
  <c r="ET570" i="5"/>
  <c r="ES570" i="5"/>
  <c r="ER570" i="5"/>
  <c r="EQ570" i="5"/>
  <c r="EP570" i="5"/>
  <c r="EO570" i="5"/>
  <c r="EN570" i="5"/>
  <c r="EM570" i="5"/>
  <c r="EL570" i="5"/>
  <c r="FA569" i="5"/>
  <c r="EZ569" i="5"/>
  <c r="EY569" i="5"/>
  <c r="EX569" i="5"/>
  <c r="EW569" i="5"/>
  <c r="EV569" i="5"/>
  <c r="EU569" i="5"/>
  <c r="ET569" i="5"/>
  <c r="ES569" i="5"/>
  <c r="ER569" i="5"/>
  <c r="EQ569" i="5"/>
  <c r="EP569" i="5"/>
  <c r="EO569" i="5"/>
  <c r="EN569" i="5"/>
  <c r="EM569" i="5"/>
  <c r="EL569" i="5"/>
  <c r="FA568" i="5"/>
  <c r="EZ568" i="5"/>
  <c r="EY568" i="5"/>
  <c r="EX568" i="5"/>
  <c r="EW568" i="5"/>
  <c r="EV568" i="5"/>
  <c r="EU568" i="5"/>
  <c r="ET568" i="5"/>
  <c r="ES568" i="5"/>
  <c r="ER568" i="5"/>
  <c r="EQ568" i="5"/>
  <c r="EP568" i="5"/>
  <c r="EO568" i="5"/>
  <c r="EN568" i="5"/>
  <c r="EM568" i="5"/>
  <c r="EL568" i="5"/>
  <c r="FA567" i="5"/>
  <c r="EZ567" i="5"/>
  <c r="EY567" i="5"/>
  <c r="EX567" i="5"/>
  <c r="EW567" i="5"/>
  <c r="EV567" i="5"/>
  <c r="EU567" i="5"/>
  <c r="ET567" i="5"/>
  <c r="ES567" i="5"/>
  <c r="ER567" i="5"/>
  <c r="EQ567" i="5"/>
  <c r="EP567" i="5"/>
  <c r="EO567" i="5"/>
  <c r="EN567" i="5"/>
  <c r="EM567" i="5"/>
  <c r="EL567" i="5"/>
  <c r="FA566" i="5"/>
  <c r="EZ566" i="5"/>
  <c r="EY566" i="5"/>
  <c r="EX566" i="5"/>
  <c r="EW566" i="5"/>
  <c r="EV566" i="5"/>
  <c r="EU566" i="5"/>
  <c r="ET566" i="5"/>
  <c r="ES566" i="5"/>
  <c r="ER566" i="5"/>
  <c r="EQ566" i="5"/>
  <c r="EP566" i="5"/>
  <c r="EO566" i="5"/>
  <c r="EN566" i="5"/>
  <c r="EM566" i="5"/>
  <c r="EL566" i="5"/>
  <c r="FA565" i="5"/>
  <c r="EZ565" i="5"/>
  <c r="EY565" i="5"/>
  <c r="EX565" i="5"/>
  <c r="EW565" i="5"/>
  <c r="EV565" i="5"/>
  <c r="EU565" i="5"/>
  <c r="ET565" i="5"/>
  <c r="ES565" i="5"/>
  <c r="ER565" i="5"/>
  <c r="EQ565" i="5"/>
  <c r="EP565" i="5"/>
  <c r="EO565" i="5"/>
  <c r="EN565" i="5"/>
  <c r="EM565" i="5"/>
  <c r="EL565" i="5"/>
  <c r="FA564" i="5"/>
  <c r="EZ564" i="5"/>
  <c r="EY564" i="5"/>
  <c r="EX564" i="5"/>
  <c r="EW564" i="5"/>
  <c r="EV564" i="5"/>
  <c r="EU564" i="5"/>
  <c r="ET564" i="5"/>
  <c r="ES564" i="5"/>
  <c r="ER564" i="5"/>
  <c r="EQ564" i="5"/>
  <c r="EP564" i="5"/>
  <c r="EO564" i="5"/>
  <c r="EN564" i="5"/>
  <c r="EM564" i="5"/>
  <c r="EL564" i="5"/>
  <c r="FA563" i="5"/>
  <c r="EZ563" i="5"/>
  <c r="EY563" i="5"/>
  <c r="EX563" i="5"/>
  <c r="EW563" i="5"/>
  <c r="EV563" i="5"/>
  <c r="EU563" i="5"/>
  <c r="ET563" i="5"/>
  <c r="ES563" i="5"/>
  <c r="ER563" i="5"/>
  <c r="EQ563" i="5"/>
  <c r="EP563" i="5"/>
  <c r="EO563" i="5"/>
  <c r="EN563" i="5"/>
  <c r="EM563" i="5"/>
  <c r="EL563" i="5"/>
  <c r="FA562" i="5"/>
  <c r="EZ562" i="5"/>
  <c r="EY562" i="5"/>
  <c r="EX562" i="5"/>
  <c r="EW562" i="5"/>
  <c r="EV562" i="5"/>
  <c r="EU562" i="5"/>
  <c r="ET562" i="5"/>
  <c r="ES562" i="5"/>
  <c r="ER562" i="5"/>
  <c r="EQ562" i="5"/>
  <c r="EP562" i="5"/>
  <c r="EO562" i="5"/>
  <c r="EN562" i="5"/>
  <c r="EM562" i="5"/>
  <c r="EL562" i="5"/>
  <c r="FA561" i="5"/>
  <c r="EZ561" i="5"/>
  <c r="EY561" i="5"/>
  <c r="EX561" i="5"/>
  <c r="EW561" i="5"/>
  <c r="EV561" i="5"/>
  <c r="EU561" i="5"/>
  <c r="ET561" i="5"/>
  <c r="ES561" i="5"/>
  <c r="ER561" i="5"/>
  <c r="EQ561" i="5"/>
  <c r="EP561" i="5"/>
  <c r="EO561" i="5"/>
  <c r="EN561" i="5"/>
  <c r="EM561" i="5"/>
  <c r="EL561" i="5"/>
  <c r="FA560" i="5"/>
  <c r="EZ560" i="5"/>
  <c r="EY560" i="5"/>
  <c r="EX560" i="5"/>
  <c r="EW560" i="5"/>
  <c r="EV560" i="5"/>
  <c r="EU560" i="5"/>
  <c r="ET560" i="5"/>
  <c r="ES560" i="5"/>
  <c r="ER560" i="5"/>
  <c r="EQ560" i="5"/>
  <c r="EP560" i="5"/>
  <c r="EO560" i="5"/>
  <c r="EN560" i="5"/>
  <c r="EM560" i="5"/>
  <c r="EL560" i="5"/>
  <c r="FA559" i="5"/>
  <c r="EZ559" i="5"/>
  <c r="EY559" i="5"/>
  <c r="EX559" i="5"/>
  <c r="EW559" i="5"/>
  <c r="EV559" i="5"/>
  <c r="EU559" i="5"/>
  <c r="ET559" i="5"/>
  <c r="ES559" i="5"/>
  <c r="ER559" i="5"/>
  <c r="EQ559" i="5"/>
  <c r="EP559" i="5"/>
  <c r="EO559" i="5"/>
  <c r="EN559" i="5"/>
  <c r="EM559" i="5"/>
  <c r="EL559" i="5"/>
  <c r="FA558" i="5"/>
  <c r="EZ558" i="5"/>
  <c r="EY558" i="5"/>
  <c r="EX558" i="5"/>
  <c r="EW558" i="5"/>
  <c r="EV558" i="5"/>
  <c r="EU558" i="5"/>
  <c r="ET558" i="5"/>
  <c r="ES558" i="5"/>
  <c r="ER558" i="5"/>
  <c r="EQ558" i="5"/>
  <c r="EP558" i="5"/>
  <c r="EO558" i="5"/>
  <c r="EN558" i="5"/>
  <c r="EM558" i="5"/>
  <c r="EL558" i="5"/>
  <c r="FA557" i="5"/>
  <c r="EZ557" i="5"/>
  <c r="EY557" i="5"/>
  <c r="EX557" i="5"/>
  <c r="EW557" i="5"/>
  <c r="EV557" i="5"/>
  <c r="EU557" i="5"/>
  <c r="ET557" i="5"/>
  <c r="ES557" i="5"/>
  <c r="ER557" i="5"/>
  <c r="EQ557" i="5"/>
  <c r="EP557" i="5"/>
  <c r="EO557" i="5"/>
  <c r="EN557" i="5"/>
  <c r="EM557" i="5"/>
  <c r="EL557" i="5"/>
  <c r="FA556" i="5"/>
  <c r="EZ556" i="5"/>
  <c r="EY556" i="5"/>
  <c r="EX556" i="5"/>
  <c r="EW556" i="5"/>
  <c r="EV556" i="5"/>
  <c r="EU556" i="5"/>
  <c r="ET556" i="5"/>
  <c r="ES556" i="5"/>
  <c r="ER556" i="5"/>
  <c r="EQ556" i="5"/>
  <c r="EP556" i="5"/>
  <c r="EO556" i="5"/>
  <c r="EN556" i="5"/>
  <c r="EM556" i="5"/>
  <c r="EL556" i="5"/>
  <c r="FA555" i="5"/>
  <c r="EZ555" i="5"/>
  <c r="EY555" i="5"/>
  <c r="EX555" i="5"/>
  <c r="EW555" i="5"/>
  <c r="EV555" i="5"/>
  <c r="EU555" i="5"/>
  <c r="ET555" i="5"/>
  <c r="ES555" i="5"/>
  <c r="ER555" i="5"/>
  <c r="EQ555" i="5"/>
  <c r="EP555" i="5"/>
  <c r="EO555" i="5"/>
  <c r="EN555" i="5"/>
  <c r="EM555" i="5"/>
  <c r="EL555" i="5"/>
  <c r="FA554" i="5"/>
  <c r="EZ554" i="5"/>
  <c r="EY554" i="5"/>
  <c r="EX554" i="5"/>
  <c r="EW554" i="5"/>
  <c r="EV554" i="5"/>
  <c r="EU554" i="5"/>
  <c r="ET554" i="5"/>
  <c r="ES554" i="5"/>
  <c r="ER554" i="5"/>
  <c r="EQ554" i="5"/>
  <c r="EP554" i="5"/>
  <c r="EO554" i="5"/>
  <c r="EN554" i="5"/>
  <c r="EM554" i="5"/>
  <c r="EL554" i="5"/>
  <c r="FA553" i="5"/>
  <c r="EZ553" i="5"/>
  <c r="EY553" i="5"/>
  <c r="EX553" i="5"/>
  <c r="EW553" i="5"/>
  <c r="EV553" i="5"/>
  <c r="EU553" i="5"/>
  <c r="ET553" i="5"/>
  <c r="ES553" i="5"/>
  <c r="ER553" i="5"/>
  <c r="EQ553" i="5"/>
  <c r="EP553" i="5"/>
  <c r="EO553" i="5"/>
  <c r="EN553" i="5"/>
  <c r="EM553" i="5"/>
  <c r="EL553" i="5"/>
  <c r="FA552" i="5"/>
  <c r="EZ552" i="5"/>
  <c r="EY552" i="5"/>
  <c r="EX552" i="5"/>
  <c r="EW552" i="5"/>
  <c r="EV552" i="5"/>
  <c r="EU552" i="5"/>
  <c r="ET552" i="5"/>
  <c r="ES552" i="5"/>
  <c r="ER552" i="5"/>
  <c r="EQ552" i="5"/>
  <c r="EP552" i="5"/>
  <c r="EO552" i="5"/>
  <c r="EN552" i="5"/>
  <c r="EM552" i="5"/>
  <c r="EL552" i="5"/>
  <c r="FA551" i="5"/>
  <c r="EZ551" i="5"/>
  <c r="EY551" i="5"/>
  <c r="EX551" i="5"/>
  <c r="EW551" i="5"/>
  <c r="EV551" i="5"/>
  <c r="EU551" i="5"/>
  <c r="ET551" i="5"/>
  <c r="ES551" i="5"/>
  <c r="ER551" i="5"/>
  <c r="EQ551" i="5"/>
  <c r="EP551" i="5"/>
  <c r="EO551" i="5"/>
  <c r="EN551" i="5"/>
  <c r="EM551" i="5"/>
  <c r="EL551" i="5"/>
  <c r="FA550" i="5"/>
  <c r="EZ550" i="5"/>
  <c r="EY550" i="5"/>
  <c r="EX550" i="5"/>
  <c r="EW550" i="5"/>
  <c r="EV550" i="5"/>
  <c r="EU550" i="5"/>
  <c r="ET550" i="5"/>
  <c r="ES550" i="5"/>
  <c r="ER550" i="5"/>
  <c r="EQ550" i="5"/>
  <c r="EP550" i="5"/>
  <c r="EO550" i="5"/>
  <c r="EN550" i="5"/>
  <c r="EM550" i="5"/>
  <c r="EL550" i="5"/>
  <c r="FA549" i="5"/>
  <c r="EZ549" i="5"/>
  <c r="EY549" i="5"/>
  <c r="EX549" i="5"/>
  <c r="EW549" i="5"/>
  <c r="EV549" i="5"/>
  <c r="EU549" i="5"/>
  <c r="ET549" i="5"/>
  <c r="ES549" i="5"/>
  <c r="ER549" i="5"/>
  <c r="EQ549" i="5"/>
  <c r="EP549" i="5"/>
  <c r="EO549" i="5"/>
  <c r="EN549" i="5"/>
  <c r="EM549" i="5"/>
  <c r="EL549" i="5"/>
  <c r="FA548" i="5"/>
  <c r="EZ548" i="5"/>
  <c r="EY548" i="5"/>
  <c r="EX548" i="5"/>
  <c r="EW548" i="5"/>
  <c r="EV548" i="5"/>
  <c r="EU548" i="5"/>
  <c r="ET548" i="5"/>
  <c r="ES548" i="5"/>
  <c r="ER548" i="5"/>
  <c r="EQ548" i="5"/>
  <c r="EP548" i="5"/>
  <c r="EO548" i="5"/>
  <c r="EN548" i="5"/>
  <c r="EM548" i="5"/>
  <c r="EL548" i="5"/>
  <c r="FA547" i="5"/>
  <c r="EZ547" i="5"/>
  <c r="EY547" i="5"/>
  <c r="EX547" i="5"/>
  <c r="EW547" i="5"/>
  <c r="EV547" i="5"/>
  <c r="EU547" i="5"/>
  <c r="ET547" i="5"/>
  <c r="ES547" i="5"/>
  <c r="ER547" i="5"/>
  <c r="EQ547" i="5"/>
  <c r="EP547" i="5"/>
  <c r="EO547" i="5"/>
  <c r="EN547" i="5"/>
  <c r="EM547" i="5"/>
  <c r="EL547" i="5"/>
  <c r="FA546" i="5"/>
  <c r="EZ546" i="5"/>
  <c r="EY546" i="5"/>
  <c r="EX546" i="5"/>
  <c r="EW546" i="5"/>
  <c r="EV546" i="5"/>
  <c r="EU546" i="5"/>
  <c r="ET546" i="5"/>
  <c r="ES546" i="5"/>
  <c r="ER546" i="5"/>
  <c r="EQ546" i="5"/>
  <c r="EP546" i="5"/>
  <c r="EO546" i="5"/>
  <c r="EN546" i="5"/>
  <c r="EM546" i="5"/>
  <c r="EL546" i="5"/>
  <c r="FA545" i="5"/>
  <c r="EZ545" i="5"/>
  <c r="EY545" i="5"/>
  <c r="EX545" i="5"/>
  <c r="EW545" i="5"/>
  <c r="EV545" i="5"/>
  <c r="EU545" i="5"/>
  <c r="ET545" i="5"/>
  <c r="ES545" i="5"/>
  <c r="ER545" i="5"/>
  <c r="EQ545" i="5"/>
  <c r="EP545" i="5"/>
  <c r="EO545" i="5"/>
  <c r="EN545" i="5"/>
  <c r="EM545" i="5"/>
  <c r="EL545" i="5"/>
  <c r="FA544" i="5"/>
  <c r="EZ544" i="5"/>
  <c r="EY544" i="5"/>
  <c r="EX544" i="5"/>
  <c r="EW544" i="5"/>
  <c r="EV544" i="5"/>
  <c r="EU544" i="5"/>
  <c r="ET544" i="5"/>
  <c r="ES544" i="5"/>
  <c r="ER544" i="5"/>
  <c r="EQ544" i="5"/>
  <c r="EP544" i="5"/>
  <c r="EO544" i="5"/>
  <c r="EN544" i="5"/>
  <c r="EM544" i="5"/>
  <c r="EL544" i="5"/>
  <c r="FA543" i="5"/>
  <c r="EZ543" i="5"/>
  <c r="EY543" i="5"/>
  <c r="EX543" i="5"/>
  <c r="EW543" i="5"/>
  <c r="EV543" i="5"/>
  <c r="EU543" i="5"/>
  <c r="ET543" i="5"/>
  <c r="ES543" i="5"/>
  <c r="ER543" i="5"/>
  <c r="EQ543" i="5"/>
  <c r="EP543" i="5"/>
  <c r="EO543" i="5"/>
  <c r="EN543" i="5"/>
  <c r="EM543" i="5"/>
  <c r="EL543" i="5"/>
  <c r="FA542" i="5"/>
  <c r="EZ542" i="5"/>
  <c r="EY542" i="5"/>
  <c r="EX542" i="5"/>
  <c r="EW542" i="5"/>
  <c r="EV542" i="5"/>
  <c r="EU542" i="5"/>
  <c r="ET542" i="5"/>
  <c r="ES542" i="5"/>
  <c r="ER542" i="5"/>
  <c r="EQ542" i="5"/>
  <c r="EP542" i="5"/>
  <c r="EO542" i="5"/>
  <c r="EN542" i="5"/>
  <c r="EM542" i="5"/>
  <c r="EL542" i="5"/>
  <c r="FA541" i="5"/>
  <c r="EZ541" i="5"/>
  <c r="EY541" i="5"/>
  <c r="EX541" i="5"/>
  <c r="EW541" i="5"/>
  <c r="EV541" i="5"/>
  <c r="EU541" i="5"/>
  <c r="ET541" i="5"/>
  <c r="ES541" i="5"/>
  <c r="ER541" i="5"/>
  <c r="EQ541" i="5"/>
  <c r="EP541" i="5"/>
  <c r="EO541" i="5"/>
  <c r="EN541" i="5"/>
  <c r="EM541" i="5"/>
  <c r="EL541" i="5"/>
  <c r="FA540" i="5"/>
  <c r="EZ540" i="5"/>
  <c r="EY540" i="5"/>
  <c r="EX540" i="5"/>
  <c r="EW540" i="5"/>
  <c r="EV540" i="5"/>
  <c r="EU540" i="5"/>
  <c r="ET540" i="5"/>
  <c r="ES540" i="5"/>
  <c r="ER540" i="5"/>
  <c r="EQ540" i="5"/>
  <c r="EP540" i="5"/>
  <c r="EO540" i="5"/>
  <c r="EN540" i="5"/>
  <c r="EM540" i="5"/>
  <c r="EL540" i="5"/>
  <c r="FA539" i="5"/>
  <c r="EZ539" i="5"/>
  <c r="EY539" i="5"/>
  <c r="EX539" i="5"/>
  <c r="EW539" i="5"/>
  <c r="EV539" i="5"/>
  <c r="EU539" i="5"/>
  <c r="ET539" i="5"/>
  <c r="ES539" i="5"/>
  <c r="ER539" i="5"/>
  <c r="EQ539" i="5"/>
  <c r="EP539" i="5"/>
  <c r="EO539" i="5"/>
  <c r="EN539" i="5"/>
  <c r="EM539" i="5"/>
  <c r="EL539" i="5"/>
  <c r="FA538" i="5"/>
  <c r="EZ538" i="5"/>
  <c r="EY538" i="5"/>
  <c r="EX538" i="5"/>
  <c r="EW538" i="5"/>
  <c r="EV538" i="5"/>
  <c r="EU538" i="5"/>
  <c r="ET538" i="5"/>
  <c r="ES538" i="5"/>
  <c r="ER538" i="5"/>
  <c r="EQ538" i="5"/>
  <c r="EP538" i="5"/>
  <c r="EO538" i="5"/>
  <c r="EN538" i="5"/>
  <c r="EM538" i="5"/>
  <c r="EL538" i="5"/>
  <c r="FA537" i="5"/>
  <c r="EZ537" i="5"/>
  <c r="EY537" i="5"/>
  <c r="EX537" i="5"/>
  <c r="EW537" i="5"/>
  <c r="EV537" i="5"/>
  <c r="EU537" i="5"/>
  <c r="ET537" i="5"/>
  <c r="ES537" i="5"/>
  <c r="ER537" i="5"/>
  <c r="EQ537" i="5"/>
  <c r="EP537" i="5"/>
  <c r="EO537" i="5"/>
  <c r="EN537" i="5"/>
  <c r="EM537" i="5"/>
  <c r="EL537" i="5"/>
  <c r="FA536" i="5"/>
  <c r="EZ536" i="5"/>
  <c r="EY536" i="5"/>
  <c r="EX536" i="5"/>
  <c r="EW536" i="5"/>
  <c r="EV536" i="5"/>
  <c r="EU536" i="5"/>
  <c r="ET536" i="5"/>
  <c r="ES536" i="5"/>
  <c r="ER536" i="5"/>
  <c r="EQ536" i="5"/>
  <c r="EP536" i="5"/>
  <c r="EO536" i="5"/>
  <c r="EN536" i="5"/>
  <c r="EM536" i="5"/>
  <c r="EL536" i="5"/>
  <c r="FA535" i="5"/>
  <c r="EZ535" i="5"/>
  <c r="EY535" i="5"/>
  <c r="EX535" i="5"/>
  <c r="EW535" i="5"/>
  <c r="EV535" i="5"/>
  <c r="EU535" i="5"/>
  <c r="ET535" i="5"/>
  <c r="ES535" i="5"/>
  <c r="ER535" i="5"/>
  <c r="EQ535" i="5"/>
  <c r="EP535" i="5"/>
  <c r="EO535" i="5"/>
  <c r="EN535" i="5"/>
  <c r="EM535" i="5"/>
  <c r="EL535" i="5"/>
  <c r="FA534" i="5"/>
  <c r="EZ534" i="5"/>
  <c r="EY534" i="5"/>
  <c r="EX534" i="5"/>
  <c r="EW534" i="5"/>
  <c r="EV534" i="5"/>
  <c r="EU534" i="5"/>
  <c r="ET534" i="5"/>
  <c r="ES534" i="5"/>
  <c r="ER534" i="5"/>
  <c r="EQ534" i="5"/>
  <c r="EP534" i="5"/>
  <c r="EO534" i="5"/>
  <c r="EN534" i="5"/>
  <c r="EM534" i="5"/>
  <c r="EL534" i="5"/>
  <c r="FA533" i="5"/>
  <c r="EZ533" i="5"/>
  <c r="EY533" i="5"/>
  <c r="EX533" i="5"/>
  <c r="EW533" i="5"/>
  <c r="EV533" i="5"/>
  <c r="EU533" i="5"/>
  <c r="ET533" i="5"/>
  <c r="ES533" i="5"/>
  <c r="ER533" i="5"/>
  <c r="EQ533" i="5"/>
  <c r="EP533" i="5"/>
  <c r="EO533" i="5"/>
  <c r="EN533" i="5"/>
  <c r="EM533" i="5"/>
  <c r="EL533" i="5"/>
  <c r="FA532" i="5"/>
  <c r="EZ532" i="5"/>
  <c r="EY532" i="5"/>
  <c r="EX532" i="5"/>
  <c r="EW532" i="5"/>
  <c r="EV532" i="5"/>
  <c r="EU532" i="5"/>
  <c r="ET532" i="5"/>
  <c r="ES532" i="5"/>
  <c r="ER532" i="5"/>
  <c r="EQ532" i="5"/>
  <c r="EP532" i="5"/>
  <c r="EO532" i="5"/>
  <c r="EN532" i="5"/>
  <c r="EM532" i="5"/>
  <c r="EL532" i="5"/>
  <c r="FA531" i="5"/>
  <c r="EZ531" i="5"/>
  <c r="EY531" i="5"/>
  <c r="EX531" i="5"/>
  <c r="EW531" i="5"/>
  <c r="EV531" i="5"/>
  <c r="EU531" i="5"/>
  <c r="ET531" i="5"/>
  <c r="ES531" i="5"/>
  <c r="ER531" i="5"/>
  <c r="EQ531" i="5"/>
  <c r="EP531" i="5"/>
  <c r="EO531" i="5"/>
  <c r="EN531" i="5"/>
  <c r="EM531" i="5"/>
  <c r="EL531" i="5"/>
  <c r="FA530" i="5"/>
  <c r="EZ530" i="5"/>
  <c r="EY530" i="5"/>
  <c r="EX530" i="5"/>
  <c r="EW530" i="5"/>
  <c r="EV530" i="5"/>
  <c r="EU530" i="5"/>
  <c r="ET530" i="5"/>
  <c r="ES530" i="5"/>
  <c r="ER530" i="5"/>
  <c r="EQ530" i="5"/>
  <c r="EP530" i="5"/>
  <c r="EO530" i="5"/>
  <c r="EN530" i="5"/>
  <c r="EM530" i="5"/>
  <c r="EL530" i="5"/>
  <c r="FA529" i="5"/>
  <c r="EZ529" i="5"/>
  <c r="EY529" i="5"/>
  <c r="EX529" i="5"/>
  <c r="EW529" i="5"/>
  <c r="EV529" i="5"/>
  <c r="EU529" i="5"/>
  <c r="ET529" i="5"/>
  <c r="ES529" i="5"/>
  <c r="ER529" i="5"/>
  <c r="EQ529" i="5"/>
  <c r="EP529" i="5"/>
  <c r="EO529" i="5"/>
  <c r="EN529" i="5"/>
  <c r="EM529" i="5"/>
  <c r="EL529" i="5"/>
  <c r="FA528" i="5"/>
  <c r="EZ528" i="5"/>
  <c r="EY528" i="5"/>
  <c r="EX528" i="5"/>
  <c r="EW528" i="5"/>
  <c r="EV528" i="5"/>
  <c r="EU528" i="5"/>
  <c r="ET528" i="5"/>
  <c r="ES528" i="5"/>
  <c r="ER528" i="5"/>
  <c r="EQ528" i="5"/>
  <c r="EP528" i="5"/>
  <c r="EO528" i="5"/>
  <c r="EN528" i="5"/>
  <c r="EM528" i="5"/>
  <c r="EL528" i="5"/>
  <c r="FA527" i="5"/>
  <c r="EZ527" i="5"/>
  <c r="EY527" i="5"/>
  <c r="EX527" i="5"/>
  <c r="EW527" i="5"/>
  <c r="EV527" i="5"/>
  <c r="EU527" i="5"/>
  <c r="ET527" i="5"/>
  <c r="ES527" i="5"/>
  <c r="ER527" i="5"/>
  <c r="EQ527" i="5"/>
  <c r="EP527" i="5"/>
  <c r="EO527" i="5"/>
  <c r="EN527" i="5"/>
  <c r="EM527" i="5"/>
  <c r="EL527" i="5"/>
  <c r="FA526" i="5"/>
  <c r="EZ526" i="5"/>
  <c r="EY526" i="5"/>
  <c r="EX526" i="5"/>
  <c r="EW526" i="5"/>
  <c r="EV526" i="5"/>
  <c r="EU526" i="5"/>
  <c r="ET526" i="5"/>
  <c r="ES526" i="5"/>
  <c r="ER526" i="5"/>
  <c r="EQ526" i="5"/>
  <c r="EP526" i="5"/>
  <c r="EO526" i="5"/>
  <c r="EN526" i="5"/>
  <c r="EM526" i="5"/>
  <c r="EL526" i="5"/>
  <c r="FA525" i="5"/>
  <c r="EZ525" i="5"/>
  <c r="EY525" i="5"/>
  <c r="EX525" i="5"/>
  <c r="EW525" i="5"/>
  <c r="EV525" i="5"/>
  <c r="EU525" i="5"/>
  <c r="ET525" i="5"/>
  <c r="ES525" i="5"/>
  <c r="ER525" i="5"/>
  <c r="EQ525" i="5"/>
  <c r="EP525" i="5"/>
  <c r="EO525" i="5"/>
  <c r="EN525" i="5"/>
  <c r="EM525" i="5"/>
  <c r="EL525" i="5"/>
  <c r="FA524" i="5"/>
  <c r="EZ524" i="5"/>
  <c r="EY524" i="5"/>
  <c r="EX524" i="5"/>
  <c r="EW524" i="5"/>
  <c r="EV524" i="5"/>
  <c r="EU524" i="5"/>
  <c r="ET524" i="5"/>
  <c r="ES524" i="5"/>
  <c r="ER524" i="5"/>
  <c r="EQ524" i="5"/>
  <c r="EP524" i="5"/>
  <c r="EO524" i="5"/>
  <c r="EN524" i="5"/>
  <c r="EM524" i="5"/>
  <c r="EL524" i="5"/>
  <c r="FA523" i="5"/>
  <c r="EZ523" i="5"/>
  <c r="EY523" i="5"/>
  <c r="EX523" i="5"/>
  <c r="EW523" i="5"/>
  <c r="EV523" i="5"/>
  <c r="EU523" i="5"/>
  <c r="ET523" i="5"/>
  <c r="ES523" i="5"/>
  <c r="ER523" i="5"/>
  <c r="EQ523" i="5"/>
  <c r="EP523" i="5"/>
  <c r="EO523" i="5"/>
  <c r="EN523" i="5"/>
  <c r="EM523" i="5"/>
  <c r="EL523" i="5"/>
  <c r="FA522" i="5"/>
  <c r="EZ522" i="5"/>
  <c r="EY522" i="5"/>
  <c r="EX522" i="5"/>
  <c r="EW522" i="5"/>
  <c r="EV522" i="5"/>
  <c r="EU522" i="5"/>
  <c r="ET522" i="5"/>
  <c r="ES522" i="5"/>
  <c r="ER522" i="5"/>
  <c r="EQ522" i="5"/>
  <c r="EP522" i="5"/>
  <c r="EO522" i="5"/>
  <c r="EN522" i="5"/>
  <c r="EM522" i="5"/>
  <c r="EL522" i="5"/>
  <c r="FA521" i="5"/>
  <c r="EZ521" i="5"/>
  <c r="EY521" i="5"/>
  <c r="EX521" i="5"/>
  <c r="EW521" i="5"/>
  <c r="EV521" i="5"/>
  <c r="EU521" i="5"/>
  <c r="ET521" i="5"/>
  <c r="ES521" i="5"/>
  <c r="ER521" i="5"/>
  <c r="EQ521" i="5"/>
  <c r="EP521" i="5"/>
  <c r="EO521" i="5"/>
  <c r="EN521" i="5"/>
  <c r="EM521" i="5"/>
  <c r="EL521" i="5"/>
  <c r="FA520" i="5"/>
  <c r="EZ520" i="5"/>
  <c r="EY520" i="5"/>
  <c r="EX520" i="5"/>
  <c r="EW520" i="5"/>
  <c r="EV520" i="5"/>
  <c r="EU520" i="5"/>
  <c r="ET520" i="5"/>
  <c r="ES520" i="5"/>
  <c r="ER520" i="5"/>
  <c r="EQ520" i="5"/>
  <c r="EP520" i="5"/>
  <c r="EO520" i="5"/>
  <c r="EN520" i="5"/>
  <c r="EM520" i="5"/>
  <c r="EL520" i="5"/>
  <c r="FA519" i="5"/>
  <c r="EZ519" i="5"/>
  <c r="EY519" i="5"/>
  <c r="EX519" i="5"/>
  <c r="EW519" i="5"/>
  <c r="EV519" i="5"/>
  <c r="EU519" i="5"/>
  <c r="ET519" i="5"/>
  <c r="ES519" i="5"/>
  <c r="ER519" i="5"/>
  <c r="EQ519" i="5"/>
  <c r="EP519" i="5"/>
  <c r="EO519" i="5"/>
  <c r="EN519" i="5"/>
  <c r="EM519" i="5"/>
  <c r="EL519" i="5"/>
  <c r="FA518" i="5"/>
  <c r="EZ518" i="5"/>
  <c r="EY518" i="5"/>
  <c r="EX518" i="5"/>
  <c r="EW518" i="5"/>
  <c r="EV518" i="5"/>
  <c r="EU518" i="5"/>
  <c r="ET518" i="5"/>
  <c r="ES518" i="5"/>
  <c r="ER518" i="5"/>
  <c r="EQ518" i="5"/>
  <c r="EP518" i="5"/>
  <c r="EO518" i="5"/>
  <c r="EN518" i="5"/>
  <c r="EM518" i="5"/>
  <c r="EL518" i="5"/>
  <c r="FA517" i="5"/>
  <c r="EZ517" i="5"/>
  <c r="EY517" i="5"/>
  <c r="EX517" i="5"/>
  <c r="EW517" i="5"/>
  <c r="EV517" i="5"/>
  <c r="EU517" i="5"/>
  <c r="ET517" i="5"/>
  <c r="ES517" i="5"/>
  <c r="ER517" i="5"/>
  <c r="EQ517" i="5"/>
  <c r="EP517" i="5"/>
  <c r="EO517" i="5"/>
  <c r="EN517" i="5"/>
  <c r="EM517" i="5"/>
  <c r="EL517" i="5"/>
  <c r="FA516" i="5"/>
  <c r="EZ516" i="5"/>
  <c r="EY516" i="5"/>
  <c r="EX516" i="5"/>
  <c r="EW516" i="5"/>
  <c r="EV516" i="5"/>
  <c r="EU516" i="5"/>
  <c r="ET516" i="5"/>
  <c r="ES516" i="5"/>
  <c r="ER516" i="5"/>
  <c r="EQ516" i="5"/>
  <c r="EP516" i="5"/>
  <c r="EO516" i="5"/>
  <c r="EN516" i="5"/>
  <c r="EM516" i="5"/>
  <c r="EL516" i="5"/>
  <c r="FA515" i="5"/>
  <c r="EZ515" i="5"/>
  <c r="EY515" i="5"/>
  <c r="EX515" i="5"/>
  <c r="EW515" i="5"/>
  <c r="EV515" i="5"/>
  <c r="EU515" i="5"/>
  <c r="ET515" i="5"/>
  <c r="ES515" i="5"/>
  <c r="ER515" i="5"/>
  <c r="EQ515" i="5"/>
  <c r="EP515" i="5"/>
  <c r="EO515" i="5"/>
  <c r="EN515" i="5"/>
  <c r="EM515" i="5"/>
  <c r="EL515" i="5"/>
  <c r="FA514" i="5"/>
  <c r="EZ514" i="5"/>
  <c r="EY514" i="5"/>
  <c r="EX514" i="5"/>
  <c r="EW514" i="5"/>
  <c r="EV514" i="5"/>
  <c r="EU514" i="5"/>
  <c r="ET514" i="5"/>
  <c r="ES514" i="5"/>
  <c r="ER514" i="5"/>
  <c r="EQ514" i="5"/>
  <c r="EP514" i="5"/>
  <c r="EO514" i="5"/>
  <c r="EN514" i="5"/>
  <c r="EM514" i="5"/>
  <c r="EL514" i="5"/>
  <c r="FA513" i="5"/>
  <c r="EZ513" i="5"/>
  <c r="EY513" i="5"/>
  <c r="EX513" i="5"/>
  <c r="EW513" i="5"/>
  <c r="EV513" i="5"/>
  <c r="EU513" i="5"/>
  <c r="ET513" i="5"/>
  <c r="ES513" i="5"/>
  <c r="ER513" i="5"/>
  <c r="EQ513" i="5"/>
  <c r="EP513" i="5"/>
  <c r="EO513" i="5"/>
  <c r="EN513" i="5"/>
  <c r="EM513" i="5"/>
  <c r="EL513" i="5"/>
  <c r="FA512" i="5"/>
  <c r="EZ512" i="5"/>
  <c r="EY512" i="5"/>
  <c r="EX512" i="5"/>
  <c r="EW512" i="5"/>
  <c r="EV512" i="5"/>
  <c r="EU512" i="5"/>
  <c r="ET512" i="5"/>
  <c r="ES512" i="5"/>
  <c r="ER512" i="5"/>
  <c r="EQ512" i="5"/>
  <c r="EP512" i="5"/>
  <c r="EO512" i="5"/>
  <c r="EN512" i="5"/>
  <c r="EM512" i="5"/>
  <c r="EL512" i="5"/>
  <c r="FA511" i="5"/>
  <c r="EZ511" i="5"/>
  <c r="EY511" i="5"/>
  <c r="EX511" i="5"/>
  <c r="EW511" i="5"/>
  <c r="EV511" i="5"/>
  <c r="EU511" i="5"/>
  <c r="ET511" i="5"/>
  <c r="ES511" i="5"/>
  <c r="ER511" i="5"/>
  <c r="EQ511" i="5"/>
  <c r="EP511" i="5"/>
  <c r="EO511" i="5"/>
  <c r="EN511" i="5"/>
  <c r="EM511" i="5"/>
  <c r="EL511" i="5"/>
  <c r="FA510" i="5"/>
  <c r="EZ510" i="5"/>
  <c r="EY510" i="5"/>
  <c r="EX510" i="5"/>
  <c r="EW510" i="5"/>
  <c r="EV510" i="5"/>
  <c r="EU510" i="5"/>
  <c r="ET510" i="5"/>
  <c r="ES510" i="5"/>
  <c r="ER510" i="5"/>
  <c r="EQ510" i="5"/>
  <c r="EP510" i="5"/>
  <c r="EO510" i="5"/>
  <c r="EN510" i="5"/>
  <c r="EM510" i="5"/>
  <c r="EL510" i="5"/>
  <c r="FA509" i="5"/>
  <c r="EZ509" i="5"/>
  <c r="EY509" i="5"/>
  <c r="EX509" i="5"/>
  <c r="EW509" i="5"/>
  <c r="EV509" i="5"/>
  <c r="EU509" i="5"/>
  <c r="ET509" i="5"/>
  <c r="ES509" i="5"/>
  <c r="ER509" i="5"/>
  <c r="EQ509" i="5"/>
  <c r="EP509" i="5"/>
  <c r="EO509" i="5"/>
  <c r="EN509" i="5"/>
  <c r="EM509" i="5"/>
  <c r="EL509" i="5"/>
  <c r="FA508" i="5"/>
  <c r="EZ508" i="5"/>
  <c r="EY508" i="5"/>
  <c r="EX508" i="5"/>
  <c r="EW508" i="5"/>
  <c r="EV508" i="5"/>
  <c r="EU508" i="5"/>
  <c r="ET508" i="5"/>
  <c r="ES508" i="5"/>
  <c r="ER508" i="5"/>
  <c r="EQ508" i="5"/>
  <c r="EP508" i="5"/>
  <c r="EO508" i="5"/>
  <c r="EN508" i="5"/>
  <c r="EM508" i="5"/>
  <c r="EL508" i="5"/>
  <c r="FA507" i="5"/>
  <c r="EZ507" i="5"/>
  <c r="EY507" i="5"/>
  <c r="EX507" i="5"/>
  <c r="EW507" i="5"/>
  <c r="EV507" i="5"/>
  <c r="EU507" i="5"/>
  <c r="ET507" i="5"/>
  <c r="ES507" i="5"/>
  <c r="ER507" i="5"/>
  <c r="EQ507" i="5"/>
  <c r="EP507" i="5"/>
  <c r="EO507" i="5"/>
  <c r="EN507" i="5"/>
  <c r="EM507" i="5"/>
  <c r="EL507" i="5"/>
  <c r="FA506" i="5"/>
  <c r="EZ506" i="5"/>
  <c r="EY506" i="5"/>
  <c r="EX506" i="5"/>
  <c r="EW506" i="5"/>
  <c r="EV506" i="5"/>
  <c r="EU506" i="5"/>
  <c r="ET506" i="5"/>
  <c r="ES506" i="5"/>
  <c r="ER506" i="5"/>
  <c r="EQ506" i="5"/>
  <c r="EP506" i="5"/>
  <c r="EO506" i="5"/>
  <c r="EN506" i="5"/>
  <c r="EM506" i="5"/>
  <c r="EL506" i="5"/>
  <c r="FA505" i="5"/>
  <c r="EZ505" i="5"/>
  <c r="EY505" i="5"/>
  <c r="EX505" i="5"/>
  <c r="EW505" i="5"/>
  <c r="EV505" i="5"/>
  <c r="EU505" i="5"/>
  <c r="ET505" i="5"/>
  <c r="ES505" i="5"/>
  <c r="ER505" i="5"/>
  <c r="EQ505" i="5"/>
  <c r="EP505" i="5"/>
  <c r="EO505" i="5"/>
  <c r="EN505" i="5"/>
  <c r="EM505" i="5"/>
  <c r="EL505" i="5"/>
  <c r="FA504" i="5"/>
  <c r="EZ504" i="5"/>
  <c r="EY504" i="5"/>
  <c r="EX504" i="5"/>
  <c r="EW504" i="5"/>
  <c r="EV504" i="5"/>
  <c r="EU504" i="5"/>
  <c r="ET504" i="5"/>
  <c r="ES504" i="5"/>
  <c r="ER504" i="5"/>
  <c r="EQ504" i="5"/>
  <c r="EP504" i="5"/>
  <c r="EO504" i="5"/>
  <c r="EN504" i="5"/>
  <c r="EM504" i="5"/>
  <c r="EL504" i="5"/>
  <c r="FA503" i="5"/>
  <c r="EZ503" i="5"/>
  <c r="EY503" i="5"/>
  <c r="EX503" i="5"/>
  <c r="EW503" i="5"/>
  <c r="EV503" i="5"/>
  <c r="EU503" i="5"/>
  <c r="ET503" i="5"/>
  <c r="ES503" i="5"/>
  <c r="ER503" i="5"/>
  <c r="EQ503" i="5"/>
  <c r="EP503" i="5"/>
  <c r="EO503" i="5"/>
  <c r="EN503" i="5"/>
  <c r="EM503" i="5"/>
  <c r="EL503" i="5"/>
  <c r="FA502" i="5"/>
  <c r="EZ502" i="5"/>
  <c r="EY502" i="5"/>
  <c r="EX502" i="5"/>
  <c r="EW502" i="5"/>
  <c r="EV502" i="5"/>
  <c r="EU502" i="5"/>
  <c r="ET502" i="5"/>
  <c r="ES502" i="5"/>
  <c r="ER502" i="5"/>
  <c r="EQ502" i="5"/>
  <c r="EP502" i="5"/>
  <c r="EO502" i="5"/>
  <c r="EN502" i="5"/>
  <c r="EM502" i="5"/>
  <c r="EL502" i="5"/>
  <c r="FA501" i="5"/>
  <c r="EZ501" i="5"/>
  <c r="EY501" i="5"/>
  <c r="EX501" i="5"/>
  <c r="EW501" i="5"/>
  <c r="EV501" i="5"/>
  <c r="EU501" i="5"/>
  <c r="ET501" i="5"/>
  <c r="ES501" i="5"/>
  <c r="ER501" i="5"/>
  <c r="EQ501" i="5"/>
  <c r="EP501" i="5"/>
  <c r="EO501" i="5"/>
  <c r="EN501" i="5"/>
  <c r="EM501" i="5"/>
  <c r="EL501" i="5"/>
  <c r="FA500" i="5"/>
  <c r="EZ500" i="5"/>
  <c r="EY500" i="5"/>
  <c r="EX500" i="5"/>
  <c r="EW500" i="5"/>
  <c r="EV500" i="5"/>
  <c r="EU500" i="5"/>
  <c r="ET500" i="5"/>
  <c r="ES500" i="5"/>
  <c r="ER500" i="5"/>
  <c r="EQ500" i="5"/>
  <c r="EP500" i="5"/>
  <c r="EO500" i="5"/>
  <c r="EN500" i="5"/>
  <c r="EM500" i="5"/>
  <c r="EL500" i="5"/>
  <c r="FA499" i="5"/>
  <c r="EZ499" i="5"/>
  <c r="EY499" i="5"/>
  <c r="EX499" i="5"/>
  <c r="EW499" i="5"/>
  <c r="EV499" i="5"/>
  <c r="EU499" i="5"/>
  <c r="ET499" i="5"/>
  <c r="ES499" i="5"/>
  <c r="ER499" i="5"/>
  <c r="EQ499" i="5"/>
  <c r="EP499" i="5"/>
  <c r="EO499" i="5"/>
  <c r="EN499" i="5"/>
  <c r="EM499" i="5"/>
  <c r="EL499" i="5"/>
  <c r="FA498" i="5"/>
  <c r="EZ498" i="5"/>
  <c r="EY498" i="5"/>
  <c r="EX498" i="5"/>
  <c r="EW498" i="5"/>
  <c r="EV498" i="5"/>
  <c r="EU498" i="5"/>
  <c r="ET498" i="5"/>
  <c r="ES498" i="5"/>
  <c r="ER498" i="5"/>
  <c r="EQ498" i="5"/>
  <c r="EP498" i="5"/>
  <c r="EO498" i="5"/>
  <c r="EN498" i="5"/>
  <c r="EM498" i="5"/>
  <c r="EL498" i="5"/>
  <c r="FA497" i="5"/>
  <c r="EZ497" i="5"/>
  <c r="EY497" i="5"/>
  <c r="EX497" i="5"/>
  <c r="EW497" i="5"/>
  <c r="EV497" i="5"/>
  <c r="EU497" i="5"/>
  <c r="ET497" i="5"/>
  <c r="ES497" i="5"/>
  <c r="ER497" i="5"/>
  <c r="EQ497" i="5"/>
  <c r="EP497" i="5"/>
  <c r="EO497" i="5"/>
  <c r="EN497" i="5"/>
  <c r="EM497" i="5"/>
  <c r="EL497" i="5"/>
  <c r="FA496" i="5"/>
  <c r="EZ496" i="5"/>
  <c r="EY496" i="5"/>
  <c r="EX496" i="5"/>
  <c r="EW496" i="5"/>
  <c r="EV496" i="5"/>
  <c r="EU496" i="5"/>
  <c r="ET496" i="5"/>
  <c r="ES496" i="5"/>
  <c r="ER496" i="5"/>
  <c r="EQ496" i="5"/>
  <c r="EP496" i="5"/>
  <c r="EO496" i="5"/>
  <c r="EN496" i="5"/>
  <c r="EM496" i="5"/>
  <c r="EL496" i="5"/>
  <c r="FA495" i="5"/>
  <c r="EZ495" i="5"/>
  <c r="EY495" i="5"/>
  <c r="EX495" i="5"/>
  <c r="EW495" i="5"/>
  <c r="EV495" i="5"/>
  <c r="EU495" i="5"/>
  <c r="ET495" i="5"/>
  <c r="ES495" i="5"/>
  <c r="ER495" i="5"/>
  <c r="EQ495" i="5"/>
  <c r="EP495" i="5"/>
  <c r="EO495" i="5"/>
  <c r="EN495" i="5"/>
  <c r="EM495" i="5"/>
  <c r="EL495" i="5"/>
  <c r="FA494" i="5"/>
  <c r="EZ494" i="5"/>
  <c r="EY494" i="5"/>
  <c r="EX494" i="5"/>
  <c r="EW494" i="5"/>
  <c r="EV494" i="5"/>
  <c r="EU494" i="5"/>
  <c r="ET494" i="5"/>
  <c r="ES494" i="5"/>
  <c r="ER494" i="5"/>
  <c r="EQ494" i="5"/>
  <c r="EP494" i="5"/>
  <c r="EO494" i="5"/>
  <c r="EN494" i="5"/>
  <c r="EM494" i="5"/>
  <c r="EL494" i="5"/>
  <c r="FA493" i="5"/>
  <c r="EZ493" i="5"/>
  <c r="EY493" i="5"/>
  <c r="EX493" i="5"/>
  <c r="EW493" i="5"/>
  <c r="EV493" i="5"/>
  <c r="EU493" i="5"/>
  <c r="ET493" i="5"/>
  <c r="ES493" i="5"/>
  <c r="ER493" i="5"/>
  <c r="EQ493" i="5"/>
  <c r="EP493" i="5"/>
  <c r="EO493" i="5"/>
  <c r="EN493" i="5"/>
  <c r="EM493" i="5"/>
  <c r="EL493" i="5"/>
  <c r="FA492" i="5"/>
  <c r="EZ492" i="5"/>
  <c r="EY492" i="5"/>
  <c r="EX492" i="5"/>
  <c r="EW492" i="5"/>
  <c r="EV492" i="5"/>
  <c r="EU492" i="5"/>
  <c r="ET492" i="5"/>
  <c r="ES492" i="5"/>
  <c r="ER492" i="5"/>
  <c r="EQ492" i="5"/>
  <c r="EP492" i="5"/>
  <c r="EO492" i="5"/>
  <c r="EN492" i="5"/>
  <c r="EM492" i="5"/>
  <c r="EL492" i="5"/>
  <c r="FA491" i="5"/>
  <c r="EZ491" i="5"/>
  <c r="EY491" i="5"/>
  <c r="EX491" i="5"/>
  <c r="EW491" i="5"/>
  <c r="EV491" i="5"/>
  <c r="EU491" i="5"/>
  <c r="ET491" i="5"/>
  <c r="ES491" i="5"/>
  <c r="ER491" i="5"/>
  <c r="EQ491" i="5"/>
  <c r="EP491" i="5"/>
  <c r="EO491" i="5"/>
  <c r="EN491" i="5"/>
  <c r="EM491" i="5"/>
  <c r="EL491" i="5"/>
  <c r="FA490" i="5"/>
  <c r="EZ490" i="5"/>
  <c r="EY490" i="5"/>
  <c r="EX490" i="5"/>
  <c r="EW490" i="5"/>
  <c r="EV490" i="5"/>
  <c r="EU490" i="5"/>
  <c r="ET490" i="5"/>
  <c r="ES490" i="5"/>
  <c r="ER490" i="5"/>
  <c r="EQ490" i="5"/>
  <c r="EP490" i="5"/>
  <c r="EO490" i="5"/>
  <c r="EN490" i="5"/>
  <c r="EM490" i="5"/>
  <c r="EL490" i="5"/>
  <c r="FA489" i="5"/>
  <c r="EZ489" i="5"/>
  <c r="EY489" i="5"/>
  <c r="EX489" i="5"/>
  <c r="EW489" i="5"/>
  <c r="EV489" i="5"/>
  <c r="EU489" i="5"/>
  <c r="ET489" i="5"/>
  <c r="ES489" i="5"/>
  <c r="ER489" i="5"/>
  <c r="EQ489" i="5"/>
  <c r="EP489" i="5"/>
  <c r="EO489" i="5"/>
  <c r="EN489" i="5"/>
  <c r="EM489" i="5"/>
  <c r="EL489" i="5"/>
  <c r="FA488" i="5"/>
  <c r="EZ488" i="5"/>
  <c r="EY488" i="5"/>
  <c r="EX488" i="5"/>
  <c r="EW488" i="5"/>
  <c r="EV488" i="5"/>
  <c r="EU488" i="5"/>
  <c r="ET488" i="5"/>
  <c r="ES488" i="5"/>
  <c r="ER488" i="5"/>
  <c r="EQ488" i="5"/>
  <c r="EP488" i="5"/>
  <c r="EO488" i="5"/>
  <c r="EN488" i="5"/>
  <c r="EM488" i="5"/>
  <c r="EL488" i="5"/>
  <c r="FA487" i="5"/>
  <c r="EZ487" i="5"/>
  <c r="EY487" i="5"/>
  <c r="EX487" i="5"/>
  <c r="EW487" i="5"/>
  <c r="EV487" i="5"/>
  <c r="EU487" i="5"/>
  <c r="ET487" i="5"/>
  <c r="ES487" i="5"/>
  <c r="ER487" i="5"/>
  <c r="EQ487" i="5"/>
  <c r="EP487" i="5"/>
  <c r="EO487" i="5"/>
  <c r="EN487" i="5"/>
  <c r="EM487" i="5"/>
  <c r="EL487" i="5"/>
  <c r="FA486" i="5"/>
  <c r="EZ486" i="5"/>
  <c r="EY486" i="5"/>
  <c r="EX486" i="5"/>
  <c r="EW486" i="5"/>
  <c r="EV486" i="5"/>
  <c r="EU486" i="5"/>
  <c r="ET486" i="5"/>
  <c r="ES486" i="5"/>
  <c r="ER486" i="5"/>
  <c r="EQ486" i="5"/>
  <c r="EP486" i="5"/>
  <c r="EO486" i="5"/>
  <c r="EN486" i="5"/>
  <c r="EM486" i="5"/>
  <c r="EL486" i="5"/>
  <c r="FA485" i="5"/>
  <c r="EZ485" i="5"/>
  <c r="EY485" i="5"/>
  <c r="EX485" i="5"/>
  <c r="EW485" i="5"/>
  <c r="EV485" i="5"/>
  <c r="EU485" i="5"/>
  <c r="ET485" i="5"/>
  <c r="ES485" i="5"/>
  <c r="ER485" i="5"/>
  <c r="EQ485" i="5"/>
  <c r="EP485" i="5"/>
  <c r="EO485" i="5"/>
  <c r="EN485" i="5"/>
  <c r="EM485" i="5"/>
  <c r="EL485" i="5"/>
  <c r="FA484" i="5"/>
  <c r="EZ484" i="5"/>
  <c r="EY484" i="5"/>
  <c r="EX484" i="5"/>
  <c r="EW484" i="5"/>
  <c r="EV484" i="5"/>
  <c r="EU484" i="5"/>
  <c r="ET484" i="5"/>
  <c r="ES484" i="5"/>
  <c r="ER484" i="5"/>
  <c r="EQ484" i="5"/>
  <c r="EP484" i="5"/>
  <c r="EO484" i="5"/>
  <c r="EN484" i="5"/>
  <c r="EM484" i="5"/>
  <c r="EL484" i="5"/>
  <c r="FA483" i="5"/>
  <c r="EZ483" i="5"/>
  <c r="EY483" i="5"/>
  <c r="EX483" i="5"/>
  <c r="EW483" i="5"/>
  <c r="EV483" i="5"/>
  <c r="EU483" i="5"/>
  <c r="ET483" i="5"/>
  <c r="ES483" i="5"/>
  <c r="ER483" i="5"/>
  <c r="EQ483" i="5"/>
  <c r="EP483" i="5"/>
  <c r="EO483" i="5"/>
  <c r="EN483" i="5"/>
  <c r="EM483" i="5"/>
  <c r="EL483" i="5"/>
  <c r="FA482" i="5"/>
  <c r="EZ482" i="5"/>
  <c r="EY482" i="5"/>
  <c r="EX482" i="5"/>
  <c r="EW482" i="5"/>
  <c r="EV482" i="5"/>
  <c r="EU482" i="5"/>
  <c r="ET482" i="5"/>
  <c r="ES482" i="5"/>
  <c r="ER482" i="5"/>
  <c r="EQ482" i="5"/>
  <c r="EP482" i="5"/>
  <c r="EO482" i="5"/>
  <c r="EN482" i="5"/>
  <c r="EM482" i="5"/>
  <c r="EL482" i="5"/>
  <c r="FA481" i="5"/>
  <c r="EZ481" i="5"/>
  <c r="EY481" i="5"/>
  <c r="EX481" i="5"/>
  <c r="EW481" i="5"/>
  <c r="EV481" i="5"/>
  <c r="EU481" i="5"/>
  <c r="ET481" i="5"/>
  <c r="ES481" i="5"/>
  <c r="ER481" i="5"/>
  <c r="EQ481" i="5"/>
  <c r="EP481" i="5"/>
  <c r="EO481" i="5"/>
  <c r="EN481" i="5"/>
  <c r="EM481" i="5"/>
  <c r="EL481" i="5"/>
  <c r="FA480" i="5"/>
  <c r="EZ480" i="5"/>
  <c r="EY480" i="5"/>
  <c r="EX480" i="5"/>
  <c r="EW480" i="5"/>
  <c r="EV480" i="5"/>
  <c r="EU480" i="5"/>
  <c r="ET480" i="5"/>
  <c r="ES480" i="5"/>
  <c r="ER480" i="5"/>
  <c r="EQ480" i="5"/>
  <c r="EP480" i="5"/>
  <c r="EO480" i="5"/>
  <c r="EN480" i="5"/>
  <c r="EM480" i="5"/>
  <c r="EL480" i="5"/>
  <c r="FA479" i="5"/>
  <c r="EZ479" i="5"/>
  <c r="EY479" i="5"/>
  <c r="EX479" i="5"/>
  <c r="EW479" i="5"/>
  <c r="EV479" i="5"/>
  <c r="EU479" i="5"/>
  <c r="ET479" i="5"/>
  <c r="ES479" i="5"/>
  <c r="ER479" i="5"/>
  <c r="EQ479" i="5"/>
  <c r="EP479" i="5"/>
  <c r="EO479" i="5"/>
  <c r="EN479" i="5"/>
  <c r="EM479" i="5"/>
  <c r="EL479" i="5"/>
  <c r="FA478" i="5"/>
  <c r="EZ478" i="5"/>
  <c r="EY478" i="5"/>
  <c r="EX478" i="5"/>
  <c r="EW478" i="5"/>
  <c r="EV478" i="5"/>
  <c r="EU478" i="5"/>
  <c r="ET478" i="5"/>
  <c r="ES478" i="5"/>
  <c r="ER478" i="5"/>
  <c r="EQ478" i="5"/>
  <c r="EP478" i="5"/>
  <c r="EO478" i="5"/>
  <c r="EN478" i="5"/>
  <c r="EM478" i="5"/>
  <c r="EL478" i="5"/>
  <c r="FA477" i="5"/>
  <c r="EZ477" i="5"/>
  <c r="EY477" i="5"/>
  <c r="EX477" i="5"/>
  <c r="EW477" i="5"/>
  <c r="EV477" i="5"/>
  <c r="EU477" i="5"/>
  <c r="ET477" i="5"/>
  <c r="ES477" i="5"/>
  <c r="ER477" i="5"/>
  <c r="EQ477" i="5"/>
  <c r="EP477" i="5"/>
  <c r="EO477" i="5"/>
  <c r="EN477" i="5"/>
  <c r="EM477" i="5"/>
  <c r="EL477" i="5"/>
  <c r="FA476" i="5"/>
  <c r="EZ476" i="5"/>
  <c r="EY476" i="5"/>
  <c r="EX476" i="5"/>
  <c r="EW476" i="5"/>
  <c r="EV476" i="5"/>
  <c r="EU476" i="5"/>
  <c r="ET476" i="5"/>
  <c r="ES476" i="5"/>
  <c r="ER476" i="5"/>
  <c r="EQ476" i="5"/>
  <c r="EP476" i="5"/>
  <c r="EO476" i="5"/>
  <c r="EN476" i="5"/>
  <c r="EM476" i="5"/>
  <c r="EL476" i="5"/>
  <c r="FA475" i="5"/>
  <c r="EZ475" i="5"/>
  <c r="EY475" i="5"/>
  <c r="EX475" i="5"/>
  <c r="EW475" i="5"/>
  <c r="EV475" i="5"/>
  <c r="EU475" i="5"/>
  <c r="ET475" i="5"/>
  <c r="ES475" i="5"/>
  <c r="ER475" i="5"/>
  <c r="EQ475" i="5"/>
  <c r="EP475" i="5"/>
  <c r="EO475" i="5"/>
  <c r="EN475" i="5"/>
  <c r="EM475" i="5"/>
  <c r="EL475" i="5"/>
  <c r="FA474" i="5"/>
  <c r="EZ474" i="5"/>
  <c r="EY474" i="5"/>
  <c r="EX474" i="5"/>
  <c r="EW474" i="5"/>
  <c r="EV474" i="5"/>
  <c r="EU474" i="5"/>
  <c r="ET474" i="5"/>
  <c r="ES474" i="5"/>
  <c r="ER474" i="5"/>
  <c r="EQ474" i="5"/>
  <c r="EP474" i="5"/>
  <c r="EO474" i="5"/>
  <c r="EN474" i="5"/>
  <c r="EM474" i="5"/>
  <c r="EL474" i="5"/>
  <c r="FA473" i="5"/>
  <c r="EZ473" i="5"/>
  <c r="EY473" i="5"/>
  <c r="EX473" i="5"/>
  <c r="EW473" i="5"/>
  <c r="EV473" i="5"/>
  <c r="EU473" i="5"/>
  <c r="ET473" i="5"/>
  <c r="ES473" i="5"/>
  <c r="ER473" i="5"/>
  <c r="EQ473" i="5"/>
  <c r="EP473" i="5"/>
  <c r="EO473" i="5"/>
  <c r="EN473" i="5"/>
  <c r="EM473" i="5"/>
  <c r="EL473" i="5"/>
  <c r="FA472" i="5"/>
  <c r="EZ472" i="5"/>
  <c r="EY472" i="5"/>
  <c r="EX472" i="5"/>
  <c r="EW472" i="5"/>
  <c r="EV472" i="5"/>
  <c r="EU472" i="5"/>
  <c r="ET472" i="5"/>
  <c r="ES472" i="5"/>
  <c r="ER472" i="5"/>
  <c r="EQ472" i="5"/>
  <c r="EP472" i="5"/>
  <c r="EO472" i="5"/>
  <c r="EN472" i="5"/>
  <c r="EM472" i="5"/>
  <c r="EL472" i="5"/>
  <c r="FA471" i="5"/>
  <c r="EZ471" i="5"/>
  <c r="EY471" i="5"/>
  <c r="EX471" i="5"/>
  <c r="EW471" i="5"/>
  <c r="EV471" i="5"/>
  <c r="EU471" i="5"/>
  <c r="ET471" i="5"/>
  <c r="ES471" i="5"/>
  <c r="ER471" i="5"/>
  <c r="EQ471" i="5"/>
  <c r="EP471" i="5"/>
  <c r="EO471" i="5"/>
  <c r="EN471" i="5"/>
  <c r="EM471" i="5"/>
  <c r="EL471" i="5"/>
  <c r="FA470" i="5"/>
  <c r="EZ470" i="5"/>
  <c r="EY470" i="5"/>
  <c r="EX470" i="5"/>
  <c r="EW470" i="5"/>
  <c r="EV470" i="5"/>
  <c r="EU470" i="5"/>
  <c r="ET470" i="5"/>
  <c r="ES470" i="5"/>
  <c r="ER470" i="5"/>
  <c r="EQ470" i="5"/>
  <c r="EP470" i="5"/>
  <c r="EO470" i="5"/>
  <c r="EN470" i="5"/>
  <c r="EM470" i="5"/>
  <c r="EL470" i="5"/>
  <c r="FA469" i="5"/>
  <c r="EZ469" i="5"/>
  <c r="EY469" i="5"/>
  <c r="EX469" i="5"/>
  <c r="EW469" i="5"/>
  <c r="EV469" i="5"/>
  <c r="EU469" i="5"/>
  <c r="ET469" i="5"/>
  <c r="ES469" i="5"/>
  <c r="ER469" i="5"/>
  <c r="EQ469" i="5"/>
  <c r="EP469" i="5"/>
  <c r="EO469" i="5"/>
  <c r="EN469" i="5"/>
  <c r="EM469" i="5"/>
  <c r="EL469" i="5"/>
  <c r="FA468" i="5"/>
  <c r="EZ468" i="5"/>
  <c r="EY468" i="5"/>
  <c r="EX468" i="5"/>
  <c r="EW468" i="5"/>
  <c r="EV468" i="5"/>
  <c r="EU468" i="5"/>
  <c r="ET468" i="5"/>
  <c r="ES468" i="5"/>
  <c r="ER468" i="5"/>
  <c r="EQ468" i="5"/>
  <c r="EP468" i="5"/>
  <c r="EO468" i="5"/>
  <c r="EN468" i="5"/>
  <c r="EM468" i="5"/>
  <c r="EL468" i="5"/>
  <c r="FA467" i="5"/>
  <c r="EZ467" i="5"/>
  <c r="EY467" i="5"/>
  <c r="EX467" i="5"/>
  <c r="EW467" i="5"/>
  <c r="EV467" i="5"/>
  <c r="EU467" i="5"/>
  <c r="ET467" i="5"/>
  <c r="ES467" i="5"/>
  <c r="ER467" i="5"/>
  <c r="EQ467" i="5"/>
  <c r="EP467" i="5"/>
  <c r="EO467" i="5"/>
  <c r="EN467" i="5"/>
  <c r="EM467" i="5"/>
  <c r="EL467" i="5"/>
  <c r="FA466" i="5"/>
  <c r="EZ466" i="5"/>
  <c r="EY466" i="5"/>
  <c r="EX466" i="5"/>
  <c r="EW466" i="5"/>
  <c r="EV466" i="5"/>
  <c r="EU466" i="5"/>
  <c r="ET466" i="5"/>
  <c r="ES466" i="5"/>
  <c r="ER466" i="5"/>
  <c r="EQ466" i="5"/>
  <c r="EP466" i="5"/>
  <c r="EO466" i="5"/>
  <c r="EN466" i="5"/>
  <c r="EM466" i="5"/>
  <c r="EL466" i="5"/>
  <c r="FA465" i="5"/>
  <c r="EZ465" i="5"/>
  <c r="EY465" i="5"/>
  <c r="EX465" i="5"/>
  <c r="EW465" i="5"/>
  <c r="EV465" i="5"/>
  <c r="EU465" i="5"/>
  <c r="ET465" i="5"/>
  <c r="ES465" i="5"/>
  <c r="ER465" i="5"/>
  <c r="EQ465" i="5"/>
  <c r="EP465" i="5"/>
  <c r="EO465" i="5"/>
  <c r="EN465" i="5"/>
  <c r="EM465" i="5"/>
  <c r="EL465" i="5"/>
  <c r="FA464" i="5"/>
  <c r="EZ464" i="5"/>
  <c r="EY464" i="5"/>
  <c r="EX464" i="5"/>
  <c r="EW464" i="5"/>
  <c r="EV464" i="5"/>
  <c r="EU464" i="5"/>
  <c r="ET464" i="5"/>
  <c r="ES464" i="5"/>
  <c r="ER464" i="5"/>
  <c r="EQ464" i="5"/>
  <c r="EP464" i="5"/>
  <c r="EO464" i="5"/>
  <c r="EN464" i="5"/>
  <c r="EM464" i="5"/>
  <c r="EL464" i="5"/>
  <c r="FA463" i="5"/>
  <c r="EZ463" i="5"/>
  <c r="EY463" i="5"/>
  <c r="EX463" i="5"/>
  <c r="EW463" i="5"/>
  <c r="EV463" i="5"/>
  <c r="EU463" i="5"/>
  <c r="ET463" i="5"/>
  <c r="ES463" i="5"/>
  <c r="ER463" i="5"/>
  <c r="EQ463" i="5"/>
  <c r="EP463" i="5"/>
  <c r="EO463" i="5"/>
  <c r="EN463" i="5"/>
  <c r="EM463" i="5"/>
  <c r="EL463" i="5"/>
  <c r="FA462" i="5"/>
  <c r="EZ462" i="5"/>
  <c r="EY462" i="5"/>
  <c r="EX462" i="5"/>
  <c r="EW462" i="5"/>
  <c r="EV462" i="5"/>
  <c r="EU462" i="5"/>
  <c r="ET462" i="5"/>
  <c r="ES462" i="5"/>
  <c r="ER462" i="5"/>
  <c r="EQ462" i="5"/>
  <c r="EP462" i="5"/>
  <c r="EO462" i="5"/>
  <c r="EN462" i="5"/>
  <c r="EM462" i="5"/>
  <c r="EL462" i="5"/>
  <c r="FA461" i="5"/>
  <c r="EZ461" i="5"/>
  <c r="EY461" i="5"/>
  <c r="EX461" i="5"/>
  <c r="EW461" i="5"/>
  <c r="EV461" i="5"/>
  <c r="EU461" i="5"/>
  <c r="ET461" i="5"/>
  <c r="ES461" i="5"/>
  <c r="ER461" i="5"/>
  <c r="EQ461" i="5"/>
  <c r="EP461" i="5"/>
  <c r="EO461" i="5"/>
  <c r="EN461" i="5"/>
  <c r="EM461" i="5"/>
  <c r="EL461" i="5"/>
  <c r="FA460" i="5"/>
  <c r="EZ460" i="5"/>
  <c r="EY460" i="5"/>
  <c r="EX460" i="5"/>
  <c r="EW460" i="5"/>
  <c r="EV460" i="5"/>
  <c r="EU460" i="5"/>
  <c r="ET460" i="5"/>
  <c r="ES460" i="5"/>
  <c r="ER460" i="5"/>
  <c r="EQ460" i="5"/>
  <c r="EP460" i="5"/>
  <c r="EO460" i="5"/>
  <c r="EN460" i="5"/>
  <c r="EM460" i="5"/>
  <c r="EL460" i="5"/>
  <c r="FA459" i="5"/>
  <c r="EZ459" i="5"/>
  <c r="EY459" i="5"/>
  <c r="EX459" i="5"/>
  <c r="EW459" i="5"/>
  <c r="EV459" i="5"/>
  <c r="EU459" i="5"/>
  <c r="ET459" i="5"/>
  <c r="ES459" i="5"/>
  <c r="ER459" i="5"/>
  <c r="EQ459" i="5"/>
  <c r="EP459" i="5"/>
  <c r="EO459" i="5"/>
  <c r="EN459" i="5"/>
  <c r="EM459" i="5"/>
  <c r="EL459" i="5"/>
  <c r="FA458" i="5"/>
  <c r="EZ458" i="5"/>
  <c r="EY458" i="5"/>
  <c r="EX458" i="5"/>
  <c r="EW458" i="5"/>
  <c r="EV458" i="5"/>
  <c r="EU458" i="5"/>
  <c r="ET458" i="5"/>
  <c r="ES458" i="5"/>
  <c r="ER458" i="5"/>
  <c r="EQ458" i="5"/>
  <c r="EP458" i="5"/>
  <c r="EO458" i="5"/>
  <c r="EN458" i="5"/>
  <c r="EM458" i="5"/>
  <c r="EL458" i="5"/>
  <c r="FA457" i="5"/>
  <c r="EZ457" i="5"/>
  <c r="EY457" i="5"/>
  <c r="EX457" i="5"/>
  <c r="EW457" i="5"/>
  <c r="EV457" i="5"/>
  <c r="EU457" i="5"/>
  <c r="ET457" i="5"/>
  <c r="ES457" i="5"/>
  <c r="ER457" i="5"/>
  <c r="EQ457" i="5"/>
  <c r="EP457" i="5"/>
  <c r="EO457" i="5"/>
  <c r="EN457" i="5"/>
  <c r="EM457" i="5"/>
  <c r="EL457" i="5"/>
  <c r="FA456" i="5"/>
  <c r="EZ456" i="5"/>
  <c r="EY456" i="5"/>
  <c r="EX456" i="5"/>
  <c r="EW456" i="5"/>
  <c r="EV456" i="5"/>
  <c r="EU456" i="5"/>
  <c r="ET456" i="5"/>
  <c r="ES456" i="5"/>
  <c r="ER456" i="5"/>
  <c r="EQ456" i="5"/>
  <c r="EP456" i="5"/>
  <c r="EO456" i="5"/>
  <c r="EN456" i="5"/>
  <c r="EM456" i="5"/>
  <c r="EL456" i="5"/>
  <c r="FA455" i="5"/>
  <c r="EZ455" i="5"/>
  <c r="EY455" i="5"/>
  <c r="EX455" i="5"/>
  <c r="EW455" i="5"/>
  <c r="EV455" i="5"/>
  <c r="EU455" i="5"/>
  <c r="ET455" i="5"/>
  <c r="ES455" i="5"/>
  <c r="ER455" i="5"/>
  <c r="EQ455" i="5"/>
  <c r="EP455" i="5"/>
  <c r="EO455" i="5"/>
  <c r="EN455" i="5"/>
  <c r="EM455" i="5"/>
  <c r="EL455" i="5"/>
  <c r="FA454" i="5"/>
  <c r="EZ454" i="5"/>
  <c r="EY454" i="5"/>
  <c r="EX454" i="5"/>
  <c r="EW454" i="5"/>
  <c r="EV454" i="5"/>
  <c r="EU454" i="5"/>
  <c r="ET454" i="5"/>
  <c r="ES454" i="5"/>
  <c r="ER454" i="5"/>
  <c r="EQ454" i="5"/>
  <c r="EP454" i="5"/>
  <c r="EO454" i="5"/>
  <c r="EN454" i="5"/>
  <c r="EM454" i="5"/>
  <c r="EL454" i="5"/>
  <c r="FA453" i="5"/>
  <c r="EZ453" i="5"/>
  <c r="EY453" i="5"/>
  <c r="EX453" i="5"/>
  <c r="EW453" i="5"/>
  <c r="EV453" i="5"/>
  <c r="EU453" i="5"/>
  <c r="ET453" i="5"/>
  <c r="ES453" i="5"/>
  <c r="ER453" i="5"/>
  <c r="EQ453" i="5"/>
  <c r="EP453" i="5"/>
  <c r="EO453" i="5"/>
  <c r="EN453" i="5"/>
  <c r="EM453" i="5"/>
  <c r="EL453" i="5"/>
  <c r="FA452" i="5"/>
  <c r="EZ452" i="5"/>
  <c r="EY452" i="5"/>
  <c r="EX452" i="5"/>
  <c r="EW452" i="5"/>
  <c r="EV452" i="5"/>
  <c r="EU452" i="5"/>
  <c r="ET452" i="5"/>
  <c r="ES452" i="5"/>
  <c r="ER452" i="5"/>
  <c r="EQ452" i="5"/>
  <c r="EP452" i="5"/>
  <c r="EO452" i="5"/>
  <c r="EN452" i="5"/>
  <c r="EM452" i="5"/>
  <c r="EL452" i="5"/>
  <c r="FA451" i="5"/>
  <c r="EZ451" i="5"/>
  <c r="EY451" i="5"/>
  <c r="EX451" i="5"/>
  <c r="EW451" i="5"/>
  <c r="EV451" i="5"/>
  <c r="EU451" i="5"/>
  <c r="ET451" i="5"/>
  <c r="ES451" i="5"/>
  <c r="ER451" i="5"/>
  <c r="EQ451" i="5"/>
  <c r="EP451" i="5"/>
  <c r="EO451" i="5"/>
  <c r="EN451" i="5"/>
  <c r="EM451" i="5"/>
  <c r="EL451" i="5"/>
  <c r="FA450" i="5"/>
  <c r="EZ450" i="5"/>
  <c r="EY450" i="5"/>
  <c r="EX450" i="5"/>
  <c r="EW450" i="5"/>
  <c r="EV450" i="5"/>
  <c r="EU450" i="5"/>
  <c r="ET450" i="5"/>
  <c r="ES450" i="5"/>
  <c r="ER450" i="5"/>
  <c r="EQ450" i="5"/>
  <c r="EP450" i="5"/>
  <c r="EO450" i="5"/>
  <c r="EN450" i="5"/>
  <c r="EM450" i="5"/>
  <c r="EL450" i="5"/>
  <c r="FA449" i="5"/>
  <c r="EZ449" i="5"/>
  <c r="EY449" i="5"/>
  <c r="EX449" i="5"/>
  <c r="EW449" i="5"/>
  <c r="EV449" i="5"/>
  <c r="EU449" i="5"/>
  <c r="ET449" i="5"/>
  <c r="ES449" i="5"/>
  <c r="ER449" i="5"/>
  <c r="EQ449" i="5"/>
  <c r="EP449" i="5"/>
  <c r="EO449" i="5"/>
  <c r="EN449" i="5"/>
  <c r="EM449" i="5"/>
  <c r="EL449" i="5"/>
  <c r="FA448" i="5"/>
  <c r="EZ448" i="5"/>
  <c r="EY448" i="5"/>
  <c r="EX448" i="5"/>
  <c r="EW448" i="5"/>
  <c r="EV448" i="5"/>
  <c r="EU448" i="5"/>
  <c r="ET448" i="5"/>
  <c r="ES448" i="5"/>
  <c r="ER448" i="5"/>
  <c r="EQ448" i="5"/>
  <c r="EP448" i="5"/>
  <c r="EO448" i="5"/>
  <c r="EN448" i="5"/>
  <c r="EM448" i="5"/>
  <c r="EL448" i="5"/>
  <c r="FA447" i="5"/>
  <c r="EZ447" i="5"/>
  <c r="EY447" i="5"/>
  <c r="EX447" i="5"/>
  <c r="EW447" i="5"/>
  <c r="EV447" i="5"/>
  <c r="EU447" i="5"/>
  <c r="ET447" i="5"/>
  <c r="ES447" i="5"/>
  <c r="ER447" i="5"/>
  <c r="EQ447" i="5"/>
  <c r="EP447" i="5"/>
  <c r="EO447" i="5"/>
  <c r="EN447" i="5"/>
  <c r="EM447" i="5"/>
  <c r="EL447" i="5"/>
  <c r="FA446" i="5"/>
  <c r="EZ446" i="5"/>
  <c r="EY446" i="5"/>
  <c r="EX446" i="5"/>
  <c r="EW446" i="5"/>
  <c r="EV446" i="5"/>
  <c r="EU446" i="5"/>
  <c r="ET446" i="5"/>
  <c r="ES446" i="5"/>
  <c r="ER446" i="5"/>
  <c r="EQ446" i="5"/>
  <c r="EP446" i="5"/>
  <c r="EO446" i="5"/>
  <c r="EN446" i="5"/>
  <c r="EM446" i="5"/>
  <c r="EL446" i="5"/>
  <c r="FA445" i="5"/>
  <c r="EZ445" i="5"/>
  <c r="EY445" i="5"/>
  <c r="EX445" i="5"/>
  <c r="EW445" i="5"/>
  <c r="EV445" i="5"/>
  <c r="EU445" i="5"/>
  <c r="ET445" i="5"/>
  <c r="ES445" i="5"/>
  <c r="ER445" i="5"/>
  <c r="EQ445" i="5"/>
  <c r="EP445" i="5"/>
  <c r="EO445" i="5"/>
  <c r="EN445" i="5"/>
  <c r="EM445" i="5"/>
  <c r="EL445" i="5"/>
  <c r="FA444" i="5"/>
  <c r="EZ444" i="5"/>
  <c r="EY444" i="5"/>
  <c r="EX444" i="5"/>
  <c r="EW444" i="5"/>
  <c r="EV444" i="5"/>
  <c r="EU444" i="5"/>
  <c r="ET444" i="5"/>
  <c r="ES444" i="5"/>
  <c r="ER444" i="5"/>
  <c r="EQ444" i="5"/>
  <c r="EP444" i="5"/>
  <c r="EO444" i="5"/>
  <c r="EN444" i="5"/>
  <c r="EM444" i="5"/>
  <c r="EL444" i="5"/>
  <c r="FA443" i="5"/>
  <c r="EZ443" i="5"/>
  <c r="EY443" i="5"/>
  <c r="EX443" i="5"/>
  <c r="EW443" i="5"/>
  <c r="EV443" i="5"/>
  <c r="EU443" i="5"/>
  <c r="ET443" i="5"/>
  <c r="ES443" i="5"/>
  <c r="ER443" i="5"/>
  <c r="EQ443" i="5"/>
  <c r="EP443" i="5"/>
  <c r="EO443" i="5"/>
  <c r="EN443" i="5"/>
  <c r="EM443" i="5"/>
  <c r="EL443" i="5"/>
  <c r="FA442" i="5"/>
  <c r="EZ442" i="5"/>
  <c r="EY442" i="5"/>
  <c r="EX442" i="5"/>
  <c r="EW442" i="5"/>
  <c r="EV442" i="5"/>
  <c r="EU442" i="5"/>
  <c r="ET442" i="5"/>
  <c r="ES442" i="5"/>
  <c r="ER442" i="5"/>
  <c r="EQ442" i="5"/>
  <c r="EP442" i="5"/>
  <c r="EO442" i="5"/>
  <c r="EN442" i="5"/>
  <c r="EM442" i="5"/>
  <c r="EL442" i="5"/>
  <c r="FA441" i="5"/>
  <c r="EZ441" i="5"/>
  <c r="EY441" i="5"/>
  <c r="EX441" i="5"/>
  <c r="EW441" i="5"/>
  <c r="EV441" i="5"/>
  <c r="EU441" i="5"/>
  <c r="ET441" i="5"/>
  <c r="ES441" i="5"/>
  <c r="ER441" i="5"/>
  <c r="EQ441" i="5"/>
  <c r="EP441" i="5"/>
  <c r="EO441" i="5"/>
  <c r="EN441" i="5"/>
  <c r="EM441" i="5"/>
  <c r="EL441" i="5"/>
  <c r="FA440" i="5"/>
  <c r="EZ440" i="5"/>
  <c r="EY440" i="5"/>
  <c r="EX440" i="5"/>
  <c r="EW440" i="5"/>
  <c r="EV440" i="5"/>
  <c r="EU440" i="5"/>
  <c r="ET440" i="5"/>
  <c r="ES440" i="5"/>
  <c r="ER440" i="5"/>
  <c r="EQ440" i="5"/>
  <c r="EP440" i="5"/>
  <c r="EO440" i="5"/>
  <c r="EN440" i="5"/>
  <c r="EM440" i="5"/>
  <c r="EL440" i="5"/>
  <c r="FA439" i="5"/>
  <c r="EZ439" i="5"/>
  <c r="EY439" i="5"/>
  <c r="EX439" i="5"/>
  <c r="EW439" i="5"/>
  <c r="EV439" i="5"/>
  <c r="EU439" i="5"/>
  <c r="ET439" i="5"/>
  <c r="ES439" i="5"/>
  <c r="ER439" i="5"/>
  <c r="EQ439" i="5"/>
  <c r="EP439" i="5"/>
  <c r="EO439" i="5"/>
  <c r="EN439" i="5"/>
  <c r="EM439" i="5"/>
  <c r="EL439" i="5"/>
  <c r="FA438" i="5"/>
  <c r="EZ438" i="5"/>
  <c r="EY438" i="5"/>
  <c r="EX438" i="5"/>
  <c r="EW438" i="5"/>
  <c r="EV438" i="5"/>
  <c r="EU438" i="5"/>
  <c r="ET438" i="5"/>
  <c r="ES438" i="5"/>
  <c r="ER438" i="5"/>
  <c r="EQ438" i="5"/>
  <c r="EP438" i="5"/>
  <c r="EO438" i="5"/>
  <c r="EN438" i="5"/>
  <c r="EM438" i="5"/>
  <c r="EL438" i="5"/>
  <c r="FA437" i="5"/>
  <c r="EZ437" i="5"/>
  <c r="EY437" i="5"/>
  <c r="EX437" i="5"/>
  <c r="EW437" i="5"/>
  <c r="EV437" i="5"/>
  <c r="EU437" i="5"/>
  <c r="ET437" i="5"/>
  <c r="ES437" i="5"/>
  <c r="ER437" i="5"/>
  <c r="EQ437" i="5"/>
  <c r="EP437" i="5"/>
  <c r="EO437" i="5"/>
  <c r="EN437" i="5"/>
  <c r="EM437" i="5"/>
  <c r="EL437" i="5"/>
  <c r="FA436" i="5"/>
  <c r="EZ436" i="5"/>
  <c r="EY436" i="5"/>
  <c r="EX436" i="5"/>
  <c r="EW436" i="5"/>
  <c r="EV436" i="5"/>
  <c r="EU436" i="5"/>
  <c r="ET436" i="5"/>
  <c r="ES436" i="5"/>
  <c r="ER436" i="5"/>
  <c r="EQ436" i="5"/>
  <c r="EP436" i="5"/>
  <c r="EO436" i="5"/>
  <c r="EN436" i="5"/>
  <c r="EM436" i="5"/>
  <c r="EL436" i="5"/>
  <c r="FA435" i="5"/>
  <c r="EZ435" i="5"/>
  <c r="EY435" i="5"/>
  <c r="EX435" i="5"/>
  <c r="EW435" i="5"/>
  <c r="EV435" i="5"/>
  <c r="EU435" i="5"/>
  <c r="ET435" i="5"/>
  <c r="ES435" i="5"/>
  <c r="ER435" i="5"/>
  <c r="EQ435" i="5"/>
  <c r="EP435" i="5"/>
  <c r="EO435" i="5"/>
  <c r="EN435" i="5"/>
  <c r="EM435" i="5"/>
  <c r="EL435" i="5"/>
  <c r="FA434" i="5"/>
  <c r="EZ434" i="5"/>
  <c r="EY434" i="5"/>
  <c r="EX434" i="5"/>
  <c r="EW434" i="5"/>
  <c r="EV434" i="5"/>
  <c r="EU434" i="5"/>
  <c r="ET434" i="5"/>
  <c r="ES434" i="5"/>
  <c r="ER434" i="5"/>
  <c r="EQ434" i="5"/>
  <c r="EP434" i="5"/>
  <c r="EO434" i="5"/>
  <c r="EN434" i="5"/>
  <c r="EM434" i="5"/>
  <c r="EL434" i="5"/>
  <c r="FA433" i="5"/>
  <c r="EZ433" i="5"/>
  <c r="EY433" i="5"/>
  <c r="EX433" i="5"/>
  <c r="EW433" i="5"/>
  <c r="EV433" i="5"/>
  <c r="EU433" i="5"/>
  <c r="ET433" i="5"/>
  <c r="ES433" i="5"/>
  <c r="ER433" i="5"/>
  <c r="EQ433" i="5"/>
  <c r="EP433" i="5"/>
  <c r="EO433" i="5"/>
  <c r="EN433" i="5"/>
  <c r="EM433" i="5"/>
  <c r="EL433" i="5"/>
  <c r="FA432" i="5"/>
  <c r="EZ432" i="5"/>
  <c r="EY432" i="5"/>
  <c r="EX432" i="5"/>
  <c r="EW432" i="5"/>
  <c r="EV432" i="5"/>
  <c r="EU432" i="5"/>
  <c r="ET432" i="5"/>
  <c r="ES432" i="5"/>
  <c r="ER432" i="5"/>
  <c r="EQ432" i="5"/>
  <c r="EP432" i="5"/>
  <c r="EO432" i="5"/>
  <c r="EN432" i="5"/>
  <c r="EM432" i="5"/>
  <c r="EL432" i="5"/>
  <c r="FA431" i="5"/>
  <c r="EZ431" i="5"/>
  <c r="EY431" i="5"/>
  <c r="EX431" i="5"/>
  <c r="EW431" i="5"/>
  <c r="EV431" i="5"/>
  <c r="EU431" i="5"/>
  <c r="ET431" i="5"/>
  <c r="ES431" i="5"/>
  <c r="ER431" i="5"/>
  <c r="EQ431" i="5"/>
  <c r="EP431" i="5"/>
  <c r="EO431" i="5"/>
  <c r="EN431" i="5"/>
  <c r="EM431" i="5"/>
  <c r="EL431" i="5"/>
  <c r="FA430" i="5"/>
  <c r="EZ430" i="5"/>
  <c r="EY430" i="5"/>
  <c r="EX430" i="5"/>
  <c r="EW430" i="5"/>
  <c r="EV430" i="5"/>
  <c r="EU430" i="5"/>
  <c r="ET430" i="5"/>
  <c r="ES430" i="5"/>
  <c r="ER430" i="5"/>
  <c r="EQ430" i="5"/>
  <c r="EP430" i="5"/>
  <c r="EO430" i="5"/>
  <c r="EN430" i="5"/>
  <c r="EM430" i="5"/>
  <c r="EL430" i="5"/>
  <c r="FA429" i="5"/>
  <c r="EZ429" i="5"/>
  <c r="EY429" i="5"/>
  <c r="EX429" i="5"/>
  <c r="EW429" i="5"/>
  <c r="EV429" i="5"/>
  <c r="EU429" i="5"/>
  <c r="ET429" i="5"/>
  <c r="ES429" i="5"/>
  <c r="ER429" i="5"/>
  <c r="EQ429" i="5"/>
  <c r="EP429" i="5"/>
  <c r="EO429" i="5"/>
  <c r="EN429" i="5"/>
  <c r="EM429" i="5"/>
  <c r="EL429" i="5"/>
  <c r="FA428" i="5"/>
  <c r="EZ428" i="5"/>
  <c r="EY428" i="5"/>
  <c r="EX428" i="5"/>
  <c r="EW428" i="5"/>
  <c r="EV428" i="5"/>
  <c r="EU428" i="5"/>
  <c r="ET428" i="5"/>
  <c r="ES428" i="5"/>
  <c r="ER428" i="5"/>
  <c r="EQ428" i="5"/>
  <c r="EP428" i="5"/>
  <c r="EO428" i="5"/>
  <c r="EN428" i="5"/>
  <c r="EM428" i="5"/>
  <c r="EL428" i="5"/>
  <c r="FA427" i="5"/>
  <c r="EZ427" i="5"/>
  <c r="EY427" i="5"/>
  <c r="EX427" i="5"/>
  <c r="EW427" i="5"/>
  <c r="EV427" i="5"/>
  <c r="EU427" i="5"/>
  <c r="ET427" i="5"/>
  <c r="ES427" i="5"/>
  <c r="ER427" i="5"/>
  <c r="EQ427" i="5"/>
  <c r="EP427" i="5"/>
  <c r="EO427" i="5"/>
  <c r="EN427" i="5"/>
  <c r="EM427" i="5"/>
  <c r="EL427" i="5"/>
  <c r="FA426" i="5"/>
  <c r="EZ426" i="5"/>
  <c r="EY426" i="5"/>
  <c r="EX426" i="5"/>
  <c r="EW426" i="5"/>
  <c r="EV426" i="5"/>
  <c r="EU426" i="5"/>
  <c r="ET426" i="5"/>
  <c r="ES426" i="5"/>
  <c r="ER426" i="5"/>
  <c r="EQ426" i="5"/>
  <c r="EP426" i="5"/>
  <c r="EO426" i="5"/>
  <c r="EN426" i="5"/>
  <c r="EM426" i="5"/>
  <c r="EL426" i="5"/>
  <c r="FA425" i="5"/>
  <c r="EZ425" i="5"/>
  <c r="EY425" i="5"/>
  <c r="EX425" i="5"/>
  <c r="EW425" i="5"/>
  <c r="EV425" i="5"/>
  <c r="EU425" i="5"/>
  <c r="ET425" i="5"/>
  <c r="ES425" i="5"/>
  <c r="ER425" i="5"/>
  <c r="EQ425" i="5"/>
  <c r="EP425" i="5"/>
  <c r="EO425" i="5"/>
  <c r="EN425" i="5"/>
  <c r="EM425" i="5"/>
  <c r="EL425" i="5"/>
  <c r="FA424" i="5"/>
  <c r="EZ424" i="5"/>
  <c r="EY424" i="5"/>
  <c r="EX424" i="5"/>
  <c r="EW424" i="5"/>
  <c r="EV424" i="5"/>
  <c r="EU424" i="5"/>
  <c r="ET424" i="5"/>
  <c r="ES424" i="5"/>
  <c r="ER424" i="5"/>
  <c r="EQ424" i="5"/>
  <c r="EP424" i="5"/>
  <c r="EO424" i="5"/>
  <c r="EN424" i="5"/>
  <c r="EM424" i="5"/>
  <c r="EL424" i="5"/>
  <c r="FA423" i="5"/>
  <c r="EZ423" i="5"/>
  <c r="EY423" i="5"/>
  <c r="EX423" i="5"/>
  <c r="EW423" i="5"/>
  <c r="EV423" i="5"/>
  <c r="EU423" i="5"/>
  <c r="ET423" i="5"/>
  <c r="ES423" i="5"/>
  <c r="ER423" i="5"/>
  <c r="EQ423" i="5"/>
  <c r="EP423" i="5"/>
  <c r="EO423" i="5"/>
  <c r="EN423" i="5"/>
  <c r="EM423" i="5"/>
  <c r="EL423" i="5"/>
  <c r="FA422" i="5"/>
  <c r="EZ422" i="5"/>
  <c r="EY422" i="5"/>
  <c r="EX422" i="5"/>
  <c r="EW422" i="5"/>
  <c r="EV422" i="5"/>
  <c r="EU422" i="5"/>
  <c r="ET422" i="5"/>
  <c r="ES422" i="5"/>
  <c r="ER422" i="5"/>
  <c r="EQ422" i="5"/>
  <c r="EP422" i="5"/>
  <c r="EO422" i="5"/>
  <c r="EN422" i="5"/>
  <c r="EM422" i="5"/>
  <c r="EL422" i="5"/>
  <c r="FA421" i="5"/>
  <c r="EZ421" i="5"/>
  <c r="EY421" i="5"/>
  <c r="EX421" i="5"/>
  <c r="EW421" i="5"/>
  <c r="EV421" i="5"/>
  <c r="EU421" i="5"/>
  <c r="ET421" i="5"/>
  <c r="ES421" i="5"/>
  <c r="ER421" i="5"/>
  <c r="EQ421" i="5"/>
  <c r="EP421" i="5"/>
  <c r="EO421" i="5"/>
  <c r="EN421" i="5"/>
  <c r="EM421" i="5"/>
  <c r="EL421" i="5"/>
  <c r="FA420" i="5"/>
  <c r="EZ420" i="5"/>
  <c r="EY420" i="5"/>
  <c r="EX420" i="5"/>
  <c r="EW420" i="5"/>
  <c r="EV420" i="5"/>
  <c r="EU420" i="5"/>
  <c r="ET420" i="5"/>
  <c r="ES420" i="5"/>
  <c r="ER420" i="5"/>
  <c r="EQ420" i="5"/>
  <c r="EP420" i="5"/>
  <c r="EO420" i="5"/>
  <c r="EN420" i="5"/>
  <c r="EM420" i="5"/>
  <c r="EL420" i="5"/>
  <c r="FA419" i="5"/>
  <c r="EZ419" i="5"/>
  <c r="EY419" i="5"/>
  <c r="EX419" i="5"/>
  <c r="EW419" i="5"/>
  <c r="EV419" i="5"/>
  <c r="EU419" i="5"/>
  <c r="ET419" i="5"/>
  <c r="ES419" i="5"/>
  <c r="ER419" i="5"/>
  <c r="EQ419" i="5"/>
  <c r="EP419" i="5"/>
  <c r="EO419" i="5"/>
  <c r="EN419" i="5"/>
  <c r="EM419" i="5"/>
  <c r="EL419" i="5"/>
  <c r="FA418" i="5"/>
  <c r="EZ418" i="5"/>
  <c r="EY418" i="5"/>
  <c r="EX418" i="5"/>
  <c r="EW418" i="5"/>
  <c r="EV418" i="5"/>
  <c r="EU418" i="5"/>
  <c r="ET418" i="5"/>
  <c r="ES418" i="5"/>
  <c r="ER418" i="5"/>
  <c r="EQ418" i="5"/>
  <c r="EP418" i="5"/>
  <c r="EO418" i="5"/>
  <c r="EN418" i="5"/>
  <c r="EM418" i="5"/>
  <c r="EL418" i="5"/>
  <c r="FA417" i="5"/>
  <c r="EZ417" i="5"/>
  <c r="EY417" i="5"/>
  <c r="EX417" i="5"/>
  <c r="EW417" i="5"/>
  <c r="EV417" i="5"/>
  <c r="EU417" i="5"/>
  <c r="ET417" i="5"/>
  <c r="ES417" i="5"/>
  <c r="ER417" i="5"/>
  <c r="EQ417" i="5"/>
  <c r="EP417" i="5"/>
  <c r="EO417" i="5"/>
  <c r="EN417" i="5"/>
  <c r="EM417" i="5"/>
  <c r="EL417" i="5"/>
  <c r="FA416" i="5"/>
  <c r="EZ416" i="5"/>
  <c r="EY416" i="5"/>
  <c r="EX416" i="5"/>
  <c r="EW416" i="5"/>
  <c r="EV416" i="5"/>
  <c r="EU416" i="5"/>
  <c r="ET416" i="5"/>
  <c r="ES416" i="5"/>
  <c r="ER416" i="5"/>
  <c r="EQ416" i="5"/>
  <c r="EP416" i="5"/>
  <c r="EO416" i="5"/>
  <c r="EN416" i="5"/>
  <c r="EM416" i="5"/>
  <c r="EL416" i="5"/>
  <c r="FA415" i="5"/>
  <c r="EZ415" i="5"/>
  <c r="EY415" i="5"/>
  <c r="EX415" i="5"/>
  <c r="EW415" i="5"/>
  <c r="EV415" i="5"/>
  <c r="EU415" i="5"/>
  <c r="ET415" i="5"/>
  <c r="ES415" i="5"/>
  <c r="ER415" i="5"/>
  <c r="EQ415" i="5"/>
  <c r="EP415" i="5"/>
  <c r="EO415" i="5"/>
  <c r="EN415" i="5"/>
  <c r="EM415" i="5"/>
  <c r="EL415" i="5"/>
  <c r="FA414" i="5"/>
  <c r="EZ414" i="5"/>
  <c r="EY414" i="5"/>
  <c r="EX414" i="5"/>
  <c r="EW414" i="5"/>
  <c r="EV414" i="5"/>
  <c r="EU414" i="5"/>
  <c r="ET414" i="5"/>
  <c r="ES414" i="5"/>
  <c r="ER414" i="5"/>
  <c r="EQ414" i="5"/>
  <c r="EP414" i="5"/>
  <c r="EO414" i="5"/>
  <c r="EN414" i="5"/>
  <c r="EM414" i="5"/>
  <c r="EL414" i="5"/>
  <c r="FA413" i="5"/>
  <c r="EZ413" i="5"/>
  <c r="EY413" i="5"/>
  <c r="EX413" i="5"/>
  <c r="EW413" i="5"/>
  <c r="EV413" i="5"/>
  <c r="EU413" i="5"/>
  <c r="ET413" i="5"/>
  <c r="ES413" i="5"/>
  <c r="ER413" i="5"/>
  <c r="EQ413" i="5"/>
  <c r="EP413" i="5"/>
  <c r="EO413" i="5"/>
  <c r="EN413" i="5"/>
  <c r="EM413" i="5"/>
  <c r="EL413" i="5"/>
  <c r="FA412" i="5"/>
  <c r="EZ412" i="5"/>
  <c r="EY412" i="5"/>
  <c r="EX412" i="5"/>
  <c r="EW412" i="5"/>
  <c r="EV412" i="5"/>
  <c r="EU412" i="5"/>
  <c r="ET412" i="5"/>
  <c r="ES412" i="5"/>
  <c r="ER412" i="5"/>
  <c r="EQ412" i="5"/>
  <c r="EP412" i="5"/>
  <c r="EO412" i="5"/>
  <c r="EN412" i="5"/>
  <c r="EM412" i="5"/>
  <c r="EL412" i="5"/>
  <c r="FA411" i="5"/>
  <c r="EZ411" i="5"/>
  <c r="EY411" i="5"/>
  <c r="EX411" i="5"/>
  <c r="EW411" i="5"/>
  <c r="EV411" i="5"/>
  <c r="EU411" i="5"/>
  <c r="ET411" i="5"/>
  <c r="ES411" i="5"/>
  <c r="ER411" i="5"/>
  <c r="EQ411" i="5"/>
  <c r="EP411" i="5"/>
  <c r="EO411" i="5"/>
  <c r="EN411" i="5"/>
  <c r="EM411" i="5"/>
  <c r="EL411" i="5"/>
  <c r="FA410" i="5"/>
  <c r="EZ410" i="5"/>
  <c r="EY410" i="5"/>
  <c r="EX410" i="5"/>
  <c r="EW410" i="5"/>
  <c r="EV410" i="5"/>
  <c r="EU410" i="5"/>
  <c r="ET410" i="5"/>
  <c r="ES410" i="5"/>
  <c r="ER410" i="5"/>
  <c r="EQ410" i="5"/>
  <c r="EP410" i="5"/>
  <c r="EO410" i="5"/>
  <c r="EN410" i="5"/>
  <c r="EM410" i="5"/>
  <c r="EL410" i="5"/>
  <c r="FA409" i="5"/>
  <c r="EZ409" i="5"/>
  <c r="EY409" i="5"/>
  <c r="EX409" i="5"/>
  <c r="EW409" i="5"/>
  <c r="EV409" i="5"/>
  <c r="EU409" i="5"/>
  <c r="ET409" i="5"/>
  <c r="ES409" i="5"/>
  <c r="ER409" i="5"/>
  <c r="EQ409" i="5"/>
  <c r="EP409" i="5"/>
  <c r="EO409" i="5"/>
  <c r="EN409" i="5"/>
  <c r="EM409" i="5"/>
  <c r="EL409" i="5"/>
  <c r="FA408" i="5"/>
  <c r="EZ408" i="5"/>
  <c r="EY408" i="5"/>
  <c r="EX408" i="5"/>
  <c r="EW408" i="5"/>
  <c r="EV408" i="5"/>
  <c r="EU408" i="5"/>
  <c r="ET408" i="5"/>
  <c r="ES408" i="5"/>
  <c r="ER408" i="5"/>
  <c r="EQ408" i="5"/>
  <c r="EP408" i="5"/>
  <c r="EO408" i="5"/>
  <c r="EN408" i="5"/>
  <c r="EM408" i="5"/>
  <c r="EL408" i="5"/>
  <c r="FA407" i="5"/>
  <c r="EZ407" i="5"/>
  <c r="EY407" i="5"/>
  <c r="EX407" i="5"/>
  <c r="EW407" i="5"/>
  <c r="EV407" i="5"/>
  <c r="EU407" i="5"/>
  <c r="ET407" i="5"/>
  <c r="ES407" i="5"/>
  <c r="ER407" i="5"/>
  <c r="EQ407" i="5"/>
  <c r="EP407" i="5"/>
  <c r="EO407" i="5"/>
  <c r="EN407" i="5"/>
  <c r="EM407" i="5"/>
  <c r="EL407" i="5"/>
  <c r="FA406" i="5"/>
  <c r="EZ406" i="5"/>
  <c r="EY406" i="5"/>
  <c r="EX406" i="5"/>
  <c r="EW406" i="5"/>
  <c r="EV406" i="5"/>
  <c r="EU406" i="5"/>
  <c r="ET406" i="5"/>
  <c r="ES406" i="5"/>
  <c r="ER406" i="5"/>
  <c r="EQ406" i="5"/>
  <c r="EP406" i="5"/>
  <c r="EO406" i="5"/>
  <c r="EN406" i="5"/>
  <c r="EM406" i="5"/>
  <c r="EL406" i="5"/>
  <c r="FA405" i="5"/>
  <c r="EZ405" i="5"/>
  <c r="EY405" i="5"/>
  <c r="EX405" i="5"/>
  <c r="EW405" i="5"/>
  <c r="EV405" i="5"/>
  <c r="EU405" i="5"/>
  <c r="ET405" i="5"/>
  <c r="ES405" i="5"/>
  <c r="ER405" i="5"/>
  <c r="EQ405" i="5"/>
  <c r="EP405" i="5"/>
  <c r="EO405" i="5"/>
  <c r="EN405" i="5"/>
  <c r="EM405" i="5"/>
  <c r="EL405" i="5"/>
  <c r="FA404" i="5"/>
  <c r="EZ404" i="5"/>
  <c r="EY404" i="5"/>
  <c r="EX404" i="5"/>
  <c r="EW404" i="5"/>
  <c r="EV404" i="5"/>
  <c r="EU404" i="5"/>
  <c r="ET404" i="5"/>
  <c r="ES404" i="5"/>
  <c r="ER404" i="5"/>
  <c r="EQ404" i="5"/>
  <c r="EP404" i="5"/>
  <c r="EO404" i="5"/>
  <c r="EN404" i="5"/>
  <c r="EM404" i="5"/>
  <c r="EL404" i="5"/>
  <c r="FA403" i="5"/>
  <c r="EZ403" i="5"/>
  <c r="EY403" i="5"/>
  <c r="EX403" i="5"/>
  <c r="EW403" i="5"/>
  <c r="EV403" i="5"/>
  <c r="EU403" i="5"/>
  <c r="ET403" i="5"/>
  <c r="ES403" i="5"/>
  <c r="ER403" i="5"/>
  <c r="EQ403" i="5"/>
  <c r="EP403" i="5"/>
  <c r="EO403" i="5"/>
  <c r="EN403" i="5"/>
  <c r="EM403" i="5"/>
  <c r="EL403" i="5"/>
  <c r="FA402" i="5"/>
  <c r="EZ402" i="5"/>
  <c r="EY402" i="5"/>
  <c r="EX402" i="5"/>
  <c r="EW402" i="5"/>
  <c r="EV402" i="5"/>
  <c r="EU402" i="5"/>
  <c r="ET402" i="5"/>
  <c r="ES402" i="5"/>
  <c r="ER402" i="5"/>
  <c r="EQ402" i="5"/>
  <c r="EP402" i="5"/>
  <c r="EO402" i="5"/>
  <c r="EN402" i="5"/>
  <c r="EM402" i="5"/>
  <c r="EL402" i="5"/>
  <c r="FA401" i="5"/>
  <c r="EZ401" i="5"/>
  <c r="EY401" i="5"/>
  <c r="EX401" i="5"/>
  <c r="EW401" i="5"/>
  <c r="EV401" i="5"/>
  <c r="EU401" i="5"/>
  <c r="ET401" i="5"/>
  <c r="ES401" i="5"/>
  <c r="ER401" i="5"/>
  <c r="EQ401" i="5"/>
  <c r="EP401" i="5"/>
  <c r="EO401" i="5"/>
  <c r="EN401" i="5"/>
  <c r="EM401" i="5"/>
  <c r="EL401" i="5"/>
  <c r="FA400" i="5"/>
  <c r="EZ400" i="5"/>
  <c r="EY400" i="5"/>
  <c r="EX400" i="5"/>
  <c r="EW400" i="5"/>
  <c r="EV400" i="5"/>
  <c r="EU400" i="5"/>
  <c r="ET400" i="5"/>
  <c r="ES400" i="5"/>
  <c r="ER400" i="5"/>
  <c r="EQ400" i="5"/>
  <c r="EP400" i="5"/>
  <c r="EO400" i="5"/>
  <c r="EN400" i="5"/>
  <c r="EM400" i="5"/>
  <c r="EL400" i="5"/>
  <c r="FA399" i="5"/>
  <c r="EZ399" i="5"/>
  <c r="EY399" i="5"/>
  <c r="EX399" i="5"/>
  <c r="EW399" i="5"/>
  <c r="EV399" i="5"/>
  <c r="EU399" i="5"/>
  <c r="ET399" i="5"/>
  <c r="ES399" i="5"/>
  <c r="ER399" i="5"/>
  <c r="EQ399" i="5"/>
  <c r="EP399" i="5"/>
  <c r="EO399" i="5"/>
  <c r="EN399" i="5"/>
  <c r="EM399" i="5"/>
  <c r="EL399" i="5"/>
  <c r="FA398" i="5"/>
  <c r="EZ398" i="5"/>
  <c r="EY398" i="5"/>
  <c r="EX398" i="5"/>
  <c r="EW398" i="5"/>
  <c r="EV398" i="5"/>
  <c r="EU398" i="5"/>
  <c r="ET398" i="5"/>
  <c r="ES398" i="5"/>
  <c r="ER398" i="5"/>
  <c r="EQ398" i="5"/>
  <c r="EP398" i="5"/>
  <c r="EO398" i="5"/>
  <c r="EN398" i="5"/>
  <c r="EM398" i="5"/>
  <c r="EL398" i="5"/>
  <c r="FA397" i="5"/>
  <c r="EZ397" i="5"/>
  <c r="EY397" i="5"/>
  <c r="EX397" i="5"/>
  <c r="EW397" i="5"/>
  <c r="EV397" i="5"/>
  <c r="EU397" i="5"/>
  <c r="ET397" i="5"/>
  <c r="ES397" i="5"/>
  <c r="ER397" i="5"/>
  <c r="EQ397" i="5"/>
  <c r="EP397" i="5"/>
  <c r="EO397" i="5"/>
  <c r="EN397" i="5"/>
  <c r="EM397" i="5"/>
  <c r="EL397" i="5"/>
  <c r="FA396" i="5"/>
  <c r="EZ396" i="5"/>
  <c r="EY396" i="5"/>
  <c r="EX396" i="5"/>
  <c r="EW396" i="5"/>
  <c r="EV396" i="5"/>
  <c r="EU396" i="5"/>
  <c r="ET396" i="5"/>
  <c r="ES396" i="5"/>
  <c r="ER396" i="5"/>
  <c r="EQ396" i="5"/>
  <c r="EP396" i="5"/>
  <c r="EO396" i="5"/>
  <c r="EN396" i="5"/>
  <c r="EM396" i="5"/>
  <c r="EL396" i="5"/>
  <c r="FA395" i="5"/>
  <c r="EZ395" i="5"/>
  <c r="EY395" i="5"/>
  <c r="EX395" i="5"/>
  <c r="EW395" i="5"/>
  <c r="EV395" i="5"/>
  <c r="EU395" i="5"/>
  <c r="ET395" i="5"/>
  <c r="ES395" i="5"/>
  <c r="ER395" i="5"/>
  <c r="EQ395" i="5"/>
  <c r="EP395" i="5"/>
  <c r="EO395" i="5"/>
  <c r="EN395" i="5"/>
  <c r="EM395" i="5"/>
  <c r="EL395" i="5"/>
  <c r="FA394" i="5"/>
  <c r="EZ394" i="5"/>
  <c r="EY394" i="5"/>
  <c r="EX394" i="5"/>
  <c r="EW394" i="5"/>
  <c r="EV394" i="5"/>
  <c r="EU394" i="5"/>
  <c r="ET394" i="5"/>
  <c r="ES394" i="5"/>
  <c r="ER394" i="5"/>
  <c r="EQ394" i="5"/>
  <c r="EP394" i="5"/>
  <c r="EO394" i="5"/>
  <c r="EN394" i="5"/>
  <c r="EM394" i="5"/>
  <c r="EL394" i="5"/>
  <c r="FA393" i="5"/>
  <c r="EZ393" i="5"/>
  <c r="EY393" i="5"/>
  <c r="EX393" i="5"/>
  <c r="EW393" i="5"/>
  <c r="EV393" i="5"/>
  <c r="EU393" i="5"/>
  <c r="ET393" i="5"/>
  <c r="ES393" i="5"/>
  <c r="ER393" i="5"/>
  <c r="EQ393" i="5"/>
  <c r="EP393" i="5"/>
  <c r="EO393" i="5"/>
  <c r="EN393" i="5"/>
  <c r="EM393" i="5"/>
  <c r="EL393" i="5"/>
  <c r="FA392" i="5"/>
  <c r="EZ392" i="5"/>
  <c r="EY392" i="5"/>
  <c r="EX392" i="5"/>
  <c r="EW392" i="5"/>
  <c r="EV392" i="5"/>
  <c r="EU392" i="5"/>
  <c r="ET392" i="5"/>
  <c r="ES392" i="5"/>
  <c r="ER392" i="5"/>
  <c r="EQ392" i="5"/>
  <c r="EP392" i="5"/>
  <c r="EO392" i="5"/>
  <c r="EN392" i="5"/>
  <c r="EM392" i="5"/>
  <c r="EL392" i="5"/>
  <c r="FA391" i="5"/>
  <c r="EZ391" i="5"/>
  <c r="EY391" i="5"/>
  <c r="EX391" i="5"/>
  <c r="EW391" i="5"/>
  <c r="EV391" i="5"/>
  <c r="EU391" i="5"/>
  <c r="ET391" i="5"/>
  <c r="ES391" i="5"/>
  <c r="ER391" i="5"/>
  <c r="EQ391" i="5"/>
  <c r="EP391" i="5"/>
  <c r="EO391" i="5"/>
  <c r="EN391" i="5"/>
  <c r="EM391" i="5"/>
  <c r="EL391" i="5"/>
  <c r="FA390" i="5"/>
  <c r="EZ390" i="5"/>
  <c r="EY390" i="5"/>
  <c r="EX390" i="5"/>
  <c r="EW390" i="5"/>
  <c r="EV390" i="5"/>
  <c r="EU390" i="5"/>
  <c r="ET390" i="5"/>
  <c r="ES390" i="5"/>
  <c r="ER390" i="5"/>
  <c r="EQ390" i="5"/>
  <c r="EP390" i="5"/>
  <c r="EO390" i="5"/>
  <c r="EN390" i="5"/>
  <c r="EM390" i="5"/>
  <c r="EL390" i="5"/>
  <c r="FA389" i="5"/>
  <c r="EZ389" i="5"/>
  <c r="EY389" i="5"/>
  <c r="EX389" i="5"/>
  <c r="EW389" i="5"/>
  <c r="EV389" i="5"/>
  <c r="EU389" i="5"/>
  <c r="ET389" i="5"/>
  <c r="ES389" i="5"/>
  <c r="ER389" i="5"/>
  <c r="EQ389" i="5"/>
  <c r="EP389" i="5"/>
  <c r="EO389" i="5"/>
  <c r="EN389" i="5"/>
  <c r="EM389" i="5"/>
  <c r="EL389" i="5"/>
  <c r="FA388" i="5"/>
  <c r="EZ388" i="5"/>
  <c r="EY388" i="5"/>
  <c r="EX388" i="5"/>
  <c r="EW388" i="5"/>
  <c r="EV388" i="5"/>
  <c r="EU388" i="5"/>
  <c r="ET388" i="5"/>
  <c r="ES388" i="5"/>
  <c r="ER388" i="5"/>
  <c r="EQ388" i="5"/>
  <c r="EP388" i="5"/>
  <c r="EO388" i="5"/>
  <c r="EN388" i="5"/>
  <c r="EM388" i="5"/>
  <c r="EL388" i="5"/>
  <c r="FA387" i="5"/>
  <c r="EZ387" i="5"/>
  <c r="EY387" i="5"/>
  <c r="EX387" i="5"/>
  <c r="EW387" i="5"/>
  <c r="EV387" i="5"/>
  <c r="EU387" i="5"/>
  <c r="ET387" i="5"/>
  <c r="ES387" i="5"/>
  <c r="ER387" i="5"/>
  <c r="EQ387" i="5"/>
  <c r="EP387" i="5"/>
  <c r="EO387" i="5"/>
  <c r="EN387" i="5"/>
  <c r="EM387" i="5"/>
  <c r="EL387" i="5"/>
  <c r="FA386" i="5"/>
  <c r="EZ386" i="5"/>
  <c r="EY386" i="5"/>
  <c r="EX386" i="5"/>
  <c r="EW386" i="5"/>
  <c r="EV386" i="5"/>
  <c r="EU386" i="5"/>
  <c r="ET386" i="5"/>
  <c r="ES386" i="5"/>
  <c r="ER386" i="5"/>
  <c r="EQ386" i="5"/>
  <c r="EP386" i="5"/>
  <c r="EO386" i="5"/>
  <c r="EN386" i="5"/>
  <c r="EM386" i="5"/>
  <c r="EL386" i="5"/>
  <c r="FA385" i="5"/>
  <c r="EZ385" i="5"/>
  <c r="EY385" i="5"/>
  <c r="EX385" i="5"/>
  <c r="EW385" i="5"/>
  <c r="EV385" i="5"/>
  <c r="EU385" i="5"/>
  <c r="ET385" i="5"/>
  <c r="ES385" i="5"/>
  <c r="ER385" i="5"/>
  <c r="EQ385" i="5"/>
  <c r="EP385" i="5"/>
  <c r="EO385" i="5"/>
  <c r="EN385" i="5"/>
  <c r="EM385" i="5"/>
  <c r="EL385" i="5"/>
  <c r="FA384" i="5"/>
  <c r="EZ384" i="5"/>
  <c r="EY384" i="5"/>
  <c r="EX384" i="5"/>
  <c r="EW384" i="5"/>
  <c r="EV384" i="5"/>
  <c r="EU384" i="5"/>
  <c r="ET384" i="5"/>
  <c r="ES384" i="5"/>
  <c r="ER384" i="5"/>
  <c r="EQ384" i="5"/>
  <c r="EP384" i="5"/>
  <c r="EO384" i="5"/>
  <c r="EN384" i="5"/>
  <c r="EM384" i="5"/>
  <c r="EL384" i="5"/>
  <c r="FA383" i="5"/>
  <c r="EZ383" i="5"/>
  <c r="EY383" i="5"/>
  <c r="EX383" i="5"/>
  <c r="EW383" i="5"/>
  <c r="EV383" i="5"/>
  <c r="EU383" i="5"/>
  <c r="ET383" i="5"/>
  <c r="ES383" i="5"/>
  <c r="ER383" i="5"/>
  <c r="EQ383" i="5"/>
  <c r="EP383" i="5"/>
  <c r="EO383" i="5"/>
  <c r="EN383" i="5"/>
  <c r="EM383" i="5"/>
  <c r="EL383" i="5"/>
  <c r="FA382" i="5"/>
  <c r="EZ382" i="5"/>
  <c r="EY382" i="5"/>
  <c r="EX382" i="5"/>
  <c r="EW382" i="5"/>
  <c r="EV382" i="5"/>
  <c r="EU382" i="5"/>
  <c r="ET382" i="5"/>
  <c r="ES382" i="5"/>
  <c r="ER382" i="5"/>
  <c r="EQ382" i="5"/>
  <c r="EP382" i="5"/>
  <c r="EO382" i="5"/>
  <c r="EN382" i="5"/>
  <c r="EM382" i="5"/>
  <c r="EL382" i="5"/>
  <c r="FA381" i="5"/>
  <c r="EZ381" i="5"/>
  <c r="EY381" i="5"/>
  <c r="EX381" i="5"/>
  <c r="EW381" i="5"/>
  <c r="EV381" i="5"/>
  <c r="EU381" i="5"/>
  <c r="ET381" i="5"/>
  <c r="ES381" i="5"/>
  <c r="ER381" i="5"/>
  <c r="EQ381" i="5"/>
  <c r="EP381" i="5"/>
  <c r="EO381" i="5"/>
  <c r="EN381" i="5"/>
  <c r="EM381" i="5"/>
  <c r="EL381" i="5"/>
  <c r="FA380" i="5"/>
  <c r="EZ380" i="5"/>
  <c r="EY380" i="5"/>
  <c r="EX380" i="5"/>
  <c r="EW380" i="5"/>
  <c r="EV380" i="5"/>
  <c r="EU380" i="5"/>
  <c r="ET380" i="5"/>
  <c r="ES380" i="5"/>
  <c r="ER380" i="5"/>
  <c r="EQ380" i="5"/>
  <c r="EP380" i="5"/>
  <c r="EO380" i="5"/>
  <c r="EN380" i="5"/>
  <c r="EM380" i="5"/>
  <c r="EL380" i="5"/>
  <c r="FA379" i="5"/>
  <c r="EZ379" i="5"/>
  <c r="EY379" i="5"/>
  <c r="EX379" i="5"/>
  <c r="EW379" i="5"/>
  <c r="EV379" i="5"/>
  <c r="EU379" i="5"/>
  <c r="ET379" i="5"/>
  <c r="ES379" i="5"/>
  <c r="ER379" i="5"/>
  <c r="EQ379" i="5"/>
  <c r="EP379" i="5"/>
  <c r="EO379" i="5"/>
  <c r="EN379" i="5"/>
  <c r="EM379" i="5"/>
  <c r="EL379" i="5"/>
  <c r="FA378" i="5"/>
  <c r="EZ378" i="5"/>
  <c r="EY378" i="5"/>
  <c r="EX378" i="5"/>
  <c r="EW378" i="5"/>
  <c r="EV378" i="5"/>
  <c r="EU378" i="5"/>
  <c r="ET378" i="5"/>
  <c r="ES378" i="5"/>
  <c r="ER378" i="5"/>
  <c r="EQ378" i="5"/>
  <c r="EP378" i="5"/>
  <c r="EO378" i="5"/>
  <c r="EN378" i="5"/>
  <c r="EM378" i="5"/>
  <c r="EL378" i="5"/>
  <c r="FA377" i="5"/>
  <c r="EZ377" i="5"/>
  <c r="EY377" i="5"/>
  <c r="EX377" i="5"/>
  <c r="EW377" i="5"/>
  <c r="EV377" i="5"/>
  <c r="EU377" i="5"/>
  <c r="ET377" i="5"/>
  <c r="ES377" i="5"/>
  <c r="ER377" i="5"/>
  <c r="EQ377" i="5"/>
  <c r="EP377" i="5"/>
  <c r="EO377" i="5"/>
  <c r="EN377" i="5"/>
  <c r="EM377" i="5"/>
  <c r="EL377" i="5"/>
  <c r="FA376" i="5"/>
  <c r="EZ376" i="5"/>
  <c r="EY376" i="5"/>
  <c r="EX376" i="5"/>
  <c r="EW376" i="5"/>
  <c r="EV376" i="5"/>
  <c r="EU376" i="5"/>
  <c r="ET376" i="5"/>
  <c r="ES376" i="5"/>
  <c r="ER376" i="5"/>
  <c r="EQ376" i="5"/>
  <c r="EP376" i="5"/>
  <c r="EO376" i="5"/>
  <c r="EN376" i="5"/>
  <c r="EM376" i="5"/>
  <c r="EL376" i="5"/>
  <c r="FA375" i="5"/>
  <c r="EZ375" i="5"/>
  <c r="EY375" i="5"/>
  <c r="EX375" i="5"/>
  <c r="EW375" i="5"/>
  <c r="EV375" i="5"/>
  <c r="EU375" i="5"/>
  <c r="ET375" i="5"/>
  <c r="ES375" i="5"/>
  <c r="ER375" i="5"/>
  <c r="EQ375" i="5"/>
  <c r="EP375" i="5"/>
  <c r="EO375" i="5"/>
  <c r="EN375" i="5"/>
  <c r="EM375" i="5"/>
  <c r="EL375" i="5"/>
  <c r="FA374" i="5"/>
  <c r="EZ374" i="5"/>
  <c r="EY374" i="5"/>
  <c r="EX374" i="5"/>
  <c r="EW374" i="5"/>
  <c r="EV374" i="5"/>
  <c r="EU374" i="5"/>
  <c r="ET374" i="5"/>
  <c r="ES374" i="5"/>
  <c r="ER374" i="5"/>
  <c r="EQ374" i="5"/>
  <c r="EP374" i="5"/>
  <c r="EO374" i="5"/>
  <c r="EN374" i="5"/>
  <c r="EM374" i="5"/>
  <c r="EL374" i="5"/>
  <c r="FA373" i="5"/>
  <c r="EZ373" i="5"/>
  <c r="EY373" i="5"/>
  <c r="EX373" i="5"/>
  <c r="EW373" i="5"/>
  <c r="EV373" i="5"/>
  <c r="EU373" i="5"/>
  <c r="ET373" i="5"/>
  <c r="ES373" i="5"/>
  <c r="ER373" i="5"/>
  <c r="EQ373" i="5"/>
  <c r="EP373" i="5"/>
  <c r="EO373" i="5"/>
  <c r="EN373" i="5"/>
  <c r="EM373" i="5"/>
  <c r="EL373" i="5"/>
  <c r="FA372" i="5"/>
  <c r="EZ372" i="5"/>
  <c r="EY372" i="5"/>
  <c r="EX372" i="5"/>
  <c r="EW372" i="5"/>
  <c r="EV372" i="5"/>
  <c r="EU372" i="5"/>
  <c r="ET372" i="5"/>
  <c r="ES372" i="5"/>
  <c r="ER372" i="5"/>
  <c r="EQ372" i="5"/>
  <c r="EP372" i="5"/>
  <c r="EO372" i="5"/>
  <c r="EN372" i="5"/>
  <c r="EM372" i="5"/>
  <c r="EL372" i="5"/>
  <c r="FA371" i="5"/>
  <c r="EZ371" i="5"/>
  <c r="EY371" i="5"/>
  <c r="EX371" i="5"/>
  <c r="EW371" i="5"/>
  <c r="EV371" i="5"/>
  <c r="EU371" i="5"/>
  <c r="ET371" i="5"/>
  <c r="ES371" i="5"/>
  <c r="ER371" i="5"/>
  <c r="EQ371" i="5"/>
  <c r="EP371" i="5"/>
  <c r="EO371" i="5"/>
  <c r="EN371" i="5"/>
  <c r="EM371" i="5"/>
  <c r="EL371" i="5"/>
  <c r="FA370" i="5"/>
  <c r="EZ370" i="5"/>
  <c r="EY370" i="5"/>
  <c r="EX370" i="5"/>
  <c r="EW370" i="5"/>
  <c r="EV370" i="5"/>
  <c r="EU370" i="5"/>
  <c r="ET370" i="5"/>
  <c r="ES370" i="5"/>
  <c r="ER370" i="5"/>
  <c r="EQ370" i="5"/>
  <c r="EP370" i="5"/>
  <c r="EO370" i="5"/>
  <c r="EN370" i="5"/>
  <c r="EM370" i="5"/>
  <c r="EL370" i="5"/>
  <c r="FA369" i="5"/>
  <c r="EZ369" i="5"/>
  <c r="EY369" i="5"/>
  <c r="EX369" i="5"/>
  <c r="EW369" i="5"/>
  <c r="EV369" i="5"/>
  <c r="EU369" i="5"/>
  <c r="ET369" i="5"/>
  <c r="ES369" i="5"/>
  <c r="ER369" i="5"/>
  <c r="EQ369" i="5"/>
  <c r="EP369" i="5"/>
  <c r="EO369" i="5"/>
  <c r="EN369" i="5"/>
  <c r="EM369" i="5"/>
  <c r="EL369" i="5"/>
  <c r="FA368" i="5"/>
  <c r="EZ368" i="5"/>
  <c r="EY368" i="5"/>
  <c r="EX368" i="5"/>
  <c r="EW368" i="5"/>
  <c r="EV368" i="5"/>
  <c r="EU368" i="5"/>
  <c r="ET368" i="5"/>
  <c r="ES368" i="5"/>
  <c r="ER368" i="5"/>
  <c r="EQ368" i="5"/>
  <c r="EP368" i="5"/>
  <c r="EO368" i="5"/>
  <c r="EN368" i="5"/>
  <c r="EM368" i="5"/>
  <c r="EL368" i="5"/>
  <c r="FA367" i="5"/>
  <c r="EZ367" i="5"/>
  <c r="EY367" i="5"/>
  <c r="EX367" i="5"/>
  <c r="EW367" i="5"/>
  <c r="EV367" i="5"/>
  <c r="EU367" i="5"/>
  <c r="ET367" i="5"/>
  <c r="ES367" i="5"/>
  <c r="ER367" i="5"/>
  <c r="EQ367" i="5"/>
  <c r="EP367" i="5"/>
  <c r="EO367" i="5"/>
  <c r="EN367" i="5"/>
  <c r="EM367" i="5"/>
  <c r="EL367" i="5"/>
  <c r="FA366" i="5"/>
  <c r="EZ366" i="5"/>
  <c r="EY366" i="5"/>
  <c r="EX366" i="5"/>
  <c r="EW366" i="5"/>
  <c r="EV366" i="5"/>
  <c r="EU366" i="5"/>
  <c r="ET366" i="5"/>
  <c r="ES366" i="5"/>
  <c r="ER366" i="5"/>
  <c r="EQ366" i="5"/>
  <c r="EP366" i="5"/>
  <c r="EO366" i="5"/>
  <c r="EN366" i="5"/>
  <c r="EM366" i="5"/>
  <c r="EL366" i="5"/>
  <c r="FA365" i="5"/>
  <c r="EZ365" i="5"/>
  <c r="EY365" i="5"/>
  <c r="EX365" i="5"/>
  <c r="EW365" i="5"/>
  <c r="EV365" i="5"/>
  <c r="EU365" i="5"/>
  <c r="ET365" i="5"/>
  <c r="ES365" i="5"/>
  <c r="ER365" i="5"/>
  <c r="EQ365" i="5"/>
  <c r="EP365" i="5"/>
  <c r="EO365" i="5"/>
  <c r="EN365" i="5"/>
  <c r="EM365" i="5"/>
  <c r="EL365" i="5"/>
  <c r="FA364" i="5"/>
  <c r="EZ364" i="5"/>
  <c r="EY364" i="5"/>
  <c r="EX364" i="5"/>
  <c r="EW364" i="5"/>
  <c r="EV364" i="5"/>
  <c r="EU364" i="5"/>
  <c r="ET364" i="5"/>
  <c r="ES364" i="5"/>
  <c r="ER364" i="5"/>
  <c r="EQ364" i="5"/>
  <c r="EP364" i="5"/>
  <c r="EO364" i="5"/>
  <c r="EN364" i="5"/>
  <c r="EM364" i="5"/>
  <c r="EL364" i="5"/>
  <c r="FA363" i="5"/>
  <c r="EZ363" i="5"/>
  <c r="EY363" i="5"/>
  <c r="EX363" i="5"/>
  <c r="EW363" i="5"/>
  <c r="EV363" i="5"/>
  <c r="EU363" i="5"/>
  <c r="ET363" i="5"/>
  <c r="ES363" i="5"/>
  <c r="ER363" i="5"/>
  <c r="EQ363" i="5"/>
  <c r="EP363" i="5"/>
  <c r="EO363" i="5"/>
  <c r="EN363" i="5"/>
  <c r="EM363" i="5"/>
  <c r="EL363" i="5"/>
  <c r="FA362" i="5"/>
  <c r="EZ362" i="5"/>
  <c r="EY362" i="5"/>
  <c r="EX362" i="5"/>
  <c r="EW362" i="5"/>
  <c r="EV362" i="5"/>
  <c r="EU362" i="5"/>
  <c r="ET362" i="5"/>
  <c r="ES362" i="5"/>
  <c r="ER362" i="5"/>
  <c r="EQ362" i="5"/>
  <c r="EP362" i="5"/>
  <c r="EO362" i="5"/>
  <c r="EN362" i="5"/>
  <c r="EM362" i="5"/>
  <c r="EL362" i="5"/>
  <c r="FA361" i="5"/>
  <c r="EZ361" i="5"/>
  <c r="EY361" i="5"/>
  <c r="EX361" i="5"/>
  <c r="EW361" i="5"/>
  <c r="EV361" i="5"/>
  <c r="EU361" i="5"/>
  <c r="ET361" i="5"/>
  <c r="ES361" i="5"/>
  <c r="ER361" i="5"/>
  <c r="EQ361" i="5"/>
  <c r="EP361" i="5"/>
  <c r="EO361" i="5"/>
  <c r="EN361" i="5"/>
  <c r="EM361" i="5"/>
  <c r="EL361" i="5"/>
  <c r="FA360" i="5"/>
  <c r="EZ360" i="5"/>
  <c r="EY360" i="5"/>
  <c r="EX360" i="5"/>
  <c r="EW360" i="5"/>
  <c r="EV360" i="5"/>
  <c r="EU360" i="5"/>
  <c r="ET360" i="5"/>
  <c r="ES360" i="5"/>
  <c r="ER360" i="5"/>
  <c r="EQ360" i="5"/>
  <c r="EP360" i="5"/>
  <c r="EO360" i="5"/>
  <c r="EN360" i="5"/>
  <c r="EM360" i="5"/>
  <c r="EL360" i="5"/>
  <c r="FA359" i="5"/>
  <c r="EZ359" i="5"/>
  <c r="EY359" i="5"/>
  <c r="EX359" i="5"/>
  <c r="EW359" i="5"/>
  <c r="EV359" i="5"/>
  <c r="EU359" i="5"/>
  <c r="ET359" i="5"/>
  <c r="ES359" i="5"/>
  <c r="ER359" i="5"/>
  <c r="EQ359" i="5"/>
  <c r="EP359" i="5"/>
  <c r="EO359" i="5"/>
  <c r="EN359" i="5"/>
  <c r="EM359" i="5"/>
  <c r="EL359" i="5"/>
  <c r="FA358" i="5"/>
  <c r="EZ358" i="5"/>
  <c r="EY358" i="5"/>
  <c r="EX358" i="5"/>
  <c r="EW358" i="5"/>
  <c r="EV358" i="5"/>
  <c r="EU358" i="5"/>
  <c r="ET358" i="5"/>
  <c r="ES358" i="5"/>
  <c r="ER358" i="5"/>
  <c r="EQ358" i="5"/>
  <c r="EP358" i="5"/>
  <c r="EO358" i="5"/>
  <c r="EN358" i="5"/>
  <c r="EM358" i="5"/>
  <c r="EL358" i="5"/>
  <c r="FA357" i="5"/>
  <c r="EZ357" i="5"/>
  <c r="EY357" i="5"/>
  <c r="EX357" i="5"/>
  <c r="EW357" i="5"/>
  <c r="EV357" i="5"/>
  <c r="EU357" i="5"/>
  <c r="ET357" i="5"/>
  <c r="ES357" i="5"/>
  <c r="ER357" i="5"/>
  <c r="EQ357" i="5"/>
  <c r="EP357" i="5"/>
  <c r="EO357" i="5"/>
  <c r="EN357" i="5"/>
  <c r="EM357" i="5"/>
  <c r="EL357" i="5"/>
  <c r="FA356" i="5"/>
  <c r="EZ356" i="5"/>
  <c r="EY356" i="5"/>
  <c r="EX356" i="5"/>
  <c r="EW356" i="5"/>
  <c r="EV356" i="5"/>
  <c r="EU356" i="5"/>
  <c r="ET356" i="5"/>
  <c r="ES356" i="5"/>
  <c r="ER356" i="5"/>
  <c r="EQ356" i="5"/>
  <c r="EP356" i="5"/>
  <c r="EO356" i="5"/>
  <c r="EN356" i="5"/>
  <c r="EM356" i="5"/>
  <c r="EL356" i="5"/>
  <c r="FA355" i="5"/>
  <c r="EZ355" i="5"/>
  <c r="EY355" i="5"/>
  <c r="EX355" i="5"/>
  <c r="EW355" i="5"/>
  <c r="EV355" i="5"/>
  <c r="EU355" i="5"/>
  <c r="ET355" i="5"/>
  <c r="ES355" i="5"/>
  <c r="ER355" i="5"/>
  <c r="EQ355" i="5"/>
  <c r="EP355" i="5"/>
  <c r="EO355" i="5"/>
  <c r="EN355" i="5"/>
  <c r="EM355" i="5"/>
  <c r="EL355" i="5"/>
  <c r="FA354" i="5"/>
  <c r="EZ354" i="5"/>
  <c r="EY354" i="5"/>
  <c r="EX354" i="5"/>
  <c r="EW354" i="5"/>
  <c r="EV354" i="5"/>
  <c r="EU354" i="5"/>
  <c r="ET354" i="5"/>
  <c r="ES354" i="5"/>
  <c r="ER354" i="5"/>
  <c r="EQ354" i="5"/>
  <c r="EP354" i="5"/>
  <c r="EO354" i="5"/>
  <c r="EN354" i="5"/>
  <c r="EM354" i="5"/>
  <c r="EL354" i="5"/>
  <c r="FA353" i="5"/>
  <c r="EZ353" i="5"/>
  <c r="EY353" i="5"/>
  <c r="EX353" i="5"/>
  <c r="EW353" i="5"/>
  <c r="EV353" i="5"/>
  <c r="EU353" i="5"/>
  <c r="ET353" i="5"/>
  <c r="ES353" i="5"/>
  <c r="ER353" i="5"/>
  <c r="EQ353" i="5"/>
  <c r="EP353" i="5"/>
  <c r="EO353" i="5"/>
  <c r="EN353" i="5"/>
  <c r="EM353" i="5"/>
  <c r="EL353" i="5"/>
  <c r="FA352" i="5"/>
  <c r="EZ352" i="5"/>
  <c r="EY352" i="5"/>
  <c r="EX352" i="5"/>
  <c r="EW352" i="5"/>
  <c r="EV352" i="5"/>
  <c r="EU352" i="5"/>
  <c r="ET352" i="5"/>
  <c r="ES352" i="5"/>
  <c r="ER352" i="5"/>
  <c r="EQ352" i="5"/>
  <c r="EP352" i="5"/>
  <c r="EO352" i="5"/>
  <c r="EN352" i="5"/>
  <c r="EM352" i="5"/>
  <c r="EL352" i="5"/>
  <c r="FA351" i="5"/>
  <c r="EZ351" i="5"/>
  <c r="EY351" i="5"/>
  <c r="EX351" i="5"/>
  <c r="EW351" i="5"/>
  <c r="EV351" i="5"/>
  <c r="EU351" i="5"/>
  <c r="ET351" i="5"/>
  <c r="ES351" i="5"/>
  <c r="ER351" i="5"/>
  <c r="EQ351" i="5"/>
  <c r="EP351" i="5"/>
  <c r="EO351" i="5"/>
  <c r="EN351" i="5"/>
  <c r="EM351" i="5"/>
  <c r="EL351" i="5"/>
  <c r="FA350" i="5"/>
  <c r="EZ350" i="5"/>
  <c r="EY350" i="5"/>
  <c r="EX350" i="5"/>
  <c r="EW350" i="5"/>
  <c r="EV350" i="5"/>
  <c r="EU350" i="5"/>
  <c r="ET350" i="5"/>
  <c r="ES350" i="5"/>
  <c r="ER350" i="5"/>
  <c r="EQ350" i="5"/>
  <c r="EP350" i="5"/>
  <c r="EO350" i="5"/>
  <c r="EN350" i="5"/>
  <c r="EM350" i="5"/>
  <c r="EL350" i="5"/>
  <c r="FA349" i="5"/>
  <c r="EZ349" i="5"/>
  <c r="EY349" i="5"/>
  <c r="EX349" i="5"/>
  <c r="EW349" i="5"/>
  <c r="EV349" i="5"/>
  <c r="EU349" i="5"/>
  <c r="ET349" i="5"/>
  <c r="ES349" i="5"/>
  <c r="ER349" i="5"/>
  <c r="EQ349" i="5"/>
  <c r="EP349" i="5"/>
  <c r="EO349" i="5"/>
  <c r="EN349" i="5"/>
  <c r="EM349" i="5"/>
  <c r="EL349" i="5"/>
  <c r="FA348" i="5"/>
  <c r="EZ348" i="5"/>
  <c r="EY348" i="5"/>
  <c r="EX348" i="5"/>
  <c r="EW348" i="5"/>
  <c r="EV348" i="5"/>
  <c r="EU348" i="5"/>
  <c r="ET348" i="5"/>
  <c r="ES348" i="5"/>
  <c r="ER348" i="5"/>
  <c r="EQ348" i="5"/>
  <c r="EP348" i="5"/>
  <c r="EO348" i="5"/>
  <c r="EN348" i="5"/>
  <c r="EM348" i="5"/>
  <c r="EL348" i="5"/>
  <c r="FA347" i="5"/>
  <c r="EZ347" i="5"/>
  <c r="EY347" i="5"/>
  <c r="EX347" i="5"/>
  <c r="EW347" i="5"/>
  <c r="EV347" i="5"/>
  <c r="EU347" i="5"/>
  <c r="ET347" i="5"/>
  <c r="ES347" i="5"/>
  <c r="ER347" i="5"/>
  <c r="EQ347" i="5"/>
  <c r="EP347" i="5"/>
  <c r="EO347" i="5"/>
  <c r="EN347" i="5"/>
  <c r="EM347" i="5"/>
  <c r="EL347" i="5"/>
  <c r="FA346" i="5"/>
  <c r="EZ346" i="5"/>
  <c r="EY346" i="5"/>
  <c r="EX346" i="5"/>
  <c r="EW346" i="5"/>
  <c r="EV346" i="5"/>
  <c r="EU346" i="5"/>
  <c r="ET346" i="5"/>
  <c r="ES346" i="5"/>
  <c r="ER346" i="5"/>
  <c r="EQ346" i="5"/>
  <c r="EP346" i="5"/>
  <c r="EO346" i="5"/>
  <c r="EN346" i="5"/>
  <c r="EM346" i="5"/>
  <c r="EL346" i="5"/>
  <c r="FA345" i="5"/>
  <c r="EZ345" i="5"/>
  <c r="EY345" i="5"/>
  <c r="EX345" i="5"/>
  <c r="EW345" i="5"/>
  <c r="EV345" i="5"/>
  <c r="EU345" i="5"/>
  <c r="ET345" i="5"/>
  <c r="ES345" i="5"/>
  <c r="ER345" i="5"/>
  <c r="EQ345" i="5"/>
  <c r="EP345" i="5"/>
  <c r="EO345" i="5"/>
  <c r="EN345" i="5"/>
  <c r="EM345" i="5"/>
  <c r="EL345" i="5"/>
  <c r="FA344" i="5"/>
  <c r="EZ344" i="5"/>
  <c r="EY344" i="5"/>
  <c r="EX344" i="5"/>
  <c r="EW344" i="5"/>
  <c r="EV344" i="5"/>
  <c r="EU344" i="5"/>
  <c r="ET344" i="5"/>
  <c r="ES344" i="5"/>
  <c r="ER344" i="5"/>
  <c r="EQ344" i="5"/>
  <c r="EP344" i="5"/>
  <c r="EO344" i="5"/>
  <c r="EN344" i="5"/>
  <c r="EM344" i="5"/>
  <c r="EL344" i="5"/>
  <c r="FA343" i="5"/>
  <c r="EZ343" i="5"/>
  <c r="EY343" i="5"/>
  <c r="EX343" i="5"/>
  <c r="EW343" i="5"/>
  <c r="EV343" i="5"/>
  <c r="EU343" i="5"/>
  <c r="ET343" i="5"/>
  <c r="ES343" i="5"/>
  <c r="ER343" i="5"/>
  <c r="EQ343" i="5"/>
  <c r="EP343" i="5"/>
  <c r="EO343" i="5"/>
  <c r="EN343" i="5"/>
  <c r="EM343" i="5"/>
  <c r="EL343" i="5"/>
  <c r="FA342" i="5"/>
  <c r="EZ342" i="5"/>
  <c r="EY342" i="5"/>
  <c r="EX342" i="5"/>
  <c r="EW342" i="5"/>
  <c r="EV342" i="5"/>
  <c r="EU342" i="5"/>
  <c r="ET342" i="5"/>
  <c r="ES342" i="5"/>
  <c r="ER342" i="5"/>
  <c r="EQ342" i="5"/>
  <c r="EP342" i="5"/>
  <c r="EO342" i="5"/>
  <c r="EN342" i="5"/>
  <c r="EM342" i="5"/>
  <c r="EL342" i="5"/>
  <c r="FA341" i="5"/>
  <c r="EZ341" i="5"/>
  <c r="EY341" i="5"/>
  <c r="EX341" i="5"/>
  <c r="EW341" i="5"/>
  <c r="EV341" i="5"/>
  <c r="EU341" i="5"/>
  <c r="ET341" i="5"/>
  <c r="ES341" i="5"/>
  <c r="ER341" i="5"/>
  <c r="EQ341" i="5"/>
  <c r="EP341" i="5"/>
  <c r="EO341" i="5"/>
  <c r="EN341" i="5"/>
  <c r="EM341" i="5"/>
  <c r="EL341" i="5"/>
  <c r="FA340" i="5"/>
  <c r="EZ340" i="5"/>
  <c r="EY340" i="5"/>
  <c r="EX340" i="5"/>
  <c r="EW340" i="5"/>
  <c r="EV340" i="5"/>
  <c r="EU340" i="5"/>
  <c r="ET340" i="5"/>
  <c r="ES340" i="5"/>
  <c r="ER340" i="5"/>
  <c r="EQ340" i="5"/>
  <c r="EP340" i="5"/>
  <c r="EO340" i="5"/>
  <c r="EN340" i="5"/>
  <c r="EM340" i="5"/>
  <c r="EL340" i="5"/>
  <c r="FA339" i="5"/>
  <c r="EZ339" i="5"/>
  <c r="EY339" i="5"/>
  <c r="EX339" i="5"/>
  <c r="EW339" i="5"/>
  <c r="EV339" i="5"/>
  <c r="EU339" i="5"/>
  <c r="ET339" i="5"/>
  <c r="ES339" i="5"/>
  <c r="ER339" i="5"/>
  <c r="EQ339" i="5"/>
  <c r="EP339" i="5"/>
  <c r="EO339" i="5"/>
  <c r="EN339" i="5"/>
  <c r="EM339" i="5"/>
  <c r="EL339" i="5"/>
  <c r="FA338" i="5"/>
  <c r="EZ338" i="5"/>
  <c r="EY338" i="5"/>
  <c r="EX338" i="5"/>
  <c r="EW338" i="5"/>
  <c r="EV338" i="5"/>
  <c r="EU338" i="5"/>
  <c r="ET338" i="5"/>
  <c r="ES338" i="5"/>
  <c r="ER338" i="5"/>
  <c r="EQ338" i="5"/>
  <c r="EP338" i="5"/>
  <c r="EO338" i="5"/>
  <c r="EN338" i="5"/>
  <c r="EM338" i="5"/>
  <c r="EL338" i="5"/>
  <c r="FA337" i="5"/>
  <c r="EZ337" i="5"/>
  <c r="EY337" i="5"/>
  <c r="EX337" i="5"/>
  <c r="EW337" i="5"/>
  <c r="EV337" i="5"/>
  <c r="EU337" i="5"/>
  <c r="ET337" i="5"/>
  <c r="ES337" i="5"/>
  <c r="ER337" i="5"/>
  <c r="EQ337" i="5"/>
  <c r="EP337" i="5"/>
  <c r="EO337" i="5"/>
  <c r="EN337" i="5"/>
  <c r="EM337" i="5"/>
  <c r="EL337" i="5"/>
  <c r="FA336" i="5"/>
  <c r="EZ336" i="5"/>
  <c r="EY336" i="5"/>
  <c r="EX336" i="5"/>
  <c r="EW336" i="5"/>
  <c r="EV336" i="5"/>
  <c r="EU336" i="5"/>
  <c r="ET336" i="5"/>
  <c r="ES336" i="5"/>
  <c r="ER336" i="5"/>
  <c r="EQ336" i="5"/>
  <c r="EP336" i="5"/>
  <c r="EO336" i="5"/>
  <c r="EN336" i="5"/>
  <c r="EM336" i="5"/>
  <c r="EL336" i="5"/>
  <c r="FA335" i="5"/>
  <c r="EZ335" i="5"/>
  <c r="EY335" i="5"/>
  <c r="EX335" i="5"/>
  <c r="EW335" i="5"/>
  <c r="EV335" i="5"/>
  <c r="EU335" i="5"/>
  <c r="ET335" i="5"/>
  <c r="ES335" i="5"/>
  <c r="ER335" i="5"/>
  <c r="EQ335" i="5"/>
  <c r="EP335" i="5"/>
  <c r="EO335" i="5"/>
  <c r="EN335" i="5"/>
  <c r="EM335" i="5"/>
  <c r="EL335" i="5"/>
  <c r="FA334" i="5"/>
  <c r="EZ334" i="5"/>
  <c r="EY334" i="5"/>
  <c r="EX334" i="5"/>
  <c r="EW334" i="5"/>
  <c r="EV334" i="5"/>
  <c r="EU334" i="5"/>
  <c r="ET334" i="5"/>
  <c r="ES334" i="5"/>
  <c r="ER334" i="5"/>
  <c r="EQ334" i="5"/>
  <c r="EP334" i="5"/>
  <c r="EO334" i="5"/>
  <c r="EN334" i="5"/>
  <c r="EM334" i="5"/>
  <c r="EL334" i="5"/>
  <c r="FA333" i="5"/>
  <c r="EZ333" i="5"/>
  <c r="EY333" i="5"/>
  <c r="EX333" i="5"/>
  <c r="EW333" i="5"/>
  <c r="EV333" i="5"/>
  <c r="EU333" i="5"/>
  <c r="ET333" i="5"/>
  <c r="ES333" i="5"/>
  <c r="ER333" i="5"/>
  <c r="EQ333" i="5"/>
  <c r="EP333" i="5"/>
  <c r="EO333" i="5"/>
  <c r="EN333" i="5"/>
  <c r="EM333" i="5"/>
  <c r="EL333" i="5"/>
  <c r="FA332" i="5"/>
  <c r="EZ332" i="5"/>
  <c r="EY332" i="5"/>
  <c r="EX332" i="5"/>
  <c r="EW332" i="5"/>
  <c r="EV332" i="5"/>
  <c r="EU332" i="5"/>
  <c r="ET332" i="5"/>
  <c r="ES332" i="5"/>
  <c r="ER332" i="5"/>
  <c r="EQ332" i="5"/>
  <c r="EP332" i="5"/>
  <c r="EO332" i="5"/>
  <c r="EN332" i="5"/>
  <c r="EM332" i="5"/>
  <c r="EL332" i="5"/>
  <c r="FA331" i="5"/>
  <c r="EZ331" i="5"/>
  <c r="EY331" i="5"/>
  <c r="EX331" i="5"/>
  <c r="EW331" i="5"/>
  <c r="EV331" i="5"/>
  <c r="EU331" i="5"/>
  <c r="ET331" i="5"/>
  <c r="ES331" i="5"/>
  <c r="ER331" i="5"/>
  <c r="EQ331" i="5"/>
  <c r="EP331" i="5"/>
  <c r="EO331" i="5"/>
  <c r="EN331" i="5"/>
  <c r="EM331" i="5"/>
  <c r="EL331" i="5"/>
  <c r="FA330" i="5"/>
  <c r="EZ330" i="5"/>
  <c r="EY330" i="5"/>
  <c r="EX330" i="5"/>
  <c r="EW330" i="5"/>
  <c r="EV330" i="5"/>
  <c r="EU330" i="5"/>
  <c r="ET330" i="5"/>
  <c r="ES330" i="5"/>
  <c r="ER330" i="5"/>
  <c r="EQ330" i="5"/>
  <c r="EP330" i="5"/>
  <c r="EO330" i="5"/>
  <c r="EN330" i="5"/>
  <c r="EM330" i="5"/>
  <c r="EL330" i="5"/>
  <c r="FA329" i="5"/>
  <c r="EZ329" i="5"/>
  <c r="EY329" i="5"/>
  <c r="EX329" i="5"/>
  <c r="EW329" i="5"/>
  <c r="EV329" i="5"/>
  <c r="EU329" i="5"/>
  <c r="ET329" i="5"/>
  <c r="ES329" i="5"/>
  <c r="ER329" i="5"/>
  <c r="EQ329" i="5"/>
  <c r="EP329" i="5"/>
  <c r="EO329" i="5"/>
  <c r="EN329" i="5"/>
  <c r="EM329" i="5"/>
  <c r="EL329" i="5"/>
  <c r="FA328" i="5"/>
  <c r="EZ328" i="5"/>
  <c r="EY328" i="5"/>
  <c r="EX328" i="5"/>
  <c r="EW328" i="5"/>
  <c r="EV328" i="5"/>
  <c r="EU328" i="5"/>
  <c r="ET328" i="5"/>
  <c r="ES328" i="5"/>
  <c r="ER328" i="5"/>
  <c r="EQ328" i="5"/>
  <c r="EP328" i="5"/>
  <c r="EO328" i="5"/>
  <c r="EN328" i="5"/>
  <c r="EM328" i="5"/>
  <c r="EL328" i="5"/>
  <c r="FA327" i="5"/>
  <c r="EZ327" i="5"/>
  <c r="EY327" i="5"/>
  <c r="EX327" i="5"/>
  <c r="EW327" i="5"/>
  <c r="EV327" i="5"/>
  <c r="EU327" i="5"/>
  <c r="ET327" i="5"/>
  <c r="ES327" i="5"/>
  <c r="ER327" i="5"/>
  <c r="EQ327" i="5"/>
  <c r="EP327" i="5"/>
  <c r="EO327" i="5"/>
  <c r="EN327" i="5"/>
  <c r="EM327" i="5"/>
  <c r="EL327" i="5"/>
  <c r="FA326" i="5"/>
  <c r="EZ326" i="5"/>
  <c r="EY326" i="5"/>
  <c r="EX326" i="5"/>
  <c r="EW326" i="5"/>
  <c r="EV326" i="5"/>
  <c r="EU326" i="5"/>
  <c r="ET326" i="5"/>
  <c r="ES326" i="5"/>
  <c r="ER326" i="5"/>
  <c r="EQ326" i="5"/>
  <c r="EP326" i="5"/>
  <c r="EO326" i="5"/>
  <c r="EN326" i="5"/>
  <c r="EM326" i="5"/>
  <c r="EL326" i="5"/>
  <c r="FA325" i="5"/>
  <c r="EZ325" i="5"/>
  <c r="EY325" i="5"/>
  <c r="EX325" i="5"/>
  <c r="EW325" i="5"/>
  <c r="EV325" i="5"/>
  <c r="EU325" i="5"/>
  <c r="ET325" i="5"/>
  <c r="ES325" i="5"/>
  <c r="ER325" i="5"/>
  <c r="EQ325" i="5"/>
  <c r="EP325" i="5"/>
  <c r="EO325" i="5"/>
  <c r="EN325" i="5"/>
  <c r="EM325" i="5"/>
  <c r="EL325" i="5"/>
  <c r="FA324" i="5"/>
  <c r="EZ324" i="5"/>
  <c r="EY324" i="5"/>
  <c r="EX324" i="5"/>
  <c r="EW324" i="5"/>
  <c r="EV324" i="5"/>
  <c r="EU324" i="5"/>
  <c r="ET324" i="5"/>
  <c r="ES324" i="5"/>
  <c r="ER324" i="5"/>
  <c r="EQ324" i="5"/>
  <c r="EP324" i="5"/>
  <c r="EO324" i="5"/>
  <c r="EN324" i="5"/>
  <c r="EM324" i="5"/>
  <c r="EL324" i="5"/>
  <c r="FA323" i="5"/>
  <c r="EZ323" i="5"/>
  <c r="EY323" i="5"/>
  <c r="EX323" i="5"/>
  <c r="EW323" i="5"/>
  <c r="EV323" i="5"/>
  <c r="EU323" i="5"/>
  <c r="ET323" i="5"/>
  <c r="ES323" i="5"/>
  <c r="ER323" i="5"/>
  <c r="EQ323" i="5"/>
  <c r="EP323" i="5"/>
  <c r="EO323" i="5"/>
  <c r="EN323" i="5"/>
  <c r="EM323" i="5"/>
  <c r="EL323" i="5"/>
  <c r="FA322" i="5"/>
  <c r="EZ322" i="5"/>
  <c r="EY322" i="5"/>
  <c r="EX322" i="5"/>
  <c r="EW322" i="5"/>
  <c r="EV322" i="5"/>
  <c r="EU322" i="5"/>
  <c r="ET322" i="5"/>
  <c r="ES322" i="5"/>
  <c r="ER322" i="5"/>
  <c r="EQ322" i="5"/>
  <c r="EP322" i="5"/>
  <c r="EO322" i="5"/>
  <c r="EN322" i="5"/>
  <c r="EM322" i="5"/>
  <c r="EL322" i="5"/>
  <c r="FA321" i="5"/>
  <c r="EZ321" i="5"/>
  <c r="EY321" i="5"/>
  <c r="EX321" i="5"/>
  <c r="EW321" i="5"/>
  <c r="EV321" i="5"/>
  <c r="EU321" i="5"/>
  <c r="ET321" i="5"/>
  <c r="ES321" i="5"/>
  <c r="ER321" i="5"/>
  <c r="EQ321" i="5"/>
  <c r="EP321" i="5"/>
  <c r="EO321" i="5"/>
  <c r="EN321" i="5"/>
  <c r="EM321" i="5"/>
  <c r="EL321" i="5"/>
  <c r="FA320" i="5"/>
  <c r="EZ320" i="5"/>
  <c r="EY320" i="5"/>
  <c r="EX320" i="5"/>
  <c r="EW320" i="5"/>
  <c r="EV320" i="5"/>
  <c r="EU320" i="5"/>
  <c r="ET320" i="5"/>
  <c r="ES320" i="5"/>
  <c r="ER320" i="5"/>
  <c r="EQ320" i="5"/>
  <c r="EP320" i="5"/>
  <c r="EO320" i="5"/>
  <c r="EN320" i="5"/>
  <c r="EM320" i="5"/>
  <c r="EL320" i="5"/>
  <c r="FA319" i="5"/>
  <c r="EZ319" i="5"/>
  <c r="EY319" i="5"/>
  <c r="EX319" i="5"/>
  <c r="EW319" i="5"/>
  <c r="EV319" i="5"/>
  <c r="EU319" i="5"/>
  <c r="ET319" i="5"/>
  <c r="ES319" i="5"/>
  <c r="ER319" i="5"/>
  <c r="EQ319" i="5"/>
  <c r="EP319" i="5"/>
  <c r="EO319" i="5"/>
  <c r="EN319" i="5"/>
  <c r="EM319" i="5"/>
  <c r="EL319" i="5"/>
  <c r="FA318" i="5"/>
  <c r="EZ318" i="5"/>
  <c r="EY318" i="5"/>
  <c r="EX318" i="5"/>
  <c r="EW318" i="5"/>
  <c r="EV318" i="5"/>
  <c r="EU318" i="5"/>
  <c r="ET318" i="5"/>
  <c r="ES318" i="5"/>
  <c r="ER318" i="5"/>
  <c r="EQ318" i="5"/>
  <c r="EP318" i="5"/>
  <c r="EO318" i="5"/>
  <c r="EN318" i="5"/>
  <c r="EM318" i="5"/>
  <c r="EL318" i="5"/>
  <c r="FA317" i="5"/>
  <c r="EZ317" i="5"/>
  <c r="EY317" i="5"/>
  <c r="EX317" i="5"/>
  <c r="EW317" i="5"/>
  <c r="EV317" i="5"/>
  <c r="EU317" i="5"/>
  <c r="ET317" i="5"/>
  <c r="ES317" i="5"/>
  <c r="ER317" i="5"/>
  <c r="EQ317" i="5"/>
  <c r="EP317" i="5"/>
  <c r="EO317" i="5"/>
  <c r="EN317" i="5"/>
  <c r="EM317" i="5"/>
  <c r="EL317" i="5"/>
  <c r="FA316" i="5"/>
  <c r="EZ316" i="5"/>
  <c r="EY316" i="5"/>
  <c r="EX316" i="5"/>
  <c r="EW316" i="5"/>
  <c r="EV316" i="5"/>
  <c r="EU316" i="5"/>
  <c r="ET316" i="5"/>
  <c r="ES316" i="5"/>
  <c r="ER316" i="5"/>
  <c r="EQ316" i="5"/>
  <c r="EP316" i="5"/>
  <c r="EO316" i="5"/>
  <c r="EN316" i="5"/>
  <c r="EM316" i="5"/>
  <c r="EL316" i="5"/>
  <c r="FA315" i="5"/>
  <c r="EZ315" i="5"/>
  <c r="EY315" i="5"/>
  <c r="EX315" i="5"/>
  <c r="EW315" i="5"/>
  <c r="EV315" i="5"/>
  <c r="EU315" i="5"/>
  <c r="ET315" i="5"/>
  <c r="ES315" i="5"/>
  <c r="ER315" i="5"/>
  <c r="EQ315" i="5"/>
  <c r="EP315" i="5"/>
  <c r="EO315" i="5"/>
  <c r="EN315" i="5"/>
  <c r="EM315" i="5"/>
  <c r="EL315" i="5"/>
  <c r="FA314" i="5"/>
  <c r="EZ314" i="5"/>
  <c r="EY314" i="5"/>
  <c r="EX314" i="5"/>
  <c r="EW314" i="5"/>
  <c r="EV314" i="5"/>
  <c r="EU314" i="5"/>
  <c r="ET314" i="5"/>
  <c r="ES314" i="5"/>
  <c r="ER314" i="5"/>
  <c r="EQ314" i="5"/>
  <c r="EP314" i="5"/>
  <c r="EO314" i="5"/>
  <c r="EN314" i="5"/>
  <c r="EM314" i="5"/>
  <c r="EL314" i="5"/>
  <c r="FA313" i="5"/>
  <c r="EZ313" i="5"/>
  <c r="EY313" i="5"/>
  <c r="EX313" i="5"/>
  <c r="EW313" i="5"/>
  <c r="EV313" i="5"/>
  <c r="EU313" i="5"/>
  <c r="ET313" i="5"/>
  <c r="ES313" i="5"/>
  <c r="ER313" i="5"/>
  <c r="EQ313" i="5"/>
  <c r="EP313" i="5"/>
  <c r="EO313" i="5"/>
  <c r="EN313" i="5"/>
  <c r="EM313" i="5"/>
  <c r="EL313" i="5"/>
  <c r="FA312" i="5"/>
  <c r="EZ312" i="5"/>
  <c r="EY312" i="5"/>
  <c r="EX312" i="5"/>
  <c r="EW312" i="5"/>
  <c r="EV312" i="5"/>
  <c r="EU312" i="5"/>
  <c r="ET312" i="5"/>
  <c r="ES312" i="5"/>
  <c r="ER312" i="5"/>
  <c r="EQ312" i="5"/>
  <c r="EP312" i="5"/>
  <c r="EO312" i="5"/>
  <c r="EN312" i="5"/>
  <c r="EM312" i="5"/>
  <c r="EL312" i="5"/>
  <c r="FA311" i="5"/>
  <c r="EZ311" i="5"/>
  <c r="EY311" i="5"/>
  <c r="EX311" i="5"/>
  <c r="EW311" i="5"/>
  <c r="EV311" i="5"/>
  <c r="EU311" i="5"/>
  <c r="ET311" i="5"/>
  <c r="ES311" i="5"/>
  <c r="ER311" i="5"/>
  <c r="EQ311" i="5"/>
  <c r="EP311" i="5"/>
  <c r="EO311" i="5"/>
  <c r="EN311" i="5"/>
  <c r="EM311" i="5"/>
  <c r="EL311" i="5"/>
  <c r="FA310" i="5"/>
  <c r="EZ310" i="5"/>
  <c r="EY310" i="5"/>
  <c r="EX310" i="5"/>
  <c r="EW310" i="5"/>
  <c r="EV310" i="5"/>
  <c r="EU310" i="5"/>
  <c r="ET310" i="5"/>
  <c r="ES310" i="5"/>
  <c r="ER310" i="5"/>
  <c r="EQ310" i="5"/>
  <c r="EP310" i="5"/>
  <c r="EO310" i="5"/>
  <c r="EN310" i="5"/>
  <c r="EM310" i="5"/>
  <c r="EL310" i="5"/>
  <c r="FA309" i="5"/>
  <c r="EZ309" i="5"/>
  <c r="EY309" i="5"/>
  <c r="EX309" i="5"/>
  <c r="EW309" i="5"/>
  <c r="EV309" i="5"/>
  <c r="EU309" i="5"/>
  <c r="ET309" i="5"/>
  <c r="ES309" i="5"/>
  <c r="ER309" i="5"/>
  <c r="EQ309" i="5"/>
  <c r="EP309" i="5"/>
  <c r="EO309" i="5"/>
  <c r="EN309" i="5"/>
  <c r="EM309" i="5"/>
  <c r="EL309" i="5"/>
  <c r="FA308" i="5"/>
  <c r="EZ308" i="5"/>
  <c r="EY308" i="5"/>
  <c r="EX308" i="5"/>
  <c r="EW308" i="5"/>
  <c r="EV308" i="5"/>
  <c r="EU308" i="5"/>
  <c r="ET308" i="5"/>
  <c r="ES308" i="5"/>
  <c r="ER308" i="5"/>
  <c r="EQ308" i="5"/>
  <c r="EP308" i="5"/>
  <c r="EO308" i="5"/>
  <c r="EN308" i="5"/>
  <c r="EM308" i="5"/>
  <c r="EL308" i="5"/>
  <c r="FA307" i="5"/>
  <c r="EZ307" i="5"/>
  <c r="EY307" i="5"/>
  <c r="EX307" i="5"/>
  <c r="EW307" i="5"/>
  <c r="EV307" i="5"/>
  <c r="EU307" i="5"/>
  <c r="ET307" i="5"/>
  <c r="ES307" i="5"/>
  <c r="ER307" i="5"/>
  <c r="EQ307" i="5"/>
  <c r="EP307" i="5"/>
  <c r="EO307" i="5"/>
  <c r="EN307" i="5"/>
  <c r="EM307" i="5"/>
  <c r="EL307" i="5"/>
  <c r="FA306" i="5"/>
  <c r="EZ306" i="5"/>
  <c r="EY306" i="5"/>
  <c r="EX306" i="5"/>
  <c r="EW306" i="5"/>
  <c r="EV306" i="5"/>
  <c r="EU306" i="5"/>
  <c r="ET306" i="5"/>
  <c r="ES306" i="5"/>
  <c r="ER306" i="5"/>
  <c r="EQ306" i="5"/>
  <c r="EP306" i="5"/>
  <c r="EO306" i="5"/>
  <c r="EN306" i="5"/>
  <c r="EM306" i="5"/>
  <c r="EL306" i="5"/>
  <c r="FA305" i="5"/>
  <c r="EZ305" i="5"/>
  <c r="EY305" i="5"/>
  <c r="EX305" i="5"/>
  <c r="EW305" i="5"/>
  <c r="EV305" i="5"/>
  <c r="EU305" i="5"/>
  <c r="ET305" i="5"/>
  <c r="ES305" i="5"/>
  <c r="ER305" i="5"/>
  <c r="EQ305" i="5"/>
  <c r="EP305" i="5"/>
  <c r="EO305" i="5"/>
  <c r="EN305" i="5"/>
  <c r="EM305" i="5"/>
  <c r="EL305" i="5"/>
  <c r="FA304" i="5"/>
  <c r="EZ304" i="5"/>
  <c r="EY304" i="5"/>
  <c r="EX304" i="5"/>
  <c r="EW304" i="5"/>
  <c r="EV304" i="5"/>
  <c r="EU304" i="5"/>
  <c r="ET304" i="5"/>
  <c r="ES304" i="5"/>
  <c r="ER304" i="5"/>
  <c r="EQ304" i="5"/>
  <c r="EP304" i="5"/>
  <c r="EO304" i="5"/>
  <c r="EN304" i="5"/>
  <c r="EM304" i="5"/>
  <c r="EL304" i="5"/>
  <c r="FA303" i="5"/>
  <c r="EZ303" i="5"/>
  <c r="EY303" i="5"/>
  <c r="EX303" i="5"/>
  <c r="EW303" i="5"/>
  <c r="EV303" i="5"/>
  <c r="EU303" i="5"/>
  <c r="ET303" i="5"/>
  <c r="ES303" i="5"/>
  <c r="ER303" i="5"/>
  <c r="EQ303" i="5"/>
  <c r="EP303" i="5"/>
  <c r="EO303" i="5"/>
  <c r="EN303" i="5"/>
  <c r="EM303" i="5"/>
  <c r="EL303" i="5"/>
  <c r="FA302" i="5"/>
  <c r="EZ302" i="5"/>
  <c r="EY302" i="5"/>
  <c r="EX302" i="5"/>
  <c r="EW302" i="5"/>
  <c r="EV302" i="5"/>
  <c r="EU302" i="5"/>
  <c r="ET302" i="5"/>
  <c r="ES302" i="5"/>
  <c r="ER302" i="5"/>
  <c r="EQ302" i="5"/>
  <c r="EP302" i="5"/>
  <c r="EO302" i="5"/>
  <c r="EN302" i="5"/>
  <c r="EM302" i="5"/>
  <c r="EL302" i="5"/>
  <c r="FA301" i="5"/>
  <c r="EZ301" i="5"/>
  <c r="EY301" i="5"/>
  <c r="EX301" i="5"/>
  <c r="EW301" i="5"/>
  <c r="EV301" i="5"/>
  <c r="EU301" i="5"/>
  <c r="ET301" i="5"/>
  <c r="ES301" i="5"/>
  <c r="ER301" i="5"/>
  <c r="EQ301" i="5"/>
  <c r="EP301" i="5"/>
  <c r="EO301" i="5"/>
  <c r="EN301" i="5"/>
  <c r="EM301" i="5"/>
  <c r="EL301" i="5"/>
  <c r="FA300" i="5"/>
  <c r="EZ300" i="5"/>
  <c r="EY300" i="5"/>
  <c r="EX300" i="5"/>
  <c r="EW300" i="5"/>
  <c r="EV300" i="5"/>
  <c r="EU300" i="5"/>
  <c r="ET300" i="5"/>
  <c r="ES300" i="5"/>
  <c r="ER300" i="5"/>
  <c r="EQ300" i="5"/>
  <c r="EP300" i="5"/>
  <c r="EO300" i="5"/>
  <c r="EN300" i="5"/>
  <c r="EM300" i="5"/>
  <c r="EL300" i="5"/>
  <c r="FA299" i="5"/>
  <c r="EZ299" i="5"/>
  <c r="EY299" i="5"/>
  <c r="EX299" i="5"/>
  <c r="EW299" i="5"/>
  <c r="EV299" i="5"/>
  <c r="EU299" i="5"/>
  <c r="ET299" i="5"/>
  <c r="ES299" i="5"/>
  <c r="ER299" i="5"/>
  <c r="EQ299" i="5"/>
  <c r="EP299" i="5"/>
  <c r="EO299" i="5"/>
  <c r="EN299" i="5"/>
  <c r="EM299" i="5"/>
  <c r="EL299" i="5"/>
  <c r="FA298" i="5"/>
  <c r="EZ298" i="5"/>
  <c r="EY298" i="5"/>
  <c r="EX298" i="5"/>
  <c r="EW298" i="5"/>
  <c r="EV298" i="5"/>
  <c r="EU298" i="5"/>
  <c r="ET298" i="5"/>
  <c r="ES298" i="5"/>
  <c r="ER298" i="5"/>
  <c r="EQ298" i="5"/>
  <c r="EP298" i="5"/>
  <c r="EO298" i="5"/>
  <c r="EN298" i="5"/>
  <c r="EM298" i="5"/>
  <c r="EL298" i="5"/>
  <c r="FA297" i="5"/>
  <c r="EZ297" i="5"/>
  <c r="EY297" i="5"/>
  <c r="EX297" i="5"/>
  <c r="EW297" i="5"/>
  <c r="EV297" i="5"/>
  <c r="EU297" i="5"/>
  <c r="ET297" i="5"/>
  <c r="ES297" i="5"/>
  <c r="ER297" i="5"/>
  <c r="EQ297" i="5"/>
  <c r="EP297" i="5"/>
  <c r="EO297" i="5"/>
  <c r="EN297" i="5"/>
  <c r="EM297" i="5"/>
  <c r="EL297" i="5"/>
  <c r="FA296" i="5"/>
  <c r="EZ296" i="5"/>
  <c r="EY296" i="5"/>
  <c r="EX296" i="5"/>
  <c r="EW296" i="5"/>
  <c r="EV296" i="5"/>
  <c r="EU296" i="5"/>
  <c r="ET296" i="5"/>
  <c r="ES296" i="5"/>
  <c r="ER296" i="5"/>
  <c r="EQ296" i="5"/>
  <c r="EP296" i="5"/>
  <c r="EO296" i="5"/>
  <c r="EN296" i="5"/>
  <c r="EM296" i="5"/>
  <c r="EL296" i="5"/>
  <c r="FA295" i="5"/>
  <c r="EZ295" i="5"/>
  <c r="EY295" i="5"/>
  <c r="EX295" i="5"/>
  <c r="EW295" i="5"/>
  <c r="EV295" i="5"/>
  <c r="EU295" i="5"/>
  <c r="ET295" i="5"/>
  <c r="ES295" i="5"/>
  <c r="ER295" i="5"/>
  <c r="EQ295" i="5"/>
  <c r="EP295" i="5"/>
  <c r="EO295" i="5"/>
  <c r="EN295" i="5"/>
  <c r="EM295" i="5"/>
  <c r="EL295" i="5"/>
  <c r="FA294" i="5"/>
  <c r="EZ294" i="5"/>
  <c r="EY294" i="5"/>
  <c r="EX294" i="5"/>
  <c r="EW294" i="5"/>
  <c r="EV294" i="5"/>
  <c r="EU294" i="5"/>
  <c r="ET294" i="5"/>
  <c r="ES294" i="5"/>
  <c r="ER294" i="5"/>
  <c r="EQ294" i="5"/>
  <c r="EP294" i="5"/>
  <c r="EO294" i="5"/>
  <c r="EN294" i="5"/>
  <c r="EM294" i="5"/>
  <c r="EL294" i="5"/>
  <c r="FA293" i="5"/>
  <c r="EZ293" i="5"/>
  <c r="EY293" i="5"/>
  <c r="EX293" i="5"/>
  <c r="EW293" i="5"/>
  <c r="EV293" i="5"/>
  <c r="EU293" i="5"/>
  <c r="ET293" i="5"/>
  <c r="ES293" i="5"/>
  <c r="ER293" i="5"/>
  <c r="EQ293" i="5"/>
  <c r="EP293" i="5"/>
  <c r="EO293" i="5"/>
  <c r="EN293" i="5"/>
  <c r="EM293" i="5"/>
  <c r="EL293" i="5"/>
  <c r="FA292" i="5"/>
  <c r="EZ292" i="5"/>
  <c r="EY292" i="5"/>
  <c r="EX292" i="5"/>
  <c r="EW292" i="5"/>
  <c r="EV292" i="5"/>
  <c r="EU292" i="5"/>
  <c r="ET292" i="5"/>
  <c r="ES292" i="5"/>
  <c r="ER292" i="5"/>
  <c r="EQ292" i="5"/>
  <c r="EP292" i="5"/>
  <c r="EO292" i="5"/>
  <c r="EN292" i="5"/>
  <c r="EM292" i="5"/>
  <c r="EL292" i="5"/>
  <c r="FA291" i="5"/>
  <c r="EZ291" i="5"/>
  <c r="EY291" i="5"/>
  <c r="EX291" i="5"/>
  <c r="EW291" i="5"/>
  <c r="EV291" i="5"/>
  <c r="EU291" i="5"/>
  <c r="ET291" i="5"/>
  <c r="ES291" i="5"/>
  <c r="ER291" i="5"/>
  <c r="EQ291" i="5"/>
  <c r="EP291" i="5"/>
  <c r="EO291" i="5"/>
  <c r="EN291" i="5"/>
  <c r="EM291" i="5"/>
  <c r="EL291" i="5"/>
  <c r="FA290" i="5"/>
  <c r="EZ290" i="5"/>
  <c r="EY290" i="5"/>
  <c r="EX290" i="5"/>
  <c r="EW290" i="5"/>
  <c r="EV290" i="5"/>
  <c r="EU290" i="5"/>
  <c r="ET290" i="5"/>
  <c r="ES290" i="5"/>
  <c r="ER290" i="5"/>
  <c r="EQ290" i="5"/>
  <c r="EP290" i="5"/>
  <c r="EO290" i="5"/>
  <c r="EN290" i="5"/>
  <c r="EM290" i="5"/>
  <c r="EL290" i="5"/>
  <c r="FA289" i="5"/>
  <c r="EZ289" i="5"/>
  <c r="EY289" i="5"/>
  <c r="EX289" i="5"/>
  <c r="EW289" i="5"/>
  <c r="EV289" i="5"/>
  <c r="EU289" i="5"/>
  <c r="ET289" i="5"/>
  <c r="ES289" i="5"/>
  <c r="ER289" i="5"/>
  <c r="EQ289" i="5"/>
  <c r="EP289" i="5"/>
  <c r="EO289" i="5"/>
  <c r="EN289" i="5"/>
  <c r="EM289" i="5"/>
  <c r="EL289" i="5"/>
  <c r="FA288" i="5"/>
  <c r="EZ288" i="5"/>
  <c r="EY288" i="5"/>
  <c r="EX288" i="5"/>
  <c r="EW288" i="5"/>
  <c r="EV288" i="5"/>
  <c r="EU288" i="5"/>
  <c r="ET288" i="5"/>
  <c r="ES288" i="5"/>
  <c r="ER288" i="5"/>
  <c r="EQ288" i="5"/>
  <c r="EP288" i="5"/>
  <c r="EO288" i="5"/>
  <c r="EN288" i="5"/>
  <c r="EM288" i="5"/>
  <c r="EL288" i="5"/>
  <c r="FA287" i="5"/>
  <c r="EZ287" i="5"/>
  <c r="EY287" i="5"/>
  <c r="EX287" i="5"/>
  <c r="EW287" i="5"/>
  <c r="EV287" i="5"/>
  <c r="EU287" i="5"/>
  <c r="ET287" i="5"/>
  <c r="ES287" i="5"/>
  <c r="ER287" i="5"/>
  <c r="EQ287" i="5"/>
  <c r="EP287" i="5"/>
  <c r="EO287" i="5"/>
  <c r="EN287" i="5"/>
  <c r="EM287" i="5"/>
  <c r="EL287" i="5"/>
  <c r="FA286" i="5"/>
  <c r="EZ286" i="5"/>
  <c r="EY286" i="5"/>
  <c r="EX286" i="5"/>
  <c r="EW286" i="5"/>
  <c r="EV286" i="5"/>
  <c r="EU286" i="5"/>
  <c r="ET286" i="5"/>
  <c r="ES286" i="5"/>
  <c r="ER286" i="5"/>
  <c r="EQ286" i="5"/>
  <c r="EP286" i="5"/>
  <c r="EO286" i="5"/>
  <c r="EN286" i="5"/>
  <c r="EM286" i="5"/>
  <c r="EL286" i="5"/>
  <c r="FA285" i="5"/>
  <c r="EZ285" i="5"/>
  <c r="EY285" i="5"/>
  <c r="EX285" i="5"/>
  <c r="EW285" i="5"/>
  <c r="EV285" i="5"/>
  <c r="EU285" i="5"/>
  <c r="ET285" i="5"/>
  <c r="ES285" i="5"/>
  <c r="ER285" i="5"/>
  <c r="EQ285" i="5"/>
  <c r="EP285" i="5"/>
  <c r="EO285" i="5"/>
  <c r="EN285" i="5"/>
  <c r="EM285" i="5"/>
  <c r="EL285" i="5"/>
  <c r="FA284" i="5"/>
  <c r="EZ284" i="5"/>
  <c r="EY284" i="5"/>
  <c r="EX284" i="5"/>
  <c r="EW284" i="5"/>
  <c r="EV284" i="5"/>
  <c r="EU284" i="5"/>
  <c r="ET284" i="5"/>
  <c r="ES284" i="5"/>
  <c r="ER284" i="5"/>
  <c r="EQ284" i="5"/>
  <c r="EP284" i="5"/>
  <c r="EO284" i="5"/>
  <c r="EN284" i="5"/>
  <c r="EM284" i="5"/>
  <c r="EL284" i="5"/>
  <c r="FA283" i="5"/>
  <c r="EZ283" i="5"/>
  <c r="EY283" i="5"/>
  <c r="EX283" i="5"/>
  <c r="EW283" i="5"/>
  <c r="EV283" i="5"/>
  <c r="EU283" i="5"/>
  <c r="ET283" i="5"/>
  <c r="ES283" i="5"/>
  <c r="ER283" i="5"/>
  <c r="EQ283" i="5"/>
  <c r="EP283" i="5"/>
  <c r="EO283" i="5"/>
  <c r="EN283" i="5"/>
  <c r="EM283" i="5"/>
  <c r="EL283" i="5"/>
  <c r="FA282" i="5"/>
  <c r="EZ282" i="5"/>
  <c r="EY282" i="5"/>
  <c r="EX282" i="5"/>
  <c r="EW282" i="5"/>
  <c r="EV282" i="5"/>
  <c r="EU282" i="5"/>
  <c r="ET282" i="5"/>
  <c r="ES282" i="5"/>
  <c r="ER282" i="5"/>
  <c r="EQ282" i="5"/>
  <c r="EP282" i="5"/>
  <c r="EO282" i="5"/>
  <c r="EN282" i="5"/>
  <c r="EM282" i="5"/>
  <c r="EL282" i="5"/>
  <c r="FA281" i="5"/>
  <c r="EZ281" i="5"/>
  <c r="EY281" i="5"/>
  <c r="EX281" i="5"/>
  <c r="EW281" i="5"/>
  <c r="EV281" i="5"/>
  <c r="EU281" i="5"/>
  <c r="ET281" i="5"/>
  <c r="ES281" i="5"/>
  <c r="ER281" i="5"/>
  <c r="EQ281" i="5"/>
  <c r="EP281" i="5"/>
  <c r="EO281" i="5"/>
  <c r="EN281" i="5"/>
  <c r="EM281" i="5"/>
  <c r="EL281" i="5"/>
  <c r="FA280" i="5"/>
  <c r="EZ280" i="5"/>
  <c r="EY280" i="5"/>
  <c r="EX280" i="5"/>
  <c r="EW280" i="5"/>
  <c r="EV280" i="5"/>
  <c r="EU280" i="5"/>
  <c r="ET280" i="5"/>
  <c r="ES280" i="5"/>
  <c r="ER280" i="5"/>
  <c r="EQ280" i="5"/>
  <c r="EP280" i="5"/>
  <c r="EO280" i="5"/>
  <c r="EN280" i="5"/>
  <c r="EM280" i="5"/>
  <c r="EL280" i="5"/>
  <c r="FA279" i="5"/>
  <c r="EZ279" i="5"/>
  <c r="EY279" i="5"/>
  <c r="EX279" i="5"/>
  <c r="EW279" i="5"/>
  <c r="EV279" i="5"/>
  <c r="EU279" i="5"/>
  <c r="ET279" i="5"/>
  <c r="ES279" i="5"/>
  <c r="ER279" i="5"/>
  <c r="EQ279" i="5"/>
  <c r="EP279" i="5"/>
  <c r="EO279" i="5"/>
  <c r="EN279" i="5"/>
  <c r="EM279" i="5"/>
  <c r="EL279" i="5"/>
  <c r="FA278" i="5"/>
  <c r="EZ278" i="5"/>
  <c r="EY278" i="5"/>
  <c r="EX278" i="5"/>
  <c r="EW278" i="5"/>
  <c r="EV278" i="5"/>
  <c r="EU278" i="5"/>
  <c r="ET278" i="5"/>
  <c r="ES278" i="5"/>
  <c r="ER278" i="5"/>
  <c r="EQ278" i="5"/>
  <c r="EP278" i="5"/>
  <c r="EO278" i="5"/>
  <c r="EN278" i="5"/>
  <c r="EM278" i="5"/>
  <c r="EL278" i="5"/>
  <c r="FA277" i="5"/>
  <c r="EZ277" i="5"/>
  <c r="EY277" i="5"/>
  <c r="EX277" i="5"/>
  <c r="EW277" i="5"/>
  <c r="EV277" i="5"/>
  <c r="EU277" i="5"/>
  <c r="ET277" i="5"/>
  <c r="ES277" i="5"/>
  <c r="ER277" i="5"/>
  <c r="EQ277" i="5"/>
  <c r="EP277" i="5"/>
  <c r="EO277" i="5"/>
  <c r="EN277" i="5"/>
  <c r="EM277" i="5"/>
  <c r="EL277" i="5"/>
  <c r="FA276" i="5"/>
  <c r="EZ276" i="5"/>
  <c r="EY276" i="5"/>
  <c r="EX276" i="5"/>
  <c r="EW276" i="5"/>
  <c r="EV276" i="5"/>
  <c r="EU276" i="5"/>
  <c r="ET276" i="5"/>
  <c r="ES276" i="5"/>
  <c r="ER276" i="5"/>
  <c r="EQ276" i="5"/>
  <c r="EP276" i="5"/>
  <c r="EO276" i="5"/>
  <c r="EN276" i="5"/>
  <c r="EM276" i="5"/>
  <c r="EL276" i="5"/>
  <c r="FA275" i="5"/>
  <c r="EZ275" i="5"/>
  <c r="EY275" i="5"/>
  <c r="EX275" i="5"/>
  <c r="EW275" i="5"/>
  <c r="EV275" i="5"/>
  <c r="EU275" i="5"/>
  <c r="ET275" i="5"/>
  <c r="ES275" i="5"/>
  <c r="ER275" i="5"/>
  <c r="EQ275" i="5"/>
  <c r="EP275" i="5"/>
  <c r="EO275" i="5"/>
  <c r="EN275" i="5"/>
  <c r="EM275" i="5"/>
  <c r="EL275" i="5"/>
  <c r="FA274" i="5"/>
  <c r="EZ274" i="5"/>
  <c r="EY274" i="5"/>
  <c r="EX274" i="5"/>
  <c r="EW274" i="5"/>
  <c r="EV274" i="5"/>
  <c r="EU274" i="5"/>
  <c r="ET274" i="5"/>
  <c r="ES274" i="5"/>
  <c r="ER274" i="5"/>
  <c r="EQ274" i="5"/>
  <c r="EP274" i="5"/>
  <c r="EO274" i="5"/>
  <c r="EN274" i="5"/>
  <c r="EM274" i="5"/>
  <c r="EL274" i="5"/>
  <c r="FA273" i="5"/>
  <c r="EZ273" i="5"/>
  <c r="EY273" i="5"/>
  <c r="EX273" i="5"/>
  <c r="EW273" i="5"/>
  <c r="EV273" i="5"/>
  <c r="EU273" i="5"/>
  <c r="ET273" i="5"/>
  <c r="ES273" i="5"/>
  <c r="ER273" i="5"/>
  <c r="EQ273" i="5"/>
  <c r="EP273" i="5"/>
  <c r="EO273" i="5"/>
  <c r="EN273" i="5"/>
  <c r="EM273" i="5"/>
  <c r="EL273" i="5"/>
  <c r="FA272" i="5"/>
  <c r="EZ272" i="5"/>
  <c r="EY272" i="5"/>
  <c r="EX272" i="5"/>
  <c r="EW272" i="5"/>
  <c r="EV272" i="5"/>
  <c r="EU272" i="5"/>
  <c r="ET272" i="5"/>
  <c r="ES272" i="5"/>
  <c r="ER272" i="5"/>
  <c r="EQ272" i="5"/>
  <c r="EP272" i="5"/>
  <c r="EO272" i="5"/>
  <c r="EN272" i="5"/>
  <c r="EM272" i="5"/>
  <c r="EL272" i="5"/>
  <c r="FA271" i="5"/>
  <c r="EZ271" i="5"/>
  <c r="EY271" i="5"/>
  <c r="EX271" i="5"/>
  <c r="EW271" i="5"/>
  <c r="EV271" i="5"/>
  <c r="EU271" i="5"/>
  <c r="ET271" i="5"/>
  <c r="ES271" i="5"/>
  <c r="ER271" i="5"/>
  <c r="EQ271" i="5"/>
  <c r="EP271" i="5"/>
  <c r="EO271" i="5"/>
  <c r="EN271" i="5"/>
  <c r="EM271" i="5"/>
  <c r="EL271" i="5"/>
  <c r="FA270" i="5"/>
  <c r="EZ270" i="5"/>
  <c r="EY270" i="5"/>
  <c r="EX270" i="5"/>
  <c r="EW270" i="5"/>
  <c r="EV270" i="5"/>
  <c r="EU270" i="5"/>
  <c r="ET270" i="5"/>
  <c r="ES270" i="5"/>
  <c r="ER270" i="5"/>
  <c r="EQ270" i="5"/>
  <c r="EP270" i="5"/>
  <c r="EO270" i="5"/>
  <c r="EN270" i="5"/>
  <c r="EM270" i="5"/>
  <c r="EL270" i="5"/>
  <c r="FA269" i="5"/>
  <c r="EZ269" i="5"/>
  <c r="EY269" i="5"/>
  <c r="EX269" i="5"/>
  <c r="EW269" i="5"/>
  <c r="EV269" i="5"/>
  <c r="EU269" i="5"/>
  <c r="ET269" i="5"/>
  <c r="ES269" i="5"/>
  <c r="ER269" i="5"/>
  <c r="EQ269" i="5"/>
  <c r="EP269" i="5"/>
  <c r="EO269" i="5"/>
  <c r="EN269" i="5"/>
  <c r="EM269" i="5"/>
  <c r="EL269" i="5"/>
  <c r="FA268" i="5"/>
  <c r="EZ268" i="5"/>
  <c r="EY268" i="5"/>
  <c r="EX268" i="5"/>
  <c r="EW268" i="5"/>
  <c r="EV268" i="5"/>
  <c r="EU268" i="5"/>
  <c r="ET268" i="5"/>
  <c r="ES268" i="5"/>
  <c r="ER268" i="5"/>
  <c r="EQ268" i="5"/>
  <c r="EP268" i="5"/>
  <c r="EO268" i="5"/>
  <c r="EN268" i="5"/>
  <c r="EM268" i="5"/>
  <c r="EL268" i="5"/>
  <c r="FA267" i="5"/>
  <c r="EZ267" i="5"/>
  <c r="EY267" i="5"/>
  <c r="EX267" i="5"/>
  <c r="EW267" i="5"/>
  <c r="EV267" i="5"/>
  <c r="EU267" i="5"/>
  <c r="ET267" i="5"/>
  <c r="ES267" i="5"/>
  <c r="ER267" i="5"/>
  <c r="EQ267" i="5"/>
  <c r="EP267" i="5"/>
  <c r="EO267" i="5"/>
  <c r="EN267" i="5"/>
  <c r="EM267" i="5"/>
  <c r="EL267" i="5"/>
  <c r="FA266" i="5"/>
  <c r="EZ266" i="5"/>
  <c r="EY266" i="5"/>
  <c r="EX266" i="5"/>
  <c r="EW266" i="5"/>
  <c r="EV266" i="5"/>
  <c r="EU266" i="5"/>
  <c r="ET266" i="5"/>
  <c r="ES266" i="5"/>
  <c r="ER266" i="5"/>
  <c r="EQ266" i="5"/>
  <c r="EP266" i="5"/>
  <c r="EO266" i="5"/>
  <c r="EN266" i="5"/>
  <c r="EM266" i="5"/>
  <c r="EL266" i="5"/>
  <c r="FA265" i="5"/>
  <c r="EZ265" i="5"/>
  <c r="EY265" i="5"/>
  <c r="EX265" i="5"/>
  <c r="EW265" i="5"/>
  <c r="EV265" i="5"/>
  <c r="EU265" i="5"/>
  <c r="ET265" i="5"/>
  <c r="ES265" i="5"/>
  <c r="ER265" i="5"/>
  <c r="EQ265" i="5"/>
  <c r="EP265" i="5"/>
  <c r="EO265" i="5"/>
  <c r="EN265" i="5"/>
  <c r="EM265" i="5"/>
  <c r="EL265" i="5"/>
  <c r="FA264" i="5"/>
  <c r="EZ264" i="5"/>
  <c r="EY264" i="5"/>
  <c r="EX264" i="5"/>
  <c r="EW264" i="5"/>
  <c r="EV264" i="5"/>
  <c r="EU264" i="5"/>
  <c r="ET264" i="5"/>
  <c r="ES264" i="5"/>
  <c r="ER264" i="5"/>
  <c r="EQ264" i="5"/>
  <c r="EP264" i="5"/>
  <c r="EO264" i="5"/>
  <c r="EN264" i="5"/>
  <c r="EM264" i="5"/>
  <c r="EL264" i="5"/>
  <c r="FA263" i="5"/>
  <c r="EZ263" i="5"/>
  <c r="EY263" i="5"/>
  <c r="EX263" i="5"/>
  <c r="EW263" i="5"/>
  <c r="EV263" i="5"/>
  <c r="EU263" i="5"/>
  <c r="ET263" i="5"/>
  <c r="ES263" i="5"/>
  <c r="ER263" i="5"/>
  <c r="EQ263" i="5"/>
  <c r="EP263" i="5"/>
  <c r="EO263" i="5"/>
  <c r="EN263" i="5"/>
  <c r="EM263" i="5"/>
  <c r="EL263" i="5"/>
  <c r="FA262" i="5"/>
  <c r="EZ262" i="5"/>
  <c r="EY262" i="5"/>
  <c r="EX262" i="5"/>
  <c r="EW262" i="5"/>
  <c r="EV262" i="5"/>
  <c r="EU262" i="5"/>
  <c r="ET262" i="5"/>
  <c r="ES262" i="5"/>
  <c r="ER262" i="5"/>
  <c r="EQ262" i="5"/>
  <c r="EP262" i="5"/>
  <c r="EO262" i="5"/>
  <c r="EN262" i="5"/>
  <c r="EM262" i="5"/>
  <c r="EL262" i="5"/>
  <c r="FA261" i="5"/>
  <c r="EZ261" i="5"/>
  <c r="EY261" i="5"/>
  <c r="EX261" i="5"/>
  <c r="EW261" i="5"/>
  <c r="EV261" i="5"/>
  <c r="EU261" i="5"/>
  <c r="ET261" i="5"/>
  <c r="ES261" i="5"/>
  <c r="ER261" i="5"/>
  <c r="EQ261" i="5"/>
  <c r="EP261" i="5"/>
  <c r="EO261" i="5"/>
  <c r="EN261" i="5"/>
  <c r="EM261" i="5"/>
  <c r="EL261" i="5"/>
  <c r="FA260" i="5"/>
  <c r="EZ260" i="5"/>
  <c r="EY260" i="5"/>
  <c r="EX260" i="5"/>
  <c r="EW260" i="5"/>
  <c r="EV260" i="5"/>
  <c r="EU260" i="5"/>
  <c r="ET260" i="5"/>
  <c r="ES260" i="5"/>
  <c r="ER260" i="5"/>
  <c r="EQ260" i="5"/>
  <c r="EP260" i="5"/>
  <c r="EO260" i="5"/>
  <c r="EN260" i="5"/>
  <c r="EM260" i="5"/>
  <c r="EL260" i="5"/>
  <c r="FA259" i="5"/>
  <c r="EZ259" i="5"/>
  <c r="EY259" i="5"/>
  <c r="EX259" i="5"/>
  <c r="EW259" i="5"/>
  <c r="EV259" i="5"/>
  <c r="EU259" i="5"/>
  <c r="ET259" i="5"/>
  <c r="ES259" i="5"/>
  <c r="ER259" i="5"/>
  <c r="EQ259" i="5"/>
  <c r="EP259" i="5"/>
  <c r="EO259" i="5"/>
  <c r="EN259" i="5"/>
  <c r="EM259" i="5"/>
  <c r="EL259" i="5"/>
  <c r="FA258" i="5"/>
  <c r="EZ258" i="5"/>
  <c r="EY258" i="5"/>
  <c r="EX258" i="5"/>
  <c r="EW258" i="5"/>
  <c r="EV258" i="5"/>
  <c r="EU258" i="5"/>
  <c r="ET258" i="5"/>
  <c r="ES258" i="5"/>
  <c r="ER258" i="5"/>
  <c r="EQ258" i="5"/>
  <c r="EP258" i="5"/>
  <c r="EO258" i="5"/>
  <c r="EN258" i="5"/>
  <c r="EM258" i="5"/>
  <c r="EL258" i="5"/>
  <c r="FA257" i="5"/>
  <c r="EZ257" i="5"/>
  <c r="EY257" i="5"/>
  <c r="EX257" i="5"/>
  <c r="EW257" i="5"/>
  <c r="EV257" i="5"/>
  <c r="EU257" i="5"/>
  <c r="ET257" i="5"/>
  <c r="ES257" i="5"/>
  <c r="ER257" i="5"/>
  <c r="EQ257" i="5"/>
  <c r="EP257" i="5"/>
  <c r="EO257" i="5"/>
  <c r="EN257" i="5"/>
  <c r="EM257" i="5"/>
  <c r="EL257" i="5"/>
  <c r="FA256" i="5"/>
  <c r="EZ256" i="5"/>
  <c r="EY256" i="5"/>
  <c r="EX256" i="5"/>
  <c r="EW256" i="5"/>
  <c r="EV256" i="5"/>
  <c r="EU256" i="5"/>
  <c r="ET256" i="5"/>
  <c r="ES256" i="5"/>
  <c r="ER256" i="5"/>
  <c r="EQ256" i="5"/>
  <c r="EP256" i="5"/>
  <c r="EO256" i="5"/>
  <c r="EN256" i="5"/>
  <c r="EM256" i="5"/>
  <c r="EL256" i="5"/>
  <c r="FA255" i="5"/>
  <c r="EZ255" i="5"/>
  <c r="EY255" i="5"/>
  <c r="EX255" i="5"/>
  <c r="EW255" i="5"/>
  <c r="EV255" i="5"/>
  <c r="EU255" i="5"/>
  <c r="ET255" i="5"/>
  <c r="ES255" i="5"/>
  <c r="ER255" i="5"/>
  <c r="EQ255" i="5"/>
  <c r="EP255" i="5"/>
  <c r="EO255" i="5"/>
  <c r="EN255" i="5"/>
  <c r="EM255" i="5"/>
  <c r="EL255" i="5"/>
  <c r="FA254" i="5"/>
  <c r="EZ254" i="5"/>
  <c r="EY254" i="5"/>
  <c r="EX254" i="5"/>
  <c r="EW254" i="5"/>
  <c r="EV254" i="5"/>
  <c r="EU254" i="5"/>
  <c r="ET254" i="5"/>
  <c r="ES254" i="5"/>
  <c r="ER254" i="5"/>
  <c r="EQ254" i="5"/>
  <c r="EP254" i="5"/>
  <c r="EO254" i="5"/>
  <c r="EN254" i="5"/>
  <c r="EM254" i="5"/>
  <c r="EL254" i="5"/>
  <c r="FA253" i="5"/>
  <c r="EZ253" i="5"/>
  <c r="EY253" i="5"/>
  <c r="EX253" i="5"/>
  <c r="EW253" i="5"/>
  <c r="EV253" i="5"/>
  <c r="EU253" i="5"/>
  <c r="ET253" i="5"/>
  <c r="ES253" i="5"/>
  <c r="ER253" i="5"/>
  <c r="EQ253" i="5"/>
  <c r="EP253" i="5"/>
  <c r="EO253" i="5"/>
  <c r="EN253" i="5"/>
  <c r="EM253" i="5"/>
  <c r="EL253" i="5"/>
  <c r="FA252" i="5"/>
  <c r="EZ252" i="5"/>
  <c r="EY252" i="5"/>
  <c r="EX252" i="5"/>
  <c r="EW252" i="5"/>
  <c r="EV252" i="5"/>
  <c r="EU252" i="5"/>
  <c r="ET252" i="5"/>
  <c r="ES252" i="5"/>
  <c r="ER252" i="5"/>
  <c r="EQ252" i="5"/>
  <c r="EP252" i="5"/>
  <c r="EO252" i="5"/>
  <c r="EN252" i="5"/>
  <c r="EM252" i="5"/>
  <c r="EL252" i="5"/>
  <c r="FA251" i="5"/>
  <c r="EZ251" i="5"/>
  <c r="EY251" i="5"/>
  <c r="EX251" i="5"/>
  <c r="EW251" i="5"/>
  <c r="EV251" i="5"/>
  <c r="EU251" i="5"/>
  <c r="ET251" i="5"/>
  <c r="ES251" i="5"/>
  <c r="ER251" i="5"/>
  <c r="EQ251" i="5"/>
  <c r="EP251" i="5"/>
  <c r="EO251" i="5"/>
  <c r="EN251" i="5"/>
  <c r="EM251" i="5"/>
  <c r="EL251" i="5"/>
  <c r="FA250" i="5"/>
  <c r="EZ250" i="5"/>
  <c r="EY250" i="5"/>
  <c r="EX250" i="5"/>
  <c r="EW250" i="5"/>
  <c r="EV250" i="5"/>
  <c r="EU250" i="5"/>
  <c r="ET250" i="5"/>
  <c r="ES250" i="5"/>
  <c r="ER250" i="5"/>
  <c r="EQ250" i="5"/>
  <c r="EP250" i="5"/>
  <c r="EO250" i="5"/>
  <c r="EN250" i="5"/>
  <c r="EM250" i="5"/>
  <c r="EL250" i="5"/>
  <c r="FA249" i="5"/>
  <c r="EZ249" i="5"/>
  <c r="EY249" i="5"/>
  <c r="EX249" i="5"/>
  <c r="EW249" i="5"/>
  <c r="EV249" i="5"/>
  <c r="EU249" i="5"/>
  <c r="ET249" i="5"/>
  <c r="ES249" i="5"/>
  <c r="ER249" i="5"/>
  <c r="EQ249" i="5"/>
  <c r="EP249" i="5"/>
  <c r="EO249" i="5"/>
  <c r="EN249" i="5"/>
  <c r="EM249" i="5"/>
  <c r="EL249" i="5"/>
  <c r="FA248" i="5"/>
  <c r="EZ248" i="5"/>
  <c r="EY248" i="5"/>
  <c r="EX248" i="5"/>
  <c r="EW248" i="5"/>
  <c r="EV248" i="5"/>
  <c r="EU248" i="5"/>
  <c r="ET248" i="5"/>
  <c r="ES248" i="5"/>
  <c r="ER248" i="5"/>
  <c r="EQ248" i="5"/>
  <c r="EP248" i="5"/>
  <c r="EO248" i="5"/>
  <c r="EN248" i="5"/>
  <c r="EM248" i="5"/>
  <c r="EL248" i="5"/>
  <c r="FA247" i="5"/>
  <c r="EZ247" i="5"/>
  <c r="EY247" i="5"/>
  <c r="EX247" i="5"/>
  <c r="EW247" i="5"/>
  <c r="EV247" i="5"/>
  <c r="EU247" i="5"/>
  <c r="ET247" i="5"/>
  <c r="ES247" i="5"/>
  <c r="ER247" i="5"/>
  <c r="EQ247" i="5"/>
  <c r="EP247" i="5"/>
  <c r="EO247" i="5"/>
  <c r="EN247" i="5"/>
  <c r="EM247" i="5"/>
  <c r="EL247" i="5"/>
  <c r="FA246" i="5"/>
  <c r="EZ246" i="5"/>
  <c r="EY246" i="5"/>
  <c r="EX246" i="5"/>
  <c r="EW246" i="5"/>
  <c r="EV246" i="5"/>
  <c r="EU246" i="5"/>
  <c r="ET246" i="5"/>
  <c r="ES246" i="5"/>
  <c r="ER246" i="5"/>
  <c r="EQ246" i="5"/>
  <c r="EP246" i="5"/>
  <c r="EO246" i="5"/>
  <c r="EN246" i="5"/>
  <c r="EM246" i="5"/>
  <c r="EL246" i="5"/>
  <c r="FA245" i="5"/>
  <c r="EZ245" i="5"/>
  <c r="EY245" i="5"/>
  <c r="EX245" i="5"/>
  <c r="EW245" i="5"/>
  <c r="EV245" i="5"/>
  <c r="EU245" i="5"/>
  <c r="ET245" i="5"/>
  <c r="ES245" i="5"/>
  <c r="ER245" i="5"/>
  <c r="EQ245" i="5"/>
  <c r="EP245" i="5"/>
  <c r="EO245" i="5"/>
  <c r="EN245" i="5"/>
  <c r="EM245" i="5"/>
  <c r="EL245" i="5"/>
  <c r="FA244" i="5"/>
  <c r="EZ244" i="5"/>
  <c r="EY244" i="5"/>
  <c r="EX244" i="5"/>
  <c r="EW244" i="5"/>
  <c r="EV244" i="5"/>
  <c r="EU244" i="5"/>
  <c r="ET244" i="5"/>
  <c r="ES244" i="5"/>
  <c r="ER244" i="5"/>
  <c r="EQ244" i="5"/>
  <c r="EP244" i="5"/>
  <c r="EO244" i="5"/>
  <c r="EN244" i="5"/>
  <c r="EM244" i="5"/>
  <c r="EL244" i="5"/>
  <c r="FA243" i="5"/>
  <c r="EZ243" i="5"/>
  <c r="EY243" i="5"/>
  <c r="EX243" i="5"/>
  <c r="EW243" i="5"/>
  <c r="EV243" i="5"/>
  <c r="EU243" i="5"/>
  <c r="ET243" i="5"/>
  <c r="ES243" i="5"/>
  <c r="ER243" i="5"/>
  <c r="EQ243" i="5"/>
  <c r="EP243" i="5"/>
  <c r="EO243" i="5"/>
  <c r="EN243" i="5"/>
  <c r="EM243" i="5"/>
  <c r="EL243" i="5"/>
  <c r="FA242" i="5"/>
  <c r="EZ242" i="5"/>
  <c r="EY242" i="5"/>
  <c r="EX242" i="5"/>
  <c r="EW242" i="5"/>
  <c r="EV242" i="5"/>
  <c r="EU242" i="5"/>
  <c r="ET242" i="5"/>
  <c r="ES242" i="5"/>
  <c r="ER242" i="5"/>
  <c r="EQ242" i="5"/>
  <c r="EP242" i="5"/>
  <c r="EO242" i="5"/>
  <c r="EN242" i="5"/>
  <c r="EM242" i="5"/>
  <c r="EL242" i="5"/>
  <c r="FA241" i="5"/>
  <c r="EZ241" i="5"/>
  <c r="EY241" i="5"/>
  <c r="EX241" i="5"/>
  <c r="EW241" i="5"/>
  <c r="EV241" i="5"/>
  <c r="EU241" i="5"/>
  <c r="ET241" i="5"/>
  <c r="ES241" i="5"/>
  <c r="ER241" i="5"/>
  <c r="EQ241" i="5"/>
  <c r="EP241" i="5"/>
  <c r="EO241" i="5"/>
  <c r="EN241" i="5"/>
  <c r="EM241" i="5"/>
  <c r="EL241" i="5"/>
  <c r="FA240" i="5"/>
  <c r="EZ240" i="5"/>
  <c r="EY240" i="5"/>
  <c r="EX240" i="5"/>
  <c r="EW240" i="5"/>
  <c r="EV240" i="5"/>
  <c r="EU240" i="5"/>
  <c r="ET240" i="5"/>
  <c r="ES240" i="5"/>
  <c r="ER240" i="5"/>
  <c r="EQ240" i="5"/>
  <c r="EP240" i="5"/>
  <c r="EO240" i="5"/>
  <c r="EN240" i="5"/>
  <c r="EM240" i="5"/>
  <c r="EL240" i="5"/>
  <c r="FA239" i="5"/>
  <c r="EZ239" i="5"/>
  <c r="EY239" i="5"/>
  <c r="EX239" i="5"/>
  <c r="EW239" i="5"/>
  <c r="EV239" i="5"/>
  <c r="EU239" i="5"/>
  <c r="ET239" i="5"/>
  <c r="ES239" i="5"/>
  <c r="ER239" i="5"/>
  <c r="EQ239" i="5"/>
  <c r="EP239" i="5"/>
  <c r="EO239" i="5"/>
  <c r="EN239" i="5"/>
  <c r="EM239" i="5"/>
  <c r="EL239" i="5"/>
  <c r="FA238" i="5"/>
  <c r="EZ238" i="5"/>
  <c r="EY238" i="5"/>
  <c r="EX238" i="5"/>
  <c r="EW238" i="5"/>
  <c r="EV238" i="5"/>
  <c r="EU238" i="5"/>
  <c r="ET238" i="5"/>
  <c r="ES238" i="5"/>
  <c r="ER238" i="5"/>
  <c r="EQ238" i="5"/>
  <c r="EP238" i="5"/>
  <c r="EO238" i="5"/>
  <c r="EN238" i="5"/>
  <c r="EM238" i="5"/>
  <c r="EL238" i="5"/>
  <c r="FA237" i="5"/>
  <c r="EZ237" i="5"/>
  <c r="EY237" i="5"/>
  <c r="EX237" i="5"/>
  <c r="EW237" i="5"/>
  <c r="EV237" i="5"/>
  <c r="EU237" i="5"/>
  <c r="ET237" i="5"/>
  <c r="ES237" i="5"/>
  <c r="ER237" i="5"/>
  <c r="EQ237" i="5"/>
  <c r="EP237" i="5"/>
  <c r="EO237" i="5"/>
  <c r="EN237" i="5"/>
  <c r="EM237" i="5"/>
  <c r="EL237" i="5"/>
  <c r="FA236" i="5"/>
  <c r="EZ236" i="5"/>
  <c r="EY236" i="5"/>
  <c r="EX236" i="5"/>
  <c r="EW236" i="5"/>
  <c r="EV236" i="5"/>
  <c r="EU236" i="5"/>
  <c r="ET236" i="5"/>
  <c r="ES236" i="5"/>
  <c r="ER236" i="5"/>
  <c r="EQ236" i="5"/>
  <c r="EP236" i="5"/>
  <c r="EO236" i="5"/>
  <c r="EN236" i="5"/>
  <c r="EM236" i="5"/>
  <c r="EL236" i="5"/>
  <c r="FA235" i="5"/>
  <c r="EZ235" i="5"/>
  <c r="EY235" i="5"/>
  <c r="EX235" i="5"/>
  <c r="EW235" i="5"/>
  <c r="EV235" i="5"/>
  <c r="EU235" i="5"/>
  <c r="ET235" i="5"/>
  <c r="ES235" i="5"/>
  <c r="ER235" i="5"/>
  <c r="EQ235" i="5"/>
  <c r="EP235" i="5"/>
  <c r="EO235" i="5"/>
  <c r="EN235" i="5"/>
  <c r="EM235" i="5"/>
  <c r="EL235" i="5"/>
  <c r="FA234" i="5"/>
  <c r="EZ234" i="5"/>
  <c r="EY234" i="5"/>
  <c r="EX234" i="5"/>
  <c r="EW234" i="5"/>
  <c r="EV234" i="5"/>
  <c r="EU234" i="5"/>
  <c r="ET234" i="5"/>
  <c r="ES234" i="5"/>
  <c r="ER234" i="5"/>
  <c r="EQ234" i="5"/>
  <c r="EP234" i="5"/>
  <c r="EO234" i="5"/>
  <c r="EN234" i="5"/>
  <c r="EM234" i="5"/>
  <c r="EL234" i="5"/>
  <c r="FA233" i="5"/>
  <c r="EZ233" i="5"/>
  <c r="EY233" i="5"/>
  <c r="EX233" i="5"/>
  <c r="EW233" i="5"/>
  <c r="EV233" i="5"/>
  <c r="EU233" i="5"/>
  <c r="ET233" i="5"/>
  <c r="ES233" i="5"/>
  <c r="ER233" i="5"/>
  <c r="EQ233" i="5"/>
  <c r="EP233" i="5"/>
  <c r="EO233" i="5"/>
  <c r="EN233" i="5"/>
  <c r="EM233" i="5"/>
  <c r="EL233" i="5"/>
  <c r="FA232" i="5"/>
  <c r="EZ232" i="5"/>
  <c r="EY232" i="5"/>
  <c r="EX232" i="5"/>
  <c r="EW232" i="5"/>
  <c r="EV232" i="5"/>
  <c r="EU232" i="5"/>
  <c r="ET232" i="5"/>
  <c r="ES232" i="5"/>
  <c r="ER232" i="5"/>
  <c r="EQ232" i="5"/>
  <c r="EP232" i="5"/>
  <c r="EO232" i="5"/>
  <c r="EN232" i="5"/>
  <c r="EM232" i="5"/>
  <c r="EL232" i="5"/>
  <c r="FA231" i="5"/>
  <c r="EZ231" i="5"/>
  <c r="EY231" i="5"/>
  <c r="EX231" i="5"/>
  <c r="EW231" i="5"/>
  <c r="EV231" i="5"/>
  <c r="EU231" i="5"/>
  <c r="ET231" i="5"/>
  <c r="ES231" i="5"/>
  <c r="ER231" i="5"/>
  <c r="EQ231" i="5"/>
  <c r="EP231" i="5"/>
  <c r="EO231" i="5"/>
  <c r="EN231" i="5"/>
  <c r="EM231" i="5"/>
  <c r="EL231" i="5"/>
  <c r="FA230" i="5"/>
  <c r="EZ230" i="5"/>
  <c r="EY230" i="5"/>
  <c r="EX230" i="5"/>
  <c r="EW230" i="5"/>
  <c r="EV230" i="5"/>
  <c r="EU230" i="5"/>
  <c r="ET230" i="5"/>
  <c r="ES230" i="5"/>
  <c r="ER230" i="5"/>
  <c r="EQ230" i="5"/>
  <c r="EP230" i="5"/>
  <c r="EO230" i="5"/>
  <c r="EN230" i="5"/>
  <c r="EM230" i="5"/>
  <c r="EL230" i="5"/>
  <c r="FA229" i="5"/>
  <c r="EZ229" i="5"/>
  <c r="EY229" i="5"/>
  <c r="EX229" i="5"/>
  <c r="EW229" i="5"/>
  <c r="EV229" i="5"/>
  <c r="EU229" i="5"/>
  <c r="ET229" i="5"/>
  <c r="ES229" i="5"/>
  <c r="ER229" i="5"/>
  <c r="EQ229" i="5"/>
  <c r="EP229" i="5"/>
  <c r="EO229" i="5"/>
  <c r="EN229" i="5"/>
  <c r="EM229" i="5"/>
  <c r="EL229" i="5"/>
  <c r="FA228" i="5"/>
  <c r="EZ228" i="5"/>
  <c r="EY228" i="5"/>
  <c r="EX228" i="5"/>
  <c r="EW228" i="5"/>
  <c r="EV228" i="5"/>
  <c r="EU228" i="5"/>
  <c r="ET228" i="5"/>
  <c r="ES228" i="5"/>
  <c r="ER228" i="5"/>
  <c r="EQ228" i="5"/>
  <c r="EP228" i="5"/>
  <c r="EO228" i="5"/>
  <c r="EN228" i="5"/>
  <c r="EM228" i="5"/>
  <c r="EL228" i="5"/>
  <c r="FA227" i="5"/>
  <c r="EZ227" i="5"/>
  <c r="EY227" i="5"/>
  <c r="EX227" i="5"/>
  <c r="EW227" i="5"/>
  <c r="EV227" i="5"/>
  <c r="EU227" i="5"/>
  <c r="ET227" i="5"/>
  <c r="ES227" i="5"/>
  <c r="ER227" i="5"/>
  <c r="EQ227" i="5"/>
  <c r="EP227" i="5"/>
  <c r="EO227" i="5"/>
  <c r="EN227" i="5"/>
  <c r="EM227" i="5"/>
  <c r="EL227" i="5"/>
  <c r="FA226" i="5"/>
  <c r="EZ226" i="5"/>
  <c r="EY226" i="5"/>
  <c r="EX226" i="5"/>
  <c r="EW226" i="5"/>
  <c r="EV226" i="5"/>
  <c r="EU226" i="5"/>
  <c r="ET226" i="5"/>
  <c r="ES226" i="5"/>
  <c r="ER226" i="5"/>
  <c r="EQ226" i="5"/>
  <c r="EP226" i="5"/>
  <c r="EO226" i="5"/>
  <c r="EN226" i="5"/>
  <c r="EM226" i="5"/>
  <c r="EL226" i="5"/>
  <c r="FA225" i="5"/>
  <c r="EZ225" i="5"/>
  <c r="EY225" i="5"/>
  <c r="EX225" i="5"/>
  <c r="EW225" i="5"/>
  <c r="EV225" i="5"/>
  <c r="EU225" i="5"/>
  <c r="ET225" i="5"/>
  <c r="ES225" i="5"/>
  <c r="ER225" i="5"/>
  <c r="EQ225" i="5"/>
  <c r="EP225" i="5"/>
  <c r="EO225" i="5"/>
  <c r="EN225" i="5"/>
  <c r="EM225" i="5"/>
  <c r="EL225" i="5"/>
  <c r="FA224" i="5"/>
  <c r="EZ224" i="5"/>
  <c r="EY224" i="5"/>
  <c r="EX224" i="5"/>
  <c r="EW224" i="5"/>
  <c r="EV224" i="5"/>
  <c r="EU224" i="5"/>
  <c r="ET224" i="5"/>
  <c r="ES224" i="5"/>
  <c r="ER224" i="5"/>
  <c r="EQ224" i="5"/>
  <c r="EP224" i="5"/>
  <c r="EO224" i="5"/>
  <c r="EN224" i="5"/>
  <c r="EM224" i="5"/>
  <c r="EL224" i="5"/>
  <c r="FA223" i="5"/>
  <c r="EZ223" i="5"/>
  <c r="EY223" i="5"/>
  <c r="EX223" i="5"/>
  <c r="EW223" i="5"/>
  <c r="EV223" i="5"/>
  <c r="EU223" i="5"/>
  <c r="ET223" i="5"/>
  <c r="ES223" i="5"/>
  <c r="ER223" i="5"/>
  <c r="EQ223" i="5"/>
  <c r="EP223" i="5"/>
  <c r="EO223" i="5"/>
  <c r="EN223" i="5"/>
  <c r="EM223" i="5"/>
  <c r="EL223" i="5"/>
  <c r="FA222" i="5"/>
  <c r="EZ222" i="5"/>
  <c r="EY222" i="5"/>
  <c r="EX222" i="5"/>
  <c r="EW222" i="5"/>
  <c r="EV222" i="5"/>
  <c r="EU222" i="5"/>
  <c r="ET222" i="5"/>
  <c r="ES222" i="5"/>
  <c r="ER222" i="5"/>
  <c r="EQ222" i="5"/>
  <c r="EP222" i="5"/>
  <c r="EO222" i="5"/>
  <c r="EN222" i="5"/>
  <c r="EM222" i="5"/>
  <c r="EL222" i="5"/>
  <c r="FA221" i="5"/>
  <c r="EZ221" i="5"/>
  <c r="EY221" i="5"/>
  <c r="EX221" i="5"/>
  <c r="EW221" i="5"/>
  <c r="EV221" i="5"/>
  <c r="EU221" i="5"/>
  <c r="ET221" i="5"/>
  <c r="ES221" i="5"/>
  <c r="ER221" i="5"/>
  <c r="EQ221" i="5"/>
  <c r="EP221" i="5"/>
  <c r="EO221" i="5"/>
  <c r="EN221" i="5"/>
  <c r="EM221" i="5"/>
  <c r="EL221" i="5"/>
  <c r="FA220" i="5"/>
  <c r="EZ220" i="5"/>
  <c r="EY220" i="5"/>
  <c r="EX220" i="5"/>
  <c r="EW220" i="5"/>
  <c r="EV220" i="5"/>
  <c r="EU220" i="5"/>
  <c r="ET220" i="5"/>
  <c r="ES220" i="5"/>
  <c r="ER220" i="5"/>
  <c r="EQ220" i="5"/>
  <c r="EP220" i="5"/>
  <c r="EO220" i="5"/>
  <c r="EN220" i="5"/>
  <c r="EM220" i="5"/>
  <c r="EL220" i="5"/>
  <c r="FA219" i="5"/>
  <c r="EZ219" i="5"/>
  <c r="EY219" i="5"/>
  <c r="EX219" i="5"/>
  <c r="EW219" i="5"/>
  <c r="EV219" i="5"/>
  <c r="EU219" i="5"/>
  <c r="ET219" i="5"/>
  <c r="ES219" i="5"/>
  <c r="ER219" i="5"/>
  <c r="EQ219" i="5"/>
  <c r="EP219" i="5"/>
  <c r="EO219" i="5"/>
  <c r="EN219" i="5"/>
  <c r="EM219" i="5"/>
  <c r="EL219" i="5"/>
  <c r="FA218" i="5"/>
  <c r="EZ218" i="5"/>
  <c r="EY218" i="5"/>
  <c r="EX218" i="5"/>
  <c r="EW218" i="5"/>
  <c r="EV218" i="5"/>
  <c r="EU218" i="5"/>
  <c r="ET218" i="5"/>
  <c r="ES218" i="5"/>
  <c r="ER218" i="5"/>
  <c r="EQ218" i="5"/>
  <c r="EP218" i="5"/>
  <c r="EO218" i="5"/>
  <c r="EN218" i="5"/>
  <c r="EM218" i="5"/>
  <c r="EL218" i="5"/>
  <c r="FA217" i="5"/>
  <c r="EZ217" i="5"/>
  <c r="EY217" i="5"/>
  <c r="EX217" i="5"/>
  <c r="EW217" i="5"/>
  <c r="EV217" i="5"/>
  <c r="EU217" i="5"/>
  <c r="ET217" i="5"/>
  <c r="ES217" i="5"/>
  <c r="ER217" i="5"/>
  <c r="EQ217" i="5"/>
  <c r="EP217" i="5"/>
  <c r="EO217" i="5"/>
  <c r="EN217" i="5"/>
  <c r="EM217" i="5"/>
  <c r="EL217" i="5"/>
  <c r="FA216" i="5"/>
  <c r="EZ216" i="5"/>
  <c r="EY216" i="5"/>
  <c r="EX216" i="5"/>
  <c r="EW216" i="5"/>
  <c r="EV216" i="5"/>
  <c r="EU216" i="5"/>
  <c r="ET216" i="5"/>
  <c r="ES216" i="5"/>
  <c r="ER216" i="5"/>
  <c r="EQ216" i="5"/>
  <c r="EP216" i="5"/>
  <c r="EO216" i="5"/>
  <c r="EN216" i="5"/>
  <c r="EM216" i="5"/>
  <c r="EL216" i="5"/>
  <c r="FA215" i="5"/>
  <c r="EZ215" i="5"/>
  <c r="EY215" i="5"/>
  <c r="EX215" i="5"/>
  <c r="EW215" i="5"/>
  <c r="EV215" i="5"/>
  <c r="EU215" i="5"/>
  <c r="ET215" i="5"/>
  <c r="ES215" i="5"/>
  <c r="ER215" i="5"/>
  <c r="EQ215" i="5"/>
  <c r="EP215" i="5"/>
  <c r="EO215" i="5"/>
  <c r="EN215" i="5"/>
  <c r="EM215" i="5"/>
  <c r="EL215" i="5"/>
  <c r="FA214" i="5"/>
  <c r="EZ214" i="5"/>
  <c r="EY214" i="5"/>
  <c r="EX214" i="5"/>
  <c r="EW214" i="5"/>
  <c r="EV214" i="5"/>
  <c r="EU214" i="5"/>
  <c r="ET214" i="5"/>
  <c r="ES214" i="5"/>
  <c r="ER214" i="5"/>
  <c r="EQ214" i="5"/>
  <c r="EP214" i="5"/>
  <c r="EO214" i="5"/>
  <c r="EN214" i="5"/>
  <c r="EM214" i="5"/>
  <c r="EL214" i="5"/>
  <c r="FA213" i="5"/>
  <c r="EZ213" i="5"/>
  <c r="EY213" i="5"/>
  <c r="EX213" i="5"/>
  <c r="EW213" i="5"/>
  <c r="EV213" i="5"/>
  <c r="EU213" i="5"/>
  <c r="ET213" i="5"/>
  <c r="ES213" i="5"/>
  <c r="ER213" i="5"/>
  <c r="EQ213" i="5"/>
  <c r="EP213" i="5"/>
  <c r="EO213" i="5"/>
  <c r="EN213" i="5"/>
  <c r="EM213" i="5"/>
  <c r="EL213" i="5"/>
  <c r="FA212" i="5"/>
  <c r="EZ212" i="5"/>
  <c r="EY212" i="5"/>
  <c r="EX212" i="5"/>
  <c r="EW212" i="5"/>
  <c r="EV212" i="5"/>
  <c r="EU212" i="5"/>
  <c r="ET212" i="5"/>
  <c r="ES212" i="5"/>
  <c r="ER212" i="5"/>
  <c r="EQ212" i="5"/>
  <c r="EP212" i="5"/>
  <c r="EO212" i="5"/>
  <c r="EN212" i="5"/>
  <c r="EM212" i="5"/>
  <c r="EL212" i="5"/>
  <c r="FA211" i="5"/>
  <c r="EZ211" i="5"/>
  <c r="EY211" i="5"/>
  <c r="EX211" i="5"/>
  <c r="EW211" i="5"/>
  <c r="EV211" i="5"/>
  <c r="EU211" i="5"/>
  <c r="ET211" i="5"/>
  <c r="ES211" i="5"/>
  <c r="ER211" i="5"/>
  <c r="EQ211" i="5"/>
  <c r="EP211" i="5"/>
  <c r="EO211" i="5"/>
  <c r="EN211" i="5"/>
  <c r="EM211" i="5"/>
  <c r="EL211" i="5"/>
  <c r="FA210" i="5"/>
  <c r="EZ210" i="5"/>
  <c r="EY210" i="5"/>
  <c r="EX210" i="5"/>
  <c r="EW210" i="5"/>
  <c r="EV210" i="5"/>
  <c r="EU210" i="5"/>
  <c r="ET210" i="5"/>
  <c r="ES210" i="5"/>
  <c r="ER210" i="5"/>
  <c r="EQ210" i="5"/>
  <c r="EP210" i="5"/>
  <c r="EO210" i="5"/>
  <c r="EN210" i="5"/>
  <c r="EM210" i="5"/>
  <c r="EL210" i="5"/>
  <c r="FA209" i="5"/>
  <c r="EZ209" i="5"/>
  <c r="EY209" i="5"/>
  <c r="EX209" i="5"/>
  <c r="EW209" i="5"/>
  <c r="EV209" i="5"/>
  <c r="EU209" i="5"/>
  <c r="ET209" i="5"/>
  <c r="ES209" i="5"/>
  <c r="ER209" i="5"/>
  <c r="EQ209" i="5"/>
  <c r="EP209" i="5"/>
  <c r="EO209" i="5"/>
  <c r="EN209" i="5"/>
  <c r="EM209" i="5"/>
  <c r="EL209" i="5"/>
  <c r="FA208" i="5"/>
  <c r="EZ208" i="5"/>
  <c r="EY208" i="5"/>
  <c r="EX208" i="5"/>
  <c r="EW208" i="5"/>
  <c r="EV208" i="5"/>
  <c r="EU208" i="5"/>
  <c r="ET208" i="5"/>
  <c r="ES208" i="5"/>
  <c r="ER208" i="5"/>
  <c r="EQ208" i="5"/>
  <c r="EP208" i="5"/>
  <c r="EO208" i="5"/>
  <c r="EN208" i="5"/>
  <c r="EM208" i="5"/>
  <c r="EL208" i="5"/>
  <c r="FA207" i="5"/>
  <c r="EZ207" i="5"/>
  <c r="EY207" i="5"/>
  <c r="EX207" i="5"/>
  <c r="EW207" i="5"/>
  <c r="EV207" i="5"/>
  <c r="EU207" i="5"/>
  <c r="ET207" i="5"/>
  <c r="ES207" i="5"/>
  <c r="ER207" i="5"/>
  <c r="EQ207" i="5"/>
  <c r="EP207" i="5"/>
  <c r="EO207" i="5"/>
  <c r="EN207" i="5"/>
  <c r="EM207" i="5"/>
  <c r="EL207" i="5"/>
  <c r="FA206" i="5"/>
  <c r="EZ206" i="5"/>
  <c r="EY206" i="5"/>
  <c r="EX206" i="5"/>
  <c r="EW206" i="5"/>
  <c r="EV206" i="5"/>
  <c r="EU206" i="5"/>
  <c r="ET206" i="5"/>
  <c r="ES206" i="5"/>
  <c r="ER206" i="5"/>
  <c r="EQ206" i="5"/>
  <c r="EP206" i="5"/>
  <c r="EO206" i="5"/>
  <c r="EN206" i="5"/>
  <c r="EM206" i="5"/>
  <c r="EL206" i="5"/>
  <c r="FA205" i="5"/>
  <c r="EZ205" i="5"/>
  <c r="EY205" i="5"/>
  <c r="EX205" i="5"/>
  <c r="EW205" i="5"/>
  <c r="EV205" i="5"/>
  <c r="EU205" i="5"/>
  <c r="ET205" i="5"/>
  <c r="ES205" i="5"/>
  <c r="ER205" i="5"/>
  <c r="EQ205" i="5"/>
  <c r="EP205" i="5"/>
  <c r="EO205" i="5"/>
  <c r="EN205" i="5"/>
  <c r="EM205" i="5"/>
  <c r="EL205" i="5"/>
  <c r="FA204" i="5"/>
  <c r="EZ204" i="5"/>
  <c r="EY204" i="5"/>
  <c r="EX204" i="5"/>
  <c r="EW204" i="5"/>
  <c r="EV204" i="5"/>
  <c r="EU204" i="5"/>
  <c r="ET204" i="5"/>
  <c r="ES204" i="5"/>
  <c r="ER204" i="5"/>
  <c r="EQ204" i="5"/>
  <c r="EP204" i="5"/>
  <c r="EO204" i="5"/>
  <c r="EN204" i="5"/>
  <c r="EM204" i="5"/>
  <c r="EL204" i="5"/>
  <c r="FA203" i="5"/>
  <c r="EZ203" i="5"/>
  <c r="EY203" i="5"/>
  <c r="EX203" i="5"/>
  <c r="EW203" i="5"/>
  <c r="EV203" i="5"/>
  <c r="EU203" i="5"/>
  <c r="ET203" i="5"/>
  <c r="ES203" i="5"/>
  <c r="ER203" i="5"/>
  <c r="EQ203" i="5"/>
  <c r="EP203" i="5"/>
  <c r="EO203" i="5"/>
  <c r="EN203" i="5"/>
  <c r="EM203" i="5"/>
  <c r="EL203" i="5"/>
  <c r="FA202" i="5"/>
  <c r="EZ202" i="5"/>
  <c r="EY202" i="5"/>
  <c r="EX202" i="5"/>
  <c r="EW202" i="5"/>
  <c r="EV202" i="5"/>
  <c r="EU202" i="5"/>
  <c r="ET202" i="5"/>
  <c r="ES202" i="5"/>
  <c r="ER202" i="5"/>
  <c r="EQ202" i="5"/>
  <c r="EP202" i="5"/>
  <c r="EO202" i="5"/>
  <c r="EN202" i="5"/>
  <c r="EM202" i="5"/>
  <c r="EL202" i="5"/>
  <c r="FA201" i="5"/>
  <c r="EZ201" i="5"/>
  <c r="EY201" i="5"/>
  <c r="EX201" i="5"/>
  <c r="EW201" i="5"/>
  <c r="EV201" i="5"/>
  <c r="EU201" i="5"/>
  <c r="ET201" i="5"/>
  <c r="ES201" i="5"/>
  <c r="ER201" i="5"/>
  <c r="EQ201" i="5"/>
  <c r="EP201" i="5"/>
  <c r="EO201" i="5"/>
  <c r="EN201" i="5"/>
  <c r="EM201" i="5"/>
  <c r="EL201" i="5"/>
  <c r="FA200" i="5"/>
  <c r="EZ200" i="5"/>
  <c r="EY200" i="5"/>
  <c r="EX200" i="5"/>
  <c r="EW200" i="5"/>
  <c r="EV200" i="5"/>
  <c r="EU200" i="5"/>
  <c r="ET200" i="5"/>
  <c r="ES200" i="5"/>
  <c r="ER200" i="5"/>
  <c r="EQ200" i="5"/>
  <c r="EP200" i="5"/>
  <c r="EO200" i="5"/>
  <c r="EN200" i="5"/>
  <c r="EM200" i="5"/>
  <c r="EL200" i="5"/>
  <c r="FA199" i="5"/>
  <c r="EZ199" i="5"/>
  <c r="EY199" i="5"/>
  <c r="EX199" i="5"/>
  <c r="EW199" i="5"/>
  <c r="EV199" i="5"/>
  <c r="EU199" i="5"/>
  <c r="ET199" i="5"/>
  <c r="ES199" i="5"/>
  <c r="ER199" i="5"/>
  <c r="EQ199" i="5"/>
  <c r="EP199" i="5"/>
  <c r="EO199" i="5"/>
  <c r="EN199" i="5"/>
  <c r="EM199" i="5"/>
  <c r="EL199" i="5"/>
  <c r="FA198" i="5"/>
  <c r="EZ198" i="5"/>
  <c r="EY198" i="5"/>
  <c r="EX198" i="5"/>
  <c r="EW198" i="5"/>
  <c r="EV198" i="5"/>
  <c r="EU198" i="5"/>
  <c r="ET198" i="5"/>
  <c r="ES198" i="5"/>
  <c r="ER198" i="5"/>
  <c r="EQ198" i="5"/>
  <c r="EP198" i="5"/>
  <c r="EO198" i="5"/>
  <c r="EN198" i="5"/>
  <c r="EM198" i="5"/>
  <c r="EL198" i="5"/>
  <c r="FA197" i="5"/>
  <c r="EZ197" i="5"/>
  <c r="EY197" i="5"/>
  <c r="EX197" i="5"/>
  <c r="EW197" i="5"/>
  <c r="EV197" i="5"/>
  <c r="EU197" i="5"/>
  <c r="ET197" i="5"/>
  <c r="ES197" i="5"/>
  <c r="ER197" i="5"/>
  <c r="EQ197" i="5"/>
  <c r="EP197" i="5"/>
  <c r="EO197" i="5"/>
  <c r="EN197" i="5"/>
  <c r="EM197" i="5"/>
  <c r="EL197" i="5"/>
  <c r="FA196" i="5"/>
  <c r="EZ196" i="5"/>
  <c r="EY196" i="5"/>
  <c r="EX196" i="5"/>
  <c r="EW196" i="5"/>
  <c r="EV196" i="5"/>
  <c r="EU196" i="5"/>
  <c r="ET196" i="5"/>
  <c r="ES196" i="5"/>
  <c r="ER196" i="5"/>
  <c r="EQ196" i="5"/>
  <c r="EP196" i="5"/>
  <c r="EO196" i="5"/>
  <c r="EN196" i="5"/>
  <c r="EM196" i="5"/>
  <c r="EL196" i="5"/>
  <c r="FA195" i="5"/>
  <c r="EZ195" i="5"/>
  <c r="EY195" i="5"/>
  <c r="EX195" i="5"/>
  <c r="EW195" i="5"/>
  <c r="EV195" i="5"/>
  <c r="EU195" i="5"/>
  <c r="ET195" i="5"/>
  <c r="ES195" i="5"/>
  <c r="ER195" i="5"/>
  <c r="EQ195" i="5"/>
  <c r="EP195" i="5"/>
  <c r="EO195" i="5"/>
  <c r="EN195" i="5"/>
  <c r="EM195" i="5"/>
  <c r="EL195" i="5"/>
  <c r="FA194" i="5"/>
  <c r="EZ194" i="5"/>
  <c r="EY194" i="5"/>
  <c r="EX194" i="5"/>
  <c r="EW194" i="5"/>
  <c r="EV194" i="5"/>
  <c r="EU194" i="5"/>
  <c r="ET194" i="5"/>
  <c r="ES194" i="5"/>
  <c r="ER194" i="5"/>
  <c r="EQ194" i="5"/>
  <c r="EP194" i="5"/>
  <c r="EO194" i="5"/>
  <c r="EN194" i="5"/>
  <c r="EM194" i="5"/>
  <c r="EL194" i="5"/>
  <c r="FA193" i="5"/>
  <c r="EZ193" i="5"/>
  <c r="EY193" i="5"/>
  <c r="EX193" i="5"/>
  <c r="EW193" i="5"/>
  <c r="EV193" i="5"/>
  <c r="EU193" i="5"/>
  <c r="ET193" i="5"/>
  <c r="ES193" i="5"/>
  <c r="ER193" i="5"/>
  <c r="EQ193" i="5"/>
  <c r="EP193" i="5"/>
  <c r="EO193" i="5"/>
  <c r="EN193" i="5"/>
  <c r="EM193" i="5"/>
  <c r="EL193" i="5"/>
  <c r="FA192" i="5"/>
  <c r="EZ192" i="5"/>
  <c r="EY192" i="5"/>
  <c r="EX192" i="5"/>
  <c r="EW192" i="5"/>
  <c r="EV192" i="5"/>
  <c r="EU192" i="5"/>
  <c r="ET192" i="5"/>
  <c r="ES192" i="5"/>
  <c r="ER192" i="5"/>
  <c r="EQ192" i="5"/>
  <c r="EP192" i="5"/>
  <c r="EO192" i="5"/>
  <c r="EN192" i="5"/>
  <c r="EM192" i="5"/>
  <c r="EL192" i="5"/>
  <c r="FA191" i="5"/>
  <c r="EZ191" i="5"/>
  <c r="EY191" i="5"/>
  <c r="EX191" i="5"/>
  <c r="EW191" i="5"/>
  <c r="EV191" i="5"/>
  <c r="EU191" i="5"/>
  <c r="ET191" i="5"/>
  <c r="ES191" i="5"/>
  <c r="ER191" i="5"/>
  <c r="EQ191" i="5"/>
  <c r="EP191" i="5"/>
  <c r="EO191" i="5"/>
  <c r="EN191" i="5"/>
  <c r="EM191" i="5"/>
  <c r="EL191" i="5"/>
  <c r="FA190" i="5"/>
  <c r="EZ190" i="5"/>
  <c r="EY190" i="5"/>
  <c r="EX190" i="5"/>
  <c r="EW190" i="5"/>
  <c r="EV190" i="5"/>
  <c r="EU190" i="5"/>
  <c r="ET190" i="5"/>
  <c r="ES190" i="5"/>
  <c r="ER190" i="5"/>
  <c r="EQ190" i="5"/>
  <c r="EP190" i="5"/>
  <c r="EO190" i="5"/>
  <c r="EN190" i="5"/>
  <c r="EM190" i="5"/>
  <c r="EL190" i="5"/>
  <c r="FA189" i="5"/>
  <c r="EZ189" i="5"/>
  <c r="EY189" i="5"/>
  <c r="EX189" i="5"/>
  <c r="EW189" i="5"/>
  <c r="EV189" i="5"/>
  <c r="EU189" i="5"/>
  <c r="ET189" i="5"/>
  <c r="ES189" i="5"/>
  <c r="ER189" i="5"/>
  <c r="EQ189" i="5"/>
  <c r="EP189" i="5"/>
  <c r="EO189" i="5"/>
  <c r="EN189" i="5"/>
  <c r="EM189" i="5"/>
  <c r="EL189" i="5"/>
  <c r="FA188" i="5"/>
  <c r="EZ188" i="5"/>
  <c r="EY188" i="5"/>
  <c r="EX188" i="5"/>
  <c r="EW188" i="5"/>
  <c r="EV188" i="5"/>
  <c r="EU188" i="5"/>
  <c r="ET188" i="5"/>
  <c r="ES188" i="5"/>
  <c r="ER188" i="5"/>
  <c r="EQ188" i="5"/>
  <c r="EP188" i="5"/>
  <c r="EO188" i="5"/>
  <c r="EN188" i="5"/>
  <c r="EM188" i="5"/>
  <c r="EL188" i="5"/>
  <c r="FA187" i="5"/>
  <c r="EZ187" i="5"/>
  <c r="EY187" i="5"/>
  <c r="EX187" i="5"/>
  <c r="EW187" i="5"/>
  <c r="EV187" i="5"/>
  <c r="EU187" i="5"/>
  <c r="ET187" i="5"/>
  <c r="ES187" i="5"/>
  <c r="ER187" i="5"/>
  <c r="EQ187" i="5"/>
  <c r="EP187" i="5"/>
  <c r="EO187" i="5"/>
  <c r="EN187" i="5"/>
  <c r="EM187" i="5"/>
  <c r="EL187" i="5"/>
  <c r="FA186" i="5"/>
  <c r="EZ186" i="5"/>
  <c r="EY186" i="5"/>
  <c r="EX186" i="5"/>
  <c r="EW186" i="5"/>
  <c r="EV186" i="5"/>
  <c r="EU186" i="5"/>
  <c r="ET186" i="5"/>
  <c r="ES186" i="5"/>
  <c r="ER186" i="5"/>
  <c r="EQ186" i="5"/>
  <c r="EP186" i="5"/>
  <c r="EO186" i="5"/>
  <c r="EN186" i="5"/>
  <c r="EM186" i="5"/>
  <c r="EL186" i="5"/>
  <c r="FA185" i="5"/>
  <c r="EZ185" i="5"/>
  <c r="EY185" i="5"/>
  <c r="EX185" i="5"/>
  <c r="EW185" i="5"/>
  <c r="EV185" i="5"/>
  <c r="EU185" i="5"/>
  <c r="ET185" i="5"/>
  <c r="ES185" i="5"/>
  <c r="ER185" i="5"/>
  <c r="EQ185" i="5"/>
  <c r="EP185" i="5"/>
  <c r="EO185" i="5"/>
  <c r="EN185" i="5"/>
  <c r="EM185" i="5"/>
  <c r="EL185" i="5"/>
  <c r="FA184" i="5"/>
  <c r="EZ184" i="5"/>
  <c r="EY184" i="5"/>
  <c r="EX184" i="5"/>
  <c r="EW184" i="5"/>
  <c r="EV184" i="5"/>
  <c r="EU184" i="5"/>
  <c r="ET184" i="5"/>
  <c r="ES184" i="5"/>
  <c r="ER184" i="5"/>
  <c r="EQ184" i="5"/>
  <c r="EP184" i="5"/>
  <c r="EO184" i="5"/>
  <c r="EN184" i="5"/>
  <c r="EM184" i="5"/>
  <c r="EL184" i="5"/>
  <c r="FA183" i="5"/>
  <c r="EZ183" i="5"/>
  <c r="EY183" i="5"/>
  <c r="EX183" i="5"/>
  <c r="EW183" i="5"/>
  <c r="EV183" i="5"/>
  <c r="EU183" i="5"/>
  <c r="ET183" i="5"/>
  <c r="ES183" i="5"/>
  <c r="ER183" i="5"/>
  <c r="EQ183" i="5"/>
  <c r="EP183" i="5"/>
  <c r="EO183" i="5"/>
  <c r="EN183" i="5"/>
  <c r="EM183" i="5"/>
  <c r="EL183" i="5"/>
  <c r="FA182" i="5"/>
  <c r="EZ182" i="5"/>
  <c r="EY182" i="5"/>
  <c r="EX182" i="5"/>
  <c r="EW182" i="5"/>
  <c r="EV182" i="5"/>
  <c r="EU182" i="5"/>
  <c r="ET182" i="5"/>
  <c r="ES182" i="5"/>
  <c r="ER182" i="5"/>
  <c r="EQ182" i="5"/>
  <c r="EP182" i="5"/>
  <c r="EO182" i="5"/>
  <c r="EN182" i="5"/>
  <c r="EM182" i="5"/>
  <c r="EL182" i="5"/>
  <c r="FA181" i="5"/>
  <c r="EZ181" i="5"/>
  <c r="EY181" i="5"/>
  <c r="EX181" i="5"/>
  <c r="EW181" i="5"/>
  <c r="EV181" i="5"/>
  <c r="EU181" i="5"/>
  <c r="ET181" i="5"/>
  <c r="ES181" i="5"/>
  <c r="ER181" i="5"/>
  <c r="EQ181" i="5"/>
  <c r="EP181" i="5"/>
  <c r="EO181" i="5"/>
  <c r="EN181" i="5"/>
  <c r="EM181" i="5"/>
  <c r="EL181" i="5"/>
  <c r="FA180" i="5"/>
  <c r="EZ180" i="5"/>
  <c r="EY180" i="5"/>
  <c r="EX180" i="5"/>
  <c r="EW180" i="5"/>
  <c r="EV180" i="5"/>
  <c r="EU180" i="5"/>
  <c r="ET180" i="5"/>
  <c r="ES180" i="5"/>
  <c r="ER180" i="5"/>
  <c r="EQ180" i="5"/>
  <c r="EP180" i="5"/>
  <c r="EO180" i="5"/>
  <c r="EN180" i="5"/>
  <c r="EM180" i="5"/>
  <c r="EL180" i="5"/>
  <c r="FA179" i="5"/>
  <c r="EZ179" i="5"/>
  <c r="EY179" i="5"/>
  <c r="EX179" i="5"/>
  <c r="EW179" i="5"/>
  <c r="EV179" i="5"/>
  <c r="EU179" i="5"/>
  <c r="ET179" i="5"/>
  <c r="ES179" i="5"/>
  <c r="ER179" i="5"/>
  <c r="EQ179" i="5"/>
  <c r="EP179" i="5"/>
  <c r="EO179" i="5"/>
  <c r="EN179" i="5"/>
  <c r="EM179" i="5"/>
  <c r="EL179" i="5"/>
  <c r="FA178" i="5"/>
  <c r="EZ178" i="5"/>
  <c r="EY178" i="5"/>
  <c r="EX178" i="5"/>
  <c r="EW178" i="5"/>
  <c r="EV178" i="5"/>
  <c r="EU178" i="5"/>
  <c r="ET178" i="5"/>
  <c r="ES178" i="5"/>
  <c r="ER178" i="5"/>
  <c r="EQ178" i="5"/>
  <c r="EP178" i="5"/>
  <c r="EO178" i="5"/>
  <c r="EN178" i="5"/>
  <c r="EM178" i="5"/>
  <c r="EL178" i="5"/>
  <c r="FA177" i="5"/>
  <c r="EZ177" i="5"/>
  <c r="EY177" i="5"/>
  <c r="EX177" i="5"/>
  <c r="EW177" i="5"/>
  <c r="EV177" i="5"/>
  <c r="EU177" i="5"/>
  <c r="ET177" i="5"/>
  <c r="ES177" i="5"/>
  <c r="ER177" i="5"/>
  <c r="EQ177" i="5"/>
  <c r="EP177" i="5"/>
  <c r="EO177" i="5"/>
  <c r="EN177" i="5"/>
  <c r="EM177" i="5"/>
  <c r="EL177" i="5"/>
  <c r="FA176" i="5"/>
  <c r="EZ176" i="5"/>
  <c r="EY176" i="5"/>
  <c r="EX176" i="5"/>
  <c r="EW176" i="5"/>
  <c r="EV176" i="5"/>
  <c r="EU176" i="5"/>
  <c r="ET176" i="5"/>
  <c r="ES176" i="5"/>
  <c r="ER176" i="5"/>
  <c r="EQ176" i="5"/>
  <c r="EP176" i="5"/>
  <c r="EO176" i="5"/>
  <c r="EN176" i="5"/>
  <c r="EM176" i="5"/>
  <c r="EL176" i="5"/>
  <c r="FA175" i="5"/>
  <c r="EZ175" i="5"/>
  <c r="EY175" i="5"/>
  <c r="EX175" i="5"/>
  <c r="EW175" i="5"/>
  <c r="EV175" i="5"/>
  <c r="EU175" i="5"/>
  <c r="ET175" i="5"/>
  <c r="ES175" i="5"/>
  <c r="ER175" i="5"/>
  <c r="EQ175" i="5"/>
  <c r="EP175" i="5"/>
  <c r="EO175" i="5"/>
  <c r="EN175" i="5"/>
  <c r="EM175" i="5"/>
  <c r="EL175" i="5"/>
  <c r="FA174" i="5"/>
  <c r="EZ174" i="5"/>
  <c r="EY174" i="5"/>
  <c r="EX174" i="5"/>
  <c r="EW174" i="5"/>
  <c r="EV174" i="5"/>
  <c r="EU174" i="5"/>
  <c r="ET174" i="5"/>
  <c r="ES174" i="5"/>
  <c r="ER174" i="5"/>
  <c r="EQ174" i="5"/>
  <c r="EP174" i="5"/>
  <c r="EO174" i="5"/>
  <c r="EN174" i="5"/>
  <c r="EM174" i="5"/>
  <c r="EL174" i="5"/>
  <c r="FA173" i="5"/>
  <c r="EZ173" i="5"/>
  <c r="EY173" i="5"/>
  <c r="EX173" i="5"/>
  <c r="EW173" i="5"/>
  <c r="EV173" i="5"/>
  <c r="EU173" i="5"/>
  <c r="ET173" i="5"/>
  <c r="ES173" i="5"/>
  <c r="ER173" i="5"/>
  <c r="EQ173" i="5"/>
  <c r="EP173" i="5"/>
  <c r="EO173" i="5"/>
  <c r="EN173" i="5"/>
  <c r="EM173" i="5"/>
  <c r="EL173" i="5"/>
  <c r="FA172" i="5"/>
  <c r="EZ172" i="5"/>
  <c r="EY172" i="5"/>
  <c r="EX172" i="5"/>
  <c r="EW172" i="5"/>
  <c r="EV172" i="5"/>
  <c r="EU172" i="5"/>
  <c r="ET172" i="5"/>
  <c r="ES172" i="5"/>
  <c r="ER172" i="5"/>
  <c r="EQ172" i="5"/>
  <c r="EP172" i="5"/>
  <c r="EO172" i="5"/>
  <c r="EN172" i="5"/>
  <c r="EM172" i="5"/>
  <c r="EL172" i="5"/>
  <c r="FA171" i="5"/>
  <c r="EZ171" i="5"/>
  <c r="EY171" i="5"/>
  <c r="EX171" i="5"/>
  <c r="EW171" i="5"/>
  <c r="EV171" i="5"/>
  <c r="EU171" i="5"/>
  <c r="ET171" i="5"/>
  <c r="ES171" i="5"/>
  <c r="ER171" i="5"/>
  <c r="EQ171" i="5"/>
  <c r="EP171" i="5"/>
  <c r="EO171" i="5"/>
  <c r="EN171" i="5"/>
  <c r="EM171" i="5"/>
  <c r="EL171" i="5"/>
  <c r="FA170" i="5"/>
  <c r="EZ170" i="5"/>
  <c r="EY170" i="5"/>
  <c r="EX170" i="5"/>
  <c r="EW170" i="5"/>
  <c r="EV170" i="5"/>
  <c r="EU170" i="5"/>
  <c r="ET170" i="5"/>
  <c r="ES170" i="5"/>
  <c r="ER170" i="5"/>
  <c r="EQ170" i="5"/>
  <c r="EP170" i="5"/>
  <c r="EO170" i="5"/>
  <c r="EN170" i="5"/>
  <c r="EM170" i="5"/>
  <c r="EL170" i="5"/>
  <c r="FA169" i="5"/>
  <c r="EZ169" i="5"/>
  <c r="EY169" i="5"/>
  <c r="EX169" i="5"/>
  <c r="EW169" i="5"/>
  <c r="EV169" i="5"/>
  <c r="EU169" i="5"/>
  <c r="ET169" i="5"/>
  <c r="ES169" i="5"/>
  <c r="ER169" i="5"/>
  <c r="EQ169" i="5"/>
  <c r="EP169" i="5"/>
  <c r="EO169" i="5"/>
  <c r="EN169" i="5"/>
  <c r="EM169" i="5"/>
  <c r="EL169" i="5"/>
  <c r="FA168" i="5"/>
  <c r="EZ168" i="5"/>
  <c r="EY168" i="5"/>
  <c r="EX168" i="5"/>
  <c r="EW168" i="5"/>
  <c r="EV168" i="5"/>
  <c r="EU168" i="5"/>
  <c r="ET168" i="5"/>
  <c r="ES168" i="5"/>
  <c r="ER168" i="5"/>
  <c r="EQ168" i="5"/>
  <c r="EP168" i="5"/>
  <c r="EO168" i="5"/>
  <c r="EN168" i="5"/>
  <c r="EM168" i="5"/>
  <c r="EL168" i="5"/>
  <c r="FA167" i="5"/>
  <c r="EZ167" i="5"/>
  <c r="EY167" i="5"/>
  <c r="EX167" i="5"/>
  <c r="EW167" i="5"/>
  <c r="EV167" i="5"/>
  <c r="EU167" i="5"/>
  <c r="ET167" i="5"/>
  <c r="ES167" i="5"/>
  <c r="ER167" i="5"/>
  <c r="EQ167" i="5"/>
  <c r="EP167" i="5"/>
  <c r="EO167" i="5"/>
  <c r="EN167" i="5"/>
  <c r="EM167" i="5"/>
  <c r="EL167" i="5"/>
  <c r="FA166" i="5"/>
  <c r="EZ166" i="5"/>
  <c r="EY166" i="5"/>
  <c r="EX166" i="5"/>
  <c r="EW166" i="5"/>
  <c r="EV166" i="5"/>
  <c r="EU166" i="5"/>
  <c r="ET166" i="5"/>
  <c r="ES166" i="5"/>
  <c r="ER166" i="5"/>
  <c r="EQ166" i="5"/>
  <c r="EP166" i="5"/>
  <c r="EO166" i="5"/>
  <c r="EN166" i="5"/>
  <c r="EM166" i="5"/>
  <c r="EL166" i="5"/>
  <c r="FA165" i="5"/>
  <c r="EZ165" i="5"/>
  <c r="EY165" i="5"/>
  <c r="EX165" i="5"/>
  <c r="EW165" i="5"/>
  <c r="EV165" i="5"/>
  <c r="EU165" i="5"/>
  <c r="ET165" i="5"/>
  <c r="ES165" i="5"/>
  <c r="ER165" i="5"/>
  <c r="EQ165" i="5"/>
  <c r="EP165" i="5"/>
  <c r="EO165" i="5"/>
  <c r="EN165" i="5"/>
  <c r="EM165" i="5"/>
  <c r="EL165" i="5"/>
  <c r="FA164" i="5"/>
  <c r="EZ164" i="5"/>
  <c r="EY164" i="5"/>
  <c r="EX164" i="5"/>
  <c r="EW164" i="5"/>
  <c r="EV164" i="5"/>
  <c r="EU164" i="5"/>
  <c r="ET164" i="5"/>
  <c r="ES164" i="5"/>
  <c r="ER164" i="5"/>
  <c r="EQ164" i="5"/>
  <c r="EP164" i="5"/>
  <c r="EO164" i="5"/>
  <c r="EN164" i="5"/>
  <c r="EM164" i="5"/>
  <c r="EL164" i="5"/>
  <c r="FA163" i="5"/>
  <c r="EZ163" i="5"/>
  <c r="EY163" i="5"/>
  <c r="EX163" i="5"/>
  <c r="EW163" i="5"/>
  <c r="EV163" i="5"/>
  <c r="EU163" i="5"/>
  <c r="ET163" i="5"/>
  <c r="ES163" i="5"/>
  <c r="ER163" i="5"/>
  <c r="EQ163" i="5"/>
  <c r="EP163" i="5"/>
  <c r="EO163" i="5"/>
  <c r="EN163" i="5"/>
  <c r="EM163" i="5"/>
  <c r="EL163" i="5"/>
  <c r="FA162" i="5"/>
  <c r="EZ162" i="5"/>
  <c r="EY162" i="5"/>
  <c r="EX162" i="5"/>
  <c r="EW162" i="5"/>
  <c r="EV162" i="5"/>
  <c r="EU162" i="5"/>
  <c r="ET162" i="5"/>
  <c r="ES162" i="5"/>
  <c r="ER162" i="5"/>
  <c r="EQ162" i="5"/>
  <c r="EP162" i="5"/>
  <c r="EO162" i="5"/>
  <c r="EN162" i="5"/>
  <c r="EM162" i="5"/>
  <c r="EL162" i="5"/>
  <c r="FA161" i="5"/>
  <c r="EZ161" i="5"/>
  <c r="EY161" i="5"/>
  <c r="EX161" i="5"/>
  <c r="EW161" i="5"/>
  <c r="EV161" i="5"/>
  <c r="EU161" i="5"/>
  <c r="ET161" i="5"/>
  <c r="ES161" i="5"/>
  <c r="ER161" i="5"/>
  <c r="EQ161" i="5"/>
  <c r="EP161" i="5"/>
  <c r="EO161" i="5"/>
  <c r="EN161" i="5"/>
  <c r="EM161" i="5"/>
  <c r="EL161" i="5"/>
  <c r="FA160" i="5"/>
  <c r="EZ160" i="5"/>
  <c r="EY160" i="5"/>
  <c r="EX160" i="5"/>
  <c r="EW160" i="5"/>
  <c r="EV160" i="5"/>
  <c r="EU160" i="5"/>
  <c r="ET160" i="5"/>
  <c r="ES160" i="5"/>
  <c r="ER160" i="5"/>
  <c r="EQ160" i="5"/>
  <c r="EP160" i="5"/>
  <c r="EO160" i="5"/>
  <c r="EN160" i="5"/>
  <c r="EM160" i="5"/>
  <c r="EL160" i="5"/>
  <c r="FA159" i="5"/>
  <c r="EZ159" i="5"/>
  <c r="EY159" i="5"/>
  <c r="EX159" i="5"/>
  <c r="EW159" i="5"/>
  <c r="EV159" i="5"/>
  <c r="EU159" i="5"/>
  <c r="ET159" i="5"/>
  <c r="ES159" i="5"/>
  <c r="ER159" i="5"/>
  <c r="EQ159" i="5"/>
  <c r="EP159" i="5"/>
  <c r="EO159" i="5"/>
  <c r="EN159" i="5"/>
  <c r="EM159" i="5"/>
  <c r="EL159" i="5"/>
  <c r="FA158" i="5"/>
  <c r="EZ158" i="5"/>
  <c r="EY158" i="5"/>
  <c r="EX158" i="5"/>
  <c r="EW158" i="5"/>
  <c r="EV158" i="5"/>
  <c r="EU158" i="5"/>
  <c r="ET158" i="5"/>
  <c r="ES158" i="5"/>
  <c r="ER158" i="5"/>
  <c r="EQ158" i="5"/>
  <c r="EP158" i="5"/>
  <c r="EO158" i="5"/>
  <c r="EN158" i="5"/>
  <c r="EM158" i="5"/>
  <c r="EL158" i="5"/>
  <c r="FA157" i="5"/>
  <c r="EZ157" i="5"/>
  <c r="EY157" i="5"/>
  <c r="EX157" i="5"/>
  <c r="EW157" i="5"/>
  <c r="EV157" i="5"/>
  <c r="EU157" i="5"/>
  <c r="ET157" i="5"/>
  <c r="ES157" i="5"/>
  <c r="ER157" i="5"/>
  <c r="EQ157" i="5"/>
  <c r="EP157" i="5"/>
  <c r="EO157" i="5"/>
  <c r="EN157" i="5"/>
  <c r="EM157" i="5"/>
  <c r="EL157" i="5"/>
  <c r="FA156" i="5"/>
  <c r="EZ156" i="5"/>
  <c r="EY156" i="5"/>
  <c r="EX156" i="5"/>
  <c r="EW156" i="5"/>
  <c r="EV156" i="5"/>
  <c r="EU156" i="5"/>
  <c r="ET156" i="5"/>
  <c r="ES156" i="5"/>
  <c r="ER156" i="5"/>
  <c r="EQ156" i="5"/>
  <c r="EP156" i="5"/>
  <c r="EO156" i="5"/>
  <c r="EN156" i="5"/>
  <c r="EM156" i="5"/>
  <c r="EL156" i="5"/>
  <c r="FA155" i="5"/>
  <c r="EZ155" i="5"/>
  <c r="EY155" i="5"/>
  <c r="EX155" i="5"/>
  <c r="EW155" i="5"/>
  <c r="EV155" i="5"/>
  <c r="EU155" i="5"/>
  <c r="ET155" i="5"/>
  <c r="ES155" i="5"/>
  <c r="ER155" i="5"/>
  <c r="EQ155" i="5"/>
  <c r="EP155" i="5"/>
  <c r="EO155" i="5"/>
  <c r="EN155" i="5"/>
  <c r="EM155" i="5"/>
  <c r="EL155" i="5"/>
  <c r="FA154" i="5"/>
  <c r="EZ154" i="5"/>
  <c r="EY154" i="5"/>
  <c r="EX154" i="5"/>
  <c r="EW154" i="5"/>
  <c r="EV154" i="5"/>
  <c r="EU154" i="5"/>
  <c r="ET154" i="5"/>
  <c r="ES154" i="5"/>
  <c r="ER154" i="5"/>
  <c r="EQ154" i="5"/>
  <c r="EP154" i="5"/>
  <c r="EO154" i="5"/>
  <c r="EN154" i="5"/>
  <c r="EM154" i="5"/>
  <c r="EL154" i="5"/>
  <c r="FA153" i="5"/>
  <c r="EZ153" i="5"/>
  <c r="EY153" i="5"/>
  <c r="EX153" i="5"/>
  <c r="EW153" i="5"/>
  <c r="EV153" i="5"/>
  <c r="EU153" i="5"/>
  <c r="ET153" i="5"/>
  <c r="ES153" i="5"/>
  <c r="ER153" i="5"/>
  <c r="EQ153" i="5"/>
  <c r="EP153" i="5"/>
  <c r="EO153" i="5"/>
  <c r="EN153" i="5"/>
  <c r="EM153" i="5"/>
  <c r="EL153" i="5"/>
  <c r="FA152" i="5"/>
  <c r="EZ152" i="5"/>
  <c r="EY152" i="5"/>
  <c r="EX152" i="5"/>
  <c r="EW152" i="5"/>
  <c r="EV152" i="5"/>
  <c r="EU152" i="5"/>
  <c r="ET152" i="5"/>
  <c r="ES152" i="5"/>
  <c r="ER152" i="5"/>
  <c r="EQ152" i="5"/>
  <c r="EP152" i="5"/>
  <c r="EO152" i="5"/>
  <c r="EN152" i="5"/>
  <c r="EM152" i="5"/>
  <c r="EL152" i="5"/>
  <c r="FA151" i="5"/>
  <c r="EZ151" i="5"/>
  <c r="EY151" i="5"/>
  <c r="EX151" i="5"/>
  <c r="EW151" i="5"/>
  <c r="EV151" i="5"/>
  <c r="EU151" i="5"/>
  <c r="ET151" i="5"/>
  <c r="ES151" i="5"/>
  <c r="ER151" i="5"/>
  <c r="EQ151" i="5"/>
  <c r="EP151" i="5"/>
  <c r="EO151" i="5"/>
  <c r="EN151" i="5"/>
  <c r="EM151" i="5"/>
  <c r="EL151" i="5"/>
  <c r="FA150" i="5"/>
  <c r="EZ150" i="5"/>
  <c r="EY150" i="5"/>
  <c r="EX150" i="5"/>
  <c r="EW150" i="5"/>
  <c r="EV150" i="5"/>
  <c r="EU150" i="5"/>
  <c r="ET150" i="5"/>
  <c r="ES150" i="5"/>
  <c r="ER150" i="5"/>
  <c r="EQ150" i="5"/>
  <c r="EP150" i="5"/>
  <c r="EO150" i="5"/>
  <c r="EN150" i="5"/>
  <c r="EM150" i="5"/>
  <c r="EL150" i="5"/>
  <c r="FA149" i="5"/>
  <c r="EZ149" i="5"/>
  <c r="EY149" i="5"/>
  <c r="EX149" i="5"/>
  <c r="EW149" i="5"/>
  <c r="EV149" i="5"/>
  <c r="EU149" i="5"/>
  <c r="ET149" i="5"/>
  <c r="ES149" i="5"/>
  <c r="ER149" i="5"/>
  <c r="EQ149" i="5"/>
  <c r="EP149" i="5"/>
  <c r="EO149" i="5"/>
  <c r="EN149" i="5"/>
  <c r="EM149" i="5"/>
  <c r="EL149" i="5"/>
  <c r="FA148" i="5"/>
  <c r="EZ148" i="5"/>
  <c r="EY148" i="5"/>
  <c r="EX148" i="5"/>
  <c r="EW148" i="5"/>
  <c r="EV148" i="5"/>
  <c r="EU148" i="5"/>
  <c r="ET148" i="5"/>
  <c r="ES148" i="5"/>
  <c r="ER148" i="5"/>
  <c r="EQ148" i="5"/>
  <c r="EP148" i="5"/>
  <c r="EO148" i="5"/>
  <c r="EN148" i="5"/>
  <c r="EM148" i="5"/>
  <c r="EL148" i="5"/>
  <c r="FA147" i="5"/>
  <c r="EZ147" i="5"/>
  <c r="EY147" i="5"/>
  <c r="EX147" i="5"/>
  <c r="EW147" i="5"/>
  <c r="EV147" i="5"/>
  <c r="EU147" i="5"/>
  <c r="ET147" i="5"/>
  <c r="ES147" i="5"/>
  <c r="ER147" i="5"/>
  <c r="EQ147" i="5"/>
  <c r="EP147" i="5"/>
  <c r="EO147" i="5"/>
  <c r="EN147" i="5"/>
  <c r="EM147" i="5"/>
  <c r="EL147" i="5"/>
  <c r="FA146" i="5"/>
  <c r="EZ146" i="5"/>
  <c r="EY146" i="5"/>
  <c r="EX146" i="5"/>
  <c r="EW146" i="5"/>
  <c r="EV146" i="5"/>
  <c r="EU146" i="5"/>
  <c r="ET146" i="5"/>
  <c r="ES146" i="5"/>
  <c r="ER146" i="5"/>
  <c r="EQ146" i="5"/>
  <c r="EP146" i="5"/>
  <c r="EO146" i="5"/>
  <c r="EN146" i="5"/>
  <c r="EM146" i="5"/>
  <c r="EL146" i="5"/>
  <c r="FA145" i="5"/>
  <c r="EZ145" i="5"/>
  <c r="EY145" i="5"/>
  <c r="EX145" i="5"/>
  <c r="EW145" i="5"/>
  <c r="EV145" i="5"/>
  <c r="EU145" i="5"/>
  <c r="ET145" i="5"/>
  <c r="ES145" i="5"/>
  <c r="ER145" i="5"/>
  <c r="EQ145" i="5"/>
  <c r="EP145" i="5"/>
  <c r="EO145" i="5"/>
  <c r="EN145" i="5"/>
  <c r="EM145" i="5"/>
  <c r="EL145" i="5"/>
  <c r="FA144" i="5"/>
  <c r="EZ144" i="5"/>
  <c r="EY144" i="5"/>
  <c r="EX144" i="5"/>
  <c r="EW144" i="5"/>
  <c r="EV144" i="5"/>
  <c r="EU144" i="5"/>
  <c r="ET144" i="5"/>
  <c r="ES144" i="5"/>
  <c r="ER144" i="5"/>
  <c r="EQ144" i="5"/>
  <c r="EP144" i="5"/>
  <c r="EO144" i="5"/>
  <c r="EN144" i="5"/>
  <c r="EM144" i="5"/>
  <c r="EL144" i="5"/>
  <c r="FA143" i="5"/>
  <c r="EZ143" i="5"/>
  <c r="EY143" i="5"/>
  <c r="EX143" i="5"/>
  <c r="EW143" i="5"/>
  <c r="EV143" i="5"/>
  <c r="EU143" i="5"/>
  <c r="ET143" i="5"/>
  <c r="ES143" i="5"/>
  <c r="ER143" i="5"/>
  <c r="EQ143" i="5"/>
  <c r="EP143" i="5"/>
  <c r="EO143" i="5"/>
  <c r="EN143" i="5"/>
  <c r="EM143" i="5"/>
  <c r="EL143" i="5"/>
  <c r="FA142" i="5"/>
  <c r="EZ142" i="5"/>
  <c r="EY142" i="5"/>
  <c r="EX142" i="5"/>
  <c r="EW142" i="5"/>
  <c r="EV142" i="5"/>
  <c r="EU142" i="5"/>
  <c r="ET142" i="5"/>
  <c r="ES142" i="5"/>
  <c r="ER142" i="5"/>
  <c r="EQ142" i="5"/>
  <c r="EP142" i="5"/>
  <c r="EO142" i="5"/>
  <c r="EN142" i="5"/>
  <c r="EM142" i="5"/>
  <c r="EL142" i="5"/>
  <c r="FA141" i="5"/>
  <c r="EZ141" i="5"/>
  <c r="EY141" i="5"/>
  <c r="EX141" i="5"/>
  <c r="EW141" i="5"/>
  <c r="EV141" i="5"/>
  <c r="EU141" i="5"/>
  <c r="ET141" i="5"/>
  <c r="ES141" i="5"/>
  <c r="ER141" i="5"/>
  <c r="EQ141" i="5"/>
  <c r="EP141" i="5"/>
  <c r="EO141" i="5"/>
  <c r="EN141" i="5"/>
  <c r="EM141" i="5"/>
  <c r="EL141" i="5"/>
  <c r="FA140" i="5"/>
  <c r="EZ140" i="5"/>
  <c r="EY140" i="5"/>
  <c r="EX140" i="5"/>
  <c r="EW140" i="5"/>
  <c r="EV140" i="5"/>
  <c r="EU140" i="5"/>
  <c r="ET140" i="5"/>
  <c r="ES140" i="5"/>
  <c r="ER140" i="5"/>
  <c r="EQ140" i="5"/>
  <c r="EP140" i="5"/>
  <c r="EO140" i="5"/>
  <c r="EN140" i="5"/>
  <c r="EM140" i="5"/>
  <c r="EL140" i="5"/>
  <c r="FA139" i="5"/>
  <c r="EZ139" i="5"/>
  <c r="EY139" i="5"/>
  <c r="EX139" i="5"/>
  <c r="EW139" i="5"/>
  <c r="EV139" i="5"/>
  <c r="EU139" i="5"/>
  <c r="ET139" i="5"/>
  <c r="ES139" i="5"/>
  <c r="ER139" i="5"/>
  <c r="EQ139" i="5"/>
  <c r="EP139" i="5"/>
  <c r="EO139" i="5"/>
  <c r="EN139" i="5"/>
  <c r="EM139" i="5"/>
  <c r="EL139" i="5"/>
  <c r="FA138" i="5"/>
  <c r="EZ138" i="5"/>
  <c r="EY138" i="5"/>
  <c r="EX138" i="5"/>
  <c r="EW138" i="5"/>
  <c r="EV138" i="5"/>
  <c r="EU138" i="5"/>
  <c r="ET138" i="5"/>
  <c r="ES138" i="5"/>
  <c r="ER138" i="5"/>
  <c r="EQ138" i="5"/>
  <c r="EP138" i="5"/>
  <c r="EO138" i="5"/>
  <c r="EN138" i="5"/>
  <c r="EM138" i="5"/>
  <c r="EL138" i="5"/>
  <c r="FA137" i="5"/>
  <c r="EZ137" i="5"/>
  <c r="EY137" i="5"/>
  <c r="EX137" i="5"/>
  <c r="EW137" i="5"/>
  <c r="EV137" i="5"/>
  <c r="EU137" i="5"/>
  <c r="ET137" i="5"/>
  <c r="ES137" i="5"/>
  <c r="ER137" i="5"/>
  <c r="EQ137" i="5"/>
  <c r="EP137" i="5"/>
  <c r="EO137" i="5"/>
  <c r="EN137" i="5"/>
  <c r="EM137" i="5"/>
  <c r="EL137" i="5"/>
  <c r="FA136" i="5"/>
  <c r="EZ136" i="5"/>
  <c r="EY136" i="5"/>
  <c r="EX136" i="5"/>
  <c r="EW136" i="5"/>
  <c r="EV136" i="5"/>
  <c r="EU136" i="5"/>
  <c r="ET136" i="5"/>
  <c r="ES136" i="5"/>
  <c r="ER136" i="5"/>
  <c r="EQ136" i="5"/>
  <c r="EP136" i="5"/>
  <c r="EO136" i="5"/>
  <c r="EN136" i="5"/>
  <c r="EM136" i="5"/>
  <c r="EL136" i="5"/>
  <c r="FA135" i="5"/>
  <c r="EZ135" i="5"/>
  <c r="EY135" i="5"/>
  <c r="EX135" i="5"/>
  <c r="EW135" i="5"/>
  <c r="EV135" i="5"/>
  <c r="EU135" i="5"/>
  <c r="ET135" i="5"/>
  <c r="ES135" i="5"/>
  <c r="ER135" i="5"/>
  <c r="EQ135" i="5"/>
  <c r="EP135" i="5"/>
  <c r="EO135" i="5"/>
  <c r="EN135" i="5"/>
  <c r="EM135" i="5"/>
  <c r="EL135" i="5"/>
  <c r="FA134" i="5"/>
  <c r="EZ134" i="5"/>
  <c r="EY134" i="5"/>
  <c r="EX134" i="5"/>
  <c r="EW134" i="5"/>
  <c r="EV134" i="5"/>
  <c r="EU134" i="5"/>
  <c r="ET134" i="5"/>
  <c r="ES134" i="5"/>
  <c r="ER134" i="5"/>
  <c r="EQ134" i="5"/>
  <c r="EP134" i="5"/>
  <c r="EO134" i="5"/>
  <c r="EN134" i="5"/>
  <c r="EM134" i="5"/>
  <c r="EL134" i="5"/>
  <c r="FA133" i="5"/>
  <c r="EZ133" i="5"/>
  <c r="EY133" i="5"/>
  <c r="EX133" i="5"/>
  <c r="EW133" i="5"/>
  <c r="EV133" i="5"/>
  <c r="EU133" i="5"/>
  <c r="ET133" i="5"/>
  <c r="ES133" i="5"/>
  <c r="ER133" i="5"/>
  <c r="EQ133" i="5"/>
  <c r="EP133" i="5"/>
  <c r="EO133" i="5"/>
  <c r="EN133" i="5"/>
  <c r="EM133" i="5"/>
  <c r="EL133" i="5"/>
  <c r="FA132" i="5"/>
  <c r="EZ132" i="5"/>
  <c r="EY132" i="5"/>
  <c r="EX132" i="5"/>
  <c r="EW132" i="5"/>
  <c r="EV132" i="5"/>
  <c r="EU132" i="5"/>
  <c r="ET132" i="5"/>
  <c r="ES132" i="5"/>
  <c r="ER132" i="5"/>
  <c r="EQ132" i="5"/>
  <c r="EP132" i="5"/>
  <c r="EO132" i="5"/>
  <c r="EN132" i="5"/>
  <c r="EM132" i="5"/>
  <c r="EL132" i="5"/>
  <c r="FA131" i="5"/>
  <c r="EZ131" i="5"/>
  <c r="EY131" i="5"/>
  <c r="EX131" i="5"/>
  <c r="EW131" i="5"/>
  <c r="EV131" i="5"/>
  <c r="EU131" i="5"/>
  <c r="ET131" i="5"/>
  <c r="ES131" i="5"/>
  <c r="ER131" i="5"/>
  <c r="EQ131" i="5"/>
  <c r="EP131" i="5"/>
  <c r="EO131" i="5"/>
  <c r="EN131" i="5"/>
  <c r="EM131" i="5"/>
  <c r="EL131" i="5"/>
  <c r="FA130" i="5"/>
  <c r="EZ130" i="5"/>
  <c r="EY130" i="5"/>
  <c r="EX130" i="5"/>
  <c r="EW130" i="5"/>
  <c r="EV130" i="5"/>
  <c r="EU130" i="5"/>
  <c r="ET130" i="5"/>
  <c r="ES130" i="5"/>
  <c r="ER130" i="5"/>
  <c r="EQ130" i="5"/>
  <c r="EP130" i="5"/>
  <c r="EO130" i="5"/>
  <c r="EN130" i="5"/>
  <c r="EM130" i="5"/>
  <c r="EL130" i="5"/>
  <c r="FA129" i="5"/>
  <c r="EZ129" i="5"/>
  <c r="EY129" i="5"/>
  <c r="EX129" i="5"/>
  <c r="EW129" i="5"/>
  <c r="EV129" i="5"/>
  <c r="EU129" i="5"/>
  <c r="ET129" i="5"/>
  <c r="ES129" i="5"/>
  <c r="ER129" i="5"/>
  <c r="EQ129" i="5"/>
  <c r="EP129" i="5"/>
  <c r="EO129" i="5"/>
  <c r="EN129" i="5"/>
  <c r="EM129" i="5"/>
  <c r="EL129" i="5"/>
  <c r="FA128" i="5"/>
  <c r="EZ128" i="5"/>
  <c r="EY128" i="5"/>
  <c r="EX128" i="5"/>
  <c r="EW128" i="5"/>
  <c r="EV128" i="5"/>
  <c r="EU128" i="5"/>
  <c r="ET128" i="5"/>
  <c r="ES128" i="5"/>
  <c r="ER128" i="5"/>
  <c r="EQ128" i="5"/>
  <c r="EP128" i="5"/>
  <c r="EO128" i="5"/>
  <c r="EN128" i="5"/>
  <c r="EM128" i="5"/>
  <c r="EL128" i="5"/>
  <c r="FA127" i="5"/>
  <c r="EZ127" i="5"/>
  <c r="EY127" i="5"/>
  <c r="EX127" i="5"/>
  <c r="EW127" i="5"/>
  <c r="EV127" i="5"/>
  <c r="EU127" i="5"/>
  <c r="ET127" i="5"/>
  <c r="ES127" i="5"/>
  <c r="ER127" i="5"/>
  <c r="EQ127" i="5"/>
  <c r="EP127" i="5"/>
  <c r="EO127" i="5"/>
  <c r="EN127" i="5"/>
  <c r="EM127" i="5"/>
  <c r="EL127" i="5"/>
  <c r="FA126" i="5"/>
  <c r="EZ126" i="5"/>
  <c r="EY126" i="5"/>
  <c r="EX126" i="5"/>
  <c r="EW126" i="5"/>
  <c r="EV126" i="5"/>
  <c r="EU126" i="5"/>
  <c r="ET126" i="5"/>
  <c r="ES126" i="5"/>
  <c r="ER126" i="5"/>
  <c r="EQ126" i="5"/>
  <c r="EP126" i="5"/>
  <c r="EO126" i="5"/>
  <c r="EN126" i="5"/>
  <c r="EM126" i="5"/>
  <c r="EL126" i="5"/>
  <c r="FA125" i="5"/>
  <c r="EZ125" i="5"/>
  <c r="EY125" i="5"/>
  <c r="EX125" i="5"/>
  <c r="EW125" i="5"/>
  <c r="EV125" i="5"/>
  <c r="EU125" i="5"/>
  <c r="ET125" i="5"/>
  <c r="ES125" i="5"/>
  <c r="ER125" i="5"/>
  <c r="EQ125" i="5"/>
  <c r="EP125" i="5"/>
  <c r="EO125" i="5"/>
  <c r="EN125" i="5"/>
  <c r="EM125" i="5"/>
  <c r="EL125" i="5"/>
  <c r="FA124" i="5"/>
  <c r="EZ124" i="5"/>
  <c r="EY124" i="5"/>
  <c r="EX124" i="5"/>
  <c r="EW124" i="5"/>
  <c r="EV124" i="5"/>
  <c r="EU124" i="5"/>
  <c r="ET124" i="5"/>
  <c r="ES124" i="5"/>
  <c r="ER124" i="5"/>
  <c r="EQ124" i="5"/>
  <c r="EP124" i="5"/>
  <c r="EO124" i="5"/>
  <c r="EN124" i="5"/>
  <c r="EM124" i="5"/>
  <c r="EL124" i="5"/>
  <c r="FA123" i="5"/>
  <c r="EZ123" i="5"/>
  <c r="EY123" i="5"/>
  <c r="EX123" i="5"/>
  <c r="EW123" i="5"/>
  <c r="EV123" i="5"/>
  <c r="EU123" i="5"/>
  <c r="ET123" i="5"/>
  <c r="ES123" i="5"/>
  <c r="ER123" i="5"/>
  <c r="EQ123" i="5"/>
  <c r="EP123" i="5"/>
  <c r="EO123" i="5"/>
  <c r="EN123" i="5"/>
  <c r="EM123" i="5"/>
  <c r="EL123" i="5"/>
  <c r="FA122" i="5"/>
  <c r="EZ122" i="5"/>
  <c r="EY122" i="5"/>
  <c r="EX122" i="5"/>
  <c r="EW122" i="5"/>
  <c r="EV122" i="5"/>
  <c r="EU122" i="5"/>
  <c r="ET122" i="5"/>
  <c r="ES122" i="5"/>
  <c r="ER122" i="5"/>
  <c r="EQ122" i="5"/>
  <c r="EP122" i="5"/>
  <c r="EO122" i="5"/>
  <c r="EN122" i="5"/>
  <c r="EM122" i="5"/>
  <c r="EL122" i="5"/>
  <c r="FA121" i="5"/>
  <c r="EZ121" i="5"/>
  <c r="EY121" i="5"/>
  <c r="EX121" i="5"/>
  <c r="EW121" i="5"/>
  <c r="EV121" i="5"/>
  <c r="EU121" i="5"/>
  <c r="ET121" i="5"/>
  <c r="ES121" i="5"/>
  <c r="ER121" i="5"/>
  <c r="EQ121" i="5"/>
  <c r="EP121" i="5"/>
  <c r="EO121" i="5"/>
  <c r="EN121" i="5"/>
  <c r="EM121" i="5"/>
  <c r="EL121" i="5"/>
  <c r="FA120" i="5"/>
  <c r="EZ120" i="5"/>
  <c r="EY120" i="5"/>
  <c r="EX120" i="5"/>
  <c r="EW120" i="5"/>
  <c r="EV120" i="5"/>
  <c r="EU120" i="5"/>
  <c r="ET120" i="5"/>
  <c r="ES120" i="5"/>
  <c r="ER120" i="5"/>
  <c r="EQ120" i="5"/>
  <c r="EP120" i="5"/>
  <c r="EO120" i="5"/>
  <c r="EN120" i="5"/>
  <c r="EM120" i="5"/>
  <c r="EL120" i="5"/>
  <c r="FA119" i="5"/>
  <c r="EZ119" i="5"/>
  <c r="EY119" i="5"/>
  <c r="EX119" i="5"/>
  <c r="EW119" i="5"/>
  <c r="EV119" i="5"/>
  <c r="EU119" i="5"/>
  <c r="ET119" i="5"/>
  <c r="ES119" i="5"/>
  <c r="ER119" i="5"/>
  <c r="EQ119" i="5"/>
  <c r="EP119" i="5"/>
  <c r="EO119" i="5"/>
  <c r="EN119" i="5"/>
  <c r="EM119" i="5"/>
  <c r="EL119" i="5"/>
  <c r="FA118" i="5"/>
  <c r="EZ118" i="5"/>
  <c r="EY118" i="5"/>
  <c r="EX118" i="5"/>
  <c r="EW118" i="5"/>
  <c r="EV118" i="5"/>
  <c r="EU118" i="5"/>
  <c r="ET118" i="5"/>
  <c r="ES118" i="5"/>
  <c r="ER118" i="5"/>
  <c r="EQ118" i="5"/>
  <c r="EP118" i="5"/>
  <c r="EO118" i="5"/>
  <c r="EN118" i="5"/>
  <c r="EM118" i="5"/>
  <c r="EL118" i="5"/>
  <c r="FA117" i="5"/>
  <c r="EZ117" i="5"/>
  <c r="EY117" i="5"/>
  <c r="EX117" i="5"/>
  <c r="EW117" i="5"/>
  <c r="EV117" i="5"/>
  <c r="EU117" i="5"/>
  <c r="ET117" i="5"/>
  <c r="ES117" i="5"/>
  <c r="ER117" i="5"/>
  <c r="EQ117" i="5"/>
  <c r="EP117" i="5"/>
  <c r="EO117" i="5"/>
  <c r="EN117" i="5"/>
  <c r="EM117" i="5"/>
  <c r="EL117" i="5"/>
  <c r="FA116" i="5"/>
  <c r="EZ116" i="5"/>
  <c r="EY116" i="5"/>
  <c r="EX116" i="5"/>
  <c r="EW116" i="5"/>
  <c r="EV116" i="5"/>
  <c r="EU116" i="5"/>
  <c r="ET116" i="5"/>
  <c r="ES116" i="5"/>
  <c r="ER116" i="5"/>
  <c r="EQ116" i="5"/>
  <c r="EP116" i="5"/>
  <c r="EO116" i="5"/>
  <c r="EN116" i="5"/>
  <c r="EM116" i="5"/>
  <c r="EL116" i="5"/>
  <c r="FA115" i="5"/>
  <c r="EZ115" i="5"/>
  <c r="EY115" i="5"/>
  <c r="EX115" i="5"/>
  <c r="EW115" i="5"/>
  <c r="EV115" i="5"/>
  <c r="EU115" i="5"/>
  <c r="ET115" i="5"/>
  <c r="ES115" i="5"/>
  <c r="ER115" i="5"/>
  <c r="EQ115" i="5"/>
  <c r="EP115" i="5"/>
  <c r="EO115" i="5"/>
  <c r="EN115" i="5"/>
  <c r="EM115" i="5"/>
  <c r="EL115" i="5"/>
  <c r="FA114" i="5"/>
  <c r="EZ114" i="5"/>
  <c r="EY114" i="5"/>
  <c r="EX114" i="5"/>
  <c r="EW114" i="5"/>
  <c r="EV114" i="5"/>
  <c r="EU114" i="5"/>
  <c r="ET114" i="5"/>
  <c r="ES114" i="5"/>
  <c r="ER114" i="5"/>
  <c r="EQ114" i="5"/>
  <c r="EP114" i="5"/>
  <c r="EO114" i="5"/>
  <c r="EN114" i="5"/>
  <c r="EM114" i="5"/>
  <c r="EL114" i="5"/>
  <c r="FA113" i="5"/>
  <c r="EZ113" i="5"/>
  <c r="EY113" i="5"/>
  <c r="EX113" i="5"/>
  <c r="EW113" i="5"/>
  <c r="EV113" i="5"/>
  <c r="EU113" i="5"/>
  <c r="ET113" i="5"/>
  <c r="ES113" i="5"/>
  <c r="ER113" i="5"/>
  <c r="EQ113" i="5"/>
  <c r="EP113" i="5"/>
  <c r="EO113" i="5"/>
  <c r="EN113" i="5"/>
  <c r="EM113" i="5"/>
  <c r="EL113" i="5"/>
  <c r="FA112" i="5"/>
  <c r="EZ112" i="5"/>
  <c r="EY112" i="5"/>
  <c r="EX112" i="5"/>
  <c r="EW112" i="5"/>
  <c r="EV112" i="5"/>
  <c r="EU112" i="5"/>
  <c r="ET112" i="5"/>
  <c r="ES112" i="5"/>
  <c r="ER112" i="5"/>
  <c r="EQ112" i="5"/>
  <c r="EP112" i="5"/>
  <c r="EO112" i="5"/>
  <c r="EN112" i="5"/>
  <c r="EM112" i="5"/>
  <c r="EL112" i="5"/>
  <c r="FA111" i="5"/>
  <c r="EZ111" i="5"/>
  <c r="EY111" i="5"/>
  <c r="EX111" i="5"/>
  <c r="EW111" i="5"/>
  <c r="EV111" i="5"/>
  <c r="EU111" i="5"/>
  <c r="ET111" i="5"/>
  <c r="ES111" i="5"/>
  <c r="ER111" i="5"/>
  <c r="EQ111" i="5"/>
  <c r="EP111" i="5"/>
  <c r="EO111" i="5"/>
  <c r="EN111" i="5"/>
  <c r="EM111" i="5"/>
  <c r="EL111" i="5"/>
  <c r="FA110" i="5"/>
  <c r="EZ110" i="5"/>
  <c r="EY110" i="5"/>
  <c r="EX110" i="5"/>
  <c r="EW110" i="5"/>
  <c r="EV110" i="5"/>
  <c r="EU110" i="5"/>
  <c r="ET110" i="5"/>
  <c r="ES110" i="5"/>
  <c r="ER110" i="5"/>
  <c r="EQ110" i="5"/>
  <c r="EP110" i="5"/>
  <c r="EO110" i="5"/>
  <c r="EN110" i="5"/>
  <c r="EM110" i="5"/>
  <c r="EL110" i="5"/>
  <c r="FA109" i="5"/>
  <c r="EZ109" i="5"/>
  <c r="EY109" i="5"/>
  <c r="EX109" i="5"/>
  <c r="EW109" i="5"/>
  <c r="EV109" i="5"/>
  <c r="EU109" i="5"/>
  <c r="ET109" i="5"/>
  <c r="ES109" i="5"/>
  <c r="ER109" i="5"/>
  <c r="EQ109" i="5"/>
  <c r="EP109" i="5"/>
  <c r="EO109" i="5"/>
  <c r="EN109" i="5"/>
  <c r="EM109" i="5"/>
  <c r="EL109" i="5"/>
  <c r="FA108" i="5"/>
  <c r="EZ108" i="5"/>
  <c r="EY108" i="5"/>
  <c r="EX108" i="5"/>
  <c r="EW108" i="5"/>
  <c r="EV108" i="5"/>
  <c r="EU108" i="5"/>
  <c r="ET108" i="5"/>
  <c r="ES108" i="5"/>
  <c r="ER108" i="5"/>
  <c r="EQ108" i="5"/>
  <c r="EP108" i="5"/>
  <c r="EO108" i="5"/>
  <c r="EN108" i="5"/>
  <c r="EM108" i="5"/>
  <c r="EL108" i="5"/>
  <c r="FA107" i="5"/>
  <c r="EZ107" i="5"/>
  <c r="EY107" i="5"/>
  <c r="EX107" i="5"/>
  <c r="EW107" i="5"/>
  <c r="EV107" i="5"/>
  <c r="EU107" i="5"/>
  <c r="ET107" i="5"/>
  <c r="ES107" i="5"/>
  <c r="ER107" i="5"/>
  <c r="EQ107" i="5"/>
  <c r="EP107" i="5"/>
  <c r="EO107" i="5"/>
  <c r="EN107" i="5"/>
  <c r="EM107" i="5"/>
  <c r="EL107" i="5"/>
  <c r="FA106" i="5"/>
  <c r="EZ106" i="5"/>
  <c r="EY106" i="5"/>
  <c r="EX106" i="5"/>
  <c r="EW106" i="5"/>
  <c r="EV106" i="5"/>
  <c r="EU106" i="5"/>
  <c r="ET106" i="5"/>
  <c r="ES106" i="5"/>
  <c r="ER106" i="5"/>
  <c r="EQ106" i="5"/>
  <c r="EP106" i="5"/>
  <c r="EO106" i="5"/>
  <c r="EN106" i="5"/>
  <c r="EM106" i="5"/>
  <c r="EL106" i="5"/>
  <c r="FA105" i="5"/>
  <c r="EZ105" i="5"/>
  <c r="EY105" i="5"/>
  <c r="EX105" i="5"/>
  <c r="EW105" i="5"/>
  <c r="EV105" i="5"/>
  <c r="EU105" i="5"/>
  <c r="ET105" i="5"/>
  <c r="ES105" i="5"/>
  <c r="ER105" i="5"/>
  <c r="EQ105" i="5"/>
  <c r="EP105" i="5"/>
  <c r="EO105" i="5"/>
  <c r="EN105" i="5"/>
  <c r="EM105" i="5"/>
  <c r="EL105" i="5"/>
  <c r="FA104" i="5"/>
  <c r="EZ104" i="5"/>
  <c r="EY104" i="5"/>
  <c r="EX104" i="5"/>
  <c r="EW104" i="5"/>
  <c r="EV104" i="5"/>
  <c r="EU104" i="5"/>
  <c r="ET104" i="5"/>
  <c r="ES104" i="5"/>
  <c r="ER104" i="5"/>
  <c r="EQ104" i="5"/>
  <c r="EP104" i="5"/>
  <c r="EO104" i="5"/>
  <c r="EN104" i="5"/>
  <c r="EM104" i="5"/>
  <c r="EL104" i="5"/>
  <c r="FA103" i="5"/>
  <c r="EZ103" i="5"/>
  <c r="EY103" i="5"/>
  <c r="EX103" i="5"/>
  <c r="EW103" i="5"/>
  <c r="EV103" i="5"/>
  <c r="EU103" i="5"/>
  <c r="ET103" i="5"/>
  <c r="ES103" i="5"/>
  <c r="ER103" i="5"/>
  <c r="EQ103" i="5"/>
  <c r="EP103" i="5"/>
  <c r="EO103" i="5"/>
  <c r="EN103" i="5"/>
  <c r="EM103" i="5"/>
  <c r="EL103" i="5"/>
  <c r="FA102" i="5"/>
  <c r="EZ102" i="5"/>
  <c r="EY102" i="5"/>
  <c r="EX102" i="5"/>
  <c r="EW102" i="5"/>
  <c r="EV102" i="5"/>
  <c r="EU102" i="5"/>
  <c r="ET102" i="5"/>
  <c r="ES102" i="5"/>
  <c r="ER102" i="5"/>
  <c r="EQ102" i="5"/>
  <c r="EP102" i="5"/>
  <c r="EO102" i="5"/>
  <c r="EN102" i="5"/>
  <c r="EM102" i="5"/>
  <c r="EL102" i="5"/>
  <c r="FA101" i="5"/>
  <c r="EZ101" i="5"/>
  <c r="EY101" i="5"/>
  <c r="EX101" i="5"/>
  <c r="EW101" i="5"/>
  <c r="EV101" i="5"/>
  <c r="EU101" i="5"/>
  <c r="ET101" i="5"/>
  <c r="ES101" i="5"/>
  <c r="ER101" i="5"/>
  <c r="EQ101" i="5"/>
  <c r="EP101" i="5"/>
  <c r="EO101" i="5"/>
  <c r="EN101" i="5"/>
  <c r="EM101" i="5"/>
  <c r="EL101" i="5"/>
  <c r="FA100" i="5"/>
  <c r="EZ100" i="5"/>
  <c r="EY100" i="5"/>
  <c r="EX100" i="5"/>
  <c r="EW100" i="5"/>
  <c r="EV100" i="5"/>
  <c r="EU100" i="5"/>
  <c r="ET100" i="5"/>
  <c r="ES100" i="5"/>
  <c r="ER100" i="5"/>
  <c r="EQ100" i="5"/>
  <c r="EP100" i="5"/>
  <c r="EO100" i="5"/>
  <c r="EN100" i="5"/>
  <c r="EM100" i="5"/>
  <c r="EL100" i="5"/>
  <c r="FA99" i="5"/>
  <c r="EZ99" i="5"/>
  <c r="EY99" i="5"/>
  <c r="EX99" i="5"/>
  <c r="EW99" i="5"/>
  <c r="EV99" i="5"/>
  <c r="EU99" i="5"/>
  <c r="ET99" i="5"/>
  <c r="ES99" i="5"/>
  <c r="ER99" i="5"/>
  <c r="EQ99" i="5"/>
  <c r="EP99" i="5"/>
  <c r="EO99" i="5"/>
  <c r="EN99" i="5"/>
  <c r="EM99" i="5"/>
  <c r="EL99" i="5"/>
  <c r="FA98" i="5"/>
  <c r="EZ98" i="5"/>
  <c r="EY98" i="5"/>
  <c r="EX98" i="5"/>
  <c r="EW98" i="5"/>
  <c r="EV98" i="5"/>
  <c r="EU98" i="5"/>
  <c r="ET98" i="5"/>
  <c r="ES98" i="5"/>
  <c r="ER98" i="5"/>
  <c r="EQ98" i="5"/>
  <c r="EP98" i="5"/>
  <c r="EO98" i="5"/>
  <c r="EN98" i="5"/>
  <c r="EM98" i="5"/>
  <c r="EL98" i="5"/>
  <c r="FA97" i="5"/>
  <c r="EZ97" i="5"/>
  <c r="EY97" i="5"/>
  <c r="EX97" i="5"/>
  <c r="EW97" i="5"/>
  <c r="EV97" i="5"/>
  <c r="EU97" i="5"/>
  <c r="ET97" i="5"/>
  <c r="ES97" i="5"/>
  <c r="ER97" i="5"/>
  <c r="EQ97" i="5"/>
  <c r="EP97" i="5"/>
  <c r="EO97" i="5"/>
  <c r="EN97" i="5"/>
  <c r="EM97" i="5"/>
  <c r="EL97" i="5"/>
  <c r="FA96" i="5"/>
  <c r="EZ96" i="5"/>
  <c r="EY96" i="5"/>
  <c r="EX96" i="5"/>
  <c r="EW96" i="5"/>
  <c r="EV96" i="5"/>
  <c r="EU96" i="5"/>
  <c r="ET96" i="5"/>
  <c r="ES96" i="5"/>
  <c r="ER96" i="5"/>
  <c r="EQ96" i="5"/>
  <c r="EP96" i="5"/>
  <c r="EO96" i="5"/>
  <c r="EN96" i="5"/>
  <c r="EM96" i="5"/>
  <c r="EL96" i="5"/>
  <c r="FA95" i="5"/>
  <c r="EZ95" i="5"/>
  <c r="EY95" i="5"/>
  <c r="EX95" i="5"/>
  <c r="EW95" i="5"/>
  <c r="EV95" i="5"/>
  <c r="EU95" i="5"/>
  <c r="ET95" i="5"/>
  <c r="ES95" i="5"/>
  <c r="ER95" i="5"/>
  <c r="EQ95" i="5"/>
  <c r="EP95" i="5"/>
  <c r="EO95" i="5"/>
  <c r="EN95" i="5"/>
  <c r="EM95" i="5"/>
  <c r="EL95" i="5"/>
  <c r="FA94" i="5"/>
  <c r="EZ94" i="5"/>
  <c r="EY94" i="5"/>
  <c r="EX94" i="5"/>
  <c r="EW94" i="5"/>
  <c r="EV94" i="5"/>
  <c r="EU94" i="5"/>
  <c r="ET94" i="5"/>
  <c r="ES94" i="5"/>
  <c r="ER94" i="5"/>
  <c r="EQ94" i="5"/>
  <c r="EP94" i="5"/>
  <c r="EO94" i="5"/>
  <c r="EN94" i="5"/>
  <c r="EM94" i="5"/>
  <c r="EL94" i="5"/>
  <c r="FA93" i="5"/>
  <c r="EZ93" i="5"/>
  <c r="EY93" i="5"/>
  <c r="EX93" i="5"/>
  <c r="EW93" i="5"/>
  <c r="EV93" i="5"/>
  <c r="EU93" i="5"/>
  <c r="ET93" i="5"/>
  <c r="ES93" i="5"/>
  <c r="ER93" i="5"/>
  <c r="EQ93" i="5"/>
  <c r="EP93" i="5"/>
  <c r="EO93" i="5"/>
  <c r="EN93" i="5"/>
  <c r="EM93" i="5"/>
  <c r="EL93" i="5"/>
  <c r="FA92" i="5"/>
  <c r="EZ92" i="5"/>
  <c r="EY92" i="5"/>
  <c r="EX92" i="5"/>
  <c r="EW92" i="5"/>
  <c r="EV92" i="5"/>
  <c r="EU92" i="5"/>
  <c r="ET92" i="5"/>
  <c r="ES92" i="5"/>
  <c r="ER92" i="5"/>
  <c r="EQ92" i="5"/>
  <c r="EP92" i="5"/>
  <c r="EO92" i="5"/>
  <c r="EN92" i="5"/>
  <c r="EM92" i="5"/>
  <c r="EL92" i="5"/>
  <c r="FA91" i="5"/>
  <c r="EZ91" i="5"/>
  <c r="EY91" i="5"/>
  <c r="EX91" i="5"/>
  <c r="EW91" i="5"/>
  <c r="EV91" i="5"/>
  <c r="EU91" i="5"/>
  <c r="ET91" i="5"/>
  <c r="ES91" i="5"/>
  <c r="ER91" i="5"/>
  <c r="EQ91" i="5"/>
  <c r="EP91" i="5"/>
  <c r="EO91" i="5"/>
  <c r="EN91" i="5"/>
  <c r="EM91" i="5"/>
  <c r="EL91" i="5"/>
  <c r="FA90" i="5"/>
  <c r="EZ90" i="5"/>
  <c r="EY90" i="5"/>
  <c r="EX90" i="5"/>
  <c r="EW90" i="5"/>
  <c r="EV90" i="5"/>
  <c r="EU90" i="5"/>
  <c r="ET90" i="5"/>
  <c r="ES90" i="5"/>
  <c r="ER90" i="5"/>
  <c r="EQ90" i="5"/>
  <c r="EP90" i="5"/>
  <c r="EO90" i="5"/>
  <c r="EN90" i="5"/>
  <c r="EM90" i="5"/>
  <c r="EL90" i="5"/>
  <c r="FA89" i="5"/>
  <c r="EZ89" i="5"/>
  <c r="EY89" i="5"/>
  <c r="EX89" i="5"/>
  <c r="EW89" i="5"/>
  <c r="EV89" i="5"/>
  <c r="EU89" i="5"/>
  <c r="ET89" i="5"/>
  <c r="ES89" i="5"/>
  <c r="ER89" i="5"/>
  <c r="EQ89" i="5"/>
  <c r="EP89" i="5"/>
  <c r="EO89" i="5"/>
  <c r="EN89" i="5"/>
  <c r="EM89" i="5"/>
  <c r="EL89" i="5"/>
  <c r="FA88" i="5"/>
  <c r="EZ88" i="5"/>
  <c r="EY88" i="5"/>
  <c r="EX88" i="5"/>
  <c r="EW88" i="5"/>
  <c r="EV88" i="5"/>
  <c r="EU88" i="5"/>
  <c r="ET88" i="5"/>
  <c r="ES88" i="5"/>
  <c r="ER88" i="5"/>
  <c r="EQ88" i="5"/>
  <c r="EP88" i="5"/>
  <c r="EO88" i="5"/>
  <c r="EN88" i="5"/>
  <c r="EM88" i="5"/>
  <c r="EL88" i="5"/>
  <c r="FA87" i="5"/>
  <c r="EZ87" i="5"/>
  <c r="EY87" i="5"/>
  <c r="EX87" i="5"/>
  <c r="EW87" i="5"/>
  <c r="EV87" i="5"/>
  <c r="EU87" i="5"/>
  <c r="ET87" i="5"/>
  <c r="ES87" i="5"/>
  <c r="ER87" i="5"/>
  <c r="EQ87" i="5"/>
  <c r="EP87" i="5"/>
  <c r="EO87" i="5"/>
  <c r="EN87" i="5"/>
  <c r="EM87" i="5"/>
  <c r="EL87" i="5"/>
  <c r="FA86" i="5"/>
  <c r="EZ86" i="5"/>
  <c r="EY86" i="5"/>
  <c r="EX86" i="5"/>
  <c r="EW86" i="5"/>
  <c r="EV86" i="5"/>
  <c r="EU86" i="5"/>
  <c r="ET86" i="5"/>
  <c r="ES86" i="5"/>
  <c r="ER86" i="5"/>
  <c r="EQ86" i="5"/>
  <c r="EP86" i="5"/>
  <c r="EO86" i="5"/>
  <c r="EN86" i="5"/>
  <c r="EM86" i="5"/>
  <c r="EL86" i="5"/>
  <c r="FA85" i="5"/>
  <c r="EZ85" i="5"/>
  <c r="EY85" i="5"/>
  <c r="EX85" i="5"/>
  <c r="EW85" i="5"/>
  <c r="EV85" i="5"/>
  <c r="EU85" i="5"/>
  <c r="ET85" i="5"/>
  <c r="ES85" i="5"/>
  <c r="ER85" i="5"/>
  <c r="EQ85" i="5"/>
  <c r="EP85" i="5"/>
  <c r="EO85" i="5"/>
  <c r="EN85" i="5"/>
  <c r="EM85" i="5"/>
  <c r="EL85" i="5"/>
  <c r="FA84" i="5"/>
  <c r="EZ84" i="5"/>
  <c r="EY84" i="5"/>
  <c r="EX84" i="5"/>
  <c r="EW84" i="5"/>
  <c r="EV84" i="5"/>
  <c r="EU84" i="5"/>
  <c r="ET84" i="5"/>
  <c r="ES84" i="5"/>
  <c r="ER84" i="5"/>
  <c r="EQ84" i="5"/>
  <c r="EP84" i="5"/>
  <c r="EO84" i="5"/>
  <c r="EN84" i="5"/>
  <c r="EM84" i="5"/>
  <c r="EL84" i="5"/>
  <c r="FA83" i="5"/>
  <c r="EZ83" i="5"/>
  <c r="EY83" i="5"/>
  <c r="EX83" i="5"/>
  <c r="EW83" i="5"/>
  <c r="EV83" i="5"/>
  <c r="EU83" i="5"/>
  <c r="ET83" i="5"/>
  <c r="ES83" i="5"/>
  <c r="ER83" i="5"/>
  <c r="EQ83" i="5"/>
  <c r="EP83" i="5"/>
  <c r="EO83" i="5"/>
  <c r="EN83" i="5"/>
  <c r="EM83" i="5"/>
  <c r="EL83" i="5"/>
  <c r="FA82" i="5"/>
  <c r="EZ82" i="5"/>
  <c r="EY82" i="5"/>
  <c r="EX82" i="5"/>
  <c r="EW82" i="5"/>
  <c r="EV82" i="5"/>
  <c r="EU82" i="5"/>
  <c r="ET82" i="5"/>
  <c r="ES82" i="5"/>
  <c r="ER82" i="5"/>
  <c r="EQ82" i="5"/>
  <c r="EP82" i="5"/>
  <c r="EO82" i="5"/>
  <c r="EN82" i="5"/>
  <c r="EM82" i="5"/>
  <c r="EL82" i="5"/>
  <c r="FA81" i="5"/>
  <c r="EZ81" i="5"/>
  <c r="EY81" i="5"/>
  <c r="EX81" i="5"/>
  <c r="EW81" i="5"/>
  <c r="EV81" i="5"/>
  <c r="EU81" i="5"/>
  <c r="ET81" i="5"/>
  <c r="ES81" i="5"/>
  <c r="ER81" i="5"/>
  <c r="EQ81" i="5"/>
  <c r="EP81" i="5"/>
  <c r="EO81" i="5"/>
  <c r="EN81" i="5"/>
  <c r="EM81" i="5"/>
  <c r="EL81" i="5"/>
  <c r="FA80" i="5"/>
  <c r="EZ80" i="5"/>
  <c r="EY80" i="5"/>
  <c r="EX80" i="5"/>
  <c r="EW80" i="5"/>
  <c r="EV80" i="5"/>
  <c r="EU80" i="5"/>
  <c r="ET80" i="5"/>
  <c r="ES80" i="5"/>
  <c r="ER80" i="5"/>
  <c r="EQ80" i="5"/>
  <c r="EP80" i="5"/>
  <c r="EO80" i="5"/>
  <c r="EN80" i="5"/>
  <c r="EM80" i="5"/>
  <c r="EL80" i="5"/>
  <c r="FA79" i="5"/>
  <c r="EZ79" i="5"/>
  <c r="EY79" i="5"/>
  <c r="EX79" i="5"/>
  <c r="EW79" i="5"/>
  <c r="EV79" i="5"/>
  <c r="EU79" i="5"/>
  <c r="ET79" i="5"/>
  <c r="ES79" i="5"/>
  <c r="ER79" i="5"/>
  <c r="EQ79" i="5"/>
  <c r="EP79" i="5"/>
  <c r="EO79" i="5"/>
  <c r="EN79" i="5"/>
  <c r="EM79" i="5"/>
  <c r="EL79" i="5"/>
  <c r="FA78" i="5"/>
  <c r="EZ78" i="5"/>
  <c r="EY78" i="5"/>
  <c r="EX78" i="5"/>
  <c r="EW78" i="5"/>
  <c r="EV78" i="5"/>
  <c r="EU78" i="5"/>
  <c r="ET78" i="5"/>
  <c r="ES78" i="5"/>
  <c r="ER78" i="5"/>
  <c r="EQ78" i="5"/>
  <c r="EP78" i="5"/>
  <c r="EO78" i="5"/>
  <c r="EN78" i="5"/>
  <c r="EM78" i="5"/>
  <c r="EL78" i="5"/>
  <c r="FA77" i="5"/>
  <c r="EZ77" i="5"/>
  <c r="EY77" i="5"/>
  <c r="EX77" i="5"/>
  <c r="EW77" i="5"/>
  <c r="EV77" i="5"/>
  <c r="EU77" i="5"/>
  <c r="ET77" i="5"/>
  <c r="ES77" i="5"/>
  <c r="ER77" i="5"/>
  <c r="EQ77" i="5"/>
  <c r="EP77" i="5"/>
  <c r="EO77" i="5"/>
  <c r="EN77" i="5"/>
  <c r="EM77" i="5"/>
  <c r="EL77" i="5"/>
  <c r="FA76" i="5"/>
  <c r="EZ76" i="5"/>
  <c r="EY76" i="5"/>
  <c r="EX76" i="5"/>
  <c r="EW76" i="5"/>
  <c r="EV76" i="5"/>
  <c r="EU76" i="5"/>
  <c r="ET76" i="5"/>
  <c r="ES76" i="5"/>
  <c r="ER76" i="5"/>
  <c r="EQ76" i="5"/>
  <c r="EP76" i="5"/>
  <c r="EO76" i="5"/>
  <c r="EN76" i="5"/>
  <c r="EM76" i="5"/>
  <c r="EL76" i="5"/>
  <c r="FA75" i="5"/>
  <c r="EZ75" i="5"/>
  <c r="EY75" i="5"/>
  <c r="EX75" i="5"/>
  <c r="EW75" i="5"/>
  <c r="EV75" i="5"/>
  <c r="EU75" i="5"/>
  <c r="ET75" i="5"/>
  <c r="ES75" i="5"/>
  <c r="ER75" i="5"/>
  <c r="EQ75" i="5"/>
  <c r="EP75" i="5"/>
  <c r="EO75" i="5"/>
  <c r="EN75" i="5"/>
  <c r="EM75" i="5"/>
  <c r="EL75" i="5"/>
  <c r="FA74" i="5"/>
  <c r="EZ74" i="5"/>
  <c r="EY74" i="5"/>
  <c r="EX74" i="5"/>
  <c r="EW74" i="5"/>
  <c r="EV74" i="5"/>
  <c r="EU74" i="5"/>
  <c r="ET74" i="5"/>
  <c r="ES74" i="5"/>
  <c r="ER74" i="5"/>
  <c r="EQ74" i="5"/>
  <c r="EP74" i="5"/>
  <c r="EO74" i="5"/>
  <c r="EN74" i="5"/>
  <c r="EM74" i="5"/>
  <c r="EL74" i="5"/>
  <c r="FA73" i="5"/>
  <c r="EZ73" i="5"/>
  <c r="EY73" i="5"/>
  <c r="EX73" i="5"/>
  <c r="EW73" i="5"/>
  <c r="EV73" i="5"/>
  <c r="EU73" i="5"/>
  <c r="ET73" i="5"/>
  <c r="ES73" i="5"/>
  <c r="ER73" i="5"/>
  <c r="EQ73" i="5"/>
  <c r="EP73" i="5"/>
  <c r="EO73" i="5"/>
  <c r="EN73" i="5"/>
  <c r="EM73" i="5"/>
  <c r="EL73" i="5"/>
  <c r="FA72" i="5"/>
  <c r="EZ72" i="5"/>
  <c r="EY72" i="5"/>
  <c r="EX72" i="5"/>
  <c r="EW72" i="5"/>
  <c r="EV72" i="5"/>
  <c r="EU72" i="5"/>
  <c r="ET72" i="5"/>
  <c r="ES72" i="5"/>
  <c r="ER72" i="5"/>
  <c r="EQ72" i="5"/>
  <c r="EP72" i="5"/>
  <c r="EO72" i="5"/>
  <c r="EN72" i="5"/>
  <c r="EM72" i="5"/>
  <c r="EL72" i="5"/>
  <c r="FA71" i="5"/>
  <c r="EZ71" i="5"/>
  <c r="EY71" i="5"/>
  <c r="EX71" i="5"/>
  <c r="EW71" i="5"/>
  <c r="EV71" i="5"/>
  <c r="EU71" i="5"/>
  <c r="ET71" i="5"/>
  <c r="ES71" i="5"/>
  <c r="ER71" i="5"/>
  <c r="EQ71" i="5"/>
  <c r="EP71" i="5"/>
  <c r="EO71" i="5"/>
  <c r="EN71" i="5"/>
  <c r="EM71" i="5"/>
  <c r="EL71" i="5"/>
  <c r="FA70" i="5"/>
  <c r="EZ70" i="5"/>
  <c r="EY70" i="5"/>
  <c r="EX70" i="5"/>
  <c r="EW70" i="5"/>
  <c r="EV70" i="5"/>
  <c r="EU70" i="5"/>
  <c r="ET70" i="5"/>
  <c r="ES70" i="5"/>
  <c r="ER70" i="5"/>
  <c r="EQ70" i="5"/>
  <c r="EP70" i="5"/>
  <c r="EO70" i="5"/>
  <c r="EN70" i="5"/>
  <c r="EM70" i="5"/>
  <c r="EL70" i="5"/>
  <c r="FA69" i="5"/>
  <c r="EZ69" i="5"/>
  <c r="EY69" i="5"/>
  <c r="EX69" i="5"/>
  <c r="EW69" i="5"/>
  <c r="EV69" i="5"/>
  <c r="EU69" i="5"/>
  <c r="ET69" i="5"/>
  <c r="ES69" i="5"/>
  <c r="ER69" i="5"/>
  <c r="EQ69" i="5"/>
  <c r="EP69" i="5"/>
  <c r="EO69" i="5"/>
  <c r="EN69" i="5"/>
  <c r="EM69" i="5"/>
  <c r="EL69" i="5"/>
  <c r="FA68" i="5"/>
  <c r="EZ68" i="5"/>
  <c r="EY68" i="5"/>
  <c r="EX68" i="5"/>
  <c r="EW68" i="5"/>
  <c r="EV68" i="5"/>
  <c r="EU68" i="5"/>
  <c r="ET68" i="5"/>
  <c r="ES68" i="5"/>
  <c r="ER68" i="5"/>
  <c r="EQ68" i="5"/>
  <c r="EP68" i="5"/>
  <c r="EO68" i="5"/>
  <c r="EN68" i="5"/>
  <c r="EM68" i="5"/>
  <c r="EL68" i="5"/>
  <c r="FA67" i="5"/>
  <c r="EZ67" i="5"/>
  <c r="EY67" i="5"/>
  <c r="EX67" i="5"/>
  <c r="EW67" i="5"/>
  <c r="EV67" i="5"/>
  <c r="EU67" i="5"/>
  <c r="ET67" i="5"/>
  <c r="ES67" i="5"/>
  <c r="ER67" i="5"/>
  <c r="EQ67" i="5"/>
  <c r="EP67" i="5"/>
  <c r="EO67" i="5"/>
  <c r="EN67" i="5"/>
  <c r="EM67" i="5"/>
  <c r="EL67" i="5"/>
  <c r="FA66" i="5"/>
  <c r="EZ66" i="5"/>
  <c r="EY66" i="5"/>
  <c r="EX66" i="5"/>
  <c r="EW66" i="5"/>
  <c r="EV66" i="5"/>
  <c r="EU66" i="5"/>
  <c r="ET66" i="5"/>
  <c r="ES66" i="5"/>
  <c r="ER66" i="5"/>
  <c r="EQ66" i="5"/>
  <c r="EP66" i="5"/>
  <c r="EO66" i="5"/>
  <c r="EN66" i="5"/>
  <c r="EM66" i="5"/>
  <c r="EL66" i="5"/>
  <c r="FA65" i="5"/>
  <c r="EZ65" i="5"/>
  <c r="EY65" i="5"/>
  <c r="EX65" i="5"/>
  <c r="EW65" i="5"/>
  <c r="EV65" i="5"/>
  <c r="EU65" i="5"/>
  <c r="ET65" i="5"/>
  <c r="ES65" i="5"/>
  <c r="ER65" i="5"/>
  <c r="EQ65" i="5"/>
  <c r="EP65" i="5"/>
  <c r="EO65" i="5"/>
  <c r="EN65" i="5"/>
  <c r="EM65" i="5"/>
  <c r="EL65" i="5"/>
  <c r="FA64" i="5"/>
  <c r="EZ64" i="5"/>
  <c r="EY64" i="5"/>
  <c r="EX64" i="5"/>
  <c r="EW64" i="5"/>
  <c r="EV64" i="5"/>
  <c r="EU64" i="5"/>
  <c r="ET64" i="5"/>
  <c r="ES64" i="5"/>
  <c r="ER64" i="5"/>
  <c r="EQ64" i="5"/>
  <c r="EP64" i="5"/>
  <c r="EO64" i="5"/>
  <c r="EN64" i="5"/>
  <c r="EM64" i="5"/>
  <c r="EL64" i="5"/>
  <c r="FA63" i="5"/>
  <c r="EZ63" i="5"/>
  <c r="EY63" i="5"/>
  <c r="EX63" i="5"/>
  <c r="EW63" i="5"/>
  <c r="EV63" i="5"/>
  <c r="EU63" i="5"/>
  <c r="ET63" i="5"/>
  <c r="ES63" i="5"/>
  <c r="ER63" i="5"/>
  <c r="EQ63" i="5"/>
  <c r="EP63" i="5"/>
  <c r="EO63" i="5"/>
  <c r="EN63" i="5"/>
  <c r="EM63" i="5"/>
  <c r="EL63" i="5"/>
  <c r="FA62" i="5"/>
  <c r="EZ62" i="5"/>
  <c r="EY62" i="5"/>
  <c r="EX62" i="5"/>
  <c r="EW62" i="5"/>
  <c r="EV62" i="5"/>
  <c r="EU62" i="5"/>
  <c r="ET62" i="5"/>
  <c r="ES62" i="5"/>
  <c r="ER62" i="5"/>
  <c r="EQ62" i="5"/>
  <c r="EP62" i="5"/>
  <c r="EO62" i="5"/>
  <c r="EN62" i="5"/>
  <c r="EM62" i="5"/>
  <c r="EL62" i="5"/>
  <c r="FA61" i="5"/>
  <c r="EZ61" i="5"/>
  <c r="EY61" i="5"/>
  <c r="EX61" i="5"/>
  <c r="EW61" i="5"/>
  <c r="EV61" i="5"/>
  <c r="EU61" i="5"/>
  <c r="ET61" i="5"/>
  <c r="ES61" i="5"/>
  <c r="ER61" i="5"/>
  <c r="EQ61" i="5"/>
  <c r="EP61" i="5"/>
  <c r="EO61" i="5"/>
  <c r="EN61" i="5"/>
  <c r="EM61" i="5"/>
  <c r="EL61" i="5"/>
  <c r="FA60" i="5"/>
  <c r="EZ60" i="5"/>
  <c r="EY60" i="5"/>
  <c r="EX60" i="5"/>
  <c r="EW60" i="5"/>
  <c r="EV60" i="5"/>
  <c r="EU60" i="5"/>
  <c r="ET60" i="5"/>
  <c r="ES60" i="5"/>
  <c r="ER60" i="5"/>
  <c r="EQ60" i="5"/>
  <c r="EP60" i="5"/>
  <c r="EO60" i="5"/>
  <c r="EN60" i="5"/>
  <c r="EM60" i="5"/>
  <c r="EL60" i="5"/>
  <c r="FA59" i="5"/>
  <c r="EZ59" i="5"/>
  <c r="EY59" i="5"/>
  <c r="EX59" i="5"/>
  <c r="EW59" i="5"/>
  <c r="EV59" i="5"/>
  <c r="EU59" i="5"/>
  <c r="ET59" i="5"/>
  <c r="ES59" i="5"/>
  <c r="ER59" i="5"/>
  <c r="EQ59" i="5"/>
  <c r="EP59" i="5"/>
  <c r="EO59" i="5"/>
  <c r="EN59" i="5"/>
  <c r="EM59" i="5"/>
  <c r="EL59" i="5"/>
  <c r="FA58" i="5"/>
  <c r="EZ58" i="5"/>
  <c r="EY58" i="5"/>
  <c r="EX58" i="5"/>
  <c r="EW58" i="5"/>
  <c r="EV58" i="5"/>
  <c r="EU58" i="5"/>
  <c r="ET58" i="5"/>
  <c r="ES58" i="5"/>
  <c r="ER58" i="5"/>
  <c r="EQ58" i="5"/>
  <c r="EP58" i="5"/>
  <c r="EO58" i="5"/>
  <c r="EN58" i="5"/>
  <c r="EM58" i="5"/>
  <c r="EL58" i="5"/>
  <c r="FA57" i="5"/>
  <c r="EZ57" i="5"/>
  <c r="EY57" i="5"/>
  <c r="EX57" i="5"/>
  <c r="EW57" i="5"/>
  <c r="EV57" i="5"/>
  <c r="EU57" i="5"/>
  <c r="ET57" i="5"/>
  <c r="ES57" i="5"/>
  <c r="ER57" i="5"/>
  <c r="EQ57" i="5"/>
  <c r="EP57" i="5"/>
  <c r="EO57" i="5"/>
  <c r="EN57" i="5"/>
  <c r="EM57" i="5"/>
  <c r="EL57" i="5"/>
  <c r="A57" i="5" s="1"/>
  <c r="FA56" i="5"/>
  <c r="EZ56" i="5"/>
  <c r="EY56" i="5"/>
  <c r="EX56" i="5"/>
  <c r="EW56" i="5"/>
  <c r="EV56" i="5"/>
  <c r="EU56" i="5"/>
  <c r="ET56" i="5"/>
  <c r="ES56" i="5"/>
  <c r="ER56" i="5"/>
  <c r="EQ56" i="5"/>
  <c r="EP56" i="5"/>
  <c r="EO56" i="5"/>
  <c r="EN56" i="5"/>
  <c r="EM56" i="5"/>
  <c r="EL56" i="5"/>
  <c r="FA55" i="5"/>
  <c r="EZ55" i="5"/>
  <c r="EY55" i="5"/>
  <c r="EX55" i="5"/>
  <c r="EW55" i="5"/>
  <c r="EV55" i="5"/>
  <c r="EU55" i="5"/>
  <c r="ET55" i="5"/>
  <c r="ES55" i="5"/>
  <c r="ER55" i="5"/>
  <c r="EQ55" i="5"/>
  <c r="EP55" i="5"/>
  <c r="EO55" i="5"/>
  <c r="EN55" i="5"/>
  <c r="EM55" i="5"/>
  <c r="EL55" i="5"/>
  <c r="FA54" i="5"/>
  <c r="EZ54" i="5"/>
  <c r="EY54" i="5"/>
  <c r="EX54" i="5"/>
  <c r="EW54" i="5"/>
  <c r="EV54" i="5"/>
  <c r="EU54" i="5"/>
  <c r="ET54" i="5"/>
  <c r="ES54" i="5"/>
  <c r="ER54" i="5"/>
  <c r="EQ54" i="5"/>
  <c r="EP54" i="5"/>
  <c r="EO54" i="5"/>
  <c r="EN54" i="5"/>
  <c r="EM54" i="5"/>
  <c r="EL54" i="5"/>
  <c r="FA53" i="5"/>
  <c r="EZ53" i="5"/>
  <c r="EY53" i="5"/>
  <c r="EX53" i="5"/>
  <c r="EW53" i="5"/>
  <c r="EV53" i="5"/>
  <c r="EU53" i="5"/>
  <c r="ET53" i="5"/>
  <c r="ES53" i="5"/>
  <c r="ER53" i="5"/>
  <c r="EQ53" i="5"/>
  <c r="EP53" i="5"/>
  <c r="EO53" i="5"/>
  <c r="EN53" i="5"/>
  <c r="EM53" i="5"/>
  <c r="EL53" i="5"/>
  <c r="FA52" i="5"/>
  <c r="EZ52" i="5"/>
  <c r="EY52" i="5"/>
  <c r="EX52" i="5"/>
  <c r="EW52" i="5"/>
  <c r="EV52" i="5"/>
  <c r="EU52" i="5"/>
  <c r="ET52" i="5"/>
  <c r="ES52" i="5"/>
  <c r="ER52" i="5"/>
  <c r="EQ52" i="5"/>
  <c r="EP52" i="5"/>
  <c r="EO52" i="5"/>
  <c r="EN52" i="5"/>
  <c r="EM52" i="5"/>
  <c r="EL52" i="5"/>
  <c r="FA51" i="5"/>
  <c r="EZ51" i="5"/>
  <c r="EY51" i="5"/>
  <c r="EX51" i="5"/>
  <c r="EW51" i="5"/>
  <c r="EV51" i="5"/>
  <c r="EU51" i="5"/>
  <c r="ET51" i="5"/>
  <c r="ES51" i="5"/>
  <c r="ER51" i="5"/>
  <c r="EQ51" i="5"/>
  <c r="EP51" i="5"/>
  <c r="EO51" i="5"/>
  <c r="EN51" i="5"/>
  <c r="EM51" i="5"/>
  <c r="EL51" i="5"/>
  <c r="FA50" i="5"/>
  <c r="EZ50" i="5"/>
  <c r="EY50" i="5"/>
  <c r="EX50" i="5"/>
  <c r="EW50" i="5"/>
  <c r="EV50" i="5"/>
  <c r="EU50" i="5"/>
  <c r="ET50" i="5"/>
  <c r="ES50" i="5"/>
  <c r="ER50" i="5"/>
  <c r="EQ50" i="5"/>
  <c r="EP50" i="5"/>
  <c r="EO50" i="5"/>
  <c r="EN50" i="5"/>
  <c r="EM50" i="5"/>
  <c r="EL50" i="5"/>
  <c r="FA49" i="5"/>
  <c r="EZ49" i="5"/>
  <c r="EY49" i="5"/>
  <c r="EX49" i="5"/>
  <c r="EW49" i="5"/>
  <c r="EV49" i="5"/>
  <c r="EU49" i="5"/>
  <c r="ET49" i="5"/>
  <c r="ES49" i="5"/>
  <c r="ER49" i="5"/>
  <c r="EQ49" i="5"/>
  <c r="EP49" i="5"/>
  <c r="EO49" i="5"/>
  <c r="EN49" i="5"/>
  <c r="EM49" i="5"/>
  <c r="EL49" i="5"/>
  <c r="FA48" i="5"/>
  <c r="EZ48" i="5"/>
  <c r="EY48" i="5"/>
  <c r="EX48" i="5"/>
  <c r="EW48" i="5"/>
  <c r="EV48" i="5"/>
  <c r="EU48" i="5"/>
  <c r="ET48" i="5"/>
  <c r="ES48" i="5"/>
  <c r="ER48" i="5"/>
  <c r="EQ48" i="5"/>
  <c r="EP48" i="5"/>
  <c r="EO48" i="5"/>
  <c r="EN48" i="5"/>
  <c r="EM48" i="5"/>
  <c r="EL48" i="5"/>
  <c r="FA47" i="5"/>
  <c r="EZ47" i="5"/>
  <c r="EY47" i="5"/>
  <c r="EX47" i="5"/>
  <c r="EW47" i="5"/>
  <c r="EV47" i="5"/>
  <c r="EU47" i="5"/>
  <c r="ET47" i="5"/>
  <c r="ES47" i="5"/>
  <c r="ER47" i="5"/>
  <c r="EQ47" i="5"/>
  <c r="EP47" i="5"/>
  <c r="EO47" i="5"/>
  <c r="EN47" i="5"/>
  <c r="EM47" i="5"/>
  <c r="EL47" i="5"/>
  <c r="FA46" i="5"/>
  <c r="EZ46" i="5"/>
  <c r="EY46" i="5"/>
  <c r="EX46" i="5"/>
  <c r="EW46" i="5"/>
  <c r="EV46" i="5"/>
  <c r="EU46" i="5"/>
  <c r="ET46" i="5"/>
  <c r="ES46" i="5"/>
  <c r="ER46" i="5"/>
  <c r="EQ46" i="5"/>
  <c r="EP46" i="5"/>
  <c r="EO46" i="5"/>
  <c r="EN46" i="5"/>
  <c r="EM46" i="5"/>
  <c r="EL46" i="5"/>
  <c r="FA45" i="5"/>
  <c r="EZ45" i="5"/>
  <c r="EY45" i="5"/>
  <c r="EX45" i="5"/>
  <c r="EW45" i="5"/>
  <c r="EV45" i="5"/>
  <c r="EU45" i="5"/>
  <c r="ET45" i="5"/>
  <c r="ES45" i="5"/>
  <c r="ER45" i="5"/>
  <c r="EQ45" i="5"/>
  <c r="EP45" i="5"/>
  <c r="EO45" i="5"/>
  <c r="EN45" i="5"/>
  <c r="EM45" i="5"/>
  <c r="EL45" i="5"/>
  <c r="FA44" i="5"/>
  <c r="EZ44" i="5"/>
  <c r="EY44" i="5"/>
  <c r="EX44" i="5"/>
  <c r="EW44" i="5"/>
  <c r="EV44" i="5"/>
  <c r="EU44" i="5"/>
  <c r="ET44" i="5"/>
  <c r="ES44" i="5"/>
  <c r="ER44" i="5"/>
  <c r="EQ44" i="5"/>
  <c r="EP44" i="5"/>
  <c r="EO44" i="5"/>
  <c r="EN44" i="5"/>
  <c r="EM44" i="5"/>
  <c r="EL44" i="5"/>
  <c r="FA43" i="5"/>
  <c r="EZ43" i="5"/>
  <c r="EY43" i="5"/>
  <c r="EX43" i="5"/>
  <c r="EW43" i="5"/>
  <c r="EV43" i="5"/>
  <c r="EU43" i="5"/>
  <c r="ET43" i="5"/>
  <c r="ES43" i="5"/>
  <c r="ER43" i="5"/>
  <c r="EQ43" i="5"/>
  <c r="EP43" i="5"/>
  <c r="EO43" i="5"/>
  <c r="EN43" i="5"/>
  <c r="EM43" i="5"/>
  <c r="EL43" i="5"/>
  <c r="FA42" i="5"/>
  <c r="EZ42" i="5"/>
  <c r="EY42" i="5"/>
  <c r="EX42" i="5"/>
  <c r="EW42" i="5"/>
  <c r="EV42" i="5"/>
  <c r="EU42" i="5"/>
  <c r="ET42" i="5"/>
  <c r="ES42" i="5"/>
  <c r="ER42" i="5"/>
  <c r="EQ42" i="5"/>
  <c r="EP42" i="5"/>
  <c r="EO42" i="5"/>
  <c r="EN42" i="5"/>
  <c r="EM42" i="5"/>
  <c r="EL42" i="5"/>
  <c r="FA41" i="5"/>
  <c r="EZ41" i="5"/>
  <c r="EY41" i="5"/>
  <c r="EX41" i="5"/>
  <c r="EW41" i="5"/>
  <c r="EV41" i="5"/>
  <c r="EU41" i="5"/>
  <c r="ET41" i="5"/>
  <c r="ES41" i="5"/>
  <c r="ER41" i="5"/>
  <c r="EQ41" i="5"/>
  <c r="EP41" i="5"/>
  <c r="EO41" i="5"/>
  <c r="EN41" i="5"/>
  <c r="EM41" i="5"/>
  <c r="EL41" i="5"/>
  <c r="FA40" i="5"/>
  <c r="EZ40" i="5"/>
  <c r="EY40" i="5"/>
  <c r="EX40" i="5"/>
  <c r="EW40" i="5"/>
  <c r="EV40" i="5"/>
  <c r="EU40" i="5"/>
  <c r="ET40" i="5"/>
  <c r="ES40" i="5"/>
  <c r="ER40" i="5"/>
  <c r="EQ40" i="5"/>
  <c r="EP40" i="5"/>
  <c r="EO40" i="5"/>
  <c r="EN40" i="5"/>
  <c r="EM40" i="5"/>
  <c r="EL40" i="5"/>
  <c r="FA39" i="5"/>
  <c r="EZ39" i="5"/>
  <c r="EY39" i="5"/>
  <c r="EX39" i="5"/>
  <c r="EW39" i="5"/>
  <c r="EV39" i="5"/>
  <c r="EU39" i="5"/>
  <c r="ET39" i="5"/>
  <c r="ES39" i="5"/>
  <c r="ER39" i="5"/>
  <c r="EQ39" i="5"/>
  <c r="EP39" i="5"/>
  <c r="EO39" i="5"/>
  <c r="EN39" i="5"/>
  <c r="EM39" i="5"/>
  <c r="EL39" i="5"/>
  <c r="FA38" i="5"/>
  <c r="EZ38" i="5"/>
  <c r="EY38" i="5"/>
  <c r="EX38" i="5"/>
  <c r="EW38" i="5"/>
  <c r="EV38" i="5"/>
  <c r="EU38" i="5"/>
  <c r="ET38" i="5"/>
  <c r="ES38" i="5"/>
  <c r="ER38" i="5"/>
  <c r="EQ38" i="5"/>
  <c r="EP38" i="5"/>
  <c r="EO38" i="5"/>
  <c r="EN38" i="5"/>
  <c r="EM38" i="5"/>
  <c r="EL38" i="5"/>
  <c r="FA37" i="5"/>
  <c r="EZ37" i="5"/>
  <c r="EY37" i="5"/>
  <c r="EX37" i="5"/>
  <c r="EW37" i="5"/>
  <c r="EV37" i="5"/>
  <c r="EU37" i="5"/>
  <c r="ET37" i="5"/>
  <c r="ES37" i="5"/>
  <c r="ER37" i="5"/>
  <c r="EQ37" i="5"/>
  <c r="EP37" i="5"/>
  <c r="EO37" i="5"/>
  <c r="EN37" i="5"/>
  <c r="EM37" i="5"/>
  <c r="EL37" i="5"/>
  <c r="FA36" i="5"/>
  <c r="EZ36" i="5"/>
  <c r="EY36" i="5"/>
  <c r="EX36" i="5"/>
  <c r="EW36" i="5"/>
  <c r="EV36" i="5"/>
  <c r="EU36" i="5"/>
  <c r="ET36" i="5"/>
  <c r="ES36" i="5"/>
  <c r="ER36" i="5"/>
  <c r="EQ36" i="5"/>
  <c r="EP36" i="5"/>
  <c r="EO36" i="5"/>
  <c r="EN36" i="5"/>
  <c r="EM36" i="5"/>
  <c r="EL36" i="5"/>
  <c r="FA35" i="5"/>
  <c r="EZ35" i="5"/>
  <c r="EY35" i="5"/>
  <c r="EX35" i="5"/>
  <c r="EW35" i="5"/>
  <c r="EV35" i="5"/>
  <c r="EU35" i="5"/>
  <c r="ET35" i="5"/>
  <c r="ES35" i="5"/>
  <c r="ER35" i="5"/>
  <c r="EQ35" i="5"/>
  <c r="EP35" i="5"/>
  <c r="EO35" i="5"/>
  <c r="EN35" i="5"/>
  <c r="EM35" i="5"/>
  <c r="EL35" i="5"/>
  <c r="FA34" i="5"/>
  <c r="EZ34" i="5"/>
  <c r="EY34" i="5"/>
  <c r="EX34" i="5"/>
  <c r="EW34" i="5"/>
  <c r="EV34" i="5"/>
  <c r="EU34" i="5"/>
  <c r="ET34" i="5"/>
  <c r="ES34" i="5"/>
  <c r="ER34" i="5"/>
  <c r="EQ34" i="5"/>
  <c r="EP34" i="5"/>
  <c r="EO34" i="5"/>
  <c r="EN34" i="5"/>
  <c r="EM34" i="5"/>
  <c r="EL34" i="5"/>
  <c r="FA33" i="5"/>
  <c r="EZ33" i="5"/>
  <c r="EY33" i="5"/>
  <c r="EX33" i="5"/>
  <c r="EW33" i="5"/>
  <c r="EV33" i="5"/>
  <c r="EU33" i="5"/>
  <c r="ET33" i="5"/>
  <c r="ES33" i="5"/>
  <c r="ER33" i="5"/>
  <c r="EQ33" i="5"/>
  <c r="EP33" i="5"/>
  <c r="EO33" i="5"/>
  <c r="EN33" i="5"/>
  <c r="EM33" i="5"/>
  <c r="EL33" i="5"/>
  <c r="FA32" i="5"/>
  <c r="EZ32" i="5"/>
  <c r="EY32" i="5"/>
  <c r="EX32" i="5"/>
  <c r="EW32" i="5"/>
  <c r="EV32" i="5"/>
  <c r="EU32" i="5"/>
  <c r="ET32" i="5"/>
  <c r="ES32" i="5"/>
  <c r="ER32" i="5"/>
  <c r="EQ32" i="5"/>
  <c r="EP32" i="5"/>
  <c r="EO32" i="5"/>
  <c r="EN32" i="5"/>
  <c r="EM32" i="5"/>
  <c r="EL32" i="5"/>
  <c r="FA31" i="5"/>
  <c r="EZ31" i="5"/>
  <c r="EY31" i="5"/>
  <c r="EX31" i="5"/>
  <c r="EW31" i="5"/>
  <c r="EV31" i="5"/>
  <c r="EU31" i="5"/>
  <c r="ET31" i="5"/>
  <c r="ES31" i="5"/>
  <c r="ER31" i="5"/>
  <c r="EQ31" i="5"/>
  <c r="EP31" i="5"/>
  <c r="EO31" i="5"/>
  <c r="EN31" i="5"/>
  <c r="EM31" i="5"/>
  <c r="EL31" i="5"/>
  <c r="FA30" i="5"/>
  <c r="EZ30" i="5"/>
  <c r="EY30" i="5"/>
  <c r="EX30" i="5"/>
  <c r="EW30" i="5"/>
  <c r="EV30" i="5"/>
  <c r="EU30" i="5"/>
  <c r="ET30" i="5"/>
  <c r="ES30" i="5"/>
  <c r="ER30" i="5"/>
  <c r="EQ30" i="5"/>
  <c r="EP30" i="5"/>
  <c r="EO30" i="5"/>
  <c r="EN30" i="5"/>
  <c r="EM30" i="5"/>
  <c r="EL30" i="5"/>
  <c r="FA29" i="5"/>
  <c r="EZ29" i="5"/>
  <c r="EY29" i="5"/>
  <c r="EX29" i="5"/>
  <c r="EW29" i="5"/>
  <c r="EV29" i="5"/>
  <c r="EU29" i="5"/>
  <c r="ET29" i="5"/>
  <c r="ES29" i="5"/>
  <c r="ER29" i="5"/>
  <c r="EQ29" i="5"/>
  <c r="EP29" i="5"/>
  <c r="EO29" i="5"/>
  <c r="EN29" i="5"/>
  <c r="EM29" i="5"/>
  <c r="EL29" i="5"/>
  <c r="FA28" i="5"/>
  <c r="EZ28" i="5"/>
  <c r="EY28" i="5"/>
  <c r="EX28" i="5"/>
  <c r="EW28" i="5"/>
  <c r="EV28" i="5"/>
  <c r="EU28" i="5"/>
  <c r="ET28" i="5"/>
  <c r="ES28" i="5"/>
  <c r="ER28" i="5"/>
  <c r="EQ28" i="5"/>
  <c r="EP28" i="5"/>
  <c r="EO28" i="5"/>
  <c r="EN28" i="5"/>
  <c r="EM28" i="5"/>
  <c r="EL28" i="5"/>
  <c r="FA27" i="5"/>
  <c r="EZ27" i="5"/>
  <c r="EY27" i="5"/>
  <c r="EX27" i="5"/>
  <c r="EW27" i="5"/>
  <c r="EV27" i="5"/>
  <c r="EU27" i="5"/>
  <c r="ET27" i="5"/>
  <c r="ES27" i="5"/>
  <c r="ER27" i="5"/>
  <c r="EQ27" i="5"/>
  <c r="EP27" i="5"/>
  <c r="EO27" i="5"/>
  <c r="EN27" i="5"/>
  <c r="EM27" i="5"/>
  <c r="EL27" i="5"/>
  <c r="FA26" i="5"/>
  <c r="EZ26" i="5"/>
  <c r="EY26" i="5"/>
  <c r="EX26" i="5"/>
  <c r="EW26" i="5"/>
  <c r="EV26" i="5"/>
  <c r="EU26" i="5"/>
  <c r="ET26" i="5"/>
  <c r="ES26" i="5"/>
  <c r="ER26" i="5"/>
  <c r="EQ26" i="5"/>
  <c r="EP26" i="5"/>
  <c r="EO26" i="5"/>
  <c r="EN26" i="5"/>
  <c r="EM26" i="5"/>
  <c r="EL26" i="5"/>
  <c r="FA25" i="5"/>
  <c r="EZ25" i="5"/>
  <c r="EY25" i="5"/>
  <c r="EX25" i="5"/>
  <c r="EW25" i="5"/>
  <c r="EV25" i="5"/>
  <c r="EU25" i="5"/>
  <c r="ET25" i="5"/>
  <c r="ES25" i="5"/>
  <c r="ER25" i="5"/>
  <c r="EQ25" i="5"/>
  <c r="EP25" i="5"/>
  <c r="EO25" i="5"/>
  <c r="EN25" i="5"/>
  <c r="EM25" i="5"/>
  <c r="EL25" i="5"/>
  <c r="FA24" i="5"/>
  <c r="EZ24" i="5"/>
  <c r="EY24" i="5"/>
  <c r="EX24" i="5"/>
  <c r="EW24" i="5"/>
  <c r="EV24" i="5"/>
  <c r="EU24" i="5"/>
  <c r="ET24" i="5"/>
  <c r="ES24" i="5"/>
  <c r="ER24" i="5"/>
  <c r="EQ24" i="5"/>
  <c r="EP24" i="5"/>
  <c r="EO24" i="5"/>
  <c r="EN24" i="5"/>
  <c r="EM24" i="5"/>
  <c r="EL24" i="5"/>
  <c r="FA23" i="5"/>
  <c r="EZ23" i="5"/>
  <c r="EY23" i="5"/>
  <c r="EX23" i="5"/>
  <c r="EW23" i="5"/>
  <c r="EV23" i="5"/>
  <c r="EU23" i="5"/>
  <c r="ET23" i="5"/>
  <c r="ES23" i="5"/>
  <c r="ER23" i="5"/>
  <c r="EQ23" i="5"/>
  <c r="EP23" i="5"/>
  <c r="EO23" i="5"/>
  <c r="EN23" i="5"/>
  <c r="EM23" i="5"/>
  <c r="EL23" i="5"/>
  <c r="FA22" i="5"/>
  <c r="EZ22" i="5"/>
  <c r="EY22" i="5"/>
  <c r="EX22" i="5"/>
  <c r="EW22" i="5"/>
  <c r="EV22" i="5"/>
  <c r="EU22" i="5"/>
  <c r="ET22" i="5"/>
  <c r="ES22" i="5"/>
  <c r="ER22" i="5"/>
  <c r="EQ22" i="5"/>
  <c r="EP22" i="5"/>
  <c r="EO22" i="5"/>
  <c r="EN22" i="5"/>
  <c r="EM22" i="5"/>
  <c r="EL22" i="5"/>
  <c r="FA21" i="5"/>
  <c r="EZ21" i="5"/>
  <c r="EY21" i="5"/>
  <c r="EX21" i="5"/>
  <c r="EW21" i="5"/>
  <c r="EV21" i="5"/>
  <c r="EU21" i="5"/>
  <c r="ET21" i="5"/>
  <c r="ES21" i="5"/>
  <c r="ER21" i="5"/>
  <c r="EQ21" i="5"/>
  <c r="EP21" i="5"/>
  <c r="EO21" i="5"/>
  <c r="EN21" i="5"/>
  <c r="EM21" i="5"/>
  <c r="EL21" i="5"/>
  <c r="FA20" i="5"/>
  <c r="EZ20" i="5"/>
  <c r="EY20" i="5"/>
  <c r="EX20" i="5"/>
  <c r="EW20" i="5"/>
  <c r="EV20" i="5"/>
  <c r="EU20" i="5"/>
  <c r="ET20" i="5"/>
  <c r="ES20" i="5"/>
  <c r="ER20" i="5"/>
  <c r="EQ20" i="5"/>
  <c r="EP20" i="5"/>
  <c r="EO20" i="5"/>
  <c r="EN20" i="5"/>
  <c r="EM20" i="5"/>
  <c r="EL20" i="5"/>
  <c r="FA19" i="5"/>
  <c r="EZ19" i="5"/>
  <c r="EY19" i="5"/>
  <c r="EX19" i="5"/>
  <c r="EW19" i="5"/>
  <c r="EV19" i="5"/>
  <c r="EU19" i="5"/>
  <c r="ET19" i="5"/>
  <c r="ES19" i="5"/>
  <c r="ER19" i="5"/>
  <c r="EQ19" i="5"/>
  <c r="EP19" i="5"/>
  <c r="EO19" i="5"/>
  <c r="EN19" i="5"/>
  <c r="EM19" i="5"/>
  <c r="EL19" i="5"/>
  <c r="FA18" i="5"/>
  <c r="EZ18" i="5"/>
  <c r="EY18" i="5"/>
  <c r="EX18" i="5"/>
  <c r="EW18" i="5"/>
  <c r="EV18" i="5"/>
  <c r="EU18" i="5"/>
  <c r="ET18" i="5"/>
  <c r="ES18" i="5"/>
  <c r="ER18" i="5"/>
  <c r="EQ18" i="5"/>
  <c r="EP18" i="5"/>
  <c r="EO18" i="5"/>
  <c r="EN18" i="5"/>
  <c r="EM18" i="5"/>
  <c r="EL18" i="5"/>
  <c r="FA17" i="5"/>
  <c r="EZ17" i="5"/>
  <c r="EY17" i="5"/>
  <c r="EX17" i="5"/>
  <c r="EW17" i="5"/>
  <c r="EV17" i="5"/>
  <c r="EU17" i="5"/>
  <c r="ET17" i="5"/>
  <c r="ES17" i="5"/>
  <c r="ER17" i="5"/>
  <c r="EQ17" i="5"/>
  <c r="EP17" i="5"/>
  <c r="EO17" i="5"/>
  <c r="EN17" i="5"/>
  <c r="EM17" i="5"/>
  <c r="EL17" i="5"/>
  <c r="FA16" i="5"/>
  <c r="EZ16" i="5"/>
  <c r="EY16" i="5"/>
  <c r="EX16" i="5"/>
  <c r="EW16" i="5"/>
  <c r="EV16" i="5"/>
  <c r="EU16" i="5"/>
  <c r="ET16" i="5"/>
  <c r="ES16" i="5"/>
  <c r="ER16" i="5"/>
  <c r="EQ16" i="5"/>
  <c r="EP16" i="5"/>
  <c r="EO16" i="5"/>
  <c r="EN16" i="5"/>
  <c r="EM16" i="5"/>
  <c r="EL16" i="5"/>
  <c r="FA15" i="5"/>
  <c r="EZ15" i="5"/>
  <c r="EY15" i="5"/>
  <c r="EX15" i="5"/>
  <c r="EW15" i="5"/>
  <c r="EV15" i="5"/>
  <c r="EU15" i="5"/>
  <c r="ET15" i="5"/>
  <c r="ES15" i="5"/>
  <c r="ER15" i="5"/>
  <c r="EQ15" i="5"/>
  <c r="EP15" i="5"/>
  <c r="EO15" i="5"/>
  <c r="EN15" i="5"/>
  <c r="EM15" i="5"/>
  <c r="EL15" i="5"/>
  <c r="FA14" i="5"/>
  <c r="EZ14" i="5"/>
  <c r="EY14" i="5"/>
  <c r="EX14" i="5"/>
  <c r="EW14" i="5"/>
  <c r="EV14" i="5"/>
  <c r="EU14" i="5"/>
  <c r="ET14" i="5"/>
  <c r="ES14" i="5"/>
  <c r="ER14" i="5"/>
  <c r="EQ14" i="5"/>
  <c r="EP14" i="5"/>
  <c r="EO14" i="5"/>
  <c r="EN14" i="5"/>
  <c r="EM14" i="5"/>
  <c r="EL14" i="5"/>
  <c r="FA13" i="5"/>
  <c r="EZ13" i="5"/>
  <c r="EY13" i="5"/>
  <c r="EX13" i="5"/>
  <c r="EW13" i="5"/>
  <c r="EV13" i="5"/>
  <c r="EU13" i="5"/>
  <c r="ET13" i="5"/>
  <c r="ES13" i="5"/>
  <c r="ER13" i="5"/>
  <c r="EQ13" i="5"/>
  <c r="EP13" i="5"/>
  <c r="EO13" i="5"/>
  <c r="EN13" i="5"/>
  <c r="EM13" i="5"/>
  <c r="EL13" i="5"/>
  <c r="FA12" i="5"/>
  <c r="EZ12" i="5"/>
  <c r="EY12" i="5"/>
  <c r="EX12" i="5"/>
  <c r="EW12" i="5"/>
  <c r="EV12" i="5"/>
  <c r="EU12" i="5"/>
  <c r="ET12" i="5"/>
  <c r="ES12" i="5"/>
  <c r="ER12" i="5"/>
  <c r="EQ12" i="5"/>
  <c r="EP12" i="5"/>
  <c r="EO12" i="5"/>
  <c r="EN12" i="5"/>
  <c r="EM12" i="5"/>
  <c r="EL12" i="5"/>
  <c r="FA11" i="5"/>
  <c r="EZ11" i="5"/>
  <c r="EY11" i="5"/>
  <c r="EX11" i="5"/>
  <c r="EW11" i="5"/>
  <c r="EV11" i="5"/>
  <c r="EU11" i="5"/>
  <c r="ET11" i="5"/>
  <c r="ES11" i="5"/>
  <c r="ER11" i="5"/>
  <c r="EQ11" i="5"/>
  <c r="EP11" i="5"/>
  <c r="EO11" i="5"/>
  <c r="EN11" i="5"/>
  <c r="EM11" i="5"/>
  <c r="EL11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FA9" i="5"/>
  <c r="EZ9" i="5"/>
  <c r="EY9" i="5"/>
  <c r="EX9" i="5"/>
  <c r="EW9" i="5"/>
  <c r="EV9" i="5"/>
  <c r="EU9" i="5"/>
  <c r="ET9" i="5"/>
  <c r="ES9" i="5"/>
  <c r="ER9" i="5"/>
  <c r="EQ9" i="5"/>
  <c r="EP9" i="5"/>
  <c r="EO9" i="5"/>
  <c r="EN9" i="5"/>
  <c r="EM9" i="5"/>
  <c r="EL9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FA7" i="5"/>
  <c r="EZ7" i="5"/>
  <c r="EY7" i="5"/>
  <c r="EX7" i="5"/>
  <c r="EW7" i="5"/>
  <c r="EV7" i="5"/>
  <c r="EU7" i="5"/>
  <c r="ET7" i="5"/>
  <c r="ES7" i="5"/>
  <c r="ER7" i="5"/>
  <c r="EQ7" i="5"/>
  <c r="EP7" i="5"/>
  <c r="EO7" i="5"/>
  <c r="EN7" i="5"/>
  <c r="EM7" i="5"/>
  <c r="EL7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EM6" i="5"/>
  <c r="EL6" i="5"/>
  <c r="FA5" i="5"/>
  <c r="EZ5" i="5"/>
  <c r="EY5" i="5"/>
  <c r="EX5" i="5"/>
  <c r="EW5" i="5"/>
  <c r="EV5" i="5"/>
  <c r="EU5" i="5"/>
  <c r="ET5" i="5"/>
  <c r="ES5" i="5"/>
  <c r="ER5" i="5"/>
  <c r="EQ5" i="5"/>
  <c r="EP5" i="5"/>
  <c r="EO5" i="5"/>
  <c r="EN5" i="5"/>
  <c r="EM5" i="5"/>
  <c r="EL5" i="5"/>
  <c r="FA4" i="5"/>
  <c r="EZ4" i="5"/>
  <c r="EY4" i="5"/>
  <c r="EX4" i="5"/>
  <c r="EW4" i="5"/>
  <c r="EV4" i="5"/>
  <c r="EU4" i="5"/>
  <c r="ET4" i="5"/>
  <c r="ES4" i="5"/>
  <c r="ER4" i="5"/>
  <c r="EQ4" i="5"/>
  <c r="EP4" i="5"/>
  <c r="EO4" i="5"/>
  <c r="EN4" i="5"/>
  <c r="EM4" i="5"/>
  <c r="EL4" i="5"/>
  <c r="FA3" i="5"/>
  <c r="EZ3" i="5"/>
  <c r="EY3" i="5"/>
  <c r="EX3" i="5"/>
  <c r="EW3" i="5"/>
  <c r="EV3" i="5"/>
  <c r="EU3" i="5"/>
  <c r="ET3" i="5"/>
  <c r="ES3" i="5"/>
  <c r="ER3" i="5"/>
  <c r="EQ3" i="5"/>
  <c r="EP3" i="5"/>
  <c r="EO3" i="5"/>
  <c r="EN3" i="5"/>
  <c r="EM3" i="5"/>
  <c r="EL3" i="5"/>
  <c r="BB3" i="12" l="1"/>
  <c r="AN3" i="12"/>
  <c r="BB30" i="12"/>
  <c r="AG3" i="12"/>
  <c r="AN2" i="12"/>
  <c r="AU29" i="12"/>
  <c r="AU2" i="12"/>
  <c r="BB29" i="12"/>
  <c r="BB2" i="12"/>
  <c r="BI29" i="12"/>
  <c r="AU3" i="12"/>
  <c r="BI3" i="12"/>
  <c r="N22" i="10"/>
  <c r="N37" i="10"/>
  <c r="S23" i="10"/>
  <c r="R23" i="10"/>
  <c r="P23" i="10"/>
  <c r="W23" i="10"/>
  <c r="T23" i="10"/>
  <c r="V23" i="10"/>
  <c r="Q23" i="10"/>
  <c r="O24" i="10"/>
  <c r="U23" i="10"/>
  <c r="X23" i="10"/>
  <c r="X48" i="10"/>
  <c r="W48" i="10"/>
  <c r="Q48" i="10"/>
  <c r="T48" i="10"/>
  <c r="P48" i="10"/>
  <c r="U48" i="10"/>
  <c r="O49" i="10"/>
  <c r="V48" i="10"/>
  <c r="S48" i="10"/>
  <c r="R48" i="10"/>
  <c r="W18" i="10"/>
  <c r="O19" i="10"/>
  <c r="P18" i="10"/>
  <c r="U18" i="10"/>
  <c r="T18" i="10"/>
  <c r="R18" i="10"/>
  <c r="Q18" i="10"/>
  <c r="S18" i="10"/>
  <c r="X18" i="10"/>
  <c r="V18" i="10"/>
  <c r="P38" i="10"/>
  <c r="V38" i="10"/>
  <c r="T38" i="10"/>
  <c r="Q38" i="10"/>
  <c r="O39" i="10"/>
  <c r="X38" i="10"/>
  <c r="U38" i="10"/>
  <c r="S38" i="10"/>
  <c r="W38" i="10"/>
  <c r="R38" i="10"/>
  <c r="N32" i="10"/>
  <c r="N42" i="10"/>
  <c r="W28" i="10"/>
  <c r="X28" i="10"/>
  <c r="Q28" i="10"/>
  <c r="T28" i="10"/>
  <c r="U28" i="10"/>
  <c r="V28" i="10"/>
  <c r="O29" i="10"/>
  <c r="S28" i="10"/>
  <c r="R28" i="10"/>
  <c r="P28" i="10"/>
  <c r="N27" i="10"/>
  <c r="N52" i="10"/>
  <c r="R33" i="10"/>
  <c r="O34" i="10"/>
  <c r="P33" i="10"/>
  <c r="W33" i="10"/>
  <c r="Q33" i="10"/>
  <c r="X33" i="10"/>
  <c r="U33" i="10"/>
  <c r="T33" i="10"/>
  <c r="S33" i="10"/>
  <c r="V33" i="10"/>
  <c r="T43" i="10"/>
  <c r="O44" i="10"/>
  <c r="X43" i="10"/>
  <c r="Q43" i="10"/>
  <c r="P43" i="10"/>
  <c r="R43" i="10"/>
  <c r="S43" i="10"/>
  <c r="U43" i="10"/>
  <c r="V43" i="10"/>
  <c r="W43" i="10"/>
  <c r="N47" i="10"/>
  <c r="N17" i="10"/>
  <c r="U53" i="10"/>
  <c r="X53" i="10"/>
  <c r="V53" i="10"/>
  <c r="R53" i="10"/>
  <c r="T53" i="10"/>
  <c r="W53" i="10"/>
  <c r="O54" i="10"/>
  <c r="Q53" i="10"/>
  <c r="S53" i="10"/>
  <c r="P53" i="10"/>
  <c r="AM33" i="13"/>
  <c r="AK33" i="13"/>
  <c r="AL33" i="13"/>
  <c r="AN33" i="13"/>
  <c r="AJ34" i="13"/>
  <c r="BI5" i="13"/>
  <c r="BG5" i="13"/>
  <c r="BH5" i="13"/>
  <c r="BF5" i="13"/>
  <c r="BE6" i="13"/>
  <c r="AY4" i="12"/>
  <c r="BA4" i="12"/>
  <c r="BB4" i="12"/>
  <c r="AZ4" i="12"/>
  <c r="AX5" i="12"/>
  <c r="AU4" i="13"/>
  <c r="AS4" i="13"/>
  <c r="AT4" i="13"/>
  <c r="AR4" i="13"/>
  <c r="AQ5" i="13"/>
  <c r="AL31" i="12"/>
  <c r="AM31" i="12"/>
  <c r="AK31" i="12"/>
  <c r="AN31" i="12"/>
  <c r="AJ32" i="12"/>
  <c r="BE32" i="12"/>
  <c r="BG31" i="12"/>
  <c r="BF31" i="12"/>
  <c r="BH31" i="12"/>
  <c r="BI31" i="12"/>
  <c r="BF32" i="13"/>
  <c r="BG32" i="13"/>
  <c r="BI32" i="13"/>
  <c r="BH32" i="13"/>
  <c r="BE33" i="13"/>
  <c r="AX5" i="13"/>
  <c r="BA4" i="13"/>
  <c r="AZ4" i="13"/>
  <c r="AY4" i="13"/>
  <c r="BB4" i="13"/>
  <c r="AU6" i="12"/>
  <c r="AT6" i="12"/>
  <c r="AS6" i="12"/>
  <c r="AR6" i="12"/>
  <c r="AQ7" i="12"/>
  <c r="BL5" i="13"/>
  <c r="BP4" i="13"/>
  <c r="BO4" i="13"/>
  <c r="BN4" i="13"/>
  <c r="BM4" i="13"/>
  <c r="AX32" i="12"/>
  <c r="BB31" i="12"/>
  <c r="AY31" i="12"/>
  <c r="BA31" i="12"/>
  <c r="AZ31" i="12"/>
  <c r="AJ5" i="13"/>
  <c r="AL4" i="13"/>
  <c r="AN4" i="13"/>
  <c r="AM4" i="13"/>
  <c r="AK4" i="13"/>
  <c r="BL5" i="12"/>
  <c r="BP4" i="12"/>
  <c r="BM4" i="12"/>
  <c r="BO4" i="12"/>
  <c r="BN4" i="12"/>
  <c r="AX32" i="13"/>
  <c r="BA31" i="13"/>
  <c r="BB31" i="13"/>
  <c r="AZ31" i="13"/>
  <c r="AY31" i="13"/>
  <c r="BG5" i="12"/>
  <c r="BF5" i="12"/>
  <c r="BH5" i="12"/>
  <c r="BI5" i="12"/>
  <c r="BE6" i="12"/>
  <c r="AJ5" i="12"/>
  <c r="AL4" i="12"/>
  <c r="AK4" i="12"/>
  <c r="AN4" i="12"/>
  <c r="AM4" i="12"/>
  <c r="AQ32" i="12"/>
  <c r="AU31" i="12"/>
  <c r="AT31" i="12"/>
  <c r="AS31" i="12"/>
  <c r="AR31" i="12"/>
  <c r="AG31" i="13"/>
  <c r="AD31" i="13"/>
  <c r="AE31" i="13"/>
  <c r="AF31" i="13"/>
  <c r="AC32" i="13"/>
  <c r="AC32" i="12"/>
  <c r="AF31" i="12"/>
  <c r="AD31" i="12"/>
  <c r="AE31" i="12"/>
  <c r="AG31" i="12"/>
  <c r="AR31" i="13"/>
  <c r="AT31" i="13"/>
  <c r="AU31" i="13"/>
  <c r="AS31" i="13"/>
  <c r="AQ32" i="13"/>
  <c r="AF5" i="12"/>
  <c r="AD5" i="12"/>
  <c r="AE5" i="12"/>
  <c r="AG5" i="12"/>
  <c r="AC6" i="12"/>
  <c r="AG4" i="13"/>
  <c r="AF4" i="13"/>
  <c r="AE4" i="13"/>
  <c r="AD4" i="13"/>
  <c r="AC5" i="13"/>
  <c r="N8" i="10"/>
  <c r="N13" i="10"/>
  <c r="N12" i="10"/>
  <c r="N7" i="10"/>
  <c r="N2" i="10"/>
  <c r="N3" i="10"/>
  <c r="O15" i="10"/>
  <c r="U14" i="10"/>
  <c r="Q14" i="10"/>
  <c r="X14" i="10"/>
  <c r="T14" i="10"/>
  <c r="P14" i="10"/>
  <c r="W14" i="10"/>
  <c r="S14" i="10"/>
  <c r="V14" i="10"/>
  <c r="R14" i="10"/>
  <c r="O10" i="10"/>
  <c r="U9" i="10"/>
  <c r="Q9" i="10"/>
  <c r="R9" i="10"/>
  <c r="X9" i="10"/>
  <c r="T9" i="10"/>
  <c r="P9" i="10"/>
  <c r="W9" i="10"/>
  <c r="S9" i="10"/>
  <c r="V9" i="10"/>
  <c r="O5" i="10"/>
  <c r="X4" i="10"/>
  <c r="T4" i="10"/>
  <c r="P4" i="10"/>
  <c r="W4" i="10"/>
  <c r="V4" i="10"/>
  <c r="R4" i="10"/>
  <c r="Q4" i="10"/>
  <c r="S4" i="10"/>
  <c r="U4" i="10"/>
  <c r="L4" i="5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P1003" i="5"/>
  <c r="O1003" i="5"/>
  <c r="N1003" i="5"/>
  <c r="M1003" i="5"/>
  <c r="L1003" i="5"/>
  <c r="K1003" i="5"/>
  <c r="J1003" i="5"/>
  <c r="I1003" i="5"/>
  <c r="H1003" i="5"/>
  <c r="G1003" i="5"/>
  <c r="F1003" i="5"/>
  <c r="E1003" i="5"/>
  <c r="D1003" i="5"/>
  <c r="C1003" i="5"/>
  <c r="B1003" i="5"/>
  <c r="A1003" i="5"/>
  <c r="P1002" i="5"/>
  <c r="O1002" i="5"/>
  <c r="N1002" i="5"/>
  <c r="M1002" i="5"/>
  <c r="L1002" i="5"/>
  <c r="K1002" i="5"/>
  <c r="J1002" i="5"/>
  <c r="I1002" i="5"/>
  <c r="H1002" i="5"/>
  <c r="G1002" i="5"/>
  <c r="F1002" i="5"/>
  <c r="E1002" i="5"/>
  <c r="D1002" i="5"/>
  <c r="C1002" i="5"/>
  <c r="B1002" i="5"/>
  <c r="A1002" i="5"/>
  <c r="P1001" i="5"/>
  <c r="O1001" i="5"/>
  <c r="N1001" i="5"/>
  <c r="M1001" i="5"/>
  <c r="L1001" i="5"/>
  <c r="K1001" i="5"/>
  <c r="J1001" i="5"/>
  <c r="I1001" i="5"/>
  <c r="H1001" i="5"/>
  <c r="G1001" i="5"/>
  <c r="F1001" i="5"/>
  <c r="E1001" i="5"/>
  <c r="D1001" i="5"/>
  <c r="C1001" i="5"/>
  <c r="B1001" i="5"/>
  <c r="A1001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D1000" i="5"/>
  <c r="C1000" i="5"/>
  <c r="B1000" i="5"/>
  <c r="A1000" i="5"/>
  <c r="P999" i="5"/>
  <c r="O999" i="5"/>
  <c r="N999" i="5"/>
  <c r="M999" i="5"/>
  <c r="L999" i="5"/>
  <c r="K999" i="5"/>
  <c r="J999" i="5"/>
  <c r="I999" i="5"/>
  <c r="H999" i="5"/>
  <c r="G999" i="5"/>
  <c r="F999" i="5"/>
  <c r="E999" i="5"/>
  <c r="D999" i="5"/>
  <c r="C999" i="5"/>
  <c r="B999" i="5"/>
  <c r="A999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D998" i="5"/>
  <c r="C998" i="5"/>
  <c r="B998" i="5"/>
  <c r="A998" i="5"/>
  <c r="P997" i="5"/>
  <c r="O997" i="5"/>
  <c r="N997" i="5"/>
  <c r="M997" i="5"/>
  <c r="L997" i="5"/>
  <c r="K997" i="5"/>
  <c r="J997" i="5"/>
  <c r="I997" i="5"/>
  <c r="H997" i="5"/>
  <c r="G997" i="5"/>
  <c r="F997" i="5"/>
  <c r="E997" i="5"/>
  <c r="D997" i="5"/>
  <c r="C997" i="5"/>
  <c r="B997" i="5"/>
  <c r="A997" i="5"/>
  <c r="P996" i="5"/>
  <c r="O996" i="5"/>
  <c r="N996" i="5"/>
  <c r="M996" i="5"/>
  <c r="L996" i="5"/>
  <c r="K996" i="5"/>
  <c r="J996" i="5"/>
  <c r="I996" i="5"/>
  <c r="H996" i="5"/>
  <c r="G996" i="5"/>
  <c r="F996" i="5"/>
  <c r="E996" i="5"/>
  <c r="D996" i="5"/>
  <c r="C996" i="5"/>
  <c r="B996" i="5"/>
  <c r="A996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D995" i="5"/>
  <c r="C995" i="5"/>
  <c r="B995" i="5"/>
  <c r="A995" i="5"/>
  <c r="P994" i="5"/>
  <c r="O994" i="5"/>
  <c r="N994" i="5"/>
  <c r="M994" i="5"/>
  <c r="L994" i="5"/>
  <c r="K994" i="5"/>
  <c r="J994" i="5"/>
  <c r="I994" i="5"/>
  <c r="H994" i="5"/>
  <c r="G994" i="5"/>
  <c r="F994" i="5"/>
  <c r="E994" i="5"/>
  <c r="D994" i="5"/>
  <c r="C994" i="5"/>
  <c r="B994" i="5"/>
  <c r="A994" i="5"/>
  <c r="P993" i="5"/>
  <c r="O993" i="5"/>
  <c r="N993" i="5"/>
  <c r="M993" i="5"/>
  <c r="L993" i="5"/>
  <c r="K993" i="5"/>
  <c r="J993" i="5"/>
  <c r="I993" i="5"/>
  <c r="H993" i="5"/>
  <c r="G993" i="5"/>
  <c r="F993" i="5"/>
  <c r="E993" i="5"/>
  <c r="D993" i="5"/>
  <c r="C993" i="5"/>
  <c r="B993" i="5"/>
  <c r="A993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D992" i="5"/>
  <c r="C992" i="5"/>
  <c r="B992" i="5"/>
  <c r="A992" i="5"/>
  <c r="P991" i="5"/>
  <c r="O991" i="5"/>
  <c r="N991" i="5"/>
  <c r="M991" i="5"/>
  <c r="L991" i="5"/>
  <c r="K991" i="5"/>
  <c r="J991" i="5"/>
  <c r="I991" i="5"/>
  <c r="H991" i="5"/>
  <c r="G991" i="5"/>
  <c r="F991" i="5"/>
  <c r="E991" i="5"/>
  <c r="D991" i="5"/>
  <c r="C991" i="5"/>
  <c r="B991" i="5"/>
  <c r="A991" i="5"/>
  <c r="P990" i="5"/>
  <c r="O990" i="5"/>
  <c r="N990" i="5"/>
  <c r="M990" i="5"/>
  <c r="L990" i="5"/>
  <c r="K990" i="5"/>
  <c r="J990" i="5"/>
  <c r="I990" i="5"/>
  <c r="H990" i="5"/>
  <c r="G990" i="5"/>
  <c r="F990" i="5"/>
  <c r="E990" i="5"/>
  <c r="D990" i="5"/>
  <c r="C990" i="5"/>
  <c r="B990" i="5"/>
  <c r="A990" i="5"/>
  <c r="P989" i="5"/>
  <c r="O989" i="5"/>
  <c r="N989" i="5"/>
  <c r="M989" i="5"/>
  <c r="L989" i="5"/>
  <c r="K989" i="5"/>
  <c r="J989" i="5"/>
  <c r="I989" i="5"/>
  <c r="H989" i="5"/>
  <c r="G989" i="5"/>
  <c r="F989" i="5"/>
  <c r="E989" i="5"/>
  <c r="D989" i="5"/>
  <c r="C989" i="5"/>
  <c r="B989" i="5"/>
  <c r="A989" i="5"/>
  <c r="P988" i="5"/>
  <c r="O988" i="5"/>
  <c r="N988" i="5"/>
  <c r="M988" i="5"/>
  <c r="L988" i="5"/>
  <c r="K988" i="5"/>
  <c r="J988" i="5"/>
  <c r="I988" i="5"/>
  <c r="H988" i="5"/>
  <c r="G988" i="5"/>
  <c r="F988" i="5"/>
  <c r="E988" i="5"/>
  <c r="D988" i="5"/>
  <c r="C988" i="5"/>
  <c r="B988" i="5"/>
  <c r="A988" i="5"/>
  <c r="P987" i="5"/>
  <c r="O987" i="5"/>
  <c r="N987" i="5"/>
  <c r="M987" i="5"/>
  <c r="L987" i="5"/>
  <c r="K987" i="5"/>
  <c r="J987" i="5"/>
  <c r="I987" i="5"/>
  <c r="H987" i="5"/>
  <c r="G987" i="5"/>
  <c r="F987" i="5"/>
  <c r="E987" i="5"/>
  <c r="D987" i="5"/>
  <c r="C987" i="5"/>
  <c r="B987" i="5"/>
  <c r="A987" i="5"/>
  <c r="P986" i="5"/>
  <c r="O986" i="5"/>
  <c r="N986" i="5"/>
  <c r="M986" i="5"/>
  <c r="L986" i="5"/>
  <c r="K986" i="5"/>
  <c r="J986" i="5"/>
  <c r="I986" i="5"/>
  <c r="H986" i="5"/>
  <c r="G986" i="5"/>
  <c r="F986" i="5"/>
  <c r="E986" i="5"/>
  <c r="D986" i="5"/>
  <c r="C986" i="5"/>
  <c r="B986" i="5"/>
  <c r="A986" i="5"/>
  <c r="P985" i="5"/>
  <c r="O985" i="5"/>
  <c r="N985" i="5"/>
  <c r="M985" i="5"/>
  <c r="L985" i="5"/>
  <c r="K985" i="5"/>
  <c r="J985" i="5"/>
  <c r="I985" i="5"/>
  <c r="H985" i="5"/>
  <c r="G985" i="5"/>
  <c r="F985" i="5"/>
  <c r="E985" i="5"/>
  <c r="D985" i="5"/>
  <c r="C985" i="5"/>
  <c r="B985" i="5"/>
  <c r="A985" i="5"/>
  <c r="P984" i="5"/>
  <c r="O984" i="5"/>
  <c r="N984" i="5"/>
  <c r="M984" i="5"/>
  <c r="L984" i="5"/>
  <c r="K984" i="5"/>
  <c r="J984" i="5"/>
  <c r="I984" i="5"/>
  <c r="H984" i="5"/>
  <c r="G984" i="5"/>
  <c r="F984" i="5"/>
  <c r="E984" i="5"/>
  <c r="D984" i="5"/>
  <c r="C984" i="5"/>
  <c r="B984" i="5"/>
  <c r="A984" i="5"/>
  <c r="P983" i="5"/>
  <c r="O983" i="5"/>
  <c r="N983" i="5"/>
  <c r="M983" i="5"/>
  <c r="L983" i="5"/>
  <c r="K983" i="5"/>
  <c r="J983" i="5"/>
  <c r="I983" i="5"/>
  <c r="H983" i="5"/>
  <c r="G983" i="5"/>
  <c r="F983" i="5"/>
  <c r="E983" i="5"/>
  <c r="D983" i="5"/>
  <c r="C983" i="5"/>
  <c r="B983" i="5"/>
  <c r="A983" i="5"/>
  <c r="P982" i="5"/>
  <c r="O982" i="5"/>
  <c r="N982" i="5"/>
  <c r="M982" i="5"/>
  <c r="L982" i="5"/>
  <c r="K982" i="5"/>
  <c r="J982" i="5"/>
  <c r="I982" i="5"/>
  <c r="H982" i="5"/>
  <c r="G982" i="5"/>
  <c r="F982" i="5"/>
  <c r="E982" i="5"/>
  <c r="D982" i="5"/>
  <c r="C982" i="5"/>
  <c r="B982" i="5"/>
  <c r="A982" i="5"/>
  <c r="P981" i="5"/>
  <c r="O981" i="5"/>
  <c r="N981" i="5"/>
  <c r="M981" i="5"/>
  <c r="L981" i="5"/>
  <c r="K981" i="5"/>
  <c r="J981" i="5"/>
  <c r="I981" i="5"/>
  <c r="H981" i="5"/>
  <c r="G981" i="5"/>
  <c r="F981" i="5"/>
  <c r="E981" i="5"/>
  <c r="D981" i="5"/>
  <c r="C981" i="5"/>
  <c r="B981" i="5"/>
  <c r="A981" i="5"/>
  <c r="P980" i="5"/>
  <c r="O980" i="5"/>
  <c r="N980" i="5"/>
  <c r="M980" i="5"/>
  <c r="L980" i="5"/>
  <c r="K980" i="5"/>
  <c r="J980" i="5"/>
  <c r="I980" i="5"/>
  <c r="H980" i="5"/>
  <c r="G980" i="5"/>
  <c r="F980" i="5"/>
  <c r="E980" i="5"/>
  <c r="D980" i="5"/>
  <c r="C980" i="5"/>
  <c r="B980" i="5"/>
  <c r="A980" i="5"/>
  <c r="P979" i="5"/>
  <c r="O979" i="5"/>
  <c r="N979" i="5"/>
  <c r="M979" i="5"/>
  <c r="L979" i="5"/>
  <c r="K979" i="5"/>
  <c r="J979" i="5"/>
  <c r="I979" i="5"/>
  <c r="H979" i="5"/>
  <c r="G979" i="5"/>
  <c r="F979" i="5"/>
  <c r="E979" i="5"/>
  <c r="D979" i="5"/>
  <c r="C979" i="5"/>
  <c r="B979" i="5"/>
  <c r="A979" i="5"/>
  <c r="P978" i="5"/>
  <c r="O978" i="5"/>
  <c r="N978" i="5"/>
  <c r="M978" i="5"/>
  <c r="L978" i="5"/>
  <c r="K978" i="5"/>
  <c r="J978" i="5"/>
  <c r="I978" i="5"/>
  <c r="H978" i="5"/>
  <c r="G978" i="5"/>
  <c r="F978" i="5"/>
  <c r="E978" i="5"/>
  <c r="D978" i="5"/>
  <c r="C978" i="5"/>
  <c r="B978" i="5"/>
  <c r="A978" i="5"/>
  <c r="P977" i="5"/>
  <c r="O977" i="5"/>
  <c r="N977" i="5"/>
  <c r="M977" i="5"/>
  <c r="L977" i="5"/>
  <c r="K977" i="5"/>
  <c r="J977" i="5"/>
  <c r="I977" i="5"/>
  <c r="H977" i="5"/>
  <c r="G977" i="5"/>
  <c r="F977" i="5"/>
  <c r="E977" i="5"/>
  <c r="D977" i="5"/>
  <c r="C977" i="5"/>
  <c r="B977" i="5"/>
  <c r="A977" i="5"/>
  <c r="P976" i="5"/>
  <c r="O976" i="5"/>
  <c r="N976" i="5"/>
  <c r="M976" i="5"/>
  <c r="L976" i="5"/>
  <c r="K976" i="5"/>
  <c r="J976" i="5"/>
  <c r="I976" i="5"/>
  <c r="H976" i="5"/>
  <c r="G976" i="5"/>
  <c r="F976" i="5"/>
  <c r="E976" i="5"/>
  <c r="D976" i="5"/>
  <c r="C976" i="5"/>
  <c r="B976" i="5"/>
  <c r="A976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D975" i="5"/>
  <c r="C975" i="5"/>
  <c r="B975" i="5"/>
  <c r="A975" i="5"/>
  <c r="P974" i="5"/>
  <c r="O974" i="5"/>
  <c r="N974" i="5"/>
  <c r="M974" i="5"/>
  <c r="L974" i="5"/>
  <c r="K974" i="5"/>
  <c r="J974" i="5"/>
  <c r="I974" i="5"/>
  <c r="H974" i="5"/>
  <c r="G974" i="5"/>
  <c r="F974" i="5"/>
  <c r="E974" i="5"/>
  <c r="D974" i="5"/>
  <c r="C974" i="5"/>
  <c r="B974" i="5"/>
  <c r="A974" i="5"/>
  <c r="P973" i="5"/>
  <c r="O973" i="5"/>
  <c r="N973" i="5"/>
  <c r="M973" i="5"/>
  <c r="L973" i="5"/>
  <c r="K973" i="5"/>
  <c r="J973" i="5"/>
  <c r="I973" i="5"/>
  <c r="H973" i="5"/>
  <c r="G973" i="5"/>
  <c r="F973" i="5"/>
  <c r="E973" i="5"/>
  <c r="D973" i="5"/>
  <c r="C973" i="5"/>
  <c r="B973" i="5"/>
  <c r="A973" i="5"/>
  <c r="P972" i="5"/>
  <c r="O972" i="5"/>
  <c r="N972" i="5"/>
  <c r="M972" i="5"/>
  <c r="L972" i="5"/>
  <c r="K972" i="5"/>
  <c r="J972" i="5"/>
  <c r="I972" i="5"/>
  <c r="H972" i="5"/>
  <c r="G972" i="5"/>
  <c r="F972" i="5"/>
  <c r="E972" i="5"/>
  <c r="D972" i="5"/>
  <c r="C972" i="5"/>
  <c r="B972" i="5"/>
  <c r="A972" i="5"/>
  <c r="P971" i="5"/>
  <c r="O971" i="5"/>
  <c r="N971" i="5"/>
  <c r="M971" i="5"/>
  <c r="L971" i="5"/>
  <c r="K971" i="5"/>
  <c r="J971" i="5"/>
  <c r="I971" i="5"/>
  <c r="H971" i="5"/>
  <c r="G971" i="5"/>
  <c r="F971" i="5"/>
  <c r="E971" i="5"/>
  <c r="D971" i="5"/>
  <c r="C971" i="5"/>
  <c r="B971" i="5"/>
  <c r="A971" i="5"/>
  <c r="P970" i="5"/>
  <c r="O970" i="5"/>
  <c r="N970" i="5"/>
  <c r="M970" i="5"/>
  <c r="L970" i="5"/>
  <c r="K970" i="5"/>
  <c r="J970" i="5"/>
  <c r="I970" i="5"/>
  <c r="H970" i="5"/>
  <c r="G970" i="5"/>
  <c r="F970" i="5"/>
  <c r="E970" i="5"/>
  <c r="D970" i="5"/>
  <c r="C970" i="5"/>
  <c r="B970" i="5"/>
  <c r="A970" i="5"/>
  <c r="P969" i="5"/>
  <c r="O969" i="5"/>
  <c r="N969" i="5"/>
  <c r="M969" i="5"/>
  <c r="L969" i="5"/>
  <c r="K969" i="5"/>
  <c r="J969" i="5"/>
  <c r="I969" i="5"/>
  <c r="H969" i="5"/>
  <c r="G969" i="5"/>
  <c r="F969" i="5"/>
  <c r="E969" i="5"/>
  <c r="D969" i="5"/>
  <c r="C969" i="5"/>
  <c r="B969" i="5"/>
  <c r="A969" i="5"/>
  <c r="P968" i="5"/>
  <c r="O968" i="5"/>
  <c r="N968" i="5"/>
  <c r="M968" i="5"/>
  <c r="L968" i="5"/>
  <c r="K968" i="5"/>
  <c r="J968" i="5"/>
  <c r="I968" i="5"/>
  <c r="H968" i="5"/>
  <c r="G968" i="5"/>
  <c r="F968" i="5"/>
  <c r="E968" i="5"/>
  <c r="D968" i="5"/>
  <c r="C968" i="5"/>
  <c r="B968" i="5"/>
  <c r="A968" i="5"/>
  <c r="P967" i="5"/>
  <c r="O967" i="5"/>
  <c r="N967" i="5"/>
  <c r="M967" i="5"/>
  <c r="L967" i="5"/>
  <c r="K967" i="5"/>
  <c r="J967" i="5"/>
  <c r="I967" i="5"/>
  <c r="H967" i="5"/>
  <c r="G967" i="5"/>
  <c r="F967" i="5"/>
  <c r="E967" i="5"/>
  <c r="D967" i="5"/>
  <c r="C967" i="5"/>
  <c r="B967" i="5"/>
  <c r="A967" i="5"/>
  <c r="P966" i="5"/>
  <c r="O966" i="5"/>
  <c r="N966" i="5"/>
  <c r="M966" i="5"/>
  <c r="L966" i="5"/>
  <c r="K966" i="5"/>
  <c r="J966" i="5"/>
  <c r="I966" i="5"/>
  <c r="H966" i="5"/>
  <c r="G966" i="5"/>
  <c r="F966" i="5"/>
  <c r="E966" i="5"/>
  <c r="D966" i="5"/>
  <c r="C966" i="5"/>
  <c r="B966" i="5"/>
  <c r="A966" i="5"/>
  <c r="P965" i="5"/>
  <c r="O965" i="5"/>
  <c r="N965" i="5"/>
  <c r="M965" i="5"/>
  <c r="L965" i="5"/>
  <c r="K965" i="5"/>
  <c r="J965" i="5"/>
  <c r="I965" i="5"/>
  <c r="H965" i="5"/>
  <c r="G965" i="5"/>
  <c r="F965" i="5"/>
  <c r="E965" i="5"/>
  <c r="D965" i="5"/>
  <c r="C965" i="5"/>
  <c r="B965" i="5"/>
  <c r="A965" i="5"/>
  <c r="P964" i="5"/>
  <c r="O964" i="5"/>
  <c r="N964" i="5"/>
  <c r="M964" i="5"/>
  <c r="L964" i="5"/>
  <c r="K964" i="5"/>
  <c r="J964" i="5"/>
  <c r="I964" i="5"/>
  <c r="H964" i="5"/>
  <c r="G964" i="5"/>
  <c r="F964" i="5"/>
  <c r="E964" i="5"/>
  <c r="D964" i="5"/>
  <c r="C964" i="5"/>
  <c r="B964" i="5"/>
  <c r="A964" i="5"/>
  <c r="P963" i="5"/>
  <c r="O963" i="5"/>
  <c r="N963" i="5"/>
  <c r="M963" i="5"/>
  <c r="L963" i="5"/>
  <c r="K963" i="5"/>
  <c r="J963" i="5"/>
  <c r="I963" i="5"/>
  <c r="H963" i="5"/>
  <c r="G963" i="5"/>
  <c r="F963" i="5"/>
  <c r="E963" i="5"/>
  <c r="D963" i="5"/>
  <c r="C963" i="5"/>
  <c r="B963" i="5"/>
  <c r="A963" i="5"/>
  <c r="P962" i="5"/>
  <c r="O962" i="5"/>
  <c r="N962" i="5"/>
  <c r="M962" i="5"/>
  <c r="L962" i="5"/>
  <c r="K962" i="5"/>
  <c r="J962" i="5"/>
  <c r="I962" i="5"/>
  <c r="H962" i="5"/>
  <c r="G962" i="5"/>
  <c r="F962" i="5"/>
  <c r="E962" i="5"/>
  <c r="D962" i="5"/>
  <c r="C962" i="5"/>
  <c r="B962" i="5"/>
  <c r="A962" i="5"/>
  <c r="P961" i="5"/>
  <c r="O961" i="5"/>
  <c r="N961" i="5"/>
  <c r="M961" i="5"/>
  <c r="L961" i="5"/>
  <c r="K961" i="5"/>
  <c r="J961" i="5"/>
  <c r="I961" i="5"/>
  <c r="H961" i="5"/>
  <c r="G961" i="5"/>
  <c r="F961" i="5"/>
  <c r="E961" i="5"/>
  <c r="D961" i="5"/>
  <c r="C961" i="5"/>
  <c r="B961" i="5"/>
  <c r="A961" i="5"/>
  <c r="P960" i="5"/>
  <c r="O960" i="5"/>
  <c r="N960" i="5"/>
  <c r="M960" i="5"/>
  <c r="L960" i="5"/>
  <c r="K960" i="5"/>
  <c r="J960" i="5"/>
  <c r="I960" i="5"/>
  <c r="H960" i="5"/>
  <c r="G960" i="5"/>
  <c r="F960" i="5"/>
  <c r="E960" i="5"/>
  <c r="D960" i="5"/>
  <c r="C960" i="5"/>
  <c r="B960" i="5"/>
  <c r="A960" i="5"/>
  <c r="P959" i="5"/>
  <c r="O959" i="5"/>
  <c r="N959" i="5"/>
  <c r="M959" i="5"/>
  <c r="L959" i="5"/>
  <c r="K959" i="5"/>
  <c r="J959" i="5"/>
  <c r="I959" i="5"/>
  <c r="H959" i="5"/>
  <c r="G959" i="5"/>
  <c r="F959" i="5"/>
  <c r="E959" i="5"/>
  <c r="D959" i="5"/>
  <c r="C959" i="5"/>
  <c r="B959" i="5"/>
  <c r="A959" i="5"/>
  <c r="P958" i="5"/>
  <c r="O958" i="5"/>
  <c r="N958" i="5"/>
  <c r="M958" i="5"/>
  <c r="L958" i="5"/>
  <c r="K958" i="5"/>
  <c r="J958" i="5"/>
  <c r="I958" i="5"/>
  <c r="H958" i="5"/>
  <c r="G958" i="5"/>
  <c r="F958" i="5"/>
  <c r="E958" i="5"/>
  <c r="D958" i="5"/>
  <c r="C958" i="5"/>
  <c r="B958" i="5"/>
  <c r="A958" i="5"/>
  <c r="P957" i="5"/>
  <c r="O957" i="5"/>
  <c r="N957" i="5"/>
  <c r="M957" i="5"/>
  <c r="L957" i="5"/>
  <c r="K957" i="5"/>
  <c r="J957" i="5"/>
  <c r="I957" i="5"/>
  <c r="H957" i="5"/>
  <c r="G957" i="5"/>
  <c r="F957" i="5"/>
  <c r="E957" i="5"/>
  <c r="D957" i="5"/>
  <c r="C957" i="5"/>
  <c r="B957" i="5"/>
  <c r="A957" i="5"/>
  <c r="P956" i="5"/>
  <c r="O956" i="5"/>
  <c r="N956" i="5"/>
  <c r="M956" i="5"/>
  <c r="L956" i="5"/>
  <c r="K956" i="5"/>
  <c r="J956" i="5"/>
  <c r="I956" i="5"/>
  <c r="H956" i="5"/>
  <c r="G956" i="5"/>
  <c r="F956" i="5"/>
  <c r="E956" i="5"/>
  <c r="D956" i="5"/>
  <c r="C956" i="5"/>
  <c r="B956" i="5"/>
  <c r="A956" i="5"/>
  <c r="P955" i="5"/>
  <c r="O955" i="5"/>
  <c r="N955" i="5"/>
  <c r="M955" i="5"/>
  <c r="L955" i="5"/>
  <c r="K955" i="5"/>
  <c r="J955" i="5"/>
  <c r="I955" i="5"/>
  <c r="H955" i="5"/>
  <c r="G955" i="5"/>
  <c r="F955" i="5"/>
  <c r="E955" i="5"/>
  <c r="D955" i="5"/>
  <c r="C955" i="5"/>
  <c r="B955" i="5"/>
  <c r="A955" i="5"/>
  <c r="P954" i="5"/>
  <c r="O954" i="5"/>
  <c r="N954" i="5"/>
  <c r="M954" i="5"/>
  <c r="L954" i="5"/>
  <c r="K954" i="5"/>
  <c r="J954" i="5"/>
  <c r="I954" i="5"/>
  <c r="H954" i="5"/>
  <c r="G954" i="5"/>
  <c r="F954" i="5"/>
  <c r="E954" i="5"/>
  <c r="D954" i="5"/>
  <c r="C954" i="5"/>
  <c r="B954" i="5"/>
  <c r="A954" i="5"/>
  <c r="P953" i="5"/>
  <c r="O953" i="5"/>
  <c r="N953" i="5"/>
  <c r="M953" i="5"/>
  <c r="L953" i="5"/>
  <c r="K953" i="5"/>
  <c r="J953" i="5"/>
  <c r="I953" i="5"/>
  <c r="H953" i="5"/>
  <c r="G953" i="5"/>
  <c r="F953" i="5"/>
  <c r="E953" i="5"/>
  <c r="D953" i="5"/>
  <c r="C953" i="5"/>
  <c r="B953" i="5"/>
  <c r="A953" i="5"/>
  <c r="P952" i="5"/>
  <c r="O952" i="5"/>
  <c r="N952" i="5"/>
  <c r="M952" i="5"/>
  <c r="L952" i="5"/>
  <c r="K952" i="5"/>
  <c r="J952" i="5"/>
  <c r="I952" i="5"/>
  <c r="H952" i="5"/>
  <c r="G952" i="5"/>
  <c r="F952" i="5"/>
  <c r="E952" i="5"/>
  <c r="D952" i="5"/>
  <c r="C952" i="5"/>
  <c r="B952" i="5"/>
  <c r="A952" i="5"/>
  <c r="P951" i="5"/>
  <c r="O951" i="5"/>
  <c r="N951" i="5"/>
  <c r="M951" i="5"/>
  <c r="L951" i="5"/>
  <c r="K951" i="5"/>
  <c r="J951" i="5"/>
  <c r="I951" i="5"/>
  <c r="H951" i="5"/>
  <c r="G951" i="5"/>
  <c r="F951" i="5"/>
  <c r="E951" i="5"/>
  <c r="D951" i="5"/>
  <c r="C951" i="5"/>
  <c r="B951" i="5"/>
  <c r="A951" i="5"/>
  <c r="P950" i="5"/>
  <c r="O950" i="5"/>
  <c r="N950" i="5"/>
  <c r="M950" i="5"/>
  <c r="L950" i="5"/>
  <c r="K950" i="5"/>
  <c r="J950" i="5"/>
  <c r="I950" i="5"/>
  <c r="H950" i="5"/>
  <c r="G950" i="5"/>
  <c r="F950" i="5"/>
  <c r="E950" i="5"/>
  <c r="D950" i="5"/>
  <c r="C950" i="5"/>
  <c r="B950" i="5"/>
  <c r="A950" i="5"/>
  <c r="P949" i="5"/>
  <c r="O949" i="5"/>
  <c r="N949" i="5"/>
  <c r="M949" i="5"/>
  <c r="L949" i="5"/>
  <c r="K949" i="5"/>
  <c r="J949" i="5"/>
  <c r="I949" i="5"/>
  <c r="H949" i="5"/>
  <c r="G949" i="5"/>
  <c r="F949" i="5"/>
  <c r="E949" i="5"/>
  <c r="D949" i="5"/>
  <c r="C949" i="5"/>
  <c r="B949" i="5"/>
  <c r="A949" i="5"/>
  <c r="P948" i="5"/>
  <c r="O948" i="5"/>
  <c r="N948" i="5"/>
  <c r="M948" i="5"/>
  <c r="L948" i="5"/>
  <c r="K948" i="5"/>
  <c r="J948" i="5"/>
  <c r="I948" i="5"/>
  <c r="H948" i="5"/>
  <c r="G948" i="5"/>
  <c r="F948" i="5"/>
  <c r="E948" i="5"/>
  <c r="D948" i="5"/>
  <c r="C948" i="5"/>
  <c r="B948" i="5"/>
  <c r="A948" i="5"/>
  <c r="P947" i="5"/>
  <c r="O947" i="5"/>
  <c r="N947" i="5"/>
  <c r="M947" i="5"/>
  <c r="L947" i="5"/>
  <c r="K947" i="5"/>
  <c r="J947" i="5"/>
  <c r="I947" i="5"/>
  <c r="H947" i="5"/>
  <c r="G947" i="5"/>
  <c r="F947" i="5"/>
  <c r="E947" i="5"/>
  <c r="D947" i="5"/>
  <c r="C947" i="5"/>
  <c r="B947" i="5"/>
  <c r="A947" i="5"/>
  <c r="P946" i="5"/>
  <c r="O946" i="5"/>
  <c r="N946" i="5"/>
  <c r="M946" i="5"/>
  <c r="L946" i="5"/>
  <c r="K946" i="5"/>
  <c r="J946" i="5"/>
  <c r="I946" i="5"/>
  <c r="H946" i="5"/>
  <c r="G946" i="5"/>
  <c r="F946" i="5"/>
  <c r="E946" i="5"/>
  <c r="D946" i="5"/>
  <c r="C946" i="5"/>
  <c r="B946" i="5"/>
  <c r="A946" i="5"/>
  <c r="P945" i="5"/>
  <c r="O945" i="5"/>
  <c r="N945" i="5"/>
  <c r="M945" i="5"/>
  <c r="L945" i="5"/>
  <c r="K945" i="5"/>
  <c r="J945" i="5"/>
  <c r="I945" i="5"/>
  <c r="H945" i="5"/>
  <c r="G945" i="5"/>
  <c r="F945" i="5"/>
  <c r="E945" i="5"/>
  <c r="D945" i="5"/>
  <c r="C945" i="5"/>
  <c r="B945" i="5"/>
  <c r="A945" i="5"/>
  <c r="P944" i="5"/>
  <c r="O944" i="5"/>
  <c r="N944" i="5"/>
  <c r="M944" i="5"/>
  <c r="L944" i="5"/>
  <c r="K944" i="5"/>
  <c r="J944" i="5"/>
  <c r="I944" i="5"/>
  <c r="H944" i="5"/>
  <c r="G944" i="5"/>
  <c r="F944" i="5"/>
  <c r="E944" i="5"/>
  <c r="D944" i="5"/>
  <c r="C944" i="5"/>
  <c r="B944" i="5"/>
  <c r="A944" i="5"/>
  <c r="P943" i="5"/>
  <c r="O943" i="5"/>
  <c r="N943" i="5"/>
  <c r="M943" i="5"/>
  <c r="L943" i="5"/>
  <c r="K943" i="5"/>
  <c r="J943" i="5"/>
  <c r="I943" i="5"/>
  <c r="H943" i="5"/>
  <c r="G943" i="5"/>
  <c r="F943" i="5"/>
  <c r="E943" i="5"/>
  <c r="D943" i="5"/>
  <c r="C943" i="5"/>
  <c r="B943" i="5"/>
  <c r="A943" i="5"/>
  <c r="P942" i="5"/>
  <c r="O942" i="5"/>
  <c r="N942" i="5"/>
  <c r="M942" i="5"/>
  <c r="L942" i="5"/>
  <c r="K942" i="5"/>
  <c r="J942" i="5"/>
  <c r="I942" i="5"/>
  <c r="H942" i="5"/>
  <c r="G942" i="5"/>
  <c r="F942" i="5"/>
  <c r="E942" i="5"/>
  <c r="D942" i="5"/>
  <c r="C942" i="5"/>
  <c r="B942" i="5"/>
  <c r="A942" i="5"/>
  <c r="P941" i="5"/>
  <c r="O941" i="5"/>
  <c r="N941" i="5"/>
  <c r="M941" i="5"/>
  <c r="L941" i="5"/>
  <c r="K941" i="5"/>
  <c r="J941" i="5"/>
  <c r="I941" i="5"/>
  <c r="H941" i="5"/>
  <c r="G941" i="5"/>
  <c r="F941" i="5"/>
  <c r="E941" i="5"/>
  <c r="D941" i="5"/>
  <c r="C941" i="5"/>
  <c r="B941" i="5"/>
  <c r="A941" i="5"/>
  <c r="P940" i="5"/>
  <c r="O940" i="5"/>
  <c r="N940" i="5"/>
  <c r="M940" i="5"/>
  <c r="L940" i="5"/>
  <c r="K940" i="5"/>
  <c r="J940" i="5"/>
  <c r="I940" i="5"/>
  <c r="H940" i="5"/>
  <c r="G940" i="5"/>
  <c r="F940" i="5"/>
  <c r="E940" i="5"/>
  <c r="D940" i="5"/>
  <c r="C940" i="5"/>
  <c r="B940" i="5"/>
  <c r="A940" i="5"/>
  <c r="P939" i="5"/>
  <c r="O939" i="5"/>
  <c r="N939" i="5"/>
  <c r="M939" i="5"/>
  <c r="L939" i="5"/>
  <c r="K939" i="5"/>
  <c r="J939" i="5"/>
  <c r="I939" i="5"/>
  <c r="H939" i="5"/>
  <c r="G939" i="5"/>
  <c r="F939" i="5"/>
  <c r="E939" i="5"/>
  <c r="D939" i="5"/>
  <c r="C939" i="5"/>
  <c r="B939" i="5"/>
  <c r="A939" i="5"/>
  <c r="P938" i="5"/>
  <c r="O938" i="5"/>
  <c r="N938" i="5"/>
  <c r="M938" i="5"/>
  <c r="L938" i="5"/>
  <c r="K938" i="5"/>
  <c r="J938" i="5"/>
  <c r="I938" i="5"/>
  <c r="H938" i="5"/>
  <c r="G938" i="5"/>
  <c r="F938" i="5"/>
  <c r="E938" i="5"/>
  <c r="D938" i="5"/>
  <c r="C938" i="5"/>
  <c r="B938" i="5"/>
  <c r="A938" i="5"/>
  <c r="P937" i="5"/>
  <c r="O937" i="5"/>
  <c r="N937" i="5"/>
  <c r="M937" i="5"/>
  <c r="L937" i="5"/>
  <c r="K937" i="5"/>
  <c r="J937" i="5"/>
  <c r="I937" i="5"/>
  <c r="H937" i="5"/>
  <c r="G937" i="5"/>
  <c r="F937" i="5"/>
  <c r="E937" i="5"/>
  <c r="D937" i="5"/>
  <c r="C937" i="5"/>
  <c r="B937" i="5"/>
  <c r="A937" i="5"/>
  <c r="P936" i="5"/>
  <c r="O936" i="5"/>
  <c r="N936" i="5"/>
  <c r="M936" i="5"/>
  <c r="L936" i="5"/>
  <c r="K936" i="5"/>
  <c r="J936" i="5"/>
  <c r="I936" i="5"/>
  <c r="H936" i="5"/>
  <c r="G936" i="5"/>
  <c r="F936" i="5"/>
  <c r="E936" i="5"/>
  <c r="D936" i="5"/>
  <c r="C936" i="5"/>
  <c r="B936" i="5"/>
  <c r="A936" i="5"/>
  <c r="P935" i="5"/>
  <c r="O935" i="5"/>
  <c r="N935" i="5"/>
  <c r="M935" i="5"/>
  <c r="L935" i="5"/>
  <c r="K935" i="5"/>
  <c r="J935" i="5"/>
  <c r="I935" i="5"/>
  <c r="H935" i="5"/>
  <c r="G935" i="5"/>
  <c r="F935" i="5"/>
  <c r="E935" i="5"/>
  <c r="D935" i="5"/>
  <c r="C935" i="5"/>
  <c r="B935" i="5"/>
  <c r="A935" i="5"/>
  <c r="P934" i="5"/>
  <c r="O934" i="5"/>
  <c r="N934" i="5"/>
  <c r="M934" i="5"/>
  <c r="L934" i="5"/>
  <c r="K934" i="5"/>
  <c r="J934" i="5"/>
  <c r="I934" i="5"/>
  <c r="H934" i="5"/>
  <c r="G934" i="5"/>
  <c r="F934" i="5"/>
  <c r="E934" i="5"/>
  <c r="D934" i="5"/>
  <c r="C934" i="5"/>
  <c r="B934" i="5"/>
  <c r="A934" i="5"/>
  <c r="P933" i="5"/>
  <c r="O933" i="5"/>
  <c r="N933" i="5"/>
  <c r="M933" i="5"/>
  <c r="L933" i="5"/>
  <c r="K933" i="5"/>
  <c r="J933" i="5"/>
  <c r="I933" i="5"/>
  <c r="H933" i="5"/>
  <c r="G933" i="5"/>
  <c r="F933" i="5"/>
  <c r="E933" i="5"/>
  <c r="D933" i="5"/>
  <c r="C933" i="5"/>
  <c r="B933" i="5"/>
  <c r="A933" i="5"/>
  <c r="P932" i="5"/>
  <c r="O932" i="5"/>
  <c r="N932" i="5"/>
  <c r="M932" i="5"/>
  <c r="L932" i="5"/>
  <c r="K932" i="5"/>
  <c r="J932" i="5"/>
  <c r="I932" i="5"/>
  <c r="H932" i="5"/>
  <c r="G932" i="5"/>
  <c r="F932" i="5"/>
  <c r="E932" i="5"/>
  <c r="D932" i="5"/>
  <c r="C932" i="5"/>
  <c r="B932" i="5"/>
  <c r="A932" i="5"/>
  <c r="P931" i="5"/>
  <c r="O931" i="5"/>
  <c r="N931" i="5"/>
  <c r="M931" i="5"/>
  <c r="L931" i="5"/>
  <c r="K931" i="5"/>
  <c r="J931" i="5"/>
  <c r="I931" i="5"/>
  <c r="H931" i="5"/>
  <c r="G931" i="5"/>
  <c r="F931" i="5"/>
  <c r="E931" i="5"/>
  <c r="D931" i="5"/>
  <c r="C931" i="5"/>
  <c r="B931" i="5"/>
  <c r="A931" i="5"/>
  <c r="P930" i="5"/>
  <c r="O930" i="5"/>
  <c r="N930" i="5"/>
  <c r="M930" i="5"/>
  <c r="L930" i="5"/>
  <c r="K930" i="5"/>
  <c r="J930" i="5"/>
  <c r="I930" i="5"/>
  <c r="H930" i="5"/>
  <c r="G930" i="5"/>
  <c r="F930" i="5"/>
  <c r="E930" i="5"/>
  <c r="D930" i="5"/>
  <c r="C930" i="5"/>
  <c r="B930" i="5"/>
  <c r="A930" i="5"/>
  <c r="P929" i="5"/>
  <c r="O929" i="5"/>
  <c r="N929" i="5"/>
  <c r="M929" i="5"/>
  <c r="L929" i="5"/>
  <c r="K929" i="5"/>
  <c r="J929" i="5"/>
  <c r="I929" i="5"/>
  <c r="H929" i="5"/>
  <c r="G929" i="5"/>
  <c r="F929" i="5"/>
  <c r="E929" i="5"/>
  <c r="D929" i="5"/>
  <c r="C929" i="5"/>
  <c r="B929" i="5"/>
  <c r="A929" i="5"/>
  <c r="P928" i="5"/>
  <c r="O928" i="5"/>
  <c r="N928" i="5"/>
  <c r="M928" i="5"/>
  <c r="L928" i="5"/>
  <c r="K928" i="5"/>
  <c r="J928" i="5"/>
  <c r="I928" i="5"/>
  <c r="H928" i="5"/>
  <c r="G928" i="5"/>
  <c r="F928" i="5"/>
  <c r="E928" i="5"/>
  <c r="D928" i="5"/>
  <c r="C928" i="5"/>
  <c r="B928" i="5"/>
  <c r="A928" i="5"/>
  <c r="P927" i="5"/>
  <c r="O927" i="5"/>
  <c r="N927" i="5"/>
  <c r="M927" i="5"/>
  <c r="L927" i="5"/>
  <c r="K927" i="5"/>
  <c r="J927" i="5"/>
  <c r="I927" i="5"/>
  <c r="H927" i="5"/>
  <c r="G927" i="5"/>
  <c r="F927" i="5"/>
  <c r="E927" i="5"/>
  <c r="D927" i="5"/>
  <c r="C927" i="5"/>
  <c r="B927" i="5"/>
  <c r="A927" i="5"/>
  <c r="P926" i="5"/>
  <c r="O926" i="5"/>
  <c r="N926" i="5"/>
  <c r="M926" i="5"/>
  <c r="L926" i="5"/>
  <c r="K926" i="5"/>
  <c r="J926" i="5"/>
  <c r="I926" i="5"/>
  <c r="H926" i="5"/>
  <c r="G926" i="5"/>
  <c r="F926" i="5"/>
  <c r="E926" i="5"/>
  <c r="D926" i="5"/>
  <c r="C926" i="5"/>
  <c r="B926" i="5"/>
  <c r="A926" i="5"/>
  <c r="P925" i="5"/>
  <c r="O925" i="5"/>
  <c r="N925" i="5"/>
  <c r="M925" i="5"/>
  <c r="L925" i="5"/>
  <c r="K925" i="5"/>
  <c r="J925" i="5"/>
  <c r="I925" i="5"/>
  <c r="H925" i="5"/>
  <c r="G925" i="5"/>
  <c r="F925" i="5"/>
  <c r="E925" i="5"/>
  <c r="D925" i="5"/>
  <c r="C925" i="5"/>
  <c r="B925" i="5"/>
  <c r="A925" i="5"/>
  <c r="P924" i="5"/>
  <c r="O924" i="5"/>
  <c r="N924" i="5"/>
  <c r="M924" i="5"/>
  <c r="L924" i="5"/>
  <c r="K924" i="5"/>
  <c r="J924" i="5"/>
  <c r="I924" i="5"/>
  <c r="H924" i="5"/>
  <c r="G924" i="5"/>
  <c r="F924" i="5"/>
  <c r="E924" i="5"/>
  <c r="D924" i="5"/>
  <c r="C924" i="5"/>
  <c r="B924" i="5"/>
  <c r="A924" i="5"/>
  <c r="P923" i="5"/>
  <c r="O923" i="5"/>
  <c r="N923" i="5"/>
  <c r="M923" i="5"/>
  <c r="L923" i="5"/>
  <c r="K923" i="5"/>
  <c r="J923" i="5"/>
  <c r="I923" i="5"/>
  <c r="H923" i="5"/>
  <c r="G923" i="5"/>
  <c r="F923" i="5"/>
  <c r="E923" i="5"/>
  <c r="D923" i="5"/>
  <c r="C923" i="5"/>
  <c r="B923" i="5"/>
  <c r="A923" i="5"/>
  <c r="P922" i="5"/>
  <c r="O922" i="5"/>
  <c r="N922" i="5"/>
  <c r="M922" i="5"/>
  <c r="L922" i="5"/>
  <c r="K922" i="5"/>
  <c r="J922" i="5"/>
  <c r="I922" i="5"/>
  <c r="H922" i="5"/>
  <c r="G922" i="5"/>
  <c r="F922" i="5"/>
  <c r="E922" i="5"/>
  <c r="D922" i="5"/>
  <c r="C922" i="5"/>
  <c r="B922" i="5"/>
  <c r="A922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D921" i="5"/>
  <c r="C921" i="5"/>
  <c r="B921" i="5"/>
  <c r="A921" i="5"/>
  <c r="P920" i="5"/>
  <c r="O920" i="5"/>
  <c r="N920" i="5"/>
  <c r="M920" i="5"/>
  <c r="L920" i="5"/>
  <c r="K920" i="5"/>
  <c r="J920" i="5"/>
  <c r="I920" i="5"/>
  <c r="H920" i="5"/>
  <c r="G920" i="5"/>
  <c r="F920" i="5"/>
  <c r="E920" i="5"/>
  <c r="D920" i="5"/>
  <c r="C920" i="5"/>
  <c r="B920" i="5"/>
  <c r="A920" i="5"/>
  <c r="P919" i="5"/>
  <c r="O919" i="5"/>
  <c r="N919" i="5"/>
  <c r="M919" i="5"/>
  <c r="L919" i="5"/>
  <c r="K919" i="5"/>
  <c r="J919" i="5"/>
  <c r="I919" i="5"/>
  <c r="H919" i="5"/>
  <c r="G919" i="5"/>
  <c r="F919" i="5"/>
  <c r="E919" i="5"/>
  <c r="D919" i="5"/>
  <c r="C919" i="5"/>
  <c r="B919" i="5"/>
  <c r="A919" i="5"/>
  <c r="P918" i="5"/>
  <c r="O918" i="5"/>
  <c r="N918" i="5"/>
  <c r="M918" i="5"/>
  <c r="L918" i="5"/>
  <c r="K918" i="5"/>
  <c r="J918" i="5"/>
  <c r="I918" i="5"/>
  <c r="H918" i="5"/>
  <c r="G918" i="5"/>
  <c r="F918" i="5"/>
  <c r="E918" i="5"/>
  <c r="D918" i="5"/>
  <c r="C918" i="5"/>
  <c r="B918" i="5"/>
  <c r="A918" i="5"/>
  <c r="P917" i="5"/>
  <c r="O917" i="5"/>
  <c r="N917" i="5"/>
  <c r="M917" i="5"/>
  <c r="L917" i="5"/>
  <c r="K917" i="5"/>
  <c r="J917" i="5"/>
  <c r="I917" i="5"/>
  <c r="H917" i="5"/>
  <c r="G917" i="5"/>
  <c r="F917" i="5"/>
  <c r="E917" i="5"/>
  <c r="D917" i="5"/>
  <c r="C917" i="5"/>
  <c r="B917" i="5"/>
  <c r="A917" i="5"/>
  <c r="P916" i="5"/>
  <c r="O916" i="5"/>
  <c r="N916" i="5"/>
  <c r="M916" i="5"/>
  <c r="L916" i="5"/>
  <c r="K916" i="5"/>
  <c r="J916" i="5"/>
  <c r="I916" i="5"/>
  <c r="H916" i="5"/>
  <c r="G916" i="5"/>
  <c r="F916" i="5"/>
  <c r="E916" i="5"/>
  <c r="D916" i="5"/>
  <c r="C916" i="5"/>
  <c r="B916" i="5"/>
  <c r="A916" i="5"/>
  <c r="P915" i="5"/>
  <c r="O915" i="5"/>
  <c r="N915" i="5"/>
  <c r="M915" i="5"/>
  <c r="L915" i="5"/>
  <c r="K915" i="5"/>
  <c r="J915" i="5"/>
  <c r="I915" i="5"/>
  <c r="H915" i="5"/>
  <c r="G915" i="5"/>
  <c r="F915" i="5"/>
  <c r="E915" i="5"/>
  <c r="D915" i="5"/>
  <c r="C915" i="5"/>
  <c r="B915" i="5"/>
  <c r="A915" i="5"/>
  <c r="P914" i="5"/>
  <c r="O914" i="5"/>
  <c r="N914" i="5"/>
  <c r="M914" i="5"/>
  <c r="L914" i="5"/>
  <c r="K914" i="5"/>
  <c r="J914" i="5"/>
  <c r="I914" i="5"/>
  <c r="H914" i="5"/>
  <c r="G914" i="5"/>
  <c r="F914" i="5"/>
  <c r="E914" i="5"/>
  <c r="D914" i="5"/>
  <c r="C914" i="5"/>
  <c r="B914" i="5"/>
  <c r="A914" i="5"/>
  <c r="P913" i="5"/>
  <c r="O913" i="5"/>
  <c r="N913" i="5"/>
  <c r="M913" i="5"/>
  <c r="L913" i="5"/>
  <c r="K913" i="5"/>
  <c r="J913" i="5"/>
  <c r="I913" i="5"/>
  <c r="H913" i="5"/>
  <c r="G913" i="5"/>
  <c r="F913" i="5"/>
  <c r="E913" i="5"/>
  <c r="D913" i="5"/>
  <c r="C913" i="5"/>
  <c r="B913" i="5"/>
  <c r="A913" i="5"/>
  <c r="P912" i="5"/>
  <c r="O912" i="5"/>
  <c r="N912" i="5"/>
  <c r="M912" i="5"/>
  <c r="L912" i="5"/>
  <c r="K912" i="5"/>
  <c r="J912" i="5"/>
  <c r="I912" i="5"/>
  <c r="H912" i="5"/>
  <c r="G912" i="5"/>
  <c r="F912" i="5"/>
  <c r="E912" i="5"/>
  <c r="D912" i="5"/>
  <c r="C912" i="5"/>
  <c r="B912" i="5"/>
  <c r="A912" i="5"/>
  <c r="P911" i="5"/>
  <c r="O911" i="5"/>
  <c r="N911" i="5"/>
  <c r="M911" i="5"/>
  <c r="L911" i="5"/>
  <c r="K911" i="5"/>
  <c r="J911" i="5"/>
  <c r="I911" i="5"/>
  <c r="H911" i="5"/>
  <c r="G911" i="5"/>
  <c r="F911" i="5"/>
  <c r="E911" i="5"/>
  <c r="D911" i="5"/>
  <c r="C911" i="5"/>
  <c r="B911" i="5"/>
  <c r="A911" i="5"/>
  <c r="P910" i="5"/>
  <c r="O910" i="5"/>
  <c r="N910" i="5"/>
  <c r="M910" i="5"/>
  <c r="L910" i="5"/>
  <c r="K910" i="5"/>
  <c r="J910" i="5"/>
  <c r="I910" i="5"/>
  <c r="H910" i="5"/>
  <c r="G910" i="5"/>
  <c r="F910" i="5"/>
  <c r="E910" i="5"/>
  <c r="D910" i="5"/>
  <c r="C910" i="5"/>
  <c r="B910" i="5"/>
  <c r="A910" i="5"/>
  <c r="P909" i="5"/>
  <c r="O909" i="5"/>
  <c r="N909" i="5"/>
  <c r="M909" i="5"/>
  <c r="L909" i="5"/>
  <c r="K909" i="5"/>
  <c r="J909" i="5"/>
  <c r="I909" i="5"/>
  <c r="H909" i="5"/>
  <c r="G909" i="5"/>
  <c r="F909" i="5"/>
  <c r="E909" i="5"/>
  <c r="D909" i="5"/>
  <c r="C909" i="5"/>
  <c r="B909" i="5"/>
  <c r="A909" i="5"/>
  <c r="P908" i="5"/>
  <c r="O908" i="5"/>
  <c r="N908" i="5"/>
  <c r="M908" i="5"/>
  <c r="L908" i="5"/>
  <c r="K908" i="5"/>
  <c r="J908" i="5"/>
  <c r="I908" i="5"/>
  <c r="H908" i="5"/>
  <c r="G908" i="5"/>
  <c r="F908" i="5"/>
  <c r="E908" i="5"/>
  <c r="D908" i="5"/>
  <c r="C908" i="5"/>
  <c r="B908" i="5"/>
  <c r="A908" i="5"/>
  <c r="P907" i="5"/>
  <c r="O907" i="5"/>
  <c r="N907" i="5"/>
  <c r="M907" i="5"/>
  <c r="L907" i="5"/>
  <c r="K907" i="5"/>
  <c r="J907" i="5"/>
  <c r="I907" i="5"/>
  <c r="H907" i="5"/>
  <c r="G907" i="5"/>
  <c r="F907" i="5"/>
  <c r="E907" i="5"/>
  <c r="D907" i="5"/>
  <c r="C907" i="5"/>
  <c r="B907" i="5"/>
  <c r="A907" i="5"/>
  <c r="P906" i="5"/>
  <c r="O906" i="5"/>
  <c r="N906" i="5"/>
  <c r="M906" i="5"/>
  <c r="L906" i="5"/>
  <c r="K906" i="5"/>
  <c r="J906" i="5"/>
  <c r="I906" i="5"/>
  <c r="H906" i="5"/>
  <c r="G906" i="5"/>
  <c r="F906" i="5"/>
  <c r="E906" i="5"/>
  <c r="D906" i="5"/>
  <c r="C906" i="5"/>
  <c r="B906" i="5"/>
  <c r="A906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D905" i="5"/>
  <c r="C905" i="5"/>
  <c r="B905" i="5"/>
  <c r="A905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D904" i="5"/>
  <c r="C904" i="5"/>
  <c r="B904" i="5"/>
  <c r="A904" i="5"/>
  <c r="P903" i="5"/>
  <c r="O903" i="5"/>
  <c r="N903" i="5"/>
  <c r="M903" i="5"/>
  <c r="L903" i="5"/>
  <c r="K903" i="5"/>
  <c r="J903" i="5"/>
  <c r="I903" i="5"/>
  <c r="H903" i="5"/>
  <c r="G903" i="5"/>
  <c r="F903" i="5"/>
  <c r="E903" i="5"/>
  <c r="D903" i="5"/>
  <c r="C903" i="5"/>
  <c r="B903" i="5"/>
  <c r="A903" i="5"/>
  <c r="P902" i="5"/>
  <c r="O902" i="5"/>
  <c r="N902" i="5"/>
  <c r="M902" i="5"/>
  <c r="L902" i="5"/>
  <c r="K902" i="5"/>
  <c r="J902" i="5"/>
  <c r="I902" i="5"/>
  <c r="H902" i="5"/>
  <c r="G902" i="5"/>
  <c r="F902" i="5"/>
  <c r="E902" i="5"/>
  <c r="D902" i="5"/>
  <c r="C902" i="5"/>
  <c r="B902" i="5"/>
  <c r="A902" i="5"/>
  <c r="P901" i="5"/>
  <c r="O901" i="5"/>
  <c r="N901" i="5"/>
  <c r="M901" i="5"/>
  <c r="L901" i="5"/>
  <c r="K901" i="5"/>
  <c r="J901" i="5"/>
  <c r="I901" i="5"/>
  <c r="H901" i="5"/>
  <c r="G901" i="5"/>
  <c r="F901" i="5"/>
  <c r="E901" i="5"/>
  <c r="D901" i="5"/>
  <c r="C901" i="5"/>
  <c r="B901" i="5"/>
  <c r="A901" i="5"/>
  <c r="P900" i="5"/>
  <c r="O900" i="5"/>
  <c r="N900" i="5"/>
  <c r="M900" i="5"/>
  <c r="L900" i="5"/>
  <c r="K900" i="5"/>
  <c r="J900" i="5"/>
  <c r="I900" i="5"/>
  <c r="H900" i="5"/>
  <c r="G900" i="5"/>
  <c r="F900" i="5"/>
  <c r="E900" i="5"/>
  <c r="D900" i="5"/>
  <c r="C900" i="5"/>
  <c r="B900" i="5"/>
  <c r="A900" i="5"/>
  <c r="P899" i="5"/>
  <c r="O899" i="5"/>
  <c r="N899" i="5"/>
  <c r="M899" i="5"/>
  <c r="L899" i="5"/>
  <c r="K899" i="5"/>
  <c r="J899" i="5"/>
  <c r="I899" i="5"/>
  <c r="H899" i="5"/>
  <c r="G899" i="5"/>
  <c r="F899" i="5"/>
  <c r="E899" i="5"/>
  <c r="D899" i="5"/>
  <c r="C899" i="5"/>
  <c r="B899" i="5"/>
  <c r="A899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D898" i="5"/>
  <c r="C898" i="5"/>
  <c r="B898" i="5"/>
  <c r="A898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B897" i="5"/>
  <c r="A897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C896" i="5"/>
  <c r="B896" i="5"/>
  <c r="A896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B895" i="5"/>
  <c r="A895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B894" i="5"/>
  <c r="A894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B893" i="5"/>
  <c r="A893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B892" i="5"/>
  <c r="A892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B891" i="5"/>
  <c r="A891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B890" i="5"/>
  <c r="A890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889" i="5"/>
  <c r="A889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888" i="5"/>
  <c r="A888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887" i="5"/>
  <c r="A887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886" i="5"/>
  <c r="A886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885" i="5"/>
  <c r="A885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884" i="5"/>
  <c r="A884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883" i="5"/>
  <c r="A883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882" i="5"/>
  <c r="A882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881" i="5"/>
  <c r="A881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880" i="5"/>
  <c r="A880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879" i="5"/>
  <c r="A879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878" i="5"/>
  <c r="A878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877" i="5"/>
  <c r="A877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876" i="5"/>
  <c r="A876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875" i="5"/>
  <c r="A875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874" i="5"/>
  <c r="A874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873" i="5"/>
  <c r="A873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872" i="5"/>
  <c r="A872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871" i="5"/>
  <c r="A871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870" i="5"/>
  <c r="A870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869" i="5"/>
  <c r="A869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868" i="5"/>
  <c r="A868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867" i="5"/>
  <c r="A867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866" i="5"/>
  <c r="A866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865" i="5"/>
  <c r="A865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864" i="5"/>
  <c r="A864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863" i="5"/>
  <c r="A863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862" i="5"/>
  <c r="A862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861" i="5"/>
  <c r="A861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860" i="5"/>
  <c r="A860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859" i="5"/>
  <c r="A859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858" i="5"/>
  <c r="A858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857" i="5"/>
  <c r="A857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856" i="5"/>
  <c r="A856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855" i="5"/>
  <c r="A855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854" i="5"/>
  <c r="A854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853" i="5"/>
  <c r="A853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852" i="5"/>
  <c r="A852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851" i="5"/>
  <c r="A851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850" i="5"/>
  <c r="A850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849" i="5"/>
  <c r="A849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848" i="5"/>
  <c r="A848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847" i="5"/>
  <c r="A847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846" i="5"/>
  <c r="A846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845" i="5"/>
  <c r="A845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844" i="5"/>
  <c r="A844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843" i="5"/>
  <c r="A843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842" i="5"/>
  <c r="A842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841" i="5"/>
  <c r="A841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A840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A839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838" i="5"/>
  <c r="A838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837" i="5"/>
  <c r="A837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836" i="5"/>
  <c r="A836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A835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834" i="5"/>
  <c r="A834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833" i="5"/>
  <c r="A833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832" i="5"/>
  <c r="A832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831" i="5"/>
  <c r="A831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830" i="5"/>
  <c r="A830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829" i="5"/>
  <c r="A829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828" i="5"/>
  <c r="A828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A827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826" i="5"/>
  <c r="A826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825" i="5"/>
  <c r="A825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A824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823" i="5"/>
  <c r="A823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A822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A821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820" i="5"/>
  <c r="A820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A819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818" i="5"/>
  <c r="A818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A817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816" i="5"/>
  <c r="A816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A815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814" i="5"/>
  <c r="A814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A813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812" i="5"/>
  <c r="A812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811" i="5"/>
  <c r="A811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810" i="5"/>
  <c r="A810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A809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808" i="5"/>
  <c r="A808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A807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806" i="5"/>
  <c r="A806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A805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804" i="5"/>
  <c r="A804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A803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802" i="5"/>
  <c r="A802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A801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A800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A799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798" i="5"/>
  <c r="A798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A797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796" i="5"/>
  <c r="A796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A795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794" i="5"/>
  <c r="A794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A793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792" i="5"/>
  <c r="A792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A791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790" i="5"/>
  <c r="A790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A789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788" i="5"/>
  <c r="A788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A787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786" i="5"/>
  <c r="A786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A785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784" i="5"/>
  <c r="A784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A783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A782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A781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780" i="5"/>
  <c r="A780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779" i="5"/>
  <c r="A779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778" i="5"/>
  <c r="A778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777" i="5"/>
  <c r="A777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776" i="5"/>
  <c r="A776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775" i="5"/>
  <c r="A775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774" i="5"/>
  <c r="A774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773" i="5"/>
  <c r="A773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772" i="5"/>
  <c r="A772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771" i="5"/>
  <c r="A771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770" i="5"/>
  <c r="A770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769" i="5"/>
  <c r="A769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768" i="5"/>
  <c r="A768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767" i="5"/>
  <c r="A767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766" i="5"/>
  <c r="A766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765" i="5"/>
  <c r="A765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764" i="5"/>
  <c r="A764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763" i="5"/>
  <c r="A763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762" i="5"/>
  <c r="A762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761" i="5"/>
  <c r="A761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760" i="5"/>
  <c r="A760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A759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758" i="5"/>
  <c r="A758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757" i="5"/>
  <c r="A757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756" i="5"/>
  <c r="A756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755" i="5"/>
  <c r="A755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754" i="5"/>
  <c r="A754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753" i="5"/>
  <c r="A753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752" i="5"/>
  <c r="A752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751" i="5"/>
  <c r="A751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750" i="5"/>
  <c r="A750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A749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748" i="5"/>
  <c r="A748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747" i="5"/>
  <c r="A747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746" i="5"/>
  <c r="A746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A745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744" i="5"/>
  <c r="A744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A743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A742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A741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740" i="5"/>
  <c r="A740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A739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738" i="5"/>
  <c r="A738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A737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A736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A735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A734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A733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732" i="5"/>
  <c r="A732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A731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730" i="5"/>
  <c r="A730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A727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726" i="5"/>
  <c r="A726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A725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724" i="5"/>
  <c r="A724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723" i="5"/>
  <c r="A723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722" i="5"/>
  <c r="A722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A721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A720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719" i="5"/>
  <c r="A719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717" i="5"/>
  <c r="A717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716" i="5"/>
  <c r="A716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A715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714" i="5"/>
  <c r="A714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A713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711" i="5"/>
  <c r="A711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A710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A709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708" i="5"/>
  <c r="A708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A707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706" i="5"/>
  <c r="A706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A705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704" i="5"/>
  <c r="A704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A703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702" i="5"/>
  <c r="A702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A701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700" i="5"/>
  <c r="A700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A699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698" i="5"/>
  <c r="A698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A697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696" i="5"/>
  <c r="A696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A695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A694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693" i="5"/>
  <c r="A693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692" i="5"/>
  <c r="A692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A691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D690" i="5"/>
  <c r="C690" i="5"/>
  <c r="B690" i="5"/>
  <c r="A690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D689" i="5"/>
  <c r="C689" i="5"/>
  <c r="B689" i="5"/>
  <c r="A689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D688" i="5"/>
  <c r="C688" i="5"/>
  <c r="B688" i="5"/>
  <c r="A688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D687" i="5"/>
  <c r="C687" i="5"/>
  <c r="B687" i="5"/>
  <c r="A687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C686" i="5"/>
  <c r="B686" i="5"/>
  <c r="A686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A685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D684" i="5"/>
  <c r="C684" i="5"/>
  <c r="B684" i="5"/>
  <c r="A684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A683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D682" i="5"/>
  <c r="C682" i="5"/>
  <c r="B682" i="5"/>
  <c r="A682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A681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A680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A679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D678" i="5"/>
  <c r="C678" i="5"/>
  <c r="B678" i="5"/>
  <c r="A678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D677" i="5"/>
  <c r="C677" i="5"/>
  <c r="B677" i="5"/>
  <c r="A677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D676" i="5"/>
  <c r="C676" i="5"/>
  <c r="B676" i="5"/>
  <c r="A676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A675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D674" i="5"/>
  <c r="C674" i="5"/>
  <c r="B674" i="5"/>
  <c r="A674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A673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D672" i="5"/>
  <c r="C672" i="5"/>
  <c r="B672" i="5"/>
  <c r="A672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A671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A670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A669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8" i="5"/>
  <c r="C668" i="5"/>
  <c r="B668" i="5"/>
  <c r="A668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A667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D666" i="5"/>
  <c r="C666" i="5"/>
  <c r="B666" i="5"/>
  <c r="A666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D665" i="5"/>
  <c r="C665" i="5"/>
  <c r="B665" i="5"/>
  <c r="A665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D664" i="5"/>
  <c r="C664" i="5"/>
  <c r="B664" i="5"/>
  <c r="A664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D663" i="5"/>
  <c r="C663" i="5"/>
  <c r="B663" i="5"/>
  <c r="A663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A662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D661" i="5"/>
  <c r="C661" i="5"/>
  <c r="B661" i="5"/>
  <c r="A661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D660" i="5"/>
  <c r="C660" i="5"/>
  <c r="B660" i="5"/>
  <c r="A660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D659" i="5"/>
  <c r="C659" i="5"/>
  <c r="B659" i="5"/>
  <c r="A659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D658" i="5"/>
  <c r="C658" i="5"/>
  <c r="B658" i="5"/>
  <c r="A658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A657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A656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A655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D654" i="5"/>
  <c r="C654" i="5"/>
  <c r="B654" i="5"/>
  <c r="A654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D653" i="5"/>
  <c r="C653" i="5"/>
  <c r="B653" i="5"/>
  <c r="A653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D652" i="5"/>
  <c r="C652" i="5"/>
  <c r="B652" i="5"/>
  <c r="A652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A651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C650" i="5"/>
  <c r="B650" i="5"/>
  <c r="A650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A649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D648" i="5"/>
  <c r="C648" i="5"/>
  <c r="B648" i="5"/>
  <c r="A648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A647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A646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D645" i="5"/>
  <c r="C645" i="5"/>
  <c r="B645" i="5"/>
  <c r="A645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D644" i="5"/>
  <c r="C644" i="5"/>
  <c r="B644" i="5"/>
  <c r="A644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A643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D642" i="5"/>
  <c r="C642" i="5"/>
  <c r="B642" i="5"/>
  <c r="A642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D641" i="5"/>
  <c r="C641" i="5"/>
  <c r="B641" i="5"/>
  <c r="A641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A640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A639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A638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D637" i="5"/>
  <c r="C637" i="5"/>
  <c r="B637" i="5"/>
  <c r="A637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D636" i="5"/>
  <c r="C636" i="5"/>
  <c r="B636" i="5"/>
  <c r="A636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A635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C634" i="5"/>
  <c r="B634" i="5"/>
  <c r="A634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C633" i="5"/>
  <c r="B633" i="5"/>
  <c r="A633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A632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A631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D630" i="5"/>
  <c r="C630" i="5"/>
  <c r="B630" i="5"/>
  <c r="A630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D629" i="5"/>
  <c r="C629" i="5"/>
  <c r="B629" i="5"/>
  <c r="A629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D628" i="5"/>
  <c r="C628" i="5"/>
  <c r="B628" i="5"/>
  <c r="A628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D627" i="5"/>
  <c r="C627" i="5"/>
  <c r="B627" i="5"/>
  <c r="A627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C626" i="5"/>
  <c r="B626" i="5"/>
  <c r="A626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A625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D624" i="5"/>
  <c r="C624" i="5"/>
  <c r="B624" i="5"/>
  <c r="A624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A623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A622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D621" i="5"/>
  <c r="C621" i="5"/>
  <c r="B621" i="5"/>
  <c r="A621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D620" i="5"/>
  <c r="C620" i="5"/>
  <c r="B620" i="5"/>
  <c r="A620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A619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D618" i="5"/>
  <c r="C618" i="5"/>
  <c r="B618" i="5"/>
  <c r="A618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D617" i="5"/>
  <c r="C617" i="5"/>
  <c r="B617" i="5"/>
  <c r="A617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A616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A615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A614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A613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D612" i="5"/>
  <c r="C612" i="5"/>
  <c r="B612" i="5"/>
  <c r="A612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D611" i="5"/>
  <c r="C611" i="5"/>
  <c r="B611" i="5"/>
  <c r="A611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D610" i="5"/>
  <c r="C610" i="5"/>
  <c r="B610" i="5"/>
  <c r="A610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D609" i="5"/>
  <c r="C609" i="5"/>
  <c r="B609" i="5"/>
  <c r="A609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A607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A606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D605" i="5"/>
  <c r="C605" i="5"/>
  <c r="B605" i="5"/>
  <c r="A605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D604" i="5"/>
  <c r="C604" i="5"/>
  <c r="B604" i="5"/>
  <c r="A604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D603" i="5"/>
  <c r="C603" i="5"/>
  <c r="B603" i="5"/>
  <c r="A603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D602" i="5"/>
  <c r="C602" i="5"/>
  <c r="B602" i="5"/>
  <c r="A602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A601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A600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A599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A598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A597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B596" i="5"/>
  <c r="A596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A595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D594" i="5"/>
  <c r="C594" i="5"/>
  <c r="B594" i="5"/>
  <c r="A594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A593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A591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A590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A589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D588" i="5"/>
  <c r="C588" i="5"/>
  <c r="B588" i="5"/>
  <c r="A588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A587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B586" i="5"/>
  <c r="A586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A585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A584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A583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A582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A581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D580" i="5"/>
  <c r="C580" i="5"/>
  <c r="B580" i="5"/>
  <c r="A580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D579" i="5"/>
  <c r="C579" i="5"/>
  <c r="B579" i="5"/>
  <c r="A579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C578" i="5"/>
  <c r="B578" i="5"/>
  <c r="A578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A577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D576" i="5"/>
  <c r="C576" i="5"/>
  <c r="B576" i="5"/>
  <c r="A576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A575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A574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A573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D572" i="5"/>
  <c r="C572" i="5"/>
  <c r="B572" i="5"/>
  <c r="A572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A571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D570" i="5"/>
  <c r="C570" i="5"/>
  <c r="B570" i="5"/>
  <c r="A570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569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A568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A567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A566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A565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D564" i="5"/>
  <c r="C564" i="5"/>
  <c r="B564" i="5"/>
  <c r="A564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A563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D562" i="5"/>
  <c r="C562" i="5"/>
  <c r="B562" i="5"/>
  <c r="A562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D561" i="5"/>
  <c r="C561" i="5"/>
  <c r="B561" i="5"/>
  <c r="A561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A559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A558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A557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D556" i="5"/>
  <c r="C556" i="5"/>
  <c r="B556" i="5"/>
  <c r="A556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D555" i="5"/>
  <c r="C555" i="5"/>
  <c r="B555" i="5"/>
  <c r="A555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D554" i="5"/>
  <c r="C554" i="5"/>
  <c r="B554" i="5"/>
  <c r="A554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A553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A552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A551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D549" i="5"/>
  <c r="C549" i="5"/>
  <c r="B549" i="5"/>
  <c r="A549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D548" i="5"/>
  <c r="C548" i="5"/>
  <c r="B548" i="5"/>
  <c r="A548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D547" i="5"/>
  <c r="C547" i="5"/>
  <c r="B547" i="5"/>
  <c r="A547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D546" i="5"/>
  <c r="C546" i="5"/>
  <c r="B546" i="5"/>
  <c r="A546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A545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A544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A543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A542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D541" i="5"/>
  <c r="C541" i="5"/>
  <c r="B541" i="5"/>
  <c r="A541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D540" i="5"/>
  <c r="C540" i="5"/>
  <c r="B540" i="5"/>
  <c r="A540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D539" i="5"/>
  <c r="C539" i="5"/>
  <c r="B539" i="5"/>
  <c r="A539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D538" i="5"/>
  <c r="C538" i="5"/>
  <c r="B538" i="5"/>
  <c r="A538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A537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A536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A535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4" i="5"/>
  <c r="C534" i="5"/>
  <c r="B534" i="5"/>
  <c r="A534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A533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D532" i="5"/>
  <c r="C532" i="5"/>
  <c r="B532" i="5"/>
  <c r="A532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C531" i="5"/>
  <c r="B531" i="5"/>
  <c r="A531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D530" i="5"/>
  <c r="C530" i="5"/>
  <c r="B530" i="5"/>
  <c r="A530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A529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A528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7" i="5"/>
  <c r="C527" i="5"/>
  <c r="B527" i="5"/>
  <c r="A527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D526" i="5"/>
  <c r="C526" i="5"/>
  <c r="B526" i="5"/>
  <c r="A526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D525" i="5"/>
  <c r="C525" i="5"/>
  <c r="B525" i="5"/>
  <c r="A525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D524" i="5"/>
  <c r="C524" i="5"/>
  <c r="B524" i="5"/>
  <c r="A524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A523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D522" i="5"/>
  <c r="C522" i="5"/>
  <c r="B522" i="5"/>
  <c r="A522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A521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A520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D519" i="5"/>
  <c r="C519" i="5"/>
  <c r="B519" i="5"/>
  <c r="A519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D518" i="5"/>
  <c r="C518" i="5"/>
  <c r="B518" i="5"/>
  <c r="A518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D517" i="5"/>
  <c r="C517" i="5"/>
  <c r="B517" i="5"/>
  <c r="A517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D516" i="5"/>
  <c r="C516" i="5"/>
  <c r="B516" i="5"/>
  <c r="A516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D515" i="5"/>
  <c r="C515" i="5"/>
  <c r="B515" i="5"/>
  <c r="A515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D514" i="5"/>
  <c r="C514" i="5"/>
  <c r="B514" i="5"/>
  <c r="A514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D513" i="5"/>
  <c r="C513" i="5"/>
  <c r="B513" i="5"/>
  <c r="A513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A512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D511" i="5"/>
  <c r="C511" i="5"/>
  <c r="B511" i="5"/>
  <c r="A511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D510" i="5"/>
  <c r="C510" i="5"/>
  <c r="B510" i="5"/>
  <c r="A510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B509" i="5"/>
  <c r="A509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D508" i="5"/>
  <c r="C508" i="5"/>
  <c r="B508" i="5"/>
  <c r="A508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C507" i="5"/>
  <c r="B507" i="5"/>
  <c r="A507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D506" i="5"/>
  <c r="C506" i="5"/>
  <c r="B506" i="5"/>
  <c r="A506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A505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D504" i="5"/>
  <c r="C504" i="5"/>
  <c r="B504" i="5"/>
  <c r="A504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D503" i="5"/>
  <c r="C503" i="5"/>
  <c r="B503" i="5"/>
  <c r="A503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A502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A501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D500" i="5"/>
  <c r="C500" i="5"/>
  <c r="B500" i="5"/>
  <c r="A500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D499" i="5"/>
  <c r="C499" i="5"/>
  <c r="B499" i="5"/>
  <c r="A499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D498" i="5"/>
  <c r="C498" i="5"/>
  <c r="B498" i="5"/>
  <c r="A498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D497" i="5"/>
  <c r="C497" i="5"/>
  <c r="B497" i="5"/>
  <c r="A497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D496" i="5"/>
  <c r="C496" i="5"/>
  <c r="B496" i="5"/>
  <c r="A496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D495" i="5"/>
  <c r="C495" i="5"/>
  <c r="B495" i="5"/>
  <c r="A495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D494" i="5"/>
  <c r="C494" i="5"/>
  <c r="B494" i="5"/>
  <c r="A494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A493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D492" i="5"/>
  <c r="C492" i="5"/>
  <c r="B492" i="5"/>
  <c r="A492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A491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D490" i="5"/>
  <c r="C490" i="5"/>
  <c r="B490" i="5"/>
  <c r="A490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D489" i="5"/>
  <c r="C489" i="5"/>
  <c r="B489" i="5"/>
  <c r="A489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D488" i="5"/>
  <c r="C488" i="5"/>
  <c r="B488" i="5"/>
  <c r="A488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D487" i="5"/>
  <c r="C487" i="5"/>
  <c r="B487" i="5"/>
  <c r="A487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D486" i="5"/>
  <c r="C486" i="5"/>
  <c r="B486" i="5"/>
  <c r="A486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A485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D484" i="5"/>
  <c r="C484" i="5"/>
  <c r="B484" i="5"/>
  <c r="A484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A483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D482" i="5"/>
  <c r="C482" i="5"/>
  <c r="B482" i="5"/>
  <c r="A482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A481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D480" i="5"/>
  <c r="C480" i="5"/>
  <c r="B480" i="5"/>
  <c r="A480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D479" i="5"/>
  <c r="C479" i="5"/>
  <c r="B479" i="5"/>
  <c r="A479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D478" i="5"/>
  <c r="C478" i="5"/>
  <c r="B478" i="5"/>
  <c r="A478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A477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D476" i="5"/>
  <c r="C476" i="5"/>
  <c r="B476" i="5"/>
  <c r="A476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D475" i="5"/>
  <c r="C475" i="5"/>
  <c r="B475" i="5"/>
  <c r="A475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D474" i="5"/>
  <c r="C474" i="5"/>
  <c r="B474" i="5"/>
  <c r="A474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D473" i="5"/>
  <c r="C473" i="5"/>
  <c r="B473" i="5"/>
  <c r="A473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D472" i="5"/>
  <c r="C472" i="5"/>
  <c r="B472" i="5"/>
  <c r="A472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D471" i="5"/>
  <c r="C471" i="5"/>
  <c r="B471" i="5"/>
  <c r="A471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D470" i="5"/>
  <c r="C470" i="5"/>
  <c r="B470" i="5"/>
  <c r="A470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D469" i="5"/>
  <c r="C469" i="5"/>
  <c r="B469" i="5"/>
  <c r="A469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D468" i="5"/>
  <c r="C468" i="5"/>
  <c r="B468" i="5"/>
  <c r="A468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D467" i="5"/>
  <c r="C467" i="5"/>
  <c r="B467" i="5"/>
  <c r="A467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D466" i="5"/>
  <c r="C466" i="5"/>
  <c r="B466" i="5"/>
  <c r="A466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D465" i="5"/>
  <c r="C465" i="5"/>
  <c r="B465" i="5"/>
  <c r="A465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D464" i="5"/>
  <c r="C464" i="5"/>
  <c r="B464" i="5"/>
  <c r="A464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A463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D462" i="5"/>
  <c r="C462" i="5"/>
  <c r="B462" i="5"/>
  <c r="A462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A461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B460" i="5"/>
  <c r="A460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A459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D458" i="5"/>
  <c r="C458" i="5"/>
  <c r="B458" i="5"/>
  <c r="A458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A457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C456" i="5"/>
  <c r="B456" i="5"/>
  <c r="A456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A455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454" i="5"/>
  <c r="A454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A453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452" i="5"/>
  <c r="A452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A451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450" i="5"/>
  <c r="A450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A449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A448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A447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A445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444" i="5"/>
  <c r="A444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A443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442" i="5"/>
  <c r="A442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A441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A440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A439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A438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A437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436" i="5"/>
  <c r="A436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A435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434" i="5"/>
  <c r="A434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A433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A432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A431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A430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A429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428" i="5"/>
  <c r="A428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A427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426" i="5"/>
  <c r="A426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A425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A424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423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A422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A421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420" i="5"/>
  <c r="A420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A419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A418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A417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412" i="5"/>
  <c r="A412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410" i="5"/>
  <c r="A410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404" i="5"/>
  <c r="A404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402" i="5"/>
  <c r="A402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396" i="5"/>
  <c r="A396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394" i="5"/>
  <c r="A394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A392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388" i="5"/>
  <c r="A388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386" i="5"/>
  <c r="A386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380" i="5"/>
  <c r="A380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A378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A374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372" i="5"/>
  <c r="A372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A370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364" i="5"/>
  <c r="A364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A362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356" i="5"/>
  <c r="A356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354" i="5"/>
  <c r="A354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348" i="5"/>
  <c r="A348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A346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340" i="5"/>
  <c r="A340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338" i="5"/>
  <c r="A338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332" i="5"/>
  <c r="A332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A330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324" i="5"/>
  <c r="A324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322" i="5"/>
  <c r="A322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316" i="5"/>
  <c r="A316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314" i="5"/>
  <c r="A314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308" i="5"/>
  <c r="A308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A307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306" i="5"/>
  <c r="A306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300" i="5"/>
  <c r="A300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298" i="5"/>
  <c r="A298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292" i="5"/>
  <c r="A292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290" i="5"/>
  <c r="A290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284" i="5"/>
  <c r="A284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282" i="5"/>
  <c r="A282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A276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274" i="5"/>
  <c r="A274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268" i="5"/>
  <c r="A268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266" i="5"/>
  <c r="A266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260" i="5"/>
  <c r="A260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258" i="5"/>
  <c r="A258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252" i="5"/>
  <c r="A252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250" i="5"/>
  <c r="A250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A244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A242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A236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A234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A228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A226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A220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A218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A212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A210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A207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A204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A202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B196" i="5"/>
  <c r="A196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B194" i="5"/>
  <c r="A194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B188" i="5"/>
  <c r="A188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A186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A180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B178" i="5"/>
  <c r="A178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A172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B170" i="5"/>
  <c r="A170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A164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162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A156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A154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A148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B146" i="5"/>
  <c r="A146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B140" i="5"/>
  <c r="A140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B138" i="5"/>
  <c r="A138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B132" i="5"/>
  <c r="A132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A130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A124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B122" i="5"/>
  <c r="A122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A116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A114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A108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B106" i="5"/>
  <c r="A106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A100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B99" i="5"/>
  <c r="A99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B98" i="5"/>
  <c r="A98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B92" i="5"/>
  <c r="A92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B91" i="5"/>
  <c r="A91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B90" i="5"/>
  <c r="A90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B84" i="5"/>
  <c r="A84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B82" i="5"/>
  <c r="A82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B78" i="5"/>
  <c r="A78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B76" i="5"/>
  <c r="A76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B75" i="5"/>
  <c r="A75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B74" i="5"/>
  <c r="A74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B70" i="5"/>
  <c r="A70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B68" i="5"/>
  <c r="A68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B67" i="5"/>
  <c r="A67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A66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B60" i="5"/>
  <c r="A60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A58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57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B50" i="5"/>
  <c r="A50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B44" i="5"/>
  <c r="A44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A42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B36" i="5"/>
  <c r="A36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B34" i="5"/>
  <c r="A34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A28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26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A20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18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12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A10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B9" i="5"/>
  <c r="A9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A7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A6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B5" i="5"/>
  <c r="A5" i="5"/>
  <c r="P4" i="5"/>
  <c r="O4" i="5"/>
  <c r="N4" i="5"/>
  <c r="M4" i="5"/>
  <c r="K4" i="5"/>
  <c r="J4" i="5"/>
  <c r="I4" i="5"/>
  <c r="H4" i="5"/>
  <c r="G4" i="5"/>
  <c r="F4" i="5"/>
  <c r="E4" i="5"/>
  <c r="D4" i="5"/>
  <c r="C4" i="5"/>
  <c r="B4" i="5"/>
  <c r="A4" i="5"/>
  <c r="O3" i="5"/>
  <c r="N3" i="5"/>
  <c r="M3" i="5"/>
  <c r="L3" i="5"/>
  <c r="K3" i="5"/>
  <c r="J3" i="5"/>
  <c r="I3" i="5"/>
  <c r="H3" i="5"/>
  <c r="G3" i="5"/>
  <c r="F3" i="5"/>
  <c r="E3" i="5"/>
  <c r="D3" i="5"/>
  <c r="C3" i="5"/>
  <c r="B3" i="5"/>
  <c r="A3" i="5"/>
  <c r="P3" i="5"/>
  <c r="AN32" i="1"/>
  <c r="AK32" i="1"/>
  <c r="AN3" i="1"/>
  <c r="AK3" i="1"/>
  <c r="AH32" i="1"/>
  <c r="AE32" i="1"/>
  <c r="AH3" i="1"/>
  <c r="AE3" i="1"/>
  <c r="AB32" i="1"/>
  <c r="Y32" i="1"/>
  <c r="AB3" i="1"/>
  <c r="Y3" i="1"/>
  <c r="V32" i="1"/>
  <c r="S32" i="1"/>
  <c r="V3" i="1"/>
  <c r="S3" i="1"/>
  <c r="N23" i="10" l="1"/>
  <c r="P24" i="10"/>
  <c r="V24" i="10"/>
  <c r="Q24" i="10"/>
  <c r="T24" i="10"/>
  <c r="O25" i="10"/>
  <c r="U24" i="10"/>
  <c r="X24" i="10"/>
  <c r="S24" i="10"/>
  <c r="R24" i="10"/>
  <c r="W24" i="10"/>
  <c r="N53" i="10"/>
  <c r="T44" i="10"/>
  <c r="X44" i="10"/>
  <c r="R44" i="10"/>
  <c r="P44" i="10"/>
  <c r="Q44" i="10"/>
  <c r="V44" i="10"/>
  <c r="U44" i="10"/>
  <c r="W44" i="10"/>
  <c r="O45" i="10"/>
  <c r="S44" i="10"/>
  <c r="Q19" i="10"/>
  <c r="O20" i="10"/>
  <c r="P19" i="10"/>
  <c r="U19" i="10"/>
  <c r="S19" i="10"/>
  <c r="T19" i="10"/>
  <c r="R19" i="10"/>
  <c r="W19" i="10"/>
  <c r="X19" i="10"/>
  <c r="V19" i="10"/>
  <c r="N43" i="10"/>
  <c r="N33" i="10"/>
  <c r="O30" i="10"/>
  <c r="T29" i="10"/>
  <c r="W29" i="10"/>
  <c r="X29" i="10"/>
  <c r="Q29" i="10"/>
  <c r="R29" i="10"/>
  <c r="U29" i="10"/>
  <c r="P29" i="10"/>
  <c r="V29" i="10"/>
  <c r="S29" i="10"/>
  <c r="V49" i="10"/>
  <c r="T49" i="10"/>
  <c r="U49" i="10"/>
  <c r="O50" i="10"/>
  <c r="Q49" i="10"/>
  <c r="S49" i="10"/>
  <c r="W49" i="10"/>
  <c r="R49" i="10"/>
  <c r="X49" i="10"/>
  <c r="P49" i="10"/>
  <c r="O35" i="10"/>
  <c r="X34" i="10"/>
  <c r="Q34" i="10"/>
  <c r="P34" i="10"/>
  <c r="S34" i="10"/>
  <c r="T34" i="10"/>
  <c r="W34" i="10"/>
  <c r="U34" i="10"/>
  <c r="V34" i="10"/>
  <c r="R34" i="10"/>
  <c r="N28" i="10"/>
  <c r="Q54" i="10"/>
  <c r="T54" i="10"/>
  <c r="R54" i="10"/>
  <c r="W54" i="10"/>
  <c r="P54" i="10"/>
  <c r="V54" i="10"/>
  <c r="S54" i="10"/>
  <c r="U54" i="10"/>
  <c r="O55" i="10"/>
  <c r="X54" i="10"/>
  <c r="R39" i="10"/>
  <c r="W39" i="10"/>
  <c r="Q39" i="10"/>
  <c r="V39" i="10"/>
  <c r="P39" i="10"/>
  <c r="T39" i="10"/>
  <c r="O40" i="10"/>
  <c r="X39" i="10"/>
  <c r="S39" i="10"/>
  <c r="U39" i="10"/>
  <c r="N38" i="10"/>
  <c r="N18" i="10"/>
  <c r="N48" i="10"/>
  <c r="R5" i="1"/>
  <c r="R6" i="1" s="1"/>
  <c r="R7" i="1" s="1"/>
  <c r="R8" i="1" s="1"/>
  <c r="R9" i="1" s="1"/>
  <c r="R10" i="1" s="1"/>
  <c r="R11" i="1" s="1"/>
  <c r="R12" i="1" s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AR32" i="13"/>
  <c r="AS32" i="13"/>
  <c r="AU32" i="13"/>
  <c r="AT32" i="13"/>
  <c r="AQ33" i="13"/>
  <c r="AU32" i="12"/>
  <c r="AS32" i="12"/>
  <c r="AR32" i="12"/>
  <c r="AT32" i="12"/>
  <c r="AQ33" i="12"/>
  <c r="BL6" i="12"/>
  <c r="BP5" i="12"/>
  <c r="BO5" i="12"/>
  <c r="BN5" i="12"/>
  <c r="BM5" i="12"/>
  <c r="AX33" i="12"/>
  <c r="BB32" i="12"/>
  <c r="AY32" i="12"/>
  <c r="BA32" i="12"/>
  <c r="AZ32" i="12"/>
  <c r="BG33" i="13"/>
  <c r="BF33" i="13"/>
  <c r="BI33" i="13"/>
  <c r="BH33" i="13"/>
  <c r="BE34" i="13"/>
  <c r="AK32" i="12"/>
  <c r="AN32" i="12"/>
  <c r="AL32" i="12"/>
  <c r="AM32" i="12"/>
  <c r="AJ33" i="12"/>
  <c r="AM34" i="13"/>
  <c r="AL34" i="13"/>
  <c r="AN34" i="13"/>
  <c r="AK34" i="13"/>
  <c r="AJ35" i="13"/>
  <c r="AC33" i="12"/>
  <c r="AG32" i="12"/>
  <c r="AD32" i="12"/>
  <c r="AF32" i="12"/>
  <c r="AE32" i="12"/>
  <c r="AJ6" i="12"/>
  <c r="AN5" i="12"/>
  <c r="AM5" i="12"/>
  <c r="AL5" i="12"/>
  <c r="AK5" i="12"/>
  <c r="AK5" i="13"/>
  <c r="AL5" i="13"/>
  <c r="AN5" i="13"/>
  <c r="AM5" i="13"/>
  <c r="AJ6" i="13"/>
  <c r="BN5" i="13"/>
  <c r="BO5" i="13"/>
  <c r="BM5" i="13"/>
  <c r="BP5" i="13"/>
  <c r="BL6" i="13"/>
  <c r="BE33" i="12"/>
  <c r="BI32" i="12"/>
  <c r="BG32" i="12"/>
  <c r="BF32" i="12"/>
  <c r="BH32" i="12"/>
  <c r="AU5" i="13"/>
  <c r="AS5" i="13"/>
  <c r="AR5" i="13"/>
  <c r="AT5" i="13"/>
  <c r="AQ6" i="13"/>
  <c r="BG6" i="12"/>
  <c r="BH6" i="12"/>
  <c r="BF6" i="12"/>
  <c r="BI6" i="12"/>
  <c r="BE7" i="12"/>
  <c r="AT7" i="12"/>
  <c r="AS7" i="12"/>
  <c r="AU7" i="12"/>
  <c r="AR7" i="12"/>
  <c r="AQ8" i="12"/>
  <c r="AY5" i="12"/>
  <c r="BA5" i="12"/>
  <c r="AZ5" i="12"/>
  <c r="BB5" i="12"/>
  <c r="AX6" i="12"/>
  <c r="AD32" i="13"/>
  <c r="AE32" i="13"/>
  <c r="AG32" i="13"/>
  <c r="AF32" i="13"/>
  <c r="AC33" i="13"/>
  <c r="AY32" i="13"/>
  <c r="AZ32" i="13"/>
  <c r="BB32" i="13"/>
  <c r="BA32" i="13"/>
  <c r="AX33" i="13"/>
  <c r="AX6" i="13"/>
  <c r="BB5" i="13"/>
  <c r="BA5" i="13"/>
  <c r="AZ5" i="13"/>
  <c r="AY5" i="13"/>
  <c r="BI6" i="13"/>
  <c r="BH6" i="13"/>
  <c r="BG6" i="13"/>
  <c r="BF6" i="13"/>
  <c r="BE7" i="13"/>
  <c r="AF5" i="13"/>
  <c r="AE5" i="13"/>
  <c r="AG5" i="13"/>
  <c r="AD5" i="13"/>
  <c r="AC6" i="13"/>
  <c r="AE6" i="12"/>
  <c r="AF6" i="12"/>
  <c r="AD6" i="12"/>
  <c r="AG6" i="12"/>
  <c r="AC7" i="12"/>
  <c r="N14" i="10"/>
  <c r="N9" i="10"/>
  <c r="N4" i="10"/>
  <c r="W15" i="10"/>
  <c r="S15" i="10"/>
  <c r="V15" i="10"/>
  <c r="R15" i="10"/>
  <c r="U15" i="10"/>
  <c r="Q15" i="10"/>
  <c r="X15" i="10"/>
  <c r="T15" i="10"/>
  <c r="P15" i="10"/>
  <c r="W10" i="10"/>
  <c r="S10" i="10"/>
  <c r="T10" i="10"/>
  <c r="V10" i="10"/>
  <c r="R10" i="10"/>
  <c r="U10" i="10"/>
  <c r="Q10" i="10"/>
  <c r="X10" i="10"/>
  <c r="P10" i="10"/>
  <c r="W5" i="10"/>
  <c r="S5" i="10"/>
  <c r="U5" i="10"/>
  <c r="X5" i="10"/>
  <c r="P5" i="10"/>
  <c r="V5" i="10"/>
  <c r="R5" i="10"/>
  <c r="Q5" i="10"/>
  <c r="T5" i="10"/>
  <c r="U5" i="1"/>
  <c r="U6" i="1" s="1"/>
  <c r="AD34" i="1"/>
  <c r="AA5" i="1"/>
  <c r="R34" i="1"/>
  <c r="AM34" i="1"/>
  <c r="U34" i="1"/>
  <c r="AA34" i="1"/>
  <c r="AJ5" i="1"/>
  <c r="AG34" i="1"/>
  <c r="AJ34" i="1"/>
  <c r="X34" i="1"/>
  <c r="X5" i="1"/>
  <c r="AD5" i="1"/>
  <c r="AM5" i="1"/>
  <c r="AG5" i="1"/>
  <c r="EK1003" i="5"/>
  <c r="EJ1003" i="5"/>
  <c r="EI1003" i="5"/>
  <c r="EH1003" i="5"/>
  <c r="EG1003" i="5"/>
  <c r="EF1003" i="5"/>
  <c r="EE1003" i="5"/>
  <c r="ED1003" i="5"/>
  <c r="EC1003" i="5"/>
  <c r="EB1003" i="5"/>
  <c r="EA1003" i="5"/>
  <c r="DZ1003" i="5"/>
  <c r="DY1003" i="5"/>
  <c r="DX1003" i="5"/>
  <c r="DW1003" i="5"/>
  <c r="DV1003" i="5"/>
  <c r="EK1002" i="5"/>
  <c r="EJ1002" i="5"/>
  <c r="EI1002" i="5"/>
  <c r="EH1002" i="5"/>
  <c r="EG1002" i="5"/>
  <c r="EF1002" i="5"/>
  <c r="EE1002" i="5"/>
  <c r="ED1002" i="5"/>
  <c r="EC1002" i="5"/>
  <c r="EB1002" i="5"/>
  <c r="EA1002" i="5"/>
  <c r="DZ1002" i="5"/>
  <c r="DY1002" i="5"/>
  <c r="DX1002" i="5"/>
  <c r="DW1002" i="5"/>
  <c r="DV1002" i="5"/>
  <c r="EK1001" i="5"/>
  <c r="EJ1001" i="5"/>
  <c r="EI1001" i="5"/>
  <c r="EH1001" i="5"/>
  <c r="EG1001" i="5"/>
  <c r="EF1001" i="5"/>
  <c r="EE1001" i="5"/>
  <c r="ED1001" i="5"/>
  <c r="EC1001" i="5"/>
  <c r="EB1001" i="5"/>
  <c r="EA1001" i="5"/>
  <c r="DZ1001" i="5"/>
  <c r="DY1001" i="5"/>
  <c r="DX1001" i="5"/>
  <c r="DW1001" i="5"/>
  <c r="DV1001" i="5"/>
  <c r="EK1000" i="5"/>
  <c r="EJ1000" i="5"/>
  <c r="EI1000" i="5"/>
  <c r="EH1000" i="5"/>
  <c r="EG1000" i="5"/>
  <c r="EF1000" i="5"/>
  <c r="EE1000" i="5"/>
  <c r="ED1000" i="5"/>
  <c r="EC1000" i="5"/>
  <c r="EB1000" i="5"/>
  <c r="EA1000" i="5"/>
  <c r="DZ1000" i="5"/>
  <c r="DY1000" i="5"/>
  <c r="DX1000" i="5"/>
  <c r="DW1000" i="5"/>
  <c r="DV1000" i="5"/>
  <c r="EK999" i="5"/>
  <c r="EJ999" i="5"/>
  <c r="EI999" i="5"/>
  <c r="EH999" i="5"/>
  <c r="EG999" i="5"/>
  <c r="EF999" i="5"/>
  <c r="EE999" i="5"/>
  <c r="ED999" i="5"/>
  <c r="EC999" i="5"/>
  <c r="EB999" i="5"/>
  <c r="EA999" i="5"/>
  <c r="DZ999" i="5"/>
  <c r="DY999" i="5"/>
  <c r="DX999" i="5"/>
  <c r="DW999" i="5"/>
  <c r="DV999" i="5"/>
  <c r="EK998" i="5"/>
  <c r="EJ998" i="5"/>
  <c r="EI998" i="5"/>
  <c r="EH998" i="5"/>
  <c r="EG998" i="5"/>
  <c r="EF998" i="5"/>
  <c r="EE998" i="5"/>
  <c r="ED998" i="5"/>
  <c r="EC998" i="5"/>
  <c r="EB998" i="5"/>
  <c r="EA998" i="5"/>
  <c r="DZ998" i="5"/>
  <c r="DY998" i="5"/>
  <c r="DX998" i="5"/>
  <c r="DW998" i="5"/>
  <c r="DV998" i="5"/>
  <c r="EK997" i="5"/>
  <c r="EJ997" i="5"/>
  <c r="EI997" i="5"/>
  <c r="EH997" i="5"/>
  <c r="EG997" i="5"/>
  <c r="EF997" i="5"/>
  <c r="EE997" i="5"/>
  <c r="ED997" i="5"/>
  <c r="EC997" i="5"/>
  <c r="EB997" i="5"/>
  <c r="EA997" i="5"/>
  <c r="DZ997" i="5"/>
  <c r="DY997" i="5"/>
  <c r="DX997" i="5"/>
  <c r="DW997" i="5"/>
  <c r="DV997" i="5"/>
  <c r="EK996" i="5"/>
  <c r="EJ996" i="5"/>
  <c r="EI996" i="5"/>
  <c r="EH996" i="5"/>
  <c r="EG996" i="5"/>
  <c r="EF996" i="5"/>
  <c r="EE996" i="5"/>
  <c r="ED996" i="5"/>
  <c r="EC996" i="5"/>
  <c r="EB996" i="5"/>
  <c r="EA996" i="5"/>
  <c r="DZ996" i="5"/>
  <c r="DY996" i="5"/>
  <c r="DX996" i="5"/>
  <c r="DW996" i="5"/>
  <c r="DV996" i="5"/>
  <c r="EK995" i="5"/>
  <c r="EJ995" i="5"/>
  <c r="EI995" i="5"/>
  <c r="EH995" i="5"/>
  <c r="EG995" i="5"/>
  <c r="EF995" i="5"/>
  <c r="EE995" i="5"/>
  <c r="ED995" i="5"/>
  <c r="EC995" i="5"/>
  <c r="EB995" i="5"/>
  <c r="EA995" i="5"/>
  <c r="DZ995" i="5"/>
  <c r="DY995" i="5"/>
  <c r="DX995" i="5"/>
  <c r="DW995" i="5"/>
  <c r="DV995" i="5"/>
  <c r="EK994" i="5"/>
  <c r="EJ994" i="5"/>
  <c r="EI994" i="5"/>
  <c r="EH994" i="5"/>
  <c r="EG994" i="5"/>
  <c r="EF994" i="5"/>
  <c r="EE994" i="5"/>
  <c r="ED994" i="5"/>
  <c r="EC994" i="5"/>
  <c r="EB994" i="5"/>
  <c r="EA994" i="5"/>
  <c r="DZ994" i="5"/>
  <c r="DY994" i="5"/>
  <c r="DX994" i="5"/>
  <c r="DW994" i="5"/>
  <c r="DV994" i="5"/>
  <c r="EK993" i="5"/>
  <c r="EJ993" i="5"/>
  <c r="EI993" i="5"/>
  <c r="EH993" i="5"/>
  <c r="EG993" i="5"/>
  <c r="EF993" i="5"/>
  <c r="EE993" i="5"/>
  <c r="ED993" i="5"/>
  <c r="EC993" i="5"/>
  <c r="EB993" i="5"/>
  <c r="EA993" i="5"/>
  <c r="DZ993" i="5"/>
  <c r="DY993" i="5"/>
  <c r="DX993" i="5"/>
  <c r="DW993" i="5"/>
  <c r="DV993" i="5"/>
  <c r="EK992" i="5"/>
  <c r="EJ992" i="5"/>
  <c r="EI992" i="5"/>
  <c r="EH992" i="5"/>
  <c r="EG992" i="5"/>
  <c r="EF992" i="5"/>
  <c r="EE992" i="5"/>
  <c r="ED992" i="5"/>
  <c r="EC992" i="5"/>
  <c r="EB992" i="5"/>
  <c r="EA992" i="5"/>
  <c r="DZ992" i="5"/>
  <c r="DY992" i="5"/>
  <c r="DX992" i="5"/>
  <c r="DW992" i="5"/>
  <c r="DV992" i="5"/>
  <c r="EK991" i="5"/>
  <c r="EJ991" i="5"/>
  <c r="EI991" i="5"/>
  <c r="EH991" i="5"/>
  <c r="EG991" i="5"/>
  <c r="EF991" i="5"/>
  <c r="EE991" i="5"/>
  <c r="ED991" i="5"/>
  <c r="EC991" i="5"/>
  <c r="EB991" i="5"/>
  <c r="EA991" i="5"/>
  <c r="DZ991" i="5"/>
  <c r="DY991" i="5"/>
  <c r="DX991" i="5"/>
  <c r="DW991" i="5"/>
  <c r="DV991" i="5"/>
  <c r="EK990" i="5"/>
  <c r="EJ990" i="5"/>
  <c r="EI990" i="5"/>
  <c r="EH990" i="5"/>
  <c r="EG990" i="5"/>
  <c r="EF990" i="5"/>
  <c r="EE990" i="5"/>
  <c r="ED990" i="5"/>
  <c r="EC990" i="5"/>
  <c r="EB990" i="5"/>
  <c r="EA990" i="5"/>
  <c r="DZ990" i="5"/>
  <c r="DY990" i="5"/>
  <c r="DX990" i="5"/>
  <c r="DW990" i="5"/>
  <c r="DV990" i="5"/>
  <c r="EK989" i="5"/>
  <c r="EJ989" i="5"/>
  <c r="EI989" i="5"/>
  <c r="EH989" i="5"/>
  <c r="EG989" i="5"/>
  <c r="EF989" i="5"/>
  <c r="EE989" i="5"/>
  <c r="ED989" i="5"/>
  <c r="EC989" i="5"/>
  <c r="EB989" i="5"/>
  <c r="EA989" i="5"/>
  <c r="DZ989" i="5"/>
  <c r="DY989" i="5"/>
  <c r="DX989" i="5"/>
  <c r="DW989" i="5"/>
  <c r="DV989" i="5"/>
  <c r="EK988" i="5"/>
  <c r="EJ988" i="5"/>
  <c r="EI988" i="5"/>
  <c r="EH988" i="5"/>
  <c r="EG988" i="5"/>
  <c r="EF988" i="5"/>
  <c r="EE988" i="5"/>
  <c r="ED988" i="5"/>
  <c r="EC988" i="5"/>
  <c r="EB988" i="5"/>
  <c r="EA988" i="5"/>
  <c r="DZ988" i="5"/>
  <c r="DY988" i="5"/>
  <c r="DX988" i="5"/>
  <c r="DW988" i="5"/>
  <c r="DV988" i="5"/>
  <c r="EK987" i="5"/>
  <c r="EJ987" i="5"/>
  <c r="EI987" i="5"/>
  <c r="EH987" i="5"/>
  <c r="EG987" i="5"/>
  <c r="EF987" i="5"/>
  <c r="EE987" i="5"/>
  <c r="ED987" i="5"/>
  <c r="EC987" i="5"/>
  <c r="EB987" i="5"/>
  <c r="EA987" i="5"/>
  <c r="DZ987" i="5"/>
  <c r="DY987" i="5"/>
  <c r="DX987" i="5"/>
  <c r="DW987" i="5"/>
  <c r="DV987" i="5"/>
  <c r="EK986" i="5"/>
  <c r="EJ986" i="5"/>
  <c r="EI986" i="5"/>
  <c r="EH986" i="5"/>
  <c r="EG986" i="5"/>
  <c r="EF986" i="5"/>
  <c r="EE986" i="5"/>
  <c r="ED986" i="5"/>
  <c r="EC986" i="5"/>
  <c r="EB986" i="5"/>
  <c r="EA986" i="5"/>
  <c r="DZ986" i="5"/>
  <c r="DY986" i="5"/>
  <c r="DX986" i="5"/>
  <c r="DW986" i="5"/>
  <c r="DV986" i="5"/>
  <c r="EK985" i="5"/>
  <c r="EJ985" i="5"/>
  <c r="EI985" i="5"/>
  <c r="EH985" i="5"/>
  <c r="EG985" i="5"/>
  <c r="EF985" i="5"/>
  <c r="EE985" i="5"/>
  <c r="ED985" i="5"/>
  <c r="EC985" i="5"/>
  <c r="EB985" i="5"/>
  <c r="EA985" i="5"/>
  <c r="DZ985" i="5"/>
  <c r="DY985" i="5"/>
  <c r="DX985" i="5"/>
  <c r="DW985" i="5"/>
  <c r="DV985" i="5"/>
  <c r="EK984" i="5"/>
  <c r="EJ984" i="5"/>
  <c r="EI984" i="5"/>
  <c r="EH984" i="5"/>
  <c r="EG984" i="5"/>
  <c r="EF984" i="5"/>
  <c r="EE984" i="5"/>
  <c r="ED984" i="5"/>
  <c r="EC984" i="5"/>
  <c r="EB984" i="5"/>
  <c r="EA984" i="5"/>
  <c r="DZ984" i="5"/>
  <c r="DY984" i="5"/>
  <c r="DX984" i="5"/>
  <c r="DW984" i="5"/>
  <c r="DV984" i="5"/>
  <c r="EK983" i="5"/>
  <c r="EJ983" i="5"/>
  <c r="EI983" i="5"/>
  <c r="EH983" i="5"/>
  <c r="EG983" i="5"/>
  <c r="EF983" i="5"/>
  <c r="EE983" i="5"/>
  <c r="ED983" i="5"/>
  <c r="EC983" i="5"/>
  <c r="EB983" i="5"/>
  <c r="EA983" i="5"/>
  <c r="DZ983" i="5"/>
  <c r="DY983" i="5"/>
  <c r="DX983" i="5"/>
  <c r="DW983" i="5"/>
  <c r="DV983" i="5"/>
  <c r="EK982" i="5"/>
  <c r="EJ982" i="5"/>
  <c r="EI982" i="5"/>
  <c r="EH982" i="5"/>
  <c r="EG982" i="5"/>
  <c r="EF982" i="5"/>
  <c r="EE982" i="5"/>
  <c r="ED982" i="5"/>
  <c r="EC982" i="5"/>
  <c r="EB982" i="5"/>
  <c r="EA982" i="5"/>
  <c r="DZ982" i="5"/>
  <c r="DY982" i="5"/>
  <c r="DX982" i="5"/>
  <c r="DW982" i="5"/>
  <c r="DV982" i="5"/>
  <c r="EK981" i="5"/>
  <c r="EJ981" i="5"/>
  <c r="EI981" i="5"/>
  <c r="EH981" i="5"/>
  <c r="EG981" i="5"/>
  <c r="EF981" i="5"/>
  <c r="EE981" i="5"/>
  <c r="ED981" i="5"/>
  <c r="EC981" i="5"/>
  <c r="EB981" i="5"/>
  <c r="EA981" i="5"/>
  <c r="DZ981" i="5"/>
  <c r="DY981" i="5"/>
  <c r="DX981" i="5"/>
  <c r="DW981" i="5"/>
  <c r="DV981" i="5"/>
  <c r="EK980" i="5"/>
  <c r="EJ980" i="5"/>
  <c r="EI980" i="5"/>
  <c r="EH980" i="5"/>
  <c r="EG980" i="5"/>
  <c r="EF980" i="5"/>
  <c r="EE980" i="5"/>
  <c r="ED980" i="5"/>
  <c r="EC980" i="5"/>
  <c r="EB980" i="5"/>
  <c r="EA980" i="5"/>
  <c r="DZ980" i="5"/>
  <c r="DY980" i="5"/>
  <c r="DX980" i="5"/>
  <c r="DW980" i="5"/>
  <c r="DV980" i="5"/>
  <c r="EK979" i="5"/>
  <c r="EJ979" i="5"/>
  <c r="EI979" i="5"/>
  <c r="EH979" i="5"/>
  <c r="EG979" i="5"/>
  <c r="EF979" i="5"/>
  <c r="EE979" i="5"/>
  <c r="ED979" i="5"/>
  <c r="EC979" i="5"/>
  <c r="EB979" i="5"/>
  <c r="EA979" i="5"/>
  <c r="DZ979" i="5"/>
  <c r="DY979" i="5"/>
  <c r="DX979" i="5"/>
  <c r="DW979" i="5"/>
  <c r="DV979" i="5"/>
  <c r="EK978" i="5"/>
  <c r="EJ978" i="5"/>
  <c r="EI978" i="5"/>
  <c r="EH978" i="5"/>
  <c r="EG978" i="5"/>
  <c r="EF978" i="5"/>
  <c r="EE978" i="5"/>
  <c r="ED978" i="5"/>
  <c r="EC978" i="5"/>
  <c r="EB978" i="5"/>
  <c r="EA978" i="5"/>
  <c r="DZ978" i="5"/>
  <c r="DY978" i="5"/>
  <c r="DX978" i="5"/>
  <c r="DW978" i="5"/>
  <c r="DV978" i="5"/>
  <c r="EK977" i="5"/>
  <c r="EJ977" i="5"/>
  <c r="EI977" i="5"/>
  <c r="EH977" i="5"/>
  <c r="EG977" i="5"/>
  <c r="EF977" i="5"/>
  <c r="EE977" i="5"/>
  <c r="ED977" i="5"/>
  <c r="EC977" i="5"/>
  <c r="EB977" i="5"/>
  <c r="EA977" i="5"/>
  <c r="DZ977" i="5"/>
  <c r="DY977" i="5"/>
  <c r="DX977" i="5"/>
  <c r="DW977" i="5"/>
  <c r="DV977" i="5"/>
  <c r="EK976" i="5"/>
  <c r="EJ976" i="5"/>
  <c r="EI976" i="5"/>
  <c r="EH976" i="5"/>
  <c r="EG976" i="5"/>
  <c r="EF976" i="5"/>
  <c r="EE976" i="5"/>
  <c r="ED976" i="5"/>
  <c r="EC976" i="5"/>
  <c r="EB976" i="5"/>
  <c r="EA976" i="5"/>
  <c r="DZ976" i="5"/>
  <c r="DY976" i="5"/>
  <c r="DX976" i="5"/>
  <c r="DW976" i="5"/>
  <c r="DV976" i="5"/>
  <c r="EK975" i="5"/>
  <c r="EJ975" i="5"/>
  <c r="EI975" i="5"/>
  <c r="EH975" i="5"/>
  <c r="EG975" i="5"/>
  <c r="EF975" i="5"/>
  <c r="EE975" i="5"/>
  <c r="ED975" i="5"/>
  <c r="EC975" i="5"/>
  <c r="EB975" i="5"/>
  <c r="EA975" i="5"/>
  <c r="DZ975" i="5"/>
  <c r="DY975" i="5"/>
  <c r="DX975" i="5"/>
  <c r="DW975" i="5"/>
  <c r="DV975" i="5"/>
  <c r="EK974" i="5"/>
  <c r="EJ974" i="5"/>
  <c r="EI974" i="5"/>
  <c r="EH974" i="5"/>
  <c r="EG974" i="5"/>
  <c r="EF974" i="5"/>
  <c r="EE974" i="5"/>
  <c r="ED974" i="5"/>
  <c r="EC974" i="5"/>
  <c r="EB974" i="5"/>
  <c r="EA974" i="5"/>
  <c r="DZ974" i="5"/>
  <c r="DY974" i="5"/>
  <c r="DX974" i="5"/>
  <c r="DW974" i="5"/>
  <c r="DV974" i="5"/>
  <c r="EK973" i="5"/>
  <c r="EJ973" i="5"/>
  <c r="EI973" i="5"/>
  <c r="EH973" i="5"/>
  <c r="EG973" i="5"/>
  <c r="EF973" i="5"/>
  <c r="EE973" i="5"/>
  <c r="ED973" i="5"/>
  <c r="EC973" i="5"/>
  <c r="EB973" i="5"/>
  <c r="EA973" i="5"/>
  <c r="DZ973" i="5"/>
  <c r="DY973" i="5"/>
  <c r="DX973" i="5"/>
  <c r="DW973" i="5"/>
  <c r="DV973" i="5"/>
  <c r="EK972" i="5"/>
  <c r="EJ972" i="5"/>
  <c r="EI972" i="5"/>
  <c r="EH972" i="5"/>
  <c r="EG972" i="5"/>
  <c r="EF972" i="5"/>
  <c r="EE972" i="5"/>
  <c r="ED972" i="5"/>
  <c r="EC972" i="5"/>
  <c r="EB972" i="5"/>
  <c r="EA972" i="5"/>
  <c r="DZ972" i="5"/>
  <c r="DY972" i="5"/>
  <c r="DX972" i="5"/>
  <c r="DW972" i="5"/>
  <c r="DV972" i="5"/>
  <c r="EK971" i="5"/>
  <c r="EJ971" i="5"/>
  <c r="EI971" i="5"/>
  <c r="EH971" i="5"/>
  <c r="EG971" i="5"/>
  <c r="EF971" i="5"/>
  <c r="EE971" i="5"/>
  <c r="ED971" i="5"/>
  <c r="EC971" i="5"/>
  <c r="EB971" i="5"/>
  <c r="EA971" i="5"/>
  <c r="DZ971" i="5"/>
  <c r="DY971" i="5"/>
  <c r="DX971" i="5"/>
  <c r="DW971" i="5"/>
  <c r="DV971" i="5"/>
  <c r="EK970" i="5"/>
  <c r="EJ970" i="5"/>
  <c r="EI970" i="5"/>
  <c r="EH970" i="5"/>
  <c r="EG970" i="5"/>
  <c r="EF970" i="5"/>
  <c r="EE970" i="5"/>
  <c r="ED970" i="5"/>
  <c r="EC970" i="5"/>
  <c r="EB970" i="5"/>
  <c r="EA970" i="5"/>
  <c r="DZ970" i="5"/>
  <c r="DY970" i="5"/>
  <c r="DX970" i="5"/>
  <c r="DW970" i="5"/>
  <c r="DV970" i="5"/>
  <c r="EK969" i="5"/>
  <c r="EJ969" i="5"/>
  <c r="EI969" i="5"/>
  <c r="EH969" i="5"/>
  <c r="EG969" i="5"/>
  <c r="EF969" i="5"/>
  <c r="EE969" i="5"/>
  <c r="ED969" i="5"/>
  <c r="EC969" i="5"/>
  <c r="EB969" i="5"/>
  <c r="EA969" i="5"/>
  <c r="DZ969" i="5"/>
  <c r="DY969" i="5"/>
  <c r="DX969" i="5"/>
  <c r="DW969" i="5"/>
  <c r="DV969" i="5"/>
  <c r="EK968" i="5"/>
  <c r="EJ968" i="5"/>
  <c r="EI968" i="5"/>
  <c r="EH968" i="5"/>
  <c r="EG968" i="5"/>
  <c r="EF968" i="5"/>
  <c r="EE968" i="5"/>
  <c r="ED968" i="5"/>
  <c r="EC968" i="5"/>
  <c r="EB968" i="5"/>
  <c r="EA968" i="5"/>
  <c r="DZ968" i="5"/>
  <c r="DY968" i="5"/>
  <c r="DX968" i="5"/>
  <c r="DW968" i="5"/>
  <c r="DV968" i="5"/>
  <c r="EK967" i="5"/>
  <c r="EJ967" i="5"/>
  <c r="EI967" i="5"/>
  <c r="EH967" i="5"/>
  <c r="EG967" i="5"/>
  <c r="EF967" i="5"/>
  <c r="EE967" i="5"/>
  <c r="ED967" i="5"/>
  <c r="EC967" i="5"/>
  <c r="EB967" i="5"/>
  <c r="EA967" i="5"/>
  <c r="DZ967" i="5"/>
  <c r="DY967" i="5"/>
  <c r="DX967" i="5"/>
  <c r="DW967" i="5"/>
  <c r="DV967" i="5"/>
  <c r="EK966" i="5"/>
  <c r="EJ966" i="5"/>
  <c r="EI966" i="5"/>
  <c r="EH966" i="5"/>
  <c r="EG966" i="5"/>
  <c r="EF966" i="5"/>
  <c r="EE966" i="5"/>
  <c r="ED966" i="5"/>
  <c r="EC966" i="5"/>
  <c r="EB966" i="5"/>
  <c r="EA966" i="5"/>
  <c r="DZ966" i="5"/>
  <c r="DY966" i="5"/>
  <c r="DX966" i="5"/>
  <c r="DW966" i="5"/>
  <c r="DV966" i="5"/>
  <c r="EK965" i="5"/>
  <c r="EJ965" i="5"/>
  <c r="EI965" i="5"/>
  <c r="EH965" i="5"/>
  <c r="EG965" i="5"/>
  <c r="EF965" i="5"/>
  <c r="EE965" i="5"/>
  <c r="ED965" i="5"/>
  <c r="EC965" i="5"/>
  <c r="EB965" i="5"/>
  <c r="EA965" i="5"/>
  <c r="DZ965" i="5"/>
  <c r="DY965" i="5"/>
  <c r="DX965" i="5"/>
  <c r="DW965" i="5"/>
  <c r="DV965" i="5"/>
  <c r="EK964" i="5"/>
  <c r="EJ964" i="5"/>
  <c r="EI964" i="5"/>
  <c r="EH964" i="5"/>
  <c r="EG964" i="5"/>
  <c r="EF964" i="5"/>
  <c r="EE964" i="5"/>
  <c r="ED964" i="5"/>
  <c r="EC964" i="5"/>
  <c r="EB964" i="5"/>
  <c r="EA964" i="5"/>
  <c r="DZ964" i="5"/>
  <c r="DY964" i="5"/>
  <c r="DX964" i="5"/>
  <c r="DW964" i="5"/>
  <c r="DV964" i="5"/>
  <c r="EK963" i="5"/>
  <c r="EJ963" i="5"/>
  <c r="EI963" i="5"/>
  <c r="EH963" i="5"/>
  <c r="EG963" i="5"/>
  <c r="EF963" i="5"/>
  <c r="EE963" i="5"/>
  <c r="ED963" i="5"/>
  <c r="EC963" i="5"/>
  <c r="EB963" i="5"/>
  <c r="EA963" i="5"/>
  <c r="DZ963" i="5"/>
  <c r="DY963" i="5"/>
  <c r="DX963" i="5"/>
  <c r="DW963" i="5"/>
  <c r="DV963" i="5"/>
  <c r="EK962" i="5"/>
  <c r="EJ962" i="5"/>
  <c r="EI962" i="5"/>
  <c r="EH962" i="5"/>
  <c r="EG962" i="5"/>
  <c r="EF962" i="5"/>
  <c r="EE962" i="5"/>
  <c r="ED962" i="5"/>
  <c r="EC962" i="5"/>
  <c r="EB962" i="5"/>
  <c r="EA962" i="5"/>
  <c r="DZ962" i="5"/>
  <c r="DY962" i="5"/>
  <c r="DX962" i="5"/>
  <c r="DW962" i="5"/>
  <c r="DV962" i="5"/>
  <c r="EK961" i="5"/>
  <c r="EJ961" i="5"/>
  <c r="EI961" i="5"/>
  <c r="EH961" i="5"/>
  <c r="EG961" i="5"/>
  <c r="EF961" i="5"/>
  <c r="EE961" i="5"/>
  <c r="ED961" i="5"/>
  <c r="EC961" i="5"/>
  <c r="EB961" i="5"/>
  <c r="EA961" i="5"/>
  <c r="DZ961" i="5"/>
  <c r="DY961" i="5"/>
  <c r="DX961" i="5"/>
  <c r="DW961" i="5"/>
  <c r="DV961" i="5"/>
  <c r="EK960" i="5"/>
  <c r="EJ960" i="5"/>
  <c r="EI960" i="5"/>
  <c r="EH960" i="5"/>
  <c r="EG960" i="5"/>
  <c r="EF960" i="5"/>
  <c r="EE960" i="5"/>
  <c r="ED960" i="5"/>
  <c r="EC960" i="5"/>
  <c r="EB960" i="5"/>
  <c r="EA960" i="5"/>
  <c r="DZ960" i="5"/>
  <c r="DY960" i="5"/>
  <c r="DX960" i="5"/>
  <c r="DW960" i="5"/>
  <c r="DV960" i="5"/>
  <c r="EK959" i="5"/>
  <c r="EJ959" i="5"/>
  <c r="EI959" i="5"/>
  <c r="EH959" i="5"/>
  <c r="EG959" i="5"/>
  <c r="EF959" i="5"/>
  <c r="EE959" i="5"/>
  <c r="ED959" i="5"/>
  <c r="EC959" i="5"/>
  <c r="EB959" i="5"/>
  <c r="EA959" i="5"/>
  <c r="DZ959" i="5"/>
  <c r="DY959" i="5"/>
  <c r="DX959" i="5"/>
  <c r="DW959" i="5"/>
  <c r="DV959" i="5"/>
  <c r="EK958" i="5"/>
  <c r="EJ958" i="5"/>
  <c r="EI958" i="5"/>
  <c r="EH958" i="5"/>
  <c r="EG958" i="5"/>
  <c r="EF958" i="5"/>
  <c r="EE958" i="5"/>
  <c r="ED958" i="5"/>
  <c r="EC958" i="5"/>
  <c r="EB958" i="5"/>
  <c r="EA958" i="5"/>
  <c r="DZ958" i="5"/>
  <c r="DY958" i="5"/>
  <c r="DX958" i="5"/>
  <c r="DW958" i="5"/>
  <c r="DV958" i="5"/>
  <c r="EK957" i="5"/>
  <c r="EJ957" i="5"/>
  <c r="EI957" i="5"/>
  <c r="EH957" i="5"/>
  <c r="EG957" i="5"/>
  <c r="EF957" i="5"/>
  <c r="EE957" i="5"/>
  <c r="ED957" i="5"/>
  <c r="EC957" i="5"/>
  <c r="EB957" i="5"/>
  <c r="EA957" i="5"/>
  <c r="DZ957" i="5"/>
  <c r="DY957" i="5"/>
  <c r="DX957" i="5"/>
  <c r="DW957" i="5"/>
  <c r="DV957" i="5"/>
  <c r="EK956" i="5"/>
  <c r="EJ956" i="5"/>
  <c r="EI956" i="5"/>
  <c r="EH956" i="5"/>
  <c r="EG956" i="5"/>
  <c r="EF956" i="5"/>
  <c r="EE956" i="5"/>
  <c r="ED956" i="5"/>
  <c r="EC956" i="5"/>
  <c r="EB956" i="5"/>
  <c r="EA956" i="5"/>
  <c r="DZ956" i="5"/>
  <c r="DY956" i="5"/>
  <c r="DX956" i="5"/>
  <c r="DW956" i="5"/>
  <c r="DV956" i="5"/>
  <c r="EK955" i="5"/>
  <c r="EJ955" i="5"/>
  <c r="EI955" i="5"/>
  <c r="EH955" i="5"/>
  <c r="EG955" i="5"/>
  <c r="EF955" i="5"/>
  <c r="EE955" i="5"/>
  <c r="ED955" i="5"/>
  <c r="EC955" i="5"/>
  <c r="EB955" i="5"/>
  <c r="EA955" i="5"/>
  <c r="DZ955" i="5"/>
  <c r="DY955" i="5"/>
  <c r="DX955" i="5"/>
  <c r="DW955" i="5"/>
  <c r="DV955" i="5"/>
  <c r="EK954" i="5"/>
  <c r="EJ954" i="5"/>
  <c r="EI954" i="5"/>
  <c r="EH954" i="5"/>
  <c r="EG954" i="5"/>
  <c r="EF954" i="5"/>
  <c r="EE954" i="5"/>
  <c r="ED954" i="5"/>
  <c r="EC954" i="5"/>
  <c r="EB954" i="5"/>
  <c r="EA954" i="5"/>
  <c r="DZ954" i="5"/>
  <c r="DY954" i="5"/>
  <c r="DX954" i="5"/>
  <c r="DW954" i="5"/>
  <c r="DV954" i="5"/>
  <c r="EK953" i="5"/>
  <c r="EJ953" i="5"/>
  <c r="EI953" i="5"/>
  <c r="EH953" i="5"/>
  <c r="EG953" i="5"/>
  <c r="EF953" i="5"/>
  <c r="EE953" i="5"/>
  <c r="ED953" i="5"/>
  <c r="EC953" i="5"/>
  <c r="EB953" i="5"/>
  <c r="EA953" i="5"/>
  <c r="DZ953" i="5"/>
  <c r="DY953" i="5"/>
  <c r="DX953" i="5"/>
  <c r="DW953" i="5"/>
  <c r="DV953" i="5"/>
  <c r="EK952" i="5"/>
  <c r="EJ952" i="5"/>
  <c r="EI952" i="5"/>
  <c r="EH952" i="5"/>
  <c r="EG952" i="5"/>
  <c r="EF952" i="5"/>
  <c r="EE952" i="5"/>
  <c r="ED952" i="5"/>
  <c r="EC952" i="5"/>
  <c r="EB952" i="5"/>
  <c r="EA952" i="5"/>
  <c r="DZ952" i="5"/>
  <c r="DY952" i="5"/>
  <c r="DX952" i="5"/>
  <c r="DW952" i="5"/>
  <c r="DV952" i="5"/>
  <c r="EK951" i="5"/>
  <c r="EJ951" i="5"/>
  <c r="EI951" i="5"/>
  <c r="EH951" i="5"/>
  <c r="EG951" i="5"/>
  <c r="EF951" i="5"/>
  <c r="EE951" i="5"/>
  <c r="ED951" i="5"/>
  <c r="EC951" i="5"/>
  <c r="EB951" i="5"/>
  <c r="EA951" i="5"/>
  <c r="DZ951" i="5"/>
  <c r="DY951" i="5"/>
  <c r="DX951" i="5"/>
  <c r="DW951" i="5"/>
  <c r="DV951" i="5"/>
  <c r="EK950" i="5"/>
  <c r="EJ950" i="5"/>
  <c r="EI950" i="5"/>
  <c r="EH950" i="5"/>
  <c r="EG950" i="5"/>
  <c r="EF950" i="5"/>
  <c r="EE950" i="5"/>
  <c r="ED950" i="5"/>
  <c r="EC950" i="5"/>
  <c r="EB950" i="5"/>
  <c r="EA950" i="5"/>
  <c r="DZ950" i="5"/>
  <c r="DY950" i="5"/>
  <c r="DX950" i="5"/>
  <c r="DW950" i="5"/>
  <c r="DV950" i="5"/>
  <c r="EK949" i="5"/>
  <c r="EJ949" i="5"/>
  <c r="EI949" i="5"/>
  <c r="EH949" i="5"/>
  <c r="EG949" i="5"/>
  <c r="EF949" i="5"/>
  <c r="EE949" i="5"/>
  <c r="ED949" i="5"/>
  <c r="EC949" i="5"/>
  <c r="EB949" i="5"/>
  <c r="EA949" i="5"/>
  <c r="DZ949" i="5"/>
  <c r="DY949" i="5"/>
  <c r="DX949" i="5"/>
  <c r="DW949" i="5"/>
  <c r="DV949" i="5"/>
  <c r="EK948" i="5"/>
  <c r="EJ948" i="5"/>
  <c r="EI948" i="5"/>
  <c r="EH948" i="5"/>
  <c r="EG948" i="5"/>
  <c r="EF948" i="5"/>
  <c r="EE948" i="5"/>
  <c r="ED948" i="5"/>
  <c r="EC948" i="5"/>
  <c r="EB948" i="5"/>
  <c r="EA948" i="5"/>
  <c r="DZ948" i="5"/>
  <c r="DY948" i="5"/>
  <c r="DX948" i="5"/>
  <c r="DW948" i="5"/>
  <c r="DV948" i="5"/>
  <c r="EK947" i="5"/>
  <c r="EJ947" i="5"/>
  <c r="EI947" i="5"/>
  <c r="EH947" i="5"/>
  <c r="EG947" i="5"/>
  <c r="EF947" i="5"/>
  <c r="EE947" i="5"/>
  <c r="ED947" i="5"/>
  <c r="EC947" i="5"/>
  <c r="EB947" i="5"/>
  <c r="EA947" i="5"/>
  <c r="DZ947" i="5"/>
  <c r="DY947" i="5"/>
  <c r="DX947" i="5"/>
  <c r="DW947" i="5"/>
  <c r="DV947" i="5"/>
  <c r="EK946" i="5"/>
  <c r="EJ946" i="5"/>
  <c r="EI946" i="5"/>
  <c r="EH946" i="5"/>
  <c r="EG946" i="5"/>
  <c r="EF946" i="5"/>
  <c r="EE946" i="5"/>
  <c r="ED946" i="5"/>
  <c r="EC946" i="5"/>
  <c r="EB946" i="5"/>
  <c r="EA946" i="5"/>
  <c r="DZ946" i="5"/>
  <c r="DY946" i="5"/>
  <c r="DX946" i="5"/>
  <c r="DW946" i="5"/>
  <c r="DV946" i="5"/>
  <c r="EK945" i="5"/>
  <c r="EJ945" i="5"/>
  <c r="EI945" i="5"/>
  <c r="EH945" i="5"/>
  <c r="EG945" i="5"/>
  <c r="EF945" i="5"/>
  <c r="EE945" i="5"/>
  <c r="ED945" i="5"/>
  <c r="EC945" i="5"/>
  <c r="EB945" i="5"/>
  <c r="EA945" i="5"/>
  <c r="DZ945" i="5"/>
  <c r="DY945" i="5"/>
  <c r="DX945" i="5"/>
  <c r="DW945" i="5"/>
  <c r="DV945" i="5"/>
  <c r="EK944" i="5"/>
  <c r="EJ944" i="5"/>
  <c r="EI944" i="5"/>
  <c r="EH944" i="5"/>
  <c r="EG944" i="5"/>
  <c r="EF944" i="5"/>
  <c r="EE944" i="5"/>
  <c r="ED944" i="5"/>
  <c r="EC944" i="5"/>
  <c r="EB944" i="5"/>
  <c r="EA944" i="5"/>
  <c r="DZ944" i="5"/>
  <c r="DY944" i="5"/>
  <c r="DX944" i="5"/>
  <c r="DW944" i="5"/>
  <c r="DV944" i="5"/>
  <c r="EK943" i="5"/>
  <c r="EJ943" i="5"/>
  <c r="EI943" i="5"/>
  <c r="EH943" i="5"/>
  <c r="EG943" i="5"/>
  <c r="EF943" i="5"/>
  <c r="EE943" i="5"/>
  <c r="ED943" i="5"/>
  <c r="EC943" i="5"/>
  <c r="EB943" i="5"/>
  <c r="EA943" i="5"/>
  <c r="DZ943" i="5"/>
  <c r="DY943" i="5"/>
  <c r="DX943" i="5"/>
  <c r="DW943" i="5"/>
  <c r="DV943" i="5"/>
  <c r="EK942" i="5"/>
  <c r="EJ942" i="5"/>
  <c r="EI942" i="5"/>
  <c r="EH942" i="5"/>
  <c r="EG942" i="5"/>
  <c r="EF942" i="5"/>
  <c r="EE942" i="5"/>
  <c r="ED942" i="5"/>
  <c r="EC942" i="5"/>
  <c r="EB942" i="5"/>
  <c r="EA942" i="5"/>
  <c r="DZ942" i="5"/>
  <c r="DY942" i="5"/>
  <c r="DX942" i="5"/>
  <c r="DW942" i="5"/>
  <c r="DV942" i="5"/>
  <c r="EK941" i="5"/>
  <c r="EJ941" i="5"/>
  <c r="EI941" i="5"/>
  <c r="EH941" i="5"/>
  <c r="EG941" i="5"/>
  <c r="EF941" i="5"/>
  <c r="EE941" i="5"/>
  <c r="ED941" i="5"/>
  <c r="EC941" i="5"/>
  <c r="EB941" i="5"/>
  <c r="EA941" i="5"/>
  <c r="DZ941" i="5"/>
  <c r="DY941" i="5"/>
  <c r="DX941" i="5"/>
  <c r="DW941" i="5"/>
  <c r="DV941" i="5"/>
  <c r="EK940" i="5"/>
  <c r="EJ940" i="5"/>
  <c r="EI940" i="5"/>
  <c r="EH940" i="5"/>
  <c r="EG940" i="5"/>
  <c r="EF940" i="5"/>
  <c r="EE940" i="5"/>
  <c r="ED940" i="5"/>
  <c r="EC940" i="5"/>
  <c r="EB940" i="5"/>
  <c r="EA940" i="5"/>
  <c r="DZ940" i="5"/>
  <c r="DY940" i="5"/>
  <c r="DX940" i="5"/>
  <c r="DW940" i="5"/>
  <c r="DV940" i="5"/>
  <c r="EK939" i="5"/>
  <c r="EJ939" i="5"/>
  <c r="EI939" i="5"/>
  <c r="EH939" i="5"/>
  <c r="EG939" i="5"/>
  <c r="EF939" i="5"/>
  <c r="EE939" i="5"/>
  <c r="ED939" i="5"/>
  <c r="EC939" i="5"/>
  <c r="EB939" i="5"/>
  <c r="EA939" i="5"/>
  <c r="DZ939" i="5"/>
  <c r="DY939" i="5"/>
  <c r="DX939" i="5"/>
  <c r="DW939" i="5"/>
  <c r="DV939" i="5"/>
  <c r="EK938" i="5"/>
  <c r="EJ938" i="5"/>
  <c r="EI938" i="5"/>
  <c r="EH938" i="5"/>
  <c r="EG938" i="5"/>
  <c r="EF938" i="5"/>
  <c r="EE938" i="5"/>
  <c r="ED938" i="5"/>
  <c r="EC938" i="5"/>
  <c r="EB938" i="5"/>
  <c r="EA938" i="5"/>
  <c r="DZ938" i="5"/>
  <c r="DY938" i="5"/>
  <c r="DX938" i="5"/>
  <c r="DW938" i="5"/>
  <c r="DV938" i="5"/>
  <c r="EK937" i="5"/>
  <c r="EJ937" i="5"/>
  <c r="EI937" i="5"/>
  <c r="EH937" i="5"/>
  <c r="EG937" i="5"/>
  <c r="EF937" i="5"/>
  <c r="EE937" i="5"/>
  <c r="ED937" i="5"/>
  <c r="EC937" i="5"/>
  <c r="EB937" i="5"/>
  <c r="EA937" i="5"/>
  <c r="DZ937" i="5"/>
  <c r="DY937" i="5"/>
  <c r="DX937" i="5"/>
  <c r="DW937" i="5"/>
  <c r="DV937" i="5"/>
  <c r="EK936" i="5"/>
  <c r="EJ936" i="5"/>
  <c r="EI936" i="5"/>
  <c r="EH936" i="5"/>
  <c r="EG936" i="5"/>
  <c r="EF936" i="5"/>
  <c r="EE936" i="5"/>
  <c r="ED936" i="5"/>
  <c r="EC936" i="5"/>
  <c r="EB936" i="5"/>
  <c r="EA936" i="5"/>
  <c r="DZ936" i="5"/>
  <c r="DY936" i="5"/>
  <c r="DX936" i="5"/>
  <c r="DW936" i="5"/>
  <c r="DV936" i="5"/>
  <c r="EK935" i="5"/>
  <c r="EJ935" i="5"/>
  <c r="EI935" i="5"/>
  <c r="EH935" i="5"/>
  <c r="EG935" i="5"/>
  <c r="EF935" i="5"/>
  <c r="EE935" i="5"/>
  <c r="ED935" i="5"/>
  <c r="EC935" i="5"/>
  <c r="EB935" i="5"/>
  <c r="EA935" i="5"/>
  <c r="DZ935" i="5"/>
  <c r="DY935" i="5"/>
  <c r="DX935" i="5"/>
  <c r="DW935" i="5"/>
  <c r="DV935" i="5"/>
  <c r="EK934" i="5"/>
  <c r="EJ934" i="5"/>
  <c r="EI934" i="5"/>
  <c r="EH934" i="5"/>
  <c r="EG934" i="5"/>
  <c r="EF934" i="5"/>
  <c r="EE934" i="5"/>
  <c r="ED934" i="5"/>
  <c r="EC934" i="5"/>
  <c r="EB934" i="5"/>
  <c r="EA934" i="5"/>
  <c r="DZ934" i="5"/>
  <c r="DY934" i="5"/>
  <c r="DX934" i="5"/>
  <c r="DW934" i="5"/>
  <c r="DV934" i="5"/>
  <c r="EK933" i="5"/>
  <c r="EJ933" i="5"/>
  <c r="EI933" i="5"/>
  <c r="EH933" i="5"/>
  <c r="EG933" i="5"/>
  <c r="EF933" i="5"/>
  <c r="EE933" i="5"/>
  <c r="ED933" i="5"/>
  <c r="EC933" i="5"/>
  <c r="EB933" i="5"/>
  <c r="EA933" i="5"/>
  <c r="DZ933" i="5"/>
  <c r="DY933" i="5"/>
  <c r="DX933" i="5"/>
  <c r="DW933" i="5"/>
  <c r="DV933" i="5"/>
  <c r="EK932" i="5"/>
  <c r="EJ932" i="5"/>
  <c r="EI932" i="5"/>
  <c r="EH932" i="5"/>
  <c r="EG932" i="5"/>
  <c r="EF932" i="5"/>
  <c r="EE932" i="5"/>
  <c r="ED932" i="5"/>
  <c r="EC932" i="5"/>
  <c r="EB932" i="5"/>
  <c r="EA932" i="5"/>
  <c r="DZ932" i="5"/>
  <c r="DY932" i="5"/>
  <c r="DX932" i="5"/>
  <c r="DW932" i="5"/>
  <c r="DV932" i="5"/>
  <c r="EK931" i="5"/>
  <c r="EJ931" i="5"/>
  <c r="EI931" i="5"/>
  <c r="EH931" i="5"/>
  <c r="EG931" i="5"/>
  <c r="EF931" i="5"/>
  <c r="EE931" i="5"/>
  <c r="ED931" i="5"/>
  <c r="EC931" i="5"/>
  <c r="EB931" i="5"/>
  <c r="EA931" i="5"/>
  <c r="DZ931" i="5"/>
  <c r="DY931" i="5"/>
  <c r="DX931" i="5"/>
  <c r="DW931" i="5"/>
  <c r="DV931" i="5"/>
  <c r="EK930" i="5"/>
  <c r="EJ930" i="5"/>
  <c r="EI930" i="5"/>
  <c r="EH930" i="5"/>
  <c r="EG930" i="5"/>
  <c r="EF930" i="5"/>
  <c r="EE930" i="5"/>
  <c r="ED930" i="5"/>
  <c r="EC930" i="5"/>
  <c r="EB930" i="5"/>
  <c r="EA930" i="5"/>
  <c r="DZ930" i="5"/>
  <c r="DY930" i="5"/>
  <c r="DX930" i="5"/>
  <c r="DW930" i="5"/>
  <c r="DV930" i="5"/>
  <c r="EK929" i="5"/>
  <c r="EJ929" i="5"/>
  <c r="EI929" i="5"/>
  <c r="EH929" i="5"/>
  <c r="EG929" i="5"/>
  <c r="EF929" i="5"/>
  <c r="EE929" i="5"/>
  <c r="ED929" i="5"/>
  <c r="EC929" i="5"/>
  <c r="EB929" i="5"/>
  <c r="EA929" i="5"/>
  <c r="DZ929" i="5"/>
  <c r="DY929" i="5"/>
  <c r="DX929" i="5"/>
  <c r="DW929" i="5"/>
  <c r="DV929" i="5"/>
  <c r="EK928" i="5"/>
  <c r="EJ928" i="5"/>
  <c r="EI928" i="5"/>
  <c r="EH928" i="5"/>
  <c r="EG928" i="5"/>
  <c r="EF928" i="5"/>
  <c r="EE928" i="5"/>
  <c r="ED928" i="5"/>
  <c r="EC928" i="5"/>
  <c r="EB928" i="5"/>
  <c r="EA928" i="5"/>
  <c r="DZ928" i="5"/>
  <c r="DY928" i="5"/>
  <c r="DX928" i="5"/>
  <c r="DW928" i="5"/>
  <c r="DV928" i="5"/>
  <c r="EK927" i="5"/>
  <c r="EJ927" i="5"/>
  <c r="EI927" i="5"/>
  <c r="EH927" i="5"/>
  <c r="EG927" i="5"/>
  <c r="EF927" i="5"/>
  <c r="EE927" i="5"/>
  <c r="ED927" i="5"/>
  <c r="EC927" i="5"/>
  <c r="EB927" i="5"/>
  <c r="EA927" i="5"/>
  <c r="DZ927" i="5"/>
  <c r="DY927" i="5"/>
  <c r="DX927" i="5"/>
  <c r="DW927" i="5"/>
  <c r="DV927" i="5"/>
  <c r="EK926" i="5"/>
  <c r="EJ926" i="5"/>
  <c r="EI926" i="5"/>
  <c r="EH926" i="5"/>
  <c r="EG926" i="5"/>
  <c r="EF926" i="5"/>
  <c r="EE926" i="5"/>
  <c r="ED926" i="5"/>
  <c r="EC926" i="5"/>
  <c r="EB926" i="5"/>
  <c r="EA926" i="5"/>
  <c r="DZ926" i="5"/>
  <c r="DY926" i="5"/>
  <c r="DX926" i="5"/>
  <c r="DW926" i="5"/>
  <c r="DV926" i="5"/>
  <c r="EK925" i="5"/>
  <c r="EJ925" i="5"/>
  <c r="EI925" i="5"/>
  <c r="EH925" i="5"/>
  <c r="EG925" i="5"/>
  <c r="EF925" i="5"/>
  <c r="EE925" i="5"/>
  <c r="ED925" i="5"/>
  <c r="EC925" i="5"/>
  <c r="EB925" i="5"/>
  <c r="EA925" i="5"/>
  <c r="DZ925" i="5"/>
  <c r="DY925" i="5"/>
  <c r="DX925" i="5"/>
  <c r="DW925" i="5"/>
  <c r="DV925" i="5"/>
  <c r="EK924" i="5"/>
  <c r="EJ924" i="5"/>
  <c r="EI924" i="5"/>
  <c r="EH924" i="5"/>
  <c r="EG924" i="5"/>
  <c r="EF924" i="5"/>
  <c r="EE924" i="5"/>
  <c r="ED924" i="5"/>
  <c r="EC924" i="5"/>
  <c r="EB924" i="5"/>
  <c r="EA924" i="5"/>
  <c r="DZ924" i="5"/>
  <c r="DY924" i="5"/>
  <c r="DX924" i="5"/>
  <c r="DW924" i="5"/>
  <c r="DV924" i="5"/>
  <c r="EK923" i="5"/>
  <c r="EJ923" i="5"/>
  <c r="EI923" i="5"/>
  <c r="EH923" i="5"/>
  <c r="EG923" i="5"/>
  <c r="EF923" i="5"/>
  <c r="EE923" i="5"/>
  <c r="ED923" i="5"/>
  <c r="EC923" i="5"/>
  <c r="EB923" i="5"/>
  <c r="EA923" i="5"/>
  <c r="DZ923" i="5"/>
  <c r="DY923" i="5"/>
  <c r="DX923" i="5"/>
  <c r="DW923" i="5"/>
  <c r="DV923" i="5"/>
  <c r="EK922" i="5"/>
  <c r="EJ922" i="5"/>
  <c r="EI922" i="5"/>
  <c r="EH922" i="5"/>
  <c r="EG922" i="5"/>
  <c r="EF922" i="5"/>
  <c r="EE922" i="5"/>
  <c r="ED922" i="5"/>
  <c r="EC922" i="5"/>
  <c r="EB922" i="5"/>
  <c r="EA922" i="5"/>
  <c r="DZ922" i="5"/>
  <c r="DY922" i="5"/>
  <c r="DX922" i="5"/>
  <c r="DW922" i="5"/>
  <c r="DV922" i="5"/>
  <c r="EK921" i="5"/>
  <c r="EJ921" i="5"/>
  <c r="EI921" i="5"/>
  <c r="EH921" i="5"/>
  <c r="EG921" i="5"/>
  <c r="EF921" i="5"/>
  <c r="EE921" i="5"/>
  <c r="ED921" i="5"/>
  <c r="EC921" i="5"/>
  <c r="EB921" i="5"/>
  <c r="EA921" i="5"/>
  <c r="DZ921" i="5"/>
  <c r="DY921" i="5"/>
  <c r="DX921" i="5"/>
  <c r="DW921" i="5"/>
  <c r="DV921" i="5"/>
  <c r="EK920" i="5"/>
  <c r="EJ920" i="5"/>
  <c r="EI920" i="5"/>
  <c r="EH920" i="5"/>
  <c r="EG920" i="5"/>
  <c r="EF920" i="5"/>
  <c r="EE920" i="5"/>
  <c r="ED920" i="5"/>
  <c r="EC920" i="5"/>
  <c r="EB920" i="5"/>
  <c r="EA920" i="5"/>
  <c r="DZ920" i="5"/>
  <c r="DY920" i="5"/>
  <c r="DX920" i="5"/>
  <c r="DW920" i="5"/>
  <c r="DV920" i="5"/>
  <c r="EK919" i="5"/>
  <c r="EJ919" i="5"/>
  <c r="EI919" i="5"/>
  <c r="EH919" i="5"/>
  <c r="EG919" i="5"/>
  <c r="EF919" i="5"/>
  <c r="EE919" i="5"/>
  <c r="ED919" i="5"/>
  <c r="EC919" i="5"/>
  <c r="EB919" i="5"/>
  <c r="EA919" i="5"/>
  <c r="DZ919" i="5"/>
  <c r="DY919" i="5"/>
  <c r="DX919" i="5"/>
  <c r="DW919" i="5"/>
  <c r="DV919" i="5"/>
  <c r="EK918" i="5"/>
  <c r="EJ918" i="5"/>
  <c r="EI918" i="5"/>
  <c r="EH918" i="5"/>
  <c r="EG918" i="5"/>
  <c r="EF918" i="5"/>
  <c r="EE918" i="5"/>
  <c r="ED918" i="5"/>
  <c r="EC918" i="5"/>
  <c r="EB918" i="5"/>
  <c r="EA918" i="5"/>
  <c r="DZ918" i="5"/>
  <c r="DY918" i="5"/>
  <c r="DX918" i="5"/>
  <c r="DW918" i="5"/>
  <c r="DV918" i="5"/>
  <c r="EK917" i="5"/>
  <c r="EJ917" i="5"/>
  <c r="EI917" i="5"/>
  <c r="EH917" i="5"/>
  <c r="EG917" i="5"/>
  <c r="EF917" i="5"/>
  <c r="EE917" i="5"/>
  <c r="ED917" i="5"/>
  <c r="EC917" i="5"/>
  <c r="EB917" i="5"/>
  <c r="EA917" i="5"/>
  <c r="DZ917" i="5"/>
  <c r="DY917" i="5"/>
  <c r="DX917" i="5"/>
  <c r="DW917" i="5"/>
  <c r="DV917" i="5"/>
  <c r="EK916" i="5"/>
  <c r="EJ916" i="5"/>
  <c r="EI916" i="5"/>
  <c r="EH916" i="5"/>
  <c r="EG916" i="5"/>
  <c r="EF916" i="5"/>
  <c r="EE916" i="5"/>
  <c r="ED916" i="5"/>
  <c r="EC916" i="5"/>
  <c r="EB916" i="5"/>
  <c r="EA916" i="5"/>
  <c r="DZ916" i="5"/>
  <c r="DY916" i="5"/>
  <c r="DX916" i="5"/>
  <c r="DW916" i="5"/>
  <c r="DV916" i="5"/>
  <c r="EK915" i="5"/>
  <c r="EJ915" i="5"/>
  <c r="EI915" i="5"/>
  <c r="EH915" i="5"/>
  <c r="EG915" i="5"/>
  <c r="EF915" i="5"/>
  <c r="EE915" i="5"/>
  <c r="ED915" i="5"/>
  <c r="EC915" i="5"/>
  <c r="EB915" i="5"/>
  <c r="EA915" i="5"/>
  <c r="DZ915" i="5"/>
  <c r="DY915" i="5"/>
  <c r="DX915" i="5"/>
  <c r="DW915" i="5"/>
  <c r="DV915" i="5"/>
  <c r="EK914" i="5"/>
  <c r="EJ914" i="5"/>
  <c r="EI914" i="5"/>
  <c r="EH914" i="5"/>
  <c r="EG914" i="5"/>
  <c r="EF914" i="5"/>
  <c r="EE914" i="5"/>
  <c r="ED914" i="5"/>
  <c r="EC914" i="5"/>
  <c r="EB914" i="5"/>
  <c r="EA914" i="5"/>
  <c r="DZ914" i="5"/>
  <c r="DY914" i="5"/>
  <c r="DX914" i="5"/>
  <c r="DW914" i="5"/>
  <c r="DV914" i="5"/>
  <c r="EK913" i="5"/>
  <c r="EJ913" i="5"/>
  <c r="EI913" i="5"/>
  <c r="EH913" i="5"/>
  <c r="EG913" i="5"/>
  <c r="EF913" i="5"/>
  <c r="EE913" i="5"/>
  <c r="ED913" i="5"/>
  <c r="EC913" i="5"/>
  <c r="EB913" i="5"/>
  <c r="EA913" i="5"/>
  <c r="DZ913" i="5"/>
  <c r="DY913" i="5"/>
  <c r="DX913" i="5"/>
  <c r="DW913" i="5"/>
  <c r="DV913" i="5"/>
  <c r="EK912" i="5"/>
  <c r="EJ912" i="5"/>
  <c r="EI912" i="5"/>
  <c r="EH912" i="5"/>
  <c r="EG912" i="5"/>
  <c r="EF912" i="5"/>
  <c r="EE912" i="5"/>
  <c r="ED912" i="5"/>
  <c r="EC912" i="5"/>
  <c r="EB912" i="5"/>
  <c r="EA912" i="5"/>
  <c r="DZ912" i="5"/>
  <c r="DY912" i="5"/>
  <c r="DX912" i="5"/>
  <c r="DW912" i="5"/>
  <c r="DV912" i="5"/>
  <c r="EK911" i="5"/>
  <c r="EJ911" i="5"/>
  <c r="EI911" i="5"/>
  <c r="EH911" i="5"/>
  <c r="EG911" i="5"/>
  <c r="EF911" i="5"/>
  <c r="EE911" i="5"/>
  <c r="ED911" i="5"/>
  <c r="EC911" i="5"/>
  <c r="EB911" i="5"/>
  <c r="EA911" i="5"/>
  <c r="DZ911" i="5"/>
  <c r="DY911" i="5"/>
  <c r="DX911" i="5"/>
  <c r="DW911" i="5"/>
  <c r="DV911" i="5"/>
  <c r="EK910" i="5"/>
  <c r="EJ910" i="5"/>
  <c r="EI910" i="5"/>
  <c r="EH910" i="5"/>
  <c r="EG910" i="5"/>
  <c r="EF910" i="5"/>
  <c r="EE910" i="5"/>
  <c r="ED910" i="5"/>
  <c r="EC910" i="5"/>
  <c r="EB910" i="5"/>
  <c r="EA910" i="5"/>
  <c r="DZ910" i="5"/>
  <c r="DY910" i="5"/>
  <c r="DX910" i="5"/>
  <c r="DW910" i="5"/>
  <c r="DV910" i="5"/>
  <c r="EK909" i="5"/>
  <c r="EJ909" i="5"/>
  <c r="EI909" i="5"/>
  <c r="EH909" i="5"/>
  <c r="EG909" i="5"/>
  <c r="EF909" i="5"/>
  <c r="EE909" i="5"/>
  <c r="ED909" i="5"/>
  <c r="EC909" i="5"/>
  <c r="EB909" i="5"/>
  <c r="EA909" i="5"/>
  <c r="DZ909" i="5"/>
  <c r="DY909" i="5"/>
  <c r="DX909" i="5"/>
  <c r="DW909" i="5"/>
  <c r="DV909" i="5"/>
  <c r="EK908" i="5"/>
  <c r="EJ908" i="5"/>
  <c r="EI908" i="5"/>
  <c r="EH908" i="5"/>
  <c r="EG908" i="5"/>
  <c r="EF908" i="5"/>
  <c r="EE908" i="5"/>
  <c r="ED908" i="5"/>
  <c r="EC908" i="5"/>
  <c r="EB908" i="5"/>
  <c r="EA908" i="5"/>
  <c r="DZ908" i="5"/>
  <c r="DY908" i="5"/>
  <c r="DX908" i="5"/>
  <c r="DW908" i="5"/>
  <c r="DV908" i="5"/>
  <c r="EK907" i="5"/>
  <c r="EJ907" i="5"/>
  <c r="EI907" i="5"/>
  <c r="EH907" i="5"/>
  <c r="EG907" i="5"/>
  <c r="EF907" i="5"/>
  <c r="EE907" i="5"/>
  <c r="ED907" i="5"/>
  <c r="EC907" i="5"/>
  <c r="EB907" i="5"/>
  <c r="EA907" i="5"/>
  <c r="DZ907" i="5"/>
  <c r="DY907" i="5"/>
  <c r="DX907" i="5"/>
  <c r="DW907" i="5"/>
  <c r="DV907" i="5"/>
  <c r="EK906" i="5"/>
  <c r="EJ906" i="5"/>
  <c r="EI906" i="5"/>
  <c r="EH906" i="5"/>
  <c r="EG906" i="5"/>
  <c r="EF906" i="5"/>
  <c r="EE906" i="5"/>
  <c r="ED906" i="5"/>
  <c r="EC906" i="5"/>
  <c r="EB906" i="5"/>
  <c r="EA906" i="5"/>
  <c r="DZ906" i="5"/>
  <c r="DY906" i="5"/>
  <c r="DX906" i="5"/>
  <c r="DW906" i="5"/>
  <c r="DV906" i="5"/>
  <c r="EK905" i="5"/>
  <c r="EJ905" i="5"/>
  <c r="EI905" i="5"/>
  <c r="EH905" i="5"/>
  <c r="EG905" i="5"/>
  <c r="EF905" i="5"/>
  <c r="EE905" i="5"/>
  <c r="ED905" i="5"/>
  <c r="EC905" i="5"/>
  <c r="EB905" i="5"/>
  <c r="EA905" i="5"/>
  <c r="DZ905" i="5"/>
  <c r="DY905" i="5"/>
  <c r="DX905" i="5"/>
  <c r="DW905" i="5"/>
  <c r="DV905" i="5"/>
  <c r="EK904" i="5"/>
  <c r="EJ904" i="5"/>
  <c r="EI904" i="5"/>
  <c r="EH904" i="5"/>
  <c r="EG904" i="5"/>
  <c r="EF904" i="5"/>
  <c r="EE904" i="5"/>
  <c r="ED904" i="5"/>
  <c r="EC904" i="5"/>
  <c r="EB904" i="5"/>
  <c r="EA904" i="5"/>
  <c r="DZ904" i="5"/>
  <c r="DY904" i="5"/>
  <c r="DX904" i="5"/>
  <c r="DW904" i="5"/>
  <c r="DV904" i="5"/>
  <c r="EK903" i="5"/>
  <c r="EJ903" i="5"/>
  <c r="EI903" i="5"/>
  <c r="EH903" i="5"/>
  <c r="EG903" i="5"/>
  <c r="EF903" i="5"/>
  <c r="EE903" i="5"/>
  <c r="ED903" i="5"/>
  <c r="EC903" i="5"/>
  <c r="EB903" i="5"/>
  <c r="EA903" i="5"/>
  <c r="DZ903" i="5"/>
  <c r="DY903" i="5"/>
  <c r="DX903" i="5"/>
  <c r="DW903" i="5"/>
  <c r="DV903" i="5"/>
  <c r="EK902" i="5"/>
  <c r="EJ902" i="5"/>
  <c r="EI902" i="5"/>
  <c r="EH902" i="5"/>
  <c r="EG902" i="5"/>
  <c r="EF902" i="5"/>
  <c r="EE902" i="5"/>
  <c r="ED902" i="5"/>
  <c r="EC902" i="5"/>
  <c r="EB902" i="5"/>
  <c r="EA902" i="5"/>
  <c r="DZ902" i="5"/>
  <c r="DY902" i="5"/>
  <c r="DX902" i="5"/>
  <c r="DW902" i="5"/>
  <c r="DV902" i="5"/>
  <c r="EK901" i="5"/>
  <c r="EJ901" i="5"/>
  <c r="EI901" i="5"/>
  <c r="EH901" i="5"/>
  <c r="EG901" i="5"/>
  <c r="EF901" i="5"/>
  <c r="EE901" i="5"/>
  <c r="ED901" i="5"/>
  <c r="EC901" i="5"/>
  <c r="EB901" i="5"/>
  <c r="EA901" i="5"/>
  <c r="DZ901" i="5"/>
  <c r="DY901" i="5"/>
  <c r="DX901" i="5"/>
  <c r="DW901" i="5"/>
  <c r="DV901" i="5"/>
  <c r="EK900" i="5"/>
  <c r="EJ900" i="5"/>
  <c r="EI900" i="5"/>
  <c r="EH900" i="5"/>
  <c r="EG900" i="5"/>
  <c r="EF900" i="5"/>
  <c r="EE900" i="5"/>
  <c r="ED900" i="5"/>
  <c r="EC900" i="5"/>
  <c r="EB900" i="5"/>
  <c r="EA900" i="5"/>
  <c r="DZ900" i="5"/>
  <c r="DY900" i="5"/>
  <c r="DX900" i="5"/>
  <c r="DW900" i="5"/>
  <c r="DV900" i="5"/>
  <c r="EK899" i="5"/>
  <c r="EJ899" i="5"/>
  <c r="EI899" i="5"/>
  <c r="EH899" i="5"/>
  <c r="EG899" i="5"/>
  <c r="EF899" i="5"/>
  <c r="EE899" i="5"/>
  <c r="ED899" i="5"/>
  <c r="EC899" i="5"/>
  <c r="EB899" i="5"/>
  <c r="EA899" i="5"/>
  <c r="DZ899" i="5"/>
  <c r="DY899" i="5"/>
  <c r="DX899" i="5"/>
  <c r="DW899" i="5"/>
  <c r="DV899" i="5"/>
  <c r="EK898" i="5"/>
  <c r="EJ898" i="5"/>
  <c r="EI898" i="5"/>
  <c r="EH898" i="5"/>
  <c r="EG898" i="5"/>
  <c r="EF898" i="5"/>
  <c r="EE898" i="5"/>
  <c r="ED898" i="5"/>
  <c r="EC898" i="5"/>
  <c r="EB898" i="5"/>
  <c r="EA898" i="5"/>
  <c r="DZ898" i="5"/>
  <c r="DY898" i="5"/>
  <c r="DX898" i="5"/>
  <c r="DW898" i="5"/>
  <c r="DV898" i="5"/>
  <c r="EK897" i="5"/>
  <c r="EJ897" i="5"/>
  <c r="EI897" i="5"/>
  <c r="EH897" i="5"/>
  <c r="EG897" i="5"/>
  <c r="EF897" i="5"/>
  <c r="EE897" i="5"/>
  <c r="ED897" i="5"/>
  <c r="EC897" i="5"/>
  <c r="EB897" i="5"/>
  <c r="EA897" i="5"/>
  <c r="DZ897" i="5"/>
  <c r="DY897" i="5"/>
  <c r="DX897" i="5"/>
  <c r="DW897" i="5"/>
  <c r="DV897" i="5"/>
  <c r="EK896" i="5"/>
  <c r="EJ896" i="5"/>
  <c r="EI896" i="5"/>
  <c r="EH896" i="5"/>
  <c r="EG896" i="5"/>
  <c r="EF896" i="5"/>
  <c r="EE896" i="5"/>
  <c r="ED896" i="5"/>
  <c r="EC896" i="5"/>
  <c r="EB896" i="5"/>
  <c r="EA896" i="5"/>
  <c r="DZ896" i="5"/>
  <c r="DY896" i="5"/>
  <c r="DX896" i="5"/>
  <c r="DW896" i="5"/>
  <c r="DV896" i="5"/>
  <c r="EK895" i="5"/>
  <c r="EJ895" i="5"/>
  <c r="EI895" i="5"/>
  <c r="EH895" i="5"/>
  <c r="EG895" i="5"/>
  <c r="EF895" i="5"/>
  <c r="EE895" i="5"/>
  <c r="ED895" i="5"/>
  <c r="EC895" i="5"/>
  <c r="EB895" i="5"/>
  <c r="EA895" i="5"/>
  <c r="DZ895" i="5"/>
  <c r="DY895" i="5"/>
  <c r="DX895" i="5"/>
  <c r="DW895" i="5"/>
  <c r="DV895" i="5"/>
  <c r="EK894" i="5"/>
  <c r="EJ894" i="5"/>
  <c r="EI894" i="5"/>
  <c r="EH894" i="5"/>
  <c r="EG894" i="5"/>
  <c r="EF894" i="5"/>
  <c r="EE894" i="5"/>
  <c r="ED894" i="5"/>
  <c r="EC894" i="5"/>
  <c r="EB894" i="5"/>
  <c r="EA894" i="5"/>
  <c r="DZ894" i="5"/>
  <c r="DY894" i="5"/>
  <c r="DX894" i="5"/>
  <c r="DW894" i="5"/>
  <c r="DV894" i="5"/>
  <c r="EK893" i="5"/>
  <c r="EJ893" i="5"/>
  <c r="EI893" i="5"/>
  <c r="EH893" i="5"/>
  <c r="EG893" i="5"/>
  <c r="EF893" i="5"/>
  <c r="EE893" i="5"/>
  <c r="ED893" i="5"/>
  <c r="EC893" i="5"/>
  <c r="EB893" i="5"/>
  <c r="EA893" i="5"/>
  <c r="DZ893" i="5"/>
  <c r="DY893" i="5"/>
  <c r="DX893" i="5"/>
  <c r="DW893" i="5"/>
  <c r="DV893" i="5"/>
  <c r="EK892" i="5"/>
  <c r="EJ892" i="5"/>
  <c r="EI892" i="5"/>
  <c r="EH892" i="5"/>
  <c r="EG892" i="5"/>
  <c r="EF892" i="5"/>
  <c r="EE892" i="5"/>
  <c r="ED892" i="5"/>
  <c r="EC892" i="5"/>
  <c r="EB892" i="5"/>
  <c r="EA892" i="5"/>
  <c r="DZ892" i="5"/>
  <c r="DY892" i="5"/>
  <c r="DX892" i="5"/>
  <c r="DW892" i="5"/>
  <c r="DV892" i="5"/>
  <c r="EK891" i="5"/>
  <c r="EJ891" i="5"/>
  <c r="EI891" i="5"/>
  <c r="EH891" i="5"/>
  <c r="EG891" i="5"/>
  <c r="EF891" i="5"/>
  <c r="EE891" i="5"/>
  <c r="ED891" i="5"/>
  <c r="EC891" i="5"/>
  <c r="EB891" i="5"/>
  <c r="EA891" i="5"/>
  <c r="DZ891" i="5"/>
  <c r="DY891" i="5"/>
  <c r="DX891" i="5"/>
  <c r="DW891" i="5"/>
  <c r="DV891" i="5"/>
  <c r="EK890" i="5"/>
  <c r="EJ890" i="5"/>
  <c r="EI890" i="5"/>
  <c r="EH890" i="5"/>
  <c r="EG890" i="5"/>
  <c r="EF890" i="5"/>
  <c r="EE890" i="5"/>
  <c r="ED890" i="5"/>
  <c r="EC890" i="5"/>
  <c r="EB890" i="5"/>
  <c r="EA890" i="5"/>
  <c r="DZ890" i="5"/>
  <c r="DY890" i="5"/>
  <c r="DX890" i="5"/>
  <c r="DW890" i="5"/>
  <c r="DV890" i="5"/>
  <c r="EK889" i="5"/>
  <c r="EJ889" i="5"/>
  <c r="EI889" i="5"/>
  <c r="EH889" i="5"/>
  <c r="EG889" i="5"/>
  <c r="EF889" i="5"/>
  <c r="EE889" i="5"/>
  <c r="ED889" i="5"/>
  <c r="EC889" i="5"/>
  <c r="EB889" i="5"/>
  <c r="EA889" i="5"/>
  <c r="DZ889" i="5"/>
  <c r="DY889" i="5"/>
  <c r="DX889" i="5"/>
  <c r="DW889" i="5"/>
  <c r="DV889" i="5"/>
  <c r="EK888" i="5"/>
  <c r="EJ888" i="5"/>
  <c r="EI888" i="5"/>
  <c r="EH888" i="5"/>
  <c r="EG888" i="5"/>
  <c r="EF888" i="5"/>
  <c r="EE888" i="5"/>
  <c r="ED888" i="5"/>
  <c r="EC888" i="5"/>
  <c r="EB888" i="5"/>
  <c r="EA888" i="5"/>
  <c r="DZ888" i="5"/>
  <c r="DY888" i="5"/>
  <c r="DX888" i="5"/>
  <c r="DW888" i="5"/>
  <c r="DV888" i="5"/>
  <c r="EK887" i="5"/>
  <c r="EJ887" i="5"/>
  <c r="EI887" i="5"/>
  <c r="EH887" i="5"/>
  <c r="EG887" i="5"/>
  <c r="EF887" i="5"/>
  <c r="EE887" i="5"/>
  <c r="ED887" i="5"/>
  <c r="EC887" i="5"/>
  <c r="EB887" i="5"/>
  <c r="EA887" i="5"/>
  <c r="DZ887" i="5"/>
  <c r="DY887" i="5"/>
  <c r="DX887" i="5"/>
  <c r="DW887" i="5"/>
  <c r="DV887" i="5"/>
  <c r="EK886" i="5"/>
  <c r="EJ886" i="5"/>
  <c r="EI886" i="5"/>
  <c r="EH886" i="5"/>
  <c r="EG886" i="5"/>
  <c r="EF886" i="5"/>
  <c r="EE886" i="5"/>
  <c r="ED886" i="5"/>
  <c r="EC886" i="5"/>
  <c r="EB886" i="5"/>
  <c r="EA886" i="5"/>
  <c r="DZ886" i="5"/>
  <c r="DY886" i="5"/>
  <c r="DX886" i="5"/>
  <c r="DW886" i="5"/>
  <c r="DV886" i="5"/>
  <c r="EK885" i="5"/>
  <c r="EJ885" i="5"/>
  <c r="EI885" i="5"/>
  <c r="EH885" i="5"/>
  <c r="EG885" i="5"/>
  <c r="EF885" i="5"/>
  <c r="EE885" i="5"/>
  <c r="ED885" i="5"/>
  <c r="EC885" i="5"/>
  <c r="EB885" i="5"/>
  <c r="EA885" i="5"/>
  <c r="DZ885" i="5"/>
  <c r="DY885" i="5"/>
  <c r="DX885" i="5"/>
  <c r="DW885" i="5"/>
  <c r="DV885" i="5"/>
  <c r="EK884" i="5"/>
  <c r="EJ884" i="5"/>
  <c r="EI884" i="5"/>
  <c r="EH884" i="5"/>
  <c r="EG884" i="5"/>
  <c r="EF884" i="5"/>
  <c r="EE884" i="5"/>
  <c r="ED884" i="5"/>
  <c r="EC884" i="5"/>
  <c r="EB884" i="5"/>
  <c r="EA884" i="5"/>
  <c r="DZ884" i="5"/>
  <c r="DY884" i="5"/>
  <c r="DX884" i="5"/>
  <c r="DW884" i="5"/>
  <c r="DV884" i="5"/>
  <c r="EK883" i="5"/>
  <c r="EJ883" i="5"/>
  <c r="EI883" i="5"/>
  <c r="EH883" i="5"/>
  <c r="EG883" i="5"/>
  <c r="EF883" i="5"/>
  <c r="EE883" i="5"/>
  <c r="ED883" i="5"/>
  <c r="EC883" i="5"/>
  <c r="EB883" i="5"/>
  <c r="EA883" i="5"/>
  <c r="DZ883" i="5"/>
  <c r="DY883" i="5"/>
  <c r="DX883" i="5"/>
  <c r="DW883" i="5"/>
  <c r="DV883" i="5"/>
  <c r="EK882" i="5"/>
  <c r="EJ882" i="5"/>
  <c r="EI882" i="5"/>
  <c r="EH882" i="5"/>
  <c r="EG882" i="5"/>
  <c r="EF882" i="5"/>
  <c r="EE882" i="5"/>
  <c r="ED882" i="5"/>
  <c r="EC882" i="5"/>
  <c r="EB882" i="5"/>
  <c r="EA882" i="5"/>
  <c r="DZ882" i="5"/>
  <c r="DY882" i="5"/>
  <c r="DX882" i="5"/>
  <c r="DW882" i="5"/>
  <c r="DV882" i="5"/>
  <c r="EK881" i="5"/>
  <c r="EJ881" i="5"/>
  <c r="EI881" i="5"/>
  <c r="EH881" i="5"/>
  <c r="EG881" i="5"/>
  <c r="EF881" i="5"/>
  <c r="EE881" i="5"/>
  <c r="ED881" i="5"/>
  <c r="EC881" i="5"/>
  <c r="EB881" i="5"/>
  <c r="EA881" i="5"/>
  <c r="DZ881" i="5"/>
  <c r="DY881" i="5"/>
  <c r="DX881" i="5"/>
  <c r="DW881" i="5"/>
  <c r="DV881" i="5"/>
  <c r="EK880" i="5"/>
  <c r="EJ880" i="5"/>
  <c r="EI880" i="5"/>
  <c r="EH880" i="5"/>
  <c r="EG880" i="5"/>
  <c r="EF880" i="5"/>
  <c r="EE880" i="5"/>
  <c r="ED880" i="5"/>
  <c r="EC880" i="5"/>
  <c r="EB880" i="5"/>
  <c r="EA880" i="5"/>
  <c r="DZ880" i="5"/>
  <c r="DY880" i="5"/>
  <c r="DX880" i="5"/>
  <c r="DW880" i="5"/>
  <c r="DV880" i="5"/>
  <c r="EK879" i="5"/>
  <c r="EJ879" i="5"/>
  <c r="EI879" i="5"/>
  <c r="EH879" i="5"/>
  <c r="EG879" i="5"/>
  <c r="EF879" i="5"/>
  <c r="EE879" i="5"/>
  <c r="ED879" i="5"/>
  <c r="EC879" i="5"/>
  <c r="EB879" i="5"/>
  <c r="EA879" i="5"/>
  <c r="DZ879" i="5"/>
  <c r="DY879" i="5"/>
  <c r="DX879" i="5"/>
  <c r="DW879" i="5"/>
  <c r="DV879" i="5"/>
  <c r="EK878" i="5"/>
  <c r="EJ878" i="5"/>
  <c r="EI878" i="5"/>
  <c r="EH878" i="5"/>
  <c r="EG878" i="5"/>
  <c r="EF878" i="5"/>
  <c r="EE878" i="5"/>
  <c r="ED878" i="5"/>
  <c r="EC878" i="5"/>
  <c r="EB878" i="5"/>
  <c r="EA878" i="5"/>
  <c r="DZ878" i="5"/>
  <c r="DY878" i="5"/>
  <c r="DX878" i="5"/>
  <c r="DW878" i="5"/>
  <c r="DV878" i="5"/>
  <c r="EK877" i="5"/>
  <c r="EJ877" i="5"/>
  <c r="EI877" i="5"/>
  <c r="EH877" i="5"/>
  <c r="EG877" i="5"/>
  <c r="EF877" i="5"/>
  <c r="EE877" i="5"/>
  <c r="ED877" i="5"/>
  <c r="EC877" i="5"/>
  <c r="EB877" i="5"/>
  <c r="EA877" i="5"/>
  <c r="DZ877" i="5"/>
  <c r="DY877" i="5"/>
  <c r="DX877" i="5"/>
  <c r="DW877" i="5"/>
  <c r="DV877" i="5"/>
  <c r="EK876" i="5"/>
  <c r="EJ876" i="5"/>
  <c r="EI876" i="5"/>
  <c r="EH876" i="5"/>
  <c r="EG876" i="5"/>
  <c r="EF876" i="5"/>
  <c r="EE876" i="5"/>
  <c r="ED876" i="5"/>
  <c r="EC876" i="5"/>
  <c r="EB876" i="5"/>
  <c r="EA876" i="5"/>
  <c r="DZ876" i="5"/>
  <c r="DY876" i="5"/>
  <c r="DX876" i="5"/>
  <c r="DW876" i="5"/>
  <c r="DV876" i="5"/>
  <c r="EK875" i="5"/>
  <c r="EJ875" i="5"/>
  <c r="EI875" i="5"/>
  <c r="EH875" i="5"/>
  <c r="EG875" i="5"/>
  <c r="EF875" i="5"/>
  <c r="EE875" i="5"/>
  <c r="ED875" i="5"/>
  <c r="EC875" i="5"/>
  <c r="EB875" i="5"/>
  <c r="EA875" i="5"/>
  <c r="DZ875" i="5"/>
  <c r="DY875" i="5"/>
  <c r="DX875" i="5"/>
  <c r="DW875" i="5"/>
  <c r="DV875" i="5"/>
  <c r="EK874" i="5"/>
  <c r="EJ874" i="5"/>
  <c r="EI874" i="5"/>
  <c r="EH874" i="5"/>
  <c r="EG874" i="5"/>
  <c r="EF874" i="5"/>
  <c r="EE874" i="5"/>
  <c r="ED874" i="5"/>
  <c r="EC874" i="5"/>
  <c r="EB874" i="5"/>
  <c r="EA874" i="5"/>
  <c r="DZ874" i="5"/>
  <c r="DY874" i="5"/>
  <c r="DX874" i="5"/>
  <c r="DW874" i="5"/>
  <c r="DV874" i="5"/>
  <c r="EK873" i="5"/>
  <c r="EJ873" i="5"/>
  <c r="EI873" i="5"/>
  <c r="EH873" i="5"/>
  <c r="EG873" i="5"/>
  <c r="EF873" i="5"/>
  <c r="EE873" i="5"/>
  <c r="ED873" i="5"/>
  <c r="EC873" i="5"/>
  <c r="EB873" i="5"/>
  <c r="EA873" i="5"/>
  <c r="DZ873" i="5"/>
  <c r="DY873" i="5"/>
  <c r="DX873" i="5"/>
  <c r="DW873" i="5"/>
  <c r="DV873" i="5"/>
  <c r="EK872" i="5"/>
  <c r="EJ872" i="5"/>
  <c r="EI872" i="5"/>
  <c r="EH872" i="5"/>
  <c r="EG872" i="5"/>
  <c r="EF872" i="5"/>
  <c r="EE872" i="5"/>
  <c r="ED872" i="5"/>
  <c r="EC872" i="5"/>
  <c r="EB872" i="5"/>
  <c r="EA872" i="5"/>
  <c r="DZ872" i="5"/>
  <c r="DY872" i="5"/>
  <c r="DX872" i="5"/>
  <c r="DW872" i="5"/>
  <c r="DV872" i="5"/>
  <c r="EK871" i="5"/>
  <c r="EJ871" i="5"/>
  <c r="EI871" i="5"/>
  <c r="EH871" i="5"/>
  <c r="EG871" i="5"/>
  <c r="EF871" i="5"/>
  <c r="EE871" i="5"/>
  <c r="ED871" i="5"/>
  <c r="EC871" i="5"/>
  <c r="EB871" i="5"/>
  <c r="EA871" i="5"/>
  <c r="DZ871" i="5"/>
  <c r="DY871" i="5"/>
  <c r="DX871" i="5"/>
  <c r="DW871" i="5"/>
  <c r="DV871" i="5"/>
  <c r="EK870" i="5"/>
  <c r="EJ870" i="5"/>
  <c r="EI870" i="5"/>
  <c r="EH870" i="5"/>
  <c r="EG870" i="5"/>
  <c r="EF870" i="5"/>
  <c r="EE870" i="5"/>
  <c r="ED870" i="5"/>
  <c r="EC870" i="5"/>
  <c r="EB870" i="5"/>
  <c r="EA870" i="5"/>
  <c r="DZ870" i="5"/>
  <c r="DY870" i="5"/>
  <c r="DX870" i="5"/>
  <c r="DW870" i="5"/>
  <c r="DV870" i="5"/>
  <c r="EK869" i="5"/>
  <c r="EJ869" i="5"/>
  <c r="EI869" i="5"/>
  <c r="EH869" i="5"/>
  <c r="EG869" i="5"/>
  <c r="EF869" i="5"/>
  <c r="EE869" i="5"/>
  <c r="ED869" i="5"/>
  <c r="EC869" i="5"/>
  <c r="EB869" i="5"/>
  <c r="EA869" i="5"/>
  <c r="DZ869" i="5"/>
  <c r="DY869" i="5"/>
  <c r="DX869" i="5"/>
  <c r="DW869" i="5"/>
  <c r="DV869" i="5"/>
  <c r="EK868" i="5"/>
  <c r="EJ868" i="5"/>
  <c r="EI868" i="5"/>
  <c r="EH868" i="5"/>
  <c r="EG868" i="5"/>
  <c r="EF868" i="5"/>
  <c r="EE868" i="5"/>
  <c r="ED868" i="5"/>
  <c r="EC868" i="5"/>
  <c r="EB868" i="5"/>
  <c r="EA868" i="5"/>
  <c r="DZ868" i="5"/>
  <c r="DY868" i="5"/>
  <c r="DX868" i="5"/>
  <c r="DW868" i="5"/>
  <c r="DV868" i="5"/>
  <c r="EK867" i="5"/>
  <c r="EJ867" i="5"/>
  <c r="EI867" i="5"/>
  <c r="EH867" i="5"/>
  <c r="EG867" i="5"/>
  <c r="EF867" i="5"/>
  <c r="EE867" i="5"/>
  <c r="ED867" i="5"/>
  <c r="EC867" i="5"/>
  <c r="EB867" i="5"/>
  <c r="EA867" i="5"/>
  <c r="DZ867" i="5"/>
  <c r="DY867" i="5"/>
  <c r="DX867" i="5"/>
  <c r="DW867" i="5"/>
  <c r="DV867" i="5"/>
  <c r="EK866" i="5"/>
  <c r="EJ866" i="5"/>
  <c r="EI866" i="5"/>
  <c r="EH866" i="5"/>
  <c r="EG866" i="5"/>
  <c r="EF866" i="5"/>
  <c r="EE866" i="5"/>
  <c r="ED866" i="5"/>
  <c r="EC866" i="5"/>
  <c r="EB866" i="5"/>
  <c r="EA866" i="5"/>
  <c r="DZ866" i="5"/>
  <c r="DY866" i="5"/>
  <c r="DX866" i="5"/>
  <c r="DW866" i="5"/>
  <c r="DV866" i="5"/>
  <c r="EK865" i="5"/>
  <c r="EJ865" i="5"/>
  <c r="EI865" i="5"/>
  <c r="EH865" i="5"/>
  <c r="EG865" i="5"/>
  <c r="EF865" i="5"/>
  <c r="EE865" i="5"/>
  <c r="ED865" i="5"/>
  <c r="EC865" i="5"/>
  <c r="EB865" i="5"/>
  <c r="EA865" i="5"/>
  <c r="DZ865" i="5"/>
  <c r="DY865" i="5"/>
  <c r="DX865" i="5"/>
  <c r="DW865" i="5"/>
  <c r="DV865" i="5"/>
  <c r="EK864" i="5"/>
  <c r="EJ864" i="5"/>
  <c r="EI864" i="5"/>
  <c r="EH864" i="5"/>
  <c r="EG864" i="5"/>
  <c r="EF864" i="5"/>
  <c r="EE864" i="5"/>
  <c r="ED864" i="5"/>
  <c r="EC864" i="5"/>
  <c r="EB864" i="5"/>
  <c r="EA864" i="5"/>
  <c r="DZ864" i="5"/>
  <c r="DY864" i="5"/>
  <c r="DX864" i="5"/>
  <c r="DW864" i="5"/>
  <c r="DV864" i="5"/>
  <c r="EK863" i="5"/>
  <c r="EJ863" i="5"/>
  <c r="EI863" i="5"/>
  <c r="EH863" i="5"/>
  <c r="EG863" i="5"/>
  <c r="EF863" i="5"/>
  <c r="EE863" i="5"/>
  <c r="ED863" i="5"/>
  <c r="EC863" i="5"/>
  <c r="EB863" i="5"/>
  <c r="EA863" i="5"/>
  <c r="DZ863" i="5"/>
  <c r="DY863" i="5"/>
  <c r="DX863" i="5"/>
  <c r="DW863" i="5"/>
  <c r="DV863" i="5"/>
  <c r="EK862" i="5"/>
  <c r="EJ862" i="5"/>
  <c r="EI862" i="5"/>
  <c r="EH862" i="5"/>
  <c r="EG862" i="5"/>
  <c r="EF862" i="5"/>
  <c r="EE862" i="5"/>
  <c r="ED862" i="5"/>
  <c r="EC862" i="5"/>
  <c r="EB862" i="5"/>
  <c r="EA862" i="5"/>
  <c r="DZ862" i="5"/>
  <c r="DY862" i="5"/>
  <c r="DX862" i="5"/>
  <c r="DW862" i="5"/>
  <c r="DV862" i="5"/>
  <c r="EK861" i="5"/>
  <c r="EJ861" i="5"/>
  <c r="EI861" i="5"/>
  <c r="EH861" i="5"/>
  <c r="EG861" i="5"/>
  <c r="EF861" i="5"/>
  <c r="EE861" i="5"/>
  <c r="ED861" i="5"/>
  <c r="EC861" i="5"/>
  <c r="EB861" i="5"/>
  <c r="EA861" i="5"/>
  <c r="DZ861" i="5"/>
  <c r="DY861" i="5"/>
  <c r="DX861" i="5"/>
  <c r="DW861" i="5"/>
  <c r="DV861" i="5"/>
  <c r="EK860" i="5"/>
  <c r="EJ860" i="5"/>
  <c r="EI860" i="5"/>
  <c r="EH860" i="5"/>
  <c r="EG860" i="5"/>
  <c r="EF860" i="5"/>
  <c r="EE860" i="5"/>
  <c r="ED860" i="5"/>
  <c r="EC860" i="5"/>
  <c r="EB860" i="5"/>
  <c r="EA860" i="5"/>
  <c r="DZ860" i="5"/>
  <c r="DY860" i="5"/>
  <c r="DX860" i="5"/>
  <c r="DW860" i="5"/>
  <c r="DV860" i="5"/>
  <c r="EK859" i="5"/>
  <c r="EJ859" i="5"/>
  <c r="EI859" i="5"/>
  <c r="EH859" i="5"/>
  <c r="EG859" i="5"/>
  <c r="EF859" i="5"/>
  <c r="EE859" i="5"/>
  <c r="ED859" i="5"/>
  <c r="EC859" i="5"/>
  <c r="EB859" i="5"/>
  <c r="EA859" i="5"/>
  <c r="DZ859" i="5"/>
  <c r="DY859" i="5"/>
  <c r="DX859" i="5"/>
  <c r="DW859" i="5"/>
  <c r="DV859" i="5"/>
  <c r="EK858" i="5"/>
  <c r="EJ858" i="5"/>
  <c r="EI858" i="5"/>
  <c r="EH858" i="5"/>
  <c r="EG858" i="5"/>
  <c r="EF858" i="5"/>
  <c r="EE858" i="5"/>
  <c r="ED858" i="5"/>
  <c r="EC858" i="5"/>
  <c r="EB858" i="5"/>
  <c r="EA858" i="5"/>
  <c r="DZ858" i="5"/>
  <c r="DY858" i="5"/>
  <c r="DX858" i="5"/>
  <c r="DW858" i="5"/>
  <c r="DV858" i="5"/>
  <c r="EK857" i="5"/>
  <c r="EJ857" i="5"/>
  <c r="EI857" i="5"/>
  <c r="EH857" i="5"/>
  <c r="EG857" i="5"/>
  <c r="EF857" i="5"/>
  <c r="EE857" i="5"/>
  <c r="ED857" i="5"/>
  <c r="EC857" i="5"/>
  <c r="EB857" i="5"/>
  <c r="EA857" i="5"/>
  <c r="DZ857" i="5"/>
  <c r="DY857" i="5"/>
  <c r="DX857" i="5"/>
  <c r="DW857" i="5"/>
  <c r="DV857" i="5"/>
  <c r="EK856" i="5"/>
  <c r="EJ856" i="5"/>
  <c r="EI856" i="5"/>
  <c r="EH856" i="5"/>
  <c r="EG856" i="5"/>
  <c r="EF856" i="5"/>
  <c r="EE856" i="5"/>
  <c r="ED856" i="5"/>
  <c r="EC856" i="5"/>
  <c r="EB856" i="5"/>
  <c r="EA856" i="5"/>
  <c r="DZ856" i="5"/>
  <c r="DY856" i="5"/>
  <c r="DX856" i="5"/>
  <c r="DW856" i="5"/>
  <c r="DV856" i="5"/>
  <c r="EK855" i="5"/>
  <c r="EJ855" i="5"/>
  <c r="EI855" i="5"/>
  <c r="EH855" i="5"/>
  <c r="EG855" i="5"/>
  <c r="EF855" i="5"/>
  <c r="EE855" i="5"/>
  <c r="ED855" i="5"/>
  <c r="EC855" i="5"/>
  <c r="EB855" i="5"/>
  <c r="EA855" i="5"/>
  <c r="DZ855" i="5"/>
  <c r="DY855" i="5"/>
  <c r="DX855" i="5"/>
  <c r="DW855" i="5"/>
  <c r="DV855" i="5"/>
  <c r="EK854" i="5"/>
  <c r="EJ854" i="5"/>
  <c r="EI854" i="5"/>
  <c r="EH854" i="5"/>
  <c r="EG854" i="5"/>
  <c r="EF854" i="5"/>
  <c r="EE854" i="5"/>
  <c r="ED854" i="5"/>
  <c r="EC854" i="5"/>
  <c r="EB854" i="5"/>
  <c r="EA854" i="5"/>
  <c r="DZ854" i="5"/>
  <c r="DY854" i="5"/>
  <c r="DX854" i="5"/>
  <c r="DW854" i="5"/>
  <c r="DV854" i="5"/>
  <c r="EK853" i="5"/>
  <c r="EJ853" i="5"/>
  <c r="EI853" i="5"/>
  <c r="EH853" i="5"/>
  <c r="EG853" i="5"/>
  <c r="EF853" i="5"/>
  <c r="EE853" i="5"/>
  <c r="ED853" i="5"/>
  <c r="EC853" i="5"/>
  <c r="EB853" i="5"/>
  <c r="EA853" i="5"/>
  <c r="DZ853" i="5"/>
  <c r="DY853" i="5"/>
  <c r="DX853" i="5"/>
  <c r="DW853" i="5"/>
  <c r="DV853" i="5"/>
  <c r="EK852" i="5"/>
  <c r="EJ852" i="5"/>
  <c r="EI852" i="5"/>
  <c r="EH852" i="5"/>
  <c r="EG852" i="5"/>
  <c r="EF852" i="5"/>
  <c r="EE852" i="5"/>
  <c r="ED852" i="5"/>
  <c r="EC852" i="5"/>
  <c r="EB852" i="5"/>
  <c r="EA852" i="5"/>
  <c r="DZ852" i="5"/>
  <c r="DY852" i="5"/>
  <c r="DX852" i="5"/>
  <c r="DW852" i="5"/>
  <c r="DV852" i="5"/>
  <c r="EK851" i="5"/>
  <c r="EJ851" i="5"/>
  <c r="EI851" i="5"/>
  <c r="EH851" i="5"/>
  <c r="EG851" i="5"/>
  <c r="EF851" i="5"/>
  <c r="EE851" i="5"/>
  <c r="ED851" i="5"/>
  <c r="EC851" i="5"/>
  <c r="EB851" i="5"/>
  <c r="EA851" i="5"/>
  <c r="DZ851" i="5"/>
  <c r="DY851" i="5"/>
  <c r="DX851" i="5"/>
  <c r="DW851" i="5"/>
  <c r="DV851" i="5"/>
  <c r="EK850" i="5"/>
  <c r="EJ850" i="5"/>
  <c r="EI850" i="5"/>
  <c r="EH850" i="5"/>
  <c r="EG850" i="5"/>
  <c r="EF850" i="5"/>
  <c r="EE850" i="5"/>
  <c r="ED850" i="5"/>
  <c r="EC850" i="5"/>
  <c r="EB850" i="5"/>
  <c r="EA850" i="5"/>
  <c r="DZ850" i="5"/>
  <c r="DY850" i="5"/>
  <c r="DX850" i="5"/>
  <c r="DW850" i="5"/>
  <c r="DV850" i="5"/>
  <c r="EK849" i="5"/>
  <c r="EJ849" i="5"/>
  <c r="EI849" i="5"/>
  <c r="EH849" i="5"/>
  <c r="EG849" i="5"/>
  <c r="EF849" i="5"/>
  <c r="EE849" i="5"/>
  <c r="ED849" i="5"/>
  <c r="EC849" i="5"/>
  <c r="EB849" i="5"/>
  <c r="EA849" i="5"/>
  <c r="DZ849" i="5"/>
  <c r="DY849" i="5"/>
  <c r="DX849" i="5"/>
  <c r="DW849" i="5"/>
  <c r="DV849" i="5"/>
  <c r="EK848" i="5"/>
  <c r="EJ848" i="5"/>
  <c r="EI848" i="5"/>
  <c r="EH848" i="5"/>
  <c r="EG848" i="5"/>
  <c r="EF848" i="5"/>
  <c r="EE848" i="5"/>
  <c r="ED848" i="5"/>
  <c r="EC848" i="5"/>
  <c r="EB848" i="5"/>
  <c r="EA848" i="5"/>
  <c r="DZ848" i="5"/>
  <c r="DY848" i="5"/>
  <c r="DX848" i="5"/>
  <c r="DW848" i="5"/>
  <c r="DV848" i="5"/>
  <c r="EK847" i="5"/>
  <c r="EJ847" i="5"/>
  <c r="EI847" i="5"/>
  <c r="EH847" i="5"/>
  <c r="EG847" i="5"/>
  <c r="EF847" i="5"/>
  <c r="EE847" i="5"/>
  <c r="ED847" i="5"/>
  <c r="EC847" i="5"/>
  <c r="EB847" i="5"/>
  <c r="EA847" i="5"/>
  <c r="DZ847" i="5"/>
  <c r="DY847" i="5"/>
  <c r="DX847" i="5"/>
  <c r="DW847" i="5"/>
  <c r="DV847" i="5"/>
  <c r="EK846" i="5"/>
  <c r="EJ846" i="5"/>
  <c r="EI846" i="5"/>
  <c r="EH846" i="5"/>
  <c r="EG846" i="5"/>
  <c r="EF846" i="5"/>
  <c r="EE846" i="5"/>
  <c r="ED846" i="5"/>
  <c r="EC846" i="5"/>
  <c r="EB846" i="5"/>
  <c r="EA846" i="5"/>
  <c r="DZ846" i="5"/>
  <c r="DY846" i="5"/>
  <c r="DX846" i="5"/>
  <c r="DW846" i="5"/>
  <c r="DV846" i="5"/>
  <c r="EK845" i="5"/>
  <c r="EJ845" i="5"/>
  <c r="EI845" i="5"/>
  <c r="EH845" i="5"/>
  <c r="EG845" i="5"/>
  <c r="EF845" i="5"/>
  <c r="EE845" i="5"/>
  <c r="ED845" i="5"/>
  <c r="EC845" i="5"/>
  <c r="EB845" i="5"/>
  <c r="EA845" i="5"/>
  <c r="DZ845" i="5"/>
  <c r="DY845" i="5"/>
  <c r="DX845" i="5"/>
  <c r="DW845" i="5"/>
  <c r="DV845" i="5"/>
  <c r="EK844" i="5"/>
  <c r="EJ844" i="5"/>
  <c r="EI844" i="5"/>
  <c r="EH844" i="5"/>
  <c r="EG844" i="5"/>
  <c r="EF844" i="5"/>
  <c r="EE844" i="5"/>
  <c r="ED844" i="5"/>
  <c r="EC844" i="5"/>
  <c r="EB844" i="5"/>
  <c r="EA844" i="5"/>
  <c r="DZ844" i="5"/>
  <c r="DY844" i="5"/>
  <c r="DX844" i="5"/>
  <c r="DW844" i="5"/>
  <c r="DV844" i="5"/>
  <c r="EK843" i="5"/>
  <c r="EJ843" i="5"/>
  <c r="EI843" i="5"/>
  <c r="EH843" i="5"/>
  <c r="EG843" i="5"/>
  <c r="EF843" i="5"/>
  <c r="EE843" i="5"/>
  <c r="ED843" i="5"/>
  <c r="EC843" i="5"/>
  <c r="EB843" i="5"/>
  <c r="EA843" i="5"/>
  <c r="DZ843" i="5"/>
  <c r="DY843" i="5"/>
  <c r="DX843" i="5"/>
  <c r="DW843" i="5"/>
  <c r="DV843" i="5"/>
  <c r="EK842" i="5"/>
  <c r="EJ842" i="5"/>
  <c r="EI842" i="5"/>
  <c r="EH842" i="5"/>
  <c r="EG842" i="5"/>
  <c r="EF842" i="5"/>
  <c r="EE842" i="5"/>
  <c r="ED842" i="5"/>
  <c r="EC842" i="5"/>
  <c r="EB842" i="5"/>
  <c r="EA842" i="5"/>
  <c r="DZ842" i="5"/>
  <c r="DY842" i="5"/>
  <c r="DX842" i="5"/>
  <c r="DW842" i="5"/>
  <c r="DV842" i="5"/>
  <c r="EK841" i="5"/>
  <c r="EJ841" i="5"/>
  <c r="EI841" i="5"/>
  <c r="EH841" i="5"/>
  <c r="EG841" i="5"/>
  <c r="EF841" i="5"/>
  <c r="EE841" i="5"/>
  <c r="ED841" i="5"/>
  <c r="EC841" i="5"/>
  <c r="EB841" i="5"/>
  <c r="EA841" i="5"/>
  <c r="DZ841" i="5"/>
  <c r="DY841" i="5"/>
  <c r="DX841" i="5"/>
  <c r="DW841" i="5"/>
  <c r="DV841" i="5"/>
  <c r="EK840" i="5"/>
  <c r="EJ840" i="5"/>
  <c r="EI840" i="5"/>
  <c r="EH840" i="5"/>
  <c r="EG840" i="5"/>
  <c r="EF840" i="5"/>
  <c r="EE840" i="5"/>
  <c r="ED840" i="5"/>
  <c r="EC840" i="5"/>
  <c r="EB840" i="5"/>
  <c r="EA840" i="5"/>
  <c r="DZ840" i="5"/>
  <c r="DY840" i="5"/>
  <c r="DX840" i="5"/>
  <c r="DW840" i="5"/>
  <c r="DV840" i="5"/>
  <c r="EK839" i="5"/>
  <c r="EJ839" i="5"/>
  <c r="EI839" i="5"/>
  <c r="EH839" i="5"/>
  <c r="EG839" i="5"/>
  <c r="EF839" i="5"/>
  <c r="EE839" i="5"/>
  <c r="ED839" i="5"/>
  <c r="EC839" i="5"/>
  <c r="EB839" i="5"/>
  <c r="EA839" i="5"/>
  <c r="DZ839" i="5"/>
  <c r="DY839" i="5"/>
  <c r="DX839" i="5"/>
  <c r="DW839" i="5"/>
  <c r="DV839" i="5"/>
  <c r="EK838" i="5"/>
  <c r="EJ838" i="5"/>
  <c r="EI838" i="5"/>
  <c r="EH838" i="5"/>
  <c r="EG838" i="5"/>
  <c r="EF838" i="5"/>
  <c r="EE838" i="5"/>
  <c r="ED838" i="5"/>
  <c r="EC838" i="5"/>
  <c r="EB838" i="5"/>
  <c r="EA838" i="5"/>
  <c r="DZ838" i="5"/>
  <c r="DY838" i="5"/>
  <c r="DX838" i="5"/>
  <c r="DW838" i="5"/>
  <c r="DV838" i="5"/>
  <c r="EK837" i="5"/>
  <c r="EJ837" i="5"/>
  <c r="EI837" i="5"/>
  <c r="EH837" i="5"/>
  <c r="EG837" i="5"/>
  <c r="EF837" i="5"/>
  <c r="EE837" i="5"/>
  <c r="ED837" i="5"/>
  <c r="EC837" i="5"/>
  <c r="EB837" i="5"/>
  <c r="EA837" i="5"/>
  <c r="DZ837" i="5"/>
  <c r="DY837" i="5"/>
  <c r="DX837" i="5"/>
  <c r="DW837" i="5"/>
  <c r="DV837" i="5"/>
  <c r="EK836" i="5"/>
  <c r="EJ836" i="5"/>
  <c r="EI836" i="5"/>
  <c r="EH836" i="5"/>
  <c r="EG836" i="5"/>
  <c r="EF836" i="5"/>
  <c r="EE836" i="5"/>
  <c r="ED836" i="5"/>
  <c r="EC836" i="5"/>
  <c r="EB836" i="5"/>
  <c r="EA836" i="5"/>
  <c r="DZ836" i="5"/>
  <c r="DY836" i="5"/>
  <c r="DX836" i="5"/>
  <c r="DW836" i="5"/>
  <c r="DV836" i="5"/>
  <c r="EK835" i="5"/>
  <c r="EJ835" i="5"/>
  <c r="EI835" i="5"/>
  <c r="EH835" i="5"/>
  <c r="EG835" i="5"/>
  <c r="EF835" i="5"/>
  <c r="EE835" i="5"/>
  <c r="ED835" i="5"/>
  <c r="EC835" i="5"/>
  <c r="EB835" i="5"/>
  <c r="EA835" i="5"/>
  <c r="DZ835" i="5"/>
  <c r="DY835" i="5"/>
  <c r="DX835" i="5"/>
  <c r="DW835" i="5"/>
  <c r="DV835" i="5"/>
  <c r="EK834" i="5"/>
  <c r="EJ834" i="5"/>
  <c r="EI834" i="5"/>
  <c r="EH834" i="5"/>
  <c r="EG834" i="5"/>
  <c r="EF834" i="5"/>
  <c r="EE834" i="5"/>
  <c r="ED834" i="5"/>
  <c r="EC834" i="5"/>
  <c r="EB834" i="5"/>
  <c r="EA834" i="5"/>
  <c r="DZ834" i="5"/>
  <c r="DY834" i="5"/>
  <c r="DX834" i="5"/>
  <c r="DW834" i="5"/>
  <c r="DV834" i="5"/>
  <c r="EK833" i="5"/>
  <c r="EJ833" i="5"/>
  <c r="EI833" i="5"/>
  <c r="EH833" i="5"/>
  <c r="EG833" i="5"/>
  <c r="EF833" i="5"/>
  <c r="EE833" i="5"/>
  <c r="ED833" i="5"/>
  <c r="EC833" i="5"/>
  <c r="EB833" i="5"/>
  <c r="EA833" i="5"/>
  <c r="DZ833" i="5"/>
  <c r="DY833" i="5"/>
  <c r="DX833" i="5"/>
  <c r="DW833" i="5"/>
  <c r="DV833" i="5"/>
  <c r="EK832" i="5"/>
  <c r="EJ832" i="5"/>
  <c r="EI832" i="5"/>
  <c r="EH832" i="5"/>
  <c r="EG832" i="5"/>
  <c r="EF832" i="5"/>
  <c r="EE832" i="5"/>
  <c r="ED832" i="5"/>
  <c r="EC832" i="5"/>
  <c r="EB832" i="5"/>
  <c r="EA832" i="5"/>
  <c r="DZ832" i="5"/>
  <c r="DY832" i="5"/>
  <c r="DX832" i="5"/>
  <c r="DW832" i="5"/>
  <c r="DV832" i="5"/>
  <c r="EK831" i="5"/>
  <c r="EJ831" i="5"/>
  <c r="EI831" i="5"/>
  <c r="EH831" i="5"/>
  <c r="EG831" i="5"/>
  <c r="EF831" i="5"/>
  <c r="EE831" i="5"/>
  <c r="ED831" i="5"/>
  <c r="EC831" i="5"/>
  <c r="EB831" i="5"/>
  <c r="EA831" i="5"/>
  <c r="DZ831" i="5"/>
  <c r="DY831" i="5"/>
  <c r="DX831" i="5"/>
  <c r="DW831" i="5"/>
  <c r="DV831" i="5"/>
  <c r="EK830" i="5"/>
  <c r="EJ830" i="5"/>
  <c r="EI830" i="5"/>
  <c r="EH830" i="5"/>
  <c r="EG830" i="5"/>
  <c r="EF830" i="5"/>
  <c r="EE830" i="5"/>
  <c r="ED830" i="5"/>
  <c r="EC830" i="5"/>
  <c r="EB830" i="5"/>
  <c r="EA830" i="5"/>
  <c r="DZ830" i="5"/>
  <c r="DY830" i="5"/>
  <c r="DX830" i="5"/>
  <c r="DW830" i="5"/>
  <c r="DV830" i="5"/>
  <c r="EK829" i="5"/>
  <c r="EJ829" i="5"/>
  <c r="EI829" i="5"/>
  <c r="EH829" i="5"/>
  <c r="EG829" i="5"/>
  <c r="EF829" i="5"/>
  <c r="EE829" i="5"/>
  <c r="ED829" i="5"/>
  <c r="EC829" i="5"/>
  <c r="EB829" i="5"/>
  <c r="EA829" i="5"/>
  <c r="DZ829" i="5"/>
  <c r="DY829" i="5"/>
  <c r="DX829" i="5"/>
  <c r="DW829" i="5"/>
  <c r="DV829" i="5"/>
  <c r="EK828" i="5"/>
  <c r="EJ828" i="5"/>
  <c r="EI828" i="5"/>
  <c r="EH828" i="5"/>
  <c r="EG828" i="5"/>
  <c r="EF828" i="5"/>
  <c r="EE828" i="5"/>
  <c r="ED828" i="5"/>
  <c r="EC828" i="5"/>
  <c r="EB828" i="5"/>
  <c r="EA828" i="5"/>
  <c r="DZ828" i="5"/>
  <c r="DY828" i="5"/>
  <c r="DX828" i="5"/>
  <c r="DW828" i="5"/>
  <c r="DV828" i="5"/>
  <c r="EK827" i="5"/>
  <c r="EJ827" i="5"/>
  <c r="EI827" i="5"/>
  <c r="EH827" i="5"/>
  <c r="EG827" i="5"/>
  <c r="EF827" i="5"/>
  <c r="EE827" i="5"/>
  <c r="ED827" i="5"/>
  <c r="EC827" i="5"/>
  <c r="EB827" i="5"/>
  <c r="EA827" i="5"/>
  <c r="DZ827" i="5"/>
  <c r="DY827" i="5"/>
  <c r="DX827" i="5"/>
  <c r="DW827" i="5"/>
  <c r="DV827" i="5"/>
  <c r="EK826" i="5"/>
  <c r="EJ826" i="5"/>
  <c r="EI826" i="5"/>
  <c r="EH826" i="5"/>
  <c r="EG826" i="5"/>
  <c r="EF826" i="5"/>
  <c r="EE826" i="5"/>
  <c r="ED826" i="5"/>
  <c r="EC826" i="5"/>
  <c r="EB826" i="5"/>
  <c r="EA826" i="5"/>
  <c r="DZ826" i="5"/>
  <c r="DY826" i="5"/>
  <c r="DX826" i="5"/>
  <c r="DW826" i="5"/>
  <c r="DV826" i="5"/>
  <c r="EK825" i="5"/>
  <c r="EJ825" i="5"/>
  <c r="EI825" i="5"/>
  <c r="EH825" i="5"/>
  <c r="EG825" i="5"/>
  <c r="EF825" i="5"/>
  <c r="EE825" i="5"/>
  <c r="ED825" i="5"/>
  <c r="EC825" i="5"/>
  <c r="EB825" i="5"/>
  <c r="EA825" i="5"/>
  <c r="DZ825" i="5"/>
  <c r="DY825" i="5"/>
  <c r="DX825" i="5"/>
  <c r="DW825" i="5"/>
  <c r="DV825" i="5"/>
  <c r="EK824" i="5"/>
  <c r="EJ824" i="5"/>
  <c r="EI824" i="5"/>
  <c r="EH824" i="5"/>
  <c r="EG824" i="5"/>
  <c r="EF824" i="5"/>
  <c r="EE824" i="5"/>
  <c r="ED824" i="5"/>
  <c r="EC824" i="5"/>
  <c r="EB824" i="5"/>
  <c r="EA824" i="5"/>
  <c r="DZ824" i="5"/>
  <c r="DY824" i="5"/>
  <c r="DX824" i="5"/>
  <c r="DW824" i="5"/>
  <c r="DV824" i="5"/>
  <c r="EK823" i="5"/>
  <c r="EJ823" i="5"/>
  <c r="EI823" i="5"/>
  <c r="EH823" i="5"/>
  <c r="EG823" i="5"/>
  <c r="EF823" i="5"/>
  <c r="EE823" i="5"/>
  <c r="ED823" i="5"/>
  <c r="EC823" i="5"/>
  <c r="EB823" i="5"/>
  <c r="EA823" i="5"/>
  <c r="DZ823" i="5"/>
  <c r="DY823" i="5"/>
  <c r="DX823" i="5"/>
  <c r="DW823" i="5"/>
  <c r="DV823" i="5"/>
  <c r="EK822" i="5"/>
  <c r="EJ822" i="5"/>
  <c r="EI822" i="5"/>
  <c r="EH822" i="5"/>
  <c r="EG822" i="5"/>
  <c r="EF822" i="5"/>
  <c r="EE822" i="5"/>
  <c r="ED822" i="5"/>
  <c r="EC822" i="5"/>
  <c r="EB822" i="5"/>
  <c r="EA822" i="5"/>
  <c r="DZ822" i="5"/>
  <c r="DY822" i="5"/>
  <c r="DX822" i="5"/>
  <c r="DW822" i="5"/>
  <c r="DV822" i="5"/>
  <c r="EK821" i="5"/>
  <c r="EJ821" i="5"/>
  <c r="EI821" i="5"/>
  <c r="EH821" i="5"/>
  <c r="EG821" i="5"/>
  <c r="EF821" i="5"/>
  <c r="EE821" i="5"/>
  <c r="ED821" i="5"/>
  <c r="EC821" i="5"/>
  <c r="EB821" i="5"/>
  <c r="EA821" i="5"/>
  <c r="DZ821" i="5"/>
  <c r="DY821" i="5"/>
  <c r="DX821" i="5"/>
  <c r="DW821" i="5"/>
  <c r="DV821" i="5"/>
  <c r="EK820" i="5"/>
  <c r="EJ820" i="5"/>
  <c r="EI820" i="5"/>
  <c r="EH820" i="5"/>
  <c r="EG820" i="5"/>
  <c r="EF820" i="5"/>
  <c r="EE820" i="5"/>
  <c r="ED820" i="5"/>
  <c r="EC820" i="5"/>
  <c r="EB820" i="5"/>
  <c r="EA820" i="5"/>
  <c r="DZ820" i="5"/>
  <c r="DY820" i="5"/>
  <c r="DX820" i="5"/>
  <c r="DW820" i="5"/>
  <c r="DV820" i="5"/>
  <c r="EK819" i="5"/>
  <c r="EJ819" i="5"/>
  <c r="EI819" i="5"/>
  <c r="EH819" i="5"/>
  <c r="EG819" i="5"/>
  <c r="EF819" i="5"/>
  <c r="EE819" i="5"/>
  <c r="ED819" i="5"/>
  <c r="EC819" i="5"/>
  <c r="EB819" i="5"/>
  <c r="EA819" i="5"/>
  <c r="DZ819" i="5"/>
  <c r="DY819" i="5"/>
  <c r="DX819" i="5"/>
  <c r="DW819" i="5"/>
  <c r="DV819" i="5"/>
  <c r="EK818" i="5"/>
  <c r="EJ818" i="5"/>
  <c r="EI818" i="5"/>
  <c r="EH818" i="5"/>
  <c r="EG818" i="5"/>
  <c r="EF818" i="5"/>
  <c r="EE818" i="5"/>
  <c r="ED818" i="5"/>
  <c r="EC818" i="5"/>
  <c r="EB818" i="5"/>
  <c r="EA818" i="5"/>
  <c r="DZ818" i="5"/>
  <c r="DY818" i="5"/>
  <c r="DX818" i="5"/>
  <c r="DW818" i="5"/>
  <c r="DV818" i="5"/>
  <c r="EK817" i="5"/>
  <c r="EJ817" i="5"/>
  <c r="EI817" i="5"/>
  <c r="EH817" i="5"/>
  <c r="EG817" i="5"/>
  <c r="EF817" i="5"/>
  <c r="EE817" i="5"/>
  <c r="ED817" i="5"/>
  <c r="EC817" i="5"/>
  <c r="EB817" i="5"/>
  <c r="EA817" i="5"/>
  <c r="DZ817" i="5"/>
  <c r="DY817" i="5"/>
  <c r="DX817" i="5"/>
  <c r="DW817" i="5"/>
  <c r="DV817" i="5"/>
  <c r="EK816" i="5"/>
  <c r="EJ816" i="5"/>
  <c r="EI816" i="5"/>
  <c r="EH816" i="5"/>
  <c r="EG816" i="5"/>
  <c r="EF816" i="5"/>
  <c r="EE816" i="5"/>
  <c r="ED816" i="5"/>
  <c r="EC816" i="5"/>
  <c r="EB816" i="5"/>
  <c r="EA816" i="5"/>
  <c r="DZ816" i="5"/>
  <c r="DY816" i="5"/>
  <c r="DX816" i="5"/>
  <c r="DW816" i="5"/>
  <c r="DV816" i="5"/>
  <c r="EK815" i="5"/>
  <c r="EJ815" i="5"/>
  <c r="EI815" i="5"/>
  <c r="EH815" i="5"/>
  <c r="EG815" i="5"/>
  <c r="EF815" i="5"/>
  <c r="EE815" i="5"/>
  <c r="ED815" i="5"/>
  <c r="EC815" i="5"/>
  <c r="EB815" i="5"/>
  <c r="EA815" i="5"/>
  <c r="DZ815" i="5"/>
  <c r="DY815" i="5"/>
  <c r="DX815" i="5"/>
  <c r="DW815" i="5"/>
  <c r="DV815" i="5"/>
  <c r="EK814" i="5"/>
  <c r="EJ814" i="5"/>
  <c r="EI814" i="5"/>
  <c r="EH814" i="5"/>
  <c r="EG814" i="5"/>
  <c r="EF814" i="5"/>
  <c r="EE814" i="5"/>
  <c r="ED814" i="5"/>
  <c r="EC814" i="5"/>
  <c r="EB814" i="5"/>
  <c r="EA814" i="5"/>
  <c r="DZ814" i="5"/>
  <c r="DY814" i="5"/>
  <c r="DX814" i="5"/>
  <c r="DW814" i="5"/>
  <c r="DV814" i="5"/>
  <c r="EK813" i="5"/>
  <c r="EJ813" i="5"/>
  <c r="EI813" i="5"/>
  <c r="EH813" i="5"/>
  <c r="EG813" i="5"/>
  <c r="EF813" i="5"/>
  <c r="EE813" i="5"/>
  <c r="ED813" i="5"/>
  <c r="EC813" i="5"/>
  <c r="EB813" i="5"/>
  <c r="EA813" i="5"/>
  <c r="DZ813" i="5"/>
  <c r="DY813" i="5"/>
  <c r="DX813" i="5"/>
  <c r="DW813" i="5"/>
  <c r="DV813" i="5"/>
  <c r="EK812" i="5"/>
  <c r="EJ812" i="5"/>
  <c r="EI812" i="5"/>
  <c r="EH812" i="5"/>
  <c r="EG812" i="5"/>
  <c r="EF812" i="5"/>
  <c r="EE812" i="5"/>
  <c r="ED812" i="5"/>
  <c r="EC812" i="5"/>
  <c r="EB812" i="5"/>
  <c r="EA812" i="5"/>
  <c r="DZ812" i="5"/>
  <c r="DY812" i="5"/>
  <c r="DX812" i="5"/>
  <c r="DW812" i="5"/>
  <c r="DV812" i="5"/>
  <c r="EK811" i="5"/>
  <c r="EJ811" i="5"/>
  <c r="EI811" i="5"/>
  <c r="EH811" i="5"/>
  <c r="EG811" i="5"/>
  <c r="EF811" i="5"/>
  <c r="EE811" i="5"/>
  <c r="ED811" i="5"/>
  <c r="EC811" i="5"/>
  <c r="EB811" i="5"/>
  <c r="EA811" i="5"/>
  <c r="DZ811" i="5"/>
  <c r="DY811" i="5"/>
  <c r="DX811" i="5"/>
  <c r="DW811" i="5"/>
  <c r="DV811" i="5"/>
  <c r="EK810" i="5"/>
  <c r="EJ810" i="5"/>
  <c r="EI810" i="5"/>
  <c r="EH810" i="5"/>
  <c r="EG810" i="5"/>
  <c r="EF810" i="5"/>
  <c r="EE810" i="5"/>
  <c r="ED810" i="5"/>
  <c r="EC810" i="5"/>
  <c r="EB810" i="5"/>
  <c r="EA810" i="5"/>
  <c r="DZ810" i="5"/>
  <c r="DY810" i="5"/>
  <c r="DX810" i="5"/>
  <c r="DW810" i="5"/>
  <c r="DV810" i="5"/>
  <c r="EK809" i="5"/>
  <c r="EJ809" i="5"/>
  <c r="EI809" i="5"/>
  <c r="EH809" i="5"/>
  <c r="EG809" i="5"/>
  <c r="EF809" i="5"/>
  <c r="EE809" i="5"/>
  <c r="ED809" i="5"/>
  <c r="EC809" i="5"/>
  <c r="EB809" i="5"/>
  <c r="EA809" i="5"/>
  <c r="DZ809" i="5"/>
  <c r="DY809" i="5"/>
  <c r="DX809" i="5"/>
  <c r="DW809" i="5"/>
  <c r="DV809" i="5"/>
  <c r="EK808" i="5"/>
  <c r="EJ808" i="5"/>
  <c r="EI808" i="5"/>
  <c r="EH808" i="5"/>
  <c r="EG808" i="5"/>
  <c r="EF808" i="5"/>
  <c r="EE808" i="5"/>
  <c r="ED808" i="5"/>
  <c r="EC808" i="5"/>
  <c r="EB808" i="5"/>
  <c r="EA808" i="5"/>
  <c r="DZ808" i="5"/>
  <c r="DY808" i="5"/>
  <c r="DX808" i="5"/>
  <c r="DW808" i="5"/>
  <c r="DV808" i="5"/>
  <c r="EK807" i="5"/>
  <c r="EJ807" i="5"/>
  <c r="EI807" i="5"/>
  <c r="EH807" i="5"/>
  <c r="EG807" i="5"/>
  <c r="EF807" i="5"/>
  <c r="EE807" i="5"/>
  <c r="ED807" i="5"/>
  <c r="EC807" i="5"/>
  <c r="EB807" i="5"/>
  <c r="EA807" i="5"/>
  <c r="DZ807" i="5"/>
  <c r="DY807" i="5"/>
  <c r="DX807" i="5"/>
  <c r="DW807" i="5"/>
  <c r="DV807" i="5"/>
  <c r="EK806" i="5"/>
  <c r="EJ806" i="5"/>
  <c r="EI806" i="5"/>
  <c r="EH806" i="5"/>
  <c r="EG806" i="5"/>
  <c r="EF806" i="5"/>
  <c r="EE806" i="5"/>
  <c r="ED806" i="5"/>
  <c r="EC806" i="5"/>
  <c r="EB806" i="5"/>
  <c r="EA806" i="5"/>
  <c r="DZ806" i="5"/>
  <c r="DY806" i="5"/>
  <c r="DX806" i="5"/>
  <c r="DW806" i="5"/>
  <c r="DV806" i="5"/>
  <c r="EK805" i="5"/>
  <c r="EJ805" i="5"/>
  <c r="EI805" i="5"/>
  <c r="EH805" i="5"/>
  <c r="EG805" i="5"/>
  <c r="EF805" i="5"/>
  <c r="EE805" i="5"/>
  <c r="ED805" i="5"/>
  <c r="EC805" i="5"/>
  <c r="EB805" i="5"/>
  <c r="EA805" i="5"/>
  <c r="DZ805" i="5"/>
  <c r="DY805" i="5"/>
  <c r="DX805" i="5"/>
  <c r="DW805" i="5"/>
  <c r="DV805" i="5"/>
  <c r="EK804" i="5"/>
  <c r="EJ804" i="5"/>
  <c r="EI804" i="5"/>
  <c r="EH804" i="5"/>
  <c r="EG804" i="5"/>
  <c r="EF804" i="5"/>
  <c r="EE804" i="5"/>
  <c r="ED804" i="5"/>
  <c r="EC804" i="5"/>
  <c r="EB804" i="5"/>
  <c r="EA804" i="5"/>
  <c r="DZ804" i="5"/>
  <c r="DY804" i="5"/>
  <c r="DX804" i="5"/>
  <c r="DW804" i="5"/>
  <c r="DV804" i="5"/>
  <c r="EK803" i="5"/>
  <c r="EJ803" i="5"/>
  <c r="EI803" i="5"/>
  <c r="EH803" i="5"/>
  <c r="EG803" i="5"/>
  <c r="EF803" i="5"/>
  <c r="EE803" i="5"/>
  <c r="ED803" i="5"/>
  <c r="EC803" i="5"/>
  <c r="EB803" i="5"/>
  <c r="EA803" i="5"/>
  <c r="DZ803" i="5"/>
  <c r="DY803" i="5"/>
  <c r="DX803" i="5"/>
  <c r="DW803" i="5"/>
  <c r="DV803" i="5"/>
  <c r="EK802" i="5"/>
  <c r="EJ802" i="5"/>
  <c r="EI802" i="5"/>
  <c r="EH802" i="5"/>
  <c r="EG802" i="5"/>
  <c r="EF802" i="5"/>
  <c r="EE802" i="5"/>
  <c r="ED802" i="5"/>
  <c r="EC802" i="5"/>
  <c r="EB802" i="5"/>
  <c r="EA802" i="5"/>
  <c r="DZ802" i="5"/>
  <c r="DY802" i="5"/>
  <c r="DX802" i="5"/>
  <c r="DW802" i="5"/>
  <c r="DV802" i="5"/>
  <c r="EK801" i="5"/>
  <c r="EJ801" i="5"/>
  <c r="EI801" i="5"/>
  <c r="EH801" i="5"/>
  <c r="EG801" i="5"/>
  <c r="EF801" i="5"/>
  <c r="EE801" i="5"/>
  <c r="ED801" i="5"/>
  <c r="EC801" i="5"/>
  <c r="EB801" i="5"/>
  <c r="EA801" i="5"/>
  <c r="DZ801" i="5"/>
  <c r="DY801" i="5"/>
  <c r="DX801" i="5"/>
  <c r="DW801" i="5"/>
  <c r="DV801" i="5"/>
  <c r="EK800" i="5"/>
  <c r="EJ800" i="5"/>
  <c r="EI800" i="5"/>
  <c r="EH800" i="5"/>
  <c r="EG800" i="5"/>
  <c r="EF800" i="5"/>
  <c r="EE800" i="5"/>
  <c r="ED800" i="5"/>
  <c r="EC800" i="5"/>
  <c r="EB800" i="5"/>
  <c r="EA800" i="5"/>
  <c r="DZ800" i="5"/>
  <c r="DY800" i="5"/>
  <c r="DX800" i="5"/>
  <c r="DW800" i="5"/>
  <c r="DV800" i="5"/>
  <c r="EK799" i="5"/>
  <c r="EJ799" i="5"/>
  <c r="EI799" i="5"/>
  <c r="EH799" i="5"/>
  <c r="EG799" i="5"/>
  <c r="EF799" i="5"/>
  <c r="EE799" i="5"/>
  <c r="ED799" i="5"/>
  <c r="EC799" i="5"/>
  <c r="EB799" i="5"/>
  <c r="EA799" i="5"/>
  <c r="DZ799" i="5"/>
  <c r="DY799" i="5"/>
  <c r="DX799" i="5"/>
  <c r="DW799" i="5"/>
  <c r="DV799" i="5"/>
  <c r="EK798" i="5"/>
  <c r="EJ798" i="5"/>
  <c r="EI798" i="5"/>
  <c r="EH798" i="5"/>
  <c r="EG798" i="5"/>
  <c r="EF798" i="5"/>
  <c r="EE798" i="5"/>
  <c r="ED798" i="5"/>
  <c r="EC798" i="5"/>
  <c r="EB798" i="5"/>
  <c r="EA798" i="5"/>
  <c r="DZ798" i="5"/>
  <c r="DY798" i="5"/>
  <c r="DX798" i="5"/>
  <c r="DW798" i="5"/>
  <c r="DV798" i="5"/>
  <c r="EK797" i="5"/>
  <c r="EJ797" i="5"/>
  <c r="EI797" i="5"/>
  <c r="EH797" i="5"/>
  <c r="EG797" i="5"/>
  <c r="EF797" i="5"/>
  <c r="EE797" i="5"/>
  <c r="ED797" i="5"/>
  <c r="EC797" i="5"/>
  <c r="EB797" i="5"/>
  <c r="EA797" i="5"/>
  <c r="DZ797" i="5"/>
  <c r="DY797" i="5"/>
  <c r="DX797" i="5"/>
  <c r="DW797" i="5"/>
  <c r="DV797" i="5"/>
  <c r="EK796" i="5"/>
  <c r="EJ796" i="5"/>
  <c r="EI796" i="5"/>
  <c r="EH796" i="5"/>
  <c r="EG796" i="5"/>
  <c r="EF796" i="5"/>
  <c r="EE796" i="5"/>
  <c r="ED796" i="5"/>
  <c r="EC796" i="5"/>
  <c r="EB796" i="5"/>
  <c r="EA796" i="5"/>
  <c r="DZ796" i="5"/>
  <c r="DY796" i="5"/>
  <c r="DX796" i="5"/>
  <c r="DW796" i="5"/>
  <c r="DV796" i="5"/>
  <c r="EK795" i="5"/>
  <c r="EJ795" i="5"/>
  <c r="EI795" i="5"/>
  <c r="EH795" i="5"/>
  <c r="EG795" i="5"/>
  <c r="EF795" i="5"/>
  <c r="EE795" i="5"/>
  <c r="ED795" i="5"/>
  <c r="EC795" i="5"/>
  <c r="EB795" i="5"/>
  <c r="EA795" i="5"/>
  <c r="DZ795" i="5"/>
  <c r="DY795" i="5"/>
  <c r="DX795" i="5"/>
  <c r="DW795" i="5"/>
  <c r="DV795" i="5"/>
  <c r="EK794" i="5"/>
  <c r="EJ794" i="5"/>
  <c r="EI794" i="5"/>
  <c r="EH794" i="5"/>
  <c r="EG794" i="5"/>
  <c r="EF794" i="5"/>
  <c r="EE794" i="5"/>
  <c r="ED794" i="5"/>
  <c r="EC794" i="5"/>
  <c r="EB794" i="5"/>
  <c r="EA794" i="5"/>
  <c r="DZ794" i="5"/>
  <c r="DY794" i="5"/>
  <c r="DX794" i="5"/>
  <c r="DW794" i="5"/>
  <c r="DV794" i="5"/>
  <c r="EK793" i="5"/>
  <c r="EJ793" i="5"/>
  <c r="EI793" i="5"/>
  <c r="EH793" i="5"/>
  <c r="EG793" i="5"/>
  <c r="EF793" i="5"/>
  <c r="EE793" i="5"/>
  <c r="ED793" i="5"/>
  <c r="EC793" i="5"/>
  <c r="EB793" i="5"/>
  <c r="EA793" i="5"/>
  <c r="DZ793" i="5"/>
  <c r="DY793" i="5"/>
  <c r="DX793" i="5"/>
  <c r="DW793" i="5"/>
  <c r="DV793" i="5"/>
  <c r="EK792" i="5"/>
  <c r="EJ792" i="5"/>
  <c r="EI792" i="5"/>
  <c r="EH792" i="5"/>
  <c r="EG792" i="5"/>
  <c r="EF792" i="5"/>
  <c r="EE792" i="5"/>
  <c r="ED792" i="5"/>
  <c r="EC792" i="5"/>
  <c r="EB792" i="5"/>
  <c r="EA792" i="5"/>
  <c r="DZ792" i="5"/>
  <c r="DY792" i="5"/>
  <c r="DX792" i="5"/>
  <c r="DW792" i="5"/>
  <c r="DV792" i="5"/>
  <c r="EK791" i="5"/>
  <c r="EJ791" i="5"/>
  <c r="EI791" i="5"/>
  <c r="EH791" i="5"/>
  <c r="EG791" i="5"/>
  <c r="EF791" i="5"/>
  <c r="EE791" i="5"/>
  <c r="ED791" i="5"/>
  <c r="EC791" i="5"/>
  <c r="EB791" i="5"/>
  <c r="EA791" i="5"/>
  <c r="DZ791" i="5"/>
  <c r="DY791" i="5"/>
  <c r="DX791" i="5"/>
  <c r="DW791" i="5"/>
  <c r="DV791" i="5"/>
  <c r="EK790" i="5"/>
  <c r="EJ790" i="5"/>
  <c r="EI790" i="5"/>
  <c r="EH790" i="5"/>
  <c r="EG790" i="5"/>
  <c r="EF790" i="5"/>
  <c r="EE790" i="5"/>
  <c r="ED790" i="5"/>
  <c r="EC790" i="5"/>
  <c r="EB790" i="5"/>
  <c r="EA790" i="5"/>
  <c r="DZ790" i="5"/>
  <c r="DY790" i="5"/>
  <c r="DX790" i="5"/>
  <c r="DW790" i="5"/>
  <c r="DV790" i="5"/>
  <c r="EK789" i="5"/>
  <c r="EJ789" i="5"/>
  <c r="EI789" i="5"/>
  <c r="EH789" i="5"/>
  <c r="EG789" i="5"/>
  <c r="EF789" i="5"/>
  <c r="EE789" i="5"/>
  <c r="ED789" i="5"/>
  <c r="EC789" i="5"/>
  <c r="EB789" i="5"/>
  <c r="EA789" i="5"/>
  <c r="DZ789" i="5"/>
  <c r="DY789" i="5"/>
  <c r="DX789" i="5"/>
  <c r="DW789" i="5"/>
  <c r="DV789" i="5"/>
  <c r="EK788" i="5"/>
  <c r="EJ788" i="5"/>
  <c r="EI788" i="5"/>
  <c r="EH788" i="5"/>
  <c r="EG788" i="5"/>
  <c r="EF788" i="5"/>
  <c r="EE788" i="5"/>
  <c r="ED788" i="5"/>
  <c r="EC788" i="5"/>
  <c r="EB788" i="5"/>
  <c r="EA788" i="5"/>
  <c r="DZ788" i="5"/>
  <c r="DY788" i="5"/>
  <c r="DX788" i="5"/>
  <c r="DW788" i="5"/>
  <c r="DV788" i="5"/>
  <c r="EK787" i="5"/>
  <c r="EJ787" i="5"/>
  <c r="EI787" i="5"/>
  <c r="EH787" i="5"/>
  <c r="EG787" i="5"/>
  <c r="EF787" i="5"/>
  <c r="EE787" i="5"/>
  <c r="ED787" i="5"/>
  <c r="EC787" i="5"/>
  <c r="EB787" i="5"/>
  <c r="EA787" i="5"/>
  <c r="DZ787" i="5"/>
  <c r="DY787" i="5"/>
  <c r="DX787" i="5"/>
  <c r="DW787" i="5"/>
  <c r="DV787" i="5"/>
  <c r="EK786" i="5"/>
  <c r="EJ786" i="5"/>
  <c r="EI786" i="5"/>
  <c r="EH786" i="5"/>
  <c r="EG786" i="5"/>
  <c r="EF786" i="5"/>
  <c r="EE786" i="5"/>
  <c r="ED786" i="5"/>
  <c r="EC786" i="5"/>
  <c r="EB786" i="5"/>
  <c r="EA786" i="5"/>
  <c r="DZ786" i="5"/>
  <c r="DY786" i="5"/>
  <c r="DX786" i="5"/>
  <c r="DW786" i="5"/>
  <c r="DV786" i="5"/>
  <c r="EK785" i="5"/>
  <c r="EJ785" i="5"/>
  <c r="EI785" i="5"/>
  <c r="EH785" i="5"/>
  <c r="EG785" i="5"/>
  <c r="EF785" i="5"/>
  <c r="EE785" i="5"/>
  <c r="ED785" i="5"/>
  <c r="EC785" i="5"/>
  <c r="EB785" i="5"/>
  <c r="EA785" i="5"/>
  <c r="DZ785" i="5"/>
  <c r="DY785" i="5"/>
  <c r="DX785" i="5"/>
  <c r="DW785" i="5"/>
  <c r="DV785" i="5"/>
  <c r="EK784" i="5"/>
  <c r="EJ784" i="5"/>
  <c r="EI784" i="5"/>
  <c r="EH784" i="5"/>
  <c r="EG784" i="5"/>
  <c r="EF784" i="5"/>
  <c r="EE784" i="5"/>
  <c r="ED784" i="5"/>
  <c r="EC784" i="5"/>
  <c r="EB784" i="5"/>
  <c r="EA784" i="5"/>
  <c r="DZ784" i="5"/>
  <c r="DY784" i="5"/>
  <c r="DX784" i="5"/>
  <c r="DW784" i="5"/>
  <c r="DV784" i="5"/>
  <c r="EK783" i="5"/>
  <c r="EJ783" i="5"/>
  <c r="EI783" i="5"/>
  <c r="EH783" i="5"/>
  <c r="EG783" i="5"/>
  <c r="EF783" i="5"/>
  <c r="EE783" i="5"/>
  <c r="ED783" i="5"/>
  <c r="EC783" i="5"/>
  <c r="EB783" i="5"/>
  <c r="EA783" i="5"/>
  <c r="DZ783" i="5"/>
  <c r="DY783" i="5"/>
  <c r="DX783" i="5"/>
  <c r="DW783" i="5"/>
  <c r="DV783" i="5"/>
  <c r="EK782" i="5"/>
  <c r="EJ782" i="5"/>
  <c r="EI782" i="5"/>
  <c r="EH782" i="5"/>
  <c r="EG782" i="5"/>
  <c r="EF782" i="5"/>
  <c r="EE782" i="5"/>
  <c r="ED782" i="5"/>
  <c r="EC782" i="5"/>
  <c r="EB782" i="5"/>
  <c r="EA782" i="5"/>
  <c r="DZ782" i="5"/>
  <c r="DY782" i="5"/>
  <c r="DX782" i="5"/>
  <c r="DW782" i="5"/>
  <c r="DV782" i="5"/>
  <c r="EK781" i="5"/>
  <c r="EJ781" i="5"/>
  <c r="EI781" i="5"/>
  <c r="EH781" i="5"/>
  <c r="EG781" i="5"/>
  <c r="EF781" i="5"/>
  <c r="EE781" i="5"/>
  <c r="ED781" i="5"/>
  <c r="EC781" i="5"/>
  <c r="EB781" i="5"/>
  <c r="EA781" i="5"/>
  <c r="DZ781" i="5"/>
  <c r="DY781" i="5"/>
  <c r="DX781" i="5"/>
  <c r="DW781" i="5"/>
  <c r="DV781" i="5"/>
  <c r="EK780" i="5"/>
  <c r="EJ780" i="5"/>
  <c r="EI780" i="5"/>
  <c r="EH780" i="5"/>
  <c r="EG780" i="5"/>
  <c r="EF780" i="5"/>
  <c r="EE780" i="5"/>
  <c r="ED780" i="5"/>
  <c r="EC780" i="5"/>
  <c r="EB780" i="5"/>
  <c r="EA780" i="5"/>
  <c r="DZ780" i="5"/>
  <c r="DY780" i="5"/>
  <c r="DX780" i="5"/>
  <c r="DW780" i="5"/>
  <c r="DV780" i="5"/>
  <c r="EK779" i="5"/>
  <c r="EJ779" i="5"/>
  <c r="EI779" i="5"/>
  <c r="EH779" i="5"/>
  <c r="EG779" i="5"/>
  <c r="EF779" i="5"/>
  <c r="EE779" i="5"/>
  <c r="ED779" i="5"/>
  <c r="EC779" i="5"/>
  <c r="EB779" i="5"/>
  <c r="EA779" i="5"/>
  <c r="DZ779" i="5"/>
  <c r="DY779" i="5"/>
  <c r="DX779" i="5"/>
  <c r="DW779" i="5"/>
  <c r="DV779" i="5"/>
  <c r="EK778" i="5"/>
  <c r="EJ778" i="5"/>
  <c r="EI778" i="5"/>
  <c r="EH778" i="5"/>
  <c r="EG778" i="5"/>
  <c r="EF778" i="5"/>
  <c r="EE778" i="5"/>
  <c r="ED778" i="5"/>
  <c r="EC778" i="5"/>
  <c r="EB778" i="5"/>
  <c r="EA778" i="5"/>
  <c r="DZ778" i="5"/>
  <c r="DY778" i="5"/>
  <c r="DX778" i="5"/>
  <c r="DW778" i="5"/>
  <c r="DV778" i="5"/>
  <c r="EK777" i="5"/>
  <c r="EJ777" i="5"/>
  <c r="EI777" i="5"/>
  <c r="EH777" i="5"/>
  <c r="EG777" i="5"/>
  <c r="EF777" i="5"/>
  <c r="EE777" i="5"/>
  <c r="ED777" i="5"/>
  <c r="EC777" i="5"/>
  <c r="EB777" i="5"/>
  <c r="EA777" i="5"/>
  <c r="DZ777" i="5"/>
  <c r="DY777" i="5"/>
  <c r="DX777" i="5"/>
  <c r="DW777" i="5"/>
  <c r="DV777" i="5"/>
  <c r="EK776" i="5"/>
  <c r="EJ776" i="5"/>
  <c r="EI776" i="5"/>
  <c r="EH776" i="5"/>
  <c r="EG776" i="5"/>
  <c r="EF776" i="5"/>
  <c r="EE776" i="5"/>
  <c r="ED776" i="5"/>
  <c r="EC776" i="5"/>
  <c r="EB776" i="5"/>
  <c r="EA776" i="5"/>
  <c r="DZ776" i="5"/>
  <c r="DY776" i="5"/>
  <c r="DX776" i="5"/>
  <c r="DW776" i="5"/>
  <c r="DV776" i="5"/>
  <c r="EK775" i="5"/>
  <c r="EJ775" i="5"/>
  <c r="EI775" i="5"/>
  <c r="EH775" i="5"/>
  <c r="EG775" i="5"/>
  <c r="EF775" i="5"/>
  <c r="EE775" i="5"/>
  <c r="ED775" i="5"/>
  <c r="EC775" i="5"/>
  <c r="EB775" i="5"/>
  <c r="EA775" i="5"/>
  <c r="DZ775" i="5"/>
  <c r="DY775" i="5"/>
  <c r="DX775" i="5"/>
  <c r="DW775" i="5"/>
  <c r="DV775" i="5"/>
  <c r="EK774" i="5"/>
  <c r="EJ774" i="5"/>
  <c r="EI774" i="5"/>
  <c r="EH774" i="5"/>
  <c r="EG774" i="5"/>
  <c r="EF774" i="5"/>
  <c r="EE774" i="5"/>
  <c r="ED774" i="5"/>
  <c r="EC774" i="5"/>
  <c r="EB774" i="5"/>
  <c r="EA774" i="5"/>
  <c r="DZ774" i="5"/>
  <c r="DY774" i="5"/>
  <c r="DX774" i="5"/>
  <c r="DW774" i="5"/>
  <c r="DV774" i="5"/>
  <c r="EK773" i="5"/>
  <c r="EJ773" i="5"/>
  <c r="EI773" i="5"/>
  <c r="EH773" i="5"/>
  <c r="EG773" i="5"/>
  <c r="EF773" i="5"/>
  <c r="EE773" i="5"/>
  <c r="ED773" i="5"/>
  <c r="EC773" i="5"/>
  <c r="EB773" i="5"/>
  <c r="EA773" i="5"/>
  <c r="DZ773" i="5"/>
  <c r="DY773" i="5"/>
  <c r="DX773" i="5"/>
  <c r="DW773" i="5"/>
  <c r="DV773" i="5"/>
  <c r="EK772" i="5"/>
  <c r="EJ772" i="5"/>
  <c r="EI772" i="5"/>
  <c r="EH772" i="5"/>
  <c r="EG772" i="5"/>
  <c r="EF772" i="5"/>
  <c r="EE772" i="5"/>
  <c r="ED772" i="5"/>
  <c r="EC772" i="5"/>
  <c r="EB772" i="5"/>
  <c r="EA772" i="5"/>
  <c r="DZ772" i="5"/>
  <c r="DY772" i="5"/>
  <c r="DX772" i="5"/>
  <c r="DW772" i="5"/>
  <c r="DV772" i="5"/>
  <c r="EK771" i="5"/>
  <c r="EJ771" i="5"/>
  <c r="EI771" i="5"/>
  <c r="EH771" i="5"/>
  <c r="EG771" i="5"/>
  <c r="EF771" i="5"/>
  <c r="EE771" i="5"/>
  <c r="ED771" i="5"/>
  <c r="EC771" i="5"/>
  <c r="EB771" i="5"/>
  <c r="EA771" i="5"/>
  <c r="DZ771" i="5"/>
  <c r="DY771" i="5"/>
  <c r="DX771" i="5"/>
  <c r="DW771" i="5"/>
  <c r="DV771" i="5"/>
  <c r="EK770" i="5"/>
  <c r="EJ770" i="5"/>
  <c r="EI770" i="5"/>
  <c r="EH770" i="5"/>
  <c r="EG770" i="5"/>
  <c r="EF770" i="5"/>
  <c r="EE770" i="5"/>
  <c r="ED770" i="5"/>
  <c r="EC770" i="5"/>
  <c r="EB770" i="5"/>
  <c r="EA770" i="5"/>
  <c r="DZ770" i="5"/>
  <c r="DY770" i="5"/>
  <c r="DX770" i="5"/>
  <c r="DW770" i="5"/>
  <c r="DV770" i="5"/>
  <c r="EK769" i="5"/>
  <c r="EJ769" i="5"/>
  <c r="EI769" i="5"/>
  <c r="EH769" i="5"/>
  <c r="EG769" i="5"/>
  <c r="EF769" i="5"/>
  <c r="EE769" i="5"/>
  <c r="ED769" i="5"/>
  <c r="EC769" i="5"/>
  <c r="EB769" i="5"/>
  <c r="EA769" i="5"/>
  <c r="DZ769" i="5"/>
  <c r="DY769" i="5"/>
  <c r="DX769" i="5"/>
  <c r="DW769" i="5"/>
  <c r="DV769" i="5"/>
  <c r="EK768" i="5"/>
  <c r="EJ768" i="5"/>
  <c r="EI768" i="5"/>
  <c r="EH768" i="5"/>
  <c r="EG768" i="5"/>
  <c r="EF768" i="5"/>
  <c r="EE768" i="5"/>
  <c r="ED768" i="5"/>
  <c r="EC768" i="5"/>
  <c r="EB768" i="5"/>
  <c r="EA768" i="5"/>
  <c r="DZ768" i="5"/>
  <c r="DY768" i="5"/>
  <c r="DX768" i="5"/>
  <c r="DW768" i="5"/>
  <c r="DV768" i="5"/>
  <c r="EK767" i="5"/>
  <c r="EJ767" i="5"/>
  <c r="EI767" i="5"/>
  <c r="EH767" i="5"/>
  <c r="EG767" i="5"/>
  <c r="EF767" i="5"/>
  <c r="EE767" i="5"/>
  <c r="ED767" i="5"/>
  <c r="EC767" i="5"/>
  <c r="EB767" i="5"/>
  <c r="EA767" i="5"/>
  <c r="DZ767" i="5"/>
  <c r="DY767" i="5"/>
  <c r="DX767" i="5"/>
  <c r="DW767" i="5"/>
  <c r="DV767" i="5"/>
  <c r="EK766" i="5"/>
  <c r="EJ766" i="5"/>
  <c r="EI766" i="5"/>
  <c r="EH766" i="5"/>
  <c r="EG766" i="5"/>
  <c r="EF766" i="5"/>
  <c r="EE766" i="5"/>
  <c r="ED766" i="5"/>
  <c r="EC766" i="5"/>
  <c r="EB766" i="5"/>
  <c r="EA766" i="5"/>
  <c r="DZ766" i="5"/>
  <c r="DY766" i="5"/>
  <c r="DX766" i="5"/>
  <c r="DW766" i="5"/>
  <c r="DV766" i="5"/>
  <c r="EK765" i="5"/>
  <c r="EJ765" i="5"/>
  <c r="EI765" i="5"/>
  <c r="EH765" i="5"/>
  <c r="EG765" i="5"/>
  <c r="EF765" i="5"/>
  <c r="EE765" i="5"/>
  <c r="ED765" i="5"/>
  <c r="EC765" i="5"/>
  <c r="EB765" i="5"/>
  <c r="EA765" i="5"/>
  <c r="DZ765" i="5"/>
  <c r="DY765" i="5"/>
  <c r="DX765" i="5"/>
  <c r="DW765" i="5"/>
  <c r="DV765" i="5"/>
  <c r="EK764" i="5"/>
  <c r="EJ764" i="5"/>
  <c r="EI764" i="5"/>
  <c r="EH764" i="5"/>
  <c r="EG764" i="5"/>
  <c r="EF764" i="5"/>
  <c r="EE764" i="5"/>
  <c r="ED764" i="5"/>
  <c r="EC764" i="5"/>
  <c r="EB764" i="5"/>
  <c r="EA764" i="5"/>
  <c r="DZ764" i="5"/>
  <c r="DY764" i="5"/>
  <c r="DX764" i="5"/>
  <c r="DW764" i="5"/>
  <c r="DV764" i="5"/>
  <c r="EK763" i="5"/>
  <c r="EJ763" i="5"/>
  <c r="EI763" i="5"/>
  <c r="EH763" i="5"/>
  <c r="EG763" i="5"/>
  <c r="EF763" i="5"/>
  <c r="EE763" i="5"/>
  <c r="ED763" i="5"/>
  <c r="EC763" i="5"/>
  <c r="EB763" i="5"/>
  <c r="EA763" i="5"/>
  <c r="DZ763" i="5"/>
  <c r="DY763" i="5"/>
  <c r="DX763" i="5"/>
  <c r="DW763" i="5"/>
  <c r="DV763" i="5"/>
  <c r="EK762" i="5"/>
  <c r="EJ762" i="5"/>
  <c r="EI762" i="5"/>
  <c r="EH762" i="5"/>
  <c r="EG762" i="5"/>
  <c r="EF762" i="5"/>
  <c r="EE762" i="5"/>
  <c r="ED762" i="5"/>
  <c r="EC762" i="5"/>
  <c r="EB762" i="5"/>
  <c r="EA762" i="5"/>
  <c r="DZ762" i="5"/>
  <c r="DY762" i="5"/>
  <c r="DX762" i="5"/>
  <c r="DW762" i="5"/>
  <c r="DV762" i="5"/>
  <c r="EK761" i="5"/>
  <c r="EJ761" i="5"/>
  <c r="EI761" i="5"/>
  <c r="EH761" i="5"/>
  <c r="EG761" i="5"/>
  <c r="EF761" i="5"/>
  <c r="EE761" i="5"/>
  <c r="ED761" i="5"/>
  <c r="EC761" i="5"/>
  <c r="EB761" i="5"/>
  <c r="EA761" i="5"/>
  <c r="DZ761" i="5"/>
  <c r="DY761" i="5"/>
  <c r="DX761" i="5"/>
  <c r="DW761" i="5"/>
  <c r="DV761" i="5"/>
  <c r="EK760" i="5"/>
  <c r="EJ760" i="5"/>
  <c r="EI760" i="5"/>
  <c r="EH760" i="5"/>
  <c r="EG760" i="5"/>
  <c r="EF760" i="5"/>
  <c r="EE760" i="5"/>
  <c r="ED760" i="5"/>
  <c r="EC760" i="5"/>
  <c r="EB760" i="5"/>
  <c r="EA760" i="5"/>
  <c r="DZ760" i="5"/>
  <c r="DY760" i="5"/>
  <c r="DX760" i="5"/>
  <c r="DW760" i="5"/>
  <c r="DV760" i="5"/>
  <c r="EK759" i="5"/>
  <c r="EJ759" i="5"/>
  <c r="EI759" i="5"/>
  <c r="EH759" i="5"/>
  <c r="EG759" i="5"/>
  <c r="EF759" i="5"/>
  <c r="EE759" i="5"/>
  <c r="ED759" i="5"/>
  <c r="EC759" i="5"/>
  <c r="EB759" i="5"/>
  <c r="EA759" i="5"/>
  <c r="DZ759" i="5"/>
  <c r="DY759" i="5"/>
  <c r="DX759" i="5"/>
  <c r="DW759" i="5"/>
  <c r="DV759" i="5"/>
  <c r="EK758" i="5"/>
  <c r="EJ758" i="5"/>
  <c r="EI758" i="5"/>
  <c r="EH758" i="5"/>
  <c r="EG758" i="5"/>
  <c r="EF758" i="5"/>
  <c r="EE758" i="5"/>
  <c r="ED758" i="5"/>
  <c r="EC758" i="5"/>
  <c r="EB758" i="5"/>
  <c r="EA758" i="5"/>
  <c r="DZ758" i="5"/>
  <c r="DY758" i="5"/>
  <c r="DX758" i="5"/>
  <c r="DW758" i="5"/>
  <c r="DV758" i="5"/>
  <c r="EK757" i="5"/>
  <c r="EJ757" i="5"/>
  <c r="EI757" i="5"/>
  <c r="EH757" i="5"/>
  <c r="EG757" i="5"/>
  <c r="EF757" i="5"/>
  <c r="EE757" i="5"/>
  <c r="ED757" i="5"/>
  <c r="EC757" i="5"/>
  <c r="EB757" i="5"/>
  <c r="EA757" i="5"/>
  <c r="DZ757" i="5"/>
  <c r="DY757" i="5"/>
  <c r="DX757" i="5"/>
  <c r="DW757" i="5"/>
  <c r="DV757" i="5"/>
  <c r="EK756" i="5"/>
  <c r="EJ756" i="5"/>
  <c r="EI756" i="5"/>
  <c r="EH756" i="5"/>
  <c r="EG756" i="5"/>
  <c r="EF756" i="5"/>
  <c r="EE756" i="5"/>
  <c r="ED756" i="5"/>
  <c r="EC756" i="5"/>
  <c r="EB756" i="5"/>
  <c r="EA756" i="5"/>
  <c r="DZ756" i="5"/>
  <c r="DY756" i="5"/>
  <c r="DX756" i="5"/>
  <c r="DW756" i="5"/>
  <c r="DV756" i="5"/>
  <c r="EK755" i="5"/>
  <c r="EJ755" i="5"/>
  <c r="EI755" i="5"/>
  <c r="EH755" i="5"/>
  <c r="EG755" i="5"/>
  <c r="EF755" i="5"/>
  <c r="EE755" i="5"/>
  <c r="ED755" i="5"/>
  <c r="EC755" i="5"/>
  <c r="EB755" i="5"/>
  <c r="EA755" i="5"/>
  <c r="DZ755" i="5"/>
  <c r="DY755" i="5"/>
  <c r="DX755" i="5"/>
  <c r="DW755" i="5"/>
  <c r="DV755" i="5"/>
  <c r="EK754" i="5"/>
  <c r="EJ754" i="5"/>
  <c r="EI754" i="5"/>
  <c r="EH754" i="5"/>
  <c r="EG754" i="5"/>
  <c r="EF754" i="5"/>
  <c r="EE754" i="5"/>
  <c r="ED754" i="5"/>
  <c r="EC754" i="5"/>
  <c r="EB754" i="5"/>
  <c r="EA754" i="5"/>
  <c r="DZ754" i="5"/>
  <c r="DY754" i="5"/>
  <c r="DX754" i="5"/>
  <c r="DW754" i="5"/>
  <c r="DV754" i="5"/>
  <c r="EK753" i="5"/>
  <c r="EJ753" i="5"/>
  <c r="EI753" i="5"/>
  <c r="EH753" i="5"/>
  <c r="EG753" i="5"/>
  <c r="EF753" i="5"/>
  <c r="EE753" i="5"/>
  <c r="ED753" i="5"/>
  <c r="EC753" i="5"/>
  <c r="EB753" i="5"/>
  <c r="EA753" i="5"/>
  <c r="DZ753" i="5"/>
  <c r="DY753" i="5"/>
  <c r="DX753" i="5"/>
  <c r="DW753" i="5"/>
  <c r="DV753" i="5"/>
  <c r="EK752" i="5"/>
  <c r="EJ752" i="5"/>
  <c r="EI752" i="5"/>
  <c r="EH752" i="5"/>
  <c r="EG752" i="5"/>
  <c r="EF752" i="5"/>
  <c r="EE752" i="5"/>
  <c r="ED752" i="5"/>
  <c r="EC752" i="5"/>
  <c r="EB752" i="5"/>
  <c r="EA752" i="5"/>
  <c r="DZ752" i="5"/>
  <c r="DY752" i="5"/>
  <c r="DX752" i="5"/>
  <c r="DW752" i="5"/>
  <c r="DV752" i="5"/>
  <c r="EK751" i="5"/>
  <c r="EJ751" i="5"/>
  <c r="EI751" i="5"/>
  <c r="EH751" i="5"/>
  <c r="EG751" i="5"/>
  <c r="EF751" i="5"/>
  <c r="EE751" i="5"/>
  <c r="ED751" i="5"/>
  <c r="EC751" i="5"/>
  <c r="EB751" i="5"/>
  <c r="EA751" i="5"/>
  <c r="DZ751" i="5"/>
  <c r="DY751" i="5"/>
  <c r="DX751" i="5"/>
  <c r="DW751" i="5"/>
  <c r="DV751" i="5"/>
  <c r="EK750" i="5"/>
  <c r="EJ750" i="5"/>
  <c r="EI750" i="5"/>
  <c r="EH750" i="5"/>
  <c r="EG750" i="5"/>
  <c r="EF750" i="5"/>
  <c r="EE750" i="5"/>
  <c r="ED750" i="5"/>
  <c r="EC750" i="5"/>
  <c r="EB750" i="5"/>
  <c r="EA750" i="5"/>
  <c r="DZ750" i="5"/>
  <c r="DY750" i="5"/>
  <c r="DX750" i="5"/>
  <c r="DW750" i="5"/>
  <c r="DV750" i="5"/>
  <c r="EK749" i="5"/>
  <c r="EJ749" i="5"/>
  <c r="EI749" i="5"/>
  <c r="EH749" i="5"/>
  <c r="EG749" i="5"/>
  <c r="EF749" i="5"/>
  <c r="EE749" i="5"/>
  <c r="ED749" i="5"/>
  <c r="EC749" i="5"/>
  <c r="EB749" i="5"/>
  <c r="EA749" i="5"/>
  <c r="DZ749" i="5"/>
  <c r="DY749" i="5"/>
  <c r="DX749" i="5"/>
  <c r="DW749" i="5"/>
  <c r="DV749" i="5"/>
  <c r="EK748" i="5"/>
  <c r="EJ748" i="5"/>
  <c r="EI748" i="5"/>
  <c r="EH748" i="5"/>
  <c r="EG748" i="5"/>
  <c r="EF748" i="5"/>
  <c r="EE748" i="5"/>
  <c r="ED748" i="5"/>
  <c r="EC748" i="5"/>
  <c r="EB748" i="5"/>
  <c r="EA748" i="5"/>
  <c r="DZ748" i="5"/>
  <c r="DY748" i="5"/>
  <c r="DX748" i="5"/>
  <c r="DW748" i="5"/>
  <c r="DV748" i="5"/>
  <c r="EK747" i="5"/>
  <c r="EJ747" i="5"/>
  <c r="EI747" i="5"/>
  <c r="EH747" i="5"/>
  <c r="EG747" i="5"/>
  <c r="EF747" i="5"/>
  <c r="EE747" i="5"/>
  <c r="ED747" i="5"/>
  <c r="EC747" i="5"/>
  <c r="EB747" i="5"/>
  <c r="EA747" i="5"/>
  <c r="DZ747" i="5"/>
  <c r="DY747" i="5"/>
  <c r="DX747" i="5"/>
  <c r="DW747" i="5"/>
  <c r="DV747" i="5"/>
  <c r="EK746" i="5"/>
  <c r="EJ746" i="5"/>
  <c r="EI746" i="5"/>
  <c r="EH746" i="5"/>
  <c r="EG746" i="5"/>
  <c r="EF746" i="5"/>
  <c r="EE746" i="5"/>
  <c r="ED746" i="5"/>
  <c r="EC746" i="5"/>
  <c r="EB746" i="5"/>
  <c r="EA746" i="5"/>
  <c r="DZ746" i="5"/>
  <c r="DY746" i="5"/>
  <c r="DX746" i="5"/>
  <c r="DW746" i="5"/>
  <c r="DV746" i="5"/>
  <c r="EK745" i="5"/>
  <c r="EJ745" i="5"/>
  <c r="EI745" i="5"/>
  <c r="EH745" i="5"/>
  <c r="EG745" i="5"/>
  <c r="EF745" i="5"/>
  <c r="EE745" i="5"/>
  <c r="ED745" i="5"/>
  <c r="EC745" i="5"/>
  <c r="EB745" i="5"/>
  <c r="EA745" i="5"/>
  <c r="DZ745" i="5"/>
  <c r="DY745" i="5"/>
  <c r="DX745" i="5"/>
  <c r="DW745" i="5"/>
  <c r="DV745" i="5"/>
  <c r="EK744" i="5"/>
  <c r="EJ744" i="5"/>
  <c r="EI744" i="5"/>
  <c r="EH744" i="5"/>
  <c r="EG744" i="5"/>
  <c r="EF744" i="5"/>
  <c r="EE744" i="5"/>
  <c r="ED744" i="5"/>
  <c r="EC744" i="5"/>
  <c r="EB744" i="5"/>
  <c r="EA744" i="5"/>
  <c r="DZ744" i="5"/>
  <c r="DY744" i="5"/>
  <c r="DX744" i="5"/>
  <c r="DW744" i="5"/>
  <c r="DV744" i="5"/>
  <c r="EK743" i="5"/>
  <c r="EJ743" i="5"/>
  <c r="EI743" i="5"/>
  <c r="EH743" i="5"/>
  <c r="EG743" i="5"/>
  <c r="EF743" i="5"/>
  <c r="EE743" i="5"/>
  <c r="ED743" i="5"/>
  <c r="EC743" i="5"/>
  <c r="EB743" i="5"/>
  <c r="EA743" i="5"/>
  <c r="DZ743" i="5"/>
  <c r="DY743" i="5"/>
  <c r="DX743" i="5"/>
  <c r="DW743" i="5"/>
  <c r="DV743" i="5"/>
  <c r="EK742" i="5"/>
  <c r="EJ742" i="5"/>
  <c r="EI742" i="5"/>
  <c r="EH742" i="5"/>
  <c r="EG742" i="5"/>
  <c r="EF742" i="5"/>
  <c r="EE742" i="5"/>
  <c r="ED742" i="5"/>
  <c r="EC742" i="5"/>
  <c r="EB742" i="5"/>
  <c r="EA742" i="5"/>
  <c r="DZ742" i="5"/>
  <c r="DY742" i="5"/>
  <c r="DX742" i="5"/>
  <c r="DW742" i="5"/>
  <c r="DV742" i="5"/>
  <c r="EK741" i="5"/>
  <c r="EJ741" i="5"/>
  <c r="EI741" i="5"/>
  <c r="EH741" i="5"/>
  <c r="EG741" i="5"/>
  <c r="EF741" i="5"/>
  <c r="EE741" i="5"/>
  <c r="ED741" i="5"/>
  <c r="EC741" i="5"/>
  <c r="EB741" i="5"/>
  <c r="EA741" i="5"/>
  <c r="DZ741" i="5"/>
  <c r="DY741" i="5"/>
  <c r="DX741" i="5"/>
  <c r="DW741" i="5"/>
  <c r="DV741" i="5"/>
  <c r="EK740" i="5"/>
  <c r="EJ740" i="5"/>
  <c r="EI740" i="5"/>
  <c r="EH740" i="5"/>
  <c r="EG740" i="5"/>
  <c r="EF740" i="5"/>
  <c r="EE740" i="5"/>
  <c r="ED740" i="5"/>
  <c r="EC740" i="5"/>
  <c r="EB740" i="5"/>
  <c r="EA740" i="5"/>
  <c r="DZ740" i="5"/>
  <c r="DY740" i="5"/>
  <c r="DX740" i="5"/>
  <c r="DW740" i="5"/>
  <c r="DV740" i="5"/>
  <c r="EK739" i="5"/>
  <c r="EJ739" i="5"/>
  <c r="EI739" i="5"/>
  <c r="EH739" i="5"/>
  <c r="EG739" i="5"/>
  <c r="EF739" i="5"/>
  <c r="EE739" i="5"/>
  <c r="ED739" i="5"/>
  <c r="EC739" i="5"/>
  <c r="EB739" i="5"/>
  <c r="EA739" i="5"/>
  <c r="DZ739" i="5"/>
  <c r="DY739" i="5"/>
  <c r="DX739" i="5"/>
  <c r="DW739" i="5"/>
  <c r="DV739" i="5"/>
  <c r="EK738" i="5"/>
  <c r="EJ738" i="5"/>
  <c r="EI738" i="5"/>
  <c r="EH738" i="5"/>
  <c r="EG738" i="5"/>
  <c r="EF738" i="5"/>
  <c r="EE738" i="5"/>
  <c r="ED738" i="5"/>
  <c r="EC738" i="5"/>
  <c r="EB738" i="5"/>
  <c r="EA738" i="5"/>
  <c r="DZ738" i="5"/>
  <c r="DY738" i="5"/>
  <c r="DX738" i="5"/>
  <c r="DW738" i="5"/>
  <c r="DV738" i="5"/>
  <c r="EK737" i="5"/>
  <c r="EJ737" i="5"/>
  <c r="EI737" i="5"/>
  <c r="EH737" i="5"/>
  <c r="EG737" i="5"/>
  <c r="EF737" i="5"/>
  <c r="EE737" i="5"/>
  <c r="ED737" i="5"/>
  <c r="EC737" i="5"/>
  <c r="EB737" i="5"/>
  <c r="EA737" i="5"/>
  <c r="DZ737" i="5"/>
  <c r="DY737" i="5"/>
  <c r="DX737" i="5"/>
  <c r="DW737" i="5"/>
  <c r="DV737" i="5"/>
  <c r="EK736" i="5"/>
  <c r="EJ736" i="5"/>
  <c r="EI736" i="5"/>
  <c r="EH736" i="5"/>
  <c r="EG736" i="5"/>
  <c r="EF736" i="5"/>
  <c r="EE736" i="5"/>
  <c r="ED736" i="5"/>
  <c r="EC736" i="5"/>
  <c r="EB736" i="5"/>
  <c r="EA736" i="5"/>
  <c r="DZ736" i="5"/>
  <c r="DY736" i="5"/>
  <c r="DX736" i="5"/>
  <c r="DW736" i="5"/>
  <c r="DV736" i="5"/>
  <c r="EK735" i="5"/>
  <c r="EJ735" i="5"/>
  <c r="EI735" i="5"/>
  <c r="EH735" i="5"/>
  <c r="EG735" i="5"/>
  <c r="EF735" i="5"/>
  <c r="EE735" i="5"/>
  <c r="ED735" i="5"/>
  <c r="EC735" i="5"/>
  <c r="EB735" i="5"/>
  <c r="EA735" i="5"/>
  <c r="DZ735" i="5"/>
  <c r="DY735" i="5"/>
  <c r="DX735" i="5"/>
  <c r="DW735" i="5"/>
  <c r="DV735" i="5"/>
  <c r="EK734" i="5"/>
  <c r="EJ734" i="5"/>
  <c r="EI734" i="5"/>
  <c r="EH734" i="5"/>
  <c r="EG734" i="5"/>
  <c r="EF734" i="5"/>
  <c r="EE734" i="5"/>
  <c r="ED734" i="5"/>
  <c r="EC734" i="5"/>
  <c r="EB734" i="5"/>
  <c r="EA734" i="5"/>
  <c r="DZ734" i="5"/>
  <c r="DY734" i="5"/>
  <c r="DX734" i="5"/>
  <c r="DW734" i="5"/>
  <c r="DV734" i="5"/>
  <c r="EK733" i="5"/>
  <c r="EJ733" i="5"/>
  <c r="EI733" i="5"/>
  <c r="EH733" i="5"/>
  <c r="EG733" i="5"/>
  <c r="EF733" i="5"/>
  <c r="EE733" i="5"/>
  <c r="ED733" i="5"/>
  <c r="EC733" i="5"/>
  <c r="EB733" i="5"/>
  <c r="EA733" i="5"/>
  <c r="DZ733" i="5"/>
  <c r="DY733" i="5"/>
  <c r="DX733" i="5"/>
  <c r="DW733" i="5"/>
  <c r="DV733" i="5"/>
  <c r="EK732" i="5"/>
  <c r="EJ732" i="5"/>
  <c r="EI732" i="5"/>
  <c r="EH732" i="5"/>
  <c r="EG732" i="5"/>
  <c r="EF732" i="5"/>
  <c r="EE732" i="5"/>
  <c r="ED732" i="5"/>
  <c r="EC732" i="5"/>
  <c r="EB732" i="5"/>
  <c r="EA732" i="5"/>
  <c r="DZ732" i="5"/>
  <c r="DY732" i="5"/>
  <c r="DX732" i="5"/>
  <c r="DW732" i="5"/>
  <c r="DV732" i="5"/>
  <c r="EK731" i="5"/>
  <c r="EJ731" i="5"/>
  <c r="EI731" i="5"/>
  <c r="EH731" i="5"/>
  <c r="EG731" i="5"/>
  <c r="EF731" i="5"/>
  <c r="EE731" i="5"/>
  <c r="ED731" i="5"/>
  <c r="EC731" i="5"/>
  <c r="EB731" i="5"/>
  <c r="EA731" i="5"/>
  <c r="DZ731" i="5"/>
  <c r="DY731" i="5"/>
  <c r="DX731" i="5"/>
  <c r="DW731" i="5"/>
  <c r="DV731" i="5"/>
  <c r="EK730" i="5"/>
  <c r="EJ730" i="5"/>
  <c r="EI730" i="5"/>
  <c r="EH730" i="5"/>
  <c r="EG730" i="5"/>
  <c r="EF730" i="5"/>
  <c r="EE730" i="5"/>
  <c r="ED730" i="5"/>
  <c r="EC730" i="5"/>
  <c r="EB730" i="5"/>
  <c r="EA730" i="5"/>
  <c r="DZ730" i="5"/>
  <c r="DY730" i="5"/>
  <c r="DX730" i="5"/>
  <c r="DW730" i="5"/>
  <c r="DV730" i="5"/>
  <c r="EK729" i="5"/>
  <c r="EJ729" i="5"/>
  <c r="EI729" i="5"/>
  <c r="EH729" i="5"/>
  <c r="EG729" i="5"/>
  <c r="EF729" i="5"/>
  <c r="EE729" i="5"/>
  <c r="ED729" i="5"/>
  <c r="EC729" i="5"/>
  <c r="EB729" i="5"/>
  <c r="EA729" i="5"/>
  <c r="DZ729" i="5"/>
  <c r="DY729" i="5"/>
  <c r="DX729" i="5"/>
  <c r="DW729" i="5"/>
  <c r="DV729" i="5"/>
  <c r="EK728" i="5"/>
  <c r="EJ728" i="5"/>
  <c r="EI728" i="5"/>
  <c r="EH728" i="5"/>
  <c r="EG728" i="5"/>
  <c r="EF728" i="5"/>
  <c r="EE728" i="5"/>
  <c r="ED728" i="5"/>
  <c r="EC728" i="5"/>
  <c r="EB728" i="5"/>
  <c r="EA728" i="5"/>
  <c r="DZ728" i="5"/>
  <c r="DY728" i="5"/>
  <c r="DX728" i="5"/>
  <c r="DW728" i="5"/>
  <c r="DV728" i="5"/>
  <c r="EK727" i="5"/>
  <c r="EJ727" i="5"/>
  <c r="EI727" i="5"/>
  <c r="EH727" i="5"/>
  <c r="EG727" i="5"/>
  <c r="EF727" i="5"/>
  <c r="EE727" i="5"/>
  <c r="ED727" i="5"/>
  <c r="EC727" i="5"/>
  <c r="EB727" i="5"/>
  <c r="EA727" i="5"/>
  <c r="DZ727" i="5"/>
  <c r="DY727" i="5"/>
  <c r="DX727" i="5"/>
  <c r="DW727" i="5"/>
  <c r="DV727" i="5"/>
  <c r="EK726" i="5"/>
  <c r="EJ726" i="5"/>
  <c r="EI726" i="5"/>
  <c r="EH726" i="5"/>
  <c r="EG726" i="5"/>
  <c r="EF726" i="5"/>
  <c r="EE726" i="5"/>
  <c r="ED726" i="5"/>
  <c r="EC726" i="5"/>
  <c r="EB726" i="5"/>
  <c r="EA726" i="5"/>
  <c r="DZ726" i="5"/>
  <c r="DY726" i="5"/>
  <c r="DX726" i="5"/>
  <c r="DW726" i="5"/>
  <c r="DV726" i="5"/>
  <c r="EK725" i="5"/>
  <c r="EJ725" i="5"/>
  <c r="EI725" i="5"/>
  <c r="EH725" i="5"/>
  <c r="EG725" i="5"/>
  <c r="EF725" i="5"/>
  <c r="EE725" i="5"/>
  <c r="ED725" i="5"/>
  <c r="EC725" i="5"/>
  <c r="EB725" i="5"/>
  <c r="EA725" i="5"/>
  <c r="DZ725" i="5"/>
  <c r="DY725" i="5"/>
  <c r="DX725" i="5"/>
  <c r="DW725" i="5"/>
  <c r="DV725" i="5"/>
  <c r="EK724" i="5"/>
  <c r="EJ724" i="5"/>
  <c r="EI724" i="5"/>
  <c r="EH724" i="5"/>
  <c r="EG724" i="5"/>
  <c r="EF724" i="5"/>
  <c r="EE724" i="5"/>
  <c r="ED724" i="5"/>
  <c r="EC724" i="5"/>
  <c r="EB724" i="5"/>
  <c r="EA724" i="5"/>
  <c r="DZ724" i="5"/>
  <c r="DY724" i="5"/>
  <c r="DX724" i="5"/>
  <c r="DW724" i="5"/>
  <c r="DV724" i="5"/>
  <c r="EK723" i="5"/>
  <c r="EJ723" i="5"/>
  <c r="EI723" i="5"/>
  <c r="EH723" i="5"/>
  <c r="EG723" i="5"/>
  <c r="EF723" i="5"/>
  <c r="EE723" i="5"/>
  <c r="ED723" i="5"/>
  <c r="EC723" i="5"/>
  <c r="EB723" i="5"/>
  <c r="EA723" i="5"/>
  <c r="DZ723" i="5"/>
  <c r="DY723" i="5"/>
  <c r="DX723" i="5"/>
  <c r="DW723" i="5"/>
  <c r="DV723" i="5"/>
  <c r="EK722" i="5"/>
  <c r="EJ722" i="5"/>
  <c r="EI722" i="5"/>
  <c r="EH722" i="5"/>
  <c r="EG722" i="5"/>
  <c r="EF722" i="5"/>
  <c r="EE722" i="5"/>
  <c r="ED722" i="5"/>
  <c r="EC722" i="5"/>
  <c r="EB722" i="5"/>
  <c r="EA722" i="5"/>
  <c r="DZ722" i="5"/>
  <c r="DY722" i="5"/>
  <c r="DX722" i="5"/>
  <c r="DW722" i="5"/>
  <c r="DV722" i="5"/>
  <c r="EK721" i="5"/>
  <c r="EJ721" i="5"/>
  <c r="EI721" i="5"/>
  <c r="EH721" i="5"/>
  <c r="EG721" i="5"/>
  <c r="EF721" i="5"/>
  <c r="EE721" i="5"/>
  <c r="ED721" i="5"/>
  <c r="EC721" i="5"/>
  <c r="EB721" i="5"/>
  <c r="EA721" i="5"/>
  <c r="DZ721" i="5"/>
  <c r="DY721" i="5"/>
  <c r="DX721" i="5"/>
  <c r="DW721" i="5"/>
  <c r="DV721" i="5"/>
  <c r="EK720" i="5"/>
  <c r="EJ720" i="5"/>
  <c r="EI720" i="5"/>
  <c r="EH720" i="5"/>
  <c r="EG720" i="5"/>
  <c r="EF720" i="5"/>
  <c r="EE720" i="5"/>
  <c r="ED720" i="5"/>
  <c r="EC720" i="5"/>
  <c r="EB720" i="5"/>
  <c r="EA720" i="5"/>
  <c r="DZ720" i="5"/>
  <c r="DY720" i="5"/>
  <c r="DX720" i="5"/>
  <c r="DW720" i="5"/>
  <c r="DV720" i="5"/>
  <c r="EK719" i="5"/>
  <c r="EJ719" i="5"/>
  <c r="EI719" i="5"/>
  <c r="EH719" i="5"/>
  <c r="EG719" i="5"/>
  <c r="EF719" i="5"/>
  <c r="EE719" i="5"/>
  <c r="ED719" i="5"/>
  <c r="EC719" i="5"/>
  <c r="EB719" i="5"/>
  <c r="EA719" i="5"/>
  <c r="DZ719" i="5"/>
  <c r="DY719" i="5"/>
  <c r="DX719" i="5"/>
  <c r="DW719" i="5"/>
  <c r="DV719" i="5"/>
  <c r="EK718" i="5"/>
  <c r="EJ718" i="5"/>
  <c r="EI718" i="5"/>
  <c r="EH718" i="5"/>
  <c r="EG718" i="5"/>
  <c r="EF718" i="5"/>
  <c r="EE718" i="5"/>
  <c r="ED718" i="5"/>
  <c r="EC718" i="5"/>
  <c r="EB718" i="5"/>
  <c r="EA718" i="5"/>
  <c r="DZ718" i="5"/>
  <c r="DY718" i="5"/>
  <c r="DX718" i="5"/>
  <c r="DW718" i="5"/>
  <c r="DV718" i="5"/>
  <c r="EK717" i="5"/>
  <c r="EJ717" i="5"/>
  <c r="EI717" i="5"/>
  <c r="EH717" i="5"/>
  <c r="EG717" i="5"/>
  <c r="EF717" i="5"/>
  <c r="EE717" i="5"/>
  <c r="ED717" i="5"/>
  <c r="EC717" i="5"/>
  <c r="EB717" i="5"/>
  <c r="EA717" i="5"/>
  <c r="DZ717" i="5"/>
  <c r="DY717" i="5"/>
  <c r="DX717" i="5"/>
  <c r="DW717" i="5"/>
  <c r="DV717" i="5"/>
  <c r="EK716" i="5"/>
  <c r="EJ716" i="5"/>
  <c r="EI716" i="5"/>
  <c r="EH716" i="5"/>
  <c r="EG716" i="5"/>
  <c r="EF716" i="5"/>
  <c r="EE716" i="5"/>
  <c r="ED716" i="5"/>
  <c r="EC716" i="5"/>
  <c r="EB716" i="5"/>
  <c r="EA716" i="5"/>
  <c r="DZ716" i="5"/>
  <c r="DY716" i="5"/>
  <c r="DX716" i="5"/>
  <c r="DW716" i="5"/>
  <c r="DV716" i="5"/>
  <c r="EK715" i="5"/>
  <c r="EJ715" i="5"/>
  <c r="EI715" i="5"/>
  <c r="EH715" i="5"/>
  <c r="EG715" i="5"/>
  <c r="EF715" i="5"/>
  <c r="EE715" i="5"/>
  <c r="ED715" i="5"/>
  <c r="EC715" i="5"/>
  <c r="EB715" i="5"/>
  <c r="EA715" i="5"/>
  <c r="DZ715" i="5"/>
  <c r="DY715" i="5"/>
  <c r="DX715" i="5"/>
  <c r="DW715" i="5"/>
  <c r="DV715" i="5"/>
  <c r="EK714" i="5"/>
  <c r="EJ714" i="5"/>
  <c r="EI714" i="5"/>
  <c r="EH714" i="5"/>
  <c r="EG714" i="5"/>
  <c r="EF714" i="5"/>
  <c r="EE714" i="5"/>
  <c r="ED714" i="5"/>
  <c r="EC714" i="5"/>
  <c r="EB714" i="5"/>
  <c r="EA714" i="5"/>
  <c r="DZ714" i="5"/>
  <c r="DY714" i="5"/>
  <c r="DX714" i="5"/>
  <c r="DW714" i="5"/>
  <c r="DV714" i="5"/>
  <c r="EK713" i="5"/>
  <c r="EJ713" i="5"/>
  <c r="EI713" i="5"/>
  <c r="EH713" i="5"/>
  <c r="EG713" i="5"/>
  <c r="EF713" i="5"/>
  <c r="EE713" i="5"/>
  <c r="ED713" i="5"/>
  <c r="EC713" i="5"/>
  <c r="EB713" i="5"/>
  <c r="EA713" i="5"/>
  <c r="DZ713" i="5"/>
  <c r="DY713" i="5"/>
  <c r="DX713" i="5"/>
  <c r="DW713" i="5"/>
  <c r="DV713" i="5"/>
  <c r="EK712" i="5"/>
  <c r="EJ712" i="5"/>
  <c r="EI712" i="5"/>
  <c r="EH712" i="5"/>
  <c r="EG712" i="5"/>
  <c r="EF712" i="5"/>
  <c r="EE712" i="5"/>
  <c r="ED712" i="5"/>
  <c r="EC712" i="5"/>
  <c r="EB712" i="5"/>
  <c r="EA712" i="5"/>
  <c r="DZ712" i="5"/>
  <c r="DY712" i="5"/>
  <c r="DX712" i="5"/>
  <c r="DW712" i="5"/>
  <c r="DV712" i="5"/>
  <c r="EK711" i="5"/>
  <c r="EJ711" i="5"/>
  <c r="EI711" i="5"/>
  <c r="EH711" i="5"/>
  <c r="EG711" i="5"/>
  <c r="EF711" i="5"/>
  <c r="EE711" i="5"/>
  <c r="ED711" i="5"/>
  <c r="EC711" i="5"/>
  <c r="EB711" i="5"/>
  <c r="EA711" i="5"/>
  <c r="DZ711" i="5"/>
  <c r="DY711" i="5"/>
  <c r="DX711" i="5"/>
  <c r="DW711" i="5"/>
  <c r="DV711" i="5"/>
  <c r="EK710" i="5"/>
  <c r="EJ710" i="5"/>
  <c r="EI710" i="5"/>
  <c r="EH710" i="5"/>
  <c r="EG710" i="5"/>
  <c r="EF710" i="5"/>
  <c r="EE710" i="5"/>
  <c r="ED710" i="5"/>
  <c r="EC710" i="5"/>
  <c r="EB710" i="5"/>
  <c r="EA710" i="5"/>
  <c r="DZ710" i="5"/>
  <c r="DY710" i="5"/>
  <c r="DX710" i="5"/>
  <c r="DW710" i="5"/>
  <c r="DV710" i="5"/>
  <c r="EK709" i="5"/>
  <c r="EJ709" i="5"/>
  <c r="EI709" i="5"/>
  <c r="EH709" i="5"/>
  <c r="EG709" i="5"/>
  <c r="EF709" i="5"/>
  <c r="EE709" i="5"/>
  <c r="ED709" i="5"/>
  <c r="EC709" i="5"/>
  <c r="EB709" i="5"/>
  <c r="EA709" i="5"/>
  <c r="DZ709" i="5"/>
  <c r="DY709" i="5"/>
  <c r="DX709" i="5"/>
  <c r="DW709" i="5"/>
  <c r="DV709" i="5"/>
  <c r="EK708" i="5"/>
  <c r="EJ708" i="5"/>
  <c r="EI708" i="5"/>
  <c r="EH708" i="5"/>
  <c r="EG708" i="5"/>
  <c r="EF708" i="5"/>
  <c r="EE708" i="5"/>
  <c r="ED708" i="5"/>
  <c r="EC708" i="5"/>
  <c r="EB708" i="5"/>
  <c r="EA708" i="5"/>
  <c r="DZ708" i="5"/>
  <c r="DY708" i="5"/>
  <c r="DX708" i="5"/>
  <c r="DW708" i="5"/>
  <c r="DV708" i="5"/>
  <c r="EK707" i="5"/>
  <c r="EJ707" i="5"/>
  <c r="EI707" i="5"/>
  <c r="EH707" i="5"/>
  <c r="EG707" i="5"/>
  <c r="EF707" i="5"/>
  <c r="EE707" i="5"/>
  <c r="ED707" i="5"/>
  <c r="EC707" i="5"/>
  <c r="EB707" i="5"/>
  <c r="EA707" i="5"/>
  <c r="DZ707" i="5"/>
  <c r="DY707" i="5"/>
  <c r="DX707" i="5"/>
  <c r="DW707" i="5"/>
  <c r="DV707" i="5"/>
  <c r="EK706" i="5"/>
  <c r="EJ706" i="5"/>
  <c r="EI706" i="5"/>
  <c r="EH706" i="5"/>
  <c r="EG706" i="5"/>
  <c r="EF706" i="5"/>
  <c r="EE706" i="5"/>
  <c r="ED706" i="5"/>
  <c r="EC706" i="5"/>
  <c r="EB706" i="5"/>
  <c r="EA706" i="5"/>
  <c r="DZ706" i="5"/>
  <c r="DY706" i="5"/>
  <c r="DX706" i="5"/>
  <c r="DW706" i="5"/>
  <c r="DV706" i="5"/>
  <c r="EK705" i="5"/>
  <c r="EJ705" i="5"/>
  <c r="EI705" i="5"/>
  <c r="EH705" i="5"/>
  <c r="EG705" i="5"/>
  <c r="EF705" i="5"/>
  <c r="EE705" i="5"/>
  <c r="ED705" i="5"/>
  <c r="EC705" i="5"/>
  <c r="EB705" i="5"/>
  <c r="EA705" i="5"/>
  <c r="DZ705" i="5"/>
  <c r="DY705" i="5"/>
  <c r="DX705" i="5"/>
  <c r="DW705" i="5"/>
  <c r="DV705" i="5"/>
  <c r="EK704" i="5"/>
  <c r="EJ704" i="5"/>
  <c r="EI704" i="5"/>
  <c r="EH704" i="5"/>
  <c r="EG704" i="5"/>
  <c r="EF704" i="5"/>
  <c r="EE704" i="5"/>
  <c r="ED704" i="5"/>
  <c r="EC704" i="5"/>
  <c r="EB704" i="5"/>
  <c r="EA704" i="5"/>
  <c r="DZ704" i="5"/>
  <c r="DY704" i="5"/>
  <c r="DX704" i="5"/>
  <c r="DW704" i="5"/>
  <c r="DV704" i="5"/>
  <c r="EK703" i="5"/>
  <c r="EJ703" i="5"/>
  <c r="EI703" i="5"/>
  <c r="EH703" i="5"/>
  <c r="EG703" i="5"/>
  <c r="EF703" i="5"/>
  <c r="EE703" i="5"/>
  <c r="ED703" i="5"/>
  <c r="EC703" i="5"/>
  <c r="EB703" i="5"/>
  <c r="EA703" i="5"/>
  <c r="DZ703" i="5"/>
  <c r="DY703" i="5"/>
  <c r="DX703" i="5"/>
  <c r="DW703" i="5"/>
  <c r="DV703" i="5"/>
  <c r="EK702" i="5"/>
  <c r="EJ702" i="5"/>
  <c r="EI702" i="5"/>
  <c r="EH702" i="5"/>
  <c r="EG702" i="5"/>
  <c r="EF702" i="5"/>
  <c r="EE702" i="5"/>
  <c r="ED702" i="5"/>
  <c r="EC702" i="5"/>
  <c r="EB702" i="5"/>
  <c r="EA702" i="5"/>
  <c r="DZ702" i="5"/>
  <c r="DY702" i="5"/>
  <c r="DX702" i="5"/>
  <c r="DW702" i="5"/>
  <c r="DV702" i="5"/>
  <c r="EK701" i="5"/>
  <c r="EJ701" i="5"/>
  <c r="EI701" i="5"/>
  <c r="EH701" i="5"/>
  <c r="EG701" i="5"/>
  <c r="EF701" i="5"/>
  <c r="EE701" i="5"/>
  <c r="ED701" i="5"/>
  <c r="EC701" i="5"/>
  <c r="EB701" i="5"/>
  <c r="EA701" i="5"/>
  <c r="DZ701" i="5"/>
  <c r="DY701" i="5"/>
  <c r="DX701" i="5"/>
  <c r="DW701" i="5"/>
  <c r="DV701" i="5"/>
  <c r="EK700" i="5"/>
  <c r="EJ700" i="5"/>
  <c r="EI700" i="5"/>
  <c r="EH700" i="5"/>
  <c r="EG700" i="5"/>
  <c r="EF700" i="5"/>
  <c r="EE700" i="5"/>
  <c r="ED700" i="5"/>
  <c r="EC700" i="5"/>
  <c r="EB700" i="5"/>
  <c r="EA700" i="5"/>
  <c r="DZ700" i="5"/>
  <c r="DY700" i="5"/>
  <c r="DX700" i="5"/>
  <c r="DW700" i="5"/>
  <c r="DV700" i="5"/>
  <c r="EK699" i="5"/>
  <c r="EJ699" i="5"/>
  <c r="EI699" i="5"/>
  <c r="EH699" i="5"/>
  <c r="EG699" i="5"/>
  <c r="EF699" i="5"/>
  <c r="EE699" i="5"/>
  <c r="ED699" i="5"/>
  <c r="EC699" i="5"/>
  <c r="EB699" i="5"/>
  <c r="EA699" i="5"/>
  <c r="DZ699" i="5"/>
  <c r="DY699" i="5"/>
  <c r="DX699" i="5"/>
  <c r="DW699" i="5"/>
  <c r="DV699" i="5"/>
  <c r="EK698" i="5"/>
  <c r="EJ698" i="5"/>
  <c r="EI698" i="5"/>
  <c r="EH698" i="5"/>
  <c r="EG698" i="5"/>
  <c r="EF698" i="5"/>
  <c r="EE698" i="5"/>
  <c r="ED698" i="5"/>
  <c r="EC698" i="5"/>
  <c r="EB698" i="5"/>
  <c r="EA698" i="5"/>
  <c r="DZ698" i="5"/>
  <c r="DY698" i="5"/>
  <c r="DX698" i="5"/>
  <c r="DW698" i="5"/>
  <c r="DV698" i="5"/>
  <c r="EK697" i="5"/>
  <c r="EJ697" i="5"/>
  <c r="EI697" i="5"/>
  <c r="EH697" i="5"/>
  <c r="EG697" i="5"/>
  <c r="EF697" i="5"/>
  <c r="EE697" i="5"/>
  <c r="ED697" i="5"/>
  <c r="EC697" i="5"/>
  <c r="EB697" i="5"/>
  <c r="EA697" i="5"/>
  <c r="DZ697" i="5"/>
  <c r="DY697" i="5"/>
  <c r="DX697" i="5"/>
  <c r="DW697" i="5"/>
  <c r="DV697" i="5"/>
  <c r="EK696" i="5"/>
  <c r="EJ696" i="5"/>
  <c r="EI696" i="5"/>
  <c r="EH696" i="5"/>
  <c r="EG696" i="5"/>
  <c r="EF696" i="5"/>
  <c r="EE696" i="5"/>
  <c r="ED696" i="5"/>
  <c r="EC696" i="5"/>
  <c r="EB696" i="5"/>
  <c r="EA696" i="5"/>
  <c r="DZ696" i="5"/>
  <c r="DY696" i="5"/>
  <c r="DX696" i="5"/>
  <c r="DW696" i="5"/>
  <c r="DV696" i="5"/>
  <c r="EK695" i="5"/>
  <c r="EJ695" i="5"/>
  <c r="EI695" i="5"/>
  <c r="EH695" i="5"/>
  <c r="EG695" i="5"/>
  <c r="EF695" i="5"/>
  <c r="EE695" i="5"/>
  <c r="ED695" i="5"/>
  <c r="EC695" i="5"/>
  <c r="EB695" i="5"/>
  <c r="EA695" i="5"/>
  <c r="DZ695" i="5"/>
  <c r="DY695" i="5"/>
  <c r="DX695" i="5"/>
  <c r="DW695" i="5"/>
  <c r="DV695" i="5"/>
  <c r="EK694" i="5"/>
  <c r="EJ694" i="5"/>
  <c r="EI694" i="5"/>
  <c r="EH694" i="5"/>
  <c r="EG694" i="5"/>
  <c r="EF694" i="5"/>
  <c r="EE694" i="5"/>
  <c r="ED694" i="5"/>
  <c r="EC694" i="5"/>
  <c r="EB694" i="5"/>
  <c r="EA694" i="5"/>
  <c r="DZ694" i="5"/>
  <c r="DY694" i="5"/>
  <c r="DX694" i="5"/>
  <c r="DW694" i="5"/>
  <c r="DV694" i="5"/>
  <c r="EK693" i="5"/>
  <c r="EJ693" i="5"/>
  <c r="EI693" i="5"/>
  <c r="EH693" i="5"/>
  <c r="EG693" i="5"/>
  <c r="EF693" i="5"/>
  <c r="EE693" i="5"/>
  <c r="ED693" i="5"/>
  <c r="EC693" i="5"/>
  <c r="EB693" i="5"/>
  <c r="EA693" i="5"/>
  <c r="DZ693" i="5"/>
  <c r="DY693" i="5"/>
  <c r="DX693" i="5"/>
  <c r="DW693" i="5"/>
  <c r="DV693" i="5"/>
  <c r="EK692" i="5"/>
  <c r="EJ692" i="5"/>
  <c r="EI692" i="5"/>
  <c r="EH692" i="5"/>
  <c r="EG692" i="5"/>
  <c r="EF692" i="5"/>
  <c r="EE692" i="5"/>
  <c r="ED692" i="5"/>
  <c r="EC692" i="5"/>
  <c r="EB692" i="5"/>
  <c r="EA692" i="5"/>
  <c r="DZ692" i="5"/>
  <c r="DY692" i="5"/>
  <c r="DX692" i="5"/>
  <c r="DW692" i="5"/>
  <c r="DV692" i="5"/>
  <c r="EK691" i="5"/>
  <c r="EJ691" i="5"/>
  <c r="EI691" i="5"/>
  <c r="EH691" i="5"/>
  <c r="EG691" i="5"/>
  <c r="EF691" i="5"/>
  <c r="EE691" i="5"/>
  <c r="ED691" i="5"/>
  <c r="EC691" i="5"/>
  <c r="EB691" i="5"/>
  <c r="EA691" i="5"/>
  <c r="DZ691" i="5"/>
  <c r="DY691" i="5"/>
  <c r="DX691" i="5"/>
  <c r="DW691" i="5"/>
  <c r="DV691" i="5"/>
  <c r="EK690" i="5"/>
  <c r="EJ690" i="5"/>
  <c r="EI690" i="5"/>
  <c r="EH690" i="5"/>
  <c r="EG690" i="5"/>
  <c r="EF690" i="5"/>
  <c r="EE690" i="5"/>
  <c r="ED690" i="5"/>
  <c r="EC690" i="5"/>
  <c r="EB690" i="5"/>
  <c r="EA690" i="5"/>
  <c r="DZ690" i="5"/>
  <c r="DY690" i="5"/>
  <c r="DX690" i="5"/>
  <c r="DW690" i="5"/>
  <c r="DV690" i="5"/>
  <c r="EK689" i="5"/>
  <c r="EJ689" i="5"/>
  <c r="EI689" i="5"/>
  <c r="EH689" i="5"/>
  <c r="EG689" i="5"/>
  <c r="EF689" i="5"/>
  <c r="EE689" i="5"/>
  <c r="ED689" i="5"/>
  <c r="EC689" i="5"/>
  <c r="EB689" i="5"/>
  <c r="EA689" i="5"/>
  <c r="DZ689" i="5"/>
  <c r="DY689" i="5"/>
  <c r="DX689" i="5"/>
  <c r="DW689" i="5"/>
  <c r="DV689" i="5"/>
  <c r="EK688" i="5"/>
  <c r="EJ688" i="5"/>
  <c r="EI688" i="5"/>
  <c r="EH688" i="5"/>
  <c r="EG688" i="5"/>
  <c r="EF688" i="5"/>
  <c r="EE688" i="5"/>
  <c r="ED688" i="5"/>
  <c r="EC688" i="5"/>
  <c r="EB688" i="5"/>
  <c r="EA688" i="5"/>
  <c r="DZ688" i="5"/>
  <c r="DY688" i="5"/>
  <c r="DX688" i="5"/>
  <c r="DW688" i="5"/>
  <c r="DV688" i="5"/>
  <c r="EK687" i="5"/>
  <c r="EJ687" i="5"/>
  <c r="EI687" i="5"/>
  <c r="EH687" i="5"/>
  <c r="EG687" i="5"/>
  <c r="EF687" i="5"/>
  <c r="EE687" i="5"/>
  <c r="ED687" i="5"/>
  <c r="EC687" i="5"/>
  <c r="EB687" i="5"/>
  <c r="EA687" i="5"/>
  <c r="DZ687" i="5"/>
  <c r="DY687" i="5"/>
  <c r="DX687" i="5"/>
  <c r="DW687" i="5"/>
  <c r="DV687" i="5"/>
  <c r="EK686" i="5"/>
  <c r="EJ686" i="5"/>
  <c r="EI686" i="5"/>
  <c r="EH686" i="5"/>
  <c r="EG686" i="5"/>
  <c r="EF686" i="5"/>
  <c r="EE686" i="5"/>
  <c r="ED686" i="5"/>
  <c r="EC686" i="5"/>
  <c r="EB686" i="5"/>
  <c r="EA686" i="5"/>
  <c r="DZ686" i="5"/>
  <c r="DY686" i="5"/>
  <c r="DX686" i="5"/>
  <c r="DW686" i="5"/>
  <c r="DV686" i="5"/>
  <c r="EK685" i="5"/>
  <c r="EJ685" i="5"/>
  <c r="EI685" i="5"/>
  <c r="EH685" i="5"/>
  <c r="EG685" i="5"/>
  <c r="EF685" i="5"/>
  <c r="EE685" i="5"/>
  <c r="ED685" i="5"/>
  <c r="EC685" i="5"/>
  <c r="EB685" i="5"/>
  <c r="EA685" i="5"/>
  <c r="DZ685" i="5"/>
  <c r="DY685" i="5"/>
  <c r="DX685" i="5"/>
  <c r="DW685" i="5"/>
  <c r="DV685" i="5"/>
  <c r="EK684" i="5"/>
  <c r="EJ684" i="5"/>
  <c r="EI684" i="5"/>
  <c r="EH684" i="5"/>
  <c r="EG684" i="5"/>
  <c r="EF684" i="5"/>
  <c r="EE684" i="5"/>
  <c r="ED684" i="5"/>
  <c r="EC684" i="5"/>
  <c r="EB684" i="5"/>
  <c r="EA684" i="5"/>
  <c r="DZ684" i="5"/>
  <c r="DY684" i="5"/>
  <c r="DX684" i="5"/>
  <c r="DW684" i="5"/>
  <c r="DV684" i="5"/>
  <c r="EK683" i="5"/>
  <c r="EJ683" i="5"/>
  <c r="EI683" i="5"/>
  <c r="EH683" i="5"/>
  <c r="EG683" i="5"/>
  <c r="EF683" i="5"/>
  <c r="EE683" i="5"/>
  <c r="ED683" i="5"/>
  <c r="EC683" i="5"/>
  <c r="EB683" i="5"/>
  <c r="EA683" i="5"/>
  <c r="DZ683" i="5"/>
  <c r="DY683" i="5"/>
  <c r="DX683" i="5"/>
  <c r="DW683" i="5"/>
  <c r="DV683" i="5"/>
  <c r="EK682" i="5"/>
  <c r="EJ682" i="5"/>
  <c r="EI682" i="5"/>
  <c r="EH682" i="5"/>
  <c r="EG682" i="5"/>
  <c r="EF682" i="5"/>
  <c r="EE682" i="5"/>
  <c r="ED682" i="5"/>
  <c r="EC682" i="5"/>
  <c r="EB682" i="5"/>
  <c r="EA682" i="5"/>
  <c r="DZ682" i="5"/>
  <c r="DY682" i="5"/>
  <c r="DX682" i="5"/>
  <c r="DW682" i="5"/>
  <c r="DV682" i="5"/>
  <c r="EK681" i="5"/>
  <c r="EJ681" i="5"/>
  <c r="EI681" i="5"/>
  <c r="EH681" i="5"/>
  <c r="EG681" i="5"/>
  <c r="EF681" i="5"/>
  <c r="EE681" i="5"/>
  <c r="ED681" i="5"/>
  <c r="EC681" i="5"/>
  <c r="EB681" i="5"/>
  <c r="EA681" i="5"/>
  <c r="DZ681" i="5"/>
  <c r="DY681" i="5"/>
  <c r="DX681" i="5"/>
  <c r="DW681" i="5"/>
  <c r="DV681" i="5"/>
  <c r="EK680" i="5"/>
  <c r="EJ680" i="5"/>
  <c r="EI680" i="5"/>
  <c r="EH680" i="5"/>
  <c r="EG680" i="5"/>
  <c r="EF680" i="5"/>
  <c r="EE680" i="5"/>
  <c r="ED680" i="5"/>
  <c r="EC680" i="5"/>
  <c r="EB680" i="5"/>
  <c r="EA680" i="5"/>
  <c r="DZ680" i="5"/>
  <c r="DY680" i="5"/>
  <c r="DX680" i="5"/>
  <c r="DW680" i="5"/>
  <c r="DV680" i="5"/>
  <c r="EK679" i="5"/>
  <c r="EJ679" i="5"/>
  <c r="EI679" i="5"/>
  <c r="EH679" i="5"/>
  <c r="EG679" i="5"/>
  <c r="EF679" i="5"/>
  <c r="EE679" i="5"/>
  <c r="ED679" i="5"/>
  <c r="EC679" i="5"/>
  <c r="EB679" i="5"/>
  <c r="EA679" i="5"/>
  <c r="DZ679" i="5"/>
  <c r="DY679" i="5"/>
  <c r="DX679" i="5"/>
  <c r="DW679" i="5"/>
  <c r="DV679" i="5"/>
  <c r="EK678" i="5"/>
  <c r="EJ678" i="5"/>
  <c r="EI678" i="5"/>
  <c r="EH678" i="5"/>
  <c r="EG678" i="5"/>
  <c r="EF678" i="5"/>
  <c r="EE678" i="5"/>
  <c r="ED678" i="5"/>
  <c r="EC678" i="5"/>
  <c r="EB678" i="5"/>
  <c r="EA678" i="5"/>
  <c r="DZ678" i="5"/>
  <c r="DY678" i="5"/>
  <c r="DX678" i="5"/>
  <c r="DW678" i="5"/>
  <c r="DV678" i="5"/>
  <c r="EK677" i="5"/>
  <c r="EJ677" i="5"/>
  <c r="EI677" i="5"/>
  <c r="EH677" i="5"/>
  <c r="EG677" i="5"/>
  <c r="EF677" i="5"/>
  <c r="EE677" i="5"/>
  <c r="ED677" i="5"/>
  <c r="EC677" i="5"/>
  <c r="EB677" i="5"/>
  <c r="EA677" i="5"/>
  <c r="DZ677" i="5"/>
  <c r="DY677" i="5"/>
  <c r="DX677" i="5"/>
  <c r="DW677" i="5"/>
  <c r="DV677" i="5"/>
  <c r="EK676" i="5"/>
  <c r="EJ676" i="5"/>
  <c r="EI676" i="5"/>
  <c r="EH676" i="5"/>
  <c r="EG676" i="5"/>
  <c r="EF676" i="5"/>
  <c r="EE676" i="5"/>
  <c r="ED676" i="5"/>
  <c r="EC676" i="5"/>
  <c r="EB676" i="5"/>
  <c r="EA676" i="5"/>
  <c r="DZ676" i="5"/>
  <c r="DY676" i="5"/>
  <c r="DX676" i="5"/>
  <c r="DW676" i="5"/>
  <c r="DV676" i="5"/>
  <c r="EK675" i="5"/>
  <c r="EJ675" i="5"/>
  <c r="EI675" i="5"/>
  <c r="EH675" i="5"/>
  <c r="EG675" i="5"/>
  <c r="EF675" i="5"/>
  <c r="EE675" i="5"/>
  <c r="ED675" i="5"/>
  <c r="EC675" i="5"/>
  <c r="EB675" i="5"/>
  <c r="EA675" i="5"/>
  <c r="DZ675" i="5"/>
  <c r="DY675" i="5"/>
  <c r="DX675" i="5"/>
  <c r="DW675" i="5"/>
  <c r="DV675" i="5"/>
  <c r="EK674" i="5"/>
  <c r="EJ674" i="5"/>
  <c r="EI674" i="5"/>
  <c r="EH674" i="5"/>
  <c r="EG674" i="5"/>
  <c r="EF674" i="5"/>
  <c r="EE674" i="5"/>
  <c r="ED674" i="5"/>
  <c r="EC674" i="5"/>
  <c r="EB674" i="5"/>
  <c r="EA674" i="5"/>
  <c r="DZ674" i="5"/>
  <c r="DY674" i="5"/>
  <c r="DX674" i="5"/>
  <c r="DW674" i="5"/>
  <c r="DV674" i="5"/>
  <c r="EK673" i="5"/>
  <c r="EJ673" i="5"/>
  <c r="EI673" i="5"/>
  <c r="EH673" i="5"/>
  <c r="EG673" i="5"/>
  <c r="EF673" i="5"/>
  <c r="EE673" i="5"/>
  <c r="ED673" i="5"/>
  <c r="EC673" i="5"/>
  <c r="EB673" i="5"/>
  <c r="EA673" i="5"/>
  <c r="DZ673" i="5"/>
  <c r="DY673" i="5"/>
  <c r="DX673" i="5"/>
  <c r="DW673" i="5"/>
  <c r="DV673" i="5"/>
  <c r="EK672" i="5"/>
  <c r="EJ672" i="5"/>
  <c r="EI672" i="5"/>
  <c r="EH672" i="5"/>
  <c r="EG672" i="5"/>
  <c r="EF672" i="5"/>
  <c r="EE672" i="5"/>
  <c r="ED672" i="5"/>
  <c r="EC672" i="5"/>
  <c r="EB672" i="5"/>
  <c r="EA672" i="5"/>
  <c r="DZ672" i="5"/>
  <c r="DY672" i="5"/>
  <c r="DX672" i="5"/>
  <c r="DW672" i="5"/>
  <c r="DV672" i="5"/>
  <c r="EK671" i="5"/>
  <c r="EJ671" i="5"/>
  <c r="EI671" i="5"/>
  <c r="EH671" i="5"/>
  <c r="EG671" i="5"/>
  <c r="EF671" i="5"/>
  <c r="EE671" i="5"/>
  <c r="ED671" i="5"/>
  <c r="EC671" i="5"/>
  <c r="EB671" i="5"/>
  <c r="EA671" i="5"/>
  <c r="DZ671" i="5"/>
  <c r="DY671" i="5"/>
  <c r="DX671" i="5"/>
  <c r="DW671" i="5"/>
  <c r="DV671" i="5"/>
  <c r="EK670" i="5"/>
  <c r="EJ670" i="5"/>
  <c r="EI670" i="5"/>
  <c r="EH670" i="5"/>
  <c r="EG670" i="5"/>
  <c r="EF670" i="5"/>
  <c r="EE670" i="5"/>
  <c r="ED670" i="5"/>
  <c r="EC670" i="5"/>
  <c r="EB670" i="5"/>
  <c r="EA670" i="5"/>
  <c r="DZ670" i="5"/>
  <c r="DY670" i="5"/>
  <c r="DX670" i="5"/>
  <c r="DW670" i="5"/>
  <c r="DV670" i="5"/>
  <c r="EK669" i="5"/>
  <c r="EJ669" i="5"/>
  <c r="EI669" i="5"/>
  <c r="EH669" i="5"/>
  <c r="EG669" i="5"/>
  <c r="EF669" i="5"/>
  <c r="EE669" i="5"/>
  <c r="ED669" i="5"/>
  <c r="EC669" i="5"/>
  <c r="EB669" i="5"/>
  <c r="EA669" i="5"/>
  <c r="DZ669" i="5"/>
  <c r="DY669" i="5"/>
  <c r="DX669" i="5"/>
  <c r="DW669" i="5"/>
  <c r="DV669" i="5"/>
  <c r="EK668" i="5"/>
  <c r="EJ668" i="5"/>
  <c r="EI668" i="5"/>
  <c r="EH668" i="5"/>
  <c r="EG668" i="5"/>
  <c r="EF668" i="5"/>
  <c r="EE668" i="5"/>
  <c r="ED668" i="5"/>
  <c r="EC668" i="5"/>
  <c r="EB668" i="5"/>
  <c r="EA668" i="5"/>
  <c r="DZ668" i="5"/>
  <c r="DY668" i="5"/>
  <c r="DX668" i="5"/>
  <c r="DW668" i="5"/>
  <c r="DV668" i="5"/>
  <c r="EK667" i="5"/>
  <c r="EJ667" i="5"/>
  <c r="EI667" i="5"/>
  <c r="EH667" i="5"/>
  <c r="EG667" i="5"/>
  <c r="EF667" i="5"/>
  <c r="EE667" i="5"/>
  <c r="ED667" i="5"/>
  <c r="EC667" i="5"/>
  <c r="EB667" i="5"/>
  <c r="EA667" i="5"/>
  <c r="DZ667" i="5"/>
  <c r="DY667" i="5"/>
  <c r="DX667" i="5"/>
  <c r="DW667" i="5"/>
  <c r="DV667" i="5"/>
  <c r="EK666" i="5"/>
  <c r="EJ666" i="5"/>
  <c r="EI666" i="5"/>
  <c r="EH666" i="5"/>
  <c r="EG666" i="5"/>
  <c r="EF666" i="5"/>
  <c r="EE666" i="5"/>
  <c r="ED666" i="5"/>
  <c r="EC666" i="5"/>
  <c r="EB666" i="5"/>
  <c r="EA666" i="5"/>
  <c r="DZ666" i="5"/>
  <c r="DY666" i="5"/>
  <c r="DX666" i="5"/>
  <c r="DW666" i="5"/>
  <c r="DV666" i="5"/>
  <c r="EK665" i="5"/>
  <c r="EJ665" i="5"/>
  <c r="EI665" i="5"/>
  <c r="EH665" i="5"/>
  <c r="EG665" i="5"/>
  <c r="EF665" i="5"/>
  <c r="EE665" i="5"/>
  <c r="ED665" i="5"/>
  <c r="EC665" i="5"/>
  <c r="EB665" i="5"/>
  <c r="EA665" i="5"/>
  <c r="DZ665" i="5"/>
  <c r="DY665" i="5"/>
  <c r="DX665" i="5"/>
  <c r="DW665" i="5"/>
  <c r="DV665" i="5"/>
  <c r="EK664" i="5"/>
  <c r="EJ664" i="5"/>
  <c r="EI664" i="5"/>
  <c r="EH664" i="5"/>
  <c r="EG664" i="5"/>
  <c r="EF664" i="5"/>
  <c r="EE664" i="5"/>
  <c r="ED664" i="5"/>
  <c r="EC664" i="5"/>
  <c r="EB664" i="5"/>
  <c r="EA664" i="5"/>
  <c r="DZ664" i="5"/>
  <c r="DY664" i="5"/>
  <c r="DX664" i="5"/>
  <c r="DW664" i="5"/>
  <c r="DV664" i="5"/>
  <c r="EK663" i="5"/>
  <c r="EJ663" i="5"/>
  <c r="EI663" i="5"/>
  <c r="EH663" i="5"/>
  <c r="EG663" i="5"/>
  <c r="EF663" i="5"/>
  <c r="EE663" i="5"/>
  <c r="ED663" i="5"/>
  <c r="EC663" i="5"/>
  <c r="EB663" i="5"/>
  <c r="EA663" i="5"/>
  <c r="DZ663" i="5"/>
  <c r="DY663" i="5"/>
  <c r="DX663" i="5"/>
  <c r="DW663" i="5"/>
  <c r="DV663" i="5"/>
  <c r="EK662" i="5"/>
  <c r="EJ662" i="5"/>
  <c r="EI662" i="5"/>
  <c r="EH662" i="5"/>
  <c r="EG662" i="5"/>
  <c r="EF662" i="5"/>
  <c r="EE662" i="5"/>
  <c r="ED662" i="5"/>
  <c r="EC662" i="5"/>
  <c r="EB662" i="5"/>
  <c r="EA662" i="5"/>
  <c r="DZ662" i="5"/>
  <c r="DY662" i="5"/>
  <c r="DX662" i="5"/>
  <c r="DW662" i="5"/>
  <c r="DV662" i="5"/>
  <c r="EK661" i="5"/>
  <c r="EJ661" i="5"/>
  <c r="EI661" i="5"/>
  <c r="EH661" i="5"/>
  <c r="EG661" i="5"/>
  <c r="EF661" i="5"/>
  <c r="EE661" i="5"/>
  <c r="ED661" i="5"/>
  <c r="EC661" i="5"/>
  <c r="EB661" i="5"/>
  <c r="EA661" i="5"/>
  <c r="DZ661" i="5"/>
  <c r="DY661" i="5"/>
  <c r="DX661" i="5"/>
  <c r="DW661" i="5"/>
  <c r="DV661" i="5"/>
  <c r="EK660" i="5"/>
  <c r="EJ660" i="5"/>
  <c r="EI660" i="5"/>
  <c r="EH660" i="5"/>
  <c r="EG660" i="5"/>
  <c r="EF660" i="5"/>
  <c r="EE660" i="5"/>
  <c r="ED660" i="5"/>
  <c r="EC660" i="5"/>
  <c r="EB660" i="5"/>
  <c r="EA660" i="5"/>
  <c r="DZ660" i="5"/>
  <c r="DY660" i="5"/>
  <c r="DX660" i="5"/>
  <c r="DW660" i="5"/>
  <c r="DV660" i="5"/>
  <c r="EK659" i="5"/>
  <c r="EJ659" i="5"/>
  <c r="EI659" i="5"/>
  <c r="EH659" i="5"/>
  <c r="EG659" i="5"/>
  <c r="EF659" i="5"/>
  <c r="EE659" i="5"/>
  <c r="ED659" i="5"/>
  <c r="EC659" i="5"/>
  <c r="EB659" i="5"/>
  <c r="EA659" i="5"/>
  <c r="DZ659" i="5"/>
  <c r="DY659" i="5"/>
  <c r="DX659" i="5"/>
  <c r="DW659" i="5"/>
  <c r="DV659" i="5"/>
  <c r="EK658" i="5"/>
  <c r="EJ658" i="5"/>
  <c r="EI658" i="5"/>
  <c r="EH658" i="5"/>
  <c r="EG658" i="5"/>
  <c r="EF658" i="5"/>
  <c r="EE658" i="5"/>
  <c r="ED658" i="5"/>
  <c r="EC658" i="5"/>
  <c r="EB658" i="5"/>
  <c r="EA658" i="5"/>
  <c r="DZ658" i="5"/>
  <c r="DY658" i="5"/>
  <c r="DX658" i="5"/>
  <c r="DW658" i="5"/>
  <c r="DV658" i="5"/>
  <c r="EK657" i="5"/>
  <c r="EJ657" i="5"/>
  <c r="EI657" i="5"/>
  <c r="EH657" i="5"/>
  <c r="EG657" i="5"/>
  <c r="EF657" i="5"/>
  <c r="EE657" i="5"/>
  <c r="ED657" i="5"/>
  <c r="EC657" i="5"/>
  <c r="EB657" i="5"/>
  <c r="EA657" i="5"/>
  <c r="DZ657" i="5"/>
  <c r="DY657" i="5"/>
  <c r="DX657" i="5"/>
  <c r="DW657" i="5"/>
  <c r="DV657" i="5"/>
  <c r="EK656" i="5"/>
  <c r="EJ656" i="5"/>
  <c r="EI656" i="5"/>
  <c r="EH656" i="5"/>
  <c r="EG656" i="5"/>
  <c r="EF656" i="5"/>
  <c r="EE656" i="5"/>
  <c r="ED656" i="5"/>
  <c r="EC656" i="5"/>
  <c r="EB656" i="5"/>
  <c r="EA656" i="5"/>
  <c r="DZ656" i="5"/>
  <c r="DY656" i="5"/>
  <c r="DX656" i="5"/>
  <c r="DW656" i="5"/>
  <c r="DV656" i="5"/>
  <c r="EK655" i="5"/>
  <c r="EJ655" i="5"/>
  <c r="EI655" i="5"/>
  <c r="EH655" i="5"/>
  <c r="EG655" i="5"/>
  <c r="EF655" i="5"/>
  <c r="EE655" i="5"/>
  <c r="ED655" i="5"/>
  <c r="EC655" i="5"/>
  <c r="EB655" i="5"/>
  <c r="EA655" i="5"/>
  <c r="DZ655" i="5"/>
  <c r="DY655" i="5"/>
  <c r="DX655" i="5"/>
  <c r="DW655" i="5"/>
  <c r="DV655" i="5"/>
  <c r="EK654" i="5"/>
  <c r="EJ654" i="5"/>
  <c r="EI654" i="5"/>
  <c r="EH654" i="5"/>
  <c r="EG654" i="5"/>
  <c r="EF654" i="5"/>
  <c r="EE654" i="5"/>
  <c r="ED654" i="5"/>
  <c r="EC654" i="5"/>
  <c r="EB654" i="5"/>
  <c r="EA654" i="5"/>
  <c r="DZ654" i="5"/>
  <c r="DY654" i="5"/>
  <c r="DX654" i="5"/>
  <c r="DW654" i="5"/>
  <c r="DV654" i="5"/>
  <c r="EK653" i="5"/>
  <c r="EJ653" i="5"/>
  <c r="EI653" i="5"/>
  <c r="EH653" i="5"/>
  <c r="EG653" i="5"/>
  <c r="EF653" i="5"/>
  <c r="EE653" i="5"/>
  <c r="ED653" i="5"/>
  <c r="EC653" i="5"/>
  <c r="EB653" i="5"/>
  <c r="EA653" i="5"/>
  <c r="DZ653" i="5"/>
  <c r="DY653" i="5"/>
  <c r="DX653" i="5"/>
  <c r="DW653" i="5"/>
  <c r="DV653" i="5"/>
  <c r="EK652" i="5"/>
  <c r="EJ652" i="5"/>
  <c r="EI652" i="5"/>
  <c r="EH652" i="5"/>
  <c r="EG652" i="5"/>
  <c r="EF652" i="5"/>
  <c r="EE652" i="5"/>
  <c r="ED652" i="5"/>
  <c r="EC652" i="5"/>
  <c r="EB652" i="5"/>
  <c r="EA652" i="5"/>
  <c r="DZ652" i="5"/>
  <c r="DY652" i="5"/>
  <c r="DX652" i="5"/>
  <c r="DW652" i="5"/>
  <c r="DV652" i="5"/>
  <c r="EK651" i="5"/>
  <c r="EJ651" i="5"/>
  <c r="EI651" i="5"/>
  <c r="EH651" i="5"/>
  <c r="EG651" i="5"/>
  <c r="EF651" i="5"/>
  <c r="EE651" i="5"/>
  <c r="ED651" i="5"/>
  <c r="EC651" i="5"/>
  <c r="EB651" i="5"/>
  <c r="EA651" i="5"/>
  <c r="DZ651" i="5"/>
  <c r="DY651" i="5"/>
  <c r="DX651" i="5"/>
  <c r="DW651" i="5"/>
  <c r="DV651" i="5"/>
  <c r="EK650" i="5"/>
  <c r="EJ650" i="5"/>
  <c r="EI650" i="5"/>
  <c r="EH650" i="5"/>
  <c r="EG650" i="5"/>
  <c r="EF650" i="5"/>
  <c r="EE650" i="5"/>
  <c r="ED650" i="5"/>
  <c r="EC650" i="5"/>
  <c r="EB650" i="5"/>
  <c r="EA650" i="5"/>
  <c r="DZ650" i="5"/>
  <c r="DY650" i="5"/>
  <c r="DX650" i="5"/>
  <c r="DW650" i="5"/>
  <c r="DV650" i="5"/>
  <c r="EK649" i="5"/>
  <c r="EJ649" i="5"/>
  <c r="EI649" i="5"/>
  <c r="EH649" i="5"/>
  <c r="EG649" i="5"/>
  <c r="EF649" i="5"/>
  <c r="EE649" i="5"/>
  <c r="ED649" i="5"/>
  <c r="EC649" i="5"/>
  <c r="EB649" i="5"/>
  <c r="EA649" i="5"/>
  <c r="DZ649" i="5"/>
  <c r="DY649" i="5"/>
  <c r="DX649" i="5"/>
  <c r="DW649" i="5"/>
  <c r="DV649" i="5"/>
  <c r="EK648" i="5"/>
  <c r="EJ648" i="5"/>
  <c r="EI648" i="5"/>
  <c r="EH648" i="5"/>
  <c r="EG648" i="5"/>
  <c r="EF648" i="5"/>
  <c r="EE648" i="5"/>
  <c r="ED648" i="5"/>
  <c r="EC648" i="5"/>
  <c r="EB648" i="5"/>
  <c r="EA648" i="5"/>
  <c r="DZ648" i="5"/>
  <c r="DY648" i="5"/>
  <c r="DX648" i="5"/>
  <c r="DW648" i="5"/>
  <c r="DV648" i="5"/>
  <c r="EK647" i="5"/>
  <c r="EJ647" i="5"/>
  <c r="EI647" i="5"/>
  <c r="EH647" i="5"/>
  <c r="EG647" i="5"/>
  <c r="EF647" i="5"/>
  <c r="EE647" i="5"/>
  <c r="ED647" i="5"/>
  <c r="EC647" i="5"/>
  <c r="EB647" i="5"/>
  <c r="EA647" i="5"/>
  <c r="DZ647" i="5"/>
  <c r="DY647" i="5"/>
  <c r="DX647" i="5"/>
  <c r="DW647" i="5"/>
  <c r="DV647" i="5"/>
  <c r="EK646" i="5"/>
  <c r="EJ646" i="5"/>
  <c r="EI646" i="5"/>
  <c r="EH646" i="5"/>
  <c r="EG646" i="5"/>
  <c r="EF646" i="5"/>
  <c r="EE646" i="5"/>
  <c r="ED646" i="5"/>
  <c r="EC646" i="5"/>
  <c r="EB646" i="5"/>
  <c r="EA646" i="5"/>
  <c r="DZ646" i="5"/>
  <c r="DY646" i="5"/>
  <c r="DX646" i="5"/>
  <c r="DW646" i="5"/>
  <c r="DV646" i="5"/>
  <c r="EK645" i="5"/>
  <c r="EJ645" i="5"/>
  <c r="EI645" i="5"/>
  <c r="EH645" i="5"/>
  <c r="EG645" i="5"/>
  <c r="EF645" i="5"/>
  <c r="EE645" i="5"/>
  <c r="ED645" i="5"/>
  <c r="EC645" i="5"/>
  <c r="EB645" i="5"/>
  <c r="EA645" i="5"/>
  <c r="DZ645" i="5"/>
  <c r="DY645" i="5"/>
  <c r="DX645" i="5"/>
  <c r="DW645" i="5"/>
  <c r="DV645" i="5"/>
  <c r="EK644" i="5"/>
  <c r="EJ644" i="5"/>
  <c r="EI644" i="5"/>
  <c r="EH644" i="5"/>
  <c r="EG644" i="5"/>
  <c r="EF644" i="5"/>
  <c r="EE644" i="5"/>
  <c r="ED644" i="5"/>
  <c r="EC644" i="5"/>
  <c r="EB644" i="5"/>
  <c r="EA644" i="5"/>
  <c r="DZ644" i="5"/>
  <c r="DY644" i="5"/>
  <c r="DX644" i="5"/>
  <c r="DW644" i="5"/>
  <c r="DV644" i="5"/>
  <c r="EK643" i="5"/>
  <c r="EJ643" i="5"/>
  <c r="EI643" i="5"/>
  <c r="EH643" i="5"/>
  <c r="EG643" i="5"/>
  <c r="EF643" i="5"/>
  <c r="EE643" i="5"/>
  <c r="ED643" i="5"/>
  <c r="EC643" i="5"/>
  <c r="EB643" i="5"/>
  <c r="EA643" i="5"/>
  <c r="DZ643" i="5"/>
  <c r="DY643" i="5"/>
  <c r="DX643" i="5"/>
  <c r="DW643" i="5"/>
  <c r="DV643" i="5"/>
  <c r="EK642" i="5"/>
  <c r="EJ642" i="5"/>
  <c r="EI642" i="5"/>
  <c r="EH642" i="5"/>
  <c r="EG642" i="5"/>
  <c r="EF642" i="5"/>
  <c r="EE642" i="5"/>
  <c r="ED642" i="5"/>
  <c r="EC642" i="5"/>
  <c r="EB642" i="5"/>
  <c r="EA642" i="5"/>
  <c r="DZ642" i="5"/>
  <c r="DY642" i="5"/>
  <c r="DX642" i="5"/>
  <c r="DW642" i="5"/>
  <c r="DV642" i="5"/>
  <c r="EK641" i="5"/>
  <c r="EJ641" i="5"/>
  <c r="EI641" i="5"/>
  <c r="EH641" i="5"/>
  <c r="EG641" i="5"/>
  <c r="EF641" i="5"/>
  <c r="EE641" i="5"/>
  <c r="ED641" i="5"/>
  <c r="EC641" i="5"/>
  <c r="EB641" i="5"/>
  <c r="EA641" i="5"/>
  <c r="DZ641" i="5"/>
  <c r="DY641" i="5"/>
  <c r="DX641" i="5"/>
  <c r="DW641" i="5"/>
  <c r="DV641" i="5"/>
  <c r="EK640" i="5"/>
  <c r="EJ640" i="5"/>
  <c r="EI640" i="5"/>
  <c r="EH640" i="5"/>
  <c r="EG640" i="5"/>
  <c r="EF640" i="5"/>
  <c r="EE640" i="5"/>
  <c r="ED640" i="5"/>
  <c r="EC640" i="5"/>
  <c r="EB640" i="5"/>
  <c r="EA640" i="5"/>
  <c r="DZ640" i="5"/>
  <c r="DY640" i="5"/>
  <c r="DX640" i="5"/>
  <c r="DW640" i="5"/>
  <c r="DV640" i="5"/>
  <c r="EK639" i="5"/>
  <c r="EJ639" i="5"/>
  <c r="EI639" i="5"/>
  <c r="EH639" i="5"/>
  <c r="EG639" i="5"/>
  <c r="EF639" i="5"/>
  <c r="EE639" i="5"/>
  <c r="ED639" i="5"/>
  <c r="EC639" i="5"/>
  <c r="EB639" i="5"/>
  <c r="EA639" i="5"/>
  <c r="DZ639" i="5"/>
  <c r="DY639" i="5"/>
  <c r="DX639" i="5"/>
  <c r="DW639" i="5"/>
  <c r="DV639" i="5"/>
  <c r="EK638" i="5"/>
  <c r="EJ638" i="5"/>
  <c r="EI638" i="5"/>
  <c r="EH638" i="5"/>
  <c r="EG638" i="5"/>
  <c r="EF638" i="5"/>
  <c r="EE638" i="5"/>
  <c r="ED638" i="5"/>
  <c r="EC638" i="5"/>
  <c r="EB638" i="5"/>
  <c r="EA638" i="5"/>
  <c r="DZ638" i="5"/>
  <c r="DY638" i="5"/>
  <c r="DX638" i="5"/>
  <c r="DW638" i="5"/>
  <c r="DV638" i="5"/>
  <c r="EK637" i="5"/>
  <c r="EJ637" i="5"/>
  <c r="EI637" i="5"/>
  <c r="EH637" i="5"/>
  <c r="EG637" i="5"/>
  <c r="EF637" i="5"/>
  <c r="EE637" i="5"/>
  <c r="ED637" i="5"/>
  <c r="EC637" i="5"/>
  <c r="EB637" i="5"/>
  <c r="EA637" i="5"/>
  <c r="DZ637" i="5"/>
  <c r="DY637" i="5"/>
  <c r="DX637" i="5"/>
  <c r="DW637" i="5"/>
  <c r="DV637" i="5"/>
  <c r="EK636" i="5"/>
  <c r="EJ636" i="5"/>
  <c r="EI636" i="5"/>
  <c r="EH636" i="5"/>
  <c r="EG636" i="5"/>
  <c r="EF636" i="5"/>
  <c r="EE636" i="5"/>
  <c r="ED636" i="5"/>
  <c r="EC636" i="5"/>
  <c r="EB636" i="5"/>
  <c r="EA636" i="5"/>
  <c r="DZ636" i="5"/>
  <c r="DY636" i="5"/>
  <c r="DX636" i="5"/>
  <c r="DW636" i="5"/>
  <c r="DV636" i="5"/>
  <c r="EK635" i="5"/>
  <c r="EJ635" i="5"/>
  <c r="EI635" i="5"/>
  <c r="EH635" i="5"/>
  <c r="EG635" i="5"/>
  <c r="EF635" i="5"/>
  <c r="EE635" i="5"/>
  <c r="ED635" i="5"/>
  <c r="EC635" i="5"/>
  <c r="EB635" i="5"/>
  <c r="EA635" i="5"/>
  <c r="DZ635" i="5"/>
  <c r="DY635" i="5"/>
  <c r="DX635" i="5"/>
  <c r="DW635" i="5"/>
  <c r="DV635" i="5"/>
  <c r="EK634" i="5"/>
  <c r="EJ634" i="5"/>
  <c r="EI634" i="5"/>
  <c r="EH634" i="5"/>
  <c r="EG634" i="5"/>
  <c r="EF634" i="5"/>
  <c r="EE634" i="5"/>
  <c r="ED634" i="5"/>
  <c r="EC634" i="5"/>
  <c r="EB634" i="5"/>
  <c r="EA634" i="5"/>
  <c r="DZ634" i="5"/>
  <c r="DY634" i="5"/>
  <c r="DX634" i="5"/>
  <c r="DW634" i="5"/>
  <c r="DV634" i="5"/>
  <c r="EK633" i="5"/>
  <c r="EJ633" i="5"/>
  <c r="EI633" i="5"/>
  <c r="EH633" i="5"/>
  <c r="EG633" i="5"/>
  <c r="EF633" i="5"/>
  <c r="EE633" i="5"/>
  <c r="ED633" i="5"/>
  <c r="EC633" i="5"/>
  <c r="EB633" i="5"/>
  <c r="EA633" i="5"/>
  <c r="DZ633" i="5"/>
  <c r="DY633" i="5"/>
  <c r="DX633" i="5"/>
  <c r="DW633" i="5"/>
  <c r="DV633" i="5"/>
  <c r="EK632" i="5"/>
  <c r="EJ632" i="5"/>
  <c r="EI632" i="5"/>
  <c r="EH632" i="5"/>
  <c r="EG632" i="5"/>
  <c r="EF632" i="5"/>
  <c r="EE632" i="5"/>
  <c r="ED632" i="5"/>
  <c r="EC632" i="5"/>
  <c r="EB632" i="5"/>
  <c r="EA632" i="5"/>
  <c r="DZ632" i="5"/>
  <c r="DY632" i="5"/>
  <c r="DX632" i="5"/>
  <c r="DW632" i="5"/>
  <c r="DV632" i="5"/>
  <c r="EK631" i="5"/>
  <c r="EJ631" i="5"/>
  <c r="EI631" i="5"/>
  <c r="EH631" i="5"/>
  <c r="EG631" i="5"/>
  <c r="EF631" i="5"/>
  <c r="EE631" i="5"/>
  <c r="ED631" i="5"/>
  <c r="EC631" i="5"/>
  <c r="EB631" i="5"/>
  <c r="EA631" i="5"/>
  <c r="DZ631" i="5"/>
  <c r="DY631" i="5"/>
  <c r="DX631" i="5"/>
  <c r="DW631" i="5"/>
  <c r="DV631" i="5"/>
  <c r="EK630" i="5"/>
  <c r="EJ630" i="5"/>
  <c r="EI630" i="5"/>
  <c r="EH630" i="5"/>
  <c r="EG630" i="5"/>
  <c r="EF630" i="5"/>
  <c r="EE630" i="5"/>
  <c r="ED630" i="5"/>
  <c r="EC630" i="5"/>
  <c r="EB630" i="5"/>
  <c r="EA630" i="5"/>
  <c r="DZ630" i="5"/>
  <c r="DY630" i="5"/>
  <c r="DX630" i="5"/>
  <c r="DW630" i="5"/>
  <c r="DV630" i="5"/>
  <c r="EK629" i="5"/>
  <c r="EJ629" i="5"/>
  <c r="EI629" i="5"/>
  <c r="EH629" i="5"/>
  <c r="EG629" i="5"/>
  <c r="EF629" i="5"/>
  <c r="EE629" i="5"/>
  <c r="ED629" i="5"/>
  <c r="EC629" i="5"/>
  <c r="EB629" i="5"/>
  <c r="EA629" i="5"/>
  <c r="DZ629" i="5"/>
  <c r="DY629" i="5"/>
  <c r="DX629" i="5"/>
  <c r="DW629" i="5"/>
  <c r="DV629" i="5"/>
  <c r="EK628" i="5"/>
  <c r="EJ628" i="5"/>
  <c r="EI628" i="5"/>
  <c r="EH628" i="5"/>
  <c r="EG628" i="5"/>
  <c r="EF628" i="5"/>
  <c r="EE628" i="5"/>
  <c r="ED628" i="5"/>
  <c r="EC628" i="5"/>
  <c r="EB628" i="5"/>
  <c r="EA628" i="5"/>
  <c r="DZ628" i="5"/>
  <c r="DY628" i="5"/>
  <c r="DX628" i="5"/>
  <c r="DW628" i="5"/>
  <c r="DV628" i="5"/>
  <c r="EK627" i="5"/>
  <c r="EJ627" i="5"/>
  <c r="EI627" i="5"/>
  <c r="EH627" i="5"/>
  <c r="EG627" i="5"/>
  <c r="EF627" i="5"/>
  <c r="EE627" i="5"/>
  <c r="ED627" i="5"/>
  <c r="EC627" i="5"/>
  <c r="EB627" i="5"/>
  <c r="EA627" i="5"/>
  <c r="DZ627" i="5"/>
  <c r="DY627" i="5"/>
  <c r="DX627" i="5"/>
  <c r="DW627" i="5"/>
  <c r="DV627" i="5"/>
  <c r="EK626" i="5"/>
  <c r="EJ626" i="5"/>
  <c r="EI626" i="5"/>
  <c r="EH626" i="5"/>
  <c r="EG626" i="5"/>
  <c r="EF626" i="5"/>
  <c r="EE626" i="5"/>
  <c r="ED626" i="5"/>
  <c r="EC626" i="5"/>
  <c r="EB626" i="5"/>
  <c r="EA626" i="5"/>
  <c r="DZ626" i="5"/>
  <c r="DY626" i="5"/>
  <c r="DX626" i="5"/>
  <c r="DW626" i="5"/>
  <c r="DV626" i="5"/>
  <c r="EK625" i="5"/>
  <c r="EJ625" i="5"/>
  <c r="EI625" i="5"/>
  <c r="EH625" i="5"/>
  <c r="EG625" i="5"/>
  <c r="EF625" i="5"/>
  <c r="EE625" i="5"/>
  <c r="ED625" i="5"/>
  <c r="EC625" i="5"/>
  <c r="EB625" i="5"/>
  <c r="EA625" i="5"/>
  <c r="DZ625" i="5"/>
  <c r="DY625" i="5"/>
  <c r="DX625" i="5"/>
  <c r="DW625" i="5"/>
  <c r="DV625" i="5"/>
  <c r="EK624" i="5"/>
  <c r="EJ624" i="5"/>
  <c r="EI624" i="5"/>
  <c r="EH624" i="5"/>
  <c r="EG624" i="5"/>
  <c r="EF624" i="5"/>
  <c r="EE624" i="5"/>
  <c r="ED624" i="5"/>
  <c r="EC624" i="5"/>
  <c r="EB624" i="5"/>
  <c r="EA624" i="5"/>
  <c r="DZ624" i="5"/>
  <c r="DY624" i="5"/>
  <c r="DX624" i="5"/>
  <c r="DW624" i="5"/>
  <c r="DV624" i="5"/>
  <c r="EK623" i="5"/>
  <c r="EJ623" i="5"/>
  <c r="EI623" i="5"/>
  <c r="EH623" i="5"/>
  <c r="EG623" i="5"/>
  <c r="EF623" i="5"/>
  <c r="EE623" i="5"/>
  <c r="ED623" i="5"/>
  <c r="EC623" i="5"/>
  <c r="EB623" i="5"/>
  <c r="EA623" i="5"/>
  <c r="DZ623" i="5"/>
  <c r="DY623" i="5"/>
  <c r="DX623" i="5"/>
  <c r="DW623" i="5"/>
  <c r="DV623" i="5"/>
  <c r="EK622" i="5"/>
  <c r="EJ622" i="5"/>
  <c r="EI622" i="5"/>
  <c r="EH622" i="5"/>
  <c r="EG622" i="5"/>
  <c r="EF622" i="5"/>
  <c r="EE622" i="5"/>
  <c r="ED622" i="5"/>
  <c r="EC622" i="5"/>
  <c r="EB622" i="5"/>
  <c r="EA622" i="5"/>
  <c r="DZ622" i="5"/>
  <c r="DY622" i="5"/>
  <c r="DX622" i="5"/>
  <c r="DW622" i="5"/>
  <c r="DV622" i="5"/>
  <c r="EK621" i="5"/>
  <c r="EJ621" i="5"/>
  <c r="EI621" i="5"/>
  <c r="EH621" i="5"/>
  <c r="EG621" i="5"/>
  <c r="EF621" i="5"/>
  <c r="EE621" i="5"/>
  <c r="ED621" i="5"/>
  <c r="EC621" i="5"/>
  <c r="EB621" i="5"/>
  <c r="EA621" i="5"/>
  <c r="DZ621" i="5"/>
  <c r="DY621" i="5"/>
  <c r="DX621" i="5"/>
  <c r="DW621" i="5"/>
  <c r="DV621" i="5"/>
  <c r="EK620" i="5"/>
  <c r="EJ620" i="5"/>
  <c r="EI620" i="5"/>
  <c r="EH620" i="5"/>
  <c r="EG620" i="5"/>
  <c r="EF620" i="5"/>
  <c r="EE620" i="5"/>
  <c r="ED620" i="5"/>
  <c r="EC620" i="5"/>
  <c r="EB620" i="5"/>
  <c r="EA620" i="5"/>
  <c r="DZ620" i="5"/>
  <c r="DY620" i="5"/>
  <c r="DX620" i="5"/>
  <c r="DW620" i="5"/>
  <c r="DV620" i="5"/>
  <c r="EK619" i="5"/>
  <c r="EJ619" i="5"/>
  <c r="EI619" i="5"/>
  <c r="EH619" i="5"/>
  <c r="EG619" i="5"/>
  <c r="EF619" i="5"/>
  <c r="EE619" i="5"/>
  <c r="ED619" i="5"/>
  <c r="EC619" i="5"/>
  <c r="EB619" i="5"/>
  <c r="EA619" i="5"/>
  <c r="DZ619" i="5"/>
  <c r="DY619" i="5"/>
  <c r="DX619" i="5"/>
  <c r="DW619" i="5"/>
  <c r="DV619" i="5"/>
  <c r="EK618" i="5"/>
  <c r="EJ618" i="5"/>
  <c r="EI618" i="5"/>
  <c r="EH618" i="5"/>
  <c r="EG618" i="5"/>
  <c r="EF618" i="5"/>
  <c r="EE618" i="5"/>
  <c r="ED618" i="5"/>
  <c r="EC618" i="5"/>
  <c r="EB618" i="5"/>
  <c r="EA618" i="5"/>
  <c r="DZ618" i="5"/>
  <c r="DY618" i="5"/>
  <c r="DX618" i="5"/>
  <c r="DW618" i="5"/>
  <c r="DV618" i="5"/>
  <c r="EK617" i="5"/>
  <c r="EJ617" i="5"/>
  <c r="EI617" i="5"/>
  <c r="EH617" i="5"/>
  <c r="EG617" i="5"/>
  <c r="EF617" i="5"/>
  <c r="EE617" i="5"/>
  <c r="ED617" i="5"/>
  <c r="EC617" i="5"/>
  <c r="EB617" i="5"/>
  <c r="EA617" i="5"/>
  <c r="DZ617" i="5"/>
  <c r="DY617" i="5"/>
  <c r="DX617" i="5"/>
  <c r="DW617" i="5"/>
  <c r="DV617" i="5"/>
  <c r="EK616" i="5"/>
  <c r="EJ616" i="5"/>
  <c r="EI616" i="5"/>
  <c r="EH616" i="5"/>
  <c r="EG616" i="5"/>
  <c r="EF616" i="5"/>
  <c r="EE616" i="5"/>
  <c r="ED616" i="5"/>
  <c r="EC616" i="5"/>
  <c r="EB616" i="5"/>
  <c r="EA616" i="5"/>
  <c r="DZ616" i="5"/>
  <c r="DY616" i="5"/>
  <c r="DX616" i="5"/>
  <c r="DW616" i="5"/>
  <c r="DV616" i="5"/>
  <c r="EK615" i="5"/>
  <c r="EJ615" i="5"/>
  <c r="EI615" i="5"/>
  <c r="EH615" i="5"/>
  <c r="EG615" i="5"/>
  <c r="EF615" i="5"/>
  <c r="EE615" i="5"/>
  <c r="ED615" i="5"/>
  <c r="EC615" i="5"/>
  <c r="EB615" i="5"/>
  <c r="EA615" i="5"/>
  <c r="DZ615" i="5"/>
  <c r="DY615" i="5"/>
  <c r="DX615" i="5"/>
  <c r="DW615" i="5"/>
  <c r="DV615" i="5"/>
  <c r="EK614" i="5"/>
  <c r="EJ614" i="5"/>
  <c r="EI614" i="5"/>
  <c r="EH614" i="5"/>
  <c r="EG614" i="5"/>
  <c r="EF614" i="5"/>
  <c r="EE614" i="5"/>
  <c r="ED614" i="5"/>
  <c r="EC614" i="5"/>
  <c r="EB614" i="5"/>
  <c r="EA614" i="5"/>
  <c r="DZ614" i="5"/>
  <c r="DY614" i="5"/>
  <c r="DX614" i="5"/>
  <c r="DW614" i="5"/>
  <c r="DV614" i="5"/>
  <c r="EK613" i="5"/>
  <c r="EJ613" i="5"/>
  <c r="EI613" i="5"/>
  <c r="EH613" i="5"/>
  <c r="EG613" i="5"/>
  <c r="EF613" i="5"/>
  <c r="EE613" i="5"/>
  <c r="ED613" i="5"/>
  <c r="EC613" i="5"/>
  <c r="EB613" i="5"/>
  <c r="EA613" i="5"/>
  <c r="DZ613" i="5"/>
  <c r="DY613" i="5"/>
  <c r="DX613" i="5"/>
  <c r="DW613" i="5"/>
  <c r="DV613" i="5"/>
  <c r="EK612" i="5"/>
  <c r="EJ612" i="5"/>
  <c r="EI612" i="5"/>
  <c r="EH612" i="5"/>
  <c r="EG612" i="5"/>
  <c r="EF612" i="5"/>
  <c r="EE612" i="5"/>
  <c r="ED612" i="5"/>
  <c r="EC612" i="5"/>
  <c r="EB612" i="5"/>
  <c r="EA612" i="5"/>
  <c r="DZ612" i="5"/>
  <c r="DY612" i="5"/>
  <c r="DX612" i="5"/>
  <c r="DW612" i="5"/>
  <c r="DV612" i="5"/>
  <c r="EK611" i="5"/>
  <c r="EJ611" i="5"/>
  <c r="EI611" i="5"/>
  <c r="EH611" i="5"/>
  <c r="EG611" i="5"/>
  <c r="EF611" i="5"/>
  <c r="EE611" i="5"/>
  <c r="ED611" i="5"/>
  <c r="EC611" i="5"/>
  <c r="EB611" i="5"/>
  <c r="EA611" i="5"/>
  <c r="DZ611" i="5"/>
  <c r="DY611" i="5"/>
  <c r="DX611" i="5"/>
  <c r="DW611" i="5"/>
  <c r="DV611" i="5"/>
  <c r="EK610" i="5"/>
  <c r="EJ610" i="5"/>
  <c r="EI610" i="5"/>
  <c r="EH610" i="5"/>
  <c r="EG610" i="5"/>
  <c r="EF610" i="5"/>
  <c r="EE610" i="5"/>
  <c r="ED610" i="5"/>
  <c r="EC610" i="5"/>
  <c r="EB610" i="5"/>
  <c r="EA610" i="5"/>
  <c r="DZ610" i="5"/>
  <c r="DY610" i="5"/>
  <c r="DX610" i="5"/>
  <c r="DW610" i="5"/>
  <c r="DV610" i="5"/>
  <c r="EK609" i="5"/>
  <c r="EJ609" i="5"/>
  <c r="EI609" i="5"/>
  <c r="EH609" i="5"/>
  <c r="EG609" i="5"/>
  <c r="EF609" i="5"/>
  <c r="EE609" i="5"/>
  <c r="ED609" i="5"/>
  <c r="EC609" i="5"/>
  <c r="EB609" i="5"/>
  <c r="EA609" i="5"/>
  <c r="DZ609" i="5"/>
  <c r="DY609" i="5"/>
  <c r="DX609" i="5"/>
  <c r="DW609" i="5"/>
  <c r="DV609" i="5"/>
  <c r="EK608" i="5"/>
  <c r="EJ608" i="5"/>
  <c r="EI608" i="5"/>
  <c r="EH608" i="5"/>
  <c r="EG608" i="5"/>
  <c r="EF608" i="5"/>
  <c r="EE608" i="5"/>
  <c r="ED608" i="5"/>
  <c r="EC608" i="5"/>
  <c r="EB608" i="5"/>
  <c r="EA608" i="5"/>
  <c r="DZ608" i="5"/>
  <c r="DY608" i="5"/>
  <c r="DX608" i="5"/>
  <c r="DW608" i="5"/>
  <c r="DV608" i="5"/>
  <c r="EK607" i="5"/>
  <c r="EJ607" i="5"/>
  <c r="EI607" i="5"/>
  <c r="EH607" i="5"/>
  <c r="EG607" i="5"/>
  <c r="EF607" i="5"/>
  <c r="EE607" i="5"/>
  <c r="ED607" i="5"/>
  <c r="EC607" i="5"/>
  <c r="EB607" i="5"/>
  <c r="EA607" i="5"/>
  <c r="DZ607" i="5"/>
  <c r="DY607" i="5"/>
  <c r="DX607" i="5"/>
  <c r="DW607" i="5"/>
  <c r="DV607" i="5"/>
  <c r="EK606" i="5"/>
  <c r="EJ606" i="5"/>
  <c r="EI606" i="5"/>
  <c r="EH606" i="5"/>
  <c r="EG606" i="5"/>
  <c r="EF606" i="5"/>
  <c r="EE606" i="5"/>
  <c r="ED606" i="5"/>
  <c r="EC606" i="5"/>
  <c r="EB606" i="5"/>
  <c r="EA606" i="5"/>
  <c r="DZ606" i="5"/>
  <c r="DY606" i="5"/>
  <c r="DX606" i="5"/>
  <c r="DW606" i="5"/>
  <c r="DV606" i="5"/>
  <c r="EK605" i="5"/>
  <c r="EJ605" i="5"/>
  <c r="EI605" i="5"/>
  <c r="EH605" i="5"/>
  <c r="EG605" i="5"/>
  <c r="EF605" i="5"/>
  <c r="EE605" i="5"/>
  <c r="ED605" i="5"/>
  <c r="EC605" i="5"/>
  <c r="EB605" i="5"/>
  <c r="EA605" i="5"/>
  <c r="DZ605" i="5"/>
  <c r="DY605" i="5"/>
  <c r="DX605" i="5"/>
  <c r="DW605" i="5"/>
  <c r="DV605" i="5"/>
  <c r="EK604" i="5"/>
  <c r="EJ604" i="5"/>
  <c r="EI604" i="5"/>
  <c r="EH604" i="5"/>
  <c r="EG604" i="5"/>
  <c r="EF604" i="5"/>
  <c r="EE604" i="5"/>
  <c r="ED604" i="5"/>
  <c r="EC604" i="5"/>
  <c r="EB604" i="5"/>
  <c r="EA604" i="5"/>
  <c r="DZ604" i="5"/>
  <c r="DY604" i="5"/>
  <c r="DX604" i="5"/>
  <c r="DW604" i="5"/>
  <c r="DV604" i="5"/>
  <c r="EK603" i="5"/>
  <c r="EJ603" i="5"/>
  <c r="EI603" i="5"/>
  <c r="EH603" i="5"/>
  <c r="EG603" i="5"/>
  <c r="EF603" i="5"/>
  <c r="EE603" i="5"/>
  <c r="ED603" i="5"/>
  <c r="EC603" i="5"/>
  <c r="EB603" i="5"/>
  <c r="EA603" i="5"/>
  <c r="DZ603" i="5"/>
  <c r="DY603" i="5"/>
  <c r="DX603" i="5"/>
  <c r="DW603" i="5"/>
  <c r="DV603" i="5"/>
  <c r="EK602" i="5"/>
  <c r="EJ602" i="5"/>
  <c r="EI602" i="5"/>
  <c r="EH602" i="5"/>
  <c r="EG602" i="5"/>
  <c r="EF602" i="5"/>
  <c r="EE602" i="5"/>
  <c r="ED602" i="5"/>
  <c r="EC602" i="5"/>
  <c r="EB602" i="5"/>
  <c r="EA602" i="5"/>
  <c r="DZ602" i="5"/>
  <c r="DY602" i="5"/>
  <c r="DX602" i="5"/>
  <c r="DW602" i="5"/>
  <c r="DV602" i="5"/>
  <c r="EK601" i="5"/>
  <c r="EJ601" i="5"/>
  <c r="EI601" i="5"/>
  <c r="EH601" i="5"/>
  <c r="EG601" i="5"/>
  <c r="EF601" i="5"/>
  <c r="EE601" i="5"/>
  <c r="ED601" i="5"/>
  <c r="EC601" i="5"/>
  <c r="EB601" i="5"/>
  <c r="EA601" i="5"/>
  <c r="DZ601" i="5"/>
  <c r="DY601" i="5"/>
  <c r="DX601" i="5"/>
  <c r="DW601" i="5"/>
  <c r="DV601" i="5"/>
  <c r="EK600" i="5"/>
  <c r="EJ600" i="5"/>
  <c r="EI600" i="5"/>
  <c r="EH600" i="5"/>
  <c r="EG600" i="5"/>
  <c r="EF600" i="5"/>
  <c r="EE600" i="5"/>
  <c r="ED600" i="5"/>
  <c r="EC600" i="5"/>
  <c r="EB600" i="5"/>
  <c r="EA600" i="5"/>
  <c r="DZ600" i="5"/>
  <c r="DY600" i="5"/>
  <c r="DX600" i="5"/>
  <c r="DW600" i="5"/>
  <c r="DV600" i="5"/>
  <c r="EK599" i="5"/>
  <c r="EJ599" i="5"/>
  <c r="EI599" i="5"/>
  <c r="EH599" i="5"/>
  <c r="EG599" i="5"/>
  <c r="EF599" i="5"/>
  <c r="EE599" i="5"/>
  <c r="ED599" i="5"/>
  <c r="EC599" i="5"/>
  <c r="EB599" i="5"/>
  <c r="EA599" i="5"/>
  <c r="DZ599" i="5"/>
  <c r="DY599" i="5"/>
  <c r="DX599" i="5"/>
  <c r="DW599" i="5"/>
  <c r="DV599" i="5"/>
  <c r="EK598" i="5"/>
  <c r="EJ598" i="5"/>
  <c r="EI598" i="5"/>
  <c r="EH598" i="5"/>
  <c r="EG598" i="5"/>
  <c r="EF598" i="5"/>
  <c r="EE598" i="5"/>
  <c r="ED598" i="5"/>
  <c r="EC598" i="5"/>
  <c r="EB598" i="5"/>
  <c r="EA598" i="5"/>
  <c r="DZ598" i="5"/>
  <c r="DY598" i="5"/>
  <c r="DX598" i="5"/>
  <c r="DW598" i="5"/>
  <c r="DV598" i="5"/>
  <c r="EK597" i="5"/>
  <c r="EJ597" i="5"/>
  <c r="EI597" i="5"/>
  <c r="EH597" i="5"/>
  <c r="EG597" i="5"/>
  <c r="EF597" i="5"/>
  <c r="EE597" i="5"/>
  <c r="ED597" i="5"/>
  <c r="EC597" i="5"/>
  <c r="EB597" i="5"/>
  <c r="EA597" i="5"/>
  <c r="DZ597" i="5"/>
  <c r="DY597" i="5"/>
  <c r="DX597" i="5"/>
  <c r="DW597" i="5"/>
  <c r="DV597" i="5"/>
  <c r="EK596" i="5"/>
  <c r="EJ596" i="5"/>
  <c r="EI596" i="5"/>
  <c r="EH596" i="5"/>
  <c r="EG596" i="5"/>
  <c r="EF596" i="5"/>
  <c r="EE596" i="5"/>
  <c r="ED596" i="5"/>
  <c r="EC596" i="5"/>
  <c r="EB596" i="5"/>
  <c r="EA596" i="5"/>
  <c r="DZ596" i="5"/>
  <c r="DY596" i="5"/>
  <c r="DX596" i="5"/>
  <c r="DW596" i="5"/>
  <c r="DV596" i="5"/>
  <c r="EK595" i="5"/>
  <c r="EJ595" i="5"/>
  <c r="EI595" i="5"/>
  <c r="EH595" i="5"/>
  <c r="EG595" i="5"/>
  <c r="EF595" i="5"/>
  <c r="EE595" i="5"/>
  <c r="ED595" i="5"/>
  <c r="EC595" i="5"/>
  <c r="EB595" i="5"/>
  <c r="EA595" i="5"/>
  <c r="DZ595" i="5"/>
  <c r="DY595" i="5"/>
  <c r="DX595" i="5"/>
  <c r="DW595" i="5"/>
  <c r="DV595" i="5"/>
  <c r="EK594" i="5"/>
  <c r="EJ594" i="5"/>
  <c r="EI594" i="5"/>
  <c r="EH594" i="5"/>
  <c r="EG594" i="5"/>
  <c r="EF594" i="5"/>
  <c r="EE594" i="5"/>
  <c r="ED594" i="5"/>
  <c r="EC594" i="5"/>
  <c r="EB594" i="5"/>
  <c r="EA594" i="5"/>
  <c r="DZ594" i="5"/>
  <c r="DY594" i="5"/>
  <c r="DX594" i="5"/>
  <c r="DW594" i="5"/>
  <c r="DV594" i="5"/>
  <c r="EK593" i="5"/>
  <c r="EJ593" i="5"/>
  <c r="EI593" i="5"/>
  <c r="EH593" i="5"/>
  <c r="EG593" i="5"/>
  <c r="EF593" i="5"/>
  <c r="EE593" i="5"/>
  <c r="ED593" i="5"/>
  <c r="EC593" i="5"/>
  <c r="EB593" i="5"/>
  <c r="EA593" i="5"/>
  <c r="DZ593" i="5"/>
  <c r="DY593" i="5"/>
  <c r="DX593" i="5"/>
  <c r="DW593" i="5"/>
  <c r="DV593" i="5"/>
  <c r="EK592" i="5"/>
  <c r="EJ592" i="5"/>
  <c r="EI592" i="5"/>
  <c r="EH592" i="5"/>
  <c r="EG592" i="5"/>
  <c r="EF592" i="5"/>
  <c r="EE592" i="5"/>
  <c r="ED592" i="5"/>
  <c r="EC592" i="5"/>
  <c r="EB592" i="5"/>
  <c r="EA592" i="5"/>
  <c r="DZ592" i="5"/>
  <c r="DY592" i="5"/>
  <c r="DX592" i="5"/>
  <c r="DW592" i="5"/>
  <c r="DV592" i="5"/>
  <c r="EK591" i="5"/>
  <c r="EJ591" i="5"/>
  <c r="EI591" i="5"/>
  <c r="EH591" i="5"/>
  <c r="EG591" i="5"/>
  <c r="EF591" i="5"/>
  <c r="EE591" i="5"/>
  <c r="ED591" i="5"/>
  <c r="EC591" i="5"/>
  <c r="EB591" i="5"/>
  <c r="EA591" i="5"/>
  <c r="DZ591" i="5"/>
  <c r="DY591" i="5"/>
  <c r="DX591" i="5"/>
  <c r="DW591" i="5"/>
  <c r="DV591" i="5"/>
  <c r="EK590" i="5"/>
  <c r="EJ590" i="5"/>
  <c r="EI590" i="5"/>
  <c r="EH590" i="5"/>
  <c r="EG590" i="5"/>
  <c r="EF590" i="5"/>
  <c r="EE590" i="5"/>
  <c r="ED590" i="5"/>
  <c r="EC590" i="5"/>
  <c r="EB590" i="5"/>
  <c r="EA590" i="5"/>
  <c r="DZ590" i="5"/>
  <c r="DY590" i="5"/>
  <c r="DX590" i="5"/>
  <c r="DW590" i="5"/>
  <c r="DV590" i="5"/>
  <c r="EK589" i="5"/>
  <c r="EJ589" i="5"/>
  <c r="EI589" i="5"/>
  <c r="EH589" i="5"/>
  <c r="EG589" i="5"/>
  <c r="EF589" i="5"/>
  <c r="EE589" i="5"/>
  <c r="ED589" i="5"/>
  <c r="EC589" i="5"/>
  <c r="EB589" i="5"/>
  <c r="EA589" i="5"/>
  <c r="DZ589" i="5"/>
  <c r="DY589" i="5"/>
  <c r="DX589" i="5"/>
  <c r="DW589" i="5"/>
  <c r="DV589" i="5"/>
  <c r="EK588" i="5"/>
  <c r="EJ588" i="5"/>
  <c r="EI588" i="5"/>
  <c r="EH588" i="5"/>
  <c r="EG588" i="5"/>
  <c r="EF588" i="5"/>
  <c r="EE588" i="5"/>
  <c r="ED588" i="5"/>
  <c r="EC588" i="5"/>
  <c r="EB588" i="5"/>
  <c r="EA588" i="5"/>
  <c r="DZ588" i="5"/>
  <c r="DY588" i="5"/>
  <c r="DX588" i="5"/>
  <c r="DW588" i="5"/>
  <c r="DV588" i="5"/>
  <c r="EK587" i="5"/>
  <c r="EJ587" i="5"/>
  <c r="EI587" i="5"/>
  <c r="EH587" i="5"/>
  <c r="EG587" i="5"/>
  <c r="EF587" i="5"/>
  <c r="EE587" i="5"/>
  <c r="ED587" i="5"/>
  <c r="EC587" i="5"/>
  <c r="EB587" i="5"/>
  <c r="EA587" i="5"/>
  <c r="DZ587" i="5"/>
  <c r="DY587" i="5"/>
  <c r="DX587" i="5"/>
  <c r="DW587" i="5"/>
  <c r="DV587" i="5"/>
  <c r="EK586" i="5"/>
  <c r="EJ586" i="5"/>
  <c r="EI586" i="5"/>
  <c r="EH586" i="5"/>
  <c r="EG586" i="5"/>
  <c r="EF586" i="5"/>
  <c r="EE586" i="5"/>
  <c r="ED586" i="5"/>
  <c r="EC586" i="5"/>
  <c r="EB586" i="5"/>
  <c r="EA586" i="5"/>
  <c r="DZ586" i="5"/>
  <c r="DY586" i="5"/>
  <c r="DX586" i="5"/>
  <c r="DW586" i="5"/>
  <c r="DV586" i="5"/>
  <c r="EK585" i="5"/>
  <c r="EJ585" i="5"/>
  <c r="EI585" i="5"/>
  <c r="EH585" i="5"/>
  <c r="EG585" i="5"/>
  <c r="EF585" i="5"/>
  <c r="EE585" i="5"/>
  <c r="ED585" i="5"/>
  <c r="EC585" i="5"/>
  <c r="EB585" i="5"/>
  <c r="EA585" i="5"/>
  <c r="DZ585" i="5"/>
  <c r="DY585" i="5"/>
  <c r="DX585" i="5"/>
  <c r="DW585" i="5"/>
  <c r="DV585" i="5"/>
  <c r="EK584" i="5"/>
  <c r="EJ584" i="5"/>
  <c r="EI584" i="5"/>
  <c r="EH584" i="5"/>
  <c r="EG584" i="5"/>
  <c r="EF584" i="5"/>
  <c r="EE584" i="5"/>
  <c r="ED584" i="5"/>
  <c r="EC584" i="5"/>
  <c r="EB584" i="5"/>
  <c r="EA584" i="5"/>
  <c r="DZ584" i="5"/>
  <c r="DY584" i="5"/>
  <c r="DX584" i="5"/>
  <c r="DW584" i="5"/>
  <c r="DV584" i="5"/>
  <c r="EK583" i="5"/>
  <c r="EJ583" i="5"/>
  <c r="EI583" i="5"/>
  <c r="EH583" i="5"/>
  <c r="EG583" i="5"/>
  <c r="EF583" i="5"/>
  <c r="EE583" i="5"/>
  <c r="ED583" i="5"/>
  <c r="EC583" i="5"/>
  <c r="EB583" i="5"/>
  <c r="EA583" i="5"/>
  <c r="DZ583" i="5"/>
  <c r="DY583" i="5"/>
  <c r="DX583" i="5"/>
  <c r="DW583" i="5"/>
  <c r="DV583" i="5"/>
  <c r="EK582" i="5"/>
  <c r="EJ582" i="5"/>
  <c r="EI582" i="5"/>
  <c r="EH582" i="5"/>
  <c r="EG582" i="5"/>
  <c r="EF582" i="5"/>
  <c r="EE582" i="5"/>
  <c r="ED582" i="5"/>
  <c r="EC582" i="5"/>
  <c r="EB582" i="5"/>
  <c r="EA582" i="5"/>
  <c r="DZ582" i="5"/>
  <c r="DY582" i="5"/>
  <c r="DX582" i="5"/>
  <c r="DW582" i="5"/>
  <c r="DV582" i="5"/>
  <c r="EK581" i="5"/>
  <c r="EJ581" i="5"/>
  <c r="EI581" i="5"/>
  <c r="EH581" i="5"/>
  <c r="EG581" i="5"/>
  <c r="EF581" i="5"/>
  <c r="EE581" i="5"/>
  <c r="ED581" i="5"/>
  <c r="EC581" i="5"/>
  <c r="EB581" i="5"/>
  <c r="EA581" i="5"/>
  <c r="DZ581" i="5"/>
  <c r="DY581" i="5"/>
  <c r="DX581" i="5"/>
  <c r="DW581" i="5"/>
  <c r="DV581" i="5"/>
  <c r="EK580" i="5"/>
  <c r="EJ580" i="5"/>
  <c r="EI580" i="5"/>
  <c r="EH580" i="5"/>
  <c r="EG580" i="5"/>
  <c r="EF580" i="5"/>
  <c r="EE580" i="5"/>
  <c r="ED580" i="5"/>
  <c r="EC580" i="5"/>
  <c r="EB580" i="5"/>
  <c r="EA580" i="5"/>
  <c r="DZ580" i="5"/>
  <c r="DY580" i="5"/>
  <c r="DX580" i="5"/>
  <c r="DW580" i="5"/>
  <c r="DV580" i="5"/>
  <c r="EK579" i="5"/>
  <c r="EJ579" i="5"/>
  <c r="EI579" i="5"/>
  <c r="EH579" i="5"/>
  <c r="EG579" i="5"/>
  <c r="EF579" i="5"/>
  <c r="EE579" i="5"/>
  <c r="ED579" i="5"/>
  <c r="EC579" i="5"/>
  <c r="EB579" i="5"/>
  <c r="EA579" i="5"/>
  <c r="DZ579" i="5"/>
  <c r="DY579" i="5"/>
  <c r="DX579" i="5"/>
  <c r="DW579" i="5"/>
  <c r="DV579" i="5"/>
  <c r="EK578" i="5"/>
  <c r="EJ578" i="5"/>
  <c r="EI578" i="5"/>
  <c r="EH578" i="5"/>
  <c r="EG578" i="5"/>
  <c r="EF578" i="5"/>
  <c r="EE578" i="5"/>
  <c r="ED578" i="5"/>
  <c r="EC578" i="5"/>
  <c r="EB578" i="5"/>
  <c r="EA578" i="5"/>
  <c r="DZ578" i="5"/>
  <c r="DY578" i="5"/>
  <c r="DX578" i="5"/>
  <c r="DW578" i="5"/>
  <c r="DV578" i="5"/>
  <c r="EK577" i="5"/>
  <c r="EJ577" i="5"/>
  <c r="EI577" i="5"/>
  <c r="EH577" i="5"/>
  <c r="EG577" i="5"/>
  <c r="EF577" i="5"/>
  <c r="EE577" i="5"/>
  <c r="ED577" i="5"/>
  <c r="EC577" i="5"/>
  <c r="EB577" i="5"/>
  <c r="EA577" i="5"/>
  <c r="DZ577" i="5"/>
  <c r="DY577" i="5"/>
  <c r="DX577" i="5"/>
  <c r="DW577" i="5"/>
  <c r="DV577" i="5"/>
  <c r="EK576" i="5"/>
  <c r="EJ576" i="5"/>
  <c r="EI576" i="5"/>
  <c r="EH576" i="5"/>
  <c r="EG576" i="5"/>
  <c r="EF576" i="5"/>
  <c r="EE576" i="5"/>
  <c r="ED576" i="5"/>
  <c r="EC576" i="5"/>
  <c r="EB576" i="5"/>
  <c r="EA576" i="5"/>
  <c r="DZ576" i="5"/>
  <c r="DY576" i="5"/>
  <c r="DX576" i="5"/>
  <c r="DW576" i="5"/>
  <c r="DV576" i="5"/>
  <c r="EK575" i="5"/>
  <c r="EJ575" i="5"/>
  <c r="EI575" i="5"/>
  <c r="EH575" i="5"/>
  <c r="EG575" i="5"/>
  <c r="EF575" i="5"/>
  <c r="EE575" i="5"/>
  <c r="ED575" i="5"/>
  <c r="EC575" i="5"/>
  <c r="EB575" i="5"/>
  <c r="EA575" i="5"/>
  <c r="DZ575" i="5"/>
  <c r="DY575" i="5"/>
  <c r="DX575" i="5"/>
  <c r="DW575" i="5"/>
  <c r="DV575" i="5"/>
  <c r="EK574" i="5"/>
  <c r="EJ574" i="5"/>
  <c r="EI574" i="5"/>
  <c r="EH574" i="5"/>
  <c r="EG574" i="5"/>
  <c r="EF574" i="5"/>
  <c r="EE574" i="5"/>
  <c r="ED574" i="5"/>
  <c r="EC574" i="5"/>
  <c r="EB574" i="5"/>
  <c r="EA574" i="5"/>
  <c r="DZ574" i="5"/>
  <c r="DY574" i="5"/>
  <c r="DX574" i="5"/>
  <c r="DW574" i="5"/>
  <c r="DV574" i="5"/>
  <c r="EK573" i="5"/>
  <c r="EJ573" i="5"/>
  <c r="EI573" i="5"/>
  <c r="EH573" i="5"/>
  <c r="EG573" i="5"/>
  <c r="EF573" i="5"/>
  <c r="EE573" i="5"/>
  <c r="ED573" i="5"/>
  <c r="EC573" i="5"/>
  <c r="EB573" i="5"/>
  <c r="EA573" i="5"/>
  <c r="DZ573" i="5"/>
  <c r="DY573" i="5"/>
  <c r="DX573" i="5"/>
  <c r="DW573" i="5"/>
  <c r="DV573" i="5"/>
  <c r="EK572" i="5"/>
  <c r="EJ572" i="5"/>
  <c r="EI572" i="5"/>
  <c r="EH572" i="5"/>
  <c r="EG572" i="5"/>
  <c r="EF572" i="5"/>
  <c r="EE572" i="5"/>
  <c r="ED572" i="5"/>
  <c r="EC572" i="5"/>
  <c r="EB572" i="5"/>
  <c r="EA572" i="5"/>
  <c r="DZ572" i="5"/>
  <c r="DY572" i="5"/>
  <c r="DX572" i="5"/>
  <c r="DW572" i="5"/>
  <c r="DV572" i="5"/>
  <c r="EK571" i="5"/>
  <c r="EJ571" i="5"/>
  <c r="EI571" i="5"/>
  <c r="EH571" i="5"/>
  <c r="EG571" i="5"/>
  <c r="EF571" i="5"/>
  <c r="EE571" i="5"/>
  <c r="ED571" i="5"/>
  <c r="EC571" i="5"/>
  <c r="EB571" i="5"/>
  <c r="EA571" i="5"/>
  <c r="DZ571" i="5"/>
  <c r="DY571" i="5"/>
  <c r="DX571" i="5"/>
  <c r="DW571" i="5"/>
  <c r="DV571" i="5"/>
  <c r="EK570" i="5"/>
  <c r="EJ570" i="5"/>
  <c r="EI570" i="5"/>
  <c r="EH570" i="5"/>
  <c r="EG570" i="5"/>
  <c r="EF570" i="5"/>
  <c r="EE570" i="5"/>
  <c r="ED570" i="5"/>
  <c r="EC570" i="5"/>
  <c r="EB570" i="5"/>
  <c r="EA570" i="5"/>
  <c r="DZ570" i="5"/>
  <c r="DY570" i="5"/>
  <c r="DX570" i="5"/>
  <c r="DW570" i="5"/>
  <c r="DV570" i="5"/>
  <c r="EK569" i="5"/>
  <c r="EJ569" i="5"/>
  <c r="EI569" i="5"/>
  <c r="EH569" i="5"/>
  <c r="EG569" i="5"/>
  <c r="EF569" i="5"/>
  <c r="EE569" i="5"/>
  <c r="ED569" i="5"/>
  <c r="EC569" i="5"/>
  <c r="EB569" i="5"/>
  <c r="EA569" i="5"/>
  <c r="DZ569" i="5"/>
  <c r="DY569" i="5"/>
  <c r="DX569" i="5"/>
  <c r="DW569" i="5"/>
  <c r="DV569" i="5"/>
  <c r="EK568" i="5"/>
  <c r="EJ568" i="5"/>
  <c r="EI568" i="5"/>
  <c r="EH568" i="5"/>
  <c r="EG568" i="5"/>
  <c r="EF568" i="5"/>
  <c r="EE568" i="5"/>
  <c r="ED568" i="5"/>
  <c r="EC568" i="5"/>
  <c r="EB568" i="5"/>
  <c r="EA568" i="5"/>
  <c r="DZ568" i="5"/>
  <c r="DY568" i="5"/>
  <c r="DX568" i="5"/>
  <c r="DW568" i="5"/>
  <c r="DV568" i="5"/>
  <c r="EK567" i="5"/>
  <c r="EJ567" i="5"/>
  <c r="EI567" i="5"/>
  <c r="EH567" i="5"/>
  <c r="EG567" i="5"/>
  <c r="EF567" i="5"/>
  <c r="EE567" i="5"/>
  <c r="ED567" i="5"/>
  <c r="EC567" i="5"/>
  <c r="EB567" i="5"/>
  <c r="EA567" i="5"/>
  <c r="DZ567" i="5"/>
  <c r="DY567" i="5"/>
  <c r="DX567" i="5"/>
  <c r="DW567" i="5"/>
  <c r="DV567" i="5"/>
  <c r="EK566" i="5"/>
  <c r="EJ566" i="5"/>
  <c r="EI566" i="5"/>
  <c r="EH566" i="5"/>
  <c r="EG566" i="5"/>
  <c r="EF566" i="5"/>
  <c r="EE566" i="5"/>
  <c r="ED566" i="5"/>
  <c r="EC566" i="5"/>
  <c r="EB566" i="5"/>
  <c r="EA566" i="5"/>
  <c r="DZ566" i="5"/>
  <c r="DY566" i="5"/>
  <c r="DX566" i="5"/>
  <c r="DW566" i="5"/>
  <c r="DV566" i="5"/>
  <c r="EK565" i="5"/>
  <c r="EJ565" i="5"/>
  <c r="EI565" i="5"/>
  <c r="EH565" i="5"/>
  <c r="EG565" i="5"/>
  <c r="EF565" i="5"/>
  <c r="EE565" i="5"/>
  <c r="ED565" i="5"/>
  <c r="EC565" i="5"/>
  <c r="EB565" i="5"/>
  <c r="EA565" i="5"/>
  <c r="DZ565" i="5"/>
  <c r="DY565" i="5"/>
  <c r="DX565" i="5"/>
  <c r="DW565" i="5"/>
  <c r="DV565" i="5"/>
  <c r="EK564" i="5"/>
  <c r="EJ564" i="5"/>
  <c r="EI564" i="5"/>
  <c r="EH564" i="5"/>
  <c r="EG564" i="5"/>
  <c r="EF564" i="5"/>
  <c r="EE564" i="5"/>
  <c r="ED564" i="5"/>
  <c r="EC564" i="5"/>
  <c r="EB564" i="5"/>
  <c r="EA564" i="5"/>
  <c r="DZ564" i="5"/>
  <c r="DY564" i="5"/>
  <c r="DX564" i="5"/>
  <c r="DW564" i="5"/>
  <c r="DV564" i="5"/>
  <c r="EK563" i="5"/>
  <c r="EJ563" i="5"/>
  <c r="EI563" i="5"/>
  <c r="EH563" i="5"/>
  <c r="EG563" i="5"/>
  <c r="EF563" i="5"/>
  <c r="EE563" i="5"/>
  <c r="ED563" i="5"/>
  <c r="EC563" i="5"/>
  <c r="EB563" i="5"/>
  <c r="EA563" i="5"/>
  <c r="DZ563" i="5"/>
  <c r="DY563" i="5"/>
  <c r="DX563" i="5"/>
  <c r="DW563" i="5"/>
  <c r="DV563" i="5"/>
  <c r="EK562" i="5"/>
  <c r="EJ562" i="5"/>
  <c r="EI562" i="5"/>
  <c r="EH562" i="5"/>
  <c r="EG562" i="5"/>
  <c r="EF562" i="5"/>
  <c r="EE562" i="5"/>
  <c r="ED562" i="5"/>
  <c r="EC562" i="5"/>
  <c r="EB562" i="5"/>
  <c r="EA562" i="5"/>
  <c r="DZ562" i="5"/>
  <c r="DY562" i="5"/>
  <c r="DX562" i="5"/>
  <c r="DW562" i="5"/>
  <c r="DV562" i="5"/>
  <c r="EK561" i="5"/>
  <c r="EJ561" i="5"/>
  <c r="EI561" i="5"/>
  <c r="EH561" i="5"/>
  <c r="EG561" i="5"/>
  <c r="EF561" i="5"/>
  <c r="EE561" i="5"/>
  <c r="ED561" i="5"/>
  <c r="EC561" i="5"/>
  <c r="EB561" i="5"/>
  <c r="EA561" i="5"/>
  <c r="DZ561" i="5"/>
  <c r="DY561" i="5"/>
  <c r="DX561" i="5"/>
  <c r="DW561" i="5"/>
  <c r="DV561" i="5"/>
  <c r="EK560" i="5"/>
  <c r="EJ560" i="5"/>
  <c r="EI560" i="5"/>
  <c r="EH560" i="5"/>
  <c r="EG560" i="5"/>
  <c r="EF560" i="5"/>
  <c r="EE560" i="5"/>
  <c r="ED560" i="5"/>
  <c r="EC560" i="5"/>
  <c r="EB560" i="5"/>
  <c r="EA560" i="5"/>
  <c r="DZ560" i="5"/>
  <c r="DY560" i="5"/>
  <c r="DX560" i="5"/>
  <c r="DW560" i="5"/>
  <c r="DV560" i="5"/>
  <c r="EK559" i="5"/>
  <c r="EJ559" i="5"/>
  <c r="EI559" i="5"/>
  <c r="EH559" i="5"/>
  <c r="EG559" i="5"/>
  <c r="EF559" i="5"/>
  <c r="EE559" i="5"/>
  <c r="ED559" i="5"/>
  <c r="EC559" i="5"/>
  <c r="EB559" i="5"/>
  <c r="EA559" i="5"/>
  <c r="DZ559" i="5"/>
  <c r="DY559" i="5"/>
  <c r="DX559" i="5"/>
  <c r="DW559" i="5"/>
  <c r="DV559" i="5"/>
  <c r="EK558" i="5"/>
  <c r="EJ558" i="5"/>
  <c r="EI558" i="5"/>
  <c r="EH558" i="5"/>
  <c r="EG558" i="5"/>
  <c r="EF558" i="5"/>
  <c r="EE558" i="5"/>
  <c r="ED558" i="5"/>
  <c r="EC558" i="5"/>
  <c r="EB558" i="5"/>
  <c r="EA558" i="5"/>
  <c r="DZ558" i="5"/>
  <c r="DY558" i="5"/>
  <c r="DX558" i="5"/>
  <c r="DW558" i="5"/>
  <c r="DV558" i="5"/>
  <c r="EK557" i="5"/>
  <c r="EJ557" i="5"/>
  <c r="EI557" i="5"/>
  <c r="EH557" i="5"/>
  <c r="EG557" i="5"/>
  <c r="EF557" i="5"/>
  <c r="EE557" i="5"/>
  <c r="ED557" i="5"/>
  <c r="EC557" i="5"/>
  <c r="EB557" i="5"/>
  <c r="EA557" i="5"/>
  <c r="DZ557" i="5"/>
  <c r="DY557" i="5"/>
  <c r="DX557" i="5"/>
  <c r="DW557" i="5"/>
  <c r="DV557" i="5"/>
  <c r="EK556" i="5"/>
  <c r="EJ556" i="5"/>
  <c r="EI556" i="5"/>
  <c r="EH556" i="5"/>
  <c r="EG556" i="5"/>
  <c r="EF556" i="5"/>
  <c r="EE556" i="5"/>
  <c r="ED556" i="5"/>
  <c r="EC556" i="5"/>
  <c r="EB556" i="5"/>
  <c r="EA556" i="5"/>
  <c r="DZ556" i="5"/>
  <c r="DY556" i="5"/>
  <c r="DX556" i="5"/>
  <c r="DW556" i="5"/>
  <c r="DV556" i="5"/>
  <c r="EK555" i="5"/>
  <c r="EJ555" i="5"/>
  <c r="EI555" i="5"/>
  <c r="EH555" i="5"/>
  <c r="EG555" i="5"/>
  <c r="EF555" i="5"/>
  <c r="EE555" i="5"/>
  <c r="ED555" i="5"/>
  <c r="EC555" i="5"/>
  <c r="EB555" i="5"/>
  <c r="EA555" i="5"/>
  <c r="DZ555" i="5"/>
  <c r="DY555" i="5"/>
  <c r="DX555" i="5"/>
  <c r="DW555" i="5"/>
  <c r="DV555" i="5"/>
  <c r="EK554" i="5"/>
  <c r="EJ554" i="5"/>
  <c r="EI554" i="5"/>
  <c r="EH554" i="5"/>
  <c r="EG554" i="5"/>
  <c r="EF554" i="5"/>
  <c r="EE554" i="5"/>
  <c r="ED554" i="5"/>
  <c r="EC554" i="5"/>
  <c r="EB554" i="5"/>
  <c r="EA554" i="5"/>
  <c r="DZ554" i="5"/>
  <c r="DY554" i="5"/>
  <c r="DX554" i="5"/>
  <c r="DW554" i="5"/>
  <c r="DV554" i="5"/>
  <c r="EK553" i="5"/>
  <c r="EJ553" i="5"/>
  <c r="EI553" i="5"/>
  <c r="EH553" i="5"/>
  <c r="EG553" i="5"/>
  <c r="EF553" i="5"/>
  <c r="EE553" i="5"/>
  <c r="ED553" i="5"/>
  <c r="EC553" i="5"/>
  <c r="EB553" i="5"/>
  <c r="EA553" i="5"/>
  <c r="DZ553" i="5"/>
  <c r="DY553" i="5"/>
  <c r="DX553" i="5"/>
  <c r="DW553" i="5"/>
  <c r="DV553" i="5"/>
  <c r="EK552" i="5"/>
  <c r="EJ552" i="5"/>
  <c r="EI552" i="5"/>
  <c r="EH552" i="5"/>
  <c r="EG552" i="5"/>
  <c r="EF552" i="5"/>
  <c r="EE552" i="5"/>
  <c r="ED552" i="5"/>
  <c r="EC552" i="5"/>
  <c r="EB552" i="5"/>
  <c r="EA552" i="5"/>
  <c r="DZ552" i="5"/>
  <c r="DY552" i="5"/>
  <c r="DX552" i="5"/>
  <c r="DW552" i="5"/>
  <c r="DV552" i="5"/>
  <c r="EK551" i="5"/>
  <c r="EJ551" i="5"/>
  <c r="EI551" i="5"/>
  <c r="EH551" i="5"/>
  <c r="EG551" i="5"/>
  <c r="EF551" i="5"/>
  <c r="EE551" i="5"/>
  <c r="ED551" i="5"/>
  <c r="EC551" i="5"/>
  <c r="EB551" i="5"/>
  <c r="EA551" i="5"/>
  <c r="DZ551" i="5"/>
  <c r="DY551" i="5"/>
  <c r="DX551" i="5"/>
  <c r="DW551" i="5"/>
  <c r="DV551" i="5"/>
  <c r="EK550" i="5"/>
  <c r="EJ550" i="5"/>
  <c r="EI550" i="5"/>
  <c r="EH550" i="5"/>
  <c r="EG550" i="5"/>
  <c r="EF550" i="5"/>
  <c r="EE550" i="5"/>
  <c r="ED550" i="5"/>
  <c r="EC550" i="5"/>
  <c r="EB550" i="5"/>
  <c r="EA550" i="5"/>
  <c r="DZ550" i="5"/>
  <c r="DY550" i="5"/>
  <c r="DX550" i="5"/>
  <c r="DW550" i="5"/>
  <c r="DV550" i="5"/>
  <c r="EK549" i="5"/>
  <c r="EJ549" i="5"/>
  <c r="EI549" i="5"/>
  <c r="EH549" i="5"/>
  <c r="EG549" i="5"/>
  <c r="EF549" i="5"/>
  <c r="EE549" i="5"/>
  <c r="ED549" i="5"/>
  <c r="EC549" i="5"/>
  <c r="EB549" i="5"/>
  <c r="EA549" i="5"/>
  <c r="DZ549" i="5"/>
  <c r="DY549" i="5"/>
  <c r="DX549" i="5"/>
  <c r="DW549" i="5"/>
  <c r="DV549" i="5"/>
  <c r="EK548" i="5"/>
  <c r="EJ548" i="5"/>
  <c r="EI548" i="5"/>
  <c r="EH548" i="5"/>
  <c r="EG548" i="5"/>
  <c r="EF548" i="5"/>
  <c r="EE548" i="5"/>
  <c r="ED548" i="5"/>
  <c r="EC548" i="5"/>
  <c r="EB548" i="5"/>
  <c r="EA548" i="5"/>
  <c r="DZ548" i="5"/>
  <c r="DY548" i="5"/>
  <c r="DX548" i="5"/>
  <c r="DW548" i="5"/>
  <c r="DV548" i="5"/>
  <c r="EK547" i="5"/>
  <c r="EJ547" i="5"/>
  <c r="EI547" i="5"/>
  <c r="EH547" i="5"/>
  <c r="EG547" i="5"/>
  <c r="EF547" i="5"/>
  <c r="EE547" i="5"/>
  <c r="ED547" i="5"/>
  <c r="EC547" i="5"/>
  <c r="EB547" i="5"/>
  <c r="EA547" i="5"/>
  <c r="DZ547" i="5"/>
  <c r="DY547" i="5"/>
  <c r="DX547" i="5"/>
  <c r="DW547" i="5"/>
  <c r="DV547" i="5"/>
  <c r="EK546" i="5"/>
  <c r="EJ546" i="5"/>
  <c r="EI546" i="5"/>
  <c r="EH546" i="5"/>
  <c r="EG546" i="5"/>
  <c r="EF546" i="5"/>
  <c r="EE546" i="5"/>
  <c r="ED546" i="5"/>
  <c r="EC546" i="5"/>
  <c r="EB546" i="5"/>
  <c r="EA546" i="5"/>
  <c r="DZ546" i="5"/>
  <c r="DY546" i="5"/>
  <c r="DX546" i="5"/>
  <c r="DW546" i="5"/>
  <c r="DV546" i="5"/>
  <c r="EK545" i="5"/>
  <c r="EJ545" i="5"/>
  <c r="EI545" i="5"/>
  <c r="EH545" i="5"/>
  <c r="EG545" i="5"/>
  <c r="EF545" i="5"/>
  <c r="EE545" i="5"/>
  <c r="ED545" i="5"/>
  <c r="EC545" i="5"/>
  <c r="EB545" i="5"/>
  <c r="EA545" i="5"/>
  <c r="DZ545" i="5"/>
  <c r="DY545" i="5"/>
  <c r="DX545" i="5"/>
  <c r="DW545" i="5"/>
  <c r="DV545" i="5"/>
  <c r="EK544" i="5"/>
  <c r="EJ544" i="5"/>
  <c r="EI544" i="5"/>
  <c r="EH544" i="5"/>
  <c r="EG544" i="5"/>
  <c r="EF544" i="5"/>
  <c r="EE544" i="5"/>
  <c r="ED544" i="5"/>
  <c r="EC544" i="5"/>
  <c r="EB544" i="5"/>
  <c r="EA544" i="5"/>
  <c r="DZ544" i="5"/>
  <c r="DY544" i="5"/>
  <c r="DX544" i="5"/>
  <c r="DW544" i="5"/>
  <c r="DV544" i="5"/>
  <c r="EK543" i="5"/>
  <c r="EJ543" i="5"/>
  <c r="EI543" i="5"/>
  <c r="EH543" i="5"/>
  <c r="EG543" i="5"/>
  <c r="EF543" i="5"/>
  <c r="EE543" i="5"/>
  <c r="ED543" i="5"/>
  <c r="EC543" i="5"/>
  <c r="EB543" i="5"/>
  <c r="EA543" i="5"/>
  <c r="DZ543" i="5"/>
  <c r="DY543" i="5"/>
  <c r="DX543" i="5"/>
  <c r="DW543" i="5"/>
  <c r="DV543" i="5"/>
  <c r="EK542" i="5"/>
  <c r="EJ542" i="5"/>
  <c r="EI542" i="5"/>
  <c r="EH542" i="5"/>
  <c r="EG542" i="5"/>
  <c r="EF542" i="5"/>
  <c r="EE542" i="5"/>
  <c r="ED542" i="5"/>
  <c r="EC542" i="5"/>
  <c r="EB542" i="5"/>
  <c r="EA542" i="5"/>
  <c r="DZ542" i="5"/>
  <c r="DY542" i="5"/>
  <c r="DX542" i="5"/>
  <c r="DW542" i="5"/>
  <c r="DV542" i="5"/>
  <c r="EK541" i="5"/>
  <c r="EJ541" i="5"/>
  <c r="EI541" i="5"/>
  <c r="EH541" i="5"/>
  <c r="EG541" i="5"/>
  <c r="EF541" i="5"/>
  <c r="EE541" i="5"/>
  <c r="ED541" i="5"/>
  <c r="EC541" i="5"/>
  <c r="EB541" i="5"/>
  <c r="EA541" i="5"/>
  <c r="DZ541" i="5"/>
  <c r="DY541" i="5"/>
  <c r="DX541" i="5"/>
  <c r="DW541" i="5"/>
  <c r="DV541" i="5"/>
  <c r="EK540" i="5"/>
  <c r="EJ540" i="5"/>
  <c r="EI540" i="5"/>
  <c r="EH540" i="5"/>
  <c r="EG540" i="5"/>
  <c r="EF540" i="5"/>
  <c r="EE540" i="5"/>
  <c r="ED540" i="5"/>
  <c r="EC540" i="5"/>
  <c r="EB540" i="5"/>
  <c r="EA540" i="5"/>
  <c r="DZ540" i="5"/>
  <c r="DY540" i="5"/>
  <c r="DX540" i="5"/>
  <c r="DW540" i="5"/>
  <c r="DV540" i="5"/>
  <c r="EK539" i="5"/>
  <c r="EJ539" i="5"/>
  <c r="EI539" i="5"/>
  <c r="EH539" i="5"/>
  <c r="EG539" i="5"/>
  <c r="EF539" i="5"/>
  <c r="EE539" i="5"/>
  <c r="ED539" i="5"/>
  <c r="EC539" i="5"/>
  <c r="EB539" i="5"/>
  <c r="EA539" i="5"/>
  <c r="DZ539" i="5"/>
  <c r="DY539" i="5"/>
  <c r="DX539" i="5"/>
  <c r="DW539" i="5"/>
  <c r="DV539" i="5"/>
  <c r="EK538" i="5"/>
  <c r="EJ538" i="5"/>
  <c r="EI538" i="5"/>
  <c r="EH538" i="5"/>
  <c r="EG538" i="5"/>
  <c r="EF538" i="5"/>
  <c r="EE538" i="5"/>
  <c r="ED538" i="5"/>
  <c r="EC538" i="5"/>
  <c r="EB538" i="5"/>
  <c r="EA538" i="5"/>
  <c r="DZ538" i="5"/>
  <c r="DY538" i="5"/>
  <c r="DX538" i="5"/>
  <c r="DW538" i="5"/>
  <c r="DV538" i="5"/>
  <c r="EK537" i="5"/>
  <c r="EJ537" i="5"/>
  <c r="EI537" i="5"/>
  <c r="EH537" i="5"/>
  <c r="EG537" i="5"/>
  <c r="EF537" i="5"/>
  <c r="EE537" i="5"/>
  <c r="ED537" i="5"/>
  <c r="EC537" i="5"/>
  <c r="EB537" i="5"/>
  <c r="EA537" i="5"/>
  <c r="DZ537" i="5"/>
  <c r="DY537" i="5"/>
  <c r="DX537" i="5"/>
  <c r="DW537" i="5"/>
  <c r="DV537" i="5"/>
  <c r="EK536" i="5"/>
  <c r="EJ536" i="5"/>
  <c r="EI536" i="5"/>
  <c r="EH536" i="5"/>
  <c r="EG536" i="5"/>
  <c r="EF536" i="5"/>
  <c r="EE536" i="5"/>
  <c r="ED536" i="5"/>
  <c r="EC536" i="5"/>
  <c r="EB536" i="5"/>
  <c r="EA536" i="5"/>
  <c r="DZ536" i="5"/>
  <c r="DY536" i="5"/>
  <c r="DX536" i="5"/>
  <c r="DW536" i="5"/>
  <c r="DV536" i="5"/>
  <c r="EK535" i="5"/>
  <c r="EJ535" i="5"/>
  <c r="EI535" i="5"/>
  <c r="EH535" i="5"/>
  <c r="EG535" i="5"/>
  <c r="EF535" i="5"/>
  <c r="EE535" i="5"/>
  <c r="ED535" i="5"/>
  <c r="EC535" i="5"/>
  <c r="EB535" i="5"/>
  <c r="EA535" i="5"/>
  <c r="DZ535" i="5"/>
  <c r="DY535" i="5"/>
  <c r="DX535" i="5"/>
  <c r="DW535" i="5"/>
  <c r="DV535" i="5"/>
  <c r="EK534" i="5"/>
  <c r="EJ534" i="5"/>
  <c r="EI534" i="5"/>
  <c r="EH534" i="5"/>
  <c r="EG534" i="5"/>
  <c r="EF534" i="5"/>
  <c r="EE534" i="5"/>
  <c r="ED534" i="5"/>
  <c r="EC534" i="5"/>
  <c r="EB534" i="5"/>
  <c r="EA534" i="5"/>
  <c r="DZ534" i="5"/>
  <c r="DY534" i="5"/>
  <c r="DX534" i="5"/>
  <c r="DW534" i="5"/>
  <c r="DV534" i="5"/>
  <c r="EK533" i="5"/>
  <c r="EJ533" i="5"/>
  <c r="EI533" i="5"/>
  <c r="EH533" i="5"/>
  <c r="EG533" i="5"/>
  <c r="EF533" i="5"/>
  <c r="EE533" i="5"/>
  <c r="ED533" i="5"/>
  <c r="EC533" i="5"/>
  <c r="EB533" i="5"/>
  <c r="EA533" i="5"/>
  <c r="DZ533" i="5"/>
  <c r="DY533" i="5"/>
  <c r="DX533" i="5"/>
  <c r="DW533" i="5"/>
  <c r="DV533" i="5"/>
  <c r="EK532" i="5"/>
  <c r="EJ532" i="5"/>
  <c r="EI532" i="5"/>
  <c r="EH532" i="5"/>
  <c r="EG532" i="5"/>
  <c r="EF532" i="5"/>
  <c r="EE532" i="5"/>
  <c r="ED532" i="5"/>
  <c r="EC532" i="5"/>
  <c r="EB532" i="5"/>
  <c r="EA532" i="5"/>
  <c r="DZ532" i="5"/>
  <c r="DY532" i="5"/>
  <c r="DX532" i="5"/>
  <c r="DW532" i="5"/>
  <c r="DV532" i="5"/>
  <c r="EK531" i="5"/>
  <c r="EJ531" i="5"/>
  <c r="EI531" i="5"/>
  <c r="EH531" i="5"/>
  <c r="EG531" i="5"/>
  <c r="EF531" i="5"/>
  <c r="EE531" i="5"/>
  <c r="ED531" i="5"/>
  <c r="EC531" i="5"/>
  <c r="EB531" i="5"/>
  <c r="EA531" i="5"/>
  <c r="DZ531" i="5"/>
  <c r="DY531" i="5"/>
  <c r="DX531" i="5"/>
  <c r="DW531" i="5"/>
  <c r="DV531" i="5"/>
  <c r="EK530" i="5"/>
  <c r="EJ530" i="5"/>
  <c r="EI530" i="5"/>
  <c r="EH530" i="5"/>
  <c r="EG530" i="5"/>
  <c r="EF530" i="5"/>
  <c r="EE530" i="5"/>
  <c r="ED530" i="5"/>
  <c r="EC530" i="5"/>
  <c r="EB530" i="5"/>
  <c r="EA530" i="5"/>
  <c r="DZ530" i="5"/>
  <c r="DY530" i="5"/>
  <c r="DX530" i="5"/>
  <c r="DW530" i="5"/>
  <c r="DV530" i="5"/>
  <c r="EK529" i="5"/>
  <c r="EJ529" i="5"/>
  <c r="EI529" i="5"/>
  <c r="EH529" i="5"/>
  <c r="EG529" i="5"/>
  <c r="EF529" i="5"/>
  <c r="EE529" i="5"/>
  <c r="ED529" i="5"/>
  <c r="EC529" i="5"/>
  <c r="EB529" i="5"/>
  <c r="EA529" i="5"/>
  <c r="DZ529" i="5"/>
  <c r="DY529" i="5"/>
  <c r="DX529" i="5"/>
  <c r="DW529" i="5"/>
  <c r="DV529" i="5"/>
  <c r="EK528" i="5"/>
  <c r="EJ528" i="5"/>
  <c r="EI528" i="5"/>
  <c r="EH528" i="5"/>
  <c r="EG528" i="5"/>
  <c r="EF528" i="5"/>
  <c r="EE528" i="5"/>
  <c r="ED528" i="5"/>
  <c r="EC528" i="5"/>
  <c r="EB528" i="5"/>
  <c r="EA528" i="5"/>
  <c r="DZ528" i="5"/>
  <c r="DY528" i="5"/>
  <c r="DX528" i="5"/>
  <c r="DW528" i="5"/>
  <c r="DV528" i="5"/>
  <c r="EK527" i="5"/>
  <c r="EJ527" i="5"/>
  <c r="EI527" i="5"/>
  <c r="EH527" i="5"/>
  <c r="EG527" i="5"/>
  <c r="EF527" i="5"/>
  <c r="EE527" i="5"/>
  <c r="ED527" i="5"/>
  <c r="EC527" i="5"/>
  <c r="EB527" i="5"/>
  <c r="EA527" i="5"/>
  <c r="DZ527" i="5"/>
  <c r="DY527" i="5"/>
  <c r="DX527" i="5"/>
  <c r="DW527" i="5"/>
  <c r="DV527" i="5"/>
  <c r="EK526" i="5"/>
  <c r="EJ526" i="5"/>
  <c r="EI526" i="5"/>
  <c r="EH526" i="5"/>
  <c r="EG526" i="5"/>
  <c r="EF526" i="5"/>
  <c r="EE526" i="5"/>
  <c r="ED526" i="5"/>
  <c r="EC526" i="5"/>
  <c r="EB526" i="5"/>
  <c r="EA526" i="5"/>
  <c r="DZ526" i="5"/>
  <c r="DY526" i="5"/>
  <c r="DX526" i="5"/>
  <c r="DW526" i="5"/>
  <c r="DV526" i="5"/>
  <c r="EK525" i="5"/>
  <c r="EJ525" i="5"/>
  <c r="EI525" i="5"/>
  <c r="EH525" i="5"/>
  <c r="EG525" i="5"/>
  <c r="EF525" i="5"/>
  <c r="EE525" i="5"/>
  <c r="ED525" i="5"/>
  <c r="EC525" i="5"/>
  <c r="EB525" i="5"/>
  <c r="EA525" i="5"/>
  <c r="DZ525" i="5"/>
  <c r="DY525" i="5"/>
  <c r="DX525" i="5"/>
  <c r="DW525" i="5"/>
  <c r="DV525" i="5"/>
  <c r="EK524" i="5"/>
  <c r="EJ524" i="5"/>
  <c r="EI524" i="5"/>
  <c r="EH524" i="5"/>
  <c r="EG524" i="5"/>
  <c r="EF524" i="5"/>
  <c r="EE524" i="5"/>
  <c r="ED524" i="5"/>
  <c r="EC524" i="5"/>
  <c r="EB524" i="5"/>
  <c r="EA524" i="5"/>
  <c r="DZ524" i="5"/>
  <c r="DY524" i="5"/>
  <c r="DX524" i="5"/>
  <c r="DW524" i="5"/>
  <c r="DV524" i="5"/>
  <c r="EK523" i="5"/>
  <c r="EJ523" i="5"/>
  <c r="EI523" i="5"/>
  <c r="EH523" i="5"/>
  <c r="EG523" i="5"/>
  <c r="EF523" i="5"/>
  <c r="EE523" i="5"/>
  <c r="ED523" i="5"/>
  <c r="EC523" i="5"/>
  <c r="EB523" i="5"/>
  <c r="EA523" i="5"/>
  <c r="DZ523" i="5"/>
  <c r="DY523" i="5"/>
  <c r="DX523" i="5"/>
  <c r="DW523" i="5"/>
  <c r="DV523" i="5"/>
  <c r="EK522" i="5"/>
  <c r="EJ522" i="5"/>
  <c r="EI522" i="5"/>
  <c r="EH522" i="5"/>
  <c r="EG522" i="5"/>
  <c r="EF522" i="5"/>
  <c r="EE522" i="5"/>
  <c r="ED522" i="5"/>
  <c r="EC522" i="5"/>
  <c r="EB522" i="5"/>
  <c r="EA522" i="5"/>
  <c r="DZ522" i="5"/>
  <c r="DY522" i="5"/>
  <c r="DX522" i="5"/>
  <c r="DW522" i="5"/>
  <c r="DV522" i="5"/>
  <c r="EK521" i="5"/>
  <c r="EJ521" i="5"/>
  <c r="EI521" i="5"/>
  <c r="EH521" i="5"/>
  <c r="EG521" i="5"/>
  <c r="EF521" i="5"/>
  <c r="EE521" i="5"/>
  <c r="ED521" i="5"/>
  <c r="EC521" i="5"/>
  <c r="EB521" i="5"/>
  <c r="EA521" i="5"/>
  <c r="DZ521" i="5"/>
  <c r="DY521" i="5"/>
  <c r="DX521" i="5"/>
  <c r="DW521" i="5"/>
  <c r="DV521" i="5"/>
  <c r="EK520" i="5"/>
  <c r="EJ520" i="5"/>
  <c r="EI520" i="5"/>
  <c r="EH520" i="5"/>
  <c r="EG520" i="5"/>
  <c r="EF520" i="5"/>
  <c r="EE520" i="5"/>
  <c r="ED520" i="5"/>
  <c r="EC520" i="5"/>
  <c r="EB520" i="5"/>
  <c r="EA520" i="5"/>
  <c r="DZ520" i="5"/>
  <c r="DY520" i="5"/>
  <c r="DX520" i="5"/>
  <c r="DW520" i="5"/>
  <c r="DV520" i="5"/>
  <c r="EK519" i="5"/>
  <c r="EJ519" i="5"/>
  <c r="EI519" i="5"/>
  <c r="EH519" i="5"/>
  <c r="EG519" i="5"/>
  <c r="EF519" i="5"/>
  <c r="EE519" i="5"/>
  <c r="ED519" i="5"/>
  <c r="EC519" i="5"/>
  <c r="EB519" i="5"/>
  <c r="EA519" i="5"/>
  <c r="DZ519" i="5"/>
  <c r="DY519" i="5"/>
  <c r="DX519" i="5"/>
  <c r="DW519" i="5"/>
  <c r="DV519" i="5"/>
  <c r="EK518" i="5"/>
  <c r="EJ518" i="5"/>
  <c r="EI518" i="5"/>
  <c r="EH518" i="5"/>
  <c r="EG518" i="5"/>
  <c r="EF518" i="5"/>
  <c r="EE518" i="5"/>
  <c r="ED518" i="5"/>
  <c r="EC518" i="5"/>
  <c r="EB518" i="5"/>
  <c r="EA518" i="5"/>
  <c r="DZ518" i="5"/>
  <c r="DY518" i="5"/>
  <c r="DX518" i="5"/>
  <c r="DW518" i="5"/>
  <c r="DV518" i="5"/>
  <c r="EK517" i="5"/>
  <c r="EJ517" i="5"/>
  <c r="EI517" i="5"/>
  <c r="EH517" i="5"/>
  <c r="EG517" i="5"/>
  <c r="EF517" i="5"/>
  <c r="EE517" i="5"/>
  <c r="ED517" i="5"/>
  <c r="EC517" i="5"/>
  <c r="EB517" i="5"/>
  <c r="EA517" i="5"/>
  <c r="DZ517" i="5"/>
  <c r="DY517" i="5"/>
  <c r="DX517" i="5"/>
  <c r="DW517" i="5"/>
  <c r="DV517" i="5"/>
  <c r="EK516" i="5"/>
  <c r="EJ516" i="5"/>
  <c r="EI516" i="5"/>
  <c r="EH516" i="5"/>
  <c r="EG516" i="5"/>
  <c r="EF516" i="5"/>
  <c r="EE516" i="5"/>
  <c r="ED516" i="5"/>
  <c r="EC516" i="5"/>
  <c r="EB516" i="5"/>
  <c r="EA516" i="5"/>
  <c r="DZ516" i="5"/>
  <c r="DY516" i="5"/>
  <c r="DX516" i="5"/>
  <c r="DW516" i="5"/>
  <c r="DV516" i="5"/>
  <c r="EK515" i="5"/>
  <c r="EJ515" i="5"/>
  <c r="EI515" i="5"/>
  <c r="EH515" i="5"/>
  <c r="EG515" i="5"/>
  <c r="EF515" i="5"/>
  <c r="EE515" i="5"/>
  <c r="ED515" i="5"/>
  <c r="EC515" i="5"/>
  <c r="EB515" i="5"/>
  <c r="EA515" i="5"/>
  <c r="DZ515" i="5"/>
  <c r="DY515" i="5"/>
  <c r="DX515" i="5"/>
  <c r="DW515" i="5"/>
  <c r="DV515" i="5"/>
  <c r="EK514" i="5"/>
  <c r="EJ514" i="5"/>
  <c r="EI514" i="5"/>
  <c r="EH514" i="5"/>
  <c r="EG514" i="5"/>
  <c r="EF514" i="5"/>
  <c r="EE514" i="5"/>
  <c r="ED514" i="5"/>
  <c r="EC514" i="5"/>
  <c r="EB514" i="5"/>
  <c r="EA514" i="5"/>
  <c r="DZ514" i="5"/>
  <c r="DY514" i="5"/>
  <c r="DX514" i="5"/>
  <c r="DW514" i="5"/>
  <c r="DV514" i="5"/>
  <c r="EK513" i="5"/>
  <c r="EJ513" i="5"/>
  <c r="EI513" i="5"/>
  <c r="EH513" i="5"/>
  <c r="EG513" i="5"/>
  <c r="EF513" i="5"/>
  <c r="EE513" i="5"/>
  <c r="ED513" i="5"/>
  <c r="EC513" i="5"/>
  <c r="EB513" i="5"/>
  <c r="EA513" i="5"/>
  <c r="DZ513" i="5"/>
  <c r="DY513" i="5"/>
  <c r="DX513" i="5"/>
  <c r="DW513" i="5"/>
  <c r="DV513" i="5"/>
  <c r="EK512" i="5"/>
  <c r="EJ512" i="5"/>
  <c r="EI512" i="5"/>
  <c r="EH512" i="5"/>
  <c r="EG512" i="5"/>
  <c r="EF512" i="5"/>
  <c r="EE512" i="5"/>
  <c r="ED512" i="5"/>
  <c r="EC512" i="5"/>
  <c r="EB512" i="5"/>
  <c r="EA512" i="5"/>
  <c r="DZ512" i="5"/>
  <c r="DY512" i="5"/>
  <c r="DX512" i="5"/>
  <c r="DW512" i="5"/>
  <c r="DV512" i="5"/>
  <c r="EK511" i="5"/>
  <c r="EJ511" i="5"/>
  <c r="EI511" i="5"/>
  <c r="EH511" i="5"/>
  <c r="EG511" i="5"/>
  <c r="EF511" i="5"/>
  <c r="EE511" i="5"/>
  <c r="ED511" i="5"/>
  <c r="EC511" i="5"/>
  <c r="EB511" i="5"/>
  <c r="EA511" i="5"/>
  <c r="DZ511" i="5"/>
  <c r="DY511" i="5"/>
  <c r="DX511" i="5"/>
  <c r="DW511" i="5"/>
  <c r="DV511" i="5"/>
  <c r="EK510" i="5"/>
  <c r="EJ510" i="5"/>
  <c r="EI510" i="5"/>
  <c r="EH510" i="5"/>
  <c r="EG510" i="5"/>
  <c r="EF510" i="5"/>
  <c r="EE510" i="5"/>
  <c r="ED510" i="5"/>
  <c r="EC510" i="5"/>
  <c r="EB510" i="5"/>
  <c r="EA510" i="5"/>
  <c r="DZ510" i="5"/>
  <c r="DY510" i="5"/>
  <c r="DX510" i="5"/>
  <c r="DW510" i="5"/>
  <c r="DV510" i="5"/>
  <c r="EK509" i="5"/>
  <c r="EJ509" i="5"/>
  <c r="EI509" i="5"/>
  <c r="EH509" i="5"/>
  <c r="EG509" i="5"/>
  <c r="EF509" i="5"/>
  <c r="EE509" i="5"/>
  <c r="ED509" i="5"/>
  <c r="EC509" i="5"/>
  <c r="EB509" i="5"/>
  <c r="EA509" i="5"/>
  <c r="DZ509" i="5"/>
  <c r="DY509" i="5"/>
  <c r="DX509" i="5"/>
  <c r="DW509" i="5"/>
  <c r="DV509" i="5"/>
  <c r="EK508" i="5"/>
  <c r="EJ508" i="5"/>
  <c r="EI508" i="5"/>
  <c r="EH508" i="5"/>
  <c r="EG508" i="5"/>
  <c r="EF508" i="5"/>
  <c r="EE508" i="5"/>
  <c r="ED508" i="5"/>
  <c r="EC508" i="5"/>
  <c r="EB508" i="5"/>
  <c r="EA508" i="5"/>
  <c r="DZ508" i="5"/>
  <c r="DY508" i="5"/>
  <c r="DX508" i="5"/>
  <c r="DW508" i="5"/>
  <c r="DV508" i="5"/>
  <c r="EK507" i="5"/>
  <c r="EJ507" i="5"/>
  <c r="EI507" i="5"/>
  <c r="EH507" i="5"/>
  <c r="EG507" i="5"/>
  <c r="EF507" i="5"/>
  <c r="EE507" i="5"/>
  <c r="ED507" i="5"/>
  <c r="EC507" i="5"/>
  <c r="EB507" i="5"/>
  <c r="EA507" i="5"/>
  <c r="DZ507" i="5"/>
  <c r="DY507" i="5"/>
  <c r="DX507" i="5"/>
  <c r="DW507" i="5"/>
  <c r="DV507" i="5"/>
  <c r="EK506" i="5"/>
  <c r="EJ506" i="5"/>
  <c r="EI506" i="5"/>
  <c r="EH506" i="5"/>
  <c r="EG506" i="5"/>
  <c r="EF506" i="5"/>
  <c r="EE506" i="5"/>
  <c r="ED506" i="5"/>
  <c r="EC506" i="5"/>
  <c r="EB506" i="5"/>
  <c r="EA506" i="5"/>
  <c r="DZ506" i="5"/>
  <c r="DY506" i="5"/>
  <c r="DX506" i="5"/>
  <c r="DW506" i="5"/>
  <c r="DV506" i="5"/>
  <c r="EK505" i="5"/>
  <c r="EJ505" i="5"/>
  <c r="EI505" i="5"/>
  <c r="EH505" i="5"/>
  <c r="EG505" i="5"/>
  <c r="EF505" i="5"/>
  <c r="EE505" i="5"/>
  <c r="ED505" i="5"/>
  <c r="EC505" i="5"/>
  <c r="EB505" i="5"/>
  <c r="EA505" i="5"/>
  <c r="DZ505" i="5"/>
  <c r="DY505" i="5"/>
  <c r="DX505" i="5"/>
  <c r="DW505" i="5"/>
  <c r="DV505" i="5"/>
  <c r="EK504" i="5"/>
  <c r="EJ504" i="5"/>
  <c r="EI504" i="5"/>
  <c r="EH504" i="5"/>
  <c r="EG504" i="5"/>
  <c r="EF504" i="5"/>
  <c r="EE504" i="5"/>
  <c r="ED504" i="5"/>
  <c r="EC504" i="5"/>
  <c r="EB504" i="5"/>
  <c r="EA504" i="5"/>
  <c r="DZ504" i="5"/>
  <c r="DY504" i="5"/>
  <c r="DX504" i="5"/>
  <c r="DW504" i="5"/>
  <c r="DV504" i="5"/>
  <c r="EK503" i="5"/>
  <c r="EJ503" i="5"/>
  <c r="EI503" i="5"/>
  <c r="EH503" i="5"/>
  <c r="EG503" i="5"/>
  <c r="EF503" i="5"/>
  <c r="EE503" i="5"/>
  <c r="ED503" i="5"/>
  <c r="EC503" i="5"/>
  <c r="EB503" i="5"/>
  <c r="EA503" i="5"/>
  <c r="DZ503" i="5"/>
  <c r="DY503" i="5"/>
  <c r="DX503" i="5"/>
  <c r="DW503" i="5"/>
  <c r="DV503" i="5"/>
  <c r="EK502" i="5"/>
  <c r="EJ502" i="5"/>
  <c r="EI502" i="5"/>
  <c r="EH502" i="5"/>
  <c r="EG502" i="5"/>
  <c r="EF502" i="5"/>
  <c r="EE502" i="5"/>
  <c r="ED502" i="5"/>
  <c r="EC502" i="5"/>
  <c r="EB502" i="5"/>
  <c r="EA502" i="5"/>
  <c r="DZ502" i="5"/>
  <c r="DY502" i="5"/>
  <c r="DX502" i="5"/>
  <c r="DW502" i="5"/>
  <c r="DV502" i="5"/>
  <c r="EK501" i="5"/>
  <c r="EJ501" i="5"/>
  <c r="EI501" i="5"/>
  <c r="EH501" i="5"/>
  <c r="EG501" i="5"/>
  <c r="EF501" i="5"/>
  <c r="EE501" i="5"/>
  <c r="ED501" i="5"/>
  <c r="EC501" i="5"/>
  <c r="EB501" i="5"/>
  <c r="EA501" i="5"/>
  <c r="DZ501" i="5"/>
  <c r="DY501" i="5"/>
  <c r="DX501" i="5"/>
  <c r="DW501" i="5"/>
  <c r="DV501" i="5"/>
  <c r="EK500" i="5"/>
  <c r="EJ500" i="5"/>
  <c r="EI500" i="5"/>
  <c r="EH500" i="5"/>
  <c r="EG500" i="5"/>
  <c r="EF500" i="5"/>
  <c r="EE500" i="5"/>
  <c r="ED500" i="5"/>
  <c r="EC500" i="5"/>
  <c r="EB500" i="5"/>
  <c r="EA500" i="5"/>
  <c r="DZ500" i="5"/>
  <c r="DY500" i="5"/>
  <c r="DX500" i="5"/>
  <c r="DW500" i="5"/>
  <c r="DV500" i="5"/>
  <c r="EK499" i="5"/>
  <c r="EJ499" i="5"/>
  <c r="EI499" i="5"/>
  <c r="EH499" i="5"/>
  <c r="EG499" i="5"/>
  <c r="EF499" i="5"/>
  <c r="EE499" i="5"/>
  <c r="ED499" i="5"/>
  <c r="EC499" i="5"/>
  <c r="EB499" i="5"/>
  <c r="EA499" i="5"/>
  <c r="DZ499" i="5"/>
  <c r="DY499" i="5"/>
  <c r="DX499" i="5"/>
  <c r="DW499" i="5"/>
  <c r="DV499" i="5"/>
  <c r="EK498" i="5"/>
  <c r="EJ498" i="5"/>
  <c r="EI498" i="5"/>
  <c r="EH498" i="5"/>
  <c r="EG498" i="5"/>
  <c r="EF498" i="5"/>
  <c r="EE498" i="5"/>
  <c r="ED498" i="5"/>
  <c r="EC498" i="5"/>
  <c r="EB498" i="5"/>
  <c r="EA498" i="5"/>
  <c r="DZ498" i="5"/>
  <c r="DY498" i="5"/>
  <c r="DX498" i="5"/>
  <c r="DW498" i="5"/>
  <c r="DV498" i="5"/>
  <c r="EK497" i="5"/>
  <c r="EJ497" i="5"/>
  <c r="EI497" i="5"/>
  <c r="EH497" i="5"/>
  <c r="EG497" i="5"/>
  <c r="EF497" i="5"/>
  <c r="EE497" i="5"/>
  <c r="ED497" i="5"/>
  <c r="EC497" i="5"/>
  <c r="EB497" i="5"/>
  <c r="EA497" i="5"/>
  <c r="DZ497" i="5"/>
  <c r="DY497" i="5"/>
  <c r="DX497" i="5"/>
  <c r="DW497" i="5"/>
  <c r="DV497" i="5"/>
  <c r="EK496" i="5"/>
  <c r="EJ496" i="5"/>
  <c r="EI496" i="5"/>
  <c r="EH496" i="5"/>
  <c r="EG496" i="5"/>
  <c r="EF496" i="5"/>
  <c r="EE496" i="5"/>
  <c r="ED496" i="5"/>
  <c r="EC496" i="5"/>
  <c r="EB496" i="5"/>
  <c r="EA496" i="5"/>
  <c r="DZ496" i="5"/>
  <c r="DY496" i="5"/>
  <c r="DX496" i="5"/>
  <c r="DW496" i="5"/>
  <c r="DV496" i="5"/>
  <c r="EK495" i="5"/>
  <c r="EJ495" i="5"/>
  <c r="EI495" i="5"/>
  <c r="EH495" i="5"/>
  <c r="EG495" i="5"/>
  <c r="EF495" i="5"/>
  <c r="EE495" i="5"/>
  <c r="ED495" i="5"/>
  <c r="EC495" i="5"/>
  <c r="EB495" i="5"/>
  <c r="EA495" i="5"/>
  <c r="DZ495" i="5"/>
  <c r="DY495" i="5"/>
  <c r="DX495" i="5"/>
  <c r="DW495" i="5"/>
  <c r="DV495" i="5"/>
  <c r="EK494" i="5"/>
  <c r="EJ494" i="5"/>
  <c r="EI494" i="5"/>
  <c r="EH494" i="5"/>
  <c r="EG494" i="5"/>
  <c r="EF494" i="5"/>
  <c r="EE494" i="5"/>
  <c r="ED494" i="5"/>
  <c r="EC494" i="5"/>
  <c r="EB494" i="5"/>
  <c r="EA494" i="5"/>
  <c r="DZ494" i="5"/>
  <c r="DY494" i="5"/>
  <c r="DX494" i="5"/>
  <c r="DW494" i="5"/>
  <c r="DV494" i="5"/>
  <c r="EK493" i="5"/>
  <c r="EJ493" i="5"/>
  <c r="EI493" i="5"/>
  <c r="EH493" i="5"/>
  <c r="EG493" i="5"/>
  <c r="EF493" i="5"/>
  <c r="EE493" i="5"/>
  <c r="ED493" i="5"/>
  <c r="EC493" i="5"/>
  <c r="EB493" i="5"/>
  <c r="EA493" i="5"/>
  <c r="DZ493" i="5"/>
  <c r="DY493" i="5"/>
  <c r="DX493" i="5"/>
  <c r="DW493" i="5"/>
  <c r="DV493" i="5"/>
  <c r="EK492" i="5"/>
  <c r="EJ492" i="5"/>
  <c r="EI492" i="5"/>
  <c r="EH492" i="5"/>
  <c r="EG492" i="5"/>
  <c r="EF492" i="5"/>
  <c r="EE492" i="5"/>
  <c r="ED492" i="5"/>
  <c r="EC492" i="5"/>
  <c r="EB492" i="5"/>
  <c r="EA492" i="5"/>
  <c r="DZ492" i="5"/>
  <c r="DY492" i="5"/>
  <c r="DX492" i="5"/>
  <c r="DW492" i="5"/>
  <c r="DV492" i="5"/>
  <c r="EK491" i="5"/>
  <c r="EJ491" i="5"/>
  <c r="EI491" i="5"/>
  <c r="EH491" i="5"/>
  <c r="EG491" i="5"/>
  <c r="EF491" i="5"/>
  <c r="EE491" i="5"/>
  <c r="ED491" i="5"/>
  <c r="EC491" i="5"/>
  <c r="EB491" i="5"/>
  <c r="EA491" i="5"/>
  <c r="DZ491" i="5"/>
  <c r="DY491" i="5"/>
  <c r="DX491" i="5"/>
  <c r="DW491" i="5"/>
  <c r="DV491" i="5"/>
  <c r="EK490" i="5"/>
  <c r="EJ490" i="5"/>
  <c r="EI490" i="5"/>
  <c r="EH490" i="5"/>
  <c r="EG490" i="5"/>
  <c r="EF490" i="5"/>
  <c r="EE490" i="5"/>
  <c r="ED490" i="5"/>
  <c r="EC490" i="5"/>
  <c r="EB490" i="5"/>
  <c r="EA490" i="5"/>
  <c r="DZ490" i="5"/>
  <c r="DY490" i="5"/>
  <c r="DX490" i="5"/>
  <c r="DW490" i="5"/>
  <c r="DV490" i="5"/>
  <c r="EK489" i="5"/>
  <c r="EJ489" i="5"/>
  <c r="EI489" i="5"/>
  <c r="EH489" i="5"/>
  <c r="EG489" i="5"/>
  <c r="EF489" i="5"/>
  <c r="EE489" i="5"/>
  <c r="ED489" i="5"/>
  <c r="EC489" i="5"/>
  <c r="EB489" i="5"/>
  <c r="EA489" i="5"/>
  <c r="DZ489" i="5"/>
  <c r="DY489" i="5"/>
  <c r="DX489" i="5"/>
  <c r="DW489" i="5"/>
  <c r="DV489" i="5"/>
  <c r="EK488" i="5"/>
  <c r="EJ488" i="5"/>
  <c r="EI488" i="5"/>
  <c r="EH488" i="5"/>
  <c r="EG488" i="5"/>
  <c r="EF488" i="5"/>
  <c r="EE488" i="5"/>
  <c r="ED488" i="5"/>
  <c r="EC488" i="5"/>
  <c r="EB488" i="5"/>
  <c r="EA488" i="5"/>
  <c r="DZ488" i="5"/>
  <c r="DY488" i="5"/>
  <c r="DX488" i="5"/>
  <c r="DW488" i="5"/>
  <c r="DV488" i="5"/>
  <c r="EK487" i="5"/>
  <c r="EJ487" i="5"/>
  <c r="EI487" i="5"/>
  <c r="EH487" i="5"/>
  <c r="EG487" i="5"/>
  <c r="EF487" i="5"/>
  <c r="EE487" i="5"/>
  <c r="ED487" i="5"/>
  <c r="EC487" i="5"/>
  <c r="EB487" i="5"/>
  <c r="EA487" i="5"/>
  <c r="DZ487" i="5"/>
  <c r="DY487" i="5"/>
  <c r="DX487" i="5"/>
  <c r="DW487" i="5"/>
  <c r="DV487" i="5"/>
  <c r="EK486" i="5"/>
  <c r="EJ486" i="5"/>
  <c r="EI486" i="5"/>
  <c r="EH486" i="5"/>
  <c r="EG486" i="5"/>
  <c r="EF486" i="5"/>
  <c r="EE486" i="5"/>
  <c r="ED486" i="5"/>
  <c r="EC486" i="5"/>
  <c r="EB486" i="5"/>
  <c r="EA486" i="5"/>
  <c r="DZ486" i="5"/>
  <c r="DY486" i="5"/>
  <c r="DX486" i="5"/>
  <c r="DW486" i="5"/>
  <c r="DV486" i="5"/>
  <c r="EK485" i="5"/>
  <c r="EJ485" i="5"/>
  <c r="EI485" i="5"/>
  <c r="EH485" i="5"/>
  <c r="EG485" i="5"/>
  <c r="EF485" i="5"/>
  <c r="EE485" i="5"/>
  <c r="ED485" i="5"/>
  <c r="EC485" i="5"/>
  <c r="EB485" i="5"/>
  <c r="EA485" i="5"/>
  <c r="DZ485" i="5"/>
  <c r="DY485" i="5"/>
  <c r="DX485" i="5"/>
  <c r="DW485" i="5"/>
  <c r="DV485" i="5"/>
  <c r="EK484" i="5"/>
  <c r="EJ484" i="5"/>
  <c r="EI484" i="5"/>
  <c r="EH484" i="5"/>
  <c r="EG484" i="5"/>
  <c r="EF484" i="5"/>
  <c r="EE484" i="5"/>
  <c r="ED484" i="5"/>
  <c r="EC484" i="5"/>
  <c r="EB484" i="5"/>
  <c r="EA484" i="5"/>
  <c r="DZ484" i="5"/>
  <c r="DY484" i="5"/>
  <c r="DX484" i="5"/>
  <c r="DW484" i="5"/>
  <c r="DV484" i="5"/>
  <c r="EK483" i="5"/>
  <c r="EJ483" i="5"/>
  <c r="EI483" i="5"/>
  <c r="EH483" i="5"/>
  <c r="EG483" i="5"/>
  <c r="EF483" i="5"/>
  <c r="EE483" i="5"/>
  <c r="ED483" i="5"/>
  <c r="EC483" i="5"/>
  <c r="EB483" i="5"/>
  <c r="EA483" i="5"/>
  <c r="DZ483" i="5"/>
  <c r="DY483" i="5"/>
  <c r="DX483" i="5"/>
  <c r="DW483" i="5"/>
  <c r="DV483" i="5"/>
  <c r="EK482" i="5"/>
  <c r="EJ482" i="5"/>
  <c r="EI482" i="5"/>
  <c r="EH482" i="5"/>
  <c r="EG482" i="5"/>
  <c r="EF482" i="5"/>
  <c r="EE482" i="5"/>
  <c r="ED482" i="5"/>
  <c r="EC482" i="5"/>
  <c r="EB482" i="5"/>
  <c r="EA482" i="5"/>
  <c r="DZ482" i="5"/>
  <c r="DY482" i="5"/>
  <c r="DX482" i="5"/>
  <c r="DW482" i="5"/>
  <c r="DV482" i="5"/>
  <c r="EK481" i="5"/>
  <c r="EJ481" i="5"/>
  <c r="EI481" i="5"/>
  <c r="EH481" i="5"/>
  <c r="EG481" i="5"/>
  <c r="EF481" i="5"/>
  <c r="EE481" i="5"/>
  <c r="ED481" i="5"/>
  <c r="EC481" i="5"/>
  <c r="EB481" i="5"/>
  <c r="EA481" i="5"/>
  <c r="DZ481" i="5"/>
  <c r="DY481" i="5"/>
  <c r="DX481" i="5"/>
  <c r="DW481" i="5"/>
  <c r="DV481" i="5"/>
  <c r="EK480" i="5"/>
  <c r="EJ480" i="5"/>
  <c r="EI480" i="5"/>
  <c r="EH480" i="5"/>
  <c r="EG480" i="5"/>
  <c r="EF480" i="5"/>
  <c r="EE480" i="5"/>
  <c r="ED480" i="5"/>
  <c r="EC480" i="5"/>
  <c r="EB480" i="5"/>
  <c r="EA480" i="5"/>
  <c r="DZ480" i="5"/>
  <c r="DY480" i="5"/>
  <c r="DX480" i="5"/>
  <c r="DW480" i="5"/>
  <c r="DV480" i="5"/>
  <c r="EK479" i="5"/>
  <c r="EJ479" i="5"/>
  <c r="EI479" i="5"/>
  <c r="EH479" i="5"/>
  <c r="EG479" i="5"/>
  <c r="EF479" i="5"/>
  <c r="EE479" i="5"/>
  <c r="ED479" i="5"/>
  <c r="EC479" i="5"/>
  <c r="EB479" i="5"/>
  <c r="EA479" i="5"/>
  <c r="DZ479" i="5"/>
  <c r="DY479" i="5"/>
  <c r="DX479" i="5"/>
  <c r="DW479" i="5"/>
  <c r="DV479" i="5"/>
  <c r="EK478" i="5"/>
  <c r="EJ478" i="5"/>
  <c r="EI478" i="5"/>
  <c r="EH478" i="5"/>
  <c r="EG478" i="5"/>
  <c r="EF478" i="5"/>
  <c r="EE478" i="5"/>
  <c r="ED478" i="5"/>
  <c r="EC478" i="5"/>
  <c r="EB478" i="5"/>
  <c r="EA478" i="5"/>
  <c r="DZ478" i="5"/>
  <c r="DY478" i="5"/>
  <c r="DX478" i="5"/>
  <c r="DW478" i="5"/>
  <c r="DV478" i="5"/>
  <c r="EK477" i="5"/>
  <c r="EJ477" i="5"/>
  <c r="EI477" i="5"/>
  <c r="EH477" i="5"/>
  <c r="EG477" i="5"/>
  <c r="EF477" i="5"/>
  <c r="EE477" i="5"/>
  <c r="ED477" i="5"/>
  <c r="EC477" i="5"/>
  <c r="EB477" i="5"/>
  <c r="EA477" i="5"/>
  <c r="DZ477" i="5"/>
  <c r="DY477" i="5"/>
  <c r="DX477" i="5"/>
  <c r="DW477" i="5"/>
  <c r="DV477" i="5"/>
  <c r="EK476" i="5"/>
  <c r="EJ476" i="5"/>
  <c r="EI476" i="5"/>
  <c r="EH476" i="5"/>
  <c r="EG476" i="5"/>
  <c r="EF476" i="5"/>
  <c r="EE476" i="5"/>
  <c r="ED476" i="5"/>
  <c r="EC476" i="5"/>
  <c r="EB476" i="5"/>
  <c r="EA476" i="5"/>
  <c r="DZ476" i="5"/>
  <c r="DY476" i="5"/>
  <c r="DX476" i="5"/>
  <c r="DW476" i="5"/>
  <c r="DV476" i="5"/>
  <c r="EK475" i="5"/>
  <c r="EJ475" i="5"/>
  <c r="EI475" i="5"/>
  <c r="EH475" i="5"/>
  <c r="EG475" i="5"/>
  <c r="EF475" i="5"/>
  <c r="EE475" i="5"/>
  <c r="ED475" i="5"/>
  <c r="EC475" i="5"/>
  <c r="EB475" i="5"/>
  <c r="EA475" i="5"/>
  <c r="DZ475" i="5"/>
  <c r="DY475" i="5"/>
  <c r="DX475" i="5"/>
  <c r="DW475" i="5"/>
  <c r="DV475" i="5"/>
  <c r="EK474" i="5"/>
  <c r="EJ474" i="5"/>
  <c r="EI474" i="5"/>
  <c r="EH474" i="5"/>
  <c r="EG474" i="5"/>
  <c r="EF474" i="5"/>
  <c r="EE474" i="5"/>
  <c r="ED474" i="5"/>
  <c r="EC474" i="5"/>
  <c r="EB474" i="5"/>
  <c r="EA474" i="5"/>
  <c r="DZ474" i="5"/>
  <c r="DY474" i="5"/>
  <c r="DX474" i="5"/>
  <c r="DW474" i="5"/>
  <c r="DV474" i="5"/>
  <c r="EK473" i="5"/>
  <c r="EJ473" i="5"/>
  <c r="EI473" i="5"/>
  <c r="EH473" i="5"/>
  <c r="EG473" i="5"/>
  <c r="EF473" i="5"/>
  <c r="EE473" i="5"/>
  <c r="ED473" i="5"/>
  <c r="EC473" i="5"/>
  <c r="EB473" i="5"/>
  <c r="EA473" i="5"/>
  <c r="DZ473" i="5"/>
  <c r="DY473" i="5"/>
  <c r="DX473" i="5"/>
  <c r="DW473" i="5"/>
  <c r="DV473" i="5"/>
  <c r="EK472" i="5"/>
  <c r="EJ472" i="5"/>
  <c r="EI472" i="5"/>
  <c r="EH472" i="5"/>
  <c r="EG472" i="5"/>
  <c r="EF472" i="5"/>
  <c r="EE472" i="5"/>
  <c r="ED472" i="5"/>
  <c r="EC472" i="5"/>
  <c r="EB472" i="5"/>
  <c r="EA472" i="5"/>
  <c r="DZ472" i="5"/>
  <c r="DY472" i="5"/>
  <c r="DX472" i="5"/>
  <c r="DW472" i="5"/>
  <c r="DV472" i="5"/>
  <c r="EK471" i="5"/>
  <c r="EJ471" i="5"/>
  <c r="EI471" i="5"/>
  <c r="EH471" i="5"/>
  <c r="EG471" i="5"/>
  <c r="EF471" i="5"/>
  <c r="EE471" i="5"/>
  <c r="ED471" i="5"/>
  <c r="EC471" i="5"/>
  <c r="EB471" i="5"/>
  <c r="EA471" i="5"/>
  <c r="DZ471" i="5"/>
  <c r="DY471" i="5"/>
  <c r="DX471" i="5"/>
  <c r="DW471" i="5"/>
  <c r="DV471" i="5"/>
  <c r="EK470" i="5"/>
  <c r="EJ470" i="5"/>
  <c r="EI470" i="5"/>
  <c r="EH470" i="5"/>
  <c r="EG470" i="5"/>
  <c r="EF470" i="5"/>
  <c r="EE470" i="5"/>
  <c r="ED470" i="5"/>
  <c r="EC470" i="5"/>
  <c r="EB470" i="5"/>
  <c r="EA470" i="5"/>
  <c r="DZ470" i="5"/>
  <c r="DY470" i="5"/>
  <c r="DX470" i="5"/>
  <c r="DW470" i="5"/>
  <c r="DV470" i="5"/>
  <c r="EK469" i="5"/>
  <c r="EJ469" i="5"/>
  <c r="EI469" i="5"/>
  <c r="EH469" i="5"/>
  <c r="EG469" i="5"/>
  <c r="EF469" i="5"/>
  <c r="EE469" i="5"/>
  <c r="ED469" i="5"/>
  <c r="EC469" i="5"/>
  <c r="EB469" i="5"/>
  <c r="EA469" i="5"/>
  <c r="DZ469" i="5"/>
  <c r="DY469" i="5"/>
  <c r="DX469" i="5"/>
  <c r="DW469" i="5"/>
  <c r="DV469" i="5"/>
  <c r="EK468" i="5"/>
  <c r="EJ468" i="5"/>
  <c r="EI468" i="5"/>
  <c r="EH468" i="5"/>
  <c r="EG468" i="5"/>
  <c r="EF468" i="5"/>
  <c r="EE468" i="5"/>
  <c r="ED468" i="5"/>
  <c r="EC468" i="5"/>
  <c r="EB468" i="5"/>
  <c r="EA468" i="5"/>
  <c r="DZ468" i="5"/>
  <c r="DY468" i="5"/>
  <c r="DX468" i="5"/>
  <c r="DW468" i="5"/>
  <c r="DV468" i="5"/>
  <c r="EK467" i="5"/>
  <c r="EJ467" i="5"/>
  <c r="EI467" i="5"/>
  <c r="EH467" i="5"/>
  <c r="EG467" i="5"/>
  <c r="EF467" i="5"/>
  <c r="EE467" i="5"/>
  <c r="ED467" i="5"/>
  <c r="EC467" i="5"/>
  <c r="EB467" i="5"/>
  <c r="EA467" i="5"/>
  <c r="DZ467" i="5"/>
  <c r="DY467" i="5"/>
  <c r="DX467" i="5"/>
  <c r="DW467" i="5"/>
  <c r="DV467" i="5"/>
  <c r="EK466" i="5"/>
  <c r="EJ466" i="5"/>
  <c r="EI466" i="5"/>
  <c r="EH466" i="5"/>
  <c r="EG466" i="5"/>
  <c r="EF466" i="5"/>
  <c r="EE466" i="5"/>
  <c r="ED466" i="5"/>
  <c r="EC466" i="5"/>
  <c r="EB466" i="5"/>
  <c r="EA466" i="5"/>
  <c r="DZ466" i="5"/>
  <c r="DY466" i="5"/>
  <c r="DX466" i="5"/>
  <c r="DW466" i="5"/>
  <c r="DV466" i="5"/>
  <c r="EK465" i="5"/>
  <c r="EJ465" i="5"/>
  <c r="EI465" i="5"/>
  <c r="EH465" i="5"/>
  <c r="EG465" i="5"/>
  <c r="EF465" i="5"/>
  <c r="EE465" i="5"/>
  <c r="ED465" i="5"/>
  <c r="EC465" i="5"/>
  <c r="EB465" i="5"/>
  <c r="EA465" i="5"/>
  <c r="DZ465" i="5"/>
  <c r="DY465" i="5"/>
  <c r="DX465" i="5"/>
  <c r="DW465" i="5"/>
  <c r="DV465" i="5"/>
  <c r="EK464" i="5"/>
  <c r="EJ464" i="5"/>
  <c r="EI464" i="5"/>
  <c r="EH464" i="5"/>
  <c r="EG464" i="5"/>
  <c r="EF464" i="5"/>
  <c r="EE464" i="5"/>
  <c r="ED464" i="5"/>
  <c r="EC464" i="5"/>
  <c r="EB464" i="5"/>
  <c r="EA464" i="5"/>
  <c r="DZ464" i="5"/>
  <c r="DY464" i="5"/>
  <c r="DX464" i="5"/>
  <c r="DW464" i="5"/>
  <c r="DV464" i="5"/>
  <c r="EK463" i="5"/>
  <c r="EJ463" i="5"/>
  <c r="EI463" i="5"/>
  <c r="EH463" i="5"/>
  <c r="EG463" i="5"/>
  <c r="EF463" i="5"/>
  <c r="EE463" i="5"/>
  <c r="ED463" i="5"/>
  <c r="EC463" i="5"/>
  <c r="EB463" i="5"/>
  <c r="EA463" i="5"/>
  <c r="DZ463" i="5"/>
  <c r="DY463" i="5"/>
  <c r="DX463" i="5"/>
  <c r="DW463" i="5"/>
  <c r="DV463" i="5"/>
  <c r="EK462" i="5"/>
  <c r="EJ462" i="5"/>
  <c r="EI462" i="5"/>
  <c r="EH462" i="5"/>
  <c r="EG462" i="5"/>
  <c r="EF462" i="5"/>
  <c r="EE462" i="5"/>
  <c r="ED462" i="5"/>
  <c r="EC462" i="5"/>
  <c r="EB462" i="5"/>
  <c r="EA462" i="5"/>
  <c r="DZ462" i="5"/>
  <c r="DY462" i="5"/>
  <c r="DX462" i="5"/>
  <c r="DW462" i="5"/>
  <c r="DV462" i="5"/>
  <c r="EK461" i="5"/>
  <c r="EJ461" i="5"/>
  <c r="EI461" i="5"/>
  <c r="EH461" i="5"/>
  <c r="EG461" i="5"/>
  <c r="EF461" i="5"/>
  <c r="EE461" i="5"/>
  <c r="ED461" i="5"/>
  <c r="EC461" i="5"/>
  <c r="EB461" i="5"/>
  <c r="EA461" i="5"/>
  <c r="DZ461" i="5"/>
  <c r="DY461" i="5"/>
  <c r="DX461" i="5"/>
  <c r="DW461" i="5"/>
  <c r="DV461" i="5"/>
  <c r="EK460" i="5"/>
  <c r="EJ460" i="5"/>
  <c r="EI460" i="5"/>
  <c r="EH460" i="5"/>
  <c r="EG460" i="5"/>
  <c r="EF460" i="5"/>
  <c r="EE460" i="5"/>
  <c r="ED460" i="5"/>
  <c r="EC460" i="5"/>
  <c r="EB460" i="5"/>
  <c r="EA460" i="5"/>
  <c r="DZ460" i="5"/>
  <c r="DY460" i="5"/>
  <c r="DX460" i="5"/>
  <c r="DW460" i="5"/>
  <c r="DV460" i="5"/>
  <c r="EK459" i="5"/>
  <c r="EJ459" i="5"/>
  <c r="EI459" i="5"/>
  <c r="EH459" i="5"/>
  <c r="EG459" i="5"/>
  <c r="EF459" i="5"/>
  <c r="EE459" i="5"/>
  <c r="ED459" i="5"/>
  <c r="EC459" i="5"/>
  <c r="EB459" i="5"/>
  <c r="EA459" i="5"/>
  <c r="DZ459" i="5"/>
  <c r="DY459" i="5"/>
  <c r="DX459" i="5"/>
  <c r="DW459" i="5"/>
  <c r="DV459" i="5"/>
  <c r="EK458" i="5"/>
  <c r="EJ458" i="5"/>
  <c r="EI458" i="5"/>
  <c r="EH458" i="5"/>
  <c r="EG458" i="5"/>
  <c r="EF458" i="5"/>
  <c r="EE458" i="5"/>
  <c r="ED458" i="5"/>
  <c r="EC458" i="5"/>
  <c r="EB458" i="5"/>
  <c r="EA458" i="5"/>
  <c r="DZ458" i="5"/>
  <c r="DY458" i="5"/>
  <c r="DX458" i="5"/>
  <c r="DW458" i="5"/>
  <c r="DV458" i="5"/>
  <c r="EK457" i="5"/>
  <c r="EJ457" i="5"/>
  <c r="EI457" i="5"/>
  <c r="EH457" i="5"/>
  <c r="EG457" i="5"/>
  <c r="EF457" i="5"/>
  <c r="EE457" i="5"/>
  <c r="ED457" i="5"/>
  <c r="EC457" i="5"/>
  <c r="EB457" i="5"/>
  <c r="EA457" i="5"/>
  <c r="DZ457" i="5"/>
  <c r="DY457" i="5"/>
  <c r="DX457" i="5"/>
  <c r="DW457" i="5"/>
  <c r="DV457" i="5"/>
  <c r="EK456" i="5"/>
  <c r="EJ456" i="5"/>
  <c r="EI456" i="5"/>
  <c r="EH456" i="5"/>
  <c r="EG456" i="5"/>
  <c r="EF456" i="5"/>
  <c r="EE456" i="5"/>
  <c r="ED456" i="5"/>
  <c r="EC456" i="5"/>
  <c r="EB456" i="5"/>
  <c r="EA456" i="5"/>
  <c r="DZ456" i="5"/>
  <c r="DY456" i="5"/>
  <c r="DX456" i="5"/>
  <c r="DW456" i="5"/>
  <c r="DV456" i="5"/>
  <c r="EK455" i="5"/>
  <c r="EJ455" i="5"/>
  <c r="EI455" i="5"/>
  <c r="EH455" i="5"/>
  <c r="EG455" i="5"/>
  <c r="EF455" i="5"/>
  <c r="EE455" i="5"/>
  <c r="ED455" i="5"/>
  <c r="EC455" i="5"/>
  <c r="EB455" i="5"/>
  <c r="EA455" i="5"/>
  <c r="DZ455" i="5"/>
  <c r="DY455" i="5"/>
  <c r="DX455" i="5"/>
  <c r="DW455" i="5"/>
  <c r="DV455" i="5"/>
  <c r="EK454" i="5"/>
  <c r="EJ454" i="5"/>
  <c r="EI454" i="5"/>
  <c r="EH454" i="5"/>
  <c r="EG454" i="5"/>
  <c r="EF454" i="5"/>
  <c r="EE454" i="5"/>
  <c r="ED454" i="5"/>
  <c r="EC454" i="5"/>
  <c r="EB454" i="5"/>
  <c r="EA454" i="5"/>
  <c r="DZ454" i="5"/>
  <c r="DY454" i="5"/>
  <c r="DX454" i="5"/>
  <c r="DW454" i="5"/>
  <c r="DV454" i="5"/>
  <c r="EK453" i="5"/>
  <c r="EJ453" i="5"/>
  <c r="EI453" i="5"/>
  <c r="EH453" i="5"/>
  <c r="EG453" i="5"/>
  <c r="EF453" i="5"/>
  <c r="EE453" i="5"/>
  <c r="ED453" i="5"/>
  <c r="EC453" i="5"/>
  <c r="EB453" i="5"/>
  <c r="EA453" i="5"/>
  <c r="DZ453" i="5"/>
  <c r="DY453" i="5"/>
  <c r="DX453" i="5"/>
  <c r="DW453" i="5"/>
  <c r="DV453" i="5"/>
  <c r="EK452" i="5"/>
  <c r="EJ452" i="5"/>
  <c r="EI452" i="5"/>
  <c r="EH452" i="5"/>
  <c r="EG452" i="5"/>
  <c r="EF452" i="5"/>
  <c r="EE452" i="5"/>
  <c r="ED452" i="5"/>
  <c r="EC452" i="5"/>
  <c r="EB452" i="5"/>
  <c r="EA452" i="5"/>
  <c r="DZ452" i="5"/>
  <c r="DY452" i="5"/>
  <c r="DX452" i="5"/>
  <c r="DW452" i="5"/>
  <c r="DV452" i="5"/>
  <c r="EK451" i="5"/>
  <c r="EJ451" i="5"/>
  <c r="EI451" i="5"/>
  <c r="EH451" i="5"/>
  <c r="EG451" i="5"/>
  <c r="EF451" i="5"/>
  <c r="EE451" i="5"/>
  <c r="ED451" i="5"/>
  <c r="EC451" i="5"/>
  <c r="EB451" i="5"/>
  <c r="EA451" i="5"/>
  <c r="DZ451" i="5"/>
  <c r="DY451" i="5"/>
  <c r="DX451" i="5"/>
  <c r="DW451" i="5"/>
  <c r="DV451" i="5"/>
  <c r="EK450" i="5"/>
  <c r="EJ450" i="5"/>
  <c r="EI450" i="5"/>
  <c r="EH450" i="5"/>
  <c r="EG450" i="5"/>
  <c r="EF450" i="5"/>
  <c r="EE450" i="5"/>
  <c r="ED450" i="5"/>
  <c r="EC450" i="5"/>
  <c r="EB450" i="5"/>
  <c r="EA450" i="5"/>
  <c r="DZ450" i="5"/>
  <c r="DY450" i="5"/>
  <c r="DX450" i="5"/>
  <c r="DW450" i="5"/>
  <c r="DV450" i="5"/>
  <c r="EK449" i="5"/>
  <c r="EJ449" i="5"/>
  <c r="EI449" i="5"/>
  <c r="EH449" i="5"/>
  <c r="EG449" i="5"/>
  <c r="EF449" i="5"/>
  <c r="EE449" i="5"/>
  <c r="ED449" i="5"/>
  <c r="EC449" i="5"/>
  <c r="EB449" i="5"/>
  <c r="EA449" i="5"/>
  <c r="DZ449" i="5"/>
  <c r="DY449" i="5"/>
  <c r="DX449" i="5"/>
  <c r="DW449" i="5"/>
  <c r="DV449" i="5"/>
  <c r="EK448" i="5"/>
  <c r="EJ448" i="5"/>
  <c r="EI448" i="5"/>
  <c r="EH448" i="5"/>
  <c r="EG448" i="5"/>
  <c r="EF448" i="5"/>
  <c r="EE448" i="5"/>
  <c r="ED448" i="5"/>
  <c r="EC448" i="5"/>
  <c r="EB448" i="5"/>
  <c r="EA448" i="5"/>
  <c r="DZ448" i="5"/>
  <c r="DY448" i="5"/>
  <c r="DX448" i="5"/>
  <c r="DW448" i="5"/>
  <c r="DV448" i="5"/>
  <c r="EK447" i="5"/>
  <c r="EJ447" i="5"/>
  <c r="EI447" i="5"/>
  <c r="EH447" i="5"/>
  <c r="EG447" i="5"/>
  <c r="EF447" i="5"/>
  <c r="EE447" i="5"/>
  <c r="ED447" i="5"/>
  <c r="EC447" i="5"/>
  <c r="EB447" i="5"/>
  <c r="EA447" i="5"/>
  <c r="DZ447" i="5"/>
  <c r="DY447" i="5"/>
  <c r="DX447" i="5"/>
  <c r="DW447" i="5"/>
  <c r="DV447" i="5"/>
  <c r="EK446" i="5"/>
  <c r="EJ446" i="5"/>
  <c r="EI446" i="5"/>
  <c r="EH446" i="5"/>
  <c r="EG446" i="5"/>
  <c r="EF446" i="5"/>
  <c r="EE446" i="5"/>
  <c r="ED446" i="5"/>
  <c r="EC446" i="5"/>
  <c r="EB446" i="5"/>
  <c r="EA446" i="5"/>
  <c r="DZ446" i="5"/>
  <c r="DY446" i="5"/>
  <c r="DX446" i="5"/>
  <c r="DW446" i="5"/>
  <c r="DV446" i="5"/>
  <c r="EK445" i="5"/>
  <c r="EJ445" i="5"/>
  <c r="EI445" i="5"/>
  <c r="EH445" i="5"/>
  <c r="EG445" i="5"/>
  <c r="EF445" i="5"/>
  <c r="EE445" i="5"/>
  <c r="ED445" i="5"/>
  <c r="EC445" i="5"/>
  <c r="EB445" i="5"/>
  <c r="EA445" i="5"/>
  <c r="DZ445" i="5"/>
  <c r="DY445" i="5"/>
  <c r="DX445" i="5"/>
  <c r="DW445" i="5"/>
  <c r="DV445" i="5"/>
  <c r="EK444" i="5"/>
  <c r="EJ444" i="5"/>
  <c r="EI444" i="5"/>
  <c r="EH444" i="5"/>
  <c r="EG444" i="5"/>
  <c r="EF444" i="5"/>
  <c r="EE444" i="5"/>
  <c r="ED444" i="5"/>
  <c r="EC444" i="5"/>
  <c r="EB444" i="5"/>
  <c r="EA444" i="5"/>
  <c r="DZ444" i="5"/>
  <c r="DY444" i="5"/>
  <c r="DX444" i="5"/>
  <c r="DW444" i="5"/>
  <c r="DV444" i="5"/>
  <c r="EK443" i="5"/>
  <c r="EJ443" i="5"/>
  <c r="EI443" i="5"/>
  <c r="EH443" i="5"/>
  <c r="EG443" i="5"/>
  <c r="EF443" i="5"/>
  <c r="EE443" i="5"/>
  <c r="ED443" i="5"/>
  <c r="EC443" i="5"/>
  <c r="EB443" i="5"/>
  <c r="EA443" i="5"/>
  <c r="DZ443" i="5"/>
  <c r="DY443" i="5"/>
  <c r="DX443" i="5"/>
  <c r="DW443" i="5"/>
  <c r="DV443" i="5"/>
  <c r="EK442" i="5"/>
  <c r="EJ442" i="5"/>
  <c r="EI442" i="5"/>
  <c r="EH442" i="5"/>
  <c r="EG442" i="5"/>
  <c r="EF442" i="5"/>
  <c r="EE442" i="5"/>
  <c r="ED442" i="5"/>
  <c r="EC442" i="5"/>
  <c r="EB442" i="5"/>
  <c r="EA442" i="5"/>
  <c r="DZ442" i="5"/>
  <c r="DY442" i="5"/>
  <c r="DX442" i="5"/>
  <c r="DW442" i="5"/>
  <c r="DV442" i="5"/>
  <c r="EK441" i="5"/>
  <c r="EJ441" i="5"/>
  <c r="EI441" i="5"/>
  <c r="EH441" i="5"/>
  <c r="EG441" i="5"/>
  <c r="EF441" i="5"/>
  <c r="EE441" i="5"/>
  <c r="ED441" i="5"/>
  <c r="EC441" i="5"/>
  <c r="EB441" i="5"/>
  <c r="EA441" i="5"/>
  <c r="DZ441" i="5"/>
  <c r="DY441" i="5"/>
  <c r="DX441" i="5"/>
  <c r="DW441" i="5"/>
  <c r="DV441" i="5"/>
  <c r="EK440" i="5"/>
  <c r="EJ440" i="5"/>
  <c r="EI440" i="5"/>
  <c r="EH440" i="5"/>
  <c r="EG440" i="5"/>
  <c r="EF440" i="5"/>
  <c r="EE440" i="5"/>
  <c r="ED440" i="5"/>
  <c r="EC440" i="5"/>
  <c r="EB440" i="5"/>
  <c r="EA440" i="5"/>
  <c r="DZ440" i="5"/>
  <c r="DY440" i="5"/>
  <c r="DX440" i="5"/>
  <c r="DW440" i="5"/>
  <c r="DV440" i="5"/>
  <c r="EK439" i="5"/>
  <c r="EJ439" i="5"/>
  <c r="EI439" i="5"/>
  <c r="EH439" i="5"/>
  <c r="EG439" i="5"/>
  <c r="EF439" i="5"/>
  <c r="EE439" i="5"/>
  <c r="ED439" i="5"/>
  <c r="EC439" i="5"/>
  <c r="EB439" i="5"/>
  <c r="EA439" i="5"/>
  <c r="DZ439" i="5"/>
  <c r="DY439" i="5"/>
  <c r="DX439" i="5"/>
  <c r="DW439" i="5"/>
  <c r="DV439" i="5"/>
  <c r="EK438" i="5"/>
  <c r="EJ438" i="5"/>
  <c r="EI438" i="5"/>
  <c r="EH438" i="5"/>
  <c r="EG438" i="5"/>
  <c r="EF438" i="5"/>
  <c r="EE438" i="5"/>
  <c r="ED438" i="5"/>
  <c r="EC438" i="5"/>
  <c r="EB438" i="5"/>
  <c r="EA438" i="5"/>
  <c r="DZ438" i="5"/>
  <c r="DY438" i="5"/>
  <c r="DX438" i="5"/>
  <c r="DW438" i="5"/>
  <c r="DV438" i="5"/>
  <c r="EK437" i="5"/>
  <c r="EJ437" i="5"/>
  <c r="EI437" i="5"/>
  <c r="EH437" i="5"/>
  <c r="EG437" i="5"/>
  <c r="EF437" i="5"/>
  <c r="EE437" i="5"/>
  <c r="ED437" i="5"/>
  <c r="EC437" i="5"/>
  <c r="EB437" i="5"/>
  <c r="EA437" i="5"/>
  <c r="DZ437" i="5"/>
  <c r="DY437" i="5"/>
  <c r="DX437" i="5"/>
  <c r="DW437" i="5"/>
  <c r="DV437" i="5"/>
  <c r="EK436" i="5"/>
  <c r="EJ436" i="5"/>
  <c r="EI436" i="5"/>
  <c r="EH436" i="5"/>
  <c r="EG436" i="5"/>
  <c r="EF436" i="5"/>
  <c r="EE436" i="5"/>
  <c r="ED436" i="5"/>
  <c r="EC436" i="5"/>
  <c r="EB436" i="5"/>
  <c r="EA436" i="5"/>
  <c r="DZ436" i="5"/>
  <c r="DY436" i="5"/>
  <c r="DX436" i="5"/>
  <c r="DW436" i="5"/>
  <c r="DV436" i="5"/>
  <c r="EK435" i="5"/>
  <c r="EJ435" i="5"/>
  <c r="EI435" i="5"/>
  <c r="EH435" i="5"/>
  <c r="EG435" i="5"/>
  <c r="EF435" i="5"/>
  <c r="EE435" i="5"/>
  <c r="ED435" i="5"/>
  <c r="EC435" i="5"/>
  <c r="EB435" i="5"/>
  <c r="EA435" i="5"/>
  <c r="DZ435" i="5"/>
  <c r="DY435" i="5"/>
  <c r="DX435" i="5"/>
  <c r="DW435" i="5"/>
  <c r="DV435" i="5"/>
  <c r="EK434" i="5"/>
  <c r="EJ434" i="5"/>
  <c r="EI434" i="5"/>
  <c r="EH434" i="5"/>
  <c r="EG434" i="5"/>
  <c r="EF434" i="5"/>
  <c r="EE434" i="5"/>
  <c r="ED434" i="5"/>
  <c r="EC434" i="5"/>
  <c r="EB434" i="5"/>
  <c r="EA434" i="5"/>
  <c r="DZ434" i="5"/>
  <c r="DY434" i="5"/>
  <c r="DX434" i="5"/>
  <c r="DW434" i="5"/>
  <c r="DV434" i="5"/>
  <c r="EK433" i="5"/>
  <c r="EJ433" i="5"/>
  <c r="EI433" i="5"/>
  <c r="EH433" i="5"/>
  <c r="EG433" i="5"/>
  <c r="EF433" i="5"/>
  <c r="EE433" i="5"/>
  <c r="ED433" i="5"/>
  <c r="EC433" i="5"/>
  <c r="EB433" i="5"/>
  <c r="EA433" i="5"/>
  <c r="DZ433" i="5"/>
  <c r="DY433" i="5"/>
  <c r="DX433" i="5"/>
  <c r="DW433" i="5"/>
  <c r="DV433" i="5"/>
  <c r="EK432" i="5"/>
  <c r="EJ432" i="5"/>
  <c r="EI432" i="5"/>
  <c r="EH432" i="5"/>
  <c r="EG432" i="5"/>
  <c r="EF432" i="5"/>
  <c r="EE432" i="5"/>
  <c r="ED432" i="5"/>
  <c r="EC432" i="5"/>
  <c r="EB432" i="5"/>
  <c r="EA432" i="5"/>
  <c r="DZ432" i="5"/>
  <c r="DY432" i="5"/>
  <c r="DX432" i="5"/>
  <c r="DW432" i="5"/>
  <c r="DV432" i="5"/>
  <c r="EK431" i="5"/>
  <c r="EJ431" i="5"/>
  <c r="EI431" i="5"/>
  <c r="EH431" i="5"/>
  <c r="EG431" i="5"/>
  <c r="EF431" i="5"/>
  <c r="EE431" i="5"/>
  <c r="ED431" i="5"/>
  <c r="EC431" i="5"/>
  <c r="EB431" i="5"/>
  <c r="EA431" i="5"/>
  <c r="DZ431" i="5"/>
  <c r="DY431" i="5"/>
  <c r="DX431" i="5"/>
  <c r="DW431" i="5"/>
  <c r="DV431" i="5"/>
  <c r="EK430" i="5"/>
  <c r="EJ430" i="5"/>
  <c r="EI430" i="5"/>
  <c r="EH430" i="5"/>
  <c r="EG430" i="5"/>
  <c r="EF430" i="5"/>
  <c r="EE430" i="5"/>
  <c r="ED430" i="5"/>
  <c r="EC430" i="5"/>
  <c r="EB430" i="5"/>
  <c r="EA430" i="5"/>
  <c r="DZ430" i="5"/>
  <c r="DY430" i="5"/>
  <c r="DX430" i="5"/>
  <c r="DW430" i="5"/>
  <c r="DV430" i="5"/>
  <c r="EK429" i="5"/>
  <c r="EJ429" i="5"/>
  <c r="EI429" i="5"/>
  <c r="EH429" i="5"/>
  <c r="EG429" i="5"/>
  <c r="EF429" i="5"/>
  <c r="EE429" i="5"/>
  <c r="ED429" i="5"/>
  <c r="EC429" i="5"/>
  <c r="EB429" i="5"/>
  <c r="EA429" i="5"/>
  <c r="DZ429" i="5"/>
  <c r="DY429" i="5"/>
  <c r="DX429" i="5"/>
  <c r="DW429" i="5"/>
  <c r="DV429" i="5"/>
  <c r="EK428" i="5"/>
  <c r="EJ428" i="5"/>
  <c r="EI428" i="5"/>
  <c r="EH428" i="5"/>
  <c r="EG428" i="5"/>
  <c r="EF428" i="5"/>
  <c r="EE428" i="5"/>
  <c r="ED428" i="5"/>
  <c r="EC428" i="5"/>
  <c r="EB428" i="5"/>
  <c r="EA428" i="5"/>
  <c r="DZ428" i="5"/>
  <c r="DY428" i="5"/>
  <c r="DX428" i="5"/>
  <c r="DW428" i="5"/>
  <c r="DV428" i="5"/>
  <c r="EK427" i="5"/>
  <c r="EJ427" i="5"/>
  <c r="EI427" i="5"/>
  <c r="EH427" i="5"/>
  <c r="EG427" i="5"/>
  <c r="EF427" i="5"/>
  <c r="EE427" i="5"/>
  <c r="ED427" i="5"/>
  <c r="EC427" i="5"/>
  <c r="EB427" i="5"/>
  <c r="EA427" i="5"/>
  <c r="DZ427" i="5"/>
  <c r="DY427" i="5"/>
  <c r="DX427" i="5"/>
  <c r="DW427" i="5"/>
  <c r="DV427" i="5"/>
  <c r="EK426" i="5"/>
  <c r="EJ426" i="5"/>
  <c r="EI426" i="5"/>
  <c r="EH426" i="5"/>
  <c r="EG426" i="5"/>
  <c r="EF426" i="5"/>
  <c r="EE426" i="5"/>
  <c r="ED426" i="5"/>
  <c r="EC426" i="5"/>
  <c r="EB426" i="5"/>
  <c r="EA426" i="5"/>
  <c r="DZ426" i="5"/>
  <c r="DY426" i="5"/>
  <c r="DX426" i="5"/>
  <c r="DW426" i="5"/>
  <c r="DV426" i="5"/>
  <c r="EK425" i="5"/>
  <c r="EJ425" i="5"/>
  <c r="EI425" i="5"/>
  <c r="EH425" i="5"/>
  <c r="EG425" i="5"/>
  <c r="EF425" i="5"/>
  <c r="EE425" i="5"/>
  <c r="ED425" i="5"/>
  <c r="EC425" i="5"/>
  <c r="EB425" i="5"/>
  <c r="EA425" i="5"/>
  <c r="DZ425" i="5"/>
  <c r="DY425" i="5"/>
  <c r="DX425" i="5"/>
  <c r="DW425" i="5"/>
  <c r="DV425" i="5"/>
  <c r="EK424" i="5"/>
  <c r="EJ424" i="5"/>
  <c r="EI424" i="5"/>
  <c r="EH424" i="5"/>
  <c r="EG424" i="5"/>
  <c r="EF424" i="5"/>
  <c r="EE424" i="5"/>
  <c r="ED424" i="5"/>
  <c r="EC424" i="5"/>
  <c r="EB424" i="5"/>
  <c r="EA424" i="5"/>
  <c r="DZ424" i="5"/>
  <c r="DY424" i="5"/>
  <c r="DX424" i="5"/>
  <c r="DW424" i="5"/>
  <c r="DV424" i="5"/>
  <c r="EK423" i="5"/>
  <c r="EJ423" i="5"/>
  <c r="EI423" i="5"/>
  <c r="EH423" i="5"/>
  <c r="EG423" i="5"/>
  <c r="EF423" i="5"/>
  <c r="EE423" i="5"/>
  <c r="ED423" i="5"/>
  <c r="EC423" i="5"/>
  <c r="EB423" i="5"/>
  <c r="EA423" i="5"/>
  <c r="DZ423" i="5"/>
  <c r="DY423" i="5"/>
  <c r="DX423" i="5"/>
  <c r="DW423" i="5"/>
  <c r="DV423" i="5"/>
  <c r="EK422" i="5"/>
  <c r="EJ422" i="5"/>
  <c r="EI422" i="5"/>
  <c r="EH422" i="5"/>
  <c r="EG422" i="5"/>
  <c r="EF422" i="5"/>
  <c r="EE422" i="5"/>
  <c r="ED422" i="5"/>
  <c r="EC422" i="5"/>
  <c r="EB422" i="5"/>
  <c r="EA422" i="5"/>
  <c r="DZ422" i="5"/>
  <c r="DY422" i="5"/>
  <c r="DX422" i="5"/>
  <c r="DW422" i="5"/>
  <c r="DV422" i="5"/>
  <c r="EK421" i="5"/>
  <c r="EJ421" i="5"/>
  <c r="EI421" i="5"/>
  <c r="EH421" i="5"/>
  <c r="EG421" i="5"/>
  <c r="EF421" i="5"/>
  <c r="EE421" i="5"/>
  <c r="ED421" i="5"/>
  <c r="EC421" i="5"/>
  <c r="EB421" i="5"/>
  <c r="EA421" i="5"/>
  <c r="DZ421" i="5"/>
  <c r="DY421" i="5"/>
  <c r="DX421" i="5"/>
  <c r="DW421" i="5"/>
  <c r="DV421" i="5"/>
  <c r="EK420" i="5"/>
  <c r="EJ420" i="5"/>
  <c r="EI420" i="5"/>
  <c r="EH420" i="5"/>
  <c r="EG420" i="5"/>
  <c r="EF420" i="5"/>
  <c r="EE420" i="5"/>
  <c r="ED420" i="5"/>
  <c r="EC420" i="5"/>
  <c r="EB420" i="5"/>
  <c r="EA420" i="5"/>
  <c r="DZ420" i="5"/>
  <c r="DY420" i="5"/>
  <c r="DX420" i="5"/>
  <c r="DW420" i="5"/>
  <c r="DV420" i="5"/>
  <c r="EK419" i="5"/>
  <c r="EJ419" i="5"/>
  <c r="EI419" i="5"/>
  <c r="EH419" i="5"/>
  <c r="EG419" i="5"/>
  <c r="EF419" i="5"/>
  <c r="EE419" i="5"/>
  <c r="ED419" i="5"/>
  <c r="EC419" i="5"/>
  <c r="EB419" i="5"/>
  <c r="EA419" i="5"/>
  <c r="DZ419" i="5"/>
  <c r="DY419" i="5"/>
  <c r="DX419" i="5"/>
  <c r="DW419" i="5"/>
  <c r="DV419" i="5"/>
  <c r="EK418" i="5"/>
  <c r="EJ418" i="5"/>
  <c r="EI418" i="5"/>
  <c r="EH418" i="5"/>
  <c r="EG418" i="5"/>
  <c r="EF418" i="5"/>
  <c r="EE418" i="5"/>
  <c r="ED418" i="5"/>
  <c r="EC418" i="5"/>
  <c r="EB418" i="5"/>
  <c r="EA418" i="5"/>
  <c r="DZ418" i="5"/>
  <c r="DY418" i="5"/>
  <c r="DX418" i="5"/>
  <c r="DW418" i="5"/>
  <c r="DV418" i="5"/>
  <c r="EK417" i="5"/>
  <c r="EJ417" i="5"/>
  <c r="EI417" i="5"/>
  <c r="EH417" i="5"/>
  <c r="EG417" i="5"/>
  <c r="EF417" i="5"/>
  <c r="EE417" i="5"/>
  <c r="ED417" i="5"/>
  <c r="EC417" i="5"/>
  <c r="EB417" i="5"/>
  <c r="EA417" i="5"/>
  <c r="DZ417" i="5"/>
  <c r="DY417" i="5"/>
  <c r="DX417" i="5"/>
  <c r="DW417" i="5"/>
  <c r="DV417" i="5"/>
  <c r="EK416" i="5"/>
  <c r="EJ416" i="5"/>
  <c r="EI416" i="5"/>
  <c r="EH416" i="5"/>
  <c r="EG416" i="5"/>
  <c r="EF416" i="5"/>
  <c r="EE416" i="5"/>
  <c r="ED416" i="5"/>
  <c r="EC416" i="5"/>
  <c r="EB416" i="5"/>
  <c r="EA416" i="5"/>
  <c r="DZ416" i="5"/>
  <c r="DY416" i="5"/>
  <c r="DX416" i="5"/>
  <c r="DW416" i="5"/>
  <c r="DV416" i="5"/>
  <c r="EK415" i="5"/>
  <c r="EJ415" i="5"/>
  <c r="EI415" i="5"/>
  <c r="EH415" i="5"/>
  <c r="EG415" i="5"/>
  <c r="EF415" i="5"/>
  <c r="EE415" i="5"/>
  <c r="ED415" i="5"/>
  <c r="EC415" i="5"/>
  <c r="EB415" i="5"/>
  <c r="EA415" i="5"/>
  <c r="DZ415" i="5"/>
  <c r="DY415" i="5"/>
  <c r="DX415" i="5"/>
  <c r="DW415" i="5"/>
  <c r="DV415" i="5"/>
  <c r="EK414" i="5"/>
  <c r="EJ414" i="5"/>
  <c r="EI414" i="5"/>
  <c r="EH414" i="5"/>
  <c r="EG414" i="5"/>
  <c r="EF414" i="5"/>
  <c r="EE414" i="5"/>
  <c r="ED414" i="5"/>
  <c r="EC414" i="5"/>
  <c r="EB414" i="5"/>
  <c r="EA414" i="5"/>
  <c r="DZ414" i="5"/>
  <c r="DY414" i="5"/>
  <c r="DX414" i="5"/>
  <c r="DW414" i="5"/>
  <c r="DV414" i="5"/>
  <c r="EK413" i="5"/>
  <c r="EJ413" i="5"/>
  <c r="EI413" i="5"/>
  <c r="EH413" i="5"/>
  <c r="EG413" i="5"/>
  <c r="EF413" i="5"/>
  <c r="EE413" i="5"/>
  <c r="ED413" i="5"/>
  <c r="EC413" i="5"/>
  <c r="EB413" i="5"/>
  <c r="EA413" i="5"/>
  <c r="DZ413" i="5"/>
  <c r="DY413" i="5"/>
  <c r="DX413" i="5"/>
  <c r="DW413" i="5"/>
  <c r="DV413" i="5"/>
  <c r="EK412" i="5"/>
  <c r="EJ412" i="5"/>
  <c r="EI412" i="5"/>
  <c r="EH412" i="5"/>
  <c r="EG412" i="5"/>
  <c r="EF412" i="5"/>
  <c r="EE412" i="5"/>
  <c r="ED412" i="5"/>
  <c r="EC412" i="5"/>
  <c r="EB412" i="5"/>
  <c r="EA412" i="5"/>
  <c r="DZ412" i="5"/>
  <c r="DY412" i="5"/>
  <c r="DX412" i="5"/>
  <c r="DW412" i="5"/>
  <c r="DV412" i="5"/>
  <c r="EK411" i="5"/>
  <c r="EJ411" i="5"/>
  <c r="EI411" i="5"/>
  <c r="EH411" i="5"/>
  <c r="EG411" i="5"/>
  <c r="EF411" i="5"/>
  <c r="EE411" i="5"/>
  <c r="ED411" i="5"/>
  <c r="EC411" i="5"/>
  <c r="EB411" i="5"/>
  <c r="EA411" i="5"/>
  <c r="DZ411" i="5"/>
  <c r="DY411" i="5"/>
  <c r="DX411" i="5"/>
  <c r="DW411" i="5"/>
  <c r="DV411" i="5"/>
  <c r="EK410" i="5"/>
  <c r="EJ410" i="5"/>
  <c r="EI410" i="5"/>
  <c r="EH410" i="5"/>
  <c r="EG410" i="5"/>
  <c r="EF410" i="5"/>
  <c r="EE410" i="5"/>
  <c r="ED410" i="5"/>
  <c r="EC410" i="5"/>
  <c r="EB410" i="5"/>
  <c r="EA410" i="5"/>
  <c r="DZ410" i="5"/>
  <c r="DY410" i="5"/>
  <c r="DX410" i="5"/>
  <c r="DW410" i="5"/>
  <c r="DV410" i="5"/>
  <c r="EK409" i="5"/>
  <c r="EJ409" i="5"/>
  <c r="EI409" i="5"/>
  <c r="EH409" i="5"/>
  <c r="EG409" i="5"/>
  <c r="EF409" i="5"/>
  <c r="EE409" i="5"/>
  <c r="ED409" i="5"/>
  <c r="EC409" i="5"/>
  <c r="EB409" i="5"/>
  <c r="EA409" i="5"/>
  <c r="DZ409" i="5"/>
  <c r="DY409" i="5"/>
  <c r="DX409" i="5"/>
  <c r="DW409" i="5"/>
  <c r="DV409" i="5"/>
  <c r="EK408" i="5"/>
  <c r="EJ408" i="5"/>
  <c r="EI408" i="5"/>
  <c r="EH408" i="5"/>
  <c r="EG408" i="5"/>
  <c r="EF408" i="5"/>
  <c r="EE408" i="5"/>
  <c r="ED408" i="5"/>
  <c r="EC408" i="5"/>
  <c r="EB408" i="5"/>
  <c r="EA408" i="5"/>
  <c r="DZ408" i="5"/>
  <c r="DY408" i="5"/>
  <c r="DX408" i="5"/>
  <c r="DW408" i="5"/>
  <c r="DV408" i="5"/>
  <c r="EK407" i="5"/>
  <c r="EJ407" i="5"/>
  <c r="EI407" i="5"/>
  <c r="EH407" i="5"/>
  <c r="EG407" i="5"/>
  <c r="EF407" i="5"/>
  <c r="EE407" i="5"/>
  <c r="ED407" i="5"/>
  <c r="EC407" i="5"/>
  <c r="EB407" i="5"/>
  <c r="EA407" i="5"/>
  <c r="DZ407" i="5"/>
  <c r="DY407" i="5"/>
  <c r="DX407" i="5"/>
  <c r="DW407" i="5"/>
  <c r="DV407" i="5"/>
  <c r="EK406" i="5"/>
  <c r="EJ406" i="5"/>
  <c r="EI406" i="5"/>
  <c r="EH406" i="5"/>
  <c r="EG406" i="5"/>
  <c r="EF406" i="5"/>
  <c r="EE406" i="5"/>
  <c r="ED406" i="5"/>
  <c r="EC406" i="5"/>
  <c r="EB406" i="5"/>
  <c r="EA406" i="5"/>
  <c r="DZ406" i="5"/>
  <c r="DY406" i="5"/>
  <c r="DX406" i="5"/>
  <c r="DW406" i="5"/>
  <c r="DV406" i="5"/>
  <c r="EK405" i="5"/>
  <c r="EJ405" i="5"/>
  <c r="EI405" i="5"/>
  <c r="EH405" i="5"/>
  <c r="EG405" i="5"/>
  <c r="EF405" i="5"/>
  <c r="EE405" i="5"/>
  <c r="ED405" i="5"/>
  <c r="EC405" i="5"/>
  <c r="EB405" i="5"/>
  <c r="EA405" i="5"/>
  <c r="DZ405" i="5"/>
  <c r="DY405" i="5"/>
  <c r="DX405" i="5"/>
  <c r="DW405" i="5"/>
  <c r="DV405" i="5"/>
  <c r="EK404" i="5"/>
  <c r="EJ404" i="5"/>
  <c r="EI404" i="5"/>
  <c r="EH404" i="5"/>
  <c r="EG404" i="5"/>
  <c r="EF404" i="5"/>
  <c r="EE404" i="5"/>
  <c r="ED404" i="5"/>
  <c r="EC404" i="5"/>
  <c r="EB404" i="5"/>
  <c r="EA404" i="5"/>
  <c r="DZ404" i="5"/>
  <c r="DY404" i="5"/>
  <c r="DX404" i="5"/>
  <c r="DW404" i="5"/>
  <c r="DV404" i="5"/>
  <c r="EK403" i="5"/>
  <c r="EJ403" i="5"/>
  <c r="EI403" i="5"/>
  <c r="EH403" i="5"/>
  <c r="EG403" i="5"/>
  <c r="EF403" i="5"/>
  <c r="EE403" i="5"/>
  <c r="ED403" i="5"/>
  <c r="EC403" i="5"/>
  <c r="EB403" i="5"/>
  <c r="EA403" i="5"/>
  <c r="DZ403" i="5"/>
  <c r="DY403" i="5"/>
  <c r="DX403" i="5"/>
  <c r="DW403" i="5"/>
  <c r="DV403" i="5"/>
  <c r="EK402" i="5"/>
  <c r="EJ402" i="5"/>
  <c r="EI402" i="5"/>
  <c r="EH402" i="5"/>
  <c r="EG402" i="5"/>
  <c r="EF402" i="5"/>
  <c r="EE402" i="5"/>
  <c r="ED402" i="5"/>
  <c r="EC402" i="5"/>
  <c r="EB402" i="5"/>
  <c r="EA402" i="5"/>
  <c r="DZ402" i="5"/>
  <c r="DY402" i="5"/>
  <c r="DX402" i="5"/>
  <c r="DW402" i="5"/>
  <c r="DV402" i="5"/>
  <c r="EK401" i="5"/>
  <c r="EJ401" i="5"/>
  <c r="EI401" i="5"/>
  <c r="EH401" i="5"/>
  <c r="EG401" i="5"/>
  <c r="EF401" i="5"/>
  <c r="EE401" i="5"/>
  <c r="ED401" i="5"/>
  <c r="EC401" i="5"/>
  <c r="EB401" i="5"/>
  <c r="EA401" i="5"/>
  <c r="DZ401" i="5"/>
  <c r="DY401" i="5"/>
  <c r="DX401" i="5"/>
  <c r="DW401" i="5"/>
  <c r="DV401" i="5"/>
  <c r="EK400" i="5"/>
  <c r="EJ400" i="5"/>
  <c r="EI400" i="5"/>
  <c r="EH400" i="5"/>
  <c r="EG400" i="5"/>
  <c r="EF400" i="5"/>
  <c r="EE400" i="5"/>
  <c r="ED400" i="5"/>
  <c r="EC400" i="5"/>
  <c r="EB400" i="5"/>
  <c r="EA400" i="5"/>
  <c r="DZ400" i="5"/>
  <c r="DY400" i="5"/>
  <c r="DX400" i="5"/>
  <c r="DW400" i="5"/>
  <c r="DV400" i="5"/>
  <c r="EK399" i="5"/>
  <c r="EJ399" i="5"/>
  <c r="EI399" i="5"/>
  <c r="EH399" i="5"/>
  <c r="EG399" i="5"/>
  <c r="EF399" i="5"/>
  <c r="EE399" i="5"/>
  <c r="ED399" i="5"/>
  <c r="EC399" i="5"/>
  <c r="EB399" i="5"/>
  <c r="EA399" i="5"/>
  <c r="DZ399" i="5"/>
  <c r="DY399" i="5"/>
  <c r="DX399" i="5"/>
  <c r="DW399" i="5"/>
  <c r="DV399" i="5"/>
  <c r="EK398" i="5"/>
  <c r="EJ398" i="5"/>
  <c r="EI398" i="5"/>
  <c r="EH398" i="5"/>
  <c r="EG398" i="5"/>
  <c r="EF398" i="5"/>
  <c r="EE398" i="5"/>
  <c r="ED398" i="5"/>
  <c r="EC398" i="5"/>
  <c r="EB398" i="5"/>
  <c r="EA398" i="5"/>
  <c r="DZ398" i="5"/>
  <c r="DY398" i="5"/>
  <c r="DX398" i="5"/>
  <c r="DW398" i="5"/>
  <c r="DV398" i="5"/>
  <c r="EK397" i="5"/>
  <c r="EJ397" i="5"/>
  <c r="EI397" i="5"/>
  <c r="EH397" i="5"/>
  <c r="EG397" i="5"/>
  <c r="EF397" i="5"/>
  <c r="EE397" i="5"/>
  <c r="ED397" i="5"/>
  <c r="EC397" i="5"/>
  <c r="EB397" i="5"/>
  <c r="EA397" i="5"/>
  <c r="DZ397" i="5"/>
  <c r="DY397" i="5"/>
  <c r="DX397" i="5"/>
  <c r="DW397" i="5"/>
  <c r="DV397" i="5"/>
  <c r="EK396" i="5"/>
  <c r="EJ396" i="5"/>
  <c r="EI396" i="5"/>
  <c r="EH396" i="5"/>
  <c r="EG396" i="5"/>
  <c r="EF396" i="5"/>
  <c r="EE396" i="5"/>
  <c r="ED396" i="5"/>
  <c r="EC396" i="5"/>
  <c r="EB396" i="5"/>
  <c r="EA396" i="5"/>
  <c r="DZ396" i="5"/>
  <c r="DY396" i="5"/>
  <c r="DX396" i="5"/>
  <c r="DW396" i="5"/>
  <c r="DV396" i="5"/>
  <c r="EK395" i="5"/>
  <c r="EJ395" i="5"/>
  <c r="EI395" i="5"/>
  <c r="EH395" i="5"/>
  <c r="EG395" i="5"/>
  <c r="EF395" i="5"/>
  <c r="EE395" i="5"/>
  <c r="ED395" i="5"/>
  <c r="EC395" i="5"/>
  <c r="EB395" i="5"/>
  <c r="EA395" i="5"/>
  <c r="DZ395" i="5"/>
  <c r="DY395" i="5"/>
  <c r="DX395" i="5"/>
  <c r="DW395" i="5"/>
  <c r="DV395" i="5"/>
  <c r="EK394" i="5"/>
  <c r="EJ394" i="5"/>
  <c r="EI394" i="5"/>
  <c r="EH394" i="5"/>
  <c r="EG394" i="5"/>
  <c r="EF394" i="5"/>
  <c r="EE394" i="5"/>
  <c r="ED394" i="5"/>
  <c r="EC394" i="5"/>
  <c r="EB394" i="5"/>
  <c r="EA394" i="5"/>
  <c r="DZ394" i="5"/>
  <c r="DY394" i="5"/>
  <c r="DX394" i="5"/>
  <c r="DW394" i="5"/>
  <c r="DV394" i="5"/>
  <c r="EK393" i="5"/>
  <c r="EJ393" i="5"/>
  <c r="EI393" i="5"/>
  <c r="EH393" i="5"/>
  <c r="EG393" i="5"/>
  <c r="EF393" i="5"/>
  <c r="EE393" i="5"/>
  <c r="ED393" i="5"/>
  <c r="EC393" i="5"/>
  <c r="EB393" i="5"/>
  <c r="EA393" i="5"/>
  <c r="DZ393" i="5"/>
  <c r="DY393" i="5"/>
  <c r="DX393" i="5"/>
  <c r="DW393" i="5"/>
  <c r="DV393" i="5"/>
  <c r="EK392" i="5"/>
  <c r="EJ392" i="5"/>
  <c r="EI392" i="5"/>
  <c r="EH392" i="5"/>
  <c r="EG392" i="5"/>
  <c r="EF392" i="5"/>
  <c r="EE392" i="5"/>
  <c r="ED392" i="5"/>
  <c r="EC392" i="5"/>
  <c r="EB392" i="5"/>
  <c r="EA392" i="5"/>
  <c r="DZ392" i="5"/>
  <c r="DY392" i="5"/>
  <c r="DX392" i="5"/>
  <c r="DW392" i="5"/>
  <c r="DV392" i="5"/>
  <c r="EK391" i="5"/>
  <c r="EJ391" i="5"/>
  <c r="EI391" i="5"/>
  <c r="EH391" i="5"/>
  <c r="EG391" i="5"/>
  <c r="EF391" i="5"/>
  <c r="EE391" i="5"/>
  <c r="ED391" i="5"/>
  <c r="EC391" i="5"/>
  <c r="EB391" i="5"/>
  <c r="EA391" i="5"/>
  <c r="DZ391" i="5"/>
  <c r="DY391" i="5"/>
  <c r="DX391" i="5"/>
  <c r="DW391" i="5"/>
  <c r="DV391" i="5"/>
  <c r="EK390" i="5"/>
  <c r="EJ390" i="5"/>
  <c r="EI390" i="5"/>
  <c r="EH390" i="5"/>
  <c r="EG390" i="5"/>
  <c r="EF390" i="5"/>
  <c r="EE390" i="5"/>
  <c r="ED390" i="5"/>
  <c r="EC390" i="5"/>
  <c r="EB390" i="5"/>
  <c r="EA390" i="5"/>
  <c r="DZ390" i="5"/>
  <c r="DY390" i="5"/>
  <c r="DX390" i="5"/>
  <c r="DW390" i="5"/>
  <c r="DV390" i="5"/>
  <c r="EK389" i="5"/>
  <c r="EJ389" i="5"/>
  <c r="EI389" i="5"/>
  <c r="EH389" i="5"/>
  <c r="EG389" i="5"/>
  <c r="EF389" i="5"/>
  <c r="EE389" i="5"/>
  <c r="ED389" i="5"/>
  <c r="EC389" i="5"/>
  <c r="EB389" i="5"/>
  <c r="EA389" i="5"/>
  <c r="DZ389" i="5"/>
  <c r="DY389" i="5"/>
  <c r="DX389" i="5"/>
  <c r="DW389" i="5"/>
  <c r="DV389" i="5"/>
  <c r="EK388" i="5"/>
  <c r="EJ388" i="5"/>
  <c r="EI388" i="5"/>
  <c r="EH388" i="5"/>
  <c r="EG388" i="5"/>
  <c r="EF388" i="5"/>
  <c r="EE388" i="5"/>
  <c r="ED388" i="5"/>
  <c r="EC388" i="5"/>
  <c r="EB388" i="5"/>
  <c r="EA388" i="5"/>
  <c r="DZ388" i="5"/>
  <c r="DY388" i="5"/>
  <c r="DX388" i="5"/>
  <c r="DW388" i="5"/>
  <c r="DV388" i="5"/>
  <c r="EK387" i="5"/>
  <c r="EJ387" i="5"/>
  <c r="EI387" i="5"/>
  <c r="EH387" i="5"/>
  <c r="EG387" i="5"/>
  <c r="EF387" i="5"/>
  <c r="EE387" i="5"/>
  <c r="ED387" i="5"/>
  <c r="EC387" i="5"/>
  <c r="EB387" i="5"/>
  <c r="EA387" i="5"/>
  <c r="DZ387" i="5"/>
  <c r="DY387" i="5"/>
  <c r="DX387" i="5"/>
  <c r="DW387" i="5"/>
  <c r="DV387" i="5"/>
  <c r="EK386" i="5"/>
  <c r="EJ386" i="5"/>
  <c r="EI386" i="5"/>
  <c r="EH386" i="5"/>
  <c r="EG386" i="5"/>
  <c r="EF386" i="5"/>
  <c r="EE386" i="5"/>
  <c r="ED386" i="5"/>
  <c r="EC386" i="5"/>
  <c r="EB386" i="5"/>
  <c r="EA386" i="5"/>
  <c r="DZ386" i="5"/>
  <c r="DY386" i="5"/>
  <c r="DX386" i="5"/>
  <c r="DW386" i="5"/>
  <c r="DV386" i="5"/>
  <c r="EK385" i="5"/>
  <c r="EJ385" i="5"/>
  <c r="EI385" i="5"/>
  <c r="EH385" i="5"/>
  <c r="EG385" i="5"/>
  <c r="EF385" i="5"/>
  <c r="EE385" i="5"/>
  <c r="ED385" i="5"/>
  <c r="EC385" i="5"/>
  <c r="EB385" i="5"/>
  <c r="EA385" i="5"/>
  <c r="DZ385" i="5"/>
  <c r="DY385" i="5"/>
  <c r="DX385" i="5"/>
  <c r="DW385" i="5"/>
  <c r="DV385" i="5"/>
  <c r="EK384" i="5"/>
  <c r="EJ384" i="5"/>
  <c r="EI384" i="5"/>
  <c r="EH384" i="5"/>
  <c r="EG384" i="5"/>
  <c r="EF384" i="5"/>
  <c r="EE384" i="5"/>
  <c r="ED384" i="5"/>
  <c r="EC384" i="5"/>
  <c r="EB384" i="5"/>
  <c r="EA384" i="5"/>
  <c r="DZ384" i="5"/>
  <c r="DY384" i="5"/>
  <c r="DX384" i="5"/>
  <c r="DW384" i="5"/>
  <c r="DV384" i="5"/>
  <c r="EK383" i="5"/>
  <c r="EJ383" i="5"/>
  <c r="EI383" i="5"/>
  <c r="EH383" i="5"/>
  <c r="EG383" i="5"/>
  <c r="EF383" i="5"/>
  <c r="EE383" i="5"/>
  <c r="ED383" i="5"/>
  <c r="EC383" i="5"/>
  <c r="EB383" i="5"/>
  <c r="EA383" i="5"/>
  <c r="DZ383" i="5"/>
  <c r="DY383" i="5"/>
  <c r="DX383" i="5"/>
  <c r="DW383" i="5"/>
  <c r="DV383" i="5"/>
  <c r="EK382" i="5"/>
  <c r="EJ382" i="5"/>
  <c r="EI382" i="5"/>
  <c r="EH382" i="5"/>
  <c r="EG382" i="5"/>
  <c r="EF382" i="5"/>
  <c r="EE382" i="5"/>
  <c r="ED382" i="5"/>
  <c r="EC382" i="5"/>
  <c r="EB382" i="5"/>
  <c r="EA382" i="5"/>
  <c r="DZ382" i="5"/>
  <c r="DY382" i="5"/>
  <c r="DX382" i="5"/>
  <c r="DW382" i="5"/>
  <c r="DV382" i="5"/>
  <c r="EK381" i="5"/>
  <c r="EJ381" i="5"/>
  <c r="EI381" i="5"/>
  <c r="EH381" i="5"/>
  <c r="EG381" i="5"/>
  <c r="EF381" i="5"/>
  <c r="EE381" i="5"/>
  <c r="ED381" i="5"/>
  <c r="EC381" i="5"/>
  <c r="EB381" i="5"/>
  <c r="EA381" i="5"/>
  <c r="DZ381" i="5"/>
  <c r="DY381" i="5"/>
  <c r="DX381" i="5"/>
  <c r="DW381" i="5"/>
  <c r="DV381" i="5"/>
  <c r="EK380" i="5"/>
  <c r="EJ380" i="5"/>
  <c r="EI380" i="5"/>
  <c r="EH380" i="5"/>
  <c r="EG380" i="5"/>
  <c r="EF380" i="5"/>
  <c r="EE380" i="5"/>
  <c r="ED380" i="5"/>
  <c r="EC380" i="5"/>
  <c r="EB380" i="5"/>
  <c r="EA380" i="5"/>
  <c r="DZ380" i="5"/>
  <c r="DY380" i="5"/>
  <c r="DX380" i="5"/>
  <c r="DW380" i="5"/>
  <c r="DV380" i="5"/>
  <c r="EK379" i="5"/>
  <c r="EJ379" i="5"/>
  <c r="EI379" i="5"/>
  <c r="EH379" i="5"/>
  <c r="EG379" i="5"/>
  <c r="EF379" i="5"/>
  <c r="EE379" i="5"/>
  <c r="ED379" i="5"/>
  <c r="EC379" i="5"/>
  <c r="EB379" i="5"/>
  <c r="EA379" i="5"/>
  <c r="DZ379" i="5"/>
  <c r="DY379" i="5"/>
  <c r="DX379" i="5"/>
  <c r="DW379" i="5"/>
  <c r="DV379" i="5"/>
  <c r="EK378" i="5"/>
  <c r="EJ378" i="5"/>
  <c r="EI378" i="5"/>
  <c r="EH378" i="5"/>
  <c r="EG378" i="5"/>
  <c r="EF378" i="5"/>
  <c r="EE378" i="5"/>
  <c r="ED378" i="5"/>
  <c r="EC378" i="5"/>
  <c r="EB378" i="5"/>
  <c r="EA378" i="5"/>
  <c r="DZ378" i="5"/>
  <c r="DY378" i="5"/>
  <c r="DX378" i="5"/>
  <c r="DW378" i="5"/>
  <c r="DV378" i="5"/>
  <c r="EK377" i="5"/>
  <c r="EJ377" i="5"/>
  <c r="EI377" i="5"/>
  <c r="EH377" i="5"/>
  <c r="EG377" i="5"/>
  <c r="EF377" i="5"/>
  <c r="EE377" i="5"/>
  <c r="ED377" i="5"/>
  <c r="EC377" i="5"/>
  <c r="EB377" i="5"/>
  <c r="EA377" i="5"/>
  <c r="DZ377" i="5"/>
  <c r="DY377" i="5"/>
  <c r="DX377" i="5"/>
  <c r="DW377" i="5"/>
  <c r="DV377" i="5"/>
  <c r="EK376" i="5"/>
  <c r="EJ376" i="5"/>
  <c r="EI376" i="5"/>
  <c r="EH376" i="5"/>
  <c r="EG376" i="5"/>
  <c r="EF376" i="5"/>
  <c r="EE376" i="5"/>
  <c r="ED376" i="5"/>
  <c r="EC376" i="5"/>
  <c r="EB376" i="5"/>
  <c r="EA376" i="5"/>
  <c r="DZ376" i="5"/>
  <c r="DY376" i="5"/>
  <c r="DX376" i="5"/>
  <c r="DW376" i="5"/>
  <c r="DV376" i="5"/>
  <c r="EK375" i="5"/>
  <c r="EJ375" i="5"/>
  <c r="EI375" i="5"/>
  <c r="EH375" i="5"/>
  <c r="EG375" i="5"/>
  <c r="EF375" i="5"/>
  <c r="EE375" i="5"/>
  <c r="ED375" i="5"/>
  <c r="EC375" i="5"/>
  <c r="EB375" i="5"/>
  <c r="EA375" i="5"/>
  <c r="DZ375" i="5"/>
  <c r="DY375" i="5"/>
  <c r="DX375" i="5"/>
  <c r="DW375" i="5"/>
  <c r="DV375" i="5"/>
  <c r="EK374" i="5"/>
  <c r="EJ374" i="5"/>
  <c r="EI374" i="5"/>
  <c r="EH374" i="5"/>
  <c r="EG374" i="5"/>
  <c r="EF374" i="5"/>
  <c r="EE374" i="5"/>
  <c r="ED374" i="5"/>
  <c r="EC374" i="5"/>
  <c r="EB374" i="5"/>
  <c r="EA374" i="5"/>
  <c r="DZ374" i="5"/>
  <c r="DY374" i="5"/>
  <c r="DX374" i="5"/>
  <c r="DW374" i="5"/>
  <c r="DV374" i="5"/>
  <c r="EK373" i="5"/>
  <c r="EJ373" i="5"/>
  <c r="EI373" i="5"/>
  <c r="EH373" i="5"/>
  <c r="EG373" i="5"/>
  <c r="EF373" i="5"/>
  <c r="EE373" i="5"/>
  <c r="ED373" i="5"/>
  <c r="EC373" i="5"/>
  <c r="EB373" i="5"/>
  <c r="EA373" i="5"/>
  <c r="DZ373" i="5"/>
  <c r="DY373" i="5"/>
  <c r="DX373" i="5"/>
  <c r="DW373" i="5"/>
  <c r="DV373" i="5"/>
  <c r="EK372" i="5"/>
  <c r="EJ372" i="5"/>
  <c r="EI372" i="5"/>
  <c r="EH372" i="5"/>
  <c r="EG372" i="5"/>
  <c r="EF372" i="5"/>
  <c r="EE372" i="5"/>
  <c r="ED372" i="5"/>
  <c r="EC372" i="5"/>
  <c r="EB372" i="5"/>
  <c r="EA372" i="5"/>
  <c r="DZ372" i="5"/>
  <c r="DY372" i="5"/>
  <c r="DX372" i="5"/>
  <c r="DW372" i="5"/>
  <c r="DV372" i="5"/>
  <c r="EK371" i="5"/>
  <c r="EJ371" i="5"/>
  <c r="EI371" i="5"/>
  <c r="EH371" i="5"/>
  <c r="EG371" i="5"/>
  <c r="EF371" i="5"/>
  <c r="EE371" i="5"/>
  <c r="ED371" i="5"/>
  <c r="EC371" i="5"/>
  <c r="EB371" i="5"/>
  <c r="EA371" i="5"/>
  <c r="DZ371" i="5"/>
  <c r="DY371" i="5"/>
  <c r="DX371" i="5"/>
  <c r="DW371" i="5"/>
  <c r="DV371" i="5"/>
  <c r="EK370" i="5"/>
  <c r="EJ370" i="5"/>
  <c r="EI370" i="5"/>
  <c r="EH370" i="5"/>
  <c r="EG370" i="5"/>
  <c r="EF370" i="5"/>
  <c r="EE370" i="5"/>
  <c r="ED370" i="5"/>
  <c r="EC370" i="5"/>
  <c r="EB370" i="5"/>
  <c r="EA370" i="5"/>
  <c r="DZ370" i="5"/>
  <c r="DY370" i="5"/>
  <c r="DX370" i="5"/>
  <c r="DW370" i="5"/>
  <c r="DV370" i="5"/>
  <c r="EK369" i="5"/>
  <c r="EJ369" i="5"/>
  <c r="EI369" i="5"/>
  <c r="EH369" i="5"/>
  <c r="EG369" i="5"/>
  <c r="EF369" i="5"/>
  <c r="EE369" i="5"/>
  <c r="ED369" i="5"/>
  <c r="EC369" i="5"/>
  <c r="EB369" i="5"/>
  <c r="EA369" i="5"/>
  <c r="DZ369" i="5"/>
  <c r="DY369" i="5"/>
  <c r="DX369" i="5"/>
  <c r="DW369" i="5"/>
  <c r="DV369" i="5"/>
  <c r="EK368" i="5"/>
  <c r="EJ368" i="5"/>
  <c r="EI368" i="5"/>
  <c r="EH368" i="5"/>
  <c r="EG368" i="5"/>
  <c r="EF368" i="5"/>
  <c r="EE368" i="5"/>
  <c r="ED368" i="5"/>
  <c r="EC368" i="5"/>
  <c r="EB368" i="5"/>
  <c r="EA368" i="5"/>
  <c r="DZ368" i="5"/>
  <c r="DY368" i="5"/>
  <c r="DX368" i="5"/>
  <c r="DW368" i="5"/>
  <c r="DV368" i="5"/>
  <c r="EK367" i="5"/>
  <c r="EJ367" i="5"/>
  <c r="EI367" i="5"/>
  <c r="EH367" i="5"/>
  <c r="EG367" i="5"/>
  <c r="EF367" i="5"/>
  <c r="EE367" i="5"/>
  <c r="ED367" i="5"/>
  <c r="EC367" i="5"/>
  <c r="EB367" i="5"/>
  <c r="EA367" i="5"/>
  <c r="DZ367" i="5"/>
  <c r="DY367" i="5"/>
  <c r="DX367" i="5"/>
  <c r="DW367" i="5"/>
  <c r="DV367" i="5"/>
  <c r="EK366" i="5"/>
  <c r="EJ366" i="5"/>
  <c r="EI366" i="5"/>
  <c r="EH366" i="5"/>
  <c r="EG366" i="5"/>
  <c r="EF366" i="5"/>
  <c r="EE366" i="5"/>
  <c r="ED366" i="5"/>
  <c r="EC366" i="5"/>
  <c r="EB366" i="5"/>
  <c r="EA366" i="5"/>
  <c r="DZ366" i="5"/>
  <c r="DY366" i="5"/>
  <c r="DX366" i="5"/>
  <c r="DW366" i="5"/>
  <c r="DV366" i="5"/>
  <c r="EK365" i="5"/>
  <c r="EJ365" i="5"/>
  <c r="EI365" i="5"/>
  <c r="EH365" i="5"/>
  <c r="EG365" i="5"/>
  <c r="EF365" i="5"/>
  <c r="EE365" i="5"/>
  <c r="ED365" i="5"/>
  <c r="EC365" i="5"/>
  <c r="EB365" i="5"/>
  <c r="EA365" i="5"/>
  <c r="DZ365" i="5"/>
  <c r="DY365" i="5"/>
  <c r="DX365" i="5"/>
  <c r="DW365" i="5"/>
  <c r="DV365" i="5"/>
  <c r="EK364" i="5"/>
  <c r="EJ364" i="5"/>
  <c r="EI364" i="5"/>
  <c r="EH364" i="5"/>
  <c r="EG364" i="5"/>
  <c r="EF364" i="5"/>
  <c r="EE364" i="5"/>
  <c r="ED364" i="5"/>
  <c r="EC364" i="5"/>
  <c r="EB364" i="5"/>
  <c r="EA364" i="5"/>
  <c r="DZ364" i="5"/>
  <c r="DY364" i="5"/>
  <c r="DX364" i="5"/>
  <c r="DW364" i="5"/>
  <c r="DV364" i="5"/>
  <c r="EK363" i="5"/>
  <c r="EJ363" i="5"/>
  <c r="EI363" i="5"/>
  <c r="EH363" i="5"/>
  <c r="EG363" i="5"/>
  <c r="EF363" i="5"/>
  <c r="EE363" i="5"/>
  <c r="ED363" i="5"/>
  <c r="EC363" i="5"/>
  <c r="EB363" i="5"/>
  <c r="EA363" i="5"/>
  <c r="DZ363" i="5"/>
  <c r="DY363" i="5"/>
  <c r="DX363" i="5"/>
  <c r="DW363" i="5"/>
  <c r="DV363" i="5"/>
  <c r="EK362" i="5"/>
  <c r="EJ362" i="5"/>
  <c r="EI362" i="5"/>
  <c r="EH362" i="5"/>
  <c r="EG362" i="5"/>
  <c r="EF362" i="5"/>
  <c r="EE362" i="5"/>
  <c r="ED362" i="5"/>
  <c r="EC362" i="5"/>
  <c r="EB362" i="5"/>
  <c r="EA362" i="5"/>
  <c r="DZ362" i="5"/>
  <c r="DY362" i="5"/>
  <c r="DX362" i="5"/>
  <c r="DW362" i="5"/>
  <c r="DV362" i="5"/>
  <c r="EK361" i="5"/>
  <c r="EJ361" i="5"/>
  <c r="EI361" i="5"/>
  <c r="EH361" i="5"/>
  <c r="EG361" i="5"/>
  <c r="EF361" i="5"/>
  <c r="EE361" i="5"/>
  <c r="ED361" i="5"/>
  <c r="EC361" i="5"/>
  <c r="EB361" i="5"/>
  <c r="EA361" i="5"/>
  <c r="DZ361" i="5"/>
  <c r="DY361" i="5"/>
  <c r="DX361" i="5"/>
  <c r="DW361" i="5"/>
  <c r="DV361" i="5"/>
  <c r="EK360" i="5"/>
  <c r="EJ360" i="5"/>
  <c r="EI360" i="5"/>
  <c r="EH360" i="5"/>
  <c r="EG360" i="5"/>
  <c r="EF360" i="5"/>
  <c r="EE360" i="5"/>
  <c r="ED360" i="5"/>
  <c r="EC360" i="5"/>
  <c r="EB360" i="5"/>
  <c r="EA360" i="5"/>
  <c r="DZ360" i="5"/>
  <c r="DY360" i="5"/>
  <c r="DX360" i="5"/>
  <c r="DW360" i="5"/>
  <c r="DV360" i="5"/>
  <c r="EK359" i="5"/>
  <c r="EJ359" i="5"/>
  <c r="EI359" i="5"/>
  <c r="EH359" i="5"/>
  <c r="EG359" i="5"/>
  <c r="EF359" i="5"/>
  <c r="EE359" i="5"/>
  <c r="ED359" i="5"/>
  <c r="EC359" i="5"/>
  <c r="EB359" i="5"/>
  <c r="EA359" i="5"/>
  <c r="DZ359" i="5"/>
  <c r="DY359" i="5"/>
  <c r="DX359" i="5"/>
  <c r="DW359" i="5"/>
  <c r="DV359" i="5"/>
  <c r="EK358" i="5"/>
  <c r="EJ358" i="5"/>
  <c r="EI358" i="5"/>
  <c r="EH358" i="5"/>
  <c r="EG358" i="5"/>
  <c r="EF358" i="5"/>
  <c r="EE358" i="5"/>
  <c r="ED358" i="5"/>
  <c r="EC358" i="5"/>
  <c r="EB358" i="5"/>
  <c r="EA358" i="5"/>
  <c r="DZ358" i="5"/>
  <c r="DY358" i="5"/>
  <c r="DX358" i="5"/>
  <c r="DW358" i="5"/>
  <c r="DV358" i="5"/>
  <c r="EK357" i="5"/>
  <c r="EJ357" i="5"/>
  <c r="EI357" i="5"/>
  <c r="EH357" i="5"/>
  <c r="EG357" i="5"/>
  <c r="EF357" i="5"/>
  <c r="EE357" i="5"/>
  <c r="ED357" i="5"/>
  <c r="EC357" i="5"/>
  <c r="EB357" i="5"/>
  <c r="EA357" i="5"/>
  <c r="DZ357" i="5"/>
  <c r="DY357" i="5"/>
  <c r="DX357" i="5"/>
  <c r="DW357" i="5"/>
  <c r="DV357" i="5"/>
  <c r="EK356" i="5"/>
  <c r="EJ356" i="5"/>
  <c r="EI356" i="5"/>
  <c r="EH356" i="5"/>
  <c r="EG356" i="5"/>
  <c r="EF356" i="5"/>
  <c r="EE356" i="5"/>
  <c r="ED356" i="5"/>
  <c r="EC356" i="5"/>
  <c r="EB356" i="5"/>
  <c r="EA356" i="5"/>
  <c r="DZ356" i="5"/>
  <c r="DY356" i="5"/>
  <c r="DX356" i="5"/>
  <c r="DW356" i="5"/>
  <c r="DV356" i="5"/>
  <c r="EK355" i="5"/>
  <c r="EJ355" i="5"/>
  <c r="EI355" i="5"/>
  <c r="EH355" i="5"/>
  <c r="EG355" i="5"/>
  <c r="EF355" i="5"/>
  <c r="EE355" i="5"/>
  <c r="ED355" i="5"/>
  <c r="EC355" i="5"/>
  <c r="EB355" i="5"/>
  <c r="EA355" i="5"/>
  <c r="DZ355" i="5"/>
  <c r="DY355" i="5"/>
  <c r="DX355" i="5"/>
  <c r="DW355" i="5"/>
  <c r="DV355" i="5"/>
  <c r="EK354" i="5"/>
  <c r="EJ354" i="5"/>
  <c r="EI354" i="5"/>
  <c r="EH354" i="5"/>
  <c r="EG354" i="5"/>
  <c r="EF354" i="5"/>
  <c r="EE354" i="5"/>
  <c r="ED354" i="5"/>
  <c r="EC354" i="5"/>
  <c r="EB354" i="5"/>
  <c r="EA354" i="5"/>
  <c r="DZ354" i="5"/>
  <c r="DY354" i="5"/>
  <c r="DX354" i="5"/>
  <c r="DW354" i="5"/>
  <c r="DV354" i="5"/>
  <c r="EK353" i="5"/>
  <c r="EJ353" i="5"/>
  <c r="EI353" i="5"/>
  <c r="EH353" i="5"/>
  <c r="EG353" i="5"/>
  <c r="EF353" i="5"/>
  <c r="EE353" i="5"/>
  <c r="ED353" i="5"/>
  <c r="EC353" i="5"/>
  <c r="EB353" i="5"/>
  <c r="EA353" i="5"/>
  <c r="DZ353" i="5"/>
  <c r="DY353" i="5"/>
  <c r="DX353" i="5"/>
  <c r="DW353" i="5"/>
  <c r="DV353" i="5"/>
  <c r="EK352" i="5"/>
  <c r="EJ352" i="5"/>
  <c r="EI352" i="5"/>
  <c r="EH352" i="5"/>
  <c r="EG352" i="5"/>
  <c r="EF352" i="5"/>
  <c r="EE352" i="5"/>
  <c r="ED352" i="5"/>
  <c r="EC352" i="5"/>
  <c r="EB352" i="5"/>
  <c r="EA352" i="5"/>
  <c r="DZ352" i="5"/>
  <c r="DY352" i="5"/>
  <c r="DX352" i="5"/>
  <c r="DW352" i="5"/>
  <c r="DV352" i="5"/>
  <c r="EK351" i="5"/>
  <c r="EJ351" i="5"/>
  <c r="EI351" i="5"/>
  <c r="EH351" i="5"/>
  <c r="EG351" i="5"/>
  <c r="EF351" i="5"/>
  <c r="EE351" i="5"/>
  <c r="ED351" i="5"/>
  <c r="EC351" i="5"/>
  <c r="EB351" i="5"/>
  <c r="EA351" i="5"/>
  <c r="DZ351" i="5"/>
  <c r="DY351" i="5"/>
  <c r="DX351" i="5"/>
  <c r="DW351" i="5"/>
  <c r="DV351" i="5"/>
  <c r="EK350" i="5"/>
  <c r="EJ350" i="5"/>
  <c r="EI350" i="5"/>
  <c r="EH350" i="5"/>
  <c r="EG350" i="5"/>
  <c r="EF350" i="5"/>
  <c r="EE350" i="5"/>
  <c r="ED350" i="5"/>
  <c r="EC350" i="5"/>
  <c r="EB350" i="5"/>
  <c r="EA350" i="5"/>
  <c r="DZ350" i="5"/>
  <c r="DY350" i="5"/>
  <c r="DX350" i="5"/>
  <c r="DW350" i="5"/>
  <c r="DV350" i="5"/>
  <c r="EK349" i="5"/>
  <c r="EJ349" i="5"/>
  <c r="EI349" i="5"/>
  <c r="EH349" i="5"/>
  <c r="EG349" i="5"/>
  <c r="EF349" i="5"/>
  <c r="EE349" i="5"/>
  <c r="ED349" i="5"/>
  <c r="EC349" i="5"/>
  <c r="EB349" i="5"/>
  <c r="EA349" i="5"/>
  <c r="DZ349" i="5"/>
  <c r="DY349" i="5"/>
  <c r="DX349" i="5"/>
  <c r="DW349" i="5"/>
  <c r="DV349" i="5"/>
  <c r="EK348" i="5"/>
  <c r="EJ348" i="5"/>
  <c r="EI348" i="5"/>
  <c r="EH348" i="5"/>
  <c r="EG348" i="5"/>
  <c r="EF348" i="5"/>
  <c r="EE348" i="5"/>
  <c r="ED348" i="5"/>
  <c r="EC348" i="5"/>
  <c r="EB348" i="5"/>
  <c r="EA348" i="5"/>
  <c r="DZ348" i="5"/>
  <c r="DY348" i="5"/>
  <c r="DX348" i="5"/>
  <c r="DW348" i="5"/>
  <c r="DV348" i="5"/>
  <c r="EK347" i="5"/>
  <c r="EJ347" i="5"/>
  <c r="EI347" i="5"/>
  <c r="EH347" i="5"/>
  <c r="EG347" i="5"/>
  <c r="EF347" i="5"/>
  <c r="EE347" i="5"/>
  <c r="ED347" i="5"/>
  <c r="EC347" i="5"/>
  <c r="EB347" i="5"/>
  <c r="EA347" i="5"/>
  <c r="DZ347" i="5"/>
  <c r="DY347" i="5"/>
  <c r="DX347" i="5"/>
  <c r="DW347" i="5"/>
  <c r="DV347" i="5"/>
  <c r="EK346" i="5"/>
  <c r="EJ346" i="5"/>
  <c r="EI346" i="5"/>
  <c r="EH346" i="5"/>
  <c r="EG346" i="5"/>
  <c r="EF346" i="5"/>
  <c r="EE346" i="5"/>
  <c r="ED346" i="5"/>
  <c r="EC346" i="5"/>
  <c r="EB346" i="5"/>
  <c r="EA346" i="5"/>
  <c r="DZ346" i="5"/>
  <c r="DY346" i="5"/>
  <c r="DX346" i="5"/>
  <c r="DW346" i="5"/>
  <c r="DV346" i="5"/>
  <c r="EK345" i="5"/>
  <c r="EJ345" i="5"/>
  <c r="EI345" i="5"/>
  <c r="EH345" i="5"/>
  <c r="EG345" i="5"/>
  <c r="EF345" i="5"/>
  <c r="EE345" i="5"/>
  <c r="ED345" i="5"/>
  <c r="EC345" i="5"/>
  <c r="EB345" i="5"/>
  <c r="EA345" i="5"/>
  <c r="DZ345" i="5"/>
  <c r="DY345" i="5"/>
  <c r="DX345" i="5"/>
  <c r="DW345" i="5"/>
  <c r="DV345" i="5"/>
  <c r="EK344" i="5"/>
  <c r="EJ344" i="5"/>
  <c r="EI344" i="5"/>
  <c r="EH344" i="5"/>
  <c r="EG344" i="5"/>
  <c r="EF344" i="5"/>
  <c r="EE344" i="5"/>
  <c r="ED344" i="5"/>
  <c r="EC344" i="5"/>
  <c r="EB344" i="5"/>
  <c r="EA344" i="5"/>
  <c r="DZ344" i="5"/>
  <c r="DY344" i="5"/>
  <c r="DX344" i="5"/>
  <c r="DW344" i="5"/>
  <c r="DV344" i="5"/>
  <c r="EK343" i="5"/>
  <c r="EJ343" i="5"/>
  <c r="EI343" i="5"/>
  <c r="EH343" i="5"/>
  <c r="EG343" i="5"/>
  <c r="EF343" i="5"/>
  <c r="EE343" i="5"/>
  <c r="ED343" i="5"/>
  <c r="EC343" i="5"/>
  <c r="EB343" i="5"/>
  <c r="EA343" i="5"/>
  <c r="DZ343" i="5"/>
  <c r="DY343" i="5"/>
  <c r="DX343" i="5"/>
  <c r="DW343" i="5"/>
  <c r="DV343" i="5"/>
  <c r="EK342" i="5"/>
  <c r="EJ342" i="5"/>
  <c r="EI342" i="5"/>
  <c r="EH342" i="5"/>
  <c r="EG342" i="5"/>
  <c r="EF342" i="5"/>
  <c r="EE342" i="5"/>
  <c r="ED342" i="5"/>
  <c r="EC342" i="5"/>
  <c r="EB342" i="5"/>
  <c r="EA342" i="5"/>
  <c r="DZ342" i="5"/>
  <c r="DY342" i="5"/>
  <c r="DX342" i="5"/>
  <c r="DW342" i="5"/>
  <c r="DV342" i="5"/>
  <c r="EK341" i="5"/>
  <c r="EJ341" i="5"/>
  <c r="EI341" i="5"/>
  <c r="EH341" i="5"/>
  <c r="EG341" i="5"/>
  <c r="EF341" i="5"/>
  <c r="EE341" i="5"/>
  <c r="ED341" i="5"/>
  <c r="EC341" i="5"/>
  <c r="EB341" i="5"/>
  <c r="EA341" i="5"/>
  <c r="DZ341" i="5"/>
  <c r="DY341" i="5"/>
  <c r="DX341" i="5"/>
  <c r="DW341" i="5"/>
  <c r="DV341" i="5"/>
  <c r="EK340" i="5"/>
  <c r="EJ340" i="5"/>
  <c r="EI340" i="5"/>
  <c r="EH340" i="5"/>
  <c r="EG340" i="5"/>
  <c r="EF340" i="5"/>
  <c r="EE340" i="5"/>
  <c r="ED340" i="5"/>
  <c r="EC340" i="5"/>
  <c r="EB340" i="5"/>
  <c r="EA340" i="5"/>
  <c r="DZ340" i="5"/>
  <c r="DY340" i="5"/>
  <c r="DX340" i="5"/>
  <c r="DW340" i="5"/>
  <c r="DV340" i="5"/>
  <c r="EK339" i="5"/>
  <c r="EJ339" i="5"/>
  <c r="EI339" i="5"/>
  <c r="EH339" i="5"/>
  <c r="EG339" i="5"/>
  <c r="EF339" i="5"/>
  <c r="EE339" i="5"/>
  <c r="ED339" i="5"/>
  <c r="EC339" i="5"/>
  <c r="EB339" i="5"/>
  <c r="EA339" i="5"/>
  <c r="DZ339" i="5"/>
  <c r="DY339" i="5"/>
  <c r="DX339" i="5"/>
  <c r="DW339" i="5"/>
  <c r="DV339" i="5"/>
  <c r="EK338" i="5"/>
  <c r="EJ338" i="5"/>
  <c r="EI338" i="5"/>
  <c r="EH338" i="5"/>
  <c r="EG338" i="5"/>
  <c r="EF338" i="5"/>
  <c r="EE338" i="5"/>
  <c r="ED338" i="5"/>
  <c r="EC338" i="5"/>
  <c r="EB338" i="5"/>
  <c r="EA338" i="5"/>
  <c r="DZ338" i="5"/>
  <c r="DY338" i="5"/>
  <c r="DX338" i="5"/>
  <c r="DW338" i="5"/>
  <c r="DV338" i="5"/>
  <c r="EK337" i="5"/>
  <c r="EJ337" i="5"/>
  <c r="EI337" i="5"/>
  <c r="EH337" i="5"/>
  <c r="EG337" i="5"/>
  <c r="EF337" i="5"/>
  <c r="EE337" i="5"/>
  <c r="ED337" i="5"/>
  <c r="EC337" i="5"/>
  <c r="EB337" i="5"/>
  <c r="EA337" i="5"/>
  <c r="DZ337" i="5"/>
  <c r="DY337" i="5"/>
  <c r="DX337" i="5"/>
  <c r="DW337" i="5"/>
  <c r="DV337" i="5"/>
  <c r="EK336" i="5"/>
  <c r="EJ336" i="5"/>
  <c r="EI336" i="5"/>
  <c r="EH336" i="5"/>
  <c r="EG336" i="5"/>
  <c r="EF336" i="5"/>
  <c r="EE336" i="5"/>
  <c r="ED336" i="5"/>
  <c r="EC336" i="5"/>
  <c r="EB336" i="5"/>
  <c r="EA336" i="5"/>
  <c r="DZ336" i="5"/>
  <c r="DY336" i="5"/>
  <c r="DX336" i="5"/>
  <c r="DW336" i="5"/>
  <c r="DV336" i="5"/>
  <c r="EK335" i="5"/>
  <c r="EJ335" i="5"/>
  <c r="EI335" i="5"/>
  <c r="EH335" i="5"/>
  <c r="EG335" i="5"/>
  <c r="EF335" i="5"/>
  <c r="EE335" i="5"/>
  <c r="ED335" i="5"/>
  <c r="EC335" i="5"/>
  <c r="EB335" i="5"/>
  <c r="EA335" i="5"/>
  <c r="DZ335" i="5"/>
  <c r="DY335" i="5"/>
  <c r="DX335" i="5"/>
  <c r="DW335" i="5"/>
  <c r="DV335" i="5"/>
  <c r="EK334" i="5"/>
  <c r="EJ334" i="5"/>
  <c r="EI334" i="5"/>
  <c r="EH334" i="5"/>
  <c r="EG334" i="5"/>
  <c r="EF334" i="5"/>
  <c r="EE334" i="5"/>
  <c r="ED334" i="5"/>
  <c r="EC334" i="5"/>
  <c r="EB334" i="5"/>
  <c r="EA334" i="5"/>
  <c r="DZ334" i="5"/>
  <c r="DY334" i="5"/>
  <c r="DX334" i="5"/>
  <c r="DW334" i="5"/>
  <c r="DV334" i="5"/>
  <c r="EK333" i="5"/>
  <c r="EJ333" i="5"/>
  <c r="EI333" i="5"/>
  <c r="EH333" i="5"/>
  <c r="EG333" i="5"/>
  <c r="EF333" i="5"/>
  <c r="EE333" i="5"/>
  <c r="ED333" i="5"/>
  <c r="EC333" i="5"/>
  <c r="EB333" i="5"/>
  <c r="EA333" i="5"/>
  <c r="DZ333" i="5"/>
  <c r="DY333" i="5"/>
  <c r="DX333" i="5"/>
  <c r="DW333" i="5"/>
  <c r="DV333" i="5"/>
  <c r="EK332" i="5"/>
  <c r="EJ332" i="5"/>
  <c r="EI332" i="5"/>
  <c r="EH332" i="5"/>
  <c r="EG332" i="5"/>
  <c r="EF332" i="5"/>
  <c r="EE332" i="5"/>
  <c r="ED332" i="5"/>
  <c r="EC332" i="5"/>
  <c r="EB332" i="5"/>
  <c r="EA332" i="5"/>
  <c r="DZ332" i="5"/>
  <c r="DY332" i="5"/>
  <c r="DX332" i="5"/>
  <c r="DW332" i="5"/>
  <c r="DV332" i="5"/>
  <c r="EK331" i="5"/>
  <c r="EJ331" i="5"/>
  <c r="EI331" i="5"/>
  <c r="EH331" i="5"/>
  <c r="EG331" i="5"/>
  <c r="EF331" i="5"/>
  <c r="EE331" i="5"/>
  <c r="ED331" i="5"/>
  <c r="EC331" i="5"/>
  <c r="EB331" i="5"/>
  <c r="EA331" i="5"/>
  <c r="DZ331" i="5"/>
  <c r="DY331" i="5"/>
  <c r="DX331" i="5"/>
  <c r="DW331" i="5"/>
  <c r="DV331" i="5"/>
  <c r="EK330" i="5"/>
  <c r="EJ330" i="5"/>
  <c r="EI330" i="5"/>
  <c r="EH330" i="5"/>
  <c r="EG330" i="5"/>
  <c r="EF330" i="5"/>
  <c r="EE330" i="5"/>
  <c r="ED330" i="5"/>
  <c r="EC330" i="5"/>
  <c r="EB330" i="5"/>
  <c r="EA330" i="5"/>
  <c r="DZ330" i="5"/>
  <c r="DY330" i="5"/>
  <c r="DX330" i="5"/>
  <c r="DW330" i="5"/>
  <c r="DV330" i="5"/>
  <c r="EK329" i="5"/>
  <c r="EJ329" i="5"/>
  <c r="EI329" i="5"/>
  <c r="EH329" i="5"/>
  <c r="EG329" i="5"/>
  <c r="EF329" i="5"/>
  <c r="EE329" i="5"/>
  <c r="ED329" i="5"/>
  <c r="EC329" i="5"/>
  <c r="EB329" i="5"/>
  <c r="EA329" i="5"/>
  <c r="DZ329" i="5"/>
  <c r="DY329" i="5"/>
  <c r="DX329" i="5"/>
  <c r="DW329" i="5"/>
  <c r="DV329" i="5"/>
  <c r="EK328" i="5"/>
  <c r="EJ328" i="5"/>
  <c r="EI328" i="5"/>
  <c r="EH328" i="5"/>
  <c r="EG328" i="5"/>
  <c r="EF328" i="5"/>
  <c r="EE328" i="5"/>
  <c r="ED328" i="5"/>
  <c r="EC328" i="5"/>
  <c r="EB328" i="5"/>
  <c r="EA328" i="5"/>
  <c r="DZ328" i="5"/>
  <c r="DY328" i="5"/>
  <c r="DX328" i="5"/>
  <c r="DW328" i="5"/>
  <c r="DV328" i="5"/>
  <c r="EK327" i="5"/>
  <c r="EJ327" i="5"/>
  <c r="EI327" i="5"/>
  <c r="EH327" i="5"/>
  <c r="EG327" i="5"/>
  <c r="EF327" i="5"/>
  <c r="EE327" i="5"/>
  <c r="ED327" i="5"/>
  <c r="EC327" i="5"/>
  <c r="EB327" i="5"/>
  <c r="EA327" i="5"/>
  <c r="DZ327" i="5"/>
  <c r="DY327" i="5"/>
  <c r="DX327" i="5"/>
  <c r="DW327" i="5"/>
  <c r="DV327" i="5"/>
  <c r="EK326" i="5"/>
  <c r="EJ326" i="5"/>
  <c r="EI326" i="5"/>
  <c r="EH326" i="5"/>
  <c r="EG326" i="5"/>
  <c r="EF326" i="5"/>
  <c r="EE326" i="5"/>
  <c r="ED326" i="5"/>
  <c r="EC326" i="5"/>
  <c r="EB326" i="5"/>
  <c r="EA326" i="5"/>
  <c r="DZ326" i="5"/>
  <c r="DY326" i="5"/>
  <c r="DX326" i="5"/>
  <c r="DW326" i="5"/>
  <c r="DV326" i="5"/>
  <c r="EK325" i="5"/>
  <c r="EJ325" i="5"/>
  <c r="EI325" i="5"/>
  <c r="EH325" i="5"/>
  <c r="EG325" i="5"/>
  <c r="EF325" i="5"/>
  <c r="EE325" i="5"/>
  <c r="ED325" i="5"/>
  <c r="EC325" i="5"/>
  <c r="EB325" i="5"/>
  <c r="EA325" i="5"/>
  <c r="DZ325" i="5"/>
  <c r="DY325" i="5"/>
  <c r="DX325" i="5"/>
  <c r="DW325" i="5"/>
  <c r="DV325" i="5"/>
  <c r="EK324" i="5"/>
  <c r="EJ324" i="5"/>
  <c r="EI324" i="5"/>
  <c r="EH324" i="5"/>
  <c r="EG324" i="5"/>
  <c r="EF324" i="5"/>
  <c r="EE324" i="5"/>
  <c r="ED324" i="5"/>
  <c r="EC324" i="5"/>
  <c r="EB324" i="5"/>
  <c r="EA324" i="5"/>
  <c r="DZ324" i="5"/>
  <c r="DY324" i="5"/>
  <c r="DX324" i="5"/>
  <c r="DW324" i="5"/>
  <c r="DV324" i="5"/>
  <c r="EK323" i="5"/>
  <c r="EJ323" i="5"/>
  <c r="EI323" i="5"/>
  <c r="EH323" i="5"/>
  <c r="EG323" i="5"/>
  <c r="EF323" i="5"/>
  <c r="EE323" i="5"/>
  <c r="ED323" i="5"/>
  <c r="EC323" i="5"/>
  <c r="EB323" i="5"/>
  <c r="EA323" i="5"/>
  <c r="DZ323" i="5"/>
  <c r="DY323" i="5"/>
  <c r="DX323" i="5"/>
  <c r="DW323" i="5"/>
  <c r="DV323" i="5"/>
  <c r="EK322" i="5"/>
  <c r="EJ322" i="5"/>
  <c r="EI322" i="5"/>
  <c r="EH322" i="5"/>
  <c r="EG322" i="5"/>
  <c r="EF322" i="5"/>
  <c r="EE322" i="5"/>
  <c r="ED322" i="5"/>
  <c r="EC322" i="5"/>
  <c r="EB322" i="5"/>
  <c r="EA322" i="5"/>
  <c r="DZ322" i="5"/>
  <c r="DY322" i="5"/>
  <c r="DX322" i="5"/>
  <c r="DW322" i="5"/>
  <c r="DV322" i="5"/>
  <c r="EK321" i="5"/>
  <c r="EJ321" i="5"/>
  <c r="EI321" i="5"/>
  <c r="EH321" i="5"/>
  <c r="EG321" i="5"/>
  <c r="EF321" i="5"/>
  <c r="EE321" i="5"/>
  <c r="ED321" i="5"/>
  <c r="EC321" i="5"/>
  <c r="EB321" i="5"/>
  <c r="EA321" i="5"/>
  <c r="DZ321" i="5"/>
  <c r="DY321" i="5"/>
  <c r="DX321" i="5"/>
  <c r="DW321" i="5"/>
  <c r="DV321" i="5"/>
  <c r="EK320" i="5"/>
  <c r="EJ320" i="5"/>
  <c r="EI320" i="5"/>
  <c r="EH320" i="5"/>
  <c r="EG320" i="5"/>
  <c r="EF320" i="5"/>
  <c r="EE320" i="5"/>
  <c r="ED320" i="5"/>
  <c r="EC320" i="5"/>
  <c r="EB320" i="5"/>
  <c r="EA320" i="5"/>
  <c r="DZ320" i="5"/>
  <c r="DY320" i="5"/>
  <c r="DX320" i="5"/>
  <c r="DW320" i="5"/>
  <c r="DV320" i="5"/>
  <c r="EK319" i="5"/>
  <c r="EJ319" i="5"/>
  <c r="EI319" i="5"/>
  <c r="EH319" i="5"/>
  <c r="EG319" i="5"/>
  <c r="EF319" i="5"/>
  <c r="EE319" i="5"/>
  <c r="ED319" i="5"/>
  <c r="EC319" i="5"/>
  <c r="EB319" i="5"/>
  <c r="EA319" i="5"/>
  <c r="DZ319" i="5"/>
  <c r="DY319" i="5"/>
  <c r="DX319" i="5"/>
  <c r="DW319" i="5"/>
  <c r="DV319" i="5"/>
  <c r="EK318" i="5"/>
  <c r="EJ318" i="5"/>
  <c r="EI318" i="5"/>
  <c r="EH318" i="5"/>
  <c r="EG318" i="5"/>
  <c r="EF318" i="5"/>
  <c r="EE318" i="5"/>
  <c r="ED318" i="5"/>
  <c r="EC318" i="5"/>
  <c r="EB318" i="5"/>
  <c r="EA318" i="5"/>
  <c r="DZ318" i="5"/>
  <c r="DY318" i="5"/>
  <c r="DX318" i="5"/>
  <c r="DW318" i="5"/>
  <c r="DV318" i="5"/>
  <c r="EK317" i="5"/>
  <c r="EJ317" i="5"/>
  <c r="EI317" i="5"/>
  <c r="EH317" i="5"/>
  <c r="EG317" i="5"/>
  <c r="EF317" i="5"/>
  <c r="EE317" i="5"/>
  <c r="ED317" i="5"/>
  <c r="EC317" i="5"/>
  <c r="EB317" i="5"/>
  <c r="EA317" i="5"/>
  <c r="DZ317" i="5"/>
  <c r="DY317" i="5"/>
  <c r="DX317" i="5"/>
  <c r="DW317" i="5"/>
  <c r="DV317" i="5"/>
  <c r="EK316" i="5"/>
  <c r="EJ316" i="5"/>
  <c r="EI316" i="5"/>
  <c r="EH316" i="5"/>
  <c r="EG316" i="5"/>
  <c r="EF316" i="5"/>
  <c r="EE316" i="5"/>
  <c r="ED316" i="5"/>
  <c r="EC316" i="5"/>
  <c r="EB316" i="5"/>
  <c r="EA316" i="5"/>
  <c r="DZ316" i="5"/>
  <c r="DY316" i="5"/>
  <c r="DX316" i="5"/>
  <c r="DW316" i="5"/>
  <c r="DV316" i="5"/>
  <c r="EK315" i="5"/>
  <c r="EJ315" i="5"/>
  <c r="EI315" i="5"/>
  <c r="EH315" i="5"/>
  <c r="EG315" i="5"/>
  <c r="EF315" i="5"/>
  <c r="EE315" i="5"/>
  <c r="ED315" i="5"/>
  <c r="EC315" i="5"/>
  <c r="EB315" i="5"/>
  <c r="EA315" i="5"/>
  <c r="DZ315" i="5"/>
  <c r="DY315" i="5"/>
  <c r="DX315" i="5"/>
  <c r="DW315" i="5"/>
  <c r="DV315" i="5"/>
  <c r="EK314" i="5"/>
  <c r="EJ314" i="5"/>
  <c r="EI314" i="5"/>
  <c r="EH314" i="5"/>
  <c r="EG314" i="5"/>
  <c r="EF314" i="5"/>
  <c r="EE314" i="5"/>
  <c r="ED314" i="5"/>
  <c r="EC314" i="5"/>
  <c r="EB314" i="5"/>
  <c r="EA314" i="5"/>
  <c r="DZ314" i="5"/>
  <c r="DY314" i="5"/>
  <c r="DX314" i="5"/>
  <c r="DW314" i="5"/>
  <c r="DV314" i="5"/>
  <c r="EK313" i="5"/>
  <c r="EJ313" i="5"/>
  <c r="EI313" i="5"/>
  <c r="EH313" i="5"/>
  <c r="EG313" i="5"/>
  <c r="EF313" i="5"/>
  <c r="EE313" i="5"/>
  <c r="ED313" i="5"/>
  <c r="EC313" i="5"/>
  <c r="EB313" i="5"/>
  <c r="EA313" i="5"/>
  <c r="DZ313" i="5"/>
  <c r="DY313" i="5"/>
  <c r="DX313" i="5"/>
  <c r="DW313" i="5"/>
  <c r="DV313" i="5"/>
  <c r="EK312" i="5"/>
  <c r="EJ312" i="5"/>
  <c r="EI312" i="5"/>
  <c r="EH312" i="5"/>
  <c r="EG312" i="5"/>
  <c r="EF312" i="5"/>
  <c r="EE312" i="5"/>
  <c r="ED312" i="5"/>
  <c r="EC312" i="5"/>
  <c r="EB312" i="5"/>
  <c r="EA312" i="5"/>
  <c r="DZ312" i="5"/>
  <c r="DY312" i="5"/>
  <c r="DX312" i="5"/>
  <c r="DW312" i="5"/>
  <c r="DV312" i="5"/>
  <c r="EK311" i="5"/>
  <c r="EJ311" i="5"/>
  <c r="EI311" i="5"/>
  <c r="EH311" i="5"/>
  <c r="EG311" i="5"/>
  <c r="EF311" i="5"/>
  <c r="EE311" i="5"/>
  <c r="ED311" i="5"/>
  <c r="EC311" i="5"/>
  <c r="EB311" i="5"/>
  <c r="EA311" i="5"/>
  <c r="DZ311" i="5"/>
  <c r="DY311" i="5"/>
  <c r="DX311" i="5"/>
  <c r="DW311" i="5"/>
  <c r="DV311" i="5"/>
  <c r="EK310" i="5"/>
  <c r="EJ310" i="5"/>
  <c r="EI310" i="5"/>
  <c r="EH310" i="5"/>
  <c r="EG310" i="5"/>
  <c r="EF310" i="5"/>
  <c r="EE310" i="5"/>
  <c r="ED310" i="5"/>
  <c r="EC310" i="5"/>
  <c r="EB310" i="5"/>
  <c r="EA310" i="5"/>
  <c r="DZ310" i="5"/>
  <c r="DY310" i="5"/>
  <c r="DX310" i="5"/>
  <c r="DW310" i="5"/>
  <c r="DV310" i="5"/>
  <c r="EK309" i="5"/>
  <c r="EJ309" i="5"/>
  <c r="EI309" i="5"/>
  <c r="EH309" i="5"/>
  <c r="EG309" i="5"/>
  <c r="EF309" i="5"/>
  <c r="EE309" i="5"/>
  <c r="ED309" i="5"/>
  <c r="EC309" i="5"/>
  <c r="EB309" i="5"/>
  <c r="EA309" i="5"/>
  <c r="DZ309" i="5"/>
  <c r="DY309" i="5"/>
  <c r="DX309" i="5"/>
  <c r="DW309" i="5"/>
  <c r="DV309" i="5"/>
  <c r="EK308" i="5"/>
  <c r="EJ308" i="5"/>
  <c r="EI308" i="5"/>
  <c r="EH308" i="5"/>
  <c r="EG308" i="5"/>
  <c r="EF308" i="5"/>
  <c r="EE308" i="5"/>
  <c r="ED308" i="5"/>
  <c r="EC308" i="5"/>
  <c r="EB308" i="5"/>
  <c r="EA308" i="5"/>
  <c r="DZ308" i="5"/>
  <c r="DY308" i="5"/>
  <c r="DX308" i="5"/>
  <c r="DW308" i="5"/>
  <c r="DV308" i="5"/>
  <c r="EK307" i="5"/>
  <c r="EJ307" i="5"/>
  <c r="EI307" i="5"/>
  <c r="EH307" i="5"/>
  <c r="EG307" i="5"/>
  <c r="EF307" i="5"/>
  <c r="EE307" i="5"/>
  <c r="ED307" i="5"/>
  <c r="EC307" i="5"/>
  <c r="EB307" i="5"/>
  <c r="EA307" i="5"/>
  <c r="DZ307" i="5"/>
  <c r="DY307" i="5"/>
  <c r="DX307" i="5"/>
  <c r="DW307" i="5"/>
  <c r="DV307" i="5"/>
  <c r="EK306" i="5"/>
  <c r="EJ306" i="5"/>
  <c r="EI306" i="5"/>
  <c r="EH306" i="5"/>
  <c r="EG306" i="5"/>
  <c r="EF306" i="5"/>
  <c r="EE306" i="5"/>
  <c r="ED306" i="5"/>
  <c r="EC306" i="5"/>
  <c r="EB306" i="5"/>
  <c r="EA306" i="5"/>
  <c r="DZ306" i="5"/>
  <c r="DY306" i="5"/>
  <c r="DX306" i="5"/>
  <c r="DW306" i="5"/>
  <c r="DV306" i="5"/>
  <c r="EK305" i="5"/>
  <c r="EJ305" i="5"/>
  <c r="EI305" i="5"/>
  <c r="EH305" i="5"/>
  <c r="EG305" i="5"/>
  <c r="EF305" i="5"/>
  <c r="EE305" i="5"/>
  <c r="ED305" i="5"/>
  <c r="EC305" i="5"/>
  <c r="EB305" i="5"/>
  <c r="EA305" i="5"/>
  <c r="DZ305" i="5"/>
  <c r="DY305" i="5"/>
  <c r="DX305" i="5"/>
  <c r="DW305" i="5"/>
  <c r="DV305" i="5"/>
  <c r="EK304" i="5"/>
  <c r="EJ304" i="5"/>
  <c r="EI304" i="5"/>
  <c r="EH304" i="5"/>
  <c r="EG304" i="5"/>
  <c r="EF304" i="5"/>
  <c r="EE304" i="5"/>
  <c r="ED304" i="5"/>
  <c r="EC304" i="5"/>
  <c r="EB304" i="5"/>
  <c r="EA304" i="5"/>
  <c r="DZ304" i="5"/>
  <c r="DY304" i="5"/>
  <c r="DX304" i="5"/>
  <c r="DW304" i="5"/>
  <c r="DV304" i="5"/>
  <c r="EK303" i="5"/>
  <c r="EJ303" i="5"/>
  <c r="EI303" i="5"/>
  <c r="EH303" i="5"/>
  <c r="EG303" i="5"/>
  <c r="EF303" i="5"/>
  <c r="EE303" i="5"/>
  <c r="ED303" i="5"/>
  <c r="EC303" i="5"/>
  <c r="EB303" i="5"/>
  <c r="EA303" i="5"/>
  <c r="DZ303" i="5"/>
  <c r="DY303" i="5"/>
  <c r="DX303" i="5"/>
  <c r="DW303" i="5"/>
  <c r="DV303" i="5"/>
  <c r="EK302" i="5"/>
  <c r="EJ302" i="5"/>
  <c r="EI302" i="5"/>
  <c r="EH302" i="5"/>
  <c r="EG302" i="5"/>
  <c r="EF302" i="5"/>
  <c r="EE302" i="5"/>
  <c r="ED302" i="5"/>
  <c r="EC302" i="5"/>
  <c r="EB302" i="5"/>
  <c r="EA302" i="5"/>
  <c r="DZ302" i="5"/>
  <c r="DY302" i="5"/>
  <c r="DX302" i="5"/>
  <c r="DW302" i="5"/>
  <c r="DV302" i="5"/>
  <c r="EK301" i="5"/>
  <c r="EJ301" i="5"/>
  <c r="EI301" i="5"/>
  <c r="EH301" i="5"/>
  <c r="EG301" i="5"/>
  <c r="EF301" i="5"/>
  <c r="EE301" i="5"/>
  <c r="ED301" i="5"/>
  <c r="EC301" i="5"/>
  <c r="EB301" i="5"/>
  <c r="EA301" i="5"/>
  <c r="DZ301" i="5"/>
  <c r="DY301" i="5"/>
  <c r="DX301" i="5"/>
  <c r="DW301" i="5"/>
  <c r="DV301" i="5"/>
  <c r="EK300" i="5"/>
  <c r="EJ300" i="5"/>
  <c r="EI300" i="5"/>
  <c r="EH300" i="5"/>
  <c r="EG300" i="5"/>
  <c r="EF300" i="5"/>
  <c r="EE300" i="5"/>
  <c r="ED300" i="5"/>
  <c r="EC300" i="5"/>
  <c r="EB300" i="5"/>
  <c r="EA300" i="5"/>
  <c r="DZ300" i="5"/>
  <c r="DY300" i="5"/>
  <c r="DX300" i="5"/>
  <c r="DW300" i="5"/>
  <c r="DV300" i="5"/>
  <c r="EK299" i="5"/>
  <c r="EJ299" i="5"/>
  <c r="EI299" i="5"/>
  <c r="EH299" i="5"/>
  <c r="EG299" i="5"/>
  <c r="EF299" i="5"/>
  <c r="EE299" i="5"/>
  <c r="ED299" i="5"/>
  <c r="EC299" i="5"/>
  <c r="EB299" i="5"/>
  <c r="EA299" i="5"/>
  <c r="DZ299" i="5"/>
  <c r="DY299" i="5"/>
  <c r="DX299" i="5"/>
  <c r="DW299" i="5"/>
  <c r="DV299" i="5"/>
  <c r="EK298" i="5"/>
  <c r="EJ298" i="5"/>
  <c r="EI298" i="5"/>
  <c r="EH298" i="5"/>
  <c r="EG298" i="5"/>
  <c r="EF298" i="5"/>
  <c r="EE298" i="5"/>
  <c r="ED298" i="5"/>
  <c r="EC298" i="5"/>
  <c r="EB298" i="5"/>
  <c r="EA298" i="5"/>
  <c r="DZ298" i="5"/>
  <c r="DY298" i="5"/>
  <c r="DX298" i="5"/>
  <c r="DW298" i="5"/>
  <c r="DV298" i="5"/>
  <c r="EK297" i="5"/>
  <c r="EJ297" i="5"/>
  <c r="EI297" i="5"/>
  <c r="EH297" i="5"/>
  <c r="EG297" i="5"/>
  <c r="EF297" i="5"/>
  <c r="EE297" i="5"/>
  <c r="ED297" i="5"/>
  <c r="EC297" i="5"/>
  <c r="EB297" i="5"/>
  <c r="EA297" i="5"/>
  <c r="DZ297" i="5"/>
  <c r="DY297" i="5"/>
  <c r="DX297" i="5"/>
  <c r="DW297" i="5"/>
  <c r="DV297" i="5"/>
  <c r="EK296" i="5"/>
  <c r="EJ296" i="5"/>
  <c r="EI296" i="5"/>
  <c r="EH296" i="5"/>
  <c r="EG296" i="5"/>
  <c r="EF296" i="5"/>
  <c r="EE296" i="5"/>
  <c r="ED296" i="5"/>
  <c r="EC296" i="5"/>
  <c r="EB296" i="5"/>
  <c r="EA296" i="5"/>
  <c r="DZ296" i="5"/>
  <c r="DY296" i="5"/>
  <c r="DX296" i="5"/>
  <c r="DW296" i="5"/>
  <c r="DV296" i="5"/>
  <c r="EK295" i="5"/>
  <c r="EJ295" i="5"/>
  <c r="EI295" i="5"/>
  <c r="EH295" i="5"/>
  <c r="EG295" i="5"/>
  <c r="EF295" i="5"/>
  <c r="EE295" i="5"/>
  <c r="ED295" i="5"/>
  <c r="EC295" i="5"/>
  <c r="EB295" i="5"/>
  <c r="EA295" i="5"/>
  <c r="DZ295" i="5"/>
  <c r="DY295" i="5"/>
  <c r="DX295" i="5"/>
  <c r="DW295" i="5"/>
  <c r="DV295" i="5"/>
  <c r="EK294" i="5"/>
  <c r="EJ294" i="5"/>
  <c r="EI294" i="5"/>
  <c r="EH294" i="5"/>
  <c r="EG294" i="5"/>
  <c r="EF294" i="5"/>
  <c r="EE294" i="5"/>
  <c r="ED294" i="5"/>
  <c r="EC294" i="5"/>
  <c r="EB294" i="5"/>
  <c r="EA294" i="5"/>
  <c r="DZ294" i="5"/>
  <c r="DY294" i="5"/>
  <c r="DX294" i="5"/>
  <c r="DW294" i="5"/>
  <c r="DV294" i="5"/>
  <c r="EK293" i="5"/>
  <c r="EJ293" i="5"/>
  <c r="EI293" i="5"/>
  <c r="EH293" i="5"/>
  <c r="EG293" i="5"/>
  <c r="EF293" i="5"/>
  <c r="EE293" i="5"/>
  <c r="ED293" i="5"/>
  <c r="EC293" i="5"/>
  <c r="EB293" i="5"/>
  <c r="EA293" i="5"/>
  <c r="DZ293" i="5"/>
  <c r="DY293" i="5"/>
  <c r="DX293" i="5"/>
  <c r="DW293" i="5"/>
  <c r="DV293" i="5"/>
  <c r="EK292" i="5"/>
  <c r="EJ292" i="5"/>
  <c r="EI292" i="5"/>
  <c r="EH292" i="5"/>
  <c r="EG292" i="5"/>
  <c r="EF292" i="5"/>
  <c r="EE292" i="5"/>
  <c r="ED292" i="5"/>
  <c r="EC292" i="5"/>
  <c r="EB292" i="5"/>
  <c r="EA292" i="5"/>
  <c r="DZ292" i="5"/>
  <c r="DY292" i="5"/>
  <c r="DX292" i="5"/>
  <c r="DW292" i="5"/>
  <c r="DV292" i="5"/>
  <c r="EK291" i="5"/>
  <c r="EJ291" i="5"/>
  <c r="EI291" i="5"/>
  <c r="EH291" i="5"/>
  <c r="EG291" i="5"/>
  <c r="EF291" i="5"/>
  <c r="EE291" i="5"/>
  <c r="ED291" i="5"/>
  <c r="EC291" i="5"/>
  <c r="EB291" i="5"/>
  <c r="EA291" i="5"/>
  <c r="DZ291" i="5"/>
  <c r="DY291" i="5"/>
  <c r="DX291" i="5"/>
  <c r="DW291" i="5"/>
  <c r="DV291" i="5"/>
  <c r="EK290" i="5"/>
  <c r="EJ290" i="5"/>
  <c r="EI290" i="5"/>
  <c r="EH290" i="5"/>
  <c r="EG290" i="5"/>
  <c r="EF290" i="5"/>
  <c r="EE290" i="5"/>
  <c r="ED290" i="5"/>
  <c r="EC290" i="5"/>
  <c r="EB290" i="5"/>
  <c r="EA290" i="5"/>
  <c r="DZ290" i="5"/>
  <c r="DY290" i="5"/>
  <c r="DX290" i="5"/>
  <c r="DW290" i="5"/>
  <c r="DV290" i="5"/>
  <c r="EK289" i="5"/>
  <c r="EJ289" i="5"/>
  <c r="EI289" i="5"/>
  <c r="EH289" i="5"/>
  <c r="EG289" i="5"/>
  <c r="EF289" i="5"/>
  <c r="EE289" i="5"/>
  <c r="ED289" i="5"/>
  <c r="EC289" i="5"/>
  <c r="EB289" i="5"/>
  <c r="EA289" i="5"/>
  <c r="DZ289" i="5"/>
  <c r="DY289" i="5"/>
  <c r="DX289" i="5"/>
  <c r="DW289" i="5"/>
  <c r="DV289" i="5"/>
  <c r="EK288" i="5"/>
  <c r="EJ288" i="5"/>
  <c r="EI288" i="5"/>
  <c r="EH288" i="5"/>
  <c r="EG288" i="5"/>
  <c r="EF288" i="5"/>
  <c r="EE288" i="5"/>
  <c r="ED288" i="5"/>
  <c r="EC288" i="5"/>
  <c r="EB288" i="5"/>
  <c r="EA288" i="5"/>
  <c r="DZ288" i="5"/>
  <c r="DY288" i="5"/>
  <c r="DX288" i="5"/>
  <c r="DW288" i="5"/>
  <c r="DV288" i="5"/>
  <c r="EK287" i="5"/>
  <c r="EJ287" i="5"/>
  <c r="EI287" i="5"/>
  <c r="EH287" i="5"/>
  <c r="EG287" i="5"/>
  <c r="EF287" i="5"/>
  <c r="EE287" i="5"/>
  <c r="ED287" i="5"/>
  <c r="EC287" i="5"/>
  <c r="EB287" i="5"/>
  <c r="EA287" i="5"/>
  <c r="DZ287" i="5"/>
  <c r="DY287" i="5"/>
  <c r="DX287" i="5"/>
  <c r="DW287" i="5"/>
  <c r="DV287" i="5"/>
  <c r="EK286" i="5"/>
  <c r="EJ286" i="5"/>
  <c r="EI286" i="5"/>
  <c r="EH286" i="5"/>
  <c r="EG286" i="5"/>
  <c r="EF286" i="5"/>
  <c r="EE286" i="5"/>
  <c r="ED286" i="5"/>
  <c r="EC286" i="5"/>
  <c r="EB286" i="5"/>
  <c r="EA286" i="5"/>
  <c r="DZ286" i="5"/>
  <c r="DY286" i="5"/>
  <c r="DX286" i="5"/>
  <c r="DW286" i="5"/>
  <c r="DV286" i="5"/>
  <c r="EK285" i="5"/>
  <c r="EJ285" i="5"/>
  <c r="EI285" i="5"/>
  <c r="EH285" i="5"/>
  <c r="EG285" i="5"/>
  <c r="EF285" i="5"/>
  <c r="EE285" i="5"/>
  <c r="ED285" i="5"/>
  <c r="EC285" i="5"/>
  <c r="EB285" i="5"/>
  <c r="EA285" i="5"/>
  <c r="DZ285" i="5"/>
  <c r="DY285" i="5"/>
  <c r="DX285" i="5"/>
  <c r="DW285" i="5"/>
  <c r="DV285" i="5"/>
  <c r="EK284" i="5"/>
  <c r="EJ284" i="5"/>
  <c r="EI284" i="5"/>
  <c r="EH284" i="5"/>
  <c r="EG284" i="5"/>
  <c r="EF284" i="5"/>
  <c r="EE284" i="5"/>
  <c r="ED284" i="5"/>
  <c r="EC284" i="5"/>
  <c r="EB284" i="5"/>
  <c r="EA284" i="5"/>
  <c r="DZ284" i="5"/>
  <c r="DY284" i="5"/>
  <c r="DX284" i="5"/>
  <c r="DW284" i="5"/>
  <c r="DV284" i="5"/>
  <c r="EK283" i="5"/>
  <c r="EJ283" i="5"/>
  <c r="EI283" i="5"/>
  <c r="EH283" i="5"/>
  <c r="EG283" i="5"/>
  <c r="EF283" i="5"/>
  <c r="EE283" i="5"/>
  <c r="ED283" i="5"/>
  <c r="EC283" i="5"/>
  <c r="EB283" i="5"/>
  <c r="EA283" i="5"/>
  <c r="DZ283" i="5"/>
  <c r="DY283" i="5"/>
  <c r="DX283" i="5"/>
  <c r="DW283" i="5"/>
  <c r="DV283" i="5"/>
  <c r="EK282" i="5"/>
  <c r="EJ282" i="5"/>
  <c r="EI282" i="5"/>
  <c r="EH282" i="5"/>
  <c r="EG282" i="5"/>
  <c r="EF282" i="5"/>
  <c r="EE282" i="5"/>
  <c r="ED282" i="5"/>
  <c r="EC282" i="5"/>
  <c r="EB282" i="5"/>
  <c r="EA282" i="5"/>
  <c r="DZ282" i="5"/>
  <c r="DY282" i="5"/>
  <c r="DX282" i="5"/>
  <c r="DW282" i="5"/>
  <c r="DV282" i="5"/>
  <c r="EK281" i="5"/>
  <c r="EJ281" i="5"/>
  <c r="EI281" i="5"/>
  <c r="EH281" i="5"/>
  <c r="EG281" i="5"/>
  <c r="EF281" i="5"/>
  <c r="EE281" i="5"/>
  <c r="ED281" i="5"/>
  <c r="EC281" i="5"/>
  <c r="EB281" i="5"/>
  <c r="EA281" i="5"/>
  <c r="DZ281" i="5"/>
  <c r="DY281" i="5"/>
  <c r="DX281" i="5"/>
  <c r="DW281" i="5"/>
  <c r="DV281" i="5"/>
  <c r="EK280" i="5"/>
  <c r="EJ280" i="5"/>
  <c r="EI280" i="5"/>
  <c r="EH280" i="5"/>
  <c r="EG280" i="5"/>
  <c r="EF280" i="5"/>
  <c r="EE280" i="5"/>
  <c r="ED280" i="5"/>
  <c r="EC280" i="5"/>
  <c r="EB280" i="5"/>
  <c r="EA280" i="5"/>
  <c r="DZ280" i="5"/>
  <c r="DY280" i="5"/>
  <c r="DX280" i="5"/>
  <c r="DW280" i="5"/>
  <c r="DV280" i="5"/>
  <c r="EK279" i="5"/>
  <c r="EJ279" i="5"/>
  <c r="EI279" i="5"/>
  <c r="EH279" i="5"/>
  <c r="EG279" i="5"/>
  <c r="EF279" i="5"/>
  <c r="EE279" i="5"/>
  <c r="ED279" i="5"/>
  <c r="EC279" i="5"/>
  <c r="EB279" i="5"/>
  <c r="EA279" i="5"/>
  <c r="DZ279" i="5"/>
  <c r="DY279" i="5"/>
  <c r="DX279" i="5"/>
  <c r="DW279" i="5"/>
  <c r="DV279" i="5"/>
  <c r="EK278" i="5"/>
  <c r="EJ278" i="5"/>
  <c r="EI278" i="5"/>
  <c r="EH278" i="5"/>
  <c r="EG278" i="5"/>
  <c r="EF278" i="5"/>
  <c r="EE278" i="5"/>
  <c r="ED278" i="5"/>
  <c r="EC278" i="5"/>
  <c r="EB278" i="5"/>
  <c r="EA278" i="5"/>
  <c r="DZ278" i="5"/>
  <c r="DY278" i="5"/>
  <c r="DX278" i="5"/>
  <c r="DW278" i="5"/>
  <c r="DV278" i="5"/>
  <c r="EK277" i="5"/>
  <c r="EJ277" i="5"/>
  <c r="EI277" i="5"/>
  <c r="EH277" i="5"/>
  <c r="EG277" i="5"/>
  <c r="EF277" i="5"/>
  <c r="EE277" i="5"/>
  <c r="ED277" i="5"/>
  <c r="EC277" i="5"/>
  <c r="EB277" i="5"/>
  <c r="EA277" i="5"/>
  <c r="DZ277" i="5"/>
  <c r="DY277" i="5"/>
  <c r="DX277" i="5"/>
  <c r="DW277" i="5"/>
  <c r="DV277" i="5"/>
  <c r="EK276" i="5"/>
  <c r="EJ276" i="5"/>
  <c r="EI276" i="5"/>
  <c r="EH276" i="5"/>
  <c r="EG276" i="5"/>
  <c r="EF276" i="5"/>
  <c r="EE276" i="5"/>
  <c r="ED276" i="5"/>
  <c r="EC276" i="5"/>
  <c r="EB276" i="5"/>
  <c r="EA276" i="5"/>
  <c r="DZ276" i="5"/>
  <c r="DY276" i="5"/>
  <c r="DX276" i="5"/>
  <c r="DW276" i="5"/>
  <c r="DV276" i="5"/>
  <c r="EK275" i="5"/>
  <c r="EJ275" i="5"/>
  <c r="EI275" i="5"/>
  <c r="EH275" i="5"/>
  <c r="EG275" i="5"/>
  <c r="EF275" i="5"/>
  <c r="EE275" i="5"/>
  <c r="ED275" i="5"/>
  <c r="EC275" i="5"/>
  <c r="EB275" i="5"/>
  <c r="EA275" i="5"/>
  <c r="DZ275" i="5"/>
  <c r="DY275" i="5"/>
  <c r="DX275" i="5"/>
  <c r="DW275" i="5"/>
  <c r="DV275" i="5"/>
  <c r="EK274" i="5"/>
  <c r="EJ274" i="5"/>
  <c r="EI274" i="5"/>
  <c r="EH274" i="5"/>
  <c r="EG274" i="5"/>
  <c r="EF274" i="5"/>
  <c r="EE274" i="5"/>
  <c r="ED274" i="5"/>
  <c r="EC274" i="5"/>
  <c r="EB274" i="5"/>
  <c r="EA274" i="5"/>
  <c r="DZ274" i="5"/>
  <c r="DY274" i="5"/>
  <c r="DX274" i="5"/>
  <c r="DW274" i="5"/>
  <c r="DV274" i="5"/>
  <c r="EK273" i="5"/>
  <c r="EJ273" i="5"/>
  <c r="EI273" i="5"/>
  <c r="EH273" i="5"/>
  <c r="EG273" i="5"/>
  <c r="EF273" i="5"/>
  <c r="EE273" i="5"/>
  <c r="ED273" i="5"/>
  <c r="EC273" i="5"/>
  <c r="EB273" i="5"/>
  <c r="EA273" i="5"/>
  <c r="DZ273" i="5"/>
  <c r="DY273" i="5"/>
  <c r="DX273" i="5"/>
  <c r="DW273" i="5"/>
  <c r="DV273" i="5"/>
  <c r="EK272" i="5"/>
  <c r="EJ272" i="5"/>
  <c r="EI272" i="5"/>
  <c r="EH272" i="5"/>
  <c r="EG272" i="5"/>
  <c r="EF272" i="5"/>
  <c r="EE272" i="5"/>
  <c r="ED272" i="5"/>
  <c r="EC272" i="5"/>
  <c r="EB272" i="5"/>
  <c r="EA272" i="5"/>
  <c r="DZ272" i="5"/>
  <c r="DY272" i="5"/>
  <c r="DX272" i="5"/>
  <c r="DW272" i="5"/>
  <c r="DV272" i="5"/>
  <c r="EK271" i="5"/>
  <c r="EJ271" i="5"/>
  <c r="EI271" i="5"/>
  <c r="EH271" i="5"/>
  <c r="EG271" i="5"/>
  <c r="EF271" i="5"/>
  <c r="EE271" i="5"/>
  <c r="ED271" i="5"/>
  <c r="EC271" i="5"/>
  <c r="EB271" i="5"/>
  <c r="EA271" i="5"/>
  <c r="DZ271" i="5"/>
  <c r="DY271" i="5"/>
  <c r="DX271" i="5"/>
  <c r="DW271" i="5"/>
  <c r="DV271" i="5"/>
  <c r="EK270" i="5"/>
  <c r="EJ270" i="5"/>
  <c r="EI270" i="5"/>
  <c r="EH270" i="5"/>
  <c r="EG270" i="5"/>
  <c r="EF270" i="5"/>
  <c r="EE270" i="5"/>
  <c r="ED270" i="5"/>
  <c r="EC270" i="5"/>
  <c r="EB270" i="5"/>
  <c r="EA270" i="5"/>
  <c r="DZ270" i="5"/>
  <c r="DY270" i="5"/>
  <c r="DX270" i="5"/>
  <c r="DW270" i="5"/>
  <c r="DV270" i="5"/>
  <c r="EK269" i="5"/>
  <c r="EJ269" i="5"/>
  <c r="EI269" i="5"/>
  <c r="EH269" i="5"/>
  <c r="EG269" i="5"/>
  <c r="EF269" i="5"/>
  <c r="EE269" i="5"/>
  <c r="ED269" i="5"/>
  <c r="EC269" i="5"/>
  <c r="EB269" i="5"/>
  <c r="EA269" i="5"/>
  <c r="DZ269" i="5"/>
  <c r="DY269" i="5"/>
  <c r="DX269" i="5"/>
  <c r="DW269" i="5"/>
  <c r="DV269" i="5"/>
  <c r="EK268" i="5"/>
  <c r="EJ268" i="5"/>
  <c r="EI268" i="5"/>
  <c r="EH268" i="5"/>
  <c r="EG268" i="5"/>
  <c r="EF268" i="5"/>
  <c r="EE268" i="5"/>
  <c r="ED268" i="5"/>
  <c r="EC268" i="5"/>
  <c r="EB268" i="5"/>
  <c r="EA268" i="5"/>
  <c r="DZ268" i="5"/>
  <c r="DY268" i="5"/>
  <c r="DX268" i="5"/>
  <c r="DW268" i="5"/>
  <c r="DV268" i="5"/>
  <c r="EK267" i="5"/>
  <c r="EJ267" i="5"/>
  <c r="EI267" i="5"/>
  <c r="EH267" i="5"/>
  <c r="EG267" i="5"/>
  <c r="EF267" i="5"/>
  <c r="EE267" i="5"/>
  <c r="ED267" i="5"/>
  <c r="EC267" i="5"/>
  <c r="EB267" i="5"/>
  <c r="EA267" i="5"/>
  <c r="DZ267" i="5"/>
  <c r="DY267" i="5"/>
  <c r="DX267" i="5"/>
  <c r="DW267" i="5"/>
  <c r="DV267" i="5"/>
  <c r="EK266" i="5"/>
  <c r="EJ266" i="5"/>
  <c r="EI266" i="5"/>
  <c r="EH266" i="5"/>
  <c r="EG266" i="5"/>
  <c r="EF266" i="5"/>
  <c r="EE266" i="5"/>
  <c r="ED266" i="5"/>
  <c r="EC266" i="5"/>
  <c r="EB266" i="5"/>
  <c r="EA266" i="5"/>
  <c r="DZ266" i="5"/>
  <c r="DY266" i="5"/>
  <c r="DX266" i="5"/>
  <c r="DW266" i="5"/>
  <c r="DV266" i="5"/>
  <c r="EK265" i="5"/>
  <c r="EJ265" i="5"/>
  <c r="EI265" i="5"/>
  <c r="EH265" i="5"/>
  <c r="EG265" i="5"/>
  <c r="EF265" i="5"/>
  <c r="EE265" i="5"/>
  <c r="ED265" i="5"/>
  <c r="EC265" i="5"/>
  <c r="EB265" i="5"/>
  <c r="EA265" i="5"/>
  <c r="DZ265" i="5"/>
  <c r="DY265" i="5"/>
  <c r="DX265" i="5"/>
  <c r="DW265" i="5"/>
  <c r="DV265" i="5"/>
  <c r="EK264" i="5"/>
  <c r="EJ264" i="5"/>
  <c r="EI264" i="5"/>
  <c r="EH264" i="5"/>
  <c r="EG264" i="5"/>
  <c r="EF264" i="5"/>
  <c r="EE264" i="5"/>
  <c r="ED264" i="5"/>
  <c r="EC264" i="5"/>
  <c r="EB264" i="5"/>
  <c r="EA264" i="5"/>
  <c r="DZ264" i="5"/>
  <c r="DY264" i="5"/>
  <c r="DX264" i="5"/>
  <c r="DW264" i="5"/>
  <c r="DV264" i="5"/>
  <c r="EK263" i="5"/>
  <c r="EJ263" i="5"/>
  <c r="EI263" i="5"/>
  <c r="EH263" i="5"/>
  <c r="EG263" i="5"/>
  <c r="EF263" i="5"/>
  <c r="EE263" i="5"/>
  <c r="ED263" i="5"/>
  <c r="EC263" i="5"/>
  <c r="EB263" i="5"/>
  <c r="EA263" i="5"/>
  <c r="DZ263" i="5"/>
  <c r="DY263" i="5"/>
  <c r="DX263" i="5"/>
  <c r="DW263" i="5"/>
  <c r="DV263" i="5"/>
  <c r="EK262" i="5"/>
  <c r="EJ262" i="5"/>
  <c r="EI262" i="5"/>
  <c r="EH262" i="5"/>
  <c r="EG262" i="5"/>
  <c r="EF262" i="5"/>
  <c r="EE262" i="5"/>
  <c r="ED262" i="5"/>
  <c r="EC262" i="5"/>
  <c r="EB262" i="5"/>
  <c r="EA262" i="5"/>
  <c r="DZ262" i="5"/>
  <c r="DY262" i="5"/>
  <c r="DX262" i="5"/>
  <c r="DW262" i="5"/>
  <c r="DV262" i="5"/>
  <c r="EK261" i="5"/>
  <c r="EJ261" i="5"/>
  <c r="EI261" i="5"/>
  <c r="EH261" i="5"/>
  <c r="EG261" i="5"/>
  <c r="EF261" i="5"/>
  <c r="EE261" i="5"/>
  <c r="ED261" i="5"/>
  <c r="EC261" i="5"/>
  <c r="EB261" i="5"/>
  <c r="EA261" i="5"/>
  <c r="DZ261" i="5"/>
  <c r="DY261" i="5"/>
  <c r="DX261" i="5"/>
  <c r="DW261" i="5"/>
  <c r="DV261" i="5"/>
  <c r="EK260" i="5"/>
  <c r="EJ260" i="5"/>
  <c r="EI260" i="5"/>
  <c r="EH260" i="5"/>
  <c r="EG260" i="5"/>
  <c r="EF260" i="5"/>
  <c r="EE260" i="5"/>
  <c r="ED260" i="5"/>
  <c r="EC260" i="5"/>
  <c r="EB260" i="5"/>
  <c r="EA260" i="5"/>
  <c r="DZ260" i="5"/>
  <c r="DY260" i="5"/>
  <c r="DX260" i="5"/>
  <c r="DW260" i="5"/>
  <c r="DV260" i="5"/>
  <c r="EK259" i="5"/>
  <c r="EJ259" i="5"/>
  <c r="EI259" i="5"/>
  <c r="EH259" i="5"/>
  <c r="EG259" i="5"/>
  <c r="EF259" i="5"/>
  <c r="EE259" i="5"/>
  <c r="ED259" i="5"/>
  <c r="EC259" i="5"/>
  <c r="EB259" i="5"/>
  <c r="EA259" i="5"/>
  <c r="DZ259" i="5"/>
  <c r="DY259" i="5"/>
  <c r="DX259" i="5"/>
  <c r="DW259" i="5"/>
  <c r="DV259" i="5"/>
  <c r="EK258" i="5"/>
  <c r="EJ258" i="5"/>
  <c r="EI258" i="5"/>
  <c r="EH258" i="5"/>
  <c r="EG258" i="5"/>
  <c r="EF258" i="5"/>
  <c r="EE258" i="5"/>
  <c r="ED258" i="5"/>
  <c r="EC258" i="5"/>
  <c r="EB258" i="5"/>
  <c r="EA258" i="5"/>
  <c r="DZ258" i="5"/>
  <c r="DY258" i="5"/>
  <c r="DX258" i="5"/>
  <c r="DW258" i="5"/>
  <c r="DV258" i="5"/>
  <c r="EK257" i="5"/>
  <c r="EJ257" i="5"/>
  <c r="EI257" i="5"/>
  <c r="EH257" i="5"/>
  <c r="EG257" i="5"/>
  <c r="EF257" i="5"/>
  <c r="EE257" i="5"/>
  <c r="ED257" i="5"/>
  <c r="EC257" i="5"/>
  <c r="EB257" i="5"/>
  <c r="EA257" i="5"/>
  <c r="DZ257" i="5"/>
  <c r="DY257" i="5"/>
  <c r="DX257" i="5"/>
  <c r="DW257" i="5"/>
  <c r="DV257" i="5"/>
  <c r="EK256" i="5"/>
  <c r="EJ256" i="5"/>
  <c r="EI256" i="5"/>
  <c r="EH256" i="5"/>
  <c r="EG256" i="5"/>
  <c r="EF256" i="5"/>
  <c r="EE256" i="5"/>
  <c r="ED256" i="5"/>
  <c r="EC256" i="5"/>
  <c r="EB256" i="5"/>
  <c r="EA256" i="5"/>
  <c r="DZ256" i="5"/>
  <c r="DY256" i="5"/>
  <c r="DX256" i="5"/>
  <c r="DW256" i="5"/>
  <c r="DV256" i="5"/>
  <c r="EK255" i="5"/>
  <c r="EJ255" i="5"/>
  <c r="EI255" i="5"/>
  <c r="EH255" i="5"/>
  <c r="EG255" i="5"/>
  <c r="EF255" i="5"/>
  <c r="EE255" i="5"/>
  <c r="ED255" i="5"/>
  <c r="EC255" i="5"/>
  <c r="EB255" i="5"/>
  <c r="EA255" i="5"/>
  <c r="DZ255" i="5"/>
  <c r="DY255" i="5"/>
  <c r="DX255" i="5"/>
  <c r="DW255" i="5"/>
  <c r="DV255" i="5"/>
  <c r="EK254" i="5"/>
  <c r="EJ254" i="5"/>
  <c r="EI254" i="5"/>
  <c r="EH254" i="5"/>
  <c r="EG254" i="5"/>
  <c r="EF254" i="5"/>
  <c r="EE254" i="5"/>
  <c r="ED254" i="5"/>
  <c r="EC254" i="5"/>
  <c r="EB254" i="5"/>
  <c r="EA254" i="5"/>
  <c r="DZ254" i="5"/>
  <c r="DY254" i="5"/>
  <c r="DX254" i="5"/>
  <c r="DW254" i="5"/>
  <c r="DV254" i="5"/>
  <c r="EK253" i="5"/>
  <c r="EJ253" i="5"/>
  <c r="EI253" i="5"/>
  <c r="EH253" i="5"/>
  <c r="EG253" i="5"/>
  <c r="EF253" i="5"/>
  <c r="EE253" i="5"/>
  <c r="ED253" i="5"/>
  <c r="EC253" i="5"/>
  <c r="EB253" i="5"/>
  <c r="EA253" i="5"/>
  <c r="DZ253" i="5"/>
  <c r="DY253" i="5"/>
  <c r="DX253" i="5"/>
  <c r="DW253" i="5"/>
  <c r="DV253" i="5"/>
  <c r="EK252" i="5"/>
  <c r="EJ252" i="5"/>
  <c r="EI252" i="5"/>
  <c r="EH252" i="5"/>
  <c r="EG252" i="5"/>
  <c r="EF252" i="5"/>
  <c r="EE252" i="5"/>
  <c r="ED252" i="5"/>
  <c r="EC252" i="5"/>
  <c r="EB252" i="5"/>
  <c r="EA252" i="5"/>
  <c r="DZ252" i="5"/>
  <c r="DY252" i="5"/>
  <c r="DX252" i="5"/>
  <c r="DW252" i="5"/>
  <c r="DV252" i="5"/>
  <c r="EK251" i="5"/>
  <c r="EJ251" i="5"/>
  <c r="EI251" i="5"/>
  <c r="EH251" i="5"/>
  <c r="EG251" i="5"/>
  <c r="EF251" i="5"/>
  <c r="EE251" i="5"/>
  <c r="ED251" i="5"/>
  <c r="EC251" i="5"/>
  <c r="EB251" i="5"/>
  <c r="EA251" i="5"/>
  <c r="DZ251" i="5"/>
  <c r="DY251" i="5"/>
  <c r="DX251" i="5"/>
  <c r="DW251" i="5"/>
  <c r="DV251" i="5"/>
  <c r="EK250" i="5"/>
  <c r="EJ250" i="5"/>
  <c r="EI250" i="5"/>
  <c r="EH250" i="5"/>
  <c r="EG250" i="5"/>
  <c r="EF250" i="5"/>
  <c r="EE250" i="5"/>
  <c r="ED250" i="5"/>
  <c r="EC250" i="5"/>
  <c r="EB250" i="5"/>
  <c r="EA250" i="5"/>
  <c r="DZ250" i="5"/>
  <c r="DY250" i="5"/>
  <c r="DX250" i="5"/>
  <c r="DW250" i="5"/>
  <c r="DV250" i="5"/>
  <c r="EK249" i="5"/>
  <c r="EJ249" i="5"/>
  <c r="EI249" i="5"/>
  <c r="EH249" i="5"/>
  <c r="EG249" i="5"/>
  <c r="EF249" i="5"/>
  <c r="EE249" i="5"/>
  <c r="ED249" i="5"/>
  <c r="EC249" i="5"/>
  <c r="EB249" i="5"/>
  <c r="EA249" i="5"/>
  <c r="DZ249" i="5"/>
  <c r="DY249" i="5"/>
  <c r="DX249" i="5"/>
  <c r="DW249" i="5"/>
  <c r="DV249" i="5"/>
  <c r="EK248" i="5"/>
  <c r="EJ248" i="5"/>
  <c r="EI248" i="5"/>
  <c r="EH248" i="5"/>
  <c r="EG248" i="5"/>
  <c r="EF248" i="5"/>
  <c r="EE248" i="5"/>
  <c r="ED248" i="5"/>
  <c r="EC248" i="5"/>
  <c r="EB248" i="5"/>
  <c r="EA248" i="5"/>
  <c r="DZ248" i="5"/>
  <c r="DY248" i="5"/>
  <c r="DX248" i="5"/>
  <c r="DW248" i="5"/>
  <c r="DV248" i="5"/>
  <c r="EK247" i="5"/>
  <c r="EJ247" i="5"/>
  <c r="EI247" i="5"/>
  <c r="EH247" i="5"/>
  <c r="EG247" i="5"/>
  <c r="EF247" i="5"/>
  <c r="EE247" i="5"/>
  <c r="ED247" i="5"/>
  <c r="EC247" i="5"/>
  <c r="EB247" i="5"/>
  <c r="EA247" i="5"/>
  <c r="DZ247" i="5"/>
  <c r="DY247" i="5"/>
  <c r="DX247" i="5"/>
  <c r="DW247" i="5"/>
  <c r="DV247" i="5"/>
  <c r="EK246" i="5"/>
  <c r="EJ246" i="5"/>
  <c r="EI246" i="5"/>
  <c r="EH246" i="5"/>
  <c r="EG246" i="5"/>
  <c r="EF246" i="5"/>
  <c r="EE246" i="5"/>
  <c r="ED246" i="5"/>
  <c r="EC246" i="5"/>
  <c r="EB246" i="5"/>
  <c r="EA246" i="5"/>
  <c r="DZ246" i="5"/>
  <c r="DY246" i="5"/>
  <c r="DX246" i="5"/>
  <c r="DW246" i="5"/>
  <c r="DV246" i="5"/>
  <c r="EK245" i="5"/>
  <c r="EJ245" i="5"/>
  <c r="EI245" i="5"/>
  <c r="EH245" i="5"/>
  <c r="EG245" i="5"/>
  <c r="EF245" i="5"/>
  <c r="EE245" i="5"/>
  <c r="ED245" i="5"/>
  <c r="EC245" i="5"/>
  <c r="EB245" i="5"/>
  <c r="EA245" i="5"/>
  <c r="DZ245" i="5"/>
  <c r="DY245" i="5"/>
  <c r="DX245" i="5"/>
  <c r="DW245" i="5"/>
  <c r="DV245" i="5"/>
  <c r="EK244" i="5"/>
  <c r="EJ244" i="5"/>
  <c r="EI244" i="5"/>
  <c r="EH244" i="5"/>
  <c r="EG244" i="5"/>
  <c r="EF244" i="5"/>
  <c r="EE244" i="5"/>
  <c r="ED244" i="5"/>
  <c r="EC244" i="5"/>
  <c r="EB244" i="5"/>
  <c r="EA244" i="5"/>
  <c r="DZ244" i="5"/>
  <c r="DY244" i="5"/>
  <c r="DX244" i="5"/>
  <c r="DW244" i="5"/>
  <c r="DV244" i="5"/>
  <c r="EK243" i="5"/>
  <c r="EJ243" i="5"/>
  <c r="EI243" i="5"/>
  <c r="EH243" i="5"/>
  <c r="EG243" i="5"/>
  <c r="EF243" i="5"/>
  <c r="EE243" i="5"/>
  <c r="ED243" i="5"/>
  <c r="EC243" i="5"/>
  <c r="EB243" i="5"/>
  <c r="EA243" i="5"/>
  <c r="DZ243" i="5"/>
  <c r="DY243" i="5"/>
  <c r="DX243" i="5"/>
  <c r="DW243" i="5"/>
  <c r="DV243" i="5"/>
  <c r="EK242" i="5"/>
  <c r="EJ242" i="5"/>
  <c r="EI242" i="5"/>
  <c r="EH242" i="5"/>
  <c r="EG242" i="5"/>
  <c r="EF242" i="5"/>
  <c r="EE242" i="5"/>
  <c r="ED242" i="5"/>
  <c r="EC242" i="5"/>
  <c r="EB242" i="5"/>
  <c r="EA242" i="5"/>
  <c r="DZ242" i="5"/>
  <c r="DY242" i="5"/>
  <c r="DX242" i="5"/>
  <c r="DW242" i="5"/>
  <c r="DV242" i="5"/>
  <c r="EK241" i="5"/>
  <c r="EJ241" i="5"/>
  <c r="EI241" i="5"/>
  <c r="EH241" i="5"/>
  <c r="EG241" i="5"/>
  <c r="EF241" i="5"/>
  <c r="EE241" i="5"/>
  <c r="ED241" i="5"/>
  <c r="EC241" i="5"/>
  <c r="EB241" i="5"/>
  <c r="EA241" i="5"/>
  <c r="DZ241" i="5"/>
  <c r="DY241" i="5"/>
  <c r="DX241" i="5"/>
  <c r="DW241" i="5"/>
  <c r="DV241" i="5"/>
  <c r="EK240" i="5"/>
  <c r="EJ240" i="5"/>
  <c r="EI240" i="5"/>
  <c r="EH240" i="5"/>
  <c r="EG240" i="5"/>
  <c r="EF240" i="5"/>
  <c r="EE240" i="5"/>
  <c r="ED240" i="5"/>
  <c r="EC240" i="5"/>
  <c r="EB240" i="5"/>
  <c r="EA240" i="5"/>
  <c r="DZ240" i="5"/>
  <c r="DY240" i="5"/>
  <c r="DX240" i="5"/>
  <c r="DW240" i="5"/>
  <c r="DV240" i="5"/>
  <c r="EK239" i="5"/>
  <c r="EJ239" i="5"/>
  <c r="EI239" i="5"/>
  <c r="EH239" i="5"/>
  <c r="EG239" i="5"/>
  <c r="EF239" i="5"/>
  <c r="EE239" i="5"/>
  <c r="ED239" i="5"/>
  <c r="EC239" i="5"/>
  <c r="EB239" i="5"/>
  <c r="EA239" i="5"/>
  <c r="DZ239" i="5"/>
  <c r="DY239" i="5"/>
  <c r="DX239" i="5"/>
  <c r="DW239" i="5"/>
  <c r="DV239" i="5"/>
  <c r="EK238" i="5"/>
  <c r="EJ238" i="5"/>
  <c r="EI238" i="5"/>
  <c r="EH238" i="5"/>
  <c r="EG238" i="5"/>
  <c r="EF238" i="5"/>
  <c r="EE238" i="5"/>
  <c r="ED238" i="5"/>
  <c r="EC238" i="5"/>
  <c r="EB238" i="5"/>
  <c r="EA238" i="5"/>
  <c r="DZ238" i="5"/>
  <c r="DY238" i="5"/>
  <c r="DX238" i="5"/>
  <c r="DW238" i="5"/>
  <c r="DV238" i="5"/>
  <c r="EK237" i="5"/>
  <c r="EJ237" i="5"/>
  <c r="EI237" i="5"/>
  <c r="EH237" i="5"/>
  <c r="EG237" i="5"/>
  <c r="EF237" i="5"/>
  <c r="EE237" i="5"/>
  <c r="ED237" i="5"/>
  <c r="EC237" i="5"/>
  <c r="EB237" i="5"/>
  <c r="EA237" i="5"/>
  <c r="DZ237" i="5"/>
  <c r="DY237" i="5"/>
  <c r="DX237" i="5"/>
  <c r="DW237" i="5"/>
  <c r="DV237" i="5"/>
  <c r="EK236" i="5"/>
  <c r="EJ236" i="5"/>
  <c r="EI236" i="5"/>
  <c r="EH236" i="5"/>
  <c r="EG236" i="5"/>
  <c r="EF236" i="5"/>
  <c r="EE236" i="5"/>
  <c r="ED236" i="5"/>
  <c r="EC236" i="5"/>
  <c r="EB236" i="5"/>
  <c r="EA236" i="5"/>
  <c r="DZ236" i="5"/>
  <c r="DY236" i="5"/>
  <c r="DX236" i="5"/>
  <c r="DW236" i="5"/>
  <c r="DV236" i="5"/>
  <c r="EK235" i="5"/>
  <c r="EJ235" i="5"/>
  <c r="EI235" i="5"/>
  <c r="EH235" i="5"/>
  <c r="EG235" i="5"/>
  <c r="EF235" i="5"/>
  <c r="EE235" i="5"/>
  <c r="ED235" i="5"/>
  <c r="EC235" i="5"/>
  <c r="EB235" i="5"/>
  <c r="EA235" i="5"/>
  <c r="DZ235" i="5"/>
  <c r="DY235" i="5"/>
  <c r="DX235" i="5"/>
  <c r="DW235" i="5"/>
  <c r="DV235" i="5"/>
  <c r="EK234" i="5"/>
  <c r="EJ234" i="5"/>
  <c r="EI234" i="5"/>
  <c r="EH234" i="5"/>
  <c r="EG234" i="5"/>
  <c r="EF234" i="5"/>
  <c r="EE234" i="5"/>
  <c r="ED234" i="5"/>
  <c r="EC234" i="5"/>
  <c r="EB234" i="5"/>
  <c r="EA234" i="5"/>
  <c r="DZ234" i="5"/>
  <c r="DY234" i="5"/>
  <c r="DX234" i="5"/>
  <c r="DW234" i="5"/>
  <c r="DV234" i="5"/>
  <c r="EK233" i="5"/>
  <c r="EJ233" i="5"/>
  <c r="EI233" i="5"/>
  <c r="EH233" i="5"/>
  <c r="EG233" i="5"/>
  <c r="EF233" i="5"/>
  <c r="EE233" i="5"/>
  <c r="ED233" i="5"/>
  <c r="EC233" i="5"/>
  <c r="EB233" i="5"/>
  <c r="EA233" i="5"/>
  <c r="DZ233" i="5"/>
  <c r="DY233" i="5"/>
  <c r="DX233" i="5"/>
  <c r="DW233" i="5"/>
  <c r="DV233" i="5"/>
  <c r="EK232" i="5"/>
  <c r="EJ232" i="5"/>
  <c r="EI232" i="5"/>
  <c r="EH232" i="5"/>
  <c r="EG232" i="5"/>
  <c r="EF232" i="5"/>
  <c r="EE232" i="5"/>
  <c r="ED232" i="5"/>
  <c r="EC232" i="5"/>
  <c r="EB232" i="5"/>
  <c r="EA232" i="5"/>
  <c r="DZ232" i="5"/>
  <c r="DY232" i="5"/>
  <c r="DX232" i="5"/>
  <c r="DW232" i="5"/>
  <c r="DV232" i="5"/>
  <c r="EK231" i="5"/>
  <c r="EJ231" i="5"/>
  <c r="EI231" i="5"/>
  <c r="EH231" i="5"/>
  <c r="EG231" i="5"/>
  <c r="EF231" i="5"/>
  <c r="EE231" i="5"/>
  <c r="ED231" i="5"/>
  <c r="EC231" i="5"/>
  <c r="EB231" i="5"/>
  <c r="EA231" i="5"/>
  <c r="DZ231" i="5"/>
  <c r="DY231" i="5"/>
  <c r="DX231" i="5"/>
  <c r="DW231" i="5"/>
  <c r="DV231" i="5"/>
  <c r="EK230" i="5"/>
  <c r="EJ230" i="5"/>
  <c r="EI230" i="5"/>
  <c r="EH230" i="5"/>
  <c r="EG230" i="5"/>
  <c r="EF230" i="5"/>
  <c r="EE230" i="5"/>
  <c r="ED230" i="5"/>
  <c r="EC230" i="5"/>
  <c r="EB230" i="5"/>
  <c r="EA230" i="5"/>
  <c r="DZ230" i="5"/>
  <c r="DY230" i="5"/>
  <c r="DX230" i="5"/>
  <c r="DW230" i="5"/>
  <c r="DV230" i="5"/>
  <c r="EK229" i="5"/>
  <c r="EJ229" i="5"/>
  <c r="EI229" i="5"/>
  <c r="EH229" i="5"/>
  <c r="EG229" i="5"/>
  <c r="EF229" i="5"/>
  <c r="EE229" i="5"/>
  <c r="ED229" i="5"/>
  <c r="EC229" i="5"/>
  <c r="EB229" i="5"/>
  <c r="EA229" i="5"/>
  <c r="DZ229" i="5"/>
  <c r="DY229" i="5"/>
  <c r="DX229" i="5"/>
  <c r="DW229" i="5"/>
  <c r="DV229" i="5"/>
  <c r="EK228" i="5"/>
  <c r="EJ228" i="5"/>
  <c r="EI228" i="5"/>
  <c r="EH228" i="5"/>
  <c r="EG228" i="5"/>
  <c r="EF228" i="5"/>
  <c r="EE228" i="5"/>
  <c r="ED228" i="5"/>
  <c r="EC228" i="5"/>
  <c r="EB228" i="5"/>
  <c r="EA228" i="5"/>
  <c r="DZ228" i="5"/>
  <c r="DY228" i="5"/>
  <c r="DX228" i="5"/>
  <c r="DW228" i="5"/>
  <c r="DV228" i="5"/>
  <c r="EK227" i="5"/>
  <c r="EJ227" i="5"/>
  <c r="EI227" i="5"/>
  <c r="EH227" i="5"/>
  <c r="EG227" i="5"/>
  <c r="EF227" i="5"/>
  <c r="EE227" i="5"/>
  <c r="ED227" i="5"/>
  <c r="EC227" i="5"/>
  <c r="EB227" i="5"/>
  <c r="EA227" i="5"/>
  <c r="DZ227" i="5"/>
  <c r="DY227" i="5"/>
  <c r="DX227" i="5"/>
  <c r="DW227" i="5"/>
  <c r="DV227" i="5"/>
  <c r="EK226" i="5"/>
  <c r="EJ226" i="5"/>
  <c r="EI226" i="5"/>
  <c r="EH226" i="5"/>
  <c r="EG226" i="5"/>
  <c r="EF226" i="5"/>
  <c r="EE226" i="5"/>
  <c r="ED226" i="5"/>
  <c r="EC226" i="5"/>
  <c r="EB226" i="5"/>
  <c r="EA226" i="5"/>
  <c r="DZ226" i="5"/>
  <c r="DY226" i="5"/>
  <c r="DX226" i="5"/>
  <c r="DW226" i="5"/>
  <c r="DV226" i="5"/>
  <c r="EK225" i="5"/>
  <c r="EJ225" i="5"/>
  <c r="EI225" i="5"/>
  <c r="EH225" i="5"/>
  <c r="EG225" i="5"/>
  <c r="EF225" i="5"/>
  <c r="EE225" i="5"/>
  <c r="ED225" i="5"/>
  <c r="EC225" i="5"/>
  <c r="EB225" i="5"/>
  <c r="EA225" i="5"/>
  <c r="DZ225" i="5"/>
  <c r="DY225" i="5"/>
  <c r="DX225" i="5"/>
  <c r="DW225" i="5"/>
  <c r="DV225" i="5"/>
  <c r="EK224" i="5"/>
  <c r="EJ224" i="5"/>
  <c r="EI224" i="5"/>
  <c r="EH224" i="5"/>
  <c r="EG224" i="5"/>
  <c r="EF224" i="5"/>
  <c r="EE224" i="5"/>
  <c r="ED224" i="5"/>
  <c r="EC224" i="5"/>
  <c r="EB224" i="5"/>
  <c r="EA224" i="5"/>
  <c r="DZ224" i="5"/>
  <c r="DY224" i="5"/>
  <c r="DX224" i="5"/>
  <c r="DW224" i="5"/>
  <c r="DV224" i="5"/>
  <c r="EK223" i="5"/>
  <c r="EJ223" i="5"/>
  <c r="EI223" i="5"/>
  <c r="EH223" i="5"/>
  <c r="EG223" i="5"/>
  <c r="EF223" i="5"/>
  <c r="EE223" i="5"/>
  <c r="ED223" i="5"/>
  <c r="EC223" i="5"/>
  <c r="EB223" i="5"/>
  <c r="EA223" i="5"/>
  <c r="DZ223" i="5"/>
  <c r="DY223" i="5"/>
  <c r="DX223" i="5"/>
  <c r="DW223" i="5"/>
  <c r="DV223" i="5"/>
  <c r="EK222" i="5"/>
  <c r="EJ222" i="5"/>
  <c r="EI222" i="5"/>
  <c r="EH222" i="5"/>
  <c r="EG222" i="5"/>
  <c r="EF222" i="5"/>
  <c r="EE222" i="5"/>
  <c r="ED222" i="5"/>
  <c r="EC222" i="5"/>
  <c r="EB222" i="5"/>
  <c r="EA222" i="5"/>
  <c r="DZ222" i="5"/>
  <c r="DY222" i="5"/>
  <c r="DX222" i="5"/>
  <c r="DW222" i="5"/>
  <c r="DV222" i="5"/>
  <c r="EK221" i="5"/>
  <c r="EJ221" i="5"/>
  <c r="EI221" i="5"/>
  <c r="EH221" i="5"/>
  <c r="EG221" i="5"/>
  <c r="EF221" i="5"/>
  <c r="EE221" i="5"/>
  <c r="ED221" i="5"/>
  <c r="EC221" i="5"/>
  <c r="EB221" i="5"/>
  <c r="EA221" i="5"/>
  <c r="DZ221" i="5"/>
  <c r="DY221" i="5"/>
  <c r="DX221" i="5"/>
  <c r="DW221" i="5"/>
  <c r="DV221" i="5"/>
  <c r="EK220" i="5"/>
  <c r="EJ220" i="5"/>
  <c r="EI220" i="5"/>
  <c r="EH220" i="5"/>
  <c r="EG220" i="5"/>
  <c r="EF220" i="5"/>
  <c r="EE220" i="5"/>
  <c r="ED220" i="5"/>
  <c r="EC220" i="5"/>
  <c r="EB220" i="5"/>
  <c r="EA220" i="5"/>
  <c r="DZ220" i="5"/>
  <c r="DY220" i="5"/>
  <c r="DX220" i="5"/>
  <c r="DW220" i="5"/>
  <c r="DV220" i="5"/>
  <c r="EK219" i="5"/>
  <c r="EJ219" i="5"/>
  <c r="EI219" i="5"/>
  <c r="EH219" i="5"/>
  <c r="EG219" i="5"/>
  <c r="EF219" i="5"/>
  <c r="EE219" i="5"/>
  <c r="ED219" i="5"/>
  <c r="EC219" i="5"/>
  <c r="EB219" i="5"/>
  <c r="EA219" i="5"/>
  <c r="DZ219" i="5"/>
  <c r="DY219" i="5"/>
  <c r="DX219" i="5"/>
  <c r="DW219" i="5"/>
  <c r="DV219" i="5"/>
  <c r="EK218" i="5"/>
  <c r="EJ218" i="5"/>
  <c r="EI218" i="5"/>
  <c r="EH218" i="5"/>
  <c r="EG218" i="5"/>
  <c r="EF218" i="5"/>
  <c r="EE218" i="5"/>
  <c r="ED218" i="5"/>
  <c r="EC218" i="5"/>
  <c r="EB218" i="5"/>
  <c r="EA218" i="5"/>
  <c r="DZ218" i="5"/>
  <c r="DY218" i="5"/>
  <c r="DX218" i="5"/>
  <c r="DW218" i="5"/>
  <c r="DV218" i="5"/>
  <c r="EK217" i="5"/>
  <c r="EJ217" i="5"/>
  <c r="EI217" i="5"/>
  <c r="EH217" i="5"/>
  <c r="EG217" i="5"/>
  <c r="EF217" i="5"/>
  <c r="EE217" i="5"/>
  <c r="ED217" i="5"/>
  <c r="EC217" i="5"/>
  <c r="EB217" i="5"/>
  <c r="EA217" i="5"/>
  <c r="DZ217" i="5"/>
  <c r="DY217" i="5"/>
  <c r="DX217" i="5"/>
  <c r="DW217" i="5"/>
  <c r="DV217" i="5"/>
  <c r="EK216" i="5"/>
  <c r="EJ216" i="5"/>
  <c r="EI216" i="5"/>
  <c r="EH216" i="5"/>
  <c r="EG216" i="5"/>
  <c r="EF216" i="5"/>
  <c r="EE216" i="5"/>
  <c r="ED216" i="5"/>
  <c r="EC216" i="5"/>
  <c r="EB216" i="5"/>
  <c r="EA216" i="5"/>
  <c r="DZ216" i="5"/>
  <c r="DY216" i="5"/>
  <c r="DX216" i="5"/>
  <c r="DW216" i="5"/>
  <c r="DV216" i="5"/>
  <c r="EK215" i="5"/>
  <c r="EJ215" i="5"/>
  <c r="EI215" i="5"/>
  <c r="EH215" i="5"/>
  <c r="EG215" i="5"/>
  <c r="EF215" i="5"/>
  <c r="EE215" i="5"/>
  <c r="ED215" i="5"/>
  <c r="EC215" i="5"/>
  <c r="EB215" i="5"/>
  <c r="EA215" i="5"/>
  <c r="DZ215" i="5"/>
  <c r="DY215" i="5"/>
  <c r="DX215" i="5"/>
  <c r="DW215" i="5"/>
  <c r="DV215" i="5"/>
  <c r="EK214" i="5"/>
  <c r="EJ214" i="5"/>
  <c r="EI214" i="5"/>
  <c r="EH214" i="5"/>
  <c r="EG214" i="5"/>
  <c r="EF214" i="5"/>
  <c r="EE214" i="5"/>
  <c r="ED214" i="5"/>
  <c r="EC214" i="5"/>
  <c r="EB214" i="5"/>
  <c r="EA214" i="5"/>
  <c r="DZ214" i="5"/>
  <c r="DY214" i="5"/>
  <c r="DX214" i="5"/>
  <c r="DW214" i="5"/>
  <c r="DV214" i="5"/>
  <c r="EK213" i="5"/>
  <c r="EJ213" i="5"/>
  <c r="EI213" i="5"/>
  <c r="EH213" i="5"/>
  <c r="EG213" i="5"/>
  <c r="EF213" i="5"/>
  <c r="EE213" i="5"/>
  <c r="ED213" i="5"/>
  <c r="EC213" i="5"/>
  <c r="EB213" i="5"/>
  <c r="EA213" i="5"/>
  <c r="DZ213" i="5"/>
  <c r="DY213" i="5"/>
  <c r="DX213" i="5"/>
  <c r="DW213" i="5"/>
  <c r="DV213" i="5"/>
  <c r="EK212" i="5"/>
  <c r="EJ212" i="5"/>
  <c r="EI212" i="5"/>
  <c r="EH212" i="5"/>
  <c r="EG212" i="5"/>
  <c r="EF212" i="5"/>
  <c r="EE212" i="5"/>
  <c r="ED212" i="5"/>
  <c r="EC212" i="5"/>
  <c r="EB212" i="5"/>
  <c r="EA212" i="5"/>
  <c r="DZ212" i="5"/>
  <c r="DY212" i="5"/>
  <c r="DX212" i="5"/>
  <c r="DW212" i="5"/>
  <c r="DV212" i="5"/>
  <c r="EK211" i="5"/>
  <c r="EJ211" i="5"/>
  <c r="EI211" i="5"/>
  <c r="EH211" i="5"/>
  <c r="EG211" i="5"/>
  <c r="EF211" i="5"/>
  <c r="EE211" i="5"/>
  <c r="ED211" i="5"/>
  <c r="EC211" i="5"/>
  <c r="EB211" i="5"/>
  <c r="EA211" i="5"/>
  <c r="DZ211" i="5"/>
  <c r="DY211" i="5"/>
  <c r="DX211" i="5"/>
  <c r="DW211" i="5"/>
  <c r="DV211" i="5"/>
  <c r="EK210" i="5"/>
  <c r="EJ210" i="5"/>
  <c r="EI210" i="5"/>
  <c r="EH210" i="5"/>
  <c r="EG210" i="5"/>
  <c r="EF210" i="5"/>
  <c r="EE210" i="5"/>
  <c r="ED210" i="5"/>
  <c r="EC210" i="5"/>
  <c r="EB210" i="5"/>
  <c r="EA210" i="5"/>
  <c r="DZ210" i="5"/>
  <c r="DY210" i="5"/>
  <c r="DX210" i="5"/>
  <c r="DW210" i="5"/>
  <c r="DV210" i="5"/>
  <c r="EK209" i="5"/>
  <c r="EJ209" i="5"/>
  <c r="EI209" i="5"/>
  <c r="EH209" i="5"/>
  <c r="EG209" i="5"/>
  <c r="EF209" i="5"/>
  <c r="EE209" i="5"/>
  <c r="ED209" i="5"/>
  <c r="EC209" i="5"/>
  <c r="EB209" i="5"/>
  <c r="EA209" i="5"/>
  <c r="DZ209" i="5"/>
  <c r="DY209" i="5"/>
  <c r="DX209" i="5"/>
  <c r="DW209" i="5"/>
  <c r="DV209" i="5"/>
  <c r="EK208" i="5"/>
  <c r="EJ208" i="5"/>
  <c r="EI208" i="5"/>
  <c r="EH208" i="5"/>
  <c r="EG208" i="5"/>
  <c r="EF208" i="5"/>
  <c r="EE208" i="5"/>
  <c r="ED208" i="5"/>
  <c r="EC208" i="5"/>
  <c r="EB208" i="5"/>
  <c r="EA208" i="5"/>
  <c r="DZ208" i="5"/>
  <c r="DY208" i="5"/>
  <c r="DX208" i="5"/>
  <c r="DW208" i="5"/>
  <c r="DV208" i="5"/>
  <c r="EK207" i="5"/>
  <c r="EJ207" i="5"/>
  <c r="EI207" i="5"/>
  <c r="EH207" i="5"/>
  <c r="EG207" i="5"/>
  <c r="EF207" i="5"/>
  <c r="EE207" i="5"/>
  <c r="ED207" i="5"/>
  <c r="EC207" i="5"/>
  <c r="EB207" i="5"/>
  <c r="EA207" i="5"/>
  <c r="DZ207" i="5"/>
  <c r="DY207" i="5"/>
  <c r="DX207" i="5"/>
  <c r="DW207" i="5"/>
  <c r="DV207" i="5"/>
  <c r="EK206" i="5"/>
  <c r="EJ206" i="5"/>
  <c r="EI206" i="5"/>
  <c r="EH206" i="5"/>
  <c r="EG206" i="5"/>
  <c r="EF206" i="5"/>
  <c r="EE206" i="5"/>
  <c r="ED206" i="5"/>
  <c r="EC206" i="5"/>
  <c r="EB206" i="5"/>
  <c r="EA206" i="5"/>
  <c r="DZ206" i="5"/>
  <c r="DY206" i="5"/>
  <c r="DX206" i="5"/>
  <c r="DW206" i="5"/>
  <c r="DV206" i="5"/>
  <c r="EK205" i="5"/>
  <c r="EJ205" i="5"/>
  <c r="EI205" i="5"/>
  <c r="EH205" i="5"/>
  <c r="EG205" i="5"/>
  <c r="EF205" i="5"/>
  <c r="EE205" i="5"/>
  <c r="ED205" i="5"/>
  <c r="EC205" i="5"/>
  <c r="EB205" i="5"/>
  <c r="EA205" i="5"/>
  <c r="DZ205" i="5"/>
  <c r="DY205" i="5"/>
  <c r="DX205" i="5"/>
  <c r="DW205" i="5"/>
  <c r="DV205" i="5"/>
  <c r="EK204" i="5"/>
  <c r="EJ204" i="5"/>
  <c r="EI204" i="5"/>
  <c r="EH204" i="5"/>
  <c r="EG204" i="5"/>
  <c r="EF204" i="5"/>
  <c r="EE204" i="5"/>
  <c r="ED204" i="5"/>
  <c r="EC204" i="5"/>
  <c r="EB204" i="5"/>
  <c r="EA204" i="5"/>
  <c r="DZ204" i="5"/>
  <c r="DY204" i="5"/>
  <c r="DX204" i="5"/>
  <c r="DW204" i="5"/>
  <c r="DV204" i="5"/>
  <c r="EK203" i="5"/>
  <c r="EJ203" i="5"/>
  <c r="EI203" i="5"/>
  <c r="EH203" i="5"/>
  <c r="EG203" i="5"/>
  <c r="EF203" i="5"/>
  <c r="EE203" i="5"/>
  <c r="ED203" i="5"/>
  <c r="EC203" i="5"/>
  <c r="EB203" i="5"/>
  <c r="EA203" i="5"/>
  <c r="DZ203" i="5"/>
  <c r="DY203" i="5"/>
  <c r="DX203" i="5"/>
  <c r="DW203" i="5"/>
  <c r="DV203" i="5"/>
  <c r="EK202" i="5"/>
  <c r="EJ202" i="5"/>
  <c r="EI202" i="5"/>
  <c r="EH202" i="5"/>
  <c r="EG202" i="5"/>
  <c r="EF202" i="5"/>
  <c r="EE202" i="5"/>
  <c r="ED202" i="5"/>
  <c r="EC202" i="5"/>
  <c r="EB202" i="5"/>
  <c r="EA202" i="5"/>
  <c r="DZ202" i="5"/>
  <c r="DY202" i="5"/>
  <c r="DX202" i="5"/>
  <c r="DW202" i="5"/>
  <c r="DV202" i="5"/>
  <c r="EK201" i="5"/>
  <c r="EJ201" i="5"/>
  <c r="EI201" i="5"/>
  <c r="EH201" i="5"/>
  <c r="EG201" i="5"/>
  <c r="EF201" i="5"/>
  <c r="EE201" i="5"/>
  <c r="ED201" i="5"/>
  <c r="EC201" i="5"/>
  <c r="EB201" i="5"/>
  <c r="EA201" i="5"/>
  <c r="DZ201" i="5"/>
  <c r="DY201" i="5"/>
  <c r="DX201" i="5"/>
  <c r="DW201" i="5"/>
  <c r="DV201" i="5"/>
  <c r="EK200" i="5"/>
  <c r="EJ200" i="5"/>
  <c r="EI200" i="5"/>
  <c r="EH200" i="5"/>
  <c r="EG200" i="5"/>
  <c r="EF200" i="5"/>
  <c r="EE200" i="5"/>
  <c r="ED200" i="5"/>
  <c r="EC200" i="5"/>
  <c r="EB200" i="5"/>
  <c r="EA200" i="5"/>
  <c r="DZ200" i="5"/>
  <c r="DY200" i="5"/>
  <c r="DX200" i="5"/>
  <c r="DW200" i="5"/>
  <c r="DV200" i="5"/>
  <c r="EK199" i="5"/>
  <c r="EJ199" i="5"/>
  <c r="EI199" i="5"/>
  <c r="EH199" i="5"/>
  <c r="EG199" i="5"/>
  <c r="EF199" i="5"/>
  <c r="EE199" i="5"/>
  <c r="ED199" i="5"/>
  <c r="EC199" i="5"/>
  <c r="EB199" i="5"/>
  <c r="EA199" i="5"/>
  <c r="DZ199" i="5"/>
  <c r="DY199" i="5"/>
  <c r="DX199" i="5"/>
  <c r="DW199" i="5"/>
  <c r="DV199" i="5"/>
  <c r="EK198" i="5"/>
  <c r="EJ198" i="5"/>
  <c r="EI198" i="5"/>
  <c r="EH198" i="5"/>
  <c r="EG198" i="5"/>
  <c r="EF198" i="5"/>
  <c r="EE198" i="5"/>
  <c r="ED198" i="5"/>
  <c r="EC198" i="5"/>
  <c r="EB198" i="5"/>
  <c r="EA198" i="5"/>
  <c r="DZ198" i="5"/>
  <c r="DY198" i="5"/>
  <c r="DX198" i="5"/>
  <c r="DW198" i="5"/>
  <c r="DV198" i="5"/>
  <c r="EK197" i="5"/>
  <c r="EJ197" i="5"/>
  <c r="EI197" i="5"/>
  <c r="EH197" i="5"/>
  <c r="EG197" i="5"/>
  <c r="EF197" i="5"/>
  <c r="EE197" i="5"/>
  <c r="ED197" i="5"/>
  <c r="EC197" i="5"/>
  <c r="EB197" i="5"/>
  <c r="EA197" i="5"/>
  <c r="DZ197" i="5"/>
  <c r="DY197" i="5"/>
  <c r="DX197" i="5"/>
  <c r="DW197" i="5"/>
  <c r="DV197" i="5"/>
  <c r="EK196" i="5"/>
  <c r="EJ196" i="5"/>
  <c r="EI196" i="5"/>
  <c r="EH196" i="5"/>
  <c r="EG196" i="5"/>
  <c r="EF196" i="5"/>
  <c r="EE196" i="5"/>
  <c r="ED196" i="5"/>
  <c r="EC196" i="5"/>
  <c r="EB196" i="5"/>
  <c r="EA196" i="5"/>
  <c r="DZ196" i="5"/>
  <c r="DY196" i="5"/>
  <c r="DX196" i="5"/>
  <c r="DW196" i="5"/>
  <c r="DV196" i="5"/>
  <c r="EK195" i="5"/>
  <c r="EJ195" i="5"/>
  <c r="EI195" i="5"/>
  <c r="EH195" i="5"/>
  <c r="EG195" i="5"/>
  <c r="EF195" i="5"/>
  <c r="EE195" i="5"/>
  <c r="ED195" i="5"/>
  <c r="EC195" i="5"/>
  <c r="EB195" i="5"/>
  <c r="EA195" i="5"/>
  <c r="DZ195" i="5"/>
  <c r="DY195" i="5"/>
  <c r="DX195" i="5"/>
  <c r="DW195" i="5"/>
  <c r="DV195" i="5"/>
  <c r="EK194" i="5"/>
  <c r="EJ194" i="5"/>
  <c r="EI194" i="5"/>
  <c r="EH194" i="5"/>
  <c r="EG194" i="5"/>
  <c r="EF194" i="5"/>
  <c r="EE194" i="5"/>
  <c r="ED194" i="5"/>
  <c r="EC194" i="5"/>
  <c r="EB194" i="5"/>
  <c r="EA194" i="5"/>
  <c r="DZ194" i="5"/>
  <c r="DY194" i="5"/>
  <c r="DX194" i="5"/>
  <c r="DW194" i="5"/>
  <c r="DV194" i="5"/>
  <c r="EK193" i="5"/>
  <c r="EJ193" i="5"/>
  <c r="EI193" i="5"/>
  <c r="EH193" i="5"/>
  <c r="EG193" i="5"/>
  <c r="EF193" i="5"/>
  <c r="EE193" i="5"/>
  <c r="ED193" i="5"/>
  <c r="EC193" i="5"/>
  <c r="EB193" i="5"/>
  <c r="EA193" i="5"/>
  <c r="DZ193" i="5"/>
  <c r="DY193" i="5"/>
  <c r="DX193" i="5"/>
  <c r="DW193" i="5"/>
  <c r="DV193" i="5"/>
  <c r="EK192" i="5"/>
  <c r="EJ192" i="5"/>
  <c r="EI192" i="5"/>
  <c r="EH192" i="5"/>
  <c r="EG192" i="5"/>
  <c r="EF192" i="5"/>
  <c r="EE192" i="5"/>
  <c r="ED192" i="5"/>
  <c r="EC192" i="5"/>
  <c r="EB192" i="5"/>
  <c r="EA192" i="5"/>
  <c r="DZ192" i="5"/>
  <c r="DY192" i="5"/>
  <c r="DX192" i="5"/>
  <c r="DW192" i="5"/>
  <c r="DV192" i="5"/>
  <c r="EK191" i="5"/>
  <c r="EJ191" i="5"/>
  <c r="EI191" i="5"/>
  <c r="EH191" i="5"/>
  <c r="EG191" i="5"/>
  <c r="EF191" i="5"/>
  <c r="EE191" i="5"/>
  <c r="ED191" i="5"/>
  <c r="EC191" i="5"/>
  <c r="EB191" i="5"/>
  <c r="EA191" i="5"/>
  <c r="DZ191" i="5"/>
  <c r="DY191" i="5"/>
  <c r="DX191" i="5"/>
  <c r="DW191" i="5"/>
  <c r="DV191" i="5"/>
  <c r="EK190" i="5"/>
  <c r="EJ190" i="5"/>
  <c r="EI190" i="5"/>
  <c r="EH190" i="5"/>
  <c r="EG190" i="5"/>
  <c r="EF190" i="5"/>
  <c r="EE190" i="5"/>
  <c r="ED190" i="5"/>
  <c r="EC190" i="5"/>
  <c r="EB190" i="5"/>
  <c r="EA190" i="5"/>
  <c r="DZ190" i="5"/>
  <c r="DY190" i="5"/>
  <c r="DX190" i="5"/>
  <c r="DW190" i="5"/>
  <c r="DV190" i="5"/>
  <c r="EK189" i="5"/>
  <c r="EJ189" i="5"/>
  <c r="EI189" i="5"/>
  <c r="EH189" i="5"/>
  <c r="EG189" i="5"/>
  <c r="EF189" i="5"/>
  <c r="EE189" i="5"/>
  <c r="ED189" i="5"/>
  <c r="EC189" i="5"/>
  <c r="EB189" i="5"/>
  <c r="EA189" i="5"/>
  <c r="DZ189" i="5"/>
  <c r="DY189" i="5"/>
  <c r="DX189" i="5"/>
  <c r="DW189" i="5"/>
  <c r="DV189" i="5"/>
  <c r="EK188" i="5"/>
  <c r="EJ188" i="5"/>
  <c r="EI188" i="5"/>
  <c r="EH188" i="5"/>
  <c r="EG188" i="5"/>
  <c r="EF188" i="5"/>
  <c r="EE188" i="5"/>
  <c r="ED188" i="5"/>
  <c r="EC188" i="5"/>
  <c r="EB188" i="5"/>
  <c r="EA188" i="5"/>
  <c r="DZ188" i="5"/>
  <c r="DY188" i="5"/>
  <c r="DX188" i="5"/>
  <c r="DW188" i="5"/>
  <c r="DV188" i="5"/>
  <c r="EK187" i="5"/>
  <c r="EJ187" i="5"/>
  <c r="EI187" i="5"/>
  <c r="EH187" i="5"/>
  <c r="EG187" i="5"/>
  <c r="EF187" i="5"/>
  <c r="EE187" i="5"/>
  <c r="ED187" i="5"/>
  <c r="EC187" i="5"/>
  <c r="EB187" i="5"/>
  <c r="EA187" i="5"/>
  <c r="DZ187" i="5"/>
  <c r="DY187" i="5"/>
  <c r="DX187" i="5"/>
  <c r="DW187" i="5"/>
  <c r="DV187" i="5"/>
  <c r="EK186" i="5"/>
  <c r="EJ186" i="5"/>
  <c r="EI186" i="5"/>
  <c r="EH186" i="5"/>
  <c r="EG186" i="5"/>
  <c r="EF186" i="5"/>
  <c r="EE186" i="5"/>
  <c r="ED186" i="5"/>
  <c r="EC186" i="5"/>
  <c r="EB186" i="5"/>
  <c r="EA186" i="5"/>
  <c r="DZ186" i="5"/>
  <c r="DY186" i="5"/>
  <c r="DX186" i="5"/>
  <c r="DW186" i="5"/>
  <c r="DV186" i="5"/>
  <c r="EK185" i="5"/>
  <c r="EJ185" i="5"/>
  <c r="EI185" i="5"/>
  <c r="EH185" i="5"/>
  <c r="EG185" i="5"/>
  <c r="EF185" i="5"/>
  <c r="EE185" i="5"/>
  <c r="ED185" i="5"/>
  <c r="EC185" i="5"/>
  <c r="EB185" i="5"/>
  <c r="EA185" i="5"/>
  <c r="DZ185" i="5"/>
  <c r="DY185" i="5"/>
  <c r="DX185" i="5"/>
  <c r="DW185" i="5"/>
  <c r="DV185" i="5"/>
  <c r="EK184" i="5"/>
  <c r="EJ184" i="5"/>
  <c r="EI184" i="5"/>
  <c r="EH184" i="5"/>
  <c r="EG184" i="5"/>
  <c r="EF184" i="5"/>
  <c r="EE184" i="5"/>
  <c r="ED184" i="5"/>
  <c r="EC184" i="5"/>
  <c r="EB184" i="5"/>
  <c r="EA184" i="5"/>
  <c r="DZ184" i="5"/>
  <c r="DY184" i="5"/>
  <c r="DX184" i="5"/>
  <c r="DW184" i="5"/>
  <c r="DV184" i="5"/>
  <c r="EK183" i="5"/>
  <c r="EJ183" i="5"/>
  <c r="EI183" i="5"/>
  <c r="EH183" i="5"/>
  <c r="EG183" i="5"/>
  <c r="EF183" i="5"/>
  <c r="EE183" i="5"/>
  <c r="ED183" i="5"/>
  <c r="EC183" i="5"/>
  <c r="EB183" i="5"/>
  <c r="EA183" i="5"/>
  <c r="DZ183" i="5"/>
  <c r="DY183" i="5"/>
  <c r="DX183" i="5"/>
  <c r="DW183" i="5"/>
  <c r="DV183" i="5"/>
  <c r="EK182" i="5"/>
  <c r="EJ182" i="5"/>
  <c r="EI182" i="5"/>
  <c r="EH182" i="5"/>
  <c r="EG182" i="5"/>
  <c r="EF182" i="5"/>
  <c r="EE182" i="5"/>
  <c r="ED182" i="5"/>
  <c r="EC182" i="5"/>
  <c r="EB182" i="5"/>
  <c r="EA182" i="5"/>
  <c r="DZ182" i="5"/>
  <c r="DY182" i="5"/>
  <c r="DX182" i="5"/>
  <c r="DW182" i="5"/>
  <c r="DV182" i="5"/>
  <c r="EK181" i="5"/>
  <c r="EJ181" i="5"/>
  <c r="EI181" i="5"/>
  <c r="EH181" i="5"/>
  <c r="EG181" i="5"/>
  <c r="EF181" i="5"/>
  <c r="EE181" i="5"/>
  <c r="ED181" i="5"/>
  <c r="EC181" i="5"/>
  <c r="EB181" i="5"/>
  <c r="EA181" i="5"/>
  <c r="DZ181" i="5"/>
  <c r="DY181" i="5"/>
  <c r="DX181" i="5"/>
  <c r="DW181" i="5"/>
  <c r="DV181" i="5"/>
  <c r="EK180" i="5"/>
  <c r="EJ180" i="5"/>
  <c r="EI180" i="5"/>
  <c r="EH180" i="5"/>
  <c r="EG180" i="5"/>
  <c r="EF180" i="5"/>
  <c r="EE180" i="5"/>
  <c r="ED180" i="5"/>
  <c r="EC180" i="5"/>
  <c r="EB180" i="5"/>
  <c r="EA180" i="5"/>
  <c r="DZ180" i="5"/>
  <c r="DY180" i="5"/>
  <c r="DX180" i="5"/>
  <c r="DW180" i="5"/>
  <c r="DV180" i="5"/>
  <c r="EK179" i="5"/>
  <c r="EJ179" i="5"/>
  <c r="EI179" i="5"/>
  <c r="EH179" i="5"/>
  <c r="EG179" i="5"/>
  <c r="EF179" i="5"/>
  <c r="EE179" i="5"/>
  <c r="ED179" i="5"/>
  <c r="EC179" i="5"/>
  <c r="EB179" i="5"/>
  <c r="EA179" i="5"/>
  <c r="DZ179" i="5"/>
  <c r="DY179" i="5"/>
  <c r="DX179" i="5"/>
  <c r="DW179" i="5"/>
  <c r="DV179" i="5"/>
  <c r="EK178" i="5"/>
  <c r="EJ178" i="5"/>
  <c r="EI178" i="5"/>
  <c r="EH178" i="5"/>
  <c r="EG178" i="5"/>
  <c r="EF178" i="5"/>
  <c r="EE178" i="5"/>
  <c r="ED178" i="5"/>
  <c r="EC178" i="5"/>
  <c r="EB178" i="5"/>
  <c r="EA178" i="5"/>
  <c r="DZ178" i="5"/>
  <c r="DY178" i="5"/>
  <c r="DX178" i="5"/>
  <c r="DW178" i="5"/>
  <c r="DV178" i="5"/>
  <c r="EK177" i="5"/>
  <c r="EJ177" i="5"/>
  <c r="EI177" i="5"/>
  <c r="EH177" i="5"/>
  <c r="EG177" i="5"/>
  <c r="EF177" i="5"/>
  <c r="EE177" i="5"/>
  <c r="ED177" i="5"/>
  <c r="EC177" i="5"/>
  <c r="EB177" i="5"/>
  <c r="EA177" i="5"/>
  <c r="DZ177" i="5"/>
  <c r="DY177" i="5"/>
  <c r="DX177" i="5"/>
  <c r="DW177" i="5"/>
  <c r="DV177" i="5"/>
  <c r="EK176" i="5"/>
  <c r="EJ176" i="5"/>
  <c r="EI176" i="5"/>
  <c r="EH176" i="5"/>
  <c r="EG176" i="5"/>
  <c r="EF176" i="5"/>
  <c r="EE176" i="5"/>
  <c r="ED176" i="5"/>
  <c r="EC176" i="5"/>
  <c r="EB176" i="5"/>
  <c r="EA176" i="5"/>
  <c r="DZ176" i="5"/>
  <c r="DY176" i="5"/>
  <c r="DX176" i="5"/>
  <c r="DW176" i="5"/>
  <c r="DV176" i="5"/>
  <c r="EK175" i="5"/>
  <c r="EJ175" i="5"/>
  <c r="EI175" i="5"/>
  <c r="EH175" i="5"/>
  <c r="EG175" i="5"/>
  <c r="EF175" i="5"/>
  <c r="EE175" i="5"/>
  <c r="ED175" i="5"/>
  <c r="EC175" i="5"/>
  <c r="EB175" i="5"/>
  <c r="EA175" i="5"/>
  <c r="DZ175" i="5"/>
  <c r="DY175" i="5"/>
  <c r="DX175" i="5"/>
  <c r="DW175" i="5"/>
  <c r="DV175" i="5"/>
  <c r="EK174" i="5"/>
  <c r="EJ174" i="5"/>
  <c r="EI174" i="5"/>
  <c r="EH174" i="5"/>
  <c r="EG174" i="5"/>
  <c r="EF174" i="5"/>
  <c r="EE174" i="5"/>
  <c r="ED174" i="5"/>
  <c r="EC174" i="5"/>
  <c r="EB174" i="5"/>
  <c r="EA174" i="5"/>
  <c r="DZ174" i="5"/>
  <c r="DY174" i="5"/>
  <c r="DX174" i="5"/>
  <c r="DW174" i="5"/>
  <c r="DV174" i="5"/>
  <c r="EK173" i="5"/>
  <c r="EJ173" i="5"/>
  <c r="EI173" i="5"/>
  <c r="EH173" i="5"/>
  <c r="EG173" i="5"/>
  <c r="EF173" i="5"/>
  <c r="EE173" i="5"/>
  <c r="ED173" i="5"/>
  <c r="EC173" i="5"/>
  <c r="EB173" i="5"/>
  <c r="EA173" i="5"/>
  <c r="DZ173" i="5"/>
  <c r="DY173" i="5"/>
  <c r="DX173" i="5"/>
  <c r="DW173" i="5"/>
  <c r="DV173" i="5"/>
  <c r="EK172" i="5"/>
  <c r="EJ172" i="5"/>
  <c r="EI172" i="5"/>
  <c r="EH172" i="5"/>
  <c r="EG172" i="5"/>
  <c r="EF172" i="5"/>
  <c r="EE172" i="5"/>
  <c r="ED172" i="5"/>
  <c r="EC172" i="5"/>
  <c r="EB172" i="5"/>
  <c r="EA172" i="5"/>
  <c r="DZ172" i="5"/>
  <c r="DY172" i="5"/>
  <c r="DX172" i="5"/>
  <c r="DW172" i="5"/>
  <c r="DV172" i="5"/>
  <c r="EK171" i="5"/>
  <c r="EJ171" i="5"/>
  <c r="EI171" i="5"/>
  <c r="EH171" i="5"/>
  <c r="EG171" i="5"/>
  <c r="EF171" i="5"/>
  <c r="EE171" i="5"/>
  <c r="ED171" i="5"/>
  <c r="EC171" i="5"/>
  <c r="EB171" i="5"/>
  <c r="EA171" i="5"/>
  <c r="DZ171" i="5"/>
  <c r="DY171" i="5"/>
  <c r="DX171" i="5"/>
  <c r="DW171" i="5"/>
  <c r="DV171" i="5"/>
  <c r="EK170" i="5"/>
  <c r="EJ170" i="5"/>
  <c r="EI170" i="5"/>
  <c r="EH170" i="5"/>
  <c r="EG170" i="5"/>
  <c r="EF170" i="5"/>
  <c r="EE170" i="5"/>
  <c r="ED170" i="5"/>
  <c r="EC170" i="5"/>
  <c r="EB170" i="5"/>
  <c r="EA170" i="5"/>
  <c r="DZ170" i="5"/>
  <c r="DY170" i="5"/>
  <c r="DX170" i="5"/>
  <c r="DW170" i="5"/>
  <c r="DV170" i="5"/>
  <c r="EK169" i="5"/>
  <c r="EJ169" i="5"/>
  <c r="EI169" i="5"/>
  <c r="EH169" i="5"/>
  <c r="EG169" i="5"/>
  <c r="EF169" i="5"/>
  <c r="EE169" i="5"/>
  <c r="ED169" i="5"/>
  <c r="EC169" i="5"/>
  <c r="EB169" i="5"/>
  <c r="EA169" i="5"/>
  <c r="DZ169" i="5"/>
  <c r="DY169" i="5"/>
  <c r="DX169" i="5"/>
  <c r="DW169" i="5"/>
  <c r="DV169" i="5"/>
  <c r="EK168" i="5"/>
  <c r="EJ168" i="5"/>
  <c r="EI168" i="5"/>
  <c r="EH168" i="5"/>
  <c r="EG168" i="5"/>
  <c r="EF168" i="5"/>
  <c r="EE168" i="5"/>
  <c r="ED168" i="5"/>
  <c r="EC168" i="5"/>
  <c r="EB168" i="5"/>
  <c r="EA168" i="5"/>
  <c r="DZ168" i="5"/>
  <c r="DY168" i="5"/>
  <c r="DX168" i="5"/>
  <c r="DW168" i="5"/>
  <c r="DV168" i="5"/>
  <c r="EK167" i="5"/>
  <c r="EJ167" i="5"/>
  <c r="EI167" i="5"/>
  <c r="EH167" i="5"/>
  <c r="EG167" i="5"/>
  <c r="EF167" i="5"/>
  <c r="EE167" i="5"/>
  <c r="ED167" i="5"/>
  <c r="EC167" i="5"/>
  <c r="EB167" i="5"/>
  <c r="EA167" i="5"/>
  <c r="DZ167" i="5"/>
  <c r="DY167" i="5"/>
  <c r="DX167" i="5"/>
  <c r="DW167" i="5"/>
  <c r="DV167" i="5"/>
  <c r="EK166" i="5"/>
  <c r="EJ166" i="5"/>
  <c r="EI166" i="5"/>
  <c r="EH166" i="5"/>
  <c r="EG166" i="5"/>
  <c r="EF166" i="5"/>
  <c r="EE166" i="5"/>
  <c r="ED166" i="5"/>
  <c r="EC166" i="5"/>
  <c r="EB166" i="5"/>
  <c r="EA166" i="5"/>
  <c r="DZ166" i="5"/>
  <c r="DY166" i="5"/>
  <c r="DX166" i="5"/>
  <c r="DW166" i="5"/>
  <c r="DV166" i="5"/>
  <c r="EK165" i="5"/>
  <c r="EJ165" i="5"/>
  <c r="EI165" i="5"/>
  <c r="EH165" i="5"/>
  <c r="EG165" i="5"/>
  <c r="EF165" i="5"/>
  <c r="EE165" i="5"/>
  <c r="ED165" i="5"/>
  <c r="EC165" i="5"/>
  <c r="EB165" i="5"/>
  <c r="EA165" i="5"/>
  <c r="DZ165" i="5"/>
  <c r="DY165" i="5"/>
  <c r="DX165" i="5"/>
  <c r="DW165" i="5"/>
  <c r="DV165" i="5"/>
  <c r="EK164" i="5"/>
  <c r="EJ164" i="5"/>
  <c r="EI164" i="5"/>
  <c r="EH164" i="5"/>
  <c r="EG164" i="5"/>
  <c r="EF164" i="5"/>
  <c r="EE164" i="5"/>
  <c r="ED164" i="5"/>
  <c r="EC164" i="5"/>
  <c r="EB164" i="5"/>
  <c r="EA164" i="5"/>
  <c r="DZ164" i="5"/>
  <c r="DY164" i="5"/>
  <c r="DX164" i="5"/>
  <c r="DW164" i="5"/>
  <c r="DV164" i="5"/>
  <c r="EK163" i="5"/>
  <c r="EJ163" i="5"/>
  <c r="EI163" i="5"/>
  <c r="EH163" i="5"/>
  <c r="EG163" i="5"/>
  <c r="EF163" i="5"/>
  <c r="EE163" i="5"/>
  <c r="ED163" i="5"/>
  <c r="EC163" i="5"/>
  <c r="EB163" i="5"/>
  <c r="EA163" i="5"/>
  <c r="DZ163" i="5"/>
  <c r="DY163" i="5"/>
  <c r="DX163" i="5"/>
  <c r="DW163" i="5"/>
  <c r="DV163" i="5"/>
  <c r="EK162" i="5"/>
  <c r="EJ162" i="5"/>
  <c r="EI162" i="5"/>
  <c r="EH162" i="5"/>
  <c r="EG162" i="5"/>
  <c r="EF162" i="5"/>
  <c r="EE162" i="5"/>
  <c r="ED162" i="5"/>
  <c r="EC162" i="5"/>
  <c r="EB162" i="5"/>
  <c r="EA162" i="5"/>
  <c r="DZ162" i="5"/>
  <c r="DY162" i="5"/>
  <c r="DX162" i="5"/>
  <c r="DW162" i="5"/>
  <c r="DV162" i="5"/>
  <c r="EK161" i="5"/>
  <c r="EJ161" i="5"/>
  <c r="EI161" i="5"/>
  <c r="EH161" i="5"/>
  <c r="EG161" i="5"/>
  <c r="EF161" i="5"/>
  <c r="EE161" i="5"/>
  <c r="ED161" i="5"/>
  <c r="EC161" i="5"/>
  <c r="EB161" i="5"/>
  <c r="EA161" i="5"/>
  <c r="DZ161" i="5"/>
  <c r="DY161" i="5"/>
  <c r="DX161" i="5"/>
  <c r="DW161" i="5"/>
  <c r="DV161" i="5"/>
  <c r="EK160" i="5"/>
  <c r="EJ160" i="5"/>
  <c r="EI160" i="5"/>
  <c r="EH160" i="5"/>
  <c r="EG160" i="5"/>
  <c r="EF160" i="5"/>
  <c r="EE160" i="5"/>
  <c r="ED160" i="5"/>
  <c r="EC160" i="5"/>
  <c r="EB160" i="5"/>
  <c r="EA160" i="5"/>
  <c r="DZ160" i="5"/>
  <c r="DY160" i="5"/>
  <c r="DX160" i="5"/>
  <c r="DW160" i="5"/>
  <c r="DV160" i="5"/>
  <c r="EK159" i="5"/>
  <c r="EJ159" i="5"/>
  <c r="EI159" i="5"/>
  <c r="EH159" i="5"/>
  <c r="EG159" i="5"/>
  <c r="EF159" i="5"/>
  <c r="EE159" i="5"/>
  <c r="ED159" i="5"/>
  <c r="EC159" i="5"/>
  <c r="EB159" i="5"/>
  <c r="EA159" i="5"/>
  <c r="DZ159" i="5"/>
  <c r="DY159" i="5"/>
  <c r="DX159" i="5"/>
  <c r="DW159" i="5"/>
  <c r="DV159" i="5"/>
  <c r="EK158" i="5"/>
  <c r="EJ158" i="5"/>
  <c r="EI158" i="5"/>
  <c r="EH158" i="5"/>
  <c r="EG158" i="5"/>
  <c r="EF158" i="5"/>
  <c r="EE158" i="5"/>
  <c r="ED158" i="5"/>
  <c r="EC158" i="5"/>
  <c r="EB158" i="5"/>
  <c r="EA158" i="5"/>
  <c r="DZ158" i="5"/>
  <c r="DY158" i="5"/>
  <c r="DX158" i="5"/>
  <c r="DW158" i="5"/>
  <c r="DV158" i="5"/>
  <c r="EK157" i="5"/>
  <c r="EJ157" i="5"/>
  <c r="EI157" i="5"/>
  <c r="EH157" i="5"/>
  <c r="EG157" i="5"/>
  <c r="EF157" i="5"/>
  <c r="EE157" i="5"/>
  <c r="ED157" i="5"/>
  <c r="EC157" i="5"/>
  <c r="EB157" i="5"/>
  <c r="EA157" i="5"/>
  <c r="DZ157" i="5"/>
  <c r="DY157" i="5"/>
  <c r="DX157" i="5"/>
  <c r="DW157" i="5"/>
  <c r="DV157" i="5"/>
  <c r="EK156" i="5"/>
  <c r="EJ156" i="5"/>
  <c r="EI156" i="5"/>
  <c r="EH156" i="5"/>
  <c r="EG156" i="5"/>
  <c r="EF156" i="5"/>
  <c r="EE156" i="5"/>
  <c r="ED156" i="5"/>
  <c r="EC156" i="5"/>
  <c r="EB156" i="5"/>
  <c r="EA156" i="5"/>
  <c r="DZ156" i="5"/>
  <c r="DY156" i="5"/>
  <c r="DX156" i="5"/>
  <c r="DW156" i="5"/>
  <c r="DV156" i="5"/>
  <c r="EK155" i="5"/>
  <c r="EJ155" i="5"/>
  <c r="EI155" i="5"/>
  <c r="EH155" i="5"/>
  <c r="EG155" i="5"/>
  <c r="EF155" i="5"/>
  <c r="EE155" i="5"/>
  <c r="ED155" i="5"/>
  <c r="EC155" i="5"/>
  <c r="EB155" i="5"/>
  <c r="EA155" i="5"/>
  <c r="DZ155" i="5"/>
  <c r="DY155" i="5"/>
  <c r="DX155" i="5"/>
  <c r="DW155" i="5"/>
  <c r="DV155" i="5"/>
  <c r="EK154" i="5"/>
  <c r="EJ154" i="5"/>
  <c r="EI154" i="5"/>
  <c r="EH154" i="5"/>
  <c r="EG154" i="5"/>
  <c r="EF154" i="5"/>
  <c r="EE154" i="5"/>
  <c r="ED154" i="5"/>
  <c r="EC154" i="5"/>
  <c r="EB154" i="5"/>
  <c r="EA154" i="5"/>
  <c r="DZ154" i="5"/>
  <c r="DY154" i="5"/>
  <c r="DX154" i="5"/>
  <c r="DW154" i="5"/>
  <c r="DV154" i="5"/>
  <c r="EK153" i="5"/>
  <c r="EJ153" i="5"/>
  <c r="EI153" i="5"/>
  <c r="EH153" i="5"/>
  <c r="EG153" i="5"/>
  <c r="EF153" i="5"/>
  <c r="EE153" i="5"/>
  <c r="ED153" i="5"/>
  <c r="EC153" i="5"/>
  <c r="EB153" i="5"/>
  <c r="EA153" i="5"/>
  <c r="DZ153" i="5"/>
  <c r="DY153" i="5"/>
  <c r="DX153" i="5"/>
  <c r="DW153" i="5"/>
  <c r="DV153" i="5"/>
  <c r="EK152" i="5"/>
  <c r="EJ152" i="5"/>
  <c r="EI152" i="5"/>
  <c r="EH152" i="5"/>
  <c r="EG152" i="5"/>
  <c r="EF152" i="5"/>
  <c r="EE152" i="5"/>
  <c r="ED152" i="5"/>
  <c r="EC152" i="5"/>
  <c r="EB152" i="5"/>
  <c r="EA152" i="5"/>
  <c r="DZ152" i="5"/>
  <c r="DY152" i="5"/>
  <c r="DX152" i="5"/>
  <c r="DW152" i="5"/>
  <c r="DV152" i="5"/>
  <c r="EK151" i="5"/>
  <c r="EJ151" i="5"/>
  <c r="EI151" i="5"/>
  <c r="EH151" i="5"/>
  <c r="EG151" i="5"/>
  <c r="EF151" i="5"/>
  <c r="EE151" i="5"/>
  <c r="ED151" i="5"/>
  <c r="EC151" i="5"/>
  <c r="EB151" i="5"/>
  <c r="EA151" i="5"/>
  <c r="DZ151" i="5"/>
  <c r="DY151" i="5"/>
  <c r="DX151" i="5"/>
  <c r="DW151" i="5"/>
  <c r="DV151" i="5"/>
  <c r="EK150" i="5"/>
  <c r="EJ150" i="5"/>
  <c r="EI150" i="5"/>
  <c r="EH150" i="5"/>
  <c r="EG150" i="5"/>
  <c r="EF150" i="5"/>
  <c r="EE150" i="5"/>
  <c r="ED150" i="5"/>
  <c r="EC150" i="5"/>
  <c r="EB150" i="5"/>
  <c r="EA150" i="5"/>
  <c r="DZ150" i="5"/>
  <c r="DY150" i="5"/>
  <c r="DX150" i="5"/>
  <c r="DW150" i="5"/>
  <c r="DV150" i="5"/>
  <c r="EK149" i="5"/>
  <c r="EJ149" i="5"/>
  <c r="EI149" i="5"/>
  <c r="EH149" i="5"/>
  <c r="EG149" i="5"/>
  <c r="EF149" i="5"/>
  <c r="EE149" i="5"/>
  <c r="ED149" i="5"/>
  <c r="EC149" i="5"/>
  <c r="EB149" i="5"/>
  <c r="EA149" i="5"/>
  <c r="DZ149" i="5"/>
  <c r="DY149" i="5"/>
  <c r="DX149" i="5"/>
  <c r="DW149" i="5"/>
  <c r="DV149" i="5"/>
  <c r="EK148" i="5"/>
  <c r="EJ148" i="5"/>
  <c r="EI148" i="5"/>
  <c r="EH148" i="5"/>
  <c r="EG148" i="5"/>
  <c r="EF148" i="5"/>
  <c r="EE148" i="5"/>
  <c r="ED148" i="5"/>
  <c r="EC148" i="5"/>
  <c r="EB148" i="5"/>
  <c r="EA148" i="5"/>
  <c r="DZ148" i="5"/>
  <c r="DY148" i="5"/>
  <c r="DX148" i="5"/>
  <c r="DW148" i="5"/>
  <c r="DV148" i="5"/>
  <c r="EK147" i="5"/>
  <c r="EJ147" i="5"/>
  <c r="EI147" i="5"/>
  <c r="EH147" i="5"/>
  <c r="EG147" i="5"/>
  <c r="EF147" i="5"/>
  <c r="EE147" i="5"/>
  <c r="ED147" i="5"/>
  <c r="EC147" i="5"/>
  <c r="EB147" i="5"/>
  <c r="EA147" i="5"/>
  <c r="DZ147" i="5"/>
  <c r="DY147" i="5"/>
  <c r="DX147" i="5"/>
  <c r="DW147" i="5"/>
  <c r="DV147" i="5"/>
  <c r="EK146" i="5"/>
  <c r="EJ146" i="5"/>
  <c r="EI146" i="5"/>
  <c r="EH146" i="5"/>
  <c r="EG146" i="5"/>
  <c r="EF146" i="5"/>
  <c r="EE146" i="5"/>
  <c r="ED146" i="5"/>
  <c r="EC146" i="5"/>
  <c r="EB146" i="5"/>
  <c r="EA146" i="5"/>
  <c r="DZ146" i="5"/>
  <c r="DY146" i="5"/>
  <c r="DX146" i="5"/>
  <c r="DW146" i="5"/>
  <c r="DV146" i="5"/>
  <c r="EK145" i="5"/>
  <c r="EJ145" i="5"/>
  <c r="EI145" i="5"/>
  <c r="EH145" i="5"/>
  <c r="EG145" i="5"/>
  <c r="EF145" i="5"/>
  <c r="EE145" i="5"/>
  <c r="ED145" i="5"/>
  <c r="EC145" i="5"/>
  <c r="EB145" i="5"/>
  <c r="EA145" i="5"/>
  <c r="DZ145" i="5"/>
  <c r="DY145" i="5"/>
  <c r="DX145" i="5"/>
  <c r="DW145" i="5"/>
  <c r="DV145" i="5"/>
  <c r="EK144" i="5"/>
  <c r="EJ144" i="5"/>
  <c r="EI144" i="5"/>
  <c r="EH144" i="5"/>
  <c r="EG144" i="5"/>
  <c r="EF144" i="5"/>
  <c r="EE144" i="5"/>
  <c r="ED144" i="5"/>
  <c r="EC144" i="5"/>
  <c r="EB144" i="5"/>
  <c r="EA144" i="5"/>
  <c r="DZ144" i="5"/>
  <c r="DY144" i="5"/>
  <c r="DX144" i="5"/>
  <c r="DW144" i="5"/>
  <c r="DV144" i="5"/>
  <c r="EK143" i="5"/>
  <c r="EJ143" i="5"/>
  <c r="EI143" i="5"/>
  <c r="EH143" i="5"/>
  <c r="EG143" i="5"/>
  <c r="EF143" i="5"/>
  <c r="EE143" i="5"/>
  <c r="ED143" i="5"/>
  <c r="EC143" i="5"/>
  <c r="EB143" i="5"/>
  <c r="EA143" i="5"/>
  <c r="DZ143" i="5"/>
  <c r="DY143" i="5"/>
  <c r="DX143" i="5"/>
  <c r="DW143" i="5"/>
  <c r="DV143" i="5"/>
  <c r="EK142" i="5"/>
  <c r="EJ142" i="5"/>
  <c r="EI142" i="5"/>
  <c r="EH142" i="5"/>
  <c r="EG142" i="5"/>
  <c r="EF142" i="5"/>
  <c r="EE142" i="5"/>
  <c r="ED142" i="5"/>
  <c r="EC142" i="5"/>
  <c r="EB142" i="5"/>
  <c r="EA142" i="5"/>
  <c r="DZ142" i="5"/>
  <c r="DY142" i="5"/>
  <c r="DX142" i="5"/>
  <c r="DW142" i="5"/>
  <c r="DV142" i="5"/>
  <c r="EK141" i="5"/>
  <c r="EJ141" i="5"/>
  <c r="EI141" i="5"/>
  <c r="EH141" i="5"/>
  <c r="EG141" i="5"/>
  <c r="EF141" i="5"/>
  <c r="EE141" i="5"/>
  <c r="ED141" i="5"/>
  <c r="EC141" i="5"/>
  <c r="EB141" i="5"/>
  <c r="EA141" i="5"/>
  <c r="DZ141" i="5"/>
  <c r="DY141" i="5"/>
  <c r="DX141" i="5"/>
  <c r="DW141" i="5"/>
  <c r="DV141" i="5"/>
  <c r="EK140" i="5"/>
  <c r="EJ140" i="5"/>
  <c r="EI140" i="5"/>
  <c r="EH140" i="5"/>
  <c r="EG140" i="5"/>
  <c r="EF140" i="5"/>
  <c r="EE140" i="5"/>
  <c r="ED140" i="5"/>
  <c r="EC140" i="5"/>
  <c r="EB140" i="5"/>
  <c r="EA140" i="5"/>
  <c r="DZ140" i="5"/>
  <c r="DY140" i="5"/>
  <c r="DX140" i="5"/>
  <c r="DW140" i="5"/>
  <c r="DV140" i="5"/>
  <c r="EK139" i="5"/>
  <c r="EJ139" i="5"/>
  <c r="EI139" i="5"/>
  <c r="EH139" i="5"/>
  <c r="EG139" i="5"/>
  <c r="EF139" i="5"/>
  <c r="EE139" i="5"/>
  <c r="ED139" i="5"/>
  <c r="EC139" i="5"/>
  <c r="EB139" i="5"/>
  <c r="EA139" i="5"/>
  <c r="DZ139" i="5"/>
  <c r="DY139" i="5"/>
  <c r="DX139" i="5"/>
  <c r="DW139" i="5"/>
  <c r="DV139" i="5"/>
  <c r="EK138" i="5"/>
  <c r="EJ138" i="5"/>
  <c r="EI138" i="5"/>
  <c r="EH138" i="5"/>
  <c r="EG138" i="5"/>
  <c r="EF138" i="5"/>
  <c r="EE138" i="5"/>
  <c r="ED138" i="5"/>
  <c r="EC138" i="5"/>
  <c r="EB138" i="5"/>
  <c r="EA138" i="5"/>
  <c r="DZ138" i="5"/>
  <c r="DY138" i="5"/>
  <c r="DX138" i="5"/>
  <c r="DW138" i="5"/>
  <c r="DV138" i="5"/>
  <c r="EK137" i="5"/>
  <c r="EJ137" i="5"/>
  <c r="EI137" i="5"/>
  <c r="EH137" i="5"/>
  <c r="EG137" i="5"/>
  <c r="EF137" i="5"/>
  <c r="EE137" i="5"/>
  <c r="ED137" i="5"/>
  <c r="EC137" i="5"/>
  <c r="EB137" i="5"/>
  <c r="EA137" i="5"/>
  <c r="DZ137" i="5"/>
  <c r="DY137" i="5"/>
  <c r="DX137" i="5"/>
  <c r="DW137" i="5"/>
  <c r="DV137" i="5"/>
  <c r="EK136" i="5"/>
  <c r="EJ136" i="5"/>
  <c r="EI136" i="5"/>
  <c r="EH136" i="5"/>
  <c r="EG136" i="5"/>
  <c r="EF136" i="5"/>
  <c r="EE136" i="5"/>
  <c r="ED136" i="5"/>
  <c r="EC136" i="5"/>
  <c r="EB136" i="5"/>
  <c r="EA136" i="5"/>
  <c r="DZ136" i="5"/>
  <c r="DY136" i="5"/>
  <c r="DX136" i="5"/>
  <c r="DW136" i="5"/>
  <c r="DV136" i="5"/>
  <c r="EK135" i="5"/>
  <c r="EJ135" i="5"/>
  <c r="EI135" i="5"/>
  <c r="EH135" i="5"/>
  <c r="EG135" i="5"/>
  <c r="EF135" i="5"/>
  <c r="EE135" i="5"/>
  <c r="ED135" i="5"/>
  <c r="EC135" i="5"/>
  <c r="EB135" i="5"/>
  <c r="EA135" i="5"/>
  <c r="DZ135" i="5"/>
  <c r="DY135" i="5"/>
  <c r="DX135" i="5"/>
  <c r="DW135" i="5"/>
  <c r="DV135" i="5"/>
  <c r="EK134" i="5"/>
  <c r="EJ134" i="5"/>
  <c r="EI134" i="5"/>
  <c r="EH134" i="5"/>
  <c r="EG134" i="5"/>
  <c r="EF134" i="5"/>
  <c r="EE134" i="5"/>
  <c r="ED134" i="5"/>
  <c r="EC134" i="5"/>
  <c r="EB134" i="5"/>
  <c r="EA134" i="5"/>
  <c r="DZ134" i="5"/>
  <c r="DY134" i="5"/>
  <c r="DX134" i="5"/>
  <c r="DW134" i="5"/>
  <c r="DV134" i="5"/>
  <c r="EK133" i="5"/>
  <c r="EJ133" i="5"/>
  <c r="EI133" i="5"/>
  <c r="EH133" i="5"/>
  <c r="EG133" i="5"/>
  <c r="EF133" i="5"/>
  <c r="EE133" i="5"/>
  <c r="ED133" i="5"/>
  <c r="EC133" i="5"/>
  <c r="EB133" i="5"/>
  <c r="EA133" i="5"/>
  <c r="DZ133" i="5"/>
  <c r="DY133" i="5"/>
  <c r="DX133" i="5"/>
  <c r="DW133" i="5"/>
  <c r="DV133" i="5"/>
  <c r="EK132" i="5"/>
  <c r="EJ132" i="5"/>
  <c r="EI132" i="5"/>
  <c r="EH132" i="5"/>
  <c r="EG132" i="5"/>
  <c r="EF132" i="5"/>
  <c r="EE132" i="5"/>
  <c r="ED132" i="5"/>
  <c r="EC132" i="5"/>
  <c r="EB132" i="5"/>
  <c r="EA132" i="5"/>
  <c r="DZ132" i="5"/>
  <c r="DY132" i="5"/>
  <c r="DX132" i="5"/>
  <c r="DW132" i="5"/>
  <c r="DV132" i="5"/>
  <c r="EK131" i="5"/>
  <c r="EJ131" i="5"/>
  <c r="EI131" i="5"/>
  <c r="EH131" i="5"/>
  <c r="EG131" i="5"/>
  <c r="EF131" i="5"/>
  <c r="EE131" i="5"/>
  <c r="ED131" i="5"/>
  <c r="EC131" i="5"/>
  <c r="EB131" i="5"/>
  <c r="EA131" i="5"/>
  <c r="DZ131" i="5"/>
  <c r="DY131" i="5"/>
  <c r="DX131" i="5"/>
  <c r="DW131" i="5"/>
  <c r="DV131" i="5"/>
  <c r="EK130" i="5"/>
  <c r="EJ130" i="5"/>
  <c r="EI130" i="5"/>
  <c r="EH130" i="5"/>
  <c r="EG130" i="5"/>
  <c r="EF130" i="5"/>
  <c r="EE130" i="5"/>
  <c r="ED130" i="5"/>
  <c r="EC130" i="5"/>
  <c r="EB130" i="5"/>
  <c r="EA130" i="5"/>
  <c r="DZ130" i="5"/>
  <c r="DY130" i="5"/>
  <c r="DX130" i="5"/>
  <c r="DW130" i="5"/>
  <c r="DV130" i="5"/>
  <c r="EK129" i="5"/>
  <c r="EJ129" i="5"/>
  <c r="EI129" i="5"/>
  <c r="EH129" i="5"/>
  <c r="EG129" i="5"/>
  <c r="EF129" i="5"/>
  <c r="EE129" i="5"/>
  <c r="ED129" i="5"/>
  <c r="EC129" i="5"/>
  <c r="EB129" i="5"/>
  <c r="EA129" i="5"/>
  <c r="DZ129" i="5"/>
  <c r="DY129" i="5"/>
  <c r="DX129" i="5"/>
  <c r="DW129" i="5"/>
  <c r="DV129" i="5"/>
  <c r="EK128" i="5"/>
  <c r="EJ128" i="5"/>
  <c r="EI128" i="5"/>
  <c r="EH128" i="5"/>
  <c r="EG128" i="5"/>
  <c r="EF128" i="5"/>
  <c r="EE128" i="5"/>
  <c r="ED128" i="5"/>
  <c r="EC128" i="5"/>
  <c r="EB128" i="5"/>
  <c r="EA128" i="5"/>
  <c r="DZ128" i="5"/>
  <c r="DY128" i="5"/>
  <c r="DX128" i="5"/>
  <c r="DW128" i="5"/>
  <c r="DV128" i="5"/>
  <c r="EK127" i="5"/>
  <c r="EJ127" i="5"/>
  <c r="EI127" i="5"/>
  <c r="EH127" i="5"/>
  <c r="EG127" i="5"/>
  <c r="EF127" i="5"/>
  <c r="EE127" i="5"/>
  <c r="ED127" i="5"/>
  <c r="EC127" i="5"/>
  <c r="EB127" i="5"/>
  <c r="EA127" i="5"/>
  <c r="DZ127" i="5"/>
  <c r="DY127" i="5"/>
  <c r="DX127" i="5"/>
  <c r="DW127" i="5"/>
  <c r="DV127" i="5"/>
  <c r="EK126" i="5"/>
  <c r="EJ126" i="5"/>
  <c r="EI126" i="5"/>
  <c r="EH126" i="5"/>
  <c r="EG126" i="5"/>
  <c r="EF126" i="5"/>
  <c r="EE126" i="5"/>
  <c r="ED126" i="5"/>
  <c r="EC126" i="5"/>
  <c r="EB126" i="5"/>
  <c r="EA126" i="5"/>
  <c r="DZ126" i="5"/>
  <c r="DY126" i="5"/>
  <c r="DX126" i="5"/>
  <c r="DW126" i="5"/>
  <c r="DV126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EK124" i="5"/>
  <c r="EJ124" i="5"/>
  <c r="EI124" i="5"/>
  <c r="EH124" i="5"/>
  <c r="EG124" i="5"/>
  <c r="EF124" i="5"/>
  <c r="EE124" i="5"/>
  <c r="ED124" i="5"/>
  <c r="EC124" i="5"/>
  <c r="EB124" i="5"/>
  <c r="EA124" i="5"/>
  <c r="DZ124" i="5"/>
  <c r="DY124" i="5"/>
  <c r="DX124" i="5"/>
  <c r="DW124" i="5"/>
  <c r="DV124" i="5"/>
  <c r="EK123" i="5"/>
  <c r="EJ123" i="5"/>
  <c r="EI123" i="5"/>
  <c r="EH123" i="5"/>
  <c r="EG123" i="5"/>
  <c r="EF123" i="5"/>
  <c r="EE123" i="5"/>
  <c r="ED123" i="5"/>
  <c r="EC123" i="5"/>
  <c r="EB123" i="5"/>
  <c r="EA123" i="5"/>
  <c r="DZ123" i="5"/>
  <c r="DY123" i="5"/>
  <c r="DX123" i="5"/>
  <c r="DW123" i="5"/>
  <c r="DV123" i="5"/>
  <c r="EK122" i="5"/>
  <c r="EJ122" i="5"/>
  <c r="EI122" i="5"/>
  <c r="EH122" i="5"/>
  <c r="EG122" i="5"/>
  <c r="EF122" i="5"/>
  <c r="EE122" i="5"/>
  <c r="ED122" i="5"/>
  <c r="EC122" i="5"/>
  <c r="EB122" i="5"/>
  <c r="EA122" i="5"/>
  <c r="DZ122" i="5"/>
  <c r="DY122" i="5"/>
  <c r="DX122" i="5"/>
  <c r="DW122" i="5"/>
  <c r="DV122" i="5"/>
  <c r="EK121" i="5"/>
  <c r="EJ121" i="5"/>
  <c r="EI121" i="5"/>
  <c r="EH121" i="5"/>
  <c r="EG121" i="5"/>
  <c r="EF121" i="5"/>
  <c r="EE121" i="5"/>
  <c r="ED121" i="5"/>
  <c r="EC121" i="5"/>
  <c r="EB121" i="5"/>
  <c r="EA121" i="5"/>
  <c r="DZ121" i="5"/>
  <c r="DY121" i="5"/>
  <c r="DX121" i="5"/>
  <c r="DW121" i="5"/>
  <c r="DV121" i="5"/>
  <c r="EK120" i="5"/>
  <c r="EJ120" i="5"/>
  <c r="EI120" i="5"/>
  <c r="EH120" i="5"/>
  <c r="EG120" i="5"/>
  <c r="EF120" i="5"/>
  <c r="EE120" i="5"/>
  <c r="ED120" i="5"/>
  <c r="EC120" i="5"/>
  <c r="EB120" i="5"/>
  <c r="EA120" i="5"/>
  <c r="DZ120" i="5"/>
  <c r="DY120" i="5"/>
  <c r="DX120" i="5"/>
  <c r="DW120" i="5"/>
  <c r="DV120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EK118" i="5"/>
  <c r="EJ118" i="5"/>
  <c r="EI118" i="5"/>
  <c r="EH118" i="5"/>
  <c r="EG118" i="5"/>
  <c r="EF118" i="5"/>
  <c r="EE118" i="5"/>
  <c r="ED118" i="5"/>
  <c r="EC118" i="5"/>
  <c r="EB118" i="5"/>
  <c r="EA118" i="5"/>
  <c r="DZ118" i="5"/>
  <c r="DY118" i="5"/>
  <c r="DX118" i="5"/>
  <c r="DW118" i="5"/>
  <c r="DV118" i="5"/>
  <c r="EK117" i="5"/>
  <c r="EJ117" i="5"/>
  <c r="EI117" i="5"/>
  <c r="EH117" i="5"/>
  <c r="EG117" i="5"/>
  <c r="EF117" i="5"/>
  <c r="EE117" i="5"/>
  <c r="ED117" i="5"/>
  <c r="EC117" i="5"/>
  <c r="EB117" i="5"/>
  <c r="EA117" i="5"/>
  <c r="DZ117" i="5"/>
  <c r="DY117" i="5"/>
  <c r="DX117" i="5"/>
  <c r="DW117" i="5"/>
  <c r="DV117" i="5"/>
  <c r="EK116" i="5"/>
  <c r="EJ116" i="5"/>
  <c r="EI116" i="5"/>
  <c r="EH116" i="5"/>
  <c r="EG116" i="5"/>
  <c r="EF116" i="5"/>
  <c r="EE116" i="5"/>
  <c r="ED116" i="5"/>
  <c r="EC116" i="5"/>
  <c r="EB116" i="5"/>
  <c r="EA116" i="5"/>
  <c r="DZ116" i="5"/>
  <c r="DY116" i="5"/>
  <c r="DX116" i="5"/>
  <c r="DW116" i="5"/>
  <c r="DV116" i="5"/>
  <c r="EK115" i="5"/>
  <c r="EJ115" i="5"/>
  <c r="EI115" i="5"/>
  <c r="EH115" i="5"/>
  <c r="EG115" i="5"/>
  <c r="EF115" i="5"/>
  <c r="EE115" i="5"/>
  <c r="ED115" i="5"/>
  <c r="EC115" i="5"/>
  <c r="EB115" i="5"/>
  <c r="EA115" i="5"/>
  <c r="DZ115" i="5"/>
  <c r="DY115" i="5"/>
  <c r="DX115" i="5"/>
  <c r="DW115" i="5"/>
  <c r="DV115" i="5"/>
  <c r="EK114" i="5"/>
  <c r="EJ114" i="5"/>
  <c r="EI114" i="5"/>
  <c r="EH114" i="5"/>
  <c r="EG114" i="5"/>
  <c r="EF114" i="5"/>
  <c r="EE114" i="5"/>
  <c r="ED114" i="5"/>
  <c r="EC114" i="5"/>
  <c r="EB114" i="5"/>
  <c r="EA114" i="5"/>
  <c r="DZ114" i="5"/>
  <c r="DY114" i="5"/>
  <c r="DX114" i="5"/>
  <c r="DW114" i="5"/>
  <c r="DV114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EK112" i="5"/>
  <c r="EJ112" i="5"/>
  <c r="EI112" i="5"/>
  <c r="EH112" i="5"/>
  <c r="EG112" i="5"/>
  <c r="EF112" i="5"/>
  <c r="EE112" i="5"/>
  <c r="ED112" i="5"/>
  <c r="EC112" i="5"/>
  <c r="EB112" i="5"/>
  <c r="EA112" i="5"/>
  <c r="DZ112" i="5"/>
  <c r="DY112" i="5"/>
  <c r="DX112" i="5"/>
  <c r="DW112" i="5"/>
  <c r="DV112" i="5"/>
  <c r="EK111" i="5"/>
  <c r="EJ111" i="5"/>
  <c r="EI111" i="5"/>
  <c r="EH111" i="5"/>
  <c r="EG111" i="5"/>
  <c r="EF111" i="5"/>
  <c r="EE111" i="5"/>
  <c r="ED111" i="5"/>
  <c r="EC111" i="5"/>
  <c r="EB111" i="5"/>
  <c r="EA111" i="5"/>
  <c r="DZ111" i="5"/>
  <c r="DY111" i="5"/>
  <c r="DX111" i="5"/>
  <c r="DW111" i="5"/>
  <c r="DV111" i="5"/>
  <c r="EK110" i="5"/>
  <c r="EJ110" i="5"/>
  <c r="EI110" i="5"/>
  <c r="EH110" i="5"/>
  <c r="EG110" i="5"/>
  <c r="EF110" i="5"/>
  <c r="EE110" i="5"/>
  <c r="ED110" i="5"/>
  <c r="EC110" i="5"/>
  <c r="EB110" i="5"/>
  <c r="EA110" i="5"/>
  <c r="DZ110" i="5"/>
  <c r="DY110" i="5"/>
  <c r="DX110" i="5"/>
  <c r="DW110" i="5"/>
  <c r="DV110" i="5"/>
  <c r="EK109" i="5"/>
  <c r="EJ109" i="5"/>
  <c r="EI109" i="5"/>
  <c r="EH109" i="5"/>
  <c r="EG109" i="5"/>
  <c r="EF109" i="5"/>
  <c r="EE109" i="5"/>
  <c r="ED109" i="5"/>
  <c r="EC109" i="5"/>
  <c r="EB109" i="5"/>
  <c r="EA109" i="5"/>
  <c r="DZ109" i="5"/>
  <c r="DY109" i="5"/>
  <c r="DX109" i="5"/>
  <c r="DW109" i="5"/>
  <c r="DV109" i="5"/>
  <c r="EK108" i="5"/>
  <c r="EJ108" i="5"/>
  <c r="EI108" i="5"/>
  <c r="EH108" i="5"/>
  <c r="EG108" i="5"/>
  <c r="EF108" i="5"/>
  <c r="EE108" i="5"/>
  <c r="ED108" i="5"/>
  <c r="EC108" i="5"/>
  <c r="EB108" i="5"/>
  <c r="EA108" i="5"/>
  <c r="DZ108" i="5"/>
  <c r="DY108" i="5"/>
  <c r="DX108" i="5"/>
  <c r="DW108" i="5"/>
  <c r="DV108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EK106" i="5"/>
  <c r="EJ106" i="5"/>
  <c r="EI106" i="5"/>
  <c r="EH106" i="5"/>
  <c r="EG106" i="5"/>
  <c r="EF106" i="5"/>
  <c r="EE106" i="5"/>
  <c r="ED106" i="5"/>
  <c r="EC106" i="5"/>
  <c r="EB106" i="5"/>
  <c r="EA106" i="5"/>
  <c r="DZ106" i="5"/>
  <c r="DY106" i="5"/>
  <c r="DX106" i="5"/>
  <c r="DW106" i="5"/>
  <c r="DV106" i="5"/>
  <c r="EK105" i="5"/>
  <c r="EJ105" i="5"/>
  <c r="EI105" i="5"/>
  <c r="EH105" i="5"/>
  <c r="EG105" i="5"/>
  <c r="EF105" i="5"/>
  <c r="EE105" i="5"/>
  <c r="ED105" i="5"/>
  <c r="EC105" i="5"/>
  <c r="EB105" i="5"/>
  <c r="EA105" i="5"/>
  <c r="DZ105" i="5"/>
  <c r="DY105" i="5"/>
  <c r="DX105" i="5"/>
  <c r="DW105" i="5"/>
  <c r="DV105" i="5"/>
  <c r="EK104" i="5"/>
  <c r="EJ104" i="5"/>
  <c r="EI104" i="5"/>
  <c r="EH104" i="5"/>
  <c r="EG104" i="5"/>
  <c r="EF104" i="5"/>
  <c r="EE104" i="5"/>
  <c r="ED104" i="5"/>
  <c r="EC104" i="5"/>
  <c r="EB104" i="5"/>
  <c r="EA104" i="5"/>
  <c r="DZ104" i="5"/>
  <c r="DY104" i="5"/>
  <c r="DX104" i="5"/>
  <c r="DW104" i="5"/>
  <c r="DV104" i="5"/>
  <c r="EK103" i="5"/>
  <c r="EJ103" i="5"/>
  <c r="EI103" i="5"/>
  <c r="EH103" i="5"/>
  <c r="EG103" i="5"/>
  <c r="EF103" i="5"/>
  <c r="EE103" i="5"/>
  <c r="ED103" i="5"/>
  <c r="EC103" i="5"/>
  <c r="EB103" i="5"/>
  <c r="EA103" i="5"/>
  <c r="DZ103" i="5"/>
  <c r="DY103" i="5"/>
  <c r="DX103" i="5"/>
  <c r="DW103" i="5"/>
  <c r="DV103" i="5"/>
  <c r="EK102" i="5"/>
  <c r="EJ102" i="5"/>
  <c r="EI102" i="5"/>
  <c r="EH102" i="5"/>
  <c r="EG102" i="5"/>
  <c r="EF102" i="5"/>
  <c r="EE102" i="5"/>
  <c r="ED102" i="5"/>
  <c r="EC102" i="5"/>
  <c r="EB102" i="5"/>
  <c r="EA102" i="5"/>
  <c r="DZ102" i="5"/>
  <c r="DY102" i="5"/>
  <c r="DX102" i="5"/>
  <c r="DW102" i="5"/>
  <c r="DV102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EK100" i="5"/>
  <c r="EJ100" i="5"/>
  <c r="EI100" i="5"/>
  <c r="EH100" i="5"/>
  <c r="EG100" i="5"/>
  <c r="EF100" i="5"/>
  <c r="EE100" i="5"/>
  <c r="ED100" i="5"/>
  <c r="EC100" i="5"/>
  <c r="EB100" i="5"/>
  <c r="EA100" i="5"/>
  <c r="DZ100" i="5"/>
  <c r="DY100" i="5"/>
  <c r="DX100" i="5"/>
  <c r="DW100" i="5"/>
  <c r="DV100" i="5"/>
  <c r="EK99" i="5"/>
  <c r="EJ99" i="5"/>
  <c r="EI99" i="5"/>
  <c r="EH99" i="5"/>
  <c r="EG99" i="5"/>
  <c r="EF99" i="5"/>
  <c r="EE99" i="5"/>
  <c r="ED99" i="5"/>
  <c r="EC99" i="5"/>
  <c r="EB99" i="5"/>
  <c r="EA99" i="5"/>
  <c r="DZ99" i="5"/>
  <c r="DY99" i="5"/>
  <c r="DX99" i="5"/>
  <c r="DW99" i="5"/>
  <c r="DV99" i="5"/>
  <c r="EK98" i="5"/>
  <c r="EJ98" i="5"/>
  <c r="EI98" i="5"/>
  <c r="EH98" i="5"/>
  <c r="EG98" i="5"/>
  <c r="EF98" i="5"/>
  <c r="EE98" i="5"/>
  <c r="ED98" i="5"/>
  <c r="EC98" i="5"/>
  <c r="EB98" i="5"/>
  <c r="EA98" i="5"/>
  <c r="DZ98" i="5"/>
  <c r="DY98" i="5"/>
  <c r="DX98" i="5"/>
  <c r="DW98" i="5"/>
  <c r="DV98" i="5"/>
  <c r="EK97" i="5"/>
  <c r="EJ97" i="5"/>
  <c r="EI97" i="5"/>
  <c r="EH97" i="5"/>
  <c r="EG97" i="5"/>
  <c r="EF97" i="5"/>
  <c r="EE97" i="5"/>
  <c r="ED97" i="5"/>
  <c r="EC97" i="5"/>
  <c r="EB97" i="5"/>
  <c r="EA97" i="5"/>
  <c r="DZ97" i="5"/>
  <c r="DY97" i="5"/>
  <c r="DX97" i="5"/>
  <c r="DW97" i="5"/>
  <c r="DV97" i="5"/>
  <c r="EK96" i="5"/>
  <c r="EJ96" i="5"/>
  <c r="EI96" i="5"/>
  <c r="EH96" i="5"/>
  <c r="EG96" i="5"/>
  <c r="EF96" i="5"/>
  <c r="EE96" i="5"/>
  <c r="ED96" i="5"/>
  <c r="EC96" i="5"/>
  <c r="EB96" i="5"/>
  <c r="EA96" i="5"/>
  <c r="DZ96" i="5"/>
  <c r="DY96" i="5"/>
  <c r="DX96" i="5"/>
  <c r="DW96" i="5"/>
  <c r="DV96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EK94" i="5"/>
  <c r="EJ94" i="5"/>
  <c r="EI94" i="5"/>
  <c r="EH94" i="5"/>
  <c r="EG94" i="5"/>
  <c r="EF94" i="5"/>
  <c r="EE94" i="5"/>
  <c r="ED94" i="5"/>
  <c r="EC94" i="5"/>
  <c r="EB94" i="5"/>
  <c r="EA94" i="5"/>
  <c r="DZ94" i="5"/>
  <c r="DY94" i="5"/>
  <c r="DX94" i="5"/>
  <c r="DW94" i="5"/>
  <c r="DV94" i="5"/>
  <c r="EK93" i="5"/>
  <c r="EJ93" i="5"/>
  <c r="EI93" i="5"/>
  <c r="EH93" i="5"/>
  <c r="EG93" i="5"/>
  <c r="EF93" i="5"/>
  <c r="EE93" i="5"/>
  <c r="ED93" i="5"/>
  <c r="EC93" i="5"/>
  <c r="EB93" i="5"/>
  <c r="EA93" i="5"/>
  <c r="DZ93" i="5"/>
  <c r="DY93" i="5"/>
  <c r="DX93" i="5"/>
  <c r="DW93" i="5"/>
  <c r="DV93" i="5"/>
  <c r="EK92" i="5"/>
  <c r="EJ92" i="5"/>
  <c r="EI92" i="5"/>
  <c r="EH92" i="5"/>
  <c r="EG92" i="5"/>
  <c r="EF92" i="5"/>
  <c r="EE92" i="5"/>
  <c r="ED92" i="5"/>
  <c r="EC92" i="5"/>
  <c r="EB92" i="5"/>
  <c r="EA92" i="5"/>
  <c r="DZ92" i="5"/>
  <c r="DY92" i="5"/>
  <c r="DX92" i="5"/>
  <c r="DW92" i="5"/>
  <c r="DV92" i="5"/>
  <c r="EK91" i="5"/>
  <c r="EJ91" i="5"/>
  <c r="EI91" i="5"/>
  <c r="EH91" i="5"/>
  <c r="EG91" i="5"/>
  <c r="EF91" i="5"/>
  <c r="EE91" i="5"/>
  <c r="ED91" i="5"/>
  <c r="EC91" i="5"/>
  <c r="EB91" i="5"/>
  <c r="EA91" i="5"/>
  <c r="DZ91" i="5"/>
  <c r="DY91" i="5"/>
  <c r="DX91" i="5"/>
  <c r="DW91" i="5"/>
  <c r="DV91" i="5"/>
  <c r="EK90" i="5"/>
  <c r="EJ90" i="5"/>
  <c r="EI90" i="5"/>
  <c r="EH90" i="5"/>
  <c r="EG90" i="5"/>
  <c r="EF90" i="5"/>
  <c r="EE90" i="5"/>
  <c r="ED90" i="5"/>
  <c r="EC90" i="5"/>
  <c r="EB90" i="5"/>
  <c r="EA90" i="5"/>
  <c r="DZ90" i="5"/>
  <c r="DY90" i="5"/>
  <c r="DX90" i="5"/>
  <c r="DW90" i="5"/>
  <c r="DV90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EK88" i="5"/>
  <c r="EJ88" i="5"/>
  <c r="EI88" i="5"/>
  <c r="EH88" i="5"/>
  <c r="EG88" i="5"/>
  <c r="EF88" i="5"/>
  <c r="EE88" i="5"/>
  <c r="ED88" i="5"/>
  <c r="EC88" i="5"/>
  <c r="EB88" i="5"/>
  <c r="EA88" i="5"/>
  <c r="DZ88" i="5"/>
  <c r="DY88" i="5"/>
  <c r="DX88" i="5"/>
  <c r="DW88" i="5"/>
  <c r="DV88" i="5"/>
  <c r="EK87" i="5"/>
  <c r="EJ87" i="5"/>
  <c r="EI87" i="5"/>
  <c r="EH87" i="5"/>
  <c r="EG87" i="5"/>
  <c r="EF87" i="5"/>
  <c r="EE87" i="5"/>
  <c r="ED87" i="5"/>
  <c r="EC87" i="5"/>
  <c r="EB87" i="5"/>
  <c r="EA87" i="5"/>
  <c r="DZ87" i="5"/>
  <c r="DY87" i="5"/>
  <c r="DX87" i="5"/>
  <c r="DW87" i="5"/>
  <c r="DV87" i="5"/>
  <c r="EK86" i="5"/>
  <c r="EJ86" i="5"/>
  <c r="EI86" i="5"/>
  <c r="EH86" i="5"/>
  <c r="EG86" i="5"/>
  <c r="EF86" i="5"/>
  <c r="EE86" i="5"/>
  <c r="ED86" i="5"/>
  <c r="EC86" i="5"/>
  <c r="EB86" i="5"/>
  <c r="EA86" i="5"/>
  <c r="DZ86" i="5"/>
  <c r="DY86" i="5"/>
  <c r="DX86" i="5"/>
  <c r="DW86" i="5"/>
  <c r="DV86" i="5"/>
  <c r="EK85" i="5"/>
  <c r="EJ85" i="5"/>
  <c r="EI85" i="5"/>
  <c r="EH85" i="5"/>
  <c r="EG85" i="5"/>
  <c r="EF85" i="5"/>
  <c r="EE85" i="5"/>
  <c r="ED85" i="5"/>
  <c r="EC85" i="5"/>
  <c r="EB85" i="5"/>
  <c r="EA85" i="5"/>
  <c r="DZ85" i="5"/>
  <c r="DY85" i="5"/>
  <c r="DX85" i="5"/>
  <c r="DW85" i="5"/>
  <c r="DV85" i="5"/>
  <c r="EK84" i="5"/>
  <c r="EJ84" i="5"/>
  <c r="EI84" i="5"/>
  <c r="EH84" i="5"/>
  <c r="EG84" i="5"/>
  <c r="EF84" i="5"/>
  <c r="EE84" i="5"/>
  <c r="ED84" i="5"/>
  <c r="EC84" i="5"/>
  <c r="EB84" i="5"/>
  <c r="EA84" i="5"/>
  <c r="DZ84" i="5"/>
  <c r="DY84" i="5"/>
  <c r="DX84" i="5"/>
  <c r="DW84" i="5"/>
  <c r="DV84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EK82" i="5"/>
  <c r="EJ82" i="5"/>
  <c r="EI82" i="5"/>
  <c r="EH82" i="5"/>
  <c r="EG82" i="5"/>
  <c r="EF82" i="5"/>
  <c r="EE82" i="5"/>
  <c r="ED82" i="5"/>
  <c r="EC82" i="5"/>
  <c r="EB82" i="5"/>
  <c r="EA82" i="5"/>
  <c r="DZ82" i="5"/>
  <c r="DY82" i="5"/>
  <c r="DX82" i="5"/>
  <c r="DW82" i="5"/>
  <c r="DV82" i="5"/>
  <c r="EK81" i="5"/>
  <c r="EJ81" i="5"/>
  <c r="EI81" i="5"/>
  <c r="EH81" i="5"/>
  <c r="EG81" i="5"/>
  <c r="EF81" i="5"/>
  <c r="EE81" i="5"/>
  <c r="ED81" i="5"/>
  <c r="EC81" i="5"/>
  <c r="EB81" i="5"/>
  <c r="EA81" i="5"/>
  <c r="DZ81" i="5"/>
  <c r="DY81" i="5"/>
  <c r="DX81" i="5"/>
  <c r="DW81" i="5"/>
  <c r="DV81" i="5"/>
  <c r="EK80" i="5"/>
  <c r="EJ80" i="5"/>
  <c r="EI80" i="5"/>
  <c r="EH80" i="5"/>
  <c r="EG80" i="5"/>
  <c r="EF80" i="5"/>
  <c r="EE80" i="5"/>
  <c r="ED80" i="5"/>
  <c r="EC80" i="5"/>
  <c r="EB80" i="5"/>
  <c r="EA80" i="5"/>
  <c r="DZ80" i="5"/>
  <c r="DY80" i="5"/>
  <c r="DX80" i="5"/>
  <c r="DW80" i="5"/>
  <c r="DV80" i="5"/>
  <c r="EK79" i="5"/>
  <c r="EJ79" i="5"/>
  <c r="EI79" i="5"/>
  <c r="EH79" i="5"/>
  <c r="EG79" i="5"/>
  <c r="EF79" i="5"/>
  <c r="EE79" i="5"/>
  <c r="ED79" i="5"/>
  <c r="EC79" i="5"/>
  <c r="EB79" i="5"/>
  <c r="EA79" i="5"/>
  <c r="DZ79" i="5"/>
  <c r="DY79" i="5"/>
  <c r="DX79" i="5"/>
  <c r="DW79" i="5"/>
  <c r="DV79" i="5"/>
  <c r="EK78" i="5"/>
  <c r="EJ78" i="5"/>
  <c r="EI78" i="5"/>
  <c r="EH78" i="5"/>
  <c r="EG78" i="5"/>
  <c r="EF78" i="5"/>
  <c r="EE78" i="5"/>
  <c r="ED78" i="5"/>
  <c r="EC78" i="5"/>
  <c r="EB78" i="5"/>
  <c r="EA78" i="5"/>
  <c r="DZ78" i="5"/>
  <c r="DY78" i="5"/>
  <c r="DX78" i="5"/>
  <c r="DW78" i="5"/>
  <c r="DV78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EK76" i="5"/>
  <c r="EJ76" i="5"/>
  <c r="EI76" i="5"/>
  <c r="EH76" i="5"/>
  <c r="EG76" i="5"/>
  <c r="EF76" i="5"/>
  <c r="EE76" i="5"/>
  <c r="ED76" i="5"/>
  <c r="EC76" i="5"/>
  <c r="EB76" i="5"/>
  <c r="EA76" i="5"/>
  <c r="DZ76" i="5"/>
  <c r="DY76" i="5"/>
  <c r="DX76" i="5"/>
  <c r="DW76" i="5"/>
  <c r="DV76" i="5"/>
  <c r="EK75" i="5"/>
  <c r="EJ75" i="5"/>
  <c r="EI75" i="5"/>
  <c r="EH75" i="5"/>
  <c r="EG75" i="5"/>
  <c r="EF75" i="5"/>
  <c r="EE75" i="5"/>
  <c r="ED75" i="5"/>
  <c r="EC75" i="5"/>
  <c r="EB75" i="5"/>
  <c r="EA75" i="5"/>
  <c r="DZ75" i="5"/>
  <c r="DY75" i="5"/>
  <c r="DX75" i="5"/>
  <c r="DW75" i="5"/>
  <c r="DV75" i="5"/>
  <c r="EK74" i="5"/>
  <c r="EJ74" i="5"/>
  <c r="EI74" i="5"/>
  <c r="EH74" i="5"/>
  <c r="EG74" i="5"/>
  <c r="EF74" i="5"/>
  <c r="EE74" i="5"/>
  <c r="ED74" i="5"/>
  <c r="EC74" i="5"/>
  <c r="EB74" i="5"/>
  <c r="EA74" i="5"/>
  <c r="DZ74" i="5"/>
  <c r="DY74" i="5"/>
  <c r="DX74" i="5"/>
  <c r="DW74" i="5"/>
  <c r="DV74" i="5"/>
  <c r="EK73" i="5"/>
  <c r="EJ73" i="5"/>
  <c r="EI73" i="5"/>
  <c r="EH73" i="5"/>
  <c r="EG73" i="5"/>
  <c r="EF73" i="5"/>
  <c r="EE73" i="5"/>
  <c r="ED73" i="5"/>
  <c r="EC73" i="5"/>
  <c r="EB73" i="5"/>
  <c r="EA73" i="5"/>
  <c r="DZ73" i="5"/>
  <c r="DY73" i="5"/>
  <c r="DX73" i="5"/>
  <c r="DW73" i="5"/>
  <c r="DV73" i="5"/>
  <c r="EK72" i="5"/>
  <c r="EJ72" i="5"/>
  <c r="EI72" i="5"/>
  <c r="EH72" i="5"/>
  <c r="EG72" i="5"/>
  <c r="EF72" i="5"/>
  <c r="EE72" i="5"/>
  <c r="ED72" i="5"/>
  <c r="EC72" i="5"/>
  <c r="EB72" i="5"/>
  <c r="EA72" i="5"/>
  <c r="DZ72" i="5"/>
  <c r="DY72" i="5"/>
  <c r="DX72" i="5"/>
  <c r="DW72" i="5"/>
  <c r="DV72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EK70" i="5"/>
  <c r="EJ70" i="5"/>
  <c r="EI70" i="5"/>
  <c r="EH70" i="5"/>
  <c r="EG70" i="5"/>
  <c r="EF70" i="5"/>
  <c r="EE70" i="5"/>
  <c r="ED70" i="5"/>
  <c r="EC70" i="5"/>
  <c r="EB70" i="5"/>
  <c r="EA70" i="5"/>
  <c r="DZ70" i="5"/>
  <c r="DY70" i="5"/>
  <c r="DX70" i="5"/>
  <c r="DW70" i="5"/>
  <c r="DV70" i="5"/>
  <c r="EK69" i="5"/>
  <c r="EJ69" i="5"/>
  <c r="EI69" i="5"/>
  <c r="EH69" i="5"/>
  <c r="EG69" i="5"/>
  <c r="EF69" i="5"/>
  <c r="EE69" i="5"/>
  <c r="ED69" i="5"/>
  <c r="EC69" i="5"/>
  <c r="EB69" i="5"/>
  <c r="EA69" i="5"/>
  <c r="DZ69" i="5"/>
  <c r="DY69" i="5"/>
  <c r="DX69" i="5"/>
  <c r="DW69" i="5"/>
  <c r="DV69" i="5"/>
  <c r="EK68" i="5"/>
  <c r="EJ68" i="5"/>
  <c r="EI68" i="5"/>
  <c r="EH68" i="5"/>
  <c r="EG68" i="5"/>
  <c r="EF68" i="5"/>
  <c r="EE68" i="5"/>
  <c r="ED68" i="5"/>
  <c r="EC68" i="5"/>
  <c r="EB68" i="5"/>
  <c r="EA68" i="5"/>
  <c r="DZ68" i="5"/>
  <c r="DY68" i="5"/>
  <c r="DX68" i="5"/>
  <c r="DW68" i="5"/>
  <c r="DV68" i="5"/>
  <c r="EK67" i="5"/>
  <c r="EJ67" i="5"/>
  <c r="EI67" i="5"/>
  <c r="EH67" i="5"/>
  <c r="EG67" i="5"/>
  <c r="EF67" i="5"/>
  <c r="EE67" i="5"/>
  <c r="ED67" i="5"/>
  <c r="EC67" i="5"/>
  <c r="EB67" i="5"/>
  <c r="EA67" i="5"/>
  <c r="DZ67" i="5"/>
  <c r="DY67" i="5"/>
  <c r="DX67" i="5"/>
  <c r="DW67" i="5"/>
  <c r="DV67" i="5"/>
  <c r="EK66" i="5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EK64" i="5"/>
  <c r="EJ64" i="5"/>
  <c r="EI64" i="5"/>
  <c r="EH64" i="5"/>
  <c r="EG64" i="5"/>
  <c r="EF64" i="5"/>
  <c r="EE64" i="5"/>
  <c r="ED64" i="5"/>
  <c r="EC64" i="5"/>
  <c r="EB64" i="5"/>
  <c r="EA64" i="5"/>
  <c r="DZ64" i="5"/>
  <c r="DY64" i="5"/>
  <c r="DX64" i="5"/>
  <c r="DW64" i="5"/>
  <c r="DV64" i="5"/>
  <c r="EK63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EK62" i="5"/>
  <c r="EJ62" i="5"/>
  <c r="EI62" i="5"/>
  <c r="EH62" i="5"/>
  <c r="EG62" i="5"/>
  <c r="EF62" i="5"/>
  <c r="EE62" i="5"/>
  <c r="ED62" i="5"/>
  <c r="EC62" i="5"/>
  <c r="EB62" i="5"/>
  <c r="EA62" i="5"/>
  <c r="DZ62" i="5"/>
  <c r="DY62" i="5"/>
  <c r="DX62" i="5"/>
  <c r="DW62" i="5"/>
  <c r="DV62" i="5"/>
  <c r="EK61" i="5"/>
  <c r="EJ61" i="5"/>
  <c r="EI61" i="5"/>
  <c r="EH61" i="5"/>
  <c r="EG61" i="5"/>
  <c r="EF61" i="5"/>
  <c r="EE61" i="5"/>
  <c r="ED61" i="5"/>
  <c r="EC61" i="5"/>
  <c r="EB61" i="5"/>
  <c r="EA61" i="5"/>
  <c r="DZ61" i="5"/>
  <c r="DY61" i="5"/>
  <c r="DX61" i="5"/>
  <c r="DW61" i="5"/>
  <c r="DV61" i="5"/>
  <c r="EK60" i="5"/>
  <c r="EJ60" i="5"/>
  <c r="EI60" i="5"/>
  <c r="EH60" i="5"/>
  <c r="EG60" i="5"/>
  <c r="EF60" i="5"/>
  <c r="EE60" i="5"/>
  <c r="ED60" i="5"/>
  <c r="EC60" i="5"/>
  <c r="EB60" i="5"/>
  <c r="EA60" i="5"/>
  <c r="DZ60" i="5"/>
  <c r="DY60" i="5"/>
  <c r="DX60" i="5"/>
  <c r="DW60" i="5"/>
  <c r="DV60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EK58" i="5"/>
  <c r="EJ58" i="5"/>
  <c r="EI58" i="5"/>
  <c r="EH58" i="5"/>
  <c r="EG58" i="5"/>
  <c r="EF58" i="5"/>
  <c r="EE58" i="5"/>
  <c r="ED58" i="5"/>
  <c r="EC58" i="5"/>
  <c r="EB58" i="5"/>
  <c r="EA58" i="5"/>
  <c r="DZ58" i="5"/>
  <c r="DY58" i="5"/>
  <c r="DX58" i="5"/>
  <c r="DW58" i="5"/>
  <c r="DV58" i="5"/>
  <c r="EK57" i="5"/>
  <c r="EJ57" i="5"/>
  <c r="EI57" i="5"/>
  <c r="EH57" i="5"/>
  <c r="EG57" i="5"/>
  <c r="EF57" i="5"/>
  <c r="EE57" i="5"/>
  <c r="ED57" i="5"/>
  <c r="EC57" i="5"/>
  <c r="EB57" i="5"/>
  <c r="EA57" i="5"/>
  <c r="DZ57" i="5"/>
  <c r="DY57" i="5"/>
  <c r="DX57" i="5"/>
  <c r="DW57" i="5"/>
  <c r="DV57" i="5"/>
  <c r="EK56" i="5"/>
  <c r="EJ56" i="5"/>
  <c r="EI56" i="5"/>
  <c r="EH56" i="5"/>
  <c r="EG56" i="5"/>
  <c r="EF56" i="5"/>
  <c r="EE56" i="5"/>
  <c r="ED56" i="5"/>
  <c r="EC56" i="5"/>
  <c r="EB56" i="5"/>
  <c r="EA56" i="5"/>
  <c r="DZ56" i="5"/>
  <c r="DY56" i="5"/>
  <c r="DX56" i="5"/>
  <c r="DW56" i="5"/>
  <c r="DV56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EK54" i="5"/>
  <c r="EJ54" i="5"/>
  <c r="EI54" i="5"/>
  <c r="EH54" i="5"/>
  <c r="EG54" i="5"/>
  <c r="EF54" i="5"/>
  <c r="EE54" i="5"/>
  <c r="ED54" i="5"/>
  <c r="EC54" i="5"/>
  <c r="EB54" i="5"/>
  <c r="EA54" i="5"/>
  <c r="DZ54" i="5"/>
  <c r="DY54" i="5"/>
  <c r="DX54" i="5"/>
  <c r="DW54" i="5"/>
  <c r="DV54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EK52" i="5"/>
  <c r="EJ52" i="5"/>
  <c r="EI52" i="5"/>
  <c r="EH52" i="5"/>
  <c r="EG52" i="5"/>
  <c r="EF52" i="5"/>
  <c r="EE52" i="5"/>
  <c r="ED52" i="5"/>
  <c r="EC52" i="5"/>
  <c r="EB52" i="5"/>
  <c r="EA52" i="5"/>
  <c r="DZ52" i="5"/>
  <c r="DY52" i="5"/>
  <c r="DX52" i="5"/>
  <c r="DW52" i="5"/>
  <c r="DV52" i="5"/>
  <c r="EK51" i="5"/>
  <c r="EJ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EK50" i="5"/>
  <c r="EJ50" i="5"/>
  <c r="EI50" i="5"/>
  <c r="EH50" i="5"/>
  <c r="EG50" i="5"/>
  <c r="EF50" i="5"/>
  <c r="EE50" i="5"/>
  <c r="ED50" i="5"/>
  <c r="EC50" i="5"/>
  <c r="EB50" i="5"/>
  <c r="EA50" i="5"/>
  <c r="DZ50" i="5"/>
  <c r="DY50" i="5"/>
  <c r="DX50" i="5"/>
  <c r="DW50" i="5"/>
  <c r="DV50" i="5"/>
  <c r="EK49" i="5"/>
  <c r="EJ49" i="5"/>
  <c r="EI49" i="5"/>
  <c r="EH49" i="5"/>
  <c r="EG49" i="5"/>
  <c r="EF49" i="5"/>
  <c r="EE49" i="5"/>
  <c r="ED49" i="5"/>
  <c r="EC49" i="5"/>
  <c r="EB49" i="5"/>
  <c r="EA49" i="5"/>
  <c r="DZ49" i="5"/>
  <c r="DY49" i="5"/>
  <c r="DX49" i="5"/>
  <c r="DW49" i="5"/>
  <c r="DV49" i="5"/>
  <c r="EK48" i="5"/>
  <c r="EJ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EK46" i="5"/>
  <c r="EJ46" i="5"/>
  <c r="EI46" i="5"/>
  <c r="EH46" i="5"/>
  <c r="EG46" i="5"/>
  <c r="EF46" i="5"/>
  <c r="EE46" i="5"/>
  <c r="ED46" i="5"/>
  <c r="EC46" i="5"/>
  <c r="EB46" i="5"/>
  <c r="EA46" i="5"/>
  <c r="DZ46" i="5"/>
  <c r="DY46" i="5"/>
  <c r="DX46" i="5"/>
  <c r="DW46" i="5"/>
  <c r="DV46" i="5"/>
  <c r="EK45" i="5"/>
  <c r="EJ45" i="5"/>
  <c r="EI45" i="5"/>
  <c r="EH45" i="5"/>
  <c r="EG45" i="5"/>
  <c r="EF45" i="5"/>
  <c r="EE45" i="5"/>
  <c r="ED45" i="5"/>
  <c r="EC45" i="5"/>
  <c r="EB45" i="5"/>
  <c r="EA45" i="5"/>
  <c r="DZ45" i="5"/>
  <c r="DY45" i="5"/>
  <c r="DX45" i="5"/>
  <c r="DW45" i="5"/>
  <c r="DV45" i="5"/>
  <c r="EK44" i="5"/>
  <c r="EJ44" i="5"/>
  <c r="EI44" i="5"/>
  <c r="EH44" i="5"/>
  <c r="EG44" i="5"/>
  <c r="EF44" i="5"/>
  <c r="EE44" i="5"/>
  <c r="ED44" i="5"/>
  <c r="EC44" i="5"/>
  <c r="EB44" i="5"/>
  <c r="EA44" i="5"/>
  <c r="DZ44" i="5"/>
  <c r="DY44" i="5"/>
  <c r="DX44" i="5"/>
  <c r="DW44" i="5"/>
  <c r="DV44" i="5"/>
  <c r="EK43" i="5"/>
  <c r="EJ43" i="5"/>
  <c r="EI43" i="5"/>
  <c r="EH43" i="5"/>
  <c r="EG43" i="5"/>
  <c r="EF43" i="5"/>
  <c r="EE43" i="5"/>
  <c r="ED43" i="5"/>
  <c r="EC43" i="5"/>
  <c r="EB43" i="5"/>
  <c r="EA43" i="5"/>
  <c r="DZ43" i="5"/>
  <c r="DY43" i="5"/>
  <c r="DX43" i="5"/>
  <c r="DW43" i="5"/>
  <c r="DV43" i="5"/>
  <c r="EK42" i="5"/>
  <c r="EJ42" i="5"/>
  <c r="EI42" i="5"/>
  <c r="EH42" i="5"/>
  <c r="EG42" i="5"/>
  <c r="EF42" i="5"/>
  <c r="EE42" i="5"/>
  <c r="ED42" i="5"/>
  <c r="EC42" i="5"/>
  <c r="EB42" i="5"/>
  <c r="EA42" i="5"/>
  <c r="DZ42" i="5"/>
  <c r="DY42" i="5"/>
  <c r="DX42" i="5"/>
  <c r="DW42" i="5"/>
  <c r="DV42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EK40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EK39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EK38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EK37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EK36" i="5"/>
  <c r="EJ36" i="5"/>
  <c r="EI36" i="5"/>
  <c r="EH36" i="5"/>
  <c r="EG36" i="5"/>
  <c r="EF36" i="5"/>
  <c r="EE36" i="5"/>
  <c r="ED36" i="5"/>
  <c r="EC36" i="5"/>
  <c r="EB36" i="5"/>
  <c r="EA36" i="5"/>
  <c r="DZ36" i="5"/>
  <c r="DY36" i="5"/>
  <c r="DX36" i="5"/>
  <c r="DW36" i="5"/>
  <c r="DV36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EK34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EK33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EK32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EK30" i="5"/>
  <c r="EJ30" i="5"/>
  <c r="EI30" i="5"/>
  <c r="EH30" i="5"/>
  <c r="EG30" i="5"/>
  <c r="EF30" i="5"/>
  <c r="EE30" i="5"/>
  <c r="ED30" i="5"/>
  <c r="EC30" i="5"/>
  <c r="EB30" i="5"/>
  <c r="EA30" i="5"/>
  <c r="DZ30" i="5"/>
  <c r="DY30" i="5"/>
  <c r="DX30" i="5"/>
  <c r="DW30" i="5"/>
  <c r="DV30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EK26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EK25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EK21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EK20" i="5"/>
  <c r="EJ20" i="5"/>
  <c r="EI20" i="5"/>
  <c r="EH20" i="5"/>
  <c r="EG20" i="5"/>
  <c r="EF20" i="5"/>
  <c r="EE20" i="5"/>
  <c r="ED20" i="5"/>
  <c r="EC20" i="5"/>
  <c r="EB20" i="5"/>
  <c r="EA20" i="5"/>
  <c r="DZ20" i="5"/>
  <c r="DY20" i="5"/>
  <c r="DX20" i="5"/>
  <c r="DW20" i="5"/>
  <c r="DV20" i="5"/>
  <c r="EK19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EK18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EK16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EK9" i="5"/>
  <c r="EJ9" i="5"/>
  <c r="EI9" i="5"/>
  <c r="EH9" i="5"/>
  <c r="EG9" i="5"/>
  <c r="EF9" i="5"/>
  <c r="EE9" i="5"/>
  <c r="ED9" i="5"/>
  <c r="EC9" i="5"/>
  <c r="EB9" i="5"/>
  <c r="EA9" i="5"/>
  <c r="DZ9" i="5"/>
  <c r="DY9" i="5"/>
  <c r="DX9" i="5"/>
  <c r="DW9" i="5"/>
  <c r="DV9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EK7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EK5" i="5"/>
  <c r="EJ5" i="5"/>
  <c r="EI5" i="5"/>
  <c r="EH5" i="5"/>
  <c r="EG5" i="5"/>
  <c r="EF5" i="5"/>
  <c r="EE5" i="5"/>
  <c r="ED5" i="5"/>
  <c r="EC5" i="5"/>
  <c r="EB5" i="5"/>
  <c r="EA5" i="5"/>
  <c r="DZ5" i="5"/>
  <c r="DY5" i="5"/>
  <c r="DX5" i="5"/>
  <c r="DW5" i="5"/>
  <c r="DV5" i="5"/>
  <c r="EK4" i="5"/>
  <c r="EJ4" i="5"/>
  <c r="EI4" i="5"/>
  <c r="EH4" i="5"/>
  <c r="EG4" i="5"/>
  <c r="EF4" i="5"/>
  <c r="EE4" i="5"/>
  <c r="ED4" i="5"/>
  <c r="EC4" i="5"/>
  <c r="EB4" i="5"/>
  <c r="EA4" i="5"/>
  <c r="DZ4" i="5"/>
  <c r="DY4" i="5"/>
  <c r="DX4" i="5"/>
  <c r="DW4" i="5"/>
  <c r="DV4" i="5"/>
  <c r="EK3" i="5"/>
  <c r="EJ3" i="5"/>
  <c r="EI3" i="5"/>
  <c r="EH3" i="5"/>
  <c r="EG3" i="5"/>
  <c r="EF3" i="5"/>
  <c r="EE3" i="5"/>
  <c r="ED3" i="5"/>
  <c r="EC3" i="5"/>
  <c r="EB3" i="5"/>
  <c r="EA3" i="5"/>
  <c r="DZ3" i="5"/>
  <c r="DY3" i="5"/>
  <c r="DX3" i="5"/>
  <c r="DW3" i="5"/>
  <c r="A3" i="9"/>
  <c r="DV3" i="5"/>
  <c r="Q25" i="10" l="1"/>
  <c r="P25" i="10"/>
  <c r="V25" i="10"/>
  <c r="U25" i="10"/>
  <c r="X25" i="10"/>
  <c r="S25" i="10"/>
  <c r="R25" i="10"/>
  <c r="W25" i="10"/>
  <c r="T25" i="10"/>
  <c r="N24" i="10"/>
  <c r="N39" i="10"/>
  <c r="X50" i="10"/>
  <c r="P50" i="10"/>
  <c r="S50" i="10"/>
  <c r="T50" i="10"/>
  <c r="U50" i="10"/>
  <c r="W50" i="10"/>
  <c r="Q50" i="10"/>
  <c r="R50" i="10"/>
  <c r="V50" i="10"/>
  <c r="Q20" i="10"/>
  <c r="S20" i="10"/>
  <c r="X20" i="10"/>
  <c r="U20" i="10"/>
  <c r="W20" i="10"/>
  <c r="R20" i="10"/>
  <c r="P20" i="10"/>
  <c r="V20" i="10"/>
  <c r="T20" i="10"/>
  <c r="N44" i="10"/>
  <c r="W35" i="10"/>
  <c r="Q35" i="10"/>
  <c r="P35" i="10"/>
  <c r="R35" i="10"/>
  <c r="T35" i="10"/>
  <c r="V35" i="10"/>
  <c r="S35" i="10"/>
  <c r="X35" i="10"/>
  <c r="U35" i="10"/>
  <c r="R30" i="10"/>
  <c r="P30" i="10"/>
  <c r="U30" i="10"/>
  <c r="V30" i="10"/>
  <c r="T30" i="10"/>
  <c r="S30" i="10"/>
  <c r="X30" i="10"/>
  <c r="W30" i="10"/>
  <c r="Q30" i="10"/>
  <c r="P40" i="10"/>
  <c r="V40" i="10"/>
  <c r="T40" i="10"/>
  <c r="R40" i="10"/>
  <c r="S40" i="10"/>
  <c r="X40" i="10"/>
  <c r="Q40" i="10"/>
  <c r="W40" i="10"/>
  <c r="U40" i="10"/>
  <c r="S55" i="10"/>
  <c r="R55" i="10"/>
  <c r="U55" i="10"/>
  <c r="W55" i="10"/>
  <c r="X55" i="10"/>
  <c r="Q55" i="10"/>
  <c r="T55" i="10"/>
  <c r="V55" i="10"/>
  <c r="P55" i="10"/>
  <c r="N54" i="10"/>
  <c r="N34" i="10"/>
  <c r="N49" i="10"/>
  <c r="N29" i="10"/>
  <c r="N19" i="10"/>
  <c r="P45" i="10"/>
  <c r="Q45" i="10"/>
  <c r="S45" i="10"/>
  <c r="U45" i="10"/>
  <c r="V45" i="10"/>
  <c r="W45" i="10"/>
  <c r="R45" i="10"/>
  <c r="T45" i="10"/>
  <c r="X45" i="10"/>
  <c r="AO5" i="1"/>
  <c r="T5" i="1"/>
  <c r="AO34" i="1"/>
  <c r="AN34" i="1"/>
  <c r="AM35" i="1"/>
  <c r="AN35" i="1" s="1"/>
  <c r="AK34" i="1"/>
  <c r="AL34" i="1"/>
  <c r="AG35" i="1"/>
  <c r="AI34" i="1"/>
  <c r="AD35" i="1"/>
  <c r="AE35" i="1" s="1"/>
  <c r="AF34" i="1"/>
  <c r="AA35" i="1"/>
  <c r="AC34" i="1"/>
  <c r="X35" i="1"/>
  <c r="Y35" i="1" s="1"/>
  <c r="Z34" i="1"/>
  <c r="U35" i="1"/>
  <c r="V35" i="1" s="1"/>
  <c r="W34" i="1"/>
  <c r="R35" i="1"/>
  <c r="T34" i="1"/>
  <c r="AM6" i="1"/>
  <c r="AO6" i="1" s="1"/>
  <c r="AN5" i="1"/>
  <c r="AK5" i="1"/>
  <c r="AL5" i="1"/>
  <c r="S5" i="1"/>
  <c r="AG6" i="1"/>
  <c r="AI5" i="1"/>
  <c r="AD6" i="1"/>
  <c r="AF5" i="1"/>
  <c r="AA6" i="1"/>
  <c r="AB6" i="1" s="1"/>
  <c r="AC5" i="1"/>
  <c r="X6" i="1"/>
  <c r="Y6" i="1" s="1"/>
  <c r="Z5" i="1"/>
  <c r="U7" i="1"/>
  <c r="W6" i="1"/>
  <c r="V5" i="1"/>
  <c r="W5" i="1"/>
  <c r="T6" i="1"/>
  <c r="AX7" i="13"/>
  <c r="BB6" i="13"/>
  <c r="BA6" i="13"/>
  <c r="AZ6" i="13"/>
  <c r="AY6" i="13"/>
  <c r="BB6" i="12"/>
  <c r="BA6" i="12"/>
  <c r="AZ6" i="12"/>
  <c r="AY6" i="12"/>
  <c r="AX7" i="12"/>
  <c r="AR6" i="13"/>
  <c r="AT6" i="13"/>
  <c r="AU6" i="13"/>
  <c r="AS6" i="13"/>
  <c r="AQ7" i="13"/>
  <c r="AJ7" i="12"/>
  <c r="AN6" i="12"/>
  <c r="AK6" i="12"/>
  <c r="AM6" i="12"/>
  <c r="AL6" i="12"/>
  <c r="BF34" i="13"/>
  <c r="BI34" i="13"/>
  <c r="BG34" i="13"/>
  <c r="BH34" i="13"/>
  <c r="BE35" i="13"/>
  <c r="AY33" i="13"/>
  <c r="BB33" i="13"/>
  <c r="BA33" i="13"/>
  <c r="AZ33" i="13"/>
  <c r="AX34" i="13"/>
  <c r="BE34" i="12"/>
  <c r="BI33" i="12"/>
  <c r="BF33" i="12"/>
  <c r="BH33" i="12"/>
  <c r="BG33" i="12"/>
  <c r="AC34" i="12"/>
  <c r="AG33" i="12"/>
  <c r="AE33" i="12"/>
  <c r="AD33" i="12"/>
  <c r="AF33" i="12"/>
  <c r="AX34" i="12"/>
  <c r="BB33" i="12"/>
  <c r="AY33" i="12"/>
  <c r="BA33" i="12"/>
  <c r="AZ33" i="12"/>
  <c r="AT33" i="13"/>
  <c r="AS33" i="13"/>
  <c r="AU33" i="13"/>
  <c r="AR33" i="13"/>
  <c r="AQ34" i="13"/>
  <c r="AC34" i="13"/>
  <c r="AE33" i="13"/>
  <c r="AF33" i="13"/>
  <c r="AD33" i="13"/>
  <c r="AG33" i="13"/>
  <c r="AT8" i="12"/>
  <c r="AS8" i="12"/>
  <c r="AU8" i="12"/>
  <c r="AR8" i="12"/>
  <c r="AQ9" i="12"/>
  <c r="BO6" i="13"/>
  <c r="BN6" i="13"/>
  <c r="BM6" i="13"/>
  <c r="BP6" i="13"/>
  <c r="BL7" i="13"/>
  <c r="AK35" i="13"/>
  <c r="AL35" i="13"/>
  <c r="AN35" i="13"/>
  <c r="AM35" i="13"/>
  <c r="AJ36" i="13"/>
  <c r="BL7" i="12"/>
  <c r="BP6" i="12"/>
  <c r="BO6" i="12"/>
  <c r="BN6" i="12"/>
  <c r="BM6" i="12"/>
  <c r="BI7" i="13"/>
  <c r="BF7" i="13"/>
  <c r="BH7" i="13"/>
  <c r="BG7" i="13"/>
  <c r="BE8" i="13"/>
  <c r="BH7" i="12"/>
  <c r="BG7" i="12"/>
  <c r="BF7" i="12"/>
  <c r="BI7" i="12"/>
  <c r="BE8" i="12"/>
  <c r="AK6" i="13"/>
  <c r="AN6" i="13"/>
  <c r="AM6" i="13"/>
  <c r="AL6" i="13"/>
  <c r="AJ7" i="13"/>
  <c r="AL33" i="12"/>
  <c r="AM33" i="12"/>
  <c r="AN33" i="12"/>
  <c r="AK33" i="12"/>
  <c r="AJ34" i="12"/>
  <c r="AQ34" i="12"/>
  <c r="AU33" i="12"/>
  <c r="AR33" i="12"/>
  <c r="AT33" i="12"/>
  <c r="AS33" i="12"/>
  <c r="AF7" i="12"/>
  <c r="AD7" i="12"/>
  <c r="AE7" i="12"/>
  <c r="AG7" i="12"/>
  <c r="AC8" i="12"/>
  <c r="AG6" i="13"/>
  <c r="AF6" i="13"/>
  <c r="AE6" i="13"/>
  <c r="AD6" i="13"/>
  <c r="AC7" i="13"/>
  <c r="N15" i="10"/>
  <c r="N10" i="10"/>
  <c r="N5" i="10"/>
  <c r="AB5" i="1"/>
  <c r="AE34" i="1"/>
  <c r="AJ35" i="1"/>
  <c r="AH34" i="1"/>
  <c r="AE5" i="1"/>
  <c r="AJ6" i="1"/>
  <c r="Y34" i="1"/>
  <c r="AB34" i="1"/>
  <c r="Y5" i="1"/>
  <c r="AH5" i="1"/>
  <c r="S34" i="1"/>
  <c r="S6" i="1"/>
  <c r="V6" i="1"/>
  <c r="V34" i="1"/>
  <c r="Z32" i="1"/>
  <c r="Z3" i="1"/>
  <c r="AL3" i="1"/>
  <c r="T32" i="1"/>
  <c r="T3" i="1"/>
  <c r="AF3" i="1"/>
  <c r="W3" i="1"/>
  <c r="AC3" i="1"/>
  <c r="AI3" i="1"/>
  <c r="AO3" i="1"/>
  <c r="AL32" i="1"/>
  <c r="AF32" i="1"/>
  <c r="W32" i="1"/>
  <c r="AC32" i="1"/>
  <c r="AI32" i="1"/>
  <c r="AO32" i="1"/>
  <c r="N25" i="10" l="1"/>
  <c r="N40" i="10"/>
  <c r="N30" i="10"/>
  <c r="N35" i="10"/>
  <c r="N55" i="10"/>
  <c r="N50" i="10"/>
  <c r="N45" i="10"/>
  <c r="N20" i="10"/>
  <c r="AM36" i="1"/>
  <c r="AN36" i="1" s="1"/>
  <c r="AO35" i="1"/>
  <c r="AJ36" i="1"/>
  <c r="AL36" i="1" s="1"/>
  <c r="AL35" i="1"/>
  <c r="AG36" i="1"/>
  <c r="AH36" i="1" s="1"/>
  <c r="AI35" i="1"/>
  <c r="AD36" i="1"/>
  <c r="AF35" i="1"/>
  <c r="AA36" i="1"/>
  <c r="AC35" i="1"/>
  <c r="X36" i="1"/>
  <c r="Y36" i="1" s="1"/>
  <c r="Z35" i="1"/>
  <c r="U36" i="1"/>
  <c r="W35" i="1"/>
  <c r="R36" i="1"/>
  <c r="T35" i="1"/>
  <c r="AE6" i="1"/>
  <c r="AF6" i="1"/>
  <c r="AH6" i="1"/>
  <c r="AI6" i="1"/>
  <c r="AM7" i="1"/>
  <c r="AO7" i="1" s="1"/>
  <c r="AN6" i="1"/>
  <c r="AK6" i="1"/>
  <c r="AL6" i="1"/>
  <c r="AG7" i="1"/>
  <c r="AH7" i="1" s="1"/>
  <c r="AD7" i="1"/>
  <c r="AE7" i="1" s="1"/>
  <c r="AA7" i="1"/>
  <c r="AB7" i="1" s="1"/>
  <c r="AC6" i="1"/>
  <c r="X7" i="1"/>
  <c r="Y7" i="1" s="1"/>
  <c r="Z6" i="1"/>
  <c r="U8" i="1"/>
  <c r="V8" i="1" s="1"/>
  <c r="W7" i="1"/>
  <c r="T7" i="1"/>
  <c r="AM34" i="12"/>
  <c r="AL34" i="12"/>
  <c r="AN34" i="12"/>
  <c r="AK34" i="12"/>
  <c r="AJ35" i="12"/>
  <c r="BL8" i="12"/>
  <c r="BP7" i="12"/>
  <c r="BM7" i="12"/>
  <c r="BO7" i="12"/>
  <c r="BN7" i="12"/>
  <c r="AT9" i="12"/>
  <c r="AS9" i="12"/>
  <c r="AU9" i="12"/>
  <c r="AR9" i="12"/>
  <c r="AQ10" i="12"/>
  <c r="AX35" i="12"/>
  <c r="BB34" i="12"/>
  <c r="BA34" i="12"/>
  <c r="AY34" i="12"/>
  <c r="AZ34" i="12"/>
  <c r="BH35" i="13"/>
  <c r="BF35" i="13"/>
  <c r="BI35" i="13"/>
  <c r="BG35" i="13"/>
  <c r="BE36" i="13"/>
  <c r="AY7" i="12"/>
  <c r="BA7" i="12"/>
  <c r="BB7" i="12"/>
  <c r="AZ7" i="12"/>
  <c r="AX8" i="12"/>
  <c r="AM7" i="13"/>
  <c r="AL7" i="13"/>
  <c r="AN7" i="13"/>
  <c r="AK7" i="13"/>
  <c r="AJ8" i="13"/>
  <c r="AD34" i="13"/>
  <c r="AF34" i="13"/>
  <c r="AG34" i="13"/>
  <c r="AE34" i="13"/>
  <c r="AC35" i="13"/>
  <c r="AC35" i="12"/>
  <c r="AG34" i="12"/>
  <c r="AE34" i="12"/>
  <c r="AD34" i="12"/>
  <c r="AF34" i="12"/>
  <c r="AJ8" i="12"/>
  <c r="AN7" i="12"/>
  <c r="AM7" i="12"/>
  <c r="AL7" i="12"/>
  <c r="AK7" i="12"/>
  <c r="AX8" i="13"/>
  <c r="AZ7" i="13"/>
  <c r="BA7" i="13"/>
  <c r="AY7" i="13"/>
  <c r="BB7" i="13"/>
  <c r="BF8" i="12"/>
  <c r="BH8" i="12"/>
  <c r="BI8" i="12"/>
  <c r="BG8" i="12"/>
  <c r="BE9" i="12"/>
  <c r="AK36" i="13"/>
  <c r="AM36" i="13"/>
  <c r="AL36" i="13"/>
  <c r="AN36" i="13"/>
  <c r="AJ37" i="13"/>
  <c r="BE35" i="12"/>
  <c r="BI34" i="12"/>
  <c r="BH34" i="12"/>
  <c r="BG34" i="12"/>
  <c r="BF34" i="12"/>
  <c r="B35" i="1"/>
  <c r="AQ35" i="12"/>
  <c r="AU34" i="12"/>
  <c r="AS34" i="12"/>
  <c r="AT34" i="12"/>
  <c r="AR34" i="12"/>
  <c r="BH8" i="13"/>
  <c r="BF8" i="13"/>
  <c r="BI8" i="13"/>
  <c r="BG8" i="13"/>
  <c r="BE9" i="13"/>
  <c r="BP7" i="13"/>
  <c r="BM7" i="13"/>
  <c r="BO7" i="13"/>
  <c r="BN7" i="13"/>
  <c r="BL8" i="13"/>
  <c r="AT34" i="13"/>
  <c r="AR34" i="13"/>
  <c r="AS34" i="13"/>
  <c r="AU34" i="13"/>
  <c r="AQ35" i="13"/>
  <c r="AZ34" i="13"/>
  <c r="BB34" i="13"/>
  <c r="AY34" i="13"/>
  <c r="BA34" i="13"/>
  <c r="AX35" i="13"/>
  <c r="AU7" i="13"/>
  <c r="AT7" i="13"/>
  <c r="AR7" i="13"/>
  <c r="AS7" i="13"/>
  <c r="AQ8" i="13"/>
  <c r="AE8" i="12"/>
  <c r="AD8" i="12"/>
  <c r="AF8" i="12"/>
  <c r="AG8" i="12"/>
  <c r="AC9" i="12"/>
  <c r="B26" i="1"/>
  <c r="AD7" i="13"/>
  <c r="AG7" i="13"/>
  <c r="AF7" i="13"/>
  <c r="AE7" i="13"/>
  <c r="AC8" i="13"/>
  <c r="D28" i="1"/>
  <c r="C28" i="1"/>
  <c r="B28" i="1"/>
  <c r="AK35" i="1"/>
  <c r="AJ7" i="1"/>
  <c r="S35" i="1"/>
  <c r="AB35" i="1"/>
  <c r="V7" i="1"/>
  <c r="S7" i="1"/>
  <c r="AH35" i="1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N3" i="4"/>
  <c r="E31" i="1" l="1"/>
  <c r="B27" i="1"/>
  <c r="C27" i="1"/>
  <c r="D29" i="1"/>
  <c r="C26" i="1"/>
  <c r="B30" i="1"/>
  <c r="C31" i="1"/>
  <c r="C33" i="1"/>
  <c r="E27" i="1"/>
  <c r="B32" i="1"/>
  <c r="C32" i="1"/>
  <c r="D32" i="1"/>
  <c r="D26" i="1"/>
  <c r="D35" i="1"/>
  <c r="E28" i="1"/>
  <c r="B29" i="1"/>
  <c r="C29" i="1"/>
  <c r="D27" i="1"/>
  <c r="C30" i="1"/>
  <c r="C36" i="1"/>
  <c r="C34" i="1"/>
  <c r="E33" i="1"/>
  <c r="B31" i="1"/>
  <c r="E36" i="1"/>
  <c r="B36" i="1"/>
  <c r="E29" i="1"/>
  <c r="D36" i="1"/>
  <c r="E34" i="1"/>
  <c r="B34" i="1"/>
  <c r="D34" i="1"/>
  <c r="D31" i="1"/>
  <c r="E35" i="1"/>
  <c r="E30" i="1"/>
  <c r="D30" i="1"/>
  <c r="B33" i="1"/>
  <c r="D33" i="1"/>
  <c r="C35" i="1"/>
  <c r="E32" i="1"/>
  <c r="E26" i="1"/>
  <c r="AJ37" i="1"/>
  <c r="AL37" i="1" s="1"/>
  <c r="AK36" i="1"/>
  <c r="AM37" i="1"/>
  <c r="AN37" i="1" s="1"/>
  <c r="AO36" i="1"/>
  <c r="AG37" i="1"/>
  <c r="AH37" i="1" s="1"/>
  <c r="AI36" i="1"/>
  <c r="AD37" i="1"/>
  <c r="AE37" i="1" s="1"/>
  <c r="AF36" i="1"/>
  <c r="AA37" i="1"/>
  <c r="AB37" i="1" s="1"/>
  <c r="AC36" i="1"/>
  <c r="X37" i="1"/>
  <c r="Y37" i="1" s="1"/>
  <c r="Z36" i="1"/>
  <c r="U37" i="1"/>
  <c r="V37" i="1" s="1"/>
  <c r="W36" i="1"/>
  <c r="R37" i="1"/>
  <c r="T36" i="1"/>
  <c r="AM8" i="1"/>
  <c r="AO8" i="1" s="1"/>
  <c r="AN7" i="1"/>
  <c r="AJ8" i="1"/>
  <c r="AL8" i="1" s="1"/>
  <c r="AL7" i="1"/>
  <c r="AG8" i="1"/>
  <c r="AH8" i="1" s="1"/>
  <c r="AI7" i="1"/>
  <c r="AD8" i="1"/>
  <c r="AE8" i="1" s="1"/>
  <c r="AF7" i="1"/>
  <c r="AA8" i="1"/>
  <c r="AC7" i="1"/>
  <c r="X8" i="1"/>
  <c r="Y8" i="1" s="1"/>
  <c r="Z7" i="1"/>
  <c r="U9" i="1"/>
  <c r="V9" i="1" s="1"/>
  <c r="W8" i="1"/>
  <c r="T8" i="1"/>
  <c r="BA35" i="13"/>
  <c r="BB35" i="13"/>
  <c r="AZ35" i="13"/>
  <c r="AY35" i="13"/>
  <c r="AX36" i="13"/>
  <c r="AQ36" i="12"/>
  <c r="AU35" i="12"/>
  <c r="AS35" i="12"/>
  <c r="AT35" i="12"/>
  <c r="AR35" i="12"/>
  <c r="AN37" i="13"/>
  <c r="AM37" i="13"/>
  <c r="AK37" i="13"/>
  <c r="AL37" i="13"/>
  <c r="AJ38" i="13"/>
  <c r="AX9" i="13"/>
  <c r="BB8" i="13"/>
  <c r="AZ8" i="13"/>
  <c r="AY8" i="13"/>
  <c r="BA8" i="13"/>
  <c r="AM8" i="13"/>
  <c r="AL8" i="13"/>
  <c r="AK8" i="13"/>
  <c r="AN8" i="13"/>
  <c r="AJ9" i="13"/>
  <c r="AX36" i="12"/>
  <c r="BB35" i="12"/>
  <c r="BA35" i="12"/>
  <c r="AY35" i="12"/>
  <c r="AZ35" i="12"/>
  <c r="AS35" i="13"/>
  <c r="AR35" i="13"/>
  <c r="AU35" i="13"/>
  <c r="AT35" i="13"/>
  <c r="AQ36" i="13"/>
  <c r="BG9" i="12"/>
  <c r="BI9" i="12"/>
  <c r="BH9" i="12"/>
  <c r="BF9" i="12"/>
  <c r="BE10" i="12"/>
  <c r="AJ9" i="12"/>
  <c r="AN8" i="12"/>
  <c r="AM8" i="12"/>
  <c r="AL8" i="12"/>
  <c r="AK8" i="12"/>
  <c r="AS10" i="12"/>
  <c r="AR10" i="12"/>
  <c r="AU10" i="12"/>
  <c r="AT10" i="12"/>
  <c r="AQ11" i="12"/>
  <c r="BN8" i="13"/>
  <c r="BM8" i="13"/>
  <c r="BO8" i="13"/>
  <c r="BP8" i="13"/>
  <c r="BL9" i="13"/>
  <c r="BE36" i="12"/>
  <c r="BI35" i="12"/>
  <c r="BG35" i="12"/>
  <c r="BF35" i="12"/>
  <c r="BH35" i="12"/>
  <c r="AC36" i="12"/>
  <c r="AG35" i="12"/>
  <c r="AE35" i="12"/>
  <c r="AF35" i="12"/>
  <c r="AD35" i="12"/>
  <c r="BB8" i="12"/>
  <c r="AY8" i="12"/>
  <c r="BA8" i="12"/>
  <c r="AZ8" i="12"/>
  <c r="AX9" i="12"/>
  <c r="BL9" i="12"/>
  <c r="BP8" i="12"/>
  <c r="BM8" i="12"/>
  <c r="BO8" i="12"/>
  <c r="BN8" i="12"/>
  <c r="AS8" i="13"/>
  <c r="AR8" i="13"/>
  <c r="AU8" i="13"/>
  <c r="AT8" i="13"/>
  <c r="AQ9" i="13"/>
  <c r="BI9" i="13"/>
  <c r="BG9" i="13"/>
  <c r="BF9" i="13"/>
  <c r="BH9" i="13"/>
  <c r="BE10" i="13"/>
  <c r="AE35" i="13"/>
  <c r="AG35" i="13"/>
  <c r="AF35" i="13"/>
  <c r="AD35" i="13"/>
  <c r="AC36" i="13"/>
  <c r="BG36" i="13"/>
  <c r="BH36" i="13"/>
  <c r="BF36" i="13"/>
  <c r="BI36" i="13"/>
  <c r="BE37" i="13"/>
  <c r="AM35" i="12"/>
  <c r="AK35" i="12"/>
  <c r="AL35" i="12"/>
  <c r="AN35" i="12"/>
  <c r="AJ36" i="12"/>
  <c r="AD9" i="12"/>
  <c r="AE9" i="12"/>
  <c r="AF9" i="12"/>
  <c r="AG9" i="12"/>
  <c r="AC10" i="12"/>
  <c r="AE8" i="13"/>
  <c r="AD8" i="13"/>
  <c r="AG8" i="13"/>
  <c r="AF8" i="13"/>
  <c r="AC9" i="13"/>
  <c r="AK7" i="1"/>
  <c r="V36" i="1"/>
  <c r="S36" i="1"/>
  <c r="AE36" i="1"/>
  <c r="AB36" i="1"/>
  <c r="S8" i="1"/>
  <c r="A3" i="4"/>
  <c r="AJ38" i="1" l="1"/>
  <c r="AL38" i="1" s="1"/>
  <c r="AK37" i="1"/>
  <c r="AK8" i="1"/>
  <c r="AJ9" i="1"/>
  <c r="AL9" i="1" s="1"/>
  <c r="AM38" i="1"/>
  <c r="AN38" i="1" s="1"/>
  <c r="AO37" i="1"/>
  <c r="AG38" i="1"/>
  <c r="AH38" i="1" s="1"/>
  <c r="AI37" i="1"/>
  <c r="AD38" i="1"/>
  <c r="AF37" i="1"/>
  <c r="AA38" i="1"/>
  <c r="AB38" i="1" s="1"/>
  <c r="AC37" i="1"/>
  <c r="X38" i="1"/>
  <c r="Z37" i="1"/>
  <c r="U38" i="1"/>
  <c r="W37" i="1"/>
  <c r="R38" i="1"/>
  <c r="T37" i="1"/>
  <c r="AM9" i="1"/>
  <c r="AO9" i="1" s="1"/>
  <c r="AN8" i="1"/>
  <c r="AG9" i="1"/>
  <c r="AH9" i="1" s="1"/>
  <c r="AI8" i="1"/>
  <c r="AD9" i="1"/>
  <c r="AE9" i="1" s="1"/>
  <c r="AF8" i="1"/>
  <c r="AA9" i="1"/>
  <c r="AC8" i="1"/>
  <c r="AB8" i="1"/>
  <c r="X9" i="1"/>
  <c r="Z8" i="1"/>
  <c r="U10" i="1"/>
  <c r="V10" i="1" s="1"/>
  <c r="W9" i="1"/>
  <c r="T9" i="1"/>
  <c r="AL36" i="12"/>
  <c r="AK36" i="12"/>
  <c r="AM36" i="12"/>
  <c r="AN36" i="12"/>
  <c r="AJ37" i="12"/>
  <c r="AS9" i="13"/>
  <c r="AR9" i="13"/>
  <c r="AT9" i="13"/>
  <c r="AU9" i="13"/>
  <c r="AQ10" i="13"/>
  <c r="BE37" i="12"/>
  <c r="BI36" i="12"/>
  <c r="BH36" i="12"/>
  <c r="BF36" i="12"/>
  <c r="BG36" i="12"/>
  <c r="BG10" i="12"/>
  <c r="BH10" i="12"/>
  <c r="BF10" i="12"/>
  <c r="BI10" i="12"/>
  <c r="BE11" i="12"/>
  <c r="AX10" i="13"/>
  <c r="BB9" i="13"/>
  <c r="BA9" i="13"/>
  <c r="AY9" i="13"/>
  <c r="AZ9" i="13"/>
  <c r="BH37" i="13"/>
  <c r="BG37" i="13"/>
  <c r="BF37" i="13"/>
  <c r="BI37" i="13"/>
  <c r="BE38" i="13"/>
  <c r="BL10" i="12"/>
  <c r="BP9" i="12"/>
  <c r="BO9" i="12"/>
  <c r="BN9" i="12"/>
  <c r="BM9" i="12"/>
  <c r="BN9" i="13"/>
  <c r="BO9" i="13"/>
  <c r="BP9" i="13"/>
  <c r="BM9" i="13"/>
  <c r="BL10" i="13"/>
  <c r="AS36" i="13"/>
  <c r="AU36" i="13"/>
  <c r="AT36" i="13"/>
  <c r="AR36" i="13"/>
  <c r="AQ37" i="13"/>
  <c r="AM38" i="13"/>
  <c r="AL38" i="13"/>
  <c r="AN38" i="13"/>
  <c r="AK38" i="13"/>
  <c r="AJ39" i="13"/>
  <c r="AD36" i="13"/>
  <c r="AE36" i="13"/>
  <c r="AG36" i="13"/>
  <c r="AF36" i="13"/>
  <c r="AC37" i="13"/>
  <c r="BA9" i="12"/>
  <c r="BB9" i="12"/>
  <c r="AZ9" i="12"/>
  <c r="AY9" i="12"/>
  <c r="AX10" i="12"/>
  <c r="AR11" i="12"/>
  <c r="AT11" i="12"/>
  <c r="AU11" i="12"/>
  <c r="AS11" i="12"/>
  <c r="AQ12" i="12"/>
  <c r="AX37" i="12"/>
  <c r="BB36" i="12"/>
  <c r="AZ36" i="12"/>
  <c r="BA36" i="12"/>
  <c r="AY36" i="12"/>
  <c r="AQ37" i="12"/>
  <c r="AU36" i="12"/>
  <c r="AS36" i="12"/>
  <c r="AT36" i="12"/>
  <c r="AR36" i="12"/>
  <c r="BH10" i="13"/>
  <c r="BG10" i="13"/>
  <c r="BI10" i="13"/>
  <c r="BF10" i="13"/>
  <c r="BE11" i="13"/>
  <c r="AC37" i="12"/>
  <c r="AG36" i="12"/>
  <c r="AE36" i="12"/>
  <c r="AD36" i="12"/>
  <c r="AF36" i="12"/>
  <c r="AJ10" i="12"/>
  <c r="AN9" i="12"/>
  <c r="AK9" i="12"/>
  <c r="AL9" i="12"/>
  <c r="AM9" i="12"/>
  <c r="AL9" i="13"/>
  <c r="AM9" i="13"/>
  <c r="AK9" i="13"/>
  <c r="AN9" i="13"/>
  <c r="AJ10" i="13"/>
  <c r="AY36" i="13"/>
  <c r="AZ36" i="13"/>
  <c r="BA36" i="13"/>
  <c r="BB36" i="13"/>
  <c r="AX37" i="13"/>
  <c r="AF9" i="13"/>
  <c r="AE9" i="13"/>
  <c r="AD9" i="13"/>
  <c r="AG9" i="13"/>
  <c r="AC10" i="13"/>
  <c r="AE10" i="12"/>
  <c r="AF10" i="12"/>
  <c r="AD10" i="12"/>
  <c r="AG10" i="12"/>
  <c r="AC11" i="12"/>
  <c r="S37" i="1"/>
  <c r="S9" i="1"/>
  <c r="AK38" i="1" l="1"/>
  <c r="AJ39" i="1"/>
  <c r="AL39" i="1" s="1"/>
  <c r="AJ10" i="1"/>
  <c r="AL10" i="1" s="1"/>
  <c r="AK9" i="1"/>
  <c r="AM39" i="1"/>
  <c r="AN39" i="1" s="1"/>
  <c r="AO38" i="1"/>
  <c r="AG39" i="1"/>
  <c r="AI38" i="1"/>
  <c r="AD39" i="1"/>
  <c r="AE39" i="1" s="1"/>
  <c r="AF38" i="1"/>
  <c r="AA39" i="1"/>
  <c r="AB39" i="1" s="1"/>
  <c r="AC38" i="1"/>
  <c r="X39" i="1"/>
  <c r="Z38" i="1"/>
  <c r="U39" i="1"/>
  <c r="W38" i="1"/>
  <c r="R39" i="1"/>
  <c r="T38" i="1"/>
  <c r="AM10" i="1"/>
  <c r="AO10" i="1" s="1"/>
  <c r="AN9" i="1"/>
  <c r="AG10" i="1"/>
  <c r="AI9" i="1"/>
  <c r="AD10" i="1"/>
  <c r="AF9" i="1"/>
  <c r="AA10" i="1"/>
  <c r="AC9" i="1"/>
  <c r="AB9" i="1"/>
  <c r="X10" i="1"/>
  <c r="Y10" i="1" s="1"/>
  <c r="Z9" i="1"/>
  <c r="Y9" i="1"/>
  <c r="U11" i="1"/>
  <c r="V11" i="1" s="1"/>
  <c r="W10" i="1"/>
  <c r="T10" i="1"/>
  <c r="BA37" i="13"/>
  <c r="AZ37" i="13"/>
  <c r="AY37" i="13"/>
  <c r="BB37" i="13"/>
  <c r="AX38" i="13"/>
  <c r="BH11" i="13"/>
  <c r="BI11" i="13"/>
  <c r="BF11" i="13"/>
  <c r="BG11" i="13"/>
  <c r="BE12" i="13"/>
  <c r="AZ10" i="12"/>
  <c r="BB10" i="12"/>
  <c r="AY10" i="12"/>
  <c r="BA10" i="12"/>
  <c r="AX11" i="12"/>
  <c r="BN10" i="13"/>
  <c r="BM10" i="13"/>
  <c r="BP10" i="13"/>
  <c r="BO10" i="13"/>
  <c r="BL11" i="13"/>
  <c r="BF11" i="12"/>
  <c r="BG11" i="12"/>
  <c r="BI11" i="12"/>
  <c r="BH11" i="12"/>
  <c r="BE12" i="12"/>
  <c r="AN10" i="13"/>
  <c r="AM10" i="13"/>
  <c r="AL10" i="13"/>
  <c r="AK10" i="13"/>
  <c r="AJ11" i="13"/>
  <c r="AQ38" i="12"/>
  <c r="AU37" i="12"/>
  <c r="AR37" i="12"/>
  <c r="AS37" i="12"/>
  <c r="AT37" i="12"/>
  <c r="AD37" i="13"/>
  <c r="AF37" i="13"/>
  <c r="AE37" i="13"/>
  <c r="AG37" i="13"/>
  <c r="AC38" i="13"/>
  <c r="BL11" i="12"/>
  <c r="BP10" i="12"/>
  <c r="BO10" i="12"/>
  <c r="BM10" i="12"/>
  <c r="BN10" i="12"/>
  <c r="BE38" i="12"/>
  <c r="BI37" i="12"/>
  <c r="BG37" i="12"/>
  <c r="BF37" i="12"/>
  <c r="BH37" i="12"/>
  <c r="AJ11" i="12"/>
  <c r="AN10" i="12"/>
  <c r="AK10" i="12"/>
  <c r="AL10" i="12"/>
  <c r="AM10" i="12"/>
  <c r="AX38" i="12"/>
  <c r="BB37" i="12"/>
  <c r="AY37" i="12"/>
  <c r="BA37" i="12"/>
  <c r="AZ37" i="12"/>
  <c r="AN39" i="13"/>
  <c r="AL39" i="13"/>
  <c r="AM39" i="13"/>
  <c r="AK39" i="13"/>
  <c r="AJ40" i="13"/>
  <c r="BI38" i="13"/>
  <c r="BG38" i="13"/>
  <c r="BH38" i="13"/>
  <c r="BF38" i="13"/>
  <c r="BE39" i="13"/>
  <c r="AR10" i="13"/>
  <c r="AT10" i="13"/>
  <c r="AS10" i="13"/>
  <c r="AU10" i="13"/>
  <c r="AQ11" i="13"/>
  <c r="AC38" i="12"/>
  <c r="AG37" i="12"/>
  <c r="AE37" i="12"/>
  <c r="AD37" i="12"/>
  <c r="AF37" i="12"/>
  <c r="AT12" i="12"/>
  <c r="AU12" i="12"/>
  <c r="AS12" i="12"/>
  <c r="AR12" i="12"/>
  <c r="AQ13" i="12"/>
  <c r="AS37" i="13"/>
  <c r="AU37" i="13"/>
  <c r="AT37" i="13"/>
  <c r="AR37" i="13"/>
  <c r="AQ38" i="13"/>
  <c r="AX11" i="13"/>
  <c r="BA10" i="13"/>
  <c r="AZ10" i="13"/>
  <c r="AY10" i="13"/>
  <c r="BB10" i="13"/>
  <c r="AL37" i="12"/>
  <c r="AN37" i="12"/>
  <c r="AM37" i="12"/>
  <c r="AK37" i="12"/>
  <c r="AJ38" i="12"/>
  <c r="AD11" i="12"/>
  <c r="AE11" i="12"/>
  <c r="AG11" i="12"/>
  <c r="AF11" i="12"/>
  <c r="AC12" i="12"/>
  <c r="AD10" i="13"/>
  <c r="AG10" i="13"/>
  <c r="AF10" i="13"/>
  <c r="AE10" i="13"/>
  <c r="AC11" i="13"/>
  <c r="V38" i="1"/>
  <c r="S38" i="1"/>
  <c r="Y38" i="1"/>
  <c r="AE38" i="1"/>
  <c r="S10" i="1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AJ40" i="1" l="1"/>
  <c r="AL40" i="1" s="1"/>
  <c r="AK39" i="1"/>
  <c r="AK10" i="1"/>
  <c r="AJ11" i="1"/>
  <c r="AL11" i="1" s="1"/>
  <c r="AM40" i="1"/>
  <c r="AN40" i="1" s="1"/>
  <c r="AO39" i="1"/>
  <c r="AG40" i="1"/>
  <c r="AH40" i="1" s="1"/>
  <c r="AI39" i="1"/>
  <c r="AD40" i="1"/>
  <c r="AF39" i="1"/>
  <c r="AA40" i="1"/>
  <c r="AB40" i="1" s="1"/>
  <c r="AC39" i="1"/>
  <c r="X40" i="1"/>
  <c r="Y40" i="1" s="1"/>
  <c r="Z39" i="1"/>
  <c r="U40" i="1"/>
  <c r="V40" i="1" s="1"/>
  <c r="W39" i="1"/>
  <c r="R40" i="1"/>
  <c r="T39" i="1"/>
  <c r="AM11" i="1"/>
  <c r="AO11" i="1" s="1"/>
  <c r="AN10" i="1"/>
  <c r="AG11" i="1"/>
  <c r="AI10" i="1"/>
  <c r="AH10" i="1"/>
  <c r="AD11" i="1"/>
  <c r="AE11" i="1" s="1"/>
  <c r="AF10" i="1"/>
  <c r="AE10" i="1"/>
  <c r="AA11" i="1"/>
  <c r="AB11" i="1" s="1"/>
  <c r="AC10" i="1"/>
  <c r="AB10" i="1"/>
  <c r="X11" i="1"/>
  <c r="Z10" i="1"/>
  <c r="U12" i="1"/>
  <c r="V12" i="1" s="1"/>
  <c r="W11" i="1"/>
  <c r="T11" i="1"/>
  <c r="AK38" i="12"/>
  <c r="AL38" i="12"/>
  <c r="AM38" i="12"/>
  <c r="AN38" i="12"/>
  <c r="AJ39" i="12"/>
  <c r="AC39" i="12"/>
  <c r="AG38" i="12"/>
  <c r="AF38" i="12"/>
  <c r="AE38" i="12"/>
  <c r="AD38" i="12"/>
  <c r="AX39" i="12"/>
  <c r="BB38" i="12"/>
  <c r="AY38" i="12"/>
  <c r="BA38" i="12"/>
  <c r="AZ38" i="12"/>
  <c r="AG38" i="13"/>
  <c r="AE38" i="13"/>
  <c r="AF38" i="13"/>
  <c r="AD38" i="13"/>
  <c r="AC39" i="13"/>
  <c r="BP11" i="13"/>
  <c r="BM11" i="13"/>
  <c r="BO11" i="13"/>
  <c r="BN11" i="13"/>
  <c r="BL12" i="13"/>
  <c r="AX12" i="13"/>
  <c r="AZ11" i="13"/>
  <c r="AY11" i="13"/>
  <c r="BB11" i="13"/>
  <c r="BA11" i="13"/>
  <c r="AS11" i="13"/>
  <c r="AT11" i="13"/>
  <c r="AR11" i="13"/>
  <c r="AU11" i="13"/>
  <c r="AQ12" i="13"/>
  <c r="AJ12" i="12"/>
  <c r="AN11" i="12"/>
  <c r="AM11" i="12"/>
  <c r="AK11" i="12"/>
  <c r="AL11" i="12"/>
  <c r="AQ39" i="12"/>
  <c r="AU38" i="12"/>
  <c r="AR38" i="12"/>
  <c r="AS38" i="12"/>
  <c r="AT38" i="12"/>
  <c r="BB11" i="12"/>
  <c r="AY11" i="12"/>
  <c r="BA11" i="12"/>
  <c r="AZ11" i="12"/>
  <c r="AX12" i="12"/>
  <c r="AT38" i="13"/>
  <c r="AU38" i="13"/>
  <c r="AR38" i="13"/>
  <c r="AS38" i="13"/>
  <c r="AQ39" i="13"/>
  <c r="BI39" i="13"/>
  <c r="BG39" i="13"/>
  <c r="BH39" i="13"/>
  <c r="BF39" i="13"/>
  <c r="BE40" i="13"/>
  <c r="BE39" i="12"/>
  <c r="BI38" i="12"/>
  <c r="BF38" i="12"/>
  <c r="BH38" i="12"/>
  <c r="BG38" i="12"/>
  <c r="AM11" i="13"/>
  <c r="AL11" i="13"/>
  <c r="AK11" i="13"/>
  <c r="AN11" i="13"/>
  <c r="AJ12" i="13"/>
  <c r="BF12" i="13"/>
  <c r="BI12" i="13"/>
  <c r="BH12" i="13"/>
  <c r="BG12" i="13"/>
  <c r="BE13" i="13"/>
  <c r="AU13" i="12"/>
  <c r="AS13" i="12"/>
  <c r="AR13" i="12"/>
  <c r="AT13" i="12"/>
  <c r="AQ14" i="12"/>
  <c r="AK40" i="13"/>
  <c r="AN40" i="13"/>
  <c r="AM40" i="13"/>
  <c r="AL40" i="13"/>
  <c r="AJ41" i="13"/>
  <c r="BL12" i="12"/>
  <c r="BP11" i="12"/>
  <c r="BM11" i="12"/>
  <c r="BO11" i="12"/>
  <c r="BN11" i="12"/>
  <c r="BH12" i="12"/>
  <c r="BG12" i="12"/>
  <c r="BI12" i="12"/>
  <c r="BF12" i="12"/>
  <c r="BE13" i="12"/>
  <c r="AZ38" i="13"/>
  <c r="BB38" i="13"/>
  <c r="BA38" i="13"/>
  <c r="AY38" i="13"/>
  <c r="AX39" i="13"/>
  <c r="AF11" i="13"/>
  <c r="AE11" i="13"/>
  <c r="AD11" i="13"/>
  <c r="AG11" i="13"/>
  <c r="AC12" i="13"/>
  <c r="AE12" i="12"/>
  <c r="AF12" i="12"/>
  <c r="AG12" i="12"/>
  <c r="AD12" i="12"/>
  <c r="AC13" i="12"/>
  <c r="S39" i="1"/>
  <c r="AH39" i="1"/>
  <c r="Y39" i="1"/>
  <c r="V39" i="1"/>
  <c r="S11" i="1"/>
  <c r="E3" i="3"/>
  <c r="AK40" i="1" l="1"/>
  <c r="AJ41" i="1"/>
  <c r="AL41" i="1" s="1"/>
  <c r="AJ12" i="1"/>
  <c r="AL12" i="1" s="1"/>
  <c r="AK11" i="1"/>
  <c r="AM41" i="1"/>
  <c r="AN41" i="1" s="1"/>
  <c r="AO40" i="1"/>
  <c r="AG41" i="1"/>
  <c r="AI40" i="1"/>
  <c r="AD41" i="1"/>
  <c r="AE41" i="1" s="1"/>
  <c r="AF40" i="1"/>
  <c r="AA41" i="1"/>
  <c r="AB41" i="1" s="1"/>
  <c r="AC40" i="1"/>
  <c r="X41" i="1"/>
  <c r="Z40" i="1"/>
  <c r="U41" i="1"/>
  <c r="W40" i="1"/>
  <c r="R41" i="1"/>
  <c r="S41" i="1" s="1"/>
  <c r="T40" i="1"/>
  <c r="AM12" i="1"/>
  <c r="AO12" i="1" s="1"/>
  <c r="AN11" i="1"/>
  <c r="AG12" i="1"/>
  <c r="AH12" i="1" s="1"/>
  <c r="AI11" i="1"/>
  <c r="AH11" i="1"/>
  <c r="AD12" i="1"/>
  <c r="AE12" i="1" s="1"/>
  <c r="AF11" i="1"/>
  <c r="AA12" i="1"/>
  <c r="AC11" i="1"/>
  <c r="X12" i="1"/>
  <c r="Z11" i="1"/>
  <c r="Y11" i="1"/>
  <c r="U13" i="1"/>
  <c r="V13" i="1" s="1"/>
  <c r="W12" i="1"/>
  <c r="T12" i="1"/>
  <c r="BB39" i="13"/>
  <c r="BA39" i="13"/>
  <c r="AY39" i="13"/>
  <c r="AZ39" i="13"/>
  <c r="AX40" i="13"/>
  <c r="AT14" i="12"/>
  <c r="AU14" i="12"/>
  <c r="AS14" i="12"/>
  <c r="AR14" i="12"/>
  <c r="AQ15" i="12"/>
  <c r="BH40" i="13"/>
  <c r="BF40" i="13"/>
  <c r="BG40" i="13"/>
  <c r="BI40" i="13"/>
  <c r="BE41" i="13"/>
  <c r="AJ13" i="12"/>
  <c r="AN12" i="12"/>
  <c r="AM12" i="12"/>
  <c r="AL12" i="12"/>
  <c r="AK12" i="12"/>
  <c r="AE39" i="13"/>
  <c r="AG39" i="13"/>
  <c r="AF39" i="13"/>
  <c r="AD39" i="13"/>
  <c r="AC40" i="13"/>
  <c r="BF13" i="12"/>
  <c r="BG13" i="12"/>
  <c r="BH13" i="12"/>
  <c r="BI13" i="12"/>
  <c r="BE14" i="12"/>
  <c r="BI13" i="13"/>
  <c r="BH13" i="13"/>
  <c r="BG13" i="13"/>
  <c r="BF13" i="13"/>
  <c r="BE14" i="13"/>
  <c r="AS39" i="13"/>
  <c r="AT39" i="13"/>
  <c r="AR39" i="13"/>
  <c r="AU39" i="13"/>
  <c r="AQ40" i="13"/>
  <c r="AU12" i="13"/>
  <c r="AT12" i="13"/>
  <c r="AS12" i="13"/>
  <c r="AR12" i="13"/>
  <c r="AQ13" i="13"/>
  <c r="AX40" i="12"/>
  <c r="BB39" i="12"/>
  <c r="AZ39" i="12"/>
  <c r="BA39" i="12"/>
  <c r="AY39" i="12"/>
  <c r="BL13" i="12"/>
  <c r="BP12" i="12"/>
  <c r="BO12" i="12"/>
  <c r="BM12" i="12"/>
  <c r="BN12" i="12"/>
  <c r="AL12" i="13"/>
  <c r="AK12" i="13"/>
  <c r="AM12" i="13"/>
  <c r="AN12" i="13"/>
  <c r="AJ13" i="13"/>
  <c r="BB12" i="12"/>
  <c r="AZ12" i="12"/>
  <c r="AY12" i="12"/>
  <c r="BA12" i="12"/>
  <c r="AX13" i="12"/>
  <c r="AX13" i="13"/>
  <c r="AZ12" i="13"/>
  <c r="AY12" i="13"/>
  <c r="BB12" i="13"/>
  <c r="BA12" i="13"/>
  <c r="AC40" i="12"/>
  <c r="AG39" i="12"/>
  <c r="AE39" i="12"/>
  <c r="AF39" i="12"/>
  <c r="AD39" i="12"/>
  <c r="AL41" i="13"/>
  <c r="AM41" i="13"/>
  <c r="AN41" i="13"/>
  <c r="AK41" i="13"/>
  <c r="AJ42" i="13"/>
  <c r="BE40" i="12"/>
  <c r="BI39" i="12"/>
  <c r="BH39" i="12"/>
  <c r="BG39" i="12"/>
  <c r="BF39" i="12"/>
  <c r="AQ40" i="12"/>
  <c r="AU39" i="12"/>
  <c r="AT39" i="12"/>
  <c r="AS39" i="12"/>
  <c r="AR39" i="12"/>
  <c r="BM12" i="13"/>
  <c r="BO12" i="13"/>
  <c r="BP12" i="13"/>
  <c r="BN12" i="13"/>
  <c r="BL13" i="13"/>
  <c r="AL39" i="12"/>
  <c r="AM39" i="12"/>
  <c r="AK39" i="12"/>
  <c r="AN39" i="12"/>
  <c r="AJ40" i="12"/>
  <c r="AD13" i="12"/>
  <c r="AE13" i="12"/>
  <c r="AG13" i="12"/>
  <c r="AF13" i="12"/>
  <c r="AC14" i="12"/>
  <c r="AG12" i="13"/>
  <c r="AD12" i="13"/>
  <c r="AF12" i="13"/>
  <c r="AE12" i="13"/>
  <c r="AC13" i="13"/>
  <c r="AE40" i="1"/>
  <c r="S40" i="1"/>
  <c r="S12" i="1"/>
  <c r="A3" i="3"/>
  <c r="V3" i="3" s="1"/>
  <c r="A3" i="2"/>
  <c r="AC3" i="2" s="1"/>
  <c r="AJ13" i="1" l="1"/>
  <c r="AL13" i="1" s="1"/>
  <c r="AJ42" i="1"/>
  <c r="AL42" i="1" s="1"/>
  <c r="AK12" i="1"/>
  <c r="AK41" i="1"/>
  <c r="AM42" i="1"/>
  <c r="AN42" i="1" s="1"/>
  <c r="AO41" i="1"/>
  <c r="AG42" i="1"/>
  <c r="AH42" i="1" s="1"/>
  <c r="AI41" i="1"/>
  <c r="AD42" i="1"/>
  <c r="AE42" i="1" s="1"/>
  <c r="AF41" i="1"/>
  <c r="AA42" i="1"/>
  <c r="AC41" i="1"/>
  <c r="X42" i="1"/>
  <c r="Z41" i="1"/>
  <c r="U42" i="1"/>
  <c r="V42" i="1" s="1"/>
  <c r="W41" i="1"/>
  <c r="V41" i="1"/>
  <c r="R42" i="1"/>
  <c r="T41" i="1"/>
  <c r="AM13" i="1"/>
  <c r="AO13" i="1" s="1"/>
  <c r="AN12" i="1"/>
  <c r="AG13" i="1"/>
  <c r="AH13" i="1" s="1"/>
  <c r="AI12" i="1"/>
  <c r="AD13" i="1"/>
  <c r="AE13" i="1" s="1"/>
  <c r="AF12" i="1"/>
  <c r="AA13" i="1"/>
  <c r="AB13" i="1" s="1"/>
  <c r="AC12" i="1"/>
  <c r="AB12" i="1"/>
  <c r="X13" i="1"/>
  <c r="Z12" i="1"/>
  <c r="Y12" i="1"/>
  <c r="U14" i="1"/>
  <c r="V14" i="1" s="1"/>
  <c r="W13" i="1"/>
  <c r="T13" i="1"/>
  <c r="AL40" i="12"/>
  <c r="AM40" i="12"/>
  <c r="AN40" i="12"/>
  <c r="AK40" i="12"/>
  <c r="AJ41" i="12"/>
  <c r="AM42" i="13"/>
  <c r="AN42" i="13"/>
  <c r="AK42" i="13"/>
  <c r="AL42" i="13"/>
  <c r="AJ43" i="13"/>
  <c r="AK13" i="13"/>
  <c r="AL13" i="13"/>
  <c r="AM13" i="13"/>
  <c r="AN13" i="13"/>
  <c r="AJ14" i="13"/>
  <c r="AQ41" i="13"/>
  <c r="AS40" i="13"/>
  <c r="AU40" i="13"/>
  <c r="AT40" i="13"/>
  <c r="AR40" i="13"/>
  <c r="AJ14" i="12"/>
  <c r="AN13" i="12"/>
  <c r="AL13" i="12"/>
  <c r="AK13" i="12"/>
  <c r="AM13" i="12"/>
  <c r="BN13" i="13"/>
  <c r="BO13" i="13"/>
  <c r="BM13" i="13"/>
  <c r="BP13" i="13"/>
  <c r="BL14" i="13"/>
  <c r="AC41" i="12"/>
  <c r="AG40" i="12"/>
  <c r="AE40" i="12"/>
  <c r="AD40" i="12"/>
  <c r="AF40" i="12"/>
  <c r="BL14" i="12"/>
  <c r="BP13" i="12"/>
  <c r="BM13" i="12"/>
  <c r="BO13" i="12"/>
  <c r="BN13" i="12"/>
  <c r="BH14" i="13"/>
  <c r="BF14" i="13"/>
  <c r="BG14" i="13"/>
  <c r="BI14" i="13"/>
  <c r="BE15" i="13"/>
  <c r="BG41" i="13"/>
  <c r="BI41" i="13"/>
  <c r="BF41" i="13"/>
  <c r="BH41" i="13"/>
  <c r="BE42" i="13"/>
  <c r="AQ41" i="12"/>
  <c r="AU40" i="12"/>
  <c r="AS40" i="12"/>
  <c r="AR40" i="12"/>
  <c r="AT40" i="12"/>
  <c r="AX14" i="13"/>
  <c r="BB13" i="13"/>
  <c r="BA13" i="13"/>
  <c r="AZ13" i="13"/>
  <c r="AY13" i="13"/>
  <c r="AX41" i="12"/>
  <c r="BB40" i="12"/>
  <c r="AY40" i="12"/>
  <c r="BA40" i="12"/>
  <c r="AZ40" i="12"/>
  <c r="BG14" i="12"/>
  <c r="BH14" i="12"/>
  <c r="BF14" i="12"/>
  <c r="BI14" i="12"/>
  <c r="BE15" i="12"/>
  <c r="AS15" i="12"/>
  <c r="AT15" i="12"/>
  <c r="AR15" i="12"/>
  <c r="AU15" i="12"/>
  <c r="AQ16" i="12"/>
  <c r="BE41" i="12"/>
  <c r="BI40" i="12"/>
  <c r="BG40" i="12"/>
  <c r="BF40" i="12"/>
  <c r="BH40" i="12"/>
  <c r="BB13" i="12"/>
  <c r="AZ13" i="12"/>
  <c r="AY13" i="12"/>
  <c r="BA13" i="12"/>
  <c r="AX14" i="12"/>
  <c r="AQ14" i="13"/>
  <c r="AS13" i="13"/>
  <c r="AR13" i="13"/>
  <c r="AT13" i="13"/>
  <c r="AU13" i="13"/>
  <c r="AD40" i="13"/>
  <c r="AE40" i="13"/>
  <c r="AG40" i="13"/>
  <c r="AF40" i="13"/>
  <c r="AC41" i="13"/>
  <c r="AZ40" i="13"/>
  <c r="BA40" i="13"/>
  <c r="AY40" i="13"/>
  <c r="BB40" i="13"/>
  <c r="AX41" i="13"/>
  <c r="AG13" i="13"/>
  <c r="AF13" i="13"/>
  <c r="AE13" i="13"/>
  <c r="AD13" i="13"/>
  <c r="AC14" i="13"/>
  <c r="AE14" i="12"/>
  <c r="AF14" i="12"/>
  <c r="AD14" i="12"/>
  <c r="AG14" i="12"/>
  <c r="AC15" i="12"/>
  <c r="Y41" i="1"/>
  <c r="AH41" i="1"/>
  <c r="S13" i="1"/>
  <c r="W1000" i="3"/>
  <c r="W996" i="3"/>
  <c r="W992" i="3"/>
  <c r="W988" i="3"/>
  <c r="W984" i="3"/>
  <c r="W980" i="3"/>
  <c r="W976" i="3"/>
  <c r="W972" i="3"/>
  <c r="W968" i="3"/>
  <c r="W964" i="3"/>
  <c r="W960" i="3"/>
  <c r="W956" i="3"/>
  <c r="W952" i="3"/>
  <c r="W948" i="3"/>
  <c r="W944" i="3"/>
  <c r="W940" i="3"/>
  <c r="W936" i="3"/>
  <c r="W932" i="3"/>
  <c r="W928" i="3"/>
  <c r="W924" i="3"/>
  <c r="W920" i="3"/>
  <c r="W916" i="3"/>
  <c r="W912" i="3"/>
  <c r="W908" i="3"/>
  <c r="W904" i="3"/>
  <c r="W900" i="3"/>
  <c r="W896" i="3"/>
  <c r="W892" i="3"/>
  <c r="W888" i="3"/>
  <c r="W884" i="3"/>
  <c r="W880" i="3"/>
  <c r="W876" i="3"/>
  <c r="W872" i="3"/>
  <c r="W868" i="3"/>
  <c r="W864" i="3"/>
  <c r="W860" i="3"/>
  <c r="W856" i="3"/>
  <c r="W852" i="3"/>
  <c r="W848" i="3"/>
  <c r="W844" i="3"/>
  <c r="W840" i="3"/>
  <c r="W836" i="3"/>
  <c r="W832" i="3"/>
  <c r="W828" i="3"/>
  <c r="W824" i="3"/>
  <c r="W820" i="3"/>
  <c r="W816" i="3"/>
  <c r="W812" i="3"/>
  <c r="W808" i="3"/>
  <c r="W804" i="3"/>
  <c r="W800" i="3"/>
  <c r="W796" i="3"/>
  <c r="W792" i="3"/>
  <c r="W788" i="3"/>
  <c r="W784" i="3"/>
  <c r="W780" i="3"/>
  <c r="W776" i="3"/>
  <c r="W772" i="3"/>
  <c r="W768" i="3"/>
  <c r="W764" i="3"/>
  <c r="W760" i="3"/>
  <c r="W756" i="3"/>
  <c r="W752" i="3"/>
  <c r="W748" i="3"/>
  <c r="W744" i="3"/>
  <c r="W740" i="3"/>
  <c r="W736" i="3"/>
  <c r="W732" i="3"/>
  <c r="W728" i="3"/>
  <c r="W724" i="3"/>
  <c r="W720" i="3"/>
  <c r="W716" i="3"/>
  <c r="W712" i="3"/>
  <c r="W708" i="3"/>
  <c r="W704" i="3"/>
  <c r="W700" i="3"/>
  <c r="W696" i="3"/>
  <c r="W692" i="3"/>
  <c r="W688" i="3"/>
  <c r="W684" i="3"/>
  <c r="W680" i="3"/>
  <c r="W676" i="3"/>
  <c r="W672" i="3"/>
  <c r="W668" i="3"/>
  <c r="W1003" i="3"/>
  <c r="W999" i="3"/>
  <c r="W995" i="3"/>
  <c r="W991" i="3"/>
  <c r="W987" i="3"/>
  <c r="W983" i="3"/>
  <c r="W979" i="3"/>
  <c r="W975" i="3"/>
  <c r="W971" i="3"/>
  <c r="W967" i="3"/>
  <c r="W963" i="3"/>
  <c r="W959" i="3"/>
  <c r="W955" i="3"/>
  <c r="W951" i="3"/>
  <c r="W947" i="3"/>
  <c r="W943" i="3"/>
  <c r="W939" i="3"/>
  <c r="W935" i="3"/>
  <c r="W931" i="3"/>
  <c r="W927" i="3"/>
  <c r="W923" i="3"/>
  <c r="W919" i="3"/>
  <c r="W915" i="3"/>
  <c r="W911" i="3"/>
  <c r="W907" i="3"/>
  <c r="W903" i="3"/>
  <c r="W899" i="3"/>
  <c r="W895" i="3"/>
  <c r="W891" i="3"/>
  <c r="W887" i="3"/>
  <c r="W883" i="3"/>
  <c r="W879" i="3"/>
  <c r="W875" i="3"/>
  <c r="W871" i="3"/>
  <c r="W867" i="3"/>
  <c r="W863" i="3"/>
  <c r="W859" i="3"/>
  <c r="W855" i="3"/>
  <c r="W851" i="3"/>
  <c r="W847" i="3"/>
  <c r="W843" i="3"/>
  <c r="W839" i="3"/>
  <c r="W835" i="3"/>
  <c r="W831" i="3"/>
  <c r="W827" i="3"/>
  <c r="W823" i="3"/>
  <c r="W819" i="3"/>
  <c r="W815" i="3"/>
  <c r="W811" i="3"/>
  <c r="W807" i="3"/>
  <c r="W803" i="3"/>
  <c r="W799" i="3"/>
  <c r="W795" i="3"/>
  <c r="W791" i="3"/>
  <c r="W787" i="3"/>
  <c r="W783" i="3"/>
  <c r="W779" i="3"/>
  <c r="W775" i="3"/>
  <c r="W771" i="3"/>
  <c r="W767" i="3"/>
  <c r="W763" i="3"/>
  <c r="W759" i="3"/>
  <c r="W755" i="3"/>
  <c r="W751" i="3"/>
  <c r="W747" i="3"/>
  <c r="W743" i="3"/>
  <c r="W739" i="3"/>
  <c r="W735" i="3"/>
  <c r="W731" i="3"/>
  <c r="W727" i="3"/>
  <c r="W723" i="3"/>
  <c r="W719" i="3"/>
  <c r="W715" i="3"/>
  <c r="W711" i="3"/>
  <c r="W707" i="3"/>
  <c r="W703" i="3"/>
  <c r="W699" i="3"/>
  <c r="W695" i="3"/>
  <c r="W691" i="3"/>
  <c r="W687" i="3"/>
  <c r="W683" i="3"/>
  <c r="W679" i="3"/>
  <c r="W675" i="3"/>
  <c r="W671" i="3"/>
  <c r="W667" i="3"/>
  <c r="W1002" i="3"/>
  <c r="W998" i="3"/>
  <c r="W994" i="3"/>
  <c r="W990" i="3"/>
  <c r="W986" i="3"/>
  <c r="W982" i="3"/>
  <c r="W978" i="3"/>
  <c r="W974" i="3"/>
  <c r="W970" i="3"/>
  <c r="W966" i="3"/>
  <c r="W962" i="3"/>
  <c r="W958" i="3"/>
  <c r="W954" i="3"/>
  <c r="W950" i="3"/>
  <c r="W946" i="3"/>
  <c r="W942" i="3"/>
  <c r="W938" i="3"/>
  <c r="W934" i="3"/>
  <c r="W930" i="3"/>
  <c r="W926" i="3"/>
  <c r="W922" i="3"/>
  <c r="W918" i="3"/>
  <c r="W914" i="3"/>
  <c r="W910" i="3"/>
  <c r="W906" i="3"/>
  <c r="W902" i="3"/>
  <c r="W898" i="3"/>
  <c r="W894" i="3"/>
  <c r="W890" i="3"/>
  <c r="W886" i="3"/>
  <c r="W882" i="3"/>
  <c r="W878" i="3"/>
  <c r="W874" i="3"/>
  <c r="W870" i="3"/>
  <c r="W866" i="3"/>
  <c r="W862" i="3"/>
  <c r="W858" i="3"/>
  <c r="W854" i="3"/>
  <c r="W850" i="3"/>
  <c r="W846" i="3"/>
  <c r="W842" i="3"/>
  <c r="W838" i="3"/>
  <c r="W834" i="3"/>
  <c r="W830" i="3"/>
  <c r="W826" i="3"/>
  <c r="W822" i="3"/>
  <c r="W818" i="3"/>
  <c r="W814" i="3"/>
  <c r="W810" i="3"/>
  <c r="W806" i="3"/>
  <c r="W802" i="3"/>
  <c r="W798" i="3"/>
  <c r="W794" i="3"/>
  <c r="W790" i="3"/>
  <c r="W786" i="3"/>
  <c r="W782" i="3"/>
  <c r="W778" i="3"/>
  <c r="W774" i="3"/>
  <c r="W770" i="3"/>
  <c r="W766" i="3"/>
  <c r="W762" i="3"/>
  <c r="W758" i="3"/>
  <c r="W754" i="3"/>
  <c r="W750" i="3"/>
  <c r="W746" i="3"/>
  <c r="W742" i="3"/>
  <c r="W738" i="3"/>
  <c r="W734" i="3"/>
  <c r="W730" i="3"/>
  <c r="W726" i="3"/>
  <c r="W722" i="3"/>
  <c r="W718" i="3"/>
  <c r="W714" i="3"/>
  <c r="W710" i="3"/>
  <c r="W706" i="3"/>
  <c r="W702" i="3"/>
  <c r="W698" i="3"/>
  <c r="W694" i="3"/>
  <c r="W690" i="3"/>
  <c r="W686" i="3"/>
  <c r="W682" i="3"/>
  <c r="W678" i="3"/>
  <c r="W674" i="3"/>
  <c r="W670" i="3"/>
  <c r="W666" i="3"/>
  <c r="W993" i="3"/>
  <c r="W977" i="3"/>
  <c r="W961" i="3"/>
  <c r="W945" i="3"/>
  <c r="W929" i="3"/>
  <c r="W913" i="3"/>
  <c r="W897" i="3"/>
  <c r="W881" i="3"/>
  <c r="W865" i="3"/>
  <c r="W849" i="3"/>
  <c r="W833" i="3"/>
  <c r="W817" i="3"/>
  <c r="W801" i="3"/>
  <c r="W785" i="3"/>
  <c r="W769" i="3"/>
  <c r="W753" i="3"/>
  <c r="W737" i="3"/>
  <c r="W721" i="3"/>
  <c r="W705" i="3"/>
  <c r="W689" i="3"/>
  <c r="W673" i="3"/>
  <c r="W663" i="3"/>
  <c r="W659" i="3"/>
  <c r="W655" i="3"/>
  <c r="W651" i="3"/>
  <c r="W647" i="3"/>
  <c r="W643" i="3"/>
  <c r="W639" i="3"/>
  <c r="W635" i="3"/>
  <c r="W631" i="3"/>
  <c r="W627" i="3"/>
  <c r="W623" i="3"/>
  <c r="W619" i="3"/>
  <c r="W615" i="3"/>
  <c r="W611" i="3"/>
  <c r="W607" i="3"/>
  <c r="W603" i="3"/>
  <c r="W599" i="3"/>
  <c r="W595" i="3"/>
  <c r="W591" i="3"/>
  <c r="W587" i="3"/>
  <c r="W583" i="3"/>
  <c r="W579" i="3"/>
  <c r="W575" i="3"/>
  <c r="W571" i="3"/>
  <c r="W567" i="3"/>
  <c r="W563" i="3"/>
  <c r="W559" i="3"/>
  <c r="W555" i="3"/>
  <c r="W551" i="3"/>
  <c r="W547" i="3"/>
  <c r="W543" i="3"/>
  <c r="W539" i="3"/>
  <c r="W535" i="3"/>
  <c r="W531" i="3"/>
  <c r="W527" i="3"/>
  <c r="W523" i="3"/>
  <c r="W519" i="3"/>
  <c r="W515" i="3"/>
  <c r="W511" i="3"/>
  <c r="W507" i="3"/>
  <c r="W503" i="3"/>
  <c r="W499" i="3"/>
  <c r="W495" i="3"/>
  <c r="W491" i="3"/>
  <c r="W487" i="3"/>
  <c r="W483" i="3"/>
  <c r="W479" i="3"/>
  <c r="W475" i="3"/>
  <c r="W471" i="3"/>
  <c r="W467" i="3"/>
  <c r="W463" i="3"/>
  <c r="W459" i="3"/>
  <c r="W455" i="3"/>
  <c r="W451" i="3"/>
  <c r="W447" i="3"/>
  <c r="W443" i="3"/>
  <c r="W439" i="3"/>
  <c r="W435" i="3"/>
  <c r="W431" i="3"/>
  <c r="W427" i="3"/>
  <c r="W423" i="3"/>
  <c r="W419" i="3"/>
  <c r="W415" i="3"/>
  <c r="W411" i="3"/>
  <c r="W989" i="3"/>
  <c r="W973" i="3"/>
  <c r="W957" i="3"/>
  <c r="W941" i="3"/>
  <c r="W925" i="3"/>
  <c r="W909" i="3"/>
  <c r="W893" i="3"/>
  <c r="W877" i="3"/>
  <c r="W861" i="3"/>
  <c r="W845" i="3"/>
  <c r="W829" i="3"/>
  <c r="W813" i="3"/>
  <c r="W797" i="3"/>
  <c r="W781" i="3"/>
  <c r="W765" i="3"/>
  <c r="W749" i="3"/>
  <c r="W733" i="3"/>
  <c r="W717" i="3"/>
  <c r="W701" i="3"/>
  <c r="W685" i="3"/>
  <c r="W669" i="3"/>
  <c r="W662" i="3"/>
  <c r="W658" i="3"/>
  <c r="W654" i="3"/>
  <c r="W650" i="3"/>
  <c r="W646" i="3"/>
  <c r="W642" i="3"/>
  <c r="W638" i="3"/>
  <c r="W634" i="3"/>
  <c r="W630" i="3"/>
  <c r="W626" i="3"/>
  <c r="W622" i="3"/>
  <c r="W618" i="3"/>
  <c r="W614" i="3"/>
  <c r="W610" i="3"/>
  <c r="W606" i="3"/>
  <c r="W602" i="3"/>
  <c r="W598" i="3"/>
  <c r="W594" i="3"/>
  <c r="W590" i="3"/>
  <c r="W586" i="3"/>
  <c r="W582" i="3"/>
  <c r="W578" i="3"/>
  <c r="W574" i="3"/>
  <c r="W570" i="3"/>
  <c r="W566" i="3"/>
  <c r="W562" i="3"/>
  <c r="W558" i="3"/>
  <c r="W554" i="3"/>
  <c r="W550" i="3"/>
  <c r="W546" i="3"/>
  <c r="W542" i="3"/>
  <c r="W538" i="3"/>
  <c r="W534" i="3"/>
  <c r="W530" i="3"/>
  <c r="W526" i="3"/>
  <c r="W522" i="3"/>
  <c r="W518" i="3"/>
  <c r="W514" i="3"/>
  <c r="W510" i="3"/>
  <c r="W506" i="3"/>
  <c r="W502" i="3"/>
  <c r="W498" i="3"/>
  <c r="W494" i="3"/>
  <c r="W490" i="3"/>
  <c r="W486" i="3"/>
  <c r="W482" i="3"/>
  <c r="W478" i="3"/>
  <c r="W474" i="3"/>
  <c r="W470" i="3"/>
  <c r="W466" i="3"/>
  <c r="W462" i="3"/>
  <c r="W458" i="3"/>
  <c r="W454" i="3"/>
  <c r="W450" i="3"/>
  <c r="W446" i="3"/>
  <c r="W442" i="3"/>
  <c r="W438" i="3"/>
  <c r="W434" i="3"/>
  <c r="W430" i="3"/>
  <c r="W426" i="3"/>
  <c r="W422" i="3"/>
  <c r="W418" i="3"/>
  <c r="W414" i="3"/>
  <c r="W410" i="3"/>
  <c r="W1001" i="3"/>
  <c r="W985" i="3"/>
  <c r="W969" i="3"/>
  <c r="W953" i="3"/>
  <c r="W937" i="3"/>
  <c r="W921" i="3"/>
  <c r="W905" i="3"/>
  <c r="W889" i="3"/>
  <c r="W873" i="3"/>
  <c r="W857" i="3"/>
  <c r="W841" i="3"/>
  <c r="W825" i="3"/>
  <c r="W809" i="3"/>
  <c r="W793" i="3"/>
  <c r="W777" i="3"/>
  <c r="W761" i="3"/>
  <c r="W745" i="3"/>
  <c r="W729" i="3"/>
  <c r="W713" i="3"/>
  <c r="W697" i="3"/>
  <c r="W681" i="3"/>
  <c r="W665" i="3"/>
  <c r="W661" i="3"/>
  <c r="W657" i="3"/>
  <c r="W653" i="3"/>
  <c r="W649" i="3"/>
  <c r="W645" i="3"/>
  <c r="W641" i="3"/>
  <c r="W637" i="3"/>
  <c r="W633" i="3"/>
  <c r="W629" i="3"/>
  <c r="W625" i="3"/>
  <c r="W621" i="3"/>
  <c r="W617" i="3"/>
  <c r="W613" i="3"/>
  <c r="W609" i="3"/>
  <c r="W605" i="3"/>
  <c r="W601" i="3"/>
  <c r="W597" i="3"/>
  <c r="W593" i="3"/>
  <c r="W589" i="3"/>
  <c r="W585" i="3"/>
  <c r="W581" i="3"/>
  <c r="W577" i="3"/>
  <c r="W573" i="3"/>
  <c r="W569" i="3"/>
  <c r="W565" i="3"/>
  <c r="W561" i="3"/>
  <c r="W557" i="3"/>
  <c r="W553" i="3"/>
  <c r="W549" i="3"/>
  <c r="W545" i="3"/>
  <c r="W541" i="3"/>
  <c r="W537" i="3"/>
  <c r="W533" i="3"/>
  <c r="W529" i="3"/>
  <c r="W525" i="3"/>
  <c r="W521" i="3"/>
  <c r="W517" i="3"/>
  <c r="W513" i="3"/>
  <c r="W509" i="3"/>
  <c r="W505" i="3"/>
  <c r="W501" i="3"/>
  <c r="W497" i="3"/>
  <c r="W493" i="3"/>
  <c r="W489" i="3"/>
  <c r="W485" i="3"/>
  <c r="W481" i="3"/>
  <c r="W477" i="3"/>
  <c r="W473" i="3"/>
  <c r="W469" i="3"/>
  <c r="W465" i="3"/>
  <c r="W461" i="3"/>
  <c r="W457" i="3"/>
  <c r="W453" i="3"/>
  <c r="W449" i="3"/>
  <c r="W445" i="3"/>
  <c r="W441" i="3"/>
  <c r="W437" i="3"/>
  <c r="W433" i="3"/>
  <c r="W429" i="3"/>
  <c r="W425" i="3"/>
  <c r="W421" i="3"/>
  <c r="W417" i="3"/>
  <c r="W413" i="3"/>
  <c r="W409" i="3"/>
  <c r="W997" i="3"/>
  <c r="W981" i="3"/>
  <c r="W965" i="3"/>
  <c r="W949" i="3"/>
  <c r="W933" i="3"/>
  <c r="W917" i="3"/>
  <c r="W901" i="3"/>
  <c r="W885" i="3"/>
  <c r="W869" i="3"/>
  <c r="W853" i="3"/>
  <c r="W837" i="3"/>
  <c r="W821" i="3"/>
  <c r="W805" i="3"/>
  <c r="W789" i="3"/>
  <c r="W773" i="3"/>
  <c r="W757" i="3"/>
  <c r="W741" i="3"/>
  <c r="W725" i="3"/>
  <c r="W709" i="3"/>
  <c r="W693" i="3"/>
  <c r="W677" i="3"/>
  <c r="W664" i="3"/>
  <c r="W660" i="3"/>
  <c r="W656" i="3"/>
  <c r="W652" i="3"/>
  <c r="W648" i="3"/>
  <c r="W644" i="3"/>
  <c r="W640" i="3"/>
  <c r="W636" i="3"/>
  <c r="W632" i="3"/>
  <c r="W628" i="3"/>
  <c r="W624" i="3"/>
  <c r="W620" i="3"/>
  <c r="W616" i="3"/>
  <c r="W612" i="3"/>
  <c r="W608" i="3"/>
  <c r="W604" i="3"/>
  <c r="W600" i="3"/>
  <c r="W596" i="3"/>
  <c r="W592" i="3"/>
  <c r="W588" i="3"/>
  <c r="W584" i="3"/>
  <c r="W580" i="3"/>
  <c r="W576" i="3"/>
  <c r="W572" i="3"/>
  <c r="W568" i="3"/>
  <c r="W564" i="3"/>
  <c r="W560" i="3"/>
  <c r="W556" i="3"/>
  <c r="W552" i="3"/>
  <c r="W548" i="3"/>
  <c r="W544" i="3"/>
  <c r="W540" i="3"/>
  <c r="W536" i="3"/>
  <c r="W532" i="3"/>
  <c r="W528" i="3"/>
  <c r="W524" i="3"/>
  <c r="W520" i="3"/>
  <c r="W516" i="3"/>
  <c r="W512" i="3"/>
  <c r="W508" i="3"/>
  <c r="W504" i="3"/>
  <c r="W500" i="3"/>
  <c r="W496" i="3"/>
  <c r="W492" i="3"/>
  <c r="W488" i="3"/>
  <c r="W484" i="3"/>
  <c r="W480" i="3"/>
  <c r="W476" i="3"/>
  <c r="W472" i="3"/>
  <c r="W468" i="3"/>
  <c r="W464" i="3"/>
  <c r="W460" i="3"/>
  <c r="W456" i="3"/>
  <c r="W452" i="3"/>
  <c r="W448" i="3"/>
  <c r="W444" i="3"/>
  <c r="W440" i="3"/>
  <c r="W436" i="3"/>
  <c r="W432" i="3"/>
  <c r="W428" i="3"/>
  <c r="W424" i="3"/>
  <c r="W420" i="3"/>
  <c r="W416" i="3"/>
  <c r="W412" i="3"/>
  <c r="W406" i="3"/>
  <c r="W402" i="3"/>
  <c r="W398" i="3"/>
  <c r="W394" i="3"/>
  <c r="W390" i="3"/>
  <c r="W386" i="3"/>
  <c r="W382" i="3"/>
  <c r="W378" i="3"/>
  <c r="W374" i="3"/>
  <c r="W370" i="3"/>
  <c r="W366" i="3"/>
  <c r="W362" i="3"/>
  <c r="W358" i="3"/>
  <c r="W354" i="3"/>
  <c r="W350" i="3"/>
  <c r="W346" i="3"/>
  <c r="W342" i="3"/>
  <c r="W338" i="3"/>
  <c r="W334" i="3"/>
  <c r="W330" i="3"/>
  <c r="W326" i="3"/>
  <c r="W322" i="3"/>
  <c r="W318" i="3"/>
  <c r="W314" i="3"/>
  <c r="W310" i="3"/>
  <c r="W306" i="3"/>
  <c r="W302" i="3"/>
  <c r="W298" i="3"/>
  <c r="W294" i="3"/>
  <c r="W290" i="3"/>
  <c r="W286" i="3"/>
  <c r="W282" i="3"/>
  <c r="W278" i="3"/>
  <c r="W274" i="3"/>
  <c r="W270" i="3"/>
  <c r="W266" i="3"/>
  <c r="W262" i="3"/>
  <c r="W258" i="3"/>
  <c r="W254" i="3"/>
  <c r="W250" i="3"/>
  <c r="W246" i="3"/>
  <c r="W242" i="3"/>
  <c r="W238" i="3"/>
  <c r="W234" i="3"/>
  <c r="W230" i="3"/>
  <c r="W226" i="3"/>
  <c r="W222" i="3"/>
  <c r="W218" i="3"/>
  <c r="W214" i="3"/>
  <c r="W210" i="3"/>
  <c r="W206" i="3"/>
  <c r="W202" i="3"/>
  <c r="W198" i="3"/>
  <c r="W194" i="3"/>
  <c r="W190" i="3"/>
  <c r="W186" i="3"/>
  <c r="W182" i="3"/>
  <c r="W178" i="3"/>
  <c r="W174" i="3"/>
  <c r="W170" i="3"/>
  <c r="W166" i="3"/>
  <c r="W162" i="3"/>
  <c r="W158" i="3"/>
  <c r="W154" i="3"/>
  <c r="W150" i="3"/>
  <c r="W146" i="3"/>
  <c r="W142" i="3"/>
  <c r="W138" i="3"/>
  <c r="W134" i="3"/>
  <c r="W130" i="3"/>
  <c r="W126" i="3"/>
  <c r="W122" i="3"/>
  <c r="W118" i="3"/>
  <c r="W114" i="3"/>
  <c r="W110" i="3"/>
  <c r="W106" i="3"/>
  <c r="W102" i="3"/>
  <c r="W98" i="3"/>
  <c r="W94" i="3"/>
  <c r="W90" i="3"/>
  <c r="W86" i="3"/>
  <c r="W82" i="3"/>
  <c r="W78" i="3"/>
  <c r="W74" i="3"/>
  <c r="W70" i="3"/>
  <c r="W405" i="3"/>
  <c r="W401" i="3"/>
  <c r="W397" i="3"/>
  <c r="W393" i="3"/>
  <c r="W389" i="3"/>
  <c r="W385" i="3"/>
  <c r="W381" i="3"/>
  <c r="W377" i="3"/>
  <c r="W373" i="3"/>
  <c r="W369" i="3"/>
  <c r="W365" i="3"/>
  <c r="W361" i="3"/>
  <c r="W357" i="3"/>
  <c r="W353" i="3"/>
  <c r="W349" i="3"/>
  <c r="W345" i="3"/>
  <c r="W341" i="3"/>
  <c r="W337" i="3"/>
  <c r="W333" i="3"/>
  <c r="W329" i="3"/>
  <c r="W325" i="3"/>
  <c r="W321" i="3"/>
  <c r="W317" i="3"/>
  <c r="W313" i="3"/>
  <c r="W309" i="3"/>
  <c r="W305" i="3"/>
  <c r="W301" i="3"/>
  <c r="W297" i="3"/>
  <c r="W293" i="3"/>
  <c r="W289" i="3"/>
  <c r="W285" i="3"/>
  <c r="W281" i="3"/>
  <c r="W277" i="3"/>
  <c r="W273" i="3"/>
  <c r="W269" i="3"/>
  <c r="W265" i="3"/>
  <c r="W261" i="3"/>
  <c r="W257" i="3"/>
  <c r="W253" i="3"/>
  <c r="W249" i="3"/>
  <c r="W245" i="3"/>
  <c r="W241" i="3"/>
  <c r="W237" i="3"/>
  <c r="W233" i="3"/>
  <c r="W229" i="3"/>
  <c r="W225" i="3"/>
  <c r="W221" i="3"/>
  <c r="W217" i="3"/>
  <c r="W213" i="3"/>
  <c r="W209" i="3"/>
  <c r="W205" i="3"/>
  <c r="W201" i="3"/>
  <c r="W197" i="3"/>
  <c r="W193" i="3"/>
  <c r="W189" i="3"/>
  <c r="W185" i="3"/>
  <c r="W181" i="3"/>
  <c r="W177" i="3"/>
  <c r="W173" i="3"/>
  <c r="W169" i="3"/>
  <c r="W165" i="3"/>
  <c r="W161" i="3"/>
  <c r="W157" i="3"/>
  <c r="W153" i="3"/>
  <c r="W149" i="3"/>
  <c r="W145" i="3"/>
  <c r="W141" i="3"/>
  <c r="W137" i="3"/>
  <c r="W133" i="3"/>
  <c r="W129" i="3"/>
  <c r="W125" i="3"/>
  <c r="W121" i="3"/>
  <c r="W117" i="3"/>
  <c r="W113" i="3"/>
  <c r="W109" i="3"/>
  <c r="W105" i="3"/>
  <c r="W101" i="3"/>
  <c r="W97" i="3"/>
  <c r="W93" i="3"/>
  <c r="W89" i="3"/>
  <c r="W85" i="3"/>
  <c r="W81" i="3"/>
  <c r="W77" i="3"/>
  <c r="W73" i="3"/>
  <c r="W69" i="3"/>
  <c r="W408" i="3"/>
  <c r="W404" i="3"/>
  <c r="W400" i="3"/>
  <c r="W396" i="3"/>
  <c r="W392" i="3"/>
  <c r="W388" i="3"/>
  <c r="W384" i="3"/>
  <c r="W380" i="3"/>
  <c r="W376" i="3"/>
  <c r="W372" i="3"/>
  <c r="W368" i="3"/>
  <c r="W364" i="3"/>
  <c r="W360" i="3"/>
  <c r="W356" i="3"/>
  <c r="W352" i="3"/>
  <c r="W348" i="3"/>
  <c r="W344" i="3"/>
  <c r="W340" i="3"/>
  <c r="W336" i="3"/>
  <c r="W332" i="3"/>
  <c r="W328" i="3"/>
  <c r="W324" i="3"/>
  <c r="W320" i="3"/>
  <c r="W316" i="3"/>
  <c r="W312" i="3"/>
  <c r="W308" i="3"/>
  <c r="W304" i="3"/>
  <c r="W300" i="3"/>
  <c r="W296" i="3"/>
  <c r="W292" i="3"/>
  <c r="W288" i="3"/>
  <c r="W284" i="3"/>
  <c r="W280" i="3"/>
  <c r="W276" i="3"/>
  <c r="W272" i="3"/>
  <c r="W268" i="3"/>
  <c r="W264" i="3"/>
  <c r="W260" i="3"/>
  <c r="W256" i="3"/>
  <c r="W252" i="3"/>
  <c r="W248" i="3"/>
  <c r="W244" i="3"/>
  <c r="W240" i="3"/>
  <c r="W236" i="3"/>
  <c r="W232" i="3"/>
  <c r="W228" i="3"/>
  <c r="W224" i="3"/>
  <c r="W220" i="3"/>
  <c r="W216" i="3"/>
  <c r="W212" i="3"/>
  <c r="W208" i="3"/>
  <c r="W204" i="3"/>
  <c r="W200" i="3"/>
  <c r="W196" i="3"/>
  <c r="W192" i="3"/>
  <c r="W188" i="3"/>
  <c r="W184" i="3"/>
  <c r="W180" i="3"/>
  <c r="W176" i="3"/>
  <c r="W172" i="3"/>
  <c r="W168" i="3"/>
  <c r="W164" i="3"/>
  <c r="W160" i="3"/>
  <c r="W156" i="3"/>
  <c r="W152" i="3"/>
  <c r="W148" i="3"/>
  <c r="W144" i="3"/>
  <c r="W140" i="3"/>
  <c r="W136" i="3"/>
  <c r="W132" i="3"/>
  <c r="W128" i="3"/>
  <c r="W124" i="3"/>
  <c r="W120" i="3"/>
  <c r="W116" i="3"/>
  <c r="W112" i="3"/>
  <c r="W108" i="3"/>
  <c r="W104" i="3"/>
  <c r="W100" i="3"/>
  <c r="W96" i="3"/>
  <c r="W92" i="3"/>
  <c r="W88" i="3"/>
  <c r="W84" i="3"/>
  <c r="W80" i="3"/>
  <c r="W76" i="3"/>
  <c r="W72" i="3"/>
  <c r="W68" i="3"/>
  <c r="W407" i="3"/>
  <c r="W403" i="3"/>
  <c r="W399" i="3"/>
  <c r="W395" i="3"/>
  <c r="W391" i="3"/>
  <c r="W387" i="3"/>
  <c r="W383" i="3"/>
  <c r="W379" i="3"/>
  <c r="W375" i="3"/>
  <c r="W371" i="3"/>
  <c r="W367" i="3"/>
  <c r="W363" i="3"/>
  <c r="W359" i="3"/>
  <c r="W355" i="3"/>
  <c r="W351" i="3"/>
  <c r="W347" i="3"/>
  <c r="W343" i="3"/>
  <c r="W339" i="3"/>
  <c r="W335" i="3"/>
  <c r="W331" i="3"/>
  <c r="W327" i="3"/>
  <c r="W323" i="3"/>
  <c r="W319" i="3"/>
  <c r="W315" i="3"/>
  <c r="W311" i="3"/>
  <c r="W307" i="3"/>
  <c r="W303" i="3"/>
  <c r="W299" i="3"/>
  <c r="W295" i="3"/>
  <c r="W291" i="3"/>
  <c r="W287" i="3"/>
  <c r="W283" i="3"/>
  <c r="W279" i="3"/>
  <c r="W275" i="3"/>
  <c r="W271" i="3"/>
  <c r="W267" i="3"/>
  <c r="W263" i="3"/>
  <c r="W259" i="3"/>
  <c r="W255" i="3"/>
  <c r="W251" i="3"/>
  <c r="W247" i="3"/>
  <c r="W243" i="3"/>
  <c r="W239" i="3"/>
  <c r="W235" i="3"/>
  <c r="W231" i="3"/>
  <c r="W227" i="3"/>
  <c r="W223" i="3"/>
  <c r="W219" i="3"/>
  <c r="W215" i="3"/>
  <c r="W211" i="3"/>
  <c r="W207" i="3"/>
  <c r="W203" i="3"/>
  <c r="W199" i="3"/>
  <c r="W195" i="3"/>
  <c r="W191" i="3"/>
  <c r="W187" i="3"/>
  <c r="W183" i="3"/>
  <c r="W179" i="3"/>
  <c r="W175" i="3"/>
  <c r="W171" i="3"/>
  <c r="W167" i="3"/>
  <c r="W163" i="3"/>
  <c r="W159" i="3"/>
  <c r="W155" i="3"/>
  <c r="W151" i="3"/>
  <c r="W147" i="3"/>
  <c r="W143" i="3"/>
  <c r="W139" i="3"/>
  <c r="W135" i="3"/>
  <c r="W131" i="3"/>
  <c r="W127" i="3"/>
  <c r="W123" i="3"/>
  <c r="W119" i="3"/>
  <c r="W115" i="3"/>
  <c r="W111" i="3"/>
  <c r="W107" i="3"/>
  <c r="W103" i="3"/>
  <c r="W99" i="3"/>
  <c r="W95" i="3"/>
  <c r="W91" i="3"/>
  <c r="W87" i="3"/>
  <c r="W83" i="3"/>
  <c r="W79" i="3"/>
  <c r="W75" i="3"/>
  <c r="W71" i="3"/>
  <c r="W67" i="3"/>
  <c r="W64" i="3"/>
  <c r="W60" i="3"/>
  <c r="W56" i="3"/>
  <c r="W52" i="3"/>
  <c r="W48" i="3"/>
  <c r="W44" i="3"/>
  <c r="W40" i="3"/>
  <c r="W36" i="3"/>
  <c r="W32" i="3"/>
  <c r="W28" i="3"/>
  <c r="W24" i="3"/>
  <c r="W20" i="3"/>
  <c r="W16" i="3"/>
  <c r="W12" i="3"/>
  <c r="W8" i="3"/>
  <c r="W4" i="3"/>
  <c r="W63" i="3"/>
  <c r="W59" i="3"/>
  <c r="W55" i="3"/>
  <c r="W51" i="3"/>
  <c r="W47" i="3"/>
  <c r="W43" i="3"/>
  <c r="W39" i="3"/>
  <c r="W35" i="3"/>
  <c r="W31" i="3"/>
  <c r="W27" i="3"/>
  <c r="W23" i="3"/>
  <c r="W19" i="3"/>
  <c r="W15" i="3"/>
  <c r="W11" i="3"/>
  <c r="W7" i="3"/>
  <c r="W3" i="3"/>
  <c r="X3" i="3" s="1"/>
  <c r="Y3" i="3" s="1"/>
  <c r="W66" i="3"/>
  <c r="W62" i="3"/>
  <c r="W58" i="3"/>
  <c r="W54" i="3"/>
  <c r="W50" i="3"/>
  <c r="W46" i="3"/>
  <c r="W42" i="3"/>
  <c r="W38" i="3"/>
  <c r="W34" i="3"/>
  <c r="W30" i="3"/>
  <c r="W26" i="3"/>
  <c r="W22" i="3"/>
  <c r="W18" i="3"/>
  <c r="W14" i="3"/>
  <c r="W10" i="3"/>
  <c r="W6" i="3"/>
  <c r="W65" i="3"/>
  <c r="W61" i="3"/>
  <c r="W57" i="3"/>
  <c r="W53" i="3"/>
  <c r="W49" i="3"/>
  <c r="W45" i="3"/>
  <c r="W41" i="3"/>
  <c r="W37" i="3"/>
  <c r="W33" i="3"/>
  <c r="W29" i="3"/>
  <c r="W25" i="3"/>
  <c r="W21" i="3"/>
  <c r="W17" i="3"/>
  <c r="W13" i="3"/>
  <c r="W9" i="3"/>
  <c r="W5" i="3"/>
  <c r="V1000" i="3"/>
  <c r="V996" i="3"/>
  <c r="V992" i="3"/>
  <c r="X992" i="3" s="1"/>
  <c r="Y992" i="3" s="1"/>
  <c r="V988" i="3"/>
  <c r="V984" i="3"/>
  <c r="V980" i="3"/>
  <c r="V976" i="3"/>
  <c r="V972" i="3"/>
  <c r="V968" i="3"/>
  <c r="V964" i="3"/>
  <c r="V960" i="3"/>
  <c r="V956" i="3"/>
  <c r="V952" i="3"/>
  <c r="V948" i="3"/>
  <c r="V944" i="3"/>
  <c r="V940" i="3"/>
  <c r="V936" i="3"/>
  <c r="V932" i="3"/>
  <c r="V928" i="3"/>
  <c r="V924" i="3"/>
  <c r="V920" i="3"/>
  <c r="V916" i="3"/>
  <c r="V912" i="3"/>
  <c r="V908" i="3"/>
  <c r="V904" i="3"/>
  <c r="V900" i="3"/>
  <c r="V896" i="3"/>
  <c r="V892" i="3"/>
  <c r="V888" i="3"/>
  <c r="V884" i="3"/>
  <c r="V880" i="3"/>
  <c r="X880" i="3" s="1"/>
  <c r="Y880" i="3" s="1"/>
  <c r="V876" i="3"/>
  <c r="V872" i="3"/>
  <c r="V868" i="3"/>
  <c r="V864" i="3"/>
  <c r="V860" i="3"/>
  <c r="V856" i="3"/>
  <c r="V852" i="3"/>
  <c r="V848" i="3"/>
  <c r="X848" i="3" s="1"/>
  <c r="Y848" i="3" s="1"/>
  <c r="V844" i="3"/>
  <c r="V840" i="3"/>
  <c r="V836" i="3"/>
  <c r="V832" i="3"/>
  <c r="V828" i="3"/>
  <c r="V824" i="3"/>
  <c r="V820" i="3"/>
  <c r="V816" i="3"/>
  <c r="V812" i="3"/>
  <c r="V808" i="3"/>
  <c r="V804" i="3"/>
  <c r="V800" i="3"/>
  <c r="V796" i="3"/>
  <c r="V792" i="3"/>
  <c r="V788" i="3"/>
  <c r="V784" i="3"/>
  <c r="X784" i="3" s="1"/>
  <c r="Y784" i="3" s="1"/>
  <c r="V780" i="3"/>
  <c r="V776" i="3"/>
  <c r="V772" i="3"/>
  <c r="V768" i="3"/>
  <c r="V764" i="3"/>
  <c r="V760" i="3"/>
  <c r="V756" i="3"/>
  <c r="V752" i="3"/>
  <c r="X752" i="3" s="1"/>
  <c r="Y752" i="3" s="1"/>
  <c r="V748" i="3"/>
  <c r="V744" i="3"/>
  <c r="V740" i="3"/>
  <c r="V736" i="3"/>
  <c r="V732" i="3"/>
  <c r="V728" i="3"/>
  <c r="V724" i="3"/>
  <c r="V720" i="3"/>
  <c r="V716" i="3"/>
  <c r="V712" i="3"/>
  <c r="V708" i="3"/>
  <c r="V704" i="3"/>
  <c r="V700" i="3"/>
  <c r="V696" i="3"/>
  <c r="V692" i="3"/>
  <c r="V688" i="3"/>
  <c r="V684" i="3"/>
  <c r="V680" i="3"/>
  <c r="V676" i="3"/>
  <c r="V672" i="3"/>
  <c r="V668" i="3"/>
  <c r="V664" i="3"/>
  <c r="V1003" i="3"/>
  <c r="V999" i="3"/>
  <c r="X999" i="3" s="1"/>
  <c r="Y999" i="3" s="1"/>
  <c r="V995" i="3"/>
  <c r="V991" i="3"/>
  <c r="V987" i="3"/>
  <c r="V983" i="3"/>
  <c r="V979" i="3"/>
  <c r="V975" i="3"/>
  <c r="V971" i="3"/>
  <c r="X971" i="3" s="1"/>
  <c r="Y971" i="3" s="1"/>
  <c r="V967" i="3"/>
  <c r="V963" i="3"/>
  <c r="V959" i="3"/>
  <c r="V955" i="3"/>
  <c r="V951" i="3"/>
  <c r="V947" i="3"/>
  <c r="V943" i="3"/>
  <c r="V939" i="3"/>
  <c r="V935" i="3"/>
  <c r="V931" i="3"/>
  <c r="V927" i="3"/>
  <c r="V923" i="3"/>
  <c r="V919" i="3"/>
  <c r="V915" i="3"/>
  <c r="V911" i="3"/>
  <c r="V907" i="3"/>
  <c r="V903" i="3"/>
  <c r="V899" i="3"/>
  <c r="V895" i="3"/>
  <c r="V891" i="3"/>
  <c r="V887" i="3"/>
  <c r="V883" i="3"/>
  <c r="V879" i="3"/>
  <c r="V875" i="3"/>
  <c r="V871" i="3"/>
  <c r="V867" i="3"/>
  <c r="V863" i="3"/>
  <c r="V859" i="3"/>
  <c r="V855" i="3"/>
  <c r="X855" i="3" s="1"/>
  <c r="Y855" i="3" s="1"/>
  <c r="V851" i="3"/>
  <c r="V847" i="3"/>
  <c r="V843" i="3"/>
  <c r="V839" i="3"/>
  <c r="V835" i="3"/>
  <c r="V1002" i="3"/>
  <c r="X1002" i="3" s="1"/>
  <c r="Y1002" i="3" s="1"/>
  <c r="V998" i="3"/>
  <c r="X998" i="3" s="1"/>
  <c r="Y998" i="3" s="1"/>
  <c r="V994" i="3"/>
  <c r="V990" i="3"/>
  <c r="X990" i="3" s="1"/>
  <c r="Y990" i="3" s="1"/>
  <c r="V986" i="3"/>
  <c r="X986" i="3" s="1"/>
  <c r="Y986" i="3" s="1"/>
  <c r="V982" i="3"/>
  <c r="X982" i="3" s="1"/>
  <c r="Y982" i="3" s="1"/>
  <c r="V978" i="3"/>
  <c r="X978" i="3" s="1"/>
  <c r="Y978" i="3" s="1"/>
  <c r="V974" i="3"/>
  <c r="X974" i="3" s="1"/>
  <c r="Y974" i="3" s="1"/>
  <c r="V970" i="3"/>
  <c r="X970" i="3" s="1"/>
  <c r="Y970" i="3" s="1"/>
  <c r="V966" i="3"/>
  <c r="X966" i="3" s="1"/>
  <c r="Y966" i="3" s="1"/>
  <c r="V962" i="3"/>
  <c r="V958" i="3"/>
  <c r="X958" i="3" s="1"/>
  <c r="Y958" i="3" s="1"/>
  <c r="V954" i="3"/>
  <c r="X954" i="3" s="1"/>
  <c r="Y954" i="3" s="1"/>
  <c r="V950" i="3"/>
  <c r="X950" i="3" s="1"/>
  <c r="Y950" i="3" s="1"/>
  <c r="V946" i="3"/>
  <c r="V942" i="3"/>
  <c r="X942" i="3" s="1"/>
  <c r="Y942" i="3" s="1"/>
  <c r="V938" i="3"/>
  <c r="X938" i="3" s="1"/>
  <c r="Y938" i="3" s="1"/>
  <c r="V934" i="3"/>
  <c r="X934" i="3" s="1"/>
  <c r="Y934" i="3" s="1"/>
  <c r="V930" i="3"/>
  <c r="V926" i="3"/>
  <c r="X926" i="3" s="1"/>
  <c r="Y926" i="3" s="1"/>
  <c r="V922" i="3"/>
  <c r="X922" i="3" s="1"/>
  <c r="Y922" i="3" s="1"/>
  <c r="V918" i="3"/>
  <c r="X918" i="3" s="1"/>
  <c r="Y918" i="3" s="1"/>
  <c r="V914" i="3"/>
  <c r="V910" i="3"/>
  <c r="X910" i="3" s="1"/>
  <c r="Y910" i="3" s="1"/>
  <c r="V906" i="3"/>
  <c r="X906" i="3" s="1"/>
  <c r="Y906" i="3" s="1"/>
  <c r="V902" i="3"/>
  <c r="X902" i="3" s="1"/>
  <c r="Y902" i="3" s="1"/>
  <c r="V898" i="3"/>
  <c r="V894" i="3"/>
  <c r="X894" i="3" s="1"/>
  <c r="Y894" i="3" s="1"/>
  <c r="V890" i="3"/>
  <c r="V886" i="3"/>
  <c r="X886" i="3" s="1"/>
  <c r="Y886" i="3" s="1"/>
  <c r="V882" i="3"/>
  <c r="V878" i="3"/>
  <c r="X878" i="3" s="1"/>
  <c r="Y878" i="3" s="1"/>
  <c r="V874" i="3"/>
  <c r="X874" i="3" s="1"/>
  <c r="Y874" i="3" s="1"/>
  <c r="V870" i="3"/>
  <c r="X870" i="3" s="1"/>
  <c r="Y870" i="3" s="1"/>
  <c r="V866" i="3"/>
  <c r="V862" i="3"/>
  <c r="X862" i="3" s="1"/>
  <c r="Y862" i="3" s="1"/>
  <c r="V858" i="3"/>
  <c r="X858" i="3" s="1"/>
  <c r="Y858" i="3" s="1"/>
  <c r="V854" i="3"/>
  <c r="X854" i="3" s="1"/>
  <c r="Y854" i="3" s="1"/>
  <c r="V850" i="3"/>
  <c r="V846" i="3"/>
  <c r="X846" i="3" s="1"/>
  <c r="Y846" i="3" s="1"/>
  <c r="V842" i="3"/>
  <c r="X842" i="3" s="1"/>
  <c r="Y842" i="3" s="1"/>
  <c r="V838" i="3"/>
  <c r="X838" i="3" s="1"/>
  <c r="Y838" i="3" s="1"/>
  <c r="V834" i="3"/>
  <c r="V830" i="3"/>
  <c r="X830" i="3" s="1"/>
  <c r="Y830" i="3" s="1"/>
  <c r="V826" i="3"/>
  <c r="V822" i="3"/>
  <c r="X822" i="3" s="1"/>
  <c r="Y822" i="3" s="1"/>
  <c r="V818" i="3"/>
  <c r="V814" i="3"/>
  <c r="X814" i="3" s="1"/>
  <c r="Y814" i="3" s="1"/>
  <c r="V810" i="3"/>
  <c r="X810" i="3" s="1"/>
  <c r="Y810" i="3" s="1"/>
  <c r="V806" i="3"/>
  <c r="X806" i="3" s="1"/>
  <c r="Y806" i="3" s="1"/>
  <c r="V802" i="3"/>
  <c r="V798" i="3"/>
  <c r="X798" i="3" s="1"/>
  <c r="Y798" i="3" s="1"/>
  <c r="V794" i="3"/>
  <c r="X794" i="3" s="1"/>
  <c r="Y794" i="3" s="1"/>
  <c r="V790" i="3"/>
  <c r="X790" i="3" s="1"/>
  <c r="Y790" i="3" s="1"/>
  <c r="V786" i="3"/>
  <c r="V782" i="3"/>
  <c r="X782" i="3" s="1"/>
  <c r="Y782" i="3" s="1"/>
  <c r="V778" i="3"/>
  <c r="X778" i="3" s="1"/>
  <c r="Y778" i="3" s="1"/>
  <c r="V774" i="3"/>
  <c r="X774" i="3" s="1"/>
  <c r="Y774" i="3" s="1"/>
  <c r="V770" i="3"/>
  <c r="V766" i="3"/>
  <c r="X766" i="3" s="1"/>
  <c r="Y766" i="3" s="1"/>
  <c r="V762" i="3"/>
  <c r="X762" i="3" s="1"/>
  <c r="Y762" i="3" s="1"/>
  <c r="V758" i="3"/>
  <c r="X758" i="3" s="1"/>
  <c r="Y758" i="3" s="1"/>
  <c r="V754" i="3"/>
  <c r="V750" i="3"/>
  <c r="X750" i="3" s="1"/>
  <c r="Y750" i="3" s="1"/>
  <c r="V746" i="3"/>
  <c r="X746" i="3" s="1"/>
  <c r="Y746" i="3" s="1"/>
  <c r="V742" i="3"/>
  <c r="X742" i="3" s="1"/>
  <c r="Y742" i="3" s="1"/>
  <c r="V738" i="3"/>
  <c r="V734" i="3"/>
  <c r="X734" i="3" s="1"/>
  <c r="Y734" i="3" s="1"/>
  <c r="V730" i="3"/>
  <c r="X730" i="3" s="1"/>
  <c r="Y730" i="3" s="1"/>
  <c r="V726" i="3"/>
  <c r="X726" i="3" s="1"/>
  <c r="Y726" i="3" s="1"/>
  <c r="V722" i="3"/>
  <c r="V718" i="3"/>
  <c r="X718" i="3" s="1"/>
  <c r="Y718" i="3" s="1"/>
  <c r="V714" i="3"/>
  <c r="X714" i="3" s="1"/>
  <c r="Y714" i="3" s="1"/>
  <c r="V710" i="3"/>
  <c r="V706" i="3"/>
  <c r="V702" i="3"/>
  <c r="X702" i="3" s="1"/>
  <c r="Y702" i="3" s="1"/>
  <c r="V698" i="3"/>
  <c r="X698" i="3" s="1"/>
  <c r="Y698" i="3" s="1"/>
  <c r="V694" i="3"/>
  <c r="X694" i="3" s="1"/>
  <c r="Y694" i="3" s="1"/>
  <c r="V690" i="3"/>
  <c r="X690" i="3" s="1"/>
  <c r="Y690" i="3" s="1"/>
  <c r="V686" i="3"/>
  <c r="X686" i="3" s="1"/>
  <c r="Y686" i="3" s="1"/>
  <c r="V682" i="3"/>
  <c r="X682" i="3" s="1"/>
  <c r="Y682" i="3" s="1"/>
  <c r="V678" i="3"/>
  <c r="X678" i="3" s="1"/>
  <c r="Y678" i="3" s="1"/>
  <c r="V674" i="3"/>
  <c r="V670" i="3"/>
  <c r="X670" i="3" s="1"/>
  <c r="Y670" i="3" s="1"/>
  <c r="V666" i="3"/>
  <c r="X666" i="3" s="1"/>
  <c r="Y666" i="3" s="1"/>
  <c r="V989" i="3"/>
  <c r="V973" i="3"/>
  <c r="V957" i="3"/>
  <c r="V941" i="3"/>
  <c r="V925" i="3"/>
  <c r="V909" i="3"/>
  <c r="V893" i="3"/>
  <c r="V877" i="3"/>
  <c r="V861" i="3"/>
  <c r="V845" i="3"/>
  <c r="V831" i="3"/>
  <c r="V823" i="3"/>
  <c r="X823" i="3" s="1"/>
  <c r="Y823" i="3" s="1"/>
  <c r="V815" i="3"/>
  <c r="V807" i="3"/>
  <c r="V799" i="3"/>
  <c r="V791" i="3"/>
  <c r="X791" i="3" s="1"/>
  <c r="Y791" i="3" s="1"/>
  <c r="V783" i="3"/>
  <c r="V775" i="3"/>
  <c r="X775" i="3" s="1"/>
  <c r="Y775" i="3" s="1"/>
  <c r="V767" i="3"/>
  <c r="V759" i="3"/>
  <c r="X759" i="3" s="1"/>
  <c r="Y759" i="3" s="1"/>
  <c r="V751" i="3"/>
  <c r="X751" i="3" s="1"/>
  <c r="Y751" i="3" s="1"/>
  <c r="V743" i="3"/>
  <c r="V735" i="3"/>
  <c r="V727" i="3"/>
  <c r="X727" i="3" s="1"/>
  <c r="Y727" i="3" s="1"/>
  <c r="V719" i="3"/>
  <c r="X719" i="3" s="1"/>
  <c r="Y719" i="3" s="1"/>
  <c r="V711" i="3"/>
  <c r="X711" i="3" s="1"/>
  <c r="Y711" i="3" s="1"/>
  <c r="V703" i="3"/>
  <c r="V695" i="3"/>
  <c r="X695" i="3" s="1"/>
  <c r="Y695" i="3" s="1"/>
  <c r="V687" i="3"/>
  <c r="V679" i="3"/>
  <c r="V671" i="3"/>
  <c r="V663" i="3"/>
  <c r="V659" i="3"/>
  <c r="V655" i="3"/>
  <c r="V651" i="3"/>
  <c r="V647" i="3"/>
  <c r="V643" i="3"/>
  <c r="V639" i="3"/>
  <c r="V635" i="3"/>
  <c r="V631" i="3"/>
  <c r="V627" i="3"/>
  <c r="V623" i="3"/>
  <c r="V619" i="3"/>
  <c r="V615" i="3"/>
  <c r="V611" i="3"/>
  <c r="V607" i="3"/>
  <c r="X607" i="3" s="1"/>
  <c r="Y607" i="3" s="1"/>
  <c r="V603" i="3"/>
  <c r="V599" i="3"/>
  <c r="V595" i="3"/>
  <c r="V591" i="3"/>
  <c r="V587" i="3"/>
  <c r="V583" i="3"/>
  <c r="V579" i="3"/>
  <c r="V575" i="3"/>
  <c r="V571" i="3"/>
  <c r="V567" i="3"/>
  <c r="V563" i="3"/>
  <c r="V559" i="3"/>
  <c r="X559" i="3" s="1"/>
  <c r="Y559" i="3" s="1"/>
  <c r="V555" i="3"/>
  <c r="V551" i="3"/>
  <c r="V547" i="3"/>
  <c r="V543" i="3"/>
  <c r="V539" i="3"/>
  <c r="V535" i="3"/>
  <c r="V531" i="3"/>
  <c r="V527" i="3"/>
  <c r="V523" i="3"/>
  <c r="V519" i="3"/>
  <c r="V515" i="3"/>
  <c r="V511" i="3"/>
  <c r="X511" i="3" s="1"/>
  <c r="Y511" i="3" s="1"/>
  <c r="V507" i="3"/>
  <c r="V503" i="3"/>
  <c r="V499" i="3"/>
  <c r="V495" i="3"/>
  <c r="V491" i="3"/>
  <c r="V487" i="3"/>
  <c r="V483" i="3"/>
  <c r="V479" i="3"/>
  <c r="V475" i="3"/>
  <c r="V471" i="3"/>
  <c r="V467" i="3"/>
  <c r="V463" i="3"/>
  <c r="V459" i="3"/>
  <c r="V455" i="3"/>
  <c r="V451" i="3"/>
  <c r="V1001" i="3"/>
  <c r="V985" i="3"/>
  <c r="V969" i="3"/>
  <c r="V953" i="3"/>
  <c r="V937" i="3"/>
  <c r="V921" i="3"/>
  <c r="V905" i="3"/>
  <c r="V889" i="3"/>
  <c r="V873" i="3"/>
  <c r="X873" i="3" s="1"/>
  <c r="Y873" i="3" s="1"/>
  <c r="V857" i="3"/>
  <c r="V841" i="3"/>
  <c r="V829" i="3"/>
  <c r="V821" i="3"/>
  <c r="V813" i="3"/>
  <c r="V805" i="3"/>
  <c r="V797" i="3"/>
  <c r="V789" i="3"/>
  <c r="V781" i="3"/>
  <c r="X781" i="3" s="1"/>
  <c r="Y781" i="3" s="1"/>
  <c r="V773" i="3"/>
  <c r="V765" i="3"/>
  <c r="V757" i="3"/>
  <c r="V749" i="3"/>
  <c r="V741" i="3"/>
  <c r="V733" i="3"/>
  <c r="V725" i="3"/>
  <c r="X725" i="3" s="1"/>
  <c r="Y725" i="3" s="1"/>
  <c r="V717" i="3"/>
  <c r="X717" i="3" s="1"/>
  <c r="Y717" i="3" s="1"/>
  <c r="V709" i="3"/>
  <c r="V701" i="3"/>
  <c r="V693" i="3"/>
  <c r="X693" i="3" s="1"/>
  <c r="Y693" i="3" s="1"/>
  <c r="V685" i="3"/>
  <c r="V677" i="3"/>
  <c r="V669" i="3"/>
  <c r="V662" i="3"/>
  <c r="V658" i="3"/>
  <c r="V654" i="3"/>
  <c r="V650" i="3"/>
  <c r="V646" i="3"/>
  <c r="X646" i="3" s="1"/>
  <c r="Y646" i="3" s="1"/>
  <c r="V642" i="3"/>
  <c r="V638" i="3"/>
  <c r="V634" i="3"/>
  <c r="V630" i="3"/>
  <c r="V626" i="3"/>
  <c r="V622" i="3"/>
  <c r="V618" i="3"/>
  <c r="V614" i="3"/>
  <c r="X614" i="3" s="1"/>
  <c r="Y614" i="3" s="1"/>
  <c r="V610" i="3"/>
  <c r="V606" i="3"/>
  <c r="V602" i="3"/>
  <c r="V598" i="3"/>
  <c r="V594" i="3"/>
  <c r="V590" i="3"/>
  <c r="V586" i="3"/>
  <c r="V582" i="3"/>
  <c r="V578" i="3"/>
  <c r="V574" i="3"/>
  <c r="V570" i="3"/>
  <c r="X570" i="3" s="1"/>
  <c r="Y570" i="3" s="1"/>
  <c r="V566" i="3"/>
  <c r="V562" i="3"/>
  <c r="V558" i="3"/>
  <c r="V554" i="3"/>
  <c r="V550" i="3"/>
  <c r="X550" i="3" s="1"/>
  <c r="Y550" i="3" s="1"/>
  <c r="V546" i="3"/>
  <c r="V542" i="3"/>
  <c r="V538" i="3"/>
  <c r="V534" i="3"/>
  <c r="V530" i="3"/>
  <c r="V997" i="3"/>
  <c r="V981" i="3"/>
  <c r="V965" i="3"/>
  <c r="X965" i="3" s="1"/>
  <c r="Y965" i="3" s="1"/>
  <c r="V949" i="3"/>
  <c r="V933" i="3"/>
  <c r="V917" i="3"/>
  <c r="V901" i="3"/>
  <c r="V885" i="3"/>
  <c r="V945" i="3"/>
  <c r="X945" i="3" s="1"/>
  <c r="Y945" i="3" s="1"/>
  <c r="V881" i="3"/>
  <c r="V849" i="3"/>
  <c r="V825" i="3"/>
  <c r="V809" i="3"/>
  <c r="V793" i="3"/>
  <c r="V777" i="3"/>
  <c r="V761" i="3"/>
  <c r="V745" i="3"/>
  <c r="V729" i="3"/>
  <c r="V713" i="3"/>
  <c r="V697" i="3"/>
  <c r="V681" i="3"/>
  <c r="V665" i="3"/>
  <c r="V656" i="3"/>
  <c r="V648" i="3"/>
  <c r="V640" i="3"/>
  <c r="V632" i="3"/>
  <c r="V624" i="3"/>
  <c r="V616" i="3"/>
  <c r="V608" i="3"/>
  <c r="X608" i="3" s="1"/>
  <c r="Y608" i="3" s="1"/>
  <c r="V600" i="3"/>
  <c r="V592" i="3"/>
  <c r="V584" i="3"/>
  <c r="V576" i="3"/>
  <c r="X576" i="3" s="1"/>
  <c r="Y576" i="3" s="1"/>
  <c r="V568" i="3"/>
  <c r="V560" i="3"/>
  <c r="V552" i="3"/>
  <c r="V544" i="3"/>
  <c r="X544" i="3" s="1"/>
  <c r="Y544" i="3" s="1"/>
  <c r="V536" i="3"/>
  <c r="V528" i="3"/>
  <c r="X528" i="3" s="1"/>
  <c r="Y528" i="3" s="1"/>
  <c r="V522" i="3"/>
  <c r="V517" i="3"/>
  <c r="V512" i="3"/>
  <c r="V506" i="3"/>
  <c r="V501" i="3"/>
  <c r="V496" i="3"/>
  <c r="X496" i="3" s="1"/>
  <c r="Y496" i="3" s="1"/>
  <c r="V490" i="3"/>
  <c r="V485" i="3"/>
  <c r="V480" i="3"/>
  <c r="V474" i="3"/>
  <c r="V469" i="3"/>
  <c r="X469" i="3" s="1"/>
  <c r="Y469" i="3" s="1"/>
  <c r="V464" i="3"/>
  <c r="V458" i="3"/>
  <c r="V453" i="3"/>
  <c r="V448" i="3"/>
  <c r="V444" i="3"/>
  <c r="V440" i="3"/>
  <c r="V436" i="3"/>
  <c r="V432" i="3"/>
  <c r="V428" i="3"/>
  <c r="X428" i="3" s="1"/>
  <c r="Y428" i="3" s="1"/>
  <c r="V424" i="3"/>
  <c r="V420" i="3"/>
  <c r="V416" i="3"/>
  <c r="V412" i="3"/>
  <c r="V408" i="3"/>
  <c r="V404" i="3"/>
  <c r="V400" i="3"/>
  <c r="V396" i="3"/>
  <c r="V392" i="3"/>
  <c r="V388" i="3"/>
  <c r="V384" i="3"/>
  <c r="V380" i="3"/>
  <c r="V376" i="3"/>
  <c r="V372" i="3"/>
  <c r="V368" i="3"/>
  <c r="V364" i="3"/>
  <c r="V360" i="3"/>
  <c r="V356" i="3"/>
  <c r="V352" i="3"/>
  <c r="V348" i="3"/>
  <c r="V344" i="3"/>
  <c r="V340" i="3"/>
  <c r="V336" i="3"/>
  <c r="V332" i="3"/>
  <c r="V328" i="3"/>
  <c r="V324" i="3"/>
  <c r="V320" i="3"/>
  <c r="V316" i="3"/>
  <c r="V312" i="3"/>
  <c r="V308" i="3"/>
  <c r="V304" i="3"/>
  <c r="V300" i="3"/>
  <c r="V296" i="3"/>
  <c r="V292" i="3"/>
  <c r="V993" i="3"/>
  <c r="X993" i="3" s="1"/>
  <c r="Y993" i="3" s="1"/>
  <c r="V929" i="3"/>
  <c r="V869" i="3"/>
  <c r="V837" i="3"/>
  <c r="V819" i="3"/>
  <c r="X819" i="3" s="1"/>
  <c r="Y819" i="3" s="1"/>
  <c r="V803" i="3"/>
  <c r="V787" i="3"/>
  <c r="V771" i="3"/>
  <c r="V755" i="3"/>
  <c r="X755" i="3" s="1"/>
  <c r="Y755" i="3" s="1"/>
  <c r="V739" i="3"/>
  <c r="V723" i="3"/>
  <c r="V707" i="3"/>
  <c r="V691" i="3"/>
  <c r="X691" i="3" s="1"/>
  <c r="Y691" i="3" s="1"/>
  <c r="V675" i="3"/>
  <c r="V661" i="3"/>
  <c r="V653" i="3"/>
  <c r="V645" i="3"/>
  <c r="X645" i="3" s="1"/>
  <c r="Y645" i="3" s="1"/>
  <c r="V637" i="3"/>
  <c r="V629" i="3"/>
  <c r="V621" i="3"/>
  <c r="V613" i="3"/>
  <c r="X613" i="3" s="1"/>
  <c r="Y613" i="3" s="1"/>
  <c r="V605" i="3"/>
  <c r="X605" i="3" s="1"/>
  <c r="Y605" i="3" s="1"/>
  <c r="V597" i="3"/>
  <c r="V589" i="3"/>
  <c r="V581" i="3"/>
  <c r="X581" i="3" s="1"/>
  <c r="Y581" i="3" s="1"/>
  <c r="V573" i="3"/>
  <c r="V565" i="3"/>
  <c r="V557" i="3"/>
  <c r="V549" i="3"/>
  <c r="X549" i="3" s="1"/>
  <c r="Y549" i="3" s="1"/>
  <c r="V541" i="3"/>
  <c r="V533" i="3"/>
  <c r="V526" i="3"/>
  <c r="V521" i="3"/>
  <c r="V516" i="3"/>
  <c r="X516" i="3" s="1"/>
  <c r="Y516" i="3" s="1"/>
  <c r="V510" i="3"/>
  <c r="V505" i="3"/>
  <c r="X505" i="3" s="1"/>
  <c r="Y505" i="3" s="1"/>
  <c r="V500" i="3"/>
  <c r="V494" i="3"/>
  <c r="V489" i="3"/>
  <c r="V484" i="3"/>
  <c r="V478" i="3"/>
  <c r="X478" i="3" s="1"/>
  <c r="Y478" i="3" s="1"/>
  <c r="V473" i="3"/>
  <c r="V468" i="3"/>
  <c r="X468" i="3" s="1"/>
  <c r="Y468" i="3" s="1"/>
  <c r="V462" i="3"/>
  <c r="V457" i="3"/>
  <c r="V452" i="3"/>
  <c r="X452" i="3" s="1"/>
  <c r="Y452" i="3" s="1"/>
  <c r="V447" i="3"/>
  <c r="V443" i="3"/>
  <c r="V439" i="3"/>
  <c r="V435" i="3"/>
  <c r="V431" i="3"/>
  <c r="V427" i="3"/>
  <c r="V423" i="3"/>
  <c r="V419" i="3"/>
  <c r="V415" i="3"/>
  <c r="V411" i="3"/>
  <c r="V407" i="3"/>
  <c r="V403" i="3"/>
  <c r="V399" i="3"/>
  <c r="V395" i="3"/>
  <c r="V391" i="3"/>
  <c r="V387" i="3"/>
  <c r="V383" i="3"/>
  <c r="V379" i="3"/>
  <c r="V375" i="3"/>
  <c r="V371" i="3"/>
  <c r="V367" i="3"/>
  <c r="V363" i="3"/>
  <c r="V359" i="3"/>
  <c r="V355" i="3"/>
  <c r="V351" i="3"/>
  <c r="V347" i="3"/>
  <c r="V343" i="3"/>
  <c r="V339" i="3"/>
  <c r="V335" i="3"/>
  <c r="V331" i="3"/>
  <c r="V327" i="3"/>
  <c r="V323" i="3"/>
  <c r="V319" i="3"/>
  <c r="V315" i="3"/>
  <c r="V311" i="3"/>
  <c r="V307" i="3"/>
  <c r="V303" i="3"/>
  <c r="V299" i="3"/>
  <c r="V295" i="3"/>
  <c r="V977" i="3"/>
  <c r="V913" i="3"/>
  <c r="V865" i="3"/>
  <c r="V833" i="3"/>
  <c r="V817" i="3"/>
  <c r="V801" i="3"/>
  <c r="V785" i="3"/>
  <c r="X785" i="3" s="1"/>
  <c r="Y785" i="3" s="1"/>
  <c r="V769" i="3"/>
  <c r="V753" i="3"/>
  <c r="V737" i="3"/>
  <c r="V721" i="3"/>
  <c r="V705" i="3"/>
  <c r="V689" i="3"/>
  <c r="V673" i="3"/>
  <c r="V660" i="3"/>
  <c r="V652" i="3"/>
  <c r="X652" i="3" s="1"/>
  <c r="Y652" i="3" s="1"/>
  <c r="V644" i="3"/>
  <c r="X644" i="3" s="1"/>
  <c r="Y644" i="3" s="1"/>
  <c r="V636" i="3"/>
  <c r="V628" i="3"/>
  <c r="V620" i="3"/>
  <c r="X620" i="3" s="1"/>
  <c r="Y620" i="3" s="1"/>
  <c r="V612" i="3"/>
  <c r="V604" i="3"/>
  <c r="V596" i="3"/>
  <c r="V588" i="3"/>
  <c r="X588" i="3" s="1"/>
  <c r="Y588" i="3" s="1"/>
  <c r="V580" i="3"/>
  <c r="V572" i="3"/>
  <c r="V564" i="3"/>
  <c r="V556" i="3"/>
  <c r="X556" i="3" s="1"/>
  <c r="Y556" i="3" s="1"/>
  <c r="V548" i="3"/>
  <c r="V540" i="3"/>
  <c r="V532" i="3"/>
  <c r="V525" i="3"/>
  <c r="V520" i="3"/>
  <c r="V514" i="3"/>
  <c r="V509" i="3"/>
  <c r="V504" i="3"/>
  <c r="V498" i="3"/>
  <c r="V493" i="3"/>
  <c r="V488" i="3"/>
  <c r="V482" i="3"/>
  <c r="V477" i="3"/>
  <c r="V472" i="3"/>
  <c r="V466" i="3"/>
  <c r="X466" i="3" s="1"/>
  <c r="Y466" i="3" s="1"/>
  <c r="V461" i="3"/>
  <c r="V456" i="3"/>
  <c r="V450" i="3"/>
  <c r="V446" i="3"/>
  <c r="V442" i="3"/>
  <c r="V438" i="3"/>
  <c r="X438" i="3" s="1"/>
  <c r="Y438" i="3" s="1"/>
  <c r="V434" i="3"/>
  <c r="V430" i="3"/>
  <c r="V426" i="3"/>
  <c r="V422" i="3"/>
  <c r="V418" i="3"/>
  <c r="V414" i="3"/>
  <c r="V410" i="3"/>
  <c r="V406" i="3"/>
  <c r="V402" i="3"/>
  <c r="X402" i="3" s="1"/>
  <c r="Y402" i="3" s="1"/>
  <c r="V398" i="3"/>
  <c r="X398" i="3" s="1"/>
  <c r="Y398" i="3" s="1"/>
  <c r="V394" i="3"/>
  <c r="X394" i="3" s="1"/>
  <c r="Y394" i="3" s="1"/>
  <c r="V390" i="3"/>
  <c r="V386" i="3"/>
  <c r="X386" i="3" s="1"/>
  <c r="Y386" i="3" s="1"/>
  <c r="V382" i="3"/>
  <c r="X382" i="3" s="1"/>
  <c r="Y382" i="3" s="1"/>
  <c r="V378" i="3"/>
  <c r="X378" i="3" s="1"/>
  <c r="Y378" i="3" s="1"/>
  <c r="V374" i="3"/>
  <c r="X374" i="3" s="1"/>
  <c r="Y374" i="3" s="1"/>
  <c r="V370" i="3"/>
  <c r="X370" i="3" s="1"/>
  <c r="Y370" i="3" s="1"/>
  <c r="V366" i="3"/>
  <c r="X366" i="3" s="1"/>
  <c r="Y366" i="3" s="1"/>
  <c r="V362" i="3"/>
  <c r="X362" i="3" s="1"/>
  <c r="Y362" i="3" s="1"/>
  <c r="V358" i="3"/>
  <c r="V354" i="3"/>
  <c r="X354" i="3" s="1"/>
  <c r="Y354" i="3" s="1"/>
  <c r="V350" i="3"/>
  <c r="X350" i="3" s="1"/>
  <c r="Y350" i="3" s="1"/>
  <c r="V346" i="3"/>
  <c r="X346" i="3" s="1"/>
  <c r="Y346" i="3" s="1"/>
  <c r="V342" i="3"/>
  <c r="V338" i="3"/>
  <c r="X338" i="3" s="1"/>
  <c r="Y338" i="3" s="1"/>
  <c r="V334" i="3"/>
  <c r="X334" i="3" s="1"/>
  <c r="Y334" i="3" s="1"/>
  <c r="V330" i="3"/>
  <c r="X330" i="3" s="1"/>
  <c r="Y330" i="3" s="1"/>
  <c r="V326" i="3"/>
  <c r="V322" i="3"/>
  <c r="X322" i="3" s="1"/>
  <c r="Y322" i="3" s="1"/>
  <c r="V318" i="3"/>
  <c r="X318" i="3" s="1"/>
  <c r="Y318" i="3" s="1"/>
  <c r="V314" i="3"/>
  <c r="X314" i="3" s="1"/>
  <c r="Y314" i="3" s="1"/>
  <c r="V310" i="3"/>
  <c r="V306" i="3"/>
  <c r="X306" i="3" s="1"/>
  <c r="Y306" i="3" s="1"/>
  <c r="V302" i="3"/>
  <c r="V298" i="3"/>
  <c r="X298" i="3" s="1"/>
  <c r="Y298" i="3" s="1"/>
  <c r="V294" i="3"/>
  <c r="V827" i="3"/>
  <c r="X827" i="3" s="1"/>
  <c r="Y827" i="3" s="1"/>
  <c r="V763" i="3"/>
  <c r="V699" i="3"/>
  <c r="V649" i="3"/>
  <c r="V617" i="3"/>
  <c r="V585" i="3"/>
  <c r="X585" i="3" s="1"/>
  <c r="Y585" i="3" s="1"/>
  <c r="V553" i="3"/>
  <c r="V524" i="3"/>
  <c r="V502" i="3"/>
  <c r="X502" i="3" s="1"/>
  <c r="Y502" i="3" s="1"/>
  <c r="V481" i="3"/>
  <c r="V460" i="3"/>
  <c r="X460" i="3" s="1"/>
  <c r="Y460" i="3" s="1"/>
  <c r="V441" i="3"/>
  <c r="X441" i="3" s="1"/>
  <c r="Y441" i="3" s="1"/>
  <c r="V425" i="3"/>
  <c r="V409" i="3"/>
  <c r="X409" i="3" s="1"/>
  <c r="Y409" i="3" s="1"/>
  <c r="V393" i="3"/>
  <c r="V377" i="3"/>
  <c r="V361" i="3"/>
  <c r="V345" i="3"/>
  <c r="V329" i="3"/>
  <c r="V313" i="3"/>
  <c r="V297" i="3"/>
  <c r="V289" i="3"/>
  <c r="X289" i="3" s="1"/>
  <c r="Y289" i="3" s="1"/>
  <c r="V285" i="3"/>
  <c r="X285" i="3" s="1"/>
  <c r="Y285" i="3" s="1"/>
  <c r="V281" i="3"/>
  <c r="V277" i="3"/>
  <c r="X277" i="3" s="1"/>
  <c r="Y277" i="3" s="1"/>
  <c r="V273" i="3"/>
  <c r="X273" i="3" s="1"/>
  <c r="Y273" i="3" s="1"/>
  <c r="V269" i="3"/>
  <c r="X269" i="3" s="1"/>
  <c r="Y269" i="3" s="1"/>
  <c r="V265" i="3"/>
  <c r="X265" i="3" s="1"/>
  <c r="Y265" i="3" s="1"/>
  <c r="V261" i="3"/>
  <c r="X261" i="3" s="1"/>
  <c r="Y261" i="3" s="1"/>
  <c r="V257" i="3"/>
  <c r="V253" i="3"/>
  <c r="X253" i="3" s="1"/>
  <c r="Y253" i="3" s="1"/>
  <c r="V249" i="3"/>
  <c r="X249" i="3" s="1"/>
  <c r="Y249" i="3" s="1"/>
  <c r="V245" i="3"/>
  <c r="X245" i="3" s="1"/>
  <c r="Y245" i="3" s="1"/>
  <c r="V241" i="3"/>
  <c r="X241" i="3" s="1"/>
  <c r="Y241" i="3" s="1"/>
  <c r="V237" i="3"/>
  <c r="X237" i="3" s="1"/>
  <c r="Y237" i="3" s="1"/>
  <c r="V233" i="3"/>
  <c r="V229" i="3"/>
  <c r="X229" i="3" s="1"/>
  <c r="Y229" i="3" s="1"/>
  <c r="V225" i="3"/>
  <c r="X225" i="3" s="1"/>
  <c r="Y225" i="3" s="1"/>
  <c r="V221" i="3"/>
  <c r="X221" i="3" s="1"/>
  <c r="Y221" i="3" s="1"/>
  <c r="V217" i="3"/>
  <c r="V213" i="3"/>
  <c r="X213" i="3" s="1"/>
  <c r="Y213" i="3" s="1"/>
  <c r="V209" i="3"/>
  <c r="X209" i="3" s="1"/>
  <c r="Y209" i="3" s="1"/>
  <c r="V205" i="3"/>
  <c r="X205" i="3" s="1"/>
  <c r="Y205" i="3" s="1"/>
  <c r="V201" i="3"/>
  <c r="V197" i="3"/>
  <c r="X197" i="3" s="1"/>
  <c r="Y197" i="3" s="1"/>
  <c r="V193" i="3"/>
  <c r="X193" i="3" s="1"/>
  <c r="Y193" i="3" s="1"/>
  <c r="V189" i="3"/>
  <c r="X189" i="3" s="1"/>
  <c r="Y189" i="3" s="1"/>
  <c r="V185" i="3"/>
  <c r="V181" i="3"/>
  <c r="X181" i="3" s="1"/>
  <c r="Y181" i="3" s="1"/>
  <c r="V177" i="3"/>
  <c r="X177" i="3" s="1"/>
  <c r="Y177" i="3" s="1"/>
  <c r="V173" i="3"/>
  <c r="X173" i="3" s="1"/>
  <c r="Y173" i="3" s="1"/>
  <c r="V169" i="3"/>
  <c r="V165" i="3"/>
  <c r="X165" i="3" s="1"/>
  <c r="Y165" i="3" s="1"/>
  <c r="V161" i="3"/>
  <c r="X161" i="3" s="1"/>
  <c r="Y161" i="3" s="1"/>
  <c r="V157" i="3"/>
  <c r="X157" i="3" s="1"/>
  <c r="Y157" i="3" s="1"/>
  <c r="V153" i="3"/>
  <c r="V149" i="3"/>
  <c r="X149" i="3" s="1"/>
  <c r="Y149" i="3" s="1"/>
  <c r="V145" i="3"/>
  <c r="X145" i="3" s="1"/>
  <c r="Y145" i="3" s="1"/>
  <c r="V141" i="3"/>
  <c r="X141" i="3" s="1"/>
  <c r="Y141" i="3" s="1"/>
  <c r="V137" i="3"/>
  <c r="V133" i="3"/>
  <c r="X133" i="3" s="1"/>
  <c r="Y133" i="3" s="1"/>
  <c r="V129" i="3"/>
  <c r="X129" i="3" s="1"/>
  <c r="Y129" i="3" s="1"/>
  <c r="V125" i="3"/>
  <c r="X125" i="3" s="1"/>
  <c r="Y125" i="3" s="1"/>
  <c r="V121" i="3"/>
  <c r="V117" i="3"/>
  <c r="X117" i="3" s="1"/>
  <c r="Y117" i="3" s="1"/>
  <c r="V113" i="3"/>
  <c r="X113" i="3" s="1"/>
  <c r="Y113" i="3" s="1"/>
  <c r="V109" i="3"/>
  <c r="X109" i="3" s="1"/>
  <c r="Y109" i="3" s="1"/>
  <c r="V105" i="3"/>
  <c r="V101" i="3"/>
  <c r="X101" i="3" s="1"/>
  <c r="Y101" i="3" s="1"/>
  <c r="V97" i="3"/>
  <c r="X97" i="3" s="1"/>
  <c r="Y97" i="3" s="1"/>
  <c r="V93" i="3"/>
  <c r="X93" i="3" s="1"/>
  <c r="Y93" i="3" s="1"/>
  <c r="V89" i="3"/>
  <c r="V85" i="3"/>
  <c r="X85" i="3" s="1"/>
  <c r="Y85" i="3" s="1"/>
  <c r="V81" i="3"/>
  <c r="X81" i="3" s="1"/>
  <c r="Y81" i="3" s="1"/>
  <c r="V77" i="3"/>
  <c r="X77" i="3" s="1"/>
  <c r="Y77" i="3" s="1"/>
  <c r="V73" i="3"/>
  <c r="V69" i="3"/>
  <c r="X69" i="3" s="1"/>
  <c r="Y69" i="3" s="1"/>
  <c r="V65" i="3"/>
  <c r="X65" i="3" s="1"/>
  <c r="Y65" i="3" s="1"/>
  <c r="V61" i="3"/>
  <c r="V57" i="3"/>
  <c r="V53" i="3"/>
  <c r="X53" i="3" s="1"/>
  <c r="Y53" i="3" s="1"/>
  <c r="V49" i="3"/>
  <c r="X49" i="3" s="1"/>
  <c r="Y49" i="3" s="1"/>
  <c r="V45" i="3"/>
  <c r="V41" i="3"/>
  <c r="V37" i="3"/>
  <c r="X37" i="3" s="1"/>
  <c r="Y37" i="3" s="1"/>
  <c r="V33" i="3"/>
  <c r="X33" i="3" s="1"/>
  <c r="Y33" i="3" s="1"/>
  <c r="V29" i="3"/>
  <c r="V25" i="3"/>
  <c r="V21" i="3"/>
  <c r="X21" i="3" s="1"/>
  <c r="Y21" i="3" s="1"/>
  <c r="V17" i="3"/>
  <c r="X17" i="3" s="1"/>
  <c r="Y17" i="3" s="1"/>
  <c r="V13" i="3"/>
  <c r="V9" i="3"/>
  <c r="V5" i="3"/>
  <c r="X5" i="3" s="1"/>
  <c r="Y5" i="3" s="1"/>
  <c r="V601" i="3"/>
  <c r="X601" i="3" s="1"/>
  <c r="Y601" i="3" s="1"/>
  <c r="V401" i="3"/>
  <c r="V369" i="3"/>
  <c r="V321" i="3"/>
  <c r="V291" i="3"/>
  <c r="V283" i="3"/>
  <c r="V275" i="3"/>
  <c r="V267" i="3"/>
  <c r="V259" i="3"/>
  <c r="V251" i="3"/>
  <c r="V243" i="3"/>
  <c r="V231" i="3"/>
  <c r="V223" i="3"/>
  <c r="X223" i="3" s="1"/>
  <c r="Y223" i="3" s="1"/>
  <c r="V215" i="3"/>
  <c r="V207" i="3"/>
  <c r="X207" i="3" s="1"/>
  <c r="Y207" i="3" s="1"/>
  <c r="V195" i="3"/>
  <c r="X195" i="3" s="1"/>
  <c r="Y195" i="3" s="1"/>
  <c r="V187" i="3"/>
  <c r="V179" i="3"/>
  <c r="V167" i="3"/>
  <c r="V159" i="3"/>
  <c r="V155" i="3"/>
  <c r="V147" i="3"/>
  <c r="V139" i="3"/>
  <c r="V131" i="3"/>
  <c r="X131" i="3" s="1"/>
  <c r="Y131" i="3" s="1"/>
  <c r="V123" i="3"/>
  <c r="V115" i="3"/>
  <c r="V107" i="3"/>
  <c r="V103" i="3"/>
  <c r="V95" i="3"/>
  <c r="X95" i="3" s="1"/>
  <c r="Y95" i="3" s="1"/>
  <c r="V87" i="3"/>
  <c r="V79" i="3"/>
  <c r="V71" i="3"/>
  <c r="V63" i="3"/>
  <c r="X63" i="3" s="1"/>
  <c r="Y63" i="3" s="1"/>
  <c r="V55" i="3"/>
  <c r="V47" i="3"/>
  <c r="V39" i="3"/>
  <c r="V31" i="3"/>
  <c r="X31" i="3" s="1"/>
  <c r="Y31" i="3" s="1"/>
  <c r="V23" i="3"/>
  <c r="V15" i="3"/>
  <c r="V11" i="3"/>
  <c r="V779" i="3"/>
  <c r="V529" i="3"/>
  <c r="X529" i="3" s="1"/>
  <c r="Y529" i="3" s="1"/>
  <c r="V465" i="3"/>
  <c r="V429" i="3"/>
  <c r="X429" i="3" s="1"/>
  <c r="Y429" i="3" s="1"/>
  <c r="V413" i="3"/>
  <c r="V381" i="3"/>
  <c r="X381" i="3" s="1"/>
  <c r="Y381" i="3" s="1"/>
  <c r="V349" i="3"/>
  <c r="V317" i="3"/>
  <c r="V301" i="3"/>
  <c r="V286" i="3"/>
  <c r="V278" i="3"/>
  <c r="V270" i="3"/>
  <c r="V266" i="3"/>
  <c r="V258" i="3"/>
  <c r="X258" i="3" s="1"/>
  <c r="Y258" i="3" s="1"/>
  <c r="V250" i="3"/>
  <c r="V242" i="3"/>
  <c r="X242" i="3" s="1"/>
  <c r="Y242" i="3" s="1"/>
  <c r="V238" i="3"/>
  <c r="X238" i="3" s="1"/>
  <c r="Y238" i="3" s="1"/>
  <c r="V230" i="3"/>
  <c r="V222" i="3"/>
  <c r="V214" i="3"/>
  <c r="V210" i="3"/>
  <c r="V202" i="3"/>
  <c r="X202" i="3" s="1"/>
  <c r="Y202" i="3" s="1"/>
  <c r="V194" i="3"/>
  <c r="V961" i="3"/>
  <c r="X961" i="3" s="1"/>
  <c r="Y961" i="3" s="1"/>
  <c r="V811" i="3"/>
  <c r="V747" i="3"/>
  <c r="V683" i="3"/>
  <c r="V641" i="3"/>
  <c r="V609" i="3"/>
  <c r="V577" i="3"/>
  <c r="V545" i="3"/>
  <c r="V518" i="3"/>
  <c r="X518" i="3" s="1"/>
  <c r="Y518" i="3" s="1"/>
  <c r="V497" i="3"/>
  <c r="X497" i="3" s="1"/>
  <c r="Y497" i="3" s="1"/>
  <c r="V476" i="3"/>
  <c r="V454" i="3"/>
  <c r="V437" i="3"/>
  <c r="V421" i="3"/>
  <c r="V405" i="3"/>
  <c r="V389" i="3"/>
  <c r="V373" i="3"/>
  <c r="X373" i="3" s="1"/>
  <c r="Y373" i="3" s="1"/>
  <c r="V357" i="3"/>
  <c r="V341" i="3"/>
  <c r="V325" i="3"/>
  <c r="V309" i="3"/>
  <c r="X309" i="3" s="1"/>
  <c r="Y309" i="3" s="1"/>
  <c r="V293" i="3"/>
  <c r="V288" i="3"/>
  <c r="V284" i="3"/>
  <c r="V280" i="3"/>
  <c r="V276" i="3"/>
  <c r="V272" i="3"/>
  <c r="V268" i="3"/>
  <c r="V264" i="3"/>
  <c r="V260" i="3"/>
  <c r="V256" i="3"/>
  <c r="V252" i="3"/>
  <c r="V248" i="3"/>
  <c r="V244" i="3"/>
  <c r="V240" i="3"/>
  <c r="V236" i="3"/>
  <c r="V232" i="3"/>
  <c r="V228" i="3"/>
  <c r="V224" i="3"/>
  <c r="V220" i="3"/>
  <c r="V216" i="3"/>
  <c r="V212" i="3"/>
  <c r="V208" i="3"/>
  <c r="V204" i="3"/>
  <c r="V200" i="3"/>
  <c r="V196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140" i="3"/>
  <c r="V136" i="3"/>
  <c r="V132" i="3"/>
  <c r="V128" i="3"/>
  <c r="V124" i="3"/>
  <c r="V120" i="3"/>
  <c r="V116" i="3"/>
  <c r="V112" i="3"/>
  <c r="V108" i="3"/>
  <c r="V104" i="3"/>
  <c r="V100" i="3"/>
  <c r="V96" i="3"/>
  <c r="V92" i="3"/>
  <c r="V88" i="3"/>
  <c r="V84" i="3"/>
  <c r="V80" i="3"/>
  <c r="V76" i="3"/>
  <c r="V72" i="3"/>
  <c r="V68" i="3"/>
  <c r="V64" i="3"/>
  <c r="V60" i="3"/>
  <c r="V56" i="3"/>
  <c r="V52" i="3"/>
  <c r="V48" i="3"/>
  <c r="V44" i="3"/>
  <c r="V40" i="3"/>
  <c r="V36" i="3"/>
  <c r="V32" i="3"/>
  <c r="V28" i="3"/>
  <c r="V24" i="3"/>
  <c r="V20" i="3"/>
  <c r="V16" i="3"/>
  <c r="V12" i="3"/>
  <c r="V8" i="3"/>
  <c r="V4" i="3"/>
  <c r="V897" i="3"/>
  <c r="V795" i="3"/>
  <c r="V731" i="3"/>
  <c r="X731" i="3" s="1"/>
  <c r="Y731" i="3" s="1"/>
  <c r="V667" i="3"/>
  <c r="V633" i="3"/>
  <c r="V569" i="3"/>
  <c r="V537" i="3"/>
  <c r="V513" i="3"/>
  <c r="V492" i="3"/>
  <c r="X492" i="3" s="1"/>
  <c r="Y492" i="3" s="1"/>
  <c r="V470" i="3"/>
  <c r="V449" i="3"/>
  <c r="V433" i="3"/>
  <c r="V417" i="3"/>
  <c r="V385" i="3"/>
  <c r="V353" i="3"/>
  <c r="V337" i="3"/>
  <c r="X337" i="3" s="1"/>
  <c r="Y337" i="3" s="1"/>
  <c r="V305" i="3"/>
  <c r="V287" i="3"/>
  <c r="V279" i="3"/>
  <c r="V271" i="3"/>
  <c r="X271" i="3" s="1"/>
  <c r="Y271" i="3" s="1"/>
  <c r="V263" i="3"/>
  <c r="V255" i="3"/>
  <c r="V247" i="3"/>
  <c r="V239" i="3"/>
  <c r="X239" i="3" s="1"/>
  <c r="Y239" i="3" s="1"/>
  <c r="V235" i="3"/>
  <c r="X235" i="3" s="1"/>
  <c r="Y235" i="3" s="1"/>
  <c r="V227" i="3"/>
  <c r="V219" i="3"/>
  <c r="V211" i="3"/>
  <c r="V203" i="3"/>
  <c r="V199" i="3"/>
  <c r="V191" i="3"/>
  <c r="V183" i="3"/>
  <c r="V175" i="3"/>
  <c r="V171" i="3"/>
  <c r="V163" i="3"/>
  <c r="X163" i="3" s="1"/>
  <c r="Y163" i="3" s="1"/>
  <c r="V151" i="3"/>
  <c r="V143" i="3"/>
  <c r="V135" i="3"/>
  <c r="V127" i="3"/>
  <c r="V119" i="3"/>
  <c r="V111" i="3"/>
  <c r="V99" i="3"/>
  <c r="V91" i="3"/>
  <c r="V83" i="3"/>
  <c r="V75" i="3"/>
  <c r="V67" i="3"/>
  <c r="V59" i="3"/>
  <c r="V51" i="3"/>
  <c r="V43" i="3"/>
  <c r="V35" i="3"/>
  <c r="V27" i="3"/>
  <c r="V19" i="3"/>
  <c r="V7" i="3"/>
  <c r="V853" i="3"/>
  <c r="V715" i="3"/>
  <c r="X715" i="3" s="1"/>
  <c r="Y715" i="3" s="1"/>
  <c r="V657" i="3"/>
  <c r="V625" i="3"/>
  <c r="V593" i="3"/>
  <c r="V561" i="3"/>
  <c r="V508" i="3"/>
  <c r="V486" i="3"/>
  <c r="V445" i="3"/>
  <c r="V397" i="3"/>
  <c r="V365" i="3"/>
  <c r="V333" i="3"/>
  <c r="X333" i="3" s="1"/>
  <c r="Y333" i="3" s="1"/>
  <c r="V290" i="3"/>
  <c r="V282" i="3"/>
  <c r="V274" i="3"/>
  <c r="V262" i="3"/>
  <c r="V254" i="3"/>
  <c r="V246" i="3"/>
  <c r="V234" i="3"/>
  <c r="V226" i="3"/>
  <c r="V218" i="3"/>
  <c r="V206" i="3"/>
  <c r="V198" i="3"/>
  <c r="X198" i="3" s="1"/>
  <c r="Y198" i="3" s="1"/>
  <c r="V178" i="3"/>
  <c r="V162" i="3"/>
  <c r="V146" i="3"/>
  <c r="X146" i="3" s="1"/>
  <c r="Y146" i="3" s="1"/>
  <c r="V130" i="3"/>
  <c r="V114" i="3"/>
  <c r="V98" i="3"/>
  <c r="V82" i="3"/>
  <c r="X82" i="3" s="1"/>
  <c r="Y82" i="3" s="1"/>
  <c r="V66" i="3"/>
  <c r="X66" i="3" s="1"/>
  <c r="Y66" i="3" s="1"/>
  <c r="V50" i="3"/>
  <c r="V34" i="3"/>
  <c r="V18" i="3"/>
  <c r="V150" i="3"/>
  <c r="X150" i="3" s="1"/>
  <c r="Y150" i="3" s="1"/>
  <c r="V86" i="3"/>
  <c r="V38" i="3"/>
  <c r="V190" i="3"/>
  <c r="V174" i="3"/>
  <c r="X174" i="3" s="1"/>
  <c r="Y174" i="3" s="1"/>
  <c r="V158" i="3"/>
  <c r="V142" i="3"/>
  <c r="V126" i="3"/>
  <c r="V110" i="3"/>
  <c r="X110" i="3" s="1"/>
  <c r="Y110" i="3" s="1"/>
  <c r="V94" i="3"/>
  <c r="V78" i="3"/>
  <c r="V62" i="3"/>
  <c r="V46" i="3"/>
  <c r="V30" i="3"/>
  <c r="V14" i="3"/>
  <c r="V106" i="3"/>
  <c r="V74" i="3"/>
  <c r="V42" i="3"/>
  <c r="V10" i="3"/>
  <c r="V166" i="3"/>
  <c r="V118" i="3"/>
  <c r="X118" i="3" s="1"/>
  <c r="Y118" i="3" s="1"/>
  <c r="V70" i="3"/>
  <c r="V22" i="3"/>
  <c r="V186" i="3"/>
  <c r="V170" i="3"/>
  <c r="V154" i="3"/>
  <c r="X154" i="3" s="1"/>
  <c r="Y154" i="3" s="1"/>
  <c r="V138" i="3"/>
  <c r="V122" i="3"/>
  <c r="V90" i="3"/>
  <c r="V58" i="3"/>
  <c r="V26" i="3"/>
  <c r="V182" i="3"/>
  <c r="V134" i="3"/>
  <c r="X134" i="3" s="1"/>
  <c r="Y134" i="3" s="1"/>
  <c r="V102" i="3"/>
  <c r="V54" i="3"/>
  <c r="V6" i="3"/>
  <c r="X6" i="3" s="1"/>
  <c r="Y6" i="3" s="1"/>
  <c r="X944" i="3"/>
  <c r="Y944" i="3" s="1"/>
  <c r="X948" i="3"/>
  <c r="Y948" i="3" s="1"/>
  <c r="X788" i="3"/>
  <c r="Y788" i="3" s="1"/>
  <c r="X679" i="3"/>
  <c r="Y679" i="3" s="1"/>
  <c r="X582" i="3"/>
  <c r="Y582" i="3" s="1"/>
  <c r="X675" i="3"/>
  <c r="Y675" i="3" s="1"/>
  <c r="X624" i="3"/>
  <c r="Y624" i="3" s="1"/>
  <c r="X471" i="3"/>
  <c r="Y471" i="3" s="1"/>
  <c r="X121" i="3"/>
  <c r="Y121" i="3" s="1"/>
  <c r="AD1003" i="2"/>
  <c r="AC1003" i="2"/>
  <c r="AB1003" i="2"/>
  <c r="AA1003" i="2"/>
  <c r="AD1002" i="2"/>
  <c r="AC1002" i="2"/>
  <c r="AB1002" i="2"/>
  <c r="AA1002" i="2"/>
  <c r="AD1001" i="2"/>
  <c r="AC1001" i="2"/>
  <c r="AB1001" i="2"/>
  <c r="AA1001" i="2"/>
  <c r="AD1000" i="2"/>
  <c r="AC1000" i="2"/>
  <c r="AB1000" i="2"/>
  <c r="AA1000" i="2"/>
  <c r="AD999" i="2"/>
  <c r="AC999" i="2"/>
  <c r="AB999" i="2"/>
  <c r="AA999" i="2"/>
  <c r="AD998" i="2"/>
  <c r="AC998" i="2"/>
  <c r="AB998" i="2"/>
  <c r="AA998" i="2"/>
  <c r="AD997" i="2"/>
  <c r="AC997" i="2"/>
  <c r="AB997" i="2"/>
  <c r="AA997" i="2"/>
  <c r="AD996" i="2"/>
  <c r="AC996" i="2"/>
  <c r="AB996" i="2"/>
  <c r="AA996" i="2"/>
  <c r="AD995" i="2"/>
  <c r="AC995" i="2"/>
  <c r="AB995" i="2"/>
  <c r="AA995" i="2"/>
  <c r="AD994" i="2"/>
  <c r="AC994" i="2"/>
  <c r="AB994" i="2"/>
  <c r="AA994" i="2"/>
  <c r="AD993" i="2"/>
  <c r="AC993" i="2"/>
  <c r="AB993" i="2"/>
  <c r="AA993" i="2"/>
  <c r="AD992" i="2"/>
  <c r="AC992" i="2"/>
  <c r="AB992" i="2"/>
  <c r="AA992" i="2"/>
  <c r="AD991" i="2"/>
  <c r="AC991" i="2"/>
  <c r="AB991" i="2"/>
  <c r="AA991" i="2"/>
  <c r="AD990" i="2"/>
  <c r="AC990" i="2"/>
  <c r="AB990" i="2"/>
  <c r="AA990" i="2"/>
  <c r="AD989" i="2"/>
  <c r="AC989" i="2"/>
  <c r="AB989" i="2"/>
  <c r="AA989" i="2"/>
  <c r="AD988" i="2"/>
  <c r="AC988" i="2"/>
  <c r="AB988" i="2"/>
  <c r="AA988" i="2"/>
  <c r="AD987" i="2"/>
  <c r="AC987" i="2"/>
  <c r="AB987" i="2"/>
  <c r="AA987" i="2"/>
  <c r="AD986" i="2"/>
  <c r="AC986" i="2"/>
  <c r="AB986" i="2"/>
  <c r="AA986" i="2"/>
  <c r="AD985" i="2"/>
  <c r="AC985" i="2"/>
  <c r="AB985" i="2"/>
  <c r="AA985" i="2"/>
  <c r="AD984" i="2"/>
  <c r="AC984" i="2"/>
  <c r="AB984" i="2"/>
  <c r="AA984" i="2"/>
  <c r="AD983" i="2"/>
  <c r="AC983" i="2"/>
  <c r="AB983" i="2"/>
  <c r="AA983" i="2"/>
  <c r="AD982" i="2"/>
  <c r="AC982" i="2"/>
  <c r="AB982" i="2"/>
  <c r="AA982" i="2"/>
  <c r="AD981" i="2"/>
  <c r="AC981" i="2"/>
  <c r="AB981" i="2"/>
  <c r="AA981" i="2"/>
  <c r="AD980" i="2"/>
  <c r="AC980" i="2"/>
  <c r="AB980" i="2"/>
  <c r="AA980" i="2"/>
  <c r="AD979" i="2"/>
  <c r="AC979" i="2"/>
  <c r="AB979" i="2"/>
  <c r="AA979" i="2"/>
  <c r="AD978" i="2"/>
  <c r="AC978" i="2"/>
  <c r="AB978" i="2"/>
  <c r="AA978" i="2"/>
  <c r="AD977" i="2"/>
  <c r="AC977" i="2"/>
  <c r="AB977" i="2"/>
  <c r="AA977" i="2"/>
  <c r="AD976" i="2"/>
  <c r="AC976" i="2"/>
  <c r="AB976" i="2"/>
  <c r="AA976" i="2"/>
  <c r="AD975" i="2"/>
  <c r="AC975" i="2"/>
  <c r="AB975" i="2"/>
  <c r="AA975" i="2"/>
  <c r="AD974" i="2"/>
  <c r="AC974" i="2"/>
  <c r="AB974" i="2"/>
  <c r="AA974" i="2"/>
  <c r="AD973" i="2"/>
  <c r="AC973" i="2"/>
  <c r="AB973" i="2"/>
  <c r="AA973" i="2"/>
  <c r="AD972" i="2"/>
  <c r="AC972" i="2"/>
  <c r="AB972" i="2"/>
  <c r="AA972" i="2"/>
  <c r="AD971" i="2"/>
  <c r="AC971" i="2"/>
  <c r="AB971" i="2"/>
  <c r="AA971" i="2"/>
  <c r="AD970" i="2"/>
  <c r="AC970" i="2"/>
  <c r="AB970" i="2"/>
  <c r="AA970" i="2"/>
  <c r="AD969" i="2"/>
  <c r="AC969" i="2"/>
  <c r="AB969" i="2"/>
  <c r="AA969" i="2"/>
  <c r="AD968" i="2"/>
  <c r="AC968" i="2"/>
  <c r="AB968" i="2"/>
  <c r="AA968" i="2"/>
  <c r="AD967" i="2"/>
  <c r="AC967" i="2"/>
  <c r="AB967" i="2"/>
  <c r="AA967" i="2"/>
  <c r="AD966" i="2"/>
  <c r="AC966" i="2"/>
  <c r="AB966" i="2"/>
  <c r="AA966" i="2"/>
  <c r="AD965" i="2"/>
  <c r="AC965" i="2"/>
  <c r="AB965" i="2"/>
  <c r="AA965" i="2"/>
  <c r="AD964" i="2"/>
  <c r="AC964" i="2"/>
  <c r="AB964" i="2"/>
  <c r="AA964" i="2"/>
  <c r="AD963" i="2"/>
  <c r="AC963" i="2"/>
  <c r="AB963" i="2"/>
  <c r="AA963" i="2"/>
  <c r="AD962" i="2"/>
  <c r="AC962" i="2"/>
  <c r="AB962" i="2"/>
  <c r="AA962" i="2"/>
  <c r="AD961" i="2"/>
  <c r="AC961" i="2"/>
  <c r="AB961" i="2"/>
  <c r="AA961" i="2"/>
  <c r="AD960" i="2"/>
  <c r="AC960" i="2"/>
  <c r="AB960" i="2"/>
  <c r="AA960" i="2"/>
  <c r="AD959" i="2"/>
  <c r="AC959" i="2"/>
  <c r="AB959" i="2"/>
  <c r="AA959" i="2"/>
  <c r="AD958" i="2"/>
  <c r="AC958" i="2"/>
  <c r="AB958" i="2"/>
  <c r="AA958" i="2"/>
  <c r="AD957" i="2"/>
  <c r="AC957" i="2"/>
  <c r="AB957" i="2"/>
  <c r="AA957" i="2"/>
  <c r="AD956" i="2"/>
  <c r="AC956" i="2"/>
  <c r="AB956" i="2"/>
  <c r="AA956" i="2"/>
  <c r="AD955" i="2"/>
  <c r="AC955" i="2"/>
  <c r="AB955" i="2"/>
  <c r="AA955" i="2"/>
  <c r="AD954" i="2"/>
  <c r="AC954" i="2"/>
  <c r="AB954" i="2"/>
  <c r="AA954" i="2"/>
  <c r="AD953" i="2"/>
  <c r="AC953" i="2"/>
  <c r="AB953" i="2"/>
  <c r="AA953" i="2"/>
  <c r="AD952" i="2"/>
  <c r="AC952" i="2"/>
  <c r="AB952" i="2"/>
  <c r="AA952" i="2"/>
  <c r="AD951" i="2"/>
  <c r="AC951" i="2"/>
  <c r="AB951" i="2"/>
  <c r="AA951" i="2"/>
  <c r="AD950" i="2"/>
  <c r="AC950" i="2"/>
  <c r="AB950" i="2"/>
  <c r="AA950" i="2"/>
  <c r="AD949" i="2"/>
  <c r="AC949" i="2"/>
  <c r="AB949" i="2"/>
  <c r="AA949" i="2"/>
  <c r="AD948" i="2"/>
  <c r="AC948" i="2"/>
  <c r="AB948" i="2"/>
  <c r="AA948" i="2"/>
  <c r="AD947" i="2"/>
  <c r="AC947" i="2"/>
  <c r="AB947" i="2"/>
  <c r="AA947" i="2"/>
  <c r="AD946" i="2"/>
  <c r="AC946" i="2"/>
  <c r="AB946" i="2"/>
  <c r="AA946" i="2"/>
  <c r="AD945" i="2"/>
  <c r="AC945" i="2"/>
  <c r="AB945" i="2"/>
  <c r="AA945" i="2"/>
  <c r="AD944" i="2"/>
  <c r="AC944" i="2"/>
  <c r="AB944" i="2"/>
  <c r="AA944" i="2"/>
  <c r="AD943" i="2"/>
  <c r="AC943" i="2"/>
  <c r="AB943" i="2"/>
  <c r="AA943" i="2"/>
  <c r="AD942" i="2"/>
  <c r="AC942" i="2"/>
  <c r="AB942" i="2"/>
  <c r="AA942" i="2"/>
  <c r="AD941" i="2"/>
  <c r="AC941" i="2"/>
  <c r="AB941" i="2"/>
  <c r="AA941" i="2"/>
  <c r="AD940" i="2"/>
  <c r="AC940" i="2"/>
  <c r="AB940" i="2"/>
  <c r="AA940" i="2"/>
  <c r="AD939" i="2"/>
  <c r="AC939" i="2"/>
  <c r="AB939" i="2"/>
  <c r="AA939" i="2"/>
  <c r="AD938" i="2"/>
  <c r="AC938" i="2"/>
  <c r="AB938" i="2"/>
  <c r="AA938" i="2"/>
  <c r="AD937" i="2"/>
  <c r="AC937" i="2"/>
  <c r="AB937" i="2"/>
  <c r="AA937" i="2"/>
  <c r="AD936" i="2"/>
  <c r="AC936" i="2"/>
  <c r="AB936" i="2"/>
  <c r="AA936" i="2"/>
  <c r="AD935" i="2"/>
  <c r="AC935" i="2"/>
  <c r="AB935" i="2"/>
  <c r="AA935" i="2"/>
  <c r="AD934" i="2"/>
  <c r="AC934" i="2"/>
  <c r="AB934" i="2"/>
  <c r="AA934" i="2"/>
  <c r="AD933" i="2"/>
  <c r="AC933" i="2"/>
  <c r="AB933" i="2"/>
  <c r="AA933" i="2"/>
  <c r="AD932" i="2"/>
  <c r="AC932" i="2"/>
  <c r="AB932" i="2"/>
  <c r="AA932" i="2"/>
  <c r="AD931" i="2"/>
  <c r="AC931" i="2"/>
  <c r="AB931" i="2"/>
  <c r="AA931" i="2"/>
  <c r="AD930" i="2"/>
  <c r="AC930" i="2"/>
  <c r="AB930" i="2"/>
  <c r="AA930" i="2"/>
  <c r="AD929" i="2"/>
  <c r="AC929" i="2"/>
  <c r="AB929" i="2"/>
  <c r="AA929" i="2"/>
  <c r="AD928" i="2"/>
  <c r="AC928" i="2"/>
  <c r="AB928" i="2"/>
  <c r="AA928" i="2"/>
  <c r="AD927" i="2"/>
  <c r="AC927" i="2"/>
  <c r="AB927" i="2"/>
  <c r="AA927" i="2"/>
  <c r="AD926" i="2"/>
  <c r="AC926" i="2"/>
  <c r="AB926" i="2"/>
  <c r="AA926" i="2"/>
  <c r="AD925" i="2"/>
  <c r="AC925" i="2"/>
  <c r="AB925" i="2"/>
  <c r="AA925" i="2"/>
  <c r="AD924" i="2"/>
  <c r="AC924" i="2"/>
  <c r="AB924" i="2"/>
  <c r="AA924" i="2"/>
  <c r="AD923" i="2"/>
  <c r="AC923" i="2"/>
  <c r="AB923" i="2"/>
  <c r="AA923" i="2"/>
  <c r="AD922" i="2"/>
  <c r="AC922" i="2"/>
  <c r="AB922" i="2"/>
  <c r="AA922" i="2"/>
  <c r="AD921" i="2"/>
  <c r="AC921" i="2"/>
  <c r="AB921" i="2"/>
  <c r="AA921" i="2"/>
  <c r="AD920" i="2"/>
  <c r="AC920" i="2"/>
  <c r="AB920" i="2"/>
  <c r="AA920" i="2"/>
  <c r="AD919" i="2"/>
  <c r="AC919" i="2"/>
  <c r="AB919" i="2"/>
  <c r="AA919" i="2"/>
  <c r="AD918" i="2"/>
  <c r="AC918" i="2"/>
  <c r="AB918" i="2"/>
  <c r="AA918" i="2"/>
  <c r="AD917" i="2"/>
  <c r="AC917" i="2"/>
  <c r="AB917" i="2"/>
  <c r="AA917" i="2"/>
  <c r="AD916" i="2"/>
  <c r="AC916" i="2"/>
  <c r="AB916" i="2"/>
  <c r="AA916" i="2"/>
  <c r="AD915" i="2"/>
  <c r="AC915" i="2"/>
  <c r="AB915" i="2"/>
  <c r="AA915" i="2"/>
  <c r="AD914" i="2"/>
  <c r="AC914" i="2"/>
  <c r="AB914" i="2"/>
  <c r="AA914" i="2"/>
  <c r="AD913" i="2"/>
  <c r="AC913" i="2"/>
  <c r="AB913" i="2"/>
  <c r="AA913" i="2"/>
  <c r="AD912" i="2"/>
  <c r="AC912" i="2"/>
  <c r="AB912" i="2"/>
  <c r="AA912" i="2"/>
  <c r="AD911" i="2"/>
  <c r="AC911" i="2"/>
  <c r="AB911" i="2"/>
  <c r="AA911" i="2"/>
  <c r="AD910" i="2"/>
  <c r="AC910" i="2"/>
  <c r="AB910" i="2"/>
  <c r="AA910" i="2"/>
  <c r="AD909" i="2"/>
  <c r="AC909" i="2"/>
  <c r="AB909" i="2"/>
  <c r="AA909" i="2"/>
  <c r="AD908" i="2"/>
  <c r="AC908" i="2"/>
  <c r="AB908" i="2"/>
  <c r="AA908" i="2"/>
  <c r="AD907" i="2"/>
  <c r="AC907" i="2"/>
  <c r="AB907" i="2"/>
  <c r="AA907" i="2"/>
  <c r="AD906" i="2"/>
  <c r="AC906" i="2"/>
  <c r="AB906" i="2"/>
  <c r="AA906" i="2"/>
  <c r="AD905" i="2"/>
  <c r="AC905" i="2"/>
  <c r="AB905" i="2"/>
  <c r="AA905" i="2"/>
  <c r="AD904" i="2"/>
  <c r="AC904" i="2"/>
  <c r="AB904" i="2"/>
  <c r="AA904" i="2"/>
  <c r="AD903" i="2"/>
  <c r="AC903" i="2"/>
  <c r="AB903" i="2"/>
  <c r="AA903" i="2"/>
  <c r="AD902" i="2"/>
  <c r="AC902" i="2"/>
  <c r="AB902" i="2"/>
  <c r="AA902" i="2"/>
  <c r="AD901" i="2"/>
  <c r="AC901" i="2"/>
  <c r="AB901" i="2"/>
  <c r="AA901" i="2"/>
  <c r="AD900" i="2"/>
  <c r="AC900" i="2"/>
  <c r="AB900" i="2"/>
  <c r="AA900" i="2"/>
  <c r="AD899" i="2"/>
  <c r="AC899" i="2"/>
  <c r="AB899" i="2"/>
  <c r="AA899" i="2"/>
  <c r="AD898" i="2"/>
  <c r="AC898" i="2"/>
  <c r="AB898" i="2"/>
  <c r="AA898" i="2"/>
  <c r="AD897" i="2"/>
  <c r="AC897" i="2"/>
  <c r="AB897" i="2"/>
  <c r="AA897" i="2"/>
  <c r="AD896" i="2"/>
  <c r="AC896" i="2"/>
  <c r="AB896" i="2"/>
  <c r="AA896" i="2"/>
  <c r="AD895" i="2"/>
  <c r="AC895" i="2"/>
  <c r="AB895" i="2"/>
  <c r="AA895" i="2"/>
  <c r="AD894" i="2"/>
  <c r="AC894" i="2"/>
  <c r="AB894" i="2"/>
  <c r="AA894" i="2"/>
  <c r="AD893" i="2"/>
  <c r="AC893" i="2"/>
  <c r="AB893" i="2"/>
  <c r="AA893" i="2"/>
  <c r="AD892" i="2"/>
  <c r="AC892" i="2"/>
  <c r="AB892" i="2"/>
  <c r="AA892" i="2"/>
  <c r="AD891" i="2"/>
  <c r="AC891" i="2"/>
  <c r="AB891" i="2"/>
  <c r="AA891" i="2"/>
  <c r="AD890" i="2"/>
  <c r="AC890" i="2"/>
  <c r="AB890" i="2"/>
  <c r="AA890" i="2"/>
  <c r="AD889" i="2"/>
  <c r="AC889" i="2"/>
  <c r="AB889" i="2"/>
  <c r="AA889" i="2"/>
  <c r="AD888" i="2"/>
  <c r="AC888" i="2"/>
  <c r="AB888" i="2"/>
  <c r="AA888" i="2"/>
  <c r="AD887" i="2"/>
  <c r="AC887" i="2"/>
  <c r="AB887" i="2"/>
  <c r="AA887" i="2"/>
  <c r="AD886" i="2"/>
  <c r="AC886" i="2"/>
  <c r="AB886" i="2"/>
  <c r="AA886" i="2"/>
  <c r="AD885" i="2"/>
  <c r="AC885" i="2"/>
  <c r="AB885" i="2"/>
  <c r="AA885" i="2"/>
  <c r="AD884" i="2"/>
  <c r="AC884" i="2"/>
  <c r="AB884" i="2"/>
  <c r="AA884" i="2"/>
  <c r="AD883" i="2"/>
  <c r="AC883" i="2"/>
  <c r="AB883" i="2"/>
  <c r="AA883" i="2"/>
  <c r="AD882" i="2"/>
  <c r="AC882" i="2"/>
  <c r="AB882" i="2"/>
  <c r="AA882" i="2"/>
  <c r="AD881" i="2"/>
  <c r="AC881" i="2"/>
  <c r="AB881" i="2"/>
  <c r="AA881" i="2"/>
  <c r="AD880" i="2"/>
  <c r="AC880" i="2"/>
  <c r="AB880" i="2"/>
  <c r="AA880" i="2"/>
  <c r="AD879" i="2"/>
  <c r="AC879" i="2"/>
  <c r="AB879" i="2"/>
  <c r="AA879" i="2"/>
  <c r="AD878" i="2"/>
  <c r="AC878" i="2"/>
  <c r="AB878" i="2"/>
  <c r="AA878" i="2"/>
  <c r="AD877" i="2"/>
  <c r="AC877" i="2"/>
  <c r="AB877" i="2"/>
  <c r="AA877" i="2"/>
  <c r="AD876" i="2"/>
  <c r="AC876" i="2"/>
  <c r="AB876" i="2"/>
  <c r="AA876" i="2"/>
  <c r="AD875" i="2"/>
  <c r="AC875" i="2"/>
  <c r="AB875" i="2"/>
  <c r="AA875" i="2"/>
  <c r="AD874" i="2"/>
  <c r="AC874" i="2"/>
  <c r="AB874" i="2"/>
  <c r="AA874" i="2"/>
  <c r="AD873" i="2"/>
  <c r="AC873" i="2"/>
  <c r="AB873" i="2"/>
  <c r="AA873" i="2"/>
  <c r="AD872" i="2"/>
  <c r="AC872" i="2"/>
  <c r="AB872" i="2"/>
  <c r="AA872" i="2"/>
  <c r="AD871" i="2"/>
  <c r="AC871" i="2"/>
  <c r="AB871" i="2"/>
  <c r="AA871" i="2"/>
  <c r="AD870" i="2"/>
  <c r="AC870" i="2"/>
  <c r="AB870" i="2"/>
  <c r="AA870" i="2"/>
  <c r="AD869" i="2"/>
  <c r="AC869" i="2"/>
  <c r="AB869" i="2"/>
  <c r="AA869" i="2"/>
  <c r="AD868" i="2"/>
  <c r="AC868" i="2"/>
  <c r="AB868" i="2"/>
  <c r="AA868" i="2"/>
  <c r="AD867" i="2"/>
  <c r="AC867" i="2"/>
  <c r="AB867" i="2"/>
  <c r="AA867" i="2"/>
  <c r="AD866" i="2"/>
  <c r="AC866" i="2"/>
  <c r="AB866" i="2"/>
  <c r="AA866" i="2"/>
  <c r="AD865" i="2"/>
  <c r="AC865" i="2"/>
  <c r="AB865" i="2"/>
  <c r="AA865" i="2"/>
  <c r="AD864" i="2"/>
  <c r="AC864" i="2"/>
  <c r="AB864" i="2"/>
  <c r="AA864" i="2"/>
  <c r="AD863" i="2"/>
  <c r="AC863" i="2"/>
  <c r="AB863" i="2"/>
  <c r="AA863" i="2"/>
  <c r="AD862" i="2"/>
  <c r="AC862" i="2"/>
  <c r="AB862" i="2"/>
  <c r="AA862" i="2"/>
  <c r="AD861" i="2"/>
  <c r="AC861" i="2"/>
  <c r="AB861" i="2"/>
  <c r="AA861" i="2"/>
  <c r="AD860" i="2"/>
  <c r="AC860" i="2"/>
  <c r="AB860" i="2"/>
  <c r="AA860" i="2"/>
  <c r="AD859" i="2"/>
  <c r="AC859" i="2"/>
  <c r="AB859" i="2"/>
  <c r="AA859" i="2"/>
  <c r="AD858" i="2"/>
  <c r="AC858" i="2"/>
  <c r="AB858" i="2"/>
  <c r="AA858" i="2"/>
  <c r="AD857" i="2"/>
  <c r="AC857" i="2"/>
  <c r="AB857" i="2"/>
  <c r="AA857" i="2"/>
  <c r="AD856" i="2"/>
  <c r="AC856" i="2"/>
  <c r="AB856" i="2"/>
  <c r="AA856" i="2"/>
  <c r="AD855" i="2"/>
  <c r="AC855" i="2"/>
  <c r="AB855" i="2"/>
  <c r="AA855" i="2"/>
  <c r="AD854" i="2"/>
  <c r="AC854" i="2"/>
  <c r="AB854" i="2"/>
  <c r="AA854" i="2"/>
  <c r="AD853" i="2"/>
  <c r="AC853" i="2"/>
  <c r="AB853" i="2"/>
  <c r="AA853" i="2"/>
  <c r="AD852" i="2"/>
  <c r="AC852" i="2"/>
  <c r="AB852" i="2"/>
  <c r="AA852" i="2"/>
  <c r="AD851" i="2"/>
  <c r="AC851" i="2"/>
  <c r="AB851" i="2"/>
  <c r="AA851" i="2"/>
  <c r="AD850" i="2"/>
  <c r="AC850" i="2"/>
  <c r="AB850" i="2"/>
  <c r="AA850" i="2"/>
  <c r="AD849" i="2"/>
  <c r="AC849" i="2"/>
  <c r="AB849" i="2"/>
  <c r="AA849" i="2"/>
  <c r="AD848" i="2"/>
  <c r="AC848" i="2"/>
  <c r="AB848" i="2"/>
  <c r="AA848" i="2"/>
  <c r="AD847" i="2"/>
  <c r="AC847" i="2"/>
  <c r="AB847" i="2"/>
  <c r="AA847" i="2"/>
  <c r="AD846" i="2"/>
  <c r="AC846" i="2"/>
  <c r="AB846" i="2"/>
  <c r="AA846" i="2"/>
  <c r="AD845" i="2"/>
  <c r="AC845" i="2"/>
  <c r="AB845" i="2"/>
  <c r="AA845" i="2"/>
  <c r="AD844" i="2"/>
  <c r="AC844" i="2"/>
  <c r="AB844" i="2"/>
  <c r="AA844" i="2"/>
  <c r="AD843" i="2"/>
  <c r="AC843" i="2"/>
  <c r="AB843" i="2"/>
  <c r="AA843" i="2"/>
  <c r="AD842" i="2"/>
  <c r="AC842" i="2"/>
  <c r="AB842" i="2"/>
  <c r="AA842" i="2"/>
  <c r="AD841" i="2"/>
  <c r="AC841" i="2"/>
  <c r="AB841" i="2"/>
  <c r="AA841" i="2"/>
  <c r="AD840" i="2"/>
  <c r="AC840" i="2"/>
  <c r="AB840" i="2"/>
  <c r="AA840" i="2"/>
  <c r="AD839" i="2"/>
  <c r="AC839" i="2"/>
  <c r="AB839" i="2"/>
  <c r="AA839" i="2"/>
  <c r="AD838" i="2"/>
  <c r="AC838" i="2"/>
  <c r="AB838" i="2"/>
  <c r="AA838" i="2"/>
  <c r="AD837" i="2"/>
  <c r="AC837" i="2"/>
  <c r="AB837" i="2"/>
  <c r="AA837" i="2"/>
  <c r="AD836" i="2"/>
  <c r="AC836" i="2"/>
  <c r="AB836" i="2"/>
  <c r="AA836" i="2"/>
  <c r="AD835" i="2"/>
  <c r="AC835" i="2"/>
  <c r="AB835" i="2"/>
  <c r="AA835" i="2"/>
  <c r="AD834" i="2"/>
  <c r="AC834" i="2"/>
  <c r="AB834" i="2"/>
  <c r="AA834" i="2"/>
  <c r="AD833" i="2"/>
  <c r="AC833" i="2"/>
  <c r="AB833" i="2"/>
  <c r="AA833" i="2"/>
  <c r="AD832" i="2"/>
  <c r="AC832" i="2"/>
  <c r="AB832" i="2"/>
  <c r="AA832" i="2"/>
  <c r="AD831" i="2"/>
  <c r="AC831" i="2"/>
  <c r="AB831" i="2"/>
  <c r="AA831" i="2"/>
  <c r="AD830" i="2"/>
  <c r="AC830" i="2"/>
  <c r="AB830" i="2"/>
  <c r="AA830" i="2"/>
  <c r="AD829" i="2"/>
  <c r="AC829" i="2"/>
  <c r="AB829" i="2"/>
  <c r="AA829" i="2"/>
  <c r="AD828" i="2"/>
  <c r="AC828" i="2"/>
  <c r="AB828" i="2"/>
  <c r="AA828" i="2"/>
  <c r="AD827" i="2"/>
  <c r="AC827" i="2"/>
  <c r="AB827" i="2"/>
  <c r="AA827" i="2"/>
  <c r="AD826" i="2"/>
  <c r="AC826" i="2"/>
  <c r="AB826" i="2"/>
  <c r="AA826" i="2"/>
  <c r="AD825" i="2"/>
  <c r="AC825" i="2"/>
  <c r="AB825" i="2"/>
  <c r="AA825" i="2"/>
  <c r="AD824" i="2"/>
  <c r="AC824" i="2"/>
  <c r="AB824" i="2"/>
  <c r="AA824" i="2"/>
  <c r="AD823" i="2"/>
  <c r="AC823" i="2"/>
  <c r="AB823" i="2"/>
  <c r="AA823" i="2"/>
  <c r="AD822" i="2"/>
  <c r="AC822" i="2"/>
  <c r="AB822" i="2"/>
  <c r="AA822" i="2"/>
  <c r="AD821" i="2"/>
  <c r="AC821" i="2"/>
  <c r="AB821" i="2"/>
  <c r="AA821" i="2"/>
  <c r="AD820" i="2"/>
  <c r="AC820" i="2"/>
  <c r="AB820" i="2"/>
  <c r="AA820" i="2"/>
  <c r="AD819" i="2"/>
  <c r="AC819" i="2"/>
  <c r="AB819" i="2"/>
  <c r="AA819" i="2"/>
  <c r="AD818" i="2"/>
  <c r="AC818" i="2"/>
  <c r="AB818" i="2"/>
  <c r="AA818" i="2"/>
  <c r="AD817" i="2"/>
  <c r="AC817" i="2"/>
  <c r="AB817" i="2"/>
  <c r="AA817" i="2"/>
  <c r="AD816" i="2"/>
  <c r="AC816" i="2"/>
  <c r="AB816" i="2"/>
  <c r="AA816" i="2"/>
  <c r="AD815" i="2"/>
  <c r="AC815" i="2"/>
  <c r="AB815" i="2"/>
  <c r="AA815" i="2"/>
  <c r="AD814" i="2"/>
  <c r="AC814" i="2"/>
  <c r="AB814" i="2"/>
  <c r="AA814" i="2"/>
  <c r="AD813" i="2"/>
  <c r="AC813" i="2"/>
  <c r="AB813" i="2"/>
  <c r="AA813" i="2"/>
  <c r="AD812" i="2"/>
  <c r="AC812" i="2"/>
  <c r="AB812" i="2"/>
  <c r="AA812" i="2"/>
  <c r="AD811" i="2"/>
  <c r="AC811" i="2"/>
  <c r="AB811" i="2"/>
  <c r="AA811" i="2"/>
  <c r="AD810" i="2"/>
  <c r="AC810" i="2"/>
  <c r="AB810" i="2"/>
  <c r="AA810" i="2"/>
  <c r="AD809" i="2"/>
  <c r="AC809" i="2"/>
  <c r="AB809" i="2"/>
  <c r="AA809" i="2"/>
  <c r="AD808" i="2"/>
  <c r="AC808" i="2"/>
  <c r="AB808" i="2"/>
  <c r="AA808" i="2"/>
  <c r="AD807" i="2"/>
  <c r="AC807" i="2"/>
  <c r="AB807" i="2"/>
  <c r="AA807" i="2"/>
  <c r="AD806" i="2"/>
  <c r="AC806" i="2"/>
  <c r="AB806" i="2"/>
  <c r="AA806" i="2"/>
  <c r="AD805" i="2"/>
  <c r="AC805" i="2"/>
  <c r="AB805" i="2"/>
  <c r="AA805" i="2"/>
  <c r="AD804" i="2"/>
  <c r="AC804" i="2"/>
  <c r="AB804" i="2"/>
  <c r="AA804" i="2"/>
  <c r="AD803" i="2"/>
  <c r="AC803" i="2"/>
  <c r="AB803" i="2"/>
  <c r="AA803" i="2"/>
  <c r="AD802" i="2"/>
  <c r="AC802" i="2"/>
  <c r="AB802" i="2"/>
  <c r="AA802" i="2"/>
  <c r="AD801" i="2"/>
  <c r="AC801" i="2"/>
  <c r="AB801" i="2"/>
  <c r="AA801" i="2"/>
  <c r="AD800" i="2"/>
  <c r="AC800" i="2"/>
  <c r="AB800" i="2"/>
  <c r="AA800" i="2"/>
  <c r="AD799" i="2"/>
  <c r="AC799" i="2"/>
  <c r="AB799" i="2"/>
  <c r="AA799" i="2"/>
  <c r="AD798" i="2"/>
  <c r="AC798" i="2"/>
  <c r="AB798" i="2"/>
  <c r="AA798" i="2"/>
  <c r="AD797" i="2"/>
  <c r="AC797" i="2"/>
  <c r="AB797" i="2"/>
  <c r="AA797" i="2"/>
  <c r="AD796" i="2"/>
  <c r="AC796" i="2"/>
  <c r="AB796" i="2"/>
  <c r="AA796" i="2"/>
  <c r="AD795" i="2"/>
  <c r="AC795" i="2"/>
  <c r="AB795" i="2"/>
  <c r="AA795" i="2"/>
  <c r="AD794" i="2"/>
  <c r="AC794" i="2"/>
  <c r="AB794" i="2"/>
  <c r="AA794" i="2"/>
  <c r="AD793" i="2"/>
  <c r="AC793" i="2"/>
  <c r="AB793" i="2"/>
  <c r="AA793" i="2"/>
  <c r="AD792" i="2"/>
  <c r="AC792" i="2"/>
  <c r="AB792" i="2"/>
  <c r="AA792" i="2"/>
  <c r="AD791" i="2"/>
  <c r="AC791" i="2"/>
  <c r="AB791" i="2"/>
  <c r="AA791" i="2"/>
  <c r="AD790" i="2"/>
  <c r="AC790" i="2"/>
  <c r="AB790" i="2"/>
  <c r="AA790" i="2"/>
  <c r="AD789" i="2"/>
  <c r="AC789" i="2"/>
  <c r="AB789" i="2"/>
  <c r="AA789" i="2"/>
  <c r="AD788" i="2"/>
  <c r="AC788" i="2"/>
  <c r="AB788" i="2"/>
  <c r="AA788" i="2"/>
  <c r="AD787" i="2"/>
  <c r="AC787" i="2"/>
  <c r="AB787" i="2"/>
  <c r="AA787" i="2"/>
  <c r="AD786" i="2"/>
  <c r="AC786" i="2"/>
  <c r="AB786" i="2"/>
  <c r="AA786" i="2"/>
  <c r="AD785" i="2"/>
  <c r="AC785" i="2"/>
  <c r="AB785" i="2"/>
  <c r="AA785" i="2"/>
  <c r="AD784" i="2"/>
  <c r="AC784" i="2"/>
  <c r="AB784" i="2"/>
  <c r="AA784" i="2"/>
  <c r="AD783" i="2"/>
  <c r="AC783" i="2"/>
  <c r="AB783" i="2"/>
  <c r="AA783" i="2"/>
  <c r="AD782" i="2"/>
  <c r="AC782" i="2"/>
  <c r="AB782" i="2"/>
  <c r="AA782" i="2"/>
  <c r="AD781" i="2"/>
  <c r="AC781" i="2"/>
  <c r="AB781" i="2"/>
  <c r="AA781" i="2"/>
  <c r="AD780" i="2"/>
  <c r="AC780" i="2"/>
  <c r="AB780" i="2"/>
  <c r="AA780" i="2"/>
  <c r="AD779" i="2"/>
  <c r="AC779" i="2"/>
  <c r="AB779" i="2"/>
  <c r="AA779" i="2"/>
  <c r="AD778" i="2"/>
  <c r="AC778" i="2"/>
  <c r="AB778" i="2"/>
  <c r="AA778" i="2"/>
  <c r="AD777" i="2"/>
  <c r="AC777" i="2"/>
  <c r="AB777" i="2"/>
  <c r="AA777" i="2"/>
  <c r="AD776" i="2"/>
  <c r="AC776" i="2"/>
  <c r="AB776" i="2"/>
  <c r="AA776" i="2"/>
  <c r="AD775" i="2"/>
  <c r="AC775" i="2"/>
  <c r="AB775" i="2"/>
  <c r="AA775" i="2"/>
  <c r="AD774" i="2"/>
  <c r="AC774" i="2"/>
  <c r="AB774" i="2"/>
  <c r="AA774" i="2"/>
  <c r="AD773" i="2"/>
  <c r="AC773" i="2"/>
  <c r="AB773" i="2"/>
  <c r="AA773" i="2"/>
  <c r="AD772" i="2"/>
  <c r="AC772" i="2"/>
  <c r="AB772" i="2"/>
  <c r="AA772" i="2"/>
  <c r="AD771" i="2"/>
  <c r="AC771" i="2"/>
  <c r="AB771" i="2"/>
  <c r="AA771" i="2"/>
  <c r="AD770" i="2"/>
  <c r="AC770" i="2"/>
  <c r="AB770" i="2"/>
  <c r="AA770" i="2"/>
  <c r="AD769" i="2"/>
  <c r="AC769" i="2"/>
  <c r="AB769" i="2"/>
  <c r="AA769" i="2"/>
  <c r="AD768" i="2"/>
  <c r="AC768" i="2"/>
  <c r="AB768" i="2"/>
  <c r="AA768" i="2"/>
  <c r="AD767" i="2"/>
  <c r="AC767" i="2"/>
  <c r="AB767" i="2"/>
  <c r="AA767" i="2"/>
  <c r="AD766" i="2"/>
  <c r="AC766" i="2"/>
  <c r="AB766" i="2"/>
  <c r="AA766" i="2"/>
  <c r="AD765" i="2"/>
  <c r="AC765" i="2"/>
  <c r="AB765" i="2"/>
  <c r="AA765" i="2"/>
  <c r="AD764" i="2"/>
  <c r="AC764" i="2"/>
  <c r="AB764" i="2"/>
  <c r="AA764" i="2"/>
  <c r="AD763" i="2"/>
  <c r="AC763" i="2"/>
  <c r="AB763" i="2"/>
  <c r="AA763" i="2"/>
  <c r="AD762" i="2"/>
  <c r="AC762" i="2"/>
  <c r="AB762" i="2"/>
  <c r="AA762" i="2"/>
  <c r="AD761" i="2"/>
  <c r="AC761" i="2"/>
  <c r="AB761" i="2"/>
  <c r="AA761" i="2"/>
  <c r="AD760" i="2"/>
  <c r="AC760" i="2"/>
  <c r="AB760" i="2"/>
  <c r="AA760" i="2"/>
  <c r="AD759" i="2"/>
  <c r="AC759" i="2"/>
  <c r="AB759" i="2"/>
  <c r="AA759" i="2"/>
  <c r="AD758" i="2"/>
  <c r="AC758" i="2"/>
  <c r="AB758" i="2"/>
  <c r="AA758" i="2"/>
  <c r="AD757" i="2"/>
  <c r="AC757" i="2"/>
  <c r="AB757" i="2"/>
  <c r="AA757" i="2"/>
  <c r="AD756" i="2"/>
  <c r="AC756" i="2"/>
  <c r="AB756" i="2"/>
  <c r="AA756" i="2"/>
  <c r="AD755" i="2"/>
  <c r="AC755" i="2"/>
  <c r="AB755" i="2"/>
  <c r="AA755" i="2"/>
  <c r="AD754" i="2"/>
  <c r="AC754" i="2"/>
  <c r="AB754" i="2"/>
  <c r="AA754" i="2"/>
  <c r="AD753" i="2"/>
  <c r="AC753" i="2"/>
  <c r="AB753" i="2"/>
  <c r="AA753" i="2"/>
  <c r="AD752" i="2"/>
  <c r="AC752" i="2"/>
  <c r="AB752" i="2"/>
  <c r="AA752" i="2"/>
  <c r="AD751" i="2"/>
  <c r="AC751" i="2"/>
  <c r="AB751" i="2"/>
  <c r="AA751" i="2"/>
  <c r="AD750" i="2"/>
  <c r="AC750" i="2"/>
  <c r="AB750" i="2"/>
  <c r="AA750" i="2"/>
  <c r="AD749" i="2"/>
  <c r="AC749" i="2"/>
  <c r="AB749" i="2"/>
  <c r="AA749" i="2"/>
  <c r="AD748" i="2"/>
  <c r="AC748" i="2"/>
  <c r="AB748" i="2"/>
  <c r="AA748" i="2"/>
  <c r="AD747" i="2"/>
  <c r="AC747" i="2"/>
  <c r="AB747" i="2"/>
  <c r="AA747" i="2"/>
  <c r="AD746" i="2"/>
  <c r="AC746" i="2"/>
  <c r="AB746" i="2"/>
  <c r="AA746" i="2"/>
  <c r="AD745" i="2"/>
  <c r="AC745" i="2"/>
  <c r="AB745" i="2"/>
  <c r="AA745" i="2"/>
  <c r="AD744" i="2"/>
  <c r="AC744" i="2"/>
  <c r="AB744" i="2"/>
  <c r="AA744" i="2"/>
  <c r="AD743" i="2"/>
  <c r="AC743" i="2"/>
  <c r="AB743" i="2"/>
  <c r="AA743" i="2"/>
  <c r="AD742" i="2"/>
  <c r="AC742" i="2"/>
  <c r="AB742" i="2"/>
  <c r="AA742" i="2"/>
  <c r="AD741" i="2"/>
  <c r="AC741" i="2"/>
  <c r="AB741" i="2"/>
  <c r="AA741" i="2"/>
  <c r="AD740" i="2"/>
  <c r="AC740" i="2"/>
  <c r="AB740" i="2"/>
  <c r="AA740" i="2"/>
  <c r="AD739" i="2"/>
  <c r="AC739" i="2"/>
  <c r="AB739" i="2"/>
  <c r="AA739" i="2"/>
  <c r="AD738" i="2"/>
  <c r="AC738" i="2"/>
  <c r="AB738" i="2"/>
  <c r="AA738" i="2"/>
  <c r="AD737" i="2"/>
  <c r="AC737" i="2"/>
  <c r="AB737" i="2"/>
  <c r="AA737" i="2"/>
  <c r="AD736" i="2"/>
  <c r="AC736" i="2"/>
  <c r="AB736" i="2"/>
  <c r="AA736" i="2"/>
  <c r="AD735" i="2"/>
  <c r="AC735" i="2"/>
  <c r="AB735" i="2"/>
  <c r="AA735" i="2"/>
  <c r="AD734" i="2"/>
  <c r="AC734" i="2"/>
  <c r="AB734" i="2"/>
  <c r="AA734" i="2"/>
  <c r="AD733" i="2"/>
  <c r="AC733" i="2"/>
  <c r="AB733" i="2"/>
  <c r="AA733" i="2"/>
  <c r="AD732" i="2"/>
  <c r="AC732" i="2"/>
  <c r="AB732" i="2"/>
  <c r="AA732" i="2"/>
  <c r="AD731" i="2"/>
  <c r="AC731" i="2"/>
  <c r="AB731" i="2"/>
  <c r="AA731" i="2"/>
  <c r="AD730" i="2"/>
  <c r="AC730" i="2"/>
  <c r="AB730" i="2"/>
  <c r="AA730" i="2"/>
  <c r="AD729" i="2"/>
  <c r="AC729" i="2"/>
  <c r="AB729" i="2"/>
  <c r="AA729" i="2"/>
  <c r="AD728" i="2"/>
  <c r="AC728" i="2"/>
  <c r="AB728" i="2"/>
  <c r="AA728" i="2"/>
  <c r="AD727" i="2"/>
  <c r="AC727" i="2"/>
  <c r="AB727" i="2"/>
  <c r="AA727" i="2"/>
  <c r="AD726" i="2"/>
  <c r="AC726" i="2"/>
  <c r="AB726" i="2"/>
  <c r="AA726" i="2"/>
  <c r="AD725" i="2"/>
  <c r="AC725" i="2"/>
  <c r="AB725" i="2"/>
  <c r="AA725" i="2"/>
  <c r="AD724" i="2"/>
  <c r="AC724" i="2"/>
  <c r="AB724" i="2"/>
  <c r="AA724" i="2"/>
  <c r="AD723" i="2"/>
  <c r="AC723" i="2"/>
  <c r="AB723" i="2"/>
  <c r="AA723" i="2"/>
  <c r="AD722" i="2"/>
  <c r="AC722" i="2"/>
  <c r="AB722" i="2"/>
  <c r="AA722" i="2"/>
  <c r="AD721" i="2"/>
  <c r="AC721" i="2"/>
  <c r="AB721" i="2"/>
  <c r="AA721" i="2"/>
  <c r="AD720" i="2"/>
  <c r="AC720" i="2"/>
  <c r="AB720" i="2"/>
  <c r="AA720" i="2"/>
  <c r="AD719" i="2"/>
  <c r="AC719" i="2"/>
  <c r="AB719" i="2"/>
  <c r="AA719" i="2"/>
  <c r="AD718" i="2"/>
  <c r="AC718" i="2"/>
  <c r="AB718" i="2"/>
  <c r="AA718" i="2"/>
  <c r="AD717" i="2"/>
  <c r="AC717" i="2"/>
  <c r="AB717" i="2"/>
  <c r="AA717" i="2"/>
  <c r="AD716" i="2"/>
  <c r="AC716" i="2"/>
  <c r="AB716" i="2"/>
  <c r="AA716" i="2"/>
  <c r="AD715" i="2"/>
  <c r="AC715" i="2"/>
  <c r="AB715" i="2"/>
  <c r="AA715" i="2"/>
  <c r="AD714" i="2"/>
  <c r="AC714" i="2"/>
  <c r="AB714" i="2"/>
  <c r="AA714" i="2"/>
  <c r="AD713" i="2"/>
  <c r="AC713" i="2"/>
  <c r="AB713" i="2"/>
  <c r="AA713" i="2"/>
  <c r="AD712" i="2"/>
  <c r="AC712" i="2"/>
  <c r="AB712" i="2"/>
  <c r="AA712" i="2"/>
  <c r="AD711" i="2"/>
  <c r="AC711" i="2"/>
  <c r="AB711" i="2"/>
  <c r="AA711" i="2"/>
  <c r="AD710" i="2"/>
  <c r="AC710" i="2"/>
  <c r="AB710" i="2"/>
  <c r="AA710" i="2"/>
  <c r="AD709" i="2"/>
  <c r="AC709" i="2"/>
  <c r="AB709" i="2"/>
  <c r="AA709" i="2"/>
  <c r="AD708" i="2"/>
  <c r="AC708" i="2"/>
  <c r="AB708" i="2"/>
  <c r="AA708" i="2"/>
  <c r="AD707" i="2"/>
  <c r="AC707" i="2"/>
  <c r="AB707" i="2"/>
  <c r="AA707" i="2"/>
  <c r="AD706" i="2"/>
  <c r="AC706" i="2"/>
  <c r="AB706" i="2"/>
  <c r="AA706" i="2"/>
  <c r="AD705" i="2"/>
  <c r="AC705" i="2"/>
  <c r="AB705" i="2"/>
  <c r="AA705" i="2"/>
  <c r="AD704" i="2"/>
  <c r="AC704" i="2"/>
  <c r="AB704" i="2"/>
  <c r="AA704" i="2"/>
  <c r="AD703" i="2"/>
  <c r="AC703" i="2"/>
  <c r="AB703" i="2"/>
  <c r="AA703" i="2"/>
  <c r="AD702" i="2"/>
  <c r="AC702" i="2"/>
  <c r="AB702" i="2"/>
  <c r="AA702" i="2"/>
  <c r="AD701" i="2"/>
  <c r="AC701" i="2"/>
  <c r="AB701" i="2"/>
  <c r="AA701" i="2"/>
  <c r="AD700" i="2"/>
  <c r="AC700" i="2"/>
  <c r="AB700" i="2"/>
  <c r="AA700" i="2"/>
  <c r="AD699" i="2"/>
  <c r="AC699" i="2"/>
  <c r="AB699" i="2"/>
  <c r="AA699" i="2"/>
  <c r="AD698" i="2"/>
  <c r="AC698" i="2"/>
  <c r="AB698" i="2"/>
  <c r="AA698" i="2"/>
  <c r="AD697" i="2"/>
  <c r="AC697" i="2"/>
  <c r="AB697" i="2"/>
  <c r="AA697" i="2"/>
  <c r="AD696" i="2"/>
  <c r="AC696" i="2"/>
  <c r="AB696" i="2"/>
  <c r="AA696" i="2"/>
  <c r="AD695" i="2"/>
  <c r="AC695" i="2"/>
  <c r="AB695" i="2"/>
  <c r="AA695" i="2"/>
  <c r="AD694" i="2"/>
  <c r="AC694" i="2"/>
  <c r="AB694" i="2"/>
  <c r="AA694" i="2"/>
  <c r="AD693" i="2"/>
  <c r="AC693" i="2"/>
  <c r="AB693" i="2"/>
  <c r="AA693" i="2"/>
  <c r="AD692" i="2"/>
  <c r="AC692" i="2"/>
  <c r="AB692" i="2"/>
  <c r="AA692" i="2"/>
  <c r="AD691" i="2"/>
  <c r="AC691" i="2"/>
  <c r="AB691" i="2"/>
  <c r="AA691" i="2"/>
  <c r="AD690" i="2"/>
  <c r="AC690" i="2"/>
  <c r="AB690" i="2"/>
  <c r="AA690" i="2"/>
  <c r="AD689" i="2"/>
  <c r="AC689" i="2"/>
  <c r="AB689" i="2"/>
  <c r="AA689" i="2"/>
  <c r="AD688" i="2"/>
  <c r="AC688" i="2"/>
  <c r="AB688" i="2"/>
  <c r="AA688" i="2"/>
  <c r="AD687" i="2"/>
  <c r="AC687" i="2"/>
  <c r="AB687" i="2"/>
  <c r="AA687" i="2"/>
  <c r="AD686" i="2"/>
  <c r="AC686" i="2"/>
  <c r="AB686" i="2"/>
  <c r="AA686" i="2"/>
  <c r="AD685" i="2"/>
  <c r="AC685" i="2"/>
  <c r="AB685" i="2"/>
  <c r="AA685" i="2"/>
  <c r="AD684" i="2"/>
  <c r="AC684" i="2"/>
  <c r="AB684" i="2"/>
  <c r="AA684" i="2"/>
  <c r="AD683" i="2"/>
  <c r="AC683" i="2"/>
  <c r="AB683" i="2"/>
  <c r="AA683" i="2"/>
  <c r="AD682" i="2"/>
  <c r="AC682" i="2"/>
  <c r="AB682" i="2"/>
  <c r="AA682" i="2"/>
  <c r="AD681" i="2"/>
  <c r="AC681" i="2"/>
  <c r="AB681" i="2"/>
  <c r="AA681" i="2"/>
  <c r="AD680" i="2"/>
  <c r="AC680" i="2"/>
  <c r="AB680" i="2"/>
  <c r="AA680" i="2"/>
  <c r="AD679" i="2"/>
  <c r="AC679" i="2"/>
  <c r="AB679" i="2"/>
  <c r="AA679" i="2"/>
  <c r="AD678" i="2"/>
  <c r="AC678" i="2"/>
  <c r="AB678" i="2"/>
  <c r="AA678" i="2"/>
  <c r="AD677" i="2"/>
  <c r="AC677" i="2"/>
  <c r="AB677" i="2"/>
  <c r="AA677" i="2"/>
  <c r="AD676" i="2"/>
  <c r="AC676" i="2"/>
  <c r="AB676" i="2"/>
  <c r="AA676" i="2"/>
  <c r="AD675" i="2"/>
  <c r="AC675" i="2"/>
  <c r="AB675" i="2"/>
  <c r="AA675" i="2"/>
  <c r="AD674" i="2"/>
  <c r="AC674" i="2"/>
  <c r="AB674" i="2"/>
  <c r="AA674" i="2"/>
  <c r="AD673" i="2"/>
  <c r="AC673" i="2"/>
  <c r="AB673" i="2"/>
  <c r="AA673" i="2"/>
  <c r="AD672" i="2"/>
  <c r="AC672" i="2"/>
  <c r="AB672" i="2"/>
  <c r="AA672" i="2"/>
  <c r="AD671" i="2"/>
  <c r="AC671" i="2"/>
  <c r="AB671" i="2"/>
  <c r="AA671" i="2"/>
  <c r="AD670" i="2"/>
  <c r="AC670" i="2"/>
  <c r="AB670" i="2"/>
  <c r="AA670" i="2"/>
  <c r="AD669" i="2"/>
  <c r="AC669" i="2"/>
  <c r="AB669" i="2"/>
  <c r="AA669" i="2"/>
  <c r="AD668" i="2"/>
  <c r="AC668" i="2"/>
  <c r="AB668" i="2"/>
  <c r="AA668" i="2"/>
  <c r="AD667" i="2"/>
  <c r="AC667" i="2"/>
  <c r="AB667" i="2"/>
  <c r="AA667" i="2"/>
  <c r="AD666" i="2"/>
  <c r="AC666" i="2"/>
  <c r="AB666" i="2"/>
  <c r="AA666" i="2"/>
  <c r="AD665" i="2"/>
  <c r="AC665" i="2"/>
  <c r="AB665" i="2"/>
  <c r="AA665" i="2"/>
  <c r="AD664" i="2"/>
  <c r="AC664" i="2"/>
  <c r="AB664" i="2"/>
  <c r="AA664" i="2"/>
  <c r="AD663" i="2"/>
  <c r="AC663" i="2"/>
  <c r="AB663" i="2"/>
  <c r="AA663" i="2"/>
  <c r="AD662" i="2"/>
  <c r="AC662" i="2"/>
  <c r="AB662" i="2"/>
  <c r="AA662" i="2"/>
  <c r="AD661" i="2"/>
  <c r="AC661" i="2"/>
  <c r="AB661" i="2"/>
  <c r="AA661" i="2"/>
  <c r="AD660" i="2"/>
  <c r="AC660" i="2"/>
  <c r="AB660" i="2"/>
  <c r="AA660" i="2"/>
  <c r="AD659" i="2"/>
  <c r="AC659" i="2"/>
  <c r="AB659" i="2"/>
  <c r="AA659" i="2"/>
  <c r="AD658" i="2"/>
  <c r="AC658" i="2"/>
  <c r="AB658" i="2"/>
  <c r="AA658" i="2"/>
  <c r="AD657" i="2"/>
  <c r="AC657" i="2"/>
  <c r="AB657" i="2"/>
  <c r="AA657" i="2"/>
  <c r="AD656" i="2"/>
  <c r="AC656" i="2"/>
  <c r="AB656" i="2"/>
  <c r="AA656" i="2"/>
  <c r="AD655" i="2"/>
  <c r="AC655" i="2"/>
  <c r="AB655" i="2"/>
  <c r="AA655" i="2"/>
  <c r="AD654" i="2"/>
  <c r="AC654" i="2"/>
  <c r="AB654" i="2"/>
  <c r="AA654" i="2"/>
  <c r="AD653" i="2"/>
  <c r="AC653" i="2"/>
  <c r="AB653" i="2"/>
  <c r="AA653" i="2"/>
  <c r="AD652" i="2"/>
  <c r="AC652" i="2"/>
  <c r="AB652" i="2"/>
  <c r="AA652" i="2"/>
  <c r="AD651" i="2"/>
  <c r="AC651" i="2"/>
  <c r="AB651" i="2"/>
  <c r="AA651" i="2"/>
  <c r="AD650" i="2"/>
  <c r="AC650" i="2"/>
  <c r="AB650" i="2"/>
  <c r="AA650" i="2"/>
  <c r="AD649" i="2"/>
  <c r="AC649" i="2"/>
  <c r="AB649" i="2"/>
  <c r="AA649" i="2"/>
  <c r="AD648" i="2"/>
  <c r="AC648" i="2"/>
  <c r="AB648" i="2"/>
  <c r="AA648" i="2"/>
  <c r="AD647" i="2"/>
  <c r="AC647" i="2"/>
  <c r="AB647" i="2"/>
  <c r="AA647" i="2"/>
  <c r="AD646" i="2"/>
  <c r="AC646" i="2"/>
  <c r="AB646" i="2"/>
  <c r="AA646" i="2"/>
  <c r="AD645" i="2"/>
  <c r="AC645" i="2"/>
  <c r="AB645" i="2"/>
  <c r="AA645" i="2"/>
  <c r="AD644" i="2"/>
  <c r="AC644" i="2"/>
  <c r="AB644" i="2"/>
  <c r="AA644" i="2"/>
  <c r="AD643" i="2"/>
  <c r="AC643" i="2"/>
  <c r="AB643" i="2"/>
  <c r="AA643" i="2"/>
  <c r="AD642" i="2"/>
  <c r="AC642" i="2"/>
  <c r="AB642" i="2"/>
  <c r="AA642" i="2"/>
  <c r="AD641" i="2"/>
  <c r="AC641" i="2"/>
  <c r="AB641" i="2"/>
  <c r="AA641" i="2"/>
  <c r="AD640" i="2"/>
  <c r="AC640" i="2"/>
  <c r="AB640" i="2"/>
  <c r="AA640" i="2"/>
  <c r="AD639" i="2"/>
  <c r="AC639" i="2"/>
  <c r="AB639" i="2"/>
  <c r="AA639" i="2"/>
  <c r="AD638" i="2"/>
  <c r="AC638" i="2"/>
  <c r="AB638" i="2"/>
  <c r="AA638" i="2"/>
  <c r="AD637" i="2"/>
  <c r="AC637" i="2"/>
  <c r="AB637" i="2"/>
  <c r="AA637" i="2"/>
  <c r="AD636" i="2"/>
  <c r="AC636" i="2"/>
  <c r="AB636" i="2"/>
  <c r="AA636" i="2"/>
  <c r="AD635" i="2"/>
  <c r="AC635" i="2"/>
  <c r="AB635" i="2"/>
  <c r="AA635" i="2"/>
  <c r="AD634" i="2"/>
  <c r="AC634" i="2"/>
  <c r="AB634" i="2"/>
  <c r="AA634" i="2"/>
  <c r="AD633" i="2"/>
  <c r="AC633" i="2"/>
  <c r="AB633" i="2"/>
  <c r="AA633" i="2"/>
  <c r="AD632" i="2"/>
  <c r="AC632" i="2"/>
  <c r="AB632" i="2"/>
  <c r="AA632" i="2"/>
  <c r="AD631" i="2"/>
  <c r="AC631" i="2"/>
  <c r="AB631" i="2"/>
  <c r="AA631" i="2"/>
  <c r="AD630" i="2"/>
  <c r="AC630" i="2"/>
  <c r="AB630" i="2"/>
  <c r="AA630" i="2"/>
  <c r="AD629" i="2"/>
  <c r="AC629" i="2"/>
  <c r="AB629" i="2"/>
  <c r="AA629" i="2"/>
  <c r="AD628" i="2"/>
  <c r="AC628" i="2"/>
  <c r="AB628" i="2"/>
  <c r="AA628" i="2"/>
  <c r="AD627" i="2"/>
  <c r="AC627" i="2"/>
  <c r="AB627" i="2"/>
  <c r="AA627" i="2"/>
  <c r="AD626" i="2"/>
  <c r="AC626" i="2"/>
  <c r="AB626" i="2"/>
  <c r="AA626" i="2"/>
  <c r="AD625" i="2"/>
  <c r="AC625" i="2"/>
  <c r="AB625" i="2"/>
  <c r="AA625" i="2"/>
  <c r="AD624" i="2"/>
  <c r="AC624" i="2"/>
  <c r="AB624" i="2"/>
  <c r="AA624" i="2"/>
  <c r="AD623" i="2"/>
  <c r="AC623" i="2"/>
  <c r="AB623" i="2"/>
  <c r="AA623" i="2"/>
  <c r="AD622" i="2"/>
  <c r="AC622" i="2"/>
  <c r="AB622" i="2"/>
  <c r="AA622" i="2"/>
  <c r="AD621" i="2"/>
  <c r="AC621" i="2"/>
  <c r="AB621" i="2"/>
  <c r="AA621" i="2"/>
  <c r="AD620" i="2"/>
  <c r="AC620" i="2"/>
  <c r="AB620" i="2"/>
  <c r="AA620" i="2"/>
  <c r="AD619" i="2"/>
  <c r="AC619" i="2"/>
  <c r="AB619" i="2"/>
  <c r="AA619" i="2"/>
  <c r="AD618" i="2"/>
  <c r="AC618" i="2"/>
  <c r="AB618" i="2"/>
  <c r="AA618" i="2"/>
  <c r="AD617" i="2"/>
  <c r="AC617" i="2"/>
  <c r="AB617" i="2"/>
  <c r="AA617" i="2"/>
  <c r="AD616" i="2"/>
  <c r="AC616" i="2"/>
  <c r="AB616" i="2"/>
  <c r="AA616" i="2"/>
  <c r="AD615" i="2"/>
  <c r="AC615" i="2"/>
  <c r="AB615" i="2"/>
  <c r="AA615" i="2"/>
  <c r="AD614" i="2"/>
  <c r="AC614" i="2"/>
  <c r="AB614" i="2"/>
  <c r="AA614" i="2"/>
  <c r="AD613" i="2"/>
  <c r="AC613" i="2"/>
  <c r="AB613" i="2"/>
  <c r="AA613" i="2"/>
  <c r="AD612" i="2"/>
  <c r="AC612" i="2"/>
  <c r="AB612" i="2"/>
  <c r="AA612" i="2"/>
  <c r="AD611" i="2"/>
  <c r="AC611" i="2"/>
  <c r="AB611" i="2"/>
  <c r="AA611" i="2"/>
  <c r="AD610" i="2"/>
  <c r="AC610" i="2"/>
  <c r="AB610" i="2"/>
  <c r="AA610" i="2"/>
  <c r="AD609" i="2"/>
  <c r="AC609" i="2"/>
  <c r="AB609" i="2"/>
  <c r="AA609" i="2"/>
  <c r="AD608" i="2"/>
  <c r="AC608" i="2"/>
  <c r="AB608" i="2"/>
  <c r="AA608" i="2"/>
  <c r="AD607" i="2"/>
  <c r="AC607" i="2"/>
  <c r="AB607" i="2"/>
  <c r="AA607" i="2"/>
  <c r="AD606" i="2"/>
  <c r="AC606" i="2"/>
  <c r="AB606" i="2"/>
  <c r="AA606" i="2"/>
  <c r="AD605" i="2"/>
  <c r="AC605" i="2"/>
  <c r="AB605" i="2"/>
  <c r="AA605" i="2"/>
  <c r="AD604" i="2"/>
  <c r="AC604" i="2"/>
  <c r="AB604" i="2"/>
  <c r="AA604" i="2"/>
  <c r="AD603" i="2"/>
  <c r="AC603" i="2"/>
  <c r="AB603" i="2"/>
  <c r="AA603" i="2"/>
  <c r="AD602" i="2"/>
  <c r="AC602" i="2"/>
  <c r="AB602" i="2"/>
  <c r="AA602" i="2"/>
  <c r="AD601" i="2"/>
  <c r="AC601" i="2"/>
  <c r="AB601" i="2"/>
  <c r="AA601" i="2"/>
  <c r="AD600" i="2"/>
  <c r="AC600" i="2"/>
  <c r="AB600" i="2"/>
  <c r="AA600" i="2"/>
  <c r="AD599" i="2"/>
  <c r="AC599" i="2"/>
  <c r="AB599" i="2"/>
  <c r="AA599" i="2"/>
  <c r="AD598" i="2"/>
  <c r="AC598" i="2"/>
  <c r="AB598" i="2"/>
  <c r="AA598" i="2"/>
  <c r="AD597" i="2"/>
  <c r="AC597" i="2"/>
  <c r="AB597" i="2"/>
  <c r="AA597" i="2"/>
  <c r="AD596" i="2"/>
  <c r="AC596" i="2"/>
  <c r="AB596" i="2"/>
  <c r="AA596" i="2"/>
  <c r="AD595" i="2"/>
  <c r="AC595" i="2"/>
  <c r="AB595" i="2"/>
  <c r="AA595" i="2"/>
  <c r="AD594" i="2"/>
  <c r="AC594" i="2"/>
  <c r="AB594" i="2"/>
  <c r="AA594" i="2"/>
  <c r="AD593" i="2"/>
  <c r="AC593" i="2"/>
  <c r="AB593" i="2"/>
  <c r="AA593" i="2"/>
  <c r="AD592" i="2"/>
  <c r="AC592" i="2"/>
  <c r="AB592" i="2"/>
  <c r="AA592" i="2"/>
  <c r="AD591" i="2"/>
  <c r="AC591" i="2"/>
  <c r="AB591" i="2"/>
  <c r="AA591" i="2"/>
  <c r="AD590" i="2"/>
  <c r="AC590" i="2"/>
  <c r="AB590" i="2"/>
  <c r="AA590" i="2"/>
  <c r="AD589" i="2"/>
  <c r="AC589" i="2"/>
  <c r="AB589" i="2"/>
  <c r="AA589" i="2"/>
  <c r="AD588" i="2"/>
  <c r="AC588" i="2"/>
  <c r="AB588" i="2"/>
  <c r="AA588" i="2"/>
  <c r="AD587" i="2"/>
  <c r="AC587" i="2"/>
  <c r="AB587" i="2"/>
  <c r="AA587" i="2"/>
  <c r="AD586" i="2"/>
  <c r="AC586" i="2"/>
  <c r="AB586" i="2"/>
  <c r="AA586" i="2"/>
  <c r="AD585" i="2"/>
  <c r="AC585" i="2"/>
  <c r="AB585" i="2"/>
  <c r="AA585" i="2"/>
  <c r="AD584" i="2"/>
  <c r="AC584" i="2"/>
  <c r="AB584" i="2"/>
  <c r="AA584" i="2"/>
  <c r="AD583" i="2"/>
  <c r="AC583" i="2"/>
  <c r="AB583" i="2"/>
  <c r="AA583" i="2"/>
  <c r="AD582" i="2"/>
  <c r="AC582" i="2"/>
  <c r="AB582" i="2"/>
  <c r="AA582" i="2"/>
  <c r="AD581" i="2"/>
  <c r="AC581" i="2"/>
  <c r="AB581" i="2"/>
  <c r="AA581" i="2"/>
  <c r="AD580" i="2"/>
  <c r="AC580" i="2"/>
  <c r="AB580" i="2"/>
  <c r="AA580" i="2"/>
  <c r="AD579" i="2"/>
  <c r="AC579" i="2"/>
  <c r="AB579" i="2"/>
  <c r="AA579" i="2"/>
  <c r="AD578" i="2"/>
  <c r="AC578" i="2"/>
  <c r="AB578" i="2"/>
  <c r="AA578" i="2"/>
  <c r="AD577" i="2"/>
  <c r="AC577" i="2"/>
  <c r="AB577" i="2"/>
  <c r="AA577" i="2"/>
  <c r="AD576" i="2"/>
  <c r="AC576" i="2"/>
  <c r="AB576" i="2"/>
  <c r="AA576" i="2"/>
  <c r="AD575" i="2"/>
  <c r="AC575" i="2"/>
  <c r="AB575" i="2"/>
  <c r="AA575" i="2"/>
  <c r="AD574" i="2"/>
  <c r="AC574" i="2"/>
  <c r="AB574" i="2"/>
  <c r="AA574" i="2"/>
  <c r="AD573" i="2"/>
  <c r="AC573" i="2"/>
  <c r="AB573" i="2"/>
  <c r="AA573" i="2"/>
  <c r="AD572" i="2"/>
  <c r="AC572" i="2"/>
  <c r="AB572" i="2"/>
  <c r="AA572" i="2"/>
  <c r="AD571" i="2"/>
  <c r="AC571" i="2"/>
  <c r="AB571" i="2"/>
  <c r="AA571" i="2"/>
  <c r="AD570" i="2"/>
  <c r="AC570" i="2"/>
  <c r="AB570" i="2"/>
  <c r="AA570" i="2"/>
  <c r="AD569" i="2"/>
  <c r="AC569" i="2"/>
  <c r="AB569" i="2"/>
  <c r="AA569" i="2"/>
  <c r="AD568" i="2"/>
  <c r="AC568" i="2"/>
  <c r="AB568" i="2"/>
  <c r="AA568" i="2"/>
  <c r="AD567" i="2"/>
  <c r="AC567" i="2"/>
  <c r="AB567" i="2"/>
  <c r="AA567" i="2"/>
  <c r="AD566" i="2"/>
  <c r="AC566" i="2"/>
  <c r="AB566" i="2"/>
  <c r="AA566" i="2"/>
  <c r="AD565" i="2"/>
  <c r="AC565" i="2"/>
  <c r="AB565" i="2"/>
  <c r="AA565" i="2"/>
  <c r="AD564" i="2"/>
  <c r="AC564" i="2"/>
  <c r="AB564" i="2"/>
  <c r="AA564" i="2"/>
  <c r="AD563" i="2"/>
  <c r="AC563" i="2"/>
  <c r="AB563" i="2"/>
  <c r="AA563" i="2"/>
  <c r="AD562" i="2"/>
  <c r="AC562" i="2"/>
  <c r="AB562" i="2"/>
  <c r="AA562" i="2"/>
  <c r="AD561" i="2"/>
  <c r="AC561" i="2"/>
  <c r="AB561" i="2"/>
  <c r="AA561" i="2"/>
  <c r="AD560" i="2"/>
  <c r="AC560" i="2"/>
  <c r="AB560" i="2"/>
  <c r="AA560" i="2"/>
  <c r="AD559" i="2"/>
  <c r="AC559" i="2"/>
  <c r="AB559" i="2"/>
  <c r="AA559" i="2"/>
  <c r="AD558" i="2"/>
  <c r="AC558" i="2"/>
  <c r="AB558" i="2"/>
  <c r="AA558" i="2"/>
  <c r="AD557" i="2"/>
  <c r="AC557" i="2"/>
  <c r="AB557" i="2"/>
  <c r="AA557" i="2"/>
  <c r="AD556" i="2"/>
  <c r="AC556" i="2"/>
  <c r="AB556" i="2"/>
  <c r="AA556" i="2"/>
  <c r="AD555" i="2"/>
  <c r="AC555" i="2"/>
  <c r="AB555" i="2"/>
  <c r="AA555" i="2"/>
  <c r="AD554" i="2"/>
  <c r="AC554" i="2"/>
  <c r="AB554" i="2"/>
  <c r="AA554" i="2"/>
  <c r="AD553" i="2"/>
  <c r="AC553" i="2"/>
  <c r="AB553" i="2"/>
  <c r="AA553" i="2"/>
  <c r="AD552" i="2"/>
  <c r="AC552" i="2"/>
  <c r="AB552" i="2"/>
  <c r="AA552" i="2"/>
  <c r="AD551" i="2"/>
  <c r="AC551" i="2"/>
  <c r="AB551" i="2"/>
  <c r="AA551" i="2"/>
  <c r="AD550" i="2"/>
  <c r="AC550" i="2"/>
  <c r="AB550" i="2"/>
  <c r="AA550" i="2"/>
  <c r="AD549" i="2"/>
  <c r="AC549" i="2"/>
  <c r="AB549" i="2"/>
  <c r="AA549" i="2"/>
  <c r="AD548" i="2"/>
  <c r="AC548" i="2"/>
  <c r="AB548" i="2"/>
  <c r="AA548" i="2"/>
  <c r="AD547" i="2"/>
  <c r="AC547" i="2"/>
  <c r="AB547" i="2"/>
  <c r="AA547" i="2"/>
  <c r="AD546" i="2"/>
  <c r="AC546" i="2"/>
  <c r="AB546" i="2"/>
  <c r="AA546" i="2"/>
  <c r="AD545" i="2"/>
  <c r="AC545" i="2"/>
  <c r="AB545" i="2"/>
  <c r="AA545" i="2"/>
  <c r="AD544" i="2"/>
  <c r="AC544" i="2"/>
  <c r="AB544" i="2"/>
  <c r="AA544" i="2"/>
  <c r="AD543" i="2"/>
  <c r="AC543" i="2"/>
  <c r="AB543" i="2"/>
  <c r="AA543" i="2"/>
  <c r="AD542" i="2"/>
  <c r="AC542" i="2"/>
  <c r="AB542" i="2"/>
  <c r="AA542" i="2"/>
  <c r="AD541" i="2"/>
  <c r="AC541" i="2"/>
  <c r="AB541" i="2"/>
  <c r="AA541" i="2"/>
  <c r="AD540" i="2"/>
  <c r="AC540" i="2"/>
  <c r="AB540" i="2"/>
  <c r="AA540" i="2"/>
  <c r="AD539" i="2"/>
  <c r="AC539" i="2"/>
  <c r="AB539" i="2"/>
  <c r="AA539" i="2"/>
  <c r="AD538" i="2"/>
  <c r="AC538" i="2"/>
  <c r="AB538" i="2"/>
  <c r="AA538" i="2"/>
  <c r="AD537" i="2"/>
  <c r="AC537" i="2"/>
  <c r="AB537" i="2"/>
  <c r="AA537" i="2"/>
  <c r="AD536" i="2"/>
  <c r="AC536" i="2"/>
  <c r="AB536" i="2"/>
  <c r="AA536" i="2"/>
  <c r="AD535" i="2"/>
  <c r="AC535" i="2"/>
  <c r="AB535" i="2"/>
  <c r="AA535" i="2"/>
  <c r="AD534" i="2"/>
  <c r="AC534" i="2"/>
  <c r="AB534" i="2"/>
  <c r="AA534" i="2"/>
  <c r="AD533" i="2"/>
  <c r="AC533" i="2"/>
  <c r="AB533" i="2"/>
  <c r="AA533" i="2"/>
  <c r="AD532" i="2"/>
  <c r="AC532" i="2"/>
  <c r="AB532" i="2"/>
  <c r="AA532" i="2"/>
  <c r="AD531" i="2"/>
  <c r="AC531" i="2"/>
  <c r="AB531" i="2"/>
  <c r="AA531" i="2"/>
  <c r="AD530" i="2"/>
  <c r="AC530" i="2"/>
  <c r="AB530" i="2"/>
  <c r="AA530" i="2"/>
  <c r="AD529" i="2"/>
  <c r="AC529" i="2"/>
  <c r="AB529" i="2"/>
  <c r="AA529" i="2"/>
  <c r="AD528" i="2"/>
  <c r="AC528" i="2"/>
  <c r="AB528" i="2"/>
  <c r="AA528" i="2"/>
  <c r="AD527" i="2"/>
  <c r="AC527" i="2"/>
  <c r="AB527" i="2"/>
  <c r="AA527" i="2"/>
  <c r="AD526" i="2"/>
  <c r="AC526" i="2"/>
  <c r="AB526" i="2"/>
  <c r="AA526" i="2"/>
  <c r="AD525" i="2"/>
  <c r="AC525" i="2"/>
  <c r="AB525" i="2"/>
  <c r="AA525" i="2"/>
  <c r="AD524" i="2"/>
  <c r="AC524" i="2"/>
  <c r="AB524" i="2"/>
  <c r="AA524" i="2"/>
  <c r="AD523" i="2"/>
  <c r="AC523" i="2"/>
  <c r="AB523" i="2"/>
  <c r="AA523" i="2"/>
  <c r="AD522" i="2"/>
  <c r="AC522" i="2"/>
  <c r="AB522" i="2"/>
  <c r="AA522" i="2"/>
  <c r="AD521" i="2"/>
  <c r="AC521" i="2"/>
  <c r="AB521" i="2"/>
  <c r="AA521" i="2"/>
  <c r="AD520" i="2"/>
  <c r="AC520" i="2"/>
  <c r="AB520" i="2"/>
  <c r="AA520" i="2"/>
  <c r="AD519" i="2"/>
  <c r="AC519" i="2"/>
  <c r="AB519" i="2"/>
  <c r="AA519" i="2"/>
  <c r="AD518" i="2"/>
  <c r="AC518" i="2"/>
  <c r="AB518" i="2"/>
  <c r="AA518" i="2"/>
  <c r="AD517" i="2"/>
  <c r="AC517" i="2"/>
  <c r="AB517" i="2"/>
  <c r="AA517" i="2"/>
  <c r="AD516" i="2"/>
  <c r="AC516" i="2"/>
  <c r="AB516" i="2"/>
  <c r="AA516" i="2"/>
  <c r="AD515" i="2"/>
  <c r="AC515" i="2"/>
  <c r="AB515" i="2"/>
  <c r="AA515" i="2"/>
  <c r="AD514" i="2"/>
  <c r="AC514" i="2"/>
  <c r="AB514" i="2"/>
  <c r="AA514" i="2"/>
  <c r="AD513" i="2"/>
  <c r="AC513" i="2"/>
  <c r="AB513" i="2"/>
  <c r="AA513" i="2"/>
  <c r="AD512" i="2"/>
  <c r="AC512" i="2"/>
  <c r="AB512" i="2"/>
  <c r="AA512" i="2"/>
  <c r="AD511" i="2"/>
  <c r="AC511" i="2"/>
  <c r="AB511" i="2"/>
  <c r="AA511" i="2"/>
  <c r="AD510" i="2"/>
  <c r="AC510" i="2"/>
  <c r="AB510" i="2"/>
  <c r="AA510" i="2"/>
  <c r="AD509" i="2"/>
  <c r="AC509" i="2"/>
  <c r="AB509" i="2"/>
  <c r="AA509" i="2"/>
  <c r="AD508" i="2"/>
  <c r="AC508" i="2"/>
  <c r="AB508" i="2"/>
  <c r="AA508" i="2"/>
  <c r="AD507" i="2"/>
  <c r="AC507" i="2"/>
  <c r="AB507" i="2"/>
  <c r="AA507" i="2"/>
  <c r="AD506" i="2"/>
  <c r="AC506" i="2"/>
  <c r="AB506" i="2"/>
  <c r="AA506" i="2"/>
  <c r="AD505" i="2"/>
  <c r="AC505" i="2"/>
  <c r="AB505" i="2"/>
  <c r="AA505" i="2"/>
  <c r="AD504" i="2"/>
  <c r="AC504" i="2"/>
  <c r="AB504" i="2"/>
  <c r="AA504" i="2"/>
  <c r="AD503" i="2"/>
  <c r="AC503" i="2"/>
  <c r="AB503" i="2"/>
  <c r="AA503" i="2"/>
  <c r="AD502" i="2"/>
  <c r="AC502" i="2"/>
  <c r="AB502" i="2"/>
  <c r="AA502" i="2"/>
  <c r="AD501" i="2"/>
  <c r="AC501" i="2"/>
  <c r="AB501" i="2"/>
  <c r="AA501" i="2"/>
  <c r="AD500" i="2"/>
  <c r="AC500" i="2"/>
  <c r="AB500" i="2"/>
  <c r="AA500" i="2"/>
  <c r="AD499" i="2"/>
  <c r="AC499" i="2"/>
  <c r="AB499" i="2"/>
  <c r="AA499" i="2"/>
  <c r="AD498" i="2"/>
  <c r="AC498" i="2"/>
  <c r="AB498" i="2"/>
  <c r="AA498" i="2"/>
  <c r="AD497" i="2"/>
  <c r="AC497" i="2"/>
  <c r="AB497" i="2"/>
  <c r="AA497" i="2"/>
  <c r="AD496" i="2"/>
  <c r="AC496" i="2"/>
  <c r="AB496" i="2"/>
  <c r="AA496" i="2"/>
  <c r="AD495" i="2"/>
  <c r="AC495" i="2"/>
  <c r="AB495" i="2"/>
  <c r="AA495" i="2"/>
  <c r="AD494" i="2"/>
  <c r="AC494" i="2"/>
  <c r="AB494" i="2"/>
  <c r="AA494" i="2"/>
  <c r="AD493" i="2"/>
  <c r="AC493" i="2"/>
  <c r="AB493" i="2"/>
  <c r="AA493" i="2"/>
  <c r="AD492" i="2"/>
  <c r="AC492" i="2"/>
  <c r="AB492" i="2"/>
  <c r="AA492" i="2"/>
  <c r="AD491" i="2"/>
  <c r="AC491" i="2"/>
  <c r="AB491" i="2"/>
  <c r="AA491" i="2"/>
  <c r="AD490" i="2"/>
  <c r="AC490" i="2"/>
  <c r="AB490" i="2"/>
  <c r="AA490" i="2"/>
  <c r="AD489" i="2"/>
  <c r="AC489" i="2"/>
  <c r="AB489" i="2"/>
  <c r="AA489" i="2"/>
  <c r="AD488" i="2"/>
  <c r="AC488" i="2"/>
  <c r="AB488" i="2"/>
  <c r="AA488" i="2"/>
  <c r="AD487" i="2"/>
  <c r="AC487" i="2"/>
  <c r="AB487" i="2"/>
  <c r="AA487" i="2"/>
  <c r="AD486" i="2"/>
  <c r="AC486" i="2"/>
  <c r="AB486" i="2"/>
  <c r="AA486" i="2"/>
  <c r="AD485" i="2"/>
  <c r="AC485" i="2"/>
  <c r="AB485" i="2"/>
  <c r="AA485" i="2"/>
  <c r="AD484" i="2"/>
  <c r="AC484" i="2"/>
  <c r="AB484" i="2"/>
  <c r="AA484" i="2"/>
  <c r="AD483" i="2"/>
  <c r="AC483" i="2"/>
  <c r="AB483" i="2"/>
  <c r="AA483" i="2"/>
  <c r="AD482" i="2"/>
  <c r="AC482" i="2"/>
  <c r="AB482" i="2"/>
  <c r="AA482" i="2"/>
  <c r="AD481" i="2"/>
  <c r="AC481" i="2"/>
  <c r="AB481" i="2"/>
  <c r="AA481" i="2"/>
  <c r="AD480" i="2"/>
  <c r="AC480" i="2"/>
  <c r="AB480" i="2"/>
  <c r="AA480" i="2"/>
  <c r="AD479" i="2"/>
  <c r="AC479" i="2"/>
  <c r="AB479" i="2"/>
  <c r="AA479" i="2"/>
  <c r="AD478" i="2"/>
  <c r="AC478" i="2"/>
  <c r="AB478" i="2"/>
  <c r="AA478" i="2"/>
  <c r="AD477" i="2"/>
  <c r="AC477" i="2"/>
  <c r="AB477" i="2"/>
  <c r="AA477" i="2"/>
  <c r="AD476" i="2"/>
  <c r="AC476" i="2"/>
  <c r="AB476" i="2"/>
  <c r="AA476" i="2"/>
  <c r="AD475" i="2"/>
  <c r="AC475" i="2"/>
  <c r="AB475" i="2"/>
  <c r="AA475" i="2"/>
  <c r="AD474" i="2"/>
  <c r="AC474" i="2"/>
  <c r="AB474" i="2"/>
  <c r="AA474" i="2"/>
  <c r="AD473" i="2"/>
  <c r="AC473" i="2"/>
  <c r="AB473" i="2"/>
  <c r="AA473" i="2"/>
  <c r="AD472" i="2"/>
  <c r="AC472" i="2"/>
  <c r="AB472" i="2"/>
  <c r="AA472" i="2"/>
  <c r="AD471" i="2"/>
  <c r="AC471" i="2"/>
  <c r="AB471" i="2"/>
  <c r="AA471" i="2"/>
  <c r="AD470" i="2"/>
  <c r="AC470" i="2"/>
  <c r="AB470" i="2"/>
  <c r="AA470" i="2"/>
  <c r="AD469" i="2"/>
  <c r="AC469" i="2"/>
  <c r="AB469" i="2"/>
  <c r="AA469" i="2"/>
  <c r="AD468" i="2"/>
  <c r="AC468" i="2"/>
  <c r="AB468" i="2"/>
  <c r="AA468" i="2"/>
  <c r="AD467" i="2"/>
  <c r="AC467" i="2"/>
  <c r="AB467" i="2"/>
  <c r="AA467" i="2"/>
  <c r="AD466" i="2"/>
  <c r="AC466" i="2"/>
  <c r="AB466" i="2"/>
  <c r="AA466" i="2"/>
  <c r="AD465" i="2"/>
  <c r="AC465" i="2"/>
  <c r="AB465" i="2"/>
  <c r="AA465" i="2"/>
  <c r="AD464" i="2"/>
  <c r="AC464" i="2"/>
  <c r="AB464" i="2"/>
  <c r="AA464" i="2"/>
  <c r="AD463" i="2"/>
  <c r="AC463" i="2"/>
  <c r="AB463" i="2"/>
  <c r="AA463" i="2"/>
  <c r="AD462" i="2"/>
  <c r="AC462" i="2"/>
  <c r="AB462" i="2"/>
  <c r="AA462" i="2"/>
  <c r="AD461" i="2"/>
  <c r="AC461" i="2"/>
  <c r="AB461" i="2"/>
  <c r="AA461" i="2"/>
  <c r="AD460" i="2"/>
  <c r="AC460" i="2"/>
  <c r="AB460" i="2"/>
  <c r="AA460" i="2"/>
  <c r="AD459" i="2"/>
  <c r="AC459" i="2"/>
  <c r="AB459" i="2"/>
  <c r="AA459" i="2"/>
  <c r="AD458" i="2"/>
  <c r="AC458" i="2"/>
  <c r="AB458" i="2"/>
  <c r="AA458" i="2"/>
  <c r="AD457" i="2"/>
  <c r="AC457" i="2"/>
  <c r="AB457" i="2"/>
  <c r="AA457" i="2"/>
  <c r="AD456" i="2"/>
  <c r="AC456" i="2"/>
  <c r="AB456" i="2"/>
  <c r="AA456" i="2"/>
  <c r="AD455" i="2"/>
  <c r="AC455" i="2"/>
  <c r="AB455" i="2"/>
  <c r="AA455" i="2"/>
  <c r="AD454" i="2"/>
  <c r="AC454" i="2"/>
  <c r="AB454" i="2"/>
  <c r="AA454" i="2"/>
  <c r="AD453" i="2"/>
  <c r="AC453" i="2"/>
  <c r="AB453" i="2"/>
  <c r="AA453" i="2"/>
  <c r="AD452" i="2"/>
  <c r="AC452" i="2"/>
  <c r="AB452" i="2"/>
  <c r="AA452" i="2"/>
  <c r="AD451" i="2"/>
  <c r="AC451" i="2"/>
  <c r="AB451" i="2"/>
  <c r="AA451" i="2"/>
  <c r="AD450" i="2"/>
  <c r="AC450" i="2"/>
  <c r="AB450" i="2"/>
  <c r="AA450" i="2"/>
  <c r="AD449" i="2"/>
  <c r="AC449" i="2"/>
  <c r="AB449" i="2"/>
  <c r="AA449" i="2"/>
  <c r="AD448" i="2"/>
  <c r="AC448" i="2"/>
  <c r="AB448" i="2"/>
  <c r="AA448" i="2"/>
  <c r="AD447" i="2"/>
  <c r="AC447" i="2"/>
  <c r="AB447" i="2"/>
  <c r="AA447" i="2"/>
  <c r="AD446" i="2"/>
  <c r="AC446" i="2"/>
  <c r="AB446" i="2"/>
  <c r="AA446" i="2"/>
  <c r="AD445" i="2"/>
  <c r="AC445" i="2"/>
  <c r="AB445" i="2"/>
  <c r="AA445" i="2"/>
  <c r="AD444" i="2"/>
  <c r="AC444" i="2"/>
  <c r="AB444" i="2"/>
  <c r="AA444" i="2"/>
  <c r="AD443" i="2"/>
  <c r="AC443" i="2"/>
  <c r="AB443" i="2"/>
  <c r="AA443" i="2"/>
  <c r="AD442" i="2"/>
  <c r="AC442" i="2"/>
  <c r="AB442" i="2"/>
  <c r="AA442" i="2"/>
  <c r="AD441" i="2"/>
  <c r="AC441" i="2"/>
  <c r="AB441" i="2"/>
  <c r="AA441" i="2"/>
  <c r="AD440" i="2"/>
  <c r="AC440" i="2"/>
  <c r="AB440" i="2"/>
  <c r="AA440" i="2"/>
  <c r="AD439" i="2"/>
  <c r="AC439" i="2"/>
  <c r="AB439" i="2"/>
  <c r="AA439" i="2"/>
  <c r="AD438" i="2"/>
  <c r="AC438" i="2"/>
  <c r="AB438" i="2"/>
  <c r="AA438" i="2"/>
  <c r="AD437" i="2"/>
  <c r="AC437" i="2"/>
  <c r="AB437" i="2"/>
  <c r="AA437" i="2"/>
  <c r="AD436" i="2"/>
  <c r="AC436" i="2"/>
  <c r="AB436" i="2"/>
  <c r="AA436" i="2"/>
  <c r="AD435" i="2"/>
  <c r="AC435" i="2"/>
  <c r="AB435" i="2"/>
  <c r="AA435" i="2"/>
  <c r="AD434" i="2"/>
  <c r="AC434" i="2"/>
  <c r="AB434" i="2"/>
  <c r="AA434" i="2"/>
  <c r="AD433" i="2"/>
  <c r="AC433" i="2"/>
  <c r="AB433" i="2"/>
  <c r="AA433" i="2"/>
  <c r="AD432" i="2"/>
  <c r="AC432" i="2"/>
  <c r="AB432" i="2"/>
  <c r="AA432" i="2"/>
  <c r="AD431" i="2"/>
  <c r="AC431" i="2"/>
  <c r="AB431" i="2"/>
  <c r="AA431" i="2"/>
  <c r="AD430" i="2"/>
  <c r="AC430" i="2"/>
  <c r="AB430" i="2"/>
  <c r="AA430" i="2"/>
  <c r="AD429" i="2"/>
  <c r="AC429" i="2"/>
  <c r="AB429" i="2"/>
  <c r="AA429" i="2"/>
  <c r="AD428" i="2"/>
  <c r="AC428" i="2"/>
  <c r="AB428" i="2"/>
  <c r="AA428" i="2"/>
  <c r="AD427" i="2"/>
  <c r="AC427" i="2"/>
  <c r="AB427" i="2"/>
  <c r="AA427" i="2"/>
  <c r="AD426" i="2"/>
  <c r="AC426" i="2"/>
  <c r="AB426" i="2"/>
  <c r="AA426" i="2"/>
  <c r="AD425" i="2"/>
  <c r="AC425" i="2"/>
  <c r="AB425" i="2"/>
  <c r="AA425" i="2"/>
  <c r="AD424" i="2"/>
  <c r="AC424" i="2"/>
  <c r="AB424" i="2"/>
  <c r="AA424" i="2"/>
  <c r="AD423" i="2"/>
  <c r="AC423" i="2"/>
  <c r="AB423" i="2"/>
  <c r="AA423" i="2"/>
  <c r="AD422" i="2"/>
  <c r="AC422" i="2"/>
  <c r="AB422" i="2"/>
  <c r="AA422" i="2"/>
  <c r="AD421" i="2"/>
  <c r="AC421" i="2"/>
  <c r="AB421" i="2"/>
  <c r="AA421" i="2"/>
  <c r="AD420" i="2"/>
  <c r="AC420" i="2"/>
  <c r="AB420" i="2"/>
  <c r="AA420" i="2"/>
  <c r="AD419" i="2"/>
  <c r="AC419" i="2"/>
  <c r="AB419" i="2"/>
  <c r="AA419" i="2"/>
  <c r="AD418" i="2"/>
  <c r="AC418" i="2"/>
  <c r="AB418" i="2"/>
  <c r="AA418" i="2"/>
  <c r="AD417" i="2"/>
  <c r="AC417" i="2"/>
  <c r="AB417" i="2"/>
  <c r="AA417" i="2"/>
  <c r="AD416" i="2"/>
  <c r="AC416" i="2"/>
  <c r="AB416" i="2"/>
  <c r="AA416" i="2"/>
  <c r="AD415" i="2"/>
  <c r="AC415" i="2"/>
  <c r="AB415" i="2"/>
  <c r="AA415" i="2"/>
  <c r="AD414" i="2"/>
  <c r="AC414" i="2"/>
  <c r="AB414" i="2"/>
  <c r="AA414" i="2"/>
  <c r="AD413" i="2"/>
  <c r="AC413" i="2"/>
  <c r="AB413" i="2"/>
  <c r="AA413" i="2"/>
  <c r="AD412" i="2"/>
  <c r="AC412" i="2"/>
  <c r="AB412" i="2"/>
  <c r="AA412" i="2"/>
  <c r="AD411" i="2"/>
  <c r="AC411" i="2"/>
  <c r="AB411" i="2"/>
  <c r="AA411" i="2"/>
  <c r="AD410" i="2"/>
  <c r="AC410" i="2"/>
  <c r="AB410" i="2"/>
  <c r="AA410" i="2"/>
  <c r="AD409" i="2"/>
  <c r="AC409" i="2"/>
  <c r="AB409" i="2"/>
  <c r="AA409" i="2"/>
  <c r="AD408" i="2"/>
  <c r="AC408" i="2"/>
  <c r="AB408" i="2"/>
  <c r="AA408" i="2"/>
  <c r="AD407" i="2"/>
  <c r="AC407" i="2"/>
  <c r="AB407" i="2"/>
  <c r="AA407" i="2"/>
  <c r="AD406" i="2"/>
  <c r="AC406" i="2"/>
  <c r="AB406" i="2"/>
  <c r="AA406" i="2"/>
  <c r="AD405" i="2"/>
  <c r="AC405" i="2"/>
  <c r="AB405" i="2"/>
  <c r="AA405" i="2"/>
  <c r="AD404" i="2"/>
  <c r="AC404" i="2"/>
  <c r="AB404" i="2"/>
  <c r="AA404" i="2"/>
  <c r="AD403" i="2"/>
  <c r="AC403" i="2"/>
  <c r="AB403" i="2"/>
  <c r="AA403" i="2"/>
  <c r="AD402" i="2"/>
  <c r="AC402" i="2"/>
  <c r="AB402" i="2"/>
  <c r="AA402" i="2"/>
  <c r="AD401" i="2"/>
  <c r="AC401" i="2"/>
  <c r="AB401" i="2"/>
  <c r="AA401" i="2"/>
  <c r="AD400" i="2"/>
  <c r="AC400" i="2"/>
  <c r="AB400" i="2"/>
  <c r="AA400" i="2"/>
  <c r="AD399" i="2"/>
  <c r="AC399" i="2"/>
  <c r="AB399" i="2"/>
  <c r="AA399" i="2"/>
  <c r="AD398" i="2"/>
  <c r="AC398" i="2"/>
  <c r="AB398" i="2"/>
  <c r="AA398" i="2"/>
  <c r="AD397" i="2"/>
  <c r="AC397" i="2"/>
  <c r="AB397" i="2"/>
  <c r="AA397" i="2"/>
  <c r="AD396" i="2"/>
  <c r="AC396" i="2"/>
  <c r="AB396" i="2"/>
  <c r="AA396" i="2"/>
  <c r="AD395" i="2"/>
  <c r="AC395" i="2"/>
  <c r="AB395" i="2"/>
  <c r="AA395" i="2"/>
  <c r="AD394" i="2"/>
  <c r="AC394" i="2"/>
  <c r="AB394" i="2"/>
  <c r="AA394" i="2"/>
  <c r="AD393" i="2"/>
  <c r="AC393" i="2"/>
  <c r="AB393" i="2"/>
  <c r="AA393" i="2"/>
  <c r="AD392" i="2"/>
  <c r="AC392" i="2"/>
  <c r="AB392" i="2"/>
  <c r="AA392" i="2"/>
  <c r="AD391" i="2"/>
  <c r="AC391" i="2"/>
  <c r="AB391" i="2"/>
  <c r="AA391" i="2"/>
  <c r="AD390" i="2"/>
  <c r="AC390" i="2"/>
  <c r="AB390" i="2"/>
  <c r="AA390" i="2"/>
  <c r="AD389" i="2"/>
  <c r="AC389" i="2"/>
  <c r="AB389" i="2"/>
  <c r="AA389" i="2"/>
  <c r="AD388" i="2"/>
  <c r="AC388" i="2"/>
  <c r="AB388" i="2"/>
  <c r="AA388" i="2"/>
  <c r="AD387" i="2"/>
  <c r="AC387" i="2"/>
  <c r="AB387" i="2"/>
  <c r="AA387" i="2"/>
  <c r="AD386" i="2"/>
  <c r="AC386" i="2"/>
  <c r="AB386" i="2"/>
  <c r="AA386" i="2"/>
  <c r="AD385" i="2"/>
  <c r="AC385" i="2"/>
  <c r="AB385" i="2"/>
  <c r="AA385" i="2"/>
  <c r="AD384" i="2"/>
  <c r="AC384" i="2"/>
  <c r="AB384" i="2"/>
  <c r="AA384" i="2"/>
  <c r="AD383" i="2"/>
  <c r="AC383" i="2"/>
  <c r="AB383" i="2"/>
  <c r="AA383" i="2"/>
  <c r="AD382" i="2"/>
  <c r="AC382" i="2"/>
  <c r="AB382" i="2"/>
  <c r="AA382" i="2"/>
  <c r="AD381" i="2"/>
  <c r="AC381" i="2"/>
  <c r="AB381" i="2"/>
  <c r="AA381" i="2"/>
  <c r="AD380" i="2"/>
  <c r="AC380" i="2"/>
  <c r="AB380" i="2"/>
  <c r="AA380" i="2"/>
  <c r="AD379" i="2"/>
  <c r="AC379" i="2"/>
  <c r="AB379" i="2"/>
  <c r="AA379" i="2"/>
  <c r="AD378" i="2"/>
  <c r="AC378" i="2"/>
  <c r="AB378" i="2"/>
  <c r="AA378" i="2"/>
  <c r="AD377" i="2"/>
  <c r="AC377" i="2"/>
  <c r="AB377" i="2"/>
  <c r="AA377" i="2"/>
  <c r="AD376" i="2"/>
  <c r="AC376" i="2"/>
  <c r="AB376" i="2"/>
  <c r="AA376" i="2"/>
  <c r="AD375" i="2"/>
  <c r="AC375" i="2"/>
  <c r="AB375" i="2"/>
  <c r="AA375" i="2"/>
  <c r="AD374" i="2"/>
  <c r="AC374" i="2"/>
  <c r="AB374" i="2"/>
  <c r="AA374" i="2"/>
  <c r="AD373" i="2"/>
  <c r="AC373" i="2"/>
  <c r="AB373" i="2"/>
  <c r="AA373" i="2"/>
  <c r="AD372" i="2"/>
  <c r="AC372" i="2"/>
  <c r="AB372" i="2"/>
  <c r="AA372" i="2"/>
  <c r="AD371" i="2"/>
  <c r="AC371" i="2"/>
  <c r="AB371" i="2"/>
  <c r="AA371" i="2"/>
  <c r="AD370" i="2"/>
  <c r="AC370" i="2"/>
  <c r="AB370" i="2"/>
  <c r="AA370" i="2"/>
  <c r="AD369" i="2"/>
  <c r="AC369" i="2"/>
  <c r="AB369" i="2"/>
  <c r="AA369" i="2"/>
  <c r="AD368" i="2"/>
  <c r="AC368" i="2"/>
  <c r="AB368" i="2"/>
  <c r="AA368" i="2"/>
  <c r="AD367" i="2"/>
  <c r="AC367" i="2"/>
  <c r="AB367" i="2"/>
  <c r="AA367" i="2"/>
  <c r="AD366" i="2"/>
  <c r="AC366" i="2"/>
  <c r="AB366" i="2"/>
  <c r="AA366" i="2"/>
  <c r="AD365" i="2"/>
  <c r="AC365" i="2"/>
  <c r="AB365" i="2"/>
  <c r="AA365" i="2"/>
  <c r="AD364" i="2"/>
  <c r="AC364" i="2"/>
  <c r="AB364" i="2"/>
  <c r="AA364" i="2"/>
  <c r="AD363" i="2"/>
  <c r="AC363" i="2"/>
  <c r="AB363" i="2"/>
  <c r="AA363" i="2"/>
  <c r="AD362" i="2"/>
  <c r="AC362" i="2"/>
  <c r="AB362" i="2"/>
  <c r="AA362" i="2"/>
  <c r="AD361" i="2"/>
  <c r="AC361" i="2"/>
  <c r="AB361" i="2"/>
  <c r="AA361" i="2"/>
  <c r="AD360" i="2"/>
  <c r="AC360" i="2"/>
  <c r="AB360" i="2"/>
  <c r="AA360" i="2"/>
  <c r="AD359" i="2"/>
  <c r="AC359" i="2"/>
  <c r="AB359" i="2"/>
  <c r="AA359" i="2"/>
  <c r="AD358" i="2"/>
  <c r="AC358" i="2"/>
  <c r="AB358" i="2"/>
  <c r="AA358" i="2"/>
  <c r="AD357" i="2"/>
  <c r="AC357" i="2"/>
  <c r="AB357" i="2"/>
  <c r="AA357" i="2"/>
  <c r="AD356" i="2"/>
  <c r="AC356" i="2"/>
  <c r="AB356" i="2"/>
  <c r="AA356" i="2"/>
  <c r="AD355" i="2"/>
  <c r="AC355" i="2"/>
  <c r="AB355" i="2"/>
  <c r="AA355" i="2"/>
  <c r="AD354" i="2"/>
  <c r="AC354" i="2"/>
  <c r="AB354" i="2"/>
  <c r="AA354" i="2"/>
  <c r="AD353" i="2"/>
  <c r="AC353" i="2"/>
  <c r="AB353" i="2"/>
  <c r="AA353" i="2"/>
  <c r="AD352" i="2"/>
  <c r="AC352" i="2"/>
  <c r="AB352" i="2"/>
  <c r="AA352" i="2"/>
  <c r="AD351" i="2"/>
  <c r="AC351" i="2"/>
  <c r="AB351" i="2"/>
  <c r="AA351" i="2"/>
  <c r="AD350" i="2"/>
  <c r="AC350" i="2"/>
  <c r="AB350" i="2"/>
  <c r="AA350" i="2"/>
  <c r="AD349" i="2"/>
  <c r="AC349" i="2"/>
  <c r="AB349" i="2"/>
  <c r="AA349" i="2"/>
  <c r="AD348" i="2"/>
  <c r="AC348" i="2"/>
  <c r="AB348" i="2"/>
  <c r="AA348" i="2"/>
  <c r="AD347" i="2"/>
  <c r="AC347" i="2"/>
  <c r="AB347" i="2"/>
  <c r="AA347" i="2"/>
  <c r="AD346" i="2"/>
  <c r="AC346" i="2"/>
  <c r="AB346" i="2"/>
  <c r="AA346" i="2"/>
  <c r="AD345" i="2"/>
  <c r="AC345" i="2"/>
  <c r="AB345" i="2"/>
  <c r="AA345" i="2"/>
  <c r="AD344" i="2"/>
  <c r="AC344" i="2"/>
  <c r="AB344" i="2"/>
  <c r="AA344" i="2"/>
  <c r="AD343" i="2"/>
  <c r="AC343" i="2"/>
  <c r="AB343" i="2"/>
  <c r="AA343" i="2"/>
  <c r="AD342" i="2"/>
  <c r="AC342" i="2"/>
  <c r="AB342" i="2"/>
  <c r="AA342" i="2"/>
  <c r="AD341" i="2"/>
  <c r="AC341" i="2"/>
  <c r="AB341" i="2"/>
  <c r="AA341" i="2"/>
  <c r="AD340" i="2"/>
  <c r="AC340" i="2"/>
  <c r="AB340" i="2"/>
  <c r="AA340" i="2"/>
  <c r="AD339" i="2"/>
  <c r="AC339" i="2"/>
  <c r="AB339" i="2"/>
  <c r="AA339" i="2"/>
  <c r="AD338" i="2"/>
  <c r="AC338" i="2"/>
  <c r="AB338" i="2"/>
  <c r="AA338" i="2"/>
  <c r="AD337" i="2"/>
  <c r="AC337" i="2"/>
  <c r="AB337" i="2"/>
  <c r="AA337" i="2"/>
  <c r="AD336" i="2"/>
  <c r="AC336" i="2"/>
  <c r="AB336" i="2"/>
  <c r="AA336" i="2"/>
  <c r="AD335" i="2"/>
  <c r="AC335" i="2"/>
  <c r="AB335" i="2"/>
  <c r="AA335" i="2"/>
  <c r="AD334" i="2"/>
  <c r="AC334" i="2"/>
  <c r="AB334" i="2"/>
  <c r="AA334" i="2"/>
  <c r="AD333" i="2"/>
  <c r="AC333" i="2"/>
  <c r="AB333" i="2"/>
  <c r="AA333" i="2"/>
  <c r="AD332" i="2"/>
  <c r="AC332" i="2"/>
  <c r="AB332" i="2"/>
  <c r="AA332" i="2"/>
  <c r="AD331" i="2"/>
  <c r="AC331" i="2"/>
  <c r="AB331" i="2"/>
  <c r="AA331" i="2"/>
  <c r="AD330" i="2"/>
  <c r="AC330" i="2"/>
  <c r="AB330" i="2"/>
  <c r="AA330" i="2"/>
  <c r="AD329" i="2"/>
  <c r="AC329" i="2"/>
  <c r="AB329" i="2"/>
  <c r="AA329" i="2"/>
  <c r="AD328" i="2"/>
  <c r="AC328" i="2"/>
  <c r="AB328" i="2"/>
  <c r="AA328" i="2"/>
  <c r="AD327" i="2"/>
  <c r="AC327" i="2"/>
  <c r="AB327" i="2"/>
  <c r="AA327" i="2"/>
  <c r="AD326" i="2"/>
  <c r="AC326" i="2"/>
  <c r="AB326" i="2"/>
  <c r="AA326" i="2"/>
  <c r="AD325" i="2"/>
  <c r="AC325" i="2"/>
  <c r="AB325" i="2"/>
  <c r="AA325" i="2"/>
  <c r="AD324" i="2"/>
  <c r="AC324" i="2"/>
  <c r="AB324" i="2"/>
  <c r="AA324" i="2"/>
  <c r="AD323" i="2"/>
  <c r="AC323" i="2"/>
  <c r="AB323" i="2"/>
  <c r="AA323" i="2"/>
  <c r="AD322" i="2"/>
  <c r="AC322" i="2"/>
  <c r="AB322" i="2"/>
  <c r="AA322" i="2"/>
  <c r="AD321" i="2"/>
  <c r="AC321" i="2"/>
  <c r="AB321" i="2"/>
  <c r="AA321" i="2"/>
  <c r="AD320" i="2"/>
  <c r="AC320" i="2"/>
  <c r="AB320" i="2"/>
  <c r="AA320" i="2"/>
  <c r="AD319" i="2"/>
  <c r="AC319" i="2"/>
  <c r="AB319" i="2"/>
  <c r="AA319" i="2"/>
  <c r="AD318" i="2"/>
  <c r="AC318" i="2"/>
  <c r="AB318" i="2"/>
  <c r="AA318" i="2"/>
  <c r="AD317" i="2"/>
  <c r="AC317" i="2"/>
  <c r="AB317" i="2"/>
  <c r="AA317" i="2"/>
  <c r="AD316" i="2"/>
  <c r="AC316" i="2"/>
  <c r="AB316" i="2"/>
  <c r="AA316" i="2"/>
  <c r="AD315" i="2"/>
  <c r="AC315" i="2"/>
  <c r="AB315" i="2"/>
  <c r="AA315" i="2"/>
  <c r="AD314" i="2"/>
  <c r="AC314" i="2"/>
  <c r="AB314" i="2"/>
  <c r="AA314" i="2"/>
  <c r="AD313" i="2"/>
  <c r="AC313" i="2"/>
  <c r="AB313" i="2"/>
  <c r="AA313" i="2"/>
  <c r="AD312" i="2"/>
  <c r="AC312" i="2"/>
  <c r="AB312" i="2"/>
  <c r="AA312" i="2"/>
  <c r="AD311" i="2"/>
  <c r="AC311" i="2"/>
  <c r="AB311" i="2"/>
  <c r="AA311" i="2"/>
  <c r="AD310" i="2"/>
  <c r="AC310" i="2"/>
  <c r="AB310" i="2"/>
  <c r="AA310" i="2"/>
  <c r="AD309" i="2"/>
  <c r="AC309" i="2"/>
  <c r="AB309" i="2"/>
  <c r="AA309" i="2"/>
  <c r="AD308" i="2"/>
  <c r="AC308" i="2"/>
  <c r="AB308" i="2"/>
  <c r="AA308" i="2"/>
  <c r="AD307" i="2"/>
  <c r="AC307" i="2"/>
  <c r="AB307" i="2"/>
  <c r="AA307" i="2"/>
  <c r="AD306" i="2"/>
  <c r="AC306" i="2"/>
  <c r="AB306" i="2"/>
  <c r="AA306" i="2"/>
  <c r="AD305" i="2"/>
  <c r="AC305" i="2"/>
  <c r="AB305" i="2"/>
  <c r="AA305" i="2"/>
  <c r="AD304" i="2"/>
  <c r="AC304" i="2"/>
  <c r="AB304" i="2"/>
  <c r="AA304" i="2"/>
  <c r="AD303" i="2"/>
  <c r="AC303" i="2"/>
  <c r="AB303" i="2"/>
  <c r="AA303" i="2"/>
  <c r="AD302" i="2"/>
  <c r="AC302" i="2"/>
  <c r="AB302" i="2"/>
  <c r="AA302" i="2"/>
  <c r="AD301" i="2"/>
  <c r="AC301" i="2"/>
  <c r="AB301" i="2"/>
  <c r="AA301" i="2"/>
  <c r="AD300" i="2"/>
  <c r="AC300" i="2"/>
  <c r="AB300" i="2"/>
  <c r="AA300" i="2"/>
  <c r="AD299" i="2"/>
  <c r="AC299" i="2"/>
  <c r="AB299" i="2"/>
  <c r="AA299" i="2"/>
  <c r="AD298" i="2"/>
  <c r="AC298" i="2"/>
  <c r="AB298" i="2"/>
  <c r="AA298" i="2"/>
  <c r="AD297" i="2"/>
  <c r="AC297" i="2"/>
  <c r="AB297" i="2"/>
  <c r="AA297" i="2"/>
  <c r="AD296" i="2"/>
  <c r="AC296" i="2"/>
  <c r="AB296" i="2"/>
  <c r="AA296" i="2"/>
  <c r="AD295" i="2"/>
  <c r="AC295" i="2"/>
  <c r="AB295" i="2"/>
  <c r="AA295" i="2"/>
  <c r="AD294" i="2"/>
  <c r="AC294" i="2"/>
  <c r="AB294" i="2"/>
  <c r="AA294" i="2"/>
  <c r="AD293" i="2"/>
  <c r="AC293" i="2"/>
  <c r="AB293" i="2"/>
  <c r="AA293" i="2"/>
  <c r="AD292" i="2"/>
  <c r="AC292" i="2"/>
  <c r="AB292" i="2"/>
  <c r="AA292" i="2"/>
  <c r="AD291" i="2"/>
  <c r="AC291" i="2"/>
  <c r="AB291" i="2"/>
  <c r="AA291" i="2"/>
  <c r="AD290" i="2"/>
  <c r="AC290" i="2"/>
  <c r="AB290" i="2"/>
  <c r="AA290" i="2"/>
  <c r="AD289" i="2"/>
  <c r="AC289" i="2"/>
  <c r="AB289" i="2"/>
  <c r="AA289" i="2"/>
  <c r="AD288" i="2"/>
  <c r="AC288" i="2"/>
  <c r="AB288" i="2"/>
  <c r="AA288" i="2"/>
  <c r="AD287" i="2"/>
  <c r="AC287" i="2"/>
  <c r="AB287" i="2"/>
  <c r="AA287" i="2"/>
  <c r="AD286" i="2"/>
  <c r="AC286" i="2"/>
  <c r="AB286" i="2"/>
  <c r="AA286" i="2"/>
  <c r="AD285" i="2"/>
  <c r="AC285" i="2"/>
  <c r="AB285" i="2"/>
  <c r="AA285" i="2"/>
  <c r="AD284" i="2"/>
  <c r="AC284" i="2"/>
  <c r="AB284" i="2"/>
  <c r="AA284" i="2"/>
  <c r="AD283" i="2"/>
  <c r="AC283" i="2"/>
  <c r="AB283" i="2"/>
  <c r="AA283" i="2"/>
  <c r="AD282" i="2"/>
  <c r="AC282" i="2"/>
  <c r="AB282" i="2"/>
  <c r="AA282" i="2"/>
  <c r="AD281" i="2"/>
  <c r="AC281" i="2"/>
  <c r="AB281" i="2"/>
  <c r="AA281" i="2"/>
  <c r="AD280" i="2"/>
  <c r="AC280" i="2"/>
  <c r="AB280" i="2"/>
  <c r="AA280" i="2"/>
  <c r="AD279" i="2"/>
  <c r="AC279" i="2"/>
  <c r="AB279" i="2"/>
  <c r="AA279" i="2"/>
  <c r="AD278" i="2"/>
  <c r="AC278" i="2"/>
  <c r="AB278" i="2"/>
  <c r="AA278" i="2"/>
  <c r="AD277" i="2"/>
  <c r="AC277" i="2"/>
  <c r="AB277" i="2"/>
  <c r="AA277" i="2"/>
  <c r="AD276" i="2"/>
  <c r="AC276" i="2"/>
  <c r="AB276" i="2"/>
  <c r="AA276" i="2"/>
  <c r="AD275" i="2"/>
  <c r="AC275" i="2"/>
  <c r="AB275" i="2"/>
  <c r="AA275" i="2"/>
  <c r="AD274" i="2"/>
  <c r="AC274" i="2"/>
  <c r="AB274" i="2"/>
  <c r="AA274" i="2"/>
  <c r="AD273" i="2"/>
  <c r="AC273" i="2"/>
  <c r="AB273" i="2"/>
  <c r="AA273" i="2"/>
  <c r="AD272" i="2"/>
  <c r="AC272" i="2"/>
  <c r="AB272" i="2"/>
  <c r="AA272" i="2"/>
  <c r="AD271" i="2"/>
  <c r="AC271" i="2"/>
  <c r="AB271" i="2"/>
  <c r="AA271" i="2"/>
  <c r="AD270" i="2"/>
  <c r="AC270" i="2"/>
  <c r="AB270" i="2"/>
  <c r="AA270" i="2"/>
  <c r="AD269" i="2"/>
  <c r="AC269" i="2"/>
  <c r="AB269" i="2"/>
  <c r="AA269" i="2"/>
  <c r="AD268" i="2"/>
  <c r="AC268" i="2"/>
  <c r="AB268" i="2"/>
  <c r="AA268" i="2"/>
  <c r="AD267" i="2"/>
  <c r="AC267" i="2"/>
  <c r="AB267" i="2"/>
  <c r="AA267" i="2"/>
  <c r="AD266" i="2"/>
  <c r="AC266" i="2"/>
  <c r="AB266" i="2"/>
  <c r="AA266" i="2"/>
  <c r="AD265" i="2"/>
  <c r="AC265" i="2"/>
  <c r="AB265" i="2"/>
  <c r="AA265" i="2"/>
  <c r="AD264" i="2"/>
  <c r="AC264" i="2"/>
  <c r="AB264" i="2"/>
  <c r="AA264" i="2"/>
  <c r="AD263" i="2"/>
  <c r="AC263" i="2"/>
  <c r="AB263" i="2"/>
  <c r="AA263" i="2"/>
  <c r="AD262" i="2"/>
  <c r="AC262" i="2"/>
  <c r="AB262" i="2"/>
  <c r="AA262" i="2"/>
  <c r="AD261" i="2"/>
  <c r="AC261" i="2"/>
  <c r="AB261" i="2"/>
  <c r="AA261" i="2"/>
  <c r="AD260" i="2"/>
  <c r="AC260" i="2"/>
  <c r="AB260" i="2"/>
  <c r="AA260" i="2"/>
  <c r="AD259" i="2"/>
  <c r="AC259" i="2"/>
  <c r="AB259" i="2"/>
  <c r="AA259" i="2"/>
  <c r="AD258" i="2"/>
  <c r="AC258" i="2"/>
  <c r="AB258" i="2"/>
  <c r="AA258" i="2"/>
  <c r="AD257" i="2"/>
  <c r="AC257" i="2"/>
  <c r="AB257" i="2"/>
  <c r="AA257" i="2"/>
  <c r="AD256" i="2"/>
  <c r="AC256" i="2"/>
  <c r="AB256" i="2"/>
  <c r="AA256" i="2"/>
  <c r="AD255" i="2"/>
  <c r="AC255" i="2"/>
  <c r="AB255" i="2"/>
  <c r="AA255" i="2"/>
  <c r="AD254" i="2"/>
  <c r="AC254" i="2"/>
  <c r="AB254" i="2"/>
  <c r="AA254" i="2"/>
  <c r="AD253" i="2"/>
  <c r="AC253" i="2"/>
  <c r="AB253" i="2"/>
  <c r="AA253" i="2"/>
  <c r="AD252" i="2"/>
  <c r="AC252" i="2"/>
  <c r="AB252" i="2"/>
  <c r="AA252" i="2"/>
  <c r="AD251" i="2"/>
  <c r="AC251" i="2"/>
  <c r="AB251" i="2"/>
  <c r="AA251" i="2"/>
  <c r="AD250" i="2"/>
  <c r="AC250" i="2"/>
  <c r="AB250" i="2"/>
  <c r="AA250" i="2"/>
  <c r="AD249" i="2"/>
  <c r="AC249" i="2"/>
  <c r="AB249" i="2"/>
  <c r="AA249" i="2"/>
  <c r="AD248" i="2"/>
  <c r="AC248" i="2"/>
  <c r="AB248" i="2"/>
  <c r="AA248" i="2"/>
  <c r="AD247" i="2"/>
  <c r="AC247" i="2"/>
  <c r="AB247" i="2"/>
  <c r="AA247" i="2"/>
  <c r="AD246" i="2"/>
  <c r="AC246" i="2"/>
  <c r="AB246" i="2"/>
  <c r="AA246" i="2"/>
  <c r="AD245" i="2"/>
  <c r="AC245" i="2"/>
  <c r="AB245" i="2"/>
  <c r="AA245" i="2"/>
  <c r="AD244" i="2"/>
  <c r="AC244" i="2"/>
  <c r="AB244" i="2"/>
  <c r="AA244" i="2"/>
  <c r="AD243" i="2"/>
  <c r="AC243" i="2"/>
  <c r="AB243" i="2"/>
  <c r="AA243" i="2"/>
  <c r="AD242" i="2"/>
  <c r="AC242" i="2"/>
  <c r="AB242" i="2"/>
  <c r="AA242" i="2"/>
  <c r="AD241" i="2"/>
  <c r="AC241" i="2"/>
  <c r="AB241" i="2"/>
  <c r="AA241" i="2"/>
  <c r="AD240" i="2"/>
  <c r="AC240" i="2"/>
  <c r="AB240" i="2"/>
  <c r="AA240" i="2"/>
  <c r="AD239" i="2"/>
  <c r="AC239" i="2"/>
  <c r="AB239" i="2"/>
  <c r="AA239" i="2"/>
  <c r="AD238" i="2"/>
  <c r="AC238" i="2"/>
  <c r="AB238" i="2"/>
  <c r="AA238" i="2"/>
  <c r="AD237" i="2"/>
  <c r="AC237" i="2"/>
  <c r="AB237" i="2"/>
  <c r="AA237" i="2"/>
  <c r="AD236" i="2"/>
  <c r="AC236" i="2"/>
  <c r="AB236" i="2"/>
  <c r="AA236" i="2"/>
  <c r="AD235" i="2"/>
  <c r="AC235" i="2"/>
  <c r="AB235" i="2"/>
  <c r="AA235" i="2"/>
  <c r="AD234" i="2"/>
  <c r="AC234" i="2"/>
  <c r="AB234" i="2"/>
  <c r="AA234" i="2"/>
  <c r="AD233" i="2"/>
  <c r="AC233" i="2"/>
  <c r="AB233" i="2"/>
  <c r="AA233" i="2"/>
  <c r="AD232" i="2"/>
  <c r="AC232" i="2"/>
  <c r="AB232" i="2"/>
  <c r="AA232" i="2"/>
  <c r="AD231" i="2"/>
  <c r="AC231" i="2"/>
  <c r="AB231" i="2"/>
  <c r="AA231" i="2"/>
  <c r="AD230" i="2"/>
  <c r="AC230" i="2"/>
  <c r="AB230" i="2"/>
  <c r="AA230" i="2"/>
  <c r="AD229" i="2"/>
  <c r="AC229" i="2"/>
  <c r="AB229" i="2"/>
  <c r="AA229" i="2"/>
  <c r="AD228" i="2"/>
  <c r="AC228" i="2"/>
  <c r="AB228" i="2"/>
  <c r="AA228" i="2"/>
  <c r="AD227" i="2"/>
  <c r="AC227" i="2"/>
  <c r="AB227" i="2"/>
  <c r="AA227" i="2"/>
  <c r="AD226" i="2"/>
  <c r="AC226" i="2"/>
  <c r="AB226" i="2"/>
  <c r="AA226" i="2"/>
  <c r="AD225" i="2"/>
  <c r="AC225" i="2"/>
  <c r="AB225" i="2"/>
  <c r="AA225" i="2"/>
  <c r="AD224" i="2"/>
  <c r="AC224" i="2"/>
  <c r="AB224" i="2"/>
  <c r="AA224" i="2"/>
  <c r="AD223" i="2"/>
  <c r="AC223" i="2"/>
  <c r="AB223" i="2"/>
  <c r="AA223" i="2"/>
  <c r="AD222" i="2"/>
  <c r="AC222" i="2"/>
  <c r="AB222" i="2"/>
  <c r="AA222" i="2"/>
  <c r="AD221" i="2"/>
  <c r="AC221" i="2"/>
  <c r="AB221" i="2"/>
  <c r="AA221" i="2"/>
  <c r="AD220" i="2"/>
  <c r="AC220" i="2"/>
  <c r="AB220" i="2"/>
  <c r="AA220" i="2"/>
  <c r="AD219" i="2"/>
  <c r="AC219" i="2"/>
  <c r="AB219" i="2"/>
  <c r="AA219" i="2"/>
  <c r="AD218" i="2"/>
  <c r="AC218" i="2"/>
  <c r="AB218" i="2"/>
  <c r="AA218" i="2"/>
  <c r="AD217" i="2"/>
  <c r="AC217" i="2"/>
  <c r="AB217" i="2"/>
  <c r="AA217" i="2"/>
  <c r="AD216" i="2"/>
  <c r="AC216" i="2"/>
  <c r="AB216" i="2"/>
  <c r="AA216" i="2"/>
  <c r="AD215" i="2"/>
  <c r="AC215" i="2"/>
  <c r="AB215" i="2"/>
  <c r="AA215" i="2"/>
  <c r="AD214" i="2"/>
  <c r="AC214" i="2"/>
  <c r="AB214" i="2"/>
  <c r="AA214" i="2"/>
  <c r="AD213" i="2"/>
  <c r="AC213" i="2"/>
  <c r="AB213" i="2"/>
  <c r="AA213" i="2"/>
  <c r="AD212" i="2"/>
  <c r="AC212" i="2"/>
  <c r="AB212" i="2"/>
  <c r="AA212" i="2"/>
  <c r="AD211" i="2"/>
  <c r="AC211" i="2"/>
  <c r="AB211" i="2"/>
  <c r="AA211" i="2"/>
  <c r="AD210" i="2"/>
  <c r="AC210" i="2"/>
  <c r="AB210" i="2"/>
  <c r="AA210" i="2"/>
  <c r="AD209" i="2"/>
  <c r="AC209" i="2"/>
  <c r="AB209" i="2"/>
  <c r="AA209" i="2"/>
  <c r="AD208" i="2"/>
  <c r="AC208" i="2"/>
  <c r="AB208" i="2"/>
  <c r="AA208" i="2"/>
  <c r="AD207" i="2"/>
  <c r="AC207" i="2"/>
  <c r="AB207" i="2"/>
  <c r="AA207" i="2"/>
  <c r="AD206" i="2"/>
  <c r="AC206" i="2"/>
  <c r="AB206" i="2"/>
  <c r="AA206" i="2"/>
  <c r="AD205" i="2"/>
  <c r="AC205" i="2"/>
  <c r="AB205" i="2"/>
  <c r="AA205" i="2"/>
  <c r="AD204" i="2"/>
  <c r="AC204" i="2"/>
  <c r="AB204" i="2"/>
  <c r="AA204" i="2"/>
  <c r="AD203" i="2"/>
  <c r="AC203" i="2"/>
  <c r="AB203" i="2"/>
  <c r="AA203" i="2"/>
  <c r="AD202" i="2"/>
  <c r="AC202" i="2"/>
  <c r="AB202" i="2"/>
  <c r="AA202" i="2"/>
  <c r="AD201" i="2"/>
  <c r="AC201" i="2"/>
  <c r="AB201" i="2"/>
  <c r="AA201" i="2"/>
  <c r="AD200" i="2"/>
  <c r="AC200" i="2"/>
  <c r="AB200" i="2"/>
  <c r="AA200" i="2"/>
  <c r="AD199" i="2"/>
  <c r="AC199" i="2"/>
  <c r="AB199" i="2"/>
  <c r="AA199" i="2"/>
  <c r="AD198" i="2"/>
  <c r="AC198" i="2"/>
  <c r="AB198" i="2"/>
  <c r="AA198" i="2"/>
  <c r="AD197" i="2"/>
  <c r="AC197" i="2"/>
  <c r="AB197" i="2"/>
  <c r="AA197" i="2"/>
  <c r="AD196" i="2"/>
  <c r="AC196" i="2"/>
  <c r="AB196" i="2"/>
  <c r="AA196" i="2"/>
  <c r="AD195" i="2"/>
  <c r="AC195" i="2"/>
  <c r="AB195" i="2"/>
  <c r="AA195" i="2"/>
  <c r="AD194" i="2"/>
  <c r="AC194" i="2"/>
  <c r="AB194" i="2"/>
  <c r="AA194" i="2"/>
  <c r="AD193" i="2"/>
  <c r="AC193" i="2"/>
  <c r="AB193" i="2"/>
  <c r="AA193" i="2"/>
  <c r="AD192" i="2"/>
  <c r="AC192" i="2"/>
  <c r="AB192" i="2"/>
  <c r="AA192" i="2"/>
  <c r="AD191" i="2"/>
  <c r="AC191" i="2"/>
  <c r="AB191" i="2"/>
  <c r="AA191" i="2"/>
  <c r="AD190" i="2"/>
  <c r="AC190" i="2"/>
  <c r="AB190" i="2"/>
  <c r="AA190" i="2"/>
  <c r="AD189" i="2"/>
  <c r="AC189" i="2"/>
  <c r="AB189" i="2"/>
  <c r="AA189" i="2"/>
  <c r="AD188" i="2"/>
  <c r="AC188" i="2"/>
  <c r="AB188" i="2"/>
  <c r="AA188" i="2"/>
  <c r="AD187" i="2"/>
  <c r="AC187" i="2"/>
  <c r="AB187" i="2"/>
  <c r="AA187" i="2"/>
  <c r="AD186" i="2"/>
  <c r="AC186" i="2"/>
  <c r="AB186" i="2"/>
  <c r="AA186" i="2"/>
  <c r="AD185" i="2"/>
  <c r="AC185" i="2"/>
  <c r="AB185" i="2"/>
  <c r="AA185" i="2"/>
  <c r="AD184" i="2"/>
  <c r="AC184" i="2"/>
  <c r="AB184" i="2"/>
  <c r="AA184" i="2"/>
  <c r="AD183" i="2"/>
  <c r="AC183" i="2"/>
  <c r="AB183" i="2"/>
  <c r="AA183" i="2"/>
  <c r="AD182" i="2"/>
  <c r="AC182" i="2"/>
  <c r="AB182" i="2"/>
  <c r="AA182" i="2"/>
  <c r="AD181" i="2"/>
  <c r="AC181" i="2"/>
  <c r="AB181" i="2"/>
  <c r="AA181" i="2"/>
  <c r="AD180" i="2"/>
  <c r="AC180" i="2"/>
  <c r="AB180" i="2"/>
  <c r="AA180" i="2"/>
  <c r="AD179" i="2"/>
  <c r="AC179" i="2"/>
  <c r="AB179" i="2"/>
  <c r="AA179" i="2"/>
  <c r="AD178" i="2"/>
  <c r="AC178" i="2"/>
  <c r="AB178" i="2"/>
  <c r="AA178" i="2"/>
  <c r="AD177" i="2"/>
  <c r="AC177" i="2"/>
  <c r="AB177" i="2"/>
  <c r="AA177" i="2"/>
  <c r="AD176" i="2"/>
  <c r="AC176" i="2"/>
  <c r="AB176" i="2"/>
  <c r="AA176" i="2"/>
  <c r="AD175" i="2"/>
  <c r="AC175" i="2"/>
  <c r="AB175" i="2"/>
  <c r="AA175" i="2"/>
  <c r="AD174" i="2"/>
  <c r="AC174" i="2"/>
  <c r="AB174" i="2"/>
  <c r="AA174" i="2"/>
  <c r="AD173" i="2"/>
  <c r="AC173" i="2"/>
  <c r="AB173" i="2"/>
  <c r="AA173" i="2"/>
  <c r="AD172" i="2"/>
  <c r="AC172" i="2"/>
  <c r="AB172" i="2"/>
  <c r="AA172" i="2"/>
  <c r="AD171" i="2"/>
  <c r="AC171" i="2"/>
  <c r="AB171" i="2"/>
  <c r="AA171" i="2"/>
  <c r="AD170" i="2"/>
  <c r="AC170" i="2"/>
  <c r="AB170" i="2"/>
  <c r="AA170" i="2"/>
  <c r="AD169" i="2"/>
  <c r="AC169" i="2"/>
  <c r="AB169" i="2"/>
  <c r="AA169" i="2"/>
  <c r="AD168" i="2"/>
  <c r="AC168" i="2"/>
  <c r="AB168" i="2"/>
  <c r="AA168" i="2"/>
  <c r="AD167" i="2"/>
  <c r="AC167" i="2"/>
  <c r="AB167" i="2"/>
  <c r="AA167" i="2"/>
  <c r="AD166" i="2"/>
  <c r="AC166" i="2"/>
  <c r="AB166" i="2"/>
  <c r="AA166" i="2"/>
  <c r="AD165" i="2"/>
  <c r="AC165" i="2"/>
  <c r="AB165" i="2"/>
  <c r="AA165" i="2"/>
  <c r="AD164" i="2"/>
  <c r="AC164" i="2"/>
  <c r="AB164" i="2"/>
  <c r="AA164" i="2"/>
  <c r="AD163" i="2"/>
  <c r="AC163" i="2"/>
  <c r="AB163" i="2"/>
  <c r="AA163" i="2"/>
  <c r="AD162" i="2"/>
  <c r="AC162" i="2"/>
  <c r="AB162" i="2"/>
  <c r="AA162" i="2"/>
  <c r="AD161" i="2"/>
  <c r="AC161" i="2"/>
  <c r="AB161" i="2"/>
  <c r="AA161" i="2"/>
  <c r="AD160" i="2"/>
  <c r="AC160" i="2"/>
  <c r="AB160" i="2"/>
  <c r="AA160" i="2"/>
  <c r="AD159" i="2"/>
  <c r="AC159" i="2"/>
  <c r="AB159" i="2"/>
  <c r="AA159" i="2"/>
  <c r="AD158" i="2"/>
  <c r="AC158" i="2"/>
  <c r="AB158" i="2"/>
  <c r="AA158" i="2"/>
  <c r="AD157" i="2"/>
  <c r="AC157" i="2"/>
  <c r="AB157" i="2"/>
  <c r="AA157" i="2"/>
  <c r="AD156" i="2"/>
  <c r="AC156" i="2"/>
  <c r="AB156" i="2"/>
  <c r="AA156" i="2"/>
  <c r="AD155" i="2"/>
  <c r="AC155" i="2"/>
  <c r="AB155" i="2"/>
  <c r="AA155" i="2"/>
  <c r="AD154" i="2"/>
  <c r="AC154" i="2"/>
  <c r="AB154" i="2"/>
  <c r="AA154" i="2"/>
  <c r="AD153" i="2"/>
  <c r="AC153" i="2"/>
  <c r="AB153" i="2"/>
  <c r="AA153" i="2"/>
  <c r="AD152" i="2"/>
  <c r="AC152" i="2"/>
  <c r="AB152" i="2"/>
  <c r="AA152" i="2"/>
  <c r="AD151" i="2"/>
  <c r="AC151" i="2"/>
  <c r="AB151" i="2"/>
  <c r="AA151" i="2"/>
  <c r="AD150" i="2"/>
  <c r="AC150" i="2"/>
  <c r="AB150" i="2"/>
  <c r="AA150" i="2"/>
  <c r="AD149" i="2"/>
  <c r="AC149" i="2"/>
  <c r="AB149" i="2"/>
  <c r="AA149" i="2"/>
  <c r="AD148" i="2"/>
  <c r="AC148" i="2"/>
  <c r="AB148" i="2"/>
  <c r="AA148" i="2"/>
  <c r="AD147" i="2"/>
  <c r="AC147" i="2"/>
  <c r="AB147" i="2"/>
  <c r="AA147" i="2"/>
  <c r="AD146" i="2"/>
  <c r="AC146" i="2"/>
  <c r="AB146" i="2"/>
  <c r="AA146" i="2"/>
  <c r="AD145" i="2"/>
  <c r="AC145" i="2"/>
  <c r="AB145" i="2"/>
  <c r="AA145" i="2"/>
  <c r="AD144" i="2"/>
  <c r="AC144" i="2"/>
  <c r="AB144" i="2"/>
  <c r="AA144" i="2"/>
  <c r="AD143" i="2"/>
  <c r="AC143" i="2"/>
  <c r="AB143" i="2"/>
  <c r="AA143" i="2"/>
  <c r="AD142" i="2"/>
  <c r="AC142" i="2"/>
  <c r="AB142" i="2"/>
  <c r="AA142" i="2"/>
  <c r="AD141" i="2"/>
  <c r="AC141" i="2"/>
  <c r="AB141" i="2"/>
  <c r="AA141" i="2"/>
  <c r="AD140" i="2"/>
  <c r="AC140" i="2"/>
  <c r="AB140" i="2"/>
  <c r="AA140" i="2"/>
  <c r="AD139" i="2"/>
  <c r="AC139" i="2"/>
  <c r="AB139" i="2"/>
  <c r="AA139" i="2"/>
  <c r="AD138" i="2"/>
  <c r="AC138" i="2"/>
  <c r="AB138" i="2"/>
  <c r="AA138" i="2"/>
  <c r="AD137" i="2"/>
  <c r="AC137" i="2"/>
  <c r="AB137" i="2"/>
  <c r="AA137" i="2"/>
  <c r="AD136" i="2"/>
  <c r="AC136" i="2"/>
  <c r="AB136" i="2"/>
  <c r="AA136" i="2"/>
  <c r="AD135" i="2"/>
  <c r="AC135" i="2"/>
  <c r="AB135" i="2"/>
  <c r="AA135" i="2"/>
  <c r="AD134" i="2"/>
  <c r="AC134" i="2"/>
  <c r="AB134" i="2"/>
  <c r="AA134" i="2"/>
  <c r="AD133" i="2"/>
  <c r="AC133" i="2"/>
  <c r="AB133" i="2"/>
  <c r="AA133" i="2"/>
  <c r="AD132" i="2"/>
  <c r="AC132" i="2"/>
  <c r="AB132" i="2"/>
  <c r="AA132" i="2"/>
  <c r="AD131" i="2"/>
  <c r="AC131" i="2"/>
  <c r="AB131" i="2"/>
  <c r="AA131" i="2"/>
  <c r="AD130" i="2"/>
  <c r="AC130" i="2"/>
  <c r="AB130" i="2"/>
  <c r="AA130" i="2"/>
  <c r="AD129" i="2"/>
  <c r="AC129" i="2"/>
  <c r="AB129" i="2"/>
  <c r="AA129" i="2"/>
  <c r="AD128" i="2"/>
  <c r="AC128" i="2"/>
  <c r="AB128" i="2"/>
  <c r="AA128" i="2"/>
  <c r="AD127" i="2"/>
  <c r="AC127" i="2"/>
  <c r="AB127" i="2"/>
  <c r="AA127" i="2"/>
  <c r="AD126" i="2"/>
  <c r="AC126" i="2"/>
  <c r="AB126" i="2"/>
  <c r="AA126" i="2"/>
  <c r="AD125" i="2"/>
  <c r="AC125" i="2"/>
  <c r="AB125" i="2"/>
  <c r="AA125" i="2"/>
  <c r="AD124" i="2"/>
  <c r="AC124" i="2"/>
  <c r="AB124" i="2"/>
  <c r="AA124" i="2"/>
  <c r="AD123" i="2"/>
  <c r="AC123" i="2"/>
  <c r="AB123" i="2"/>
  <c r="AA123" i="2"/>
  <c r="AD122" i="2"/>
  <c r="AC122" i="2"/>
  <c r="AB122" i="2"/>
  <c r="AA122" i="2"/>
  <c r="AD121" i="2"/>
  <c r="AC121" i="2"/>
  <c r="AB121" i="2"/>
  <c r="AA121" i="2"/>
  <c r="AD120" i="2"/>
  <c r="AC120" i="2"/>
  <c r="AB120" i="2"/>
  <c r="AA120" i="2"/>
  <c r="AD119" i="2"/>
  <c r="AC119" i="2"/>
  <c r="AB119" i="2"/>
  <c r="AA119" i="2"/>
  <c r="AD118" i="2"/>
  <c r="AC118" i="2"/>
  <c r="AB118" i="2"/>
  <c r="AA118" i="2"/>
  <c r="AD117" i="2"/>
  <c r="AC117" i="2"/>
  <c r="AB117" i="2"/>
  <c r="AA117" i="2"/>
  <c r="AD116" i="2"/>
  <c r="AC116" i="2"/>
  <c r="AB116" i="2"/>
  <c r="AA116" i="2"/>
  <c r="AD115" i="2"/>
  <c r="AC115" i="2"/>
  <c r="AB115" i="2"/>
  <c r="AA115" i="2"/>
  <c r="AD114" i="2"/>
  <c r="AC114" i="2"/>
  <c r="AB114" i="2"/>
  <c r="AA114" i="2"/>
  <c r="AD113" i="2"/>
  <c r="AC113" i="2"/>
  <c r="AB113" i="2"/>
  <c r="AA113" i="2"/>
  <c r="AD112" i="2"/>
  <c r="AC112" i="2"/>
  <c r="AB112" i="2"/>
  <c r="AA112" i="2"/>
  <c r="AD111" i="2"/>
  <c r="AC111" i="2"/>
  <c r="AB111" i="2"/>
  <c r="AA111" i="2"/>
  <c r="AD110" i="2"/>
  <c r="AC110" i="2"/>
  <c r="AB110" i="2"/>
  <c r="AA110" i="2"/>
  <c r="AD109" i="2"/>
  <c r="AC109" i="2"/>
  <c r="AB109" i="2"/>
  <c r="AA109" i="2"/>
  <c r="AD108" i="2"/>
  <c r="AC108" i="2"/>
  <c r="AB108" i="2"/>
  <c r="AA108" i="2"/>
  <c r="AD107" i="2"/>
  <c r="AC107" i="2"/>
  <c r="AB107" i="2"/>
  <c r="AA107" i="2"/>
  <c r="AD106" i="2"/>
  <c r="AC106" i="2"/>
  <c r="AB106" i="2"/>
  <c r="AA106" i="2"/>
  <c r="AD105" i="2"/>
  <c r="AC105" i="2"/>
  <c r="AB105" i="2"/>
  <c r="AA105" i="2"/>
  <c r="AD104" i="2"/>
  <c r="AC104" i="2"/>
  <c r="AB104" i="2"/>
  <c r="AA104" i="2"/>
  <c r="AD103" i="2"/>
  <c r="AC103" i="2"/>
  <c r="AB103" i="2"/>
  <c r="AA103" i="2"/>
  <c r="AD102" i="2"/>
  <c r="AC102" i="2"/>
  <c r="AB102" i="2"/>
  <c r="AA102" i="2"/>
  <c r="AD101" i="2"/>
  <c r="AC101" i="2"/>
  <c r="AB101" i="2"/>
  <c r="AA101" i="2"/>
  <c r="AD100" i="2"/>
  <c r="AC100" i="2"/>
  <c r="AB100" i="2"/>
  <c r="AA100" i="2"/>
  <c r="AD99" i="2"/>
  <c r="AC99" i="2"/>
  <c r="AB99" i="2"/>
  <c r="AA99" i="2"/>
  <c r="AD98" i="2"/>
  <c r="AC98" i="2"/>
  <c r="AB98" i="2"/>
  <c r="AA98" i="2"/>
  <c r="AD97" i="2"/>
  <c r="AC97" i="2"/>
  <c r="AB97" i="2"/>
  <c r="AA97" i="2"/>
  <c r="AD96" i="2"/>
  <c r="AC96" i="2"/>
  <c r="AB96" i="2"/>
  <c r="AA96" i="2"/>
  <c r="AD95" i="2"/>
  <c r="AC95" i="2"/>
  <c r="AB95" i="2"/>
  <c r="AA95" i="2"/>
  <c r="AD94" i="2"/>
  <c r="AC94" i="2"/>
  <c r="AB94" i="2"/>
  <c r="AA94" i="2"/>
  <c r="AD93" i="2"/>
  <c r="AC93" i="2"/>
  <c r="AB93" i="2"/>
  <c r="AA93" i="2"/>
  <c r="AD92" i="2"/>
  <c r="AC92" i="2"/>
  <c r="AB92" i="2"/>
  <c r="AA92" i="2"/>
  <c r="AD91" i="2"/>
  <c r="AC91" i="2"/>
  <c r="AB91" i="2"/>
  <c r="AA91" i="2"/>
  <c r="AD90" i="2"/>
  <c r="AC90" i="2"/>
  <c r="AB90" i="2"/>
  <c r="AA90" i="2"/>
  <c r="AD89" i="2"/>
  <c r="AC89" i="2"/>
  <c r="AB89" i="2"/>
  <c r="AA89" i="2"/>
  <c r="AD88" i="2"/>
  <c r="AC88" i="2"/>
  <c r="AB88" i="2"/>
  <c r="AA88" i="2"/>
  <c r="AD87" i="2"/>
  <c r="AC87" i="2"/>
  <c r="AB87" i="2"/>
  <c r="AA87" i="2"/>
  <c r="AD86" i="2"/>
  <c r="AC86" i="2"/>
  <c r="AB86" i="2"/>
  <c r="AA86" i="2"/>
  <c r="AD85" i="2"/>
  <c r="AC85" i="2"/>
  <c r="AB85" i="2"/>
  <c r="AA85" i="2"/>
  <c r="AD84" i="2"/>
  <c r="AC84" i="2"/>
  <c r="AB84" i="2"/>
  <c r="AA84" i="2"/>
  <c r="AD83" i="2"/>
  <c r="AC83" i="2"/>
  <c r="AB83" i="2"/>
  <c r="AA83" i="2"/>
  <c r="AD82" i="2"/>
  <c r="AC82" i="2"/>
  <c r="AB82" i="2"/>
  <c r="AA82" i="2"/>
  <c r="AD81" i="2"/>
  <c r="AC81" i="2"/>
  <c r="AB81" i="2"/>
  <c r="AA81" i="2"/>
  <c r="AD80" i="2"/>
  <c r="AC80" i="2"/>
  <c r="AB80" i="2"/>
  <c r="AA80" i="2"/>
  <c r="AD79" i="2"/>
  <c r="AC79" i="2"/>
  <c r="AB79" i="2"/>
  <c r="AA79" i="2"/>
  <c r="AD78" i="2"/>
  <c r="AC78" i="2"/>
  <c r="AB78" i="2"/>
  <c r="AA78" i="2"/>
  <c r="AD77" i="2"/>
  <c r="AC77" i="2"/>
  <c r="AB77" i="2"/>
  <c r="AA77" i="2"/>
  <c r="AD76" i="2"/>
  <c r="AC76" i="2"/>
  <c r="AB76" i="2"/>
  <c r="AA76" i="2"/>
  <c r="AD75" i="2"/>
  <c r="AC75" i="2"/>
  <c r="AB75" i="2"/>
  <c r="AA75" i="2"/>
  <c r="AD74" i="2"/>
  <c r="AC74" i="2"/>
  <c r="AB74" i="2"/>
  <c r="AA74" i="2"/>
  <c r="AD73" i="2"/>
  <c r="AC73" i="2"/>
  <c r="AB73" i="2"/>
  <c r="AA73" i="2"/>
  <c r="AD72" i="2"/>
  <c r="AC72" i="2"/>
  <c r="AB72" i="2"/>
  <c r="AA72" i="2"/>
  <c r="AD71" i="2"/>
  <c r="AC71" i="2"/>
  <c r="AB71" i="2"/>
  <c r="AA71" i="2"/>
  <c r="AD70" i="2"/>
  <c r="AC70" i="2"/>
  <c r="AB70" i="2"/>
  <c r="AA70" i="2"/>
  <c r="AD69" i="2"/>
  <c r="AC69" i="2"/>
  <c r="AB69" i="2"/>
  <c r="AA69" i="2"/>
  <c r="AD68" i="2"/>
  <c r="AC68" i="2"/>
  <c r="AB68" i="2"/>
  <c r="AA68" i="2"/>
  <c r="AD67" i="2"/>
  <c r="AC67" i="2"/>
  <c r="AB67" i="2"/>
  <c r="AA67" i="2"/>
  <c r="AD66" i="2"/>
  <c r="AC66" i="2"/>
  <c r="AB66" i="2"/>
  <c r="AA66" i="2"/>
  <c r="AD65" i="2"/>
  <c r="AC65" i="2"/>
  <c r="AB65" i="2"/>
  <c r="AA65" i="2"/>
  <c r="AD64" i="2"/>
  <c r="AC64" i="2"/>
  <c r="AB64" i="2"/>
  <c r="AA64" i="2"/>
  <c r="AD63" i="2"/>
  <c r="AC63" i="2"/>
  <c r="AB63" i="2"/>
  <c r="AA63" i="2"/>
  <c r="AD62" i="2"/>
  <c r="AC62" i="2"/>
  <c r="AB62" i="2"/>
  <c r="AA62" i="2"/>
  <c r="AD61" i="2"/>
  <c r="AC61" i="2"/>
  <c r="AB61" i="2"/>
  <c r="AA61" i="2"/>
  <c r="AD60" i="2"/>
  <c r="AC60" i="2"/>
  <c r="AB60" i="2"/>
  <c r="AA60" i="2"/>
  <c r="AD59" i="2"/>
  <c r="AC59" i="2"/>
  <c r="AB59" i="2"/>
  <c r="AA59" i="2"/>
  <c r="AD58" i="2"/>
  <c r="AC58" i="2"/>
  <c r="AB58" i="2"/>
  <c r="AA58" i="2"/>
  <c r="AD57" i="2"/>
  <c r="AC57" i="2"/>
  <c r="AB57" i="2"/>
  <c r="AA57" i="2"/>
  <c r="AD56" i="2"/>
  <c r="AC56" i="2"/>
  <c r="AB56" i="2"/>
  <c r="AA56" i="2"/>
  <c r="AD55" i="2"/>
  <c r="AC55" i="2"/>
  <c r="AB55" i="2"/>
  <c r="AA55" i="2"/>
  <c r="AD54" i="2"/>
  <c r="AC54" i="2"/>
  <c r="AB54" i="2"/>
  <c r="AA54" i="2"/>
  <c r="AD53" i="2"/>
  <c r="AC53" i="2"/>
  <c r="AB53" i="2"/>
  <c r="AA53" i="2"/>
  <c r="AD52" i="2"/>
  <c r="AC52" i="2"/>
  <c r="AB52" i="2"/>
  <c r="AA52" i="2"/>
  <c r="AD51" i="2"/>
  <c r="AC51" i="2"/>
  <c r="AB51" i="2"/>
  <c r="AA51" i="2"/>
  <c r="AD50" i="2"/>
  <c r="AC50" i="2"/>
  <c r="AB50" i="2"/>
  <c r="AA50" i="2"/>
  <c r="AD49" i="2"/>
  <c r="AC49" i="2"/>
  <c r="AB49" i="2"/>
  <c r="AA49" i="2"/>
  <c r="AD48" i="2"/>
  <c r="AC48" i="2"/>
  <c r="AB48" i="2"/>
  <c r="AA48" i="2"/>
  <c r="AD47" i="2"/>
  <c r="AC47" i="2"/>
  <c r="AB47" i="2"/>
  <c r="AA47" i="2"/>
  <c r="AD46" i="2"/>
  <c r="AC46" i="2"/>
  <c r="AB46" i="2"/>
  <c r="AA46" i="2"/>
  <c r="AD45" i="2"/>
  <c r="AC45" i="2"/>
  <c r="AB45" i="2"/>
  <c r="AA45" i="2"/>
  <c r="AD44" i="2"/>
  <c r="AC44" i="2"/>
  <c r="AB44" i="2"/>
  <c r="AA44" i="2"/>
  <c r="AD43" i="2"/>
  <c r="AC43" i="2"/>
  <c r="AB43" i="2"/>
  <c r="AA43" i="2"/>
  <c r="AD42" i="2"/>
  <c r="AC42" i="2"/>
  <c r="AB42" i="2"/>
  <c r="AA42" i="2"/>
  <c r="AD41" i="2"/>
  <c r="AC41" i="2"/>
  <c r="AB41" i="2"/>
  <c r="AA41" i="2"/>
  <c r="AD40" i="2"/>
  <c r="AC40" i="2"/>
  <c r="AB40" i="2"/>
  <c r="AA40" i="2"/>
  <c r="AD39" i="2"/>
  <c r="AC39" i="2"/>
  <c r="AB39" i="2"/>
  <c r="AA39" i="2"/>
  <c r="AD38" i="2"/>
  <c r="AC38" i="2"/>
  <c r="AB38" i="2"/>
  <c r="AA38" i="2"/>
  <c r="AD37" i="2"/>
  <c r="AC37" i="2"/>
  <c r="AB37" i="2"/>
  <c r="AA37" i="2"/>
  <c r="AD36" i="2"/>
  <c r="AC36" i="2"/>
  <c r="AB36" i="2"/>
  <c r="AA36" i="2"/>
  <c r="AD35" i="2"/>
  <c r="AC35" i="2"/>
  <c r="AB35" i="2"/>
  <c r="AA35" i="2"/>
  <c r="AD34" i="2"/>
  <c r="AC34" i="2"/>
  <c r="AB34" i="2"/>
  <c r="AA34" i="2"/>
  <c r="AD33" i="2"/>
  <c r="AC33" i="2"/>
  <c r="AB33" i="2"/>
  <c r="AA33" i="2"/>
  <c r="AD32" i="2"/>
  <c r="AC32" i="2"/>
  <c r="AB32" i="2"/>
  <c r="AA32" i="2"/>
  <c r="AD31" i="2"/>
  <c r="AC31" i="2"/>
  <c r="AB31" i="2"/>
  <c r="AA31" i="2"/>
  <c r="AD30" i="2"/>
  <c r="AC30" i="2"/>
  <c r="AB30" i="2"/>
  <c r="AA30" i="2"/>
  <c r="AD29" i="2"/>
  <c r="AC29" i="2"/>
  <c r="AB29" i="2"/>
  <c r="AA29" i="2"/>
  <c r="AD28" i="2"/>
  <c r="AC28" i="2"/>
  <c r="AB28" i="2"/>
  <c r="AA28" i="2"/>
  <c r="AD27" i="2"/>
  <c r="AC27" i="2"/>
  <c r="AB27" i="2"/>
  <c r="AA27" i="2"/>
  <c r="AD26" i="2"/>
  <c r="AC26" i="2"/>
  <c r="AB26" i="2"/>
  <c r="AA26" i="2"/>
  <c r="AD25" i="2"/>
  <c r="AC25" i="2"/>
  <c r="AB25" i="2"/>
  <c r="AA25" i="2"/>
  <c r="AD24" i="2"/>
  <c r="AC24" i="2"/>
  <c r="AB24" i="2"/>
  <c r="AA24" i="2"/>
  <c r="AD23" i="2"/>
  <c r="AC23" i="2"/>
  <c r="AB23" i="2"/>
  <c r="AA23" i="2"/>
  <c r="AD22" i="2"/>
  <c r="AC22" i="2"/>
  <c r="AB22" i="2"/>
  <c r="AA22" i="2"/>
  <c r="AD21" i="2"/>
  <c r="AC21" i="2"/>
  <c r="AB21" i="2"/>
  <c r="AA21" i="2"/>
  <c r="AD20" i="2"/>
  <c r="AC20" i="2"/>
  <c r="AB20" i="2"/>
  <c r="AA20" i="2"/>
  <c r="AD19" i="2"/>
  <c r="AC19" i="2"/>
  <c r="AB19" i="2"/>
  <c r="AA19" i="2"/>
  <c r="AD18" i="2"/>
  <c r="AC18" i="2"/>
  <c r="AB18" i="2"/>
  <c r="AA18" i="2"/>
  <c r="AD17" i="2"/>
  <c r="AC17" i="2"/>
  <c r="AB17" i="2"/>
  <c r="AA17" i="2"/>
  <c r="AD16" i="2"/>
  <c r="AC16" i="2"/>
  <c r="AB16" i="2"/>
  <c r="AA16" i="2"/>
  <c r="AD15" i="2"/>
  <c r="AC15" i="2"/>
  <c r="AB15" i="2"/>
  <c r="AA15" i="2"/>
  <c r="AD14" i="2"/>
  <c r="AC14" i="2"/>
  <c r="AB14" i="2"/>
  <c r="AA14" i="2"/>
  <c r="AD13" i="2"/>
  <c r="AC13" i="2"/>
  <c r="AB13" i="2"/>
  <c r="AA13" i="2"/>
  <c r="AD12" i="2"/>
  <c r="AC12" i="2"/>
  <c r="AB12" i="2"/>
  <c r="AA12" i="2"/>
  <c r="AD11" i="2"/>
  <c r="AC11" i="2"/>
  <c r="AB11" i="2"/>
  <c r="AA11" i="2"/>
  <c r="AD10" i="2"/>
  <c r="AC10" i="2"/>
  <c r="AB10" i="2"/>
  <c r="AA10" i="2"/>
  <c r="AD9" i="2"/>
  <c r="AC9" i="2"/>
  <c r="AB9" i="2"/>
  <c r="AA9" i="2"/>
  <c r="AD8" i="2"/>
  <c r="AC8" i="2"/>
  <c r="AB8" i="2"/>
  <c r="AA8" i="2"/>
  <c r="AD7" i="2"/>
  <c r="AC7" i="2"/>
  <c r="AB7" i="2"/>
  <c r="AA7" i="2"/>
  <c r="AD6" i="2"/>
  <c r="AC6" i="2"/>
  <c r="AB6" i="2"/>
  <c r="AA6" i="2"/>
  <c r="AD5" i="2"/>
  <c r="AC5" i="2"/>
  <c r="AB5" i="2"/>
  <c r="AA5" i="2"/>
  <c r="AD4" i="2"/>
  <c r="AC4" i="2"/>
  <c r="AB4" i="2"/>
  <c r="AA4" i="2"/>
  <c r="AD3" i="2"/>
  <c r="AB3" i="2"/>
  <c r="AA3" i="2"/>
  <c r="C62" i="1"/>
  <c r="X128" i="3" l="1"/>
  <c r="Y128" i="3" s="1"/>
  <c r="X192" i="3"/>
  <c r="Y192" i="3" s="1"/>
  <c r="X272" i="3"/>
  <c r="Y272" i="3" s="1"/>
  <c r="X343" i="3"/>
  <c r="Y343" i="3" s="1"/>
  <c r="FQ3" i="5"/>
  <c r="AK42" i="1"/>
  <c r="AK13" i="1"/>
  <c r="AJ43" i="1"/>
  <c r="AL43" i="1" s="1"/>
  <c r="AJ14" i="1"/>
  <c r="AL14" i="1" s="1"/>
  <c r="X139" i="3"/>
  <c r="Y139" i="3" s="1"/>
  <c r="X412" i="3"/>
  <c r="Y412" i="3" s="1"/>
  <c r="X444" i="3"/>
  <c r="Y444" i="3" s="1"/>
  <c r="X476" i="3"/>
  <c r="Y476" i="3" s="1"/>
  <c r="X485" i="3"/>
  <c r="Y485" i="3" s="1"/>
  <c r="X713" i="3"/>
  <c r="Y713" i="3" s="1"/>
  <c r="X777" i="3"/>
  <c r="Y777" i="3" s="1"/>
  <c r="X494" i="3"/>
  <c r="Y494" i="3" s="1"/>
  <c r="X929" i="3"/>
  <c r="Y929" i="3" s="1"/>
  <c r="X710" i="3"/>
  <c r="Y710" i="3" s="1"/>
  <c r="X672" i="3"/>
  <c r="Y672" i="3" s="1"/>
  <c r="X688" i="3"/>
  <c r="Y688" i="3" s="1"/>
  <c r="X704" i="3"/>
  <c r="Y704" i="3" s="1"/>
  <c r="X720" i="3"/>
  <c r="Y720" i="3" s="1"/>
  <c r="X736" i="3"/>
  <c r="Y736" i="3" s="1"/>
  <c r="X768" i="3"/>
  <c r="Y768" i="3" s="1"/>
  <c r="X800" i="3"/>
  <c r="Y800" i="3" s="1"/>
  <c r="X816" i="3"/>
  <c r="Y816" i="3" s="1"/>
  <c r="X832" i="3"/>
  <c r="Y832" i="3" s="1"/>
  <c r="X864" i="3"/>
  <c r="Y864" i="3" s="1"/>
  <c r="X896" i="3"/>
  <c r="Y896" i="3" s="1"/>
  <c r="X912" i="3"/>
  <c r="Y912" i="3" s="1"/>
  <c r="X928" i="3"/>
  <c r="Y928" i="3" s="1"/>
  <c r="X960" i="3"/>
  <c r="Y960" i="3" s="1"/>
  <c r="X976" i="3"/>
  <c r="Y976" i="3" s="1"/>
  <c r="FH3" i="5"/>
  <c r="X90" i="3"/>
  <c r="Y90" i="3" s="1"/>
  <c r="X170" i="3"/>
  <c r="Y170" i="3" s="1"/>
  <c r="X74" i="3"/>
  <c r="Y74" i="3" s="1"/>
  <c r="X234" i="3"/>
  <c r="Y234" i="3" s="1"/>
  <c r="X365" i="3"/>
  <c r="Y365" i="3" s="1"/>
  <c r="X508" i="3"/>
  <c r="Y508" i="3" s="1"/>
  <c r="X421" i="3"/>
  <c r="Y421" i="3" s="1"/>
  <c r="X266" i="3"/>
  <c r="Y266" i="3" s="1"/>
  <c r="X301" i="3"/>
  <c r="Y301" i="3" s="1"/>
  <c r="X414" i="3"/>
  <c r="Y414" i="3" s="1"/>
  <c r="X430" i="3"/>
  <c r="Y430" i="3" s="1"/>
  <c r="X446" i="3"/>
  <c r="Y446" i="3" s="1"/>
  <c r="X865" i="3"/>
  <c r="Y865" i="3" s="1"/>
  <c r="X411" i="3"/>
  <c r="Y411" i="3" s="1"/>
  <c r="X427" i="3"/>
  <c r="Y427" i="3" s="1"/>
  <c r="X443" i="3"/>
  <c r="Y443" i="3" s="1"/>
  <c r="X462" i="3"/>
  <c r="Y462" i="3" s="1"/>
  <c r="X526" i="3"/>
  <c r="Y526" i="3" s="1"/>
  <c r="X707" i="3"/>
  <c r="Y707" i="3" s="1"/>
  <c r="X771" i="3"/>
  <c r="Y771" i="3" s="1"/>
  <c r="X356" i="3"/>
  <c r="Y356" i="3" s="1"/>
  <c r="X372" i="3"/>
  <c r="Y372" i="3" s="1"/>
  <c r="X388" i="3"/>
  <c r="Y388" i="3" s="1"/>
  <c r="X404" i="3"/>
  <c r="Y404" i="3" s="1"/>
  <c r="X453" i="3"/>
  <c r="Y453" i="3" s="1"/>
  <c r="X517" i="3"/>
  <c r="Y517" i="3" s="1"/>
  <c r="X933" i="3"/>
  <c r="Y933" i="3" s="1"/>
  <c r="X997" i="3"/>
  <c r="Y997" i="3" s="1"/>
  <c r="X542" i="3"/>
  <c r="Y542" i="3" s="1"/>
  <c r="X558" i="3"/>
  <c r="Y558" i="3" s="1"/>
  <c r="X574" i="3"/>
  <c r="Y574" i="3" s="1"/>
  <c r="X590" i="3"/>
  <c r="Y590" i="3" s="1"/>
  <c r="X606" i="3"/>
  <c r="Y606" i="3" s="1"/>
  <c r="X622" i="3"/>
  <c r="Y622" i="3" s="1"/>
  <c r="X638" i="3"/>
  <c r="Y638" i="3" s="1"/>
  <c r="X654" i="3"/>
  <c r="Y654" i="3" s="1"/>
  <c r="X677" i="3"/>
  <c r="Y677" i="3" s="1"/>
  <c r="X741" i="3"/>
  <c r="Y741" i="3" s="1"/>
  <c r="X805" i="3"/>
  <c r="Y805" i="3" s="1"/>
  <c r="X841" i="3"/>
  <c r="Y841" i="3" s="1"/>
  <c r="X905" i="3"/>
  <c r="Y905" i="3" s="1"/>
  <c r="X969" i="3"/>
  <c r="Y969" i="3" s="1"/>
  <c r="X503" i="3"/>
  <c r="Y503" i="3" s="1"/>
  <c r="X877" i="3"/>
  <c r="Y877" i="3" s="1"/>
  <c r="X941" i="3"/>
  <c r="Y941" i="3" s="1"/>
  <c r="X664" i="3"/>
  <c r="Y664" i="3" s="1"/>
  <c r="X122" i="3"/>
  <c r="Y122" i="3" s="1"/>
  <c r="X186" i="3"/>
  <c r="Y186" i="3" s="1"/>
  <c r="X106" i="3"/>
  <c r="Y106" i="3" s="1"/>
  <c r="X282" i="3"/>
  <c r="Y282" i="3" s="1"/>
  <c r="X397" i="3"/>
  <c r="Y397" i="3" s="1"/>
  <c r="X437" i="3"/>
  <c r="Y437" i="3" s="1"/>
  <c r="X317" i="3"/>
  <c r="Y317" i="3" s="1"/>
  <c r="X540" i="3"/>
  <c r="Y540" i="3" s="1"/>
  <c r="X572" i="3"/>
  <c r="Y572" i="3" s="1"/>
  <c r="X604" i="3"/>
  <c r="Y604" i="3" s="1"/>
  <c r="X636" i="3"/>
  <c r="Y636" i="3" s="1"/>
  <c r="X673" i="3"/>
  <c r="Y673" i="3" s="1"/>
  <c r="X737" i="3"/>
  <c r="Y737" i="3" s="1"/>
  <c r="X801" i="3"/>
  <c r="Y801" i="3" s="1"/>
  <c r="X510" i="3"/>
  <c r="Y510" i="3" s="1"/>
  <c r="X533" i="3"/>
  <c r="Y533" i="3" s="1"/>
  <c r="X565" i="3"/>
  <c r="Y565" i="3" s="1"/>
  <c r="X597" i="3"/>
  <c r="Y597" i="3" s="1"/>
  <c r="X629" i="3"/>
  <c r="Y629" i="3" s="1"/>
  <c r="X661" i="3"/>
  <c r="Y661" i="3" s="1"/>
  <c r="X723" i="3"/>
  <c r="Y723" i="3" s="1"/>
  <c r="X787" i="3"/>
  <c r="Y787" i="3" s="1"/>
  <c r="X869" i="3"/>
  <c r="Y869" i="3" s="1"/>
  <c r="X501" i="3"/>
  <c r="Y501" i="3" s="1"/>
  <c r="X685" i="3"/>
  <c r="Y685" i="3" s="1"/>
  <c r="X749" i="3"/>
  <c r="Y749" i="3" s="1"/>
  <c r="X813" i="3"/>
  <c r="Y813" i="3" s="1"/>
  <c r="X459" i="3"/>
  <c r="Y459" i="3" s="1"/>
  <c r="X475" i="3"/>
  <c r="Y475" i="3" s="1"/>
  <c r="X491" i="3"/>
  <c r="Y491" i="3" s="1"/>
  <c r="X507" i="3"/>
  <c r="Y507" i="3" s="1"/>
  <c r="X523" i="3"/>
  <c r="Y523" i="3" s="1"/>
  <c r="X539" i="3"/>
  <c r="Y539" i="3" s="1"/>
  <c r="X555" i="3"/>
  <c r="Y555" i="3" s="1"/>
  <c r="X571" i="3"/>
  <c r="Y571" i="3" s="1"/>
  <c r="X587" i="3"/>
  <c r="Y587" i="3" s="1"/>
  <c r="X603" i="3"/>
  <c r="Y603" i="3" s="1"/>
  <c r="X619" i="3"/>
  <c r="Y619" i="3" s="1"/>
  <c r="X635" i="3"/>
  <c r="Y635" i="3" s="1"/>
  <c r="X651" i="3"/>
  <c r="Y651" i="3" s="1"/>
  <c r="X835" i="3"/>
  <c r="Y835" i="3" s="1"/>
  <c r="X851" i="3"/>
  <c r="Y851" i="3" s="1"/>
  <c r="X867" i="3"/>
  <c r="Y867" i="3" s="1"/>
  <c r="X883" i="3"/>
  <c r="Y883" i="3" s="1"/>
  <c r="X899" i="3"/>
  <c r="Y899" i="3" s="1"/>
  <c r="X915" i="3"/>
  <c r="Y915" i="3" s="1"/>
  <c r="X931" i="3"/>
  <c r="Y931" i="3" s="1"/>
  <c r="X947" i="3"/>
  <c r="Y947" i="3" s="1"/>
  <c r="X963" i="3"/>
  <c r="Y963" i="3" s="1"/>
  <c r="X979" i="3"/>
  <c r="Y979" i="3" s="1"/>
  <c r="X995" i="3"/>
  <c r="Y995" i="3" s="1"/>
  <c r="X138" i="3"/>
  <c r="Y138" i="3" s="1"/>
  <c r="X218" i="3"/>
  <c r="Y218" i="3" s="1"/>
  <c r="X250" i="3"/>
  <c r="Y250" i="3" s="1"/>
  <c r="X349" i="3"/>
  <c r="Y349" i="3" s="1"/>
  <c r="X524" i="3"/>
  <c r="Y524" i="3" s="1"/>
  <c r="X739" i="3"/>
  <c r="Y739" i="3" s="1"/>
  <c r="X803" i="3"/>
  <c r="Y803" i="3" s="1"/>
  <c r="FD3" i="5"/>
  <c r="AM43" i="1"/>
  <c r="AN43" i="1" s="1"/>
  <c r="AO42" i="1"/>
  <c r="AG43" i="1"/>
  <c r="AI42" i="1"/>
  <c r="AD43" i="1"/>
  <c r="AF42" i="1"/>
  <c r="AA43" i="1"/>
  <c r="AC42" i="1"/>
  <c r="AB42" i="1"/>
  <c r="X43" i="1"/>
  <c r="Z42" i="1"/>
  <c r="U43" i="1"/>
  <c r="W42" i="1"/>
  <c r="R43" i="1"/>
  <c r="T42" i="1"/>
  <c r="S42" i="1"/>
  <c r="AM14" i="1"/>
  <c r="AO14" i="1" s="1"/>
  <c r="AN13" i="1"/>
  <c r="AG14" i="1"/>
  <c r="AI13" i="1"/>
  <c r="AD14" i="1"/>
  <c r="AF13" i="1"/>
  <c r="AA14" i="1"/>
  <c r="AC13" i="1"/>
  <c r="X14" i="1"/>
  <c r="Z13" i="1"/>
  <c r="Y13" i="1"/>
  <c r="U15" i="1"/>
  <c r="W14" i="1"/>
  <c r="T14" i="1"/>
  <c r="BA41" i="13"/>
  <c r="AZ41" i="13"/>
  <c r="AY41" i="13"/>
  <c r="BB41" i="13"/>
  <c r="AX42" i="13"/>
  <c r="BE42" i="12"/>
  <c r="BI41" i="12"/>
  <c r="BH41" i="12"/>
  <c r="BF41" i="12"/>
  <c r="BG41" i="12"/>
  <c r="AX15" i="13"/>
  <c r="BA14" i="13"/>
  <c r="AZ14" i="13"/>
  <c r="BB14" i="13"/>
  <c r="AY14" i="13"/>
  <c r="BL15" i="12"/>
  <c r="BP14" i="12"/>
  <c r="BM14" i="12"/>
  <c r="BN14" i="12"/>
  <c r="BO14" i="12"/>
  <c r="AT41" i="13"/>
  <c r="AS41" i="13"/>
  <c r="AU41" i="13"/>
  <c r="AR41" i="13"/>
  <c r="AQ42" i="13"/>
  <c r="AE41" i="13"/>
  <c r="AD41" i="13"/>
  <c r="AG41" i="13"/>
  <c r="AF41" i="13"/>
  <c r="AC42" i="13"/>
  <c r="AS16" i="12"/>
  <c r="AT16" i="12"/>
  <c r="AU16" i="12"/>
  <c r="AR16" i="12"/>
  <c r="AQ17" i="12"/>
  <c r="AQ42" i="12"/>
  <c r="AU41" i="12"/>
  <c r="AT41" i="12"/>
  <c r="AS41" i="12"/>
  <c r="AR41" i="12"/>
  <c r="AC42" i="12"/>
  <c r="AG41" i="12"/>
  <c r="AD41" i="12"/>
  <c r="AE41" i="12"/>
  <c r="AF41" i="12"/>
  <c r="AK14" i="13"/>
  <c r="AN14" i="13"/>
  <c r="AM14" i="13"/>
  <c r="AL14" i="13"/>
  <c r="AJ15" i="13"/>
  <c r="AS14" i="13"/>
  <c r="AU14" i="13"/>
  <c r="AT14" i="13"/>
  <c r="AR14" i="13"/>
  <c r="AQ15" i="13"/>
  <c r="BF15" i="12"/>
  <c r="BG15" i="12"/>
  <c r="BI15" i="12"/>
  <c r="BH15" i="12"/>
  <c r="BE16" i="12"/>
  <c r="BI42" i="13"/>
  <c r="BG42" i="13"/>
  <c r="BF42" i="13"/>
  <c r="BH42" i="13"/>
  <c r="BE43" i="13"/>
  <c r="BN14" i="13"/>
  <c r="BM14" i="13"/>
  <c r="BP14" i="13"/>
  <c r="BO14" i="13"/>
  <c r="BL15" i="13"/>
  <c r="AN43" i="13"/>
  <c r="AL43" i="13"/>
  <c r="AM43" i="13"/>
  <c r="AK43" i="13"/>
  <c r="AJ44" i="13"/>
  <c r="AZ14" i="12"/>
  <c r="BB14" i="12"/>
  <c r="AY14" i="12"/>
  <c r="BA14" i="12"/>
  <c r="AX15" i="12"/>
  <c r="AX42" i="12"/>
  <c r="BB41" i="12"/>
  <c r="BA41" i="12"/>
  <c r="AY41" i="12"/>
  <c r="AZ41" i="12"/>
  <c r="BG15" i="13"/>
  <c r="BF15" i="13"/>
  <c r="BI15" i="13"/>
  <c r="BH15" i="13"/>
  <c r="BE16" i="13"/>
  <c r="AJ15" i="12"/>
  <c r="AN14" i="12"/>
  <c r="AK14" i="12"/>
  <c r="AM14" i="12"/>
  <c r="AL14" i="12"/>
  <c r="AK41" i="12"/>
  <c r="AL41" i="12"/>
  <c r="AN41" i="12"/>
  <c r="AM41" i="12"/>
  <c r="AJ42" i="12"/>
  <c r="AF15" i="12"/>
  <c r="AD15" i="12"/>
  <c r="AE15" i="12"/>
  <c r="AG15" i="12"/>
  <c r="AC16" i="12"/>
  <c r="AG14" i="13"/>
  <c r="AF14" i="13"/>
  <c r="AE14" i="13"/>
  <c r="AD14" i="13"/>
  <c r="AC15" i="13"/>
  <c r="X47" i="3"/>
  <c r="Y47" i="3" s="1"/>
  <c r="X79" i="3"/>
  <c r="Y79" i="3" s="1"/>
  <c r="X257" i="3"/>
  <c r="Y257" i="3" s="1"/>
  <c r="X302" i="3"/>
  <c r="Y302" i="3" s="1"/>
  <c r="X464" i="3"/>
  <c r="Y464" i="3" s="1"/>
  <c r="X560" i="3"/>
  <c r="Y560" i="3" s="1"/>
  <c r="X592" i="3"/>
  <c r="Y592" i="3" s="1"/>
  <c r="X640" i="3"/>
  <c r="Y640" i="3" s="1"/>
  <c r="X656" i="3"/>
  <c r="Y656" i="3" s="1"/>
  <c r="X757" i="3"/>
  <c r="Y757" i="3" s="1"/>
  <c r="X821" i="3"/>
  <c r="Y821" i="3" s="1"/>
  <c r="X473" i="3"/>
  <c r="Y473" i="3" s="1"/>
  <c r="X649" i="3"/>
  <c r="Y649" i="3" s="1"/>
  <c r="X498" i="3"/>
  <c r="Y498" i="3" s="1"/>
  <c r="X463" i="3"/>
  <c r="Y463" i="3" s="1"/>
  <c r="X479" i="3"/>
  <c r="Y479" i="3" s="1"/>
  <c r="X495" i="3"/>
  <c r="Y495" i="3" s="1"/>
  <c r="X527" i="3"/>
  <c r="Y527" i="3" s="1"/>
  <c r="X543" i="3"/>
  <c r="Y543" i="3" s="1"/>
  <c r="X575" i="3"/>
  <c r="Y575" i="3" s="1"/>
  <c r="X591" i="3"/>
  <c r="Y591" i="3" s="1"/>
  <c r="X623" i="3"/>
  <c r="Y623" i="3" s="1"/>
  <c r="X639" i="3"/>
  <c r="Y639" i="3" s="1"/>
  <c r="X655" i="3"/>
  <c r="Y655" i="3" s="1"/>
  <c r="X689" i="3"/>
  <c r="Y689" i="3" s="1"/>
  <c r="X753" i="3"/>
  <c r="Y753" i="3" s="1"/>
  <c r="X826" i="3"/>
  <c r="Y826" i="3" s="1"/>
  <c r="X890" i="3"/>
  <c r="Y890" i="3" s="1"/>
  <c r="X743" i="3"/>
  <c r="Y743" i="3" s="1"/>
  <c r="X807" i="3"/>
  <c r="Y807" i="3" s="1"/>
  <c r="X839" i="3"/>
  <c r="Y839" i="3" s="1"/>
  <c r="X871" i="3"/>
  <c r="Y871" i="3" s="1"/>
  <c r="X887" i="3"/>
  <c r="Y887" i="3" s="1"/>
  <c r="X903" i="3"/>
  <c r="Y903" i="3" s="1"/>
  <c r="X919" i="3"/>
  <c r="Y919" i="3" s="1"/>
  <c r="X935" i="3"/>
  <c r="Y935" i="3" s="1"/>
  <c r="X951" i="3"/>
  <c r="Y951" i="3" s="1"/>
  <c r="X967" i="3"/>
  <c r="Y967" i="3" s="1"/>
  <c r="X983" i="3"/>
  <c r="Y983" i="3" s="1"/>
  <c r="X852" i="3"/>
  <c r="Y852" i="3" s="1"/>
  <c r="X932" i="3"/>
  <c r="Y932" i="3" s="1"/>
  <c r="X126" i="3"/>
  <c r="Y126" i="3" s="1"/>
  <c r="X190" i="3"/>
  <c r="Y190" i="3" s="1"/>
  <c r="X18" i="3"/>
  <c r="Y18" i="3" s="1"/>
  <c r="X206" i="3"/>
  <c r="Y206" i="3" s="1"/>
  <c r="X127" i="3"/>
  <c r="Y127" i="3" s="1"/>
  <c r="X191" i="3"/>
  <c r="Y191" i="3" s="1"/>
  <c r="X353" i="3"/>
  <c r="Y353" i="3" s="1"/>
  <c r="X537" i="3"/>
  <c r="Y537" i="3" s="1"/>
  <c r="X72" i="3"/>
  <c r="Y72" i="3" s="1"/>
  <c r="X88" i="3"/>
  <c r="Y88" i="3" s="1"/>
  <c r="X104" i="3"/>
  <c r="Y104" i="3" s="1"/>
  <c r="X120" i="3"/>
  <c r="Y120" i="3" s="1"/>
  <c r="X136" i="3"/>
  <c r="Y136" i="3" s="1"/>
  <c r="X152" i="3"/>
  <c r="Y152" i="3" s="1"/>
  <c r="X168" i="3"/>
  <c r="Y168" i="3" s="1"/>
  <c r="X184" i="3"/>
  <c r="Y184" i="3" s="1"/>
  <c r="X200" i="3"/>
  <c r="Y200" i="3" s="1"/>
  <c r="X216" i="3"/>
  <c r="Y216" i="3" s="1"/>
  <c r="X232" i="3"/>
  <c r="Y232" i="3" s="1"/>
  <c r="X248" i="3"/>
  <c r="Y248" i="3" s="1"/>
  <c r="X264" i="3"/>
  <c r="Y264" i="3" s="1"/>
  <c r="X280" i="3"/>
  <c r="Y280" i="3" s="1"/>
  <c r="X270" i="3"/>
  <c r="Y270" i="3" s="1"/>
  <c r="X159" i="3"/>
  <c r="Y159" i="3" s="1"/>
  <c r="X321" i="3"/>
  <c r="Y321" i="3" s="1"/>
  <c r="X425" i="3"/>
  <c r="Y425" i="3" s="1"/>
  <c r="X617" i="3"/>
  <c r="Y617" i="3" s="1"/>
  <c r="X418" i="3"/>
  <c r="Y418" i="3" s="1"/>
  <c r="X434" i="3"/>
  <c r="Y434" i="3" s="1"/>
  <c r="X450" i="3"/>
  <c r="Y450" i="3" s="1"/>
  <c r="X514" i="3"/>
  <c r="Y514" i="3" s="1"/>
  <c r="X303" i="3"/>
  <c r="Y303" i="3" s="1"/>
  <c r="X319" i="3"/>
  <c r="Y319" i="3" s="1"/>
  <c r="X335" i="3"/>
  <c r="Y335" i="3" s="1"/>
  <c r="X351" i="3"/>
  <c r="Y351" i="3" s="1"/>
  <c r="X367" i="3"/>
  <c r="Y367" i="3" s="1"/>
  <c r="X383" i="3"/>
  <c r="Y383" i="3" s="1"/>
  <c r="X399" i="3"/>
  <c r="Y399" i="3" s="1"/>
  <c r="X415" i="3"/>
  <c r="Y415" i="3" s="1"/>
  <c r="X431" i="3"/>
  <c r="Y431" i="3" s="1"/>
  <c r="X447" i="3"/>
  <c r="Y447" i="3" s="1"/>
  <c r="X489" i="3"/>
  <c r="Y489" i="3" s="1"/>
  <c r="X296" i="3"/>
  <c r="Y296" i="3" s="1"/>
  <c r="X312" i="3"/>
  <c r="Y312" i="3" s="1"/>
  <c r="X328" i="3"/>
  <c r="Y328" i="3" s="1"/>
  <c r="X344" i="3"/>
  <c r="Y344" i="3" s="1"/>
  <c r="X360" i="3"/>
  <c r="Y360" i="3" s="1"/>
  <c r="X376" i="3"/>
  <c r="Y376" i="3" s="1"/>
  <c r="X392" i="3"/>
  <c r="Y392" i="3" s="1"/>
  <c r="X408" i="3"/>
  <c r="Y408" i="3" s="1"/>
  <c r="X480" i="3"/>
  <c r="Y480" i="3" s="1"/>
  <c r="X885" i="3"/>
  <c r="Y885" i="3" s="1"/>
  <c r="X949" i="3"/>
  <c r="Y949" i="3" s="1"/>
  <c r="X530" i="3"/>
  <c r="Y530" i="3" s="1"/>
  <c r="X546" i="3"/>
  <c r="Y546" i="3" s="1"/>
  <c r="X562" i="3"/>
  <c r="Y562" i="3" s="1"/>
  <c r="X578" i="3"/>
  <c r="Y578" i="3" s="1"/>
  <c r="X594" i="3"/>
  <c r="Y594" i="3" s="1"/>
  <c r="X610" i="3"/>
  <c r="Y610" i="3" s="1"/>
  <c r="X626" i="3"/>
  <c r="Y626" i="3" s="1"/>
  <c r="X642" i="3"/>
  <c r="Y642" i="3" s="1"/>
  <c r="X658" i="3"/>
  <c r="Y658" i="3" s="1"/>
  <c r="X857" i="3"/>
  <c r="Y857" i="3" s="1"/>
  <c r="X921" i="3"/>
  <c r="Y921" i="3" s="1"/>
  <c r="X985" i="3"/>
  <c r="Y985" i="3" s="1"/>
  <c r="X893" i="3"/>
  <c r="Y893" i="3" s="1"/>
  <c r="X957" i="3"/>
  <c r="Y957" i="3" s="1"/>
  <c r="X78" i="3"/>
  <c r="Y78" i="3" s="1"/>
  <c r="X142" i="3"/>
  <c r="Y142" i="3" s="1"/>
  <c r="X34" i="3"/>
  <c r="Y34" i="3" s="1"/>
  <c r="X254" i="3"/>
  <c r="Y254" i="3" s="1"/>
  <c r="X255" i="3"/>
  <c r="Y255" i="3" s="1"/>
  <c r="X287" i="3"/>
  <c r="Y287" i="3" s="1"/>
  <c r="X385" i="3"/>
  <c r="Y385" i="3" s="1"/>
  <c r="X569" i="3"/>
  <c r="Y569" i="3" s="1"/>
  <c r="X222" i="3"/>
  <c r="Y222" i="3" s="1"/>
  <c r="X15" i="3"/>
  <c r="Y15" i="3" s="1"/>
  <c r="X369" i="3"/>
  <c r="Y369" i="3" s="1"/>
  <c r="X817" i="3"/>
  <c r="Y817" i="3" s="1"/>
  <c r="X94" i="3"/>
  <c r="Y94" i="3" s="1"/>
  <c r="X158" i="3"/>
  <c r="Y158" i="3" s="1"/>
  <c r="X50" i="3"/>
  <c r="Y50" i="3" s="1"/>
  <c r="X111" i="3"/>
  <c r="Y111" i="3" s="1"/>
  <c r="X143" i="3"/>
  <c r="Y143" i="3" s="1"/>
  <c r="X175" i="3"/>
  <c r="Y175" i="3" s="1"/>
  <c r="X305" i="3"/>
  <c r="Y305" i="3" s="1"/>
  <c r="X633" i="3"/>
  <c r="Y633" i="3" s="1"/>
  <c r="X16" i="3"/>
  <c r="Y16" i="3" s="1"/>
  <c r="X32" i="3"/>
  <c r="Y32" i="3" s="1"/>
  <c r="X48" i="3"/>
  <c r="Y48" i="3" s="1"/>
  <c r="X64" i="3"/>
  <c r="Y64" i="3" s="1"/>
  <c r="X286" i="3"/>
  <c r="Y286" i="3" s="1"/>
  <c r="X401" i="3"/>
  <c r="Y401" i="3" s="1"/>
  <c r="X553" i="3"/>
  <c r="Y553" i="3" s="1"/>
  <c r="X482" i="3"/>
  <c r="Y482" i="3" s="1"/>
  <c r="X457" i="3"/>
  <c r="Y457" i="3" s="1"/>
  <c r="X521" i="3"/>
  <c r="Y521" i="3" s="1"/>
  <c r="X416" i="3"/>
  <c r="Y416" i="3" s="1"/>
  <c r="X432" i="3"/>
  <c r="Y432" i="3" s="1"/>
  <c r="X448" i="3"/>
  <c r="Y448" i="3" s="1"/>
  <c r="X512" i="3"/>
  <c r="Y512" i="3" s="1"/>
  <c r="X665" i="3"/>
  <c r="Y665" i="3" s="1"/>
  <c r="X729" i="3"/>
  <c r="Y729" i="3" s="1"/>
  <c r="X793" i="3"/>
  <c r="Y793" i="3" s="1"/>
  <c r="X881" i="3"/>
  <c r="Y881" i="3" s="1"/>
  <c r="X701" i="3"/>
  <c r="Y701" i="3" s="1"/>
  <c r="X765" i="3"/>
  <c r="Y765" i="3" s="1"/>
  <c r="X829" i="3"/>
  <c r="Y829" i="3" s="1"/>
  <c r="X676" i="3"/>
  <c r="Y676" i="3" s="1"/>
  <c r="X692" i="3"/>
  <c r="Y692" i="3" s="1"/>
  <c r="X708" i="3"/>
  <c r="Y708" i="3" s="1"/>
  <c r="X724" i="3"/>
  <c r="Y724" i="3" s="1"/>
  <c r="X740" i="3"/>
  <c r="Y740" i="3" s="1"/>
  <c r="X756" i="3"/>
  <c r="Y756" i="3" s="1"/>
  <c r="X772" i="3"/>
  <c r="Y772" i="3" s="1"/>
  <c r="X804" i="3"/>
  <c r="Y804" i="3" s="1"/>
  <c r="X820" i="3"/>
  <c r="Y820" i="3" s="1"/>
  <c r="X836" i="3"/>
  <c r="Y836" i="3" s="1"/>
  <c r="X868" i="3"/>
  <c r="Y868" i="3" s="1"/>
  <c r="X884" i="3"/>
  <c r="Y884" i="3" s="1"/>
  <c r="X900" i="3"/>
  <c r="Y900" i="3" s="1"/>
  <c r="X916" i="3"/>
  <c r="Y916" i="3" s="1"/>
  <c r="X964" i="3"/>
  <c r="Y964" i="3" s="1"/>
  <c r="X980" i="3"/>
  <c r="Y980" i="3" s="1"/>
  <c r="X996" i="3"/>
  <c r="Y996" i="3" s="1"/>
  <c r="X371" i="3"/>
  <c r="Y371" i="3" s="1"/>
  <c r="X316" i="3"/>
  <c r="Y316" i="3" s="1"/>
  <c r="X396" i="3"/>
  <c r="Y396" i="3" s="1"/>
  <c r="X541" i="3"/>
  <c r="Y541" i="3" s="1"/>
  <c r="X573" i="3"/>
  <c r="Y573" i="3" s="1"/>
  <c r="X637" i="3"/>
  <c r="Y637" i="3" s="1"/>
  <c r="X937" i="3"/>
  <c r="Y937" i="3" s="1"/>
  <c r="X1001" i="3"/>
  <c r="Y1001" i="3" s="1"/>
  <c r="X534" i="3"/>
  <c r="Y534" i="3" s="1"/>
  <c r="X566" i="3"/>
  <c r="Y566" i="3" s="1"/>
  <c r="X598" i="3"/>
  <c r="Y598" i="3" s="1"/>
  <c r="X630" i="3"/>
  <c r="Y630" i="3" s="1"/>
  <c r="X662" i="3"/>
  <c r="Y662" i="3" s="1"/>
  <c r="X845" i="3"/>
  <c r="Y845" i="3" s="1"/>
  <c r="X909" i="3"/>
  <c r="Y909" i="3" s="1"/>
  <c r="X973" i="3"/>
  <c r="Y973" i="3" s="1"/>
  <c r="X435" i="3"/>
  <c r="Y435" i="3" s="1"/>
  <c r="X499" i="3"/>
  <c r="Y499" i="3" s="1"/>
  <c r="X563" i="3"/>
  <c r="Y563" i="3" s="1"/>
  <c r="X627" i="3"/>
  <c r="Y627" i="3" s="1"/>
  <c r="X897" i="3"/>
  <c r="Y897" i="3" s="1"/>
  <c r="X747" i="3"/>
  <c r="Y747" i="3" s="1"/>
  <c r="X891" i="3"/>
  <c r="Y891" i="3" s="1"/>
  <c r="X939" i="3"/>
  <c r="Y939" i="3" s="1"/>
  <c r="X955" i="3"/>
  <c r="Y955" i="3" s="1"/>
  <c r="X667" i="3"/>
  <c r="Y667" i="3" s="1"/>
  <c r="X811" i="3"/>
  <c r="Y811" i="3" s="1"/>
  <c r="X779" i="3"/>
  <c r="Y779" i="3" s="1"/>
  <c r="X763" i="3"/>
  <c r="Y763" i="3" s="1"/>
  <c r="X509" i="3"/>
  <c r="Y509" i="3" s="1"/>
  <c r="X557" i="3"/>
  <c r="Y557" i="3" s="1"/>
  <c r="X589" i="3"/>
  <c r="Y589" i="3" s="1"/>
  <c r="X621" i="3"/>
  <c r="Y621" i="3" s="1"/>
  <c r="X653" i="3"/>
  <c r="Y653" i="3" s="1"/>
  <c r="X681" i="3"/>
  <c r="Y681" i="3" s="1"/>
  <c r="X745" i="3"/>
  <c r="Y745" i="3" s="1"/>
  <c r="X809" i="3"/>
  <c r="Y809" i="3" s="1"/>
  <c r="X680" i="3"/>
  <c r="Y680" i="3" s="1"/>
  <c r="X696" i="3"/>
  <c r="Y696" i="3" s="1"/>
  <c r="X712" i="3"/>
  <c r="Y712" i="3" s="1"/>
  <c r="X728" i="3"/>
  <c r="Y728" i="3" s="1"/>
  <c r="X744" i="3"/>
  <c r="Y744" i="3" s="1"/>
  <c r="X760" i="3"/>
  <c r="Y760" i="3" s="1"/>
  <c r="X776" i="3"/>
  <c r="Y776" i="3" s="1"/>
  <c r="X792" i="3"/>
  <c r="Y792" i="3" s="1"/>
  <c r="X808" i="3"/>
  <c r="Y808" i="3" s="1"/>
  <c r="X824" i="3"/>
  <c r="Y824" i="3" s="1"/>
  <c r="X840" i="3"/>
  <c r="Y840" i="3" s="1"/>
  <c r="X856" i="3"/>
  <c r="Y856" i="3" s="1"/>
  <c r="X872" i="3"/>
  <c r="Y872" i="3" s="1"/>
  <c r="X888" i="3"/>
  <c r="Y888" i="3" s="1"/>
  <c r="X904" i="3"/>
  <c r="Y904" i="3" s="1"/>
  <c r="X920" i="3"/>
  <c r="Y920" i="3" s="1"/>
  <c r="X936" i="3"/>
  <c r="Y936" i="3" s="1"/>
  <c r="X952" i="3"/>
  <c r="Y952" i="3" s="1"/>
  <c r="X968" i="3"/>
  <c r="Y968" i="3" s="1"/>
  <c r="X984" i="3"/>
  <c r="Y984" i="3" s="1"/>
  <c r="X1000" i="3"/>
  <c r="Y1000" i="3" s="1"/>
  <c r="X470" i="3"/>
  <c r="Y470" i="3" s="1"/>
  <c r="X795" i="3"/>
  <c r="Y795" i="3" s="1"/>
  <c r="X454" i="3"/>
  <c r="Y454" i="3" s="1"/>
  <c r="X683" i="3"/>
  <c r="Y683" i="3" s="1"/>
  <c r="X422" i="3"/>
  <c r="Y422" i="3" s="1"/>
  <c r="X419" i="3"/>
  <c r="Y419" i="3" s="1"/>
  <c r="X486" i="3"/>
  <c r="Y486" i="3" s="1"/>
  <c r="X341" i="3"/>
  <c r="Y341" i="3" s="1"/>
  <c r="X147" i="3"/>
  <c r="Y147" i="3" s="1"/>
  <c r="X699" i="3"/>
  <c r="Y699" i="3" s="1"/>
  <c r="X461" i="3"/>
  <c r="Y461" i="3" s="1"/>
  <c r="X525" i="3"/>
  <c r="Y525" i="3" s="1"/>
  <c r="X705" i="3"/>
  <c r="Y705" i="3" s="1"/>
  <c r="X769" i="3"/>
  <c r="Y769" i="3" s="1"/>
  <c r="X833" i="3"/>
  <c r="Y833" i="3" s="1"/>
  <c r="X451" i="3"/>
  <c r="Y451" i="3" s="1"/>
  <c r="X467" i="3"/>
  <c r="Y467" i="3" s="1"/>
  <c r="X483" i="3"/>
  <c r="Y483" i="3" s="1"/>
  <c r="X515" i="3"/>
  <c r="Y515" i="3" s="1"/>
  <c r="X531" i="3"/>
  <c r="Y531" i="3" s="1"/>
  <c r="X547" i="3"/>
  <c r="Y547" i="3" s="1"/>
  <c r="X579" i="3"/>
  <c r="Y579" i="3" s="1"/>
  <c r="X595" i="3"/>
  <c r="Y595" i="3" s="1"/>
  <c r="X611" i="3"/>
  <c r="Y611" i="3" s="1"/>
  <c r="X643" i="3"/>
  <c r="Y643" i="3" s="1"/>
  <c r="X659" i="3"/>
  <c r="Y659" i="3" s="1"/>
  <c r="X843" i="3"/>
  <c r="Y843" i="3" s="1"/>
  <c r="X859" i="3"/>
  <c r="Y859" i="3" s="1"/>
  <c r="X875" i="3"/>
  <c r="Y875" i="3" s="1"/>
  <c r="X907" i="3"/>
  <c r="Y907" i="3" s="1"/>
  <c r="X923" i="3"/>
  <c r="Y923" i="3" s="1"/>
  <c r="X987" i="3"/>
  <c r="Y987" i="3" s="1"/>
  <c r="X1003" i="3"/>
  <c r="Y1003" i="3" s="1"/>
  <c r="X45" i="3"/>
  <c r="Y45" i="3" s="1"/>
  <c r="X75" i="3"/>
  <c r="Y75" i="3" s="1"/>
  <c r="X203" i="3"/>
  <c r="Y203" i="3" s="1"/>
  <c r="X283" i="3"/>
  <c r="Y283" i="3" s="1"/>
  <c r="X132" i="3"/>
  <c r="Y132" i="3" s="1"/>
  <c r="X148" i="3"/>
  <c r="Y148" i="3" s="1"/>
  <c r="X164" i="3"/>
  <c r="Y164" i="3" s="1"/>
  <c r="X180" i="3"/>
  <c r="Y180" i="3" s="1"/>
  <c r="X196" i="3"/>
  <c r="Y196" i="3" s="1"/>
  <c r="X212" i="3"/>
  <c r="Y212" i="3" s="1"/>
  <c r="X228" i="3"/>
  <c r="Y228" i="3" s="1"/>
  <c r="X244" i="3"/>
  <c r="Y244" i="3" s="1"/>
  <c r="X260" i="3"/>
  <c r="Y260" i="3" s="1"/>
  <c r="X276" i="3"/>
  <c r="Y276" i="3" s="1"/>
  <c r="X292" i="3"/>
  <c r="Y292" i="3" s="1"/>
  <c r="X308" i="3"/>
  <c r="Y308" i="3" s="1"/>
  <c r="X324" i="3"/>
  <c r="Y324" i="3" s="1"/>
  <c r="X340" i="3"/>
  <c r="Y340" i="3" s="1"/>
  <c r="X62" i="3"/>
  <c r="Y62" i="3" s="1"/>
  <c r="X27" i="3"/>
  <c r="Y27" i="3" s="1"/>
  <c r="X91" i="3"/>
  <c r="Y91" i="3" s="1"/>
  <c r="X219" i="3"/>
  <c r="Y219" i="3" s="1"/>
  <c r="X11" i="3"/>
  <c r="Y11" i="3" s="1"/>
  <c r="X267" i="3"/>
  <c r="Y267" i="3" s="1"/>
  <c r="X115" i="3"/>
  <c r="Y115" i="3" s="1"/>
  <c r="X179" i="3"/>
  <c r="Y179" i="3" s="1"/>
  <c r="X243" i="3"/>
  <c r="Y243" i="3" s="1"/>
  <c r="X275" i="3"/>
  <c r="Y275" i="3" s="1"/>
  <c r="X307" i="3"/>
  <c r="Y307" i="3" s="1"/>
  <c r="X323" i="3"/>
  <c r="Y323" i="3" s="1"/>
  <c r="X339" i="3"/>
  <c r="Y339" i="3" s="1"/>
  <c r="X355" i="3"/>
  <c r="Y355" i="3" s="1"/>
  <c r="X387" i="3"/>
  <c r="Y387" i="3" s="1"/>
  <c r="X403" i="3"/>
  <c r="Y403" i="3" s="1"/>
  <c r="X300" i="3"/>
  <c r="Y300" i="3" s="1"/>
  <c r="X332" i="3"/>
  <c r="Y332" i="3" s="1"/>
  <c r="X348" i="3"/>
  <c r="Y348" i="3" s="1"/>
  <c r="X364" i="3"/>
  <c r="Y364" i="3" s="1"/>
  <c r="X380" i="3"/>
  <c r="Y380" i="3" s="1"/>
  <c r="X405" i="3"/>
  <c r="Y405" i="3" s="1"/>
  <c r="X114" i="3"/>
  <c r="Y114" i="3" s="1"/>
  <c r="X178" i="3"/>
  <c r="Y178" i="3" s="1"/>
  <c r="X226" i="3"/>
  <c r="Y226" i="3" s="1"/>
  <c r="X500" i="3"/>
  <c r="Y500" i="3" s="1"/>
  <c r="X548" i="3"/>
  <c r="Y548" i="3" s="1"/>
  <c r="X580" i="3"/>
  <c r="Y580" i="3" s="1"/>
  <c r="X612" i="3"/>
  <c r="Y612" i="3" s="1"/>
  <c r="X901" i="3"/>
  <c r="Y901" i="3" s="1"/>
  <c r="X477" i="3"/>
  <c r="Y477" i="3" s="1"/>
  <c r="X493" i="3"/>
  <c r="Y493" i="3" s="1"/>
  <c r="X130" i="3"/>
  <c r="Y130" i="3" s="1"/>
  <c r="X274" i="3"/>
  <c r="Y274" i="3" s="1"/>
  <c r="X19" i="3"/>
  <c r="Y19" i="3" s="1"/>
  <c r="X51" i="3"/>
  <c r="Y51" i="3" s="1"/>
  <c r="X83" i="3"/>
  <c r="Y83" i="3" s="1"/>
  <c r="X211" i="3"/>
  <c r="Y211" i="3" s="1"/>
  <c r="X4" i="3"/>
  <c r="Y4" i="3" s="1"/>
  <c r="X20" i="3"/>
  <c r="Y20" i="3" s="1"/>
  <c r="X36" i="3"/>
  <c r="Y36" i="3" s="1"/>
  <c r="X52" i="3"/>
  <c r="Y52" i="3" s="1"/>
  <c r="X293" i="3"/>
  <c r="Y293" i="3" s="1"/>
  <c r="X357" i="3"/>
  <c r="Y357" i="3" s="1"/>
  <c r="X210" i="3"/>
  <c r="Y210" i="3" s="1"/>
  <c r="X413" i="3"/>
  <c r="Y413" i="3" s="1"/>
  <c r="X259" i="3"/>
  <c r="Y259" i="3" s="1"/>
  <c r="X291" i="3"/>
  <c r="Y291" i="3" s="1"/>
  <c r="X532" i="3"/>
  <c r="Y532" i="3" s="1"/>
  <c r="X564" i="3"/>
  <c r="Y564" i="3" s="1"/>
  <c r="X596" i="3"/>
  <c r="Y596" i="3" s="1"/>
  <c r="X628" i="3"/>
  <c r="Y628" i="3" s="1"/>
  <c r="X660" i="3"/>
  <c r="Y660" i="3" s="1"/>
  <c r="X484" i="3"/>
  <c r="Y484" i="3" s="1"/>
  <c r="X837" i="3"/>
  <c r="Y837" i="3" s="1"/>
  <c r="X420" i="3"/>
  <c r="Y420" i="3" s="1"/>
  <c r="X436" i="3"/>
  <c r="Y436" i="3" s="1"/>
  <c r="X709" i="3"/>
  <c r="Y709" i="3" s="1"/>
  <c r="X773" i="3"/>
  <c r="Y773" i="3" s="1"/>
  <c r="X54" i="3"/>
  <c r="Y54" i="3" s="1"/>
  <c r="X22" i="3"/>
  <c r="Y22" i="3" s="1"/>
  <c r="X38" i="3"/>
  <c r="Y38" i="3" s="1"/>
  <c r="X98" i="3"/>
  <c r="Y98" i="3" s="1"/>
  <c r="X162" i="3"/>
  <c r="Y162" i="3" s="1"/>
  <c r="X290" i="3"/>
  <c r="Y290" i="3" s="1"/>
  <c r="X445" i="3"/>
  <c r="Y445" i="3" s="1"/>
  <c r="X35" i="3"/>
  <c r="Y35" i="3" s="1"/>
  <c r="X67" i="3"/>
  <c r="Y67" i="3" s="1"/>
  <c r="X99" i="3"/>
  <c r="Y99" i="3" s="1"/>
  <c r="X227" i="3"/>
  <c r="Y227" i="3" s="1"/>
  <c r="X76" i="3"/>
  <c r="Y76" i="3" s="1"/>
  <c r="X92" i="3"/>
  <c r="Y92" i="3" s="1"/>
  <c r="X108" i="3"/>
  <c r="Y108" i="3" s="1"/>
  <c r="X124" i="3"/>
  <c r="Y124" i="3" s="1"/>
  <c r="X140" i="3"/>
  <c r="Y140" i="3" s="1"/>
  <c r="X156" i="3"/>
  <c r="Y156" i="3" s="1"/>
  <c r="X172" i="3"/>
  <c r="Y172" i="3" s="1"/>
  <c r="X188" i="3"/>
  <c r="Y188" i="3" s="1"/>
  <c r="X204" i="3"/>
  <c r="Y204" i="3" s="1"/>
  <c r="X220" i="3"/>
  <c r="Y220" i="3" s="1"/>
  <c r="X236" i="3"/>
  <c r="Y236" i="3" s="1"/>
  <c r="X252" i="3"/>
  <c r="Y252" i="3" s="1"/>
  <c r="X268" i="3"/>
  <c r="Y268" i="3" s="1"/>
  <c r="X284" i="3"/>
  <c r="Y284" i="3" s="1"/>
  <c r="X325" i="3"/>
  <c r="Y325" i="3" s="1"/>
  <c r="X389" i="3"/>
  <c r="Y389" i="3" s="1"/>
  <c r="X194" i="3"/>
  <c r="Y194" i="3" s="1"/>
  <c r="Y42" i="1"/>
  <c r="S14" i="1"/>
  <c r="A51" i="4"/>
  <c r="I51" i="4" s="1"/>
  <c r="X13" i="3"/>
  <c r="Y13" i="3" s="1"/>
  <c r="X29" i="3"/>
  <c r="Y29" i="3" s="1"/>
  <c r="X61" i="3"/>
  <c r="Y61" i="3" s="1"/>
  <c r="X30" i="3"/>
  <c r="Y30" i="3" s="1"/>
  <c r="X43" i="3"/>
  <c r="Y43" i="3" s="1"/>
  <c r="X59" i="3"/>
  <c r="Y59" i="3" s="1"/>
  <c r="X107" i="3"/>
  <c r="Y107" i="3" s="1"/>
  <c r="X123" i="3"/>
  <c r="Y123" i="3" s="1"/>
  <c r="X251" i="3"/>
  <c r="Y251" i="3" s="1"/>
  <c r="X68" i="3"/>
  <c r="Y68" i="3" s="1"/>
  <c r="X84" i="3"/>
  <c r="Y84" i="3" s="1"/>
  <c r="X100" i="3"/>
  <c r="Y100" i="3" s="1"/>
  <c r="X116" i="3"/>
  <c r="Y116" i="3" s="1"/>
  <c r="X155" i="3"/>
  <c r="Y155" i="3" s="1"/>
  <c r="X187" i="3"/>
  <c r="Y187" i="3" s="1"/>
  <c r="X299" i="3"/>
  <c r="Y299" i="3" s="1"/>
  <c r="X315" i="3"/>
  <c r="Y315" i="3" s="1"/>
  <c r="X331" i="3"/>
  <c r="Y331" i="3" s="1"/>
  <c r="X347" i="3"/>
  <c r="Y347" i="3" s="1"/>
  <c r="X363" i="3"/>
  <c r="Y363" i="3" s="1"/>
  <c r="X379" i="3"/>
  <c r="Y379" i="3" s="1"/>
  <c r="X395" i="3"/>
  <c r="Y395" i="3" s="1"/>
  <c r="X171" i="3"/>
  <c r="Y171" i="3" s="1"/>
  <c r="X12" i="3"/>
  <c r="Y12" i="3" s="1"/>
  <c r="X28" i="3"/>
  <c r="Y28" i="3" s="1"/>
  <c r="X44" i="3"/>
  <c r="Y44" i="3" s="1"/>
  <c r="X60" i="3"/>
  <c r="Y60" i="3" s="1"/>
  <c r="X46" i="3"/>
  <c r="Y46" i="3" s="1"/>
  <c r="X9" i="3"/>
  <c r="Y9" i="3" s="1"/>
  <c r="X25" i="3"/>
  <c r="Y25" i="3" s="1"/>
  <c r="X41" i="3"/>
  <c r="Y41" i="3" s="1"/>
  <c r="X57" i="3"/>
  <c r="Y57" i="3" s="1"/>
  <c r="X42" i="3"/>
  <c r="Y42" i="3" s="1"/>
  <c r="X58" i="3"/>
  <c r="Y58" i="3" s="1"/>
  <c r="X7" i="3"/>
  <c r="Y7" i="3" s="1"/>
  <c r="X23" i="3"/>
  <c r="Y23" i="3" s="1"/>
  <c r="X55" i="3"/>
  <c r="Y55" i="3" s="1"/>
  <c r="X56" i="3"/>
  <c r="Y56" i="3" s="1"/>
  <c r="X87" i="3"/>
  <c r="Y87" i="3" s="1"/>
  <c r="X119" i="3"/>
  <c r="Y119" i="3" s="1"/>
  <c r="X151" i="3"/>
  <c r="Y151" i="3" s="1"/>
  <c r="X167" i="3"/>
  <c r="Y167" i="3" s="1"/>
  <c r="X183" i="3"/>
  <c r="Y183" i="3" s="1"/>
  <c r="X215" i="3"/>
  <c r="Y215" i="3" s="1"/>
  <c r="X247" i="3"/>
  <c r="Y247" i="3" s="1"/>
  <c r="X263" i="3"/>
  <c r="Y263" i="3" s="1"/>
  <c r="X279" i="3"/>
  <c r="Y279" i="3" s="1"/>
  <c r="X295" i="3"/>
  <c r="Y295" i="3" s="1"/>
  <c r="X311" i="3"/>
  <c r="Y311" i="3" s="1"/>
  <c r="X327" i="3"/>
  <c r="Y327" i="3" s="1"/>
  <c r="X359" i="3"/>
  <c r="Y359" i="3" s="1"/>
  <c r="X375" i="3"/>
  <c r="Y375" i="3" s="1"/>
  <c r="X391" i="3"/>
  <c r="Y391" i="3" s="1"/>
  <c r="X407" i="3"/>
  <c r="Y407" i="3" s="1"/>
  <c r="X80" i="3"/>
  <c r="Y80" i="3" s="1"/>
  <c r="X96" i="3"/>
  <c r="Y96" i="3" s="1"/>
  <c r="X112" i="3"/>
  <c r="Y112" i="3" s="1"/>
  <c r="X144" i="3"/>
  <c r="Y144" i="3" s="1"/>
  <c r="X160" i="3"/>
  <c r="Y160" i="3" s="1"/>
  <c r="X176" i="3"/>
  <c r="Y176" i="3" s="1"/>
  <c r="X208" i="3"/>
  <c r="Y208" i="3" s="1"/>
  <c r="X224" i="3"/>
  <c r="Y224" i="3" s="1"/>
  <c r="X240" i="3"/>
  <c r="Y240" i="3" s="1"/>
  <c r="X256" i="3"/>
  <c r="Y256" i="3" s="1"/>
  <c r="X288" i="3"/>
  <c r="Y288" i="3" s="1"/>
  <c r="X304" i="3"/>
  <c r="Y304" i="3" s="1"/>
  <c r="X320" i="3"/>
  <c r="Y320" i="3" s="1"/>
  <c r="X336" i="3"/>
  <c r="Y336" i="3" s="1"/>
  <c r="X352" i="3"/>
  <c r="Y352" i="3" s="1"/>
  <c r="X368" i="3"/>
  <c r="Y368" i="3" s="1"/>
  <c r="X384" i="3"/>
  <c r="Y384" i="3" s="1"/>
  <c r="X400" i="3"/>
  <c r="Y400" i="3" s="1"/>
  <c r="X73" i="3"/>
  <c r="Y73" i="3" s="1"/>
  <c r="X89" i="3"/>
  <c r="Y89" i="3" s="1"/>
  <c r="X105" i="3"/>
  <c r="Y105" i="3" s="1"/>
  <c r="X137" i="3"/>
  <c r="Y137" i="3" s="1"/>
  <c r="X153" i="3"/>
  <c r="Y153" i="3" s="1"/>
  <c r="X169" i="3"/>
  <c r="Y169" i="3" s="1"/>
  <c r="X185" i="3"/>
  <c r="Y185" i="3" s="1"/>
  <c r="X201" i="3"/>
  <c r="Y201" i="3" s="1"/>
  <c r="X217" i="3"/>
  <c r="Y217" i="3" s="1"/>
  <c r="X233" i="3"/>
  <c r="Y233" i="3" s="1"/>
  <c r="X14" i="3"/>
  <c r="Y14" i="3" s="1"/>
  <c r="X281" i="3"/>
  <c r="Y281" i="3" s="1"/>
  <c r="X297" i="3"/>
  <c r="Y297" i="3" s="1"/>
  <c r="X313" i="3"/>
  <c r="Y313" i="3" s="1"/>
  <c r="X329" i="3"/>
  <c r="Y329" i="3" s="1"/>
  <c r="X377" i="3"/>
  <c r="Y377" i="3" s="1"/>
  <c r="X393" i="3"/>
  <c r="Y393" i="3" s="1"/>
  <c r="X70" i="3"/>
  <c r="Y70" i="3" s="1"/>
  <c r="X86" i="3"/>
  <c r="Y86" i="3" s="1"/>
  <c r="X102" i="3"/>
  <c r="Y102" i="3" s="1"/>
  <c r="X230" i="3"/>
  <c r="Y230" i="3" s="1"/>
  <c r="X262" i="3"/>
  <c r="Y262" i="3" s="1"/>
  <c r="X294" i="3"/>
  <c r="Y294" i="3" s="1"/>
  <c r="X310" i="3"/>
  <c r="Y310" i="3" s="1"/>
  <c r="X326" i="3"/>
  <c r="Y326" i="3" s="1"/>
  <c r="X342" i="3"/>
  <c r="Y342" i="3" s="1"/>
  <c r="X358" i="3"/>
  <c r="Y358" i="3" s="1"/>
  <c r="X390" i="3"/>
  <c r="Y390" i="3" s="1"/>
  <c r="X406" i="3"/>
  <c r="Y406" i="3" s="1"/>
  <c r="X456" i="3"/>
  <c r="Y456" i="3" s="1"/>
  <c r="X504" i="3"/>
  <c r="Y504" i="3" s="1"/>
  <c r="X520" i="3"/>
  <c r="Y520" i="3" s="1"/>
  <c r="X536" i="3"/>
  <c r="Y536" i="3" s="1"/>
  <c r="X568" i="3"/>
  <c r="Y568" i="3" s="1"/>
  <c r="X600" i="3"/>
  <c r="Y600" i="3" s="1"/>
  <c r="X632" i="3"/>
  <c r="Y632" i="3" s="1"/>
  <c r="X789" i="3"/>
  <c r="Y789" i="3" s="1"/>
  <c r="X917" i="3"/>
  <c r="Y917" i="3" s="1"/>
  <c r="X981" i="3"/>
  <c r="Y981" i="3" s="1"/>
  <c r="X417" i="3"/>
  <c r="Y417" i="3" s="1"/>
  <c r="X481" i="3"/>
  <c r="Y481" i="3" s="1"/>
  <c r="X577" i="3"/>
  <c r="Y577" i="3" s="1"/>
  <c r="X625" i="3"/>
  <c r="Y625" i="3" s="1"/>
  <c r="X889" i="3"/>
  <c r="Y889" i="3" s="1"/>
  <c r="X953" i="3"/>
  <c r="Y953" i="3" s="1"/>
  <c r="X426" i="3"/>
  <c r="Y426" i="3" s="1"/>
  <c r="X442" i="3"/>
  <c r="Y442" i="3" s="1"/>
  <c r="X474" i="3"/>
  <c r="Y474" i="3" s="1"/>
  <c r="X490" i="3"/>
  <c r="Y490" i="3" s="1"/>
  <c r="X506" i="3"/>
  <c r="Y506" i="3" s="1"/>
  <c r="X538" i="3"/>
  <c r="Y538" i="3" s="1"/>
  <c r="X554" i="3"/>
  <c r="Y554" i="3" s="1"/>
  <c r="X586" i="3"/>
  <c r="Y586" i="3" s="1"/>
  <c r="X602" i="3"/>
  <c r="Y602" i="3" s="1"/>
  <c r="X618" i="3"/>
  <c r="Y618" i="3" s="1"/>
  <c r="X634" i="3"/>
  <c r="Y634" i="3" s="1"/>
  <c r="X650" i="3"/>
  <c r="Y650" i="3" s="1"/>
  <c r="X669" i="3"/>
  <c r="Y669" i="3" s="1"/>
  <c r="X733" i="3"/>
  <c r="Y733" i="3" s="1"/>
  <c r="X797" i="3"/>
  <c r="Y797" i="3" s="1"/>
  <c r="X861" i="3"/>
  <c r="Y861" i="3" s="1"/>
  <c r="X925" i="3"/>
  <c r="Y925" i="3" s="1"/>
  <c r="X989" i="3"/>
  <c r="Y989" i="3" s="1"/>
  <c r="X423" i="3"/>
  <c r="Y423" i="3" s="1"/>
  <c r="X439" i="3"/>
  <c r="Y439" i="3" s="1"/>
  <c r="X535" i="3"/>
  <c r="Y535" i="3" s="1"/>
  <c r="X551" i="3"/>
  <c r="Y551" i="3" s="1"/>
  <c r="X567" i="3"/>
  <c r="Y567" i="3" s="1"/>
  <c r="X615" i="3"/>
  <c r="Y615" i="3" s="1"/>
  <c r="X849" i="3"/>
  <c r="Y849" i="3" s="1"/>
  <c r="X977" i="3"/>
  <c r="Y977" i="3" s="1"/>
  <c r="X674" i="3"/>
  <c r="Y674" i="3" s="1"/>
  <c r="X706" i="3"/>
  <c r="Y706" i="3" s="1"/>
  <c r="X722" i="3"/>
  <c r="Y722" i="3" s="1"/>
  <c r="X738" i="3"/>
  <c r="Y738" i="3" s="1"/>
  <c r="X754" i="3"/>
  <c r="Y754" i="3" s="1"/>
  <c r="X770" i="3"/>
  <c r="Y770" i="3" s="1"/>
  <c r="X786" i="3"/>
  <c r="Y786" i="3" s="1"/>
  <c r="X802" i="3"/>
  <c r="Y802" i="3" s="1"/>
  <c r="X818" i="3"/>
  <c r="Y818" i="3" s="1"/>
  <c r="X834" i="3"/>
  <c r="Y834" i="3" s="1"/>
  <c r="X850" i="3"/>
  <c r="Y850" i="3" s="1"/>
  <c r="X866" i="3"/>
  <c r="Y866" i="3" s="1"/>
  <c r="X882" i="3"/>
  <c r="Y882" i="3" s="1"/>
  <c r="X898" i="3"/>
  <c r="Y898" i="3" s="1"/>
  <c r="X914" i="3"/>
  <c r="Y914" i="3" s="1"/>
  <c r="X930" i="3"/>
  <c r="Y930" i="3" s="1"/>
  <c r="X946" i="3"/>
  <c r="Y946" i="3" s="1"/>
  <c r="X962" i="3"/>
  <c r="Y962" i="3" s="1"/>
  <c r="X994" i="3"/>
  <c r="Y994" i="3" s="1"/>
  <c r="X687" i="3"/>
  <c r="Y687" i="3" s="1"/>
  <c r="X783" i="3"/>
  <c r="Y783" i="3" s="1"/>
  <c r="X815" i="3"/>
  <c r="Y815" i="3" s="1"/>
  <c r="X927" i="3"/>
  <c r="Y927" i="3" s="1"/>
  <c r="X991" i="3"/>
  <c r="Y991" i="3" s="1"/>
  <c r="X700" i="3"/>
  <c r="Y700" i="3" s="1"/>
  <c r="X433" i="3"/>
  <c r="Y433" i="3" s="1"/>
  <c r="X599" i="3"/>
  <c r="Y599" i="3" s="1"/>
  <c r="X631" i="3"/>
  <c r="Y631" i="3" s="1"/>
  <c r="X663" i="3"/>
  <c r="Y663" i="3" s="1"/>
  <c r="X863" i="3"/>
  <c r="Y863" i="3" s="1"/>
  <c r="X895" i="3"/>
  <c r="Y895" i="3" s="1"/>
  <c r="X959" i="3"/>
  <c r="Y959" i="3" s="1"/>
  <c r="F857" i="2"/>
  <c r="X182" i="3"/>
  <c r="Y182" i="3" s="1"/>
  <c r="X166" i="3"/>
  <c r="Y166" i="3" s="1"/>
  <c r="X246" i="3"/>
  <c r="Y246" i="3" s="1"/>
  <c r="X561" i="3"/>
  <c r="Y561" i="3" s="1"/>
  <c r="X449" i="3"/>
  <c r="Y449" i="3" s="1"/>
  <c r="X8" i="3"/>
  <c r="Y8" i="3" s="1"/>
  <c r="X24" i="3"/>
  <c r="Y24" i="3" s="1"/>
  <c r="X40" i="3"/>
  <c r="Y40" i="3" s="1"/>
  <c r="X641" i="3"/>
  <c r="Y641" i="3" s="1"/>
  <c r="X214" i="3"/>
  <c r="Y214" i="3" s="1"/>
  <c r="X39" i="3"/>
  <c r="Y39" i="3" s="1"/>
  <c r="X71" i="3"/>
  <c r="Y71" i="3" s="1"/>
  <c r="X609" i="3"/>
  <c r="Y609" i="3" s="1"/>
  <c r="X345" i="3"/>
  <c r="Y345" i="3" s="1"/>
  <c r="X488" i="3"/>
  <c r="Y488" i="3" s="1"/>
  <c r="X513" i="3"/>
  <c r="Y513" i="3" s="1"/>
  <c r="X657" i="3"/>
  <c r="Y657" i="3" s="1"/>
  <c r="X455" i="3"/>
  <c r="Y455" i="3" s="1"/>
  <c r="X487" i="3"/>
  <c r="Y487" i="3" s="1"/>
  <c r="X519" i="3"/>
  <c r="Y519" i="3" s="1"/>
  <c r="X583" i="3"/>
  <c r="Y583" i="3" s="1"/>
  <c r="X647" i="3"/>
  <c r="Y647" i="3" s="1"/>
  <c r="X721" i="3"/>
  <c r="Y721" i="3" s="1"/>
  <c r="X847" i="3"/>
  <c r="Y847" i="3" s="1"/>
  <c r="X879" i="3"/>
  <c r="Y879" i="3" s="1"/>
  <c r="X911" i="3"/>
  <c r="Y911" i="3" s="1"/>
  <c r="X943" i="3"/>
  <c r="Y943" i="3" s="1"/>
  <c r="X975" i="3"/>
  <c r="Y975" i="3" s="1"/>
  <c r="F858" i="2"/>
  <c r="X103" i="3"/>
  <c r="Y103" i="3" s="1"/>
  <c r="X231" i="3"/>
  <c r="Y231" i="3" s="1"/>
  <c r="X361" i="3"/>
  <c r="Y361" i="3" s="1"/>
  <c r="X472" i="3"/>
  <c r="Y472" i="3" s="1"/>
  <c r="X913" i="3"/>
  <c r="Y913" i="3" s="1"/>
  <c r="X424" i="3"/>
  <c r="Y424" i="3" s="1"/>
  <c r="X440" i="3"/>
  <c r="Y440" i="3" s="1"/>
  <c r="X458" i="3"/>
  <c r="Y458" i="3" s="1"/>
  <c r="X522" i="3"/>
  <c r="Y522" i="3" s="1"/>
  <c r="X552" i="3"/>
  <c r="Y552" i="3" s="1"/>
  <c r="X584" i="3"/>
  <c r="Y584" i="3" s="1"/>
  <c r="X616" i="3"/>
  <c r="Y616" i="3" s="1"/>
  <c r="X648" i="3"/>
  <c r="Y648" i="3" s="1"/>
  <c r="X697" i="3"/>
  <c r="Y697" i="3" s="1"/>
  <c r="X761" i="3"/>
  <c r="Y761" i="3" s="1"/>
  <c r="X825" i="3"/>
  <c r="Y825" i="3" s="1"/>
  <c r="X410" i="3"/>
  <c r="Y410" i="3" s="1"/>
  <c r="X671" i="3"/>
  <c r="Y671" i="3" s="1"/>
  <c r="X703" i="3"/>
  <c r="Y703" i="3" s="1"/>
  <c r="X735" i="3"/>
  <c r="Y735" i="3" s="1"/>
  <c r="X767" i="3"/>
  <c r="Y767" i="3" s="1"/>
  <c r="X799" i="3"/>
  <c r="Y799" i="3" s="1"/>
  <c r="X831" i="3"/>
  <c r="Y831" i="3" s="1"/>
  <c r="X668" i="3"/>
  <c r="Y668" i="3" s="1"/>
  <c r="X684" i="3"/>
  <c r="Y684" i="3" s="1"/>
  <c r="X716" i="3"/>
  <c r="Y716" i="3" s="1"/>
  <c r="X732" i="3"/>
  <c r="Y732" i="3" s="1"/>
  <c r="X748" i="3"/>
  <c r="Y748" i="3" s="1"/>
  <c r="X764" i="3"/>
  <c r="Y764" i="3" s="1"/>
  <c r="X780" i="3"/>
  <c r="Y780" i="3" s="1"/>
  <c r="X796" i="3"/>
  <c r="Y796" i="3" s="1"/>
  <c r="X812" i="3"/>
  <c r="Y812" i="3" s="1"/>
  <c r="X828" i="3"/>
  <c r="Y828" i="3" s="1"/>
  <c r="X844" i="3"/>
  <c r="Y844" i="3" s="1"/>
  <c r="X860" i="3"/>
  <c r="Y860" i="3" s="1"/>
  <c r="X876" i="3"/>
  <c r="Y876" i="3" s="1"/>
  <c r="X892" i="3"/>
  <c r="Y892" i="3" s="1"/>
  <c r="X908" i="3"/>
  <c r="Y908" i="3" s="1"/>
  <c r="X924" i="3"/>
  <c r="Y924" i="3" s="1"/>
  <c r="X940" i="3"/>
  <c r="Y940" i="3" s="1"/>
  <c r="X956" i="3"/>
  <c r="Y956" i="3" s="1"/>
  <c r="X972" i="3"/>
  <c r="Y972" i="3" s="1"/>
  <c r="X988" i="3"/>
  <c r="Y988" i="3" s="1"/>
  <c r="X26" i="3"/>
  <c r="Y26" i="3" s="1"/>
  <c r="X10" i="3"/>
  <c r="Y10" i="3" s="1"/>
  <c r="X593" i="3"/>
  <c r="Y593" i="3" s="1"/>
  <c r="X853" i="3"/>
  <c r="Y853" i="3" s="1"/>
  <c r="X135" i="3"/>
  <c r="Y135" i="3" s="1"/>
  <c r="X199" i="3"/>
  <c r="Y199" i="3" s="1"/>
  <c r="X545" i="3"/>
  <c r="Y545" i="3" s="1"/>
  <c r="X278" i="3"/>
  <c r="Y278" i="3" s="1"/>
  <c r="X465" i="3"/>
  <c r="Y465" i="3" s="1"/>
  <c r="F917" i="2"/>
  <c r="F849" i="2"/>
  <c r="F981" i="2"/>
  <c r="F985" i="2"/>
  <c r="F1001" i="2"/>
  <c r="F424" i="2"/>
  <c r="F425" i="2"/>
  <c r="F426" i="2"/>
  <c r="F427" i="2"/>
  <c r="F428" i="2"/>
  <c r="F429" i="2"/>
  <c r="F431" i="2"/>
  <c r="F432" i="2"/>
  <c r="F433" i="2"/>
  <c r="F434" i="2"/>
  <c r="F442" i="2"/>
  <c r="F443" i="2"/>
  <c r="F444" i="2"/>
  <c r="F445" i="2"/>
  <c r="F446" i="2"/>
  <c r="F447" i="2"/>
  <c r="F448" i="2"/>
  <c r="F450" i="2"/>
  <c r="F457" i="2"/>
  <c r="F458" i="2"/>
  <c r="F459" i="2"/>
  <c r="F460" i="2"/>
  <c r="F461" i="2"/>
  <c r="F462" i="2"/>
  <c r="F473" i="2"/>
  <c r="F478" i="2"/>
  <c r="F479" i="2"/>
  <c r="F480" i="2"/>
  <c r="F516" i="2"/>
  <c r="F524" i="2"/>
  <c r="F532" i="2"/>
  <c r="F533" i="2"/>
  <c r="F534" i="2"/>
  <c r="F535" i="2"/>
  <c r="F536" i="2"/>
  <c r="F537" i="2"/>
  <c r="F544" i="2"/>
  <c r="F545" i="2"/>
  <c r="F547" i="2"/>
  <c r="F548" i="2"/>
  <c r="F549" i="2"/>
  <c r="F554" i="2"/>
  <c r="F555" i="2"/>
  <c r="F556" i="2"/>
  <c r="F557" i="2"/>
  <c r="F558" i="2"/>
  <c r="F559" i="2"/>
  <c r="F601" i="2"/>
  <c r="F603" i="2"/>
  <c r="F604" i="2"/>
  <c r="F605" i="2"/>
  <c r="F609" i="2"/>
  <c r="F611" i="2"/>
  <c r="F612" i="2"/>
  <c r="F613" i="2"/>
  <c r="F620" i="2"/>
  <c r="F621" i="2"/>
  <c r="F623" i="2"/>
  <c r="F624" i="2"/>
  <c r="F625" i="2"/>
  <c r="F629" i="2"/>
  <c r="F631" i="2"/>
  <c r="F632" i="2"/>
  <c r="F633" i="2"/>
  <c r="F635" i="2"/>
  <c r="F725" i="2"/>
  <c r="F733" i="2"/>
  <c r="F741" i="2"/>
  <c r="F743" i="2"/>
  <c r="F744" i="2"/>
  <c r="F745" i="2"/>
  <c r="F747" i="2"/>
  <c r="F748" i="2"/>
  <c r="F749" i="2"/>
  <c r="F751" i="2"/>
  <c r="F752" i="2"/>
  <c r="F753" i="2"/>
  <c r="F755" i="2"/>
  <c r="F756" i="2"/>
  <c r="F757" i="2"/>
  <c r="F769" i="2"/>
  <c r="F771" i="2"/>
  <c r="F772" i="2"/>
  <c r="F773" i="2"/>
  <c r="F775" i="2"/>
  <c r="F776" i="2"/>
  <c r="F777" i="2"/>
  <c r="F779" i="2"/>
  <c r="F780" i="2"/>
  <c r="F781" i="2"/>
  <c r="F783" i="2"/>
  <c r="F784" i="2"/>
  <c r="F785" i="2"/>
  <c r="F793" i="2"/>
  <c r="F909" i="2"/>
  <c r="F910" i="2"/>
  <c r="F911" i="2"/>
  <c r="F912" i="2"/>
  <c r="F913" i="2"/>
  <c r="F914" i="2"/>
  <c r="F915" i="2"/>
  <c r="F916" i="2"/>
  <c r="F953" i="2"/>
  <c r="F72" i="2"/>
  <c r="F218" i="2"/>
  <c r="F224" i="2"/>
  <c r="F481" i="2"/>
  <c r="F636" i="2"/>
  <c r="F34" i="2"/>
  <c r="F216" i="2"/>
  <c r="F386" i="2"/>
  <c r="F392" i="2"/>
  <c r="F484" i="2"/>
  <c r="F637" i="2"/>
  <c r="F794" i="2"/>
  <c r="F901" i="2"/>
  <c r="F32" i="2"/>
  <c r="F69" i="2"/>
  <c r="F152" i="2"/>
  <c r="F226" i="2"/>
  <c r="F322" i="2"/>
  <c r="F560" i="2"/>
  <c r="F564" i="2"/>
  <c r="F638" i="2"/>
  <c r="F949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1" i="2"/>
  <c r="F44" i="2"/>
  <c r="F50" i="2"/>
  <c r="F51" i="2"/>
  <c r="F52" i="2"/>
  <c r="F53" i="2"/>
  <c r="F54" i="2"/>
  <c r="F55" i="2"/>
  <c r="F56" i="2"/>
  <c r="F60" i="2"/>
  <c r="F64" i="2"/>
  <c r="F65" i="2"/>
  <c r="F66" i="2"/>
  <c r="F67" i="2"/>
  <c r="F68" i="2"/>
  <c r="F85" i="2"/>
  <c r="F92" i="2"/>
  <c r="F93" i="2"/>
  <c r="F95" i="2"/>
  <c r="F96" i="2"/>
  <c r="F97" i="2"/>
  <c r="F99" i="2"/>
  <c r="F100" i="2"/>
  <c r="F101" i="2"/>
  <c r="F102" i="2"/>
  <c r="F103" i="2"/>
  <c r="F104" i="2"/>
  <c r="F105" i="2"/>
  <c r="F120" i="2"/>
  <c r="F121" i="2"/>
  <c r="F123" i="2"/>
  <c r="F124" i="2"/>
  <c r="F125" i="2"/>
  <c r="F127" i="2"/>
  <c r="F128" i="2"/>
  <c r="F129" i="2"/>
  <c r="F131" i="2"/>
  <c r="F132" i="2"/>
  <c r="F133" i="2"/>
  <c r="F134" i="2"/>
  <c r="F145" i="2"/>
  <c r="F147" i="2"/>
  <c r="F148" i="2"/>
  <c r="F149" i="2"/>
  <c r="F150" i="2"/>
  <c r="F151" i="2"/>
  <c r="F156" i="2"/>
  <c r="F160" i="2"/>
  <c r="F161" i="2"/>
  <c r="F163" i="2"/>
  <c r="F164" i="2"/>
  <c r="F165" i="2"/>
  <c r="F166" i="2"/>
  <c r="F167" i="2"/>
  <c r="F168" i="2"/>
  <c r="F169" i="2"/>
  <c r="F176" i="2"/>
  <c r="F184" i="2"/>
  <c r="F185" i="2"/>
  <c r="F187" i="2"/>
  <c r="F188" i="2"/>
  <c r="F189" i="2"/>
  <c r="F191" i="2"/>
  <c r="F192" i="2"/>
  <c r="F193" i="2"/>
  <c r="F195" i="2"/>
  <c r="F196" i="2"/>
  <c r="F197" i="2"/>
  <c r="F199" i="2"/>
  <c r="F200" i="2"/>
  <c r="F201" i="2"/>
  <c r="F203" i="2"/>
  <c r="F204" i="2"/>
  <c r="F205" i="2"/>
  <c r="F207" i="2"/>
  <c r="F208" i="2"/>
  <c r="F209" i="2"/>
  <c r="F211" i="2"/>
  <c r="F212" i="2"/>
  <c r="F213" i="2"/>
  <c r="F215" i="2"/>
  <c r="F248" i="2"/>
  <c r="F264" i="2"/>
  <c r="F265" i="2"/>
  <c r="F267" i="2"/>
  <c r="F268" i="2"/>
  <c r="F269" i="2"/>
  <c r="F271" i="2"/>
  <c r="F272" i="2"/>
  <c r="F273" i="2"/>
  <c r="F275" i="2"/>
  <c r="F276" i="2"/>
  <c r="F277" i="2"/>
  <c r="F279" i="2"/>
  <c r="F280" i="2"/>
  <c r="F290" i="2"/>
  <c r="F291" i="2"/>
  <c r="F292" i="2"/>
  <c r="F293" i="2"/>
  <c r="F295" i="2"/>
  <c r="F296" i="2"/>
  <c r="F297" i="2"/>
  <c r="F298" i="2"/>
  <c r="F299" i="2"/>
  <c r="F300" i="2"/>
  <c r="F312" i="2"/>
  <c r="F313" i="2"/>
  <c r="F314" i="2"/>
  <c r="F315" i="2"/>
  <c r="F316" i="2"/>
  <c r="F317" i="2"/>
  <c r="F319" i="2"/>
  <c r="F320" i="2"/>
  <c r="F321" i="2"/>
  <c r="F328" i="2"/>
  <c r="F332" i="2"/>
  <c r="F333" i="2"/>
  <c r="F335" i="2"/>
  <c r="F336" i="2"/>
  <c r="F337" i="2"/>
  <c r="F338" i="2"/>
  <c r="F339" i="2"/>
  <c r="F340" i="2"/>
  <c r="F341" i="2"/>
  <c r="F343" i="2"/>
  <c r="F344" i="2"/>
  <c r="F354" i="2"/>
  <c r="F355" i="2"/>
  <c r="F356" i="2"/>
  <c r="F357" i="2"/>
  <c r="F359" i="2"/>
  <c r="F360" i="2"/>
  <c r="F361" i="2"/>
  <c r="F362" i="2"/>
  <c r="F363" i="2"/>
  <c r="F364" i="2"/>
  <c r="F376" i="2"/>
  <c r="F377" i="2"/>
  <c r="F378" i="2"/>
  <c r="F379" i="2"/>
  <c r="F380" i="2"/>
  <c r="F381" i="2"/>
  <c r="F383" i="2"/>
  <c r="F384" i="2"/>
  <c r="F385" i="2"/>
  <c r="F408" i="2"/>
  <c r="F517" i="2"/>
  <c r="F573" i="2"/>
  <c r="F580" i="2"/>
  <c r="F581" i="2"/>
  <c r="F582" i="2"/>
  <c r="F583" i="2"/>
  <c r="F584" i="2"/>
  <c r="F586" i="2"/>
  <c r="F587" i="2"/>
  <c r="F588" i="2"/>
  <c r="F589" i="2"/>
  <c r="F590" i="2"/>
  <c r="F597" i="2"/>
  <c r="F598" i="2"/>
  <c r="F599" i="2"/>
  <c r="F600" i="2"/>
  <c r="F726" i="2"/>
  <c r="F817" i="2"/>
  <c r="F825" i="2"/>
  <c r="F833" i="2"/>
  <c r="F835" i="2"/>
  <c r="F836" i="2"/>
  <c r="F837" i="2"/>
  <c r="F839" i="2"/>
  <c r="F840" i="2"/>
  <c r="F841" i="2"/>
  <c r="F843" i="2"/>
  <c r="F844" i="2"/>
  <c r="F845" i="2"/>
  <c r="F847" i="2"/>
  <c r="F848" i="2"/>
  <c r="F921" i="2"/>
  <c r="F925" i="2"/>
  <c r="F926" i="2"/>
  <c r="F927" i="2"/>
  <c r="F928" i="2"/>
  <c r="F929" i="2"/>
  <c r="F930" i="2"/>
  <c r="F931" i="2"/>
  <c r="F932" i="2"/>
  <c r="F933" i="2"/>
  <c r="F941" i="2"/>
  <c r="F942" i="2"/>
  <c r="F943" i="2"/>
  <c r="F944" i="2"/>
  <c r="F945" i="2"/>
  <c r="F946" i="2"/>
  <c r="F947" i="2"/>
  <c r="F948" i="2"/>
  <c r="F997" i="2"/>
  <c r="F465" i="2"/>
  <c r="F489" i="2"/>
  <c r="F494" i="2"/>
  <c r="F495" i="2"/>
  <c r="F496" i="2"/>
  <c r="F497" i="2"/>
  <c r="F501" i="2"/>
  <c r="F502" i="2"/>
  <c r="F503" i="2"/>
  <c r="F504" i="2"/>
  <c r="F505" i="2"/>
  <c r="F512" i="2"/>
  <c r="F513" i="2"/>
  <c r="F514" i="2"/>
  <c r="F515" i="2"/>
  <c r="F661" i="2"/>
  <c r="F669" i="2"/>
  <c r="F677" i="2"/>
  <c r="F679" i="2"/>
  <c r="F680" i="2"/>
  <c r="F681" i="2"/>
  <c r="F683" i="2"/>
  <c r="F684" i="2"/>
  <c r="F685" i="2"/>
  <c r="F687" i="2"/>
  <c r="F688" i="2"/>
  <c r="F689" i="2"/>
  <c r="F691" i="2"/>
  <c r="F692" i="2"/>
  <c r="F693" i="2"/>
  <c r="F709" i="2"/>
  <c r="F711" i="2"/>
  <c r="F712" i="2"/>
  <c r="F713" i="2"/>
  <c r="F715" i="2"/>
  <c r="F716" i="2"/>
  <c r="F717" i="2"/>
  <c r="F719" i="2"/>
  <c r="F720" i="2"/>
  <c r="F721" i="2"/>
  <c r="F723" i="2"/>
  <c r="F724" i="2"/>
  <c r="F850" i="2"/>
  <c r="F881" i="2"/>
  <c r="F889" i="2"/>
  <c r="F893" i="2"/>
  <c r="F894" i="2"/>
  <c r="F895" i="2"/>
  <c r="F896" i="2"/>
  <c r="F897" i="2"/>
  <c r="F898" i="2"/>
  <c r="F899" i="2"/>
  <c r="F900" i="2"/>
  <c r="F965" i="2"/>
  <c r="F969" i="2"/>
  <c r="F973" i="2"/>
  <c r="F974" i="2"/>
  <c r="F975" i="2"/>
  <c r="F976" i="2"/>
  <c r="F977" i="2"/>
  <c r="F978" i="2"/>
  <c r="F979" i="2"/>
  <c r="F980" i="2"/>
  <c r="F418" i="2"/>
  <c r="F529" i="2"/>
  <c r="F606" i="2"/>
  <c r="F734" i="2"/>
  <c r="F48" i="2"/>
  <c r="F258" i="2"/>
  <c r="F113" i="2"/>
  <c r="F170" i="2"/>
  <c r="F284" i="2"/>
  <c r="F286" i="2"/>
  <c r="F350" i="2"/>
  <c r="F438" i="2"/>
  <c r="F492" i="2"/>
  <c r="F88" i="2"/>
  <c r="F250" i="2"/>
  <c r="F256" i="2"/>
  <c r="F106" i="2"/>
  <c r="F114" i="2"/>
  <c r="F348" i="2"/>
  <c r="F37" i="2"/>
  <c r="F38" i="2"/>
  <c r="F39" i="2"/>
  <c r="F40" i="2"/>
  <c r="F41" i="2"/>
  <c r="F43" i="2"/>
  <c r="F76" i="2"/>
  <c r="F77" i="2"/>
  <c r="F79" i="2"/>
  <c r="F80" i="2"/>
  <c r="F81" i="2"/>
  <c r="F82" i="2"/>
  <c r="F83" i="2"/>
  <c r="F84" i="2"/>
  <c r="F141" i="2"/>
  <c r="F142" i="2"/>
  <c r="F178" i="2"/>
  <c r="F232" i="2"/>
  <c r="F233" i="2"/>
  <c r="F235" i="2"/>
  <c r="F236" i="2"/>
  <c r="F237" i="2"/>
  <c r="F239" i="2"/>
  <c r="F240" i="2"/>
  <c r="F241" i="2"/>
  <c r="F243" i="2"/>
  <c r="F244" i="2"/>
  <c r="F245" i="2"/>
  <c r="F247" i="2"/>
  <c r="F302" i="2"/>
  <c r="F306" i="2"/>
  <c r="F366" i="2"/>
  <c r="F370" i="2"/>
  <c r="F396" i="2"/>
  <c r="F397" i="2"/>
  <c r="F399" i="2"/>
  <c r="F400" i="2"/>
  <c r="F401" i="2"/>
  <c r="F402" i="2"/>
  <c r="F403" i="2"/>
  <c r="F404" i="2"/>
  <c r="F405" i="2"/>
  <c r="F407" i="2"/>
  <c r="F454" i="2"/>
  <c r="F468" i="2"/>
  <c r="F469" i="2"/>
  <c r="F470" i="2"/>
  <c r="F471" i="2"/>
  <c r="F472" i="2"/>
  <c r="F574" i="2"/>
  <c r="F662" i="2"/>
  <c r="F818" i="2"/>
  <c r="F882" i="2"/>
  <c r="F500" i="2"/>
  <c r="F540" i="2"/>
  <c r="F585" i="2"/>
  <c r="F614" i="2"/>
  <c r="F617" i="2"/>
  <c r="F618" i="2"/>
  <c r="F670" i="2"/>
  <c r="F758" i="2"/>
  <c r="F762" i="2"/>
  <c r="F826" i="2"/>
  <c r="F937" i="2"/>
  <c r="F449" i="2"/>
  <c r="F476" i="2"/>
  <c r="F485" i="2"/>
  <c r="F486" i="2"/>
  <c r="F487" i="2"/>
  <c r="F488" i="2"/>
  <c r="F508" i="2"/>
  <c r="F518" i="2"/>
  <c r="F519" i="2"/>
  <c r="F520" i="2"/>
  <c r="F521" i="2"/>
  <c r="F522" i="2"/>
  <c r="F523" i="2"/>
  <c r="F552" i="2"/>
  <c r="F568" i="2"/>
  <c r="F569" i="2"/>
  <c r="F570" i="2"/>
  <c r="F571" i="2"/>
  <c r="F572" i="2"/>
  <c r="F592" i="2"/>
  <c r="F628" i="2"/>
  <c r="F645" i="2"/>
  <c r="F647" i="2"/>
  <c r="F648" i="2"/>
  <c r="F649" i="2"/>
  <c r="F651" i="2"/>
  <c r="F652" i="2"/>
  <c r="F653" i="2"/>
  <c r="F655" i="2"/>
  <c r="F656" i="2"/>
  <c r="F657" i="2"/>
  <c r="F659" i="2"/>
  <c r="F660" i="2"/>
  <c r="F694" i="2"/>
  <c r="F701" i="2"/>
  <c r="F702" i="2"/>
  <c r="F786" i="2"/>
  <c r="F801" i="2"/>
  <c r="F803" i="2"/>
  <c r="F804" i="2"/>
  <c r="F805" i="2"/>
  <c r="F807" i="2"/>
  <c r="F808" i="2"/>
  <c r="F809" i="2"/>
  <c r="F811" i="2"/>
  <c r="F812" i="2"/>
  <c r="F813" i="2"/>
  <c r="F815" i="2"/>
  <c r="F816" i="2"/>
  <c r="F865" i="2"/>
  <c r="F867" i="2"/>
  <c r="F868" i="2"/>
  <c r="F869" i="2"/>
  <c r="F871" i="2"/>
  <c r="F872" i="2"/>
  <c r="F873" i="2"/>
  <c r="F875" i="2"/>
  <c r="F876" i="2"/>
  <c r="F877" i="2"/>
  <c r="F879" i="2"/>
  <c r="F880" i="2"/>
  <c r="F905" i="2"/>
  <c r="F957" i="2"/>
  <c r="F958" i="2"/>
  <c r="F959" i="2"/>
  <c r="F960" i="2"/>
  <c r="F961" i="2"/>
  <c r="F962" i="2"/>
  <c r="F963" i="2"/>
  <c r="F964" i="2"/>
  <c r="F989" i="2"/>
  <c r="F990" i="2"/>
  <c r="F991" i="2"/>
  <c r="F992" i="2"/>
  <c r="F993" i="2"/>
  <c r="F994" i="2"/>
  <c r="F995" i="2"/>
  <c r="F996" i="2"/>
  <c r="F186" i="2"/>
  <c r="F194" i="2"/>
  <c r="F234" i="2"/>
  <c r="F630" i="2"/>
  <c r="F646" i="2"/>
  <c r="F678" i="2"/>
  <c r="F710" i="2"/>
  <c r="F742" i="2"/>
  <c r="F770" i="2"/>
  <c r="F802" i="2"/>
  <c r="F834" i="2"/>
  <c r="F866" i="2"/>
  <c r="A5" i="3"/>
  <c r="F33" i="2"/>
  <c r="F45" i="2"/>
  <c r="F47" i="2"/>
  <c r="F57" i="2"/>
  <c r="F59" i="2"/>
  <c r="F70" i="2"/>
  <c r="F71" i="2"/>
  <c r="F86" i="2"/>
  <c r="F87" i="2"/>
  <c r="F107" i="2"/>
  <c r="F108" i="2"/>
  <c r="F109" i="2"/>
  <c r="F111" i="2"/>
  <c r="F112" i="2"/>
  <c r="F135" i="2"/>
  <c r="F136" i="2"/>
  <c r="F137" i="2"/>
  <c r="F139" i="2"/>
  <c r="F140" i="2"/>
  <c r="F153" i="2"/>
  <c r="F155" i="2"/>
  <c r="F171" i="2"/>
  <c r="F172" i="2"/>
  <c r="F173" i="2"/>
  <c r="F175" i="2"/>
  <c r="F202" i="2"/>
  <c r="F217" i="2"/>
  <c r="F219" i="2"/>
  <c r="F220" i="2"/>
  <c r="F221" i="2"/>
  <c r="F223" i="2"/>
  <c r="F242" i="2"/>
  <c r="F249" i="2"/>
  <c r="F251" i="2"/>
  <c r="F252" i="2"/>
  <c r="F253" i="2"/>
  <c r="F255" i="2"/>
  <c r="F274" i="2"/>
  <c r="F281" i="2"/>
  <c r="F282" i="2"/>
  <c r="F283" i="2"/>
  <c r="F301" i="2"/>
  <c r="F303" i="2"/>
  <c r="F304" i="2"/>
  <c r="F305" i="2"/>
  <c r="F318" i="2"/>
  <c r="F323" i="2"/>
  <c r="F324" i="2"/>
  <c r="F325" i="2"/>
  <c r="F327" i="2"/>
  <c r="F345" i="2"/>
  <c r="F346" i="2"/>
  <c r="F347" i="2"/>
  <c r="F365" i="2"/>
  <c r="F367" i="2"/>
  <c r="F368" i="2"/>
  <c r="F369" i="2"/>
  <c r="F382" i="2"/>
  <c r="F387" i="2"/>
  <c r="F388" i="2"/>
  <c r="F389" i="2"/>
  <c r="F391" i="2"/>
  <c r="F409" i="2"/>
  <c r="F410" i="2"/>
  <c r="F411" i="2"/>
  <c r="F412" i="2"/>
  <c r="F413" i="2"/>
  <c r="F415" i="2"/>
  <c r="F416" i="2"/>
  <c r="F417" i="2"/>
  <c r="F430" i="2"/>
  <c r="F435" i="2"/>
  <c r="F436" i="2"/>
  <c r="F437" i="2"/>
  <c r="F451" i="2"/>
  <c r="F452" i="2"/>
  <c r="F453" i="2"/>
  <c r="F463" i="2"/>
  <c r="F464" i="2"/>
  <c r="F474" i="2"/>
  <c r="F475" i="2"/>
  <c r="F482" i="2"/>
  <c r="F483" i="2"/>
  <c r="F490" i="2"/>
  <c r="F491" i="2"/>
  <c r="F498" i="2"/>
  <c r="F499" i="2"/>
  <c r="F506" i="2"/>
  <c r="F507" i="2"/>
  <c r="F525" i="2"/>
  <c r="F526" i="2"/>
  <c r="F527" i="2"/>
  <c r="F528" i="2"/>
  <c r="F538" i="2"/>
  <c r="F539" i="2"/>
  <c r="F546" i="2"/>
  <c r="F550" i="2"/>
  <c r="F551" i="2"/>
  <c r="F561" i="2"/>
  <c r="F563" i="2"/>
  <c r="F591" i="2"/>
  <c r="F615" i="2"/>
  <c r="F616" i="2"/>
  <c r="F622" i="2"/>
  <c r="F627" i="2"/>
  <c r="F634" i="2"/>
  <c r="F654" i="2"/>
  <c r="F663" i="2"/>
  <c r="F664" i="2"/>
  <c r="F665" i="2"/>
  <c r="F667" i="2"/>
  <c r="F668" i="2"/>
  <c r="F686" i="2"/>
  <c r="F695" i="2"/>
  <c r="F696" i="2"/>
  <c r="F697" i="2"/>
  <c r="F699" i="2"/>
  <c r="F700" i="2"/>
  <c r="F718" i="2"/>
  <c r="F727" i="2"/>
  <c r="F728" i="2"/>
  <c r="F729" i="2"/>
  <c r="F731" i="2"/>
  <c r="F732" i="2"/>
  <c r="F750" i="2"/>
  <c r="F759" i="2"/>
  <c r="F760" i="2"/>
  <c r="F761" i="2"/>
  <c r="F778" i="2"/>
  <c r="F787" i="2"/>
  <c r="F788" i="2"/>
  <c r="F789" i="2"/>
  <c r="F791" i="2"/>
  <c r="F792" i="2"/>
  <c r="F810" i="2"/>
  <c r="F819" i="2"/>
  <c r="F820" i="2"/>
  <c r="F821" i="2"/>
  <c r="F823" i="2"/>
  <c r="F824" i="2"/>
  <c r="F842" i="2"/>
  <c r="F851" i="2"/>
  <c r="F852" i="2"/>
  <c r="F853" i="2"/>
  <c r="F855" i="2"/>
  <c r="F856" i="2"/>
  <c r="F874" i="2"/>
  <c r="F883" i="2"/>
  <c r="F884" i="2"/>
  <c r="F885" i="2"/>
  <c r="F887" i="2"/>
  <c r="F888" i="2"/>
  <c r="F902" i="2"/>
  <c r="F903" i="2"/>
  <c r="F904" i="2"/>
  <c r="F918" i="2"/>
  <c r="F919" i="2"/>
  <c r="F920" i="2"/>
  <c r="F934" i="2"/>
  <c r="F935" i="2"/>
  <c r="F936" i="2"/>
  <c r="F950" i="2"/>
  <c r="F951" i="2"/>
  <c r="F952" i="2"/>
  <c r="F966" i="2"/>
  <c r="F967" i="2"/>
  <c r="F968" i="2"/>
  <c r="F982" i="2"/>
  <c r="F983" i="2"/>
  <c r="F984" i="2"/>
  <c r="F998" i="2"/>
  <c r="F999" i="2"/>
  <c r="F1000" i="2"/>
  <c r="F266" i="2"/>
  <c r="F334" i="2"/>
  <c r="F398" i="2"/>
  <c r="F35" i="2"/>
  <c r="F36" i="2"/>
  <c r="F49" i="2"/>
  <c r="F61" i="2"/>
  <c r="F63" i="2"/>
  <c r="F73" i="2"/>
  <c r="F75" i="2"/>
  <c r="F89" i="2"/>
  <c r="F91" i="2"/>
  <c r="F115" i="2"/>
  <c r="F116" i="2"/>
  <c r="F117" i="2"/>
  <c r="F118" i="2"/>
  <c r="F119" i="2"/>
  <c r="F143" i="2"/>
  <c r="F144" i="2"/>
  <c r="F157" i="2"/>
  <c r="F159" i="2"/>
  <c r="F177" i="2"/>
  <c r="F179" i="2"/>
  <c r="F180" i="2"/>
  <c r="F181" i="2"/>
  <c r="F183" i="2"/>
  <c r="F225" i="2"/>
  <c r="F227" i="2"/>
  <c r="F228" i="2"/>
  <c r="F229" i="2"/>
  <c r="F231" i="2"/>
  <c r="F257" i="2"/>
  <c r="F259" i="2"/>
  <c r="F260" i="2"/>
  <c r="F261" i="2"/>
  <c r="F263" i="2"/>
  <c r="F285" i="2"/>
  <c r="F287" i="2"/>
  <c r="F288" i="2"/>
  <c r="F289" i="2"/>
  <c r="F307" i="2"/>
  <c r="F308" i="2"/>
  <c r="F309" i="2"/>
  <c r="F311" i="2"/>
  <c r="F329" i="2"/>
  <c r="F330" i="2"/>
  <c r="F331" i="2"/>
  <c r="F349" i="2"/>
  <c r="F351" i="2"/>
  <c r="F352" i="2"/>
  <c r="F353" i="2"/>
  <c r="F371" i="2"/>
  <c r="F372" i="2"/>
  <c r="F373" i="2"/>
  <c r="F375" i="2"/>
  <c r="F393" i="2"/>
  <c r="F394" i="2"/>
  <c r="F395" i="2"/>
  <c r="F419" i="2"/>
  <c r="F420" i="2"/>
  <c r="F421" i="2"/>
  <c r="F423" i="2"/>
  <c r="F439" i="2"/>
  <c r="F440" i="2"/>
  <c r="F441" i="2"/>
  <c r="F455" i="2"/>
  <c r="F456" i="2"/>
  <c r="F466" i="2"/>
  <c r="F467" i="2"/>
  <c r="F477" i="2"/>
  <c r="F493" i="2"/>
  <c r="F509" i="2"/>
  <c r="F510" i="2"/>
  <c r="F511" i="2"/>
  <c r="F530" i="2"/>
  <c r="F531" i="2"/>
  <c r="F541" i="2"/>
  <c r="F542" i="2"/>
  <c r="F543" i="2"/>
  <c r="F553" i="2"/>
  <c r="F565" i="2"/>
  <c r="F566" i="2"/>
  <c r="F567" i="2"/>
  <c r="F575" i="2"/>
  <c r="F576" i="2"/>
  <c r="F577" i="2"/>
  <c r="F579" i="2"/>
  <c r="F593" i="2"/>
  <c r="F595" i="2"/>
  <c r="F596" i="2"/>
  <c r="F607" i="2"/>
  <c r="F608" i="2"/>
  <c r="F619" i="2"/>
  <c r="F639" i="2"/>
  <c r="F640" i="2"/>
  <c r="F641" i="2"/>
  <c r="F643" i="2"/>
  <c r="F644" i="2"/>
  <c r="F671" i="2"/>
  <c r="F672" i="2"/>
  <c r="F673" i="2"/>
  <c r="F675" i="2"/>
  <c r="F676" i="2"/>
  <c r="F703" i="2"/>
  <c r="F704" i="2"/>
  <c r="F705" i="2"/>
  <c r="F707" i="2"/>
  <c r="F708" i="2"/>
  <c r="F735" i="2"/>
  <c r="F736" i="2"/>
  <c r="F737" i="2"/>
  <c r="F739" i="2"/>
  <c r="F740" i="2"/>
  <c r="F763" i="2"/>
  <c r="F764" i="2"/>
  <c r="F765" i="2"/>
  <c r="F767" i="2"/>
  <c r="F768" i="2"/>
  <c r="F795" i="2"/>
  <c r="F796" i="2"/>
  <c r="F797" i="2"/>
  <c r="F799" i="2"/>
  <c r="F800" i="2"/>
  <c r="F827" i="2"/>
  <c r="F828" i="2"/>
  <c r="F829" i="2"/>
  <c r="F831" i="2"/>
  <c r="F832" i="2"/>
  <c r="F859" i="2"/>
  <c r="F860" i="2"/>
  <c r="F861" i="2"/>
  <c r="F863" i="2"/>
  <c r="F864" i="2"/>
  <c r="F890" i="2"/>
  <c r="F891" i="2"/>
  <c r="F892" i="2"/>
  <c r="F906" i="2"/>
  <c r="F907" i="2"/>
  <c r="F908" i="2"/>
  <c r="F922" i="2"/>
  <c r="F923" i="2"/>
  <c r="F924" i="2"/>
  <c r="F938" i="2"/>
  <c r="F939" i="2"/>
  <c r="F940" i="2"/>
  <c r="F954" i="2"/>
  <c r="F955" i="2"/>
  <c r="F956" i="2"/>
  <c r="F970" i="2"/>
  <c r="F971" i="2"/>
  <c r="F972" i="2"/>
  <c r="F986" i="2"/>
  <c r="F987" i="2"/>
  <c r="F988" i="2"/>
  <c r="F1002" i="2"/>
  <c r="F1003" i="2"/>
  <c r="F3" i="2"/>
  <c r="F30" i="2"/>
  <c r="F42" i="2"/>
  <c r="F62" i="2"/>
  <c r="F74" i="2"/>
  <c r="F94" i="2"/>
  <c r="F122" i="2"/>
  <c r="F130" i="2"/>
  <c r="F158" i="2"/>
  <c r="F174" i="2"/>
  <c r="F190" i="2"/>
  <c r="F206" i="2"/>
  <c r="F222" i="2"/>
  <c r="F238" i="2"/>
  <c r="F254" i="2"/>
  <c r="F270" i="2"/>
  <c r="F294" i="2"/>
  <c r="F326" i="2"/>
  <c r="F358" i="2"/>
  <c r="F390" i="2"/>
  <c r="F110" i="2"/>
  <c r="F138" i="2"/>
  <c r="F146" i="2"/>
  <c r="F210" i="2"/>
  <c r="F46" i="2"/>
  <c r="F58" i="2"/>
  <c r="F78" i="2"/>
  <c r="F90" i="2"/>
  <c r="F98" i="2"/>
  <c r="F126" i="2"/>
  <c r="F154" i="2"/>
  <c r="F162" i="2"/>
  <c r="F182" i="2"/>
  <c r="F198" i="2"/>
  <c r="F214" i="2"/>
  <c r="F230" i="2"/>
  <c r="F246" i="2"/>
  <c r="F262" i="2"/>
  <c r="F278" i="2"/>
  <c r="F310" i="2"/>
  <c r="F342" i="2"/>
  <c r="F374" i="2"/>
  <c r="F414" i="2"/>
  <c r="F578" i="2"/>
  <c r="F602" i="2"/>
  <c r="F610" i="2"/>
  <c r="F626" i="2"/>
  <c r="F406" i="2"/>
  <c r="F562" i="2"/>
  <c r="F650" i="2"/>
  <c r="F666" i="2"/>
  <c r="F682" i="2"/>
  <c r="F698" i="2"/>
  <c r="F714" i="2"/>
  <c r="F730" i="2"/>
  <c r="F746" i="2"/>
  <c r="F774" i="2"/>
  <c r="F790" i="2"/>
  <c r="F806" i="2"/>
  <c r="F822" i="2"/>
  <c r="F838" i="2"/>
  <c r="F854" i="2"/>
  <c r="F870" i="2"/>
  <c r="F886" i="2"/>
  <c r="F422" i="2"/>
  <c r="F594" i="2"/>
  <c r="F642" i="2"/>
  <c r="F658" i="2"/>
  <c r="F674" i="2"/>
  <c r="F690" i="2"/>
  <c r="F706" i="2"/>
  <c r="F722" i="2"/>
  <c r="F738" i="2"/>
  <c r="F754" i="2"/>
  <c r="F766" i="2"/>
  <c r="F782" i="2"/>
  <c r="F798" i="2"/>
  <c r="F814" i="2"/>
  <c r="F830" i="2"/>
  <c r="F846" i="2"/>
  <c r="F862" i="2"/>
  <c r="F878" i="2"/>
  <c r="FQ4" i="5" l="1"/>
  <c r="JJ3" i="5"/>
  <c r="HZ3" i="5"/>
  <c r="GT3" i="5"/>
  <c r="FV3" i="5"/>
  <c r="JA3" i="5"/>
  <c r="IK3" i="5"/>
  <c r="HU3" i="5"/>
  <c r="HE3" i="5"/>
  <c r="GO3" i="5"/>
  <c r="FY3" i="5"/>
  <c r="IT3" i="5"/>
  <c r="HN3" i="5"/>
  <c r="FZ3" i="5"/>
  <c r="IZ3" i="5"/>
  <c r="IJ3" i="5"/>
  <c r="HT3" i="5"/>
  <c r="HD3" i="5"/>
  <c r="GN3" i="5"/>
  <c r="FX3" i="5"/>
  <c r="JC3" i="5"/>
  <c r="IM3" i="5"/>
  <c r="HW3" i="5"/>
  <c r="HG3" i="5"/>
  <c r="GQ3" i="5"/>
  <c r="GA3" i="5"/>
  <c r="IX3" i="5"/>
  <c r="HR3" i="5"/>
  <c r="GP3" i="5"/>
  <c r="JM3" i="5"/>
  <c r="IW3" i="5"/>
  <c r="IG3" i="5"/>
  <c r="HQ3" i="5"/>
  <c r="HA3" i="5"/>
  <c r="GK3" i="5"/>
  <c r="FU3" i="5"/>
  <c r="IP3" i="5"/>
  <c r="HF3" i="5"/>
  <c r="JL3" i="5"/>
  <c r="IV3" i="5"/>
  <c r="IF3" i="5"/>
  <c r="HP3" i="5"/>
  <c r="GZ3" i="5"/>
  <c r="GJ3" i="5"/>
  <c r="FT3" i="5"/>
  <c r="IY3" i="5"/>
  <c r="II3" i="5"/>
  <c r="HS3" i="5"/>
  <c r="HC3" i="5"/>
  <c r="GM3" i="5"/>
  <c r="FW3" i="5"/>
  <c r="FP3" i="5"/>
  <c r="IL3" i="5"/>
  <c r="HJ3" i="5"/>
  <c r="GH3" i="5"/>
  <c r="JI3" i="5"/>
  <c r="IS3" i="5"/>
  <c r="IC3" i="5"/>
  <c r="HM3" i="5"/>
  <c r="GW3" i="5"/>
  <c r="GG3" i="5"/>
  <c r="JF3" i="5"/>
  <c r="IH3" i="5"/>
  <c r="GX3" i="5"/>
  <c r="JH3" i="5"/>
  <c r="IR3" i="5"/>
  <c r="IB3" i="5"/>
  <c r="HL3" i="5"/>
  <c r="GV3" i="5"/>
  <c r="GF3" i="5"/>
  <c r="JK3" i="5"/>
  <c r="IU3" i="5"/>
  <c r="IE3" i="5"/>
  <c r="HO3" i="5"/>
  <c r="GY3" i="5"/>
  <c r="GI3" i="5"/>
  <c r="FS3" i="5"/>
  <c r="FR3" i="5"/>
  <c r="ID3" i="5"/>
  <c r="HB3" i="5"/>
  <c r="GD3" i="5"/>
  <c r="JE3" i="5"/>
  <c r="IO3" i="5"/>
  <c r="HY3" i="5"/>
  <c r="HI3" i="5"/>
  <c r="GS3" i="5"/>
  <c r="GC3" i="5"/>
  <c r="JB3" i="5"/>
  <c r="HV3" i="5"/>
  <c r="GL3" i="5"/>
  <c r="JD3" i="5"/>
  <c r="IN3" i="5"/>
  <c r="HX3" i="5"/>
  <c r="HH3" i="5"/>
  <c r="GR3" i="5"/>
  <c r="GB3" i="5"/>
  <c r="JG3" i="5"/>
  <c r="IQ3" i="5"/>
  <c r="IA3" i="5"/>
  <c r="HK3" i="5"/>
  <c r="GU3" i="5"/>
  <c r="GE3" i="5"/>
  <c r="H51" i="4"/>
  <c r="G51" i="4"/>
  <c r="AK14" i="1"/>
  <c r="F51" i="4"/>
  <c r="E51" i="4"/>
  <c r="AJ44" i="1"/>
  <c r="AL44" i="1" s="1"/>
  <c r="AK43" i="1"/>
  <c r="AJ15" i="1"/>
  <c r="AL15" i="1" s="1"/>
  <c r="A52" i="4"/>
  <c r="I52" i="4" s="1"/>
  <c r="FH4" i="5"/>
  <c r="FI3" i="5"/>
  <c r="FD4" i="5"/>
  <c r="FE3" i="5"/>
  <c r="C5" i="3"/>
  <c r="N38" i="1" s="1"/>
  <c r="AM44" i="1"/>
  <c r="AN44" i="1" s="1"/>
  <c r="AO43" i="1"/>
  <c r="AG44" i="1"/>
  <c r="AI43" i="1"/>
  <c r="AH43" i="1"/>
  <c r="AD44" i="1"/>
  <c r="AF43" i="1"/>
  <c r="AE43" i="1"/>
  <c r="AA44" i="1"/>
  <c r="AC43" i="1"/>
  <c r="AB43" i="1"/>
  <c r="X44" i="1"/>
  <c r="Z43" i="1"/>
  <c r="Y43" i="1"/>
  <c r="U44" i="1"/>
  <c r="W43" i="1"/>
  <c r="V43" i="1"/>
  <c r="R44" i="1"/>
  <c r="T43" i="1"/>
  <c r="S43" i="1"/>
  <c r="AM15" i="1"/>
  <c r="AO15" i="1" s="1"/>
  <c r="AN14" i="1"/>
  <c r="AG15" i="1"/>
  <c r="AI14" i="1"/>
  <c r="AH14" i="1"/>
  <c r="AD15" i="1"/>
  <c r="AE15" i="1" s="1"/>
  <c r="AF14" i="1"/>
  <c r="AE14" i="1"/>
  <c r="AA15" i="1"/>
  <c r="AB15" i="1" s="1"/>
  <c r="AC14" i="1"/>
  <c r="AB14" i="1"/>
  <c r="X15" i="1"/>
  <c r="Z14" i="1"/>
  <c r="Y14" i="1"/>
  <c r="U16" i="1"/>
  <c r="V16" i="1" s="1"/>
  <c r="W15" i="1"/>
  <c r="T15" i="1"/>
  <c r="A5" i="2"/>
  <c r="A6" i="2" s="1"/>
  <c r="AK42" i="12"/>
  <c r="AL42" i="12"/>
  <c r="AM42" i="12"/>
  <c r="AN42" i="12"/>
  <c r="AJ43" i="12"/>
  <c r="BB15" i="12"/>
  <c r="AY15" i="12"/>
  <c r="BA15" i="12"/>
  <c r="AZ15" i="12"/>
  <c r="AX16" i="12"/>
  <c r="BF16" i="12"/>
  <c r="BH16" i="12"/>
  <c r="BG16" i="12"/>
  <c r="BI16" i="12"/>
  <c r="BE17" i="12"/>
  <c r="AQ43" i="12"/>
  <c r="AU42" i="12"/>
  <c r="AT42" i="12"/>
  <c r="AS42" i="12"/>
  <c r="AR42" i="12"/>
  <c r="BL16" i="12"/>
  <c r="BP15" i="12"/>
  <c r="BO15" i="12"/>
  <c r="BN15" i="12"/>
  <c r="BM15" i="12"/>
  <c r="AJ16" i="12"/>
  <c r="AN15" i="12"/>
  <c r="AL15" i="12"/>
  <c r="AK15" i="12"/>
  <c r="AM15" i="12"/>
  <c r="AK44" i="13"/>
  <c r="AL44" i="13"/>
  <c r="AM44" i="13"/>
  <c r="AN44" i="13"/>
  <c r="AJ45" i="13"/>
  <c r="AT15" i="13"/>
  <c r="AS15" i="13"/>
  <c r="AU15" i="13"/>
  <c r="AR15" i="13"/>
  <c r="AQ16" i="13"/>
  <c r="AT17" i="12"/>
  <c r="AU17" i="12"/>
  <c r="AS17" i="12"/>
  <c r="AR17" i="12"/>
  <c r="AQ18" i="12"/>
  <c r="AX16" i="13"/>
  <c r="BA15" i="13"/>
  <c r="AZ15" i="13"/>
  <c r="BB15" i="13"/>
  <c r="AY15" i="13"/>
  <c r="BF16" i="13"/>
  <c r="BI16" i="13"/>
  <c r="BH16" i="13"/>
  <c r="BG16" i="13"/>
  <c r="BE17" i="13"/>
  <c r="BO15" i="13"/>
  <c r="BP15" i="13"/>
  <c r="BM15" i="13"/>
  <c r="BN15" i="13"/>
  <c r="BL16" i="13"/>
  <c r="AN15" i="13"/>
  <c r="AK15" i="13"/>
  <c r="AM15" i="13"/>
  <c r="AL15" i="13"/>
  <c r="AJ16" i="13"/>
  <c r="AF42" i="13"/>
  <c r="AD42" i="13"/>
  <c r="AG42" i="13"/>
  <c r="AE42" i="13"/>
  <c r="AC43" i="13"/>
  <c r="BE43" i="12"/>
  <c r="BI42" i="12"/>
  <c r="BH42" i="12"/>
  <c r="BF42" i="12"/>
  <c r="BG42" i="12"/>
  <c r="AX43" i="12"/>
  <c r="BB42" i="12"/>
  <c r="AZ42" i="12"/>
  <c r="BA42" i="12"/>
  <c r="AY42" i="12"/>
  <c r="BH43" i="13"/>
  <c r="BF43" i="13"/>
  <c r="BI43" i="13"/>
  <c r="BG43" i="13"/>
  <c r="BE44" i="13"/>
  <c r="AC43" i="12"/>
  <c r="AG42" i="12"/>
  <c r="AF42" i="12"/>
  <c r="AD42" i="12"/>
  <c r="AE42" i="12"/>
  <c r="AR42" i="13"/>
  <c r="AS42" i="13"/>
  <c r="AU42" i="13"/>
  <c r="AT42" i="13"/>
  <c r="AQ43" i="13"/>
  <c r="BB42" i="13"/>
  <c r="AY42" i="13"/>
  <c r="BA42" i="13"/>
  <c r="AZ42" i="13"/>
  <c r="AX43" i="13"/>
  <c r="AE15" i="13"/>
  <c r="AD15" i="13"/>
  <c r="AG15" i="13"/>
  <c r="AF15" i="13"/>
  <c r="AC16" i="13"/>
  <c r="AD16" i="12"/>
  <c r="AF16" i="12"/>
  <c r="AE16" i="12"/>
  <c r="AG16" i="12"/>
  <c r="AC17" i="12"/>
  <c r="S15" i="1"/>
  <c r="V15" i="1"/>
  <c r="D51" i="4"/>
  <c r="C51" i="4"/>
  <c r="B51" i="4"/>
  <c r="B5" i="3"/>
  <c r="M38" i="1" s="1"/>
  <c r="A6" i="3"/>
  <c r="FR4" i="5" l="1"/>
  <c r="FZ4" i="5"/>
  <c r="GP4" i="5"/>
  <c r="HF4" i="5"/>
  <c r="HV4" i="5"/>
  <c r="IL4" i="5"/>
  <c r="JB4" i="5"/>
  <c r="FW4" i="5"/>
  <c r="GM4" i="5"/>
  <c r="HC4" i="5"/>
  <c r="HS4" i="5"/>
  <c r="II4" i="5"/>
  <c r="IY4" i="5"/>
  <c r="FT4" i="5"/>
  <c r="GJ4" i="5"/>
  <c r="GZ4" i="5"/>
  <c r="HP4" i="5"/>
  <c r="IF4" i="5"/>
  <c r="IV4" i="5"/>
  <c r="JL4" i="5"/>
  <c r="HQ4" i="5"/>
  <c r="FY4" i="5"/>
  <c r="IK4" i="5"/>
  <c r="HI4" i="5"/>
  <c r="GG4" i="5"/>
  <c r="HM4" i="5"/>
  <c r="FP4" i="5"/>
  <c r="GD4" i="5"/>
  <c r="GT4" i="5"/>
  <c r="HJ4" i="5"/>
  <c r="HZ4" i="5"/>
  <c r="IP4" i="5"/>
  <c r="JF4" i="5"/>
  <c r="GA4" i="5"/>
  <c r="GQ4" i="5"/>
  <c r="HG4" i="5"/>
  <c r="HW4" i="5"/>
  <c r="IM4" i="5"/>
  <c r="JC4" i="5"/>
  <c r="FX4" i="5"/>
  <c r="GN4" i="5"/>
  <c r="HD4" i="5"/>
  <c r="HT4" i="5"/>
  <c r="IJ4" i="5"/>
  <c r="IZ4" i="5"/>
  <c r="FU4" i="5"/>
  <c r="IG4" i="5"/>
  <c r="GO4" i="5"/>
  <c r="JA4" i="5"/>
  <c r="HY4" i="5"/>
  <c r="IS4" i="5"/>
  <c r="IC4" i="5"/>
  <c r="GH4" i="5"/>
  <c r="GX4" i="5"/>
  <c r="HN4" i="5"/>
  <c r="ID4" i="5"/>
  <c r="IT4" i="5"/>
  <c r="JJ4" i="5"/>
  <c r="GE4" i="5"/>
  <c r="GU4" i="5"/>
  <c r="HK4" i="5"/>
  <c r="IA4" i="5"/>
  <c r="IQ4" i="5"/>
  <c r="JG4" i="5"/>
  <c r="GB4" i="5"/>
  <c r="GR4" i="5"/>
  <c r="HH4" i="5"/>
  <c r="HX4" i="5"/>
  <c r="IN4" i="5"/>
  <c r="JD4" i="5"/>
  <c r="GK4" i="5"/>
  <c r="IW4" i="5"/>
  <c r="HE4" i="5"/>
  <c r="GC4" i="5"/>
  <c r="IO4" i="5"/>
  <c r="GW4" i="5"/>
  <c r="FV4" i="5"/>
  <c r="GL4" i="5"/>
  <c r="HB4" i="5"/>
  <c r="HR4" i="5"/>
  <c r="IH4" i="5"/>
  <c r="IX4" i="5"/>
  <c r="FS4" i="5"/>
  <c r="GI4" i="5"/>
  <c r="GY4" i="5"/>
  <c r="HO4" i="5"/>
  <c r="IE4" i="5"/>
  <c r="IU4" i="5"/>
  <c r="JK4" i="5"/>
  <c r="GF4" i="5"/>
  <c r="GV4" i="5"/>
  <c r="HL4" i="5"/>
  <c r="IB4" i="5"/>
  <c r="IR4" i="5"/>
  <c r="JH4" i="5"/>
  <c r="HA4" i="5"/>
  <c r="JM4" i="5"/>
  <c r="HU4" i="5"/>
  <c r="GS4" i="5"/>
  <c r="JE4" i="5"/>
  <c r="JI4" i="5"/>
  <c r="FQ5" i="5"/>
  <c r="AJ16" i="1"/>
  <c r="AL16" i="1" s="1"/>
  <c r="AK44" i="1"/>
  <c r="AJ45" i="1"/>
  <c r="AL45" i="1" s="1"/>
  <c r="H52" i="4"/>
  <c r="G52" i="4"/>
  <c r="F52" i="4"/>
  <c r="E52" i="4"/>
  <c r="D52" i="4"/>
  <c r="C52" i="4"/>
  <c r="AK15" i="1"/>
  <c r="A53" i="4"/>
  <c r="I53" i="4" s="1"/>
  <c r="B52" i="4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FH5" i="5"/>
  <c r="FI4" i="5"/>
  <c r="FD5" i="5"/>
  <c r="FE4" i="5"/>
  <c r="AM45" i="1"/>
  <c r="AN45" i="1" s="1"/>
  <c r="AO44" i="1"/>
  <c r="AG45" i="1"/>
  <c r="AI44" i="1"/>
  <c r="AH44" i="1"/>
  <c r="AD45" i="1"/>
  <c r="AF44" i="1"/>
  <c r="AE44" i="1"/>
  <c r="AA45" i="1"/>
  <c r="AC44" i="1"/>
  <c r="AB44" i="1"/>
  <c r="X45" i="1"/>
  <c r="Z44" i="1"/>
  <c r="Y44" i="1"/>
  <c r="U45" i="1"/>
  <c r="W44" i="1"/>
  <c r="V44" i="1"/>
  <c r="R45" i="1"/>
  <c r="T44" i="1"/>
  <c r="S44" i="1"/>
  <c r="AM16" i="1"/>
  <c r="AO16" i="1" s="1"/>
  <c r="AN15" i="1"/>
  <c r="AG16" i="1"/>
  <c r="AH16" i="1" s="1"/>
  <c r="AI15" i="1"/>
  <c r="AH15" i="1"/>
  <c r="AD16" i="1"/>
  <c r="AF15" i="1"/>
  <c r="AA16" i="1"/>
  <c r="AC15" i="1"/>
  <c r="X16" i="1"/>
  <c r="Z15" i="1"/>
  <c r="Y15" i="1"/>
  <c r="U17" i="1"/>
  <c r="W16" i="1"/>
  <c r="T16" i="1"/>
  <c r="AY43" i="13"/>
  <c r="AZ43" i="13"/>
  <c r="BA43" i="13"/>
  <c r="BB43" i="13"/>
  <c r="AX44" i="13"/>
  <c r="AX44" i="12"/>
  <c r="BB43" i="12"/>
  <c r="AY43" i="12"/>
  <c r="AZ43" i="12"/>
  <c r="BA43" i="12"/>
  <c r="BM16" i="13"/>
  <c r="BO16" i="13"/>
  <c r="BP16" i="13"/>
  <c r="BN16" i="13"/>
  <c r="BL17" i="13"/>
  <c r="AU16" i="13"/>
  <c r="AS16" i="13"/>
  <c r="AT16" i="13"/>
  <c r="AR16" i="13"/>
  <c r="AQ17" i="13"/>
  <c r="AQ44" i="12"/>
  <c r="AU43" i="12"/>
  <c r="AS43" i="12"/>
  <c r="AR43" i="12"/>
  <c r="AT43" i="12"/>
  <c r="AR43" i="13"/>
  <c r="AT43" i="13"/>
  <c r="AU43" i="13"/>
  <c r="AS43" i="13"/>
  <c r="AQ44" i="13"/>
  <c r="BE44" i="12"/>
  <c r="BI43" i="12"/>
  <c r="BH43" i="12"/>
  <c r="BG43" i="12"/>
  <c r="BF43" i="12"/>
  <c r="BF17" i="13"/>
  <c r="BG17" i="13"/>
  <c r="BI17" i="13"/>
  <c r="BH17" i="13"/>
  <c r="BE18" i="13"/>
  <c r="AK45" i="13"/>
  <c r="AN45" i="13"/>
  <c r="AL45" i="13"/>
  <c r="AM45" i="13"/>
  <c r="AJ46" i="13"/>
  <c r="BG17" i="12"/>
  <c r="BI17" i="12"/>
  <c r="BF17" i="12"/>
  <c r="BH17" i="12"/>
  <c r="BE18" i="12"/>
  <c r="AC44" i="12"/>
  <c r="AG43" i="12"/>
  <c r="AD43" i="12"/>
  <c r="AF43" i="12"/>
  <c r="AE43" i="12"/>
  <c r="AE43" i="13"/>
  <c r="AG43" i="13"/>
  <c r="AF43" i="13"/>
  <c r="AD43" i="13"/>
  <c r="AC44" i="13"/>
  <c r="AX17" i="13"/>
  <c r="AZ16" i="13"/>
  <c r="AY16" i="13"/>
  <c r="BB16" i="13"/>
  <c r="BA16" i="13"/>
  <c r="AJ17" i="12"/>
  <c r="AN16" i="12"/>
  <c r="AK16" i="12"/>
  <c r="AL16" i="12"/>
  <c r="AM16" i="12"/>
  <c r="AY16" i="12"/>
  <c r="BB16" i="12"/>
  <c r="BA16" i="12"/>
  <c r="AZ16" i="12"/>
  <c r="AX17" i="12"/>
  <c r="BG44" i="13"/>
  <c r="BI44" i="13"/>
  <c r="BH44" i="13"/>
  <c r="BF44" i="13"/>
  <c r="BE45" i="13"/>
  <c r="AM16" i="13"/>
  <c r="AN16" i="13"/>
  <c r="AL16" i="13"/>
  <c r="AK16" i="13"/>
  <c r="AJ17" i="13"/>
  <c r="AT18" i="12"/>
  <c r="AS18" i="12"/>
  <c r="AR18" i="12"/>
  <c r="AU18" i="12"/>
  <c r="AQ19" i="12"/>
  <c r="BL17" i="12"/>
  <c r="BP16" i="12"/>
  <c r="BO16" i="12"/>
  <c r="BN16" i="12"/>
  <c r="BM16" i="12"/>
  <c r="AK43" i="12"/>
  <c r="AN43" i="12"/>
  <c r="AM43" i="12"/>
  <c r="AL43" i="12"/>
  <c r="AJ44" i="12"/>
  <c r="AF17" i="12"/>
  <c r="AE17" i="12"/>
  <c r="AD17" i="12"/>
  <c r="AG17" i="12"/>
  <c r="AC18" i="12"/>
  <c r="AE16" i="13"/>
  <c r="AD16" i="13"/>
  <c r="AG16" i="13"/>
  <c r="AF16" i="13"/>
  <c r="AC17" i="13"/>
  <c r="S16" i="1"/>
  <c r="D5" i="2"/>
  <c r="O4" i="1" s="1"/>
  <c r="C5" i="2"/>
  <c r="N4" i="1" s="1"/>
  <c r="B5" i="2"/>
  <c r="M4" i="1" s="1"/>
  <c r="B6" i="3"/>
  <c r="M39" i="1" s="1"/>
  <c r="C6" i="3"/>
  <c r="N39" i="1" s="1"/>
  <c r="A7" i="3"/>
  <c r="FR5" i="5" l="1"/>
  <c r="GD5" i="5"/>
  <c r="GT5" i="5"/>
  <c r="HJ5" i="5"/>
  <c r="HZ5" i="5"/>
  <c r="IP5" i="5"/>
  <c r="JF5" i="5"/>
  <c r="GA5" i="5"/>
  <c r="GQ5" i="5"/>
  <c r="HG5" i="5"/>
  <c r="HW5" i="5"/>
  <c r="IM5" i="5"/>
  <c r="JC5" i="5"/>
  <c r="FX5" i="5"/>
  <c r="GN5" i="5"/>
  <c r="HD5" i="5"/>
  <c r="HT5" i="5"/>
  <c r="IJ5" i="5"/>
  <c r="IZ5" i="5"/>
  <c r="GG5" i="5"/>
  <c r="IS5" i="5"/>
  <c r="HA5" i="5"/>
  <c r="JM5" i="5"/>
  <c r="HU5" i="5"/>
  <c r="HY5" i="5"/>
  <c r="JE5" i="5"/>
  <c r="FP5" i="5"/>
  <c r="GH5" i="5"/>
  <c r="GX5" i="5"/>
  <c r="HN5" i="5"/>
  <c r="ID5" i="5"/>
  <c r="IT5" i="5"/>
  <c r="JJ5" i="5"/>
  <c r="GE5" i="5"/>
  <c r="GU5" i="5"/>
  <c r="HK5" i="5"/>
  <c r="IA5" i="5"/>
  <c r="IQ5" i="5"/>
  <c r="JG5" i="5"/>
  <c r="GB5" i="5"/>
  <c r="GR5" i="5"/>
  <c r="HH5" i="5"/>
  <c r="HX5" i="5"/>
  <c r="IN5" i="5"/>
  <c r="JD5" i="5"/>
  <c r="GW5" i="5"/>
  <c r="JI5" i="5"/>
  <c r="HQ5" i="5"/>
  <c r="FY5" i="5"/>
  <c r="IK5" i="5"/>
  <c r="GC5" i="5"/>
  <c r="FV5" i="5"/>
  <c r="GL5" i="5"/>
  <c r="HB5" i="5"/>
  <c r="HR5" i="5"/>
  <c r="IH5" i="5"/>
  <c r="IX5" i="5"/>
  <c r="FS5" i="5"/>
  <c r="GI5" i="5"/>
  <c r="GY5" i="5"/>
  <c r="HO5" i="5"/>
  <c r="IE5" i="5"/>
  <c r="IU5" i="5"/>
  <c r="JK5" i="5"/>
  <c r="GF5" i="5"/>
  <c r="GV5" i="5"/>
  <c r="HL5" i="5"/>
  <c r="IB5" i="5"/>
  <c r="IR5" i="5"/>
  <c r="JH5" i="5"/>
  <c r="HM5" i="5"/>
  <c r="FU5" i="5"/>
  <c r="IG5" i="5"/>
  <c r="GO5" i="5"/>
  <c r="JA5" i="5"/>
  <c r="IO5" i="5"/>
  <c r="FZ5" i="5"/>
  <c r="GP5" i="5"/>
  <c r="HF5" i="5"/>
  <c r="HV5" i="5"/>
  <c r="IL5" i="5"/>
  <c r="JB5" i="5"/>
  <c r="FW5" i="5"/>
  <c r="GM5" i="5"/>
  <c r="HC5" i="5"/>
  <c r="HS5" i="5"/>
  <c r="II5" i="5"/>
  <c r="IY5" i="5"/>
  <c r="FT5" i="5"/>
  <c r="GJ5" i="5"/>
  <c r="GZ5" i="5"/>
  <c r="HP5" i="5"/>
  <c r="IF5" i="5"/>
  <c r="IV5" i="5"/>
  <c r="JL5" i="5"/>
  <c r="IC5" i="5"/>
  <c r="GK5" i="5"/>
  <c r="IW5" i="5"/>
  <c r="HE5" i="5"/>
  <c r="HI5" i="5"/>
  <c r="GS5" i="5"/>
  <c r="FQ6" i="5"/>
  <c r="AJ17" i="1"/>
  <c r="AL17" i="1" s="1"/>
  <c r="AK16" i="1"/>
  <c r="AJ46" i="1"/>
  <c r="AL46" i="1" s="1"/>
  <c r="AK45" i="1"/>
  <c r="C53" i="4"/>
  <c r="G53" i="4"/>
  <c r="H53" i="4"/>
  <c r="A54" i="4"/>
  <c r="F53" i="4"/>
  <c r="E53" i="4"/>
  <c r="B53" i="4"/>
  <c r="D53" i="4"/>
  <c r="FH6" i="5"/>
  <c r="FI5" i="5"/>
  <c r="FD6" i="5"/>
  <c r="FE5" i="5"/>
  <c r="AM46" i="1"/>
  <c r="AN46" i="1" s="1"/>
  <c r="AO45" i="1"/>
  <c r="AG46" i="1"/>
  <c r="AI45" i="1"/>
  <c r="AH45" i="1"/>
  <c r="AD46" i="1"/>
  <c r="AF45" i="1"/>
  <c r="AE45" i="1"/>
  <c r="AA46" i="1"/>
  <c r="AC45" i="1"/>
  <c r="AB45" i="1"/>
  <c r="X46" i="1"/>
  <c r="Z45" i="1"/>
  <c r="Y45" i="1"/>
  <c r="U46" i="1"/>
  <c r="W45" i="1"/>
  <c r="V45" i="1"/>
  <c r="R46" i="1"/>
  <c r="T45" i="1"/>
  <c r="S45" i="1"/>
  <c r="AM17" i="1"/>
  <c r="AO17" i="1" s="1"/>
  <c r="AN16" i="1"/>
  <c r="AG17" i="1"/>
  <c r="AI16" i="1"/>
  <c r="AD17" i="1"/>
  <c r="AE17" i="1" s="1"/>
  <c r="AF16" i="1"/>
  <c r="AE16" i="1"/>
  <c r="AA17" i="1"/>
  <c r="AB17" i="1" s="1"/>
  <c r="AC16" i="1"/>
  <c r="AB16" i="1"/>
  <c r="X17" i="1"/>
  <c r="Z16" i="1"/>
  <c r="Y16" i="1"/>
  <c r="U18" i="1"/>
  <c r="V18" i="1" s="1"/>
  <c r="W17" i="1"/>
  <c r="T17" i="1"/>
  <c r="AL44" i="12"/>
  <c r="AM44" i="12"/>
  <c r="AK44" i="12"/>
  <c r="AN44" i="12"/>
  <c r="AJ45" i="12"/>
  <c r="BH45" i="13"/>
  <c r="BF45" i="13"/>
  <c r="BI45" i="13"/>
  <c r="BG45" i="13"/>
  <c r="BE46" i="13"/>
  <c r="AG44" i="13"/>
  <c r="AF44" i="13"/>
  <c r="AD44" i="13"/>
  <c r="AE44" i="13"/>
  <c r="AC45" i="13"/>
  <c r="BI18" i="13"/>
  <c r="BH18" i="13"/>
  <c r="BG18" i="13"/>
  <c r="BF18" i="13"/>
  <c r="BE19" i="13"/>
  <c r="AU17" i="13"/>
  <c r="AR17" i="13"/>
  <c r="AS17" i="13"/>
  <c r="AT17" i="13"/>
  <c r="AQ18" i="13"/>
  <c r="BL18" i="12"/>
  <c r="BP17" i="12"/>
  <c r="BN17" i="12"/>
  <c r="BM17" i="12"/>
  <c r="BO17" i="12"/>
  <c r="BB17" i="12"/>
  <c r="AY17" i="12"/>
  <c r="AZ17" i="12"/>
  <c r="BA17" i="12"/>
  <c r="AX18" i="12"/>
  <c r="AC45" i="12"/>
  <c r="AG44" i="12"/>
  <c r="AD44" i="12"/>
  <c r="AE44" i="12"/>
  <c r="AF44" i="12"/>
  <c r="BE45" i="12"/>
  <c r="BI44" i="12"/>
  <c r="BG44" i="12"/>
  <c r="BH44" i="12"/>
  <c r="BF44" i="12"/>
  <c r="BP17" i="13"/>
  <c r="BN17" i="13"/>
  <c r="BO17" i="13"/>
  <c r="BM17" i="13"/>
  <c r="BL18" i="13"/>
  <c r="AT19" i="12"/>
  <c r="AU19" i="12"/>
  <c r="AS19" i="12"/>
  <c r="AR19" i="12"/>
  <c r="AQ20" i="12"/>
  <c r="AJ18" i="12"/>
  <c r="AN17" i="12"/>
  <c r="AM17" i="12"/>
  <c r="AL17" i="12"/>
  <c r="AK17" i="12"/>
  <c r="BH18" i="12"/>
  <c r="BG18" i="12"/>
  <c r="BF18" i="12"/>
  <c r="BI18" i="12"/>
  <c r="BE19" i="12"/>
  <c r="AR44" i="13"/>
  <c r="AS44" i="13"/>
  <c r="AT44" i="13"/>
  <c r="AU44" i="13"/>
  <c r="AQ45" i="13"/>
  <c r="AX45" i="12"/>
  <c r="BB44" i="12"/>
  <c r="BA44" i="12"/>
  <c r="AZ44" i="12"/>
  <c r="AY44" i="12"/>
  <c r="AL17" i="13"/>
  <c r="AM17" i="13"/>
  <c r="AN17" i="13"/>
  <c r="AK17" i="13"/>
  <c r="AJ18" i="13"/>
  <c r="AX18" i="13"/>
  <c r="AY17" i="13"/>
  <c r="BB17" i="13"/>
  <c r="BA17" i="13"/>
  <c r="AZ17" i="13"/>
  <c r="AK46" i="13"/>
  <c r="AM46" i="13"/>
  <c r="AL46" i="13"/>
  <c r="AN46" i="13"/>
  <c r="AJ47" i="13"/>
  <c r="AQ45" i="12"/>
  <c r="AU44" i="12"/>
  <c r="AT44" i="12"/>
  <c r="AS44" i="12"/>
  <c r="AR44" i="12"/>
  <c r="BB44" i="13"/>
  <c r="AZ44" i="13"/>
  <c r="BA44" i="13"/>
  <c r="AY44" i="13"/>
  <c r="AX45" i="13"/>
  <c r="AD17" i="13"/>
  <c r="AG17" i="13"/>
  <c r="AF17" i="13"/>
  <c r="AE17" i="13"/>
  <c r="AC18" i="13"/>
  <c r="AE18" i="12"/>
  <c r="AD18" i="12"/>
  <c r="AF18" i="12"/>
  <c r="AG18" i="12"/>
  <c r="AC19" i="12"/>
  <c r="AJ47" i="1"/>
  <c r="AL47" i="1" s="1"/>
  <c r="V17" i="1"/>
  <c r="S17" i="1"/>
  <c r="C6" i="2"/>
  <c r="N5" i="1" s="1"/>
  <c r="B6" i="2"/>
  <c r="M5" i="1" s="1"/>
  <c r="D6" i="2"/>
  <c r="O5" i="1" s="1"/>
  <c r="B7" i="3"/>
  <c r="M40" i="1" s="1"/>
  <c r="C7" i="3"/>
  <c r="N40" i="1" s="1"/>
  <c r="A8" i="3"/>
  <c r="FR6" i="5" l="1"/>
  <c r="GD6" i="5"/>
  <c r="GT6" i="5"/>
  <c r="HJ6" i="5"/>
  <c r="HZ6" i="5"/>
  <c r="IP6" i="5"/>
  <c r="JF6" i="5"/>
  <c r="GA6" i="5"/>
  <c r="GQ6" i="5"/>
  <c r="HG6" i="5"/>
  <c r="HW6" i="5"/>
  <c r="IM6" i="5"/>
  <c r="JC6" i="5"/>
  <c r="FX6" i="5"/>
  <c r="GN6" i="5"/>
  <c r="HD6" i="5"/>
  <c r="HT6" i="5"/>
  <c r="IJ6" i="5"/>
  <c r="IZ6" i="5"/>
  <c r="GC6" i="5"/>
  <c r="IO6" i="5"/>
  <c r="HM6" i="5"/>
  <c r="FU6" i="5"/>
  <c r="IG6" i="5"/>
  <c r="IK6" i="5"/>
  <c r="HU6" i="5"/>
  <c r="FP6" i="5"/>
  <c r="GH6" i="5"/>
  <c r="GX6" i="5"/>
  <c r="HN6" i="5"/>
  <c r="ID6" i="5"/>
  <c r="IT6" i="5"/>
  <c r="JJ6" i="5"/>
  <c r="GE6" i="5"/>
  <c r="GU6" i="5"/>
  <c r="HK6" i="5"/>
  <c r="IA6" i="5"/>
  <c r="IQ6" i="5"/>
  <c r="JG6" i="5"/>
  <c r="GB6" i="5"/>
  <c r="GR6" i="5"/>
  <c r="HH6" i="5"/>
  <c r="HX6" i="5"/>
  <c r="IN6" i="5"/>
  <c r="JD6" i="5"/>
  <c r="GS6" i="5"/>
  <c r="JE6" i="5"/>
  <c r="IC6" i="5"/>
  <c r="GK6" i="5"/>
  <c r="IW6" i="5"/>
  <c r="GO6" i="5"/>
  <c r="FV6" i="5"/>
  <c r="GL6" i="5"/>
  <c r="HB6" i="5"/>
  <c r="HR6" i="5"/>
  <c r="IH6" i="5"/>
  <c r="IX6" i="5"/>
  <c r="FS6" i="5"/>
  <c r="GI6" i="5"/>
  <c r="GY6" i="5"/>
  <c r="HO6" i="5"/>
  <c r="IE6" i="5"/>
  <c r="IU6" i="5"/>
  <c r="JK6" i="5"/>
  <c r="GF6" i="5"/>
  <c r="GV6" i="5"/>
  <c r="HL6" i="5"/>
  <c r="IB6" i="5"/>
  <c r="IR6" i="5"/>
  <c r="JH6" i="5"/>
  <c r="HI6" i="5"/>
  <c r="GG6" i="5"/>
  <c r="IS6" i="5"/>
  <c r="HA6" i="5"/>
  <c r="JM6" i="5"/>
  <c r="JA6" i="5"/>
  <c r="FZ6" i="5"/>
  <c r="GP6" i="5"/>
  <c r="HF6" i="5"/>
  <c r="HV6" i="5"/>
  <c r="IL6" i="5"/>
  <c r="JB6" i="5"/>
  <c r="FW6" i="5"/>
  <c r="GM6" i="5"/>
  <c r="HC6" i="5"/>
  <c r="HS6" i="5"/>
  <c r="II6" i="5"/>
  <c r="IY6" i="5"/>
  <c r="FT6" i="5"/>
  <c r="GJ6" i="5"/>
  <c r="GZ6" i="5"/>
  <c r="HP6" i="5"/>
  <c r="IF6" i="5"/>
  <c r="IV6" i="5"/>
  <c r="JL6" i="5"/>
  <c r="HY6" i="5"/>
  <c r="GW6" i="5"/>
  <c r="JI6" i="5"/>
  <c r="HQ6" i="5"/>
  <c r="FY6" i="5"/>
  <c r="HE6" i="5"/>
  <c r="FQ7" i="5"/>
  <c r="AK17" i="1"/>
  <c r="AJ18" i="1"/>
  <c r="AL18" i="1" s="1"/>
  <c r="AK46" i="1"/>
  <c r="C54" i="4"/>
  <c r="I54" i="4"/>
  <c r="F54" i="4"/>
  <c r="G54" i="4"/>
  <c r="H54" i="4"/>
  <c r="B54" i="4"/>
  <c r="D54" i="4"/>
  <c r="A55" i="4"/>
  <c r="E54" i="4"/>
  <c r="FH7" i="5"/>
  <c r="FI6" i="5"/>
  <c r="FD7" i="5"/>
  <c r="FE6" i="5"/>
  <c r="AM47" i="1"/>
  <c r="AN47" i="1" s="1"/>
  <c r="AO46" i="1"/>
  <c r="AG47" i="1"/>
  <c r="AI46" i="1"/>
  <c r="AH46" i="1"/>
  <c r="AD47" i="1"/>
  <c r="AF46" i="1"/>
  <c r="AE46" i="1"/>
  <c r="AA47" i="1"/>
  <c r="AC46" i="1"/>
  <c r="AB46" i="1"/>
  <c r="X47" i="1"/>
  <c r="Z46" i="1"/>
  <c r="Y46" i="1"/>
  <c r="U47" i="1"/>
  <c r="W46" i="1"/>
  <c r="V46" i="1"/>
  <c r="R47" i="1"/>
  <c r="T46" i="1"/>
  <c r="S46" i="1"/>
  <c r="AM18" i="1"/>
  <c r="AO18" i="1" s="1"/>
  <c r="AN17" i="1"/>
  <c r="AG18" i="1"/>
  <c r="AI17" i="1"/>
  <c r="AH17" i="1"/>
  <c r="AD18" i="1"/>
  <c r="AF17" i="1"/>
  <c r="AA18" i="1"/>
  <c r="AB18" i="1" s="1"/>
  <c r="AC17" i="1"/>
  <c r="X18" i="1"/>
  <c r="Z17" i="1"/>
  <c r="Y17" i="1"/>
  <c r="U19" i="1"/>
  <c r="V19" i="1" s="1"/>
  <c r="W18" i="1"/>
  <c r="T18" i="1"/>
  <c r="BA45" i="13"/>
  <c r="AZ45" i="13"/>
  <c r="AY45" i="13"/>
  <c r="BB45" i="13"/>
  <c r="AX46" i="13"/>
  <c r="AL18" i="13"/>
  <c r="AK18" i="13"/>
  <c r="AN18" i="13"/>
  <c r="AM18" i="13"/>
  <c r="AJ19" i="13"/>
  <c r="AJ19" i="12"/>
  <c r="AN18" i="12"/>
  <c r="AM18" i="12"/>
  <c r="AL18" i="12"/>
  <c r="AK18" i="12"/>
  <c r="AC46" i="12"/>
  <c r="AG45" i="12"/>
  <c r="AF45" i="12"/>
  <c r="AE45" i="12"/>
  <c r="AD45" i="12"/>
  <c r="BG19" i="13"/>
  <c r="BI19" i="13"/>
  <c r="BF19" i="13"/>
  <c r="BH19" i="13"/>
  <c r="BE20" i="13"/>
  <c r="AQ46" i="12"/>
  <c r="AU45" i="12"/>
  <c r="AT45" i="12"/>
  <c r="AS45" i="12"/>
  <c r="AR45" i="12"/>
  <c r="AX46" i="12"/>
  <c r="BB45" i="12"/>
  <c r="AZ45" i="12"/>
  <c r="AY45" i="12"/>
  <c r="BA45" i="12"/>
  <c r="AT20" i="12"/>
  <c r="AR20" i="12"/>
  <c r="AU20" i="12"/>
  <c r="AS20" i="12"/>
  <c r="AQ21" i="12"/>
  <c r="AY18" i="12"/>
  <c r="BB18" i="12"/>
  <c r="BA18" i="12"/>
  <c r="AZ18" i="12"/>
  <c r="AX19" i="12"/>
  <c r="AG45" i="13"/>
  <c r="AE45" i="13"/>
  <c r="AD45" i="13"/>
  <c r="AF45" i="13"/>
  <c r="AC46" i="13"/>
  <c r="AL47" i="13"/>
  <c r="AK47" i="13"/>
  <c r="AM47" i="13"/>
  <c r="AN47" i="13"/>
  <c r="AJ48" i="13"/>
  <c r="AU45" i="13"/>
  <c r="AS45" i="13"/>
  <c r="AT45" i="13"/>
  <c r="AR45" i="13"/>
  <c r="AQ46" i="13"/>
  <c r="BO18" i="13"/>
  <c r="BN18" i="13"/>
  <c r="BM18" i="13"/>
  <c r="BP18" i="13"/>
  <c r="BL19" i="13"/>
  <c r="BL19" i="12"/>
  <c r="BP18" i="12"/>
  <c r="BO18" i="12"/>
  <c r="BM18" i="12"/>
  <c r="BN18" i="12"/>
  <c r="BI46" i="13"/>
  <c r="BG46" i="13"/>
  <c r="BF46" i="13"/>
  <c r="BH46" i="13"/>
  <c r="BE47" i="13"/>
  <c r="AX19" i="13"/>
  <c r="BB18" i="13"/>
  <c r="AZ18" i="13"/>
  <c r="BA18" i="13"/>
  <c r="AY18" i="13"/>
  <c r="BG19" i="12"/>
  <c r="BI19" i="12"/>
  <c r="BH19" i="12"/>
  <c r="BF19" i="12"/>
  <c r="BE20" i="12"/>
  <c r="BE46" i="12"/>
  <c r="BI45" i="12"/>
  <c r="BF45" i="12"/>
  <c r="BG45" i="12"/>
  <c r="BH45" i="12"/>
  <c r="AR18" i="13"/>
  <c r="AS18" i="13"/>
  <c r="AT18" i="13"/>
  <c r="AU18" i="13"/>
  <c r="AQ19" i="13"/>
  <c r="AK45" i="12"/>
  <c r="AM45" i="12"/>
  <c r="AN45" i="12"/>
  <c r="AL45" i="12"/>
  <c r="AJ46" i="12"/>
  <c r="AF19" i="12"/>
  <c r="AE19" i="12"/>
  <c r="AD19" i="12"/>
  <c r="AG19" i="12"/>
  <c r="AC20" i="12"/>
  <c r="AF18" i="13"/>
  <c r="AD18" i="13"/>
  <c r="AG18" i="13"/>
  <c r="AE18" i="13"/>
  <c r="AC19" i="13"/>
  <c r="AK47" i="1"/>
  <c r="AJ48" i="1"/>
  <c r="AL48" i="1" s="1"/>
  <c r="S18" i="1"/>
  <c r="D7" i="2"/>
  <c r="O6" i="1" s="1"/>
  <c r="C7" i="2"/>
  <c r="N6" i="1" s="1"/>
  <c r="B7" i="2"/>
  <c r="M6" i="1" s="1"/>
  <c r="B8" i="3"/>
  <c r="M41" i="1" s="1"/>
  <c r="C8" i="3"/>
  <c r="N41" i="1" s="1"/>
  <c r="A9" i="3"/>
  <c r="AJ19" i="1" l="1"/>
  <c r="AL19" i="1" s="1"/>
  <c r="AK18" i="1"/>
  <c r="FR7" i="5"/>
  <c r="GD7" i="5"/>
  <c r="GT7" i="5"/>
  <c r="FW7" i="5"/>
  <c r="GM7" i="5"/>
  <c r="FT7" i="5"/>
  <c r="GJ7" i="5"/>
  <c r="GZ7" i="5"/>
  <c r="HC7" i="5"/>
  <c r="HT7" i="5"/>
  <c r="IJ7" i="5"/>
  <c r="IZ7" i="5"/>
  <c r="GC7" i="5"/>
  <c r="HM7" i="5"/>
  <c r="IC7" i="5"/>
  <c r="IS7" i="5"/>
  <c r="JI7" i="5"/>
  <c r="HF7" i="5"/>
  <c r="HV7" i="5"/>
  <c r="IL7" i="5"/>
  <c r="JB7" i="5"/>
  <c r="HS7" i="5"/>
  <c r="HW7" i="5"/>
  <c r="HK7" i="5"/>
  <c r="GK7" i="5"/>
  <c r="IU7" i="5"/>
  <c r="FP7" i="5"/>
  <c r="GH7" i="5"/>
  <c r="GX7" i="5"/>
  <c r="GA7" i="5"/>
  <c r="GQ7" i="5"/>
  <c r="FX7" i="5"/>
  <c r="GN7" i="5"/>
  <c r="HD7" i="5"/>
  <c r="HH7" i="5"/>
  <c r="HX7" i="5"/>
  <c r="IN7" i="5"/>
  <c r="JD7" i="5"/>
  <c r="GS7" i="5"/>
  <c r="HQ7" i="5"/>
  <c r="IG7" i="5"/>
  <c r="IW7" i="5"/>
  <c r="JM7" i="5"/>
  <c r="HJ7" i="5"/>
  <c r="HZ7" i="5"/>
  <c r="IP7" i="5"/>
  <c r="JF7" i="5"/>
  <c r="II7" i="5"/>
  <c r="IM7" i="5"/>
  <c r="IA7" i="5"/>
  <c r="JK7" i="5"/>
  <c r="FV7" i="5"/>
  <c r="GL7" i="5"/>
  <c r="HB7" i="5"/>
  <c r="GE7" i="5"/>
  <c r="GU7" i="5"/>
  <c r="GB7" i="5"/>
  <c r="GR7" i="5"/>
  <c r="FY7" i="5"/>
  <c r="HL7" i="5"/>
  <c r="IB7" i="5"/>
  <c r="IR7" i="5"/>
  <c r="JH7" i="5"/>
  <c r="HE7" i="5"/>
  <c r="HU7" i="5"/>
  <c r="IK7" i="5"/>
  <c r="JA7" i="5"/>
  <c r="GG7" i="5"/>
  <c r="HN7" i="5"/>
  <c r="ID7" i="5"/>
  <c r="IT7" i="5"/>
  <c r="JJ7" i="5"/>
  <c r="IY7" i="5"/>
  <c r="JC7" i="5"/>
  <c r="IQ7" i="5"/>
  <c r="HO7" i="5"/>
  <c r="FZ7" i="5"/>
  <c r="GP7" i="5"/>
  <c r="FS7" i="5"/>
  <c r="GI7" i="5"/>
  <c r="GY7" i="5"/>
  <c r="GF7" i="5"/>
  <c r="GV7" i="5"/>
  <c r="GO7" i="5"/>
  <c r="HP7" i="5"/>
  <c r="IF7" i="5"/>
  <c r="IV7" i="5"/>
  <c r="JL7" i="5"/>
  <c r="HI7" i="5"/>
  <c r="HY7" i="5"/>
  <c r="IO7" i="5"/>
  <c r="JE7" i="5"/>
  <c r="GW7" i="5"/>
  <c r="HR7" i="5"/>
  <c r="IH7" i="5"/>
  <c r="IX7" i="5"/>
  <c r="HA7" i="5"/>
  <c r="HG7" i="5"/>
  <c r="FU7" i="5"/>
  <c r="JG7" i="5"/>
  <c r="IE7" i="5"/>
  <c r="FQ8" i="5"/>
  <c r="E55" i="4"/>
  <c r="I55" i="4"/>
  <c r="A56" i="4"/>
  <c r="A57" i="4" s="1"/>
  <c r="I57" i="4" s="1"/>
  <c r="D55" i="4"/>
  <c r="C55" i="4"/>
  <c r="B55" i="4"/>
  <c r="F55" i="4"/>
  <c r="G55" i="4"/>
  <c r="H55" i="4"/>
  <c r="FH8" i="5"/>
  <c r="FI7" i="5"/>
  <c r="FD8" i="5"/>
  <c r="FE7" i="5"/>
  <c r="AM48" i="1"/>
  <c r="AN48" i="1" s="1"/>
  <c r="AO47" i="1"/>
  <c r="AG48" i="1"/>
  <c r="AI47" i="1"/>
  <c r="AH47" i="1"/>
  <c r="AD48" i="1"/>
  <c r="AF47" i="1"/>
  <c r="AE47" i="1"/>
  <c r="AA48" i="1"/>
  <c r="AC47" i="1"/>
  <c r="AB47" i="1"/>
  <c r="X48" i="1"/>
  <c r="Z47" i="1"/>
  <c r="Y47" i="1"/>
  <c r="U48" i="1"/>
  <c r="W47" i="1"/>
  <c r="V47" i="1"/>
  <c r="R48" i="1"/>
  <c r="T47" i="1"/>
  <c r="S47" i="1"/>
  <c r="AM19" i="1"/>
  <c r="AO19" i="1" s="1"/>
  <c r="AN18" i="1"/>
  <c r="AG19" i="1"/>
  <c r="AI18" i="1"/>
  <c r="AH18" i="1"/>
  <c r="AD19" i="1"/>
  <c r="AF18" i="1"/>
  <c r="AE18" i="1"/>
  <c r="AA19" i="1"/>
  <c r="AC18" i="1"/>
  <c r="X19" i="1"/>
  <c r="Z18" i="1"/>
  <c r="Y18" i="1"/>
  <c r="U20" i="1"/>
  <c r="V20" i="1" s="1"/>
  <c r="W19" i="1"/>
  <c r="T19" i="1"/>
  <c r="AL46" i="12"/>
  <c r="AM46" i="12"/>
  <c r="AK46" i="12"/>
  <c r="AN46" i="12"/>
  <c r="AJ47" i="12"/>
  <c r="AX20" i="13"/>
  <c r="BA19" i="13"/>
  <c r="AZ19" i="13"/>
  <c r="BB19" i="13"/>
  <c r="AY19" i="13"/>
  <c r="AR46" i="13"/>
  <c r="AS46" i="13"/>
  <c r="AU46" i="13"/>
  <c r="AT46" i="13"/>
  <c r="AQ47" i="13"/>
  <c r="AS21" i="12"/>
  <c r="AT21" i="12"/>
  <c r="AU21" i="12"/>
  <c r="AR21" i="12"/>
  <c r="AQ22" i="12"/>
  <c r="AC47" i="12"/>
  <c r="AG46" i="12"/>
  <c r="AF46" i="12"/>
  <c r="AE46" i="12"/>
  <c r="AD46" i="12"/>
  <c r="AR19" i="13"/>
  <c r="AT19" i="13"/>
  <c r="AS19" i="13"/>
  <c r="AU19" i="13"/>
  <c r="AQ20" i="13"/>
  <c r="BH47" i="13"/>
  <c r="BF47" i="13"/>
  <c r="BI47" i="13"/>
  <c r="BG47" i="13"/>
  <c r="BE48" i="13"/>
  <c r="AN48" i="13"/>
  <c r="AK48" i="13"/>
  <c r="AL48" i="13"/>
  <c r="AM48" i="13"/>
  <c r="AJ49" i="13"/>
  <c r="AX47" i="12"/>
  <c r="BB46" i="12"/>
  <c r="AZ46" i="12"/>
  <c r="AY46" i="12"/>
  <c r="BA46" i="12"/>
  <c r="AJ20" i="12"/>
  <c r="AN19" i="12"/>
  <c r="AK19" i="12"/>
  <c r="AM19" i="12"/>
  <c r="AL19" i="12"/>
  <c r="BE47" i="12"/>
  <c r="BI46" i="12"/>
  <c r="BG46" i="12"/>
  <c r="BH46" i="12"/>
  <c r="BF46" i="12"/>
  <c r="BL20" i="12"/>
  <c r="BP19" i="12"/>
  <c r="BO19" i="12"/>
  <c r="BM19" i="12"/>
  <c r="BN19" i="12"/>
  <c r="AF46" i="13"/>
  <c r="AD46" i="13"/>
  <c r="AE46" i="13"/>
  <c r="AG46" i="13"/>
  <c r="AC47" i="13"/>
  <c r="AQ47" i="12"/>
  <c r="AU46" i="12"/>
  <c r="AR46" i="12"/>
  <c r="AT46" i="12"/>
  <c r="AS46" i="12"/>
  <c r="AN19" i="13"/>
  <c r="AK19" i="13"/>
  <c r="AL19" i="13"/>
  <c r="AM19" i="13"/>
  <c r="AJ20" i="13"/>
  <c r="BF20" i="12"/>
  <c r="BH20" i="12"/>
  <c r="BG20" i="12"/>
  <c r="BI20" i="12"/>
  <c r="BE21" i="12"/>
  <c r="BO19" i="13"/>
  <c r="BP19" i="13"/>
  <c r="BM19" i="13"/>
  <c r="BN19" i="13"/>
  <c r="BL20" i="13"/>
  <c r="AZ19" i="12"/>
  <c r="AY19" i="12"/>
  <c r="BB19" i="12"/>
  <c r="BA19" i="12"/>
  <c r="AX20" i="12"/>
  <c r="BI20" i="13"/>
  <c r="BF20" i="13"/>
  <c r="BG20" i="13"/>
  <c r="BH20" i="13"/>
  <c r="BE21" i="13"/>
  <c r="BB46" i="13"/>
  <c r="AY46" i="13"/>
  <c r="BA46" i="13"/>
  <c r="AZ46" i="13"/>
  <c r="AX47" i="13"/>
  <c r="AD19" i="13"/>
  <c r="AG19" i="13"/>
  <c r="AF19" i="13"/>
  <c r="AE19" i="13"/>
  <c r="AC20" i="13"/>
  <c r="AF20" i="12"/>
  <c r="AE20" i="12"/>
  <c r="AD20" i="12"/>
  <c r="AG20" i="12"/>
  <c r="AC21" i="12"/>
  <c r="AJ49" i="1"/>
  <c r="AL49" i="1" s="1"/>
  <c r="AK48" i="1"/>
  <c r="AK19" i="1"/>
  <c r="S19" i="1"/>
  <c r="C8" i="2"/>
  <c r="N7" i="1" s="1"/>
  <c r="B8" i="2"/>
  <c r="M7" i="1" s="1"/>
  <c r="D8" i="2"/>
  <c r="O7" i="1" s="1"/>
  <c r="B9" i="3"/>
  <c r="M42" i="1" s="1"/>
  <c r="C9" i="3"/>
  <c r="N42" i="1" s="1"/>
  <c r="A10" i="3"/>
  <c r="AJ20" i="1" l="1"/>
  <c r="AL20" i="1" s="1"/>
  <c r="FR8" i="5"/>
  <c r="GB8" i="5"/>
  <c r="GR8" i="5"/>
  <c r="HH8" i="5"/>
  <c r="HX8" i="5"/>
  <c r="IN8" i="5"/>
  <c r="JD8" i="5"/>
  <c r="FY8" i="5"/>
  <c r="GO8" i="5"/>
  <c r="HE8" i="5"/>
  <c r="HU8" i="5"/>
  <c r="IK8" i="5"/>
  <c r="JA8" i="5"/>
  <c r="FV8" i="5"/>
  <c r="GL8" i="5"/>
  <c r="HB8" i="5"/>
  <c r="HR8" i="5"/>
  <c r="IH8" i="5"/>
  <c r="IX8" i="5"/>
  <c r="FS8" i="5"/>
  <c r="IE8" i="5"/>
  <c r="GM8" i="5"/>
  <c r="IY8" i="5"/>
  <c r="HW8" i="5"/>
  <c r="GE8" i="5"/>
  <c r="HK8" i="5"/>
  <c r="FP8" i="5"/>
  <c r="GF8" i="5"/>
  <c r="GV8" i="5"/>
  <c r="HL8" i="5"/>
  <c r="IB8" i="5"/>
  <c r="IR8" i="5"/>
  <c r="JH8" i="5"/>
  <c r="GC8" i="5"/>
  <c r="GS8" i="5"/>
  <c r="HI8" i="5"/>
  <c r="HY8" i="5"/>
  <c r="IO8" i="5"/>
  <c r="JE8" i="5"/>
  <c r="FZ8" i="5"/>
  <c r="GP8" i="5"/>
  <c r="HF8" i="5"/>
  <c r="HV8" i="5"/>
  <c r="IL8" i="5"/>
  <c r="JB8" i="5"/>
  <c r="GI8" i="5"/>
  <c r="IU8" i="5"/>
  <c r="HC8" i="5"/>
  <c r="GA8" i="5"/>
  <c r="IM8" i="5"/>
  <c r="IQ8" i="5"/>
  <c r="FT8" i="5"/>
  <c r="GJ8" i="5"/>
  <c r="GZ8" i="5"/>
  <c r="HP8" i="5"/>
  <c r="IF8" i="5"/>
  <c r="IV8" i="5"/>
  <c r="JL8" i="5"/>
  <c r="GG8" i="5"/>
  <c r="GW8" i="5"/>
  <c r="HM8" i="5"/>
  <c r="IC8" i="5"/>
  <c r="IS8" i="5"/>
  <c r="JI8" i="5"/>
  <c r="GD8" i="5"/>
  <c r="GT8" i="5"/>
  <c r="HJ8" i="5"/>
  <c r="HZ8" i="5"/>
  <c r="IP8" i="5"/>
  <c r="JF8" i="5"/>
  <c r="GY8" i="5"/>
  <c r="JK8" i="5"/>
  <c r="HS8" i="5"/>
  <c r="GQ8" i="5"/>
  <c r="JC8" i="5"/>
  <c r="GU8" i="5"/>
  <c r="FX8" i="5"/>
  <c r="GN8" i="5"/>
  <c r="HD8" i="5"/>
  <c r="HT8" i="5"/>
  <c r="IJ8" i="5"/>
  <c r="IZ8" i="5"/>
  <c r="FU8" i="5"/>
  <c r="GK8" i="5"/>
  <c r="HA8" i="5"/>
  <c r="HQ8" i="5"/>
  <c r="IG8" i="5"/>
  <c r="IW8" i="5"/>
  <c r="JM8" i="5"/>
  <c r="GH8" i="5"/>
  <c r="GX8" i="5"/>
  <c r="HN8" i="5"/>
  <c r="ID8" i="5"/>
  <c r="IT8" i="5"/>
  <c r="JJ8" i="5"/>
  <c r="HO8" i="5"/>
  <c r="FW8" i="5"/>
  <c r="II8" i="5"/>
  <c r="HG8" i="5"/>
  <c r="IA8" i="5"/>
  <c r="JG8" i="5"/>
  <c r="FQ9" i="5"/>
  <c r="D56" i="4"/>
  <c r="B56" i="4"/>
  <c r="C56" i="4"/>
  <c r="H56" i="4"/>
  <c r="I56" i="4"/>
  <c r="E56" i="4"/>
  <c r="F56" i="4"/>
  <c r="G56" i="4"/>
  <c r="G57" i="4"/>
  <c r="H57" i="4"/>
  <c r="F57" i="4"/>
  <c r="E57" i="4"/>
  <c r="FH9" i="5"/>
  <c r="FI8" i="5"/>
  <c r="FD9" i="5"/>
  <c r="FE8" i="5"/>
  <c r="AM49" i="1"/>
  <c r="AN49" i="1" s="1"/>
  <c r="AO48" i="1"/>
  <c r="AG49" i="1"/>
  <c r="AI48" i="1"/>
  <c r="AH48" i="1"/>
  <c r="AD49" i="1"/>
  <c r="AF48" i="1"/>
  <c r="AE48" i="1"/>
  <c r="AA49" i="1"/>
  <c r="AC48" i="1"/>
  <c r="AB48" i="1"/>
  <c r="X49" i="1"/>
  <c r="Z48" i="1"/>
  <c r="Y48" i="1"/>
  <c r="U49" i="1"/>
  <c r="W48" i="1"/>
  <c r="V48" i="1"/>
  <c r="R49" i="1"/>
  <c r="T48" i="1"/>
  <c r="S48" i="1"/>
  <c r="AM20" i="1"/>
  <c r="AO20" i="1" s="1"/>
  <c r="AN19" i="1"/>
  <c r="AG20" i="1"/>
  <c r="AH20" i="1" s="1"/>
  <c r="AI19" i="1"/>
  <c r="AH19" i="1"/>
  <c r="AD20" i="1"/>
  <c r="AF19" i="1"/>
  <c r="AE19" i="1"/>
  <c r="AA20" i="1"/>
  <c r="AC19" i="1"/>
  <c r="AB19" i="1"/>
  <c r="X20" i="1"/>
  <c r="Z19" i="1"/>
  <c r="Y19" i="1"/>
  <c r="U21" i="1"/>
  <c r="V21" i="1" s="1"/>
  <c r="W20" i="1"/>
  <c r="T20" i="1"/>
  <c r="AY47" i="13"/>
  <c r="BA47" i="13"/>
  <c r="BB47" i="13"/>
  <c r="AZ47" i="13"/>
  <c r="AX48" i="13"/>
  <c r="BH21" i="12"/>
  <c r="BF21" i="12"/>
  <c r="BI21" i="12"/>
  <c r="BG21" i="12"/>
  <c r="BE22" i="12"/>
  <c r="BL21" i="12"/>
  <c r="BP20" i="12"/>
  <c r="BO20" i="12"/>
  <c r="BM20" i="12"/>
  <c r="BN20" i="12"/>
  <c r="AK49" i="13"/>
  <c r="AN49" i="13"/>
  <c r="AL49" i="13"/>
  <c r="AM49" i="13"/>
  <c r="AJ50" i="13"/>
  <c r="AR22" i="12"/>
  <c r="AU22" i="12"/>
  <c r="AT22" i="12"/>
  <c r="AS22" i="12"/>
  <c r="AQ23" i="12"/>
  <c r="BF21" i="13"/>
  <c r="BI21" i="13"/>
  <c r="BG21" i="13"/>
  <c r="BH21" i="13"/>
  <c r="BE22" i="13"/>
  <c r="AM20" i="13"/>
  <c r="AN20" i="13"/>
  <c r="AL20" i="13"/>
  <c r="AK20" i="13"/>
  <c r="AJ21" i="13"/>
  <c r="BE48" i="12"/>
  <c r="BI47" i="12"/>
  <c r="BG47" i="12"/>
  <c r="BF47" i="12"/>
  <c r="BH47" i="12"/>
  <c r="BG48" i="13"/>
  <c r="BI48" i="13"/>
  <c r="BH48" i="13"/>
  <c r="BF48" i="13"/>
  <c r="BE49" i="13"/>
  <c r="AU47" i="13"/>
  <c r="AR47" i="13"/>
  <c r="AT47" i="13"/>
  <c r="AS47" i="13"/>
  <c r="AQ48" i="13"/>
  <c r="AZ20" i="12"/>
  <c r="BA20" i="12"/>
  <c r="BB20" i="12"/>
  <c r="AY20" i="12"/>
  <c r="AX21" i="12"/>
  <c r="AQ48" i="12"/>
  <c r="AU47" i="12"/>
  <c r="AT47" i="12"/>
  <c r="AR47" i="12"/>
  <c r="AS47" i="12"/>
  <c r="AJ21" i="12"/>
  <c r="AN20" i="12"/>
  <c r="AK20" i="12"/>
  <c r="AL20" i="12"/>
  <c r="AM20" i="12"/>
  <c r="AU20" i="13"/>
  <c r="AS20" i="13"/>
  <c r="AT20" i="13"/>
  <c r="AR20" i="13"/>
  <c r="AQ21" i="13"/>
  <c r="AX21" i="13"/>
  <c r="AZ20" i="13"/>
  <c r="AY20" i="13"/>
  <c r="BB20" i="13"/>
  <c r="BA20" i="13"/>
  <c r="BM20" i="13"/>
  <c r="BN20" i="13"/>
  <c r="BO20" i="13"/>
  <c r="BP20" i="13"/>
  <c r="BL21" i="13"/>
  <c r="AE47" i="13"/>
  <c r="AG47" i="13"/>
  <c r="AF47" i="13"/>
  <c r="AD47" i="13"/>
  <c r="AC48" i="13"/>
  <c r="AX48" i="12"/>
  <c r="BB47" i="12"/>
  <c r="AZ47" i="12"/>
  <c r="AY47" i="12"/>
  <c r="BA47" i="12"/>
  <c r="AC48" i="12"/>
  <c r="AG47" i="12"/>
  <c r="AF47" i="12"/>
  <c r="AE47" i="12"/>
  <c r="AD47" i="12"/>
  <c r="AK47" i="12"/>
  <c r="AL47" i="12"/>
  <c r="AM47" i="12"/>
  <c r="AN47" i="12"/>
  <c r="AJ48" i="12"/>
  <c r="AD21" i="12"/>
  <c r="AF21" i="12"/>
  <c r="AE21" i="12"/>
  <c r="AG21" i="12"/>
  <c r="AC22" i="12"/>
  <c r="AD20" i="13"/>
  <c r="AG20" i="13"/>
  <c r="AF20" i="13"/>
  <c r="AE20" i="13"/>
  <c r="AC21" i="13"/>
  <c r="AK49" i="1"/>
  <c r="AJ50" i="1"/>
  <c r="AL50" i="1" s="1"/>
  <c r="S20" i="1"/>
  <c r="B57" i="4"/>
  <c r="D57" i="4"/>
  <c r="C57" i="4"/>
  <c r="A58" i="4"/>
  <c r="I58" i="4" s="1"/>
  <c r="B9" i="2"/>
  <c r="M8" i="1" s="1"/>
  <c r="C9" i="2"/>
  <c r="N8" i="1" s="1"/>
  <c r="D9" i="2"/>
  <c r="O8" i="1" s="1"/>
  <c r="B10" i="3"/>
  <c r="M43" i="1" s="1"/>
  <c r="C10" i="3"/>
  <c r="N43" i="1" s="1"/>
  <c r="A11" i="3"/>
  <c r="AJ21" i="1" l="1"/>
  <c r="AL21" i="1" s="1"/>
  <c r="AK20" i="1"/>
  <c r="FR9" i="5"/>
  <c r="GB9" i="5"/>
  <c r="GR9" i="5"/>
  <c r="HH9" i="5"/>
  <c r="HX9" i="5"/>
  <c r="IN9" i="5"/>
  <c r="JD9" i="5"/>
  <c r="FY9" i="5"/>
  <c r="GO9" i="5"/>
  <c r="HE9" i="5"/>
  <c r="HU9" i="5"/>
  <c r="IK9" i="5"/>
  <c r="JA9" i="5"/>
  <c r="GD9" i="5"/>
  <c r="GT9" i="5"/>
  <c r="HJ9" i="5"/>
  <c r="HZ9" i="5"/>
  <c r="IP9" i="5"/>
  <c r="JF9" i="5"/>
  <c r="IA9" i="5"/>
  <c r="FS9" i="5"/>
  <c r="IE9" i="5"/>
  <c r="GM9" i="5"/>
  <c r="IY9" i="5"/>
  <c r="HG9" i="5"/>
  <c r="GA9" i="5"/>
  <c r="FP9" i="5"/>
  <c r="GF9" i="5"/>
  <c r="GV9" i="5"/>
  <c r="HL9" i="5"/>
  <c r="IB9" i="5"/>
  <c r="IR9" i="5"/>
  <c r="JH9" i="5"/>
  <c r="GC9" i="5"/>
  <c r="GS9" i="5"/>
  <c r="HI9" i="5"/>
  <c r="HY9" i="5"/>
  <c r="IO9" i="5"/>
  <c r="JE9" i="5"/>
  <c r="GH9" i="5"/>
  <c r="GX9" i="5"/>
  <c r="HN9" i="5"/>
  <c r="ID9" i="5"/>
  <c r="IT9" i="5"/>
  <c r="GE9" i="5"/>
  <c r="IQ9" i="5"/>
  <c r="GI9" i="5"/>
  <c r="IU9" i="5"/>
  <c r="HC9" i="5"/>
  <c r="JJ9" i="5"/>
  <c r="JK9" i="5"/>
  <c r="FT9" i="5"/>
  <c r="GJ9" i="5"/>
  <c r="GZ9" i="5"/>
  <c r="HP9" i="5"/>
  <c r="IF9" i="5"/>
  <c r="IV9" i="5"/>
  <c r="JL9" i="5"/>
  <c r="GG9" i="5"/>
  <c r="GW9" i="5"/>
  <c r="HM9" i="5"/>
  <c r="IC9" i="5"/>
  <c r="IS9" i="5"/>
  <c r="FV9" i="5"/>
  <c r="GL9" i="5"/>
  <c r="HB9" i="5"/>
  <c r="HR9" i="5"/>
  <c r="IH9" i="5"/>
  <c r="IX9" i="5"/>
  <c r="GU9" i="5"/>
  <c r="JG9" i="5"/>
  <c r="GY9" i="5"/>
  <c r="JI9" i="5"/>
  <c r="HS9" i="5"/>
  <c r="GQ9" i="5"/>
  <c r="HW9" i="5"/>
  <c r="FX9" i="5"/>
  <c r="GN9" i="5"/>
  <c r="HD9" i="5"/>
  <c r="HT9" i="5"/>
  <c r="IJ9" i="5"/>
  <c r="IZ9" i="5"/>
  <c r="FU9" i="5"/>
  <c r="GK9" i="5"/>
  <c r="HA9" i="5"/>
  <c r="HQ9" i="5"/>
  <c r="IG9" i="5"/>
  <c r="IW9" i="5"/>
  <c r="FZ9" i="5"/>
  <c r="GP9" i="5"/>
  <c r="HF9" i="5"/>
  <c r="HV9" i="5"/>
  <c r="IL9" i="5"/>
  <c r="JB9" i="5"/>
  <c r="HK9" i="5"/>
  <c r="JM9" i="5"/>
  <c r="HO9" i="5"/>
  <c r="FW9" i="5"/>
  <c r="II9" i="5"/>
  <c r="JC9" i="5"/>
  <c r="IM9" i="5"/>
  <c r="FQ10" i="5"/>
  <c r="G58" i="4"/>
  <c r="H58" i="4"/>
  <c r="F58" i="4"/>
  <c r="E58" i="4"/>
  <c r="FH10" i="5"/>
  <c r="FI9" i="5"/>
  <c r="FD10" i="5"/>
  <c r="FE9" i="5"/>
  <c r="AM50" i="1"/>
  <c r="AN50" i="1" s="1"/>
  <c r="AO49" i="1"/>
  <c r="AG50" i="1"/>
  <c r="AI49" i="1"/>
  <c r="AH49" i="1"/>
  <c r="AD50" i="1"/>
  <c r="AF49" i="1"/>
  <c r="AE49" i="1"/>
  <c r="AA50" i="1"/>
  <c r="AC49" i="1"/>
  <c r="AB49" i="1"/>
  <c r="X50" i="1"/>
  <c r="Z49" i="1"/>
  <c r="Y49" i="1"/>
  <c r="U50" i="1"/>
  <c r="W49" i="1"/>
  <c r="V49" i="1"/>
  <c r="R50" i="1"/>
  <c r="T49" i="1"/>
  <c r="S49" i="1"/>
  <c r="AM21" i="1"/>
  <c r="AO21" i="1" s="1"/>
  <c r="AN20" i="1"/>
  <c r="AG21" i="1"/>
  <c r="AH21" i="1" s="1"/>
  <c r="AI20" i="1"/>
  <c r="AD21" i="1"/>
  <c r="AE21" i="1" s="1"/>
  <c r="AF20" i="1"/>
  <c r="AE20" i="1"/>
  <c r="AA21" i="1"/>
  <c r="AB21" i="1" s="1"/>
  <c r="AC20" i="1"/>
  <c r="AB20" i="1"/>
  <c r="X21" i="1"/>
  <c r="Z20" i="1"/>
  <c r="Y20" i="1"/>
  <c r="U22" i="1"/>
  <c r="V22" i="1" s="1"/>
  <c r="W21" i="1"/>
  <c r="T21" i="1"/>
  <c r="AL48" i="12"/>
  <c r="AM48" i="12"/>
  <c r="AK48" i="12"/>
  <c r="AN48" i="12"/>
  <c r="AJ49" i="12"/>
  <c r="BP21" i="13"/>
  <c r="BN21" i="13"/>
  <c r="BO21" i="13"/>
  <c r="BM21" i="13"/>
  <c r="BL22" i="13"/>
  <c r="AQ49" i="12"/>
  <c r="AU48" i="12"/>
  <c r="AR48" i="12"/>
  <c r="AS48" i="12"/>
  <c r="AT48" i="12"/>
  <c r="BE49" i="12"/>
  <c r="BI48" i="12"/>
  <c r="BG48" i="12"/>
  <c r="BF48" i="12"/>
  <c r="BH48" i="12"/>
  <c r="AM50" i="13"/>
  <c r="AL50" i="13"/>
  <c r="AN50" i="13"/>
  <c r="AK50" i="13"/>
  <c r="AJ51" i="13"/>
  <c r="AC49" i="12"/>
  <c r="AG48" i="12"/>
  <c r="AE48" i="12"/>
  <c r="AF48" i="12"/>
  <c r="AD48" i="12"/>
  <c r="AX22" i="13"/>
  <c r="AY21" i="13"/>
  <c r="BA21" i="13"/>
  <c r="BB21" i="13"/>
  <c r="AZ21" i="13"/>
  <c r="AZ21" i="12"/>
  <c r="BB21" i="12"/>
  <c r="BA21" i="12"/>
  <c r="AY21" i="12"/>
  <c r="AX22" i="12"/>
  <c r="AL21" i="13"/>
  <c r="AM21" i="13"/>
  <c r="AK21" i="13"/>
  <c r="AN21" i="13"/>
  <c r="AJ22" i="13"/>
  <c r="BL22" i="12"/>
  <c r="BP21" i="12"/>
  <c r="BM21" i="12"/>
  <c r="BO21" i="12"/>
  <c r="BN21" i="12"/>
  <c r="AX49" i="12"/>
  <c r="BB48" i="12"/>
  <c r="BA48" i="12"/>
  <c r="AZ48" i="12"/>
  <c r="AY48" i="12"/>
  <c r="AR21" i="13"/>
  <c r="AU21" i="13"/>
  <c r="AS21" i="13"/>
  <c r="AT21" i="13"/>
  <c r="AQ22" i="13"/>
  <c r="AR48" i="13"/>
  <c r="AU48" i="13"/>
  <c r="AS48" i="13"/>
  <c r="AT48" i="13"/>
  <c r="AQ49" i="13"/>
  <c r="BI22" i="13"/>
  <c r="BH22" i="13"/>
  <c r="BF22" i="13"/>
  <c r="BG22" i="13"/>
  <c r="BE23" i="13"/>
  <c r="BG22" i="12"/>
  <c r="BF22" i="12"/>
  <c r="BH22" i="12"/>
  <c r="BI22" i="12"/>
  <c r="BE23" i="12"/>
  <c r="AF48" i="13"/>
  <c r="AD48" i="13"/>
  <c r="AE48" i="13"/>
  <c r="AG48" i="13"/>
  <c r="AC49" i="13"/>
  <c r="AJ22" i="12"/>
  <c r="AN21" i="12"/>
  <c r="AK21" i="12"/>
  <c r="AL21" i="12"/>
  <c r="AM21" i="12"/>
  <c r="BH49" i="13"/>
  <c r="BF49" i="13"/>
  <c r="BI49" i="13"/>
  <c r="BG49" i="13"/>
  <c r="BE50" i="13"/>
  <c r="AR23" i="12"/>
  <c r="AS23" i="12"/>
  <c r="AU23" i="12"/>
  <c r="AT23" i="12"/>
  <c r="AQ24" i="12"/>
  <c r="AY48" i="13"/>
  <c r="BA48" i="13"/>
  <c r="AZ48" i="13"/>
  <c r="BB48" i="13"/>
  <c r="AX49" i="13"/>
  <c r="AE21" i="13"/>
  <c r="AD21" i="13"/>
  <c r="AG21" i="13"/>
  <c r="AF21" i="13"/>
  <c r="AC22" i="13"/>
  <c r="AF22" i="12"/>
  <c r="AE22" i="12"/>
  <c r="AD22" i="12"/>
  <c r="AG22" i="12"/>
  <c r="AC23" i="12"/>
  <c r="AJ51" i="1"/>
  <c r="AL51" i="1" s="1"/>
  <c r="AK50" i="1"/>
  <c r="AJ22" i="1"/>
  <c r="AL22" i="1" s="1"/>
  <c r="AK21" i="1"/>
  <c r="S21" i="1"/>
  <c r="B58" i="4"/>
  <c r="C58" i="4"/>
  <c r="D58" i="4"/>
  <c r="A59" i="4"/>
  <c r="I59" i="4" s="1"/>
  <c r="C10" i="2"/>
  <c r="N9" i="1" s="1"/>
  <c r="B10" i="2"/>
  <c r="M9" i="1" s="1"/>
  <c r="D10" i="2"/>
  <c r="O9" i="1" s="1"/>
  <c r="B11" i="3"/>
  <c r="M44" i="1" s="1"/>
  <c r="C11" i="3"/>
  <c r="N44" i="1" s="1"/>
  <c r="A12" i="3"/>
  <c r="FR10" i="5" l="1"/>
  <c r="GB10" i="5"/>
  <c r="GR10" i="5"/>
  <c r="HH10" i="5"/>
  <c r="HX10" i="5"/>
  <c r="IN10" i="5"/>
  <c r="GG10" i="5"/>
  <c r="HB10" i="5"/>
  <c r="HW10" i="5"/>
  <c r="IS10" i="5"/>
  <c r="JI10" i="5"/>
  <c r="GH10" i="5"/>
  <c r="HC10" i="5"/>
  <c r="HY10" i="5"/>
  <c r="IT10" i="5"/>
  <c r="JJ10" i="5"/>
  <c r="GI10" i="5"/>
  <c r="HE10" i="5"/>
  <c r="HZ10" i="5"/>
  <c r="IU10" i="5"/>
  <c r="JK10" i="5"/>
  <c r="IQ10" i="5"/>
  <c r="IA10" i="5"/>
  <c r="GP10" i="5"/>
  <c r="IL10" i="5"/>
  <c r="HQ10" i="5"/>
  <c r="FP10" i="5"/>
  <c r="GF10" i="5"/>
  <c r="GV10" i="5"/>
  <c r="HL10" i="5"/>
  <c r="IB10" i="5"/>
  <c r="IR10" i="5"/>
  <c r="GL10" i="5"/>
  <c r="HG10" i="5"/>
  <c r="IC10" i="5"/>
  <c r="IW10" i="5"/>
  <c r="JM10" i="5"/>
  <c r="GM10" i="5"/>
  <c r="HI10" i="5"/>
  <c r="ID10" i="5"/>
  <c r="IX10" i="5"/>
  <c r="FS10" i="5"/>
  <c r="GO10" i="5"/>
  <c r="HJ10" i="5"/>
  <c r="IE10" i="5"/>
  <c r="IY10" i="5"/>
  <c r="GE10" i="5"/>
  <c r="JH10" i="5"/>
  <c r="IV10" i="5"/>
  <c r="HK10" i="5"/>
  <c r="FZ10" i="5"/>
  <c r="FT10" i="5"/>
  <c r="GJ10" i="5"/>
  <c r="GZ10" i="5"/>
  <c r="HP10" i="5"/>
  <c r="IF10" i="5"/>
  <c r="FV10" i="5"/>
  <c r="GQ10" i="5"/>
  <c r="HM10" i="5"/>
  <c r="IH10" i="5"/>
  <c r="JA10" i="5"/>
  <c r="FW10" i="5"/>
  <c r="GS10" i="5"/>
  <c r="HN10" i="5"/>
  <c r="II10" i="5"/>
  <c r="JB10" i="5"/>
  <c r="FY10" i="5"/>
  <c r="GT10" i="5"/>
  <c r="HO10" i="5"/>
  <c r="IK10" i="5"/>
  <c r="JC10" i="5"/>
  <c r="HA10" i="5"/>
  <c r="GK10" i="5"/>
  <c r="JL10" i="5"/>
  <c r="IG10" i="5"/>
  <c r="JD10" i="5"/>
  <c r="FX10" i="5"/>
  <c r="GN10" i="5"/>
  <c r="HD10" i="5"/>
  <c r="HT10" i="5"/>
  <c r="IJ10" i="5"/>
  <c r="GA10" i="5"/>
  <c r="GW10" i="5"/>
  <c r="HR10" i="5"/>
  <c r="IM10" i="5"/>
  <c r="JE10" i="5"/>
  <c r="GC10" i="5"/>
  <c r="GX10" i="5"/>
  <c r="HS10" i="5"/>
  <c r="IO10" i="5"/>
  <c r="JF10" i="5"/>
  <c r="GD10" i="5"/>
  <c r="GY10" i="5"/>
  <c r="HU10" i="5"/>
  <c r="IP10" i="5"/>
  <c r="JG10" i="5"/>
  <c r="HV10" i="5"/>
  <c r="HF10" i="5"/>
  <c r="FU10" i="5"/>
  <c r="IZ10" i="5"/>
  <c r="GU10" i="5"/>
  <c r="FQ11" i="5"/>
  <c r="G59" i="4"/>
  <c r="H59" i="4"/>
  <c r="F59" i="4"/>
  <c r="E59" i="4"/>
  <c r="FH11" i="5"/>
  <c r="FI10" i="5"/>
  <c r="FD11" i="5"/>
  <c r="FE10" i="5"/>
  <c r="AM51" i="1"/>
  <c r="AN51" i="1" s="1"/>
  <c r="AO50" i="1"/>
  <c r="AG51" i="1"/>
  <c r="AI50" i="1"/>
  <c r="AH50" i="1"/>
  <c r="AD51" i="1"/>
  <c r="AF50" i="1"/>
  <c r="AE50" i="1"/>
  <c r="AA51" i="1"/>
  <c r="AC50" i="1"/>
  <c r="AB50" i="1"/>
  <c r="X51" i="1"/>
  <c r="Z50" i="1"/>
  <c r="Y50" i="1"/>
  <c r="U51" i="1"/>
  <c r="W50" i="1"/>
  <c r="V50" i="1"/>
  <c r="R51" i="1"/>
  <c r="T50" i="1"/>
  <c r="S50" i="1"/>
  <c r="AM22" i="1"/>
  <c r="AO22" i="1" s="1"/>
  <c r="AN21" i="1"/>
  <c r="AG22" i="1"/>
  <c r="AH22" i="1" s="1"/>
  <c r="AI21" i="1"/>
  <c r="AD22" i="1"/>
  <c r="AE22" i="1" s="1"/>
  <c r="AF21" i="1"/>
  <c r="AA22" i="1"/>
  <c r="AB22" i="1" s="1"/>
  <c r="AC21" i="1"/>
  <c r="X22" i="1"/>
  <c r="Y22" i="1" s="1"/>
  <c r="Z21" i="1"/>
  <c r="Y21" i="1"/>
  <c r="U23" i="1"/>
  <c r="W22" i="1"/>
  <c r="T22" i="1"/>
  <c r="BA49" i="13"/>
  <c r="AZ49" i="13"/>
  <c r="AY49" i="13"/>
  <c r="BB49" i="13"/>
  <c r="AX50" i="13"/>
  <c r="AG49" i="13"/>
  <c r="AE49" i="13"/>
  <c r="AF49" i="13"/>
  <c r="AD49" i="13"/>
  <c r="AC50" i="13"/>
  <c r="AR22" i="13"/>
  <c r="AT22" i="13"/>
  <c r="AU22" i="13"/>
  <c r="AS22" i="13"/>
  <c r="AQ23" i="13"/>
  <c r="AZ22" i="12"/>
  <c r="BB22" i="12"/>
  <c r="BA22" i="12"/>
  <c r="AY22" i="12"/>
  <c r="AX23" i="12"/>
  <c r="BE50" i="12"/>
  <c r="BI49" i="12"/>
  <c r="BF49" i="12"/>
  <c r="BG49" i="12"/>
  <c r="BH49" i="12"/>
  <c r="AT24" i="12"/>
  <c r="AS24" i="12"/>
  <c r="AU24" i="12"/>
  <c r="AR24" i="12"/>
  <c r="AQ25" i="12"/>
  <c r="BH23" i="12"/>
  <c r="BF23" i="12"/>
  <c r="BI23" i="12"/>
  <c r="BG23" i="12"/>
  <c r="BE24" i="12"/>
  <c r="AX50" i="12"/>
  <c r="BB49" i="12"/>
  <c r="BA49" i="12"/>
  <c r="AZ49" i="12"/>
  <c r="AY49" i="12"/>
  <c r="AX23" i="13"/>
  <c r="BB22" i="13"/>
  <c r="BA22" i="13"/>
  <c r="AZ22" i="13"/>
  <c r="AY22" i="13"/>
  <c r="AQ50" i="12"/>
  <c r="AU49" i="12"/>
  <c r="AR49" i="12"/>
  <c r="AT49" i="12"/>
  <c r="AS49" i="12"/>
  <c r="BI50" i="13"/>
  <c r="BG50" i="13"/>
  <c r="BF50" i="13"/>
  <c r="BH50" i="13"/>
  <c r="BE51" i="13"/>
  <c r="BG23" i="13"/>
  <c r="BI23" i="13"/>
  <c r="BF23" i="13"/>
  <c r="BH23" i="13"/>
  <c r="BE24" i="13"/>
  <c r="BL23" i="12"/>
  <c r="BP22" i="12"/>
  <c r="BM22" i="12"/>
  <c r="BN22" i="12"/>
  <c r="BO22" i="12"/>
  <c r="AC50" i="12"/>
  <c r="AG49" i="12"/>
  <c r="AD49" i="12"/>
  <c r="AF49" i="12"/>
  <c r="AE49" i="12"/>
  <c r="BO22" i="13"/>
  <c r="BM22" i="13"/>
  <c r="BN22" i="13"/>
  <c r="BP22" i="13"/>
  <c r="BL23" i="13"/>
  <c r="AJ23" i="12"/>
  <c r="AN22" i="12"/>
  <c r="AM22" i="12"/>
  <c r="AL22" i="12"/>
  <c r="AK22" i="12"/>
  <c r="AU49" i="13"/>
  <c r="AS49" i="13"/>
  <c r="AT49" i="13"/>
  <c r="AR49" i="13"/>
  <c r="AQ50" i="13"/>
  <c r="AL22" i="13"/>
  <c r="AK22" i="13"/>
  <c r="AN22" i="13"/>
  <c r="AM22" i="13"/>
  <c r="AJ23" i="13"/>
  <c r="AL51" i="13"/>
  <c r="AK51" i="13"/>
  <c r="AM51" i="13"/>
  <c r="AN51" i="13"/>
  <c r="AJ52" i="13"/>
  <c r="AM49" i="12"/>
  <c r="AN49" i="12"/>
  <c r="AL49" i="12"/>
  <c r="AK49" i="12"/>
  <c r="AJ50" i="12"/>
  <c r="AF23" i="12"/>
  <c r="AD23" i="12"/>
  <c r="AE23" i="12"/>
  <c r="AG23" i="12"/>
  <c r="AC24" i="12"/>
  <c r="AG22" i="13"/>
  <c r="AF22" i="13"/>
  <c r="AE22" i="13"/>
  <c r="AD22" i="13"/>
  <c r="AC23" i="13"/>
  <c r="AK51" i="1"/>
  <c r="AJ52" i="1"/>
  <c r="AL52" i="1" s="1"/>
  <c r="AK22" i="1"/>
  <c r="AJ23" i="1"/>
  <c r="AL23" i="1" s="1"/>
  <c r="S22" i="1"/>
  <c r="B59" i="4"/>
  <c r="C59" i="4"/>
  <c r="A60" i="4"/>
  <c r="I60" i="4" s="1"/>
  <c r="D59" i="4"/>
  <c r="D11" i="2"/>
  <c r="O10" i="1" s="1"/>
  <c r="B11" i="2"/>
  <c r="M10" i="1" s="1"/>
  <c r="C11" i="2"/>
  <c r="N10" i="1" s="1"/>
  <c r="B12" i="3"/>
  <c r="M45" i="1" s="1"/>
  <c r="C12" i="3"/>
  <c r="N45" i="1" s="1"/>
  <c r="A13" i="3"/>
  <c r="FR11" i="5" l="1"/>
  <c r="GC11" i="5"/>
  <c r="GS11" i="5"/>
  <c r="HI11" i="5"/>
  <c r="HY11" i="5"/>
  <c r="IO11" i="5"/>
  <c r="JE11" i="5"/>
  <c r="FZ11" i="5"/>
  <c r="GP11" i="5"/>
  <c r="HF11" i="5"/>
  <c r="HV11" i="5"/>
  <c r="IL11" i="5"/>
  <c r="JB11" i="5"/>
  <c r="FW11" i="5"/>
  <c r="GM11" i="5"/>
  <c r="HC11" i="5"/>
  <c r="HS11" i="5"/>
  <c r="II11" i="5"/>
  <c r="IY11" i="5"/>
  <c r="GB11" i="5"/>
  <c r="IN11" i="5"/>
  <c r="HL11" i="5"/>
  <c r="FT11" i="5"/>
  <c r="IF11" i="5"/>
  <c r="HT11" i="5"/>
  <c r="IZ11" i="5"/>
  <c r="FP11" i="5"/>
  <c r="GG11" i="5"/>
  <c r="GW11" i="5"/>
  <c r="HM11" i="5"/>
  <c r="IC11" i="5"/>
  <c r="IS11" i="5"/>
  <c r="JI11" i="5"/>
  <c r="GD11" i="5"/>
  <c r="GT11" i="5"/>
  <c r="HJ11" i="5"/>
  <c r="HZ11" i="5"/>
  <c r="IP11" i="5"/>
  <c r="JF11" i="5"/>
  <c r="GA11" i="5"/>
  <c r="GQ11" i="5"/>
  <c r="HG11" i="5"/>
  <c r="HW11" i="5"/>
  <c r="IM11" i="5"/>
  <c r="JC11" i="5"/>
  <c r="GR11" i="5"/>
  <c r="JD11" i="5"/>
  <c r="IB11" i="5"/>
  <c r="GJ11" i="5"/>
  <c r="IV11" i="5"/>
  <c r="FX11" i="5"/>
  <c r="FU11" i="5"/>
  <c r="GK11" i="5"/>
  <c r="HA11" i="5"/>
  <c r="HQ11" i="5"/>
  <c r="IG11" i="5"/>
  <c r="IW11" i="5"/>
  <c r="JM11" i="5"/>
  <c r="GH11" i="5"/>
  <c r="GX11" i="5"/>
  <c r="HN11" i="5"/>
  <c r="ID11" i="5"/>
  <c r="IT11" i="5"/>
  <c r="JJ11" i="5"/>
  <c r="GE11" i="5"/>
  <c r="GU11" i="5"/>
  <c r="HK11" i="5"/>
  <c r="IA11" i="5"/>
  <c r="IQ11" i="5"/>
  <c r="JG11" i="5"/>
  <c r="HH11" i="5"/>
  <c r="GF11" i="5"/>
  <c r="IR11" i="5"/>
  <c r="GZ11" i="5"/>
  <c r="JL11" i="5"/>
  <c r="IJ11" i="5"/>
  <c r="FY11" i="5"/>
  <c r="GO11" i="5"/>
  <c r="HE11" i="5"/>
  <c r="HU11" i="5"/>
  <c r="IK11" i="5"/>
  <c r="JA11" i="5"/>
  <c r="FV11" i="5"/>
  <c r="GL11" i="5"/>
  <c r="HB11" i="5"/>
  <c r="HR11" i="5"/>
  <c r="IH11" i="5"/>
  <c r="IX11" i="5"/>
  <c r="FS11" i="5"/>
  <c r="GI11" i="5"/>
  <c r="GY11" i="5"/>
  <c r="HO11" i="5"/>
  <c r="IE11" i="5"/>
  <c r="IU11" i="5"/>
  <c r="JK11" i="5"/>
  <c r="HX11" i="5"/>
  <c r="GV11" i="5"/>
  <c r="JH11" i="5"/>
  <c r="HP11" i="5"/>
  <c r="HD11" i="5"/>
  <c r="GN11" i="5"/>
  <c r="FQ12" i="5"/>
  <c r="H60" i="4"/>
  <c r="G60" i="4"/>
  <c r="F60" i="4"/>
  <c r="E60" i="4"/>
  <c r="FH12" i="5"/>
  <c r="FI11" i="5"/>
  <c r="FD12" i="5"/>
  <c r="FE11" i="5"/>
  <c r="AM52" i="1"/>
  <c r="AN52" i="1" s="1"/>
  <c r="AO51" i="1"/>
  <c r="AG52" i="1"/>
  <c r="AI51" i="1"/>
  <c r="AH51" i="1"/>
  <c r="AD52" i="1"/>
  <c r="AF51" i="1"/>
  <c r="AE51" i="1"/>
  <c r="AA52" i="1"/>
  <c r="AC51" i="1"/>
  <c r="AB51" i="1"/>
  <c r="X52" i="1"/>
  <c r="Z51" i="1"/>
  <c r="Y51" i="1"/>
  <c r="U52" i="1"/>
  <c r="W51" i="1"/>
  <c r="V51" i="1"/>
  <c r="R52" i="1"/>
  <c r="T51" i="1"/>
  <c r="S51" i="1"/>
  <c r="AM23" i="1"/>
  <c r="AO23" i="1" s="1"/>
  <c r="AN22" i="1"/>
  <c r="AG23" i="1"/>
  <c r="AI22" i="1"/>
  <c r="AD23" i="1"/>
  <c r="AF22" i="1"/>
  <c r="AA23" i="1"/>
  <c r="AC22" i="1"/>
  <c r="X23" i="1"/>
  <c r="Z22" i="1"/>
  <c r="U24" i="1"/>
  <c r="V24" i="1" s="1"/>
  <c r="W23" i="1"/>
  <c r="T23" i="1"/>
  <c r="AM50" i="12"/>
  <c r="AK50" i="12"/>
  <c r="AL50" i="12"/>
  <c r="AN50" i="12"/>
  <c r="AJ51" i="12"/>
  <c r="AJ24" i="12"/>
  <c r="AN23" i="12"/>
  <c r="AK23" i="12"/>
  <c r="AM23" i="12"/>
  <c r="AL23" i="12"/>
  <c r="BF24" i="13"/>
  <c r="BH24" i="13"/>
  <c r="BG24" i="13"/>
  <c r="BI24" i="13"/>
  <c r="BE25" i="13"/>
  <c r="AX51" i="12"/>
  <c r="BB50" i="12"/>
  <c r="AZ50" i="12"/>
  <c r="AY50" i="12"/>
  <c r="BA50" i="12"/>
  <c r="BA23" i="12"/>
  <c r="BB23" i="12"/>
  <c r="AZ23" i="12"/>
  <c r="AY23" i="12"/>
  <c r="AX24" i="12"/>
  <c r="AK52" i="13"/>
  <c r="AL52" i="13"/>
  <c r="AM52" i="13"/>
  <c r="AN52" i="13"/>
  <c r="AJ53" i="13"/>
  <c r="BP23" i="13"/>
  <c r="BM23" i="13"/>
  <c r="BO23" i="13"/>
  <c r="BN23" i="13"/>
  <c r="BL24" i="13"/>
  <c r="BH51" i="13"/>
  <c r="BF51" i="13"/>
  <c r="BI51" i="13"/>
  <c r="BG51" i="13"/>
  <c r="BE52" i="13"/>
  <c r="BH24" i="12"/>
  <c r="BF24" i="12"/>
  <c r="BG24" i="12"/>
  <c r="BI24" i="12"/>
  <c r="BE25" i="12"/>
  <c r="AT23" i="13"/>
  <c r="AS23" i="13"/>
  <c r="AU23" i="13"/>
  <c r="AR23" i="13"/>
  <c r="AQ24" i="13"/>
  <c r="AN23" i="13"/>
  <c r="AK23" i="13"/>
  <c r="AM23" i="13"/>
  <c r="AL23" i="13"/>
  <c r="AJ24" i="13"/>
  <c r="AC51" i="12"/>
  <c r="AG50" i="12"/>
  <c r="AF50" i="12"/>
  <c r="AD50" i="12"/>
  <c r="AE50" i="12"/>
  <c r="AQ51" i="12"/>
  <c r="AU50" i="12"/>
  <c r="AS50" i="12"/>
  <c r="AR50" i="12"/>
  <c r="AT50" i="12"/>
  <c r="AS25" i="12"/>
  <c r="AR25" i="12"/>
  <c r="AU25" i="12"/>
  <c r="AT25" i="12"/>
  <c r="AQ26" i="12"/>
  <c r="AF50" i="13"/>
  <c r="AD50" i="13"/>
  <c r="AE50" i="13"/>
  <c r="AG50" i="13"/>
  <c r="AC51" i="13"/>
  <c r="AR50" i="13"/>
  <c r="AU50" i="13"/>
  <c r="AS50" i="13"/>
  <c r="AT50" i="13"/>
  <c r="AQ51" i="13"/>
  <c r="BL24" i="12"/>
  <c r="BP23" i="12"/>
  <c r="BN23" i="12"/>
  <c r="BO23" i="12"/>
  <c r="BM23" i="12"/>
  <c r="AX24" i="13"/>
  <c r="BA23" i="13"/>
  <c r="AZ23" i="13"/>
  <c r="BB23" i="13"/>
  <c r="AY23" i="13"/>
  <c r="BE51" i="12"/>
  <c r="BI50" i="12"/>
  <c r="BG50" i="12"/>
  <c r="BF50" i="12"/>
  <c r="BH50" i="12"/>
  <c r="BB50" i="13"/>
  <c r="AY50" i="13"/>
  <c r="BA50" i="13"/>
  <c r="AZ50" i="13"/>
  <c r="AX51" i="13"/>
  <c r="AE23" i="13"/>
  <c r="AD23" i="13"/>
  <c r="AG23" i="13"/>
  <c r="AF23" i="13"/>
  <c r="AC24" i="13"/>
  <c r="AF24" i="12"/>
  <c r="AE24" i="12"/>
  <c r="AD24" i="12"/>
  <c r="AG24" i="12"/>
  <c r="AC25" i="12"/>
  <c r="AJ53" i="1"/>
  <c r="AL53" i="1" s="1"/>
  <c r="AK52" i="1"/>
  <c r="AJ24" i="1"/>
  <c r="AL24" i="1" s="1"/>
  <c r="AK23" i="1"/>
  <c r="V23" i="1"/>
  <c r="S23" i="1"/>
  <c r="D60" i="4"/>
  <c r="B60" i="4"/>
  <c r="A61" i="4"/>
  <c r="I61" i="4" s="1"/>
  <c r="C60" i="4"/>
  <c r="B12" i="2"/>
  <c r="M11" i="1" s="1"/>
  <c r="D12" i="2"/>
  <c r="O11" i="1" s="1"/>
  <c r="C12" i="2"/>
  <c r="N11" i="1" s="1"/>
  <c r="B13" i="3"/>
  <c r="M46" i="1" s="1"/>
  <c r="C13" i="3"/>
  <c r="N46" i="1" s="1"/>
  <c r="A14" i="3"/>
  <c r="FR12" i="5" l="1"/>
  <c r="GC12" i="5"/>
  <c r="GS12" i="5"/>
  <c r="HI12" i="5"/>
  <c r="HY12" i="5"/>
  <c r="FV12" i="5"/>
  <c r="GL12" i="5"/>
  <c r="HB12" i="5"/>
  <c r="HR12" i="5"/>
  <c r="IH12" i="5"/>
  <c r="GA12" i="5"/>
  <c r="GQ12" i="5"/>
  <c r="HG12" i="5"/>
  <c r="HW12" i="5"/>
  <c r="FX12" i="5"/>
  <c r="IJ12" i="5"/>
  <c r="JB12" i="5"/>
  <c r="GR12" i="5"/>
  <c r="IQ12" i="5"/>
  <c r="JG12" i="5"/>
  <c r="HL12" i="5"/>
  <c r="IV12" i="5"/>
  <c r="JL12" i="5"/>
  <c r="GJ12" i="5"/>
  <c r="IS12" i="5"/>
  <c r="JM12" i="5"/>
  <c r="FP12" i="5"/>
  <c r="GG12" i="5"/>
  <c r="GW12" i="5"/>
  <c r="HM12" i="5"/>
  <c r="IC12" i="5"/>
  <c r="FZ12" i="5"/>
  <c r="GP12" i="5"/>
  <c r="HF12" i="5"/>
  <c r="HV12" i="5"/>
  <c r="IL12" i="5"/>
  <c r="GE12" i="5"/>
  <c r="GU12" i="5"/>
  <c r="HK12" i="5"/>
  <c r="IA12" i="5"/>
  <c r="GN12" i="5"/>
  <c r="IP12" i="5"/>
  <c r="JF12" i="5"/>
  <c r="HH12" i="5"/>
  <c r="IU12" i="5"/>
  <c r="JK12" i="5"/>
  <c r="IB12" i="5"/>
  <c r="IZ12" i="5"/>
  <c r="FT12" i="5"/>
  <c r="IO12" i="5"/>
  <c r="JI12" i="5"/>
  <c r="FU12" i="5"/>
  <c r="GK12" i="5"/>
  <c r="HA12" i="5"/>
  <c r="HQ12" i="5"/>
  <c r="IG12" i="5"/>
  <c r="GD12" i="5"/>
  <c r="GT12" i="5"/>
  <c r="HJ12" i="5"/>
  <c r="HZ12" i="5"/>
  <c r="FS12" i="5"/>
  <c r="GI12" i="5"/>
  <c r="GY12" i="5"/>
  <c r="HO12" i="5"/>
  <c r="IE12" i="5"/>
  <c r="HD12" i="5"/>
  <c r="IT12" i="5"/>
  <c r="JJ12" i="5"/>
  <c r="HX12" i="5"/>
  <c r="IY12" i="5"/>
  <c r="GF12" i="5"/>
  <c r="IN12" i="5"/>
  <c r="JD12" i="5"/>
  <c r="IF12" i="5"/>
  <c r="JE12" i="5"/>
  <c r="HP12" i="5"/>
  <c r="FY12" i="5"/>
  <c r="GO12" i="5"/>
  <c r="HE12" i="5"/>
  <c r="HU12" i="5"/>
  <c r="IK12" i="5"/>
  <c r="GH12" i="5"/>
  <c r="GX12" i="5"/>
  <c r="HN12" i="5"/>
  <c r="ID12" i="5"/>
  <c r="FW12" i="5"/>
  <c r="GM12" i="5"/>
  <c r="HC12" i="5"/>
  <c r="HS12" i="5"/>
  <c r="II12" i="5"/>
  <c r="HT12" i="5"/>
  <c r="IX12" i="5"/>
  <c r="GB12" i="5"/>
  <c r="IM12" i="5"/>
  <c r="JC12" i="5"/>
  <c r="GV12" i="5"/>
  <c r="IR12" i="5"/>
  <c r="JH12" i="5"/>
  <c r="JA12" i="5"/>
  <c r="GZ12" i="5"/>
  <c r="IW12" i="5"/>
  <c r="FQ13" i="5"/>
  <c r="G61" i="4"/>
  <c r="H61" i="4"/>
  <c r="F61" i="4"/>
  <c r="E61" i="4"/>
  <c r="FH13" i="5"/>
  <c r="FI12" i="5"/>
  <c r="FD13" i="5"/>
  <c r="FE12" i="5"/>
  <c r="AM53" i="1"/>
  <c r="AN53" i="1" s="1"/>
  <c r="AO52" i="1"/>
  <c r="AG53" i="1"/>
  <c r="AI52" i="1"/>
  <c r="AH52" i="1"/>
  <c r="AD53" i="1"/>
  <c r="AF52" i="1"/>
  <c r="AE52" i="1"/>
  <c r="AA53" i="1"/>
  <c r="AC52" i="1"/>
  <c r="AB52" i="1"/>
  <c r="X53" i="1"/>
  <c r="Z52" i="1"/>
  <c r="Y52" i="1"/>
  <c r="U53" i="1"/>
  <c r="W52" i="1"/>
  <c r="V52" i="1"/>
  <c r="R53" i="1"/>
  <c r="T52" i="1"/>
  <c r="S52" i="1"/>
  <c r="AM24" i="1"/>
  <c r="AO24" i="1" s="1"/>
  <c r="AN23" i="1"/>
  <c r="AG24" i="1"/>
  <c r="AI23" i="1"/>
  <c r="AH23" i="1"/>
  <c r="AD24" i="1"/>
  <c r="AF23" i="1"/>
  <c r="AE23" i="1"/>
  <c r="AA24" i="1"/>
  <c r="AC23" i="1"/>
  <c r="AB23" i="1"/>
  <c r="X24" i="1"/>
  <c r="Z23" i="1"/>
  <c r="Y23" i="1"/>
  <c r="U25" i="1"/>
  <c r="V25" i="1" s="1"/>
  <c r="W24" i="1"/>
  <c r="T24" i="1"/>
  <c r="AY51" i="13"/>
  <c r="BA51" i="13"/>
  <c r="BB51" i="13"/>
  <c r="AZ51" i="13"/>
  <c r="AX52" i="13"/>
  <c r="AU51" i="13"/>
  <c r="AR51" i="13"/>
  <c r="AT51" i="13"/>
  <c r="AS51" i="13"/>
  <c r="AQ52" i="13"/>
  <c r="AC52" i="12"/>
  <c r="AG51" i="12"/>
  <c r="AF51" i="12"/>
  <c r="AE51" i="12"/>
  <c r="AD51" i="12"/>
  <c r="BG52" i="13"/>
  <c r="BI52" i="13"/>
  <c r="BH52" i="13"/>
  <c r="BF52" i="13"/>
  <c r="BE53" i="13"/>
  <c r="AX52" i="12"/>
  <c r="BB51" i="12"/>
  <c r="AZ51" i="12"/>
  <c r="BA51" i="12"/>
  <c r="AY51" i="12"/>
  <c r="BE52" i="12"/>
  <c r="BI51" i="12"/>
  <c r="BG51" i="12"/>
  <c r="BF51" i="12"/>
  <c r="BH51" i="12"/>
  <c r="AE51" i="13"/>
  <c r="AG51" i="13"/>
  <c r="AF51" i="13"/>
  <c r="AD51" i="13"/>
  <c r="AC52" i="13"/>
  <c r="AM24" i="13"/>
  <c r="AN24" i="13"/>
  <c r="AL24" i="13"/>
  <c r="AK24" i="13"/>
  <c r="AJ25" i="13"/>
  <c r="BM24" i="13"/>
  <c r="BN24" i="13"/>
  <c r="BO24" i="13"/>
  <c r="BP24" i="13"/>
  <c r="BL25" i="13"/>
  <c r="BF25" i="13"/>
  <c r="BH25" i="13"/>
  <c r="BI25" i="13"/>
  <c r="BG25" i="13"/>
  <c r="BE26" i="13"/>
  <c r="AX25" i="13"/>
  <c r="AZ24" i="13"/>
  <c r="AY24" i="13"/>
  <c r="BB24" i="13"/>
  <c r="BA24" i="13"/>
  <c r="AT26" i="12"/>
  <c r="AS26" i="12"/>
  <c r="AU26" i="12"/>
  <c r="AR26" i="12"/>
  <c r="AQ27" i="12"/>
  <c r="AS24" i="13"/>
  <c r="AR24" i="13"/>
  <c r="AT24" i="13"/>
  <c r="AU24" i="13"/>
  <c r="AQ25" i="13"/>
  <c r="AK53" i="13"/>
  <c r="AL53" i="13"/>
  <c r="AM53" i="13"/>
  <c r="AN53" i="13"/>
  <c r="AJ54" i="13"/>
  <c r="AJ25" i="12"/>
  <c r="AN24" i="12"/>
  <c r="AK24" i="12"/>
  <c r="AM24" i="12"/>
  <c r="AL24" i="12"/>
  <c r="BL25" i="12"/>
  <c r="BP24" i="12"/>
  <c r="BO24" i="12"/>
  <c r="BN24" i="12"/>
  <c r="BM24" i="12"/>
  <c r="AQ52" i="12"/>
  <c r="AU51" i="12"/>
  <c r="AR51" i="12"/>
  <c r="AT51" i="12"/>
  <c r="AS51" i="12"/>
  <c r="BF25" i="12"/>
  <c r="BI25" i="12"/>
  <c r="BH25" i="12"/>
  <c r="BG25" i="12"/>
  <c r="BE26" i="12"/>
  <c r="BA24" i="12"/>
  <c r="AY24" i="12"/>
  <c r="BB24" i="12"/>
  <c r="AZ24" i="12"/>
  <c r="AX25" i="12"/>
  <c r="AM51" i="12"/>
  <c r="AK51" i="12"/>
  <c r="AN51" i="12"/>
  <c r="AL51" i="12"/>
  <c r="AJ52" i="12"/>
  <c r="AD25" i="12"/>
  <c r="AE25" i="12"/>
  <c r="AF25" i="12"/>
  <c r="AG25" i="12"/>
  <c r="AC26" i="12"/>
  <c r="AE24" i="13"/>
  <c r="AD24" i="13"/>
  <c r="AF24" i="13"/>
  <c r="AG24" i="13"/>
  <c r="AC25" i="13"/>
  <c r="AK53" i="1"/>
  <c r="AJ54" i="1"/>
  <c r="AL54" i="1" s="1"/>
  <c r="AK24" i="1"/>
  <c r="AJ25" i="1"/>
  <c r="AL25" i="1" s="1"/>
  <c r="S24" i="1"/>
  <c r="A62" i="4"/>
  <c r="I62" i="4" s="1"/>
  <c r="D61" i="4"/>
  <c r="B61" i="4"/>
  <c r="C61" i="4"/>
  <c r="B13" i="2"/>
  <c r="M12" i="1" s="1"/>
  <c r="D13" i="2"/>
  <c r="O12" i="1" s="1"/>
  <c r="C13" i="2"/>
  <c r="N12" i="1" s="1"/>
  <c r="B14" i="3"/>
  <c r="M47" i="1" s="1"/>
  <c r="C14" i="3"/>
  <c r="N47" i="1" s="1"/>
  <c r="A15" i="3"/>
  <c r="FR13" i="5" l="1"/>
  <c r="GD13" i="5"/>
  <c r="GT13" i="5"/>
  <c r="HJ13" i="5"/>
  <c r="HZ13" i="5"/>
  <c r="IP13" i="5"/>
  <c r="JF13" i="5"/>
  <c r="GA13" i="5"/>
  <c r="GQ13" i="5"/>
  <c r="HG13" i="5"/>
  <c r="HW13" i="5"/>
  <c r="IM13" i="5"/>
  <c r="JC13" i="5"/>
  <c r="FX13" i="5"/>
  <c r="GN13" i="5"/>
  <c r="HD13" i="5"/>
  <c r="HT13" i="5"/>
  <c r="IJ13" i="5"/>
  <c r="IZ13" i="5"/>
  <c r="FU13" i="5"/>
  <c r="IG13" i="5"/>
  <c r="GO13" i="5"/>
  <c r="JA13" i="5"/>
  <c r="HY13" i="5"/>
  <c r="JI13" i="5"/>
  <c r="IS13" i="5"/>
  <c r="FP13" i="5"/>
  <c r="GH13" i="5"/>
  <c r="GX13" i="5"/>
  <c r="HN13" i="5"/>
  <c r="ID13" i="5"/>
  <c r="IT13" i="5"/>
  <c r="JJ13" i="5"/>
  <c r="GE13" i="5"/>
  <c r="GU13" i="5"/>
  <c r="HK13" i="5"/>
  <c r="IA13" i="5"/>
  <c r="IQ13" i="5"/>
  <c r="JG13" i="5"/>
  <c r="GB13" i="5"/>
  <c r="GR13" i="5"/>
  <c r="HH13" i="5"/>
  <c r="HX13" i="5"/>
  <c r="IN13" i="5"/>
  <c r="JD13" i="5"/>
  <c r="GK13" i="5"/>
  <c r="IW13" i="5"/>
  <c r="HE13" i="5"/>
  <c r="GC13" i="5"/>
  <c r="IO13" i="5"/>
  <c r="HM13" i="5"/>
  <c r="FV13" i="5"/>
  <c r="GL13" i="5"/>
  <c r="HB13" i="5"/>
  <c r="HR13" i="5"/>
  <c r="IH13" i="5"/>
  <c r="IX13" i="5"/>
  <c r="FS13" i="5"/>
  <c r="GI13" i="5"/>
  <c r="GY13" i="5"/>
  <c r="HO13" i="5"/>
  <c r="IE13" i="5"/>
  <c r="IU13" i="5"/>
  <c r="JK13" i="5"/>
  <c r="GF13" i="5"/>
  <c r="GV13" i="5"/>
  <c r="HL13" i="5"/>
  <c r="IB13" i="5"/>
  <c r="IR13" i="5"/>
  <c r="JH13" i="5"/>
  <c r="HA13" i="5"/>
  <c r="JM13" i="5"/>
  <c r="HU13" i="5"/>
  <c r="GS13" i="5"/>
  <c r="JE13" i="5"/>
  <c r="IC13" i="5"/>
  <c r="FZ13" i="5"/>
  <c r="GP13" i="5"/>
  <c r="HF13" i="5"/>
  <c r="HV13" i="5"/>
  <c r="IL13" i="5"/>
  <c r="JB13" i="5"/>
  <c r="FW13" i="5"/>
  <c r="GM13" i="5"/>
  <c r="HC13" i="5"/>
  <c r="HS13" i="5"/>
  <c r="II13" i="5"/>
  <c r="IY13" i="5"/>
  <c r="FT13" i="5"/>
  <c r="GJ13" i="5"/>
  <c r="GZ13" i="5"/>
  <c r="HP13" i="5"/>
  <c r="IF13" i="5"/>
  <c r="IV13" i="5"/>
  <c r="JL13" i="5"/>
  <c r="HQ13" i="5"/>
  <c r="FY13" i="5"/>
  <c r="IK13" i="5"/>
  <c r="HI13" i="5"/>
  <c r="GW13" i="5"/>
  <c r="GG13" i="5"/>
  <c r="FQ14" i="5"/>
  <c r="G62" i="4"/>
  <c r="H62" i="4"/>
  <c r="F62" i="4"/>
  <c r="E62" i="4"/>
  <c r="FH14" i="5"/>
  <c r="FI13" i="5"/>
  <c r="FD14" i="5"/>
  <c r="FE13" i="5"/>
  <c r="AM54" i="1"/>
  <c r="AN54" i="1" s="1"/>
  <c r="AO53" i="1"/>
  <c r="AG54" i="1"/>
  <c r="AI53" i="1"/>
  <c r="AH53" i="1"/>
  <c r="AD54" i="1"/>
  <c r="AF53" i="1"/>
  <c r="AE53" i="1"/>
  <c r="AA54" i="1"/>
  <c r="AC53" i="1"/>
  <c r="AB53" i="1"/>
  <c r="X54" i="1"/>
  <c r="Z53" i="1"/>
  <c r="Y53" i="1"/>
  <c r="U54" i="1"/>
  <c r="W53" i="1"/>
  <c r="V53" i="1"/>
  <c r="R54" i="1"/>
  <c r="T53" i="1"/>
  <c r="S53" i="1"/>
  <c r="AM25" i="1"/>
  <c r="AO25" i="1" s="1"/>
  <c r="AN24" i="1"/>
  <c r="AG25" i="1"/>
  <c r="AI24" i="1"/>
  <c r="AH24" i="1"/>
  <c r="AD25" i="1"/>
  <c r="AF24" i="1"/>
  <c r="AE24" i="1"/>
  <c r="AA25" i="1"/>
  <c r="AC24" i="1"/>
  <c r="AB24" i="1"/>
  <c r="X25" i="1"/>
  <c r="Z24" i="1"/>
  <c r="Y24" i="1"/>
  <c r="U26" i="1"/>
  <c r="V26" i="1" s="1"/>
  <c r="W25" i="1"/>
  <c r="T25" i="1"/>
  <c r="AM52" i="12"/>
  <c r="AL52" i="12"/>
  <c r="AK52" i="12"/>
  <c r="AN52" i="12"/>
  <c r="AJ53" i="12"/>
  <c r="BL26" i="12"/>
  <c r="BP25" i="12"/>
  <c r="BN25" i="12"/>
  <c r="BM25" i="12"/>
  <c r="BO25" i="12"/>
  <c r="AU27" i="12"/>
  <c r="AU28" i="12" s="1"/>
  <c r="G28" i="1" s="1"/>
  <c r="AT27" i="12"/>
  <c r="AS27" i="12"/>
  <c r="AR27" i="12"/>
  <c r="AL25" i="13"/>
  <c r="AM25" i="13"/>
  <c r="AN25" i="13"/>
  <c r="AK25" i="13"/>
  <c r="AJ26" i="13"/>
  <c r="BG53" i="13"/>
  <c r="BI53" i="13"/>
  <c r="BF53" i="13"/>
  <c r="BH53" i="13"/>
  <c r="BE54" i="13"/>
  <c r="AY25" i="12"/>
  <c r="BB25" i="12"/>
  <c r="BA25" i="12"/>
  <c r="AZ25" i="12"/>
  <c r="AX26" i="12"/>
  <c r="AJ26" i="12"/>
  <c r="AN25" i="12"/>
  <c r="AL25" i="12"/>
  <c r="AM25" i="12"/>
  <c r="AK25" i="12"/>
  <c r="AX26" i="13"/>
  <c r="AY25" i="13"/>
  <c r="BB25" i="13"/>
  <c r="AZ25" i="13"/>
  <c r="BA25" i="13"/>
  <c r="AF52" i="13"/>
  <c r="AE52" i="13"/>
  <c r="AD52" i="13"/>
  <c r="AG52" i="13"/>
  <c r="AC53" i="13"/>
  <c r="AC53" i="12"/>
  <c r="AG52" i="12"/>
  <c r="AD52" i="12"/>
  <c r="AE52" i="12"/>
  <c r="AF52" i="12"/>
  <c r="BH26" i="12"/>
  <c r="BF26" i="12"/>
  <c r="BG26" i="12"/>
  <c r="BI26" i="12"/>
  <c r="BE27" i="12"/>
  <c r="AM54" i="13"/>
  <c r="AL54" i="13"/>
  <c r="AN54" i="13"/>
  <c r="AK54" i="13"/>
  <c r="BH26" i="13"/>
  <c r="BG26" i="13"/>
  <c r="BF26" i="13"/>
  <c r="BI26" i="13"/>
  <c r="BE27" i="13"/>
  <c r="BE53" i="12"/>
  <c r="BI52" i="12"/>
  <c r="BH52" i="12"/>
  <c r="BG52" i="12"/>
  <c r="BF52" i="12"/>
  <c r="AR52" i="13"/>
  <c r="AU52" i="13"/>
  <c r="AT52" i="13"/>
  <c r="AS52" i="13"/>
  <c r="AQ53" i="13"/>
  <c r="AQ53" i="12"/>
  <c r="AU52" i="12"/>
  <c r="AS52" i="12"/>
  <c r="AT52" i="12"/>
  <c r="AR52" i="12"/>
  <c r="AR25" i="13"/>
  <c r="AU25" i="13"/>
  <c r="AS25" i="13"/>
  <c r="AT25" i="13"/>
  <c r="AQ26" i="13"/>
  <c r="BP25" i="13"/>
  <c r="BN25" i="13"/>
  <c r="BO25" i="13"/>
  <c r="BM25" i="13"/>
  <c r="BL26" i="13"/>
  <c r="AX53" i="12"/>
  <c r="BB52" i="12"/>
  <c r="BA52" i="12"/>
  <c r="AY52" i="12"/>
  <c r="AZ52" i="12"/>
  <c r="BB52" i="13"/>
  <c r="AZ52" i="13"/>
  <c r="BA52" i="13"/>
  <c r="AY52" i="13"/>
  <c r="AX53" i="13"/>
  <c r="AD25" i="13"/>
  <c r="AG25" i="13"/>
  <c r="AF25" i="13"/>
  <c r="AE25" i="13"/>
  <c r="AC26" i="13"/>
  <c r="AF26" i="12"/>
  <c r="AD26" i="12"/>
  <c r="AE26" i="12"/>
  <c r="AG26" i="12"/>
  <c r="AC27" i="12"/>
  <c r="AJ55" i="1"/>
  <c r="AL55" i="1" s="1"/>
  <c r="AK54" i="1"/>
  <c r="AJ26" i="1"/>
  <c r="AL26" i="1" s="1"/>
  <c r="AK25" i="1"/>
  <c r="S25" i="1"/>
  <c r="B62" i="4"/>
  <c r="C62" i="4"/>
  <c r="D62" i="4"/>
  <c r="A63" i="4"/>
  <c r="I63" i="4" s="1"/>
  <c r="C14" i="2"/>
  <c r="N13" i="1" s="1"/>
  <c r="D14" i="2"/>
  <c r="O13" i="1" s="1"/>
  <c r="B14" i="2"/>
  <c r="M13" i="1" s="1"/>
  <c r="B15" i="3"/>
  <c r="M48" i="1" s="1"/>
  <c r="C15" i="3"/>
  <c r="N48" i="1" s="1"/>
  <c r="A16" i="3"/>
  <c r="FR14" i="5" l="1"/>
  <c r="GD14" i="5"/>
  <c r="GT14" i="5"/>
  <c r="HJ14" i="5"/>
  <c r="HZ14" i="5"/>
  <c r="IP14" i="5"/>
  <c r="JF14" i="5"/>
  <c r="GA14" i="5"/>
  <c r="GQ14" i="5"/>
  <c r="HG14" i="5"/>
  <c r="HW14" i="5"/>
  <c r="IM14" i="5"/>
  <c r="JC14" i="5"/>
  <c r="FX14" i="5"/>
  <c r="GN14" i="5"/>
  <c r="HD14" i="5"/>
  <c r="HT14" i="5"/>
  <c r="IJ14" i="5"/>
  <c r="IZ14" i="5"/>
  <c r="GG14" i="5"/>
  <c r="IS14" i="5"/>
  <c r="HA14" i="5"/>
  <c r="JM14" i="5"/>
  <c r="HU14" i="5"/>
  <c r="GC14" i="5"/>
  <c r="HI14" i="5"/>
  <c r="FP14" i="5"/>
  <c r="GH14" i="5"/>
  <c r="GX14" i="5"/>
  <c r="HN14" i="5"/>
  <c r="ID14" i="5"/>
  <c r="IT14" i="5"/>
  <c r="JJ14" i="5"/>
  <c r="GE14" i="5"/>
  <c r="GU14" i="5"/>
  <c r="HK14" i="5"/>
  <c r="IA14" i="5"/>
  <c r="IQ14" i="5"/>
  <c r="JG14" i="5"/>
  <c r="GB14" i="5"/>
  <c r="GR14" i="5"/>
  <c r="HH14" i="5"/>
  <c r="HX14" i="5"/>
  <c r="IN14" i="5"/>
  <c r="JD14" i="5"/>
  <c r="GW14" i="5"/>
  <c r="JI14" i="5"/>
  <c r="HQ14" i="5"/>
  <c r="FY14" i="5"/>
  <c r="IK14" i="5"/>
  <c r="IO14" i="5"/>
  <c r="FV14" i="5"/>
  <c r="GL14" i="5"/>
  <c r="HB14" i="5"/>
  <c r="HR14" i="5"/>
  <c r="IH14" i="5"/>
  <c r="IX14" i="5"/>
  <c r="FS14" i="5"/>
  <c r="GI14" i="5"/>
  <c r="GY14" i="5"/>
  <c r="HO14" i="5"/>
  <c r="IE14" i="5"/>
  <c r="IU14" i="5"/>
  <c r="JK14" i="5"/>
  <c r="GF14" i="5"/>
  <c r="GV14" i="5"/>
  <c r="HL14" i="5"/>
  <c r="IB14" i="5"/>
  <c r="IR14" i="5"/>
  <c r="JH14" i="5"/>
  <c r="HM14" i="5"/>
  <c r="FU14" i="5"/>
  <c r="IG14" i="5"/>
  <c r="GO14" i="5"/>
  <c r="JA14" i="5"/>
  <c r="GS14" i="5"/>
  <c r="FZ14" i="5"/>
  <c r="GP14" i="5"/>
  <c r="HF14" i="5"/>
  <c r="HV14" i="5"/>
  <c r="IL14" i="5"/>
  <c r="JB14" i="5"/>
  <c r="FW14" i="5"/>
  <c r="GM14" i="5"/>
  <c r="HC14" i="5"/>
  <c r="HS14" i="5"/>
  <c r="II14" i="5"/>
  <c r="IY14" i="5"/>
  <c r="FT14" i="5"/>
  <c r="GJ14" i="5"/>
  <c r="GZ14" i="5"/>
  <c r="HP14" i="5"/>
  <c r="IF14" i="5"/>
  <c r="IV14" i="5"/>
  <c r="JL14" i="5"/>
  <c r="IC14" i="5"/>
  <c r="GK14" i="5"/>
  <c r="IW14" i="5"/>
  <c r="HE14" i="5"/>
  <c r="HY14" i="5"/>
  <c r="JE14" i="5"/>
  <c r="FQ15" i="5"/>
  <c r="G63" i="4"/>
  <c r="H63" i="4"/>
  <c r="F63" i="4"/>
  <c r="E63" i="4"/>
  <c r="FH15" i="5"/>
  <c r="FI14" i="5"/>
  <c r="FD15" i="5"/>
  <c r="FE14" i="5"/>
  <c r="AM55" i="1"/>
  <c r="AN55" i="1" s="1"/>
  <c r="AO54" i="1"/>
  <c r="AG55" i="1"/>
  <c r="AI54" i="1"/>
  <c r="AH54" i="1"/>
  <c r="AD55" i="1"/>
  <c r="AF54" i="1"/>
  <c r="AE54" i="1"/>
  <c r="AA55" i="1"/>
  <c r="AC54" i="1"/>
  <c r="AB54" i="1"/>
  <c r="X55" i="1"/>
  <c r="Z54" i="1"/>
  <c r="Y54" i="1"/>
  <c r="U55" i="1"/>
  <c r="W54" i="1"/>
  <c r="V54" i="1"/>
  <c r="R55" i="1"/>
  <c r="T54" i="1"/>
  <c r="S54" i="1"/>
  <c r="AM26" i="1"/>
  <c r="AO26" i="1" s="1"/>
  <c r="AN25" i="1"/>
  <c r="AG26" i="1"/>
  <c r="AI25" i="1"/>
  <c r="AH25" i="1"/>
  <c r="AD26" i="1"/>
  <c r="AF25" i="1"/>
  <c r="AE25" i="1"/>
  <c r="AA26" i="1"/>
  <c r="AC25" i="1"/>
  <c r="AB25" i="1"/>
  <c r="X26" i="1"/>
  <c r="Z25" i="1"/>
  <c r="Y25" i="1"/>
  <c r="U27" i="1"/>
  <c r="V27" i="1" s="1"/>
  <c r="W26" i="1"/>
  <c r="T26" i="1"/>
  <c r="AN55" i="13"/>
  <c r="F33" i="1" s="1"/>
  <c r="BN26" i="13"/>
  <c r="BM26" i="13"/>
  <c r="BO26" i="13"/>
  <c r="BP26" i="13"/>
  <c r="BL27" i="13"/>
  <c r="BE54" i="12"/>
  <c r="BI53" i="12"/>
  <c r="BH53" i="12"/>
  <c r="BF53" i="12"/>
  <c r="BG53" i="12"/>
  <c r="AC54" i="13"/>
  <c r="AG53" i="13"/>
  <c r="AF53" i="13"/>
  <c r="AD53" i="13"/>
  <c r="AE53" i="13"/>
  <c r="BG54" i="13"/>
  <c r="BF54" i="13"/>
  <c r="BH54" i="13"/>
  <c r="BI54" i="13"/>
  <c r="AS26" i="13"/>
  <c r="AU26" i="13"/>
  <c r="AT26" i="13"/>
  <c r="AR26" i="13"/>
  <c r="AQ27" i="13"/>
  <c r="BH27" i="13"/>
  <c r="BG27" i="13"/>
  <c r="BI27" i="13"/>
  <c r="BF27" i="13"/>
  <c r="AX27" i="13"/>
  <c r="BA26" i="13"/>
  <c r="AZ26" i="13"/>
  <c r="AY26" i="13"/>
  <c r="BB26" i="13"/>
  <c r="AK26" i="13"/>
  <c r="AM26" i="13"/>
  <c r="AN26" i="13"/>
  <c r="AL26" i="13"/>
  <c r="AJ27" i="13"/>
  <c r="BA53" i="13"/>
  <c r="AZ53" i="13"/>
  <c r="AY53" i="13"/>
  <c r="BB53" i="13"/>
  <c r="AX54" i="13"/>
  <c r="AQ54" i="12"/>
  <c r="AU53" i="12"/>
  <c r="AT53" i="12"/>
  <c r="AS53" i="12"/>
  <c r="AR53" i="12"/>
  <c r="BI27" i="12"/>
  <c r="BI28" i="12" s="1"/>
  <c r="G30" i="1" s="1"/>
  <c r="BF27" i="12"/>
  <c r="BG27" i="12"/>
  <c r="BH27" i="12"/>
  <c r="AJ27" i="12"/>
  <c r="AN26" i="12"/>
  <c r="AM26" i="12"/>
  <c r="AL26" i="12"/>
  <c r="AK26" i="12"/>
  <c r="BL27" i="12"/>
  <c r="BP26" i="12"/>
  <c r="BM26" i="12"/>
  <c r="BN26" i="12"/>
  <c r="BO26" i="12"/>
  <c r="AX54" i="12"/>
  <c r="BB53" i="12"/>
  <c r="BA53" i="12"/>
  <c r="AZ53" i="12"/>
  <c r="AY53" i="12"/>
  <c r="AU53" i="13"/>
  <c r="AT53" i="13"/>
  <c r="AS53" i="13"/>
  <c r="AR53" i="13"/>
  <c r="AQ54" i="13"/>
  <c r="AC54" i="12"/>
  <c r="AG53" i="12"/>
  <c r="AE53" i="12"/>
  <c r="AD53" i="12"/>
  <c r="AF53" i="12"/>
  <c r="AY26" i="12"/>
  <c r="BB26" i="12"/>
  <c r="BA26" i="12"/>
  <c r="AZ26" i="12"/>
  <c r="AX27" i="12"/>
  <c r="AM53" i="12"/>
  <c r="AN53" i="12"/>
  <c r="AL53" i="12"/>
  <c r="AK53" i="12"/>
  <c r="AJ54" i="12"/>
  <c r="AG27" i="12"/>
  <c r="AG28" i="12" s="1"/>
  <c r="G26" i="1" s="1"/>
  <c r="AD27" i="12"/>
  <c r="AE27" i="12"/>
  <c r="AF27" i="12"/>
  <c r="AE26" i="13"/>
  <c r="AD26" i="13"/>
  <c r="AG26" i="13"/>
  <c r="AF26" i="13"/>
  <c r="AC27" i="13"/>
  <c r="AK55" i="1"/>
  <c r="AJ56" i="1"/>
  <c r="AL56" i="1" s="1"/>
  <c r="AK26" i="1"/>
  <c r="AJ27" i="1"/>
  <c r="AL27" i="1" s="1"/>
  <c r="S26" i="1"/>
  <c r="C63" i="4"/>
  <c r="A64" i="4"/>
  <c r="I64" i="4" s="1"/>
  <c r="D63" i="4"/>
  <c r="B63" i="4"/>
  <c r="D15" i="2"/>
  <c r="O14" i="1" s="1"/>
  <c r="C15" i="2"/>
  <c r="N14" i="1" s="1"/>
  <c r="B15" i="2"/>
  <c r="M14" i="1" s="1"/>
  <c r="B16" i="3"/>
  <c r="M49" i="1" s="1"/>
  <c r="C16" i="3"/>
  <c r="N49" i="1" s="1"/>
  <c r="A17" i="3"/>
  <c r="FR15" i="5" l="1"/>
  <c r="GD15" i="5"/>
  <c r="GT15" i="5"/>
  <c r="HJ15" i="5"/>
  <c r="HZ15" i="5"/>
  <c r="IP15" i="5"/>
  <c r="JF15" i="5"/>
  <c r="GA15" i="5"/>
  <c r="GQ15" i="5"/>
  <c r="HG15" i="5"/>
  <c r="HW15" i="5"/>
  <c r="IM15" i="5"/>
  <c r="JC15" i="5"/>
  <c r="FX15" i="5"/>
  <c r="GN15" i="5"/>
  <c r="HD15" i="5"/>
  <c r="HT15" i="5"/>
  <c r="IJ15" i="5"/>
  <c r="IZ15" i="5"/>
  <c r="GC15" i="5"/>
  <c r="IO15" i="5"/>
  <c r="HM15" i="5"/>
  <c r="FU15" i="5"/>
  <c r="IG15" i="5"/>
  <c r="JA15" i="5"/>
  <c r="IK15" i="5"/>
  <c r="FP15" i="5"/>
  <c r="GH15" i="5"/>
  <c r="GX15" i="5"/>
  <c r="HN15" i="5"/>
  <c r="ID15" i="5"/>
  <c r="IT15" i="5"/>
  <c r="JJ15" i="5"/>
  <c r="GE15" i="5"/>
  <c r="GU15" i="5"/>
  <c r="HK15" i="5"/>
  <c r="IA15" i="5"/>
  <c r="IQ15" i="5"/>
  <c r="JG15" i="5"/>
  <c r="GB15" i="5"/>
  <c r="GR15" i="5"/>
  <c r="HH15" i="5"/>
  <c r="HX15" i="5"/>
  <c r="IN15" i="5"/>
  <c r="JD15" i="5"/>
  <c r="GS15" i="5"/>
  <c r="JE15" i="5"/>
  <c r="IC15" i="5"/>
  <c r="GK15" i="5"/>
  <c r="IW15" i="5"/>
  <c r="HE15" i="5"/>
  <c r="FV15" i="5"/>
  <c r="GL15" i="5"/>
  <c r="HB15" i="5"/>
  <c r="HR15" i="5"/>
  <c r="IH15" i="5"/>
  <c r="IX15" i="5"/>
  <c r="FS15" i="5"/>
  <c r="GI15" i="5"/>
  <c r="GY15" i="5"/>
  <c r="HO15" i="5"/>
  <c r="IE15" i="5"/>
  <c r="IU15" i="5"/>
  <c r="JK15" i="5"/>
  <c r="GF15" i="5"/>
  <c r="GV15" i="5"/>
  <c r="HL15" i="5"/>
  <c r="IB15" i="5"/>
  <c r="IR15" i="5"/>
  <c r="JH15" i="5"/>
  <c r="HI15" i="5"/>
  <c r="GG15" i="5"/>
  <c r="IS15" i="5"/>
  <c r="HA15" i="5"/>
  <c r="JM15" i="5"/>
  <c r="HU15" i="5"/>
  <c r="FZ15" i="5"/>
  <c r="GP15" i="5"/>
  <c r="HF15" i="5"/>
  <c r="HV15" i="5"/>
  <c r="IL15" i="5"/>
  <c r="JB15" i="5"/>
  <c r="FW15" i="5"/>
  <c r="GM15" i="5"/>
  <c r="HC15" i="5"/>
  <c r="HS15" i="5"/>
  <c r="II15" i="5"/>
  <c r="IY15" i="5"/>
  <c r="FT15" i="5"/>
  <c r="GJ15" i="5"/>
  <c r="GZ15" i="5"/>
  <c r="HP15" i="5"/>
  <c r="IF15" i="5"/>
  <c r="IV15" i="5"/>
  <c r="JL15" i="5"/>
  <c r="HY15" i="5"/>
  <c r="GW15" i="5"/>
  <c r="JI15" i="5"/>
  <c r="HQ15" i="5"/>
  <c r="GO15" i="5"/>
  <c r="FY15" i="5"/>
  <c r="FQ16" i="5"/>
  <c r="H64" i="4"/>
  <c r="G64" i="4"/>
  <c r="F64" i="4"/>
  <c r="E64" i="4"/>
  <c r="FI15" i="5"/>
  <c r="FH16" i="5"/>
  <c r="FD16" i="5"/>
  <c r="FE15" i="5"/>
  <c r="AM56" i="1"/>
  <c r="AN56" i="1" s="1"/>
  <c r="AO55" i="1"/>
  <c r="AG56" i="1"/>
  <c r="AI55" i="1"/>
  <c r="AH55" i="1"/>
  <c r="AD56" i="1"/>
  <c r="AF55" i="1"/>
  <c r="AE55" i="1"/>
  <c r="AA56" i="1"/>
  <c r="AC55" i="1"/>
  <c r="AB55" i="1"/>
  <c r="X56" i="1"/>
  <c r="Z55" i="1"/>
  <c r="Y55" i="1"/>
  <c r="U56" i="1"/>
  <c r="W55" i="1"/>
  <c r="V55" i="1"/>
  <c r="R56" i="1"/>
  <c r="T55" i="1"/>
  <c r="S55" i="1"/>
  <c r="AM27" i="1"/>
  <c r="AO27" i="1" s="1"/>
  <c r="AN26" i="1"/>
  <c r="AG27" i="1"/>
  <c r="AI26" i="1"/>
  <c r="AH26" i="1"/>
  <c r="AD27" i="1"/>
  <c r="AF26" i="1"/>
  <c r="AE26" i="1"/>
  <c r="AA27" i="1"/>
  <c r="AC26" i="1"/>
  <c r="AB26" i="1"/>
  <c r="X27" i="1"/>
  <c r="Z26" i="1"/>
  <c r="Y26" i="1"/>
  <c r="U28" i="1"/>
  <c r="V28" i="1" s="1"/>
  <c r="W27" i="1"/>
  <c r="T27" i="1"/>
  <c r="BI55" i="13"/>
  <c r="F36" i="1" s="1"/>
  <c r="BI28" i="13"/>
  <c r="F30" i="1" s="1"/>
  <c r="AT54" i="13"/>
  <c r="AS54" i="13"/>
  <c r="AR54" i="13"/>
  <c r="AU54" i="13"/>
  <c r="AU54" i="12"/>
  <c r="AU55" i="12" s="1"/>
  <c r="G34" i="1" s="1"/>
  <c r="AS54" i="12"/>
  <c r="AT54" i="12"/>
  <c r="AR54" i="12"/>
  <c r="AT27" i="13"/>
  <c r="AS27" i="13"/>
  <c r="AR27" i="13"/>
  <c r="AU27" i="13"/>
  <c r="AN54" i="12"/>
  <c r="AN55" i="12" s="1"/>
  <c r="G33" i="1" s="1"/>
  <c r="AM54" i="12"/>
  <c r="AL54" i="12"/>
  <c r="AK54" i="12"/>
  <c r="BB54" i="12"/>
  <c r="BB55" i="12" s="1"/>
  <c r="G35" i="1" s="1"/>
  <c r="BA54" i="12"/>
  <c r="AZ54" i="12"/>
  <c r="AY54" i="12"/>
  <c r="BA54" i="13"/>
  <c r="AZ54" i="13"/>
  <c r="AY54" i="13"/>
  <c r="BB54" i="13"/>
  <c r="AG54" i="13"/>
  <c r="AD54" i="13"/>
  <c r="AF54" i="13"/>
  <c r="AE54" i="13"/>
  <c r="BB27" i="12"/>
  <c r="BB28" i="12" s="1"/>
  <c r="G29" i="1" s="1"/>
  <c r="BA27" i="12"/>
  <c r="AY27" i="12"/>
  <c r="AZ27" i="12"/>
  <c r="BP27" i="12"/>
  <c r="BP28" i="12" s="1"/>
  <c r="G31" i="1" s="1"/>
  <c r="BN27" i="12"/>
  <c r="BM27" i="12"/>
  <c r="BO27" i="12"/>
  <c r="AM27" i="13"/>
  <c r="AN27" i="13"/>
  <c r="AL27" i="13"/>
  <c r="AK27" i="13"/>
  <c r="BI54" i="12"/>
  <c r="BI55" i="12" s="1"/>
  <c r="G36" i="1" s="1"/>
  <c r="BH54" i="12"/>
  <c r="BF54" i="12"/>
  <c r="BG54" i="12"/>
  <c r="AG54" i="12"/>
  <c r="AG55" i="12" s="1"/>
  <c r="G32" i="1" s="1"/>
  <c r="AF54" i="12"/>
  <c r="AD54" i="12"/>
  <c r="AE54" i="12"/>
  <c r="AN27" i="12"/>
  <c r="AN28" i="12" s="1"/>
  <c r="G27" i="1" s="1"/>
  <c r="AM27" i="12"/>
  <c r="AL27" i="12"/>
  <c r="AK27" i="12"/>
  <c r="BA27" i="13"/>
  <c r="AY27" i="13"/>
  <c r="BB27" i="13"/>
  <c r="AZ27" i="13"/>
  <c r="BO27" i="13"/>
  <c r="BM27" i="13"/>
  <c r="BP27" i="13"/>
  <c r="BN27" i="13"/>
  <c r="AF27" i="13"/>
  <c r="AE27" i="13"/>
  <c r="AG27" i="13"/>
  <c r="AD27" i="13"/>
  <c r="AJ57" i="1"/>
  <c r="AL57" i="1" s="1"/>
  <c r="AK56" i="1"/>
  <c r="AJ28" i="1"/>
  <c r="AL28" i="1" s="1"/>
  <c r="AK27" i="1"/>
  <c r="S27" i="1"/>
  <c r="D64" i="4"/>
  <c r="A65" i="4"/>
  <c r="I65" i="4" s="1"/>
  <c r="C64" i="4"/>
  <c r="B64" i="4"/>
  <c r="C16" i="2"/>
  <c r="N15" i="1" s="1"/>
  <c r="D16" i="2"/>
  <c r="O15" i="1" s="1"/>
  <c r="B16" i="2"/>
  <c r="M15" i="1" s="1"/>
  <c r="B17" i="3"/>
  <c r="M50" i="1" s="1"/>
  <c r="C17" i="3"/>
  <c r="N50" i="1" s="1"/>
  <c r="A18" i="3"/>
  <c r="FR16" i="5" l="1"/>
  <c r="GD16" i="5"/>
  <c r="GT16" i="5"/>
  <c r="HJ16" i="5"/>
  <c r="HZ16" i="5"/>
  <c r="IP16" i="5"/>
  <c r="JF16" i="5"/>
  <c r="GA16" i="5"/>
  <c r="GQ16" i="5"/>
  <c r="HG16" i="5"/>
  <c r="HW16" i="5"/>
  <c r="IM16" i="5"/>
  <c r="JC16" i="5"/>
  <c r="FX16" i="5"/>
  <c r="GN16" i="5"/>
  <c r="HD16" i="5"/>
  <c r="HT16" i="5"/>
  <c r="IJ16" i="5"/>
  <c r="IZ16" i="5"/>
  <c r="FY16" i="5"/>
  <c r="IK16" i="5"/>
  <c r="HI16" i="5"/>
  <c r="GG16" i="5"/>
  <c r="IS16" i="5"/>
  <c r="IG16" i="5"/>
  <c r="JM16" i="5"/>
  <c r="FP16" i="5"/>
  <c r="GH16" i="5"/>
  <c r="GX16" i="5"/>
  <c r="HN16" i="5"/>
  <c r="ID16" i="5"/>
  <c r="IT16" i="5"/>
  <c r="JJ16" i="5"/>
  <c r="GE16" i="5"/>
  <c r="GU16" i="5"/>
  <c r="HK16" i="5"/>
  <c r="IA16" i="5"/>
  <c r="IQ16" i="5"/>
  <c r="JG16" i="5"/>
  <c r="GB16" i="5"/>
  <c r="GR16" i="5"/>
  <c r="HH16" i="5"/>
  <c r="HX16" i="5"/>
  <c r="IN16" i="5"/>
  <c r="JD16" i="5"/>
  <c r="GO16" i="5"/>
  <c r="JA16" i="5"/>
  <c r="HY16" i="5"/>
  <c r="GW16" i="5"/>
  <c r="JI16" i="5"/>
  <c r="GK16" i="5"/>
  <c r="FV16" i="5"/>
  <c r="GL16" i="5"/>
  <c r="HB16" i="5"/>
  <c r="HR16" i="5"/>
  <c r="IH16" i="5"/>
  <c r="IX16" i="5"/>
  <c r="FS16" i="5"/>
  <c r="GI16" i="5"/>
  <c r="GY16" i="5"/>
  <c r="HO16" i="5"/>
  <c r="IE16" i="5"/>
  <c r="IU16" i="5"/>
  <c r="JK16" i="5"/>
  <c r="GF16" i="5"/>
  <c r="GV16" i="5"/>
  <c r="HL16" i="5"/>
  <c r="IB16" i="5"/>
  <c r="IR16" i="5"/>
  <c r="JH16" i="5"/>
  <c r="HE16" i="5"/>
  <c r="GC16" i="5"/>
  <c r="IO16" i="5"/>
  <c r="HM16" i="5"/>
  <c r="HQ16" i="5"/>
  <c r="IW16" i="5"/>
  <c r="FZ16" i="5"/>
  <c r="GP16" i="5"/>
  <c r="HF16" i="5"/>
  <c r="HV16" i="5"/>
  <c r="IL16" i="5"/>
  <c r="JB16" i="5"/>
  <c r="FW16" i="5"/>
  <c r="GM16" i="5"/>
  <c r="HC16" i="5"/>
  <c r="HS16" i="5"/>
  <c r="II16" i="5"/>
  <c r="IY16" i="5"/>
  <c r="FT16" i="5"/>
  <c r="GJ16" i="5"/>
  <c r="GZ16" i="5"/>
  <c r="HP16" i="5"/>
  <c r="IF16" i="5"/>
  <c r="IV16" i="5"/>
  <c r="JL16" i="5"/>
  <c r="HU16" i="5"/>
  <c r="GS16" i="5"/>
  <c r="JE16" i="5"/>
  <c r="IC16" i="5"/>
  <c r="FU16" i="5"/>
  <c r="HA16" i="5"/>
  <c r="FQ17" i="5"/>
  <c r="G65" i="4"/>
  <c r="H65" i="4"/>
  <c r="F65" i="4"/>
  <c r="E65" i="4"/>
  <c r="FI16" i="5"/>
  <c r="FH17" i="5"/>
  <c r="AG28" i="13"/>
  <c r="F26" i="1" s="1"/>
  <c r="FD17" i="5"/>
  <c r="FE16" i="5"/>
  <c r="AM57" i="1"/>
  <c r="AN57" i="1" s="1"/>
  <c r="AO56" i="1"/>
  <c r="AG57" i="1"/>
  <c r="AI56" i="1"/>
  <c r="AH56" i="1"/>
  <c r="AD57" i="1"/>
  <c r="AF56" i="1"/>
  <c r="AE56" i="1"/>
  <c r="AA57" i="1"/>
  <c r="AC56" i="1"/>
  <c r="AB56" i="1"/>
  <c r="X57" i="1"/>
  <c r="Z56" i="1"/>
  <c r="Y56" i="1"/>
  <c r="U57" i="1"/>
  <c r="W56" i="1"/>
  <c r="V56" i="1"/>
  <c r="R57" i="1"/>
  <c r="T56" i="1"/>
  <c r="S56" i="1"/>
  <c r="AM28" i="1"/>
  <c r="AO28" i="1" s="1"/>
  <c r="AN27" i="1"/>
  <c r="AG28" i="1"/>
  <c r="AI27" i="1"/>
  <c r="AH27" i="1"/>
  <c r="AD28" i="1"/>
  <c r="AF27" i="1"/>
  <c r="AE27" i="1"/>
  <c r="AA28" i="1"/>
  <c r="AC27" i="1"/>
  <c r="AB27" i="1"/>
  <c r="X28" i="1"/>
  <c r="Z27" i="1"/>
  <c r="Y27" i="1"/>
  <c r="U29" i="1"/>
  <c r="V29" i="1" s="1"/>
  <c r="W28" i="1"/>
  <c r="T28" i="1"/>
  <c r="BP28" i="13"/>
  <c r="F31" i="1" s="1"/>
  <c r="BB28" i="13"/>
  <c r="F29" i="1" s="1"/>
  <c r="BB55" i="13"/>
  <c r="F35" i="1" s="1"/>
  <c r="AU55" i="13"/>
  <c r="F34" i="1" s="1"/>
  <c r="AN28" i="13"/>
  <c r="F27" i="1" s="1"/>
  <c r="AG55" i="13"/>
  <c r="F32" i="1" s="1"/>
  <c r="AU28" i="13"/>
  <c r="F28" i="1" s="1"/>
  <c r="AK57" i="1"/>
  <c r="AJ58" i="1"/>
  <c r="AL58" i="1" s="1"/>
  <c r="AK28" i="1"/>
  <c r="AJ29" i="1"/>
  <c r="AL29" i="1" s="1"/>
  <c r="S28" i="1"/>
  <c r="A66" i="4"/>
  <c r="I66" i="4" s="1"/>
  <c r="B65" i="4"/>
  <c r="D65" i="4"/>
  <c r="C65" i="4"/>
  <c r="B17" i="2"/>
  <c r="M16" i="1" s="1"/>
  <c r="D17" i="2"/>
  <c r="O16" i="1" s="1"/>
  <c r="C17" i="2"/>
  <c r="N16" i="1" s="1"/>
  <c r="B18" i="3"/>
  <c r="M51" i="1" s="1"/>
  <c r="C18" i="3"/>
  <c r="N51" i="1" s="1"/>
  <c r="A19" i="3"/>
  <c r="FP17" i="5" l="1"/>
  <c r="FR17" i="5"/>
  <c r="GH17" i="5"/>
  <c r="GX17" i="5"/>
  <c r="HN17" i="5"/>
  <c r="ID17" i="5"/>
  <c r="IT17" i="5"/>
  <c r="JJ17" i="5"/>
  <c r="GE17" i="5"/>
  <c r="GU17" i="5"/>
  <c r="HK17" i="5"/>
  <c r="IA17" i="5"/>
  <c r="IQ17" i="5"/>
  <c r="JG17" i="5"/>
  <c r="GB17" i="5"/>
  <c r="GR17" i="5"/>
  <c r="HH17" i="5"/>
  <c r="HX17" i="5"/>
  <c r="IN17" i="5"/>
  <c r="JD17" i="5"/>
  <c r="GK17" i="5"/>
  <c r="IW17" i="5"/>
  <c r="HE17" i="5"/>
  <c r="GC17" i="5"/>
  <c r="IO17" i="5"/>
  <c r="GW17" i="5"/>
  <c r="FV17" i="5"/>
  <c r="GL17" i="5"/>
  <c r="HB17" i="5"/>
  <c r="HR17" i="5"/>
  <c r="IH17" i="5"/>
  <c r="IX17" i="5"/>
  <c r="FS17" i="5"/>
  <c r="GI17" i="5"/>
  <c r="GY17" i="5"/>
  <c r="HO17" i="5"/>
  <c r="IE17" i="5"/>
  <c r="IU17" i="5"/>
  <c r="JK17" i="5"/>
  <c r="GF17" i="5"/>
  <c r="GV17" i="5"/>
  <c r="HL17" i="5"/>
  <c r="IB17" i="5"/>
  <c r="IR17" i="5"/>
  <c r="JH17" i="5"/>
  <c r="HA17" i="5"/>
  <c r="JM17" i="5"/>
  <c r="HU17" i="5"/>
  <c r="GS17" i="5"/>
  <c r="JE17" i="5"/>
  <c r="JI17" i="5"/>
  <c r="FZ17" i="5"/>
  <c r="GP17" i="5"/>
  <c r="HF17" i="5"/>
  <c r="HV17" i="5"/>
  <c r="IL17" i="5"/>
  <c r="JB17" i="5"/>
  <c r="FW17" i="5"/>
  <c r="GM17" i="5"/>
  <c r="HC17" i="5"/>
  <c r="HS17" i="5"/>
  <c r="II17" i="5"/>
  <c r="IY17" i="5"/>
  <c r="FT17" i="5"/>
  <c r="GJ17" i="5"/>
  <c r="GZ17" i="5"/>
  <c r="HP17" i="5"/>
  <c r="IF17" i="5"/>
  <c r="IV17" i="5"/>
  <c r="JL17" i="5"/>
  <c r="HQ17" i="5"/>
  <c r="FY17" i="5"/>
  <c r="IK17" i="5"/>
  <c r="HI17" i="5"/>
  <c r="GG17" i="5"/>
  <c r="HM17" i="5"/>
  <c r="GD17" i="5"/>
  <c r="GT17" i="5"/>
  <c r="HJ17" i="5"/>
  <c r="HZ17" i="5"/>
  <c r="IP17" i="5"/>
  <c r="JF17" i="5"/>
  <c r="GA17" i="5"/>
  <c r="GQ17" i="5"/>
  <c r="HG17" i="5"/>
  <c r="HW17" i="5"/>
  <c r="IM17" i="5"/>
  <c r="JC17" i="5"/>
  <c r="FX17" i="5"/>
  <c r="GN17" i="5"/>
  <c r="HD17" i="5"/>
  <c r="HT17" i="5"/>
  <c r="IJ17" i="5"/>
  <c r="IZ17" i="5"/>
  <c r="FU17" i="5"/>
  <c r="IG17" i="5"/>
  <c r="GO17" i="5"/>
  <c r="JA17" i="5"/>
  <c r="HY17" i="5"/>
  <c r="IS17" i="5"/>
  <c r="IC17" i="5"/>
  <c r="FQ18" i="5"/>
  <c r="H66" i="4"/>
  <c r="G66" i="4"/>
  <c r="F66" i="4"/>
  <c r="E66" i="4"/>
  <c r="FI17" i="5"/>
  <c r="FH18" i="5"/>
  <c r="FD18" i="5"/>
  <c r="FE17" i="5"/>
  <c r="AM58" i="1"/>
  <c r="AN58" i="1" s="1"/>
  <c r="AO57" i="1"/>
  <c r="AG58" i="1"/>
  <c r="AI57" i="1"/>
  <c r="AH57" i="1"/>
  <c r="AD58" i="1"/>
  <c r="AF57" i="1"/>
  <c r="AE57" i="1"/>
  <c r="AA58" i="1"/>
  <c r="AC57" i="1"/>
  <c r="AB57" i="1"/>
  <c r="X58" i="1"/>
  <c r="Z57" i="1"/>
  <c r="Y57" i="1"/>
  <c r="U58" i="1"/>
  <c r="W57" i="1"/>
  <c r="V57" i="1"/>
  <c r="R58" i="1"/>
  <c r="T57" i="1"/>
  <c r="S57" i="1"/>
  <c r="AM29" i="1"/>
  <c r="AO29" i="1" s="1"/>
  <c r="AN28" i="1"/>
  <c r="AG29" i="1"/>
  <c r="AI28" i="1"/>
  <c r="AH28" i="1"/>
  <c r="AD29" i="1"/>
  <c r="AF28" i="1"/>
  <c r="AE28" i="1"/>
  <c r="AA29" i="1"/>
  <c r="AC28" i="1"/>
  <c r="AB28" i="1"/>
  <c r="X29" i="1"/>
  <c r="Z28" i="1"/>
  <c r="Y28" i="1"/>
  <c r="U30" i="1"/>
  <c r="W30" i="1" s="1"/>
  <c r="W29" i="1"/>
  <c r="T30" i="1"/>
  <c r="T29" i="1"/>
  <c r="AJ59" i="1"/>
  <c r="AL59" i="1" s="1"/>
  <c r="AK58" i="1"/>
  <c r="AJ30" i="1"/>
  <c r="AL30" i="1" s="1"/>
  <c r="AK29" i="1"/>
  <c r="S29" i="1"/>
  <c r="A67" i="4"/>
  <c r="I67" i="4" s="1"/>
  <c r="B66" i="4"/>
  <c r="C66" i="4"/>
  <c r="D66" i="4"/>
  <c r="C18" i="2"/>
  <c r="N17" i="1" s="1"/>
  <c r="D18" i="2"/>
  <c r="O17" i="1" s="1"/>
  <c r="B18" i="2"/>
  <c r="M17" i="1" s="1"/>
  <c r="B19" i="3"/>
  <c r="M52" i="1" s="1"/>
  <c r="C19" i="3"/>
  <c r="N52" i="1" s="1"/>
  <c r="A20" i="3"/>
  <c r="FP18" i="5" l="1"/>
  <c r="FR18" i="5"/>
  <c r="GH18" i="5"/>
  <c r="GX18" i="5"/>
  <c r="HN18" i="5"/>
  <c r="ID18" i="5"/>
  <c r="GE18" i="5"/>
  <c r="GU18" i="5"/>
  <c r="HK18" i="5"/>
  <c r="IA18" i="5"/>
  <c r="GB18" i="5"/>
  <c r="GR18" i="5"/>
  <c r="HH18" i="5"/>
  <c r="HX18" i="5"/>
  <c r="GW18" i="5"/>
  <c r="IN18" i="5"/>
  <c r="JD18" i="5"/>
  <c r="GK18" i="5"/>
  <c r="IK18" i="5"/>
  <c r="JA18" i="5"/>
  <c r="FY18" i="5"/>
  <c r="IH18" i="5"/>
  <c r="IX18" i="5"/>
  <c r="HI18" i="5"/>
  <c r="IU18" i="5"/>
  <c r="IY18" i="5"/>
  <c r="FV18" i="5"/>
  <c r="GL18" i="5"/>
  <c r="HB18" i="5"/>
  <c r="HR18" i="5"/>
  <c r="FS18" i="5"/>
  <c r="GI18" i="5"/>
  <c r="GY18" i="5"/>
  <c r="HO18" i="5"/>
  <c r="IE18" i="5"/>
  <c r="GF18" i="5"/>
  <c r="GV18" i="5"/>
  <c r="HL18" i="5"/>
  <c r="IB18" i="5"/>
  <c r="HM18" i="5"/>
  <c r="IR18" i="5"/>
  <c r="JH18" i="5"/>
  <c r="HA18" i="5"/>
  <c r="IO18" i="5"/>
  <c r="JE18" i="5"/>
  <c r="GO18" i="5"/>
  <c r="IL18" i="5"/>
  <c r="JB18" i="5"/>
  <c r="IQ18" i="5"/>
  <c r="JK18" i="5"/>
  <c r="GS18" i="5"/>
  <c r="FZ18" i="5"/>
  <c r="GP18" i="5"/>
  <c r="HF18" i="5"/>
  <c r="HV18" i="5"/>
  <c r="FW18" i="5"/>
  <c r="GM18" i="5"/>
  <c r="HC18" i="5"/>
  <c r="HS18" i="5"/>
  <c r="FT18" i="5"/>
  <c r="GJ18" i="5"/>
  <c r="GZ18" i="5"/>
  <c r="HP18" i="5"/>
  <c r="IF18" i="5"/>
  <c r="IC18" i="5"/>
  <c r="IV18" i="5"/>
  <c r="JL18" i="5"/>
  <c r="HQ18" i="5"/>
  <c r="IS18" i="5"/>
  <c r="JI18" i="5"/>
  <c r="HE18" i="5"/>
  <c r="IP18" i="5"/>
  <c r="JF18" i="5"/>
  <c r="JG18" i="5"/>
  <c r="GC18" i="5"/>
  <c r="IM18" i="5"/>
  <c r="GD18" i="5"/>
  <c r="GT18" i="5"/>
  <c r="HJ18" i="5"/>
  <c r="HZ18" i="5"/>
  <c r="GA18" i="5"/>
  <c r="GQ18" i="5"/>
  <c r="HG18" i="5"/>
  <c r="HW18" i="5"/>
  <c r="FX18" i="5"/>
  <c r="GN18" i="5"/>
  <c r="HD18" i="5"/>
  <c r="HT18" i="5"/>
  <c r="GG18" i="5"/>
  <c r="IJ18" i="5"/>
  <c r="IZ18" i="5"/>
  <c r="FU18" i="5"/>
  <c r="IG18" i="5"/>
  <c r="IW18" i="5"/>
  <c r="JM18" i="5"/>
  <c r="HU18" i="5"/>
  <c r="IT18" i="5"/>
  <c r="JJ18" i="5"/>
  <c r="HY18" i="5"/>
  <c r="II18" i="5"/>
  <c r="JC18" i="5"/>
  <c r="FQ19" i="5"/>
  <c r="G67" i="4"/>
  <c r="H67" i="4"/>
  <c r="F67" i="4"/>
  <c r="E67" i="4"/>
  <c r="FI18" i="5"/>
  <c r="FH19" i="5"/>
  <c r="FE18" i="5"/>
  <c r="FD19" i="5"/>
  <c r="AM59" i="1"/>
  <c r="AO58" i="1"/>
  <c r="AG59" i="1"/>
  <c r="AI58" i="1"/>
  <c r="AH58" i="1"/>
  <c r="AD59" i="1"/>
  <c r="AF58" i="1"/>
  <c r="AE58" i="1"/>
  <c r="AA59" i="1"/>
  <c r="AC58" i="1"/>
  <c r="AB58" i="1"/>
  <c r="X59" i="1"/>
  <c r="Z58" i="1"/>
  <c r="Y58" i="1"/>
  <c r="U59" i="1"/>
  <c r="W58" i="1"/>
  <c r="V58" i="1"/>
  <c r="T58" i="1"/>
  <c r="S58" i="1"/>
  <c r="R59" i="1"/>
  <c r="AM30" i="1"/>
  <c r="AN29" i="1"/>
  <c r="AG30" i="1"/>
  <c r="AI29" i="1"/>
  <c r="AH29" i="1"/>
  <c r="V30" i="1"/>
  <c r="AD30" i="1"/>
  <c r="AF29" i="1"/>
  <c r="AE29" i="1"/>
  <c r="AA30" i="1"/>
  <c r="AC29" i="1"/>
  <c r="AB29" i="1"/>
  <c r="X30" i="1"/>
  <c r="Z29" i="1"/>
  <c r="Y29" i="1"/>
  <c r="AK59" i="1"/>
  <c r="AK30" i="1"/>
  <c r="S30" i="1"/>
  <c r="C67" i="4"/>
  <c r="A68" i="4"/>
  <c r="I68" i="4" s="1"/>
  <c r="D67" i="4"/>
  <c r="B67" i="4"/>
  <c r="D19" i="2"/>
  <c r="O18" i="1" s="1"/>
  <c r="B19" i="2"/>
  <c r="M18" i="1" s="1"/>
  <c r="C19" i="2"/>
  <c r="N18" i="1" s="1"/>
  <c r="B20" i="3"/>
  <c r="M53" i="1" s="1"/>
  <c r="C20" i="3"/>
  <c r="N53" i="1" s="1"/>
  <c r="A21" i="3"/>
  <c r="FP19" i="5" l="1"/>
  <c r="FT19" i="5"/>
  <c r="GJ19" i="5"/>
  <c r="GZ19" i="5"/>
  <c r="HP19" i="5"/>
  <c r="IF19" i="5"/>
  <c r="IV19" i="5"/>
  <c r="JL19" i="5"/>
  <c r="GG19" i="5"/>
  <c r="GW19" i="5"/>
  <c r="HM19" i="5"/>
  <c r="IC19" i="5"/>
  <c r="IS19" i="5"/>
  <c r="JI19" i="5"/>
  <c r="FZ19" i="5"/>
  <c r="GP19" i="5"/>
  <c r="HF19" i="5"/>
  <c r="HV19" i="5"/>
  <c r="IL19" i="5"/>
  <c r="JB19" i="5"/>
  <c r="GQ19" i="5"/>
  <c r="JC19" i="5"/>
  <c r="IA19" i="5"/>
  <c r="GI19" i="5"/>
  <c r="IU19" i="5"/>
  <c r="GM19" i="5"/>
  <c r="FX19" i="5"/>
  <c r="GN19" i="5"/>
  <c r="HD19" i="5"/>
  <c r="HT19" i="5"/>
  <c r="IJ19" i="5"/>
  <c r="IZ19" i="5"/>
  <c r="FU19" i="5"/>
  <c r="GK19" i="5"/>
  <c r="HA19" i="5"/>
  <c r="HQ19" i="5"/>
  <c r="IG19" i="5"/>
  <c r="IW19" i="5"/>
  <c r="JM19" i="5"/>
  <c r="GD19" i="5"/>
  <c r="GT19" i="5"/>
  <c r="HJ19" i="5"/>
  <c r="HZ19" i="5"/>
  <c r="IP19" i="5"/>
  <c r="JF19" i="5"/>
  <c r="HG19" i="5"/>
  <c r="GE19" i="5"/>
  <c r="IQ19" i="5"/>
  <c r="GY19" i="5"/>
  <c r="JK19" i="5"/>
  <c r="IY19" i="5"/>
  <c r="GB19" i="5"/>
  <c r="GR19" i="5"/>
  <c r="HH19" i="5"/>
  <c r="HX19" i="5"/>
  <c r="IN19" i="5"/>
  <c r="JD19" i="5"/>
  <c r="FY19" i="5"/>
  <c r="GO19" i="5"/>
  <c r="HE19" i="5"/>
  <c r="HU19" i="5"/>
  <c r="IK19" i="5"/>
  <c r="JA19" i="5"/>
  <c r="FR19" i="5"/>
  <c r="GH19" i="5"/>
  <c r="GX19" i="5"/>
  <c r="HN19" i="5"/>
  <c r="ID19" i="5"/>
  <c r="IT19" i="5"/>
  <c r="JJ19" i="5"/>
  <c r="HW19" i="5"/>
  <c r="GU19" i="5"/>
  <c r="JG19" i="5"/>
  <c r="HO19" i="5"/>
  <c r="FW19" i="5"/>
  <c r="HC19" i="5"/>
  <c r="GF19" i="5"/>
  <c r="GV19" i="5"/>
  <c r="HL19" i="5"/>
  <c r="IB19" i="5"/>
  <c r="IR19" i="5"/>
  <c r="JH19" i="5"/>
  <c r="GC19" i="5"/>
  <c r="GS19" i="5"/>
  <c r="HI19" i="5"/>
  <c r="HY19" i="5"/>
  <c r="IO19" i="5"/>
  <c r="JE19" i="5"/>
  <c r="FV19" i="5"/>
  <c r="GL19" i="5"/>
  <c r="HB19" i="5"/>
  <c r="HR19" i="5"/>
  <c r="IH19" i="5"/>
  <c r="IX19" i="5"/>
  <c r="GA19" i="5"/>
  <c r="IM19" i="5"/>
  <c r="HK19" i="5"/>
  <c r="FS19" i="5"/>
  <c r="IE19" i="5"/>
  <c r="II19" i="5"/>
  <c r="HS19" i="5"/>
  <c r="FQ20" i="5"/>
  <c r="G68" i="4"/>
  <c r="H68" i="4"/>
  <c r="F68" i="4"/>
  <c r="E68" i="4"/>
  <c r="FI19" i="5"/>
  <c r="FH20" i="5"/>
  <c r="FE19" i="5"/>
  <c r="FD20" i="5"/>
  <c r="AO59" i="1"/>
  <c r="AN59" i="1"/>
  <c r="AI59" i="1"/>
  <c r="AH59" i="1"/>
  <c r="AF59" i="1"/>
  <c r="AE59" i="1"/>
  <c r="AC59" i="1"/>
  <c r="AB59" i="1"/>
  <c r="Z59" i="1"/>
  <c r="Y59" i="1"/>
  <c r="W59" i="1"/>
  <c r="V59" i="1"/>
  <c r="T59" i="1"/>
  <c r="S59" i="1"/>
  <c r="AN30" i="1"/>
  <c r="AO30" i="1"/>
  <c r="AI30" i="1"/>
  <c r="AH30" i="1"/>
  <c r="AF30" i="1"/>
  <c r="AE30" i="1"/>
  <c r="AC30" i="1"/>
  <c r="AB30" i="1"/>
  <c r="Z30" i="1"/>
  <c r="Y30" i="1"/>
  <c r="D68" i="4"/>
  <c r="C68" i="4"/>
  <c r="A69" i="4"/>
  <c r="I69" i="4" s="1"/>
  <c r="B68" i="4"/>
  <c r="D20" i="2"/>
  <c r="O19" i="1" s="1"/>
  <c r="C20" i="2"/>
  <c r="N19" i="1" s="1"/>
  <c r="B20" i="2"/>
  <c r="M19" i="1" s="1"/>
  <c r="B21" i="3"/>
  <c r="M54" i="1" s="1"/>
  <c r="C21" i="3"/>
  <c r="N54" i="1" s="1"/>
  <c r="A22" i="3"/>
  <c r="FP20" i="5" l="1"/>
  <c r="FT20" i="5"/>
  <c r="GJ20" i="5"/>
  <c r="GZ20" i="5"/>
  <c r="HP20" i="5"/>
  <c r="IF20" i="5"/>
  <c r="IV20" i="5"/>
  <c r="JL20" i="5"/>
  <c r="GG20" i="5"/>
  <c r="GW20" i="5"/>
  <c r="HM20" i="5"/>
  <c r="IC20" i="5"/>
  <c r="IS20" i="5"/>
  <c r="JI20" i="5"/>
  <c r="FZ20" i="5"/>
  <c r="GP20" i="5"/>
  <c r="HF20" i="5"/>
  <c r="HV20" i="5"/>
  <c r="IL20" i="5"/>
  <c r="JB20" i="5"/>
  <c r="GM20" i="5"/>
  <c r="IY20" i="5"/>
  <c r="HW20" i="5"/>
  <c r="GU20" i="5"/>
  <c r="JG20" i="5"/>
  <c r="FS20" i="5"/>
  <c r="FX20" i="5"/>
  <c r="GN20" i="5"/>
  <c r="HD20" i="5"/>
  <c r="HT20" i="5"/>
  <c r="IJ20" i="5"/>
  <c r="IZ20" i="5"/>
  <c r="FU20" i="5"/>
  <c r="GK20" i="5"/>
  <c r="HA20" i="5"/>
  <c r="HQ20" i="5"/>
  <c r="IG20" i="5"/>
  <c r="IW20" i="5"/>
  <c r="JM20" i="5"/>
  <c r="GD20" i="5"/>
  <c r="GT20" i="5"/>
  <c r="HJ20" i="5"/>
  <c r="HZ20" i="5"/>
  <c r="IP20" i="5"/>
  <c r="JF20" i="5"/>
  <c r="HC20" i="5"/>
  <c r="GA20" i="5"/>
  <c r="IM20" i="5"/>
  <c r="HK20" i="5"/>
  <c r="GY20" i="5"/>
  <c r="IE20" i="5"/>
  <c r="GB20" i="5"/>
  <c r="GR20" i="5"/>
  <c r="HH20" i="5"/>
  <c r="HX20" i="5"/>
  <c r="IN20" i="5"/>
  <c r="JD20" i="5"/>
  <c r="FY20" i="5"/>
  <c r="GO20" i="5"/>
  <c r="HE20" i="5"/>
  <c r="HU20" i="5"/>
  <c r="IK20" i="5"/>
  <c r="JA20" i="5"/>
  <c r="FR20" i="5"/>
  <c r="GH20" i="5"/>
  <c r="GX20" i="5"/>
  <c r="HN20" i="5"/>
  <c r="ID20" i="5"/>
  <c r="IT20" i="5"/>
  <c r="JJ20" i="5"/>
  <c r="HS20" i="5"/>
  <c r="GQ20" i="5"/>
  <c r="JC20" i="5"/>
  <c r="IA20" i="5"/>
  <c r="JK20" i="5"/>
  <c r="GI20" i="5"/>
  <c r="GF20" i="5"/>
  <c r="GV20" i="5"/>
  <c r="HL20" i="5"/>
  <c r="IB20" i="5"/>
  <c r="IR20" i="5"/>
  <c r="JH20" i="5"/>
  <c r="GC20" i="5"/>
  <c r="GS20" i="5"/>
  <c r="HI20" i="5"/>
  <c r="HY20" i="5"/>
  <c r="IO20" i="5"/>
  <c r="JE20" i="5"/>
  <c r="FV20" i="5"/>
  <c r="GL20" i="5"/>
  <c r="HB20" i="5"/>
  <c r="HR20" i="5"/>
  <c r="IH20" i="5"/>
  <c r="IX20" i="5"/>
  <c r="FW20" i="5"/>
  <c r="II20" i="5"/>
  <c r="HG20" i="5"/>
  <c r="GE20" i="5"/>
  <c r="IQ20" i="5"/>
  <c r="HO20" i="5"/>
  <c r="IU20" i="5"/>
  <c r="FQ21" i="5"/>
  <c r="G69" i="4"/>
  <c r="H69" i="4"/>
  <c r="F69" i="4"/>
  <c r="E69" i="4"/>
  <c r="FI20" i="5"/>
  <c r="FH21" i="5"/>
  <c r="FE20" i="5"/>
  <c r="FD21" i="5"/>
  <c r="A70" i="4"/>
  <c r="I70" i="4" s="1"/>
  <c r="D69" i="4"/>
  <c r="B69" i="4"/>
  <c r="C69" i="4"/>
  <c r="B21" i="2"/>
  <c r="M20" i="1" s="1"/>
  <c r="D21" i="2"/>
  <c r="O20" i="1" s="1"/>
  <c r="C21" i="2"/>
  <c r="N20" i="1" s="1"/>
  <c r="B22" i="3"/>
  <c r="M55" i="1" s="1"/>
  <c r="C22" i="3"/>
  <c r="N55" i="1" s="1"/>
  <c r="A23" i="3"/>
  <c r="FP21" i="5" l="1"/>
  <c r="FT21" i="5"/>
  <c r="GJ21" i="5"/>
  <c r="GZ21" i="5"/>
  <c r="HP21" i="5"/>
  <c r="IF21" i="5"/>
  <c r="IV21" i="5"/>
  <c r="JL21" i="5"/>
  <c r="GG21" i="5"/>
  <c r="GW21" i="5"/>
  <c r="HM21" i="5"/>
  <c r="IC21" i="5"/>
  <c r="IS21" i="5"/>
  <c r="JI21" i="5"/>
  <c r="FZ21" i="5"/>
  <c r="GP21" i="5"/>
  <c r="HF21" i="5"/>
  <c r="HV21" i="5"/>
  <c r="IL21" i="5"/>
  <c r="JB21" i="5"/>
  <c r="GI21" i="5"/>
  <c r="IU21" i="5"/>
  <c r="HC21" i="5"/>
  <c r="GA21" i="5"/>
  <c r="IM21" i="5"/>
  <c r="IQ21" i="5"/>
  <c r="FX21" i="5"/>
  <c r="GN21" i="5"/>
  <c r="HD21" i="5"/>
  <c r="HT21" i="5"/>
  <c r="IJ21" i="5"/>
  <c r="IZ21" i="5"/>
  <c r="FU21" i="5"/>
  <c r="GK21" i="5"/>
  <c r="HA21" i="5"/>
  <c r="HQ21" i="5"/>
  <c r="IG21" i="5"/>
  <c r="IW21" i="5"/>
  <c r="JM21" i="5"/>
  <c r="GD21" i="5"/>
  <c r="GT21" i="5"/>
  <c r="HJ21" i="5"/>
  <c r="HZ21" i="5"/>
  <c r="IP21" i="5"/>
  <c r="JF21" i="5"/>
  <c r="GY21" i="5"/>
  <c r="JK21" i="5"/>
  <c r="HS21" i="5"/>
  <c r="GQ21" i="5"/>
  <c r="JC21" i="5"/>
  <c r="GU21" i="5"/>
  <c r="GB21" i="5"/>
  <c r="GR21" i="5"/>
  <c r="HH21" i="5"/>
  <c r="HX21" i="5"/>
  <c r="IN21" i="5"/>
  <c r="JD21" i="5"/>
  <c r="FY21" i="5"/>
  <c r="GO21" i="5"/>
  <c r="HE21" i="5"/>
  <c r="HU21" i="5"/>
  <c r="IK21" i="5"/>
  <c r="JA21" i="5"/>
  <c r="FR21" i="5"/>
  <c r="GH21" i="5"/>
  <c r="GX21" i="5"/>
  <c r="HN21" i="5"/>
  <c r="ID21" i="5"/>
  <c r="IT21" i="5"/>
  <c r="JJ21" i="5"/>
  <c r="HO21" i="5"/>
  <c r="FW21" i="5"/>
  <c r="II21" i="5"/>
  <c r="HG21" i="5"/>
  <c r="IA21" i="5"/>
  <c r="JG21" i="5"/>
  <c r="GF21" i="5"/>
  <c r="GV21" i="5"/>
  <c r="HL21" i="5"/>
  <c r="IB21" i="5"/>
  <c r="IR21" i="5"/>
  <c r="JH21" i="5"/>
  <c r="GC21" i="5"/>
  <c r="GS21" i="5"/>
  <c r="HI21" i="5"/>
  <c r="HY21" i="5"/>
  <c r="IO21" i="5"/>
  <c r="JE21" i="5"/>
  <c r="FV21" i="5"/>
  <c r="GL21" i="5"/>
  <c r="HB21" i="5"/>
  <c r="HR21" i="5"/>
  <c r="IH21" i="5"/>
  <c r="IX21" i="5"/>
  <c r="FS21" i="5"/>
  <c r="IE21" i="5"/>
  <c r="GM21" i="5"/>
  <c r="IY21" i="5"/>
  <c r="HW21" i="5"/>
  <c r="GE21" i="5"/>
  <c r="HK21" i="5"/>
  <c r="FQ22" i="5"/>
  <c r="H70" i="4"/>
  <c r="G70" i="4"/>
  <c r="F70" i="4"/>
  <c r="E70" i="4"/>
  <c r="FI21" i="5"/>
  <c r="FH22" i="5"/>
  <c r="FE21" i="5"/>
  <c r="FD22" i="5"/>
  <c r="B70" i="4"/>
  <c r="C70" i="4"/>
  <c r="D70" i="4"/>
  <c r="A71" i="4"/>
  <c r="I71" i="4" s="1"/>
  <c r="C22" i="2"/>
  <c r="N21" i="1" s="1"/>
  <c r="B22" i="2"/>
  <c r="M21" i="1" s="1"/>
  <c r="D22" i="2"/>
  <c r="O21" i="1" s="1"/>
  <c r="B23" i="3"/>
  <c r="M56" i="1" s="1"/>
  <c r="C23" i="3"/>
  <c r="N56" i="1" s="1"/>
  <c r="A24" i="3"/>
  <c r="FP22" i="5" l="1"/>
  <c r="FT22" i="5"/>
  <c r="GJ22" i="5"/>
  <c r="GZ22" i="5"/>
  <c r="HP22" i="5"/>
  <c r="IF22" i="5"/>
  <c r="IV22" i="5"/>
  <c r="JL22" i="5"/>
  <c r="GG22" i="5"/>
  <c r="GW22" i="5"/>
  <c r="HM22" i="5"/>
  <c r="IC22" i="5"/>
  <c r="IS22" i="5"/>
  <c r="JI22" i="5"/>
  <c r="FZ22" i="5"/>
  <c r="GP22" i="5"/>
  <c r="HF22" i="5"/>
  <c r="HV22" i="5"/>
  <c r="IL22" i="5"/>
  <c r="JB22" i="5"/>
  <c r="GU22" i="5"/>
  <c r="JG22" i="5"/>
  <c r="HO22" i="5"/>
  <c r="FW22" i="5"/>
  <c r="II22" i="5"/>
  <c r="HG22" i="5"/>
  <c r="FX22" i="5"/>
  <c r="GN22" i="5"/>
  <c r="HD22" i="5"/>
  <c r="HT22" i="5"/>
  <c r="IJ22" i="5"/>
  <c r="IZ22" i="5"/>
  <c r="FU22" i="5"/>
  <c r="GK22" i="5"/>
  <c r="HA22" i="5"/>
  <c r="HQ22" i="5"/>
  <c r="IG22" i="5"/>
  <c r="IW22" i="5"/>
  <c r="JM22" i="5"/>
  <c r="GD22" i="5"/>
  <c r="GT22" i="5"/>
  <c r="HJ22" i="5"/>
  <c r="HZ22" i="5"/>
  <c r="IP22" i="5"/>
  <c r="JF22" i="5"/>
  <c r="HK22" i="5"/>
  <c r="FS22" i="5"/>
  <c r="IE22" i="5"/>
  <c r="GM22" i="5"/>
  <c r="IY22" i="5"/>
  <c r="HW22" i="5"/>
  <c r="GB22" i="5"/>
  <c r="GR22" i="5"/>
  <c r="HH22" i="5"/>
  <c r="HX22" i="5"/>
  <c r="IN22" i="5"/>
  <c r="JD22" i="5"/>
  <c r="FY22" i="5"/>
  <c r="GO22" i="5"/>
  <c r="HE22" i="5"/>
  <c r="HU22" i="5"/>
  <c r="IK22" i="5"/>
  <c r="JA22" i="5"/>
  <c r="FR22" i="5"/>
  <c r="GH22" i="5"/>
  <c r="GX22" i="5"/>
  <c r="HN22" i="5"/>
  <c r="ID22" i="5"/>
  <c r="IT22" i="5"/>
  <c r="JJ22" i="5"/>
  <c r="IA22" i="5"/>
  <c r="GI22" i="5"/>
  <c r="IU22" i="5"/>
  <c r="HC22" i="5"/>
  <c r="GQ22" i="5"/>
  <c r="IM22" i="5"/>
  <c r="GF22" i="5"/>
  <c r="GV22" i="5"/>
  <c r="HL22" i="5"/>
  <c r="IB22" i="5"/>
  <c r="IR22" i="5"/>
  <c r="JH22" i="5"/>
  <c r="GC22" i="5"/>
  <c r="GS22" i="5"/>
  <c r="HI22" i="5"/>
  <c r="HY22" i="5"/>
  <c r="IO22" i="5"/>
  <c r="JE22" i="5"/>
  <c r="FV22" i="5"/>
  <c r="GL22" i="5"/>
  <c r="HB22" i="5"/>
  <c r="HR22" i="5"/>
  <c r="IH22" i="5"/>
  <c r="IX22" i="5"/>
  <c r="GE22" i="5"/>
  <c r="IQ22" i="5"/>
  <c r="GY22" i="5"/>
  <c r="JK22" i="5"/>
  <c r="HS22" i="5"/>
  <c r="JC22" i="5"/>
  <c r="GA22" i="5"/>
  <c r="FQ23" i="5"/>
  <c r="G71" i="4"/>
  <c r="H71" i="4"/>
  <c r="F71" i="4"/>
  <c r="E71" i="4"/>
  <c r="FI22" i="5"/>
  <c r="FH23" i="5"/>
  <c r="FE22" i="5"/>
  <c r="FD23" i="5"/>
  <c r="C71" i="4"/>
  <c r="A72" i="4"/>
  <c r="I72" i="4" s="1"/>
  <c r="D71" i="4"/>
  <c r="B71" i="4"/>
  <c r="D23" i="2"/>
  <c r="O22" i="1" s="1"/>
  <c r="C23" i="2"/>
  <c r="N22" i="1" s="1"/>
  <c r="B23" i="2"/>
  <c r="M22" i="1" s="1"/>
  <c r="B24" i="3"/>
  <c r="M57" i="1" s="1"/>
  <c r="C24" i="3"/>
  <c r="N57" i="1" s="1"/>
  <c r="N58" i="1" s="1"/>
  <c r="A25" i="3"/>
  <c r="FP23" i="5" l="1"/>
  <c r="FT23" i="5"/>
  <c r="GJ23" i="5"/>
  <c r="GZ23" i="5"/>
  <c r="HP23" i="5"/>
  <c r="GC23" i="5"/>
  <c r="GS23" i="5"/>
  <c r="HI23" i="5"/>
  <c r="HY23" i="5"/>
  <c r="IO23" i="5"/>
  <c r="GD23" i="5"/>
  <c r="GT23" i="5"/>
  <c r="HJ23" i="5"/>
  <c r="HZ23" i="5"/>
  <c r="HW23" i="5"/>
  <c r="IS23" i="5"/>
  <c r="JI23" i="5"/>
  <c r="HK23" i="5"/>
  <c r="IP23" i="5"/>
  <c r="JF23" i="5"/>
  <c r="GY23" i="5"/>
  <c r="IL23" i="5"/>
  <c r="JC23" i="5"/>
  <c r="IR23" i="5"/>
  <c r="IV23" i="5"/>
  <c r="IZ23" i="5"/>
  <c r="FX23" i="5"/>
  <c r="GN23" i="5"/>
  <c r="HD23" i="5"/>
  <c r="HT23" i="5"/>
  <c r="GG23" i="5"/>
  <c r="GW23" i="5"/>
  <c r="HM23" i="5"/>
  <c r="IC23" i="5"/>
  <c r="FR23" i="5"/>
  <c r="GH23" i="5"/>
  <c r="GX23" i="5"/>
  <c r="HN23" i="5"/>
  <c r="GA23" i="5"/>
  <c r="ID23" i="5"/>
  <c r="IW23" i="5"/>
  <c r="JM23" i="5"/>
  <c r="HX23" i="5"/>
  <c r="IT23" i="5"/>
  <c r="JJ23" i="5"/>
  <c r="HO23" i="5"/>
  <c r="IQ23" i="5"/>
  <c r="JG23" i="5"/>
  <c r="JH23" i="5"/>
  <c r="JL23" i="5"/>
  <c r="HC23" i="5"/>
  <c r="GB23" i="5"/>
  <c r="GR23" i="5"/>
  <c r="HH23" i="5"/>
  <c r="FU23" i="5"/>
  <c r="GK23" i="5"/>
  <c r="HA23" i="5"/>
  <c r="HQ23" i="5"/>
  <c r="IG23" i="5"/>
  <c r="FV23" i="5"/>
  <c r="GL23" i="5"/>
  <c r="HB23" i="5"/>
  <c r="HR23" i="5"/>
  <c r="GQ23" i="5"/>
  <c r="II23" i="5"/>
  <c r="JA23" i="5"/>
  <c r="GE23" i="5"/>
  <c r="IE23" i="5"/>
  <c r="IX23" i="5"/>
  <c r="FS23" i="5"/>
  <c r="IA23" i="5"/>
  <c r="IU23" i="5"/>
  <c r="JK23" i="5"/>
  <c r="FW23" i="5"/>
  <c r="GM23" i="5"/>
  <c r="IM23" i="5"/>
  <c r="GF23" i="5"/>
  <c r="GV23" i="5"/>
  <c r="HL23" i="5"/>
  <c r="FY23" i="5"/>
  <c r="GO23" i="5"/>
  <c r="HE23" i="5"/>
  <c r="HU23" i="5"/>
  <c r="IK23" i="5"/>
  <c r="FZ23" i="5"/>
  <c r="GP23" i="5"/>
  <c r="HF23" i="5"/>
  <c r="HV23" i="5"/>
  <c r="HG23" i="5"/>
  <c r="IN23" i="5"/>
  <c r="JE23" i="5"/>
  <c r="GU23" i="5"/>
  <c r="IJ23" i="5"/>
  <c r="JB23" i="5"/>
  <c r="GI23" i="5"/>
  <c r="IF23" i="5"/>
  <c r="IY23" i="5"/>
  <c r="HS23" i="5"/>
  <c r="IB23" i="5"/>
  <c r="IH23" i="5"/>
  <c r="JD23" i="5"/>
  <c r="FQ24" i="5"/>
  <c r="G72" i="4"/>
  <c r="H72" i="4"/>
  <c r="F72" i="4"/>
  <c r="E72" i="4"/>
  <c r="FI23" i="5"/>
  <c r="FH24" i="5"/>
  <c r="FE23" i="5"/>
  <c r="FD24" i="5"/>
  <c r="A73" i="4"/>
  <c r="I73" i="4" s="1"/>
  <c r="B72" i="4"/>
  <c r="C72" i="4"/>
  <c r="D72" i="4"/>
  <c r="C24" i="2"/>
  <c r="N23" i="1" s="1"/>
  <c r="B24" i="2"/>
  <c r="M23" i="1" s="1"/>
  <c r="D24" i="2"/>
  <c r="O23" i="1" s="1"/>
  <c r="B25" i="3"/>
  <c r="C25" i="3"/>
  <c r="A26" i="3"/>
  <c r="FP24" i="5" l="1"/>
  <c r="FU24" i="5"/>
  <c r="GK24" i="5"/>
  <c r="HA24" i="5"/>
  <c r="HQ24" i="5"/>
  <c r="IG24" i="5"/>
  <c r="IW24" i="5"/>
  <c r="JM24" i="5"/>
  <c r="GD24" i="5"/>
  <c r="GT24" i="5"/>
  <c r="HJ24" i="5"/>
  <c r="HZ24" i="5"/>
  <c r="IP24" i="5"/>
  <c r="JF24" i="5"/>
  <c r="GA24" i="5"/>
  <c r="GQ24" i="5"/>
  <c r="HG24" i="5"/>
  <c r="HW24" i="5"/>
  <c r="IM24" i="5"/>
  <c r="JC24" i="5"/>
  <c r="GR24" i="5"/>
  <c r="JD24" i="5"/>
  <c r="IB24" i="5"/>
  <c r="GJ24" i="5"/>
  <c r="IV24" i="5"/>
  <c r="GN24" i="5"/>
  <c r="FQ25" i="5"/>
  <c r="FY24" i="5"/>
  <c r="GO24" i="5"/>
  <c r="HE24" i="5"/>
  <c r="HU24" i="5"/>
  <c r="IK24" i="5"/>
  <c r="JA24" i="5"/>
  <c r="FR24" i="5"/>
  <c r="GH24" i="5"/>
  <c r="GX24" i="5"/>
  <c r="HN24" i="5"/>
  <c r="ID24" i="5"/>
  <c r="IT24" i="5"/>
  <c r="JJ24" i="5"/>
  <c r="GE24" i="5"/>
  <c r="GU24" i="5"/>
  <c r="HK24" i="5"/>
  <c r="IA24" i="5"/>
  <c r="IQ24" i="5"/>
  <c r="JG24" i="5"/>
  <c r="HH24" i="5"/>
  <c r="GF24" i="5"/>
  <c r="IR24" i="5"/>
  <c r="GZ24" i="5"/>
  <c r="JL24" i="5"/>
  <c r="IZ24" i="5"/>
  <c r="GC24" i="5"/>
  <c r="GS24" i="5"/>
  <c r="HI24" i="5"/>
  <c r="HY24" i="5"/>
  <c r="IO24" i="5"/>
  <c r="JE24" i="5"/>
  <c r="FV24" i="5"/>
  <c r="GL24" i="5"/>
  <c r="HB24" i="5"/>
  <c r="HR24" i="5"/>
  <c r="IH24" i="5"/>
  <c r="IX24" i="5"/>
  <c r="FS24" i="5"/>
  <c r="GI24" i="5"/>
  <c r="GY24" i="5"/>
  <c r="HO24" i="5"/>
  <c r="IE24" i="5"/>
  <c r="IU24" i="5"/>
  <c r="JK24" i="5"/>
  <c r="HX24" i="5"/>
  <c r="GV24" i="5"/>
  <c r="JH24" i="5"/>
  <c r="HP24" i="5"/>
  <c r="FX24" i="5"/>
  <c r="HD24" i="5"/>
  <c r="GG24" i="5"/>
  <c r="GW24" i="5"/>
  <c r="HM24" i="5"/>
  <c r="IC24" i="5"/>
  <c r="IS24" i="5"/>
  <c r="JI24" i="5"/>
  <c r="FZ24" i="5"/>
  <c r="GP24" i="5"/>
  <c r="HF24" i="5"/>
  <c r="HV24" i="5"/>
  <c r="IL24" i="5"/>
  <c r="JB24" i="5"/>
  <c r="FW24" i="5"/>
  <c r="GM24" i="5"/>
  <c r="HC24" i="5"/>
  <c r="HS24" i="5"/>
  <c r="II24" i="5"/>
  <c r="IY24" i="5"/>
  <c r="GB24" i="5"/>
  <c r="IN24" i="5"/>
  <c r="HL24" i="5"/>
  <c r="FT24" i="5"/>
  <c r="IF24" i="5"/>
  <c r="IJ24" i="5"/>
  <c r="HT24" i="5"/>
  <c r="G73" i="4"/>
  <c r="H73" i="4"/>
  <c r="F73" i="4"/>
  <c r="E73" i="4"/>
  <c r="FI24" i="5"/>
  <c r="FH25" i="5"/>
  <c r="FE24" i="5"/>
  <c r="FD25" i="5"/>
  <c r="C73" i="4"/>
  <c r="A74" i="4"/>
  <c r="I74" i="4" s="1"/>
  <c r="D73" i="4"/>
  <c r="B73" i="4"/>
  <c r="B25" i="2"/>
  <c r="M24" i="1" s="1"/>
  <c r="D25" i="2"/>
  <c r="O24" i="1" s="1"/>
  <c r="C25" i="2"/>
  <c r="N24" i="1" s="1"/>
  <c r="B26" i="3"/>
  <c r="C26" i="3"/>
  <c r="A27" i="3"/>
  <c r="FP25" i="5" l="1"/>
  <c r="GC25" i="5"/>
  <c r="GS25" i="5"/>
  <c r="HI25" i="5"/>
  <c r="HY25" i="5"/>
  <c r="IO25" i="5"/>
  <c r="JE25" i="5"/>
  <c r="FV25" i="5"/>
  <c r="GL25" i="5"/>
  <c r="HB25" i="5"/>
  <c r="HR25" i="5"/>
  <c r="IH25" i="5"/>
  <c r="IX25" i="5"/>
  <c r="FS25" i="5"/>
  <c r="GI25" i="5"/>
  <c r="GY25" i="5"/>
  <c r="HO25" i="5"/>
  <c r="IE25" i="5"/>
  <c r="IU25" i="5"/>
  <c r="JK25" i="5"/>
  <c r="HT25" i="5"/>
  <c r="GR25" i="5"/>
  <c r="JD25" i="5"/>
  <c r="IB25" i="5"/>
  <c r="JL25" i="5"/>
  <c r="GJ25" i="5"/>
  <c r="GG25" i="5"/>
  <c r="GW25" i="5"/>
  <c r="HM25" i="5"/>
  <c r="IC25" i="5"/>
  <c r="IS25" i="5"/>
  <c r="JI25" i="5"/>
  <c r="FZ25" i="5"/>
  <c r="GP25" i="5"/>
  <c r="HF25" i="5"/>
  <c r="HV25" i="5"/>
  <c r="IL25" i="5"/>
  <c r="JB25" i="5"/>
  <c r="FW25" i="5"/>
  <c r="GM25" i="5"/>
  <c r="HC25" i="5"/>
  <c r="HS25" i="5"/>
  <c r="II25" i="5"/>
  <c r="IY25" i="5"/>
  <c r="FX25" i="5"/>
  <c r="IJ25" i="5"/>
  <c r="HH25" i="5"/>
  <c r="GF25" i="5"/>
  <c r="IR25" i="5"/>
  <c r="HP25" i="5"/>
  <c r="IV25" i="5"/>
  <c r="FU25" i="5"/>
  <c r="GK25" i="5"/>
  <c r="HA25" i="5"/>
  <c r="HQ25" i="5"/>
  <c r="IG25" i="5"/>
  <c r="IW25" i="5"/>
  <c r="JM25" i="5"/>
  <c r="GD25" i="5"/>
  <c r="GT25" i="5"/>
  <c r="HJ25" i="5"/>
  <c r="HZ25" i="5"/>
  <c r="IP25" i="5"/>
  <c r="JF25" i="5"/>
  <c r="GA25" i="5"/>
  <c r="GQ25" i="5"/>
  <c r="HG25" i="5"/>
  <c r="HW25" i="5"/>
  <c r="IM25" i="5"/>
  <c r="JC25" i="5"/>
  <c r="GN25" i="5"/>
  <c r="IZ25" i="5"/>
  <c r="HX25" i="5"/>
  <c r="GV25" i="5"/>
  <c r="JH25" i="5"/>
  <c r="FT25" i="5"/>
  <c r="FQ26" i="5"/>
  <c r="FY25" i="5"/>
  <c r="GO25" i="5"/>
  <c r="HE25" i="5"/>
  <c r="HU25" i="5"/>
  <c r="IK25" i="5"/>
  <c r="JA25" i="5"/>
  <c r="FR25" i="5"/>
  <c r="GH25" i="5"/>
  <c r="GX25" i="5"/>
  <c r="HN25" i="5"/>
  <c r="ID25" i="5"/>
  <c r="IT25" i="5"/>
  <c r="JJ25" i="5"/>
  <c r="GE25" i="5"/>
  <c r="GU25" i="5"/>
  <c r="HK25" i="5"/>
  <c r="IA25" i="5"/>
  <c r="IQ25" i="5"/>
  <c r="JG25" i="5"/>
  <c r="HD25" i="5"/>
  <c r="GB25" i="5"/>
  <c r="IN25" i="5"/>
  <c r="HL25" i="5"/>
  <c r="GZ25" i="5"/>
  <c r="IF25" i="5"/>
  <c r="H74" i="4"/>
  <c r="G74" i="4"/>
  <c r="F74" i="4"/>
  <c r="E74" i="4"/>
  <c r="FI25" i="5"/>
  <c r="FH26" i="5"/>
  <c r="FE25" i="5"/>
  <c r="FD26" i="5"/>
  <c r="B74" i="4"/>
  <c r="C74" i="4"/>
  <c r="D74" i="4"/>
  <c r="A75" i="4"/>
  <c r="I75" i="4" s="1"/>
  <c r="C26" i="2"/>
  <c r="N25" i="1" s="1"/>
  <c r="B26" i="2"/>
  <c r="M25" i="1" s="1"/>
  <c r="D26" i="2"/>
  <c r="O25" i="1" s="1"/>
  <c r="B27" i="3"/>
  <c r="C27" i="3"/>
  <c r="A28" i="3"/>
  <c r="FP26" i="5" l="1"/>
  <c r="GC26" i="5"/>
  <c r="GS26" i="5"/>
  <c r="HI26" i="5"/>
  <c r="HY26" i="5"/>
  <c r="IO26" i="5"/>
  <c r="JE26" i="5"/>
  <c r="FV26" i="5"/>
  <c r="GL26" i="5"/>
  <c r="HB26" i="5"/>
  <c r="HR26" i="5"/>
  <c r="IH26" i="5"/>
  <c r="IX26" i="5"/>
  <c r="FS26" i="5"/>
  <c r="GI26" i="5"/>
  <c r="GY26" i="5"/>
  <c r="HO26" i="5"/>
  <c r="IE26" i="5"/>
  <c r="IU26" i="5"/>
  <c r="JK26" i="5"/>
  <c r="HP26" i="5"/>
  <c r="FX26" i="5"/>
  <c r="IJ26" i="5"/>
  <c r="HH26" i="5"/>
  <c r="IB26" i="5"/>
  <c r="JH26" i="5"/>
  <c r="GG26" i="5"/>
  <c r="GW26" i="5"/>
  <c r="HM26" i="5"/>
  <c r="IC26" i="5"/>
  <c r="IS26" i="5"/>
  <c r="JI26" i="5"/>
  <c r="FZ26" i="5"/>
  <c r="GP26" i="5"/>
  <c r="HF26" i="5"/>
  <c r="HV26" i="5"/>
  <c r="IL26" i="5"/>
  <c r="JB26" i="5"/>
  <c r="FW26" i="5"/>
  <c r="GM26" i="5"/>
  <c r="HC26" i="5"/>
  <c r="HS26" i="5"/>
  <c r="II26" i="5"/>
  <c r="IY26" i="5"/>
  <c r="FT26" i="5"/>
  <c r="IF26" i="5"/>
  <c r="GN26" i="5"/>
  <c r="IZ26" i="5"/>
  <c r="HX26" i="5"/>
  <c r="GF26" i="5"/>
  <c r="HL26" i="5"/>
  <c r="FU26" i="5"/>
  <c r="GK26" i="5"/>
  <c r="HA26" i="5"/>
  <c r="HQ26" i="5"/>
  <c r="IG26" i="5"/>
  <c r="IW26" i="5"/>
  <c r="JM26" i="5"/>
  <c r="GD26" i="5"/>
  <c r="GT26" i="5"/>
  <c r="HJ26" i="5"/>
  <c r="HZ26" i="5"/>
  <c r="IP26" i="5"/>
  <c r="JF26" i="5"/>
  <c r="GA26" i="5"/>
  <c r="GQ26" i="5"/>
  <c r="HG26" i="5"/>
  <c r="HW26" i="5"/>
  <c r="IM26" i="5"/>
  <c r="JC26" i="5"/>
  <c r="GJ26" i="5"/>
  <c r="IV26" i="5"/>
  <c r="HD26" i="5"/>
  <c r="GB26" i="5"/>
  <c r="IN26" i="5"/>
  <c r="IR26" i="5"/>
  <c r="FQ27" i="5"/>
  <c r="FY26" i="5"/>
  <c r="GO26" i="5"/>
  <c r="HE26" i="5"/>
  <c r="HU26" i="5"/>
  <c r="IK26" i="5"/>
  <c r="JA26" i="5"/>
  <c r="FR26" i="5"/>
  <c r="GH26" i="5"/>
  <c r="GX26" i="5"/>
  <c r="HN26" i="5"/>
  <c r="ID26" i="5"/>
  <c r="IT26" i="5"/>
  <c r="JJ26" i="5"/>
  <c r="GE26" i="5"/>
  <c r="GU26" i="5"/>
  <c r="HK26" i="5"/>
  <c r="IA26" i="5"/>
  <c r="IQ26" i="5"/>
  <c r="JG26" i="5"/>
  <c r="GZ26" i="5"/>
  <c r="JL26" i="5"/>
  <c r="HT26" i="5"/>
  <c r="GR26" i="5"/>
  <c r="JD26" i="5"/>
  <c r="GV26" i="5"/>
  <c r="G75" i="4"/>
  <c r="H75" i="4"/>
  <c r="F75" i="4"/>
  <c r="E75" i="4"/>
  <c r="FI26" i="5"/>
  <c r="FH27" i="5"/>
  <c r="FE26" i="5"/>
  <c r="FD27" i="5"/>
  <c r="C75" i="4"/>
  <c r="A76" i="4"/>
  <c r="I76" i="4" s="1"/>
  <c r="D75" i="4"/>
  <c r="B75" i="4"/>
  <c r="D27" i="2"/>
  <c r="O26" i="1" s="1"/>
  <c r="B27" i="2"/>
  <c r="M26" i="1" s="1"/>
  <c r="C27" i="2"/>
  <c r="N26" i="1" s="1"/>
  <c r="B28" i="3"/>
  <c r="C28" i="3"/>
  <c r="A29" i="3"/>
  <c r="FP27" i="5" l="1"/>
  <c r="GC27" i="5"/>
  <c r="GS27" i="5"/>
  <c r="HI27" i="5"/>
  <c r="HY27" i="5"/>
  <c r="IO27" i="5"/>
  <c r="JE27" i="5"/>
  <c r="FV27" i="5"/>
  <c r="GL27" i="5"/>
  <c r="HB27" i="5"/>
  <c r="FW27" i="5"/>
  <c r="GM27" i="5"/>
  <c r="HC27" i="5"/>
  <c r="GF27" i="5"/>
  <c r="HX27" i="5"/>
  <c r="IT27" i="5"/>
  <c r="FT27" i="5"/>
  <c r="HT27" i="5"/>
  <c r="IP27" i="5"/>
  <c r="JK27" i="5"/>
  <c r="HP27" i="5"/>
  <c r="IL27" i="5"/>
  <c r="JG27" i="5"/>
  <c r="IX27" i="5"/>
  <c r="HR27" i="5"/>
  <c r="HW27" i="5"/>
  <c r="GG27" i="5"/>
  <c r="GW27" i="5"/>
  <c r="HM27" i="5"/>
  <c r="IC27" i="5"/>
  <c r="IS27" i="5"/>
  <c r="JI27" i="5"/>
  <c r="FZ27" i="5"/>
  <c r="GP27" i="5"/>
  <c r="HF27" i="5"/>
  <c r="GA27" i="5"/>
  <c r="GQ27" i="5"/>
  <c r="HG27" i="5"/>
  <c r="GV27" i="5"/>
  <c r="ID27" i="5"/>
  <c r="IY27" i="5"/>
  <c r="GJ27" i="5"/>
  <c r="HZ27" i="5"/>
  <c r="IU27" i="5"/>
  <c r="FX27" i="5"/>
  <c r="HV27" i="5"/>
  <c r="IQ27" i="5"/>
  <c r="JL27" i="5"/>
  <c r="HH27" i="5"/>
  <c r="IM27" i="5"/>
  <c r="IR27" i="5"/>
  <c r="FU27" i="5"/>
  <c r="GK27" i="5"/>
  <c r="HA27" i="5"/>
  <c r="HQ27" i="5"/>
  <c r="IG27" i="5"/>
  <c r="IW27" i="5"/>
  <c r="JM27" i="5"/>
  <c r="GD27" i="5"/>
  <c r="GT27" i="5"/>
  <c r="HJ27" i="5"/>
  <c r="GE27" i="5"/>
  <c r="GU27" i="5"/>
  <c r="HK27" i="5"/>
  <c r="HL27" i="5"/>
  <c r="II27" i="5"/>
  <c r="JD27" i="5"/>
  <c r="GZ27" i="5"/>
  <c r="IE27" i="5"/>
  <c r="IZ27" i="5"/>
  <c r="GN27" i="5"/>
  <c r="IA27" i="5"/>
  <c r="IV27" i="5"/>
  <c r="GR27" i="5"/>
  <c r="IH27" i="5"/>
  <c r="JH27" i="5"/>
  <c r="FQ28" i="5"/>
  <c r="FY27" i="5"/>
  <c r="GO27" i="5"/>
  <c r="HE27" i="5"/>
  <c r="HU27" i="5"/>
  <c r="IK27" i="5"/>
  <c r="JA27" i="5"/>
  <c r="FR27" i="5"/>
  <c r="GH27" i="5"/>
  <c r="GX27" i="5"/>
  <c r="FS27" i="5"/>
  <c r="GI27" i="5"/>
  <c r="GY27" i="5"/>
  <c r="HO27" i="5"/>
  <c r="HS27" i="5"/>
  <c r="IN27" i="5"/>
  <c r="JJ27" i="5"/>
  <c r="HN27" i="5"/>
  <c r="IJ27" i="5"/>
  <c r="JF27" i="5"/>
  <c r="HD27" i="5"/>
  <c r="IF27" i="5"/>
  <c r="JB27" i="5"/>
  <c r="IB27" i="5"/>
  <c r="JC27" i="5"/>
  <c r="GB27" i="5"/>
  <c r="G76" i="4"/>
  <c r="H76" i="4"/>
  <c r="F76" i="4"/>
  <c r="E76" i="4"/>
  <c r="FI27" i="5"/>
  <c r="FH28" i="5"/>
  <c r="FE27" i="5"/>
  <c r="FD28" i="5"/>
  <c r="D76" i="4"/>
  <c r="A77" i="4"/>
  <c r="I77" i="4" s="1"/>
  <c r="C76" i="4"/>
  <c r="B76" i="4"/>
  <c r="D28" i="2"/>
  <c r="O27" i="1" s="1"/>
  <c r="C28" i="2"/>
  <c r="N27" i="1" s="1"/>
  <c r="B28" i="2"/>
  <c r="M27" i="1" s="1"/>
  <c r="B29" i="3"/>
  <c r="C29" i="3"/>
  <c r="A30" i="3"/>
  <c r="FP28" i="5" l="1"/>
  <c r="FU28" i="5"/>
  <c r="GK28" i="5"/>
  <c r="HA28" i="5"/>
  <c r="HQ28" i="5"/>
  <c r="IG28" i="5"/>
  <c r="FX28" i="5"/>
  <c r="GT28" i="5"/>
  <c r="HO28" i="5"/>
  <c r="IJ28" i="5"/>
  <c r="JB28" i="5"/>
  <c r="FZ28" i="5"/>
  <c r="GU28" i="5"/>
  <c r="HP28" i="5"/>
  <c r="IL28" i="5"/>
  <c r="JC28" i="5"/>
  <c r="GA28" i="5"/>
  <c r="GV28" i="5"/>
  <c r="HR28" i="5"/>
  <c r="IM28" i="5"/>
  <c r="JD28" i="5"/>
  <c r="GR28" i="5"/>
  <c r="GB28" i="5"/>
  <c r="JE28" i="5"/>
  <c r="IS28" i="5"/>
  <c r="HH28" i="5"/>
  <c r="FQ29" i="5"/>
  <c r="FY28" i="5"/>
  <c r="GO28" i="5"/>
  <c r="HE28" i="5"/>
  <c r="HU28" i="5"/>
  <c r="IK28" i="5"/>
  <c r="GD28" i="5"/>
  <c r="GY28" i="5"/>
  <c r="HT28" i="5"/>
  <c r="IP28" i="5"/>
  <c r="JF28" i="5"/>
  <c r="GE28" i="5"/>
  <c r="GZ28" i="5"/>
  <c r="HV28" i="5"/>
  <c r="IQ28" i="5"/>
  <c r="JG28" i="5"/>
  <c r="GF28" i="5"/>
  <c r="HB28" i="5"/>
  <c r="HW28" i="5"/>
  <c r="IR28" i="5"/>
  <c r="JH28" i="5"/>
  <c r="HN28" i="5"/>
  <c r="GX28" i="5"/>
  <c r="GH28" i="5"/>
  <c r="JI28" i="5"/>
  <c r="ID28" i="5"/>
  <c r="GC28" i="5"/>
  <c r="GS28" i="5"/>
  <c r="HI28" i="5"/>
  <c r="HY28" i="5"/>
  <c r="IO28" i="5"/>
  <c r="GI28" i="5"/>
  <c r="HD28" i="5"/>
  <c r="HZ28" i="5"/>
  <c r="IT28" i="5"/>
  <c r="JJ28" i="5"/>
  <c r="GJ28" i="5"/>
  <c r="HF28" i="5"/>
  <c r="IA28" i="5"/>
  <c r="IU28" i="5"/>
  <c r="JK28" i="5"/>
  <c r="GL28" i="5"/>
  <c r="HG28" i="5"/>
  <c r="IB28" i="5"/>
  <c r="IV28" i="5"/>
  <c r="JL28" i="5"/>
  <c r="II28" i="5"/>
  <c r="HS28" i="5"/>
  <c r="HC28" i="5"/>
  <c r="FR28" i="5"/>
  <c r="IW28" i="5"/>
  <c r="GG28" i="5"/>
  <c r="GW28" i="5"/>
  <c r="HM28" i="5"/>
  <c r="IC28" i="5"/>
  <c r="FS28" i="5"/>
  <c r="GN28" i="5"/>
  <c r="HJ28" i="5"/>
  <c r="IE28" i="5"/>
  <c r="IX28" i="5"/>
  <c r="FT28" i="5"/>
  <c r="GP28" i="5"/>
  <c r="HK28" i="5"/>
  <c r="IF28" i="5"/>
  <c r="IY28" i="5"/>
  <c r="FV28" i="5"/>
  <c r="GQ28" i="5"/>
  <c r="HL28" i="5"/>
  <c r="IH28" i="5"/>
  <c r="IZ28" i="5"/>
  <c r="FW28" i="5"/>
  <c r="JA28" i="5"/>
  <c r="IN28" i="5"/>
  <c r="HX28" i="5"/>
  <c r="GM28" i="5"/>
  <c r="JM28" i="5"/>
  <c r="G77" i="4"/>
  <c r="H77" i="4"/>
  <c r="F77" i="4"/>
  <c r="E77" i="4"/>
  <c r="FI28" i="5"/>
  <c r="FH29" i="5"/>
  <c r="FE28" i="5"/>
  <c r="FD29" i="5"/>
  <c r="A78" i="4"/>
  <c r="I78" i="4" s="1"/>
  <c r="B77" i="4"/>
  <c r="D77" i="4"/>
  <c r="C77" i="4"/>
  <c r="B29" i="2"/>
  <c r="M28" i="1" s="1"/>
  <c r="D29" i="2"/>
  <c r="O28" i="1" s="1"/>
  <c r="C29" i="2"/>
  <c r="N28" i="1" s="1"/>
  <c r="B30" i="3"/>
  <c r="C30" i="3"/>
  <c r="A31" i="3"/>
  <c r="FP29" i="5" l="1"/>
  <c r="FZ29" i="5"/>
  <c r="GP29" i="5"/>
  <c r="HF29" i="5"/>
  <c r="HV29" i="5"/>
  <c r="IL29" i="5"/>
  <c r="JB29" i="5"/>
  <c r="FW29" i="5"/>
  <c r="GM29" i="5"/>
  <c r="HC29" i="5"/>
  <c r="HS29" i="5"/>
  <c r="II29" i="5"/>
  <c r="IY29" i="5"/>
  <c r="FT29" i="5"/>
  <c r="GJ29" i="5"/>
  <c r="GZ29" i="5"/>
  <c r="HP29" i="5"/>
  <c r="IF29" i="5"/>
  <c r="IV29" i="5"/>
  <c r="JL29" i="5"/>
  <c r="HQ29" i="5"/>
  <c r="FY29" i="5"/>
  <c r="IK29" i="5"/>
  <c r="HI29" i="5"/>
  <c r="GG29" i="5"/>
  <c r="IS29" i="5"/>
  <c r="GD29" i="5"/>
  <c r="GT29" i="5"/>
  <c r="HJ29" i="5"/>
  <c r="HZ29" i="5"/>
  <c r="IP29" i="5"/>
  <c r="JF29" i="5"/>
  <c r="GA29" i="5"/>
  <c r="GQ29" i="5"/>
  <c r="HG29" i="5"/>
  <c r="HW29" i="5"/>
  <c r="IM29" i="5"/>
  <c r="JC29" i="5"/>
  <c r="FX29" i="5"/>
  <c r="GN29" i="5"/>
  <c r="HD29" i="5"/>
  <c r="HT29" i="5"/>
  <c r="IJ29" i="5"/>
  <c r="IZ29" i="5"/>
  <c r="FU29" i="5"/>
  <c r="IG29" i="5"/>
  <c r="GO29" i="5"/>
  <c r="JA29" i="5"/>
  <c r="HY29" i="5"/>
  <c r="GW29" i="5"/>
  <c r="JI29" i="5"/>
  <c r="FR29" i="5"/>
  <c r="GH29" i="5"/>
  <c r="GX29" i="5"/>
  <c r="HN29" i="5"/>
  <c r="ID29" i="5"/>
  <c r="IT29" i="5"/>
  <c r="JJ29" i="5"/>
  <c r="GE29" i="5"/>
  <c r="GU29" i="5"/>
  <c r="HK29" i="5"/>
  <c r="IA29" i="5"/>
  <c r="IQ29" i="5"/>
  <c r="JG29" i="5"/>
  <c r="GB29" i="5"/>
  <c r="GR29" i="5"/>
  <c r="HH29" i="5"/>
  <c r="HX29" i="5"/>
  <c r="IN29" i="5"/>
  <c r="JD29" i="5"/>
  <c r="GK29" i="5"/>
  <c r="IW29" i="5"/>
  <c r="HE29" i="5"/>
  <c r="GC29" i="5"/>
  <c r="IO29" i="5"/>
  <c r="HM29" i="5"/>
  <c r="FQ30" i="5"/>
  <c r="FV29" i="5"/>
  <c r="GL29" i="5"/>
  <c r="HB29" i="5"/>
  <c r="HR29" i="5"/>
  <c r="IH29" i="5"/>
  <c r="IX29" i="5"/>
  <c r="FS29" i="5"/>
  <c r="GI29" i="5"/>
  <c r="GY29" i="5"/>
  <c r="HO29" i="5"/>
  <c r="IE29" i="5"/>
  <c r="IU29" i="5"/>
  <c r="JK29" i="5"/>
  <c r="GF29" i="5"/>
  <c r="GV29" i="5"/>
  <c r="HL29" i="5"/>
  <c r="IB29" i="5"/>
  <c r="IR29" i="5"/>
  <c r="JH29" i="5"/>
  <c r="HA29" i="5"/>
  <c r="JM29" i="5"/>
  <c r="HU29" i="5"/>
  <c r="GS29" i="5"/>
  <c r="JE29" i="5"/>
  <c r="IC29" i="5"/>
  <c r="H78" i="4"/>
  <c r="G78" i="4"/>
  <c r="F78" i="4"/>
  <c r="E78" i="4"/>
  <c r="FI29" i="5"/>
  <c r="FH30" i="5"/>
  <c r="FE29" i="5"/>
  <c r="FD30" i="5"/>
  <c r="A79" i="4"/>
  <c r="I79" i="4" s="1"/>
  <c r="B78" i="4"/>
  <c r="C78" i="4"/>
  <c r="D78" i="4"/>
  <c r="C30" i="2"/>
  <c r="N29" i="1" s="1"/>
  <c r="B30" i="2"/>
  <c r="M29" i="1" s="1"/>
  <c r="D30" i="2"/>
  <c r="O29" i="1" s="1"/>
  <c r="B31" i="3"/>
  <c r="C31" i="3"/>
  <c r="A32" i="3"/>
  <c r="FP30" i="5" l="1"/>
  <c r="FZ30" i="5"/>
  <c r="GP30" i="5"/>
  <c r="HF30" i="5"/>
  <c r="HV30" i="5"/>
  <c r="IL30" i="5"/>
  <c r="JB30" i="5"/>
  <c r="FW30" i="5"/>
  <c r="GM30" i="5"/>
  <c r="HC30" i="5"/>
  <c r="HS30" i="5"/>
  <c r="II30" i="5"/>
  <c r="IY30" i="5"/>
  <c r="FT30" i="5"/>
  <c r="GJ30" i="5"/>
  <c r="GZ30" i="5"/>
  <c r="HP30" i="5"/>
  <c r="IF30" i="5"/>
  <c r="IV30" i="5"/>
  <c r="JL30" i="5"/>
  <c r="IC30" i="5"/>
  <c r="GK30" i="5"/>
  <c r="IW30" i="5"/>
  <c r="HE30" i="5"/>
  <c r="GC30" i="5"/>
  <c r="IO30" i="5"/>
  <c r="GD30" i="5"/>
  <c r="GT30" i="5"/>
  <c r="HJ30" i="5"/>
  <c r="HZ30" i="5"/>
  <c r="IP30" i="5"/>
  <c r="JF30" i="5"/>
  <c r="GA30" i="5"/>
  <c r="GQ30" i="5"/>
  <c r="HG30" i="5"/>
  <c r="HW30" i="5"/>
  <c r="IM30" i="5"/>
  <c r="JC30" i="5"/>
  <c r="FX30" i="5"/>
  <c r="GN30" i="5"/>
  <c r="HD30" i="5"/>
  <c r="HT30" i="5"/>
  <c r="IJ30" i="5"/>
  <c r="IZ30" i="5"/>
  <c r="GG30" i="5"/>
  <c r="IS30" i="5"/>
  <c r="HA30" i="5"/>
  <c r="JM30" i="5"/>
  <c r="HU30" i="5"/>
  <c r="GS30" i="5"/>
  <c r="JE30" i="5"/>
  <c r="FR30" i="5"/>
  <c r="GH30" i="5"/>
  <c r="GX30" i="5"/>
  <c r="HN30" i="5"/>
  <c r="ID30" i="5"/>
  <c r="IT30" i="5"/>
  <c r="JJ30" i="5"/>
  <c r="GE30" i="5"/>
  <c r="GU30" i="5"/>
  <c r="HK30" i="5"/>
  <c r="IA30" i="5"/>
  <c r="IQ30" i="5"/>
  <c r="JG30" i="5"/>
  <c r="GB30" i="5"/>
  <c r="GR30" i="5"/>
  <c r="HH30" i="5"/>
  <c r="HX30" i="5"/>
  <c r="IN30" i="5"/>
  <c r="JD30" i="5"/>
  <c r="GW30" i="5"/>
  <c r="JI30" i="5"/>
  <c r="HQ30" i="5"/>
  <c r="FY30" i="5"/>
  <c r="IK30" i="5"/>
  <c r="HI30" i="5"/>
  <c r="FQ31" i="5"/>
  <c r="FV30" i="5"/>
  <c r="GL30" i="5"/>
  <c r="HB30" i="5"/>
  <c r="HR30" i="5"/>
  <c r="IH30" i="5"/>
  <c r="IX30" i="5"/>
  <c r="FS30" i="5"/>
  <c r="GI30" i="5"/>
  <c r="GY30" i="5"/>
  <c r="HO30" i="5"/>
  <c r="IE30" i="5"/>
  <c r="IU30" i="5"/>
  <c r="JK30" i="5"/>
  <c r="GF30" i="5"/>
  <c r="GV30" i="5"/>
  <c r="HL30" i="5"/>
  <c r="IB30" i="5"/>
  <c r="IR30" i="5"/>
  <c r="JH30" i="5"/>
  <c r="HM30" i="5"/>
  <c r="FU30" i="5"/>
  <c r="IG30" i="5"/>
  <c r="GO30" i="5"/>
  <c r="JA30" i="5"/>
  <c r="HY30" i="5"/>
  <c r="G79" i="4"/>
  <c r="H79" i="4"/>
  <c r="F79" i="4"/>
  <c r="E79" i="4"/>
  <c r="FI30" i="5"/>
  <c r="FH31" i="5"/>
  <c r="FE30" i="5"/>
  <c r="FD31" i="5"/>
  <c r="C79" i="4"/>
  <c r="A80" i="4"/>
  <c r="I80" i="4" s="1"/>
  <c r="D79" i="4"/>
  <c r="B79" i="4"/>
  <c r="D31" i="2"/>
  <c r="O30" i="1" s="1"/>
  <c r="C31" i="2"/>
  <c r="N30" i="1" s="1"/>
  <c r="B31" i="2"/>
  <c r="M30" i="1" s="1"/>
  <c r="B32" i="3"/>
  <c r="C32" i="3"/>
  <c r="A33" i="3"/>
  <c r="FP31" i="5" l="1"/>
  <c r="FZ31" i="5"/>
  <c r="GP31" i="5"/>
  <c r="HF31" i="5"/>
  <c r="HV31" i="5"/>
  <c r="IL31" i="5"/>
  <c r="JB31" i="5"/>
  <c r="FW31" i="5"/>
  <c r="GM31" i="5"/>
  <c r="HC31" i="5"/>
  <c r="HS31" i="5"/>
  <c r="II31" i="5"/>
  <c r="IY31" i="5"/>
  <c r="FT31" i="5"/>
  <c r="GJ31" i="5"/>
  <c r="GZ31" i="5"/>
  <c r="HP31" i="5"/>
  <c r="IF31" i="5"/>
  <c r="IV31" i="5"/>
  <c r="JL31" i="5"/>
  <c r="HY31" i="5"/>
  <c r="GW31" i="5"/>
  <c r="JI31" i="5"/>
  <c r="HQ31" i="5"/>
  <c r="FY31" i="5"/>
  <c r="IK31" i="5"/>
  <c r="GD31" i="5"/>
  <c r="GT31" i="5"/>
  <c r="HJ31" i="5"/>
  <c r="HZ31" i="5"/>
  <c r="IP31" i="5"/>
  <c r="JF31" i="5"/>
  <c r="GA31" i="5"/>
  <c r="GQ31" i="5"/>
  <c r="HG31" i="5"/>
  <c r="HW31" i="5"/>
  <c r="IM31" i="5"/>
  <c r="JC31" i="5"/>
  <c r="FX31" i="5"/>
  <c r="GN31" i="5"/>
  <c r="HD31" i="5"/>
  <c r="HT31" i="5"/>
  <c r="IJ31" i="5"/>
  <c r="IZ31" i="5"/>
  <c r="GC31" i="5"/>
  <c r="IO31" i="5"/>
  <c r="HM31" i="5"/>
  <c r="FU31" i="5"/>
  <c r="IG31" i="5"/>
  <c r="GO31" i="5"/>
  <c r="JA31" i="5"/>
  <c r="FR31" i="5"/>
  <c r="GH31" i="5"/>
  <c r="GX31" i="5"/>
  <c r="HN31" i="5"/>
  <c r="ID31" i="5"/>
  <c r="IT31" i="5"/>
  <c r="JJ31" i="5"/>
  <c r="GE31" i="5"/>
  <c r="GU31" i="5"/>
  <c r="HK31" i="5"/>
  <c r="IA31" i="5"/>
  <c r="IQ31" i="5"/>
  <c r="JG31" i="5"/>
  <c r="GB31" i="5"/>
  <c r="GR31" i="5"/>
  <c r="HH31" i="5"/>
  <c r="HX31" i="5"/>
  <c r="IN31" i="5"/>
  <c r="JD31" i="5"/>
  <c r="GS31" i="5"/>
  <c r="JE31" i="5"/>
  <c r="IC31" i="5"/>
  <c r="GK31" i="5"/>
  <c r="IW31" i="5"/>
  <c r="HE31" i="5"/>
  <c r="FQ32" i="5"/>
  <c r="FV31" i="5"/>
  <c r="GL31" i="5"/>
  <c r="HB31" i="5"/>
  <c r="HR31" i="5"/>
  <c r="IH31" i="5"/>
  <c r="IX31" i="5"/>
  <c r="FS31" i="5"/>
  <c r="GI31" i="5"/>
  <c r="GY31" i="5"/>
  <c r="HO31" i="5"/>
  <c r="IE31" i="5"/>
  <c r="IU31" i="5"/>
  <c r="JK31" i="5"/>
  <c r="GF31" i="5"/>
  <c r="GV31" i="5"/>
  <c r="HL31" i="5"/>
  <c r="IB31" i="5"/>
  <c r="IR31" i="5"/>
  <c r="JH31" i="5"/>
  <c r="HI31" i="5"/>
  <c r="GG31" i="5"/>
  <c r="IS31" i="5"/>
  <c r="HA31" i="5"/>
  <c r="JM31" i="5"/>
  <c r="HU31" i="5"/>
  <c r="H80" i="4"/>
  <c r="G80" i="4"/>
  <c r="F80" i="4"/>
  <c r="E80" i="4"/>
  <c r="A81" i="4"/>
  <c r="I81" i="4" s="1"/>
  <c r="FI31" i="5"/>
  <c r="FH32" i="5"/>
  <c r="FE31" i="5"/>
  <c r="FD32" i="5"/>
  <c r="C80" i="4"/>
  <c r="B80" i="4"/>
  <c r="D80" i="4"/>
  <c r="C32" i="2"/>
  <c r="N31" i="1" s="1"/>
  <c r="D32" i="2"/>
  <c r="O31" i="1" s="1"/>
  <c r="B32" i="2"/>
  <c r="M31" i="1" s="1"/>
  <c r="B33" i="3"/>
  <c r="C33" i="3"/>
  <c r="A34" i="3"/>
  <c r="FP32" i="5" l="1"/>
  <c r="FZ32" i="5"/>
  <c r="GP32" i="5"/>
  <c r="HF32" i="5"/>
  <c r="HV32" i="5"/>
  <c r="IL32" i="5"/>
  <c r="JB32" i="5"/>
  <c r="FW32" i="5"/>
  <c r="GM32" i="5"/>
  <c r="HC32" i="5"/>
  <c r="HS32" i="5"/>
  <c r="II32" i="5"/>
  <c r="IY32" i="5"/>
  <c r="FT32" i="5"/>
  <c r="GJ32" i="5"/>
  <c r="GZ32" i="5"/>
  <c r="HP32" i="5"/>
  <c r="IF32" i="5"/>
  <c r="IV32" i="5"/>
  <c r="JL32" i="5"/>
  <c r="HU32" i="5"/>
  <c r="GS32" i="5"/>
  <c r="JE32" i="5"/>
  <c r="IC32" i="5"/>
  <c r="GK32" i="5"/>
  <c r="IW32" i="5"/>
  <c r="GD32" i="5"/>
  <c r="GT32" i="5"/>
  <c r="HJ32" i="5"/>
  <c r="HZ32" i="5"/>
  <c r="IP32" i="5"/>
  <c r="JF32" i="5"/>
  <c r="GA32" i="5"/>
  <c r="GQ32" i="5"/>
  <c r="HG32" i="5"/>
  <c r="HW32" i="5"/>
  <c r="IM32" i="5"/>
  <c r="JC32" i="5"/>
  <c r="FX32" i="5"/>
  <c r="GN32" i="5"/>
  <c r="HD32" i="5"/>
  <c r="HT32" i="5"/>
  <c r="IJ32" i="5"/>
  <c r="IZ32" i="5"/>
  <c r="FY32" i="5"/>
  <c r="IK32" i="5"/>
  <c r="HI32" i="5"/>
  <c r="GG32" i="5"/>
  <c r="IS32" i="5"/>
  <c r="HA32" i="5"/>
  <c r="JM32" i="5"/>
  <c r="FR32" i="5"/>
  <c r="GH32" i="5"/>
  <c r="GX32" i="5"/>
  <c r="HN32" i="5"/>
  <c r="ID32" i="5"/>
  <c r="IT32" i="5"/>
  <c r="JJ32" i="5"/>
  <c r="GE32" i="5"/>
  <c r="GU32" i="5"/>
  <c r="HK32" i="5"/>
  <c r="IA32" i="5"/>
  <c r="IQ32" i="5"/>
  <c r="JG32" i="5"/>
  <c r="GB32" i="5"/>
  <c r="GR32" i="5"/>
  <c r="HH32" i="5"/>
  <c r="HX32" i="5"/>
  <c r="IN32" i="5"/>
  <c r="JD32" i="5"/>
  <c r="GO32" i="5"/>
  <c r="JA32" i="5"/>
  <c r="HY32" i="5"/>
  <c r="GW32" i="5"/>
  <c r="JI32" i="5"/>
  <c r="HQ32" i="5"/>
  <c r="FQ33" i="5"/>
  <c r="FV32" i="5"/>
  <c r="GL32" i="5"/>
  <c r="HB32" i="5"/>
  <c r="HR32" i="5"/>
  <c r="IH32" i="5"/>
  <c r="IX32" i="5"/>
  <c r="FS32" i="5"/>
  <c r="GI32" i="5"/>
  <c r="GY32" i="5"/>
  <c r="HO32" i="5"/>
  <c r="IE32" i="5"/>
  <c r="IU32" i="5"/>
  <c r="JK32" i="5"/>
  <c r="GF32" i="5"/>
  <c r="GV32" i="5"/>
  <c r="HL32" i="5"/>
  <c r="IB32" i="5"/>
  <c r="IR32" i="5"/>
  <c r="JH32" i="5"/>
  <c r="HE32" i="5"/>
  <c r="GC32" i="5"/>
  <c r="IO32" i="5"/>
  <c r="HM32" i="5"/>
  <c r="FU32" i="5"/>
  <c r="IG32" i="5"/>
  <c r="G81" i="4"/>
  <c r="H81" i="4"/>
  <c r="F81" i="4"/>
  <c r="E81" i="4"/>
  <c r="C81" i="4"/>
  <c r="D81" i="4"/>
  <c r="A82" i="4"/>
  <c r="I82" i="4" s="1"/>
  <c r="B81" i="4"/>
  <c r="FI32" i="5"/>
  <c r="FH33" i="5"/>
  <c r="FE32" i="5"/>
  <c r="FD33" i="5"/>
  <c r="B33" i="2"/>
  <c r="M32" i="1" s="1"/>
  <c r="C33" i="2"/>
  <c r="N32" i="1" s="1"/>
  <c r="D33" i="2"/>
  <c r="O32" i="1" s="1"/>
  <c r="B34" i="3"/>
  <c r="C34" i="3"/>
  <c r="C35" i="3" s="1"/>
  <c r="FP33" i="5" l="1"/>
  <c r="FZ33" i="5"/>
  <c r="GP33" i="5"/>
  <c r="HF33" i="5"/>
  <c r="HV33" i="5"/>
  <c r="IL33" i="5"/>
  <c r="JB33" i="5"/>
  <c r="FW33" i="5"/>
  <c r="GM33" i="5"/>
  <c r="HC33" i="5"/>
  <c r="HS33" i="5"/>
  <c r="II33" i="5"/>
  <c r="IY33" i="5"/>
  <c r="FT33" i="5"/>
  <c r="GJ33" i="5"/>
  <c r="GZ33" i="5"/>
  <c r="HP33" i="5"/>
  <c r="IF33" i="5"/>
  <c r="IV33" i="5"/>
  <c r="JL33" i="5"/>
  <c r="HQ33" i="5"/>
  <c r="FY33" i="5"/>
  <c r="IK33" i="5"/>
  <c r="HI33" i="5"/>
  <c r="GG33" i="5"/>
  <c r="IS33" i="5"/>
  <c r="GD33" i="5"/>
  <c r="GT33" i="5"/>
  <c r="HJ33" i="5"/>
  <c r="HZ33" i="5"/>
  <c r="IP33" i="5"/>
  <c r="JF33" i="5"/>
  <c r="GA33" i="5"/>
  <c r="GQ33" i="5"/>
  <c r="HG33" i="5"/>
  <c r="HW33" i="5"/>
  <c r="IM33" i="5"/>
  <c r="JC33" i="5"/>
  <c r="FX33" i="5"/>
  <c r="GN33" i="5"/>
  <c r="HD33" i="5"/>
  <c r="HT33" i="5"/>
  <c r="IJ33" i="5"/>
  <c r="IZ33" i="5"/>
  <c r="FU33" i="5"/>
  <c r="IG33" i="5"/>
  <c r="GO33" i="5"/>
  <c r="JA33" i="5"/>
  <c r="HY33" i="5"/>
  <c r="GW33" i="5"/>
  <c r="JI33" i="5"/>
  <c r="FR33" i="5"/>
  <c r="GH33" i="5"/>
  <c r="GX33" i="5"/>
  <c r="HN33" i="5"/>
  <c r="ID33" i="5"/>
  <c r="IT33" i="5"/>
  <c r="JJ33" i="5"/>
  <c r="GE33" i="5"/>
  <c r="GU33" i="5"/>
  <c r="HK33" i="5"/>
  <c r="IA33" i="5"/>
  <c r="IQ33" i="5"/>
  <c r="JG33" i="5"/>
  <c r="GB33" i="5"/>
  <c r="GR33" i="5"/>
  <c r="HH33" i="5"/>
  <c r="HX33" i="5"/>
  <c r="IN33" i="5"/>
  <c r="JD33" i="5"/>
  <c r="GK33" i="5"/>
  <c r="IW33" i="5"/>
  <c r="HE33" i="5"/>
  <c r="GC33" i="5"/>
  <c r="IO33" i="5"/>
  <c r="HM33" i="5"/>
  <c r="FQ34" i="5"/>
  <c r="FV33" i="5"/>
  <c r="GL33" i="5"/>
  <c r="HB33" i="5"/>
  <c r="HR33" i="5"/>
  <c r="IH33" i="5"/>
  <c r="IX33" i="5"/>
  <c r="FS33" i="5"/>
  <c r="GI33" i="5"/>
  <c r="GY33" i="5"/>
  <c r="HO33" i="5"/>
  <c r="IE33" i="5"/>
  <c r="IU33" i="5"/>
  <c r="JK33" i="5"/>
  <c r="GF33" i="5"/>
  <c r="GV33" i="5"/>
  <c r="HL33" i="5"/>
  <c r="IB33" i="5"/>
  <c r="IR33" i="5"/>
  <c r="JH33" i="5"/>
  <c r="HA33" i="5"/>
  <c r="JM33" i="5"/>
  <c r="HU33" i="5"/>
  <c r="GS33" i="5"/>
  <c r="JE33" i="5"/>
  <c r="IC33" i="5"/>
  <c r="G82" i="4"/>
  <c r="H82" i="4"/>
  <c r="F82" i="4"/>
  <c r="E82" i="4"/>
  <c r="A83" i="4"/>
  <c r="I83" i="4" s="1"/>
  <c r="C82" i="4"/>
  <c r="B82" i="4"/>
  <c r="D82" i="4"/>
  <c r="FI33" i="5"/>
  <c r="FH34" i="5"/>
  <c r="FE33" i="5"/>
  <c r="FD34" i="5"/>
  <c r="C34" i="2"/>
  <c r="N33" i="1" s="1"/>
  <c r="N34" i="1" s="1"/>
  <c r="B34" i="2"/>
  <c r="M33" i="1" s="1"/>
  <c r="D34" i="2"/>
  <c r="O33" i="1" s="1"/>
  <c r="O34" i="1" s="1"/>
  <c r="FP34" i="5" l="1"/>
  <c r="FZ34" i="5"/>
  <c r="GP34" i="5"/>
  <c r="HF34" i="5"/>
  <c r="HV34" i="5"/>
  <c r="IL34" i="5"/>
  <c r="JB34" i="5"/>
  <c r="FW34" i="5"/>
  <c r="GM34" i="5"/>
  <c r="HC34" i="5"/>
  <c r="HS34" i="5"/>
  <c r="II34" i="5"/>
  <c r="IY34" i="5"/>
  <c r="FT34" i="5"/>
  <c r="GJ34" i="5"/>
  <c r="GZ34" i="5"/>
  <c r="HP34" i="5"/>
  <c r="IF34" i="5"/>
  <c r="IV34" i="5"/>
  <c r="JL34" i="5"/>
  <c r="IC34" i="5"/>
  <c r="GK34" i="5"/>
  <c r="IW34" i="5"/>
  <c r="HE34" i="5"/>
  <c r="GC34" i="5"/>
  <c r="IO34" i="5"/>
  <c r="GD34" i="5"/>
  <c r="GT34" i="5"/>
  <c r="HJ34" i="5"/>
  <c r="HZ34" i="5"/>
  <c r="IP34" i="5"/>
  <c r="JF34" i="5"/>
  <c r="GA34" i="5"/>
  <c r="GQ34" i="5"/>
  <c r="HG34" i="5"/>
  <c r="HW34" i="5"/>
  <c r="IM34" i="5"/>
  <c r="JC34" i="5"/>
  <c r="FX34" i="5"/>
  <c r="GN34" i="5"/>
  <c r="HD34" i="5"/>
  <c r="HT34" i="5"/>
  <c r="IJ34" i="5"/>
  <c r="IZ34" i="5"/>
  <c r="GG34" i="5"/>
  <c r="IS34" i="5"/>
  <c r="HA34" i="5"/>
  <c r="JM34" i="5"/>
  <c r="HU34" i="5"/>
  <c r="GS34" i="5"/>
  <c r="JE34" i="5"/>
  <c r="FR34" i="5"/>
  <c r="GH34" i="5"/>
  <c r="GX34" i="5"/>
  <c r="HN34" i="5"/>
  <c r="ID34" i="5"/>
  <c r="IT34" i="5"/>
  <c r="JJ34" i="5"/>
  <c r="GE34" i="5"/>
  <c r="GU34" i="5"/>
  <c r="HK34" i="5"/>
  <c r="IA34" i="5"/>
  <c r="IQ34" i="5"/>
  <c r="JG34" i="5"/>
  <c r="GB34" i="5"/>
  <c r="GR34" i="5"/>
  <c r="HH34" i="5"/>
  <c r="HX34" i="5"/>
  <c r="IN34" i="5"/>
  <c r="JD34" i="5"/>
  <c r="GW34" i="5"/>
  <c r="JI34" i="5"/>
  <c r="HQ34" i="5"/>
  <c r="FY34" i="5"/>
  <c r="IK34" i="5"/>
  <c r="HI34" i="5"/>
  <c r="FQ35" i="5"/>
  <c r="FV34" i="5"/>
  <c r="GL34" i="5"/>
  <c r="HB34" i="5"/>
  <c r="HR34" i="5"/>
  <c r="IH34" i="5"/>
  <c r="IX34" i="5"/>
  <c r="FS34" i="5"/>
  <c r="GI34" i="5"/>
  <c r="GY34" i="5"/>
  <c r="HO34" i="5"/>
  <c r="IE34" i="5"/>
  <c r="IU34" i="5"/>
  <c r="JK34" i="5"/>
  <c r="GF34" i="5"/>
  <c r="GV34" i="5"/>
  <c r="HL34" i="5"/>
  <c r="IB34" i="5"/>
  <c r="IR34" i="5"/>
  <c r="JH34" i="5"/>
  <c r="HM34" i="5"/>
  <c r="FU34" i="5"/>
  <c r="IG34" i="5"/>
  <c r="GO34" i="5"/>
  <c r="JA34" i="5"/>
  <c r="HY34" i="5"/>
  <c r="G83" i="4"/>
  <c r="H83" i="4"/>
  <c r="F83" i="4"/>
  <c r="E83" i="4"/>
  <c r="A84" i="4"/>
  <c r="I84" i="4" s="1"/>
  <c r="B83" i="4"/>
  <c r="D83" i="4"/>
  <c r="C83" i="4"/>
  <c r="FH35" i="5"/>
  <c r="FI34" i="5"/>
  <c r="FE34" i="5"/>
  <c r="FD35" i="5"/>
  <c r="D35" i="2"/>
  <c r="C35" i="2"/>
  <c r="FP35" i="5" l="1"/>
  <c r="FZ35" i="5"/>
  <c r="GP35" i="5"/>
  <c r="HF35" i="5"/>
  <c r="HV35" i="5"/>
  <c r="IL35" i="5"/>
  <c r="JB35" i="5"/>
  <c r="FW35" i="5"/>
  <c r="GM35" i="5"/>
  <c r="HC35" i="5"/>
  <c r="HS35" i="5"/>
  <c r="II35" i="5"/>
  <c r="IY35" i="5"/>
  <c r="FT35" i="5"/>
  <c r="GJ35" i="5"/>
  <c r="GZ35" i="5"/>
  <c r="HP35" i="5"/>
  <c r="IF35" i="5"/>
  <c r="IV35" i="5"/>
  <c r="JL35" i="5"/>
  <c r="HY35" i="5"/>
  <c r="GW35" i="5"/>
  <c r="JI35" i="5"/>
  <c r="HQ35" i="5"/>
  <c r="FY35" i="5"/>
  <c r="IK35" i="5"/>
  <c r="GD35" i="5"/>
  <c r="GT35" i="5"/>
  <c r="HJ35" i="5"/>
  <c r="HZ35" i="5"/>
  <c r="IP35" i="5"/>
  <c r="JF35" i="5"/>
  <c r="GA35" i="5"/>
  <c r="GQ35" i="5"/>
  <c r="HG35" i="5"/>
  <c r="HW35" i="5"/>
  <c r="IM35" i="5"/>
  <c r="JC35" i="5"/>
  <c r="FX35" i="5"/>
  <c r="GN35" i="5"/>
  <c r="HD35" i="5"/>
  <c r="HT35" i="5"/>
  <c r="IJ35" i="5"/>
  <c r="IZ35" i="5"/>
  <c r="GC35" i="5"/>
  <c r="IO35" i="5"/>
  <c r="HM35" i="5"/>
  <c r="FU35" i="5"/>
  <c r="IG35" i="5"/>
  <c r="GO35" i="5"/>
  <c r="JA35" i="5"/>
  <c r="FR35" i="5"/>
  <c r="GH35" i="5"/>
  <c r="GX35" i="5"/>
  <c r="HN35" i="5"/>
  <c r="ID35" i="5"/>
  <c r="IT35" i="5"/>
  <c r="JJ35" i="5"/>
  <c r="GE35" i="5"/>
  <c r="GU35" i="5"/>
  <c r="HK35" i="5"/>
  <c r="IA35" i="5"/>
  <c r="IQ35" i="5"/>
  <c r="JG35" i="5"/>
  <c r="GB35" i="5"/>
  <c r="GR35" i="5"/>
  <c r="HH35" i="5"/>
  <c r="HX35" i="5"/>
  <c r="IN35" i="5"/>
  <c r="JD35" i="5"/>
  <c r="GS35" i="5"/>
  <c r="JE35" i="5"/>
  <c r="IC35" i="5"/>
  <c r="GK35" i="5"/>
  <c r="IW35" i="5"/>
  <c r="HE35" i="5"/>
  <c r="FQ36" i="5"/>
  <c r="FV35" i="5"/>
  <c r="GL35" i="5"/>
  <c r="HB35" i="5"/>
  <c r="HR35" i="5"/>
  <c r="IH35" i="5"/>
  <c r="IX35" i="5"/>
  <c r="FS35" i="5"/>
  <c r="GI35" i="5"/>
  <c r="GY35" i="5"/>
  <c r="HO35" i="5"/>
  <c r="IE35" i="5"/>
  <c r="IU35" i="5"/>
  <c r="JK35" i="5"/>
  <c r="GF35" i="5"/>
  <c r="GV35" i="5"/>
  <c r="HL35" i="5"/>
  <c r="IB35" i="5"/>
  <c r="IR35" i="5"/>
  <c r="JH35" i="5"/>
  <c r="HI35" i="5"/>
  <c r="GG35" i="5"/>
  <c r="IS35" i="5"/>
  <c r="HA35" i="5"/>
  <c r="JM35" i="5"/>
  <c r="HU35" i="5"/>
  <c r="H84" i="4"/>
  <c r="G84" i="4"/>
  <c r="F84" i="4"/>
  <c r="E84" i="4"/>
  <c r="A85" i="4"/>
  <c r="I85" i="4" s="1"/>
  <c r="C84" i="4"/>
  <c r="D84" i="4"/>
  <c r="B84" i="4"/>
  <c r="FH36" i="5"/>
  <c r="FI35" i="5"/>
  <c r="FE35" i="5"/>
  <c r="FD36" i="5"/>
  <c r="FP36" i="5" l="1"/>
  <c r="FZ36" i="5"/>
  <c r="GP36" i="5"/>
  <c r="HF36" i="5"/>
  <c r="HV36" i="5"/>
  <c r="IL36" i="5"/>
  <c r="JB36" i="5"/>
  <c r="FW36" i="5"/>
  <c r="GM36" i="5"/>
  <c r="HC36" i="5"/>
  <c r="HS36" i="5"/>
  <c r="II36" i="5"/>
  <c r="IY36" i="5"/>
  <c r="FT36" i="5"/>
  <c r="GJ36" i="5"/>
  <c r="GZ36" i="5"/>
  <c r="HP36" i="5"/>
  <c r="IF36" i="5"/>
  <c r="IV36" i="5"/>
  <c r="JL36" i="5"/>
  <c r="HU36" i="5"/>
  <c r="GS36" i="5"/>
  <c r="JE36" i="5"/>
  <c r="IC36" i="5"/>
  <c r="GK36" i="5"/>
  <c r="IW36" i="5"/>
  <c r="GD36" i="5"/>
  <c r="GT36" i="5"/>
  <c r="HJ36" i="5"/>
  <c r="HZ36" i="5"/>
  <c r="IP36" i="5"/>
  <c r="JF36" i="5"/>
  <c r="GA36" i="5"/>
  <c r="GQ36" i="5"/>
  <c r="HG36" i="5"/>
  <c r="HW36" i="5"/>
  <c r="IM36" i="5"/>
  <c r="JC36" i="5"/>
  <c r="FX36" i="5"/>
  <c r="GN36" i="5"/>
  <c r="HD36" i="5"/>
  <c r="HT36" i="5"/>
  <c r="IJ36" i="5"/>
  <c r="IZ36" i="5"/>
  <c r="FY36" i="5"/>
  <c r="IK36" i="5"/>
  <c r="HI36" i="5"/>
  <c r="GG36" i="5"/>
  <c r="IS36" i="5"/>
  <c r="HA36" i="5"/>
  <c r="JM36" i="5"/>
  <c r="FR36" i="5"/>
  <c r="GH36" i="5"/>
  <c r="GX36" i="5"/>
  <c r="HN36" i="5"/>
  <c r="ID36" i="5"/>
  <c r="IT36" i="5"/>
  <c r="JJ36" i="5"/>
  <c r="GE36" i="5"/>
  <c r="GU36" i="5"/>
  <c r="HK36" i="5"/>
  <c r="IA36" i="5"/>
  <c r="IQ36" i="5"/>
  <c r="JG36" i="5"/>
  <c r="GB36" i="5"/>
  <c r="GR36" i="5"/>
  <c r="HH36" i="5"/>
  <c r="HX36" i="5"/>
  <c r="IN36" i="5"/>
  <c r="JD36" i="5"/>
  <c r="GO36" i="5"/>
  <c r="JA36" i="5"/>
  <c r="HY36" i="5"/>
  <c r="GW36" i="5"/>
  <c r="JI36" i="5"/>
  <c r="HQ36" i="5"/>
  <c r="FQ37" i="5"/>
  <c r="FV36" i="5"/>
  <c r="GL36" i="5"/>
  <c r="HB36" i="5"/>
  <c r="HR36" i="5"/>
  <c r="IH36" i="5"/>
  <c r="IX36" i="5"/>
  <c r="FS36" i="5"/>
  <c r="GI36" i="5"/>
  <c r="GY36" i="5"/>
  <c r="HO36" i="5"/>
  <c r="IE36" i="5"/>
  <c r="IU36" i="5"/>
  <c r="JK36" i="5"/>
  <c r="GF36" i="5"/>
  <c r="GV36" i="5"/>
  <c r="HL36" i="5"/>
  <c r="IB36" i="5"/>
  <c r="IR36" i="5"/>
  <c r="JH36" i="5"/>
  <c r="HE36" i="5"/>
  <c r="GC36" i="5"/>
  <c r="IO36" i="5"/>
  <c r="HM36" i="5"/>
  <c r="FU36" i="5"/>
  <c r="IG36" i="5"/>
  <c r="G85" i="4"/>
  <c r="H85" i="4"/>
  <c r="F85" i="4"/>
  <c r="E85" i="4"/>
  <c r="C85" i="4"/>
  <c r="D85" i="4"/>
  <c r="A86" i="4"/>
  <c r="I86" i="4" s="1"/>
  <c r="B85" i="4"/>
  <c r="FH37" i="5"/>
  <c r="FI36" i="5"/>
  <c r="FE36" i="5"/>
  <c r="FD37" i="5"/>
  <c r="FP37" i="5" l="1"/>
  <c r="FZ37" i="5"/>
  <c r="GP37" i="5"/>
  <c r="HF37" i="5"/>
  <c r="HV37" i="5"/>
  <c r="IL37" i="5"/>
  <c r="JB37" i="5"/>
  <c r="FW37" i="5"/>
  <c r="GM37" i="5"/>
  <c r="HC37" i="5"/>
  <c r="HS37" i="5"/>
  <c r="II37" i="5"/>
  <c r="IY37" i="5"/>
  <c r="FT37" i="5"/>
  <c r="GJ37" i="5"/>
  <c r="GZ37" i="5"/>
  <c r="HP37" i="5"/>
  <c r="IF37" i="5"/>
  <c r="IV37" i="5"/>
  <c r="JL37" i="5"/>
  <c r="HQ37" i="5"/>
  <c r="FY37" i="5"/>
  <c r="IK37" i="5"/>
  <c r="HI37" i="5"/>
  <c r="GG37" i="5"/>
  <c r="IS37" i="5"/>
  <c r="GD37" i="5"/>
  <c r="GT37" i="5"/>
  <c r="HJ37" i="5"/>
  <c r="HZ37" i="5"/>
  <c r="IP37" i="5"/>
  <c r="JF37" i="5"/>
  <c r="GA37" i="5"/>
  <c r="GQ37" i="5"/>
  <c r="HG37" i="5"/>
  <c r="HW37" i="5"/>
  <c r="IM37" i="5"/>
  <c r="JC37" i="5"/>
  <c r="FX37" i="5"/>
  <c r="GN37" i="5"/>
  <c r="HD37" i="5"/>
  <c r="HT37" i="5"/>
  <c r="IJ37" i="5"/>
  <c r="IZ37" i="5"/>
  <c r="FU37" i="5"/>
  <c r="IG37" i="5"/>
  <c r="GO37" i="5"/>
  <c r="JA37" i="5"/>
  <c r="HY37" i="5"/>
  <c r="GW37" i="5"/>
  <c r="JI37" i="5"/>
  <c r="FR37" i="5"/>
  <c r="GH37" i="5"/>
  <c r="GX37" i="5"/>
  <c r="HN37" i="5"/>
  <c r="ID37" i="5"/>
  <c r="IT37" i="5"/>
  <c r="JJ37" i="5"/>
  <c r="GE37" i="5"/>
  <c r="GU37" i="5"/>
  <c r="HK37" i="5"/>
  <c r="IA37" i="5"/>
  <c r="IQ37" i="5"/>
  <c r="JG37" i="5"/>
  <c r="GB37" i="5"/>
  <c r="GR37" i="5"/>
  <c r="HH37" i="5"/>
  <c r="HX37" i="5"/>
  <c r="IN37" i="5"/>
  <c r="JD37" i="5"/>
  <c r="GK37" i="5"/>
  <c r="IW37" i="5"/>
  <c r="HE37" i="5"/>
  <c r="GC37" i="5"/>
  <c r="IO37" i="5"/>
  <c r="HM37" i="5"/>
  <c r="FQ38" i="5"/>
  <c r="FV37" i="5"/>
  <c r="GL37" i="5"/>
  <c r="HB37" i="5"/>
  <c r="HR37" i="5"/>
  <c r="IH37" i="5"/>
  <c r="IX37" i="5"/>
  <c r="FS37" i="5"/>
  <c r="GI37" i="5"/>
  <c r="GY37" i="5"/>
  <c r="HO37" i="5"/>
  <c r="IE37" i="5"/>
  <c r="IU37" i="5"/>
  <c r="JK37" i="5"/>
  <c r="GF37" i="5"/>
  <c r="GV37" i="5"/>
  <c r="HL37" i="5"/>
  <c r="IB37" i="5"/>
  <c r="IR37" i="5"/>
  <c r="JH37" i="5"/>
  <c r="HA37" i="5"/>
  <c r="JM37" i="5"/>
  <c r="HU37" i="5"/>
  <c r="GS37" i="5"/>
  <c r="JE37" i="5"/>
  <c r="IC37" i="5"/>
  <c r="H86" i="4"/>
  <c r="G86" i="4"/>
  <c r="F86" i="4"/>
  <c r="E86" i="4"/>
  <c r="A87" i="4"/>
  <c r="I87" i="4" s="1"/>
  <c r="C86" i="4"/>
  <c r="D86" i="4"/>
  <c r="B86" i="4"/>
  <c r="FH38" i="5"/>
  <c r="FI37" i="5"/>
  <c r="FE37" i="5"/>
  <c r="FD38" i="5"/>
  <c r="FP38" i="5" l="1"/>
  <c r="FZ38" i="5"/>
  <c r="GP38" i="5"/>
  <c r="HF38" i="5"/>
  <c r="HV38" i="5"/>
  <c r="IL38" i="5"/>
  <c r="JB38" i="5"/>
  <c r="FW38" i="5"/>
  <c r="GM38" i="5"/>
  <c r="HC38" i="5"/>
  <c r="FT38" i="5"/>
  <c r="GJ38" i="5"/>
  <c r="GZ38" i="5"/>
  <c r="HP38" i="5"/>
  <c r="IK38" i="5"/>
  <c r="JG38" i="5"/>
  <c r="HA38" i="5"/>
  <c r="IB38" i="5"/>
  <c r="IW38" i="5"/>
  <c r="FY38" i="5"/>
  <c r="HS38" i="5"/>
  <c r="IN38" i="5"/>
  <c r="JI38" i="5"/>
  <c r="HM38" i="5"/>
  <c r="IJ38" i="5"/>
  <c r="JE38" i="5"/>
  <c r="GD38" i="5"/>
  <c r="GT38" i="5"/>
  <c r="HJ38" i="5"/>
  <c r="HZ38" i="5"/>
  <c r="IP38" i="5"/>
  <c r="JF38" i="5"/>
  <c r="GA38" i="5"/>
  <c r="GQ38" i="5"/>
  <c r="HG38" i="5"/>
  <c r="FX38" i="5"/>
  <c r="GN38" i="5"/>
  <c r="GG38" i="5"/>
  <c r="HU38" i="5"/>
  <c r="IQ38" i="5"/>
  <c r="JL38" i="5"/>
  <c r="HI38" i="5"/>
  <c r="IG38" i="5"/>
  <c r="JC38" i="5"/>
  <c r="GO38" i="5"/>
  <c r="HX38" i="5"/>
  <c r="IS38" i="5"/>
  <c r="GC38" i="5"/>
  <c r="HT38" i="5"/>
  <c r="IO38" i="5"/>
  <c r="JK38" i="5"/>
  <c r="FR38" i="5"/>
  <c r="GH38" i="5"/>
  <c r="GX38" i="5"/>
  <c r="HN38" i="5"/>
  <c r="ID38" i="5"/>
  <c r="IT38" i="5"/>
  <c r="JJ38" i="5"/>
  <c r="GE38" i="5"/>
  <c r="GU38" i="5"/>
  <c r="HK38" i="5"/>
  <c r="GB38" i="5"/>
  <c r="GR38" i="5"/>
  <c r="GW38" i="5"/>
  <c r="IA38" i="5"/>
  <c r="IV38" i="5"/>
  <c r="FU38" i="5"/>
  <c r="HQ38" i="5"/>
  <c r="IM38" i="5"/>
  <c r="JH38" i="5"/>
  <c r="HD38" i="5"/>
  <c r="IC38" i="5"/>
  <c r="IY38" i="5"/>
  <c r="GS38" i="5"/>
  <c r="HY38" i="5"/>
  <c r="IU38" i="5"/>
  <c r="FQ39" i="5"/>
  <c r="FV38" i="5"/>
  <c r="GL38" i="5"/>
  <c r="HB38" i="5"/>
  <c r="HR38" i="5"/>
  <c r="IH38" i="5"/>
  <c r="IX38" i="5"/>
  <c r="FS38" i="5"/>
  <c r="GI38" i="5"/>
  <c r="GY38" i="5"/>
  <c r="HO38" i="5"/>
  <c r="GF38" i="5"/>
  <c r="GV38" i="5"/>
  <c r="HH38" i="5"/>
  <c r="IF38" i="5"/>
  <c r="JA38" i="5"/>
  <c r="GK38" i="5"/>
  <c r="HW38" i="5"/>
  <c r="IR38" i="5"/>
  <c r="JM38" i="5"/>
  <c r="HL38" i="5"/>
  <c r="II38" i="5"/>
  <c r="JD38" i="5"/>
  <c r="HE38" i="5"/>
  <c r="IE38" i="5"/>
  <c r="IZ38" i="5"/>
  <c r="G87" i="4"/>
  <c r="H87" i="4"/>
  <c r="F87" i="4"/>
  <c r="E87" i="4"/>
  <c r="C87" i="4"/>
  <c r="B87" i="4"/>
  <c r="D87" i="4"/>
  <c r="A88" i="4"/>
  <c r="I88" i="4" s="1"/>
  <c r="FH39" i="5"/>
  <c r="FI38" i="5"/>
  <c r="FE38" i="5"/>
  <c r="FD39" i="5"/>
  <c r="FP39" i="5" l="1"/>
  <c r="FZ39" i="5"/>
  <c r="GP39" i="5"/>
  <c r="HF39" i="5"/>
  <c r="HV39" i="5"/>
  <c r="IL39" i="5"/>
  <c r="JB39" i="5"/>
  <c r="GA39" i="5"/>
  <c r="GV39" i="5"/>
  <c r="HQ39" i="5"/>
  <c r="IM39" i="5"/>
  <c r="JH39" i="5"/>
  <c r="GG39" i="5"/>
  <c r="HC39" i="5"/>
  <c r="HX39" i="5"/>
  <c r="IS39" i="5"/>
  <c r="FS39" i="5"/>
  <c r="GN39" i="5"/>
  <c r="HI39" i="5"/>
  <c r="IE39" i="5"/>
  <c r="IZ39" i="5"/>
  <c r="GO39" i="5"/>
  <c r="FY39" i="5"/>
  <c r="JG39" i="5"/>
  <c r="IQ39" i="5"/>
  <c r="IA39" i="5"/>
  <c r="GD39" i="5"/>
  <c r="GT39" i="5"/>
  <c r="HJ39" i="5"/>
  <c r="HZ39" i="5"/>
  <c r="IP39" i="5"/>
  <c r="JF39" i="5"/>
  <c r="GF39" i="5"/>
  <c r="HA39" i="5"/>
  <c r="HW39" i="5"/>
  <c r="IR39" i="5"/>
  <c r="JM39" i="5"/>
  <c r="GM39" i="5"/>
  <c r="HH39" i="5"/>
  <c r="IC39" i="5"/>
  <c r="IY39" i="5"/>
  <c r="FX39" i="5"/>
  <c r="GS39" i="5"/>
  <c r="HO39" i="5"/>
  <c r="IJ39" i="5"/>
  <c r="JE39" i="5"/>
  <c r="HK39" i="5"/>
  <c r="GU39" i="5"/>
  <c r="GE39" i="5"/>
  <c r="JL39" i="5"/>
  <c r="IV39" i="5"/>
  <c r="FR39" i="5"/>
  <c r="GH39" i="5"/>
  <c r="GX39" i="5"/>
  <c r="HN39" i="5"/>
  <c r="ID39" i="5"/>
  <c r="IT39" i="5"/>
  <c r="JJ39" i="5"/>
  <c r="GK39" i="5"/>
  <c r="HG39" i="5"/>
  <c r="IB39" i="5"/>
  <c r="IW39" i="5"/>
  <c r="FW39" i="5"/>
  <c r="GR39" i="5"/>
  <c r="HM39" i="5"/>
  <c r="II39" i="5"/>
  <c r="JD39" i="5"/>
  <c r="GC39" i="5"/>
  <c r="GY39" i="5"/>
  <c r="HT39" i="5"/>
  <c r="IO39" i="5"/>
  <c r="JK39" i="5"/>
  <c r="IF39" i="5"/>
  <c r="HP39" i="5"/>
  <c r="GZ39" i="5"/>
  <c r="GJ39" i="5"/>
  <c r="FQ40" i="5"/>
  <c r="FV39" i="5"/>
  <c r="GL39" i="5"/>
  <c r="HB39" i="5"/>
  <c r="HR39" i="5"/>
  <c r="IH39" i="5"/>
  <c r="IX39" i="5"/>
  <c r="FU39" i="5"/>
  <c r="GQ39" i="5"/>
  <c r="HL39" i="5"/>
  <c r="IG39" i="5"/>
  <c r="JC39" i="5"/>
  <c r="GB39" i="5"/>
  <c r="GW39" i="5"/>
  <c r="HS39" i="5"/>
  <c r="IN39" i="5"/>
  <c r="JI39" i="5"/>
  <c r="GI39" i="5"/>
  <c r="HD39" i="5"/>
  <c r="HY39" i="5"/>
  <c r="IU39" i="5"/>
  <c r="FT39" i="5"/>
  <c r="JA39" i="5"/>
  <c r="IK39" i="5"/>
  <c r="HU39" i="5"/>
  <c r="HE39" i="5"/>
  <c r="G88" i="4"/>
  <c r="H88" i="4"/>
  <c r="F88" i="4"/>
  <c r="E88" i="4"/>
  <c r="A89" i="4"/>
  <c r="I89" i="4" s="1"/>
  <c r="C88" i="4"/>
  <c r="D88" i="4"/>
  <c r="B88" i="4"/>
  <c r="FH40" i="5"/>
  <c r="FI39" i="5"/>
  <c r="FE39" i="5"/>
  <c r="FD40" i="5"/>
  <c r="FP40" i="5" l="1"/>
  <c r="FW40" i="5"/>
  <c r="GM40" i="5"/>
  <c r="HC40" i="5"/>
  <c r="HS40" i="5"/>
  <c r="II40" i="5"/>
  <c r="IY40" i="5"/>
  <c r="FS40" i="5"/>
  <c r="GJ40" i="5"/>
  <c r="GZ40" i="5"/>
  <c r="HP40" i="5"/>
  <c r="IF40" i="5"/>
  <c r="IV40" i="5"/>
  <c r="JL40" i="5"/>
  <c r="GG40" i="5"/>
  <c r="GW40" i="5"/>
  <c r="HM40" i="5"/>
  <c r="IC40" i="5"/>
  <c r="IS40" i="5"/>
  <c r="JI40" i="5"/>
  <c r="HF40" i="5"/>
  <c r="GD40" i="5"/>
  <c r="IP40" i="5"/>
  <c r="HN40" i="5"/>
  <c r="FU40" i="5"/>
  <c r="IH40" i="5"/>
  <c r="GA40" i="5"/>
  <c r="GQ40" i="5"/>
  <c r="HG40" i="5"/>
  <c r="HW40" i="5"/>
  <c r="IM40" i="5"/>
  <c r="JC40" i="5"/>
  <c r="FX40" i="5"/>
  <c r="GN40" i="5"/>
  <c r="HD40" i="5"/>
  <c r="HT40" i="5"/>
  <c r="IJ40" i="5"/>
  <c r="IZ40" i="5"/>
  <c r="FT40" i="5"/>
  <c r="GK40" i="5"/>
  <c r="HA40" i="5"/>
  <c r="HQ40" i="5"/>
  <c r="IG40" i="5"/>
  <c r="IW40" i="5"/>
  <c r="JM40" i="5"/>
  <c r="HV40" i="5"/>
  <c r="GT40" i="5"/>
  <c r="JF40" i="5"/>
  <c r="ID40" i="5"/>
  <c r="GL40" i="5"/>
  <c r="IX40" i="5"/>
  <c r="FR40" i="5"/>
  <c r="GE40" i="5"/>
  <c r="GU40" i="5"/>
  <c r="HK40" i="5"/>
  <c r="IA40" i="5"/>
  <c r="IQ40" i="5"/>
  <c r="JG40" i="5"/>
  <c r="GB40" i="5"/>
  <c r="GR40" i="5"/>
  <c r="HH40" i="5"/>
  <c r="HX40" i="5"/>
  <c r="IN40" i="5"/>
  <c r="JD40" i="5"/>
  <c r="FY40" i="5"/>
  <c r="GO40" i="5"/>
  <c r="HE40" i="5"/>
  <c r="HU40" i="5"/>
  <c r="IK40" i="5"/>
  <c r="JA40" i="5"/>
  <c r="FZ40" i="5"/>
  <c r="IL40" i="5"/>
  <c r="HJ40" i="5"/>
  <c r="GH40" i="5"/>
  <c r="IT40" i="5"/>
  <c r="HB40" i="5"/>
  <c r="FQ41" i="5"/>
  <c r="FV40" i="5"/>
  <c r="GI40" i="5"/>
  <c r="GY40" i="5"/>
  <c r="HO40" i="5"/>
  <c r="IE40" i="5"/>
  <c r="IU40" i="5"/>
  <c r="JK40" i="5"/>
  <c r="GF40" i="5"/>
  <c r="GV40" i="5"/>
  <c r="HL40" i="5"/>
  <c r="IB40" i="5"/>
  <c r="IR40" i="5"/>
  <c r="JH40" i="5"/>
  <c r="GC40" i="5"/>
  <c r="GS40" i="5"/>
  <c r="HI40" i="5"/>
  <c r="HY40" i="5"/>
  <c r="IO40" i="5"/>
  <c r="JE40" i="5"/>
  <c r="GP40" i="5"/>
  <c r="JB40" i="5"/>
  <c r="HZ40" i="5"/>
  <c r="GX40" i="5"/>
  <c r="JJ40" i="5"/>
  <c r="HR40" i="5"/>
  <c r="A90" i="4"/>
  <c r="G89" i="4"/>
  <c r="H89" i="4"/>
  <c r="F89" i="4"/>
  <c r="E89" i="4"/>
  <c r="B89" i="4"/>
  <c r="D89" i="4"/>
  <c r="C89" i="4"/>
  <c r="FH41" i="5"/>
  <c r="FH42" i="5" s="1"/>
  <c r="FH43" i="5" s="1"/>
  <c r="FH44" i="5" s="1"/>
  <c r="FH45" i="5" s="1"/>
  <c r="FH46" i="5" s="1"/>
  <c r="FH47" i="5" s="1"/>
  <c r="FH48" i="5" s="1"/>
  <c r="FH49" i="5" s="1"/>
  <c r="FH50" i="5" s="1"/>
  <c r="FH51" i="5" s="1"/>
  <c r="FH52" i="5" s="1"/>
  <c r="FH53" i="5" s="1"/>
  <c r="FH54" i="5" s="1"/>
  <c r="FH55" i="5" s="1"/>
  <c r="FH56" i="5" s="1"/>
  <c r="FH57" i="5" s="1"/>
  <c r="FH58" i="5" s="1"/>
  <c r="FH59" i="5" s="1"/>
  <c r="FH60" i="5" s="1"/>
  <c r="FH61" i="5" s="1"/>
  <c r="FH62" i="5" s="1"/>
  <c r="FH63" i="5" s="1"/>
  <c r="FH64" i="5" s="1"/>
  <c r="FH65" i="5" s="1"/>
  <c r="FH66" i="5" s="1"/>
  <c r="FH67" i="5" s="1"/>
  <c r="FH68" i="5" s="1"/>
  <c r="FH69" i="5" s="1"/>
  <c r="FH70" i="5" s="1"/>
  <c r="FH71" i="5" s="1"/>
  <c r="FH72" i="5" s="1"/>
  <c r="FH73" i="5" s="1"/>
  <c r="FH74" i="5" s="1"/>
  <c r="FH75" i="5" s="1"/>
  <c r="FH76" i="5" s="1"/>
  <c r="FI40" i="5"/>
  <c r="FE40" i="5"/>
  <c r="FD41" i="5"/>
  <c r="FP41" i="5" l="1"/>
  <c r="GA41" i="5"/>
  <c r="GQ41" i="5"/>
  <c r="HG41" i="5"/>
  <c r="HW41" i="5"/>
  <c r="IM41" i="5"/>
  <c r="JC41" i="5"/>
  <c r="FX41" i="5"/>
  <c r="GN41" i="5"/>
  <c r="HD41" i="5"/>
  <c r="HT41" i="5"/>
  <c r="IJ41" i="5"/>
  <c r="IZ41" i="5"/>
  <c r="FU41" i="5"/>
  <c r="GK41" i="5"/>
  <c r="HA41" i="5"/>
  <c r="HQ41" i="5"/>
  <c r="IG41" i="5"/>
  <c r="IW41" i="5"/>
  <c r="JM41" i="5"/>
  <c r="HR41" i="5"/>
  <c r="GP41" i="5"/>
  <c r="JB41" i="5"/>
  <c r="HZ41" i="5"/>
  <c r="GH41" i="5"/>
  <c r="IT41" i="5"/>
  <c r="GE41" i="5"/>
  <c r="GU41" i="5"/>
  <c r="HK41" i="5"/>
  <c r="IA41" i="5"/>
  <c r="IQ41" i="5"/>
  <c r="JG41" i="5"/>
  <c r="GB41" i="5"/>
  <c r="GR41" i="5"/>
  <c r="HH41" i="5"/>
  <c r="HX41" i="5"/>
  <c r="IN41" i="5"/>
  <c r="JD41" i="5"/>
  <c r="FY41" i="5"/>
  <c r="GO41" i="5"/>
  <c r="HE41" i="5"/>
  <c r="HU41" i="5"/>
  <c r="IK41" i="5"/>
  <c r="JA41" i="5"/>
  <c r="FV41" i="5"/>
  <c r="IH41" i="5"/>
  <c r="HF41" i="5"/>
  <c r="GD41" i="5"/>
  <c r="IP41" i="5"/>
  <c r="GX41" i="5"/>
  <c r="JJ41" i="5"/>
  <c r="FS41" i="5"/>
  <c r="GI41" i="5"/>
  <c r="GY41" i="5"/>
  <c r="HO41" i="5"/>
  <c r="IE41" i="5"/>
  <c r="IU41" i="5"/>
  <c r="JK41" i="5"/>
  <c r="GF41" i="5"/>
  <c r="GV41" i="5"/>
  <c r="HL41" i="5"/>
  <c r="IB41" i="5"/>
  <c r="IR41" i="5"/>
  <c r="JH41" i="5"/>
  <c r="GC41" i="5"/>
  <c r="GS41" i="5"/>
  <c r="HI41" i="5"/>
  <c r="HY41" i="5"/>
  <c r="IO41" i="5"/>
  <c r="JE41" i="5"/>
  <c r="GL41" i="5"/>
  <c r="IX41" i="5"/>
  <c r="HV41" i="5"/>
  <c r="GT41" i="5"/>
  <c r="JF41" i="5"/>
  <c r="HN41" i="5"/>
  <c r="FQ42" i="5"/>
  <c r="FW41" i="5"/>
  <c r="GM41" i="5"/>
  <c r="HC41" i="5"/>
  <c r="HS41" i="5"/>
  <c r="II41" i="5"/>
  <c r="IY41" i="5"/>
  <c r="FT41" i="5"/>
  <c r="GJ41" i="5"/>
  <c r="GZ41" i="5"/>
  <c r="HP41" i="5"/>
  <c r="IF41" i="5"/>
  <c r="IV41" i="5"/>
  <c r="JL41" i="5"/>
  <c r="GG41" i="5"/>
  <c r="GW41" i="5"/>
  <c r="HM41" i="5"/>
  <c r="IC41" i="5"/>
  <c r="IS41" i="5"/>
  <c r="JI41" i="5"/>
  <c r="HB41" i="5"/>
  <c r="FZ41" i="5"/>
  <c r="IL41" i="5"/>
  <c r="HJ41" i="5"/>
  <c r="FR41" i="5"/>
  <c r="ID41" i="5"/>
  <c r="D90" i="4"/>
  <c r="I90" i="4"/>
  <c r="E90" i="4"/>
  <c r="F90" i="4"/>
  <c r="C90" i="4"/>
  <c r="A91" i="4"/>
  <c r="B90" i="4"/>
  <c r="H90" i="4"/>
  <c r="G90" i="4"/>
  <c r="FE41" i="5"/>
  <c r="FD42" i="5"/>
  <c r="FP42" i="5" l="1"/>
  <c r="GA42" i="5"/>
  <c r="GQ42" i="5"/>
  <c r="HG42" i="5"/>
  <c r="HW42" i="5"/>
  <c r="IM42" i="5"/>
  <c r="JC42" i="5"/>
  <c r="GB42" i="5"/>
  <c r="GR42" i="5"/>
  <c r="HH42" i="5"/>
  <c r="HX42" i="5"/>
  <c r="IN42" i="5"/>
  <c r="JD42" i="5"/>
  <c r="GG42" i="5"/>
  <c r="GW42" i="5"/>
  <c r="HM42" i="5"/>
  <c r="IC42" i="5"/>
  <c r="IS42" i="5"/>
  <c r="FR42" i="5"/>
  <c r="ID42" i="5"/>
  <c r="FV42" i="5"/>
  <c r="IH42" i="5"/>
  <c r="FZ42" i="5"/>
  <c r="IL42" i="5"/>
  <c r="GT42" i="5"/>
  <c r="JF42" i="5"/>
  <c r="GE42" i="5"/>
  <c r="GU42" i="5"/>
  <c r="HK42" i="5"/>
  <c r="IA42" i="5"/>
  <c r="IQ42" i="5"/>
  <c r="JG42" i="5"/>
  <c r="GF42" i="5"/>
  <c r="GV42" i="5"/>
  <c r="HL42" i="5"/>
  <c r="IB42" i="5"/>
  <c r="IR42" i="5"/>
  <c r="FU42" i="5"/>
  <c r="GK42" i="5"/>
  <c r="HA42" i="5"/>
  <c r="HQ42" i="5"/>
  <c r="IG42" i="5"/>
  <c r="IW42" i="5"/>
  <c r="GH42" i="5"/>
  <c r="IT42" i="5"/>
  <c r="GL42" i="5"/>
  <c r="IX42" i="5"/>
  <c r="GP42" i="5"/>
  <c r="JB42" i="5"/>
  <c r="HJ42" i="5"/>
  <c r="JK42" i="5"/>
  <c r="FS42" i="5"/>
  <c r="GI42" i="5"/>
  <c r="GY42" i="5"/>
  <c r="HO42" i="5"/>
  <c r="IE42" i="5"/>
  <c r="IU42" i="5"/>
  <c r="FT42" i="5"/>
  <c r="GJ42" i="5"/>
  <c r="GZ42" i="5"/>
  <c r="HP42" i="5"/>
  <c r="IF42" i="5"/>
  <c r="IV42" i="5"/>
  <c r="FY42" i="5"/>
  <c r="GO42" i="5"/>
  <c r="HE42" i="5"/>
  <c r="HU42" i="5"/>
  <c r="IK42" i="5"/>
  <c r="JA42" i="5"/>
  <c r="GX42" i="5"/>
  <c r="JH42" i="5"/>
  <c r="HB42" i="5"/>
  <c r="JI42" i="5"/>
  <c r="HF42" i="5"/>
  <c r="JJ42" i="5"/>
  <c r="HZ42" i="5"/>
  <c r="FQ43" i="5"/>
  <c r="FW42" i="5"/>
  <c r="GM42" i="5"/>
  <c r="HC42" i="5"/>
  <c r="HS42" i="5"/>
  <c r="II42" i="5"/>
  <c r="IY42" i="5"/>
  <c r="FX42" i="5"/>
  <c r="GN42" i="5"/>
  <c r="HD42" i="5"/>
  <c r="HT42" i="5"/>
  <c r="IJ42" i="5"/>
  <c r="IZ42" i="5"/>
  <c r="GC42" i="5"/>
  <c r="GS42" i="5"/>
  <c r="HI42" i="5"/>
  <c r="HY42" i="5"/>
  <c r="IO42" i="5"/>
  <c r="JE42" i="5"/>
  <c r="HN42" i="5"/>
  <c r="JL42" i="5"/>
  <c r="HR42" i="5"/>
  <c r="JM42" i="5"/>
  <c r="HV42" i="5"/>
  <c r="GD42" i="5"/>
  <c r="IP42" i="5"/>
  <c r="G91" i="4"/>
  <c r="I91" i="4"/>
  <c r="D91" i="4"/>
  <c r="E91" i="4"/>
  <c r="C91" i="4"/>
  <c r="B91" i="4"/>
  <c r="H91" i="4"/>
  <c r="A92" i="4"/>
  <c r="F91" i="4"/>
  <c r="FE42" i="5"/>
  <c r="FD43" i="5"/>
  <c r="FP43" i="5" l="1"/>
  <c r="GB43" i="5"/>
  <c r="GR43" i="5"/>
  <c r="HH43" i="5"/>
  <c r="HX43" i="5"/>
  <c r="IN43" i="5"/>
  <c r="JD43" i="5"/>
  <c r="FY43" i="5"/>
  <c r="GO43" i="5"/>
  <c r="HE43" i="5"/>
  <c r="HU43" i="5"/>
  <c r="IK43" i="5"/>
  <c r="JA43" i="5"/>
  <c r="FR43" i="5"/>
  <c r="GH43" i="5"/>
  <c r="GX43" i="5"/>
  <c r="HN43" i="5"/>
  <c r="ID43" i="5"/>
  <c r="IT43" i="5"/>
  <c r="JJ43" i="5"/>
  <c r="GE43" i="5"/>
  <c r="GU43" i="5"/>
  <c r="HK43" i="5"/>
  <c r="IA43" i="5"/>
  <c r="IQ43" i="5"/>
  <c r="JG43" i="5"/>
  <c r="GF43" i="5"/>
  <c r="GV43" i="5"/>
  <c r="HL43" i="5"/>
  <c r="IB43" i="5"/>
  <c r="IR43" i="5"/>
  <c r="JH43" i="5"/>
  <c r="GC43" i="5"/>
  <c r="GS43" i="5"/>
  <c r="HI43" i="5"/>
  <c r="HY43" i="5"/>
  <c r="IO43" i="5"/>
  <c r="JE43" i="5"/>
  <c r="FV43" i="5"/>
  <c r="GL43" i="5"/>
  <c r="HB43" i="5"/>
  <c r="HR43" i="5"/>
  <c r="IH43" i="5"/>
  <c r="IX43" i="5"/>
  <c r="FS43" i="5"/>
  <c r="GI43" i="5"/>
  <c r="GY43" i="5"/>
  <c r="HO43" i="5"/>
  <c r="IE43" i="5"/>
  <c r="IU43" i="5"/>
  <c r="JK43" i="5"/>
  <c r="FT43" i="5"/>
  <c r="GJ43" i="5"/>
  <c r="GZ43" i="5"/>
  <c r="HP43" i="5"/>
  <c r="IF43" i="5"/>
  <c r="IV43" i="5"/>
  <c r="JL43" i="5"/>
  <c r="GG43" i="5"/>
  <c r="GW43" i="5"/>
  <c r="HM43" i="5"/>
  <c r="IC43" i="5"/>
  <c r="IS43" i="5"/>
  <c r="JI43" i="5"/>
  <c r="FZ43" i="5"/>
  <c r="GP43" i="5"/>
  <c r="HF43" i="5"/>
  <c r="HV43" i="5"/>
  <c r="IL43" i="5"/>
  <c r="JB43" i="5"/>
  <c r="FW43" i="5"/>
  <c r="GM43" i="5"/>
  <c r="HC43" i="5"/>
  <c r="HS43" i="5"/>
  <c r="II43" i="5"/>
  <c r="IY43" i="5"/>
  <c r="FQ44" i="5"/>
  <c r="FX43" i="5"/>
  <c r="GN43" i="5"/>
  <c r="HD43" i="5"/>
  <c r="HT43" i="5"/>
  <c r="IJ43" i="5"/>
  <c r="IZ43" i="5"/>
  <c r="FU43" i="5"/>
  <c r="GK43" i="5"/>
  <c r="HA43" i="5"/>
  <c r="HQ43" i="5"/>
  <c r="IG43" i="5"/>
  <c r="IW43" i="5"/>
  <c r="JM43" i="5"/>
  <c r="GD43" i="5"/>
  <c r="GT43" i="5"/>
  <c r="HJ43" i="5"/>
  <c r="HZ43" i="5"/>
  <c r="IP43" i="5"/>
  <c r="JF43" i="5"/>
  <c r="GA43" i="5"/>
  <c r="GQ43" i="5"/>
  <c r="HG43" i="5"/>
  <c r="HW43" i="5"/>
  <c r="IM43" i="5"/>
  <c r="JC43" i="5"/>
  <c r="G92" i="4"/>
  <c r="I92" i="4"/>
  <c r="C92" i="4"/>
  <c r="B92" i="4"/>
  <c r="H92" i="4"/>
  <c r="A93" i="4"/>
  <c r="E92" i="4"/>
  <c r="D92" i="4"/>
  <c r="F92" i="4"/>
  <c r="FE43" i="5"/>
  <c r="FD44" i="5"/>
  <c r="FP44" i="5" l="1"/>
  <c r="GB44" i="5"/>
  <c r="GR44" i="5"/>
  <c r="HH44" i="5"/>
  <c r="HX44" i="5"/>
  <c r="IN44" i="5"/>
  <c r="JD44" i="5"/>
  <c r="FY44" i="5"/>
  <c r="GO44" i="5"/>
  <c r="HE44" i="5"/>
  <c r="HU44" i="5"/>
  <c r="IK44" i="5"/>
  <c r="JA44" i="5"/>
  <c r="FR44" i="5"/>
  <c r="GH44" i="5"/>
  <c r="GX44" i="5"/>
  <c r="HN44" i="5"/>
  <c r="ID44" i="5"/>
  <c r="IT44" i="5"/>
  <c r="JJ44" i="5"/>
  <c r="GE44" i="5"/>
  <c r="GU44" i="5"/>
  <c r="HK44" i="5"/>
  <c r="IA44" i="5"/>
  <c r="IQ44" i="5"/>
  <c r="JG44" i="5"/>
  <c r="GF44" i="5"/>
  <c r="GV44" i="5"/>
  <c r="HL44" i="5"/>
  <c r="IB44" i="5"/>
  <c r="IR44" i="5"/>
  <c r="JH44" i="5"/>
  <c r="GC44" i="5"/>
  <c r="GS44" i="5"/>
  <c r="HI44" i="5"/>
  <c r="HY44" i="5"/>
  <c r="IO44" i="5"/>
  <c r="JE44" i="5"/>
  <c r="FV44" i="5"/>
  <c r="GL44" i="5"/>
  <c r="HB44" i="5"/>
  <c r="HR44" i="5"/>
  <c r="IH44" i="5"/>
  <c r="IX44" i="5"/>
  <c r="FS44" i="5"/>
  <c r="GI44" i="5"/>
  <c r="GY44" i="5"/>
  <c r="HO44" i="5"/>
  <c r="IE44" i="5"/>
  <c r="IU44" i="5"/>
  <c r="JK44" i="5"/>
  <c r="FT44" i="5"/>
  <c r="GJ44" i="5"/>
  <c r="GZ44" i="5"/>
  <c r="HP44" i="5"/>
  <c r="IF44" i="5"/>
  <c r="IV44" i="5"/>
  <c r="JL44" i="5"/>
  <c r="GG44" i="5"/>
  <c r="GW44" i="5"/>
  <c r="HM44" i="5"/>
  <c r="IC44" i="5"/>
  <c r="IS44" i="5"/>
  <c r="JI44" i="5"/>
  <c r="FZ44" i="5"/>
  <c r="GP44" i="5"/>
  <c r="HF44" i="5"/>
  <c r="HV44" i="5"/>
  <c r="IL44" i="5"/>
  <c r="JB44" i="5"/>
  <c r="FW44" i="5"/>
  <c r="GM44" i="5"/>
  <c r="HC44" i="5"/>
  <c r="HS44" i="5"/>
  <c r="II44" i="5"/>
  <c r="IY44" i="5"/>
  <c r="FQ45" i="5"/>
  <c r="FX44" i="5"/>
  <c r="GN44" i="5"/>
  <c r="HD44" i="5"/>
  <c r="HT44" i="5"/>
  <c r="IJ44" i="5"/>
  <c r="IZ44" i="5"/>
  <c r="FU44" i="5"/>
  <c r="GK44" i="5"/>
  <c r="HA44" i="5"/>
  <c r="HQ44" i="5"/>
  <c r="IG44" i="5"/>
  <c r="IW44" i="5"/>
  <c r="JM44" i="5"/>
  <c r="GD44" i="5"/>
  <c r="GT44" i="5"/>
  <c r="HJ44" i="5"/>
  <c r="HZ44" i="5"/>
  <c r="IP44" i="5"/>
  <c r="JF44" i="5"/>
  <c r="GA44" i="5"/>
  <c r="GQ44" i="5"/>
  <c r="HG44" i="5"/>
  <c r="HW44" i="5"/>
  <c r="IM44" i="5"/>
  <c r="JC44" i="5"/>
  <c r="F93" i="4"/>
  <c r="I93" i="4"/>
  <c r="D93" i="4"/>
  <c r="H93" i="4"/>
  <c r="B93" i="4"/>
  <c r="E93" i="4"/>
  <c r="G93" i="4"/>
  <c r="C93" i="4"/>
  <c r="A94" i="4"/>
  <c r="FE44" i="5"/>
  <c r="FD45" i="5"/>
  <c r="FP45" i="5" l="1"/>
  <c r="GB45" i="5"/>
  <c r="GR45" i="5"/>
  <c r="HH45" i="5"/>
  <c r="HX45" i="5"/>
  <c r="IN45" i="5"/>
  <c r="JD45" i="5"/>
  <c r="FY45" i="5"/>
  <c r="GO45" i="5"/>
  <c r="HE45" i="5"/>
  <c r="HU45" i="5"/>
  <c r="IK45" i="5"/>
  <c r="JA45" i="5"/>
  <c r="FR45" i="5"/>
  <c r="GH45" i="5"/>
  <c r="GX45" i="5"/>
  <c r="HN45" i="5"/>
  <c r="ID45" i="5"/>
  <c r="IT45" i="5"/>
  <c r="JJ45" i="5"/>
  <c r="GE45" i="5"/>
  <c r="GU45" i="5"/>
  <c r="HK45" i="5"/>
  <c r="IA45" i="5"/>
  <c r="IQ45" i="5"/>
  <c r="JG45" i="5"/>
  <c r="GF45" i="5"/>
  <c r="GV45" i="5"/>
  <c r="HL45" i="5"/>
  <c r="IB45" i="5"/>
  <c r="IR45" i="5"/>
  <c r="JH45" i="5"/>
  <c r="GC45" i="5"/>
  <c r="GS45" i="5"/>
  <c r="HI45" i="5"/>
  <c r="HY45" i="5"/>
  <c r="IO45" i="5"/>
  <c r="JE45" i="5"/>
  <c r="FV45" i="5"/>
  <c r="GL45" i="5"/>
  <c r="HB45" i="5"/>
  <c r="HR45" i="5"/>
  <c r="IH45" i="5"/>
  <c r="IX45" i="5"/>
  <c r="FS45" i="5"/>
  <c r="GI45" i="5"/>
  <c r="GY45" i="5"/>
  <c r="HO45" i="5"/>
  <c r="IE45" i="5"/>
  <c r="IU45" i="5"/>
  <c r="JK45" i="5"/>
  <c r="FT45" i="5"/>
  <c r="GJ45" i="5"/>
  <c r="GZ45" i="5"/>
  <c r="HP45" i="5"/>
  <c r="IF45" i="5"/>
  <c r="IV45" i="5"/>
  <c r="JL45" i="5"/>
  <c r="GG45" i="5"/>
  <c r="GW45" i="5"/>
  <c r="HM45" i="5"/>
  <c r="IC45" i="5"/>
  <c r="IS45" i="5"/>
  <c r="JI45" i="5"/>
  <c r="FZ45" i="5"/>
  <c r="GP45" i="5"/>
  <c r="HF45" i="5"/>
  <c r="HV45" i="5"/>
  <c r="IL45" i="5"/>
  <c r="JB45" i="5"/>
  <c r="FW45" i="5"/>
  <c r="GM45" i="5"/>
  <c r="HC45" i="5"/>
  <c r="HS45" i="5"/>
  <c r="II45" i="5"/>
  <c r="IY45" i="5"/>
  <c r="FQ46" i="5"/>
  <c r="FX45" i="5"/>
  <c r="GN45" i="5"/>
  <c r="HD45" i="5"/>
  <c r="HT45" i="5"/>
  <c r="IJ45" i="5"/>
  <c r="IZ45" i="5"/>
  <c r="FU45" i="5"/>
  <c r="GK45" i="5"/>
  <c r="HA45" i="5"/>
  <c r="HQ45" i="5"/>
  <c r="IG45" i="5"/>
  <c r="IW45" i="5"/>
  <c r="JM45" i="5"/>
  <c r="GD45" i="5"/>
  <c r="GT45" i="5"/>
  <c r="HJ45" i="5"/>
  <c r="HZ45" i="5"/>
  <c r="IP45" i="5"/>
  <c r="JF45" i="5"/>
  <c r="GA45" i="5"/>
  <c r="GQ45" i="5"/>
  <c r="HG45" i="5"/>
  <c r="HW45" i="5"/>
  <c r="IM45" i="5"/>
  <c r="JC45" i="5"/>
  <c r="G94" i="4"/>
  <c r="I94" i="4"/>
  <c r="C94" i="4"/>
  <c r="H94" i="4"/>
  <c r="E94" i="4"/>
  <c r="A95" i="4"/>
  <c r="B94" i="4"/>
  <c r="D94" i="4"/>
  <c r="F94" i="4"/>
  <c r="FE45" i="5"/>
  <c r="FD46" i="5"/>
  <c r="FP46" i="5" l="1"/>
  <c r="GB46" i="5"/>
  <c r="GR46" i="5"/>
  <c r="HH46" i="5"/>
  <c r="HX46" i="5"/>
  <c r="IN46" i="5"/>
  <c r="JD46" i="5"/>
  <c r="FY46" i="5"/>
  <c r="GO46" i="5"/>
  <c r="HE46" i="5"/>
  <c r="HU46" i="5"/>
  <c r="IK46" i="5"/>
  <c r="JA46" i="5"/>
  <c r="FR46" i="5"/>
  <c r="GH46" i="5"/>
  <c r="GX46" i="5"/>
  <c r="HN46" i="5"/>
  <c r="ID46" i="5"/>
  <c r="IT46" i="5"/>
  <c r="JJ46" i="5"/>
  <c r="GE46" i="5"/>
  <c r="GU46" i="5"/>
  <c r="HK46" i="5"/>
  <c r="IA46" i="5"/>
  <c r="IQ46" i="5"/>
  <c r="JG46" i="5"/>
  <c r="GF46" i="5"/>
  <c r="GV46" i="5"/>
  <c r="HL46" i="5"/>
  <c r="IB46" i="5"/>
  <c r="IR46" i="5"/>
  <c r="JH46" i="5"/>
  <c r="GC46" i="5"/>
  <c r="GS46" i="5"/>
  <c r="HI46" i="5"/>
  <c r="HY46" i="5"/>
  <c r="IO46" i="5"/>
  <c r="JE46" i="5"/>
  <c r="FV46" i="5"/>
  <c r="GL46" i="5"/>
  <c r="HB46" i="5"/>
  <c r="HR46" i="5"/>
  <c r="IH46" i="5"/>
  <c r="IX46" i="5"/>
  <c r="FS46" i="5"/>
  <c r="GI46" i="5"/>
  <c r="GY46" i="5"/>
  <c r="HO46" i="5"/>
  <c r="IE46" i="5"/>
  <c r="IU46" i="5"/>
  <c r="JK46" i="5"/>
  <c r="HS46" i="5"/>
  <c r="FQ47" i="5"/>
  <c r="FT46" i="5"/>
  <c r="GJ46" i="5"/>
  <c r="GZ46" i="5"/>
  <c r="HP46" i="5"/>
  <c r="IF46" i="5"/>
  <c r="IV46" i="5"/>
  <c r="JL46" i="5"/>
  <c r="GG46" i="5"/>
  <c r="GW46" i="5"/>
  <c r="HM46" i="5"/>
  <c r="IC46" i="5"/>
  <c r="IS46" i="5"/>
  <c r="JI46" i="5"/>
  <c r="FZ46" i="5"/>
  <c r="GP46" i="5"/>
  <c r="HF46" i="5"/>
  <c r="HV46" i="5"/>
  <c r="IL46" i="5"/>
  <c r="JB46" i="5"/>
  <c r="FW46" i="5"/>
  <c r="GM46" i="5"/>
  <c r="HC46" i="5"/>
  <c r="II46" i="5"/>
  <c r="IY46" i="5"/>
  <c r="FX46" i="5"/>
  <c r="GN46" i="5"/>
  <c r="HD46" i="5"/>
  <c r="HT46" i="5"/>
  <c r="IJ46" i="5"/>
  <c r="IZ46" i="5"/>
  <c r="FU46" i="5"/>
  <c r="GK46" i="5"/>
  <c r="HA46" i="5"/>
  <c r="HQ46" i="5"/>
  <c r="IG46" i="5"/>
  <c r="IW46" i="5"/>
  <c r="JM46" i="5"/>
  <c r="GD46" i="5"/>
  <c r="GT46" i="5"/>
  <c r="HJ46" i="5"/>
  <c r="HZ46" i="5"/>
  <c r="IP46" i="5"/>
  <c r="JF46" i="5"/>
  <c r="GA46" i="5"/>
  <c r="GQ46" i="5"/>
  <c r="HG46" i="5"/>
  <c r="HW46" i="5"/>
  <c r="IM46" i="5"/>
  <c r="JC46" i="5"/>
  <c r="H95" i="4"/>
  <c r="I95" i="4"/>
  <c r="E95" i="4"/>
  <c r="G95" i="4"/>
  <c r="C95" i="4"/>
  <c r="B95" i="4"/>
  <c r="A96" i="4"/>
  <c r="F95" i="4"/>
  <c r="D95" i="4"/>
  <c r="FE46" i="5"/>
  <c r="FD47" i="5"/>
  <c r="FP47" i="5" l="1"/>
  <c r="GB47" i="5"/>
  <c r="GR47" i="5"/>
  <c r="HH47" i="5"/>
  <c r="HX47" i="5"/>
  <c r="IN47" i="5"/>
  <c r="JD47" i="5"/>
  <c r="FY47" i="5"/>
  <c r="GO47" i="5"/>
  <c r="HE47" i="5"/>
  <c r="HU47" i="5"/>
  <c r="IK47" i="5"/>
  <c r="JA47" i="5"/>
  <c r="FR47" i="5"/>
  <c r="GH47" i="5"/>
  <c r="GX47" i="5"/>
  <c r="HN47" i="5"/>
  <c r="ID47" i="5"/>
  <c r="IT47" i="5"/>
  <c r="JJ47" i="5"/>
  <c r="GE47" i="5"/>
  <c r="GU47" i="5"/>
  <c r="HK47" i="5"/>
  <c r="IA47" i="5"/>
  <c r="IQ47" i="5"/>
  <c r="JG47" i="5"/>
  <c r="GF47" i="5"/>
  <c r="GV47" i="5"/>
  <c r="HL47" i="5"/>
  <c r="IB47" i="5"/>
  <c r="IR47" i="5"/>
  <c r="JH47" i="5"/>
  <c r="GC47" i="5"/>
  <c r="GS47" i="5"/>
  <c r="HI47" i="5"/>
  <c r="HY47" i="5"/>
  <c r="IO47" i="5"/>
  <c r="JE47" i="5"/>
  <c r="FV47" i="5"/>
  <c r="GL47" i="5"/>
  <c r="HB47" i="5"/>
  <c r="HR47" i="5"/>
  <c r="IH47" i="5"/>
  <c r="IX47" i="5"/>
  <c r="FS47" i="5"/>
  <c r="GI47" i="5"/>
  <c r="GY47" i="5"/>
  <c r="HO47" i="5"/>
  <c r="IE47" i="5"/>
  <c r="IU47" i="5"/>
  <c r="JK47" i="5"/>
  <c r="FT47" i="5"/>
  <c r="GJ47" i="5"/>
  <c r="GZ47" i="5"/>
  <c r="HP47" i="5"/>
  <c r="IF47" i="5"/>
  <c r="IV47" i="5"/>
  <c r="JL47" i="5"/>
  <c r="GG47" i="5"/>
  <c r="GW47" i="5"/>
  <c r="HM47" i="5"/>
  <c r="IC47" i="5"/>
  <c r="IS47" i="5"/>
  <c r="JI47" i="5"/>
  <c r="FZ47" i="5"/>
  <c r="GP47" i="5"/>
  <c r="HF47" i="5"/>
  <c r="HV47" i="5"/>
  <c r="IL47" i="5"/>
  <c r="JB47" i="5"/>
  <c r="FW47" i="5"/>
  <c r="GM47" i="5"/>
  <c r="HC47" i="5"/>
  <c r="HS47" i="5"/>
  <c r="II47" i="5"/>
  <c r="IY47" i="5"/>
  <c r="FQ48" i="5"/>
  <c r="FX47" i="5"/>
  <c r="GN47" i="5"/>
  <c r="HD47" i="5"/>
  <c r="HT47" i="5"/>
  <c r="IJ47" i="5"/>
  <c r="IZ47" i="5"/>
  <c r="FU47" i="5"/>
  <c r="GK47" i="5"/>
  <c r="HA47" i="5"/>
  <c r="HQ47" i="5"/>
  <c r="IG47" i="5"/>
  <c r="IW47" i="5"/>
  <c r="JM47" i="5"/>
  <c r="GD47" i="5"/>
  <c r="GT47" i="5"/>
  <c r="HJ47" i="5"/>
  <c r="HZ47" i="5"/>
  <c r="IP47" i="5"/>
  <c r="JF47" i="5"/>
  <c r="GA47" i="5"/>
  <c r="GQ47" i="5"/>
  <c r="HG47" i="5"/>
  <c r="HW47" i="5"/>
  <c r="IM47" i="5"/>
  <c r="JC47" i="5"/>
  <c r="D96" i="4"/>
  <c r="I96" i="4"/>
  <c r="F96" i="4"/>
  <c r="H96" i="4"/>
  <c r="C96" i="4"/>
  <c r="G96" i="4"/>
  <c r="E96" i="4"/>
  <c r="A97" i="4"/>
  <c r="B96" i="4"/>
  <c r="FE47" i="5"/>
  <c r="FD48" i="5"/>
  <c r="FP48" i="5" l="1"/>
  <c r="GB48" i="5"/>
  <c r="GR48" i="5"/>
  <c r="HH48" i="5"/>
  <c r="HX48" i="5"/>
  <c r="IN48" i="5"/>
  <c r="JD48" i="5"/>
  <c r="FY48" i="5"/>
  <c r="GO48" i="5"/>
  <c r="HE48" i="5"/>
  <c r="HU48" i="5"/>
  <c r="IK48" i="5"/>
  <c r="FV48" i="5"/>
  <c r="GL48" i="5"/>
  <c r="HB48" i="5"/>
  <c r="HR48" i="5"/>
  <c r="IH48" i="5"/>
  <c r="FW48" i="5"/>
  <c r="GM48" i="5"/>
  <c r="HC48" i="5"/>
  <c r="HS48" i="5"/>
  <c r="II48" i="5"/>
  <c r="IT48" i="5"/>
  <c r="IW48" i="5"/>
  <c r="IX48" i="5"/>
  <c r="JE48" i="5"/>
  <c r="GF48" i="5"/>
  <c r="GV48" i="5"/>
  <c r="HL48" i="5"/>
  <c r="IB48" i="5"/>
  <c r="IR48" i="5"/>
  <c r="JH48" i="5"/>
  <c r="GC48" i="5"/>
  <c r="GS48" i="5"/>
  <c r="HI48" i="5"/>
  <c r="HY48" i="5"/>
  <c r="IO48" i="5"/>
  <c r="FZ48" i="5"/>
  <c r="GP48" i="5"/>
  <c r="HF48" i="5"/>
  <c r="HV48" i="5"/>
  <c r="IL48" i="5"/>
  <c r="GA48" i="5"/>
  <c r="GQ48" i="5"/>
  <c r="HG48" i="5"/>
  <c r="HW48" i="5"/>
  <c r="IM48" i="5"/>
  <c r="JA48" i="5"/>
  <c r="JB48" i="5"/>
  <c r="JC48" i="5"/>
  <c r="JJ48" i="5"/>
  <c r="FT48" i="5"/>
  <c r="GJ48" i="5"/>
  <c r="GZ48" i="5"/>
  <c r="HP48" i="5"/>
  <c r="IF48" i="5"/>
  <c r="IV48" i="5"/>
  <c r="JL48" i="5"/>
  <c r="GG48" i="5"/>
  <c r="GW48" i="5"/>
  <c r="HM48" i="5"/>
  <c r="IC48" i="5"/>
  <c r="IS48" i="5"/>
  <c r="GD48" i="5"/>
  <c r="GT48" i="5"/>
  <c r="HJ48" i="5"/>
  <c r="HZ48" i="5"/>
  <c r="IP48" i="5"/>
  <c r="GE48" i="5"/>
  <c r="GU48" i="5"/>
  <c r="HK48" i="5"/>
  <c r="IA48" i="5"/>
  <c r="IQ48" i="5"/>
  <c r="JF48" i="5"/>
  <c r="JG48" i="5"/>
  <c r="JI48" i="5"/>
  <c r="FQ49" i="5"/>
  <c r="FX48" i="5"/>
  <c r="GN48" i="5"/>
  <c r="HD48" i="5"/>
  <c r="HT48" i="5"/>
  <c r="IJ48" i="5"/>
  <c r="IZ48" i="5"/>
  <c r="FU48" i="5"/>
  <c r="GK48" i="5"/>
  <c r="HA48" i="5"/>
  <c r="HQ48" i="5"/>
  <c r="IG48" i="5"/>
  <c r="FR48" i="5"/>
  <c r="GH48" i="5"/>
  <c r="GX48" i="5"/>
  <c r="HN48" i="5"/>
  <c r="ID48" i="5"/>
  <c r="FS48" i="5"/>
  <c r="GI48" i="5"/>
  <c r="GY48" i="5"/>
  <c r="HO48" i="5"/>
  <c r="IE48" i="5"/>
  <c r="IU48" i="5"/>
  <c r="JK48" i="5"/>
  <c r="JM48" i="5"/>
  <c r="IY48" i="5"/>
  <c r="B97" i="4"/>
  <c r="I97" i="4"/>
  <c r="A98" i="4"/>
  <c r="F97" i="4"/>
  <c r="E97" i="4"/>
  <c r="G97" i="4"/>
  <c r="D97" i="4"/>
  <c r="H97" i="4"/>
  <c r="C97" i="4"/>
  <c r="FE48" i="5"/>
  <c r="FD49" i="5"/>
  <c r="FP49" i="5" l="1"/>
  <c r="GB49" i="5"/>
  <c r="GR49" i="5"/>
  <c r="HH49" i="5"/>
  <c r="HX49" i="5"/>
  <c r="FZ49" i="5"/>
  <c r="GU49" i="5"/>
  <c r="HQ49" i="5"/>
  <c r="IK49" i="5"/>
  <c r="JA49" i="5"/>
  <c r="FV49" i="5"/>
  <c r="GQ49" i="5"/>
  <c r="HM49" i="5"/>
  <c r="IH49" i="5"/>
  <c r="IX49" i="5"/>
  <c r="FR49" i="5"/>
  <c r="GM49" i="5"/>
  <c r="HI49" i="5"/>
  <c r="ID49" i="5"/>
  <c r="IU49" i="5"/>
  <c r="JK49" i="5"/>
  <c r="GI49" i="5"/>
  <c r="HE49" i="5"/>
  <c r="HZ49" i="5"/>
  <c r="IR49" i="5"/>
  <c r="JH49" i="5"/>
  <c r="GF49" i="5"/>
  <c r="GV49" i="5"/>
  <c r="HL49" i="5"/>
  <c r="IB49" i="5"/>
  <c r="GE49" i="5"/>
  <c r="HA49" i="5"/>
  <c r="HV49" i="5"/>
  <c r="IO49" i="5"/>
  <c r="JE49" i="5"/>
  <c r="GA49" i="5"/>
  <c r="GW49" i="5"/>
  <c r="HR49" i="5"/>
  <c r="IL49" i="5"/>
  <c r="JB49" i="5"/>
  <c r="FW49" i="5"/>
  <c r="GS49" i="5"/>
  <c r="HN49" i="5"/>
  <c r="II49" i="5"/>
  <c r="IY49" i="5"/>
  <c r="FS49" i="5"/>
  <c r="GO49" i="5"/>
  <c r="HJ49" i="5"/>
  <c r="IE49" i="5"/>
  <c r="IV49" i="5"/>
  <c r="JL49" i="5"/>
  <c r="FT49" i="5"/>
  <c r="GJ49" i="5"/>
  <c r="GZ49" i="5"/>
  <c r="HP49" i="5"/>
  <c r="IF49" i="5"/>
  <c r="GK49" i="5"/>
  <c r="HF49" i="5"/>
  <c r="IA49" i="5"/>
  <c r="IS49" i="5"/>
  <c r="JI49" i="5"/>
  <c r="GG49" i="5"/>
  <c r="HB49" i="5"/>
  <c r="HW49" i="5"/>
  <c r="IP49" i="5"/>
  <c r="JF49" i="5"/>
  <c r="GC49" i="5"/>
  <c r="GX49" i="5"/>
  <c r="HS49" i="5"/>
  <c r="IM49" i="5"/>
  <c r="JC49" i="5"/>
  <c r="FY49" i="5"/>
  <c r="GT49" i="5"/>
  <c r="HO49" i="5"/>
  <c r="IJ49" i="5"/>
  <c r="IZ49" i="5"/>
  <c r="FQ50" i="5"/>
  <c r="FX49" i="5"/>
  <c r="GN49" i="5"/>
  <c r="HD49" i="5"/>
  <c r="HT49" i="5"/>
  <c r="FU49" i="5"/>
  <c r="GP49" i="5"/>
  <c r="HK49" i="5"/>
  <c r="IG49" i="5"/>
  <c r="IW49" i="5"/>
  <c r="JM49" i="5"/>
  <c r="GL49" i="5"/>
  <c r="HG49" i="5"/>
  <c r="IC49" i="5"/>
  <c r="IT49" i="5"/>
  <c r="JJ49" i="5"/>
  <c r="GH49" i="5"/>
  <c r="HC49" i="5"/>
  <c r="HY49" i="5"/>
  <c r="IQ49" i="5"/>
  <c r="JG49" i="5"/>
  <c r="GD49" i="5"/>
  <c r="GY49" i="5"/>
  <c r="HU49" i="5"/>
  <c r="IN49" i="5"/>
  <c r="JD49" i="5"/>
  <c r="D98" i="4"/>
  <c r="I98" i="4"/>
  <c r="F98" i="4"/>
  <c r="G98" i="4"/>
  <c r="E98" i="4"/>
  <c r="H98" i="4"/>
  <c r="B98" i="4"/>
  <c r="C98" i="4"/>
  <c r="A99" i="4"/>
  <c r="FE49" i="5"/>
  <c r="FD50" i="5"/>
  <c r="FP50" i="5" l="1"/>
  <c r="GC50" i="5"/>
  <c r="GS50" i="5"/>
  <c r="HI50" i="5"/>
  <c r="HY50" i="5"/>
  <c r="IO50" i="5"/>
  <c r="JE50" i="5"/>
  <c r="FV50" i="5"/>
  <c r="GL50" i="5"/>
  <c r="HB50" i="5"/>
  <c r="HR50" i="5"/>
  <c r="IH50" i="5"/>
  <c r="IX50" i="5"/>
  <c r="FS50" i="5"/>
  <c r="GI50" i="5"/>
  <c r="GY50" i="5"/>
  <c r="HO50" i="5"/>
  <c r="IE50" i="5"/>
  <c r="IU50" i="5"/>
  <c r="JK50" i="5"/>
  <c r="GF50" i="5"/>
  <c r="GV50" i="5"/>
  <c r="HL50" i="5"/>
  <c r="IB50" i="5"/>
  <c r="IR50" i="5"/>
  <c r="JH50" i="5"/>
  <c r="GG50" i="5"/>
  <c r="GW50" i="5"/>
  <c r="HM50" i="5"/>
  <c r="IC50" i="5"/>
  <c r="IS50" i="5"/>
  <c r="JI50" i="5"/>
  <c r="FZ50" i="5"/>
  <c r="GP50" i="5"/>
  <c r="HF50" i="5"/>
  <c r="HV50" i="5"/>
  <c r="IL50" i="5"/>
  <c r="JB50" i="5"/>
  <c r="FW50" i="5"/>
  <c r="GM50" i="5"/>
  <c r="HC50" i="5"/>
  <c r="HS50" i="5"/>
  <c r="II50" i="5"/>
  <c r="IY50" i="5"/>
  <c r="FT50" i="5"/>
  <c r="GJ50" i="5"/>
  <c r="GZ50" i="5"/>
  <c r="HP50" i="5"/>
  <c r="IF50" i="5"/>
  <c r="IV50" i="5"/>
  <c r="JL50" i="5"/>
  <c r="HJ50" i="5"/>
  <c r="HW50" i="5"/>
  <c r="FX50" i="5"/>
  <c r="HD50" i="5"/>
  <c r="HT50" i="5"/>
  <c r="IZ50" i="5"/>
  <c r="FQ51" i="5"/>
  <c r="FU50" i="5"/>
  <c r="GK50" i="5"/>
  <c r="HA50" i="5"/>
  <c r="HQ50" i="5"/>
  <c r="IG50" i="5"/>
  <c r="IW50" i="5"/>
  <c r="JM50" i="5"/>
  <c r="GD50" i="5"/>
  <c r="GT50" i="5"/>
  <c r="HZ50" i="5"/>
  <c r="IP50" i="5"/>
  <c r="JF50" i="5"/>
  <c r="GA50" i="5"/>
  <c r="GQ50" i="5"/>
  <c r="HG50" i="5"/>
  <c r="IM50" i="5"/>
  <c r="JC50" i="5"/>
  <c r="GN50" i="5"/>
  <c r="IJ50" i="5"/>
  <c r="FY50" i="5"/>
  <c r="GO50" i="5"/>
  <c r="HE50" i="5"/>
  <c r="HU50" i="5"/>
  <c r="IK50" i="5"/>
  <c r="JA50" i="5"/>
  <c r="FR50" i="5"/>
  <c r="GH50" i="5"/>
  <c r="GX50" i="5"/>
  <c r="HN50" i="5"/>
  <c r="ID50" i="5"/>
  <c r="IT50" i="5"/>
  <c r="JJ50" i="5"/>
  <c r="GE50" i="5"/>
  <c r="GU50" i="5"/>
  <c r="HK50" i="5"/>
  <c r="IA50" i="5"/>
  <c r="IQ50" i="5"/>
  <c r="JG50" i="5"/>
  <c r="GB50" i="5"/>
  <c r="GR50" i="5"/>
  <c r="HH50" i="5"/>
  <c r="HX50" i="5"/>
  <c r="IN50" i="5"/>
  <c r="JD50" i="5"/>
  <c r="G99" i="4"/>
  <c r="I99" i="4"/>
  <c r="C99" i="4"/>
  <c r="F99" i="4"/>
  <c r="A100" i="4"/>
  <c r="B99" i="4"/>
  <c r="D99" i="4"/>
  <c r="H99" i="4"/>
  <c r="E99" i="4"/>
  <c r="FE50" i="5"/>
  <c r="FD51" i="5"/>
  <c r="FP51" i="5" l="1"/>
  <c r="GC51" i="5"/>
  <c r="GS51" i="5"/>
  <c r="HI51" i="5"/>
  <c r="HY51" i="5"/>
  <c r="IO51" i="5"/>
  <c r="JE51" i="5"/>
  <c r="FV51" i="5"/>
  <c r="GL51" i="5"/>
  <c r="HB51" i="5"/>
  <c r="HR51" i="5"/>
  <c r="IH51" i="5"/>
  <c r="IX51" i="5"/>
  <c r="FS51" i="5"/>
  <c r="GI51" i="5"/>
  <c r="GY51" i="5"/>
  <c r="HO51" i="5"/>
  <c r="IE51" i="5"/>
  <c r="IU51" i="5"/>
  <c r="JK51" i="5"/>
  <c r="GF51" i="5"/>
  <c r="GV51" i="5"/>
  <c r="HL51" i="5"/>
  <c r="IB51" i="5"/>
  <c r="IR51" i="5"/>
  <c r="JH51" i="5"/>
  <c r="GG51" i="5"/>
  <c r="GW51" i="5"/>
  <c r="HM51" i="5"/>
  <c r="IC51" i="5"/>
  <c r="IS51" i="5"/>
  <c r="JI51" i="5"/>
  <c r="FZ51" i="5"/>
  <c r="GP51" i="5"/>
  <c r="HF51" i="5"/>
  <c r="HV51" i="5"/>
  <c r="IL51" i="5"/>
  <c r="JB51" i="5"/>
  <c r="FW51" i="5"/>
  <c r="GM51" i="5"/>
  <c r="HC51" i="5"/>
  <c r="HS51" i="5"/>
  <c r="II51" i="5"/>
  <c r="IY51" i="5"/>
  <c r="FT51" i="5"/>
  <c r="GJ51" i="5"/>
  <c r="GZ51" i="5"/>
  <c r="HP51" i="5"/>
  <c r="IF51" i="5"/>
  <c r="IV51" i="5"/>
  <c r="JL51" i="5"/>
  <c r="FU51" i="5"/>
  <c r="GK51" i="5"/>
  <c r="HA51" i="5"/>
  <c r="HQ51" i="5"/>
  <c r="IG51" i="5"/>
  <c r="IW51" i="5"/>
  <c r="JM51" i="5"/>
  <c r="GD51" i="5"/>
  <c r="GT51" i="5"/>
  <c r="HJ51" i="5"/>
  <c r="HZ51" i="5"/>
  <c r="IP51" i="5"/>
  <c r="JF51" i="5"/>
  <c r="GA51" i="5"/>
  <c r="GQ51" i="5"/>
  <c r="HG51" i="5"/>
  <c r="HW51" i="5"/>
  <c r="IM51" i="5"/>
  <c r="JC51" i="5"/>
  <c r="FX51" i="5"/>
  <c r="GN51" i="5"/>
  <c r="HD51" i="5"/>
  <c r="HT51" i="5"/>
  <c r="IJ51" i="5"/>
  <c r="IZ51" i="5"/>
  <c r="FQ52" i="5"/>
  <c r="FY51" i="5"/>
  <c r="GO51" i="5"/>
  <c r="HE51" i="5"/>
  <c r="HU51" i="5"/>
  <c r="IK51" i="5"/>
  <c r="JA51" i="5"/>
  <c r="FR51" i="5"/>
  <c r="GH51" i="5"/>
  <c r="GX51" i="5"/>
  <c r="HN51" i="5"/>
  <c r="ID51" i="5"/>
  <c r="IT51" i="5"/>
  <c r="JJ51" i="5"/>
  <c r="GE51" i="5"/>
  <c r="GU51" i="5"/>
  <c r="HK51" i="5"/>
  <c r="IA51" i="5"/>
  <c r="IQ51" i="5"/>
  <c r="JG51" i="5"/>
  <c r="GB51" i="5"/>
  <c r="GR51" i="5"/>
  <c r="HH51" i="5"/>
  <c r="HX51" i="5"/>
  <c r="IN51" i="5"/>
  <c r="JD51" i="5"/>
  <c r="D100" i="4"/>
  <c r="I100" i="4"/>
  <c r="E100" i="4"/>
  <c r="F100" i="4"/>
  <c r="H100" i="4"/>
  <c r="C100" i="4"/>
  <c r="G100" i="4"/>
  <c r="A101" i="4"/>
  <c r="B100" i="4"/>
  <c r="FE51" i="5"/>
  <c r="FD52" i="5"/>
  <c r="FP52" i="5" l="1"/>
  <c r="GC52" i="5"/>
  <c r="GS52" i="5"/>
  <c r="HI52" i="5"/>
  <c r="HY52" i="5"/>
  <c r="IO52" i="5"/>
  <c r="JE52" i="5"/>
  <c r="FV52" i="5"/>
  <c r="GL52" i="5"/>
  <c r="HB52" i="5"/>
  <c r="HR52" i="5"/>
  <c r="IH52" i="5"/>
  <c r="IX52" i="5"/>
  <c r="FS52" i="5"/>
  <c r="GI52" i="5"/>
  <c r="GY52" i="5"/>
  <c r="HO52" i="5"/>
  <c r="IE52" i="5"/>
  <c r="IU52" i="5"/>
  <c r="JK52" i="5"/>
  <c r="GF52" i="5"/>
  <c r="GV52" i="5"/>
  <c r="HL52" i="5"/>
  <c r="IB52" i="5"/>
  <c r="IR52" i="5"/>
  <c r="JH52" i="5"/>
  <c r="GG52" i="5"/>
  <c r="GW52" i="5"/>
  <c r="HM52" i="5"/>
  <c r="IC52" i="5"/>
  <c r="IS52" i="5"/>
  <c r="JI52" i="5"/>
  <c r="FZ52" i="5"/>
  <c r="GP52" i="5"/>
  <c r="HF52" i="5"/>
  <c r="HV52" i="5"/>
  <c r="IL52" i="5"/>
  <c r="JB52" i="5"/>
  <c r="FW52" i="5"/>
  <c r="GM52" i="5"/>
  <c r="HC52" i="5"/>
  <c r="HS52" i="5"/>
  <c r="II52" i="5"/>
  <c r="IY52" i="5"/>
  <c r="FT52" i="5"/>
  <c r="GJ52" i="5"/>
  <c r="GZ52" i="5"/>
  <c r="HP52" i="5"/>
  <c r="IF52" i="5"/>
  <c r="IV52" i="5"/>
  <c r="JL52" i="5"/>
  <c r="FU52" i="5"/>
  <c r="GK52" i="5"/>
  <c r="HA52" i="5"/>
  <c r="HQ52" i="5"/>
  <c r="IG52" i="5"/>
  <c r="IW52" i="5"/>
  <c r="JM52" i="5"/>
  <c r="GD52" i="5"/>
  <c r="GT52" i="5"/>
  <c r="HJ52" i="5"/>
  <c r="HZ52" i="5"/>
  <c r="IP52" i="5"/>
  <c r="JF52" i="5"/>
  <c r="GA52" i="5"/>
  <c r="GQ52" i="5"/>
  <c r="HG52" i="5"/>
  <c r="HW52" i="5"/>
  <c r="IM52" i="5"/>
  <c r="JC52" i="5"/>
  <c r="FX52" i="5"/>
  <c r="GN52" i="5"/>
  <c r="HD52" i="5"/>
  <c r="HT52" i="5"/>
  <c r="IJ52" i="5"/>
  <c r="IZ52" i="5"/>
  <c r="FQ53" i="5"/>
  <c r="FY52" i="5"/>
  <c r="GO52" i="5"/>
  <c r="HE52" i="5"/>
  <c r="HU52" i="5"/>
  <c r="IK52" i="5"/>
  <c r="JA52" i="5"/>
  <c r="FR52" i="5"/>
  <c r="GH52" i="5"/>
  <c r="GX52" i="5"/>
  <c r="HN52" i="5"/>
  <c r="ID52" i="5"/>
  <c r="IT52" i="5"/>
  <c r="JJ52" i="5"/>
  <c r="GE52" i="5"/>
  <c r="GU52" i="5"/>
  <c r="HK52" i="5"/>
  <c r="IA52" i="5"/>
  <c r="IQ52" i="5"/>
  <c r="JG52" i="5"/>
  <c r="GB52" i="5"/>
  <c r="GR52" i="5"/>
  <c r="HH52" i="5"/>
  <c r="HX52" i="5"/>
  <c r="IN52" i="5"/>
  <c r="JD52" i="5"/>
  <c r="G101" i="4"/>
  <c r="I101" i="4"/>
  <c r="A102" i="4"/>
  <c r="B101" i="4"/>
  <c r="F101" i="4"/>
  <c r="C101" i="4"/>
  <c r="D101" i="4"/>
  <c r="H101" i="4"/>
  <c r="E101" i="4"/>
  <c r="FE52" i="5"/>
  <c r="FD53" i="5"/>
  <c r="FP53" i="5" l="1"/>
  <c r="GC53" i="5"/>
  <c r="GS53" i="5"/>
  <c r="HI53" i="5"/>
  <c r="HY53" i="5"/>
  <c r="IO53" i="5"/>
  <c r="JE53" i="5"/>
  <c r="FV53" i="5"/>
  <c r="GL53" i="5"/>
  <c r="HB53" i="5"/>
  <c r="HR53" i="5"/>
  <c r="IH53" i="5"/>
  <c r="IX53" i="5"/>
  <c r="FS53" i="5"/>
  <c r="GI53" i="5"/>
  <c r="GY53" i="5"/>
  <c r="HO53" i="5"/>
  <c r="IE53" i="5"/>
  <c r="IU53" i="5"/>
  <c r="JK53" i="5"/>
  <c r="GF53" i="5"/>
  <c r="GV53" i="5"/>
  <c r="HL53" i="5"/>
  <c r="IB53" i="5"/>
  <c r="IR53" i="5"/>
  <c r="JH53" i="5"/>
  <c r="GG53" i="5"/>
  <c r="GW53" i="5"/>
  <c r="HM53" i="5"/>
  <c r="IC53" i="5"/>
  <c r="IS53" i="5"/>
  <c r="JI53" i="5"/>
  <c r="FZ53" i="5"/>
  <c r="GP53" i="5"/>
  <c r="HF53" i="5"/>
  <c r="HV53" i="5"/>
  <c r="IL53" i="5"/>
  <c r="JB53" i="5"/>
  <c r="FW53" i="5"/>
  <c r="GM53" i="5"/>
  <c r="HC53" i="5"/>
  <c r="HS53" i="5"/>
  <c r="II53" i="5"/>
  <c r="IY53" i="5"/>
  <c r="FT53" i="5"/>
  <c r="GJ53" i="5"/>
  <c r="GZ53" i="5"/>
  <c r="HP53" i="5"/>
  <c r="IF53" i="5"/>
  <c r="IV53" i="5"/>
  <c r="JL53" i="5"/>
  <c r="FU53" i="5"/>
  <c r="GK53" i="5"/>
  <c r="HA53" i="5"/>
  <c r="HQ53" i="5"/>
  <c r="IG53" i="5"/>
  <c r="IW53" i="5"/>
  <c r="JM53" i="5"/>
  <c r="GD53" i="5"/>
  <c r="GT53" i="5"/>
  <c r="HJ53" i="5"/>
  <c r="HZ53" i="5"/>
  <c r="IP53" i="5"/>
  <c r="JF53" i="5"/>
  <c r="GA53" i="5"/>
  <c r="GQ53" i="5"/>
  <c r="HG53" i="5"/>
  <c r="HW53" i="5"/>
  <c r="IM53" i="5"/>
  <c r="JC53" i="5"/>
  <c r="FX53" i="5"/>
  <c r="GN53" i="5"/>
  <c r="HD53" i="5"/>
  <c r="HT53" i="5"/>
  <c r="IJ53" i="5"/>
  <c r="IZ53" i="5"/>
  <c r="FQ54" i="5"/>
  <c r="FY53" i="5"/>
  <c r="GO53" i="5"/>
  <c r="HE53" i="5"/>
  <c r="HU53" i="5"/>
  <c r="IK53" i="5"/>
  <c r="JA53" i="5"/>
  <c r="FR53" i="5"/>
  <c r="GH53" i="5"/>
  <c r="GX53" i="5"/>
  <c r="HN53" i="5"/>
  <c r="ID53" i="5"/>
  <c r="IT53" i="5"/>
  <c r="JJ53" i="5"/>
  <c r="GE53" i="5"/>
  <c r="GU53" i="5"/>
  <c r="HK53" i="5"/>
  <c r="IA53" i="5"/>
  <c r="IQ53" i="5"/>
  <c r="JG53" i="5"/>
  <c r="GB53" i="5"/>
  <c r="GR53" i="5"/>
  <c r="HH53" i="5"/>
  <c r="HX53" i="5"/>
  <c r="IN53" i="5"/>
  <c r="JD53" i="5"/>
  <c r="D102" i="4"/>
  <c r="I102" i="4"/>
  <c r="C102" i="4"/>
  <c r="H102" i="4"/>
  <c r="E102" i="4"/>
  <c r="A103" i="4"/>
  <c r="F102" i="4"/>
  <c r="G102" i="4"/>
  <c r="B102" i="4"/>
  <c r="FE53" i="5"/>
  <c r="FD54" i="5"/>
  <c r="FP54" i="5" l="1"/>
  <c r="GC54" i="5"/>
  <c r="GS54" i="5"/>
  <c r="HI54" i="5"/>
  <c r="HY54" i="5"/>
  <c r="IO54" i="5"/>
  <c r="JE54" i="5"/>
  <c r="FV54" i="5"/>
  <c r="GL54" i="5"/>
  <c r="HB54" i="5"/>
  <c r="HR54" i="5"/>
  <c r="IH54" i="5"/>
  <c r="IX54" i="5"/>
  <c r="FS54" i="5"/>
  <c r="GI54" i="5"/>
  <c r="GY54" i="5"/>
  <c r="HO54" i="5"/>
  <c r="IE54" i="5"/>
  <c r="IU54" i="5"/>
  <c r="JK54" i="5"/>
  <c r="GF54" i="5"/>
  <c r="GV54" i="5"/>
  <c r="HL54" i="5"/>
  <c r="IB54" i="5"/>
  <c r="IR54" i="5"/>
  <c r="JH54" i="5"/>
  <c r="GG54" i="5"/>
  <c r="GW54" i="5"/>
  <c r="HM54" i="5"/>
  <c r="IC54" i="5"/>
  <c r="IS54" i="5"/>
  <c r="JI54" i="5"/>
  <c r="FZ54" i="5"/>
  <c r="GP54" i="5"/>
  <c r="HF54" i="5"/>
  <c r="HV54" i="5"/>
  <c r="IL54" i="5"/>
  <c r="JB54" i="5"/>
  <c r="FW54" i="5"/>
  <c r="GM54" i="5"/>
  <c r="HC54" i="5"/>
  <c r="HS54" i="5"/>
  <c r="II54" i="5"/>
  <c r="IY54" i="5"/>
  <c r="FT54" i="5"/>
  <c r="GJ54" i="5"/>
  <c r="GZ54" i="5"/>
  <c r="HP54" i="5"/>
  <c r="IF54" i="5"/>
  <c r="IV54" i="5"/>
  <c r="JL54" i="5"/>
  <c r="FU54" i="5"/>
  <c r="GK54" i="5"/>
  <c r="HA54" i="5"/>
  <c r="HQ54" i="5"/>
  <c r="IG54" i="5"/>
  <c r="IW54" i="5"/>
  <c r="JM54" i="5"/>
  <c r="GD54" i="5"/>
  <c r="GT54" i="5"/>
  <c r="HJ54" i="5"/>
  <c r="HZ54" i="5"/>
  <c r="IP54" i="5"/>
  <c r="JF54" i="5"/>
  <c r="GA54" i="5"/>
  <c r="GQ54" i="5"/>
  <c r="HG54" i="5"/>
  <c r="HW54" i="5"/>
  <c r="IM54" i="5"/>
  <c r="JC54" i="5"/>
  <c r="FX54" i="5"/>
  <c r="GN54" i="5"/>
  <c r="HD54" i="5"/>
  <c r="HT54" i="5"/>
  <c r="IJ54" i="5"/>
  <c r="IZ54" i="5"/>
  <c r="FQ55" i="5"/>
  <c r="FY54" i="5"/>
  <c r="GO54" i="5"/>
  <c r="HE54" i="5"/>
  <c r="HU54" i="5"/>
  <c r="IK54" i="5"/>
  <c r="JA54" i="5"/>
  <c r="FR54" i="5"/>
  <c r="GH54" i="5"/>
  <c r="GX54" i="5"/>
  <c r="HN54" i="5"/>
  <c r="ID54" i="5"/>
  <c r="IT54" i="5"/>
  <c r="JJ54" i="5"/>
  <c r="GE54" i="5"/>
  <c r="GU54" i="5"/>
  <c r="HK54" i="5"/>
  <c r="IA54" i="5"/>
  <c r="IQ54" i="5"/>
  <c r="JG54" i="5"/>
  <c r="GB54" i="5"/>
  <c r="GR54" i="5"/>
  <c r="HH54" i="5"/>
  <c r="HX54" i="5"/>
  <c r="IN54" i="5"/>
  <c r="JD54" i="5"/>
  <c r="H103" i="4"/>
  <c r="I103" i="4"/>
  <c r="C103" i="4"/>
  <c r="B103" i="4"/>
  <c r="G103" i="4"/>
  <c r="A104" i="4"/>
  <c r="F103" i="4"/>
  <c r="E103" i="4"/>
  <c r="D103" i="4"/>
  <c r="FE54" i="5"/>
  <c r="FD55" i="5"/>
  <c r="FP55" i="5" l="1"/>
  <c r="GC55" i="5"/>
  <c r="GS55" i="5"/>
  <c r="HI55" i="5"/>
  <c r="HY55" i="5"/>
  <c r="IO55" i="5"/>
  <c r="JE55" i="5"/>
  <c r="FV55" i="5"/>
  <c r="GL55" i="5"/>
  <c r="HB55" i="5"/>
  <c r="HR55" i="5"/>
  <c r="IH55" i="5"/>
  <c r="IX55" i="5"/>
  <c r="FS55" i="5"/>
  <c r="GI55" i="5"/>
  <c r="GY55" i="5"/>
  <c r="HO55" i="5"/>
  <c r="IE55" i="5"/>
  <c r="IU55" i="5"/>
  <c r="JK55" i="5"/>
  <c r="GF55" i="5"/>
  <c r="GV55" i="5"/>
  <c r="HL55" i="5"/>
  <c r="IB55" i="5"/>
  <c r="IR55" i="5"/>
  <c r="JH55" i="5"/>
  <c r="GG55" i="5"/>
  <c r="GW55" i="5"/>
  <c r="HM55" i="5"/>
  <c r="IC55" i="5"/>
  <c r="IS55" i="5"/>
  <c r="JI55" i="5"/>
  <c r="FZ55" i="5"/>
  <c r="GP55" i="5"/>
  <c r="HF55" i="5"/>
  <c r="HV55" i="5"/>
  <c r="IL55" i="5"/>
  <c r="JB55" i="5"/>
  <c r="FW55" i="5"/>
  <c r="GM55" i="5"/>
  <c r="HC55" i="5"/>
  <c r="HS55" i="5"/>
  <c r="II55" i="5"/>
  <c r="IY55" i="5"/>
  <c r="FT55" i="5"/>
  <c r="GJ55" i="5"/>
  <c r="GZ55" i="5"/>
  <c r="HP55" i="5"/>
  <c r="IF55" i="5"/>
  <c r="IV55" i="5"/>
  <c r="JL55" i="5"/>
  <c r="FU55" i="5"/>
  <c r="GK55" i="5"/>
  <c r="HA55" i="5"/>
  <c r="HQ55" i="5"/>
  <c r="IG55" i="5"/>
  <c r="IW55" i="5"/>
  <c r="JM55" i="5"/>
  <c r="GD55" i="5"/>
  <c r="GT55" i="5"/>
  <c r="HJ55" i="5"/>
  <c r="HZ55" i="5"/>
  <c r="IP55" i="5"/>
  <c r="JF55" i="5"/>
  <c r="GA55" i="5"/>
  <c r="GQ55" i="5"/>
  <c r="HG55" i="5"/>
  <c r="HW55" i="5"/>
  <c r="IM55" i="5"/>
  <c r="JC55" i="5"/>
  <c r="FX55" i="5"/>
  <c r="GN55" i="5"/>
  <c r="HD55" i="5"/>
  <c r="HT55" i="5"/>
  <c r="IJ55" i="5"/>
  <c r="IZ55" i="5"/>
  <c r="FQ56" i="5"/>
  <c r="FY55" i="5"/>
  <c r="GO55" i="5"/>
  <c r="HE55" i="5"/>
  <c r="HU55" i="5"/>
  <c r="IK55" i="5"/>
  <c r="JA55" i="5"/>
  <c r="FR55" i="5"/>
  <c r="GH55" i="5"/>
  <c r="GX55" i="5"/>
  <c r="HN55" i="5"/>
  <c r="ID55" i="5"/>
  <c r="IT55" i="5"/>
  <c r="JJ55" i="5"/>
  <c r="GE55" i="5"/>
  <c r="GU55" i="5"/>
  <c r="HK55" i="5"/>
  <c r="IA55" i="5"/>
  <c r="IQ55" i="5"/>
  <c r="JG55" i="5"/>
  <c r="GB55" i="5"/>
  <c r="GR55" i="5"/>
  <c r="HH55" i="5"/>
  <c r="HX55" i="5"/>
  <c r="IN55" i="5"/>
  <c r="JD55" i="5"/>
  <c r="G104" i="4"/>
  <c r="I104" i="4"/>
  <c r="C104" i="4"/>
  <c r="H104" i="4"/>
  <c r="B104" i="4"/>
  <c r="D104" i="4"/>
  <c r="E104" i="4"/>
  <c r="A105" i="4"/>
  <c r="F104" i="4"/>
  <c r="FE55" i="5"/>
  <c r="FD56" i="5"/>
  <c r="FP56" i="5" l="1"/>
  <c r="GC56" i="5"/>
  <c r="GS56" i="5"/>
  <c r="HI56" i="5"/>
  <c r="HY56" i="5"/>
  <c r="IO56" i="5"/>
  <c r="JE56" i="5"/>
  <c r="FV56" i="5"/>
  <c r="GL56" i="5"/>
  <c r="HB56" i="5"/>
  <c r="HR56" i="5"/>
  <c r="IH56" i="5"/>
  <c r="IX56" i="5"/>
  <c r="FS56" i="5"/>
  <c r="GI56" i="5"/>
  <c r="GY56" i="5"/>
  <c r="HO56" i="5"/>
  <c r="IE56" i="5"/>
  <c r="IU56" i="5"/>
  <c r="JK56" i="5"/>
  <c r="GF56" i="5"/>
  <c r="GV56" i="5"/>
  <c r="HL56" i="5"/>
  <c r="IB56" i="5"/>
  <c r="IR56" i="5"/>
  <c r="JH56" i="5"/>
  <c r="GG56" i="5"/>
  <c r="GW56" i="5"/>
  <c r="HM56" i="5"/>
  <c r="IC56" i="5"/>
  <c r="IS56" i="5"/>
  <c r="JI56" i="5"/>
  <c r="FZ56" i="5"/>
  <c r="GP56" i="5"/>
  <c r="HF56" i="5"/>
  <c r="HV56" i="5"/>
  <c r="IL56" i="5"/>
  <c r="JB56" i="5"/>
  <c r="FW56" i="5"/>
  <c r="GM56" i="5"/>
  <c r="HC56" i="5"/>
  <c r="HS56" i="5"/>
  <c r="II56" i="5"/>
  <c r="IY56" i="5"/>
  <c r="FT56" i="5"/>
  <c r="GJ56" i="5"/>
  <c r="GZ56" i="5"/>
  <c r="HP56" i="5"/>
  <c r="IF56" i="5"/>
  <c r="IV56" i="5"/>
  <c r="JL56" i="5"/>
  <c r="FU56" i="5"/>
  <c r="GK56" i="5"/>
  <c r="HA56" i="5"/>
  <c r="HQ56" i="5"/>
  <c r="IG56" i="5"/>
  <c r="IW56" i="5"/>
  <c r="JM56" i="5"/>
  <c r="GD56" i="5"/>
  <c r="GT56" i="5"/>
  <c r="HJ56" i="5"/>
  <c r="HZ56" i="5"/>
  <c r="IP56" i="5"/>
  <c r="JF56" i="5"/>
  <c r="GA56" i="5"/>
  <c r="GQ56" i="5"/>
  <c r="HG56" i="5"/>
  <c r="HW56" i="5"/>
  <c r="IM56" i="5"/>
  <c r="JC56" i="5"/>
  <c r="FX56" i="5"/>
  <c r="GN56" i="5"/>
  <c r="HD56" i="5"/>
  <c r="HT56" i="5"/>
  <c r="IJ56" i="5"/>
  <c r="IZ56" i="5"/>
  <c r="FQ57" i="5"/>
  <c r="FY56" i="5"/>
  <c r="GO56" i="5"/>
  <c r="HE56" i="5"/>
  <c r="HU56" i="5"/>
  <c r="IK56" i="5"/>
  <c r="JA56" i="5"/>
  <c r="FR56" i="5"/>
  <c r="GH56" i="5"/>
  <c r="GX56" i="5"/>
  <c r="HN56" i="5"/>
  <c r="ID56" i="5"/>
  <c r="IT56" i="5"/>
  <c r="JJ56" i="5"/>
  <c r="GE56" i="5"/>
  <c r="GU56" i="5"/>
  <c r="HK56" i="5"/>
  <c r="IA56" i="5"/>
  <c r="IQ56" i="5"/>
  <c r="JG56" i="5"/>
  <c r="GB56" i="5"/>
  <c r="GR56" i="5"/>
  <c r="HH56" i="5"/>
  <c r="HX56" i="5"/>
  <c r="IN56" i="5"/>
  <c r="JD56" i="5"/>
  <c r="H105" i="4"/>
  <c r="I105" i="4"/>
  <c r="F105" i="4"/>
  <c r="E105" i="4"/>
  <c r="G105" i="4"/>
  <c r="C105" i="4"/>
  <c r="B105" i="4"/>
  <c r="A106" i="4"/>
  <c r="D105" i="4"/>
  <c r="FE56" i="5"/>
  <c r="FD57" i="5"/>
  <c r="FP57" i="5" l="1"/>
  <c r="GC57" i="5"/>
  <c r="GS57" i="5"/>
  <c r="HI57" i="5"/>
  <c r="HY57" i="5"/>
  <c r="IO57" i="5"/>
  <c r="JE57" i="5"/>
  <c r="FV57" i="5"/>
  <c r="GL57" i="5"/>
  <c r="HB57" i="5"/>
  <c r="HR57" i="5"/>
  <c r="IH57" i="5"/>
  <c r="IX57" i="5"/>
  <c r="FS57" i="5"/>
  <c r="GI57" i="5"/>
  <c r="GY57" i="5"/>
  <c r="HO57" i="5"/>
  <c r="IE57" i="5"/>
  <c r="IU57" i="5"/>
  <c r="JK57" i="5"/>
  <c r="GF57" i="5"/>
  <c r="GV57" i="5"/>
  <c r="HL57" i="5"/>
  <c r="IB57" i="5"/>
  <c r="IR57" i="5"/>
  <c r="JH57" i="5"/>
  <c r="GG57" i="5"/>
  <c r="GW57" i="5"/>
  <c r="HM57" i="5"/>
  <c r="IC57" i="5"/>
  <c r="IS57" i="5"/>
  <c r="JI57" i="5"/>
  <c r="FZ57" i="5"/>
  <c r="GP57" i="5"/>
  <c r="HF57" i="5"/>
  <c r="HV57" i="5"/>
  <c r="IL57" i="5"/>
  <c r="JB57" i="5"/>
  <c r="FW57" i="5"/>
  <c r="GM57" i="5"/>
  <c r="HC57" i="5"/>
  <c r="HS57" i="5"/>
  <c r="II57" i="5"/>
  <c r="IY57" i="5"/>
  <c r="FT57" i="5"/>
  <c r="GJ57" i="5"/>
  <c r="GZ57" i="5"/>
  <c r="HP57" i="5"/>
  <c r="IF57" i="5"/>
  <c r="IV57" i="5"/>
  <c r="JL57" i="5"/>
  <c r="FU57" i="5"/>
  <c r="GK57" i="5"/>
  <c r="HA57" i="5"/>
  <c r="HQ57" i="5"/>
  <c r="IG57" i="5"/>
  <c r="IW57" i="5"/>
  <c r="JM57" i="5"/>
  <c r="GD57" i="5"/>
  <c r="GT57" i="5"/>
  <c r="HJ57" i="5"/>
  <c r="HZ57" i="5"/>
  <c r="IP57" i="5"/>
  <c r="JF57" i="5"/>
  <c r="GA57" i="5"/>
  <c r="GQ57" i="5"/>
  <c r="HG57" i="5"/>
  <c r="HW57" i="5"/>
  <c r="IM57" i="5"/>
  <c r="JC57" i="5"/>
  <c r="FX57" i="5"/>
  <c r="GN57" i="5"/>
  <c r="HD57" i="5"/>
  <c r="HT57" i="5"/>
  <c r="IJ57" i="5"/>
  <c r="IZ57" i="5"/>
  <c r="FQ58" i="5"/>
  <c r="FY57" i="5"/>
  <c r="GO57" i="5"/>
  <c r="HE57" i="5"/>
  <c r="HU57" i="5"/>
  <c r="IK57" i="5"/>
  <c r="JA57" i="5"/>
  <c r="FR57" i="5"/>
  <c r="GH57" i="5"/>
  <c r="GX57" i="5"/>
  <c r="HN57" i="5"/>
  <c r="ID57" i="5"/>
  <c r="IT57" i="5"/>
  <c r="JJ57" i="5"/>
  <c r="GE57" i="5"/>
  <c r="GU57" i="5"/>
  <c r="HK57" i="5"/>
  <c r="IA57" i="5"/>
  <c r="IQ57" i="5"/>
  <c r="JG57" i="5"/>
  <c r="GB57" i="5"/>
  <c r="GR57" i="5"/>
  <c r="HH57" i="5"/>
  <c r="HX57" i="5"/>
  <c r="IN57" i="5"/>
  <c r="JD57" i="5"/>
  <c r="G106" i="4"/>
  <c r="I106" i="4"/>
  <c r="H106" i="4"/>
  <c r="B106" i="4"/>
  <c r="C106" i="4"/>
  <c r="D106" i="4"/>
  <c r="E106" i="4"/>
  <c r="A107" i="4"/>
  <c r="F106" i="4"/>
  <c r="FE57" i="5"/>
  <c r="FD58" i="5"/>
  <c r="FP58" i="5" l="1"/>
  <c r="GC58" i="5"/>
  <c r="GS58" i="5"/>
  <c r="HI58" i="5"/>
  <c r="HY58" i="5"/>
  <c r="IO58" i="5"/>
  <c r="JE58" i="5"/>
  <c r="FV58" i="5"/>
  <c r="GL58" i="5"/>
  <c r="HB58" i="5"/>
  <c r="HR58" i="5"/>
  <c r="IH58" i="5"/>
  <c r="IX58" i="5"/>
  <c r="FS58" i="5"/>
  <c r="GI58" i="5"/>
  <c r="GY58" i="5"/>
  <c r="HO58" i="5"/>
  <c r="IE58" i="5"/>
  <c r="IU58" i="5"/>
  <c r="JK58" i="5"/>
  <c r="GF58" i="5"/>
  <c r="GV58" i="5"/>
  <c r="HL58" i="5"/>
  <c r="IB58" i="5"/>
  <c r="IR58" i="5"/>
  <c r="JH58" i="5"/>
  <c r="GG58" i="5"/>
  <c r="GW58" i="5"/>
  <c r="HM58" i="5"/>
  <c r="IC58" i="5"/>
  <c r="IS58" i="5"/>
  <c r="JI58" i="5"/>
  <c r="FZ58" i="5"/>
  <c r="GP58" i="5"/>
  <c r="HF58" i="5"/>
  <c r="HV58" i="5"/>
  <c r="IL58" i="5"/>
  <c r="JB58" i="5"/>
  <c r="FW58" i="5"/>
  <c r="GM58" i="5"/>
  <c r="HC58" i="5"/>
  <c r="HS58" i="5"/>
  <c r="II58" i="5"/>
  <c r="IY58" i="5"/>
  <c r="FT58" i="5"/>
  <c r="GJ58" i="5"/>
  <c r="GZ58" i="5"/>
  <c r="HP58" i="5"/>
  <c r="IF58" i="5"/>
  <c r="IV58" i="5"/>
  <c r="JL58" i="5"/>
  <c r="FU58" i="5"/>
  <c r="GK58" i="5"/>
  <c r="HA58" i="5"/>
  <c r="HQ58" i="5"/>
  <c r="IG58" i="5"/>
  <c r="IW58" i="5"/>
  <c r="JM58" i="5"/>
  <c r="GD58" i="5"/>
  <c r="GT58" i="5"/>
  <c r="HJ58" i="5"/>
  <c r="HZ58" i="5"/>
  <c r="IP58" i="5"/>
  <c r="JF58" i="5"/>
  <c r="GA58" i="5"/>
  <c r="GQ58" i="5"/>
  <c r="HG58" i="5"/>
  <c r="HW58" i="5"/>
  <c r="IM58" i="5"/>
  <c r="JC58" i="5"/>
  <c r="FX58" i="5"/>
  <c r="GN58" i="5"/>
  <c r="HD58" i="5"/>
  <c r="HT58" i="5"/>
  <c r="IJ58" i="5"/>
  <c r="IZ58" i="5"/>
  <c r="FQ59" i="5"/>
  <c r="FY58" i="5"/>
  <c r="GO58" i="5"/>
  <c r="HE58" i="5"/>
  <c r="HU58" i="5"/>
  <c r="IK58" i="5"/>
  <c r="JA58" i="5"/>
  <c r="FR58" i="5"/>
  <c r="GH58" i="5"/>
  <c r="GX58" i="5"/>
  <c r="HN58" i="5"/>
  <c r="ID58" i="5"/>
  <c r="IT58" i="5"/>
  <c r="JJ58" i="5"/>
  <c r="GE58" i="5"/>
  <c r="GU58" i="5"/>
  <c r="HK58" i="5"/>
  <c r="IA58" i="5"/>
  <c r="IQ58" i="5"/>
  <c r="JG58" i="5"/>
  <c r="GB58" i="5"/>
  <c r="GR58" i="5"/>
  <c r="HH58" i="5"/>
  <c r="HX58" i="5"/>
  <c r="IN58" i="5"/>
  <c r="JD58" i="5"/>
  <c r="H107" i="4"/>
  <c r="I107" i="4"/>
  <c r="F107" i="4"/>
  <c r="A108" i="4"/>
  <c r="E107" i="4"/>
  <c r="G107" i="4"/>
  <c r="C107" i="4"/>
  <c r="B107" i="4"/>
  <c r="D107" i="4"/>
  <c r="FE58" i="5"/>
  <c r="FD59" i="5"/>
  <c r="FP59" i="5" l="1"/>
  <c r="GC59" i="5"/>
  <c r="GS59" i="5"/>
  <c r="HI59" i="5"/>
  <c r="HY59" i="5"/>
  <c r="IO59" i="5"/>
  <c r="JE59" i="5"/>
  <c r="FV59" i="5"/>
  <c r="GL59" i="5"/>
  <c r="HB59" i="5"/>
  <c r="HR59" i="5"/>
  <c r="IH59" i="5"/>
  <c r="IX59" i="5"/>
  <c r="FS59" i="5"/>
  <c r="GI59" i="5"/>
  <c r="GY59" i="5"/>
  <c r="HO59" i="5"/>
  <c r="IE59" i="5"/>
  <c r="IU59" i="5"/>
  <c r="JK59" i="5"/>
  <c r="GF59" i="5"/>
  <c r="GV59" i="5"/>
  <c r="HL59" i="5"/>
  <c r="IB59" i="5"/>
  <c r="IR59" i="5"/>
  <c r="JH59" i="5"/>
  <c r="GG59" i="5"/>
  <c r="GW59" i="5"/>
  <c r="HM59" i="5"/>
  <c r="IC59" i="5"/>
  <c r="IS59" i="5"/>
  <c r="JI59" i="5"/>
  <c r="FZ59" i="5"/>
  <c r="GP59" i="5"/>
  <c r="HF59" i="5"/>
  <c r="HV59" i="5"/>
  <c r="IL59" i="5"/>
  <c r="JB59" i="5"/>
  <c r="FW59" i="5"/>
  <c r="GM59" i="5"/>
  <c r="HC59" i="5"/>
  <c r="HS59" i="5"/>
  <c r="II59" i="5"/>
  <c r="IY59" i="5"/>
  <c r="FT59" i="5"/>
  <c r="GJ59" i="5"/>
  <c r="GZ59" i="5"/>
  <c r="HP59" i="5"/>
  <c r="IF59" i="5"/>
  <c r="IV59" i="5"/>
  <c r="JL59" i="5"/>
  <c r="HD59" i="5"/>
  <c r="FU59" i="5"/>
  <c r="GK59" i="5"/>
  <c r="HA59" i="5"/>
  <c r="HQ59" i="5"/>
  <c r="IG59" i="5"/>
  <c r="IW59" i="5"/>
  <c r="JM59" i="5"/>
  <c r="GD59" i="5"/>
  <c r="GT59" i="5"/>
  <c r="HJ59" i="5"/>
  <c r="HZ59" i="5"/>
  <c r="IP59" i="5"/>
  <c r="JF59" i="5"/>
  <c r="GA59" i="5"/>
  <c r="GQ59" i="5"/>
  <c r="HG59" i="5"/>
  <c r="HW59" i="5"/>
  <c r="IM59" i="5"/>
  <c r="JC59" i="5"/>
  <c r="FX59" i="5"/>
  <c r="GN59" i="5"/>
  <c r="HT59" i="5"/>
  <c r="IJ59" i="5"/>
  <c r="IZ59" i="5"/>
  <c r="FQ60" i="5"/>
  <c r="FY59" i="5"/>
  <c r="GO59" i="5"/>
  <c r="HE59" i="5"/>
  <c r="HU59" i="5"/>
  <c r="IK59" i="5"/>
  <c r="JA59" i="5"/>
  <c r="FR59" i="5"/>
  <c r="GH59" i="5"/>
  <c r="GX59" i="5"/>
  <c r="HN59" i="5"/>
  <c r="ID59" i="5"/>
  <c r="IT59" i="5"/>
  <c r="JJ59" i="5"/>
  <c r="GE59" i="5"/>
  <c r="GU59" i="5"/>
  <c r="HK59" i="5"/>
  <c r="IA59" i="5"/>
  <c r="IQ59" i="5"/>
  <c r="JG59" i="5"/>
  <c r="GB59" i="5"/>
  <c r="GR59" i="5"/>
  <c r="HH59" i="5"/>
  <c r="HX59" i="5"/>
  <c r="IN59" i="5"/>
  <c r="JD59" i="5"/>
  <c r="G108" i="4"/>
  <c r="I108" i="4"/>
  <c r="C108" i="4"/>
  <c r="H108" i="4"/>
  <c r="E108" i="4"/>
  <c r="A109" i="4"/>
  <c r="B108" i="4"/>
  <c r="D108" i="4"/>
  <c r="F108" i="4"/>
  <c r="FE59" i="5"/>
  <c r="FD60" i="5"/>
  <c r="FP60" i="5" l="1"/>
  <c r="GC60" i="5"/>
  <c r="GS60" i="5"/>
  <c r="HI60" i="5"/>
  <c r="HY60" i="5"/>
  <c r="IO60" i="5"/>
  <c r="JE60" i="5"/>
  <c r="FV60" i="5"/>
  <c r="GL60" i="5"/>
  <c r="HB60" i="5"/>
  <c r="HR60" i="5"/>
  <c r="IH60" i="5"/>
  <c r="IX60" i="5"/>
  <c r="FS60" i="5"/>
  <c r="GI60" i="5"/>
  <c r="GY60" i="5"/>
  <c r="HO60" i="5"/>
  <c r="IE60" i="5"/>
  <c r="IU60" i="5"/>
  <c r="JK60" i="5"/>
  <c r="GF60" i="5"/>
  <c r="GV60" i="5"/>
  <c r="HL60" i="5"/>
  <c r="IB60" i="5"/>
  <c r="IR60" i="5"/>
  <c r="JH60" i="5"/>
  <c r="GG60" i="5"/>
  <c r="GW60" i="5"/>
  <c r="HM60" i="5"/>
  <c r="IC60" i="5"/>
  <c r="IS60" i="5"/>
  <c r="JI60" i="5"/>
  <c r="FZ60" i="5"/>
  <c r="GP60" i="5"/>
  <c r="HF60" i="5"/>
  <c r="HV60" i="5"/>
  <c r="IL60" i="5"/>
  <c r="JB60" i="5"/>
  <c r="FW60" i="5"/>
  <c r="GM60" i="5"/>
  <c r="HC60" i="5"/>
  <c r="HS60" i="5"/>
  <c r="II60" i="5"/>
  <c r="IY60" i="5"/>
  <c r="FT60" i="5"/>
  <c r="GJ60" i="5"/>
  <c r="GZ60" i="5"/>
  <c r="HP60" i="5"/>
  <c r="IF60" i="5"/>
  <c r="IV60" i="5"/>
  <c r="JL60" i="5"/>
  <c r="FU60" i="5"/>
  <c r="GK60" i="5"/>
  <c r="HA60" i="5"/>
  <c r="HQ60" i="5"/>
  <c r="IG60" i="5"/>
  <c r="IW60" i="5"/>
  <c r="JM60" i="5"/>
  <c r="GD60" i="5"/>
  <c r="GT60" i="5"/>
  <c r="HJ60" i="5"/>
  <c r="HZ60" i="5"/>
  <c r="IP60" i="5"/>
  <c r="JF60" i="5"/>
  <c r="GA60" i="5"/>
  <c r="GQ60" i="5"/>
  <c r="HG60" i="5"/>
  <c r="HW60" i="5"/>
  <c r="IM60" i="5"/>
  <c r="JC60" i="5"/>
  <c r="FX60" i="5"/>
  <c r="GN60" i="5"/>
  <c r="HD60" i="5"/>
  <c r="HT60" i="5"/>
  <c r="IJ60" i="5"/>
  <c r="IZ60" i="5"/>
  <c r="FQ61" i="5"/>
  <c r="FY60" i="5"/>
  <c r="GO60" i="5"/>
  <c r="HE60" i="5"/>
  <c r="HU60" i="5"/>
  <c r="IK60" i="5"/>
  <c r="JA60" i="5"/>
  <c r="FR60" i="5"/>
  <c r="GH60" i="5"/>
  <c r="GX60" i="5"/>
  <c r="HN60" i="5"/>
  <c r="ID60" i="5"/>
  <c r="IT60" i="5"/>
  <c r="JJ60" i="5"/>
  <c r="GE60" i="5"/>
  <c r="GU60" i="5"/>
  <c r="HK60" i="5"/>
  <c r="IA60" i="5"/>
  <c r="IQ60" i="5"/>
  <c r="JG60" i="5"/>
  <c r="GB60" i="5"/>
  <c r="GR60" i="5"/>
  <c r="HH60" i="5"/>
  <c r="HX60" i="5"/>
  <c r="IN60" i="5"/>
  <c r="JD60" i="5"/>
  <c r="H109" i="4"/>
  <c r="I109" i="4"/>
  <c r="A110" i="4"/>
  <c r="C110" i="4" s="1"/>
  <c r="E109" i="4"/>
  <c r="G109" i="4"/>
  <c r="C109" i="4"/>
  <c r="B109" i="4"/>
  <c r="F109" i="4"/>
  <c r="D109" i="4"/>
  <c r="FE60" i="5"/>
  <c r="FD61" i="5"/>
  <c r="FP61" i="5" l="1"/>
  <c r="GC61" i="5"/>
  <c r="GS61" i="5"/>
  <c r="HI61" i="5"/>
  <c r="HY61" i="5"/>
  <c r="IO61" i="5"/>
  <c r="JE61" i="5"/>
  <c r="FV61" i="5"/>
  <c r="GL61" i="5"/>
  <c r="HB61" i="5"/>
  <c r="HR61" i="5"/>
  <c r="IH61" i="5"/>
  <c r="IX61" i="5"/>
  <c r="FT61" i="5"/>
  <c r="GJ61" i="5"/>
  <c r="GU61" i="5"/>
  <c r="IA61" i="5"/>
  <c r="JG61" i="5"/>
  <c r="HD61" i="5"/>
  <c r="IJ61" i="5"/>
  <c r="GA61" i="5"/>
  <c r="HO61" i="5"/>
  <c r="IU61" i="5"/>
  <c r="GR61" i="5"/>
  <c r="HX61" i="5"/>
  <c r="JD61" i="5"/>
  <c r="GG61" i="5"/>
  <c r="GW61" i="5"/>
  <c r="HM61" i="5"/>
  <c r="IC61" i="5"/>
  <c r="IS61" i="5"/>
  <c r="JI61" i="5"/>
  <c r="FZ61" i="5"/>
  <c r="GP61" i="5"/>
  <c r="HF61" i="5"/>
  <c r="HV61" i="5"/>
  <c r="IL61" i="5"/>
  <c r="JB61" i="5"/>
  <c r="FX61" i="5"/>
  <c r="GN61" i="5"/>
  <c r="HC61" i="5"/>
  <c r="II61" i="5"/>
  <c r="FW61" i="5"/>
  <c r="HL61" i="5"/>
  <c r="IR61" i="5"/>
  <c r="GQ61" i="5"/>
  <c r="HW61" i="5"/>
  <c r="JC61" i="5"/>
  <c r="GZ61" i="5"/>
  <c r="IF61" i="5"/>
  <c r="JL61" i="5"/>
  <c r="FU61" i="5"/>
  <c r="GK61" i="5"/>
  <c r="HA61" i="5"/>
  <c r="HQ61" i="5"/>
  <c r="IG61" i="5"/>
  <c r="IW61" i="5"/>
  <c r="JM61" i="5"/>
  <c r="GD61" i="5"/>
  <c r="GT61" i="5"/>
  <c r="HJ61" i="5"/>
  <c r="HZ61" i="5"/>
  <c r="IP61" i="5"/>
  <c r="JF61" i="5"/>
  <c r="GB61" i="5"/>
  <c r="FS61" i="5"/>
  <c r="HK61" i="5"/>
  <c r="IQ61" i="5"/>
  <c r="GM61" i="5"/>
  <c r="HT61" i="5"/>
  <c r="IZ61" i="5"/>
  <c r="GY61" i="5"/>
  <c r="IE61" i="5"/>
  <c r="JK61" i="5"/>
  <c r="HH61" i="5"/>
  <c r="IN61" i="5"/>
  <c r="FQ62" i="5"/>
  <c r="FY61" i="5"/>
  <c r="GO61" i="5"/>
  <c r="HE61" i="5"/>
  <c r="HU61" i="5"/>
  <c r="IK61" i="5"/>
  <c r="JA61" i="5"/>
  <c r="FR61" i="5"/>
  <c r="GH61" i="5"/>
  <c r="GX61" i="5"/>
  <c r="HN61" i="5"/>
  <c r="ID61" i="5"/>
  <c r="IT61" i="5"/>
  <c r="JJ61" i="5"/>
  <c r="GF61" i="5"/>
  <c r="GI61" i="5"/>
  <c r="HS61" i="5"/>
  <c r="IY61" i="5"/>
  <c r="GV61" i="5"/>
  <c r="IB61" i="5"/>
  <c r="JH61" i="5"/>
  <c r="HG61" i="5"/>
  <c r="IM61" i="5"/>
  <c r="GE61" i="5"/>
  <c r="HP61" i="5"/>
  <c r="IV61" i="5"/>
  <c r="A111" i="4"/>
  <c r="I111" i="4" s="1"/>
  <c r="F110" i="4"/>
  <c r="E110" i="4"/>
  <c r="H110" i="4"/>
  <c r="B110" i="4"/>
  <c r="G110" i="4"/>
  <c r="D110" i="4"/>
  <c r="I110" i="4"/>
  <c r="FE61" i="5"/>
  <c r="FD62" i="5"/>
  <c r="FP62" i="5" l="1"/>
  <c r="GC62" i="5"/>
  <c r="GS62" i="5"/>
  <c r="HI62" i="5"/>
  <c r="HY62" i="5"/>
  <c r="IO62" i="5"/>
  <c r="JE62" i="5"/>
  <c r="FV62" i="5"/>
  <c r="GL62" i="5"/>
  <c r="HB62" i="5"/>
  <c r="HR62" i="5"/>
  <c r="FS62" i="5"/>
  <c r="GY62" i="5"/>
  <c r="IE62" i="5"/>
  <c r="IZ62" i="5"/>
  <c r="GB62" i="5"/>
  <c r="HH62" i="5"/>
  <c r="IL62" i="5"/>
  <c r="JG62" i="5"/>
  <c r="GM62" i="5"/>
  <c r="HS62" i="5"/>
  <c r="IR62" i="5"/>
  <c r="FX62" i="5"/>
  <c r="HD62" i="5"/>
  <c r="II62" i="5"/>
  <c r="JD62" i="5"/>
  <c r="GG62" i="5"/>
  <c r="GW62" i="5"/>
  <c r="HM62" i="5"/>
  <c r="IC62" i="5"/>
  <c r="IS62" i="5"/>
  <c r="JI62" i="5"/>
  <c r="FZ62" i="5"/>
  <c r="GP62" i="5"/>
  <c r="HF62" i="5"/>
  <c r="HV62" i="5"/>
  <c r="GA62" i="5"/>
  <c r="HG62" i="5"/>
  <c r="IJ62" i="5"/>
  <c r="JF62" i="5"/>
  <c r="GJ62" i="5"/>
  <c r="HP62" i="5"/>
  <c r="IQ62" i="5"/>
  <c r="JL62" i="5"/>
  <c r="GU62" i="5"/>
  <c r="IA62" i="5"/>
  <c r="IX62" i="5"/>
  <c r="GF62" i="5"/>
  <c r="HL62" i="5"/>
  <c r="IN62" i="5"/>
  <c r="JJ62" i="5"/>
  <c r="HT62" i="5"/>
  <c r="FU62" i="5"/>
  <c r="GK62" i="5"/>
  <c r="HA62" i="5"/>
  <c r="HQ62" i="5"/>
  <c r="IG62" i="5"/>
  <c r="IW62" i="5"/>
  <c r="JM62" i="5"/>
  <c r="GD62" i="5"/>
  <c r="GT62" i="5"/>
  <c r="HJ62" i="5"/>
  <c r="HZ62" i="5"/>
  <c r="GI62" i="5"/>
  <c r="HO62" i="5"/>
  <c r="IP62" i="5"/>
  <c r="JK62" i="5"/>
  <c r="GR62" i="5"/>
  <c r="HX62" i="5"/>
  <c r="IV62" i="5"/>
  <c r="FW62" i="5"/>
  <c r="HC62" i="5"/>
  <c r="IH62" i="5"/>
  <c r="JC62" i="5"/>
  <c r="GN62" i="5"/>
  <c r="IT62" i="5"/>
  <c r="FQ63" i="5"/>
  <c r="FY62" i="5"/>
  <c r="GO62" i="5"/>
  <c r="HE62" i="5"/>
  <c r="HU62" i="5"/>
  <c r="IK62" i="5"/>
  <c r="JA62" i="5"/>
  <c r="FR62" i="5"/>
  <c r="GH62" i="5"/>
  <c r="GX62" i="5"/>
  <c r="HN62" i="5"/>
  <c r="ID62" i="5"/>
  <c r="GQ62" i="5"/>
  <c r="HW62" i="5"/>
  <c r="IU62" i="5"/>
  <c r="FT62" i="5"/>
  <c r="GZ62" i="5"/>
  <c r="IF62" i="5"/>
  <c r="JB62" i="5"/>
  <c r="GE62" i="5"/>
  <c r="HK62" i="5"/>
  <c r="IM62" i="5"/>
  <c r="JH62" i="5"/>
  <c r="GV62" i="5"/>
  <c r="IB62" i="5"/>
  <c r="IY62" i="5"/>
  <c r="D111" i="4"/>
  <c r="G111" i="4"/>
  <c r="E111" i="4"/>
  <c r="C111" i="4"/>
  <c r="B111" i="4"/>
  <c r="A112" i="4"/>
  <c r="I112" i="4" s="1"/>
  <c r="F111" i="4"/>
  <c r="H111" i="4"/>
  <c r="FE62" i="5"/>
  <c r="FD63" i="5"/>
  <c r="FP63" i="5" l="1"/>
  <c r="FY63" i="5"/>
  <c r="GO63" i="5"/>
  <c r="HE63" i="5"/>
  <c r="HU63" i="5"/>
  <c r="IK63" i="5"/>
  <c r="JA63" i="5"/>
  <c r="FV63" i="5"/>
  <c r="GL63" i="5"/>
  <c r="HB63" i="5"/>
  <c r="HR63" i="5"/>
  <c r="IH63" i="5"/>
  <c r="IX63" i="5"/>
  <c r="FR63" i="5"/>
  <c r="GI63" i="5"/>
  <c r="GY63" i="5"/>
  <c r="HO63" i="5"/>
  <c r="IE63" i="5"/>
  <c r="IU63" i="5"/>
  <c r="JK63" i="5"/>
  <c r="GF63" i="5"/>
  <c r="GV63" i="5"/>
  <c r="HL63" i="5"/>
  <c r="IB63" i="5"/>
  <c r="IR63" i="5"/>
  <c r="JH63" i="5"/>
  <c r="GC63" i="5"/>
  <c r="GS63" i="5"/>
  <c r="HI63" i="5"/>
  <c r="HY63" i="5"/>
  <c r="IO63" i="5"/>
  <c r="JE63" i="5"/>
  <c r="FZ63" i="5"/>
  <c r="GP63" i="5"/>
  <c r="HF63" i="5"/>
  <c r="HV63" i="5"/>
  <c r="IL63" i="5"/>
  <c r="JB63" i="5"/>
  <c r="FW63" i="5"/>
  <c r="GM63" i="5"/>
  <c r="HC63" i="5"/>
  <c r="HS63" i="5"/>
  <c r="II63" i="5"/>
  <c r="IY63" i="5"/>
  <c r="FS63" i="5"/>
  <c r="GJ63" i="5"/>
  <c r="GZ63" i="5"/>
  <c r="HP63" i="5"/>
  <c r="IF63" i="5"/>
  <c r="IV63" i="5"/>
  <c r="JL63" i="5"/>
  <c r="FU63" i="5"/>
  <c r="GG63" i="5"/>
  <c r="GW63" i="5"/>
  <c r="HM63" i="5"/>
  <c r="IC63" i="5"/>
  <c r="IS63" i="5"/>
  <c r="JI63" i="5"/>
  <c r="GD63" i="5"/>
  <c r="GT63" i="5"/>
  <c r="HJ63" i="5"/>
  <c r="HZ63" i="5"/>
  <c r="IP63" i="5"/>
  <c r="JF63" i="5"/>
  <c r="GA63" i="5"/>
  <c r="GQ63" i="5"/>
  <c r="HG63" i="5"/>
  <c r="HW63" i="5"/>
  <c r="IM63" i="5"/>
  <c r="JC63" i="5"/>
  <c r="FX63" i="5"/>
  <c r="GN63" i="5"/>
  <c r="HD63" i="5"/>
  <c r="HT63" i="5"/>
  <c r="IJ63" i="5"/>
  <c r="IZ63" i="5"/>
  <c r="FQ64" i="5"/>
  <c r="FT63" i="5"/>
  <c r="GK63" i="5"/>
  <c r="HA63" i="5"/>
  <c r="HQ63" i="5"/>
  <c r="IG63" i="5"/>
  <c r="IW63" i="5"/>
  <c r="JM63" i="5"/>
  <c r="GH63" i="5"/>
  <c r="GX63" i="5"/>
  <c r="HN63" i="5"/>
  <c r="ID63" i="5"/>
  <c r="IT63" i="5"/>
  <c r="JJ63" i="5"/>
  <c r="GE63" i="5"/>
  <c r="GU63" i="5"/>
  <c r="HK63" i="5"/>
  <c r="IA63" i="5"/>
  <c r="IQ63" i="5"/>
  <c r="JG63" i="5"/>
  <c r="GB63" i="5"/>
  <c r="GR63" i="5"/>
  <c r="HH63" i="5"/>
  <c r="HX63" i="5"/>
  <c r="IN63" i="5"/>
  <c r="JD63" i="5"/>
  <c r="F112" i="4"/>
  <c r="D112" i="4"/>
  <c r="G112" i="4"/>
  <c r="B112" i="4"/>
  <c r="C112" i="4"/>
  <c r="H112" i="4"/>
  <c r="E112" i="4"/>
  <c r="A113" i="4"/>
  <c r="I113" i="4" s="1"/>
  <c r="FE63" i="5"/>
  <c r="FD64" i="5"/>
  <c r="FP64" i="5" l="1"/>
  <c r="GC64" i="5"/>
  <c r="GS64" i="5"/>
  <c r="HI64" i="5"/>
  <c r="HY64" i="5"/>
  <c r="IO64" i="5"/>
  <c r="JE64" i="5"/>
  <c r="FV64" i="5"/>
  <c r="GL64" i="5"/>
  <c r="HB64" i="5"/>
  <c r="HR64" i="5"/>
  <c r="IH64" i="5"/>
  <c r="IX64" i="5"/>
  <c r="FS64" i="5"/>
  <c r="GI64" i="5"/>
  <c r="GY64" i="5"/>
  <c r="HO64" i="5"/>
  <c r="IE64" i="5"/>
  <c r="IU64" i="5"/>
  <c r="JK64" i="5"/>
  <c r="GF64" i="5"/>
  <c r="GV64" i="5"/>
  <c r="HL64" i="5"/>
  <c r="IB64" i="5"/>
  <c r="IR64" i="5"/>
  <c r="JH64" i="5"/>
  <c r="GG64" i="5"/>
  <c r="GW64" i="5"/>
  <c r="HM64" i="5"/>
  <c r="IC64" i="5"/>
  <c r="IS64" i="5"/>
  <c r="JI64" i="5"/>
  <c r="FZ64" i="5"/>
  <c r="GP64" i="5"/>
  <c r="HF64" i="5"/>
  <c r="HV64" i="5"/>
  <c r="IL64" i="5"/>
  <c r="JB64" i="5"/>
  <c r="FW64" i="5"/>
  <c r="GM64" i="5"/>
  <c r="HC64" i="5"/>
  <c r="HS64" i="5"/>
  <c r="II64" i="5"/>
  <c r="IY64" i="5"/>
  <c r="FT64" i="5"/>
  <c r="GJ64" i="5"/>
  <c r="GZ64" i="5"/>
  <c r="HP64" i="5"/>
  <c r="IF64" i="5"/>
  <c r="IV64" i="5"/>
  <c r="JL64" i="5"/>
  <c r="FU64" i="5"/>
  <c r="GK64" i="5"/>
  <c r="HA64" i="5"/>
  <c r="HQ64" i="5"/>
  <c r="IG64" i="5"/>
  <c r="IW64" i="5"/>
  <c r="JM64" i="5"/>
  <c r="GD64" i="5"/>
  <c r="GT64" i="5"/>
  <c r="HJ64" i="5"/>
  <c r="HZ64" i="5"/>
  <c r="IP64" i="5"/>
  <c r="JF64" i="5"/>
  <c r="GA64" i="5"/>
  <c r="GQ64" i="5"/>
  <c r="HG64" i="5"/>
  <c r="HW64" i="5"/>
  <c r="IM64" i="5"/>
  <c r="JC64" i="5"/>
  <c r="FX64" i="5"/>
  <c r="GN64" i="5"/>
  <c r="HD64" i="5"/>
  <c r="HT64" i="5"/>
  <c r="IJ64" i="5"/>
  <c r="IZ64" i="5"/>
  <c r="FQ65" i="5"/>
  <c r="FY64" i="5"/>
  <c r="GO64" i="5"/>
  <c r="HE64" i="5"/>
  <c r="HU64" i="5"/>
  <c r="IK64" i="5"/>
  <c r="JA64" i="5"/>
  <c r="FR64" i="5"/>
  <c r="GH64" i="5"/>
  <c r="GX64" i="5"/>
  <c r="HN64" i="5"/>
  <c r="ID64" i="5"/>
  <c r="IT64" i="5"/>
  <c r="JJ64" i="5"/>
  <c r="GE64" i="5"/>
  <c r="GU64" i="5"/>
  <c r="HK64" i="5"/>
  <c r="IA64" i="5"/>
  <c r="IQ64" i="5"/>
  <c r="JG64" i="5"/>
  <c r="GB64" i="5"/>
  <c r="GR64" i="5"/>
  <c r="HH64" i="5"/>
  <c r="HX64" i="5"/>
  <c r="IN64" i="5"/>
  <c r="JD64" i="5"/>
  <c r="B113" i="4"/>
  <c r="C113" i="4"/>
  <c r="A6" i="4" s="1"/>
  <c r="F113" i="4"/>
  <c r="D113" i="4"/>
  <c r="H113" i="4"/>
  <c r="E113" i="4"/>
  <c r="G113" i="4"/>
  <c r="FE64" i="5"/>
  <c r="FD65" i="5"/>
  <c r="FP65" i="5" l="1"/>
  <c r="GC65" i="5"/>
  <c r="GS65" i="5"/>
  <c r="HI65" i="5"/>
  <c r="HY65" i="5"/>
  <c r="IO65" i="5"/>
  <c r="JE65" i="5"/>
  <c r="FV65" i="5"/>
  <c r="GL65" i="5"/>
  <c r="HB65" i="5"/>
  <c r="HR65" i="5"/>
  <c r="IH65" i="5"/>
  <c r="IX65" i="5"/>
  <c r="FS65" i="5"/>
  <c r="GI65" i="5"/>
  <c r="GY65" i="5"/>
  <c r="HO65" i="5"/>
  <c r="IE65" i="5"/>
  <c r="IU65" i="5"/>
  <c r="JK65" i="5"/>
  <c r="GF65" i="5"/>
  <c r="GV65" i="5"/>
  <c r="HL65" i="5"/>
  <c r="IB65" i="5"/>
  <c r="IR65" i="5"/>
  <c r="JH65" i="5"/>
  <c r="GG65" i="5"/>
  <c r="GW65" i="5"/>
  <c r="HM65" i="5"/>
  <c r="IC65" i="5"/>
  <c r="IS65" i="5"/>
  <c r="JI65" i="5"/>
  <c r="FZ65" i="5"/>
  <c r="GP65" i="5"/>
  <c r="HF65" i="5"/>
  <c r="HV65" i="5"/>
  <c r="IL65" i="5"/>
  <c r="JB65" i="5"/>
  <c r="FW65" i="5"/>
  <c r="GM65" i="5"/>
  <c r="HC65" i="5"/>
  <c r="HS65" i="5"/>
  <c r="II65" i="5"/>
  <c r="IY65" i="5"/>
  <c r="FT65" i="5"/>
  <c r="GJ65" i="5"/>
  <c r="GZ65" i="5"/>
  <c r="HP65" i="5"/>
  <c r="IF65" i="5"/>
  <c r="IV65" i="5"/>
  <c r="JL65" i="5"/>
  <c r="JF65" i="5"/>
  <c r="IM65" i="5"/>
  <c r="GN65" i="5"/>
  <c r="HT65" i="5"/>
  <c r="IZ65" i="5"/>
  <c r="FU65" i="5"/>
  <c r="GK65" i="5"/>
  <c r="HA65" i="5"/>
  <c r="HQ65" i="5"/>
  <c r="IG65" i="5"/>
  <c r="IW65" i="5"/>
  <c r="JM65" i="5"/>
  <c r="GD65" i="5"/>
  <c r="GT65" i="5"/>
  <c r="HJ65" i="5"/>
  <c r="HZ65" i="5"/>
  <c r="IP65" i="5"/>
  <c r="GA65" i="5"/>
  <c r="GQ65" i="5"/>
  <c r="HG65" i="5"/>
  <c r="HW65" i="5"/>
  <c r="JC65" i="5"/>
  <c r="FX65" i="5"/>
  <c r="HD65" i="5"/>
  <c r="IJ65" i="5"/>
  <c r="FQ66" i="5"/>
  <c r="FY65" i="5"/>
  <c r="GO65" i="5"/>
  <c r="HE65" i="5"/>
  <c r="HU65" i="5"/>
  <c r="IK65" i="5"/>
  <c r="JA65" i="5"/>
  <c r="FR65" i="5"/>
  <c r="GH65" i="5"/>
  <c r="GX65" i="5"/>
  <c r="HN65" i="5"/>
  <c r="ID65" i="5"/>
  <c r="IT65" i="5"/>
  <c r="JJ65" i="5"/>
  <c r="GE65" i="5"/>
  <c r="GU65" i="5"/>
  <c r="HK65" i="5"/>
  <c r="IA65" i="5"/>
  <c r="IQ65" i="5"/>
  <c r="JG65" i="5"/>
  <c r="GB65" i="5"/>
  <c r="GR65" i="5"/>
  <c r="HH65" i="5"/>
  <c r="HX65" i="5"/>
  <c r="IN65" i="5"/>
  <c r="JD65" i="5"/>
  <c r="A7" i="4"/>
  <c r="FE65" i="5"/>
  <c r="FD66" i="5"/>
  <c r="FP66" i="5" l="1"/>
  <c r="GC66" i="5"/>
  <c r="GS66" i="5"/>
  <c r="HI66" i="5"/>
  <c r="HY66" i="5"/>
  <c r="IO66" i="5"/>
  <c r="JE66" i="5"/>
  <c r="FV66" i="5"/>
  <c r="GL66" i="5"/>
  <c r="HB66" i="5"/>
  <c r="HR66" i="5"/>
  <c r="IH66" i="5"/>
  <c r="IX66" i="5"/>
  <c r="FS66" i="5"/>
  <c r="GI66" i="5"/>
  <c r="GY66" i="5"/>
  <c r="HO66" i="5"/>
  <c r="IE66" i="5"/>
  <c r="IU66" i="5"/>
  <c r="JK66" i="5"/>
  <c r="GF66" i="5"/>
  <c r="GV66" i="5"/>
  <c r="HL66" i="5"/>
  <c r="IB66" i="5"/>
  <c r="IR66" i="5"/>
  <c r="JH66" i="5"/>
  <c r="GG66" i="5"/>
  <c r="GW66" i="5"/>
  <c r="HM66" i="5"/>
  <c r="IC66" i="5"/>
  <c r="IS66" i="5"/>
  <c r="JI66" i="5"/>
  <c r="FZ66" i="5"/>
  <c r="GP66" i="5"/>
  <c r="HF66" i="5"/>
  <c r="HV66" i="5"/>
  <c r="IL66" i="5"/>
  <c r="JB66" i="5"/>
  <c r="FW66" i="5"/>
  <c r="GM66" i="5"/>
  <c r="HC66" i="5"/>
  <c r="HS66" i="5"/>
  <c r="II66" i="5"/>
  <c r="IY66" i="5"/>
  <c r="FT66" i="5"/>
  <c r="GJ66" i="5"/>
  <c r="GZ66" i="5"/>
  <c r="HP66" i="5"/>
  <c r="IF66" i="5"/>
  <c r="IV66" i="5"/>
  <c r="JL66" i="5"/>
  <c r="HT66" i="5"/>
  <c r="FQ67" i="5"/>
  <c r="FU66" i="5"/>
  <c r="GK66" i="5"/>
  <c r="HA66" i="5"/>
  <c r="HQ66" i="5"/>
  <c r="IG66" i="5"/>
  <c r="IW66" i="5"/>
  <c r="JM66" i="5"/>
  <c r="GD66" i="5"/>
  <c r="GT66" i="5"/>
  <c r="HJ66" i="5"/>
  <c r="HZ66" i="5"/>
  <c r="IP66" i="5"/>
  <c r="JF66" i="5"/>
  <c r="GA66" i="5"/>
  <c r="GQ66" i="5"/>
  <c r="HG66" i="5"/>
  <c r="HW66" i="5"/>
  <c r="IM66" i="5"/>
  <c r="JC66" i="5"/>
  <c r="FX66" i="5"/>
  <c r="GN66" i="5"/>
  <c r="HD66" i="5"/>
  <c r="IJ66" i="5"/>
  <c r="IZ66" i="5"/>
  <c r="FY66" i="5"/>
  <c r="GO66" i="5"/>
  <c r="HE66" i="5"/>
  <c r="HU66" i="5"/>
  <c r="IK66" i="5"/>
  <c r="JA66" i="5"/>
  <c r="FR66" i="5"/>
  <c r="GH66" i="5"/>
  <c r="GX66" i="5"/>
  <c r="HN66" i="5"/>
  <c r="ID66" i="5"/>
  <c r="IT66" i="5"/>
  <c r="JJ66" i="5"/>
  <c r="GE66" i="5"/>
  <c r="GU66" i="5"/>
  <c r="HK66" i="5"/>
  <c r="IA66" i="5"/>
  <c r="IQ66" i="5"/>
  <c r="JG66" i="5"/>
  <c r="GB66" i="5"/>
  <c r="GR66" i="5"/>
  <c r="HH66" i="5"/>
  <c r="HX66" i="5"/>
  <c r="IN66" i="5"/>
  <c r="JD66" i="5"/>
  <c r="P38" i="1"/>
  <c r="A8" i="4"/>
  <c r="G8" i="4" s="1"/>
  <c r="B7" i="4"/>
  <c r="D7" i="4" s="1"/>
  <c r="G7" i="4"/>
  <c r="I7" i="4"/>
  <c r="C7" i="4"/>
  <c r="E7" i="4" s="1"/>
  <c r="H7" i="4"/>
  <c r="FE66" i="5"/>
  <c r="FD67" i="5"/>
  <c r="FP67" i="5" l="1"/>
  <c r="GC67" i="5"/>
  <c r="GS67" i="5"/>
  <c r="HI67" i="5"/>
  <c r="HY67" i="5"/>
  <c r="IO67" i="5"/>
  <c r="JE67" i="5"/>
  <c r="FV67" i="5"/>
  <c r="GL67" i="5"/>
  <c r="HB67" i="5"/>
  <c r="HR67" i="5"/>
  <c r="IH67" i="5"/>
  <c r="IX67" i="5"/>
  <c r="FS67" i="5"/>
  <c r="GI67" i="5"/>
  <c r="GY67" i="5"/>
  <c r="HO67" i="5"/>
  <c r="IE67" i="5"/>
  <c r="IU67" i="5"/>
  <c r="JK67" i="5"/>
  <c r="GF67" i="5"/>
  <c r="GV67" i="5"/>
  <c r="IB67" i="5"/>
  <c r="IR67" i="5"/>
  <c r="JH67" i="5"/>
  <c r="GG67" i="5"/>
  <c r="GW67" i="5"/>
  <c r="HM67" i="5"/>
  <c r="IC67" i="5"/>
  <c r="IS67" i="5"/>
  <c r="JI67" i="5"/>
  <c r="FZ67" i="5"/>
  <c r="GP67" i="5"/>
  <c r="HF67" i="5"/>
  <c r="HV67" i="5"/>
  <c r="IL67" i="5"/>
  <c r="JB67" i="5"/>
  <c r="FW67" i="5"/>
  <c r="GM67" i="5"/>
  <c r="HC67" i="5"/>
  <c r="HS67" i="5"/>
  <c r="II67" i="5"/>
  <c r="IY67" i="5"/>
  <c r="FT67" i="5"/>
  <c r="GJ67" i="5"/>
  <c r="GZ67" i="5"/>
  <c r="HP67" i="5"/>
  <c r="IF67" i="5"/>
  <c r="IV67" i="5"/>
  <c r="JL67" i="5"/>
  <c r="FU67" i="5"/>
  <c r="GK67" i="5"/>
  <c r="HA67" i="5"/>
  <c r="HQ67" i="5"/>
  <c r="IG67" i="5"/>
  <c r="IW67" i="5"/>
  <c r="JM67" i="5"/>
  <c r="GD67" i="5"/>
  <c r="GT67" i="5"/>
  <c r="HJ67" i="5"/>
  <c r="HZ67" i="5"/>
  <c r="IP67" i="5"/>
  <c r="JF67" i="5"/>
  <c r="GA67" i="5"/>
  <c r="GQ67" i="5"/>
  <c r="HG67" i="5"/>
  <c r="HW67" i="5"/>
  <c r="IM67" i="5"/>
  <c r="JC67" i="5"/>
  <c r="FX67" i="5"/>
  <c r="GN67" i="5"/>
  <c r="HD67" i="5"/>
  <c r="HT67" i="5"/>
  <c r="IJ67" i="5"/>
  <c r="IZ67" i="5"/>
  <c r="FQ68" i="5"/>
  <c r="HL67" i="5"/>
  <c r="FY67" i="5"/>
  <c r="GO67" i="5"/>
  <c r="HE67" i="5"/>
  <c r="HU67" i="5"/>
  <c r="IK67" i="5"/>
  <c r="JA67" i="5"/>
  <c r="FR67" i="5"/>
  <c r="GH67" i="5"/>
  <c r="GX67" i="5"/>
  <c r="HN67" i="5"/>
  <c r="ID67" i="5"/>
  <c r="IT67" i="5"/>
  <c r="JJ67" i="5"/>
  <c r="GE67" i="5"/>
  <c r="GU67" i="5"/>
  <c r="HK67" i="5"/>
  <c r="IA67" i="5"/>
  <c r="IQ67" i="5"/>
  <c r="JG67" i="5"/>
  <c r="GB67" i="5"/>
  <c r="GR67" i="5"/>
  <c r="HH67" i="5"/>
  <c r="HX67" i="5"/>
  <c r="IN67" i="5"/>
  <c r="JD67" i="5"/>
  <c r="K7" i="4"/>
  <c r="A9" i="4"/>
  <c r="A10" i="4" s="1"/>
  <c r="A11" i="4" s="1"/>
  <c r="J7" i="4"/>
  <c r="F7" i="4"/>
  <c r="B8" i="4"/>
  <c r="D8" i="4" s="1"/>
  <c r="P39" i="1"/>
  <c r="C8" i="4"/>
  <c r="E8" i="4" s="1"/>
  <c r="I8" i="4"/>
  <c r="H8" i="4"/>
  <c r="FE67" i="5"/>
  <c r="FD68" i="5"/>
  <c r="FP68" i="5" l="1"/>
  <c r="GC68" i="5"/>
  <c r="GS68" i="5"/>
  <c r="HI68" i="5"/>
  <c r="HY68" i="5"/>
  <c r="IO68" i="5"/>
  <c r="JE68" i="5"/>
  <c r="FV68" i="5"/>
  <c r="GL68" i="5"/>
  <c r="HB68" i="5"/>
  <c r="HR68" i="5"/>
  <c r="IH68" i="5"/>
  <c r="IX68" i="5"/>
  <c r="FS68" i="5"/>
  <c r="GI68" i="5"/>
  <c r="GY68" i="5"/>
  <c r="HO68" i="5"/>
  <c r="IE68" i="5"/>
  <c r="IU68" i="5"/>
  <c r="JK68" i="5"/>
  <c r="GF68" i="5"/>
  <c r="GV68" i="5"/>
  <c r="HL68" i="5"/>
  <c r="IB68" i="5"/>
  <c r="IR68" i="5"/>
  <c r="JH68" i="5"/>
  <c r="GG68" i="5"/>
  <c r="GW68" i="5"/>
  <c r="HM68" i="5"/>
  <c r="IC68" i="5"/>
  <c r="IS68" i="5"/>
  <c r="JI68" i="5"/>
  <c r="FZ68" i="5"/>
  <c r="GP68" i="5"/>
  <c r="HF68" i="5"/>
  <c r="HV68" i="5"/>
  <c r="IL68" i="5"/>
  <c r="JB68" i="5"/>
  <c r="FW68" i="5"/>
  <c r="GM68" i="5"/>
  <c r="HC68" i="5"/>
  <c r="HS68" i="5"/>
  <c r="II68" i="5"/>
  <c r="IY68" i="5"/>
  <c r="FT68" i="5"/>
  <c r="GJ68" i="5"/>
  <c r="GZ68" i="5"/>
  <c r="HP68" i="5"/>
  <c r="IF68" i="5"/>
  <c r="IV68" i="5"/>
  <c r="JL68" i="5"/>
  <c r="GB68" i="5"/>
  <c r="FU68" i="5"/>
  <c r="GK68" i="5"/>
  <c r="HA68" i="5"/>
  <c r="HQ68" i="5"/>
  <c r="IG68" i="5"/>
  <c r="IW68" i="5"/>
  <c r="JM68" i="5"/>
  <c r="GD68" i="5"/>
  <c r="GT68" i="5"/>
  <c r="HJ68" i="5"/>
  <c r="HZ68" i="5"/>
  <c r="IP68" i="5"/>
  <c r="JF68" i="5"/>
  <c r="GA68" i="5"/>
  <c r="GQ68" i="5"/>
  <c r="HG68" i="5"/>
  <c r="HW68" i="5"/>
  <c r="IM68" i="5"/>
  <c r="JC68" i="5"/>
  <c r="FX68" i="5"/>
  <c r="GN68" i="5"/>
  <c r="HD68" i="5"/>
  <c r="HT68" i="5"/>
  <c r="IJ68" i="5"/>
  <c r="IZ68" i="5"/>
  <c r="FQ69" i="5"/>
  <c r="HE68" i="5"/>
  <c r="HN68" i="5"/>
  <c r="JJ68" i="5"/>
  <c r="GU68" i="5"/>
  <c r="HK68" i="5"/>
  <c r="IQ68" i="5"/>
  <c r="GR68" i="5"/>
  <c r="IN68" i="5"/>
  <c r="FY68" i="5"/>
  <c r="GO68" i="5"/>
  <c r="HU68" i="5"/>
  <c r="IK68" i="5"/>
  <c r="JA68" i="5"/>
  <c r="FR68" i="5"/>
  <c r="GH68" i="5"/>
  <c r="GX68" i="5"/>
  <c r="ID68" i="5"/>
  <c r="IT68" i="5"/>
  <c r="GE68" i="5"/>
  <c r="IA68" i="5"/>
  <c r="JG68" i="5"/>
  <c r="HH68" i="5"/>
  <c r="HX68" i="5"/>
  <c r="JD68" i="5"/>
  <c r="J8" i="4"/>
  <c r="P40" i="1"/>
  <c r="K8" i="4"/>
  <c r="L7" i="4"/>
  <c r="Q38" i="1" s="1"/>
  <c r="F8" i="4"/>
  <c r="C9" i="4"/>
  <c r="E9" i="4" s="1"/>
  <c r="I10" i="4"/>
  <c r="B9" i="4"/>
  <c r="D9" i="4" s="1"/>
  <c r="I9" i="4"/>
  <c r="H9" i="4"/>
  <c r="G9" i="4"/>
  <c r="FE68" i="5"/>
  <c r="FD69" i="5"/>
  <c r="FP69" i="5" l="1"/>
  <c r="GC69" i="5"/>
  <c r="GS69" i="5"/>
  <c r="HI69" i="5"/>
  <c r="HY69" i="5"/>
  <c r="IO69" i="5"/>
  <c r="JE69" i="5"/>
  <c r="FV69" i="5"/>
  <c r="GL69" i="5"/>
  <c r="HB69" i="5"/>
  <c r="HR69" i="5"/>
  <c r="IH69" i="5"/>
  <c r="IX69" i="5"/>
  <c r="FS69" i="5"/>
  <c r="GI69" i="5"/>
  <c r="GY69" i="5"/>
  <c r="HO69" i="5"/>
  <c r="IE69" i="5"/>
  <c r="IU69" i="5"/>
  <c r="JK69" i="5"/>
  <c r="GF69" i="5"/>
  <c r="GV69" i="5"/>
  <c r="HL69" i="5"/>
  <c r="IB69" i="5"/>
  <c r="IR69" i="5"/>
  <c r="JH69" i="5"/>
  <c r="GG69" i="5"/>
  <c r="GW69" i="5"/>
  <c r="HM69" i="5"/>
  <c r="IC69" i="5"/>
  <c r="IS69" i="5"/>
  <c r="JI69" i="5"/>
  <c r="FZ69" i="5"/>
  <c r="GP69" i="5"/>
  <c r="HF69" i="5"/>
  <c r="HV69" i="5"/>
  <c r="IL69" i="5"/>
  <c r="JB69" i="5"/>
  <c r="FW69" i="5"/>
  <c r="GM69" i="5"/>
  <c r="HC69" i="5"/>
  <c r="HS69" i="5"/>
  <c r="II69" i="5"/>
  <c r="IY69" i="5"/>
  <c r="FT69" i="5"/>
  <c r="GJ69" i="5"/>
  <c r="GZ69" i="5"/>
  <c r="HP69" i="5"/>
  <c r="IF69" i="5"/>
  <c r="IV69" i="5"/>
  <c r="JL69" i="5"/>
  <c r="FU69" i="5"/>
  <c r="GK69" i="5"/>
  <c r="HA69" i="5"/>
  <c r="HQ69" i="5"/>
  <c r="IG69" i="5"/>
  <c r="IW69" i="5"/>
  <c r="JM69" i="5"/>
  <c r="GD69" i="5"/>
  <c r="GT69" i="5"/>
  <c r="HJ69" i="5"/>
  <c r="HZ69" i="5"/>
  <c r="IP69" i="5"/>
  <c r="JF69" i="5"/>
  <c r="GA69" i="5"/>
  <c r="GQ69" i="5"/>
  <c r="HG69" i="5"/>
  <c r="HW69" i="5"/>
  <c r="IM69" i="5"/>
  <c r="JC69" i="5"/>
  <c r="FX69" i="5"/>
  <c r="GN69" i="5"/>
  <c r="HD69" i="5"/>
  <c r="HT69" i="5"/>
  <c r="IJ69" i="5"/>
  <c r="IZ69" i="5"/>
  <c r="FQ70" i="5"/>
  <c r="FY69" i="5"/>
  <c r="GO69" i="5"/>
  <c r="HE69" i="5"/>
  <c r="HU69" i="5"/>
  <c r="IK69" i="5"/>
  <c r="JA69" i="5"/>
  <c r="FR69" i="5"/>
  <c r="GH69" i="5"/>
  <c r="GX69" i="5"/>
  <c r="HN69" i="5"/>
  <c r="ID69" i="5"/>
  <c r="IT69" i="5"/>
  <c r="JJ69" i="5"/>
  <c r="GE69" i="5"/>
  <c r="GU69" i="5"/>
  <c r="HK69" i="5"/>
  <c r="IA69" i="5"/>
  <c r="IQ69" i="5"/>
  <c r="JG69" i="5"/>
  <c r="GB69" i="5"/>
  <c r="GR69" i="5"/>
  <c r="HH69" i="5"/>
  <c r="HX69" i="5"/>
  <c r="IN69" i="5"/>
  <c r="JD69" i="5"/>
  <c r="J9" i="4"/>
  <c r="L8" i="4"/>
  <c r="Q39" i="1" s="1"/>
  <c r="F9" i="4"/>
  <c r="K9" i="4"/>
  <c r="B11" i="4"/>
  <c r="D11" i="4" s="1"/>
  <c r="B10" i="4"/>
  <c r="D10" i="4" s="1"/>
  <c r="P41" i="1"/>
  <c r="G10" i="4"/>
  <c r="H10" i="4"/>
  <c r="J10" i="4" s="1"/>
  <c r="C10" i="4"/>
  <c r="E10" i="4" s="1"/>
  <c r="FE69" i="5"/>
  <c r="FD70" i="5"/>
  <c r="FP70" i="5" l="1"/>
  <c r="GC70" i="5"/>
  <c r="GS70" i="5"/>
  <c r="HI70" i="5"/>
  <c r="HY70" i="5"/>
  <c r="IO70" i="5"/>
  <c r="JE70" i="5"/>
  <c r="FV70" i="5"/>
  <c r="GL70" i="5"/>
  <c r="HB70" i="5"/>
  <c r="HR70" i="5"/>
  <c r="IH70" i="5"/>
  <c r="IX70" i="5"/>
  <c r="FS70" i="5"/>
  <c r="GI70" i="5"/>
  <c r="GY70" i="5"/>
  <c r="HO70" i="5"/>
  <c r="IE70" i="5"/>
  <c r="IU70" i="5"/>
  <c r="JK70" i="5"/>
  <c r="GF70" i="5"/>
  <c r="GV70" i="5"/>
  <c r="HL70" i="5"/>
  <c r="IB70" i="5"/>
  <c r="IR70" i="5"/>
  <c r="JH70" i="5"/>
  <c r="GG70" i="5"/>
  <c r="GW70" i="5"/>
  <c r="HM70" i="5"/>
  <c r="IC70" i="5"/>
  <c r="IS70" i="5"/>
  <c r="JI70" i="5"/>
  <c r="FZ70" i="5"/>
  <c r="GP70" i="5"/>
  <c r="HF70" i="5"/>
  <c r="HV70" i="5"/>
  <c r="IL70" i="5"/>
  <c r="JB70" i="5"/>
  <c r="FW70" i="5"/>
  <c r="GM70" i="5"/>
  <c r="HC70" i="5"/>
  <c r="HS70" i="5"/>
  <c r="II70" i="5"/>
  <c r="IY70" i="5"/>
  <c r="FT70" i="5"/>
  <c r="GJ70" i="5"/>
  <c r="GZ70" i="5"/>
  <c r="HP70" i="5"/>
  <c r="IF70" i="5"/>
  <c r="IV70" i="5"/>
  <c r="JL70" i="5"/>
  <c r="FU70" i="5"/>
  <c r="GK70" i="5"/>
  <c r="HA70" i="5"/>
  <c r="HQ70" i="5"/>
  <c r="IG70" i="5"/>
  <c r="IW70" i="5"/>
  <c r="JM70" i="5"/>
  <c r="GD70" i="5"/>
  <c r="GT70" i="5"/>
  <c r="HJ70" i="5"/>
  <c r="HZ70" i="5"/>
  <c r="IP70" i="5"/>
  <c r="JF70" i="5"/>
  <c r="GA70" i="5"/>
  <c r="GQ70" i="5"/>
  <c r="HG70" i="5"/>
  <c r="HW70" i="5"/>
  <c r="IM70" i="5"/>
  <c r="JC70" i="5"/>
  <c r="FX70" i="5"/>
  <c r="GN70" i="5"/>
  <c r="HD70" i="5"/>
  <c r="HT70" i="5"/>
  <c r="IJ70" i="5"/>
  <c r="IZ70" i="5"/>
  <c r="FQ71" i="5"/>
  <c r="FR70" i="5"/>
  <c r="GE70" i="5"/>
  <c r="IQ70" i="5"/>
  <c r="GR70" i="5"/>
  <c r="HX70" i="5"/>
  <c r="JD70" i="5"/>
  <c r="FY70" i="5"/>
  <c r="GO70" i="5"/>
  <c r="HE70" i="5"/>
  <c r="HU70" i="5"/>
  <c r="IK70" i="5"/>
  <c r="JA70" i="5"/>
  <c r="GH70" i="5"/>
  <c r="GX70" i="5"/>
  <c r="HN70" i="5"/>
  <c r="ID70" i="5"/>
  <c r="IT70" i="5"/>
  <c r="JJ70" i="5"/>
  <c r="GU70" i="5"/>
  <c r="HK70" i="5"/>
  <c r="IA70" i="5"/>
  <c r="JG70" i="5"/>
  <c r="GB70" i="5"/>
  <c r="HH70" i="5"/>
  <c r="IN70" i="5"/>
  <c r="L9" i="4"/>
  <c r="Q40" i="1" s="1"/>
  <c r="K10" i="4"/>
  <c r="F10" i="4"/>
  <c r="H11" i="4"/>
  <c r="C11" i="4"/>
  <c r="E11" i="4" s="1"/>
  <c r="F11" i="4" s="1"/>
  <c r="G11" i="4"/>
  <c r="P42" i="1"/>
  <c r="A12" i="4"/>
  <c r="C12" i="4" s="1"/>
  <c r="E12" i="4" s="1"/>
  <c r="I11" i="4"/>
  <c r="FE70" i="5"/>
  <c r="FD71" i="5"/>
  <c r="FP71" i="5" l="1"/>
  <c r="GC71" i="5"/>
  <c r="GS71" i="5"/>
  <c r="HI71" i="5"/>
  <c r="HY71" i="5"/>
  <c r="IO71" i="5"/>
  <c r="JE71" i="5"/>
  <c r="FV71" i="5"/>
  <c r="GL71" i="5"/>
  <c r="HB71" i="5"/>
  <c r="HR71" i="5"/>
  <c r="IH71" i="5"/>
  <c r="IX71" i="5"/>
  <c r="FS71" i="5"/>
  <c r="GI71" i="5"/>
  <c r="GY71" i="5"/>
  <c r="HO71" i="5"/>
  <c r="IE71" i="5"/>
  <c r="IU71" i="5"/>
  <c r="JK71" i="5"/>
  <c r="GF71" i="5"/>
  <c r="GV71" i="5"/>
  <c r="HL71" i="5"/>
  <c r="IB71" i="5"/>
  <c r="IR71" i="5"/>
  <c r="JH71" i="5"/>
  <c r="GG71" i="5"/>
  <c r="GW71" i="5"/>
  <c r="HM71" i="5"/>
  <c r="IC71" i="5"/>
  <c r="IS71" i="5"/>
  <c r="JI71" i="5"/>
  <c r="FZ71" i="5"/>
  <c r="GP71" i="5"/>
  <c r="HF71" i="5"/>
  <c r="HV71" i="5"/>
  <c r="IL71" i="5"/>
  <c r="JB71" i="5"/>
  <c r="FW71" i="5"/>
  <c r="GM71" i="5"/>
  <c r="HC71" i="5"/>
  <c r="HS71" i="5"/>
  <c r="II71" i="5"/>
  <c r="IY71" i="5"/>
  <c r="FT71" i="5"/>
  <c r="GJ71" i="5"/>
  <c r="GZ71" i="5"/>
  <c r="HP71" i="5"/>
  <c r="IF71" i="5"/>
  <c r="IV71" i="5"/>
  <c r="JL71" i="5"/>
  <c r="FU71" i="5"/>
  <c r="GK71" i="5"/>
  <c r="HA71" i="5"/>
  <c r="HQ71" i="5"/>
  <c r="IG71" i="5"/>
  <c r="IW71" i="5"/>
  <c r="JM71" i="5"/>
  <c r="GD71" i="5"/>
  <c r="GT71" i="5"/>
  <c r="HJ71" i="5"/>
  <c r="HZ71" i="5"/>
  <c r="IP71" i="5"/>
  <c r="JF71" i="5"/>
  <c r="GA71" i="5"/>
  <c r="GQ71" i="5"/>
  <c r="HG71" i="5"/>
  <c r="HW71" i="5"/>
  <c r="IM71" i="5"/>
  <c r="JC71" i="5"/>
  <c r="FX71" i="5"/>
  <c r="GN71" i="5"/>
  <c r="HD71" i="5"/>
  <c r="HT71" i="5"/>
  <c r="IJ71" i="5"/>
  <c r="IZ71" i="5"/>
  <c r="FQ72" i="5"/>
  <c r="FY71" i="5"/>
  <c r="GO71" i="5"/>
  <c r="HE71" i="5"/>
  <c r="HU71" i="5"/>
  <c r="IK71" i="5"/>
  <c r="JA71" i="5"/>
  <c r="FR71" i="5"/>
  <c r="GH71" i="5"/>
  <c r="GX71" i="5"/>
  <c r="HN71" i="5"/>
  <c r="ID71" i="5"/>
  <c r="IT71" i="5"/>
  <c r="JJ71" i="5"/>
  <c r="GE71" i="5"/>
  <c r="GU71" i="5"/>
  <c r="HK71" i="5"/>
  <c r="IA71" i="5"/>
  <c r="IQ71" i="5"/>
  <c r="JG71" i="5"/>
  <c r="GB71" i="5"/>
  <c r="GR71" i="5"/>
  <c r="HH71" i="5"/>
  <c r="HX71" i="5"/>
  <c r="IN71" i="5"/>
  <c r="JD71" i="5"/>
  <c r="L10" i="4"/>
  <c r="Q41" i="1" s="1"/>
  <c r="J11" i="4"/>
  <c r="K11" i="4"/>
  <c r="G12" i="4"/>
  <c r="P43" i="1"/>
  <c r="A13" i="4"/>
  <c r="C13" i="4" s="1"/>
  <c r="E13" i="4" s="1"/>
  <c r="I12" i="4"/>
  <c r="B12" i="4"/>
  <c r="D12" i="4" s="1"/>
  <c r="F12" i="4" s="1"/>
  <c r="H12" i="4"/>
  <c r="FE71" i="5"/>
  <c r="FD72" i="5"/>
  <c r="FP72" i="5" l="1"/>
  <c r="GC72" i="5"/>
  <c r="GS72" i="5"/>
  <c r="HI72" i="5"/>
  <c r="HY72" i="5"/>
  <c r="IO72" i="5"/>
  <c r="JE72" i="5"/>
  <c r="FV72" i="5"/>
  <c r="GL72" i="5"/>
  <c r="HB72" i="5"/>
  <c r="HR72" i="5"/>
  <c r="IH72" i="5"/>
  <c r="IX72" i="5"/>
  <c r="FS72" i="5"/>
  <c r="GI72" i="5"/>
  <c r="GY72" i="5"/>
  <c r="HO72" i="5"/>
  <c r="IE72" i="5"/>
  <c r="IU72" i="5"/>
  <c r="JK72" i="5"/>
  <c r="GF72" i="5"/>
  <c r="GV72" i="5"/>
  <c r="HL72" i="5"/>
  <c r="IB72" i="5"/>
  <c r="IR72" i="5"/>
  <c r="JH72" i="5"/>
  <c r="GG72" i="5"/>
  <c r="GW72" i="5"/>
  <c r="HM72" i="5"/>
  <c r="IC72" i="5"/>
  <c r="IS72" i="5"/>
  <c r="JI72" i="5"/>
  <c r="FZ72" i="5"/>
  <c r="GP72" i="5"/>
  <c r="HF72" i="5"/>
  <c r="HV72" i="5"/>
  <c r="IL72" i="5"/>
  <c r="JB72" i="5"/>
  <c r="FW72" i="5"/>
  <c r="GM72" i="5"/>
  <c r="HC72" i="5"/>
  <c r="HS72" i="5"/>
  <c r="II72" i="5"/>
  <c r="IY72" i="5"/>
  <c r="FT72" i="5"/>
  <c r="GJ72" i="5"/>
  <c r="GZ72" i="5"/>
  <c r="HP72" i="5"/>
  <c r="IF72" i="5"/>
  <c r="IV72" i="5"/>
  <c r="JL72" i="5"/>
  <c r="FU72" i="5"/>
  <c r="GK72" i="5"/>
  <c r="HA72" i="5"/>
  <c r="HQ72" i="5"/>
  <c r="IG72" i="5"/>
  <c r="IW72" i="5"/>
  <c r="JM72" i="5"/>
  <c r="GD72" i="5"/>
  <c r="GT72" i="5"/>
  <c r="HJ72" i="5"/>
  <c r="HZ72" i="5"/>
  <c r="IP72" i="5"/>
  <c r="JF72" i="5"/>
  <c r="GA72" i="5"/>
  <c r="GQ72" i="5"/>
  <c r="HG72" i="5"/>
  <c r="HW72" i="5"/>
  <c r="IM72" i="5"/>
  <c r="JC72" i="5"/>
  <c r="FX72" i="5"/>
  <c r="GN72" i="5"/>
  <c r="HD72" i="5"/>
  <c r="HT72" i="5"/>
  <c r="IJ72" i="5"/>
  <c r="IZ72" i="5"/>
  <c r="FQ73" i="5"/>
  <c r="FR72" i="5"/>
  <c r="JJ72" i="5"/>
  <c r="GU72" i="5"/>
  <c r="IQ72" i="5"/>
  <c r="GB72" i="5"/>
  <c r="HH72" i="5"/>
  <c r="IN72" i="5"/>
  <c r="JD72" i="5"/>
  <c r="FY72" i="5"/>
  <c r="GO72" i="5"/>
  <c r="HE72" i="5"/>
  <c r="HU72" i="5"/>
  <c r="IK72" i="5"/>
  <c r="JA72" i="5"/>
  <c r="GH72" i="5"/>
  <c r="GX72" i="5"/>
  <c r="HN72" i="5"/>
  <c r="ID72" i="5"/>
  <c r="IT72" i="5"/>
  <c r="GE72" i="5"/>
  <c r="HK72" i="5"/>
  <c r="IA72" i="5"/>
  <c r="JG72" i="5"/>
  <c r="GR72" i="5"/>
  <c r="HX72" i="5"/>
  <c r="K12" i="4"/>
  <c r="L11" i="4"/>
  <c r="Q42" i="1" s="1"/>
  <c r="J12" i="4"/>
  <c r="A14" i="4"/>
  <c r="A15" i="4" s="1"/>
  <c r="H13" i="4"/>
  <c r="B13" i="4"/>
  <c r="D13" i="4" s="1"/>
  <c r="F13" i="4" s="1"/>
  <c r="P44" i="1"/>
  <c r="G13" i="4"/>
  <c r="I13" i="4"/>
  <c r="FE72" i="5"/>
  <c r="FD73" i="5"/>
  <c r="FP73" i="5" l="1"/>
  <c r="GC73" i="5"/>
  <c r="GS73" i="5"/>
  <c r="HI73" i="5"/>
  <c r="HY73" i="5"/>
  <c r="IO73" i="5"/>
  <c r="JE73" i="5"/>
  <c r="FV73" i="5"/>
  <c r="GL73" i="5"/>
  <c r="HB73" i="5"/>
  <c r="HR73" i="5"/>
  <c r="IH73" i="5"/>
  <c r="IX73" i="5"/>
  <c r="FS73" i="5"/>
  <c r="GI73" i="5"/>
  <c r="GY73" i="5"/>
  <c r="HO73" i="5"/>
  <c r="IE73" i="5"/>
  <c r="IU73" i="5"/>
  <c r="JK73" i="5"/>
  <c r="GF73" i="5"/>
  <c r="GV73" i="5"/>
  <c r="IB73" i="5"/>
  <c r="IR73" i="5"/>
  <c r="JH73" i="5"/>
  <c r="IF73" i="5"/>
  <c r="GG73" i="5"/>
  <c r="GW73" i="5"/>
  <c r="HM73" i="5"/>
  <c r="IC73" i="5"/>
  <c r="IS73" i="5"/>
  <c r="JI73" i="5"/>
  <c r="FZ73" i="5"/>
  <c r="GP73" i="5"/>
  <c r="HF73" i="5"/>
  <c r="HV73" i="5"/>
  <c r="IL73" i="5"/>
  <c r="JB73" i="5"/>
  <c r="FW73" i="5"/>
  <c r="GM73" i="5"/>
  <c r="HC73" i="5"/>
  <c r="HS73" i="5"/>
  <c r="II73" i="5"/>
  <c r="IY73" i="5"/>
  <c r="FT73" i="5"/>
  <c r="GJ73" i="5"/>
  <c r="GZ73" i="5"/>
  <c r="HP73" i="5"/>
  <c r="IV73" i="5"/>
  <c r="JL73" i="5"/>
  <c r="FU73" i="5"/>
  <c r="GK73" i="5"/>
  <c r="HA73" i="5"/>
  <c r="HQ73" i="5"/>
  <c r="IG73" i="5"/>
  <c r="IW73" i="5"/>
  <c r="JM73" i="5"/>
  <c r="GD73" i="5"/>
  <c r="GT73" i="5"/>
  <c r="HJ73" i="5"/>
  <c r="HZ73" i="5"/>
  <c r="IP73" i="5"/>
  <c r="JF73" i="5"/>
  <c r="GA73" i="5"/>
  <c r="GQ73" i="5"/>
  <c r="HG73" i="5"/>
  <c r="HW73" i="5"/>
  <c r="IM73" i="5"/>
  <c r="JC73" i="5"/>
  <c r="FX73" i="5"/>
  <c r="GN73" i="5"/>
  <c r="HD73" i="5"/>
  <c r="HT73" i="5"/>
  <c r="IJ73" i="5"/>
  <c r="IZ73" i="5"/>
  <c r="FQ74" i="5"/>
  <c r="FY73" i="5"/>
  <c r="GO73" i="5"/>
  <c r="HE73" i="5"/>
  <c r="HU73" i="5"/>
  <c r="IK73" i="5"/>
  <c r="JA73" i="5"/>
  <c r="FR73" i="5"/>
  <c r="GH73" i="5"/>
  <c r="GX73" i="5"/>
  <c r="HN73" i="5"/>
  <c r="ID73" i="5"/>
  <c r="IT73" i="5"/>
  <c r="JJ73" i="5"/>
  <c r="GE73" i="5"/>
  <c r="GU73" i="5"/>
  <c r="HK73" i="5"/>
  <c r="IA73" i="5"/>
  <c r="IQ73" i="5"/>
  <c r="JG73" i="5"/>
  <c r="GB73" i="5"/>
  <c r="GR73" i="5"/>
  <c r="HH73" i="5"/>
  <c r="HX73" i="5"/>
  <c r="IN73" i="5"/>
  <c r="JD73" i="5"/>
  <c r="HL73" i="5"/>
  <c r="L12" i="4"/>
  <c r="Q43" i="1" s="1"/>
  <c r="K13" i="4"/>
  <c r="G14" i="4"/>
  <c r="I14" i="4"/>
  <c r="H14" i="4"/>
  <c r="B14" i="4"/>
  <c r="D14" i="4" s="1"/>
  <c r="P45" i="1"/>
  <c r="C14" i="4"/>
  <c r="E14" i="4" s="1"/>
  <c r="J13" i="4"/>
  <c r="I15" i="4"/>
  <c r="P46" i="1"/>
  <c r="C15" i="4"/>
  <c r="E15" i="4" s="1"/>
  <c r="B15" i="4"/>
  <c r="D15" i="4" s="1"/>
  <c r="A16" i="4"/>
  <c r="G15" i="4"/>
  <c r="H15" i="4"/>
  <c r="FE73" i="5"/>
  <c r="FD74" i="5"/>
  <c r="FP74" i="5" l="1"/>
  <c r="GC74" i="5"/>
  <c r="GS74" i="5"/>
  <c r="HI74" i="5"/>
  <c r="HY74" i="5"/>
  <c r="IO74" i="5"/>
  <c r="JE74" i="5"/>
  <c r="FV74" i="5"/>
  <c r="GL74" i="5"/>
  <c r="HB74" i="5"/>
  <c r="HR74" i="5"/>
  <c r="IH74" i="5"/>
  <c r="IX74" i="5"/>
  <c r="FS74" i="5"/>
  <c r="GI74" i="5"/>
  <c r="GY74" i="5"/>
  <c r="HO74" i="5"/>
  <c r="IE74" i="5"/>
  <c r="IU74" i="5"/>
  <c r="JK74" i="5"/>
  <c r="GF74" i="5"/>
  <c r="HL74" i="5"/>
  <c r="IB74" i="5"/>
  <c r="IR74" i="5"/>
  <c r="GG74" i="5"/>
  <c r="GW74" i="5"/>
  <c r="HM74" i="5"/>
  <c r="IC74" i="5"/>
  <c r="IS74" i="5"/>
  <c r="JI74" i="5"/>
  <c r="FZ74" i="5"/>
  <c r="GP74" i="5"/>
  <c r="HF74" i="5"/>
  <c r="HV74" i="5"/>
  <c r="IL74" i="5"/>
  <c r="JB74" i="5"/>
  <c r="FW74" i="5"/>
  <c r="GM74" i="5"/>
  <c r="HC74" i="5"/>
  <c r="HS74" i="5"/>
  <c r="II74" i="5"/>
  <c r="IY74" i="5"/>
  <c r="FT74" i="5"/>
  <c r="GJ74" i="5"/>
  <c r="GZ74" i="5"/>
  <c r="HP74" i="5"/>
  <c r="IF74" i="5"/>
  <c r="IV74" i="5"/>
  <c r="JL74" i="5"/>
  <c r="FU74" i="5"/>
  <c r="GK74" i="5"/>
  <c r="HA74" i="5"/>
  <c r="HQ74" i="5"/>
  <c r="IG74" i="5"/>
  <c r="IW74" i="5"/>
  <c r="JM74" i="5"/>
  <c r="GD74" i="5"/>
  <c r="GT74" i="5"/>
  <c r="HJ74" i="5"/>
  <c r="HZ74" i="5"/>
  <c r="IP74" i="5"/>
  <c r="JF74" i="5"/>
  <c r="GA74" i="5"/>
  <c r="GQ74" i="5"/>
  <c r="HG74" i="5"/>
  <c r="HW74" i="5"/>
  <c r="IM74" i="5"/>
  <c r="JC74" i="5"/>
  <c r="FX74" i="5"/>
  <c r="GN74" i="5"/>
  <c r="HD74" i="5"/>
  <c r="HT74" i="5"/>
  <c r="IJ74" i="5"/>
  <c r="IZ74" i="5"/>
  <c r="FQ75" i="5"/>
  <c r="FY74" i="5"/>
  <c r="GO74" i="5"/>
  <c r="HE74" i="5"/>
  <c r="HU74" i="5"/>
  <c r="IK74" i="5"/>
  <c r="JA74" i="5"/>
  <c r="FR74" i="5"/>
  <c r="GH74" i="5"/>
  <c r="GX74" i="5"/>
  <c r="HN74" i="5"/>
  <c r="ID74" i="5"/>
  <c r="IT74" i="5"/>
  <c r="JJ74" i="5"/>
  <c r="GE74" i="5"/>
  <c r="GU74" i="5"/>
  <c r="HK74" i="5"/>
  <c r="IA74" i="5"/>
  <c r="IQ74" i="5"/>
  <c r="JG74" i="5"/>
  <c r="GB74" i="5"/>
  <c r="GR74" i="5"/>
  <c r="HH74" i="5"/>
  <c r="HX74" i="5"/>
  <c r="IN74" i="5"/>
  <c r="JD74" i="5"/>
  <c r="GV74" i="5"/>
  <c r="JH74" i="5"/>
  <c r="J14" i="4"/>
  <c r="L13" i="4"/>
  <c r="Q44" i="1" s="1"/>
  <c r="F14" i="4"/>
  <c r="K14" i="4"/>
  <c r="J15" i="4"/>
  <c r="I16" i="4"/>
  <c r="P47" i="1"/>
  <c r="K15" i="4"/>
  <c r="F15" i="4"/>
  <c r="C16" i="4"/>
  <c r="E16" i="4" s="1"/>
  <c r="B16" i="4"/>
  <c r="D16" i="4" s="1"/>
  <c r="A17" i="4"/>
  <c r="G16" i="4"/>
  <c r="H16" i="4"/>
  <c r="FE74" i="5"/>
  <c r="FD75" i="5"/>
  <c r="J16" i="4" l="1"/>
  <c r="FP75" i="5"/>
  <c r="GC75" i="5"/>
  <c r="GS75" i="5"/>
  <c r="HI75" i="5"/>
  <c r="HY75" i="5"/>
  <c r="IO75" i="5"/>
  <c r="JE75" i="5"/>
  <c r="FV75" i="5"/>
  <c r="GL75" i="5"/>
  <c r="HB75" i="5"/>
  <c r="HR75" i="5"/>
  <c r="IH75" i="5"/>
  <c r="IX75" i="5"/>
  <c r="FS75" i="5"/>
  <c r="GI75" i="5"/>
  <c r="GY75" i="5"/>
  <c r="HO75" i="5"/>
  <c r="GB75" i="5"/>
  <c r="GR75" i="5"/>
  <c r="HH75" i="5"/>
  <c r="HX75" i="5"/>
  <c r="IQ75" i="5"/>
  <c r="IJ75" i="5"/>
  <c r="IE75" i="5"/>
  <c r="JK75" i="5"/>
  <c r="JD75" i="5"/>
  <c r="GG75" i="5"/>
  <c r="GW75" i="5"/>
  <c r="HM75" i="5"/>
  <c r="IC75" i="5"/>
  <c r="IS75" i="5"/>
  <c r="JI75" i="5"/>
  <c r="FZ75" i="5"/>
  <c r="GP75" i="5"/>
  <c r="HF75" i="5"/>
  <c r="HV75" i="5"/>
  <c r="IL75" i="5"/>
  <c r="JB75" i="5"/>
  <c r="FW75" i="5"/>
  <c r="GM75" i="5"/>
  <c r="HC75" i="5"/>
  <c r="HS75" i="5"/>
  <c r="GF75" i="5"/>
  <c r="GV75" i="5"/>
  <c r="HL75" i="5"/>
  <c r="IB75" i="5"/>
  <c r="IY75" i="5"/>
  <c r="IR75" i="5"/>
  <c r="IM75" i="5"/>
  <c r="IF75" i="5"/>
  <c r="JL75" i="5"/>
  <c r="FU75" i="5"/>
  <c r="GK75" i="5"/>
  <c r="HA75" i="5"/>
  <c r="HQ75" i="5"/>
  <c r="IG75" i="5"/>
  <c r="IW75" i="5"/>
  <c r="JM75" i="5"/>
  <c r="GD75" i="5"/>
  <c r="GT75" i="5"/>
  <c r="HJ75" i="5"/>
  <c r="HZ75" i="5"/>
  <c r="IP75" i="5"/>
  <c r="JF75" i="5"/>
  <c r="GA75" i="5"/>
  <c r="GQ75" i="5"/>
  <c r="HG75" i="5"/>
  <c r="FT75" i="5"/>
  <c r="GJ75" i="5"/>
  <c r="GZ75" i="5"/>
  <c r="HP75" i="5"/>
  <c r="HW75" i="5"/>
  <c r="JG75" i="5"/>
  <c r="IZ75" i="5"/>
  <c r="IU75" i="5"/>
  <c r="IN75" i="5"/>
  <c r="FQ76" i="5"/>
  <c r="HU75" i="5"/>
  <c r="IT75" i="5"/>
  <c r="GU75" i="5"/>
  <c r="FX75" i="5"/>
  <c r="HD75" i="5"/>
  <c r="II75" i="5"/>
  <c r="JH75" i="5"/>
  <c r="IV75" i="5"/>
  <c r="FY75" i="5"/>
  <c r="GO75" i="5"/>
  <c r="HE75" i="5"/>
  <c r="IK75" i="5"/>
  <c r="JA75" i="5"/>
  <c r="FR75" i="5"/>
  <c r="GH75" i="5"/>
  <c r="GX75" i="5"/>
  <c r="HN75" i="5"/>
  <c r="ID75" i="5"/>
  <c r="JJ75" i="5"/>
  <c r="GE75" i="5"/>
  <c r="HK75" i="5"/>
  <c r="GN75" i="5"/>
  <c r="HT75" i="5"/>
  <c r="IA75" i="5"/>
  <c r="JC75" i="5"/>
  <c r="L14" i="4"/>
  <c r="Q45" i="1" s="1"/>
  <c r="I17" i="4"/>
  <c r="P48" i="1"/>
  <c r="L15" i="4"/>
  <c r="Q46" i="1" s="1"/>
  <c r="K16" i="4"/>
  <c r="F16" i="4"/>
  <c r="B17" i="4"/>
  <c r="D17" i="4" s="1"/>
  <c r="C17" i="4"/>
  <c r="E17" i="4" s="1"/>
  <c r="A18" i="4"/>
  <c r="G17" i="4"/>
  <c r="H17" i="4"/>
  <c r="FE75" i="5"/>
  <c r="FD76" i="5"/>
  <c r="FP76" i="5" l="1"/>
  <c r="GC76" i="5"/>
  <c r="GS76" i="5"/>
  <c r="HI76" i="5"/>
  <c r="HY76" i="5"/>
  <c r="IO76" i="5"/>
  <c r="JE76" i="5"/>
  <c r="FV76" i="5"/>
  <c r="GL76" i="5"/>
  <c r="FS76" i="5"/>
  <c r="GY76" i="5"/>
  <c r="HT76" i="5"/>
  <c r="IP76" i="5"/>
  <c r="JK76" i="5"/>
  <c r="GR76" i="5"/>
  <c r="HP76" i="5"/>
  <c r="IL76" i="5"/>
  <c r="JG76" i="5"/>
  <c r="GM76" i="5"/>
  <c r="HL76" i="5"/>
  <c r="IH76" i="5"/>
  <c r="JC76" i="5"/>
  <c r="GN76" i="5"/>
  <c r="HN76" i="5"/>
  <c r="II76" i="5"/>
  <c r="JD76" i="5"/>
  <c r="GG76" i="5"/>
  <c r="GW76" i="5"/>
  <c r="HM76" i="5"/>
  <c r="IC76" i="5"/>
  <c r="IS76" i="5"/>
  <c r="JI76" i="5"/>
  <c r="FZ76" i="5"/>
  <c r="GP76" i="5"/>
  <c r="GA76" i="5"/>
  <c r="HD76" i="5"/>
  <c r="HZ76" i="5"/>
  <c r="IU76" i="5"/>
  <c r="FT76" i="5"/>
  <c r="GZ76" i="5"/>
  <c r="HV76" i="5"/>
  <c r="IQ76" i="5"/>
  <c r="JL76" i="5"/>
  <c r="GU76" i="5"/>
  <c r="HR76" i="5"/>
  <c r="IM76" i="5"/>
  <c r="JH76" i="5"/>
  <c r="GV76" i="5"/>
  <c r="HS76" i="5"/>
  <c r="IN76" i="5"/>
  <c r="JJ76" i="5"/>
  <c r="FU76" i="5"/>
  <c r="GK76" i="5"/>
  <c r="HA76" i="5"/>
  <c r="HQ76" i="5"/>
  <c r="IG76" i="5"/>
  <c r="IW76" i="5"/>
  <c r="JM76" i="5"/>
  <c r="GD76" i="5"/>
  <c r="GT76" i="5"/>
  <c r="GI76" i="5"/>
  <c r="HJ76" i="5"/>
  <c r="IE76" i="5"/>
  <c r="IZ76" i="5"/>
  <c r="GB76" i="5"/>
  <c r="HF76" i="5"/>
  <c r="IA76" i="5"/>
  <c r="IV76" i="5"/>
  <c r="FW76" i="5"/>
  <c r="HB76" i="5"/>
  <c r="HW76" i="5"/>
  <c r="IR76" i="5"/>
  <c r="FX76" i="5"/>
  <c r="HC76" i="5"/>
  <c r="HX76" i="5"/>
  <c r="IT76" i="5"/>
  <c r="FQ77" i="5"/>
  <c r="GH76" i="5"/>
  <c r="JB76" i="5"/>
  <c r="IX76" i="5"/>
  <c r="ID76" i="5"/>
  <c r="FY76" i="5"/>
  <c r="GO76" i="5"/>
  <c r="HE76" i="5"/>
  <c r="HU76" i="5"/>
  <c r="IK76" i="5"/>
  <c r="JA76" i="5"/>
  <c r="FR76" i="5"/>
  <c r="GX76" i="5"/>
  <c r="GQ76" i="5"/>
  <c r="HO76" i="5"/>
  <c r="IJ76" i="5"/>
  <c r="JF76" i="5"/>
  <c r="GJ76" i="5"/>
  <c r="HK76" i="5"/>
  <c r="IF76" i="5"/>
  <c r="GE76" i="5"/>
  <c r="HG76" i="5"/>
  <c r="IB76" i="5"/>
  <c r="GF76" i="5"/>
  <c r="HH76" i="5"/>
  <c r="IY76" i="5"/>
  <c r="J17" i="4"/>
  <c r="I18" i="4"/>
  <c r="P49" i="1"/>
  <c r="L16" i="4"/>
  <c r="Q47" i="1" s="1"/>
  <c r="K17" i="4"/>
  <c r="C18" i="4"/>
  <c r="E18" i="4" s="1"/>
  <c r="B18" i="4"/>
  <c r="D18" i="4" s="1"/>
  <c r="F17" i="4"/>
  <c r="A19" i="4"/>
  <c r="G18" i="4"/>
  <c r="H18" i="4"/>
  <c r="FE76" i="5"/>
  <c r="FD77" i="5"/>
  <c r="FP77" i="5" l="1"/>
  <c r="GC77" i="5"/>
  <c r="GS77" i="5"/>
  <c r="HI77" i="5"/>
  <c r="HY77" i="5"/>
  <c r="IO77" i="5"/>
  <c r="JE77" i="5"/>
  <c r="FZ77" i="5"/>
  <c r="GU77" i="5"/>
  <c r="HP77" i="5"/>
  <c r="IL77" i="5"/>
  <c r="JG77" i="5"/>
  <c r="GF77" i="5"/>
  <c r="HB77" i="5"/>
  <c r="HW77" i="5"/>
  <c r="IR77" i="5"/>
  <c r="FR77" i="5"/>
  <c r="GM77" i="5"/>
  <c r="HH77" i="5"/>
  <c r="ID77" i="5"/>
  <c r="IY77" i="5"/>
  <c r="FX77" i="5"/>
  <c r="GT77" i="5"/>
  <c r="HO77" i="5"/>
  <c r="IJ77" i="5"/>
  <c r="JF77" i="5"/>
  <c r="GG77" i="5"/>
  <c r="GW77" i="5"/>
  <c r="HM77" i="5"/>
  <c r="IC77" i="5"/>
  <c r="IS77" i="5"/>
  <c r="JI77" i="5"/>
  <c r="GE77" i="5"/>
  <c r="GZ77" i="5"/>
  <c r="HV77" i="5"/>
  <c r="IQ77" i="5"/>
  <c r="JL77" i="5"/>
  <c r="GL77" i="5"/>
  <c r="HG77" i="5"/>
  <c r="IB77" i="5"/>
  <c r="IX77" i="5"/>
  <c r="FW77" i="5"/>
  <c r="GR77" i="5"/>
  <c r="HN77" i="5"/>
  <c r="II77" i="5"/>
  <c r="JD77" i="5"/>
  <c r="GD77" i="5"/>
  <c r="GY77" i="5"/>
  <c r="HT77" i="5"/>
  <c r="IP77" i="5"/>
  <c r="JK77" i="5"/>
  <c r="FU77" i="5"/>
  <c r="GK77" i="5"/>
  <c r="HA77" i="5"/>
  <c r="HQ77" i="5"/>
  <c r="IG77" i="5"/>
  <c r="IW77" i="5"/>
  <c r="JM77" i="5"/>
  <c r="GJ77" i="5"/>
  <c r="HF77" i="5"/>
  <c r="IA77" i="5"/>
  <c r="IV77" i="5"/>
  <c r="FV77" i="5"/>
  <c r="GQ77" i="5"/>
  <c r="HL77" i="5"/>
  <c r="IH77" i="5"/>
  <c r="JC77" i="5"/>
  <c r="GB77" i="5"/>
  <c r="GX77" i="5"/>
  <c r="HS77" i="5"/>
  <c r="IN77" i="5"/>
  <c r="JJ77" i="5"/>
  <c r="GI77" i="5"/>
  <c r="HD77" i="5"/>
  <c r="HZ77" i="5"/>
  <c r="IU77" i="5"/>
  <c r="FQ78" i="5"/>
  <c r="JA77" i="5"/>
  <c r="HR77" i="5"/>
  <c r="GH77" i="5"/>
  <c r="HX77" i="5"/>
  <c r="FS77" i="5"/>
  <c r="HJ77" i="5"/>
  <c r="IZ77" i="5"/>
  <c r="FY77" i="5"/>
  <c r="GO77" i="5"/>
  <c r="HE77" i="5"/>
  <c r="HU77" i="5"/>
  <c r="IK77" i="5"/>
  <c r="FT77" i="5"/>
  <c r="GP77" i="5"/>
  <c r="HK77" i="5"/>
  <c r="IF77" i="5"/>
  <c r="JB77" i="5"/>
  <c r="GA77" i="5"/>
  <c r="GV77" i="5"/>
  <c r="IM77" i="5"/>
  <c r="JH77" i="5"/>
  <c r="HC77" i="5"/>
  <c r="IT77" i="5"/>
  <c r="GN77" i="5"/>
  <c r="IE77" i="5"/>
  <c r="J18" i="4"/>
  <c r="I19" i="4"/>
  <c r="P50" i="1"/>
  <c r="L17" i="4"/>
  <c r="Q48" i="1" s="1"/>
  <c r="K18" i="4"/>
  <c r="F18" i="4"/>
  <c r="C19" i="4"/>
  <c r="E19" i="4" s="1"/>
  <c r="B19" i="4"/>
  <c r="D19" i="4" s="1"/>
  <c r="A20" i="4"/>
  <c r="G19" i="4"/>
  <c r="H19" i="4"/>
  <c r="FE77" i="5"/>
  <c r="FD78" i="5"/>
  <c r="FP78" i="5" l="1"/>
  <c r="GC78" i="5"/>
  <c r="GS78" i="5"/>
  <c r="HI78" i="5"/>
  <c r="HY78" i="5"/>
  <c r="IO78" i="5"/>
  <c r="JE78" i="5"/>
  <c r="GA78" i="5"/>
  <c r="GV78" i="5"/>
  <c r="HR78" i="5"/>
  <c r="IM78" i="5"/>
  <c r="JH78" i="5"/>
  <c r="GH78" i="5"/>
  <c r="HC78" i="5"/>
  <c r="HX78" i="5"/>
  <c r="IT78" i="5"/>
  <c r="FS78" i="5"/>
  <c r="GN78" i="5"/>
  <c r="HJ78" i="5"/>
  <c r="IE78" i="5"/>
  <c r="IZ78" i="5"/>
  <c r="FZ78" i="5"/>
  <c r="GU78" i="5"/>
  <c r="HP78" i="5"/>
  <c r="IL78" i="5"/>
  <c r="JG78" i="5"/>
  <c r="GG78" i="5"/>
  <c r="GW78" i="5"/>
  <c r="HM78" i="5"/>
  <c r="IC78" i="5"/>
  <c r="IS78" i="5"/>
  <c r="JI78" i="5"/>
  <c r="GF78" i="5"/>
  <c r="HB78" i="5"/>
  <c r="HW78" i="5"/>
  <c r="IR78" i="5"/>
  <c r="FR78" i="5"/>
  <c r="GM78" i="5"/>
  <c r="HH78" i="5"/>
  <c r="ID78" i="5"/>
  <c r="IY78" i="5"/>
  <c r="FX78" i="5"/>
  <c r="GT78" i="5"/>
  <c r="HO78" i="5"/>
  <c r="IJ78" i="5"/>
  <c r="JF78" i="5"/>
  <c r="GE78" i="5"/>
  <c r="GZ78" i="5"/>
  <c r="HV78" i="5"/>
  <c r="IQ78" i="5"/>
  <c r="JL78" i="5"/>
  <c r="FU78" i="5"/>
  <c r="GK78" i="5"/>
  <c r="HA78" i="5"/>
  <c r="HQ78" i="5"/>
  <c r="IG78" i="5"/>
  <c r="IW78" i="5"/>
  <c r="JM78" i="5"/>
  <c r="GL78" i="5"/>
  <c r="HG78" i="5"/>
  <c r="IB78" i="5"/>
  <c r="IX78" i="5"/>
  <c r="FW78" i="5"/>
  <c r="GR78" i="5"/>
  <c r="HN78" i="5"/>
  <c r="II78" i="5"/>
  <c r="JD78" i="5"/>
  <c r="GD78" i="5"/>
  <c r="GY78" i="5"/>
  <c r="HT78" i="5"/>
  <c r="IP78" i="5"/>
  <c r="JK78" i="5"/>
  <c r="GJ78" i="5"/>
  <c r="HF78" i="5"/>
  <c r="IA78" i="5"/>
  <c r="IV78" i="5"/>
  <c r="FQ79" i="5"/>
  <c r="JA78" i="5"/>
  <c r="GX78" i="5"/>
  <c r="JJ78" i="5"/>
  <c r="HD78" i="5"/>
  <c r="IU78" i="5"/>
  <c r="GP78" i="5"/>
  <c r="JB78" i="5"/>
  <c r="FY78" i="5"/>
  <c r="GO78" i="5"/>
  <c r="HE78" i="5"/>
  <c r="HU78" i="5"/>
  <c r="IK78" i="5"/>
  <c r="FV78" i="5"/>
  <c r="GQ78" i="5"/>
  <c r="HL78" i="5"/>
  <c r="IH78" i="5"/>
  <c r="JC78" i="5"/>
  <c r="GB78" i="5"/>
  <c r="HS78" i="5"/>
  <c r="IN78" i="5"/>
  <c r="GI78" i="5"/>
  <c r="HZ78" i="5"/>
  <c r="FT78" i="5"/>
  <c r="HK78" i="5"/>
  <c r="IF78" i="5"/>
  <c r="J19" i="4"/>
  <c r="I20" i="4"/>
  <c r="P51" i="1"/>
  <c r="L18" i="4"/>
  <c r="Q49" i="1" s="1"/>
  <c r="K19" i="4"/>
  <c r="F19" i="4"/>
  <c r="C20" i="4"/>
  <c r="E20" i="4" s="1"/>
  <c r="B20" i="4"/>
  <c r="D20" i="4" s="1"/>
  <c r="A21" i="4"/>
  <c r="G20" i="4"/>
  <c r="H20" i="4"/>
  <c r="FE78" i="5"/>
  <c r="FD79" i="5"/>
  <c r="FP79" i="5" l="1"/>
  <c r="GC79" i="5"/>
  <c r="GS79" i="5"/>
  <c r="HI79" i="5"/>
  <c r="HY79" i="5"/>
  <c r="IO79" i="5"/>
  <c r="JE79" i="5"/>
  <c r="FW79" i="5"/>
  <c r="GR79" i="5"/>
  <c r="HN79" i="5"/>
  <c r="II79" i="5"/>
  <c r="JD79" i="5"/>
  <c r="GD79" i="5"/>
  <c r="GY79" i="5"/>
  <c r="HT79" i="5"/>
  <c r="IP79" i="5"/>
  <c r="JK79" i="5"/>
  <c r="GJ79" i="5"/>
  <c r="HF79" i="5"/>
  <c r="IA79" i="5"/>
  <c r="IV79" i="5"/>
  <c r="FV79" i="5"/>
  <c r="GQ79" i="5"/>
  <c r="HL79" i="5"/>
  <c r="IH79" i="5"/>
  <c r="JC79" i="5"/>
  <c r="GG79" i="5"/>
  <c r="GW79" i="5"/>
  <c r="HM79" i="5"/>
  <c r="IC79" i="5"/>
  <c r="IS79" i="5"/>
  <c r="JI79" i="5"/>
  <c r="GB79" i="5"/>
  <c r="GX79" i="5"/>
  <c r="HS79" i="5"/>
  <c r="IN79" i="5"/>
  <c r="JJ79" i="5"/>
  <c r="GI79" i="5"/>
  <c r="HD79" i="5"/>
  <c r="HZ79" i="5"/>
  <c r="IU79" i="5"/>
  <c r="FT79" i="5"/>
  <c r="GP79" i="5"/>
  <c r="HK79" i="5"/>
  <c r="IF79" i="5"/>
  <c r="JB79" i="5"/>
  <c r="GA79" i="5"/>
  <c r="GV79" i="5"/>
  <c r="HR79" i="5"/>
  <c r="IM79" i="5"/>
  <c r="JH79" i="5"/>
  <c r="FU79" i="5"/>
  <c r="GK79" i="5"/>
  <c r="HA79" i="5"/>
  <c r="HQ79" i="5"/>
  <c r="IG79" i="5"/>
  <c r="IW79" i="5"/>
  <c r="JM79" i="5"/>
  <c r="GH79" i="5"/>
  <c r="HC79" i="5"/>
  <c r="HX79" i="5"/>
  <c r="IT79" i="5"/>
  <c r="FS79" i="5"/>
  <c r="GN79" i="5"/>
  <c r="HJ79" i="5"/>
  <c r="IE79" i="5"/>
  <c r="IZ79" i="5"/>
  <c r="FZ79" i="5"/>
  <c r="GU79" i="5"/>
  <c r="HP79" i="5"/>
  <c r="IL79" i="5"/>
  <c r="JG79" i="5"/>
  <c r="GF79" i="5"/>
  <c r="HB79" i="5"/>
  <c r="HW79" i="5"/>
  <c r="IR79" i="5"/>
  <c r="FQ80" i="5"/>
  <c r="FY79" i="5"/>
  <c r="GO79" i="5"/>
  <c r="HE79" i="5"/>
  <c r="HU79" i="5"/>
  <c r="IK79" i="5"/>
  <c r="JA79" i="5"/>
  <c r="FR79" i="5"/>
  <c r="GM79" i="5"/>
  <c r="HH79" i="5"/>
  <c r="ID79" i="5"/>
  <c r="IY79" i="5"/>
  <c r="FX79" i="5"/>
  <c r="GT79" i="5"/>
  <c r="HO79" i="5"/>
  <c r="IJ79" i="5"/>
  <c r="JF79" i="5"/>
  <c r="GE79" i="5"/>
  <c r="GZ79" i="5"/>
  <c r="HV79" i="5"/>
  <c r="IQ79" i="5"/>
  <c r="JL79" i="5"/>
  <c r="GL79" i="5"/>
  <c r="HG79" i="5"/>
  <c r="IB79" i="5"/>
  <c r="IX79" i="5"/>
  <c r="J20" i="4"/>
  <c r="I21" i="4"/>
  <c r="P52" i="1"/>
  <c r="L19" i="4"/>
  <c r="Q50" i="1" s="1"/>
  <c r="K20" i="4"/>
  <c r="F20" i="4"/>
  <c r="B21" i="4"/>
  <c r="D21" i="4" s="1"/>
  <c r="C21" i="4"/>
  <c r="E21" i="4" s="1"/>
  <c r="A22" i="4"/>
  <c r="G21" i="4"/>
  <c r="H21" i="4"/>
  <c r="FE79" i="5"/>
  <c r="FD80" i="5"/>
  <c r="FP80" i="5" l="1"/>
  <c r="GC80" i="5"/>
  <c r="FS80" i="5"/>
  <c r="GN80" i="5"/>
  <c r="HE80" i="5"/>
  <c r="HU80" i="5"/>
  <c r="IK80" i="5"/>
  <c r="JA80" i="5"/>
  <c r="FT80" i="5"/>
  <c r="GP80" i="5"/>
  <c r="HF80" i="5"/>
  <c r="HV80" i="5"/>
  <c r="IL80" i="5"/>
  <c r="JB80" i="5"/>
  <c r="GA80" i="5"/>
  <c r="GU80" i="5"/>
  <c r="HK80" i="5"/>
  <c r="IA80" i="5"/>
  <c r="IQ80" i="5"/>
  <c r="JG80" i="5"/>
  <c r="GB80" i="5"/>
  <c r="GV80" i="5"/>
  <c r="HL80" i="5"/>
  <c r="IB80" i="5"/>
  <c r="IR80" i="5"/>
  <c r="JH80" i="5"/>
  <c r="GG80" i="5"/>
  <c r="FX80" i="5"/>
  <c r="GS80" i="5"/>
  <c r="HI80" i="5"/>
  <c r="HY80" i="5"/>
  <c r="IO80" i="5"/>
  <c r="JE80" i="5"/>
  <c r="FZ80" i="5"/>
  <c r="GT80" i="5"/>
  <c r="HJ80" i="5"/>
  <c r="HZ80" i="5"/>
  <c r="IP80" i="5"/>
  <c r="JF80" i="5"/>
  <c r="GF80" i="5"/>
  <c r="GY80" i="5"/>
  <c r="HO80" i="5"/>
  <c r="IE80" i="5"/>
  <c r="IU80" i="5"/>
  <c r="JK80" i="5"/>
  <c r="GH80" i="5"/>
  <c r="GZ80" i="5"/>
  <c r="HP80" i="5"/>
  <c r="IF80" i="5"/>
  <c r="IV80" i="5"/>
  <c r="JL80" i="5"/>
  <c r="FU80" i="5"/>
  <c r="GK80" i="5"/>
  <c r="GD80" i="5"/>
  <c r="GW80" i="5"/>
  <c r="HM80" i="5"/>
  <c r="IC80" i="5"/>
  <c r="IS80" i="5"/>
  <c r="JI80" i="5"/>
  <c r="GE80" i="5"/>
  <c r="GX80" i="5"/>
  <c r="HN80" i="5"/>
  <c r="ID80" i="5"/>
  <c r="IT80" i="5"/>
  <c r="JJ80" i="5"/>
  <c r="GL80" i="5"/>
  <c r="HC80" i="5"/>
  <c r="HS80" i="5"/>
  <c r="II80" i="5"/>
  <c r="IY80" i="5"/>
  <c r="FR80" i="5"/>
  <c r="GM80" i="5"/>
  <c r="HD80" i="5"/>
  <c r="HT80" i="5"/>
  <c r="IJ80" i="5"/>
  <c r="IZ80" i="5"/>
  <c r="FQ81" i="5"/>
  <c r="IX80" i="5"/>
  <c r="JC80" i="5"/>
  <c r="HH80" i="5"/>
  <c r="JD80" i="5"/>
  <c r="FY80" i="5"/>
  <c r="GO80" i="5"/>
  <c r="GI80" i="5"/>
  <c r="HA80" i="5"/>
  <c r="HQ80" i="5"/>
  <c r="IG80" i="5"/>
  <c r="IW80" i="5"/>
  <c r="JM80" i="5"/>
  <c r="GJ80" i="5"/>
  <c r="HB80" i="5"/>
  <c r="HR80" i="5"/>
  <c r="IH80" i="5"/>
  <c r="FV80" i="5"/>
  <c r="GQ80" i="5"/>
  <c r="HG80" i="5"/>
  <c r="HW80" i="5"/>
  <c r="IM80" i="5"/>
  <c r="FW80" i="5"/>
  <c r="GR80" i="5"/>
  <c r="HX80" i="5"/>
  <c r="IN80" i="5"/>
  <c r="J21" i="4"/>
  <c r="I22" i="4"/>
  <c r="P53" i="1"/>
  <c r="L20" i="4"/>
  <c r="Q51" i="1" s="1"/>
  <c r="K21" i="4"/>
  <c r="C22" i="4"/>
  <c r="E22" i="4" s="1"/>
  <c r="B22" i="4"/>
  <c r="D22" i="4" s="1"/>
  <c r="F21" i="4"/>
  <c r="A23" i="4"/>
  <c r="A24" i="4" s="1"/>
  <c r="G22" i="4"/>
  <c r="H22" i="4"/>
  <c r="FE80" i="5"/>
  <c r="FD81" i="5"/>
  <c r="FP81" i="5" l="1"/>
  <c r="GC81" i="5"/>
  <c r="GS81" i="5"/>
  <c r="HI81" i="5"/>
  <c r="HY81" i="5"/>
  <c r="IO81" i="5"/>
  <c r="JE81" i="5"/>
  <c r="FV81" i="5"/>
  <c r="GL81" i="5"/>
  <c r="HB81" i="5"/>
  <c r="HR81" i="5"/>
  <c r="IH81" i="5"/>
  <c r="IX81" i="5"/>
  <c r="FS81" i="5"/>
  <c r="GI81" i="5"/>
  <c r="GY81" i="5"/>
  <c r="HO81" i="5"/>
  <c r="IE81" i="5"/>
  <c r="IU81" i="5"/>
  <c r="JK81" i="5"/>
  <c r="GF81" i="5"/>
  <c r="GV81" i="5"/>
  <c r="HL81" i="5"/>
  <c r="IB81" i="5"/>
  <c r="IR81" i="5"/>
  <c r="JH81" i="5"/>
  <c r="GG81" i="5"/>
  <c r="GW81" i="5"/>
  <c r="HM81" i="5"/>
  <c r="IC81" i="5"/>
  <c r="IS81" i="5"/>
  <c r="JI81" i="5"/>
  <c r="FZ81" i="5"/>
  <c r="GP81" i="5"/>
  <c r="HF81" i="5"/>
  <c r="HV81" i="5"/>
  <c r="IL81" i="5"/>
  <c r="JB81" i="5"/>
  <c r="FW81" i="5"/>
  <c r="GM81" i="5"/>
  <c r="HC81" i="5"/>
  <c r="HS81" i="5"/>
  <c r="II81" i="5"/>
  <c r="IY81" i="5"/>
  <c r="FT81" i="5"/>
  <c r="GJ81" i="5"/>
  <c r="GZ81" i="5"/>
  <c r="HP81" i="5"/>
  <c r="IF81" i="5"/>
  <c r="IV81" i="5"/>
  <c r="JL81" i="5"/>
  <c r="FU81" i="5"/>
  <c r="GK81" i="5"/>
  <c r="HA81" i="5"/>
  <c r="HQ81" i="5"/>
  <c r="IG81" i="5"/>
  <c r="IW81" i="5"/>
  <c r="JM81" i="5"/>
  <c r="GD81" i="5"/>
  <c r="GT81" i="5"/>
  <c r="HJ81" i="5"/>
  <c r="HZ81" i="5"/>
  <c r="IP81" i="5"/>
  <c r="JF81" i="5"/>
  <c r="GA81" i="5"/>
  <c r="GQ81" i="5"/>
  <c r="HG81" i="5"/>
  <c r="HW81" i="5"/>
  <c r="IM81" i="5"/>
  <c r="JC81" i="5"/>
  <c r="FX81" i="5"/>
  <c r="GN81" i="5"/>
  <c r="HD81" i="5"/>
  <c r="HT81" i="5"/>
  <c r="IJ81" i="5"/>
  <c r="IZ81" i="5"/>
  <c r="FQ82" i="5"/>
  <c r="HU81" i="5"/>
  <c r="IT81" i="5"/>
  <c r="HK81" i="5"/>
  <c r="IQ81" i="5"/>
  <c r="GB81" i="5"/>
  <c r="HX81" i="5"/>
  <c r="JD81" i="5"/>
  <c r="FY81" i="5"/>
  <c r="GO81" i="5"/>
  <c r="HE81" i="5"/>
  <c r="IK81" i="5"/>
  <c r="JA81" i="5"/>
  <c r="FR81" i="5"/>
  <c r="GH81" i="5"/>
  <c r="GX81" i="5"/>
  <c r="HN81" i="5"/>
  <c r="ID81" i="5"/>
  <c r="JJ81" i="5"/>
  <c r="GE81" i="5"/>
  <c r="GU81" i="5"/>
  <c r="IA81" i="5"/>
  <c r="JG81" i="5"/>
  <c r="GR81" i="5"/>
  <c r="HH81" i="5"/>
  <c r="IN81" i="5"/>
  <c r="J22" i="4"/>
  <c r="H24" i="4"/>
  <c r="G24" i="4"/>
  <c r="C24" i="4"/>
  <c r="E24" i="4" s="1"/>
  <c r="B24" i="4"/>
  <c r="D24" i="4" s="1"/>
  <c r="P55" i="1"/>
  <c r="I24" i="4"/>
  <c r="A25" i="4"/>
  <c r="I23" i="4"/>
  <c r="P54" i="1"/>
  <c r="L21" i="4"/>
  <c r="Q52" i="1" s="1"/>
  <c r="K22" i="4"/>
  <c r="F22" i="4"/>
  <c r="C23" i="4"/>
  <c r="E23" i="4" s="1"/>
  <c r="B23" i="4"/>
  <c r="D23" i="4" s="1"/>
  <c r="G23" i="4"/>
  <c r="H23" i="4"/>
  <c r="FE81" i="5"/>
  <c r="FD82" i="5"/>
  <c r="FP82" i="5" l="1"/>
  <c r="GC82" i="5"/>
  <c r="GS82" i="5"/>
  <c r="HI82" i="5"/>
  <c r="HY82" i="5"/>
  <c r="IO82" i="5"/>
  <c r="JE82" i="5"/>
  <c r="FV82" i="5"/>
  <c r="GL82" i="5"/>
  <c r="HB82" i="5"/>
  <c r="HR82" i="5"/>
  <c r="IH82" i="5"/>
  <c r="IX82" i="5"/>
  <c r="FS82" i="5"/>
  <c r="GI82" i="5"/>
  <c r="GY82" i="5"/>
  <c r="HO82" i="5"/>
  <c r="IE82" i="5"/>
  <c r="IU82" i="5"/>
  <c r="JK82" i="5"/>
  <c r="GF82" i="5"/>
  <c r="GV82" i="5"/>
  <c r="HL82" i="5"/>
  <c r="IB82" i="5"/>
  <c r="IR82" i="5"/>
  <c r="JH82" i="5"/>
  <c r="GG82" i="5"/>
  <c r="GW82" i="5"/>
  <c r="HM82" i="5"/>
  <c r="IC82" i="5"/>
  <c r="IS82" i="5"/>
  <c r="JI82" i="5"/>
  <c r="FZ82" i="5"/>
  <c r="GP82" i="5"/>
  <c r="HF82" i="5"/>
  <c r="HV82" i="5"/>
  <c r="IL82" i="5"/>
  <c r="JB82" i="5"/>
  <c r="FW82" i="5"/>
  <c r="GM82" i="5"/>
  <c r="HC82" i="5"/>
  <c r="HS82" i="5"/>
  <c r="II82" i="5"/>
  <c r="IY82" i="5"/>
  <c r="FT82" i="5"/>
  <c r="GJ82" i="5"/>
  <c r="GZ82" i="5"/>
  <c r="HP82" i="5"/>
  <c r="IF82" i="5"/>
  <c r="IV82" i="5"/>
  <c r="JL82" i="5"/>
  <c r="FU82" i="5"/>
  <c r="GK82" i="5"/>
  <c r="HA82" i="5"/>
  <c r="HQ82" i="5"/>
  <c r="IG82" i="5"/>
  <c r="IW82" i="5"/>
  <c r="JM82" i="5"/>
  <c r="GD82" i="5"/>
  <c r="GT82" i="5"/>
  <c r="HJ82" i="5"/>
  <c r="HZ82" i="5"/>
  <c r="IP82" i="5"/>
  <c r="JF82" i="5"/>
  <c r="GA82" i="5"/>
  <c r="GQ82" i="5"/>
  <c r="HG82" i="5"/>
  <c r="HW82" i="5"/>
  <c r="IM82" i="5"/>
  <c r="JC82" i="5"/>
  <c r="FX82" i="5"/>
  <c r="GN82" i="5"/>
  <c r="HD82" i="5"/>
  <c r="HT82" i="5"/>
  <c r="IJ82" i="5"/>
  <c r="IZ82" i="5"/>
  <c r="FQ83" i="5"/>
  <c r="FY82" i="5"/>
  <c r="JA82" i="5"/>
  <c r="GH82" i="5"/>
  <c r="HN82" i="5"/>
  <c r="IT82" i="5"/>
  <c r="JJ82" i="5"/>
  <c r="GU82" i="5"/>
  <c r="HK82" i="5"/>
  <c r="IQ82" i="5"/>
  <c r="JG82" i="5"/>
  <c r="GR82" i="5"/>
  <c r="HX82" i="5"/>
  <c r="JD82" i="5"/>
  <c r="GO82" i="5"/>
  <c r="HE82" i="5"/>
  <c r="HU82" i="5"/>
  <c r="IK82" i="5"/>
  <c r="FR82" i="5"/>
  <c r="GX82" i="5"/>
  <c r="ID82" i="5"/>
  <c r="GE82" i="5"/>
  <c r="IA82" i="5"/>
  <c r="GB82" i="5"/>
  <c r="HH82" i="5"/>
  <c r="IN82" i="5"/>
  <c r="J23" i="4"/>
  <c r="F24" i="4"/>
  <c r="H25" i="4"/>
  <c r="G25" i="4"/>
  <c r="C25" i="4"/>
  <c r="E25" i="4" s="1"/>
  <c r="P56" i="1"/>
  <c r="B25" i="4"/>
  <c r="D25" i="4" s="1"/>
  <c r="I25" i="4"/>
  <c r="A26" i="4"/>
  <c r="K24" i="4"/>
  <c r="J24" i="4"/>
  <c r="L22" i="4"/>
  <c r="Q53" i="1" s="1"/>
  <c r="K23" i="4"/>
  <c r="F23" i="4"/>
  <c r="FE82" i="5"/>
  <c r="FD83" i="5"/>
  <c r="FP83" i="5" l="1"/>
  <c r="GC83" i="5"/>
  <c r="GS83" i="5"/>
  <c r="HI83" i="5"/>
  <c r="HY83" i="5"/>
  <c r="IO83" i="5"/>
  <c r="JE83" i="5"/>
  <c r="FV83" i="5"/>
  <c r="GL83" i="5"/>
  <c r="HB83" i="5"/>
  <c r="HR83" i="5"/>
  <c r="IH83" i="5"/>
  <c r="IX83" i="5"/>
  <c r="FS83" i="5"/>
  <c r="GI83" i="5"/>
  <c r="GY83" i="5"/>
  <c r="HO83" i="5"/>
  <c r="IE83" i="5"/>
  <c r="IU83" i="5"/>
  <c r="JK83" i="5"/>
  <c r="GF83" i="5"/>
  <c r="GV83" i="5"/>
  <c r="HL83" i="5"/>
  <c r="IB83" i="5"/>
  <c r="IR83" i="5"/>
  <c r="JH83" i="5"/>
  <c r="GG83" i="5"/>
  <c r="GW83" i="5"/>
  <c r="HM83" i="5"/>
  <c r="IC83" i="5"/>
  <c r="IS83" i="5"/>
  <c r="JI83" i="5"/>
  <c r="FZ83" i="5"/>
  <c r="GP83" i="5"/>
  <c r="HF83" i="5"/>
  <c r="HV83" i="5"/>
  <c r="IL83" i="5"/>
  <c r="JB83" i="5"/>
  <c r="FW83" i="5"/>
  <c r="GM83" i="5"/>
  <c r="HC83" i="5"/>
  <c r="HS83" i="5"/>
  <c r="II83" i="5"/>
  <c r="IY83" i="5"/>
  <c r="FT83" i="5"/>
  <c r="GJ83" i="5"/>
  <c r="GZ83" i="5"/>
  <c r="HP83" i="5"/>
  <c r="IF83" i="5"/>
  <c r="IV83" i="5"/>
  <c r="JL83" i="5"/>
  <c r="FU83" i="5"/>
  <c r="GK83" i="5"/>
  <c r="HA83" i="5"/>
  <c r="HQ83" i="5"/>
  <c r="IG83" i="5"/>
  <c r="IW83" i="5"/>
  <c r="JM83" i="5"/>
  <c r="GD83" i="5"/>
  <c r="GT83" i="5"/>
  <c r="HJ83" i="5"/>
  <c r="HZ83" i="5"/>
  <c r="IP83" i="5"/>
  <c r="JF83" i="5"/>
  <c r="GA83" i="5"/>
  <c r="GQ83" i="5"/>
  <c r="HG83" i="5"/>
  <c r="HW83" i="5"/>
  <c r="IM83" i="5"/>
  <c r="JC83" i="5"/>
  <c r="FX83" i="5"/>
  <c r="GN83" i="5"/>
  <c r="HD83" i="5"/>
  <c r="HT83" i="5"/>
  <c r="IJ83" i="5"/>
  <c r="IZ83" i="5"/>
  <c r="FQ84" i="5"/>
  <c r="FY83" i="5"/>
  <c r="GO83" i="5"/>
  <c r="HE83" i="5"/>
  <c r="HU83" i="5"/>
  <c r="IK83" i="5"/>
  <c r="JA83" i="5"/>
  <c r="FR83" i="5"/>
  <c r="GH83" i="5"/>
  <c r="GX83" i="5"/>
  <c r="HN83" i="5"/>
  <c r="ID83" i="5"/>
  <c r="IT83" i="5"/>
  <c r="JJ83" i="5"/>
  <c r="GE83" i="5"/>
  <c r="GU83" i="5"/>
  <c r="HK83" i="5"/>
  <c r="IA83" i="5"/>
  <c r="IQ83" i="5"/>
  <c r="JG83" i="5"/>
  <c r="GB83" i="5"/>
  <c r="GR83" i="5"/>
  <c r="HH83" i="5"/>
  <c r="HX83" i="5"/>
  <c r="IN83" i="5"/>
  <c r="JD83" i="5"/>
  <c r="F25" i="4"/>
  <c r="L24" i="4"/>
  <c r="Q55" i="1" s="1"/>
  <c r="H26" i="4"/>
  <c r="P57" i="1"/>
  <c r="G26" i="4"/>
  <c r="C26" i="4"/>
  <c r="E26" i="4" s="1"/>
  <c r="B26" i="4"/>
  <c r="D26" i="4" s="1"/>
  <c r="I26" i="4"/>
  <c r="K25" i="4"/>
  <c r="J25" i="4"/>
  <c r="L23" i="4"/>
  <c r="Q54" i="1" s="1"/>
  <c r="FE83" i="5"/>
  <c r="FD84" i="5"/>
  <c r="FP84" i="5" l="1"/>
  <c r="GC84" i="5"/>
  <c r="GS84" i="5"/>
  <c r="HI84" i="5"/>
  <c r="HY84" i="5"/>
  <c r="IO84" i="5"/>
  <c r="JE84" i="5"/>
  <c r="FV84" i="5"/>
  <c r="GL84" i="5"/>
  <c r="HB84" i="5"/>
  <c r="HR84" i="5"/>
  <c r="IH84" i="5"/>
  <c r="IX84" i="5"/>
  <c r="FS84" i="5"/>
  <c r="GI84" i="5"/>
  <c r="GY84" i="5"/>
  <c r="HO84" i="5"/>
  <c r="IE84" i="5"/>
  <c r="IU84" i="5"/>
  <c r="JK84" i="5"/>
  <c r="GF84" i="5"/>
  <c r="GV84" i="5"/>
  <c r="HL84" i="5"/>
  <c r="IB84" i="5"/>
  <c r="IR84" i="5"/>
  <c r="JH84" i="5"/>
  <c r="GG84" i="5"/>
  <c r="GW84" i="5"/>
  <c r="HM84" i="5"/>
  <c r="IC84" i="5"/>
  <c r="IS84" i="5"/>
  <c r="JI84" i="5"/>
  <c r="FZ84" i="5"/>
  <c r="GP84" i="5"/>
  <c r="HF84" i="5"/>
  <c r="HV84" i="5"/>
  <c r="IL84" i="5"/>
  <c r="JB84" i="5"/>
  <c r="FW84" i="5"/>
  <c r="GM84" i="5"/>
  <c r="HC84" i="5"/>
  <c r="HS84" i="5"/>
  <c r="II84" i="5"/>
  <c r="IY84" i="5"/>
  <c r="FT84" i="5"/>
  <c r="GJ84" i="5"/>
  <c r="GZ84" i="5"/>
  <c r="HP84" i="5"/>
  <c r="IF84" i="5"/>
  <c r="IV84" i="5"/>
  <c r="JL84" i="5"/>
  <c r="FU84" i="5"/>
  <c r="GK84" i="5"/>
  <c r="HA84" i="5"/>
  <c r="HQ84" i="5"/>
  <c r="IG84" i="5"/>
  <c r="IW84" i="5"/>
  <c r="JM84" i="5"/>
  <c r="GD84" i="5"/>
  <c r="GT84" i="5"/>
  <c r="HJ84" i="5"/>
  <c r="HZ84" i="5"/>
  <c r="IP84" i="5"/>
  <c r="JF84" i="5"/>
  <c r="GA84" i="5"/>
  <c r="GQ84" i="5"/>
  <c r="HG84" i="5"/>
  <c r="HW84" i="5"/>
  <c r="IM84" i="5"/>
  <c r="JC84" i="5"/>
  <c r="FX84" i="5"/>
  <c r="GN84" i="5"/>
  <c r="HD84" i="5"/>
  <c r="HT84" i="5"/>
  <c r="IJ84" i="5"/>
  <c r="IZ84" i="5"/>
  <c r="FQ85" i="5"/>
  <c r="IK84" i="5"/>
  <c r="GH84" i="5"/>
  <c r="HN84" i="5"/>
  <c r="IT84" i="5"/>
  <c r="GE84" i="5"/>
  <c r="HK84" i="5"/>
  <c r="IQ84" i="5"/>
  <c r="GB84" i="5"/>
  <c r="HH84" i="5"/>
  <c r="IN84" i="5"/>
  <c r="FY84" i="5"/>
  <c r="GO84" i="5"/>
  <c r="HE84" i="5"/>
  <c r="HU84" i="5"/>
  <c r="JA84" i="5"/>
  <c r="FR84" i="5"/>
  <c r="GX84" i="5"/>
  <c r="ID84" i="5"/>
  <c r="JJ84" i="5"/>
  <c r="GU84" i="5"/>
  <c r="IA84" i="5"/>
  <c r="JG84" i="5"/>
  <c r="GR84" i="5"/>
  <c r="HX84" i="5"/>
  <c r="JD84" i="5"/>
  <c r="F26" i="4"/>
  <c r="K26" i="4"/>
  <c r="J26" i="4"/>
  <c r="L25" i="4"/>
  <c r="Q56" i="1" s="1"/>
  <c r="FE84" i="5"/>
  <c r="FD85" i="5"/>
  <c r="FP85" i="5" l="1"/>
  <c r="GC85" i="5"/>
  <c r="GS85" i="5"/>
  <c r="HI85" i="5"/>
  <c r="HY85" i="5"/>
  <c r="IO85" i="5"/>
  <c r="JE85" i="5"/>
  <c r="FV85" i="5"/>
  <c r="GL85" i="5"/>
  <c r="HB85" i="5"/>
  <c r="HR85" i="5"/>
  <c r="IH85" i="5"/>
  <c r="IX85" i="5"/>
  <c r="GI85" i="5"/>
  <c r="GY85" i="5"/>
  <c r="HO85" i="5"/>
  <c r="IU85" i="5"/>
  <c r="GF85" i="5"/>
  <c r="HL85" i="5"/>
  <c r="JH85" i="5"/>
  <c r="GG85" i="5"/>
  <c r="GW85" i="5"/>
  <c r="HM85" i="5"/>
  <c r="IC85" i="5"/>
  <c r="IS85" i="5"/>
  <c r="JI85" i="5"/>
  <c r="FZ85" i="5"/>
  <c r="GP85" i="5"/>
  <c r="HF85" i="5"/>
  <c r="HV85" i="5"/>
  <c r="IL85" i="5"/>
  <c r="JB85" i="5"/>
  <c r="FW85" i="5"/>
  <c r="GM85" i="5"/>
  <c r="HC85" i="5"/>
  <c r="HS85" i="5"/>
  <c r="II85" i="5"/>
  <c r="IY85" i="5"/>
  <c r="FT85" i="5"/>
  <c r="GJ85" i="5"/>
  <c r="GZ85" i="5"/>
  <c r="HP85" i="5"/>
  <c r="IF85" i="5"/>
  <c r="IV85" i="5"/>
  <c r="JL85" i="5"/>
  <c r="FU85" i="5"/>
  <c r="GK85" i="5"/>
  <c r="HA85" i="5"/>
  <c r="HQ85" i="5"/>
  <c r="IG85" i="5"/>
  <c r="IW85" i="5"/>
  <c r="JM85" i="5"/>
  <c r="GD85" i="5"/>
  <c r="GT85" i="5"/>
  <c r="HJ85" i="5"/>
  <c r="HZ85" i="5"/>
  <c r="IP85" i="5"/>
  <c r="JF85" i="5"/>
  <c r="GA85" i="5"/>
  <c r="GQ85" i="5"/>
  <c r="HG85" i="5"/>
  <c r="HW85" i="5"/>
  <c r="IM85" i="5"/>
  <c r="JC85" i="5"/>
  <c r="FX85" i="5"/>
  <c r="GN85" i="5"/>
  <c r="HD85" i="5"/>
  <c r="HT85" i="5"/>
  <c r="IJ85" i="5"/>
  <c r="IZ85" i="5"/>
  <c r="FQ86" i="5"/>
  <c r="FY85" i="5"/>
  <c r="GO85" i="5"/>
  <c r="HE85" i="5"/>
  <c r="HU85" i="5"/>
  <c r="IK85" i="5"/>
  <c r="JA85" i="5"/>
  <c r="FR85" i="5"/>
  <c r="GH85" i="5"/>
  <c r="GX85" i="5"/>
  <c r="HN85" i="5"/>
  <c r="ID85" i="5"/>
  <c r="IT85" i="5"/>
  <c r="JJ85" i="5"/>
  <c r="GE85" i="5"/>
  <c r="GU85" i="5"/>
  <c r="HK85" i="5"/>
  <c r="IA85" i="5"/>
  <c r="IQ85" i="5"/>
  <c r="JG85" i="5"/>
  <c r="GB85" i="5"/>
  <c r="GR85" i="5"/>
  <c r="HH85" i="5"/>
  <c r="HX85" i="5"/>
  <c r="IN85" i="5"/>
  <c r="JD85" i="5"/>
  <c r="FS85" i="5"/>
  <c r="IE85" i="5"/>
  <c r="JK85" i="5"/>
  <c r="GV85" i="5"/>
  <c r="IB85" i="5"/>
  <c r="IR85" i="5"/>
  <c r="L26" i="4"/>
  <c r="FE85" i="5"/>
  <c r="FD86" i="5"/>
  <c r="FP86" i="5" l="1"/>
  <c r="GC86" i="5"/>
  <c r="GS86" i="5"/>
  <c r="HI86" i="5"/>
  <c r="HY86" i="5"/>
  <c r="IO86" i="5"/>
  <c r="JE86" i="5"/>
  <c r="FV86" i="5"/>
  <c r="GL86" i="5"/>
  <c r="HB86" i="5"/>
  <c r="HR86" i="5"/>
  <c r="IH86" i="5"/>
  <c r="IX86" i="5"/>
  <c r="FS86" i="5"/>
  <c r="GI86" i="5"/>
  <c r="GY86" i="5"/>
  <c r="HO86" i="5"/>
  <c r="IE86" i="5"/>
  <c r="IU86" i="5"/>
  <c r="JK86" i="5"/>
  <c r="GF86" i="5"/>
  <c r="GV86" i="5"/>
  <c r="HL86" i="5"/>
  <c r="IB86" i="5"/>
  <c r="IR86" i="5"/>
  <c r="JH86" i="5"/>
  <c r="GG86" i="5"/>
  <c r="GW86" i="5"/>
  <c r="HM86" i="5"/>
  <c r="IC86" i="5"/>
  <c r="IS86" i="5"/>
  <c r="JI86" i="5"/>
  <c r="FZ86" i="5"/>
  <c r="GP86" i="5"/>
  <c r="HF86" i="5"/>
  <c r="HV86" i="5"/>
  <c r="IL86" i="5"/>
  <c r="JB86" i="5"/>
  <c r="FW86" i="5"/>
  <c r="GM86" i="5"/>
  <c r="HC86" i="5"/>
  <c r="HS86" i="5"/>
  <c r="II86" i="5"/>
  <c r="IY86" i="5"/>
  <c r="FT86" i="5"/>
  <c r="GJ86" i="5"/>
  <c r="GZ86" i="5"/>
  <c r="HP86" i="5"/>
  <c r="IF86" i="5"/>
  <c r="IV86" i="5"/>
  <c r="JL86" i="5"/>
  <c r="FU86" i="5"/>
  <c r="GK86" i="5"/>
  <c r="HA86" i="5"/>
  <c r="HQ86" i="5"/>
  <c r="IG86" i="5"/>
  <c r="IW86" i="5"/>
  <c r="JM86" i="5"/>
  <c r="GD86" i="5"/>
  <c r="GT86" i="5"/>
  <c r="HJ86" i="5"/>
  <c r="HZ86" i="5"/>
  <c r="IP86" i="5"/>
  <c r="JF86" i="5"/>
  <c r="GA86" i="5"/>
  <c r="GQ86" i="5"/>
  <c r="HG86" i="5"/>
  <c r="HW86" i="5"/>
  <c r="IM86" i="5"/>
  <c r="JC86" i="5"/>
  <c r="FX86" i="5"/>
  <c r="GN86" i="5"/>
  <c r="HD86" i="5"/>
  <c r="HT86" i="5"/>
  <c r="IJ86" i="5"/>
  <c r="IZ86" i="5"/>
  <c r="FQ87" i="5"/>
  <c r="FY86" i="5"/>
  <c r="GO86" i="5"/>
  <c r="HE86" i="5"/>
  <c r="HU86" i="5"/>
  <c r="IK86" i="5"/>
  <c r="JA86" i="5"/>
  <c r="FR86" i="5"/>
  <c r="GH86" i="5"/>
  <c r="GX86" i="5"/>
  <c r="HN86" i="5"/>
  <c r="ID86" i="5"/>
  <c r="IT86" i="5"/>
  <c r="JJ86" i="5"/>
  <c r="GE86" i="5"/>
  <c r="GU86" i="5"/>
  <c r="HK86" i="5"/>
  <c r="IA86" i="5"/>
  <c r="IQ86" i="5"/>
  <c r="JG86" i="5"/>
  <c r="GB86" i="5"/>
  <c r="GR86" i="5"/>
  <c r="HH86" i="5"/>
  <c r="HX86" i="5"/>
  <c r="IN86" i="5"/>
  <c r="JD86" i="5"/>
  <c r="Q57" i="1"/>
  <c r="Q58" i="1" s="1"/>
  <c r="FE86" i="5"/>
  <c r="FD87" i="5"/>
  <c r="FP87" i="5" l="1"/>
  <c r="GC87" i="5"/>
  <c r="GS87" i="5"/>
  <c r="HI87" i="5"/>
  <c r="HY87" i="5"/>
  <c r="IO87" i="5"/>
  <c r="JE87" i="5"/>
  <c r="FV87" i="5"/>
  <c r="GL87" i="5"/>
  <c r="HB87" i="5"/>
  <c r="HR87" i="5"/>
  <c r="IH87" i="5"/>
  <c r="IX87" i="5"/>
  <c r="FS87" i="5"/>
  <c r="GI87" i="5"/>
  <c r="GY87" i="5"/>
  <c r="HO87" i="5"/>
  <c r="IE87" i="5"/>
  <c r="IU87" i="5"/>
  <c r="JK87" i="5"/>
  <c r="GF87" i="5"/>
  <c r="HL87" i="5"/>
  <c r="IR87" i="5"/>
  <c r="GG87" i="5"/>
  <c r="GW87" i="5"/>
  <c r="HM87" i="5"/>
  <c r="IC87" i="5"/>
  <c r="IS87" i="5"/>
  <c r="JI87" i="5"/>
  <c r="FZ87" i="5"/>
  <c r="GP87" i="5"/>
  <c r="HF87" i="5"/>
  <c r="HV87" i="5"/>
  <c r="IL87" i="5"/>
  <c r="JB87" i="5"/>
  <c r="FW87" i="5"/>
  <c r="GM87" i="5"/>
  <c r="HC87" i="5"/>
  <c r="HS87" i="5"/>
  <c r="II87" i="5"/>
  <c r="IY87" i="5"/>
  <c r="FT87" i="5"/>
  <c r="GJ87" i="5"/>
  <c r="GZ87" i="5"/>
  <c r="HP87" i="5"/>
  <c r="IF87" i="5"/>
  <c r="IV87" i="5"/>
  <c r="JL87" i="5"/>
  <c r="FU87" i="5"/>
  <c r="GK87" i="5"/>
  <c r="HA87" i="5"/>
  <c r="HQ87" i="5"/>
  <c r="IG87" i="5"/>
  <c r="IW87" i="5"/>
  <c r="JM87" i="5"/>
  <c r="GD87" i="5"/>
  <c r="GT87" i="5"/>
  <c r="HJ87" i="5"/>
  <c r="HZ87" i="5"/>
  <c r="IP87" i="5"/>
  <c r="JF87" i="5"/>
  <c r="GA87" i="5"/>
  <c r="GQ87" i="5"/>
  <c r="HG87" i="5"/>
  <c r="HW87" i="5"/>
  <c r="IM87" i="5"/>
  <c r="JC87" i="5"/>
  <c r="FX87" i="5"/>
  <c r="GN87" i="5"/>
  <c r="HD87" i="5"/>
  <c r="HT87" i="5"/>
  <c r="IJ87" i="5"/>
  <c r="IZ87" i="5"/>
  <c r="FQ88" i="5"/>
  <c r="JA87" i="5"/>
  <c r="GX87" i="5"/>
  <c r="ID87" i="5"/>
  <c r="JJ87" i="5"/>
  <c r="GU87" i="5"/>
  <c r="IA87" i="5"/>
  <c r="JG87" i="5"/>
  <c r="GR87" i="5"/>
  <c r="HX87" i="5"/>
  <c r="JD87" i="5"/>
  <c r="FY87" i="5"/>
  <c r="GO87" i="5"/>
  <c r="HE87" i="5"/>
  <c r="HU87" i="5"/>
  <c r="IK87" i="5"/>
  <c r="FR87" i="5"/>
  <c r="GH87" i="5"/>
  <c r="HN87" i="5"/>
  <c r="IT87" i="5"/>
  <c r="GE87" i="5"/>
  <c r="HK87" i="5"/>
  <c r="IQ87" i="5"/>
  <c r="GB87" i="5"/>
  <c r="HH87" i="5"/>
  <c r="IN87" i="5"/>
  <c r="GV87" i="5"/>
  <c r="IB87" i="5"/>
  <c r="JH87" i="5"/>
  <c r="FE87" i="5"/>
  <c r="FD88" i="5"/>
  <c r="FP88" i="5" l="1"/>
  <c r="GC88" i="5"/>
  <c r="GS88" i="5"/>
  <c r="HI88" i="5"/>
  <c r="HY88" i="5"/>
  <c r="IO88" i="5"/>
  <c r="JE88" i="5"/>
  <c r="FV88" i="5"/>
  <c r="GL88" i="5"/>
  <c r="HB88" i="5"/>
  <c r="HR88" i="5"/>
  <c r="IH88" i="5"/>
  <c r="IX88" i="5"/>
  <c r="FS88" i="5"/>
  <c r="GI88" i="5"/>
  <c r="GY88" i="5"/>
  <c r="HO88" i="5"/>
  <c r="IE88" i="5"/>
  <c r="IU88" i="5"/>
  <c r="JK88" i="5"/>
  <c r="GF88" i="5"/>
  <c r="GV88" i="5"/>
  <c r="HL88" i="5"/>
  <c r="IB88" i="5"/>
  <c r="IR88" i="5"/>
  <c r="JH88" i="5"/>
  <c r="GG88" i="5"/>
  <c r="GW88" i="5"/>
  <c r="HM88" i="5"/>
  <c r="IC88" i="5"/>
  <c r="IS88" i="5"/>
  <c r="JI88" i="5"/>
  <c r="FZ88" i="5"/>
  <c r="GP88" i="5"/>
  <c r="HF88" i="5"/>
  <c r="HV88" i="5"/>
  <c r="IL88" i="5"/>
  <c r="JB88" i="5"/>
  <c r="FW88" i="5"/>
  <c r="GM88" i="5"/>
  <c r="HC88" i="5"/>
  <c r="HS88" i="5"/>
  <c r="II88" i="5"/>
  <c r="IY88" i="5"/>
  <c r="FT88" i="5"/>
  <c r="GJ88" i="5"/>
  <c r="GZ88" i="5"/>
  <c r="HP88" i="5"/>
  <c r="IF88" i="5"/>
  <c r="IV88" i="5"/>
  <c r="JL88" i="5"/>
  <c r="FU88" i="5"/>
  <c r="GK88" i="5"/>
  <c r="HA88" i="5"/>
  <c r="HQ88" i="5"/>
  <c r="IG88" i="5"/>
  <c r="IW88" i="5"/>
  <c r="JM88" i="5"/>
  <c r="GD88" i="5"/>
  <c r="GT88" i="5"/>
  <c r="HJ88" i="5"/>
  <c r="HZ88" i="5"/>
  <c r="IP88" i="5"/>
  <c r="JF88" i="5"/>
  <c r="GA88" i="5"/>
  <c r="GQ88" i="5"/>
  <c r="HG88" i="5"/>
  <c r="HW88" i="5"/>
  <c r="IM88" i="5"/>
  <c r="JC88" i="5"/>
  <c r="FX88" i="5"/>
  <c r="GN88" i="5"/>
  <c r="HD88" i="5"/>
  <c r="HT88" i="5"/>
  <c r="IJ88" i="5"/>
  <c r="IZ88" i="5"/>
  <c r="FQ89" i="5"/>
  <c r="FY88" i="5"/>
  <c r="GO88" i="5"/>
  <c r="HE88" i="5"/>
  <c r="HU88" i="5"/>
  <c r="IK88" i="5"/>
  <c r="JA88" i="5"/>
  <c r="FR88" i="5"/>
  <c r="GH88" i="5"/>
  <c r="GX88" i="5"/>
  <c r="HN88" i="5"/>
  <c r="ID88" i="5"/>
  <c r="IT88" i="5"/>
  <c r="JJ88" i="5"/>
  <c r="GE88" i="5"/>
  <c r="GU88" i="5"/>
  <c r="HK88" i="5"/>
  <c r="IA88" i="5"/>
  <c r="IQ88" i="5"/>
  <c r="JG88" i="5"/>
  <c r="GB88" i="5"/>
  <c r="GR88" i="5"/>
  <c r="HH88" i="5"/>
  <c r="HX88" i="5"/>
  <c r="IN88" i="5"/>
  <c r="JD88" i="5"/>
  <c r="FE88" i="5"/>
  <c r="FD89" i="5"/>
  <c r="FP89" i="5" l="1"/>
  <c r="GC89" i="5"/>
  <c r="GS89" i="5"/>
  <c r="HI89" i="5"/>
  <c r="HY89" i="5"/>
  <c r="IO89" i="5"/>
  <c r="JE89" i="5"/>
  <c r="FV89" i="5"/>
  <c r="GL89" i="5"/>
  <c r="HB89" i="5"/>
  <c r="HR89" i="5"/>
  <c r="IH89" i="5"/>
  <c r="IX89" i="5"/>
  <c r="FS89" i="5"/>
  <c r="GI89" i="5"/>
  <c r="GY89" i="5"/>
  <c r="HO89" i="5"/>
  <c r="IE89" i="5"/>
  <c r="IU89" i="5"/>
  <c r="JK89" i="5"/>
  <c r="GF89" i="5"/>
  <c r="GV89" i="5"/>
  <c r="HL89" i="5"/>
  <c r="IB89" i="5"/>
  <c r="IR89" i="5"/>
  <c r="JH89" i="5"/>
  <c r="GG89" i="5"/>
  <c r="GW89" i="5"/>
  <c r="HM89" i="5"/>
  <c r="IC89" i="5"/>
  <c r="IS89" i="5"/>
  <c r="JI89" i="5"/>
  <c r="FZ89" i="5"/>
  <c r="GP89" i="5"/>
  <c r="HF89" i="5"/>
  <c r="HV89" i="5"/>
  <c r="IL89" i="5"/>
  <c r="JB89" i="5"/>
  <c r="FW89" i="5"/>
  <c r="GM89" i="5"/>
  <c r="HC89" i="5"/>
  <c r="HS89" i="5"/>
  <c r="II89" i="5"/>
  <c r="IY89" i="5"/>
  <c r="FT89" i="5"/>
  <c r="GJ89" i="5"/>
  <c r="GZ89" i="5"/>
  <c r="HP89" i="5"/>
  <c r="IF89" i="5"/>
  <c r="IV89" i="5"/>
  <c r="JL89" i="5"/>
  <c r="FU89" i="5"/>
  <c r="GK89" i="5"/>
  <c r="HA89" i="5"/>
  <c r="HQ89" i="5"/>
  <c r="IG89" i="5"/>
  <c r="IW89" i="5"/>
  <c r="JM89" i="5"/>
  <c r="GD89" i="5"/>
  <c r="GT89" i="5"/>
  <c r="HJ89" i="5"/>
  <c r="HZ89" i="5"/>
  <c r="IP89" i="5"/>
  <c r="JF89" i="5"/>
  <c r="GA89" i="5"/>
  <c r="GQ89" i="5"/>
  <c r="HG89" i="5"/>
  <c r="HW89" i="5"/>
  <c r="IM89" i="5"/>
  <c r="JC89" i="5"/>
  <c r="FX89" i="5"/>
  <c r="GN89" i="5"/>
  <c r="HD89" i="5"/>
  <c r="HT89" i="5"/>
  <c r="IJ89" i="5"/>
  <c r="IZ89" i="5"/>
  <c r="FQ90" i="5"/>
  <c r="FY89" i="5"/>
  <c r="JA89" i="5"/>
  <c r="GH89" i="5"/>
  <c r="GX89" i="5"/>
  <c r="ID89" i="5"/>
  <c r="JJ89" i="5"/>
  <c r="GU89" i="5"/>
  <c r="IA89" i="5"/>
  <c r="JG89" i="5"/>
  <c r="GR89" i="5"/>
  <c r="HX89" i="5"/>
  <c r="IN89" i="5"/>
  <c r="GO89" i="5"/>
  <c r="HE89" i="5"/>
  <c r="HU89" i="5"/>
  <c r="IK89" i="5"/>
  <c r="FR89" i="5"/>
  <c r="HN89" i="5"/>
  <c r="IT89" i="5"/>
  <c r="GE89" i="5"/>
  <c r="HK89" i="5"/>
  <c r="IQ89" i="5"/>
  <c r="GB89" i="5"/>
  <c r="HH89" i="5"/>
  <c r="JD89" i="5"/>
  <c r="FE89" i="5"/>
  <c r="FD90" i="5"/>
  <c r="FP90" i="5" l="1"/>
  <c r="GC90" i="5"/>
  <c r="GS90" i="5"/>
  <c r="HI90" i="5"/>
  <c r="HY90" i="5"/>
  <c r="IO90" i="5"/>
  <c r="JE90" i="5"/>
  <c r="FV90" i="5"/>
  <c r="GL90" i="5"/>
  <c r="HB90" i="5"/>
  <c r="HR90" i="5"/>
  <c r="FW90" i="5"/>
  <c r="GM90" i="5"/>
  <c r="HC90" i="5"/>
  <c r="HS90" i="5"/>
  <c r="GB90" i="5"/>
  <c r="GR90" i="5"/>
  <c r="HH90" i="5"/>
  <c r="HX90" i="5"/>
  <c r="IN90" i="5"/>
  <c r="JD90" i="5"/>
  <c r="II90" i="5"/>
  <c r="ID90" i="5"/>
  <c r="JJ90" i="5"/>
  <c r="JC90" i="5"/>
  <c r="IX90" i="5"/>
  <c r="GG90" i="5"/>
  <c r="GW90" i="5"/>
  <c r="HM90" i="5"/>
  <c r="IC90" i="5"/>
  <c r="IS90" i="5"/>
  <c r="JI90" i="5"/>
  <c r="FZ90" i="5"/>
  <c r="GP90" i="5"/>
  <c r="HF90" i="5"/>
  <c r="HV90" i="5"/>
  <c r="GA90" i="5"/>
  <c r="GQ90" i="5"/>
  <c r="HG90" i="5"/>
  <c r="HW90" i="5"/>
  <c r="GF90" i="5"/>
  <c r="GV90" i="5"/>
  <c r="HL90" i="5"/>
  <c r="IB90" i="5"/>
  <c r="IR90" i="5"/>
  <c r="JH90" i="5"/>
  <c r="IQ90" i="5"/>
  <c r="IL90" i="5"/>
  <c r="IE90" i="5"/>
  <c r="JK90" i="5"/>
  <c r="JF90" i="5"/>
  <c r="FU90" i="5"/>
  <c r="GK90" i="5"/>
  <c r="HA90" i="5"/>
  <c r="HQ90" i="5"/>
  <c r="IG90" i="5"/>
  <c r="IW90" i="5"/>
  <c r="JM90" i="5"/>
  <c r="GD90" i="5"/>
  <c r="GT90" i="5"/>
  <c r="HJ90" i="5"/>
  <c r="HZ90" i="5"/>
  <c r="GE90" i="5"/>
  <c r="GU90" i="5"/>
  <c r="HK90" i="5"/>
  <c r="FT90" i="5"/>
  <c r="GJ90" i="5"/>
  <c r="GZ90" i="5"/>
  <c r="HP90" i="5"/>
  <c r="IF90" i="5"/>
  <c r="IV90" i="5"/>
  <c r="JL90" i="5"/>
  <c r="IY90" i="5"/>
  <c r="IT90" i="5"/>
  <c r="IM90" i="5"/>
  <c r="IH90" i="5"/>
  <c r="FQ91" i="5"/>
  <c r="FY90" i="5"/>
  <c r="GO90" i="5"/>
  <c r="HE90" i="5"/>
  <c r="HU90" i="5"/>
  <c r="IK90" i="5"/>
  <c r="JA90" i="5"/>
  <c r="FR90" i="5"/>
  <c r="GH90" i="5"/>
  <c r="GX90" i="5"/>
  <c r="HN90" i="5"/>
  <c r="FS90" i="5"/>
  <c r="GI90" i="5"/>
  <c r="GY90" i="5"/>
  <c r="HO90" i="5"/>
  <c r="FX90" i="5"/>
  <c r="GN90" i="5"/>
  <c r="HD90" i="5"/>
  <c r="HT90" i="5"/>
  <c r="IJ90" i="5"/>
  <c r="IZ90" i="5"/>
  <c r="IA90" i="5"/>
  <c r="JG90" i="5"/>
  <c r="JB90" i="5"/>
  <c r="IU90" i="5"/>
  <c r="IP90" i="5"/>
  <c r="FE90" i="5"/>
  <c r="FD91" i="5"/>
  <c r="FP91" i="5" l="1"/>
  <c r="GC91" i="5"/>
  <c r="GS91" i="5"/>
  <c r="HI91" i="5"/>
  <c r="HY91" i="5"/>
  <c r="IO91" i="5"/>
  <c r="JE91" i="5"/>
  <c r="FX91" i="5"/>
  <c r="GN91" i="5"/>
  <c r="HD91" i="5"/>
  <c r="HT91" i="5"/>
  <c r="IJ91" i="5"/>
  <c r="IZ91" i="5"/>
  <c r="GA91" i="5"/>
  <c r="HG91" i="5"/>
  <c r="IM91" i="5"/>
  <c r="FV91" i="5"/>
  <c r="HB91" i="5"/>
  <c r="IH91" i="5"/>
  <c r="JL91" i="5"/>
  <c r="GU91" i="5"/>
  <c r="IA91" i="5"/>
  <c r="JG91" i="5"/>
  <c r="GP91" i="5"/>
  <c r="HV91" i="5"/>
  <c r="JB91" i="5"/>
  <c r="GG91" i="5"/>
  <c r="GW91" i="5"/>
  <c r="HM91" i="5"/>
  <c r="IC91" i="5"/>
  <c r="IS91" i="5"/>
  <c r="JI91" i="5"/>
  <c r="GB91" i="5"/>
  <c r="GR91" i="5"/>
  <c r="HH91" i="5"/>
  <c r="HX91" i="5"/>
  <c r="IN91" i="5"/>
  <c r="JD91" i="5"/>
  <c r="GI91" i="5"/>
  <c r="HO91" i="5"/>
  <c r="IU91" i="5"/>
  <c r="GD91" i="5"/>
  <c r="HJ91" i="5"/>
  <c r="IP91" i="5"/>
  <c r="FW91" i="5"/>
  <c r="HC91" i="5"/>
  <c r="II91" i="5"/>
  <c r="FR91" i="5"/>
  <c r="GX91" i="5"/>
  <c r="ID91" i="5"/>
  <c r="JJ91" i="5"/>
  <c r="FU91" i="5"/>
  <c r="GK91" i="5"/>
  <c r="HA91" i="5"/>
  <c r="HQ91" i="5"/>
  <c r="IG91" i="5"/>
  <c r="IW91" i="5"/>
  <c r="JM91" i="5"/>
  <c r="GF91" i="5"/>
  <c r="GV91" i="5"/>
  <c r="HL91" i="5"/>
  <c r="IB91" i="5"/>
  <c r="IR91" i="5"/>
  <c r="JH91" i="5"/>
  <c r="GQ91" i="5"/>
  <c r="HW91" i="5"/>
  <c r="JC91" i="5"/>
  <c r="GL91" i="5"/>
  <c r="HR91" i="5"/>
  <c r="IX91" i="5"/>
  <c r="GE91" i="5"/>
  <c r="HK91" i="5"/>
  <c r="IQ91" i="5"/>
  <c r="FZ91" i="5"/>
  <c r="HF91" i="5"/>
  <c r="IL91" i="5"/>
  <c r="FQ92" i="5"/>
  <c r="FY91" i="5"/>
  <c r="GO91" i="5"/>
  <c r="HE91" i="5"/>
  <c r="HU91" i="5"/>
  <c r="IK91" i="5"/>
  <c r="JA91" i="5"/>
  <c r="FT91" i="5"/>
  <c r="GJ91" i="5"/>
  <c r="GZ91" i="5"/>
  <c r="HP91" i="5"/>
  <c r="IF91" i="5"/>
  <c r="IV91" i="5"/>
  <c r="FS91" i="5"/>
  <c r="GY91" i="5"/>
  <c r="IE91" i="5"/>
  <c r="JK91" i="5"/>
  <c r="GT91" i="5"/>
  <c r="HZ91" i="5"/>
  <c r="JF91" i="5"/>
  <c r="GM91" i="5"/>
  <c r="HS91" i="5"/>
  <c r="IY91" i="5"/>
  <c r="GH91" i="5"/>
  <c r="HN91" i="5"/>
  <c r="IT91" i="5"/>
  <c r="FE91" i="5"/>
  <c r="FD92" i="5"/>
  <c r="FP92" i="5" l="1"/>
  <c r="GC92" i="5"/>
  <c r="GS92" i="5"/>
  <c r="HI92" i="5"/>
  <c r="HY92" i="5"/>
  <c r="IO92" i="5"/>
  <c r="JE92" i="5"/>
  <c r="FZ92" i="5"/>
  <c r="GU92" i="5"/>
  <c r="HP92" i="5"/>
  <c r="IL92" i="5"/>
  <c r="JG92" i="5"/>
  <c r="GF92" i="5"/>
  <c r="HB92" i="5"/>
  <c r="HW92" i="5"/>
  <c r="IR92" i="5"/>
  <c r="FR92" i="5"/>
  <c r="GM92" i="5"/>
  <c r="HH92" i="5"/>
  <c r="ID92" i="5"/>
  <c r="IY92" i="5"/>
  <c r="FX92" i="5"/>
  <c r="GT92" i="5"/>
  <c r="HO92" i="5"/>
  <c r="IJ92" i="5"/>
  <c r="JF92" i="5"/>
  <c r="GG92" i="5"/>
  <c r="GW92" i="5"/>
  <c r="HM92" i="5"/>
  <c r="IC92" i="5"/>
  <c r="IS92" i="5"/>
  <c r="JI92" i="5"/>
  <c r="GE92" i="5"/>
  <c r="GZ92" i="5"/>
  <c r="HV92" i="5"/>
  <c r="IQ92" i="5"/>
  <c r="JL92" i="5"/>
  <c r="GL92" i="5"/>
  <c r="HG92" i="5"/>
  <c r="IB92" i="5"/>
  <c r="IX92" i="5"/>
  <c r="FW92" i="5"/>
  <c r="GR92" i="5"/>
  <c r="HN92" i="5"/>
  <c r="II92" i="5"/>
  <c r="JD92" i="5"/>
  <c r="GD92" i="5"/>
  <c r="GY92" i="5"/>
  <c r="HT92" i="5"/>
  <c r="IP92" i="5"/>
  <c r="JK92" i="5"/>
  <c r="FU92" i="5"/>
  <c r="GK92" i="5"/>
  <c r="HA92" i="5"/>
  <c r="HQ92" i="5"/>
  <c r="IG92" i="5"/>
  <c r="IW92" i="5"/>
  <c r="JM92" i="5"/>
  <c r="GJ92" i="5"/>
  <c r="HF92" i="5"/>
  <c r="IA92" i="5"/>
  <c r="IV92" i="5"/>
  <c r="FV92" i="5"/>
  <c r="GQ92" i="5"/>
  <c r="HL92" i="5"/>
  <c r="IH92" i="5"/>
  <c r="JC92" i="5"/>
  <c r="GB92" i="5"/>
  <c r="GX92" i="5"/>
  <c r="HS92" i="5"/>
  <c r="IN92" i="5"/>
  <c r="JJ92" i="5"/>
  <c r="GI92" i="5"/>
  <c r="HD92" i="5"/>
  <c r="HZ92" i="5"/>
  <c r="IU92" i="5"/>
  <c r="FQ93" i="5"/>
  <c r="FY92" i="5"/>
  <c r="GO92" i="5"/>
  <c r="HE92" i="5"/>
  <c r="HU92" i="5"/>
  <c r="IK92" i="5"/>
  <c r="JA92" i="5"/>
  <c r="FT92" i="5"/>
  <c r="GP92" i="5"/>
  <c r="HK92" i="5"/>
  <c r="IF92" i="5"/>
  <c r="JB92" i="5"/>
  <c r="GA92" i="5"/>
  <c r="GV92" i="5"/>
  <c r="HR92" i="5"/>
  <c r="IM92" i="5"/>
  <c r="JH92" i="5"/>
  <c r="GH92" i="5"/>
  <c r="HC92" i="5"/>
  <c r="HX92" i="5"/>
  <c r="IT92" i="5"/>
  <c r="FS92" i="5"/>
  <c r="GN92" i="5"/>
  <c r="HJ92" i="5"/>
  <c r="IE92" i="5"/>
  <c r="IZ92" i="5"/>
  <c r="FE92" i="5"/>
  <c r="FD93" i="5"/>
  <c r="FP93" i="5" l="1"/>
  <c r="GC93" i="5"/>
  <c r="GS93" i="5"/>
  <c r="HI93" i="5"/>
  <c r="HY93" i="5"/>
  <c r="IO93" i="5"/>
  <c r="JE93" i="5"/>
  <c r="GA93" i="5"/>
  <c r="GV93" i="5"/>
  <c r="HR93" i="5"/>
  <c r="IM93" i="5"/>
  <c r="JH93" i="5"/>
  <c r="GH93" i="5"/>
  <c r="HC93" i="5"/>
  <c r="HX93" i="5"/>
  <c r="IT93" i="5"/>
  <c r="FS93" i="5"/>
  <c r="GN93" i="5"/>
  <c r="HJ93" i="5"/>
  <c r="IE93" i="5"/>
  <c r="IZ93" i="5"/>
  <c r="FZ93" i="5"/>
  <c r="GU93" i="5"/>
  <c r="HP93" i="5"/>
  <c r="IL93" i="5"/>
  <c r="JG93" i="5"/>
  <c r="GG93" i="5"/>
  <c r="GW93" i="5"/>
  <c r="HM93" i="5"/>
  <c r="IC93" i="5"/>
  <c r="IS93" i="5"/>
  <c r="JI93" i="5"/>
  <c r="GF93" i="5"/>
  <c r="HB93" i="5"/>
  <c r="HW93" i="5"/>
  <c r="IR93" i="5"/>
  <c r="FR93" i="5"/>
  <c r="GM93" i="5"/>
  <c r="HH93" i="5"/>
  <c r="ID93" i="5"/>
  <c r="IY93" i="5"/>
  <c r="FX93" i="5"/>
  <c r="GT93" i="5"/>
  <c r="HO93" i="5"/>
  <c r="IJ93" i="5"/>
  <c r="JF93" i="5"/>
  <c r="GE93" i="5"/>
  <c r="GZ93" i="5"/>
  <c r="HV93" i="5"/>
  <c r="IQ93" i="5"/>
  <c r="JL93" i="5"/>
  <c r="FU93" i="5"/>
  <c r="GK93" i="5"/>
  <c r="HA93" i="5"/>
  <c r="HQ93" i="5"/>
  <c r="IG93" i="5"/>
  <c r="IW93" i="5"/>
  <c r="JM93" i="5"/>
  <c r="GL93" i="5"/>
  <c r="HG93" i="5"/>
  <c r="IB93" i="5"/>
  <c r="IX93" i="5"/>
  <c r="FW93" i="5"/>
  <c r="GR93" i="5"/>
  <c r="HN93" i="5"/>
  <c r="II93" i="5"/>
  <c r="JD93" i="5"/>
  <c r="GD93" i="5"/>
  <c r="GY93" i="5"/>
  <c r="HT93" i="5"/>
  <c r="IP93" i="5"/>
  <c r="JK93" i="5"/>
  <c r="GJ93" i="5"/>
  <c r="HF93" i="5"/>
  <c r="IA93" i="5"/>
  <c r="IV93" i="5"/>
  <c r="FQ94" i="5"/>
  <c r="FY93" i="5"/>
  <c r="GO93" i="5"/>
  <c r="HE93" i="5"/>
  <c r="HU93" i="5"/>
  <c r="IK93" i="5"/>
  <c r="JA93" i="5"/>
  <c r="FV93" i="5"/>
  <c r="GQ93" i="5"/>
  <c r="HL93" i="5"/>
  <c r="IH93" i="5"/>
  <c r="JC93" i="5"/>
  <c r="GB93" i="5"/>
  <c r="GX93" i="5"/>
  <c r="HS93" i="5"/>
  <c r="IN93" i="5"/>
  <c r="JJ93" i="5"/>
  <c r="GI93" i="5"/>
  <c r="HD93" i="5"/>
  <c r="HZ93" i="5"/>
  <c r="IU93" i="5"/>
  <c r="FT93" i="5"/>
  <c r="GP93" i="5"/>
  <c r="HK93" i="5"/>
  <c r="IF93" i="5"/>
  <c r="JB93" i="5"/>
  <c r="FE93" i="5"/>
  <c r="FD94" i="5"/>
  <c r="FP94" i="5" l="1"/>
  <c r="GC94" i="5"/>
  <c r="GS94" i="5"/>
  <c r="HI94" i="5"/>
  <c r="HY94" i="5"/>
  <c r="IO94" i="5"/>
  <c r="JE94" i="5"/>
  <c r="FW94" i="5"/>
  <c r="GR94" i="5"/>
  <c r="HN94" i="5"/>
  <c r="II94" i="5"/>
  <c r="JD94" i="5"/>
  <c r="GD94" i="5"/>
  <c r="GY94" i="5"/>
  <c r="HT94" i="5"/>
  <c r="IP94" i="5"/>
  <c r="JK94" i="5"/>
  <c r="GJ94" i="5"/>
  <c r="HF94" i="5"/>
  <c r="IA94" i="5"/>
  <c r="IV94" i="5"/>
  <c r="FV94" i="5"/>
  <c r="GQ94" i="5"/>
  <c r="HL94" i="5"/>
  <c r="IH94" i="5"/>
  <c r="JC94" i="5"/>
  <c r="GG94" i="5"/>
  <c r="GW94" i="5"/>
  <c r="HM94" i="5"/>
  <c r="IC94" i="5"/>
  <c r="IS94" i="5"/>
  <c r="JI94" i="5"/>
  <c r="GB94" i="5"/>
  <c r="GX94" i="5"/>
  <c r="HS94" i="5"/>
  <c r="IN94" i="5"/>
  <c r="JJ94" i="5"/>
  <c r="GI94" i="5"/>
  <c r="HD94" i="5"/>
  <c r="HZ94" i="5"/>
  <c r="IU94" i="5"/>
  <c r="FT94" i="5"/>
  <c r="GP94" i="5"/>
  <c r="HK94" i="5"/>
  <c r="IF94" i="5"/>
  <c r="JB94" i="5"/>
  <c r="GA94" i="5"/>
  <c r="GV94" i="5"/>
  <c r="HR94" i="5"/>
  <c r="IM94" i="5"/>
  <c r="JH94" i="5"/>
  <c r="FU94" i="5"/>
  <c r="GK94" i="5"/>
  <c r="HA94" i="5"/>
  <c r="HQ94" i="5"/>
  <c r="IG94" i="5"/>
  <c r="IW94" i="5"/>
  <c r="JM94" i="5"/>
  <c r="GH94" i="5"/>
  <c r="HC94" i="5"/>
  <c r="HX94" i="5"/>
  <c r="IT94" i="5"/>
  <c r="FS94" i="5"/>
  <c r="GN94" i="5"/>
  <c r="HJ94" i="5"/>
  <c r="IE94" i="5"/>
  <c r="IZ94" i="5"/>
  <c r="FZ94" i="5"/>
  <c r="GU94" i="5"/>
  <c r="HP94" i="5"/>
  <c r="IL94" i="5"/>
  <c r="JG94" i="5"/>
  <c r="GF94" i="5"/>
  <c r="HB94" i="5"/>
  <c r="HW94" i="5"/>
  <c r="IR94" i="5"/>
  <c r="FQ95" i="5"/>
  <c r="FY94" i="5"/>
  <c r="GO94" i="5"/>
  <c r="HE94" i="5"/>
  <c r="HU94" i="5"/>
  <c r="IK94" i="5"/>
  <c r="JA94" i="5"/>
  <c r="FR94" i="5"/>
  <c r="GM94" i="5"/>
  <c r="HH94" i="5"/>
  <c r="ID94" i="5"/>
  <c r="IY94" i="5"/>
  <c r="FX94" i="5"/>
  <c r="GT94" i="5"/>
  <c r="HO94" i="5"/>
  <c r="IJ94" i="5"/>
  <c r="JF94" i="5"/>
  <c r="GE94" i="5"/>
  <c r="GZ94" i="5"/>
  <c r="HV94" i="5"/>
  <c r="IQ94" i="5"/>
  <c r="JL94" i="5"/>
  <c r="GL94" i="5"/>
  <c r="HG94" i="5"/>
  <c r="IB94" i="5"/>
  <c r="IX94" i="5"/>
  <c r="FE94" i="5"/>
  <c r="FD95" i="5"/>
  <c r="FP95" i="5" l="1"/>
  <c r="GC95" i="5"/>
  <c r="GS95" i="5"/>
  <c r="HI95" i="5"/>
  <c r="HY95" i="5"/>
  <c r="IO95" i="5"/>
  <c r="JE95" i="5"/>
  <c r="FX95" i="5"/>
  <c r="GT95" i="5"/>
  <c r="HO95" i="5"/>
  <c r="IJ95" i="5"/>
  <c r="JF95" i="5"/>
  <c r="GE95" i="5"/>
  <c r="GZ95" i="5"/>
  <c r="HV95" i="5"/>
  <c r="IQ95" i="5"/>
  <c r="JL95" i="5"/>
  <c r="GL95" i="5"/>
  <c r="HG95" i="5"/>
  <c r="IB95" i="5"/>
  <c r="IX95" i="5"/>
  <c r="FW95" i="5"/>
  <c r="GR95" i="5"/>
  <c r="HN95" i="5"/>
  <c r="II95" i="5"/>
  <c r="JD95" i="5"/>
  <c r="GG95" i="5"/>
  <c r="GW95" i="5"/>
  <c r="HM95" i="5"/>
  <c r="IC95" i="5"/>
  <c r="IS95" i="5"/>
  <c r="JI95" i="5"/>
  <c r="GD95" i="5"/>
  <c r="GY95" i="5"/>
  <c r="HT95" i="5"/>
  <c r="IP95" i="5"/>
  <c r="JK95" i="5"/>
  <c r="GJ95" i="5"/>
  <c r="HF95" i="5"/>
  <c r="IA95" i="5"/>
  <c r="IV95" i="5"/>
  <c r="FV95" i="5"/>
  <c r="GQ95" i="5"/>
  <c r="HL95" i="5"/>
  <c r="IH95" i="5"/>
  <c r="JC95" i="5"/>
  <c r="GB95" i="5"/>
  <c r="GX95" i="5"/>
  <c r="HS95" i="5"/>
  <c r="IN95" i="5"/>
  <c r="JJ95" i="5"/>
  <c r="FY95" i="5"/>
  <c r="GO95" i="5"/>
  <c r="HE95" i="5"/>
  <c r="HU95" i="5"/>
  <c r="JA95" i="5"/>
  <c r="FS95" i="5"/>
  <c r="GN95" i="5"/>
  <c r="HJ95" i="5"/>
  <c r="IZ95" i="5"/>
  <c r="FZ95" i="5"/>
  <c r="GU95" i="5"/>
  <c r="IL95" i="5"/>
  <c r="GF95" i="5"/>
  <c r="HW95" i="5"/>
  <c r="IR95" i="5"/>
  <c r="GM95" i="5"/>
  <c r="ID95" i="5"/>
  <c r="FU95" i="5"/>
  <c r="GK95" i="5"/>
  <c r="HA95" i="5"/>
  <c r="HQ95" i="5"/>
  <c r="IG95" i="5"/>
  <c r="IW95" i="5"/>
  <c r="JM95" i="5"/>
  <c r="GI95" i="5"/>
  <c r="HD95" i="5"/>
  <c r="HZ95" i="5"/>
  <c r="IU95" i="5"/>
  <c r="FT95" i="5"/>
  <c r="GP95" i="5"/>
  <c r="HK95" i="5"/>
  <c r="IF95" i="5"/>
  <c r="JB95" i="5"/>
  <c r="GA95" i="5"/>
  <c r="GV95" i="5"/>
  <c r="HR95" i="5"/>
  <c r="IM95" i="5"/>
  <c r="JH95" i="5"/>
  <c r="GH95" i="5"/>
  <c r="HC95" i="5"/>
  <c r="HX95" i="5"/>
  <c r="IT95" i="5"/>
  <c r="FQ96" i="5"/>
  <c r="IK95" i="5"/>
  <c r="IE95" i="5"/>
  <c r="HP95" i="5"/>
  <c r="JG95" i="5"/>
  <c r="HB95" i="5"/>
  <c r="FR95" i="5"/>
  <c r="HH95" i="5"/>
  <c r="IY95" i="5"/>
  <c r="FE95" i="5"/>
  <c r="FD96" i="5"/>
  <c r="FP96" i="5" l="1"/>
  <c r="GC96" i="5"/>
  <c r="GS96" i="5"/>
  <c r="HI96" i="5"/>
  <c r="HY96" i="5"/>
  <c r="IO96" i="5"/>
  <c r="FT96" i="5"/>
  <c r="GP96" i="5"/>
  <c r="HK96" i="5"/>
  <c r="IF96" i="5"/>
  <c r="JB96" i="5"/>
  <c r="GA96" i="5"/>
  <c r="GV96" i="5"/>
  <c r="HR96" i="5"/>
  <c r="IM96" i="5"/>
  <c r="JG96" i="5"/>
  <c r="GB96" i="5"/>
  <c r="GX96" i="5"/>
  <c r="HS96" i="5"/>
  <c r="IN96" i="5"/>
  <c r="JH96" i="5"/>
  <c r="GD96" i="5"/>
  <c r="GY96" i="5"/>
  <c r="HT96" i="5"/>
  <c r="IP96" i="5"/>
  <c r="JI96" i="5"/>
  <c r="GG96" i="5"/>
  <c r="GW96" i="5"/>
  <c r="HM96" i="5"/>
  <c r="IC96" i="5"/>
  <c r="IS96" i="5"/>
  <c r="FZ96" i="5"/>
  <c r="GU96" i="5"/>
  <c r="HP96" i="5"/>
  <c r="IL96" i="5"/>
  <c r="JF96" i="5"/>
  <c r="GF96" i="5"/>
  <c r="HB96" i="5"/>
  <c r="HW96" i="5"/>
  <c r="IR96" i="5"/>
  <c r="JK96" i="5"/>
  <c r="GH96" i="5"/>
  <c r="HC96" i="5"/>
  <c r="HX96" i="5"/>
  <c r="IT96" i="5"/>
  <c r="JL96" i="5"/>
  <c r="GI96" i="5"/>
  <c r="HD96" i="5"/>
  <c r="HZ96" i="5"/>
  <c r="IU96" i="5"/>
  <c r="JM96" i="5"/>
  <c r="FU96" i="5"/>
  <c r="GK96" i="5"/>
  <c r="HA96" i="5"/>
  <c r="HQ96" i="5"/>
  <c r="IG96" i="5"/>
  <c r="IW96" i="5"/>
  <c r="GE96" i="5"/>
  <c r="GZ96" i="5"/>
  <c r="HV96" i="5"/>
  <c r="IQ96" i="5"/>
  <c r="JJ96" i="5"/>
  <c r="GL96" i="5"/>
  <c r="HG96" i="5"/>
  <c r="IB96" i="5"/>
  <c r="IX96" i="5"/>
  <c r="FR96" i="5"/>
  <c r="GM96" i="5"/>
  <c r="HH96" i="5"/>
  <c r="ID96" i="5"/>
  <c r="IY96" i="5"/>
  <c r="FS96" i="5"/>
  <c r="GN96" i="5"/>
  <c r="HJ96" i="5"/>
  <c r="IE96" i="5"/>
  <c r="IZ96" i="5"/>
  <c r="FQ97" i="5"/>
  <c r="FY96" i="5"/>
  <c r="GO96" i="5"/>
  <c r="HE96" i="5"/>
  <c r="HU96" i="5"/>
  <c r="IK96" i="5"/>
  <c r="JA96" i="5"/>
  <c r="GJ96" i="5"/>
  <c r="HF96" i="5"/>
  <c r="IA96" i="5"/>
  <c r="IV96" i="5"/>
  <c r="FV96" i="5"/>
  <c r="GQ96" i="5"/>
  <c r="HL96" i="5"/>
  <c r="IH96" i="5"/>
  <c r="JC96" i="5"/>
  <c r="FW96" i="5"/>
  <c r="GR96" i="5"/>
  <c r="HN96" i="5"/>
  <c r="II96" i="5"/>
  <c r="JD96" i="5"/>
  <c r="FX96" i="5"/>
  <c r="GT96" i="5"/>
  <c r="HO96" i="5"/>
  <c r="IJ96" i="5"/>
  <c r="JE96" i="5"/>
  <c r="FE96" i="5"/>
  <c r="FD97" i="5"/>
  <c r="FP97" i="5" l="1"/>
  <c r="FZ97" i="5"/>
  <c r="GP97" i="5"/>
  <c r="HF97" i="5"/>
  <c r="HV97" i="5"/>
  <c r="IL97" i="5"/>
  <c r="JB97" i="5"/>
  <c r="FW97" i="5"/>
  <c r="GM97" i="5"/>
  <c r="HC97" i="5"/>
  <c r="HS97" i="5"/>
  <c r="II97" i="5"/>
  <c r="IY97" i="5"/>
  <c r="FT97" i="5"/>
  <c r="GJ97" i="5"/>
  <c r="GZ97" i="5"/>
  <c r="HP97" i="5"/>
  <c r="IF97" i="5"/>
  <c r="IV97" i="5"/>
  <c r="JL97" i="5"/>
  <c r="GG97" i="5"/>
  <c r="GW97" i="5"/>
  <c r="HM97" i="5"/>
  <c r="IC97" i="5"/>
  <c r="IS97" i="5"/>
  <c r="JI97" i="5"/>
  <c r="GD97" i="5"/>
  <c r="GT97" i="5"/>
  <c r="HJ97" i="5"/>
  <c r="HZ97" i="5"/>
  <c r="IP97" i="5"/>
  <c r="JF97" i="5"/>
  <c r="GA97" i="5"/>
  <c r="GQ97" i="5"/>
  <c r="HG97" i="5"/>
  <c r="HW97" i="5"/>
  <c r="IM97" i="5"/>
  <c r="JC97" i="5"/>
  <c r="FX97" i="5"/>
  <c r="GN97" i="5"/>
  <c r="HD97" i="5"/>
  <c r="HT97" i="5"/>
  <c r="IJ97" i="5"/>
  <c r="IZ97" i="5"/>
  <c r="FU97" i="5"/>
  <c r="GK97" i="5"/>
  <c r="HA97" i="5"/>
  <c r="HQ97" i="5"/>
  <c r="IG97" i="5"/>
  <c r="IW97" i="5"/>
  <c r="JM97" i="5"/>
  <c r="FR97" i="5"/>
  <c r="GH97" i="5"/>
  <c r="GX97" i="5"/>
  <c r="HN97" i="5"/>
  <c r="ID97" i="5"/>
  <c r="IT97" i="5"/>
  <c r="JJ97" i="5"/>
  <c r="GE97" i="5"/>
  <c r="GU97" i="5"/>
  <c r="HK97" i="5"/>
  <c r="IA97" i="5"/>
  <c r="IQ97" i="5"/>
  <c r="JG97" i="5"/>
  <c r="GB97" i="5"/>
  <c r="GR97" i="5"/>
  <c r="HH97" i="5"/>
  <c r="HX97" i="5"/>
  <c r="IN97" i="5"/>
  <c r="JD97" i="5"/>
  <c r="FY97" i="5"/>
  <c r="GO97" i="5"/>
  <c r="HE97" i="5"/>
  <c r="HU97" i="5"/>
  <c r="IK97" i="5"/>
  <c r="JA97" i="5"/>
  <c r="FQ98" i="5"/>
  <c r="FV97" i="5"/>
  <c r="GL97" i="5"/>
  <c r="HB97" i="5"/>
  <c r="HR97" i="5"/>
  <c r="IH97" i="5"/>
  <c r="IX97" i="5"/>
  <c r="FS97" i="5"/>
  <c r="GI97" i="5"/>
  <c r="GY97" i="5"/>
  <c r="HO97" i="5"/>
  <c r="IE97" i="5"/>
  <c r="IU97" i="5"/>
  <c r="JK97" i="5"/>
  <c r="GF97" i="5"/>
  <c r="GV97" i="5"/>
  <c r="HL97" i="5"/>
  <c r="IB97" i="5"/>
  <c r="IR97" i="5"/>
  <c r="JH97" i="5"/>
  <c r="GC97" i="5"/>
  <c r="GS97" i="5"/>
  <c r="HI97" i="5"/>
  <c r="HY97" i="5"/>
  <c r="IO97" i="5"/>
  <c r="JE97" i="5"/>
  <c r="FE97" i="5"/>
  <c r="FD98" i="5"/>
  <c r="FP98" i="5" l="1"/>
  <c r="FZ98" i="5"/>
  <c r="GP98" i="5"/>
  <c r="HF98" i="5"/>
  <c r="HV98" i="5"/>
  <c r="IL98" i="5"/>
  <c r="JB98" i="5"/>
  <c r="FW98" i="5"/>
  <c r="GM98" i="5"/>
  <c r="HC98" i="5"/>
  <c r="HS98" i="5"/>
  <c r="II98" i="5"/>
  <c r="IY98" i="5"/>
  <c r="FT98" i="5"/>
  <c r="GJ98" i="5"/>
  <c r="GZ98" i="5"/>
  <c r="HP98" i="5"/>
  <c r="IF98" i="5"/>
  <c r="IV98" i="5"/>
  <c r="JL98" i="5"/>
  <c r="GG98" i="5"/>
  <c r="GW98" i="5"/>
  <c r="HM98" i="5"/>
  <c r="IC98" i="5"/>
  <c r="IS98" i="5"/>
  <c r="JI98" i="5"/>
  <c r="GD98" i="5"/>
  <c r="GT98" i="5"/>
  <c r="HJ98" i="5"/>
  <c r="HZ98" i="5"/>
  <c r="IP98" i="5"/>
  <c r="JF98" i="5"/>
  <c r="GA98" i="5"/>
  <c r="GQ98" i="5"/>
  <c r="HG98" i="5"/>
  <c r="HW98" i="5"/>
  <c r="IM98" i="5"/>
  <c r="JC98" i="5"/>
  <c r="FX98" i="5"/>
  <c r="GN98" i="5"/>
  <c r="HD98" i="5"/>
  <c r="HT98" i="5"/>
  <c r="IJ98" i="5"/>
  <c r="IZ98" i="5"/>
  <c r="FU98" i="5"/>
  <c r="GK98" i="5"/>
  <c r="HA98" i="5"/>
  <c r="HQ98" i="5"/>
  <c r="IG98" i="5"/>
  <c r="IW98" i="5"/>
  <c r="JM98" i="5"/>
  <c r="FR98" i="5"/>
  <c r="GH98" i="5"/>
  <c r="GX98" i="5"/>
  <c r="HN98" i="5"/>
  <c r="ID98" i="5"/>
  <c r="IT98" i="5"/>
  <c r="JJ98" i="5"/>
  <c r="GE98" i="5"/>
  <c r="GU98" i="5"/>
  <c r="HK98" i="5"/>
  <c r="IA98" i="5"/>
  <c r="IQ98" i="5"/>
  <c r="JG98" i="5"/>
  <c r="GB98" i="5"/>
  <c r="GR98" i="5"/>
  <c r="HH98" i="5"/>
  <c r="HX98" i="5"/>
  <c r="IN98" i="5"/>
  <c r="JD98" i="5"/>
  <c r="FY98" i="5"/>
  <c r="GO98" i="5"/>
  <c r="HE98" i="5"/>
  <c r="HU98" i="5"/>
  <c r="IK98" i="5"/>
  <c r="JA98" i="5"/>
  <c r="FQ99" i="5"/>
  <c r="FV98" i="5"/>
  <c r="GL98" i="5"/>
  <c r="HB98" i="5"/>
  <c r="HR98" i="5"/>
  <c r="IH98" i="5"/>
  <c r="IX98" i="5"/>
  <c r="FS98" i="5"/>
  <c r="GI98" i="5"/>
  <c r="GY98" i="5"/>
  <c r="HO98" i="5"/>
  <c r="IE98" i="5"/>
  <c r="IU98" i="5"/>
  <c r="JK98" i="5"/>
  <c r="GF98" i="5"/>
  <c r="GV98" i="5"/>
  <c r="HL98" i="5"/>
  <c r="IB98" i="5"/>
  <c r="IR98" i="5"/>
  <c r="JH98" i="5"/>
  <c r="GC98" i="5"/>
  <c r="GS98" i="5"/>
  <c r="HI98" i="5"/>
  <c r="HY98" i="5"/>
  <c r="IO98" i="5"/>
  <c r="JE98" i="5"/>
  <c r="FE98" i="5"/>
  <c r="FD99" i="5"/>
  <c r="FP99" i="5" l="1"/>
  <c r="FZ99" i="5"/>
  <c r="GP99" i="5"/>
  <c r="HF99" i="5"/>
  <c r="HV99" i="5"/>
  <c r="IL99" i="5"/>
  <c r="JB99" i="5"/>
  <c r="FW99" i="5"/>
  <c r="GM99" i="5"/>
  <c r="HC99" i="5"/>
  <c r="HS99" i="5"/>
  <c r="II99" i="5"/>
  <c r="IY99" i="5"/>
  <c r="FT99" i="5"/>
  <c r="GJ99" i="5"/>
  <c r="GZ99" i="5"/>
  <c r="HP99" i="5"/>
  <c r="IF99" i="5"/>
  <c r="IV99" i="5"/>
  <c r="JL99" i="5"/>
  <c r="GG99" i="5"/>
  <c r="GW99" i="5"/>
  <c r="HM99" i="5"/>
  <c r="IC99" i="5"/>
  <c r="IS99" i="5"/>
  <c r="JI99" i="5"/>
  <c r="GD99" i="5"/>
  <c r="GT99" i="5"/>
  <c r="HJ99" i="5"/>
  <c r="HZ99" i="5"/>
  <c r="IP99" i="5"/>
  <c r="JF99" i="5"/>
  <c r="GA99" i="5"/>
  <c r="GQ99" i="5"/>
  <c r="HG99" i="5"/>
  <c r="HW99" i="5"/>
  <c r="IM99" i="5"/>
  <c r="JC99" i="5"/>
  <c r="FX99" i="5"/>
  <c r="GN99" i="5"/>
  <c r="HD99" i="5"/>
  <c r="HT99" i="5"/>
  <c r="IJ99" i="5"/>
  <c r="IZ99" i="5"/>
  <c r="FU99" i="5"/>
  <c r="GK99" i="5"/>
  <c r="HA99" i="5"/>
  <c r="HQ99" i="5"/>
  <c r="IG99" i="5"/>
  <c r="IW99" i="5"/>
  <c r="JM99" i="5"/>
  <c r="FR99" i="5"/>
  <c r="GH99" i="5"/>
  <c r="GX99" i="5"/>
  <c r="HN99" i="5"/>
  <c r="ID99" i="5"/>
  <c r="IT99" i="5"/>
  <c r="JJ99" i="5"/>
  <c r="GE99" i="5"/>
  <c r="GU99" i="5"/>
  <c r="HK99" i="5"/>
  <c r="IA99" i="5"/>
  <c r="IQ99" i="5"/>
  <c r="JG99" i="5"/>
  <c r="GB99" i="5"/>
  <c r="GR99" i="5"/>
  <c r="HH99" i="5"/>
  <c r="HX99" i="5"/>
  <c r="IN99" i="5"/>
  <c r="JD99" i="5"/>
  <c r="FY99" i="5"/>
  <c r="GO99" i="5"/>
  <c r="HE99" i="5"/>
  <c r="HU99" i="5"/>
  <c r="IK99" i="5"/>
  <c r="JA99" i="5"/>
  <c r="FQ100" i="5"/>
  <c r="FV99" i="5"/>
  <c r="GL99" i="5"/>
  <c r="HB99" i="5"/>
  <c r="HR99" i="5"/>
  <c r="IH99" i="5"/>
  <c r="IX99" i="5"/>
  <c r="FS99" i="5"/>
  <c r="GI99" i="5"/>
  <c r="GY99" i="5"/>
  <c r="HO99" i="5"/>
  <c r="IE99" i="5"/>
  <c r="IU99" i="5"/>
  <c r="JK99" i="5"/>
  <c r="GF99" i="5"/>
  <c r="GV99" i="5"/>
  <c r="HL99" i="5"/>
  <c r="IB99" i="5"/>
  <c r="IR99" i="5"/>
  <c r="JH99" i="5"/>
  <c r="GC99" i="5"/>
  <c r="GS99" i="5"/>
  <c r="HI99" i="5"/>
  <c r="HY99" i="5"/>
  <c r="IO99" i="5"/>
  <c r="JE99" i="5"/>
  <c r="FE99" i="5"/>
  <c r="FD100" i="5"/>
  <c r="FP100" i="5" l="1"/>
  <c r="FZ100" i="5"/>
  <c r="GP100" i="5"/>
  <c r="HF100" i="5"/>
  <c r="HV100" i="5"/>
  <c r="IL100" i="5"/>
  <c r="JB100" i="5"/>
  <c r="FW100" i="5"/>
  <c r="GM100" i="5"/>
  <c r="HC100" i="5"/>
  <c r="HS100" i="5"/>
  <c r="II100" i="5"/>
  <c r="IY100" i="5"/>
  <c r="FT100" i="5"/>
  <c r="GJ100" i="5"/>
  <c r="GZ100" i="5"/>
  <c r="HP100" i="5"/>
  <c r="IF100" i="5"/>
  <c r="IV100" i="5"/>
  <c r="JL100" i="5"/>
  <c r="GG100" i="5"/>
  <c r="GW100" i="5"/>
  <c r="HM100" i="5"/>
  <c r="IC100" i="5"/>
  <c r="IS100" i="5"/>
  <c r="JI100" i="5"/>
  <c r="GD100" i="5"/>
  <c r="GT100" i="5"/>
  <c r="HJ100" i="5"/>
  <c r="HZ100" i="5"/>
  <c r="IP100" i="5"/>
  <c r="JF100" i="5"/>
  <c r="GA100" i="5"/>
  <c r="GQ100" i="5"/>
  <c r="HG100" i="5"/>
  <c r="HW100" i="5"/>
  <c r="IM100" i="5"/>
  <c r="JC100" i="5"/>
  <c r="FX100" i="5"/>
  <c r="GN100" i="5"/>
  <c r="HD100" i="5"/>
  <c r="HT100" i="5"/>
  <c r="IJ100" i="5"/>
  <c r="IZ100" i="5"/>
  <c r="FU100" i="5"/>
  <c r="GK100" i="5"/>
  <c r="HA100" i="5"/>
  <c r="HQ100" i="5"/>
  <c r="IG100" i="5"/>
  <c r="IW100" i="5"/>
  <c r="JM100" i="5"/>
  <c r="FR100" i="5"/>
  <c r="GH100" i="5"/>
  <c r="GX100" i="5"/>
  <c r="HN100" i="5"/>
  <c r="ID100" i="5"/>
  <c r="IT100" i="5"/>
  <c r="JJ100" i="5"/>
  <c r="GE100" i="5"/>
  <c r="GU100" i="5"/>
  <c r="HK100" i="5"/>
  <c r="IA100" i="5"/>
  <c r="IQ100" i="5"/>
  <c r="JG100" i="5"/>
  <c r="GB100" i="5"/>
  <c r="GR100" i="5"/>
  <c r="HH100" i="5"/>
  <c r="HX100" i="5"/>
  <c r="IN100" i="5"/>
  <c r="JD100" i="5"/>
  <c r="FY100" i="5"/>
  <c r="GO100" i="5"/>
  <c r="HE100" i="5"/>
  <c r="HU100" i="5"/>
  <c r="IK100" i="5"/>
  <c r="JA100" i="5"/>
  <c r="FQ101" i="5"/>
  <c r="FV100" i="5"/>
  <c r="GL100" i="5"/>
  <c r="HB100" i="5"/>
  <c r="HR100" i="5"/>
  <c r="IH100" i="5"/>
  <c r="IX100" i="5"/>
  <c r="FS100" i="5"/>
  <c r="GI100" i="5"/>
  <c r="GY100" i="5"/>
  <c r="HO100" i="5"/>
  <c r="IE100" i="5"/>
  <c r="IU100" i="5"/>
  <c r="JK100" i="5"/>
  <c r="GF100" i="5"/>
  <c r="GV100" i="5"/>
  <c r="HL100" i="5"/>
  <c r="IB100" i="5"/>
  <c r="IR100" i="5"/>
  <c r="JH100" i="5"/>
  <c r="GC100" i="5"/>
  <c r="GS100" i="5"/>
  <c r="HI100" i="5"/>
  <c r="HY100" i="5"/>
  <c r="IO100" i="5"/>
  <c r="JE100" i="5"/>
  <c r="FE100" i="5"/>
  <c r="FD101" i="5"/>
  <c r="FR101" i="5" l="1"/>
  <c r="GH101" i="5"/>
  <c r="GX101" i="5"/>
  <c r="HN101" i="5"/>
  <c r="ID101" i="5"/>
  <c r="IT101" i="5"/>
  <c r="JJ101" i="5"/>
  <c r="GE101" i="5"/>
  <c r="GU101" i="5"/>
  <c r="HK101" i="5"/>
  <c r="IA101" i="5"/>
  <c r="IQ101" i="5"/>
  <c r="JG101" i="5"/>
  <c r="GB101" i="5"/>
  <c r="GR101" i="5"/>
  <c r="HH101" i="5"/>
  <c r="HX101" i="5"/>
  <c r="IN101" i="5"/>
  <c r="JD101" i="5"/>
  <c r="FY101" i="5"/>
  <c r="GO101" i="5"/>
  <c r="HE101" i="5"/>
  <c r="HU101" i="5"/>
  <c r="IK101" i="5"/>
  <c r="JA101" i="5"/>
  <c r="FV101" i="5"/>
  <c r="GL101" i="5"/>
  <c r="HB101" i="5"/>
  <c r="HR101" i="5"/>
  <c r="IH101" i="5"/>
  <c r="IX101" i="5"/>
  <c r="FS101" i="5"/>
  <c r="GI101" i="5"/>
  <c r="GY101" i="5"/>
  <c r="HO101" i="5"/>
  <c r="IE101" i="5"/>
  <c r="IU101" i="5"/>
  <c r="JK101" i="5"/>
  <c r="GF101" i="5"/>
  <c r="GV101" i="5"/>
  <c r="HL101" i="5"/>
  <c r="IB101" i="5"/>
  <c r="IR101" i="5"/>
  <c r="JH101" i="5"/>
  <c r="GC101" i="5"/>
  <c r="GS101" i="5"/>
  <c r="HI101" i="5"/>
  <c r="HY101" i="5"/>
  <c r="IO101" i="5"/>
  <c r="JE101" i="5"/>
  <c r="FQ102" i="5"/>
  <c r="FZ101" i="5"/>
  <c r="GP101" i="5"/>
  <c r="HF101" i="5"/>
  <c r="HV101" i="5"/>
  <c r="IL101" i="5"/>
  <c r="JB101" i="5"/>
  <c r="FW101" i="5"/>
  <c r="GM101" i="5"/>
  <c r="HC101" i="5"/>
  <c r="HS101" i="5"/>
  <c r="II101" i="5"/>
  <c r="IY101" i="5"/>
  <c r="FT101" i="5"/>
  <c r="GJ101" i="5"/>
  <c r="GZ101" i="5"/>
  <c r="HP101" i="5"/>
  <c r="IF101" i="5"/>
  <c r="IV101" i="5"/>
  <c r="JL101" i="5"/>
  <c r="GG101" i="5"/>
  <c r="GW101" i="5"/>
  <c r="HM101" i="5"/>
  <c r="IC101" i="5"/>
  <c r="IS101" i="5"/>
  <c r="JI101" i="5"/>
  <c r="FP101" i="5"/>
  <c r="GD101" i="5"/>
  <c r="GT101" i="5"/>
  <c r="HJ101" i="5"/>
  <c r="HZ101" i="5"/>
  <c r="IP101" i="5"/>
  <c r="JF101" i="5"/>
  <c r="GA101" i="5"/>
  <c r="GQ101" i="5"/>
  <c r="HG101" i="5"/>
  <c r="HW101" i="5"/>
  <c r="IM101" i="5"/>
  <c r="JC101" i="5"/>
  <c r="FX101" i="5"/>
  <c r="GN101" i="5"/>
  <c r="HD101" i="5"/>
  <c r="HT101" i="5"/>
  <c r="IJ101" i="5"/>
  <c r="IZ101" i="5"/>
  <c r="FU101" i="5"/>
  <c r="GK101" i="5"/>
  <c r="HA101" i="5"/>
  <c r="HQ101" i="5"/>
  <c r="IG101" i="5"/>
  <c r="IW101" i="5"/>
  <c r="JM101" i="5"/>
  <c r="FE101" i="5"/>
  <c r="FD102" i="5"/>
  <c r="FP102" i="5" l="1"/>
  <c r="HH102" i="5"/>
  <c r="FY102" i="5"/>
  <c r="HA102" i="5"/>
  <c r="FX102" i="5"/>
  <c r="GO102" i="5"/>
  <c r="JG102" i="5"/>
  <c r="GK102" i="5"/>
  <c r="JC102" i="5"/>
  <c r="IC102" i="5"/>
  <c r="JL102" i="5"/>
  <c r="GZ102" i="5"/>
  <c r="HS102" i="5"/>
  <c r="HY102" i="5"/>
  <c r="JH102" i="5"/>
  <c r="GV102" i="5"/>
  <c r="GY102" i="5"/>
  <c r="FW102" i="5"/>
  <c r="IE102" i="5"/>
  <c r="IL102" i="5"/>
  <c r="HC102" i="5"/>
  <c r="GT102" i="5"/>
  <c r="HB102" i="5"/>
  <c r="IA102" i="5"/>
  <c r="JJ102" i="5"/>
  <c r="GX102" i="5"/>
  <c r="FQ103" i="5"/>
  <c r="IM102" i="5"/>
  <c r="FU102" i="5"/>
  <c r="II102" i="5"/>
  <c r="JD102" i="5"/>
  <c r="GA102" i="5"/>
  <c r="IZ102" i="5"/>
  <c r="JB102" i="5"/>
  <c r="HM102" i="5"/>
  <c r="IV102" i="5"/>
  <c r="GJ102" i="5"/>
  <c r="HV102" i="5"/>
  <c r="HI102" i="5"/>
  <c r="IR102" i="5"/>
  <c r="GF102" i="5"/>
  <c r="GP102" i="5"/>
  <c r="IP102" i="5"/>
  <c r="HG102" i="5"/>
  <c r="HF102" i="5"/>
  <c r="GI102" i="5"/>
  <c r="IX102" i="5"/>
  <c r="GL102" i="5"/>
  <c r="HK102" i="5"/>
  <c r="IT102" i="5"/>
  <c r="GH102" i="5"/>
  <c r="IK102" i="5"/>
  <c r="HE102" i="5"/>
  <c r="JM102" i="5"/>
  <c r="IJ102" i="5"/>
  <c r="JA102" i="5"/>
  <c r="HX102" i="5"/>
  <c r="IW102" i="5"/>
  <c r="HT102" i="5"/>
  <c r="JI102" i="5"/>
  <c r="GW102" i="5"/>
  <c r="IF102" i="5"/>
  <c r="FT102" i="5"/>
  <c r="JE102" i="5"/>
  <c r="GS102" i="5"/>
  <c r="IB102" i="5"/>
  <c r="JK102" i="5"/>
  <c r="HO102" i="5"/>
  <c r="HJ102" i="5"/>
  <c r="GM102" i="5"/>
  <c r="FZ102" i="5"/>
  <c r="JF102" i="5"/>
  <c r="IH102" i="5"/>
  <c r="FV102" i="5"/>
  <c r="GU102" i="5"/>
  <c r="ID102" i="5"/>
  <c r="FR102" i="5"/>
  <c r="IN102" i="5"/>
  <c r="GB102" i="5"/>
  <c r="IG102" i="5"/>
  <c r="HD102" i="5"/>
  <c r="HU102" i="5"/>
  <c r="GR102" i="5"/>
  <c r="HQ102" i="5"/>
  <c r="GN102" i="5"/>
  <c r="IS102" i="5"/>
  <c r="GG102" i="5"/>
  <c r="HP102" i="5"/>
  <c r="IY102" i="5"/>
  <c r="IO102" i="5"/>
  <c r="GC102" i="5"/>
  <c r="HL102" i="5"/>
  <c r="IU102" i="5"/>
  <c r="GQ102" i="5"/>
  <c r="GD102" i="5"/>
  <c r="FS102" i="5"/>
  <c r="HW102" i="5"/>
  <c r="HZ102" i="5"/>
  <c r="HR102" i="5"/>
  <c r="IQ102" i="5"/>
  <c r="GE102" i="5"/>
  <c r="HN102" i="5"/>
  <c r="FE102" i="5"/>
  <c r="FD103" i="5"/>
  <c r="FP103" i="5" l="1"/>
  <c r="IC103" i="5"/>
  <c r="HM103" i="5"/>
  <c r="JB103" i="5"/>
  <c r="IF103" i="5"/>
  <c r="FZ103" i="5"/>
  <c r="IY103" i="5"/>
  <c r="IO103" i="5"/>
  <c r="GC103" i="5"/>
  <c r="HL103" i="5"/>
  <c r="IU103" i="5"/>
  <c r="GI103" i="5"/>
  <c r="HR103" i="5"/>
  <c r="FQ104" i="5"/>
  <c r="HE103" i="5"/>
  <c r="IN103" i="5"/>
  <c r="GB103" i="5"/>
  <c r="HK103" i="5"/>
  <c r="IT103" i="5"/>
  <c r="GH103" i="5"/>
  <c r="IG103" i="5"/>
  <c r="FU103" i="5"/>
  <c r="HD103" i="5"/>
  <c r="IM103" i="5"/>
  <c r="GA103" i="5"/>
  <c r="HJ103" i="5"/>
  <c r="FW103" i="5"/>
  <c r="IV103" i="5"/>
  <c r="GP103" i="5"/>
  <c r="FT103" i="5"/>
  <c r="IS103" i="5"/>
  <c r="GM103" i="5"/>
  <c r="HY103" i="5"/>
  <c r="JH103" i="5"/>
  <c r="GV103" i="5"/>
  <c r="IE103" i="5"/>
  <c r="FS103" i="5"/>
  <c r="HB103" i="5"/>
  <c r="JA103" i="5"/>
  <c r="GO103" i="5"/>
  <c r="HX103" i="5"/>
  <c r="JG103" i="5"/>
  <c r="GU103" i="5"/>
  <c r="ID103" i="5"/>
  <c r="FR103" i="5"/>
  <c r="HQ103" i="5"/>
  <c r="IZ103" i="5"/>
  <c r="GN103" i="5"/>
  <c r="HW103" i="5"/>
  <c r="JF103" i="5"/>
  <c r="GT103" i="5"/>
  <c r="GZ103" i="5"/>
  <c r="JL103" i="5"/>
  <c r="GJ103" i="5"/>
  <c r="JI103" i="5"/>
  <c r="HC103" i="5"/>
  <c r="GG103" i="5"/>
  <c r="HV103" i="5"/>
  <c r="HI103" i="5"/>
  <c r="IR103" i="5"/>
  <c r="GF103" i="5"/>
  <c r="HO103" i="5"/>
  <c r="IX103" i="5"/>
  <c r="GL103" i="5"/>
  <c r="IK103" i="5"/>
  <c r="FY103" i="5"/>
  <c r="HH103" i="5"/>
  <c r="IQ103" i="5"/>
  <c r="GE103" i="5"/>
  <c r="HN103" i="5"/>
  <c r="JM103" i="5"/>
  <c r="HA103" i="5"/>
  <c r="IJ103" i="5"/>
  <c r="FX103" i="5"/>
  <c r="HG103" i="5"/>
  <c r="IP103" i="5"/>
  <c r="GD103" i="5"/>
  <c r="II103" i="5"/>
  <c r="HF103" i="5"/>
  <c r="HS103" i="5"/>
  <c r="GW103" i="5"/>
  <c r="IL103" i="5"/>
  <c r="HP103" i="5"/>
  <c r="JE103" i="5"/>
  <c r="GS103" i="5"/>
  <c r="IB103" i="5"/>
  <c r="JK103" i="5"/>
  <c r="GY103" i="5"/>
  <c r="IH103" i="5"/>
  <c r="FV103" i="5"/>
  <c r="HU103" i="5"/>
  <c r="JD103" i="5"/>
  <c r="GR103" i="5"/>
  <c r="IA103" i="5"/>
  <c r="JJ103" i="5"/>
  <c r="GX103" i="5"/>
  <c r="IW103" i="5"/>
  <c r="GK103" i="5"/>
  <c r="HT103" i="5"/>
  <c r="JC103" i="5"/>
  <c r="GQ103" i="5"/>
  <c r="HZ103" i="5"/>
  <c r="FE103" i="5"/>
  <c r="FD104" i="5"/>
  <c r="FP104" i="5" l="1"/>
  <c r="HI104" i="5"/>
  <c r="JE104" i="5"/>
  <c r="HL104" i="5"/>
  <c r="GS104" i="5"/>
  <c r="GV104" i="5"/>
  <c r="IB104" i="5"/>
  <c r="HU104" i="5"/>
  <c r="JG104" i="5"/>
  <c r="GX104" i="5"/>
  <c r="IG104" i="5"/>
  <c r="FU104" i="5"/>
  <c r="HD104" i="5"/>
  <c r="IM104" i="5"/>
  <c r="GA104" i="5"/>
  <c r="HJ104" i="5"/>
  <c r="HE104" i="5"/>
  <c r="IQ104" i="5"/>
  <c r="HN104" i="5"/>
  <c r="IC104" i="5"/>
  <c r="JL104" i="5"/>
  <c r="GZ104" i="5"/>
  <c r="II104" i="5"/>
  <c r="FW104" i="5"/>
  <c r="HF104" i="5"/>
  <c r="IR104" i="5"/>
  <c r="JK104" i="5"/>
  <c r="IU104" i="5"/>
  <c r="GY104" i="5"/>
  <c r="IE104" i="5"/>
  <c r="IH104" i="5"/>
  <c r="FY104" i="5"/>
  <c r="IA104" i="5"/>
  <c r="FR104" i="5"/>
  <c r="HQ104" i="5"/>
  <c r="IZ104" i="5"/>
  <c r="GN104" i="5"/>
  <c r="HW104" i="5"/>
  <c r="JF104" i="5"/>
  <c r="GT104" i="5"/>
  <c r="JD104" i="5"/>
  <c r="HK104" i="5"/>
  <c r="GH104" i="5"/>
  <c r="HM104" i="5"/>
  <c r="IV104" i="5"/>
  <c r="GJ104" i="5"/>
  <c r="HS104" i="5"/>
  <c r="JB104" i="5"/>
  <c r="GP104" i="5"/>
  <c r="HH104" i="5"/>
  <c r="HO104" i="5"/>
  <c r="GL104" i="5"/>
  <c r="IO104" i="5"/>
  <c r="GI104" i="5"/>
  <c r="HY104" i="5"/>
  <c r="FS104" i="5"/>
  <c r="FV104" i="5"/>
  <c r="IN104" i="5"/>
  <c r="GU104" i="5"/>
  <c r="JM104" i="5"/>
  <c r="HA104" i="5"/>
  <c r="IJ104" i="5"/>
  <c r="FX104" i="5"/>
  <c r="HG104" i="5"/>
  <c r="IP104" i="5"/>
  <c r="GD104" i="5"/>
  <c r="HX104" i="5"/>
  <c r="GE104" i="5"/>
  <c r="JI104" i="5"/>
  <c r="GW104" i="5"/>
  <c r="IF104" i="5"/>
  <c r="FT104" i="5"/>
  <c r="HC104" i="5"/>
  <c r="IL104" i="5"/>
  <c r="FZ104" i="5"/>
  <c r="ID104" i="5"/>
  <c r="IX104" i="5"/>
  <c r="GF104" i="5"/>
  <c r="GC104" i="5"/>
  <c r="HR104" i="5"/>
  <c r="JH104" i="5"/>
  <c r="HB104" i="5"/>
  <c r="FQ105" i="5"/>
  <c r="GR104" i="5"/>
  <c r="IT104" i="5"/>
  <c r="IW104" i="5"/>
  <c r="GK104" i="5"/>
  <c r="HT104" i="5"/>
  <c r="JC104" i="5"/>
  <c r="GQ104" i="5"/>
  <c r="HZ104" i="5"/>
  <c r="JA104" i="5"/>
  <c r="GB104" i="5"/>
  <c r="JJ104" i="5"/>
  <c r="IS104" i="5"/>
  <c r="GG104" i="5"/>
  <c r="HP104" i="5"/>
  <c r="IY104" i="5"/>
  <c r="GM104" i="5"/>
  <c r="HV104" i="5"/>
  <c r="IK104" i="5"/>
  <c r="GO104" i="5"/>
  <c r="FE104" i="5"/>
  <c r="FD105" i="5"/>
  <c r="FP105" i="5" l="1"/>
  <c r="FR105" i="5"/>
  <c r="JD105" i="5"/>
  <c r="HU105" i="5"/>
  <c r="JG105" i="5"/>
  <c r="GC105" i="5"/>
  <c r="HR105" i="5"/>
  <c r="HE105" i="5"/>
  <c r="GB105" i="5"/>
  <c r="IT105" i="5"/>
  <c r="HY105" i="5"/>
  <c r="GV105" i="5"/>
  <c r="IZ105" i="5"/>
  <c r="GQ105" i="5"/>
  <c r="JM105" i="5"/>
  <c r="HG105" i="5"/>
  <c r="GJ105" i="5"/>
  <c r="JB105" i="5"/>
  <c r="IA105" i="5"/>
  <c r="GR105" i="5"/>
  <c r="ID105" i="5"/>
  <c r="IR105" i="5"/>
  <c r="HO105" i="5"/>
  <c r="GL105" i="5"/>
  <c r="FY105" i="5"/>
  <c r="IQ105" i="5"/>
  <c r="HN105" i="5"/>
  <c r="GS105" i="5"/>
  <c r="JK105" i="5"/>
  <c r="IH105" i="5"/>
  <c r="HQ105" i="5"/>
  <c r="HT105" i="5"/>
  <c r="JC105" i="5"/>
  <c r="GA105" i="5"/>
  <c r="HJ105" i="5"/>
  <c r="IG105" i="5"/>
  <c r="JI105" i="5"/>
  <c r="GW105" i="5"/>
  <c r="IF105" i="5"/>
  <c r="FT105" i="5"/>
  <c r="HC105" i="5"/>
  <c r="IL105" i="5"/>
  <c r="FZ105" i="5"/>
  <c r="HX105" i="5"/>
  <c r="JA105" i="5"/>
  <c r="JJ105" i="5"/>
  <c r="IO105" i="5"/>
  <c r="HL105" i="5"/>
  <c r="GI105" i="5"/>
  <c r="FQ106" i="5"/>
  <c r="IN105" i="5"/>
  <c r="HK105" i="5"/>
  <c r="GH105" i="5"/>
  <c r="JH105" i="5"/>
  <c r="IE105" i="5"/>
  <c r="HB105" i="5"/>
  <c r="HA105" i="5"/>
  <c r="HD105" i="5"/>
  <c r="IM105" i="5"/>
  <c r="JF105" i="5"/>
  <c r="GT105" i="5"/>
  <c r="GK105" i="5"/>
  <c r="IS105" i="5"/>
  <c r="GG105" i="5"/>
  <c r="HP105" i="5"/>
  <c r="IY105" i="5"/>
  <c r="GM105" i="5"/>
  <c r="HV105" i="5"/>
  <c r="II105" i="5"/>
  <c r="IU105" i="5"/>
  <c r="IW105" i="5"/>
  <c r="FX105" i="5"/>
  <c r="HZ105" i="5"/>
  <c r="HM105" i="5"/>
  <c r="HS105" i="5"/>
  <c r="GP105" i="5"/>
  <c r="GX105" i="5"/>
  <c r="GU105" i="5"/>
  <c r="GO105" i="5"/>
  <c r="HI105" i="5"/>
  <c r="GF105" i="5"/>
  <c r="IX105" i="5"/>
  <c r="IK105" i="5"/>
  <c r="HH105" i="5"/>
  <c r="GE105" i="5"/>
  <c r="JE105" i="5"/>
  <c r="IB105" i="5"/>
  <c r="GY105" i="5"/>
  <c r="FV105" i="5"/>
  <c r="FU105" i="5"/>
  <c r="GN105" i="5"/>
  <c r="HW105" i="5"/>
  <c r="IP105" i="5"/>
  <c r="GD105" i="5"/>
  <c r="IJ105" i="5"/>
  <c r="IC105" i="5"/>
  <c r="JL105" i="5"/>
  <c r="GZ105" i="5"/>
  <c r="FW105" i="5"/>
  <c r="HF105" i="5"/>
  <c r="FS105" i="5"/>
  <c r="IV105" i="5"/>
  <c r="FE105" i="5"/>
  <c r="FD106" i="5"/>
  <c r="FP106" i="5" l="1"/>
  <c r="FR106" i="5"/>
  <c r="GU106" i="5"/>
  <c r="IK106" i="5"/>
  <c r="GE106" i="5"/>
  <c r="GR106" i="5"/>
  <c r="FQ107" i="5"/>
  <c r="HK106" i="5"/>
  <c r="IW106" i="5"/>
  <c r="GK106" i="5"/>
  <c r="HT106" i="5"/>
  <c r="JC106" i="5"/>
  <c r="GQ106" i="5"/>
  <c r="HZ106" i="5"/>
  <c r="JI106" i="5"/>
  <c r="GW106" i="5"/>
  <c r="IF106" i="5"/>
  <c r="FT106" i="5"/>
  <c r="HC106" i="5"/>
  <c r="IL106" i="5"/>
  <c r="FZ106" i="5"/>
  <c r="HI106" i="5"/>
  <c r="IR106" i="5"/>
  <c r="GF106" i="5"/>
  <c r="HO106" i="5"/>
  <c r="IX106" i="5"/>
  <c r="GL106" i="5"/>
  <c r="JG106" i="5"/>
  <c r="FY106" i="5"/>
  <c r="HN106" i="5"/>
  <c r="IA106" i="5"/>
  <c r="HE106" i="5"/>
  <c r="IT106" i="5"/>
  <c r="IG106" i="5"/>
  <c r="FU106" i="5"/>
  <c r="HD106" i="5"/>
  <c r="IM106" i="5"/>
  <c r="GA106" i="5"/>
  <c r="HJ106" i="5"/>
  <c r="IS106" i="5"/>
  <c r="GG106" i="5"/>
  <c r="HP106" i="5"/>
  <c r="IY106" i="5"/>
  <c r="GM106" i="5"/>
  <c r="HV106" i="5"/>
  <c r="JE106" i="5"/>
  <c r="GS106" i="5"/>
  <c r="IB106" i="5"/>
  <c r="JK106" i="5"/>
  <c r="GY106" i="5"/>
  <c r="IH106" i="5"/>
  <c r="FV106" i="5"/>
  <c r="HX106" i="5"/>
  <c r="GO106" i="5"/>
  <c r="HH106" i="5"/>
  <c r="HU106" i="5"/>
  <c r="JJ106" i="5"/>
  <c r="IN106" i="5"/>
  <c r="GH106" i="5"/>
  <c r="HQ106" i="5"/>
  <c r="IZ106" i="5"/>
  <c r="GN106" i="5"/>
  <c r="HW106" i="5"/>
  <c r="JF106" i="5"/>
  <c r="GT106" i="5"/>
  <c r="IC106" i="5"/>
  <c r="JL106" i="5"/>
  <c r="GZ106" i="5"/>
  <c r="II106" i="5"/>
  <c r="FW106" i="5"/>
  <c r="HF106" i="5"/>
  <c r="IO106" i="5"/>
  <c r="GC106" i="5"/>
  <c r="HL106" i="5"/>
  <c r="IU106" i="5"/>
  <c r="GI106" i="5"/>
  <c r="HR106" i="5"/>
  <c r="JA106" i="5"/>
  <c r="ID106" i="5"/>
  <c r="IQ106" i="5"/>
  <c r="JD106" i="5"/>
  <c r="GX106" i="5"/>
  <c r="GB106" i="5"/>
  <c r="JM106" i="5"/>
  <c r="HA106" i="5"/>
  <c r="IJ106" i="5"/>
  <c r="FX106" i="5"/>
  <c r="HG106" i="5"/>
  <c r="IP106" i="5"/>
  <c r="GD106" i="5"/>
  <c r="HM106" i="5"/>
  <c r="IV106" i="5"/>
  <c r="GJ106" i="5"/>
  <c r="HS106" i="5"/>
  <c r="JB106" i="5"/>
  <c r="GP106" i="5"/>
  <c r="HY106" i="5"/>
  <c r="JH106" i="5"/>
  <c r="GV106" i="5"/>
  <c r="IE106" i="5"/>
  <c r="FS106" i="5"/>
  <c r="HB106" i="5"/>
  <c r="FE106" i="5"/>
  <c r="FD107" i="5"/>
  <c r="FP107" i="5" l="1"/>
  <c r="GZ107" i="5"/>
  <c r="HP107" i="5"/>
  <c r="FW107" i="5"/>
  <c r="IC107" i="5"/>
  <c r="GM107" i="5"/>
  <c r="IS107" i="5"/>
  <c r="HV107" i="5"/>
  <c r="HM107" i="5"/>
  <c r="JB107" i="5"/>
  <c r="IF107" i="5"/>
  <c r="FZ107" i="5"/>
  <c r="HI107" i="5"/>
  <c r="IB107" i="5"/>
  <c r="JK107" i="5"/>
  <c r="GY107" i="5"/>
  <c r="IH107" i="5"/>
  <c r="FV107" i="5"/>
  <c r="IK107" i="5"/>
  <c r="FY107" i="5"/>
  <c r="HH107" i="5"/>
  <c r="IQ107" i="5"/>
  <c r="GE107" i="5"/>
  <c r="HN107" i="5"/>
  <c r="JM107" i="5"/>
  <c r="HA107" i="5"/>
  <c r="IJ107" i="5"/>
  <c r="FX107" i="5"/>
  <c r="HG107" i="5"/>
  <c r="IP107" i="5"/>
  <c r="GD107" i="5"/>
  <c r="GT107" i="5"/>
  <c r="JL107" i="5"/>
  <c r="IV107" i="5"/>
  <c r="GP107" i="5"/>
  <c r="FT107" i="5"/>
  <c r="JE107" i="5"/>
  <c r="GS107" i="5"/>
  <c r="HL107" i="5"/>
  <c r="IU107" i="5"/>
  <c r="GI107" i="5"/>
  <c r="HR107" i="5"/>
  <c r="GC107" i="5"/>
  <c r="HU107" i="5"/>
  <c r="JD107" i="5"/>
  <c r="GR107" i="5"/>
  <c r="IA107" i="5"/>
  <c r="JJ107" i="5"/>
  <c r="GX107" i="5"/>
  <c r="IW107" i="5"/>
  <c r="GK107" i="5"/>
  <c r="HT107" i="5"/>
  <c r="JC107" i="5"/>
  <c r="GQ107" i="5"/>
  <c r="HZ107" i="5"/>
  <c r="GG107" i="5"/>
  <c r="II107" i="5"/>
  <c r="GJ107" i="5"/>
  <c r="JI107" i="5"/>
  <c r="HC107" i="5"/>
  <c r="IO107" i="5"/>
  <c r="JH107" i="5"/>
  <c r="GV107" i="5"/>
  <c r="IE107" i="5"/>
  <c r="FS107" i="5"/>
  <c r="HB107" i="5"/>
  <c r="FQ108" i="5"/>
  <c r="HE107" i="5"/>
  <c r="IN107" i="5"/>
  <c r="GB107" i="5"/>
  <c r="HK107" i="5"/>
  <c r="IT107" i="5"/>
  <c r="GH107" i="5"/>
  <c r="IG107" i="5"/>
  <c r="FU107" i="5"/>
  <c r="HD107" i="5"/>
  <c r="IM107" i="5"/>
  <c r="GA107" i="5"/>
  <c r="HJ107" i="5"/>
  <c r="HS107" i="5"/>
  <c r="HX107" i="5"/>
  <c r="HQ107" i="5"/>
  <c r="HW107" i="5"/>
  <c r="IY107" i="5"/>
  <c r="HF107" i="5"/>
  <c r="GW107" i="5"/>
  <c r="IL107" i="5"/>
  <c r="HY107" i="5"/>
  <c r="IR107" i="5"/>
  <c r="GF107" i="5"/>
  <c r="HO107" i="5"/>
  <c r="IX107" i="5"/>
  <c r="GL107" i="5"/>
  <c r="JA107" i="5"/>
  <c r="GO107" i="5"/>
  <c r="JG107" i="5"/>
  <c r="GU107" i="5"/>
  <c r="ID107" i="5"/>
  <c r="FR107" i="5"/>
  <c r="IZ107" i="5"/>
  <c r="GN107" i="5"/>
  <c r="JF107" i="5"/>
  <c r="FE107" i="5"/>
  <c r="FD108" i="5"/>
  <c r="FP108" i="5" l="1"/>
  <c r="JL108" i="5"/>
  <c r="II108" i="5"/>
  <c r="JI108" i="5"/>
  <c r="IS108" i="5"/>
  <c r="IL108" i="5"/>
  <c r="GM108" i="5"/>
  <c r="HU108" i="5"/>
  <c r="IN108" i="5"/>
  <c r="GB108" i="5"/>
  <c r="GU108" i="5"/>
  <c r="ID108" i="5"/>
  <c r="FQ109" i="5"/>
  <c r="JM108" i="5"/>
  <c r="HA108" i="5"/>
  <c r="IJ108" i="5"/>
  <c r="FX108" i="5"/>
  <c r="HG108" i="5"/>
  <c r="IP108" i="5"/>
  <c r="GD108" i="5"/>
  <c r="HI108" i="5"/>
  <c r="IR108" i="5"/>
  <c r="GF108" i="5"/>
  <c r="HO108" i="5"/>
  <c r="IX108" i="5"/>
  <c r="GL108" i="5"/>
  <c r="GC108" i="5"/>
  <c r="GI108" i="5"/>
  <c r="FZ108" i="5"/>
  <c r="GJ108" i="5"/>
  <c r="IV108" i="5"/>
  <c r="GW108" i="5"/>
  <c r="GG108" i="5"/>
  <c r="FW108" i="5"/>
  <c r="HV108" i="5"/>
  <c r="HE108" i="5"/>
  <c r="HX108" i="5"/>
  <c r="IQ108" i="5"/>
  <c r="GE108" i="5"/>
  <c r="HN108" i="5"/>
  <c r="IK108" i="5"/>
  <c r="IW108" i="5"/>
  <c r="GK108" i="5"/>
  <c r="HT108" i="5"/>
  <c r="JC108" i="5"/>
  <c r="GQ108" i="5"/>
  <c r="HZ108" i="5"/>
  <c r="JE108" i="5"/>
  <c r="GS108" i="5"/>
  <c r="IB108" i="5"/>
  <c r="JK108" i="5"/>
  <c r="GY108" i="5"/>
  <c r="IH108" i="5"/>
  <c r="FR108" i="5"/>
  <c r="HC108" i="5"/>
  <c r="GP108" i="5"/>
  <c r="FT108" i="5"/>
  <c r="IF108" i="5"/>
  <c r="GZ108" i="5"/>
  <c r="HP108" i="5"/>
  <c r="HF108" i="5"/>
  <c r="FY108" i="5"/>
  <c r="HH108" i="5"/>
  <c r="IA108" i="5"/>
  <c r="JJ108" i="5"/>
  <c r="GX108" i="5"/>
  <c r="GO108" i="5"/>
  <c r="IG108" i="5"/>
  <c r="FU108" i="5"/>
  <c r="HD108" i="5"/>
  <c r="IM108" i="5"/>
  <c r="GA108" i="5"/>
  <c r="IO108" i="5"/>
  <c r="HL108" i="5"/>
  <c r="IU108" i="5"/>
  <c r="HR108" i="5"/>
  <c r="IC108" i="5"/>
  <c r="HM108" i="5"/>
  <c r="FV108" i="5"/>
  <c r="JB108" i="5"/>
  <c r="HS108" i="5"/>
  <c r="IY108" i="5"/>
  <c r="JA108" i="5"/>
  <c r="JD108" i="5"/>
  <c r="GR108" i="5"/>
  <c r="HK108" i="5"/>
  <c r="IT108" i="5"/>
  <c r="GH108" i="5"/>
  <c r="JG108" i="5"/>
  <c r="HQ108" i="5"/>
  <c r="IZ108" i="5"/>
  <c r="GN108" i="5"/>
  <c r="HW108" i="5"/>
  <c r="JF108" i="5"/>
  <c r="GT108" i="5"/>
  <c r="HY108" i="5"/>
  <c r="JH108" i="5"/>
  <c r="GV108" i="5"/>
  <c r="IE108" i="5"/>
  <c r="FS108" i="5"/>
  <c r="HB108" i="5"/>
  <c r="HJ108" i="5"/>
  <c r="FE108" i="5"/>
  <c r="FD109" i="5"/>
  <c r="FP109" i="5" l="1"/>
  <c r="GS109" i="5"/>
  <c r="IE109" i="5"/>
  <c r="JH109" i="5"/>
  <c r="GY109" i="5"/>
  <c r="FS109" i="5"/>
  <c r="HR109" i="5"/>
  <c r="GF109" i="5"/>
  <c r="GL109" i="5"/>
  <c r="FY109" i="5"/>
  <c r="IQ109" i="5"/>
  <c r="HN109" i="5"/>
  <c r="GO109" i="5"/>
  <c r="ID109" i="5"/>
  <c r="IW109" i="5"/>
  <c r="HD109" i="5"/>
  <c r="GT109" i="5"/>
  <c r="IJ109" i="5"/>
  <c r="IM109" i="5"/>
  <c r="IP109" i="5"/>
  <c r="JI109" i="5"/>
  <c r="GW109" i="5"/>
  <c r="FT109" i="5"/>
  <c r="HC109" i="5"/>
  <c r="IL109" i="5"/>
  <c r="HV109" i="5"/>
  <c r="JK109" i="5"/>
  <c r="FV109" i="5"/>
  <c r="HI109" i="5"/>
  <c r="IO109" i="5"/>
  <c r="IU109" i="5"/>
  <c r="FQ110" i="5"/>
  <c r="IN109" i="5"/>
  <c r="HK109" i="5"/>
  <c r="GH109" i="5"/>
  <c r="JD109" i="5"/>
  <c r="IA109" i="5"/>
  <c r="GX109" i="5"/>
  <c r="HQ109" i="5"/>
  <c r="FX109" i="5"/>
  <c r="IG109" i="5"/>
  <c r="HT109" i="5"/>
  <c r="HG109" i="5"/>
  <c r="HZ109" i="5"/>
  <c r="IS109" i="5"/>
  <c r="GG109" i="5"/>
  <c r="HP109" i="5"/>
  <c r="IY109" i="5"/>
  <c r="GM109" i="5"/>
  <c r="IH109" i="5"/>
  <c r="JE109" i="5"/>
  <c r="HY109" i="5"/>
  <c r="HL109" i="5"/>
  <c r="GC109" i="5"/>
  <c r="GI109" i="5"/>
  <c r="IK109" i="5"/>
  <c r="HH109" i="5"/>
  <c r="GE109" i="5"/>
  <c r="JA109" i="5"/>
  <c r="HX109" i="5"/>
  <c r="GU109" i="5"/>
  <c r="FR109" i="5"/>
  <c r="GK109" i="5"/>
  <c r="HW109" i="5"/>
  <c r="HA109" i="5"/>
  <c r="GN109" i="5"/>
  <c r="GQ109" i="5"/>
  <c r="HJ109" i="5"/>
  <c r="IC109" i="5"/>
  <c r="JL109" i="5"/>
  <c r="GZ109" i="5"/>
  <c r="II109" i="5"/>
  <c r="FW109" i="5"/>
  <c r="HF109" i="5"/>
  <c r="HB109" i="5"/>
  <c r="IB109" i="5"/>
  <c r="GV109" i="5"/>
  <c r="HO109" i="5"/>
  <c r="IR109" i="5"/>
  <c r="IX109" i="5"/>
  <c r="HE109" i="5"/>
  <c r="GB109" i="5"/>
  <c r="IT109" i="5"/>
  <c r="HU109" i="5"/>
  <c r="GR109" i="5"/>
  <c r="JJ109" i="5"/>
  <c r="JM109" i="5"/>
  <c r="IZ109" i="5"/>
  <c r="JF109" i="5"/>
  <c r="FU109" i="5"/>
  <c r="JC109" i="5"/>
  <c r="GA109" i="5"/>
  <c r="GD109" i="5"/>
  <c r="HM109" i="5"/>
  <c r="IV109" i="5"/>
  <c r="GJ109" i="5"/>
  <c r="HS109" i="5"/>
  <c r="JB109" i="5"/>
  <c r="GP109" i="5"/>
  <c r="JG109" i="5"/>
  <c r="IF109" i="5"/>
  <c r="FZ109" i="5"/>
  <c r="FE109" i="5"/>
  <c r="FD110" i="5"/>
  <c r="FP110" i="5" l="1"/>
  <c r="FR110" i="5"/>
  <c r="ID110" i="5"/>
  <c r="FY110" i="5"/>
  <c r="IK110" i="5"/>
  <c r="GR110" i="5"/>
  <c r="FQ111" i="5"/>
  <c r="HK110" i="5"/>
  <c r="IG110" i="5"/>
  <c r="IJ110" i="5"/>
  <c r="HW110" i="5"/>
  <c r="JF110" i="5"/>
  <c r="GD110" i="5"/>
  <c r="HT110" i="5"/>
  <c r="JI110" i="5"/>
  <c r="GW110" i="5"/>
  <c r="IF110" i="5"/>
  <c r="FT110" i="5"/>
  <c r="HC110" i="5"/>
  <c r="IL110" i="5"/>
  <c r="FZ110" i="5"/>
  <c r="HI110" i="5"/>
  <c r="IR110" i="5"/>
  <c r="IX110" i="5"/>
  <c r="JG110" i="5"/>
  <c r="IQ110" i="5"/>
  <c r="HH110" i="5"/>
  <c r="IA110" i="5"/>
  <c r="HE110" i="5"/>
  <c r="IT110" i="5"/>
  <c r="HA110" i="5"/>
  <c r="HD110" i="5"/>
  <c r="HG110" i="5"/>
  <c r="HZ110" i="5"/>
  <c r="IW110" i="5"/>
  <c r="GN110" i="5"/>
  <c r="IS110" i="5"/>
  <c r="GG110" i="5"/>
  <c r="HP110" i="5"/>
  <c r="IY110" i="5"/>
  <c r="GM110" i="5"/>
  <c r="HV110" i="5"/>
  <c r="JE110" i="5"/>
  <c r="GS110" i="5"/>
  <c r="IB110" i="5"/>
  <c r="JK110" i="5"/>
  <c r="GY110" i="5"/>
  <c r="IH110" i="5"/>
  <c r="FV110" i="5"/>
  <c r="HM110" i="5"/>
  <c r="JH110" i="5"/>
  <c r="FS110" i="5"/>
  <c r="GF110" i="5"/>
  <c r="GL110" i="5"/>
  <c r="GO110" i="5"/>
  <c r="JA110" i="5"/>
  <c r="GE110" i="5"/>
  <c r="HU110" i="5"/>
  <c r="JJ110" i="5"/>
  <c r="IN110" i="5"/>
  <c r="GH110" i="5"/>
  <c r="GK110" i="5"/>
  <c r="FX110" i="5"/>
  <c r="GQ110" i="5"/>
  <c r="HJ110" i="5"/>
  <c r="HQ110" i="5"/>
  <c r="IM110" i="5"/>
  <c r="IC110" i="5"/>
  <c r="JL110" i="5"/>
  <c r="GZ110" i="5"/>
  <c r="II110" i="5"/>
  <c r="FW110" i="5"/>
  <c r="HF110" i="5"/>
  <c r="IO110" i="5"/>
  <c r="GC110" i="5"/>
  <c r="HL110" i="5"/>
  <c r="IU110" i="5"/>
  <c r="GI110" i="5"/>
  <c r="HR110" i="5"/>
  <c r="GJ110" i="5"/>
  <c r="GV110" i="5"/>
  <c r="HX110" i="5"/>
  <c r="GU110" i="5"/>
  <c r="HN110" i="5"/>
  <c r="JD110" i="5"/>
  <c r="GX110" i="5"/>
  <c r="GB110" i="5"/>
  <c r="JM110" i="5"/>
  <c r="IZ110" i="5"/>
  <c r="JC110" i="5"/>
  <c r="GA110" i="5"/>
  <c r="GT110" i="5"/>
  <c r="FU110" i="5"/>
  <c r="IP110" i="5"/>
  <c r="IV110" i="5"/>
  <c r="HS110" i="5"/>
  <c r="JB110" i="5"/>
  <c r="GP110" i="5"/>
  <c r="HY110" i="5"/>
  <c r="IE110" i="5"/>
  <c r="HB110" i="5"/>
  <c r="HO110" i="5"/>
  <c r="FE110" i="5"/>
  <c r="FD111" i="5"/>
  <c r="FP111" i="5" l="1"/>
  <c r="GJ111" i="5"/>
  <c r="JB111" i="5"/>
  <c r="HV111" i="5"/>
  <c r="IS111" i="5"/>
  <c r="GM111" i="5"/>
  <c r="HD111" i="5"/>
  <c r="IP111" i="5"/>
  <c r="IC111" i="5"/>
  <c r="FT111" i="5"/>
  <c r="IL111" i="5"/>
  <c r="HQ111" i="5"/>
  <c r="GN111" i="5"/>
  <c r="JF111" i="5"/>
  <c r="HY111" i="5"/>
  <c r="JK111" i="5"/>
  <c r="HI111" i="5"/>
  <c r="GV111" i="5"/>
  <c r="HO111" i="5"/>
  <c r="IH111" i="5"/>
  <c r="FQ112" i="5"/>
  <c r="HE111" i="5"/>
  <c r="IN111" i="5"/>
  <c r="GB111" i="5"/>
  <c r="HK111" i="5"/>
  <c r="IT111" i="5"/>
  <c r="GH111" i="5"/>
  <c r="GI111" i="5"/>
  <c r="HX111" i="5"/>
  <c r="GU111" i="5"/>
  <c r="FR111" i="5"/>
  <c r="IV111" i="5"/>
  <c r="JM111" i="5"/>
  <c r="GG111" i="5"/>
  <c r="GP111" i="5"/>
  <c r="IM111" i="5"/>
  <c r="GW111" i="5"/>
  <c r="JL111" i="5"/>
  <c r="II111" i="5"/>
  <c r="HF111" i="5"/>
  <c r="GK111" i="5"/>
  <c r="JC111" i="5"/>
  <c r="HZ111" i="5"/>
  <c r="GS111" i="5"/>
  <c r="GY111" i="5"/>
  <c r="GC111" i="5"/>
  <c r="GF111" i="5"/>
  <c r="HR111" i="5"/>
  <c r="JA111" i="5"/>
  <c r="GO111" i="5"/>
  <c r="JG111" i="5"/>
  <c r="ID111" i="5"/>
  <c r="HS111" i="5"/>
  <c r="HA111" i="5"/>
  <c r="IJ111" i="5"/>
  <c r="HP111" i="5"/>
  <c r="IG111" i="5"/>
  <c r="GA111" i="5"/>
  <c r="HJ111" i="5"/>
  <c r="IF111" i="5"/>
  <c r="HC111" i="5"/>
  <c r="FZ111" i="5"/>
  <c r="IZ111" i="5"/>
  <c r="HW111" i="5"/>
  <c r="GT111" i="5"/>
  <c r="JH111" i="5"/>
  <c r="HB111" i="5"/>
  <c r="IR111" i="5"/>
  <c r="IU111" i="5"/>
  <c r="FS111" i="5"/>
  <c r="GL111" i="5"/>
  <c r="IK111" i="5"/>
  <c r="FY111" i="5"/>
  <c r="HH111" i="5"/>
  <c r="IQ111" i="5"/>
  <c r="GE111" i="5"/>
  <c r="HN111" i="5"/>
  <c r="HG111" i="5"/>
  <c r="JE111" i="5"/>
  <c r="IB111" i="5"/>
  <c r="IX111" i="5"/>
  <c r="HU111" i="5"/>
  <c r="GR111" i="5"/>
  <c r="IA111" i="5"/>
  <c r="GX111" i="5"/>
  <c r="HM111" i="5"/>
  <c r="FX111" i="5"/>
  <c r="IY111" i="5"/>
  <c r="FU111" i="5"/>
  <c r="GD111" i="5"/>
  <c r="JI111" i="5"/>
  <c r="GZ111" i="5"/>
  <c r="FW111" i="5"/>
  <c r="IW111" i="5"/>
  <c r="HT111" i="5"/>
  <c r="GQ111" i="5"/>
  <c r="HL111" i="5"/>
  <c r="IO111" i="5"/>
  <c r="IE111" i="5"/>
  <c r="FV111" i="5"/>
  <c r="JD111" i="5"/>
  <c r="JJ111" i="5"/>
  <c r="FE111" i="5"/>
  <c r="FD112" i="5"/>
  <c r="FP112" i="5" l="1"/>
  <c r="HF112" i="5"/>
  <c r="JD112" i="5"/>
  <c r="GR112" i="5"/>
  <c r="JG112" i="5"/>
  <c r="IL112" i="5"/>
  <c r="HG112" i="5"/>
  <c r="HE112" i="5"/>
  <c r="IM112" i="5"/>
  <c r="GE112" i="5"/>
  <c r="HN112" i="5"/>
  <c r="HX112" i="5"/>
  <c r="GH112" i="5"/>
  <c r="GZ112" i="5"/>
  <c r="JI112" i="5"/>
  <c r="GK112" i="5"/>
  <c r="GT112" i="5"/>
  <c r="HK112" i="5"/>
  <c r="GS112" i="5"/>
  <c r="GN112" i="5"/>
  <c r="GG112" i="5"/>
  <c r="IW112" i="5"/>
  <c r="IU112" i="5"/>
  <c r="IK112" i="5"/>
  <c r="GM112" i="5"/>
  <c r="HO112" i="5"/>
  <c r="GU112" i="5"/>
  <c r="JJ112" i="5"/>
  <c r="GX112" i="5"/>
  <c r="JE112" i="5"/>
  <c r="JH112" i="5"/>
  <c r="JL112" i="5"/>
  <c r="IZ112" i="5"/>
  <c r="IN112" i="5"/>
  <c r="IG112" i="5"/>
  <c r="FU112" i="5"/>
  <c r="IP112" i="5"/>
  <c r="GD112" i="5"/>
  <c r="JK112" i="5"/>
  <c r="IY112" i="5"/>
  <c r="IR112" i="5"/>
  <c r="GC112" i="5"/>
  <c r="IX112" i="5"/>
  <c r="GL112" i="5"/>
  <c r="JC112" i="5"/>
  <c r="GY112" i="5"/>
  <c r="FS112" i="5"/>
  <c r="HD112" i="5"/>
  <c r="HP112" i="5"/>
  <c r="IB112" i="5"/>
  <c r="JB112" i="5"/>
  <c r="II112" i="5"/>
  <c r="HY112" i="5"/>
  <c r="HV112" i="5"/>
  <c r="IS112" i="5"/>
  <c r="GO112" i="5"/>
  <c r="IT112" i="5"/>
  <c r="FR112" i="5"/>
  <c r="IJ112" i="5"/>
  <c r="HQ112" i="5"/>
  <c r="IQ112" i="5"/>
  <c r="IE112" i="5"/>
  <c r="HS112" i="5"/>
  <c r="HL112" i="5"/>
  <c r="FT112" i="5"/>
  <c r="HZ112" i="5"/>
  <c r="JA112" i="5"/>
  <c r="IO112" i="5"/>
  <c r="IC112" i="5"/>
  <c r="HW112" i="5"/>
  <c r="GB112" i="5"/>
  <c r="IH112" i="5"/>
  <c r="FV112" i="5"/>
  <c r="FW112" i="5"/>
  <c r="FZ112" i="5"/>
  <c r="GF112" i="5"/>
  <c r="HM112" i="5"/>
  <c r="HC112" i="5"/>
  <c r="ID112" i="5"/>
  <c r="GQ112" i="5"/>
  <c r="FY112" i="5"/>
  <c r="HU112" i="5"/>
  <c r="HI112" i="5"/>
  <c r="GV112" i="5"/>
  <c r="GJ112" i="5"/>
  <c r="HJ112" i="5"/>
  <c r="IF112" i="5"/>
  <c r="HT112" i="5"/>
  <c r="HH112" i="5"/>
  <c r="GI112" i="5"/>
  <c r="HR112" i="5"/>
  <c r="IA112" i="5"/>
  <c r="JF112" i="5"/>
  <c r="JM112" i="5"/>
  <c r="HB112" i="5"/>
  <c r="GW112" i="5"/>
  <c r="GP112" i="5"/>
  <c r="IV112" i="5"/>
  <c r="FX112" i="5"/>
  <c r="FQ113" i="5"/>
  <c r="GA112" i="5"/>
  <c r="HA112" i="5"/>
  <c r="FE112" i="5"/>
  <c r="FD113" i="5"/>
  <c r="FP113" i="5" l="1"/>
  <c r="HH113" i="5"/>
  <c r="GS113" i="5"/>
  <c r="IJ113" i="5"/>
  <c r="GK113" i="5"/>
  <c r="IT113" i="5"/>
  <c r="JE113" i="5"/>
  <c r="GF113" i="5"/>
  <c r="JA113" i="5"/>
  <c r="FT113" i="5"/>
  <c r="JI113" i="5"/>
  <c r="GB113" i="5"/>
  <c r="HF113" i="5"/>
  <c r="HW113" i="5"/>
  <c r="HI113" i="5"/>
  <c r="GT113" i="5"/>
  <c r="JC113" i="5"/>
  <c r="FU113" i="5"/>
  <c r="GJ113" i="5"/>
  <c r="GY113" i="5"/>
  <c r="HM113" i="5"/>
  <c r="IH113" i="5"/>
  <c r="FV113" i="5"/>
  <c r="HP113" i="5"/>
  <c r="HX113" i="5"/>
  <c r="HZ113" i="5"/>
  <c r="IW113" i="5"/>
  <c r="GX113" i="5"/>
  <c r="IY113" i="5"/>
  <c r="GZ113" i="5"/>
  <c r="GH113" i="5"/>
  <c r="FX113" i="5"/>
  <c r="IM113" i="5"/>
  <c r="IF113" i="5"/>
  <c r="HY113" i="5"/>
  <c r="IN113" i="5"/>
  <c r="JB113" i="5"/>
  <c r="GP113" i="5"/>
  <c r="JG113" i="5"/>
  <c r="GN113" i="5"/>
  <c r="JH113" i="5"/>
  <c r="IG113" i="5"/>
  <c r="IV113" i="5"/>
  <c r="JK113" i="5"/>
  <c r="GC113" i="5"/>
  <c r="GR113" i="5"/>
  <c r="HR113" i="5"/>
  <c r="IR113" i="5"/>
  <c r="FY113" i="5"/>
  <c r="GG113" i="5"/>
  <c r="HJ113" i="5"/>
  <c r="FR113" i="5"/>
  <c r="JL113" i="5"/>
  <c r="HG113" i="5"/>
  <c r="JJ113" i="5"/>
  <c r="HO113" i="5"/>
  <c r="IB113" i="5"/>
  <c r="GM113" i="5"/>
  <c r="HQ113" i="5"/>
  <c r="HK113" i="5"/>
  <c r="HD113" i="5"/>
  <c r="HS113" i="5"/>
  <c r="IL113" i="5"/>
  <c r="FZ113" i="5"/>
  <c r="GU113" i="5"/>
  <c r="IS113" i="5"/>
  <c r="GV113" i="5"/>
  <c r="HL113" i="5"/>
  <c r="IA113" i="5"/>
  <c r="IO113" i="5"/>
  <c r="JD113" i="5"/>
  <c r="FW113" i="5"/>
  <c r="HB113" i="5"/>
  <c r="HA113" i="5"/>
  <c r="IE113" i="5"/>
  <c r="JF113" i="5"/>
  <c r="GD113" i="5"/>
  <c r="JM113" i="5"/>
  <c r="HT113" i="5"/>
  <c r="IX113" i="5"/>
  <c r="IK113" i="5"/>
  <c r="IP113" i="5"/>
  <c r="GE113" i="5"/>
  <c r="ID113" i="5"/>
  <c r="HU113" i="5"/>
  <c r="FQ114" i="5"/>
  <c r="IC113" i="5"/>
  <c r="IQ113" i="5"/>
  <c r="HN113" i="5"/>
  <c r="GA113" i="5"/>
  <c r="GO113" i="5"/>
  <c r="GI113" i="5"/>
  <c r="GW113" i="5"/>
  <c r="HV113" i="5"/>
  <c r="IZ113" i="5"/>
  <c r="HC113" i="5"/>
  <c r="IU113" i="5"/>
  <c r="GQ113" i="5"/>
  <c r="HE113" i="5"/>
  <c r="II113" i="5"/>
  <c r="GL113" i="5"/>
  <c r="FS113" i="5"/>
  <c r="FE113" i="5"/>
  <c r="FD114" i="5"/>
  <c r="FP114" i="5" l="1"/>
  <c r="FR114" i="5"/>
  <c r="HD114" i="5"/>
  <c r="JJ114" i="5"/>
  <c r="IF114" i="5"/>
  <c r="GG114" i="5"/>
  <c r="IT114" i="5"/>
  <c r="FT114" i="5"/>
  <c r="GR114" i="5"/>
  <c r="JL114" i="5"/>
  <c r="GE114" i="5"/>
  <c r="FX114" i="5"/>
  <c r="GS114" i="5"/>
  <c r="GM114" i="5"/>
  <c r="HA114" i="5"/>
  <c r="HP114" i="5"/>
  <c r="IE114" i="5"/>
  <c r="GW114" i="5"/>
  <c r="IO114" i="5"/>
  <c r="JH114" i="5"/>
  <c r="HX114" i="5"/>
  <c r="IU114" i="5"/>
  <c r="GV114" i="5"/>
  <c r="GH114" i="5"/>
  <c r="GI114" i="5"/>
  <c r="IW114" i="5"/>
  <c r="IQ114" i="5"/>
  <c r="JE114" i="5"/>
  <c r="JB114" i="5"/>
  <c r="GP114" i="5"/>
  <c r="HM114" i="5"/>
  <c r="IY114" i="5"/>
  <c r="JM114" i="5"/>
  <c r="GF114" i="5"/>
  <c r="GU114" i="5"/>
  <c r="HI114" i="5"/>
  <c r="IH114" i="5"/>
  <c r="FV114" i="5"/>
  <c r="GB114" i="5"/>
  <c r="GQ114" i="5"/>
  <c r="HE114" i="5"/>
  <c r="HT114" i="5"/>
  <c r="IP114" i="5"/>
  <c r="GD114" i="5"/>
  <c r="JD114" i="5"/>
  <c r="IX114" i="5"/>
  <c r="HL114" i="5"/>
  <c r="JF114" i="5"/>
  <c r="GA114" i="5"/>
  <c r="ID114" i="5"/>
  <c r="HC114" i="5"/>
  <c r="GX114" i="5"/>
  <c r="HK114" i="5"/>
  <c r="IM114" i="5"/>
  <c r="HN114" i="5"/>
  <c r="IB114" i="5"/>
  <c r="HU114" i="5"/>
  <c r="IJ114" i="5"/>
  <c r="IL114" i="5"/>
  <c r="FZ114" i="5"/>
  <c r="FW114" i="5"/>
  <c r="IC114" i="5"/>
  <c r="IR114" i="5"/>
  <c r="JG114" i="5"/>
  <c r="FY114" i="5"/>
  <c r="GN114" i="5"/>
  <c r="HR114" i="5"/>
  <c r="JI114" i="5"/>
  <c r="JC114" i="5"/>
  <c r="FU114" i="5"/>
  <c r="GJ114" i="5"/>
  <c r="GY114" i="5"/>
  <c r="HZ114" i="5"/>
  <c r="HY114" i="5"/>
  <c r="JA114" i="5"/>
  <c r="HG114" i="5"/>
  <c r="GZ114" i="5"/>
  <c r="HV114" i="5"/>
  <c r="GK114" i="5"/>
  <c r="HH114" i="5"/>
  <c r="IK114" i="5"/>
  <c r="FS114" i="5"/>
  <c r="IN114" i="5"/>
  <c r="IV114" i="5"/>
  <c r="GC114" i="5"/>
  <c r="IS114" i="5"/>
  <c r="GO114" i="5"/>
  <c r="HQ114" i="5"/>
  <c r="FQ115" i="5"/>
  <c r="II114" i="5"/>
  <c r="HO114" i="5"/>
  <c r="HS114" i="5"/>
  <c r="HW114" i="5"/>
  <c r="IZ114" i="5"/>
  <c r="HB114" i="5"/>
  <c r="IG114" i="5"/>
  <c r="JK114" i="5"/>
  <c r="HJ114" i="5"/>
  <c r="HF114" i="5"/>
  <c r="GL114" i="5"/>
  <c r="IA114" i="5"/>
  <c r="GT114" i="5"/>
  <c r="FE114" i="5"/>
  <c r="FD115" i="5"/>
  <c r="FP115" i="5" l="1"/>
  <c r="HQ115" i="5"/>
  <c r="IZ115" i="5"/>
  <c r="GA115" i="5"/>
  <c r="HX115" i="5"/>
  <c r="HB115" i="5"/>
  <c r="HE115" i="5"/>
  <c r="FR115" i="5"/>
  <c r="GY115" i="5"/>
  <c r="IB115" i="5"/>
  <c r="GT115" i="5"/>
  <c r="JG115" i="5"/>
  <c r="IF115" i="5"/>
  <c r="GV115" i="5"/>
  <c r="HK115" i="5"/>
  <c r="GO115" i="5"/>
  <c r="IM115" i="5"/>
  <c r="GG115" i="5"/>
  <c r="GW115" i="5"/>
  <c r="GQ115" i="5"/>
  <c r="GJ115" i="5"/>
  <c r="HN115" i="5"/>
  <c r="FQ116" i="5"/>
  <c r="IN115" i="5"/>
  <c r="JK115" i="5"/>
  <c r="GC115" i="5"/>
  <c r="GR115" i="5"/>
  <c r="HG115" i="5"/>
  <c r="HU115" i="5"/>
  <c r="IP115" i="5"/>
  <c r="GD115" i="5"/>
  <c r="GS115" i="5"/>
  <c r="HH115" i="5"/>
  <c r="HW115" i="5"/>
  <c r="IK115" i="5"/>
  <c r="JB115" i="5"/>
  <c r="GP115" i="5"/>
  <c r="IQ115" i="5"/>
  <c r="FY115" i="5"/>
  <c r="GN115" i="5"/>
  <c r="HC115" i="5"/>
  <c r="IH115" i="5"/>
  <c r="IE115" i="5"/>
  <c r="HR115" i="5"/>
  <c r="JA115" i="5"/>
  <c r="FV115" i="5"/>
  <c r="GB115" i="5"/>
  <c r="FU115" i="5"/>
  <c r="JJ115" i="5"/>
  <c r="GX115" i="5"/>
  <c r="IU115" i="5"/>
  <c r="HS115" i="5"/>
  <c r="IO115" i="5"/>
  <c r="JD115" i="5"/>
  <c r="FW115" i="5"/>
  <c r="GK115" i="5"/>
  <c r="GZ115" i="5"/>
  <c r="HZ115" i="5"/>
  <c r="JE115" i="5"/>
  <c r="FX115" i="5"/>
  <c r="GM115" i="5"/>
  <c r="HA115" i="5"/>
  <c r="HP115" i="5"/>
  <c r="IL115" i="5"/>
  <c r="FZ115" i="5"/>
  <c r="JH115" i="5"/>
  <c r="FT115" i="5"/>
  <c r="IG115" i="5"/>
  <c r="IV115" i="5"/>
  <c r="GH115" i="5"/>
  <c r="JC115" i="5"/>
  <c r="II115" i="5"/>
  <c r="IW115" i="5"/>
  <c r="GE115" i="5"/>
  <c r="HJ115" i="5"/>
  <c r="IY115" i="5"/>
  <c r="GU115" i="5"/>
  <c r="JI115" i="5"/>
  <c r="IC115" i="5"/>
  <c r="IX115" i="5"/>
  <c r="GL115" i="5"/>
  <c r="IS115" i="5"/>
  <c r="HI115" i="5"/>
  <c r="HY115" i="5"/>
  <c r="IT115" i="5"/>
  <c r="HD115" i="5"/>
  <c r="HT115" i="5"/>
  <c r="JL115" i="5"/>
  <c r="IJ115" i="5"/>
  <c r="JM115" i="5"/>
  <c r="GF115" i="5"/>
  <c r="HV115" i="5"/>
  <c r="FS115" i="5"/>
  <c r="HL115" i="5"/>
  <c r="ID115" i="5"/>
  <c r="GI115" i="5"/>
  <c r="IA115" i="5"/>
  <c r="HM115" i="5"/>
  <c r="JF115" i="5"/>
  <c r="HO115" i="5"/>
  <c r="IR115" i="5"/>
  <c r="HF115" i="5"/>
  <c r="FE115" i="5"/>
  <c r="FD116" i="5"/>
  <c r="FP116" i="5" l="1"/>
  <c r="IE116" i="5"/>
  <c r="GN116" i="5"/>
  <c r="HQ116" i="5"/>
  <c r="IZ116" i="5"/>
  <c r="HV116" i="5"/>
  <c r="IM116" i="5"/>
  <c r="II116" i="5"/>
  <c r="IB116" i="5"/>
  <c r="IT116" i="5"/>
  <c r="IO116" i="5"/>
  <c r="HO116" i="5"/>
  <c r="IR116" i="5"/>
  <c r="GT116" i="5"/>
  <c r="IN116" i="5"/>
  <c r="HB116" i="5"/>
  <c r="IS116" i="5"/>
  <c r="JG116" i="5"/>
  <c r="IL116" i="5"/>
  <c r="FS116" i="5"/>
  <c r="GU116" i="5"/>
  <c r="JB116" i="5"/>
  <c r="JK116" i="5"/>
  <c r="HM116" i="5"/>
  <c r="HG116" i="5"/>
  <c r="ID116" i="5"/>
  <c r="FQ117" i="5"/>
  <c r="GY116" i="5"/>
  <c r="JL116" i="5"/>
  <c r="GE116" i="5"/>
  <c r="GS116" i="5"/>
  <c r="HH116" i="5"/>
  <c r="HW116" i="5"/>
  <c r="IP116" i="5"/>
  <c r="GD116" i="5"/>
  <c r="GO116" i="5"/>
  <c r="HD116" i="5"/>
  <c r="HS116" i="5"/>
  <c r="IG116" i="5"/>
  <c r="IX116" i="5"/>
  <c r="GL116" i="5"/>
  <c r="JH116" i="5"/>
  <c r="HP116" i="5"/>
  <c r="FY116" i="5"/>
  <c r="FZ116" i="5"/>
  <c r="GG116" i="5"/>
  <c r="HI116" i="5"/>
  <c r="GP116" i="5"/>
  <c r="HT116" i="5"/>
  <c r="FW116" i="5"/>
  <c r="GK116" i="5"/>
  <c r="GX116" i="5"/>
  <c r="IA116" i="5"/>
  <c r="JD116" i="5"/>
  <c r="IQ116" i="5"/>
  <c r="JE116" i="5"/>
  <c r="FX116" i="5"/>
  <c r="GM116" i="5"/>
  <c r="HA116" i="5"/>
  <c r="HZ116" i="5"/>
  <c r="JA116" i="5"/>
  <c r="FT116" i="5"/>
  <c r="GI116" i="5"/>
  <c r="GW116" i="5"/>
  <c r="HL116" i="5"/>
  <c r="IH116" i="5"/>
  <c r="FV116" i="5"/>
  <c r="GA116" i="5"/>
  <c r="IK116" i="5"/>
  <c r="HX116" i="5"/>
  <c r="IV116" i="5"/>
  <c r="IW116" i="5"/>
  <c r="JJ116" i="5"/>
  <c r="GJ116" i="5"/>
  <c r="GR116" i="5"/>
  <c r="IJ116" i="5"/>
  <c r="IY116" i="5"/>
  <c r="JM116" i="5"/>
  <c r="HJ116" i="5"/>
  <c r="IU116" i="5"/>
  <c r="JI116" i="5"/>
  <c r="GQ116" i="5"/>
  <c r="GZ116" i="5"/>
  <c r="HK116" i="5"/>
  <c r="JC116" i="5"/>
  <c r="HF116" i="5"/>
  <c r="HC116" i="5"/>
  <c r="GV116" i="5"/>
  <c r="GC116" i="5"/>
  <c r="GH116" i="5"/>
  <c r="HU116" i="5"/>
  <c r="GF116" i="5"/>
  <c r="IF116" i="5"/>
  <c r="GB116" i="5"/>
  <c r="HR116" i="5"/>
  <c r="HE116" i="5"/>
  <c r="FR116" i="5"/>
  <c r="HN116" i="5"/>
  <c r="IC116" i="5"/>
  <c r="JF116" i="5"/>
  <c r="HY116" i="5"/>
  <c r="FU116" i="5"/>
  <c r="FE116" i="5"/>
  <c r="FD117" i="5"/>
  <c r="FP117" i="5" l="1"/>
  <c r="GB117" i="5"/>
  <c r="GV117" i="5"/>
  <c r="JB117" i="5"/>
  <c r="GO117" i="5"/>
  <c r="FZ117" i="5"/>
  <c r="GI117" i="5"/>
  <c r="HL117" i="5"/>
  <c r="GJ117" i="5"/>
  <c r="GC117" i="5"/>
  <c r="GR117" i="5"/>
  <c r="HR117" i="5"/>
  <c r="IG117" i="5"/>
  <c r="FQ118" i="5"/>
  <c r="GK117" i="5"/>
  <c r="GZ117" i="5"/>
  <c r="HO117" i="5"/>
  <c r="IC117" i="5"/>
  <c r="IT117" i="5"/>
  <c r="GH117" i="5"/>
  <c r="HW117" i="5"/>
  <c r="IK117" i="5"/>
  <c r="IZ117" i="5"/>
  <c r="FS117" i="5"/>
  <c r="GG117" i="5"/>
  <c r="HJ117" i="5"/>
  <c r="IF117" i="5"/>
  <c r="HK117" i="5"/>
  <c r="GP117" i="5"/>
  <c r="HD117" i="5"/>
  <c r="IM117" i="5"/>
  <c r="GW117" i="5"/>
  <c r="FU117" i="5"/>
  <c r="JK117" i="5"/>
  <c r="JD117" i="5"/>
  <c r="FW117" i="5"/>
  <c r="HB117" i="5"/>
  <c r="GQ117" i="5"/>
  <c r="IW117" i="5"/>
  <c r="JL117" i="5"/>
  <c r="GE117" i="5"/>
  <c r="GS117" i="5"/>
  <c r="HH117" i="5"/>
  <c r="ID117" i="5"/>
  <c r="FR117" i="5"/>
  <c r="HA117" i="5"/>
  <c r="HP117" i="5"/>
  <c r="IE117" i="5"/>
  <c r="IS117" i="5"/>
  <c r="JF117" i="5"/>
  <c r="GT117" i="5"/>
  <c r="JI117" i="5"/>
  <c r="HF117" i="5"/>
  <c r="HY117" i="5"/>
  <c r="JH117" i="5"/>
  <c r="HS117" i="5"/>
  <c r="JA117" i="5"/>
  <c r="HV117" i="5"/>
  <c r="IV117" i="5"/>
  <c r="IO117" i="5"/>
  <c r="II117" i="5"/>
  <c r="IX117" i="5"/>
  <c r="GL117" i="5"/>
  <c r="IA117" i="5"/>
  <c r="IB117" i="5"/>
  <c r="IQ117" i="5"/>
  <c r="JE117" i="5"/>
  <c r="FX117" i="5"/>
  <c r="GM117" i="5"/>
  <c r="HN117" i="5"/>
  <c r="JM117" i="5"/>
  <c r="GF117" i="5"/>
  <c r="GU117" i="5"/>
  <c r="HI117" i="5"/>
  <c r="HX117" i="5"/>
  <c r="IP117" i="5"/>
  <c r="GD117" i="5"/>
  <c r="FT117" i="5"/>
  <c r="IJ117" i="5"/>
  <c r="IR117" i="5"/>
  <c r="FY117" i="5"/>
  <c r="HZ117" i="5"/>
  <c r="HQ117" i="5"/>
  <c r="IU117" i="5"/>
  <c r="IN117" i="5"/>
  <c r="GA117" i="5"/>
  <c r="IL117" i="5"/>
  <c r="JC117" i="5"/>
  <c r="HE117" i="5"/>
  <c r="HT117" i="5"/>
  <c r="HM117" i="5"/>
  <c r="IH117" i="5"/>
  <c r="FV117" i="5"/>
  <c r="GY117" i="5"/>
  <c r="HG117" i="5"/>
  <c r="HU117" i="5"/>
  <c r="IY117" i="5"/>
  <c r="JJ117" i="5"/>
  <c r="GX117" i="5"/>
  <c r="JG117" i="5"/>
  <c r="GN117" i="5"/>
  <c r="HC117" i="5"/>
  <c r="FE117" i="5"/>
  <c r="FD118" i="5"/>
  <c r="FP118" i="5" l="1"/>
  <c r="FV118" i="5"/>
  <c r="GL118" i="5"/>
  <c r="HB118" i="5"/>
  <c r="HR118" i="5"/>
  <c r="IH118" i="5"/>
  <c r="IX118" i="5"/>
  <c r="FS118" i="5"/>
  <c r="GN118" i="5"/>
  <c r="HI118" i="5"/>
  <c r="IE118" i="5"/>
  <c r="IZ118" i="5"/>
  <c r="FY118" i="5"/>
  <c r="GU118" i="5"/>
  <c r="HP118" i="5"/>
  <c r="IK118" i="5"/>
  <c r="JG118" i="5"/>
  <c r="HA118" i="5"/>
  <c r="HW118" i="5"/>
  <c r="IR118" i="5"/>
  <c r="JM118" i="5"/>
  <c r="GM118" i="5"/>
  <c r="IY118" i="5"/>
  <c r="FZ118" i="5"/>
  <c r="GP118" i="5"/>
  <c r="HF118" i="5"/>
  <c r="HV118" i="5"/>
  <c r="IL118" i="5"/>
  <c r="JB118" i="5"/>
  <c r="FX118" i="5"/>
  <c r="GS118" i="5"/>
  <c r="HO118" i="5"/>
  <c r="IJ118" i="5"/>
  <c r="JE118" i="5"/>
  <c r="GE118" i="5"/>
  <c r="GZ118" i="5"/>
  <c r="HU118" i="5"/>
  <c r="IQ118" i="5"/>
  <c r="JL118" i="5"/>
  <c r="GK118" i="5"/>
  <c r="HG118" i="5"/>
  <c r="IB118" i="5"/>
  <c r="IW118" i="5"/>
  <c r="FW118" i="5"/>
  <c r="GR118" i="5"/>
  <c r="HM118" i="5"/>
  <c r="II118" i="5"/>
  <c r="JD118" i="5"/>
  <c r="GD118" i="5"/>
  <c r="GT118" i="5"/>
  <c r="HJ118" i="5"/>
  <c r="HZ118" i="5"/>
  <c r="IP118" i="5"/>
  <c r="JF118" i="5"/>
  <c r="GC118" i="5"/>
  <c r="GY118" i="5"/>
  <c r="HT118" i="5"/>
  <c r="IO118" i="5"/>
  <c r="JK118" i="5"/>
  <c r="GJ118" i="5"/>
  <c r="HE118" i="5"/>
  <c r="IA118" i="5"/>
  <c r="IV118" i="5"/>
  <c r="FU118" i="5"/>
  <c r="GQ118" i="5"/>
  <c r="HL118" i="5"/>
  <c r="IG118" i="5"/>
  <c r="JC118" i="5"/>
  <c r="GB118" i="5"/>
  <c r="GW118" i="5"/>
  <c r="HS118" i="5"/>
  <c r="IN118" i="5"/>
  <c r="JI118" i="5"/>
  <c r="GH118" i="5"/>
  <c r="GX118" i="5"/>
  <c r="ID118" i="5"/>
  <c r="IT118" i="5"/>
  <c r="GI118" i="5"/>
  <c r="HY118" i="5"/>
  <c r="FT118" i="5"/>
  <c r="IF118" i="5"/>
  <c r="GA118" i="5"/>
  <c r="HQ118" i="5"/>
  <c r="JH118" i="5"/>
  <c r="HC118" i="5"/>
  <c r="IS118" i="5"/>
  <c r="GF118" i="5"/>
  <c r="IC118" i="5"/>
  <c r="FR118" i="5"/>
  <c r="HN118" i="5"/>
  <c r="JJ118" i="5"/>
  <c r="HD118" i="5"/>
  <c r="IU118" i="5"/>
  <c r="GO118" i="5"/>
  <c r="HK118" i="5"/>
  <c r="JA118" i="5"/>
  <c r="GV118" i="5"/>
  <c r="IM118" i="5"/>
  <c r="GG118" i="5"/>
  <c r="HX118" i="5"/>
  <c r="FQ119" i="5"/>
  <c r="HH118" i="5"/>
  <c r="FE118" i="5"/>
  <c r="FD119" i="5"/>
  <c r="FP119" i="5" l="1"/>
  <c r="GE119" i="5"/>
  <c r="GF119" i="5"/>
  <c r="JH119" i="5"/>
  <c r="HX119" i="5"/>
  <c r="GC119" i="5"/>
  <c r="HT119" i="5"/>
  <c r="JF119" i="5"/>
  <c r="GD119" i="5"/>
  <c r="GT119" i="5"/>
  <c r="HJ119" i="5"/>
  <c r="HZ119" i="5"/>
  <c r="IP119" i="5"/>
  <c r="GJ119" i="5"/>
  <c r="HE119" i="5"/>
  <c r="IA119" i="5"/>
  <c r="IU119" i="5"/>
  <c r="JK119" i="5"/>
  <c r="GK119" i="5"/>
  <c r="HG119" i="5"/>
  <c r="IB119" i="5"/>
  <c r="IV119" i="5"/>
  <c r="JL119" i="5"/>
  <c r="GM119" i="5"/>
  <c r="HH119" i="5"/>
  <c r="IC119" i="5"/>
  <c r="IW119" i="5"/>
  <c r="JM119" i="5"/>
  <c r="GI119" i="5"/>
  <c r="HD119" i="5"/>
  <c r="HY119" i="5"/>
  <c r="IT119" i="5"/>
  <c r="JJ119" i="5"/>
  <c r="FR119" i="5"/>
  <c r="GH119" i="5"/>
  <c r="GX119" i="5"/>
  <c r="HN119" i="5"/>
  <c r="ID119" i="5"/>
  <c r="FT119" i="5"/>
  <c r="GO119" i="5"/>
  <c r="HK119" i="5"/>
  <c r="IF119" i="5"/>
  <c r="IY119" i="5"/>
  <c r="FU119" i="5"/>
  <c r="GQ119" i="5"/>
  <c r="HL119" i="5"/>
  <c r="IG119" i="5"/>
  <c r="IZ119" i="5"/>
  <c r="FW119" i="5"/>
  <c r="GR119" i="5"/>
  <c r="HM119" i="5"/>
  <c r="II119" i="5"/>
  <c r="JA119" i="5"/>
  <c r="FS119" i="5"/>
  <c r="GN119" i="5"/>
  <c r="HI119" i="5"/>
  <c r="IE119" i="5"/>
  <c r="IX119" i="5"/>
  <c r="FQ120" i="5"/>
  <c r="FV119" i="5"/>
  <c r="GL119" i="5"/>
  <c r="HB119" i="5"/>
  <c r="HR119" i="5"/>
  <c r="IH119" i="5"/>
  <c r="FY119" i="5"/>
  <c r="GU119" i="5"/>
  <c r="HP119" i="5"/>
  <c r="IK119" i="5"/>
  <c r="JC119" i="5"/>
  <c r="GA119" i="5"/>
  <c r="GV119" i="5"/>
  <c r="HQ119" i="5"/>
  <c r="IM119" i="5"/>
  <c r="JD119" i="5"/>
  <c r="GB119" i="5"/>
  <c r="GW119" i="5"/>
  <c r="HS119" i="5"/>
  <c r="IN119" i="5"/>
  <c r="JE119" i="5"/>
  <c r="FX119" i="5"/>
  <c r="GS119" i="5"/>
  <c r="HO119" i="5"/>
  <c r="IJ119" i="5"/>
  <c r="JB119" i="5"/>
  <c r="FZ119" i="5"/>
  <c r="GP119" i="5"/>
  <c r="HF119" i="5"/>
  <c r="HV119" i="5"/>
  <c r="IL119" i="5"/>
  <c r="GZ119" i="5"/>
  <c r="HU119" i="5"/>
  <c r="IQ119" i="5"/>
  <c r="JG119" i="5"/>
  <c r="HA119" i="5"/>
  <c r="HW119" i="5"/>
  <c r="IR119" i="5"/>
  <c r="GG119" i="5"/>
  <c r="HC119" i="5"/>
  <c r="IS119" i="5"/>
  <c r="JI119" i="5"/>
  <c r="GY119" i="5"/>
  <c r="IO119" i="5"/>
  <c r="FE119" i="5"/>
  <c r="FD120" i="5"/>
  <c r="FP120" i="5" l="1"/>
  <c r="GA120" i="5"/>
  <c r="GQ120" i="5"/>
  <c r="HG120" i="5"/>
  <c r="HW120" i="5"/>
  <c r="IM120" i="5"/>
  <c r="JC120" i="5"/>
  <c r="FX120" i="5"/>
  <c r="GN120" i="5"/>
  <c r="HD120" i="5"/>
  <c r="HT120" i="5"/>
  <c r="IJ120" i="5"/>
  <c r="IZ120" i="5"/>
  <c r="FU120" i="5"/>
  <c r="HA120" i="5"/>
  <c r="HQ120" i="5"/>
  <c r="IG120" i="5"/>
  <c r="IW120" i="5"/>
  <c r="JM120" i="5"/>
  <c r="GD120" i="5"/>
  <c r="HJ120" i="5"/>
  <c r="HZ120" i="5"/>
  <c r="IP120" i="5"/>
  <c r="JF120" i="5"/>
  <c r="IT120" i="5"/>
  <c r="FV120" i="5"/>
  <c r="IX120" i="5"/>
  <c r="GE120" i="5"/>
  <c r="GU120" i="5"/>
  <c r="HK120" i="5"/>
  <c r="IA120" i="5"/>
  <c r="IQ120" i="5"/>
  <c r="JG120" i="5"/>
  <c r="GB120" i="5"/>
  <c r="GR120" i="5"/>
  <c r="HH120" i="5"/>
  <c r="HX120" i="5"/>
  <c r="IN120" i="5"/>
  <c r="JD120" i="5"/>
  <c r="FY120" i="5"/>
  <c r="GO120" i="5"/>
  <c r="HE120" i="5"/>
  <c r="HU120" i="5"/>
  <c r="IK120" i="5"/>
  <c r="JA120" i="5"/>
  <c r="FR120" i="5"/>
  <c r="GH120" i="5"/>
  <c r="GX120" i="5"/>
  <c r="HN120" i="5"/>
  <c r="ID120" i="5"/>
  <c r="JJ120" i="5"/>
  <c r="GL120" i="5"/>
  <c r="FQ121" i="5"/>
  <c r="FS120" i="5"/>
  <c r="GI120" i="5"/>
  <c r="GY120" i="5"/>
  <c r="HO120" i="5"/>
  <c r="IE120" i="5"/>
  <c r="IU120" i="5"/>
  <c r="JK120" i="5"/>
  <c r="GF120" i="5"/>
  <c r="GV120" i="5"/>
  <c r="HL120" i="5"/>
  <c r="IB120" i="5"/>
  <c r="IR120" i="5"/>
  <c r="JH120" i="5"/>
  <c r="GC120" i="5"/>
  <c r="GS120" i="5"/>
  <c r="HI120" i="5"/>
  <c r="HY120" i="5"/>
  <c r="IO120" i="5"/>
  <c r="JE120" i="5"/>
  <c r="HB120" i="5"/>
  <c r="HR120" i="5"/>
  <c r="IH120" i="5"/>
  <c r="FW120" i="5"/>
  <c r="GM120" i="5"/>
  <c r="HC120" i="5"/>
  <c r="HS120" i="5"/>
  <c r="II120" i="5"/>
  <c r="IY120" i="5"/>
  <c r="FT120" i="5"/>
  <c r="GJ120" i="5"/>
  <c r="GZ120" i="5"/>
  <c r="HP120" i="5"/>
  <c r="IF120" i="5"/>
  <c r="IV120" i="5"/>
  <c r="JL120" i="5"/>
  <c r="GG120" i="5"/>
  <c r="GW120" i="5"/>
  <c r="HM120" i="5"/>
  <c r="IC120" i="5"/>
  <c r="IS120" i="5"/>
  <c r="JI120" i="5"/>
  <c r="FZ120" i="5"/>
  <c r="GP120" i="5"/>
  <c r="HF120" i="5"/>
  <c r="HV120" i="5"/>
  <c r="IL120" i="5"/>
  <c r="JB120" i="5"/>
  <c r="GK120" i="5"/>
  <c r="GT120" i="5"/>
  <c r="FE120" i="5"/>
  <c r="FD121" i="5"/>
  <c r="FP121" i="5" l="1"/>
  <c r="GA121" i="5"/>
  <c r="GQ121" i="5"/>
  <c r="HG121" i="5"/>
  <c r="HW121" i="5"/>
  <c r="IM121" i="5"/>
  <c r="JC121" i="5"/>
  <c r="FX121" i="5"/>
  <c r="GN121" i="5"/>
  <c r="HD121" i="5"/>
  <c r="HT121" i="5"/>
  <c r="IJ121" i="5"/>
  <c r="IZ121" i="5"/>
  <c r="GK121" i="5"/>
  <c r="HA121" i="5"/>
  <c r="HQ121" i="5"/>
  <c r="IG121" i="5"/>
  <c r="IW121" i="5"/>
  <c r="GD121" i="5"/>
  <c r="HJ121" i="5"/>
  <c r="IP121" i="5"/>
  <c r="GE121" i="5"/>
  <c r="GU121" i="5"/>
  <c r="HK121" i="5"/>
  <c r="IA121" i="5"/>
  <c r="IQ121" i="5"/>
  <c r="JG121" i="5"/>
  <c r="GB121" i="5"/>
  <c r="GR121" i="5"/>
  <c r="HH121" i="5"/>
  <c r="HX121" i="5"/>
  <c r="IN121" i="5"/>
  <c r="JD121" i="5"/>
  <c r="FY121" i="5"/>
  <c r="GO121" i="5"/>
  <c r="HE121" i="5"/>
  <c r="HU121" i="5"/>
  <c r="IK121" i="5"/>
  <c r="JA121" i="5"/>
  <c r="FR121" i="5"/>
  <c r="GX121" i="5"/>
  <c r="HN121" i="5"/>
  <c r="IT121" i="5"/>
  <c r="FS121" i="5"/>
  <c r="GI121" i="5"/>
  <c r="GY121" i="5"/>
  <c r="HO121" i="5"/>
  <c r="IE121" i="5"/>
  <c r="IU121" i="5"/>
  <c r="JK121" i="5"/>
  <c r="GF121" i="5"/>
  <c r="GV121" i="5"/>
  <c r="HL121" i="5"/>
  <c r="IB121" i="5"/>
  <c r="IR121" i="5"/>
  <c r="JH121" i="5"/>
  <c r="GC121" i="5"/>
  <c r="GS121" i="5"/>
  <c r="HI121" i="5"/>
  <c r="HY121" i="5"/>
  <c r="IO121" i="5"/>
  <c r="JE121" i="5"/>
  <c r="FV121" i="5"/>
  <c r="GL121" i="5"/>
  <c r="HB121" i="5"/>
  <c r="HR121" i="5"/>
  <c r="IH121" i="5"/>
  <c r="IX121" i="5"/>
  <c r="FQ122" i="5"/>
  <c r="FW121" i="5"/>
  <c r="GM121" i="5"/>
  <c r="HC121" i="5"/>
  <c r="HS121" i="5"/>
  <c r="II121" i="5"/>
  <c r="IY121" i="5"/>
  <c r="FT121" i="5"/>
  <c r="GJ121" i="5"/>
  <c r="GZ121" i="5"/>
  <c r="HP121" i="5"/>
  <c r="IF121" i="5"/>
  <c r="IV121" i="5"/>
  <c r="JL121" i="5"/>
  <c r="GG121" i="5"/>
  <c r="GW121" i="5"/>
  <c r="HM121" i="5"/>
  <c r="IC121" i="5"/>
  <c r="IS121" i="5"/>
  <c r="JI121" i="5"/>
  <c r="FZ121" i="5"/>
  <c r="GP121" i="5"/>
  <c r="HF121" i="5"/>
  <c r="HV121" i="5"/>
  <c r="IL121" i="5"/>
  <c r="JB121" i="5"/>
  <c r="FU121" i="5"/>
  <c r="JM121" i="5"/>
  <c r="GT121" i="5"/>
  <c r="HZ121" i="5"/>
  <c r="JF121" i="5"/>
  <c r="GH121" i="5"/>
  <c r="ID121" i="5"/>
  <c r="JJ121" i="5"/>
  <c r="FE121" i="5"/>
  <c r="FD122" i="5"/>
  <c r="FP122" i="5" l="1"/>
  <c r="GA122" i="5"/>
  <c r="GQ122" i="5"/>
  <c r="HG122" i="5"/>
  <c r="HW122" i="5"/>
  <c r="IM122" i="5"/>
  <c r="JC122" i="5"/>
  <c r="FX122" i="5"/>
  <c r="GN122" i="5"/>
  <c r="HD122" i="5"/>
  <c r="HT122" i="5"/>
  <c r="IJ122" i="5"/>
  <c r="IZ122" i="5"/>
  <c r="FU122" i="5"/>
  <c r="GK122" i="5"/>
  <c r="HA122" i="5"/>
  <c r="HQ122" i="5"/>
  <c r="IG122" i="5"/>
  <c r="IW122" i="5"/>
  <c r="JM122" i="5"/>
  <c r="GD122" i="5"/>
  <c r="GT122" i="5"/>
  <c r="HJ122" i="5"/>
  <c r="HZ122" i="5"/>
  <c r="IP122" i="5"/>
  <c r="JF122" i="5"/>
  <c r="GE122" i="5"/>
  <c r="GU122" i="5"/>
  <c r="HK122" i="5"/>
  <c r="IA122" i="5"/>
  <c r="IQ122" i="5"/>
  <c r="JG122" i="5"/>
  <c r="GB122" i="5"/>
  <c r="GR122" i="5"/>
  <c r="HH122" i="5"/>
  <c r="HX122" i="5"/>
  <c r="IN122" i="5"/>
  <c r="JD122" i="5"/>
  <c r="FY122" i="5"/>
  <c r="GO122" i="5"/>
  <c r="HE122" i="5"/>
  <c r="HU122" i="5"/>
  <c r="IK122" i="5"/>
  <c r="JA122" i="5"/>
  <c r="FR122" i="5"/>
  <c r="GH122" i="5"/>
  <c r="GX122" i="5"/>
  <c r="HN122" i="5"/>
  <c r="ID122" i="5"/>
  <c r="IT122" i="5"/>
  <c r="JJ122" i="5"/>
  <c r="FS122" i="5"/>
  <c r="GI122" i="5"/>
  <c r="GY122" i="5"/>
  <c r="HO122" i="5"/>
  <c r="IE122" i="5"/>
  <c r="IU122" i="5"/>
  <c r="JK122" i="5"/>
  <c r="GF122" i="5"/>
  <c r="GV122" i="5"/>
  <c r="HL122" i="5"/>
  <c r="IB122" i="5"/>
  <c r="IR122" i="5"/>
  <c r="JH122" i="5"/>
  <c r="GC122" i="5"/>
  <c r="GS122" i="5"/>
  <c r="HI122" i="5"/>
  <c r="HY122" i="5"/>
  <c r="IO122" i="5"/>
  <c r="JE122" i="5"/>
  <c r="FV122" i="5"/>
  <c r="GL122" i="5"/>
  <c r="HB122" i="5"/>
  <c r="HR122" i="5"/>
  <c r="IH122" i="5"/>
  <c r="IX122" i="5"/>
  <c r="FQ123" i="5"/>
  <c r="GM122" i="5"/>
  <c r="HS122" i="5"/>
  <c r="IY122" i="5"/>
  <c r="GJ122" i="5"/>
  <c r="HP122" i="5"/>
  <c r="IF122" i="5"/>
  <c r="JL122" i="5"/>
  <c r="GG122" i="5"/>
  <c r="HM122" i="5"/>
  <c r="IC122" i="5"/>
  <c r="JI122" i="5"/>
  <c r="GP122" i="5"/>
  <c r="HV122" i="5"/>
  <c r="JB122" i="5"/>
  <c r="FW122" i="5"/>
  <c r="HC122" i="5"/>
  <c r="II122" i="5"/>
  <c r="FT122" i="5"/>
  <c r="GZ122" i="5"/>
  <c r="IV122" i="5"/>
  <c r="GW122" i="5"/>
  <c r="IS122" i="5"/>
  <c r="FZ122" i="5"/>
  <c r="HF122" i="5"/>
  <c r="IL122" i="5"/>
  <c r="FE122" i="5"/>
  <c r="FD123" i="5"/>
  <c r="FP123" i="5" l="1"/>
  <c r="GA123" i="5"/>
  <c r="GQ123" i="5"/>
  <c r="HG123" i="5"/>
  <c r="HW123" i="5"/>
  <c r="IM123" i="5"/>
  <c r="JC123" i="5"/>
  <c r="FX123" i="5"/>
  <c r="GN123" i="5"/>
  <c r="HD123" i="5"/>
  <c r="IJ123" i="5"/>
  <c r="IZ123" i="5"/>
  <c r="FU123" i="5"/>
  <c r="GK123" i="5"/>
  <c r="HQ123" i="5"/>
  <c r="IG123" i="5"/>
  <c r="JM123" i="5"/>
  <c r="GT123" i="5"/>
  <c r="HZ123" i="5"/>
  <c r="JF123" i="5"/>
  <c r="HY123" i="5"/>
  <c r="HB123" i="5"/>
  <c r="IH123" i="5"/>
  <c r="GE123" i="5"/>
  <c r="GU123" i="5"/>
  <c r="HK123" i="5"/>
  <c r="IA123" i="5"/>
  <c r="IQ123" i="5"/>
  <c r="JG123" i="5"/>
  <c r="GB123" i="5"/>
  <c r="GR123" i="5"/>
  <c r="HH123" i="5"/>
  <c r="HX123" i="5"/>
  <c r="IN123" i="5"/>
  <c r="JD123" i="5"/>
  <c r="FY123" i="5"/>
  <c r="GO123" i="5"/>
  <c r="HE123" i="5"/>
  <c r="HU123" i="5"/>
  <c r="IK123" i="5"/>
  <c r="JA123" i="5"/>
  <c r="FR123" i="5"/>
  <c r="GH123" i="5"/>
  <c r="GX123" i="5"/>
  <c r="HN123" i="5"/>
  <c r="ID123" i="5"/>
  <c r="IT123" i="5"/>
  <c r="JJ123" i="5"/>
  <c r="JE123" i="5"/>
  <c r="HR123" i="5"/>
  <c r="FQ124" i="5"/>
  <c r="FS123" i="5"/>
  <c r="GI123" i="5"/>
  <c r="GY123" i="5"/>
  <c r="HO123" i="5"/>
  <c r="IE123" i="5"/>
  <c r="IU123" i="5"/>
  <c r="JK123" i="5"/>
  <c r="GF123" i="5"/>
  <c r="GV123" i="5"/>
  <c r="HL123" i="5"/>
  <c r="IB123" i="5"/>
  <c r="IR123" i="5"/>
  <c r="JH123" i="5"/>
  <c r="GC123" i="5"/>
  <c r="GS123" i="5"/>
  <c r="HI123" i="5"/>
  <c r="IO123" i="5"/>
  <c r="FV123" i="5"/>
  <c r="GL123" i="5"/>
  <c r="IX123" i="5"/>
  <c r="FW123" i="5"/>
  <c r="GM123" i="5"/>
  <c r="HC123" i="5"/>
  <c r="HS123" i="5"/>
  <c r="II123" i="5"/>
  <c r="IY123" i="5"/>
  <c r="FT123" i="5"/>
  <c r="GJ123" i="5"/>
  <c r="GZ123" i="5"/>
  <c r="HP123" i="5"/>
  <c r="IF123" i="5"/>
  <c r="IV123" i="5"/>
  <c r="JL123" i="5"/>
  <c r="GG123" i="5"/>
  <c r="GW123" i="5"/>
  <c r="HM123" i="5"/>
  <c r="IC123" i="5"/>
  <c r="IS123" i="5"/>
  <c r="JI123" i="5"/>
  <c r="FZ123" i="5"/>
  <c r="GP123" i="5"/>
  <c r="HF123" i="5"/>
  <c r="HV123" i="5"/>
  <c r="IL123" i="5"/>
  <c r="JB123" i="5"/>
  <c r="HT123" i="5"/>
  <c r="HA123" i="5"/>
  <c r="IW123" i="5"/>
  <c r="GD123" i="5"/>
  <c r="HJ123" i="5"/>
  <c r="IP123" i="5"/>
  <c r="FE123" i="5"/>
  <c r="FD124" i="5"/>
  <c r="FP124" i="5" l="1"/>
  <c r="GA124" i="5"/>
  <c r="GQ124" i="5"/>
  <c r="HG124" i="5"/>
  <c r="HW124" i="5"/>
  <c r="IM124" i="5"/>
  <c r="JC124" i="5"/>
  <c r="FX124" i="5"/>
  <c r="GN124" i="5"/>
  <c r="HD124" i="5"/>
  <c r="IJ124" i="5"/>
  <c r="IZ124" i="5"/>
  <c r="FU124" i="5"/>
  <c r="GK124" i="5"/>
  <c r="HA124" i="5"/>
  <c r="IG124" i="5"/>
  <c r="IW124" i="5"/>
  <c r="GD124" i="5"/>
  <c r="HJ124" i="5"/>
  <c r="IP124" i="5"/>
  <c r="JE124" i="5"/>
  <c r="GE124" i="5"/>
  <c r="GU124" i="5"/>
  <c r="HK124" i="5"/>
  <c r="IA124" i="5"/>
  <c r="IQ124" i="5"/>
  <c r="JG124" i="5"/>
  <c r="GB124" i="5"/>
  <c r="GR124" i="5"/>
  <c r="HH124" i="5"/>
  <c r="HX124" i="5"/>
  <c r="IN124" i="5"/>
  <c r="JD124" i="5"/>
  <c r="FY124" i="5"/>
  <c r="GO124" i="5"/>
  <c r="HE124" i="5"/>
  <c r="HU124" i="5"/>
  <c r="JA124" i="5"/>
  <c r="FR124" i="5"/>
  <c r="GH124" i="5"/>
  <c r="HN124" i="5"/>
  <c r="IT124" i="5"/>
  <c r="GS124" i="5"/>
  <c r="HB124" i="5"/>
  <c r="IX124" i="5"/>
  <c r="FS124" i="5"/>
  <c r="GI124" i="5"/>
  <c r="GY124" i="5"/>
  <c r="HO124" i="5"/>
  <c r="IE124" i="5"/>
  <c r="IU124" i="5"/>
  <c r="JK124" i="5"/>
  <c r="GF124" i="5"/>
  <c r="GV124" i="5"/>
  <c r="HL124" i="5"/>
  <c r="IB124" i="5"/>
  <c r="IR124" i="5"/>
  <c r="JH124" i="5"/>
  <c r="HI124" i="5"/>
  <c r="HY124" i="5"/>
  <c r="IO124" i="5"/>
  <c r="GL124" i="5"/>
  <c r="IH124" i="5"/>
  <c r="FW124" i="5"/>
  <c r="GM124" i="5"/>
  <c r="HC124" i="5"/>
  <c r="HS124" i="5"/>
  <c r="II124" i="5"/>
  <c r="IY124" i="5"/>
  <c r="FT124" i="5"/>
  <c r="GJ124" i="5"/>
  <c r="GZ124" i="5"/>
  <c r="HP124" i="5"/>
  <c r="IF124" i="5"/>
  <c r="IV124" i="5"/>
  <c r="JL124" i="5"/>
  <c r="GG124" i="5"/>
  <c r="GW124" i="5"/>
  <c r="HM124" i="5"/>
  <c r="IC124" i="5"/>
  <c r="IS124" i="5"/>
  <c r="JI124" i="5"/>
  <c r="FZ124" i="5"/>
  <c r="GP124" i="5"/>
  <c r="HF124" i="5"/>
  <c r="HV124" i="5"/>
  <c r="IL124" i="5"/>
  <c r="JB124" i="5"/>
  <c r="HT124" i="5"/>
  <c r="HQ124" i="5"/>
  <c r="JM124" i="5"/>
  <c r="GT124" i="5"/>
  <c r="HZ124" i="5"/>
  <c r="JF124" i="5"/>
  <c r="IK124" i="5"/>
  <c r="GX124" i="5"/>
  <c r="ID124" i="5"/>
  <c r="JJ124" i="5"/>
  <c r="GC124" i="5"/>
  <c r="FV124" i="5"/>
  <c r="HR124" i="5"/>
  <c r="FQ125" i="5"/>
  <c r="FE124" i="5"/>
  <c r="FD125" i="5"/>
  <c r="FP125" i="5" l="1"/>
  <c r="GA125" i="5"/>
  <c r="GQ125" i="5"/>
  <c r="HG125" i="5"/>
  <c r="HW125" i="5"/>
  <c r="IM125" i="5"/>
  <c r="JC125" i="5"/>
  <c r="FX125" i="5"/>
  <c r="GN125" i="5"/>
  <c r="HD125" i="5"/>
  <c r="HT125" i="5"/>
  <c r="IJ125" i="5"/>
  <c r="IZ125" i="5"/>
  <c r="FU125" i="5"/>
  <c r="GK125" i="5"/>
  <c r="HA125" i="5"/>
  <c r="HQ125" i="5"/>
  <c r="IG125" i="5"/>
  <c r="GD125" i="5"/>
  <c r="GT125" i="5"/>
  <c r="IP125" i="5"/>
  <c r="GE125" i="5"/>
  <c r="GU125" i="5"/>
  <c r="HK125" i="5"/>
  <c r="IA125" i="5"/>
  <c r="IQ125" i="5"/>
  <c r="JG125" i="5"/>
  <c r="GB125" i="5"/>
  <c r="GR125" i="5"/>
  <c r="HH125" i="5"/>
  <c r="HX125" i="5"/>
  <c r="IN125" i="5"/>
  <c r="JD125" i="5"/>
  <c r="FY125" i="5"/>
  <c r="GO125" i="5"/>
  <c r="HE125" i="5"/>
  <c r="HU125" i="5"/>
  <c r="IK125" i="5"/>
  <c r="JA125" i="5"/>
  <c r="FR125" i="5"/>
  <c r="GH125" i="5"/>
  <c r="GX125" i="5"/>
  <c r="HN125" i="5"/>
  <c r="ID125" i="5"/>
  <c r="IT125" i="5"/>
  <c r="JJ125" i="5"/>
  <c r="JL125" i="5"/>
  <c r="JI125" i="5"/>
  <c r="HV125" i="5"/>
  <c r="FS125" i="5"/>
  <c r="GI125" i="5"/>
  <c r="GY125" i="5"/>
  <c r="HO125" i="5"/>
  <c r="IE125" i="5"/>
  <c r="IU125" i="5"/>
  <c r="JK125" i="5"/>
  <c r="GF125" i="5"/>
  <c r="GV125" i="5"/>
  <c r="HL125" i="5"/>
  <c r="IB125" i="5"/>
  <c r="IR125" i="5"/>
  <c r="JH125" i="5"/>
  <c r="GC125" i="5"/>
  <c r="GS125" i="5"/>
  <c r="HI125" i="5"/>
  <c r="HY125" i="5"/>
  <c r="IO125" i="5"/>
  <c r="JE125" i="5"/>
  <c r="FV125" i="5"/>
  <c r="GL125" i="5"/>
  <c r="HB125" i="5"/>
  <c r="HR125" i="5"/>
  <c r="IH125" i="5"/>
  <c r="IX125" i="5"/>
  <c r="FQ126" i="5"/>
  <c r="HS125" i="5"/>
  <c r="GJ125" i="5"/>
  <c r="HP125" i="5"/>
  <c r="IV125" i="5"/>
  <c r="GW125" i="5"/>
  <c r="IC125" i="5"/>
  <c r="FZ125" i="5"/>
  <c r="IL125" i="5"/>
  <c r="IW125" i="5"/>
  <c r="HJ125" i="5"/>
  <c r="JF125" i="5"/>
  <c r="FW125" i="5"/>
  <c r="GM125" i="5"/>
  <c r="HC125" i="5"/>
  <c r="II125" i="5"/>
  <c r="IY125" i="5"/>
  <c r="FT125" i="5"/>
  <c r="GZ125" i="5"/>
  <c r="IF125" i="5"/>
  <c r="GG125" i="5"/>
  <c r="HM125" i="5"/>
  <c r="IS125" i="5"/>
  <c r="GP125" i="5"/>
  <c r="HF125" i="5"/>
  <c r="JB125" i="5"/>
  <c r="JM125" i="5"/>
  <c r="HZ125" i="5"/>
  <c r="FE125" i="5"/>
  <c r="FD126" i="5"/>
  <c r="FP126" i="5" l="1"/>
  <c r="GA126" i="5"/>
  <c r="GQ126" i="5"/>
  <c r="HG126" i="5"/>
  <c r="HW126" i="5"/>
  <c r="IM126" i="5"/>
  <c r="JC126" i="5"/>
  <c r="FX126" i="5"/>
  <c r="GN126" i="5"/>
  <c r="HD126" i="5"/>
  <c r="HT126" i="5"/>
  <c r="IJ126" i="5"/>
  <c r="IZ126" i="5"/>
  <c r="FU126" i="5"/>
  <c r="GK126" i="5"/>
  <c r="HA126" i="5"/>
  <c r="IG126" i="5"/>
  <c r="IW126" i="5"/>
  <c r="JM126" i="5"/>
  <c r="GD126" i="5"/>
  <c r="HJ126" i="5"/>
  <c r="IP126" i="5"/>
  <c r="GE126" i="5"/>
  <c r="GU126" i="5"/>
  <c r="HK126" i="5"/>
  <c r="IA126" i="5"/>
  <c r="IQ126" i="5"/>
  <c r="JG126" i="5"/>
  <c r="GB126" i="5"/>
  <c r="GR126" i="5"/>
  <c r="HH126" i="5"/>
  <c r="HX126" i="5"/>
  <c r="IN126" i="5"/>
  <c r="JD126" i="5"/>
  <c r="FY126" i="5"/>
  <c r="GO126" i="5"/>
  <c r="HE126" i="5"/>
  <c r="HU126" i="5"/>
  <c r="IK126" i="5"/>
  <c r="JA126" i="5"/>
  <c r="FR126" i="5"/>
  <c r="GH126" i="5"/>
  <c r="GX126" i="5"/>
  <c r="HN126" i="5"/>
  <c r="ID126" i="5"/>
  <c r="IT126" i="5"/>
  <c r="JJ126" i="5"/>
  <c r="FS126" i="5"/>
  <c r="GI126" i="5"/>
  <c r="GY126" i="5"/>
  <c r="HO126" i="5"/>
  <c r="IE126" i="5"/>
  <c r="IU126" i="5"/>
  <c r="JK126" i="5"/>
  <c r="GF126" i="5"/>
  <c r="GV126" i="5"/>
  <c r="HL126" i="5"/>
  <c r="IB126" i="5"/>
  <c r="IR126" i="5"/>
  <c r="JH126" i="5"/>
  <c r="GC126" i="5"/>
  <c r="GS126" i="5"/>
  <c r="HI126" i="5"/>
  <c r="HY126" i="5"/>
  <c r="IO126" i="5"/>
  <c r="JE126" i="5"/>
  <c r="FV126" i="5"/>
  <c r="GL126" i="5"/>
  <c r="HB126" i="5"/>
  <c r="HR126" i="5"/>
  <c r="IH126" i="5"/>
  <c r="IX126" i="5"/>
  <c r="FQ127" i="5"/>
  <c r="FW126" i="5"/>
  <c r="HC126" i="5"/>
  <c r="HS126" i="5"/>
  <c r="II126" i="5"/>
  <c r="IY126" i="5"/>
  <c r="GJ126" i="5"/>
  <c r="GZ126" i="5"/>
  <c r="HP126" i="5"/>
  <c r="IV126" i="5"/>
  <c r="GG126" i="5"/>
  <c r="GW126" i="5"/>
  <c r="IC126" i="5"/>
  <c r="IS126" i="5"/>
  <c r="FZ126" i="5"/>
  <c r="HF126" i="5"/>
  <c r="IL126" i="5"/>
  <c r="JB126" i="5"/>
  <c r="HQ126" i="5"/>
  <c r="GT126" i="5"/>
  <c r="HZ126" i="5"/>
  <c r="JF126" i="5"/>
  <c r="GM126" i="5"/>
  <c r="FT126" i="5"/>
  <c r="IF126" i="5"/>
  <c r="JL126" i="5"/>
  <c r="HM126" i="5"/>
  <c r="JI126" i="5"/>
  <c r="GP126" i="5"/>
  <c r="HV126" i="5"/>
  <c r="FE126" i="5"/>
  <c r="FD127" i="5"/>
  <c r="FP127" i="5" l="1"/>
  <c r="GA127" i="5"/>
  <c r="GQ127" i="5"/>
  <c r="HG127" i="5"/>
  <c r="HW127" i="5"/>
  <c r="IM127" i="5"/>
  <c r="JC127" i="5"/>
  <c r="FX127" i="5"/>
  <c r="GN127" i="5"/>
  <c r="HD127" i="5"/>
  <c r="HT127" i="5"/>
  <c r="IJ127" i="5"/>
  <c r="IZ127" i="5"/>
  <c r="FU127" i="5"/>
  <c r="GK127" i="5"/>
  <c r="HA127" i="5"/>
  <c r="HQ127" i="5"/>
  <c r="IG127" i="5"/>
  <c r="IW127" i="5"/>
  <c r="JM127" i="5"/>
  <c r="GD127" i="5"/>
  <c r="GT127" i="5"/>
  <c r="HJ127" i="5"/>
  <c r="HZ127" i="5"/>
  <c r="IP127" i="5"/>
  <c r="JF127" i="5"/>
  <c r="GE127" i="5"/>
  <c r="GU127" i="5"/>
  <c r="HK127" i="5"/>
  <c r="IA127" i="5"/>
  <c r="IQ127" i="5"/>
  <c r="JG127" i="5"/>
  <c r="GB127" i="5"/>
  <c r="GR127" i="5"/>
  <c r="HH127" i="5"/>
  <c r="HX127" i="5"/>
  <c r="IN127" i="5"/>
  <c r="JD127" i="5"/>
  <c r="FY127" i="5"/>
  <c r="GO127" i="5"/>
  <c r="HE127" i="5"/>
  <c r="HU127" i="5"/>
  <c r="IK127" i="5"/>
  <c r="JA127" i="5"/>
  <c r="FR127" i="5"/>
  <c r="GH127" i="5"/>
  <c r="GX127" i="5"/>
  <c r="HN127" i="5"/>
  <c r="ID127" i="5"/>
  <c r="IT127" i="5"/>
  <c r="JJ127" i="5"/>
  <c r="GL127" i="5"/>
  <c r="IH127" i="5"/>
  <c r="FQ128" i="5"/>
  <c r="FS127" i="5"/>
  <c r="GI127" i="5"/>
  <c r="GY127" i="5"/>
  <c r="HO127" i="5"/>
  <c r="IE127" i="5"/>
  <c r="IU127" i="5"/>
  <c r="JK127" i="5"/>
  <c r="GF127" i="5"/>
  <c r="GV127" i="5"/>
  <c r="HL127" i="5"/>
  <c r="IB127" i="5"/>
  <c r="IR127" i="5"/>
  <c r="JH127" i="5"/>
  <c r="GC127" i="5"/>
  <c r="GS127" i="5"/>
  <c r="HI127" i="5"/>
  <c r="HY127" i="5"/>
  <c r="IO127" i="5"/>
  <c r="JE127" i="5"/>
  <c r="FV127" i="5"/>
  <c r="HB127" i="5"/>
  <c r="HR127" i="5"/>
  <c r="IX127" i="5"/>
  <c r="FW127" i="5"/>
  <c r="GM127" i="5"/>
  <c r="HC127" i="5"/>
  <c r="HS127" i="5"/>
  <c r="II127" i="5"/>
  <c r="IY127" i="5"/>
  <c r="FT127" i="5"/>
  <c r="GJ127" i="5"/>
  <c r="GZ127" i="5"/>
  <c r="HP127" i="5"/>
  <c r="IF127" i="5"/>
  <c r="IV127" i="5"/>
  <c r="JL127" i="5"/>
  <c r="GG127" i="5"/>
  <c r="GW127" i="5"/>
  <c r="HM127" i="5"/>
  <c r="IC127" i="5"/>
  <c r="IS127" i="5"/>
  <c r="JI127" i="5"/>
  <c r="FZ127" i="5"/>
  <c r="GP127" i="5"/>
  <c r="HF127" i="5"/>
  <c r="HV127" i="5"/>
  <c r="IL127" i="5"/>
  <c r="JB127" i="5"/>
  <c r="FE127" i="5"/>
  <c r="FD128" i="5"/>
  <c r="FP128" i="5" l="1"/>
  <c r="GA128" i="5"/>
  <c r="GQ128" i="5"/>
  <c r="HG128" i="5"/>
  <c r="HW128" i="5"/>
  <c r="IM128" i="5"/>
  <c r="JC128" i="5"/>
  <c r="FX128" i="5"/>
  <c r="GN128" i="5"/>
  <c r="HD128" i="5"/>
  <c r="HT128" i="5"/>
  <c r="IZ128" i="5"/>
  <c r="FU128" i="5"/>
  <c r="HA128" i="5"/>
  <c r="HQ128" i="5"/>
  <c r="IG128" i="5"/>
  <c r="IW128" i="5"/>
  <c r="GT128" i="5"/>
  <c r="GE128" i="5"/>
  <c r="GU128" i="5"/>
  <c r="HK128" i="5"/>
  <c r="IA128" i="5"/>
  <c r="IQ128" i="5"/>
  <c r="JG128" i="5"/>
  <c r="GB128" i="5"/>
  <c r="GR128" i="5"/>
  <c r="HH128" i="5"/>
  <c r="HX128" i="5"/>
  <c r="IN128" i="5"/>
  <c r="JD128" i="5"/>
  <c r="FY128" i="5"/>
  <c r="GO128" i="5"/>
  <c r="HE128" i="5"/>
  <c r="HU128" i="5"/>
  <c r="IK128" i="5"/>
  <c r="JA128" i="5"/>
  <c r="FR128" i="5"/>
  <c r="GH128" i="5"/>
  <c r="GX128" i="5"/>
  <c r="HN128" i="5"/>
  <c r="ID128" i="5"/>
  <c r="IT128" i="5"/>
  <c r="JJ128" i="5"/>
  <c r="HJ128" i="5"/>
  <c r="JF128" i="5"/>
  <c r="FS128" i="5"/>
  <c r="GI128" i="5"/>
  <c r="GY128" i="5"/>
  <c r="HO128" i="5"/>
  <c r="IE128" i="5"/>
  <c r="IU128" i="5"/>
  <c r="JK128" i="5"/>
  <c r="GF128" i="5"/>
  <c r="GV128" i="5"/>
  <c r="HL128" i="5"/>
  <c r="IB128" i="5"/>
  <c r="IR128" i="5"/>
  <c r="JH128" i="5"/>
  <c r="GC128" i="5"/>
  <c r="GS128" i="5"/>
  <c r="HI128" i="5"/>
  <c r="HY128" i="5"/>
  <c r="IO128" i="5"/>
  <c r="JE128" i="5"/>
  <c r="FV128" i="5"/>
  <c r="GL128" i="5"/>
  <c r="HB128" i="5"/>
  <c r="HR128" i="5"/>
  <c r="IH128" i="5"/>
  <c r="IX128" i="5"/>
  <c r="FQ129" i="5"/>
  <c r="IJ128" i="5"/>
  <c r="JM128" i="5"/>
  <c r="IP128" i="5"/>
  <c r="FW128" i="5"/>
  <c r="GM128" i="5"/>
  <c r="HC128" i="5"/>
  <c r="HS128" i="5"/>
  <c r="II128" i="5"/>
  <c r="IY128" i="5"/>
  <c r="FT128" i="5"/>
  <c r="GJ128" i="5"/>
  <c r="GZ128" i="5"/>
  <c r="HP128" i="5"/>
  <c r="IF128" i="5"/>
  <c r="IV128" i="5"/>
  <c r="JL128" i="5"/>
  <c r="GG128" i="5"/>
  <c r="GW128" i="5"/>
  <c r="HM128" i="5"/>
  <c r="IC128" i="5"/>
  <c r="IS128" i="5"/>
  <c r="JI128" i="5"/>
  <c r="FZ128" i="5"/>
  <c r="GP128" i="5"/>
  <c r="HF128" i="5"/>
  <c r="HV128" i="5"/>
  <c r="IL128" i="5"/>
  <c r="JB128" i="5"/>
  <c r="GK128" i="5"/>
  <c r="GD128" i="5"/>
  <c r="HZ128" i="5"/>
  <c r="FE128" i="5"/>
  <c r="FD129" i="5"/>
  <c r="FP129" i="5" l="1"/>
  <c r="GA129" i="5"/>
  <c r="GQ129" i="5"/>
  <c r="HG129" i="5"/>
  <c r="HW129" i="5"/>
  <c r="IM129" i="5"/>
  <c r="JC129" i="5"/>
  <c r="FX129" i="5"/>
  <c r="GN129" i="5"/>
  <c r="HD129" i="5"/>
  <c r="HT129" i="5"/>
  <c r="IJ129" i="5"/>
  <c r="IZ129" i="5"/>
  <c r="FU129" i="5"/>
  <c r="GK129" i="5"/>
  <c r="HA129" i="5"/>
  <c r="HQ129" i="5"/>
  <c r="IG129" i="5"/>
  <c r="IW129" i="5"/>
  <c r="JM129" i="5"/>
  <c r="GD129" i="5"/>
  <c r="GT129" i="5"/>
  <c r="HJ129" i="5"/>
  <c r="HZ129" i="5"/>
  <c r="IP129" i="5"/>
  <c r="JF129" i="5"/>
  <c r="GE129" i="5"/>
  <c r="GU129" i="5"/>
  <c r="HK129" i="5"/>
  <c r="IA129" i="5"/>
  <c r="IQ129" i="5"/>
  <c r="JG129" i="5"/>
  <c r="GB129" i="5"/>
  <c r="GR129" i="5"/>
  <c r="HH129" i="5"/>
  <c r="HX129" i="5"/>
  <c r="IN129" i="5"/>
  <c r="JD129" i="5"/>
  <c r="FY129" i="5"/>
  <c r="GO129" i="5"/>
  <c r="HE129" i="5"/>
  <c r="HU129" i="5"/>
  <c r="IK129" i="5"/>
  <c r="JA129" i="5"/>
  <c r="FR129" i="5"/>
  <c r="GH129" i="5"/>
  <c r="GX129" i="5"/>
  <c r="HN129" i="5"/>
  <c r="ID129" i="5"/>
  <c r="IT129" i="5"/>
  <c r="JJ129" i="5"/>
  <c r="HR129" i="5"/>
  <c r="IX129" i="5"/>
  <c r="FS129" i="5"/>
  <c r="GI129" i="5"/>
  <c r="GY129" i="5"/>
  <c r="HO129" i="5"/>
  <c r="IE129" i="5"/>
  <c r="IU129" i="5"/>
  <c r="JK129" i="5"/>
  <c r="GF129" i="5"/>
  <c r="GV129" i="5"/>
  <c r="HL129" i="5"/>
  <c r="IB129" i="5"/>
  <c r="IR129" i="5"/>
  <c r="JH129" i="5"/>
  <c r="GC129" i="5"/>
  <c r="GS129" i="5"/>
  <c r="HI129" i="5"/>
  <c r="HY129" i="5"/>
  <c r="IO129" i="5"/>
  <c r="JE129" i="5"/>
  <c r="FV129" i="5"/>
  <c r="GL129" i="5"/>
  <c r="HB129" i="5"/>
  <c r="IH129" i="5"/>
  <c r="FQ130" i="5"/>
  <c r="FW129" i="5"/>
  <c r="GM129" i="5"/>
  <c r="HC129" i="5"/>
  <c r="HS129" i="5"/>
  <c r="II129" i="5"/>
  <c r="IY129" i="5"/>
  <c r="FT129" i="5"/>
  <c r="GJ129" i="5"/>
  <c r="GZ129" i="5"/>
  <c r="HP129" i="5"/>
  <c r="IF129" i="5"/>
  <c r="IV129" i="5"/>
  <c r="JL129" i="5"/>
  <c r="GG129" i="5"/>
  <c r="GW129" i="5"/>
  <c r="HM129" i="5"/>
  <c r="IC129" i="5"/>
  <c r="IS129" i="5"/>
  <c r="JI129" i="5"/>
  <c r="FZ129" i="5"/>
  <c r="GP129" i="5"/>
  <c r="HF129" i="5"/>
  <c r="HV129" i="5"/>
  <c r="IL129" i="5"/>
  <c r="JB129" i="5"/>
  <c r="FE129" i="5"/>
  <c r="FD130" i="5"/>
  <c r="FP130" i="5" l="1"/>
  <c r="GA130" i="5"/>
  <c r="GQ130" i="5"/>
  <c r="HG130" i="5"/>
  <c r="HW130" i="5"/>
  <c r="IM130" i="5"/>
  <c r="JC130" i="5"/>
  <c r="FX130" i="5"/>
  <c r="GN130" i="5"/>
  <c r="HD130" i="5"/>
  <c r="HT130" i="5"/>
  <c r="IJ130" i="5"/>
  <c r="IZ130" i="5"/>
  <c r="FU130" i="5"/>
  <c r="GK130" i="5"/>
  <c r="HA130" i="5"/>
  <c r="HQ130" i="5"/>
  <c r="IG130" i="5"/>
  <c r="IW130" i="5"/>
  <c r="JM130" i="5"/>
  <c r="GD130" i="5"/>
  <c r="GT130" i="5"/>
  <c r="HJ130" i="5"/>
  <c r="HZ130" i="5"/>
  <c r="IP130" i="5"/>
  <c r="JF130" i="5"/>
  <c r="IX130" i="5"/>
  <c r="GE130" i="5"/>
  <c r="GU130" i="5"/>
  <c r="HK130" i="5"/>
  <c r="IA130" i="5"/>
  <c r="IQ130" i="5"/>
  <c r="JG130" i="5"/>
  <c r="GB130" i="5"/>
  <c r="GR130" i="5"/>
  <c r="HH130" i="5"/>
  <c r="HX130" i="5"/>
  <c r="IN130" i="5"/>
  <c r="JD130" i="5"/>
  <c r="FY130" i="5"/>
  <c r="GO130" i="5"/>
  <c r="HE130" i="5"/>
  <c r="HU130" i="5"/>
  <c r="IK130" i="5"/>
  <c r="JA130" i="5"/>
  <c r="FR130" i="5"/>
  <c r="GH130" i="5"/>
  <c r="GX130" i="5"/>
  <c r="HN130" i="5"/>
  <c r="ID130" i="5"/>
  <c r="IT130" i="5"/>
  <c r="JJ130" i="5"/>
  <c r="FS130" i="5"/>
  <c r="GI130" i="5"/>
  <c r="GY130" i="5"/>
  <c r="HO130" i="5"/>
  <c r="IE130" i="5"/>
  <c r="IU130" i="5"/>
  <c r="JK130" i="5"/>
  <c r="GF130" i="5"/>
  <c r="GV130" i="5"/>
  <c r="HL130" i="5"/>
  <c r="IB130" i="5"/>
  <c r="IR130" i="5"/>
  <c r="JH130" i="5"/>
  <c r="GC130" i="5"/>
  <c r="GS130" i="5"/>
  <c r="HI130" i="5"/>
  <c r="HY130" i="5"/>
  <c r="IO130" i="5"/>
  <c r="JE130" i="5"/>
  <c r="FV130" i="5"/>
  <c r="GL130" i="5"/>
  <c r="HB130" i="5"/>
  <c r="HR130" i="5"/>
  <c r="IH130" i="5"/>
  <c r="FQ131" i="5"/>
  <c r="FW130" i="5"/>
  <c r="GM130" i="5"/>
  <c r="HC130" i="5"/>
  <c r="HS130" i="5"/>
  <c r="II130" i="5"/>
  <c r="IY130" i="5"/>
  <c r="FT130" i="5"/>
  <c r="GJ130" i="5"/>
  <c r="GZ130" i="5"/>
  <c r="HP130" i="5"/>
  <c r="IF130" i="5"/>
  <c r="IV130" i="5"/>
  <c r="JL130" i="5"/>
  <c r="GG130" i="5"/>
  <c r="GW130" i="5"/>
  <c r="HM130" i="5"/>
  <c r="IC130" i="5"/>
  <c r="IS130" i="5"/>
  <c r="JI130" i="5"/>
  <c r="FZ130" i="5"/>
  <c r="GP130" i="5"/>
  <c r="HF130" i="5"/>
  <c r="HV130" i="5"/>
  <c r="IL130" i="5"/>
  <c r="JB130" i="5"/>
  <c r="FE130" i="5"/>
  <c r="FD131" i="5"/>
  <c r="FP131" i="5" l="1"/>
  <c r="GQ131" i="5"/>
  <c r="HG131" i="5"/>
  <c r="HW131" i="5"/>
  <c r="JC131" i="5"/>
  <c r="GN131" i="5"/>
  <c r="HT131" i="5"/>
  <c r="FU131" i="5"/>
  <c r="HA131" i="5"/>
  <c r="JM131" i="5"/>
  <c r="GT131" i="5"/>
  <c r="IP131" i="5"/>
  <c r="GE131" i="5"/>
  <c r="GU131" i="5"/>
  <c r="HK131" i="5"/>
  <c r="IA131" i="5"/>
  <c r="IQ131" i="5"/>
  <c r="JG131" i="5"/>
  <c r="GB131" i="5"/>
  <c r="GR131" i="5"/>
  <c r="HH131" i="5"/>
  <c r="HX131" i="5"/>
  <c r="IN131" i="5"/>
  <c r="JD131" i="5"/>
  <c r="FY131" i="5"/>
  <c r="GO131" i="5"/>
  <c r="HE131" i="5"/>
  <c r="HU131" i="5"/>
  <c r="IK131" i="5"/>
  <c r="JA131" i="5"/>
  <c r="FR131" i="5"/>
  <c r="GH131" i="5"/>
  <c r="GX131" i="5"/>
  <c r="HN131" i="5"/>
  <c r="ID131" i="5"/>
  <c r="IT131" i="5"/>
  <c r="JJ131" i="5"/>
  <c r="IX131" i="5"/>
  <c r="IJ131" i="5"/>
  <c r="IW131" i="5"/>
  <c r="HZ131" i="5"/>
  <c r="FS131" i="5"/>
  <c r="GI131" i="5"/>
  <c r="GY131" i="5"/>
  <c r="HO131" i="5"/>
  <c r="IE131" i="5"/>
  <c r="IU131" i="5"/>
  <c r="JK131" i="5"/>
  <c r="GF131" i="5"/>
  <c r="GV131" i="5"/>
  <c r="HL131" i="5"/>
  <c r="IB131" i="5"/>
  <c r="IR131" i="5"/>
  <c r="JH131" i="5"/>
  <c r="GC131" i="5"/>
  <c r="GS131" i="5"/>
  <c r="HI131" i="5"/>
  <c r="HY131" i="5"/>
  <c r="IO131" i="5"/>
  <c r="JE131" i="5"/>
  <c r="FV131" i="5"/>
  <c r="GL131" i="5"/>
  <c r="HB131" i="5"/>
  <c r="HR131" i="5"/>
  <c r="IH131" i="5"/>
  <c r="FQ132" i="5"/>
  <c r="IG131" i="5"/>
  <c r="JF131" i="5"/>
  <c r="FW131" i="5"/>
  <c r="GM131" i="5"/>
  <c r="HC131" i="5"/>
  <c r="HS131" i="5"/>
  <c r="II131" i="5"/>
  <c r="IY131" i="5"/>
  <c r="FT131" i="5"/>
  <c r="GJ131" i="5"/>
  <c r="GZ131" i="5"/>
  <c r="HP131" i="5"/>
  <c r="IF131" i="5"/>
  <c r="IV131" i="5"/>
  <c r="JL131" i="5"/>
  <c r="GG131" i="5"/>
  <c r="GW131" i="5"/>
  <c r="HM131" i="5"/>
  <c r="IC131" i="5"/>
  <c r="IS131" i="5"/>
  <c r="JI131" i="5"/>
  <c r="FZ131" i="5"/>
  <c r="GP131" i="5"/>
  <c r="HF131" i="5"/>
  <c r="HV131" i="5"/>
  <c r="IL131" i="5"/>
  <c r="JB131" i="5"/>
  <c r="GA131" i="5"/>
  <c r="IM131" i="5"/>
  <c r="FX131" i="5"/>
  <c r="HD131" i="5"/>
  <c r="IZ131" i="5"/>
  <c r="GK131" i="5"/>
  <c r="HQ131" i="5"/>
  <c r="GD131" i="5"/>
  <c r="HJ131" i="5"/>
  <c r="FE131" i="5"/>
  <c r="FD132" i="5"/>
  <c r="FP132" i="5" l="1"/>
  <c r="GQ132" i="5"/>
  <c r="HG132" i="5"/>
  <c r="JC132" i="5"/>
  <c r="HD132" i="5"/>
  <c r="IZ132" i="5"/>
  <c r="HA132" i="5"/>
  <c r="IG132" i="5"/>
  <c r="HJ132" i="5"/>
  <c r="GE132" i="5"/>
  <c r="GU132" i="5"/>
  <c r="HK132" i="5"/>
  <c r="IA132" i="5"/>
  <c r="IQ132" i="5"/>
  <c r="JG132" i="5"/>
  <c r="GB132" i="5"/>
  <c r="GR132" i="5"/>
  <c r="HH132" i="5"/>
  <c r="HX132" i="5"/>
  <c r="IN132" i="5"/>
  <c r="JD132" i="5"/>
  <c r="FY132" i="5"/>
  <c r="GO132" i="5"/>
  <c r="HE132" i="5"/>
  <c r="HU132" i="5"/>
  <c r="IK132" i="5"/>
  <c r="JA132" i="5"/>
  <c r="FR132" i="5"/>
  <c r="GH132" i="5"/>
  <c r="GX132" i="5"/>
  <c r="HN132" i="5"/>
  <c r="ID132" i="5"/>
  <c r="IT132" i="5"/>
  <c r="JJ132" i="5"/>
  <c r="GN132" i="5"/>
  <c r="JM132" i="5"/>
  <c r="HZ132" i="5"/>
  <c r="FS132" i="5"/>
  <c r="GI132" i="5"/>
  <c r="GY132" i="5"/>
  <c r="HO132" i="5"/>
  <c r="IE132" i="5"/>
  <c r="IU132" i="5"/>
  <c r="JK132" i="5"/>
  <c r="GF132" i="5"/>
  <c r="GV132" i="5"/>
  <c r="HL132" i="5"/>
  <c r="IB132" i="5"/>
  <c r="IR132" i="5"/>
  <c r="JH132" i="5"/>
  <c r="GC132" i="5"/>
  <c r="GS132" i="5"/>
  <c r="HI132" i="5"/>
  <c r="HY132" i="5"/>
  <c r="IO132" i="5"/>
  <c r="JE132" i="5"/>
  <c r="FV132" i="5"/>
  <c r="GL132" i="5"/>
  <c r="HB132" i="5"/>
  <c r="HR132" i="5"/>
  <c r="IH132" i="5"/>
  <c r="IX132" i="5"/>
  <c r="FQ133" i="5"/>
  <c r="HS132" i="5"/>
  <c r="GJ132" i="5"/>
  <c r="HP132" i="5"/>
  <c r="IF132" i="5"/>
  <c r="JL132" i="5"/>
  <c r="GW132" i="5"/>
  <c r="IC132" i="5"/>
  <c r="JI132" i="5"/>
  <c r="FZ132" i="5"/>
  <c r="HF132" i="5"/>
  <c r="IL132" i="5"/>
  <c r="HT132" i="5"/>
  <c r="GD132" i="5"/>
  <c r="JF132" i="5"/>
  <c r="FW132" i="5"/>
  <c r="GM132" i="5"/>
  <c r="HC132" i="5"/>
  <c r="II132" i="5"/>
  <c r="IY132" i="5"/>
  <c r="FT132" i="5"/>
  <c r="GZ132" i="5"/>
  <c r="IV132" i="5"/>
  <c r="GG132" i="5"/>
  <c r="HM132" i="5"/>
  <c r="IS132" i="5"/>
  <c r="GP132" i="5"/>
  <c r="HV132" i="5"/>
  <c r="JB132" i="5"/>
  <c r="GA132" i="5"/>
  <c r="HW132" i="5"/>
  <c r="IM132" i="5"/>
  <c r="FX132" i="5"/>
  <c r="IJ132" i="5"/>
  <c r="FU132" i="5"/>
  <c r="GK132" i="5"/>
  <c r="HQ132" i="5"/>
  <c r="IW132" i="5"/>
  <c r="GT132" i="5"/>
  <c r="IP132" i="5"/>
  <c r="FE132" i="5"/>
  <c r="FD133" i="5"/>
  <c r="FP133" i="5" l="1"/>
  <c r="GA133" i="5"/>
  <c r="GQ133" i="5"/>
  <c r="HG133" i="5"/>
  <c r="HW133" i="5"/>
  <c r="IM133" i="5"/>
  <c r="JC133" i="5"/>
  <c r="FX133" i="5"/>
  <c r="GN133" i="5"/>
  <c r="HD133" i="5"/>
  <c r="HT133" i="5"/>
  <c r="IJ133" i="5"/>
  <c r="IZ133" i="5"/>
  <c r="FU133" i="5"/>
  <c r="GK133" i="5"/>
  <c r="HA133" i="5"/>
  <c r="HQ133" i="5"/>
  <c r="IG133" i="5"/>
  <c r="IW133" i="5"/>
  <c r="FR133" i="5"/>
  <c r="GH133" i="5"/>
  <c r="GX133" i="5"/>
  <c r="ID133" i="5"/>
  <c r="IT133" i="5"/>
  <c r="GE133" i="5"/>
  <c r="GU133" i="5"/>
  <c r="HK133" i="5"/>
  <c r="IA133" i="5"/>
  <c r="IQ133" i="5"/>
  <c r="JG133" i="5"/>
  <c r="GB133" i="5"/>
  <c r="GR133" i="5"/>
  <c r="HH133" i="5"/>
  <c r="HX133" i="5"/>
  <c r="IN133" i="5"/>
  <c r="JD133" i="5"/>
  <c r="FY133" i="5"/>
  <c r="GO133" i="5"/>
  <c r="HE133" i="5"/>
  <c r="HU133" i="5"/>
  <c r="IK133" i="5"/>
  <c r="JA133" i="5"/>
  <c r="FV133" i="5"/>
  <c r="GL133" i="5"/>
  <c r="HB133" i="5"/>
  <c r="HR133" i="5"/>
  <c r="IH133" i="5"/>
  <c r="IX133" i="5"/>
  <c r="JM133" i="5"/>
  <c r="FS133" i="5"/>
  <c r="GI133" i="5"/>
  <c r="GY133" i="5"/>
  <c r="HO133" i="5"/>
  <c r="IE133" i="5"/>
  <c r="IU133" i="5"/>
  <c r="JK133" i="5"/>
  <c r="GF133" i="5"/>
  <c r="GV133" i="5"/>
  <c r="HL133" i="5"/>
  <c r="IB133" i="5"/>
  <c r="IR133" i="5"/>
  <c r="JH133" i="5"/>
  <c r="GC133" i="5"/>
  <c r="GS133" i="5"/>
  <c r="HI133" i="5"/>
  <c r="HY133" i="5"/>
  <c r="IO133" i="5"/>
  <c r="JE133" i="5"/>
  <c r="FZ133" i="5"/>
  <c r="GP133" i="5"/>
  <c r="HF133" i="5"/>
  <c r="HV133" i="5"/>
  <c r="IL133" i="5"/>
  <c r="JB133" i="5"/>
  <c r="FQ134" i="5"/>
  <c r="HS133" i="5"/>
  <c r="FT133" i="5"/>
  <c r="GZ133" i="5"/>
  <c r="IF133" i="5"/>
  <c r="JL133" i="5"/>
  <c r="GW133" i="5"/>
  <c r="IC133" i="5"/>
  <c r="IS133" i="5"/>
  <c r="GD133" i="5"/>
  <c r="HJ133" i="5"/>
  <c r="IP133" i="5"/>
  <c r="FW133" i="5"/>
  <c r="GM133" i="5"/>
  <c r="HC133" i="5"/>
  <c r="II133" i="5"/>
  <c r="IY133" i="5"/>
  <c r="GJ133" i="5"/>
  <c r="HP133" i="5"/>
  <c r="IV133" i="5"/>
  <c r="GG133" i="5"/>
  <c r="HM133" i="5"/>
  <c r="JI133" i="5"/>
  <c r="GT133" i="5"/>
  <c r="HZ133" i="5"/>
  <c r="JF133" i="5"/>
  <c r="HN133" i="5"/>
  <c r="JJ133" i="5"/>
  <c r="FE133" i="5"/>
  <c r="FD134" i="5"/>
  <c r="FP134" i="5" l="1"/>
  <c r="GA134" i="5"/>
  <c r="GQ134" i="5"/>
  <c r="HG134" i="5"/>
  <c r="HW134" i="5"/>
  <c r="IM134" i="5"/>
  <c r="JC134" i="5"/>
  <c r="FX134" i="5"/>
  <c r="GN134" i="5"/>
  <c r="HD134" i="5"/>
  <c r="HT134" i="5"/>
  <c r="IJ134" i="5"/>
  <c r="IZ134" i="5"/>
  <c r="FR134" i="5"/>
  <c r="GS134" i="5"/>
  <c r="HY134" i="5"/>
  <c r="JE134" i="5"/>
  <c r="GL134" i="5"/>
  <c r="HR134" i="5"/>
  <c r="IX134" i="5"/>
  <c r="GO134" i="5"/>
  <c r="GP134" i="5"/>
  <c r="GE134" i="5"/>
  <c r="GU134" i="5"/>
  <c r="HK134" i="5"/>
  <c r="IA134" i="5"/>
  <c r="IQ134" i="5"/>
  <c r="JG134" i="5"/>
  <c r="GB134" i="5"/>
  <c r="GR134" i="5"/>
  <c r="HH134" i="5"/>
  <c r="HX134" i="5"/>
  <c r="IN134" i="5"/>
  <c r="JD134" i="5"/>
  <c r="FV134" i="5"/>
  <c r="HA134" i="5"/>
  <c r="IG134" i="5"/>
  <c r="JM134" i="5"/>
  <c r="GT134" i="5"/>
  <c r="HZ134" i="5"/>
  <c r="JF134" i="5"/>
  <c r="GW134" i="5"/>
  <c r="IC134" i="5"/>
  <c r="JI134" i="5"/>
  <c r="GX134" i="5"/>
  <c r="ID134" i="5"/>
  <c r="JJ134" i="5"/>
  <c r="GD134" i="5"/>
  <c r="IS134" i="5"/>
  <c r="HN134" i="5"/>
  <c r="HU134" i="5"/>
  <c r="JB134" i="5"/>
  <c r="FS134" i="5"/>
  <c r="GI134" i="5"/>
  <c r="GY134" i="5"/>
  <c r="HO134" i="5"/>
  <c r="IE134" i="5"/>
  <c r="IU134" i="5"/>
  <c r="JK134" i="5"/>
  <c r="GF134" i="5"/>
  <c r="GV134" i="5"/>
  <c r="HL134" i="5"/>
  <c r="IB134" i="5"/>
  <c r="IR134" i="5"/>
  <c r="JH134" i="5"/>
  <c r="GC134" i="5"/>
  <c r="HI134" i="5"/>
  <c r="IO134" i="5"/>
  <c r="FU134" i="5"/>
  <c r="HB134" i="5"/>
  <c r="IH134" i="5"/>
  <c r="FY134" i="5"/>
  <c r="HE134" i="5"/>
  <c r="IK134" i="5"/>
  <c r="FZ134" i="5"/>
  <c r="HF134" i="5"/>
  <c r="IL134" i="5"/>
  <c r="FQ135" i="5"/>
  <c r="GG134" i="5"/>
  <c r="IT134" i="5"/>
  <c r="JA134" i="5"/>
  <c r="HV134" i="5"/>
  <c r="FW134" i="5"/>
  <c r="GM134" i="5"/>
  <c r="HC134" i="5"/>
  <c r="HS134" i="5"/>
  <c r="II134" i="5"/>
  <c r="IY134" i="5"/>
  <c r="FT134" i="5"/>
  <c r="GJ134" i="5"/>
  <c r="GZ134" i="5"/>
  <c r="HP134" i="5"/>
  <c r="IF134" i="5"/>
  <c r="IV134" i="5"/>
  <c r="JL134" i="5"/>
  <c r="GK134" i="5"/>
  <c r="HQ134" i="5"/>
  <c r="IW134" i="5"/>
  <c r="HJ134" i="5"/>
  <c r="IP134" i="5"/>
  <c r="HM134" i="5"/>
  <c r="GH134" i="5"/>
  <c r="FE134" i="5"/>
  <c r="FD135" i="5"/>
  <c r="FP135" i="5" l="1"/>
  <c r="GA135" i="5"/>
  <c r="GQ135" i="5"/>
  <c r="HG135" i="5"/>
  <c r="HW135" i="5"/>
  <c r="IM135" i="5"/>
  <c r="JC135" i="5"/>
  <c r="FX135" i="5"/>
  <c r="GN135" i="5"/>
  <c r="HD135" i="5"/>
  <c r="HT135" i="5"/>
  <c r="IJ135" i="5"/>
  <c r="IZ135" i="5"/>
  <c r="FY135" i="5"/>
  <c r="HE135" i="5"/>
  <c r="IK135" i="5"/>
  <c r="FR135" i="5"/>
  <c r="GX135" i="5"/>
  <c r="ID135" i="5"/>
  <c r="JJ135" i="5"/>
  <c r="GS135" i="5"/>
  <c r="HY135" i="5"/>
  <c r="JE135" i="5"/>
  <c r="HR135" i="5"/>
  <c r="IX135" i="5"/>
  <c r="GE135" i="5"/>
  <c r="GU135" i="5"/>
  <c r="HK135" i="5"/>
  <c r="IA135" i="5"/>
  <c r="IQ135" i="5"/>
  <c r="JG135" i="5"/>
  <c r="GB135" i="5"/>
  <c r="GR135" i="5"/>
  <c r="HH135" i="5"/>
  <c r="HX135" i="5"/>
  <c r="IN135" i="5"/>
  <c r="JD135" i="5"/>
  <c r="GG135" i="5"/>
  <c r="HM135" i="5"/>
  <c r="IS135" i="5"/>
  <c r="FZ135" i="5"/>
  <c r="HF135" i="5"/>
  <c r="IL135" i="5"/>
  <c r="FU135" i="5"/>
  <c r="HA135" i="5"/>
  <c r="IG135" i="5"/>
  <c r="JM135" i="5"/>
  <c r="GT135" i="5"/>
  <c r="HZ135" i="5"/>
  <c r="JF135" i="5"/>
  <c r="GL135" i="5"/>
  <c r="FS135" i="5"/>
  <c r="GI135" i="5"/>
  <c r="GY135" i="5"/>
  <c r="HO135" i="5"/>
  <c r="IE135" i="5"/>
  <c r="IU135" i="5"/>
  <c r="JK135" i="5"/>
  <c r="GF135" i="5"/>
  <c r="GV135" i="5"/>
  <c r="HL135" i="5"/>
  <c r="IB135" i="5"/>
  <c r="IR135" i="5"/>
  <c r="JH135" i="5"/>
  <c r="GO135" i="5"/>
  <c r="HU135" i="5"/>
  <c r="JA135" i="5"/>
  <c r="GH135" i="5"/>
  <c r="HN135" i="5"/>
  <c r="IT135" i="5"/>
  <c r="GC135" i="5"/>
  <c r="HI135" i="5"/>
  <c r="IO135" i="5"/>
  <c r="FV135" i="5"/>
  <c r="HB135" i="5"/>
  <c r="IH135" i="5"/>
  <c r="FQ136" i="5"/>
  <c r="FW135" i="5"/>
  <c r="GM135" i="5"/>
  <c r="HC135" i="5"/>
  <c r="HS135" i="5"/>
  <c r="II135" i="5"/>
  <c r="IY135" i="5"/>
  <c r="FT135" i="5"/>
  <c r="GJ135" i="5"/>
  <c r="GZ135" i="5"/>
  <c r="HP135" i="5"/>
  <c r="IF135" i="5"/>
  <c r="IV135" i="5"/>
  <c r="JL135" i="5"/>
  <c r="GW135" i="5"/>
  <c r="IC135" i="5"/>
  <c r="JI135" i="5"/>
  <c r="GP135" i="5"/>
  <c r="HV135" i="5"/>
  <c r="JB135" i="5"/>
  <c r="GK135" i="5"/>
  <c r="HQ135" i="5"/>
  <c r="IW135" i="5"/>
  <c r="GD135" i="5"/>
  <c r="HJ135" i="5"/>
  <c r="IP135" i="5"/>
  <c r="FE135" i="5"/>
  <c r="FD136" i="5"/>
  <c r="FP136" i="5" l="1"/>
  <c r="GA136" i="5"/>
  <c r="GQ136" i="5"/>
  <c r="HG136" i="5"/>
  <c r="HW136" i="5"/>
  <c r="IM136" i="5"/>
  <c r="JC136" i="5"/>
  <c r="FX136" i="5"/>
  <c r="GN136" i="5"/>
  <c r="HD136" i="5"/>
  <c r="HT136" i="5"/>
  <c r="IJ136" i="5"/>
  <c r="IZ136" i="5"/>
  <c r="FU136" i="5"/>
  <c r="HA136" i="5"/>
  <c r="IG136" i="5"/>
  <c r="JM136" i="5"/>
  <c r="GT136" i="5"/>
  <c r="HZ136" i="5"/>
  <c r="JF136" i="5"/>
  <c r="GW136" i="5"/>
  <c r="IC136" i="5"/>
  <c r="JI136" i="5"/>
  <c r="GP136" i="5"/>
  <c r="HV136" i="5"/>
  <c r="JB136" i="5"/>
  <c r="GE136" i="5"/>
  <c r="GU136" i="5"/>
  <c r="HK136" i="5"/>
  <c r="IA136" i="5"/>
  <c r="IQ136" i="5"/>
  <c r="JG136" i="5"/>
  <c r="GB136" i="5"/>
  <c r="GR136" i="5"/>
  <c r="HH136" i="5"/>
  <c r="HX136" i="5"/>
  <c r="IN136" i="5"/>
  <c r="JD136" i="5"/>
  <c r="GC136" i="5"/>
  <c r="HI136" i="5"/>
  <c r="IO136" i="5"/>
  <c r="FV136" i="5"/>
  <c r="HB136" i="5"/>
  <c r="IH136" i="5"/>
  <c r="FY136" i="5"/>
  <c r="HE136" i="5"/>
  <c r="IK136" i="5"/>
  <c r="FR136" i="5"/>
  <c r="GX136" i="5"/>
  <c r="ID136" i="5"/>
  <c r="JJ136" i="5"/>
  <c r="FS136" i="5"/>
  <c r="GI136" i="5"/>
  <c r="GY136" i="5"/>
  <c r="HO136" i="5"/>
  <c r="IE136" i="5"/>
  <c r="IU136" i="5"/>
  <c r="JK136" i="5"/>
  <c r="GF136" i="5"/>
  <c r="GV136" i="5"/>
  <c r="HL136" i="5"/>
  <c r="IB136" i="5"/>
  <c r="IR136" i="5"/>
  <c r="JH136" i="5"/>
  <c r="GK136" i="5"/>
  <c r="HQ136" i="5"/>
  <c r="IW136" i="5"/>
  <c r="GD136" i="5"/>
  <c r="HJ136" i="5"/>
  <c r="IP136" i="5"/>
  <c r="GG136" i="5"/>
  <c r="HM136" i="5"/>
  <c r="IS136" i="5"/>
  <c r="FZ136" i="5"/>
  <c r="HF136" i="5"/>
  <c r="IL136" i="5"/>
  <c r="FQ137" i="5"/>
  <c r="FW136" i="5"/>
  <c r="GM136" i="5"/>
  <c r="HC136" i="5"/>
  <c r="HS136" i="5"/>
  <c r="II136" i="5"/>
  <c r="IY136" i="5"/>
  <c r="FT136" i="5"/>
  <c r="GJ136" i="5"/>
  <c r="GZ136" i="5"/>
  <c r="HP136" i="5"/>
  <c r="IF136" i="5"/>
  <c r="IV136" i="5"/>
  <c r="JL136" i="5"/>
  <c r="GS136" i="5"/>
  <c r="HY136" i="5"/>
  <c r="JE136" i="5"/>
  <c r="GL136" i="5"/>
  <c r="HR136" i="5"/>
  <c r="IX136" i="5"/>
  <c r="GO136" i="5"/>
  <c r="HU136" i="5"/>
  <c r="JA136" i="5"/>
  <c r="GH136" i="5"/>
  <c r="HN136" i="5"/>
  <c r="IT136" i="5"/>
  <c r="FE136" i="5"/>
  <c r="FD137" i="5"/>
  <c r="FP137" i="5" l="1"/>
  <c r="GA137" i="5"/>
  <c r="GQ137" i="5"/>
  <c r="HG137" i="5"/>
  <c r="HW137" i="5"/>
  <c r="IM137" i="5"/>
  <c r="JC137" i="5"/>
  <c r="FX137" i="5"/>
  <c r="GN137" i="5"/>
  <c r="HD137" i="5"/>
  <c r="HT137" i="5"/>
  <c r="IJ137" i="5"/>
  <c r="IZ137" i="5"/>
  <c r="FY137" i="5"/>
  <c r="HE137" i="5"/>
  <c r="IK137" i="5"/>
  <c r="FR137" i="5"/>
  <c r="GX137" i="5"/>
  <c r="ID137" i="5"/>
  <c r="JJ137" i="5"/>
  <c r="GS137" i="5"/>
  <c r="HY137" i="5"/>
  <c r="JE137" i="5"/>
  <c r="GL137" i="5"/>
  <c r="HR137" i="5"/>
  <c r="IX137" i="5"/>
  <c r="GE137" i="5"/>
  <c r="GU137" i="5"/>
  <c r="HK137" i="5"/>
  <c r="IA137" i="5"/>
  <c r="IQ137" i="5"/>
  <c r="JG137" i="5"/>
  <c r="GB137" i="5"/>
  <c r="GR137" i="5"/>
  <c r="HH137" i="5"/>
  <c r="HX137" i="5"/>
  <c r="IN137" i="5"/>
  <c r="JD137" i="5"/>
  <c r="GG137" i="5"/>
  <c r="HM137" i="5"/>
  <c r="IS137" i="5"/>
  <c r="FZ137" i="5"/>
  <c r="HF137" i="5"/>
  <c r="IL137" i="5"/>
  <c r="FU137" i="5"/>
  <c r="HA137" i="5"/>
  <c r="IG137" i="5"/>
  <c r="JM137" i="5"/>
  <c r="GT137" i="5"/>
  <c r="HZ137" i="5"/>
  <c r="JF137" i="5"/>
  <c r="FQ138" i="5"/>
  <c r="FS137" i="5"/>
  <c r="GI137" i="5"/>
  <c r="GY137" i="5"/>
  <c r="HO137" i="5"/>
  <c r="IE137" i="5"/>
  <c r="IU137" i="5"/>
  <c r="JK137" i="5"/>
  <c r="GF137" i="5"/>
  <c r="GV137" i="5"/>
  <c r="HL137" i="5"/>
  <c r="IB137" i="5"/>
  <c r="IR137" i="5"/>
  <c r="JH137" i="5"/>
  <c r="GO137" i="5"/>
  <c r="HU137" i="5"/>
  <c r="JA137" i="5"/>
  <c r="GH137" i="5"/>
  <c r="HN137" i="5"/>
  <c r="IT137" i="5"/>
  <c r="GC137" i="5"/>
  <c r="HI137" i="5"/>
  <c r="IO137" i="5"/>
  <c r="FV137" i="5"/>
  <c r="HB137" i="5"/>
  <c r="IH137" i="5"/>
  <c r="FW137" i="5"/>
  <c r="GM137" i="5"/>
  <c r="HC137" i="5"/>
  <c r="HS137" i="5"/>
  <c r="II137" i="5"/>
  <c r="IY137" i="5"/>
  <c r="FT137" i="5"/>
  <c r="GJ137" i="5"/>
  <c r="GZ137" i="5"/>
  <c r="HP137" i="5"/>
  <c r="IF137" i="5"/>
  <c r="IV137" i="5"/>
  <c r="JL137" i="5"/>
  <c r="GW137" i="5"/>
  <c r="IC137" i="5"/>
  <c r="JI137" i="5"/>
  <c r="GP137" i="5"/>
  <c r="HV137" i="5"/>
  <c r="JB137" i="5"/>
  <c r="GK137" i="5"/>
  <c r="HQ137" i="5"/>
  <c r="IW137" i="5"/>
  <c r="GD137" i="5"/>
  <c r="HJ137" i="5"/>
  <c r="IP137" i="5"/>
  <c r="FE137" i="5"/>
  <c r="FD138" i="5"/>
  <c r="FP138" i="5" l="1"/>
  <c r="GA138" i="5"/>
  <c r="GQ138" i="5"/>
  <c r="HG138" i="5"/>
  <c r="HW138" i="5"/>
  <c r="IM138" i="5"/>
  <c r="JC138" i="5"/>
  <c r="FX138" i="5"/>
  <c r="GN138" i="5"/>
  <c r="HD138" i="5"/>
  <c r="HT138" i="5"/>
  <c r="IJ138" i="5"/>
  <c r="IZ138" i="5"/>
  <c r="FU138" i="5"/>
  <c r="HA138" i="5"/>
  <c r="IG138" i="5"/>
  <c r="JM138" i="5"/>
  <c r="GT138" i="5"/>
  <c r="HZ138" i="5"/>
  <c r="JF138" i="5"/>
  <c r="GW138" i="5"/>
  <c r="IC138" i="5"/>
  <c r="JI138" i="5"/>
  <c r="JB138" i="5"/>
  <c r="GE138" i="5"/>
  <c r="GU138" i="5"/>
  <c r="HK138" i="5"/>
  <c r="IA138" i="5"/>
  <c r="IQ138" i="5"/>
  <c r="JG138" i="5"/>
  <c r="GB138" i="5"/>
  <c r="GR138" i="5"/>
  <c r="HH138" i="5"/>
  <c r="HX138" i="5"/>
  <c r="IN138" i="5"/>
  <c r="JD138" i="5"/>
  <c r="GC138" i="5"/>
  <c r="HI138" i="5"/>
  <c r="IO138" i="5"/>
  <c r="FV138" i="5"/>
  <c r="HB138" i="5"/>
  <c r="IH138" i="5"/>
  <c r="FY138" i="5"/>
  <c r="HE138" i="5"/>
  <c r="IK138" i="5"/>
  <c r="FR138" i="5"/>
  <c r="GX138" i="5"/>
  <c r="ID138" i="5"/>
  <c r="JJ138" i="5"/>
  <c r="HV138" i="5"/>
  <c r="FS138" i="5"/>
  <c r="GI138" i="5"/>
  <c r="GY138" i="5"/>
  <c r="HO138" i="5"/>
  <c r="IE138" i="5"/>
  <c r="IU138" i="5"/>
  <c r="JK138" i="5"/>
  <c r="GF138" i="5"/>
  <c r="GV138" i="5"/>
  <c r="HL138" i="5"/>
  <c r="IB138" i="5"/>
  <c r="IR138" i="5"/>
  <c r="JH138" i="5"/>
  <c r="GK138" i="5"/>
  <c r="HQ138" i="5"/>
  <c r="IW138" i="5"/>
  <c r="GD138" i="5"/>
  <c r="HJ138" i="5"/>
  <c r="IP138" i="5"/>
  <c r="GG138" i="5"/>
  <c r="HM138" i="5"/>
  <c r="IS138" i="5"/>
  <c r="FZ138" i="5"/>
  <c r="HF138" i="5"/>
  <c r="IL138" i="5"/>
  <c r="FQ139" i="5"/>
  <c r="FT138" i="5"/>
  <c r="HP138" i="5"/>
  <c r="IV138" i="5"/>
  <c r="GS138" i="5"/>
  <c r="JE138" i="5"/>
  <c r="GL138" i="5"/>
  <c r="IX138" i="5"/>
  <c r="HU138" i="5"/>
  <c r="GH138" i="5"/>
  <c r="IT138" i="5"/>
  <c r="GP138" i="5"/>
  <c r="FW138" i="5"/>
  <c r="GM138" i="5"/>
  <c r="HC138" i="5"/>
  <c r="HS138" i="5"/>
  <c r="II138" i="5"/>
  <c r="IY138" i="5"/>
  <c r="GJ138" i="5"/>
  <c r="GZ138" i="5"/>
  <c r="IF138" i="5"/>
  <c r="JL138" i="5"/>
  <c r="HY138" i="5"/>
  <c r="HR138" i="5"/>
  <c r="GO138" i="5"/>
  <c r="JA138" i="5"/>
  <c r="HN138" i="5"/>
  <c r="FE138" i="5"/>
  <c r="FD139" i="5"/>
  <c r="FP139" i="5" l="1"/>
  <c r="GA139" i="5"/>
  <c r="GQ139" i="5"/>
  <c r="HG139" i="5"/>
  <c r="HW139" i="5"/>
  <c r="IM139" i="5"/>
  <c r="JC139" i="5"/>
  <c r="FX139" i="5"/>
  <c r="GN139" i="5"/>
  <c r="HD139" i="5"/>
  <c r="HT139" i="5"/>
  <c r="IJ139" i="5"/>
  <c r="IZ139" i="5"/>
  <c r="FY139" i="5"/>
  <c r="HE139" i="5"/>
  <c r="IK139" i="5"/>
  <c r="FR139" i="5"/>
  <c r="GX139" i="5"/>
  <c r="ID139" i="5"/>
  <c r="JJ139" i="5"/>
  <c r="GS139" i="5"/>
  <c r="HY139" i="5"/>
  <c r="JE139" i="5"/>
  <c r="GL139" i="5"/>
  <c r="HR139" i="5"/>
  <c r="IX139" i="5"/>
  <c r="GE139" i="5"/>
  <c r="GU139" i="5"/>
  <c r="HK139" i="5"/>
  <c r="IA139" i="5"/>
  <c r="IQ139" i="5"/>
  <c r="JG139" i="5"/>
  <c r="GB139" i="5"/>
  <c r="GR139" i="5"/>
  <c r="HH139" i="5"/>
  <c r="HX139" i="5"/>
  <c r="IN139" i="5"/>
  <c r="JD139" i="5"/>
  <c r="GG139" i="5"/>
  <c r="HM139" i="5"/>
  <c r="IS139" i="5"/>
  <c r="FZ139" i="5"/>
  <c r="HF139" i="5"/>
  <c r="IL139" i="5"/>
  <c r="FU139" i="5"/>
  <c r="HA139" i="5"/>
  <c r="IG139" i="5"/>
  <c r="JM139" i="5"/>
  <c r="GT139" i="5"/>
  <c r="HZ139" i="5"/>
  <c r="FS139" i="5"/>
  <c r="GI139" i="5"/>
  <c r="GY139" i="5"/>
  <c r="HO139" i="5"/>
  <c r="IE139" i="5"/>
  <c r="IU139" i="5"/>
  <c r="JK139" i="5"/>
  <c r="GF139" i="5"/>
  <c r="GV139" i="5"/>
  <c r="HL139" i="5"/>
  <c r="IB139" i="5"/>
  <c r="IR139" i="5"/>
  <c r="JH139" i="5"/>
  <c r="GO139" i="5"/>
  <c r="HU139" i="5"/>
  <c r="JA139" i="5"/>
  <c r="GH139" i="5"/>
  <c r="HN139" i="5"/>
  <c r="IT139" i="5"/>
  <c r="GC139" i="5"/>
  <c r="HI139" i="5"/>
  <c r="IO139" i="5"/>
  <c r="FV139" i="5"/>
  <c r="HB139" i="5"/>
  <c r="IH139" i="5"/>
  <c r="FQ140" i="5"/>
  <c r="FW139" i="5"/>
  <c r="GM139" i="5"/>
  <c r="HS139" i="5"/>
  <c r="II139" i="5"/>
  <c r="IY139" i="5"/>
  <c r="GJ139" i="5"/>
  <c r="GZ139" i="5"/>
  <c r="IF139" i="5"/>
  <c r="JL139" i="5"/>
  <c r="IC139" i="5"/>
  <c r="JI139" i="5"/>
  <c r="HV139" i="5"/>
  <c r="JB139" i="5"/>
  <c r="HQ139" i="5"/>
  <c r="GD139" i="5"/>
  <c r="IP139" i="5"/>
  <c r="HC139" i="5"/>
  <c r="FT139" i="5"/>
  <c r="HP139" i="5"/>
  <c r="IV139" i="5"/>
  <c r="GW139" i="5"/>
  <c r="GP139" i="5"/>
  <c r="GK139" i="5"/>
  <c r="IW139" i="5"/>
  <c r="HJ139" i="5"/>
  <c r="JF139" i="5"/>
  <c r="FE139" i="5"/>
  <c r="FD140" i="5"/>
  <c r="FP140" i="5" l="1"/>
  <c r="GA140" i="5"/>
  <c r="GQ140" i="5"/>
  <c r="HG140" i="5"/>
  <c r="HW140" i="5"/>
  <c r="IM140" i="5"/>
  <c r="JC140" i="5"/>
  <c r="FX140" i="5"/>
  <c r="GN140" i="5"/>
  <c r="HD140" i="5"/>
  <c r="HT140" i="5"/>
  <c r="IJ140" i="5"/>
  <c r="IZ140" i="5"/>
  <c r="FU140" i="5"/>
  <c r="HA140" i="5"/>
  <c r="IG140" i="5"/>
  <c r="JM140" i="5"/>
  <c r="HZ140" i="5"/>
  <c r="JF140" i="5"/>
  <c r="GW140" i="5"/>
  <c r="IC140" i="5"/>
  <c r="JI140" i="5"/>
  <c r="HV140" i="5"/>
  <c r="JB140" i="5"/>
  <c r="IO140" i="5"/>
  <c r="HE140" i="5"/>
  <c r="FR140" i="5"/>
  <c r="ID140" i="5"/>
  <c r="GE140" i="5"/>
  <c r="GU140" i="5"/>
  <c r="HK140" i="5"/>
  <c r="IA140" i="5"/>
  <c r="IQ140" i="5"/>
  <c r="JG140" i="5"/>
  <c r="GB140" i="5"/>
  <c r="GR140" i="5"/>
  <c r="HH140" i="5"/>
  <c r="HX140" i="5"/>
  <c r="IN140" i="5"/>
  <c r="JD140" i="5"/>
  <c r="GC140" i="5"/>
  <c r="HI140" i="5"/>
  <c r="FV140" i="5"/>
  <c r="HB140" i="5"/>
  <c r="IH140" i="5"/>
  <c r="FY140" i="5"/>
  <c r="IK140" i="5"/>
  <c r="GX140" i="5"/>
  <c r="JJ140" i="5"/>
  <c r="FS140" i="5"/>
  <c r="GI140" i="5"/>
  <c r="GY140" i="5"/>
  <c r="HO140" i="5"/>
  <c r="IE140" i="5"/>
  <c r="IU140" i="5"/>
  <c r="JK140" i="5"/>
  <c r="GF140" i="5"/>
  <c r="GV140" i="5"/>
  <c r="HL140" i="5"/>
  <c r="IB140" i="5"/>
  <c r="IR140" i="5"/>
  <c r="JH140" i="5"/>
  <c r="GK140" i="5"/>
  <c r="HQ140" i="5"/>
  <c r="IW140" i="5"/>
  <c r="GD140" i="5"/>
  <c r="HJ140" i="5"/>
  <c r="IP140" i="5"/>
  <c r="GG140" i="5"/>
  <c r="HM140" i="5"/>
  <c r="IS140" i="5"/>
  <c r="FZ140" i="5"/>
  <c r="HF140" i="5"/>
  <c r="IL140" i="5"/>
  <c r="FQ141" i="5"/>
  <c r="FW140" i="5"/>
  <c r="GM140" i="5"/>
  <c r="HC140" i="5"/>
  <c r="HS140" i="5"/>
  <c r="II140" i="5"/>
  <c r="IY140" i="5"/>
  <c r="FT140" i="5"/>
  <c r="GJ140" i="5"/>
  <c r="GZ140" i="5"/>
  <c r="HP140" i="5"/>
  <c r="IF140" i="5"/>
  <c r="IV140" i="5"/>
  <c r="JL140" i="5"/>
  <c r="GS140" i="5"/>
  <c r="HY140" i="5"/>
  <c r="JE140" i="5"/>
  <c r="GL140" i="5"/>
  <c r="HR140" i="5"/>
  <c r="IX140" i="5"/>
  <c r="GO140" i="5"/>
  <c r="HU140" i="5"/>
  <c r="JA140" i="5"/>
  <c r="GH140" i="5"/>
  <c r="HN140" i="5"/>
  <c r="IT140" i="5"/>
  <c r="GT140" i="5"/>
  <c r="GP140" i="5"/>
  <c r="FE140" i="5"/>
  <c r="FD141" i="5"/>
  <c r="FP141" i="5" l="1"/>
  <c r="HG141" i="5"/>
  <c r="FX141" i="5"/>
  <c r="GW141" i="5"/>
  <c r="JL141" i="5"/>
  <c r="GP141" i="5"/>
  <c r="IL141" i="5"/>
  <c r="GK141" i="5"/>
  <c r="IH141" i="5"/>
  <c r="IJ141" i="5"/>
  <c r="GE141" i="5"/>
  <c r="GU141" i="5"/>
  <c r="HK141" i="5"/>
  <c r="IA141" i="5"/>
  <c r="IQ141" i="5"/>
  <c r="JG141" i="5"/>
  <c r="GB141" i="5"/>
  <c r="GR141" i="5"/>
  <c r="FY141" i="5"/>
  <c r="HE141" i="5"/>
  <c r="HZ141" i="5"/>
  <c r="IV141" i="5"/>
  <c r="FR141" i="5"/>
  <c r="GX141" i="5"/>
  <c r="HV141" i="5"/>
  <c r="IR141" i="5"/>
  <c r="JM141" i="5"/>
  <c r="GS141" i="5"/>
  <c r="HR141" i="5"/>
  <c r="IN141" i="5"/>
  <c r="JI141" i="5"/>
  <c r="GT141" i="5"/>
  <c r="HT141" i="5"/>
  <c r="IO141" i="5"/>
  <c r="JJ141" i="5"/>
  <c r="HX141" i="5"/>
  <c r="HY141" i="5"/>
  <c r="GL141" i="5"/>
  <c r="JE141" i="5"/>
  <c r="FS141" i="5"/>
  <c r="GI141" i="5"/>
  <c r="GY141" i="5"/>
  <c r="HO141" i="5"/>
  <c r="IE141" i="5"/>
  <c r="IU141" i="5"/>
  <c r="JK141" i="5"/>
  <c r="GF141" i="5"/>
  <c r="GV141" i="5"/>
  <c r="GG141" i="5"/>
  <c r="HJ141" i="5"/>
  <c r="IF141" i="5"/>
  <c r="JA141" i="5"/>
  <c r="FZ141" i="5"/>
  <c r="HF141" i="5"/>
  <c r="IB141" i="5"/>
  <c r="IW141" i="5"/>
  <c r="FU141" i="5"/>
  <c r="HA141" i="5"/>
  <c r="IS141" i="5"/>
  <c r="FV141" i="5"/>
  <c r="HB141" i="5"/>
  <c r="IT141" i="5"/>
  <c r="FQ142" i="5"/>
  <c r="FW141" i="5"/>
  <c r="GM141" i="5"/>
  <c r="HC141" i="5"/>
  <c r="HS141" i="5"/>
  <c r="II141" i="5"/>
  <c r="IY141" i="5"/>
  <c r="FT141" i="5"/>
  <c r="GJ141" i="5"/>
  <c r="GZ141" i="5"/>
  <c r="GO141" i="5"/>
  <c r="HP141" i="5"/>
  <c r="IK141" i="5"/>
  <c r="JF141" i="5"/>
  <c r="GH141" i="5"/>
  <c r="HL141" i="5"/>
  <c r="IG141" i="5"/>
  <c r="JB141" i="5"/>
  <c r="GC141" i="5"/>
  <c r="HH141" i="5"/>
  <c r="IC141" i="5"/>
  <c r="IX141" i="5"/>
  <c r="GD141" i="5"/>
  <c r="HI141" i="5"/>
  <c r="ID141" i="5"/>
  <c r="IZ141" i="5"/>
  <c r="GA141" i="5"/>
  <c r="GQ141" i="5"/>
  <c r="HW141" i="5"/>
  <c r="IM141" i="5"/>
  <c r="JC141" i="5"/>
  <c r="GN141" i="5"/>
  <c r="HD141" i="5"/>
  <c r="HU141" i="5"/>
  <c r="IP141" i="5"/>
  <c r="HQ141" i="5"/>
  <c r="JH141" i="5"/>
  <c r="HM141" i="5"/>
  <c r="JD141" i="5"/>
  <c r="HN141" i="5"/>
  <c r="FE141" i="5"/>
  <c r="FD142" i="5"/>
  <c r="FP142" i="5" l="1"/>
  <c r="GA142" i="5"/>
  <c r="GQ142" i="5"/>
  <c r="HG142" i="5"/>
  <c r="HW142" i="5"/>
  <c r="FU142" i="5"/>
  <c r="GP142" i="5"/>
  <c r="HL142" i="5"/>
  <c r="IG142" i="5"/>
  <c r="IX142" i="5"/>
  <c r="FV142" i="5"/>
  <c r="GR142" i="5"/>
  <c r="HM142" i="5"/>
  <c r="IH142" i="5"/>
  <c r="IY142" i="5"/>
  <c r="FR142" i="5"/>
  <c r="GN142" i="5"/>
  <c r="HI142" i="5"/>
  <c r="ID142" i="5"/>
  <c r="IV142" i="5"/>
  <c r="JL142" i="5"/>
  <c r="GJ142" i="5"/>
  <c r="HE142" i="5"/>
  <c r="HZ142" i="5"/>
  <c r="IS142" i="5"/>
  <c r="JI142" i="5"/>
  <c r="GE142" i="5"/>
  <c r="GU142" i="5"/>
  <c r="HK142" i="5"/>
  <c r="IA142" i="5"/>
  <c r="FZ142" i="5"/>
  <c r="GV142" i="5"/>
  <c r="HQ142" i="5"/>
  <c r="IL142" i="5"/>
  <c r="JB142" i="5"/>
  <c r="GB142" i="5"/>
  <c r="GW142" i="5"/>
  <c r="HR142" i="5"/>
  <c r="IM142" i="5"/>
  <c r="JC142" i="5"/>
  <c r="FX142" i="5"/>
  <c r="GS142" i="5"/>
  <c r="HN142" i="5"/>
  <c r="IJ142" i="5"/>
  <c r="IZ142" i="5"/>
  <c r="FT142" i="5"/>
  <c r="GO142" i="5"/>
  <c r="HJ142" i="5"/>
  <c r="IF142" i="5"/>
  <c r="IW142" i="5"/>
  <c r="JM142" i="5"/>
  <c r="HT142" i="5"/>
  <c r="GT142" i="5"/>
  <c r="IK142" i="5"/>
  <c r="FQ143" i="5"/>
  <c r="FS142" i="5"/>
  <c r="GI142" i="5"/>
  <c r="GY142" i="5"/>
  <c r="HO142" i="5"/>
  <c r="IE142" i="5"/>
  <c r="GF142" i="5"/>
  <c r="HA142" i="5"/>
  <c r="HV142" i="5"/>
  <c r="IP142" i="5"/>
  <c r="JF142" i="5"/>
  <c r="GG142" i="5"/>
  <c r="HB142" i="5"/>
  <c r="HX142" i="5"/>
  <c r="IQ142" i="5"/>
  <c r="JG142" i="5"/>
  <c r="GC142" i="5"/>
  <c r="GX142" i="5"/>
  <c r="IN142" i="5"/>
  <c r="JD142" i="5"/>
  <c r="FY142" i="5"/>
  <c r="HP142" i="5"/>
  <c r="JA142" i="5"/>
  <c r="FW142" i="5"/>
  <c r="GM142" i="5"/>
  <c r="HC142" i="5"/>
  <c r="HS142" i="5"/>
  <c r="II142" i="5"/>
  <c r="GK142" i="5"/>
  <c r="HF142" i="5"/>
  <c r="IB142" i="5"/>
  <c r="IT142" i="5"/>
  <c r="JJ142" i="5"/>
  <c r="GL142" i="5"/>
  <c r="HH142" i="5"/>
  <c r="IC142" i="5"/>
  <c r="IU142" i="5"/>
  <c r="JK142" i="5"/>
  <c r="GH142" i="5"/>
  <c r="HD142" i="5"/>
  <c r="HY142" i="5"/>
  <c r="IR142" i="5"/>
  <c r="JH142" i="5"/>
  <c r="GD142" i="5"/>
  <c r="GZ142" i="5"/>
  <c r="HU142" i="5"/>
  <c r="IO142" i="5"/>
  <c r="JE142" i="5"/>
  <c r="FE142" i="5"/>
  <c r="FD143" i="5"/>
  <c r="FP143" i="5" l="1"/>
  <c r="FZ143" i="5"/>
  <c r="GP143" i="5"/>
  <c r="HF143" i="5"/>
  <c r="HV143" i="5"/>
  <c r="IL143" i="5"/>
  <c r="JB143" i="5"/>
  <c r="FW143" i="5"/>
  <c r="GM143" i="5"/>
  <c r="HC143" i="5"/>
  <c r="HS143" i="5"/>
  <c r="II143" i="5"/>
  <c r="IY143" i="5"/>
  <c r="FT143" i="5"/>
  <c r="GJ143" i="5"/>
  <c r="GZ143" i="5"/>
  <c r="HP143" i="5"/>
  <c r="IF143" i="5"/>
  <c r="IV143" i="5"/>
  <c r="JL143" i="5"/>
  <c r="GG143" i="5"/>
  <c r="GW143" i="5"/>
  <c r="HM143" i="5"/>
  <c r="IC143" i="5"/>
  <c r="IS143" i="5"/>
  <c r="JI143" i="5"/>
  <c r="GD143" i="5"/>
  <c r="GT143" i="5"/>
  <c r="HJ143" i="5"/>
  <c r="HZ143" i="5"/>
  <c r="IP143" i="5"/>
  <c r="JF143" i="5"/>
  <c r="GA143" i="5"/>
  <c r="GQ143" i="5"/>
  <c r="HG143" i="5"/>
  <c r="HW143" i="5"/>
  <c r="IM143" i="5"/>
  <c r="JC143" i="5"/>
  <c r="FX143" i="5"/>
  <c r="GN143" i="5"/>
  <c r="HD143" i="5"/>
  <c r="HT143" i="5"/>
  <c r="IJ143" i="5"/>
  <c r="IZ143" i="5"/>
  <c r="FU143" i="5"/>
  <c r="GK143" i="5"/>
  <c r="HA143" i="5"/>
  <c r="HQ143" i="5"/>
  <c r="IG143" i="5"/>
  <c r="IW143" i="5"/>
  <c r="JM143" i="5"/>
  <c r="FR143" i="5"/>
  <c r="GH143" i="5"/>
  <c r="GX143" i="5"/>
  <c r="HN143" i="5"/>
  <c r="ID143" i="5"/>
  <c r="IT143" i="5"/>
  <c r="JJ143" i="5"/>
  <c r="GE143" i="5"/>
  <c r="GU143" i="5"/>
  <c r="HK143" i="5"/>
  <c r="IA143" i="5"/>
  <c r="IQ143" i="5"/>
  <c r="JG143" i="5"/>
  <c r="GB143" i="5"/>
  <c r="GR143" i="5"/>
  <c r="HH143" i="5"/>
  <c r="HX143" i="5"/>
  <c r="IN143" i="5"/>
  <c r="JD143" i="5"/>
  <c r="FY143" i="5"/>
  <c r="GO143" i="5"/>
  <c r="HE143" i="5"/>
  <c r="HU143" i="5"/>
  <c r="IK143" i="5"/>
  <c r="JA143" i="5"/>
  <c r="FQ144" i="5"/>
  <c r="HB143" i="5"/>
  <c r="IU143" i="5"/>
  <c r="HL143" i="5"/>
  <c r="JH143" i="5"/>
  <c r="GS143" i="5"/>
  <c r="HY143" i="5"/>
  <c r="JE143" i="5"/>
  <c r="FV143" i="5"/>
  <c r="GL143" i="5"/>
  <c r="HR143" i="5"/>
  <c r="IH143" i="5"/>
  <c r="IX143" i="5"/>
  <c r="FS143" i="5"/>
  <c r="GI143" i="5"/>
  <c r="GY143" i="5"/>
  <c r="HO143" i="5"/>
  <c r="IE143" i="5"/>
  <c r="JK143" i="5"/>
  <c r="GF143" i="5"/>
  <c r="GV143" i="5"/>
  <c r="IB143" i="5"/>
  <c r="IR143" i="5"/>
  <c r="GC143" i="5"/>
  <c r="HI143" i="5"/>
  <c r="IO143" i="5"/>
  <c r="FE143" i="5"/>
  <c r="FD144" i="5"/>
  <c r="FP144" i="5" l="1"/>
  <c r="GD144" i="5"/>
  <c r="GT144" i="5"/>
  <c r="HJ144" i="5"/>
  <c r="HZ144" i="5"/>
  <c r="IP144" i="5"/>
  <c r="JF144" i="5"/>
  <c r="GA144" i="5"/>
  <c r="GQ144" i="5"/>
  <c r="HG144" i="5"/>
  <c r="HW144" i="5"/>
  <c r="IM144" i="5"/>
  <c r="JC144" i="5"/>
  <c r="FX144" i="5"/>
  <c r="GN144" i="5"/>
  <c r="HD144" i="5"/>
  <c r="HT144" i="5"/>
  <c r="IJ144" i="5"/>
  <c r="IZ144" i="5"/>
  <c r="FU144" i="5"/>
  <c r="GK144" i="5"/>
  <c r="HA144" i="5"/>
  <c r="HQ144" i="5"/>
  <c r="IG144" i="5"/>
  <c r="IW144" i="5"/>
  <c r="JM144" i="5"/>
  <c r="FZ144" i="5"/>
  <c r="GP144" i="5"/>
  <c r="HF144" i="5"/>
  <c r="HV144" i="5"/>
  <c r="IL144" i="5"/>
  <c r="JB144" i="5"/>
  <c r="FW144" i="5"/>
  <c r="GM144" i="5"/>
  <c r="HS144" i="5"/>
  <c r="II144" i="5"/>
  <c r="IY144" i="5"/>
  <c r="FT144" i="5"/>
  <c r="GZ144" i="5"/>
  <c r="HP144" i="5"/>
  <c r="IF144" i="5"/>
  <c r="JL144" i="5"/>
  <c r="GG144" i="5"/>
  <c r="HM144" i="5"/>
  <c r="IS144" i="5"/>
  <c r="FR144" i="5"/>
  <c r="GH144" i="5"/>
  <c r="GX144" i="5"/>
  <c r="HN144" i="5"/>
  <c r="ID144" i="5"/>
  <c r="IT144" i="5"/>
  <c r="JJ144" i="5"/>
  <c r="GE144" i="5"/>
  <c r="GU144" i="5"/>
  <c r="HK144" i="5"/>
  <c r="IA144" i="5"/>
  <c r="IQ144" i="5"/>
  <c r="JG144" i="5"/>
  <c r="GB144" i="5"/>
  <c r="GR144" i="5"/>
  <c r="HH144" i="5"/>
  <c r="HX144" i="5"/>
  <c r="IN144" i="5"/>
  <c r="JD144" i="5"/>
  <c r="FY144" i="5"/>
  <c r="GO144" i="5"/>
  <c r="HE144" i="5"/>
  <c r="HU144" i="5"/>
  <c r="IK144" i="5"/>
  <c r="JA144" i="5"/>
  <c r="FQ145" i="5"/>
  <c r="FV144" i="5"/>
  <c r="GL144" i="5"/>
  <c r="HB144" i="5"/>
  <c r="HR144" i="5"/>
  <c r="IH144" i="5"/>
  <c r="IX144" i="5"/>
  <c r="FS144" i="5"/>
  <c r="GI144" i="5"/>
  <c r="GY144" i="5"/>
  <c r="HO144" i="5"/>
  <c r="IE144" i="5"/>
  <c r="IU144" i="5"/>
  <c r="JK144" i="5"/>
  <c r="GF144" i="5"/>
  <c r="GV144" i="5"/>
  <c r="HL144" i="5"/>
  <c r="IB144" i="5"/>
  <c r="IR144" i="5"/>
  <c r="JH144" i="5"/>
  <c r="GC144" i="5"/>
  <c r="GS144" i="5"/>
  <c r="HI144" i="5"/>
  <c r="HY144" i="5"/>
  <c r="IO144" i="5"/>
  <c r="JE144" i="5"/>
  <c r="HC144" i="5"/>
  <c r="GJ144" i="5"/>
  <c r="IV144" i="5"/>
  <c r="GW144" i="5"/>
  <c r="IC144" i="5"/>
  <c r="JI144" i="5"/>
  <c r="FE144" i="5"/>
  <c r="FD145" i="5"/>
  <c r="FP145" i="5" l="1"/>
  <c r="FZ145" i="5"/>
  <c r="GP145" i="5"/>
  <c r="HF145" i="5"/>
  <c r="HV145" i="5"/>
  <c r="IL145" i="5"/>
  <c r="JB145" i="5"/>
  <c r="FW145" i="5"/>
  <c r="GM145" i="5"/>
  <c r="HC145" i="5"/>
  <c r="HS145" i="5"/>
  <c r="II145" i="5"/>
  <c r="IY145" i="5"/>
  <c r="FT145" i="5"/>
  <c r="GJ145" i="5"/>
  <c r="GZ145" i="5"/>
  <c r="HP145" i="5"/>
  <c r="IF145" i="5"/>
  <c r="IV145" i="5"/>
  <c r="JL145" i="5"/>
  <c r="GG145" i="5"/>
  <c r="GW145" i="5"/>
  <c r="HM145" i="5"/>
  <c r="IC145" i="5"/>
  <c r="IS145" i="5"/>
  <c r="JI145" i="5"/>
  <c r="FV145" i="5"/>
  <c r="HB145" i="5"/>
  <c r="HR145" i="5"/>
  <c r="IX145" i="5"/>
  <c r="GI145" i="5"/>
  <c r="GY145" i="5"/>
  <c r="IU145" i="5"/>
  <c r="JK145" i="5"/>
  <c r="HL145" i="5"/>
  <c r="JH145" i="5"/>
  <c r="HI145" i="5"/>
  <c r="JE145" i="5"/>
  <c r="GD145" i="5"/>
  <c r="GT145" i="5"/>
  <c r="HJ145" i="5"/>
  <c r="HZ145" i="5"/>
  <c r="IP145" i="5"/>
  <c r="JF145" i="5"/>
  <c r="GA145" i="5"/>
  <c r="GQ145" i="5"/>
  <c r="HG145" i="5"/>
  <c r="HW145" i="5"/>
  <c r="IM145" i="5"/>
  <c r="JC145" i="5"/>
  <c r="FX145" i="5"/>
  <c r="GN145" i="5"/>
  <c r="HD145" i="5"/>
  <c r="HT145" i="5"/>
  <c r="IJ145" i="5"/>
  <c r="IZ145" i="5"/>
  <c r="FU145" i="5"/>
  <c r="GK145" i="5"/>
  <c r="HA145" i="5"/>
  <c r="HQ145" i="5"/>
  <c r="IG145" i="5"/>
  <c r="IW145" i="5"/>
  <c r="JM145" i="5"/>
  <c r="FR145" i="5"/>
  <c r="GH145" i="5"/>
  <c r="GX145" i="5"/>
  <c r="ID145" i="5"/>
  <c r="IT145" i="5"/>
  <c r="JJ145" i="5"/>
  <c r="GE145" i="5"/>
  <c r="GU145" i="5"/>
  <c r="HK145" i="5"/>
  <c r="IA145" i="5"/>
  <c r="JG145" i="5"/>
  <c r="GB145" i="5"/>
  <c r="GR145" i="5"/>
  <c r="HH145" i="5"/>
  <c r="IN145" i="5"/>
  <c r="JD145" i="5"/>
  <c r="FY145" i="5"/>
  <c r="HE145" i="5"/>
  <c r="IK145" i="5"/>
  <c r="FQ146" i="5"/>
  <c r="IH145" i="5"/>
  <c r="HO145" i="5"/>
  <c r="GV145" i="5"/>
  <c r="IB145" i="5"/>
  <c r="GC145" i="5"/>
  <c r="HY145" i="5"/>
  <c r="HN145" i="5"/>
  <c r="IQ145" i="5"/>
  <c r="HX145" i="5"/>
  <c r="GO145" i="5"/>
  <c r="HU145" i="5"/>
  <c r="JA145" i="5"/>
  <c r="GL145" i="5"/>
  <c r="FS145" i="5"/>
  <c r="IE145" i="5"/>
  <c r="GF145" i="5"/>
  <c r="IR145" i="5"/>
  <c r="GS145" i="5"/>
  <c r="IO145" i="5"/>
  <c r="FE145" i="5"/>
  <c r="FD146" i="5"/>
  <c r="FP146" i="5" l="1"/>
  <c r="FZ146" i="5"/>
  <c r="GP146" i="5"/>
  <c r="HF146" i="5"/>
  <c r="HV146" i="5"/>
  <c r="IL146" i="5"/>
  <c r="JB146" i="5"/>
  <c r="FW146" i="5"/>
  <c r="GM146" i="5"/>
  <c r="HC146" i="5"/>
  <c r="HS146" i="5"/>
  <c r="II146" i="5"/>
  <c r="IY146" i="5"/>
  <c r="FT146" i="5"/>
  <c r="GJ146" i="5"/>
  <c r="GZ146" i="5"/>
  <c r="HP146" i="5"/>
  <c r="IF146" i="5"/>
  <c r="IV146" i="5"/>
  <c r="JL146" i="5"/>
  <c r="GG146" i="5"/>
  <c r="GW146" i="5"/>
  <c r="HM146" i="5"/>
  <c r="IC146" i="5"/>
  <c r="IS146" i="5"/>
  <c r="JI146" i="5"/>
  <c r="FR146" i="5"/>
  <c r="GX146" i="5"/>
  <c r="ID146" i="5"/>
  <c r="JJ146" i="5"/>
  <c r="GU146" i="5"/>
  <c r="HK146" i="5"/>
  <c r="IQ146" i="5"/>
  <c r="GB146" i="5"/>
  <c r="HH146" i="5"/>
  <c r="IN146" i="5"/>
  <c r="FY146" i="5"/>
  <c r="HE146" i="5"/>
  <c r="IK146" i="5"/>
  <c r="FV146" i="5"/>
  <c r="HB146" i="5"/>
  <c r="HR146" i="5"/>
  <c r="IX146" i="5"/>
  <c r="GI146" i="5"/>
  <c r="HO146" i="5"/>
  <c r="IU146" i="5"/>
  <c r="GF146" i="5"/>
  <c r="HL146" i="5"/>
  <c r="JH146" i="5"/>
  <c r="GS146" i="5"/>
  <c r="HY146" i="5"/>
  <c r="JE146" i="5"/>
  <c r="GD146" i="5"/>
  <c r="GT146" i="5"/>
  <c r="HJ146" i="5"/>
  <c r="HZ146" i="5"/>
  <c r="IP146" i="5"/>
  <c r="JF146" i="5"/>
  <c r="GA146" i="5"/>
  <c r="GQ146" i="5"/>
  <c r="HG146" i="5"/>
  <c r="HW146" i="5"/>
  <c r="IM146" i="5"/>
  <c r="JC146" i="5"/>
  <c r="FX146" i="5"/>
  <c r="GN146" i="5"/>
  <c r="HD146" i="5"/>
  <c r="HT146" i="5"/>
  <c r="IJ146" i="5"/>
  <c r="IZ146" i="5"/>
  <c r="FU146" i="5"/>
  <c r="GK146" i="5"/>
  <c r="HA146" i="5"/>
  <c r="HQ146" i="5"/>
  <c r="IG146" i="5"/>
  <c r="IW146" i="5"/>
  <c r="JM146" i="5"/>
  <c r="GH146" i="5"/>
  <c r="HN146" i="5"/>
  <c r="IT146" i="5"/>
  <c r="GE146" i="5"/>
  <c r="IA146" i="5"/>
  <c r="JG146" i="5"/>
  <c r="GR146" i="5"/>
  <c r="HX146" i="5"/>
  <c r="JD146" i="5"/>
  <c r="GO146" i="5"/>
  <c r="HU146" i="5"/>
  <c r="JA146" i="5"/>
  <c r="FQ147" i="5"/>
  <c r="GL146" i="5"/>
  <c r="IH146" i="5"/>
  <c r="FS146" i="5"/>
  <c r="GY146" i="5"/>
  <c r="IE146" i="5"/>
  <c r="JK146" i="5"/>
  <c r="GV146" i="5"/>
  <c r="IB146" i="5"/>
  <c r="IR146" i="5"/>
  <c r="GC146" i="5"/>
  <c r="HI146" i="5"/>
  <c r="IO146" i="5"/>
  <c r="FE146" i="5"/>
  <c r="FD147" i="5"/>
  <c r="FP147" i="5" l="1"/>
  <c r="FZ147" i="5"/>
  <c r="GP147" i="5"/>
  <c r="HF147" i="5"/>
  <c r="HV147" i="5"/>
  <c r="IL147" i="5"/>
  <c r="JB147" i="5"/>
  <c r="FW147" i="5"/>
  <c r="GM147" i="5"/>
  <c r="HC147" i="5"/>
  <c r="HS147" i="5"/>
  <c r="II147" i="5"/>
  <c r="IY147" i="5"/>
  <c r="FT147" i="5"/>
  <c r="GJ147" i="5"/>
  <c r="GZ147" i="5"/>
  <c r="HP147" i="5"/>
  <c r="IF147" i="5"/>
  <c r="IV147" i="5"/>
  <c r="JL147" i="5"/>
  <c r="GG147" i="5"/>
  <c r="GW147" i="5"/>
  <c r="HM147" i="5"/>
  <c r="IC147" i="5"/>
  <c r="IS147" i="5"/>
  <c r="JI147" i="5"/>
  <c r="GA147" i="5"/>
  <c r="JC147" i="5"/>
  <c r="HD147" i="5"/>
  <c r="IJ147" i="5"/>
  <c r="FU147" i="5"/>
  <c r="HA147" i="5"/>
  <c r="HQ147" i="5"/>
  <c r="IW147" i="5"/>
  <c r="GH147" i="5"/>
  <c r="IT147" i="5"/>
  <c r="HK147" i="5"/>
  <c r="IQ147" i="5"/>
  <c r="GR147" i="5"/>
  <c r="HX147" i="5"/>
  <c r="FY147" i="5"/>
  <c r="HU147" i="5"/>
  <c r="FQ148" i="5"/>
  <c r="GD147" i="5"/>
  <c r="GT147" i="5"/>
  <c r="HJ147" i="5"/>
  <c r="HZ147" i="5"/>
  <c r="IP147" i="5"/>
  <c r="JF147" i="5"/>
  <c r="GQ147" i="5"/>
  <c r="HG147" i="5"/>
  <c r="HW147" i="5"/>
  <c r="IM147" i="5"/>
  <c r="FX147" i="5"/>
  <c r="GN147" i="5"/>
  <c r="HT147" i="5"/>
  <c r="IZ147" i="5"/>
  <c r="GK147" i="5"/>
  <c r="IG147" i="5"/>
  <c r="JM147" i="5"/>
  <c r="GE147" i="5"/>
  <c r="GB147" i="5"/>
  <c r="IN147" i="5"/>
  <c r="GO147" i="5"/>
  <c r="IK147" i="5"/>
  <c r="FV147" i="5"/>
  <c r="GL147" i="5"/>
  <c r="HB147" i="5"/>
  <c r="HR147" i="5"/>
  <c r="IH147" i="5"/>
  <c r="IX147" i="5"/>
  <c r="FS147" i="5"/>
  <c r="GI147" i="5"/>
  <c r="GY147" i="5"/>
  <c r="HO147" i="5"/>
  <c r="IE147" i="5"/>
  <c r="IU147" i="5"/>
  <c r="JK147" i="5"/>
  <c r="GF147" i="5"/>
  <c r="GV147" i="5"/>
  <c r="HL147" i="5"/>
  <c r="IB147" i="5"/>
  <c r="IR147" i="5"/>
  <c r="JH147" i="5"/>
  <c r="GC147" i="5"/>
  <c r="GS147" i="5"/>
  <c r="HI147" i="5"/>
  <c r="HY147" i="5"/>
  <c r="IO147" i="5"/>
  <c r="JE147" i="5"/>
  <c r="FR147" i="5"/>
  <c r="GX147" i="5"/>
  <c r="HN147" i="5"/>
  <c r="ID147" i="5"/>
  <c r="JJ147" i="5"/>
  <c r="GU147" i="5"/>
  <c r="IA147" i="5"/>
  <c r="JG147" i="5"/>
  <c r="HH147" i="5"/>
  <c r="JD147" i="5"/>
  <c r="HE147" i="5"/>
  <c r="JA147" i="5"/>
  <c r="FE147" i="5"/>
  <c r="FD148" i="5"/>
  <c r="FP148" i="5" l="1"/>
  <c r="FZ148" i="5"/>
  <c r="GP148" i="5"/>
  <c r="HF148" i="5"/>
  <c r="HV148" i="5"/>
  <c r="IL148" i="5"/>
  <c r="JB148" i="5"/>
  <c r="FW148" i="5"/>
  <c r="GM148" i="5"/>
  <c r="HC148" i="5"/>
  <c r="HS148" i="5"/>
  <c r="II148" i="5"/>
  <c r="IY148" i="5"/>
  <c r="FT148" i="5"/>
  <c r="GJ148" i="5"/>
  <c r="GZ148" i="5"/>
  <c r="HP148" i="5"/>
  <c r="IF148" i="5"/>
  <c r="IV148" i="5"/>
  <c r="JL148" i="5"/>
  <c r="GG148" i="5"/>
  <c r="GW148" i="5"/>
  <c r="HM148" i="5"/>
  <c r="IC148" i="5"/>
  <c r="IS148" i="5"/>
  <c r="JI148" i="5"/>
  <c r="HG148" i="5"/>
  <c r="HT148" i="5"/>
  <c r="FU148" i="5"/>
  <c r="HA148" i="5"/>
  <c r="IG148" i="5"/>
  <c r="JM148" i="5"/>
  <c r="GO148" i="5"/>
  <c r="IK148" i="5"/>
  <c r="GD148" i="5"/>
  <c r="GT148" i="5"/>
  <c r="HJ148" i="5"/>
  <c r="HZ148" i="5"/>
  <c r="IP148" i="5"/>
  <c r="JF148" i="5"/>
  <c r="GA148" i="5"/>
  <c r="GQ148" i="5"/>
  <c r="HW148" i="5"/>
  <c r="IM148" i="5"/>
  <c r="JC148" i="5"/>
  <c r="FX148" i="5"/>
  <c r="GN148" i="5"/>
  <c r="HD148" i="5"/>
  <c r="IJ148" i="5"/>
  <c r="IZ148" i="5"/>
  <c r="GK148" i="5"/>
  <c r="HQ148" i="5"/>
  <c r="IW148" i="5"/>
  <c r="HE148" i="5"/>
  <c r="FQ149" i="5"/>
  <c r="FV148" i="5"/>
  <c r="GL148" i="5"/>
  <c r="HB148" i="5"/>
  <c r="HR148" i="5"/>
  <c r="IH148" i="5"/>
  <c r="IX148" i="5"/>
  <c r="FS148" i="5"/>
  <c r="GI148" i="5"/>
  <c r="GY148" i="5"/>
  <c r="HO148" i="5"/>
  <c r="IE148" i="5"/>
  <c r="IU148" i="5"/>
  <c r="JK148" i="5"/>
  <c r="GF148" i="5"/>
  <c r="GV148" i="5"/>
  <c r="HL148" i="5"/>
  <c r="IB148" i="5"/>
  <c r="IR148" i="5"/>
  <c r="JH148" i="5"/>
  <c r="GC148" i="5"/>
  <c r="GS148" i="5"/>
  <c r="HI148" i="5"/>
  <c r="HY148" i="5"/>
  <c r="IO148" i="5"/>
  <c r="JE148" i="5"/>
  <c r="FR148" i="5"/>
  <c r="GH148" i="5"/>
  <c r="GX148" i="5"/>
  <c r="HN148" i="5"/>
  <c r="ID148" i="5"/>
  <c r="IT148" i="5"/>
  <c r="JJ148" i="5"/>
  <c r="GE148" i="5"/>
  <c r="GU148" i="5"/>
  <c r="HK148" i="5"/>
  <c r="IA148" i="5"/>
  <c r="IQ148" i="5"/>
  <c r="JG148" i="5"/>
  <c r="GB148" i="5"/>
  <c r="GR148" i="5"/>
  <c r="HH148" i="5"/>
  <c r="HX148" i="5"/>
  <c r="IN148" i="5"/>
  <c r="JD148" i="5"/>
  <c r="FY148" i="5"/>
  <c r="HU148" i="5"/>
  <c r="JA148" i="5"/>
  <c r="FE148" i="5"/>
  <c r="FD149" i="5"/>
  <c r="FP149" i="5" l="1"/>
  <c r="FZ149" i="5"/>
  <c r="GP149" i="5"/>
  <c r="HF149" i="5"/>
  <c r="HV149" i="5"/>
  <c r="IL149" i="5"/>
  <c r="JB149" i="5"/>
  <c r="FW149" i="5"/>
  <c r="GM149" i="5"/>
  <c r="HC149" i="5"/>
  <c r="HS149" i="5"/>
  <c r="II149" i="5"/>
  <c r="IY149" i="5"/>
  <c r="FT149" i="5"/>
  <c r="GJ149" i="5"/>
  <c r="GZ149" i="5"/>
  <c r="HP149" i="5"/>
  <c r="IF149" i="5"/>
  <c r="IV149" i="5"/>
  <c r="JL149" i="5"/>
  <c r="GG149" i="5"/>
  <c r="GW149" i="5"/>
  <c r="HM149" i="5"/>
  <c r="IC149" i="5"/>
  <c r="IS149" i="5"/>
  <c r="JI149" i="5"/>
  <c r="GL149" i="5"/>
  <c r="HB149" i="5"/>
  <c r="IX149" i="5"/>
  <c r="GI149" i="5"/>
  <c r="HO149" i="5"/>
  <c r="IU149" i="5"/>
  <c r="GV149" i="5"/>
  <c r="IR149" i="5"/>
  <c r="GS149" i="5"/>
  <c r="IO149" i="5"/>
  <c r="GD149" i="5"/>
  <c r="GT149" i="5"/>
  <c r="HJ149" i="5"/>
  <c r="HZ149" i="5"/>
  <c r="IP149" i="5"/>
  <c r="JF149" i="5"/>
  <c r="GA149" i="5"/>
  <c r="GQ149" i="5"/>
  <c r="HG149" i="5"/>
  <c r="HW149" i="5"/>
  <c r="IM149" i="5"/>
  <c r="JC149" i="5"/>
  <c r="FX149" i="5"/>
  <c r="GN149" i="5"/>
  <c r="HD149" i="5"/>
  <c r="HT149" i="5"/>
  <c r="IJ149" i="5"/>
  <c r="IZ149" i="5"/>
  <c r="FU149" i="5"/>
  <c r="GK149" i="5"/>
  <c r="HA149" i="5"/>
  <c r="HQ149" i="5"/>
  <c r="IG149" i="5"/>
  <c r="IW149" i="5"/>
  <c r="JM149" i="5"/>
  <c r="FR149" i="5"/>
  <c r="GH149" i="5"/>
  <c r="GX149" i="5"/>
  <c r="HN149" i="5"/>
  <c r="ID149" i="5"/>
  <c r="JJ149" i="5"/>
  <c r="GE149" i="5"/>
  <c r="GU149" i="5"/>
  <c r="HK149" i="5"/>
  <c r="IA149" i="5"/>
  <c r="IQ149" i="5"/>
  <c r="JG149" i="5"/>
  <c r="GR149" i="5"/>
  <c r="HH149" i="5"/>
  <c r="HX149" i="5"/>
  <c r="IN149" i="5"/>
  <c r="FY149" i="5"/>
  <c r="GO149" i="5"/>
  <c r="HE149" i="5"/>
  <c r="IK149" i="5"/>
  <c r="JA149" i="5"/>
  <c r="IH149" i="5"/>
  <c r="GY149" i="5"/>
  <c r="JK149" i="5"/>
  <c r="HL149" i="5"/>
  <c r="JH149" i="5"/>
  <c r="HI149" i="5"/>
  <c r="JE149" i="5"/>
  <c r="IT149" i="5"/>
  <c r="GB149" i="5"/>
  <c r="JD149" i="5"/>
  <c r="HU149" i="5"/>
  <c r="FQ150" i="5"/>
  <c r="FV149" i="5"/>
  <c r="HR149" i="5"/>
  <c r="FS149" i="5"/>
  <c r="IE149" i="5"/>
  <c r="GF149" i="5"/>
  <c r="IB149" i="5"/>
  <c r="GC149" i="5"/>
  <c r="HY149" i="5"/>
  <c r="FE149" i="5"/>
  <c r="FD150" i="5"/>
  <c r="FP150" i="5" l="1"/>
  <c r="FZ150" i="5"/>
  <c r="GP150" i="5"/>
  <c r="HF150" i="5"/>
  <c r="HV150" i="5"/>
  <c r="IL150" i="5"/>
  <c r="JB150" i="5"/>
  <c r="FW150" i="5"/>
  <c r="GM150" i="5"/>
  <c r="HC150" i="5"/>
  <c r="HS150" i="5"/>
  <c r="II150" i="5"/>
  <c r="IY150" i="5"/>
  <c r="FT150" i="5"/>
  <c r="GJ150" i="5"/>
  <c r="GZ150" i="5"/>
  <c r="HP150" i="5"/>
  <c r="IF150" i="5"/>
  <c r="IV150" i="5"/>
  <c r="JL150" i="5"/>
  <c r="GG150" i="5"/>
  <c r="GW150" i="5"/>
  <c r="HM150" i="5"/>
  <c r="IC150" i="5"/>
  <c r="IS150" i="5"/>
  <c r="JI150" i="5"/>
  <c r="IH150" i="5"/>
  <c r="GY150" i="5"/>
  <c r="JK150" i="5"/>
  <c r="HL150" i="5"/>
  <c r="JH150" i="5"/>
  <c r="HY150" i="5"/>
  <c r="GD150" i="5"/>
  <c r="GT150" i="5"/>
  <c r="HJ150" i="5"/>
  <c r="HZ150" i="5"/>
  <c r="IP150" i="5"/>
  <c r="JF150" i="5"/>
  <c r="GA150" i="5"/>
  <c r="GQ150" i="5"/>
  <c r="HG150" i="5"/>
  <c r="HW150" i="5"/>
  <c r="IM150" i="5"/>
  <c r="JC150" i="5"/>
  <c r="FX150" i="5"/>
  <c r="GN150" i="5"/>
  <c r="HD150" i="5"/>
  <c r="HT150" i="5"/>
  <c r="IJ150" i="5"/>
  <c r="IZ150" i="5"/>
  <c r="FU150" i="5"/>
  <c r="GK150" i="5"/>
  <c r="HA150" i="5"/>
  <c r="HQ150" i="5"/>
  <c r="IG150" i="5"/>
  <c r="IW150" i="5"/>
  <c r="JM150" i="5"/>
  <c r="IA150" i="5"/>
  <c r="HX150" i="5"/>
  <c r="FY150" i="5"/>
  <c r="HE150" i="5"/>
  <c r="IK150" i="5"/>
  <c r="FQ151" i="5"/>
  <c r="FV150" i="5"/>
  <c r="GL150" i="5"/>
  <c r="HB150" i="5"/>
  <c r="IX150" i="5"/>
  <c r="FS150" i="5"/>
  <c r="HO150" i="5"/>
  <c r="IE150" i="5"/>
  <c r="GF150" i="5"/>
  <c r="IB150" i="5"/>
  <c r="GC150" i="5"/>
  <c r="HI150" i="5"/>
  <c r="JE150" i="5"/>
  <c r="FR150" i="5"/>
  <c r="GH150" i="5"/>
  <c r="GX150" i="5"/>
  <c r="HN150" i="5"/>
  <c r="ID150" i="5"/>
  <c r="IT150" i="5"/>
  <c r="JJ150" i="5"/>
  <c r="GE150" i="5"/>
  <c r="GU150" i="5"/>
  <c r="HK150" i="5"/>
  <c r="IQ150" i="5"/>
  <c r="JG150" i="5"/>
  <c r="GB150" i="5"/>
  <c r="GR150" i="5"/>
  <c r="HH150" i="5"/>
  <c r="IN150" i="5"/>
  <c r="JD150" i="5"/>
  <c r="GO150" i="5"/>
  <c r="HU150" i="5"/>
  <c r="JA150" i="5"/>
  <c r="HR150" i="5"/>
  <c r="GI150" i="5"/>
  <c r="IU150" i="5"/>
  <c r="GV150" i="5"/>
  <c r="IR150" i="5"/>
  <c r="GS150" i="5"/>
  <c r="IO150" i="5"/>
  <c r="FE150" i="5"/>
  <c r="FD151" i="5"/>
  <c r="FP151" i="5" l="1"/>
  <c r="FZ151" i="5"/>
  <c r="GP151" i="5"/>
  <c r="HF151" i="5"/>
  <c r="HV151" i="5"/>
  <c r="IL151" i="5"/>
  <c r="JB151" i="5"/>
  <c r="FW151" i="5"/>
  <c r="GM151" i="5"/>
  <c r="HC151" i="5"/>
  <c r="HS151" i="5"/>
  <c r="II151" i="5"/>
  <c r="IY151" i="5"/>
  <c r="FT151" i="5"/>
  <c r="GJ151" i="5"/>
  <c r="GZ151" i="5"/>
  <c r="HP151" i="5"/>
  <c r="IF151" i="5"/>
  <c r="IV151" i="5"/>
  <c r="JL151" i="5"/>
  <c r="GG151" i="5"/>
  <c r="GW151" i="5"/>
  <c r="HM151" i="5"/>
  <c r="IC151" i="5"/>
  <c r="IS151" i="5"/>
  <c r="JI151" i="5"/>
  <c r="GD151" i="5"/>
  <c r="GT151" i="5"/>
  <c r="HJ151" i="5"/>
  <c r="HZ151" i="5"/>
  <c r="IP151" i="5"/>
  <c r="JF151" i="5"/>
  <c r="GA151" i="5"/>
  <c r="GQ151" i="5"/>
  <c r="HG151" i="5"/>
  <c r="HW151" i="5"/>
  <c r="IM151" i="5"/>
  <c r="JC151" i="5"/>
  <c r="FX151" i="5"/>
  <c r="GN151" i="5"/>
  <c r="HD151" i="5"/>
  <c r="HT151" i="5"/>
  <c r="IJ151" i="5"/>
  <c r="IZ151" i="5"/>
  <c r="FU151" i="5"/>
  <c r="GK151" i="5"/>
  <c r="HA151" i="5"/>
  <c r="HQ151" i="5"/>
  <c r="IG151" i="5"/>
  <c r="IW151" i="5"/>
  <c r="JM151" i="5"/>
  <c r="IX151" i="5"/>
  <c r="IE151" i="5"/>
  <c r="GV151" i="5"/>
  <c r="IR151" i="5"/>
  <c r="GS151" i="5"/>
  <c r="IO151" i="5"/>
  <c r="FR151" i="5"/>
  <c r="GH151" i="5"/>
  <c r="GX151" i="5"/>
  <c r="HN151" i="5"/>
  <c r="ID151" i="5"/>
  <c r="IT151" i="5"/>
  <c r="JJ151" i="5"/>
  <c r="GE151" i="5"/>
  <c r="GU151" i="5"/>
  <c r="HK151" i="5"/>
  <c r="IA151" i="5"/>
  <c r="IQ151" i="5"/>
  <c r="JG151" i="5"/>
  <c r="GB151" i="5"/>
  <c r="GR151" i="5"/>
  <c r="HH151" i="5"/>
  <c r="HX151" i="5"/>
  <c r="IN151" i="5"/>
  <c r="JD151" i="5"/>
  <c r="FY151" i="5"/>
  <c r="GO151" i="5"/>
  <c r="HE151" i="5"/>
  <c r="HU151" i="5"/>
  <c r="IK151" i="5"/>
  <c r="JA151" i="5"/>
  <c r="FQ152" i="5"/>
  <c r="GL151" i="5"/>
  <c r="IH151" i="5"/>
  <c r="GI151" i="5"/>
  <c r="HO151" i="5"/>
  <c r="IU151" i="5"/>
  <c r="GF151" i="5"/>
  <c r="IB151" i="5"/>
  <c r="GC151" i="5"/>
  <c r="HY151" i="5"/>
  <c r="FV151" i="5"/>
  <c r="HB151" i="5"/>
  <c r="HR151" i="5"/>
  <c r="FS151" i="5"/>
  <c r="GY151" i="5"/>
  <c r="JK151" i="5"/>
  <c r="HL151" i="5"/>
  <c r="JH151" i="5"/>
  <c r="HI151" i="5"/>
  <c r="JE151" i="5"/>
  <c r="FE151" i="5"/>
  <c r="FD152" i="5"/>
  <c r="FP152" i="5" l="1"/>
  <c r="FZ152" i="5"/>
  <c r="GP152" i="5"/>
  <c r="HF152" i="5"/>
  <c r="HV152" i="5"/>
  <c r="IL152" i="5"/>
  <c r="JB152" i="5"/>
  <c r="FW152" i="5"/>
  <c r="GM152" i="5"/>
  <c r="HC152" i="5"/>
  <c r="HS152" i="5"/>
  <c r="II152" i="5"/>
  <c r="IY152" i="5"/>
  <c r="FT152" i="5"/>
  <c r="GJ152" i="5"/>
  <c r="GZ152" i="5"/>
  <c r="HP152" i="5"/>
  <c r="IF152" i="5"/>
  <c r="IV152" i="5"/>
  <c r="JL152" i="5"/>
  <c r="GG152" i="5"/>
  <c r="GW152" i="5"/>
  <c r="HM152" i="5"/>
  <c r="IC152" i="5"/>
  <c r="IS152" i="5"/>
  <c r="JI152" i="5"/>
  <c r="IT152" i="5"/>
  <c r="GU152" i="5"/>
  <c r="JG152" i="5"/>
  <c r="HH152" i="5"/>
  <c r="IN152" i="5"/>
  <c r="GO152" i="5"/>
  <c r="HU152" i="5"/>
  <c r="FQ153" i="5"/>
  <c r="GD152" i="5"/>
  <c r="GT152" i="5"/>
  <c r="HJ152" i="5"/>
  <c r="HZ152" i="5"/>
  <c r="IP152" i="5"/>
  <c r="JF152" i="5"/>
  <c r="GA152" i="5"/>
  <c r="GQ152" i="5"/>
  <c r="HG152" i="5"/>
  <c r="HW152" i="5"/>
  <c r="IM152" i="5"/>
  <c r="JC152" i="5"/>
  <c r="FX152" i="5"/>
  <c r="GN152" i="5"/>
  <c r="HD152" i="5"/>
  <c r="HT152" i="5"/>
  <c r="IJ152" i="5"/>
  <c r="IZ152" i="5"/>
  <c r="FU152" i="5"/>
  <c r="GK152" i="5"/>
  <c r="HA152" i="5"/>
  <c r="HQ152" i="5"/>
  <c r="IG152" i="5"/>
  <c r="IW152" i="5"/>
  <c r="JM152" i="5"/>
  <c r="GH152" i="5"/>
  <c r="GX152" i="5"/>
  <c r="ID152" i="5"/>
  <c r="GE152" i="5"/>
  <c r="HK152" i="5"/>
  <c r="IQ152" i="5"/>
  <c r="GB152" i="5"/>
  <c r="HX152" i="5"/>
  <c r="FY152" i="5"/>
  <c r="HE152" i="5"/>
  <c r="JA152" i="5"/>
  <c r="GL152" i="5"/>
  <c r="IH152" i="5"/>
  <c r="FS152" i="5"/>
  <c r="HO152" i="5"/>
  <c r="JK152" i="5"/>
  <c r="HL152" i="5"/>
  <c r="IR152" i="5"/>
  <c r="GC152" i="5"/>
  <c r="HI152" i="5"/>
  <c r="HY152" i="5"/>
  <c r="IO152" i="5"/>
  <c r="JE152" i="5"/>
  <c r="FR152" i="5"/>
  <c r="HN152" i="5"/>
  <c r="JJ152" i="5"/>
  <c r="IA152" i="5"/>
  <c r="GR152" i="5"/>
  <c r="JD152" i="5"/>
  <c r="IK152" i="5"/>
  <c r="FV152" i="5"/>
  <c r="HB152" i="5"/>
  <c r="HR152" i="5"/>
  <c r="IX152" i="5"/>
  <c r="GI152" i="5"/>
  <c r="GY152" i="5"/>
  <c r="IE152" i="5"/>
  <c r="IU152" i="5"/>
  <c r="GF152" i="5"/>
  <c r="GV152" i="5"/>
  <c r="IB152" i="5"/>
  <c r="JH152" i="5"/>
  <c r="GS152" i="5"/>
  <c r="FE152" i="5"/>
  <c r="FD153" i="5"/>
  <c r="FP153" i="5" l="1"/>
  <c r="FZ153" i="5"/>
  <c r="GP153" i="5"/>
  <c r="HF153" i="5"/>
  <c r="HV153" i="5"/>
  <c r="IL153" i="5"/>
  <c r="JB153" i="5"/>
  <c r="FW153" i="5"/>
  <c r="GM153" i="5"/>
  <c r="HC153" i="5"/>
  <c r="HS153" i="5"/>
  <c r="II153" i="5"/>
  <c r="IY153" i="5"/>
  <c r="FT153" i="5"/>
  <c r="GJ153" i="5"/>
  <c r="GZ153" i="5"/>
  <c r="HP153" i="5"/>
  <c r="IF153" i="5"/>
  <c r="IV153" i="5"/>
  <c r="JL153" i="5"/>
  <c r="GG153" i="5"/>
  <c r="GW153" i="5"/>
  <c r="HM153" i="5"/>
  <c r="IC153" i="5"/>
  <c r="IS153" i="5"/>
  <c r="JI153" i="5"/>
  <c r="FV153" i="5"/>
  <c r="GL153" i="5"/>
  <c r="HR153" i="5"/>
  <c r="IH153" i="5"/>
  <c r="FS153" i="5"/>
  <c r="GY153" i="5"/>
  <c r="IE153" i="5"/>
  <c r="JK153" i="5"/>
  <c r="GV153" i="5"/>
  <c r="IB153" i="5"/>
  <c r="JH153" i="5"/>
  <c r="GS153" i="5"/>
  <c r="HY153" i="5"/>
  <c r="JE153" i="5"/>
  <c r="GD153" i="5"/>
  <c r="GT153" i="5"/>
  <c r="HJ153" i="5"/>
  <c r="HZ153" i="5"/>
  <c r="IP153" i="5"/>
  <c r="JF153" i="5"/>
  <c r="GA153" i="5"/>
  <c r="GQ153" i="5"/>
  <c r="HG153" i="5"/>
  <c r="HW153" i="5"/>
  <c r="IM153" i="5"/>
  <c r="JC153" i="5"/>
  <c r="FX153" i="5"/>
  <c r="GN153" i="5"/>
  <c r="HD153" i="5"/>
  <c r="HT153" i="5"/>
  <c r="IJ153" i="5"/>
  <c r="IZ153" i="5"/>
  <c r="FU153" i="5"/>
  <c r="GK153" i="5"/>
  <c r="HA153" i="5"/>
  <c r="HQ153" i="5"/>
  <c r="IG153" i="5"/>
  <c r="IW153" i="5"/>
  <c r="JM153" i="5"/>
  <c r="FR153" i="5"/>
  <c r="GH153" i="5"/>
  <c r="GX153" i="5"/>
  <c r="HN153" i="5"/>
  <c r="ID153" i="5"/>
  <c r="IT153" i="5"/>
  <c r="JJ153" i="5"/>
  <c r="GE153" i="5"/>
  <c r="GU153" i="5"/>
  <c r="HK153" i="5"/>
  <c r="IA153" i="5"/>
  <c r="IQ153" i="5"/>
  <c r="JG153" i="5"/>
  <c r="GB153" i="5"/>
  <c r="GR153" i="5"/>
  <c r="HH153" i="5"/>
  <c r="HX153" i="5"/>
  <c r="IN153" i="5"/>
  <c r="JD153" i="5"/>
  <c r="FY153" i="5"/>
  <c r="GO153" i="5"/>
  <c r="HE153" i="5"/>
  <c r="HU153" i="5"/>
  <c r="IK153" i="5"/>
  <c r="JA153" i="5"/>
  <c r="FQ154" i="5"/>
  <c r="HB153" i="5"/>
  <c r="IX153" i="5"/>
  <c r="GI153" i="5"/>
  <c r="HO153" i="5"/>
  <c r="IU153" i="5"/>
  <c r="GF153" i="5"/>
  <c r="HL153" i="5"/>
  <c r="IR153" i="5"/>
  <c r="GC153" i="5"/>
  <c r="HI153" i="5"/>
  <c r="IO153" i="5"/>
  <c r="FE153" i="5"/>
  <c r="FD154" i="5"/>
  <c r="FP154" i="5" l="1"/>
  <c r="FZ154" i="5"/>
  <c r="GP154" i="5"/>
  <c r="HF154" i="5"/>
  <c r="HV154" i="5"/>
  <c r="IL154" i="5"/>
  <c r="JB154" i="5"/>
  <c r="FW154" i="5"/>
  <c r="GM154" i="5"/>
  <c r="HC154" i="5"/>
  <c r="HS154" i="5"/>
  <c r="II154" i="5"/>
  <c r="IY154" i="5"/>
  <c r="FT154" i="5"/>
  <c r="GJ154" i="5"/>
  <c r="GZ154" i="5"/>
  <c r="HP154" i="5"/>
  <c r="IF154" i="5"/>
  <c r="IV154" i="5"/>
  <c r="JL154" i="5"/>
  <c r="GG154" i="5"/>
  <c r="GW154" i="5"/>
  <c r="HM154" i="5"/>
  <c r="IC154" i="5"/>
  <c r="IS154" i="5"/>
  <c r="JI154" i="5"/>
  <c r="GT154" i="5"/>
  <c r="HZ154" i="5"/>
  <c r="JF154" i="5"/>
  <c r="GQ154" i="5"/>
  <c r="HW154" i="5"/>
  <c r="JC154" i="5"/>
  <c r="FX154" i="5"/>
  <c r="HD154" i="5"/>
  <c r="HT154" i="5"/>
  <c r="IJ154" i="5"/>
  <c r="FU154" i="5"/>
  <c r="GK154" i="5"/>
  <c r="HA154" i="5"/>
  <c r="IG154" i="5"/>
  <c r="IW154" i="5"/>
  <c r="HU154" i="5"/>
  <c r="FV154" i="5"/>
  <c r="GL154" i="5"/>
  <c r="HB154" i="5"/>
  <c r="HR154" i="5"/>
  <c r="IX154" i="5"/>
  <c r="FS154" i="5"/>
  <c r="GI154" i="5"/>
  <c r="IE154" i="5"/>
  <c r="IU154" i="5"/>
  <c r="GF154" i="5"/>
  <c r="IB154" i="5"/>
  <c r="GC154" i="5"/>
  <c r="HY154" i="5"/>
  <c r="GD154" i="5"/>
  <c r="HJ154" i="5"/>
  <c r="IP154" i="5"/>
  <c r="GA154" i="5"/>
  <c r="HG154" i="5"/>
  <c r="IM154" i="5"/>
  <c r="GN154" i="5"/>
  <c r="IZ154" i="5"/>
  <c r="HQ154" i="5"/>
  <c r="JM154" i="5"/>
  <c r="FQ155" i="5"/>
  <c r="GY154" i="5"/>
  <c r="GV154" i="5"/>
  <c r="IR154" i="5"/>
  <c r="GS154" i="5"/>
  <c r="IO154" i="5"/>
  <c r="FR154" i="5"/>
  <c r="GH154" i="5"/>
  <c r="GX154" i="5"/>
  <c r="HN154" i="5"/>
  <c r="ID154" i="5"/>
  <c r="IT154" i="5"/>
  <c r="JJ154" i="5"/>
  <c r="GE154" i="5"/>
  <c r="GU154" i="5"/>
  <c r="HK154" i="5"/>
  <c r="IA154" i="5"/>
  <c r="IQ154" i="5"/>
  <c r="JG154" i="5"/>
  <c r="GB154" i="5"/>
  <c r="GR154" i="5"/>
  <c r="HH154" i="5"/>
  <c r="HX154" i="5"/>
  <c r="IN154" i="5"/>
  <c r="JD154" i="5"/>
  <c r="FY154" i="5"/>
  <c r="GO154" i="5"/>
  <c r="HE154" i="5"/>
  <c r="IK154" i="5"/>
  <c r="JA154" i="5"/>
  <c r="IH154" i="5"/>
  <c r="HO154" i="5"/>
  <c r="JK154" i="5"/>
  <c r="HL154" i="5"/>
  <c r="JH154" i="5"/>
  <c r="HI154" i="5"/>
  <c r="JE154" i="5"/>
  <c r="FE154" i="5"/>
  <c r="FD155" i="5"/>
  <c r="FP155" i="5" l="1"/>
  <c r="FZ155" i="5"/>
  <c r="GP155" i="5"/>
  <c r="HF155" i="5"/>
  <c r="HV155" i="5"/>
  <c r="IL155" i="5"/>
  <c r="JB155" i="5"/>
  <c r="FW155" i="5"/>
  <c r="GM155" i="5"/>
  <c r="HC155" i="5"/>
  <c r="HS155" i="5"/>
  <c r="II155" i="5"/>
  <c r="IY155" i="5"/>
  <c r="FT155" i="5"/>
  <c r="GJ155" i="5"/>
  <c r="GZ155" i="5"/>
  <c r="HP155" i="5"/>
  <c r="IF155" i="5"/>
  <c r="IV155" i="5"/>
  <c r="JL155" i="5"/>
  <c r="GG155" i="5"/>
  <c r="GW155" i="5"/>
  <c r="HM155" i="5"/>
  <c r="IC155" i="5"/>
  <c r="IS155" i="5"/>
  <c r="JI155" i="5"/>
  <c r="FR155" i="5"/>
  <c r="IT155" i="5"/>
  <c r="GE155" i="5"/>
  <c r="HK155" i="5"/>
  <c r="IQ155" i="5"/>
  <c r="GB155" i="5"/>
  <c r="HH155" i="5"/>
  <c r="IN155" i="5"/>
  <c r="FY155" i="5"/>
  <c r="GO155" i="5"/>
  <c r="HU155" i="5"/>
  <c r="JA155" i="5"/>
  <c r="FV155" i="5"/>
  <c r="GL155" i="5"/>
  <c r="IH155" i="5"/>
  <c r="IX155" i="5"/>
  <c r="GI155" i="5"/>
  <c r="HO155" i="5"/>
  <c r="IU155" i="5"/>
  <c r="GV155" i="5"/>
  <c r="IB155" i="5"/>
  <c r="GC155" i="5"/>
  <c r="HY155" i="5"/>
  <c r="GD155" i="5"/>
  <c r="GT155" i="5"/>
  <c r="HJ155" i="5"/>
  <c r="HZ155" i="5"/>
  <c r="IP155" i="5"/>
  <c r="JF155" i="5"/>
  <c r="GA155" i="5"/>
  <c r="GQ155" i="5"/>
  <c r="HG155" i="5"/>
  <c r="HW155" i="5"/>
  <c r="IM155" i="5"/>
  <c r="JC155" i="5"/>
  <c r="FX155" i="5"/>
  <c r="GN155" i="5"/>
  <c r="HD155" i="5"/>
  <c r="HT155" i="5"/>
  <c r="IJ155" i="5"/>
  <c r="IZ155" i="5"/>
  <c r="FU155" i="5"/>
  <c r="GK155" i="5"/>
  <c r="HA155" i="5"/>
  <c r="HQ155" i="5"/>
  <c r="IG155" i="5"/>
  <c r="IW155" i="5"/>
  <c r="JM155" i="5"/>
  <c r="GH155" i="5"/>
  <c r="GX155" i="5"/>
  <c r="HN155" i="5"/>
  <c r="ID155" i="5"/>
  <c r="JJ155" i="5"/>
  <c r="GU155" i="5"/>
  <c r="IA155" i="5"/>
  <c r="JG155" i="5"/>
  <c r="GR155" i="5"/>
  <c r="HX155" i="5"/>
  <c r="JD155" i="5"/>
  <c r="HE155" i="5"/>
  <c r="IK155" i="5"/>
  <c r="FQ156" i="5"/>
  <c r="HR155" i="5"/>
  <c r="FS155" i="5"/>
  <c r="IE155" i="5"/>
  <c r="JK155" i="5"/>
  <c r="HL155" i="5"/>
  <c r="JH155" i="5"/>
  <c r="HI155" i="5"/>
  <c r="JE155" i="5"/>
  <c r="HB155" i="5"/>
  <c r="GY155" i="5"/>
  <c r="GF155" i="5"/>
  <c r="IR155" i="5"/>
  <c r="GS155" i="5"/>
  <c r="IO155" i="5"/>
  <c r="FE155" i="5"/>
  <c r="FD156" i="5"/>
  <c r="FP156" i="5" l="1"/>
  <c r="FZ156" i="5"/>
  <c r="GP156" i="5"/>
  <c r="HF156" i="5"/>
  <c r="HV156" i="5"/>
  <c r="IL156" i="5"/>
  <c r="JB156" i="5"/>
  <c r="FW156" i="5"/>
  <c r="GM156" i="5"/>
  <c r="HC156" i="5"/>
  <c r="HS156" i="5"/>
  <c r="II156" i="5"/>
  <c r="IY156" i="5"/>
  <c r="FT156" i="5"/>
  <c r="GJ156" i="5"/>
  <c r="GZ156" i="5"/>
  <c r="HP156" i="5"/>
  <c r="IF156" i="5"/>
  <c r="IV156" i="5"/>
  <c r="JL156" i="5"/>
  <c r="GG156" i="5"/>
  <c r="GW156" i="5"/>
  <c r="HM156" i="5"/>
  <c r="IC156" i="5"/>
  <c r="IS156" i="5"/>
  <c r="JI156" i="5"/>
  <c r="IW156" i="5"/>
  <c r="IT156" i="5"/>
  <c r="IA156" i="5"/>
  <c r="GR156" i="5"/>
  <c r="IN156" i="5"/>
  <c r="FY156" i="5"/>
  <c r="HU156" i="5"/>
  <c r="JA156" i="5"/>
  <c r="GD156" i="5"/>
  <c r="IM156" i="5"/>
  <c r="HT156" i="5"/>
  <c r="FU156" i="5"/>
  <c r="HQ156" i="5"/>
  <c r="FR156" i="5"/>
  <c r="GH156" i="5"/>
  <c r="GX156" i="5"/>
  <c r="HN156" i="5"/>
  <c r="ID156" i="5"/>
  <c r="JJ156" i="5"/>
  <c r="GU156" i="5"/>
  <c r="HK156" i="5"/>
  <c r="IQ156" i="5"/>
  <c r="GB156" i="5"/>
  <c r="HH156" i="5"/>
  <c r="JD156" i="5"/>
  <c r="HE156" i="5"/>
  <c r="FV156" i="5"/>
  <c r="GL156" i="5"/>
  <c r="HB156" i="5"/>
  <c r="HR156" i="5"/>
  <c r="IH156" i="5"/>
  <c r="IX156" i="5"/>
  <c r="FS156" i="5"/>
  <c r="GI156" i="5"/>
  <c r="GY156" i="5"/>
  <c r="HO156" i="5"/>
  <c r="IE156" i="5"/>
  <c r="IU156" i="5"/>
  <c r="JK156" i="5"/>
  <c r="GF156" i="5"/>
  <c r="GV156" i="5"/>
  <c r="HL156" i="5"/>
  <c r="IB156" i="5"/>
  <c r="IR156" i="5"/>
  <c r="JH156" i="5"/>
  <c r="GC156" i="5"/>
  <c r="GS156" i="5"/>
  <c r="HI156" i="5"/>
  <c r="HY156" i="5"/>
  <c r="IO156" i="5"/>
  <c r="JE156" i="5"/>
  <c r="GT156" i="5"/>
  <c r="HJ156" i="5"/>
  <c r="HZ156" i="5"/>
  <c r="IP156" i="5"/>
  <c r="JF156" i="5"/>
  <c r="GA156" i="5"/>
  <c r="GQ156" i="5"/>
  <c r="HG156" i="5"/>
  <c r="HW156" i="5"/>
  <c r="JC156" i="5"/>
  <c r="FX156" i="5"/>
  <c r="GN156" i="5"/>
  <c r="HD156" i="5"/>
  <c r="IJ156" i="5"/>
  <c r="IZ156" i="5"/>
  <c r="GK156" i="5"/>
  <c r="HA156" i="5"/>
  <c r="IG156" i="5"/>
  <c r="JM156" i="5"/>
  <c r="GE156" i="5"/>
  <c r="JG156" i="5"/>
  <c r="HX156" i="5"/>
  <c r="GO156" i="5"/>
  <c r="IK156" i="5"/>
  <c r="FQ157" i="5"/>
  <c r="FE156" i="5"/>
  <c r="FD157" i="5"/>
  <c r="FP157" i="5" l="1"/>
  <c r="FZ157" i="5"/>
  <c r="GP157" i="5"/>
  <c r="HF157" i="5"/>
  <c r="HV157" i="5"/>
  <c r="IL157" i="5"/>
  <c r="JB157" i="5"/>
  <c r="FW157" i="5"/>
  <c r="GM157" i="5"/>
  <c r="HC157" i="5"/>
  <c r="HS157" i="5"/>
  <c r="II157" i="5"/>
  <c r="IY157" i="5"/>
  <c r="FT157" i="5"/>
  <c r="GJ157" i="5"/>
  <c r="GZ157" i="5"/>
  <c r="HP157" i="5"/>
  <c r="IF157" i="5"/>
  <c r="IV157" i="5"/>
  <c r="JL157" i="5"/>
  <c r="GG157" i="5"/>
  <c r="GW157" i="5"/>
  <c r="HM157" i="5"/>
  <c r="IC157" i="5"/>
  <c r="IS157" i="5"/>
  <c r="JI157" i="5"/>
  <c r="GD157" i="5"/>
  <c r="GT157" i="5"/>
  <c r="HJ157" i="5"/>
  <c r="HZ157" i="5"/>
  <c r="IP157" i="5"/>
  <c r="JF157" i="5"/>
  <c r="GA157" i="5"/>
  <c r="GQ157" i="5"/>
  <c r="HG157" i="5"/>
  <c r="HW157" i="5"/>
  <c r="JC157" i="5"/>
  <c r="FX157" i="5"/>
  <c r="GN157" i="5"/>
  <c r="HD157" i="5"/>
  <c r="HT157" i="5"/>
  <c r="IJ157" i="5"/>
  <c r="IZ157" i="5"/>
  <c r="GK157" i="5"/>
  <c r="HA157" i="5"/>
  <c r="HQ157" i="5"/>
  <c r="IW157" i="5"/>
  <c r="JM157" i="5"/>
  <c r="ID157" i="5"/>
  <c r="HK157" i="5"/>
  <c r="GB157" i="5"/>
  <c r="HH157" i="5"/>
  <c r="JD157" i="5"/>
  <c r="HE157" i="5"/>
  <c r="JA157" i="5"/>
  <c r="GL157" i="5"/>
  <c r="IH157" i="5"/>
  <c r="GI157" i="5"/>
  <c r="IU157" i="5"/>
  <c r="GV157" i="5"/>
  <c r="JH157" i="5"/>
  <c r="HI157" i="5"/>
  <c r="JE157" i="5"/>
  <c r="IM157" i="5"/>
  <c r="FU157" i="5"/>
  <c r="IG157" i="5"/>
  <c r="FR157" i="5"/>
  <c r="GX157" i="5"/>
  <c r="HN157" i="5"/>
  <c r="IT157" i="5"/>
  <c r="JJ157" i="5"/>
  <c r="GU157" i="5"/>
  <c r="IA157" i="5"/>
  <c r="IQ157" i="5"/>
  <c r="GR157" i="5"/>
  <c r="IN157" i="5"/>
  <c r="FY157" i="5"/>
  <c r="HU157" i="5"/>
  <c r="FQ158" i="5"/>
  <c r="IX157" i="5"/>
  <c r="HO157" i="5"/>
  <c r="GF157" i="5"/>
  <c r="IB157" i="5"/>
  <c r="GS157" i="5"/>
  <c r="HY157" i="5"/>
  <c r="GH157" i="5"/>
  <c r="GE157" i="5"/>
  <c r="JG157" i="5"/>
  <c r="HX157" i="5"/>
  <c r="GO157" i="5"/>
  <c r="IK157" i="5"/>
  <c r="FV157" i="5"/>
  <c r="HB157" i="5"/>
  <c r="HR157" i="5"/>
  <c r="FS157" i="5"/>
  <c r="GY157" i="5"/>
  <c r="IE157" i="5"/>
  <c r="JK157" i="5"/>
  <c r="HL157" i="5"/>
  <c r="IR157" i="5"/>
  <c r="GC157" i="5"/>
  <c r="IO157" i="5"/>
  <c r="FE157" i="5"/>
  <c r="FD158" i="5"/>
  <c r="FP158" i="5" l="1"/>
  <c r="FZ158" i="5"/>
  <c r="GP158" i="5"/>
  <c r="HF158" i="5"/>
  <c r="HV158" i="5"/>
  <c r="IL158" i="5"/>
  <c r="JB158" i="5"/>
  <c r="FW158" i="5"/>
  <c r="GM158" i="5"/>
  <c r="HC158" i="5"/>
  <c r="HS158" i="5"/>
  <c r="II158" i="5"/>
  <c r="IY158" i="5"/>
  <c r="FT158" i="5"/>
  <c r="GJ158" i="5"/>
  <c r="GZ158" i="5"/>
  <c r="HP158" i="5"/>
  <c r="IF158" i="5"/>
  <c r="IV158" i="5"/>
  <c r="JL158" i="5"/>
  <c r="GG158" i="5"/>
  <c r="GW158" i="5"/>
  <c r="HM158" i="5"/>
  <c r="IC158" i="5"/>
  <c r="IS158" i="5"/>
  <c r="JI158" i="5"/>
  <c r="FV158" i="5"/>
  <c r="HB158" i="5"/>
  <c r="HR158" i="5"/>
  <c r="IH158" i="5"/>
  <c r="FS158" i="5"/>
  <c r="GY158" i="5"/>
  <c r="IE158" i="5"/>
  <c r="JK158" i="5"/>
  <c r="HL158" i="5"/>
  <c r="JH158" i="5"/>
  <c r="HI158" i="5"/>
  <c r="JE158" i="5"/>
  <c r="GD158" i="5"/>
  <c r="GT158" i="5"/>
  <c r="HJ158" i="5"/>
  <c r="HZ158" i="5"/>
  <c r="IP158" i="5"/>
  <c r="JF158" i="5"/>
  <c r="GA158" i="5"/>
  <c r="GQ158" i="5"/>
  <c r="HG158" i="5"/>
  <c r="HW158" i="5"/>
  <c r="IM158" i="5"/>
  <c r="JC158" i="5"/>
  <c r="FX158" i="5"/>
  <c r="GN158" i="5"/>
  <c r="HD158" i="5"/>
  <c r="HT158" i="5"/>
  <c r="IJ158" i="5"/>
  <c r="IZ158" i="5"/>
  <c r="FU158" i="5"/>
  <c r="GK158" i="5"/>
  <c r="HA158" i="5"/>
  <c r="HQ158" i="5"/>
  <c r="IG158" i="5"/>
  <c r="IW158" i="5"/>
  <c r="JM158" i="5"/>
  <c r="GU158" i="5"/>
  <c r="GR158" i="5"/>
  <c r="HX158" i="5"/>
  <c r="JD158" i="5"/>
  <c r="FY158" i="5"/>
  <c r="HE158" i="5"/>
  <c r="IK158" i="5"/>
  <c r="FQ159" i="5"/>
  <c r="GI158" i="5"/>
  <c r="GF158" i="5"/>
  <c r="IR158" i="5"/>
  <c r="GS158" i="5"/>
  <c r="IO158" i="5"/>
  <c r="FR158" i="5"/>
  <c r="GH158" i="5"/>
  <c r="GX158" i="5"/>
  <c r="HN158" i="5"/>
  <c r="ID158" i="5"/>
  <c r="IT158" i="5"/>
  <c r="JJ158" i="5"/>
  <c r="GE158" i="5"/>
  <c r="HK158" i="5"/>
  <c r="IA158" i="5"/>
  <c r="IQ158" i="5"/>
  <c r="JG158" i="5"/>
  <c r="GB158" i="5"/>
  <c r="HH158" i="5"/>
  <c r="IN158" i="5"/>
  <c r="GO158" i="5"/>
  <c r="HU158" i="5"/>
  <c r="JA158" i="5"/>
  <c r="GL158" i="5"/>
  <c r="IX158" i="5"/>
  <c r="HO158" i="5"/>
  <c r="IU158" i="5"/>
  <c r="GV158" i="5"/>
  <c r="IB158" i="5"/>
  <c r="GC158" i="5"/>
  <c r="HY158" i="5"/>
  <c r="FE158" i="5"/>
  <c r="FD159" i="5"/>
  <c r="FP159" i="5" l="1"/>
  <c r="FZ159" i="5"/>
  <c r="GP159" i="5"/>
  <c r="HF159" i="5"/>
  <c r="HV159" i="5"/>
  <c r="IL159" i="5"/>
  <c r="JB159" i="5"/>
  <c r="FW159" i="5"/>
  <c r="GM159" i="5"/>
  <c r="HC159" i="5"/>
  <c r="HS159" i="5"/>
  <c r="II159" i="5"/>
  <c r="IY159" i="5"/>
  <c r="FT159" i="5"/>
  <c r="GJ159" i="5"/>
  <c r="GZ159" i="5"/>
  <c r="HP159" i="5"/>
  <c r="IF159" i="5"/>
  <c r="IV159" i="5"/>
  <c r="JL159" i="5"/>
  <c r="GG159" i="5"/>
  <c r="GW159" i="5"/>
  <c r="HM159" i="5"/>
  <c r="IC159" i="5"/>
  <c r="IS159" i="5"/>
  <c r="JI159" i="5"/>
  <c r="IU159" i="5"/>
  <c r="GS159" i="5"/>
  <c r="GD159" i="5"/>
  <c r="GT159" i="5"/>
  <c r="HJ159" i="5"/>
  <c r="HZ159" i="5"/>
  <c r="IP159" i="5"/>
  <c r="JF159" i="5"/>
  <c r="GA159" i="5"/>
  <c r="GQ159" i="5"/>
  <c r="HG159" i="5"/>
  <c r="HW159" i="5"/>
  <c r="IM159" i="5"/>
  <c r="JC159" i="5"/>
  <c r="FX159" i="5"/>
  <c r="GN159" i="5"/>
  <c r="HD159" i="5"/>
  <c r="HT159" i="5"/>
  <c r="IJ159" i="5"/>
  <c r="IZ159" i="5"/>
  <c r="FU159" i="5"/>
  <c r="GK159" i="5"/>
  <c r="HA159" i="5"/>
  <c r="HQ159" i="5"/>
  <c r="IG159" i="5"/>
  <c r="IW159" i="5"/>
  <c r="JM159" i="5"/>
  <c r="FV159" i="5"/>
  <c r="HB159" i="5"/>
  <c r="IH159" i="5"/>
  <c r="FS159" i="5"/>
  <c r="GY159" i="5"/>
  <c r="IE159" i="5"/>
  <c r="JK159" i="5"/>
  <c r="GV159" i="5"/>
  <c r="IB159" i="5"/>
  <c r="JH159" i="5"/>
  <c r="HI159" i="5"/>
  <c r="IO159" i="5"/>
  <c r="FR159" i="5"/>
  <c r="GH159" i="5"/>
  <c r="GX159" i="5"/>
  <c r="HN159" i="5"/>
  <c r="ID159" i="5"/>
  <c r="IT159" i="5"/>
  <c r="JJ159" i="5"/>
  <c r="GE159" i="5"/>
  <c r="GU159" i="5"/>
  <c r="HK159" i="5"/>
  <c r="IA159" i="5"/>
  <c r="IQ159" i="5"/>
  <c r="JG159" i="5"/>
  <c r="GB159" i="5"/>
  <c r="GR159" i="5"/>
  <c r="HH159" i="5"/>
  <c r="HX159" i="5"/>
  <c r="IN159" i="5"/>
  <c r="JD159" i="5"/>
  <c r="FY159" i="5"/>
  <c r="GO159" i="5"/>
  <c r="HE159" i="5"/>
  <c r="HU159" i="5"/>
  <c r="IK159" i="5"/>
  <c r="JA159" i="5"/>
  <c r="FQ160" i="5"/>
  <c r="GL159" i="5"/>
  <c r="HR159" i="5"/>
  <c r="IX159" i="5"/>
  <c r="GI159" i="5"/>
  <c r="HO159" i="5"/>
  <c r="GF159" i="5"/>
  <c r="HL159" i="5"/>
  <c r="IR159" i="5"/>
  <c r="GC159" i="5"/>
  <c r="HY159" i="5"/>
  <c r="JE159" i="5"/>
  <c r="FE159" i="5"/>
  <c r="FD160" i="5"/>
  <c r="FP160" i="5" l="1"/>
  <c r="FZ160" i="5"/>
  <c r="GP160" i="5"/>
  <c r="HF160" i="5"/>
  <c r="HV160" i="5"/>
  <c r="IL160" i="5"/>
  <c r="JB160" i="5"/>
  <c r="FW160" i="5"/>
  <c r="GM160" i="5"/>
  <c r="HC160" i="5"/>
  <c r="HS160" i="5"/>
  <c r="II160" i="5"/>
  <c r="IY160" i="5"/>
  <c r="FT160" i="5"/>
  <c r="GJ160" i="5"/>
  <c r="GZ160" i="5"/>
  <c r="HP160" i="5"/>
  <c r="IF160" i="5"/>
  <c r="IV160" i="5"/>
  <c r="JL160" i="5"/>
  <c r="GG160" i="5"/>
  <c r="GW160" i="5"/>
  <c r="HM160" i="5"/>
  <c r="IC160" i="5"/>
  <c r="IS160" i="5"/>
  <c r="JI160" i="5"/>
  <c r="GT160" i="5"/>
  <c r="HJ160" i="5"/>
  <c r="HZ160" i="5"/>
  <c r="JF160" i="5"/>
  <c r="GA160" i="5"/>
  <c r="GQ160" i="5"/>
  <c r="HG160" i="5"/>
  <c r="IM160" i="5"/>
  <c r="JC160" i="5"/>
  <c r="GN160" i="5"/>
  <c r="HD160" i="5"/>
  <c r="IJ160" i="5"/>
  <c r="FU160" i="5"/>
  <c r="GK160" i="5"/>
  <c r="HQ160" i="5"/>
  <c r="IW160" i="5"/>
  <c r="ID160" i="5"/>
  <c r="GU160" i="5"/>
  <c r="IQ160" i="5"/>
  <c r="GR160" i="5"/>
  <c r="IN160" i="5"/>
  <c r="FY160" i="5"/>
  <c r="HE160" i="5"/>
  <c r="IK160" i="5"/>
  <c r="FQ161" i="5"/>
  <c r="GL160" i="5"/>
  <c r="HR160" i="5"/>
  <c r="FS160" i="5"/>
  <c r="GY160" i="5"/>
  <c r="IE160" i="5"/>
  <c r="JK160" i="5"/>
  <c r="HL160" i="5"/>
  <c r="JH160" i="5"/>
  <c r="HI160" i="5"/>
  <c r="IO160" i="5"/>
  <c r="GD160" i="5"/>
  <c r="IP160" i="5"/>
  <c r="HW160" i="5"/>
  <c r="FX160" i="5"/>
  <c r="HT160" i="5"/>
  <c r="IZ160" i="5"/>
  <c r="HA160" i="5"/>
  <c r="IG160" i="5"/>
  <c r="JM160" i="5"/>
  <c r="FR160" i="5"/>
  <c r="GH160" i="5"/>
  <c r="GX160" i="5"/>
  <c r="HN160" i="5"/>
  <c r="IT160" i="5"/>
  <c r="GE160" i="5"/>
  <c r="HK160" i="5"/>
  <c r="IA160" i="5"/>
  <c r="JG160" i="5"/>
  <c r="GB160" i="5"/>
  <c r="HX160" i="5"/>
  <c r="JD160" i="5"/>
  <c r="GO160" i="5"/>
  <c r="JA160" i="5"/>
  <c r="IB160" i="5"/>
  <c r="JJ160" i="5"/>
  <c r="HH160" i="5"/>
  <c r="HU160" i="5"/>
  <c r="FV160" i="5"/>
  <c r="HB160" i="5"/>
  <c r="IH160" i="5"/>
  <c r="GI160" i="5"/>
  <c r="HO160" i="5"/>
  <c r="IU160" i="5"/>
  <c r="GV160" i="5"/>
  <c r="IR160" i="5"/>
  <c r="GC160" i="5"/>
  <c r="HY160" i="5"/>
  <c r="IX160" i="5"/>
  <c r="GF160" i="5"/>
  <c r="GS160" i="5"/>
  <c r="JE160" i="5"/>
  <c r="FE160" i="5"/>
  <c r="FD161" i="5"/>
  <c r="FP161" i="5" l="1"/>
  <c r="FZ161" i="5"/>
  <c r="GP161" i="5"/>
  <c r="HF161" i="5"/>
  <c r="HV161" i="5"/>
  <c r="IL161" i="5"/>
  <c r="JB161" i="5"/>
  <c r="FW161" i="5"/>
  <c r="GM161" i="5"/>
  <c r="FT161" i="5"/>
  <c r="GJ161" i="5"/>
  <c r="GZ161" i="5"/>
  <c r="FY161" i="5"/>
  <c r="GO161" i="5"/>
  <c r="HE161" i="5"/>
  <c r="HU161" i="5"/>
  <c r="IK161" i="5"/>
  <c r="JA161" i="5"/>
  <c r="HC161" i="5"/>
  <c r="IM161" i="5"/>
  <c r="HG161" i="5"/>
  <c r="IN161" i="5"/>
  <c r="HK161" i="5"/>
  <c r="IQ161" i="5"/>
  <c r="HT161" i="5"/>
  <c r="IZ161" i="5"/>
  <c r="IB161" i="5"/>
  <c r="GD161" i="5"/>
  <c r="GT161" i="5"/>
  <c r="HJ161" i="5"/>
  <c r="HZ161" i="5"/>
  <c r="IP161" i="5"/>
  <c r="JF161" i="5"/>
  <c r="GA161" i="5"/>
  <c r="GQ161" i="5"/>
  <c r="FX161" i="5"/>
  <c r="GN161" i="5"/>
  <c r="HD161" i="5"/>
  <c r="GC161" i="5"/>
  <c r="GS161" i="5"/>
  <c r="HI161" i="5"/>
  <c r="HY161" i="5"/>
  <c r="IO161" i="5"/>
  <c r="JE161" i="5"/>
  <c r="HO161" i="5"/>
  <c r="IU161" i="5"/>
  <c r="HP161" i="5"/>
  <c r="IV161" i="5"/>
  <c r="HS161" i="5"/>
  <c r="IY161" i="5"/>
  <c r="JH161" i="5"/>
  <c r="FR161" i="5"/>
  <c r="GH161" i="5"/>
  <c r="GX161" i="5"/>
  <c r="HN161" i="5"/>
  <c r="ID161" i="5"/>
  <c r="IT161" i="5"/>
  <c r="JJ161" i="5"/>
  <c r="GE161" i="5"/>
  <c r="GU161" i="5"/>
  <c r="GB161" i="5"/>
  <c r="GR161" i="5"/>
  <c r="HH161" i="5"/>
  <c r="GG161" i="5"/>
  <c r="GW161" i="5"/>
  <c r="HM161" i="5"/>
  <c r="IC161" i="5"/>
  <c r="IS161" i="5"/>
  <c r="JI161" i="5"/>
  <c r="HW161" i="5"/>
  <c r="JC161" i="5"/>
  <c r="HX161" i="5"/>
  <c r="JD161" i="5"/>
  <c r="IA161" i="5"/>
  <c r="JG161" i="5"/>
  <c r="IJ161" i="5"/>
  <c r="FQ162" i="5"/>
  <c r="IH161" i="5"/>
  <c r="GI161" i="5"/>
  <c r="GV161" i="5"/>
  <c r="GK161" i="5"/>
  <c r="HQ161" i="5"/>
  <c r="IW161" i="5"/>
  <c r="IE161" i="5"/>
  <c r="IF161" i="5"/>
  <c r="II161" i="5"/>
  <c r="IR161" i="5"/>
  <c r="FV161" i="5"/>
  <c r="GL161" i="5"/>
  <c r="HB161" i="5"/>
  <c r="HR161" i="5"/>
  <c r="IX161" i="5"/>
  <c r="FS161" i="5"/>
  <c r="GY161" i="5"/>
  <c r="GF161" i="5"/>
  <c r="FU161" i="5"/>
  <c r="HA161" i="5"/>
  <c r="IG161" i="5"/>
  <c r="JM161" i="5"/>
  <c r="JK161" i="5"/>
  <c r="JL161" i="5"/>
  <c r="HL161" i="5"/>
  <c r="FE161" i="5"/>
  <c r="FD162" i="5"/>
  <c r="FP162" i="5" l="1"/>
  <c r="FZ162" i="5"/>
  <c r="GP162" i="5"/>
  <c r="HF162" i="5"/>
  <c r="HV162" i="5"/>
  <c r="IL162" i="5"/>
  <c r="JB162" i="5"/>
  <c r="FY162" i="5"/>
  <c r="GO162" i="5"/>
  <c r="HE162" i="5"/>
  <c r="HU162" i="5"/>
  <c r="IK162" i="5"/>
  <c r="JA162" i="5"/>
  <c r="FW162" i="5"/>
  <c r="HC162" i="5"/>
  <c r="II162" i="5"/>
  <c r="FX162" i="5"/>
  <c r="HD162" i="5"/>
  <c r="IJ162" i="5"/>
  <c r="FS162" i="5"/>
  <c r="GY162" i="5"/>
  <c r="IE162" i="5"/>
  <c r="JK162" i="5"/>
  <c r="GR162" i="5"/>
  <c r="HX162" i="5"/>
  <c r="GD162" i="5"/>
  <c r="GT162" i="5"/>
  <c r="HJ162" i="5"/>
  <c r="HZ162" i="5"/>
  <c r="IP162" i="5"/>
  <c r="JF162" i="5"/>
  <c r="GC162" i="5"/>
  <c r="GS162" i="5"/>
  <c r="HI162" i="5"/>
  <c r="HY162" i="5"/>
  <c r="IO162" i="5"/>
  <c r="JE162" i="5"/>
  <c r="GE162" i="5"/>
  <c r="HK162" i="5"/>
  <c r="IQ162" i="5"/>
  <c r="GF162" i="5"/>
  <c r="HL162" i="5"/>
  <c r="IR162" i="5"/>
  <c r="GA162" i="5"/>
  <c r="HG162" i="5"/>
  <c r="IM162" i="5"/>
  <c r="FT162" i="5"/>
  <c r="GZ162" i="5"/>
  <c r="IF162" i="5"/>
  <c r="JL162" i="5"/>
  <c r="FR162" i="5"/>
  <c r="GH162" i="5"/>
  <c r="GX162" i="5"/>
  <c r="HN162" i="5"/>
  <c r="ID162" i="5"/>
  <c r="IT162" i="5"/>
  <c r="JJ162" i="5"/>
  <c r="GG162" i="5"/>
  <c r="GW162" i="5"/>
  <c r="HM162" i="5"/>
  <c r="IC162" i="5"/>
  <c r="IS162" i="5"/>
  <c r="JI162" i="5"/>
  <c r="GM162" i="5"/>
  <c r="HS162" i="5"/>
  <c r="IY162" i="5"/>
  <c r="GN162" i="5"/>
  <c r="HT162" i="5"/>
  <c r="IZ162" i="5"/>
  <c r="GI162" i="5"/>
  <c r="HO162" i="5"/>
  <c r="IU162" i="5"/>
  <c r="GB162" i="5"/>
  <c r="HH162" i="5"/>
  <c r="IN162" i="5"/>
  <c r="FQ163" i="5"/>
  <c r="HQ162" i="5"/>
  <c r="JG162" i="5"/>
  <c r="JH162" i="5"/>
  <c r="HW162" i="5"/>
  <c r="GJ162" i="5"/>
  <c r="IV162" i="5"/>
  <c r="JD162" i="5"/>
  <c r="FV162" i="5"/>
  <c r="GL162" i="5"/>
  <c r="HB162" i="5"/>
  <c r="HR162" i="5"/>
  <c r="IH162" i="5"/>
  <c r="IX162" i="5"/>
  <c r="FU162" i="5"/>
  <c r="GK162" i="5"/>
  <c r="HA162" i="5"/>
  <c r="IG162" i="5"/>
  <c r="IW162" i="5"/>
  <c r="JM162" i="5"/>
  <c r="GU162" i="5"/>
  <c r="IA162" i="5"/>
  <c r="GV162" i="5"/>
  <c r="IB162" i="5"/>
  <c r="GQ162" i="5"/>
  <c r="JC162" i="5"/>
  <c r="HP162" i="5"/>
  <c r="FE162" i="5"/>
  <c r="FD163" i="5"/>
  <c r="FP163" i="5" l="1"/>
  <c r="FZ163" i="5"/>
  <c r="GP163" i="5"/>
  <c r="HF163" i="5"/>
  <c r="HV163" i="5"/>
  <c r="IL163" i="5"/>
  <c r="JB163" i="5"/>
  <c r="FY163" i="5"/>
  <c r="GO163" i="5"/>
  <c r="HE163" i="5"/>
  <c r="HU163" i="5"/>
  <c r="IK163" i="5"/>
  <c r="JA163" i="5"/>
  <c r="FS163" i="5"/>
  <c r="GY163" i="5"/>
  <c r="IE163" i="5"/>
  <c r="JK163" i="5"/>
  <c r="GR163" i="5"/>
  <c r="HX163" i="5"/>
  <c r="JD163" i="5"/>
  <c r="GM163" i="5"/>
  <c r="HS163" i="5"/>
  <c r="IY163" i="5"/>
  <c r="GN163" i="5"/>
  <c r="HT163" i="5"/>
  <c r="IZ163" i="5"/>
  <c r="GD163" i="5"/>
  <c r="GT163" i="5"/>
  <c r="HJ163" i="5"/>
  <c r="HZ163" i="5"/>
  <c r="IP163" i="5"/>
  <c r="JF163" i="5"/>
  <c r="GC163" i="5"/>
  <c r="GS163" i="5"/>
  <c r="HI163" i="5"/>
  <c r="HY163" i="5"/>
  <c r="IO163" i="5"/>
  <c r="JE163" i="5"/>
  <c r="GA163" i="5"/>
  <c r="HG163" i="5"/>
  <c r="IM163" i="5"/>
  <c r="GZ163" i="5"/>
  <c r="IF163" i="5"/>
  <c r="JL163" i="5"/>
  <c r="IA163" i="5"/>
  <c r="GV163" i="5"/>
  <c r="FR163" i="5"/>
  <c r="GH163" i="5"/>
  <c r="GX163" i="5"/>
  <c r="HN163" i="5"/>
  <c r="ID163" i="5"/>
  <c r="IT163" i="5"/>
  <c r="JJ163" i="5"/>
  <c r="GG163" i="5"/>
  <c r="GW163" i="5"/>
  <c r="HM163" i="5"/>
  <c r="IC163" i="5"/>
  <c r="IS163" i="5"/>
  <c r="JI163" i="5"/>
  <c r="GI163" i="5"/>
  <c r="HO163" i="5"/>
  <c r="IU163" i="5"/>
  <c r="GB163" i="5"/>
  <c r="HH163" i="5"/>
  <c r="IN163" i="5"/>
  <c r="FW163" i="5"/>
  <c r="HC163" i="5"/>
  <c r="II163" i="5"/>
  <c r="FX163" i="5"/>
  <c r="HD163" i="5"/>
  <c r="IJ163" i="5"/>
  <c r="FQ164" i="5"/>
  <c r="GU163" i="5"/>
  <c r="IB163" i="5"/>
  <c r="FV163" i="5"/>
  <c r="GL163" i="5"/>
  <c r="HB163" i="5"/>
  <c r="HR163" i="5"/>
  <c r="IH163" i="5"/>
  <c r="IX163" i="5"/>
  <c r="FU163" i="5"/>
  <c r="GK163" i="5"/>
  <c r="HA163" i="5"/>
  <c r="HQ163" i="5"/>
  <c r="IG163" i="5"/>
  <c r="IW163" i="5"/>
  <c r="JM163" i="5"/>
  <c r="GQ163" i="5"/>
  <c r="HW163" i="5"/>
  <c r="JC163" i="5"/>
  <c r="GJ163" i="5"/>
  <c r="HP163" i="5"/>
  <c r="IV163" i="5"/>
  <c r="GE163" i="5"/>
  <c r="HK163" i="5"/>
  <c r="IQ163" i="5"/>
  <c r="GF163" i="5"/>
  <c r="HL163" i="5"/>
  <c r="IR163" i="5"/>
  <c r="FT163" i="5"/>
  <c r="JG163" i="5"/>
  <c r="JH163" i="5"/>
  <c r="FE163" i="5"/>
  <c r="FD164" i="5"/>
  <c r="FP164" i="5" l="1"/>
  <c r="FZ164" i="5"/>
  <c r="GP164" i="5"/>
  <c r="HF164" i="5"/>
  <c r="HV164" i="5"/>
  <c r="IL164" i="5"/>
  <c r="JB164" i="5"/>
  <c r="FY164" i="5"/>
  <c r="GO164" i="5"/>
  <c r="HE164" i="5"/>
  <c r="HU164" i="5"/>
  <c r="IK164" i="5"/>
  <c r="JA164" i="5"/>
  <c r="FW164" i="5"/>
  <c r="HC164" i="5"/>
  <c r="II164" i="5"/>
  <c r="FX164" i="5"/>
  <c r="HD164" i="5"/>
  <c r="IJ164" i="5"/>
  <c r="FS164" i="5"/>
  <c r="GY164" i="5"/>
  <c r="IE164" i="5"/>
  <c r="JK164" i="5"/>
  <c r="GR164" i="5"/>
  <c r="HX164" i="5"/>
  <c r="JD164" i="5"/>
  <c r="GD164" i="5"/>
  <c r="GT164" i="5"/>
  <c r="HJ164" i="5"/>
  <c r="HZ164" i="5"/>
  <c r="IP164" i="5"/>
  <c r="JF164" i="5"/>
  <c r="GC164" i="5"/>
  <c r="GS164" i="5"/>
  <c r="HI164" i="5"/>
  <c r="HY164" i="5"/>
  <c r="IO164" i="5"/>
  <c r="JE164" i="5"/>
  <c r="GE164" i="5"/>
  <c r="HK164" i="5"/>
  <c r="IQ164" i="5"/>
  <c r="GF164" i="5"/>
  <c r="HL164" i="5"/>
  <c r="IR164" i="5"/>
  <c r="GA164" i="5"/>
  <c r="HG164" i="5"/>
  <c r="IM164" i="5"/>
  <c r="FT164" i="5"/>
  <c r="GZ164" i="5"/>
  <c r="IF164" i="5"/>
  <c r="JL164" i="5"/>
  <c r="FV164" i="5"/>
  <c r="IX164" i="5"/>
  <c r="HQ164" i="5"/>
  <c r="JM164" i="5"/>
  <c r="IA164" i="5"/>
  <c r="IB164" i="5"/>
  <c r="HW164" i="5"/>
  <c r="HP164" i="5"/>
  <c r="FR164" i="5"/>
  <c r="GH164" i="5"/>
  <c r="GX164" i="5"/>
  <c r="HN164" i="5"/>
  <c r="ID164" i="5"/>
  <c r="IT164" i="5"/>
  <c r="JJ164" i="5"/>
  <c r="GG164" i="5"/>
  <c r="GW164" i="5"/>
  <c r="HM164" i="5"/>
  <c r="IC164" i="5"/>
  <c r="IS164" i="5"/>
  <c r="JI164" i="5"/>
  <c r="GM164" i="5"/>
  <c r="HS164" i="5"/>
  <c r="IY164" i="5"/>
  <c r="GN164" i="5"/>
  <c r="HT164" i="5"/>
  <c r="IZ164" i="5"/>
  <c r="GI164" i="5"/>
  <c r="HO164" i="5"/>
  <c r="IU164" i="5"/>
  <c r="GB164" i="5"/>
  <c r="HH164" i="5"/>
  <c r="IN164" i="5"/>
  <c r="FQ165" i="5"/>
  <c r="HB164" i="5"/>
  <c r="GK164" i="5"/>
  <c r="IG164" i="5"/>
  <c r="GU164" i="5"/>
  <c r="GV164" i="5"/>
  <c r="JH164" i="5"/>
  <c r="JC164" i="5"/>
  <c r="IV164" i="5"/>
  <c r="GL164" i="5"/>
  <c r="HR164" i="5"/>
  <c r="IH164" i="5"/>
  <c r="FU164" i="5"/>
  <c r="HA164" i="5"/>
  <c r="IW164" i="5"/>
  <c r="JG164" i="5"/>
  <c r="GQ164" i="5"/>
  <c r="GJ164" i="5"/>
  <c r="FE164" i="5"/>
  <c r="FD165" i="5"/>
  <c r="FP165" i="5" l="1"/>
  <c r="FZ165" i="5"/>
  <c r="GP165" i="5"/>
  <c r="HF165" i="5"/>
  <c r="HV165" i="5"/>
  <c r="IL165" i="5"/>
  <c r="JB165" i="5"/>
  <c r="FY165" i="5"/>
  <c r="GO165" i="5"/>
  <c r="GA165" i="5"/>
  <c r="HD165" i="5"/>
  <c r="HY165" i="5"/>
  <c r="IU165" i="5"/>
  <c r="FT165" i="5"/>
  <c r="GZ165" i="5"/>
  <c r="HU165" i="5"/>
  <c r="IQ165" i="5"/>
  <c r="JL165" i="5"/>
  <c r="GU165" i="5"/>
  <c r="HQ165" i="5"/>
  <c r="IM165" i="5"/>
  <c r="JH165" i="5"/>
  <c r="GN165" i="5"/>
  <c r="HM165" i="5"/>
  <c r="II165" i="5"/>
  <c r="JD165" i="5"/>
  <c r="GD165" i="5"/>
  <c r="GT165" i="5"/>
  <c r="HJ165" i="5"/>
  <c r="HZ165" i="5"/>
  <c r="IP165" i="5"/>
  <c r="JF165" i="5"/>
  <c r="GC165" i="5"/>
  <c r="GS165" i="5"/>
  <c r="GI165" i="5"/>
  <c r="HI165" i="5"/>
  <c r="IE165" i="5"/>
  <c r="IZ165" i="5"/>
  <c r="GB165" i="5"/>
  <c r="HE165" i="5"/>
  <c r="IA165" i="5"/>
  <c r="IV165" i="5"/>
  <c r="FW165" i="5"/>
  <c r="HA165" i="5"/>
  <c r="HW165" i="5"/>
  <c r="IR165" i="5"/>
  <c r="JM165" i="5"/>
  <c r="GV165" i="5"/>
  <c r="HS165" i="5"/>
  <c r="IN165" i="5"/>
  <c r="JI165" i="5"/>
  <c r="FR165" i="5"/>
  <c r="GH165" i="5"/>
  <c r="GX165" i="5"/>
  <c r="HN165" i="5"/>
  <c r="ID165" i="5"/>
  <c r="IT165" i="5"/>
  <c r="JJ165" i="5"/>
  <c r="GG165" i="5"/>
  <c r="GW165" i="5"/>
  <c r="GQ165" i="5"/>
  <c r="HO165" i="5"/>
  <c r="IJ165" i="5"/>
  <c r="JE165" i="5"/>
  <c r="GJ165" i="5"/>
  <c r="HK165" i="5"/>
  <c r="IF165" i="5"/>
  <c r="JA165" i="5"/>
  <c r="GE165" i="5"/>
  <c r="HG165" i="5"/>
  <c r="IB165" i="5"/>
  <c r="IW165" i="5"/>
  <c r="FX165" i="5"/>
  <c r="HC165" i="5"/>
  <c r="HX165" i="5"/>
  <c r="IS165" i="5"/>
  <c r="FQ166" i="5"/>
  <c r="HB165" i="5"/>
  <c r="HT165" i="5"/>
  <c r="GR165" i="5"/>
  <c r="IK165" i="5"/>
  <c r="GM165" i="5"/>
  <c r="IG165" i="5"/>
  <c r="GF165" i="5"/>
  <c r="HH165" i="5"/>
  <c r="IY165" i="5"/>
  <c r="FV165" i="5"/>
  <c r="GL165" i="5"/>
  <c r="HR165" i="5"/>
  <c r="IH165" i="5"/>
  <c r="IX165" i="5"/>
  <c r="FU165" i="5"/>
  <c r="GK165" i="5"/>
  <c r="FS165" i="5"/>
  <c r="GY165" i="5"/>
  <c r="IO165" i="5"/>
  <c r="JK165" i="5"/>
  <c r="HP165" i="5"/>
  <c r="JG165" i="5"/>
  <c r="HL165" i="5"/>
  <c r="JC165" i="5"/>
  <c r="IC165" i="5"/>
  <c r="FE165" i="5"/>
  <c r="FD166" i="5"/>
  <c r="FP166" i="5" l="1"/>
  <c r="FZ166" i="5"/>
  <c r="GP166" i="5"/>
  <c r="HF166" i="5"/>
  <c r="HV166" i="5"/>
  <c r="IL166" i="5"/>
  <c r="JB166" i="5"/>
  <c r="FY166" i="5"/>
  <c r="GU166" i="5"/>
  <c r="HP166" i="5"/>
  <c r="IK166" i="5"/>
  <c r="JG166" i="5"/>
  <c r="GF166" i="5"/>
  <c r="HA166" i="5"/>
  <c r="HW166" i="5"/>
  <c r="IR166" i="5"/>
  <c r="JM166" i="5"/>
  <c r="GM166" i="5"/>
  <c r="HH166" i="5"/>
  <c r="IC166" i="5"/>
  <c r="IY166" i="5"/>
  <c r="FX166" i="5"/>
  <c r="GS166" i="5"/>
  <c r="HO166" i="5"/>
  <c r="IJ166" i="5"/>
  <c r="JE166" i="5"/>
  <c r="HT166" i="5"/>
  <c r="GD166" i="5"/>
  <c r="GT166" i="5"/>
  <c r="HJ166" i="5"/>
  <c r="HZ166" i="5"/>
  <c r="IP166" i="5"/>
  <c r="JF166" i="5"/>
  <c r="GE166" i="5"/>
  <c r="GZ166" i="5"/>
  <c r="HU166" i="5"/>
  <c r="IQ166" i="5"/>
  <c r="JL166" i="5"/>
  <c r="GK166" i="5"/>
  <c r="HG166" i="5"/>
  <c r="IB166" i="5"/>
  <c r="IW166" i="5"/>
  <c r="FW166" i="5"/>
  <c r="GR166" i="5"/>
  <c r="HM166" i="5"/>
  <c r="II166" i="5"/>
  <c r="GC166" i="5"/>
  <c r="GY166" i="5"/>
  <c r="IO166" i="5"/>
  <c r="IU166" i="5"/>
  <c r="FR166" i="5"/>
  <c r="GH166" i="5"/>
  <c r="GX166" i="5"/>
  <c r="HN166" i="5"/>
  <c r="ID166" i="5"/>
  <c r="IT166" i="5"/>
  <c r="JJ166" i="5"/>
  <c r="GJ166" i="5"/>
  <c r="HE166" i="5"/>
  <c r="IA166" i="5"/>
  <c r="IV166" i="5"/>
  <c r="FU166" i="5"/>
  <c r="GQ166" i="5"/>
  <c r="HL166" i="5"/>
  <c r="IG166" i="5"/>
  <c r="JC166" i="5"/>
  <c r="GB166" i="5"/>
  <c r="GW166" i="5"/>
  <c r="HS166" i="5"/>
  <c r="IN166" i="5"/>
  <c r="JI166" i="5"/>
  <c r="GI166" i="5"/>
  <c r="HD166" i="5"/>
  <c r="HY166" i="5"/>
  <c r="FQ167" i="5"/>
  <c r="FV166" i="5"/>
  <c r="GL166" i="5"/>
  <c r="HB166" i="5"/>
  <c r="HR166" i="5"/>
  <c r="IH166" i="5"/>
  <c r="IX166" i="5"/>
  <c r="FT166" i="5"/>
  <c r="GO166" i="5"/>
  <c r="HK166" i="5"/>
  <c r="IF166" i="5"/>
  <c r="JA166" i="5"/>
  <c r="GA166" i="5"/>
  <c r="GV166" i="5"/>
  <c r="HQ166" i="5"/>
  <c r="IM166" i="5"/>
  <c r="JH166" i="5"/>
  <c r="GG166" i="5"/>
  <c r="HC166" i="5"/>
  <c r="HX166" i="5"/>
  <c r="IS166" i="5"/>
  <c r="FS166" i="5"/>
  <c r="GN166" i="5"/>
  <c r="HI166" i="5"/>
  <c r="IE166" i="5"/>
  <c r="IZ166" i="5"/>
  <c r="JD166" i="5"/>
  <c r="JK166" i="5"/>
  <c r="FE166" i="5"/>
  <c r="FD167" i="5"/>
  <c r="FP167" i="5" l="1"/>
  <c r="FZ167" i="5"/>
  <c r="GP167" i="5"/>
  <c r="HF167" i="5"/>
  <c r="HV167" i="5"/>
  <c r="IL167" i="5"/>
  <c r="JB167" i="5"/>
  <c r="GA167" i="5"/>
  <c r="GV167" i="5"/>
  <c r="HQ167" i="5"/>
  <c r="IM167" i="5"/>
  <c r="JH167" i="5"/>
  <c r="GG167" i="5"/>
  <c r="HC167" i="5"/>
  <c r="HX167" i="5"/>
  <c r="IS167" i="5"/>
  <c r="FS167" i="5"/>
  <c r="GN167" i="5"/>
  <c r="HI167" i="5"/>
  <c r="IE167" i="5"/>
  <c r="IZ167" i="5"/>
  <c r="FY167" i="5"/>
  <c r="GU167" i="5"/>
  <c r="HP167" i="5"/>
  <c r="IK167" i="5"/>
  <c r="JG167" i="5"/>
  <c r="GD167" i="5"/>
  <c r="GT167" i="5"/>
  <c r="HJ167" i="5"/>
  <c r="HZ167" i="5"/>
  <c r="IP167" i="5"/>
  <c r="JF167" i="5"/>
  <c r="GF167" i="5"/>
  <c r="HA167" i="5"/>
  <c r="HW167" i="5"/>
  <c r="IR167" i="5"/>
  <c r="JM167" i="5"/>
  <c r="GM167" i="5"/>
  <c r="HH167" i="5"/>
  <c r="IC167" i="5"/>
  <c r="IY167" i="5"/>
  <c r="FX167" i="5"/>
  <c r="GS167" i="5"/>
  <c r="HO167" i="5"/>
  <c r="IJ167" i="5"/>
  <c r="JE167" i="5"/>
  <c r="GE167" i="5"/>
  <c r="GZ167" i="5"/>
  <c r="HU167" i="5"/>
  <c r="IQ167" i="5"/>
  <c r="JL167" i="5"/>
  <c r="FR167" i="5"/>
  <c r="GH167" i="5"/>
  <c r="HN167" i="5"/>
  <c r="ID167" i="5"/>
  <c r="IT167" i="5"/>
  <c r="JJ167" i="5"/>
  <c r="HG167" i="5"/>
  <c r="IB167" i="5"/>
  <c r="FW167" i="5"/>
  <c r="GR167" i="5"/>
  <c r="II167" i="5"/>
  <c r="JD167" i="5"/>
  <c r="GY167" i="5"/>
  <c r="HT167" i="5"/>
  <c r="JK167" i="5"/>
  <c r="GJ167" i="5"/>
  <c r="IA167" i="5"/>
  <c r="FQ168" i="5"/>
  <c r="IU167" i="5"/>
  <c r="HK167" i="5"/>
  <c r="GX167" i="5"/>
  <c r="GK167" i="5"/>
  <c r="IW167" i="5"/>
  <c r="HM167" i="5"/>
  <c r="GC167" i="5"/>
  <c r="IO167" i="5"/>
  <c r="HE167" i="5"/>
  <c r="IV167" i="5"/>
  <c r="HD167" i="5"/>
  <c r="JA167" i="5"/>
  <c r="FV167" i="5"/>
  <c r="GL167" i="5"/>
  <c r="HB167" i="5"/>
  <c r="HR167" i="5"/>
  <c r="IH167" i="5"/>
  <c r="IX167" i="5"/>
  <c r="FU167" i="5"/>
  <c r="GQ167" i="5"/>
  <c r="HL167" i="5"/>
  <c r="IG167" i="5"/>
  <c r="JC167" i="5"/>
  <c r="GB167" i="5"/>
  <c r="GW167" i="5"/>
  <c r="HS167" i="5"/>
  <c r="IN167" i="5"/>
  <c r="JI167" i="5"/>
  <c r="GI167" i="5"/>
  <c r="HY167" i="5"/>
  <c r="FT167" i="5"/>
  <c r="GO167" i="5"/>
  <c r="IF167" i="5"/>
  <c r="FE167" i="5"/>
  <c r="FD168" i="5"/>
  <c r="FP168" i="5" l="1"/>
  <c r="FZ168" i="5"/>
  <c r="GP168" i="5"/>
  <c r="HF168" i="5"/>
  <c r="HV168" i="5"/>
  <c r="IL168" i="5"/>
  <c r="JB168" i="5"/>
  <c r="GB168" i="5"/>
  <c r="GW168" i="5"/>
  <c r="HS168" i="5"/>
  <c r="IN168" i="5"/>
  <c r="JI168" i="5"/>
  <c r="GI168" i="5"/>
  <c r="HD168" i="5"/>
  <c r="HY168" i="5"/>
  <c r="IU168" i="5"/>
  <c r="FT168" i="5"/>
  <c r="GO168" i="5"/>
  <c r="HK168" i="5"/>
  <c r="IF168" i="5"/>
  <c r="JA168" i="5"/>
  <c r="GA168" i="5"/>
  <c r="GV168" i="5"/>
  <c r="HQ168" i="5"/>
  <c r="IM168" i="5"/>
  <c r="JH168" i="5"/>
  <c r="HM168" i="5"/>
  <c r="IV168" i="5"/>
  <c r="JC168" i="5"/>
  <c r="GD168" i="5"/>
  <c r="GT168" i="5"/>
  <c r="HJ168" i="5"/>
  <c r="HZ168" i="5"/>
  <c r="IP168" i="5"/>
  <c r="JF168" i="5"/>
  <c r="GG168" i="5"/>
  <c r="HC168" i="5"/>
  <c r="HX168" i="5"/>
  <c r="IS168" i="5"/>
  <c r="FS168" i="5"/>
  <c r="GN168" i="5"/>
  <c r="HI168" i="5"/>
  <c r="IE168" i="5"/>
  <c r="IZ168" i="5"/>
  <c r="FY168" i="5"/>
  <c r="GU168" i="5"/>
  <c r="HP168" i="5"/>
  <c r="IK168" i="5"/>
  <c r="JG168" i="5"/>
  <c r="GF168" i="5"/>
  <c r="HA168" i="5"/>
  <c r="HW168" i="5"/>
  <c r="IR168" i="5"/>
  <c r="JM168" i="5"/>
  <c r="HR168" i="5"/>
  <c r="JD168" i="5"/>
  <c r="IO168" i="5"/>
  <c r="GJ168" i="5"/>
  <c r="FU168" i="5"/>
  <c r="IG168" i="5"/>
  <c r="FR168" i="5"/>
  <c r="GH168" i="5"/>
  <c r="GX168" i="5"/>
  <c r="HN168" i="5"/>
  <c r="ID168" i="5"/>
  <c r="IT168" i="5"/>
  <c r="JJ168" i="5"/>
  <c r="GM168" i="5"/>
  <c r="HH168" i="5"/>
  <c r="IC168" i="5"/>
  <c r="IY168" i="5"/>
  <c r="FX168" i="5"/>
  <c r="GS168" i="5"/>
  <c r="HO168" i="5"/>
  <c r="IJ168" i="5"/>
  <c r="JE168" i="5"/>
  <c r="GE168" i="5"/>
  <c r="GZ168" i="5"/>
  <c r="HU168" i="5"/>
  <c r="IQ168" i="5"/>
  <c r="JL168" i="5"/>
  <c r="GK168" i="5"/>
  <c r="HG168" i="5"/>
  <c r="IB168" i="5"/>
  <c r="IW168" i="5"/>
  <c r="FQ169" i="5"/>
  <c r="IX168" i="5"/>
  <c r="HT168" i="5"/>
  <c r="HE168" i="5"/>
  <c r="GQ168" i="5"/>
  <c r="FV168" i="5"/>
  <c r="GL168" i="5"/>
  <c r="HB168" i="5"/>
  <c r="IH168" i="5"/>
  <c r="FW168" i="5"/>
  <c r="GR168" i="5"/>
  <c r="II168" i="5"/>
  <c r="GC168" i="5"/>
  <c r="GY168" i="5"/>
  <c r="JK168" i="5"/>
  <c r="IA168" i="5"/>
  <c r="HL168" i="5"/>
  <c r="FE168" i="5"/>
  <c r="FD169" i="5"/>
  <c r="FP169" i="5" l="1"/>
  <c r="FZ169" i="5"/>
  <c r="GP169" i="5"/>
  <c r="HF169" i="5"/>
  <c r="HV169" i="5"/>
  <c r="IL169" i="5"/>
  <c r="JB169" i="5"/>
  <c r="FX169" i="5"/>
  <c r="GS169" i="5"/>
  <c r="HO169" i="5"/>
  <c r="IJ169" i="5"/>
  <c r="JE169" i="5"/>
  <c r="GE169" i="5"/>
  <c r="GZ169" i="5"/>
  <c r="HU169" i="5"/>
  <c r="IQ169" i="5"/>
  <c r="JL169" i="5"/>
  <c r="GK169" i="5"/>
  <c r="HG169" i="5"/>
  <c r="IB169" i="5"/>
  <c r="IW169" i="5"/>
  <c r="FW169" i="5"/>
  <c r="GR169" i="5"/>
  <c r="HM169" i="5"/>
  <c r="II169" i="5"/>
  <c r="JD169" i="5"/>
  <c r="GY169" i="5"/>
  <c r="FU169" i="5"/>
  <c r="JC169" i="5"/>
  <c r="HS169" i="5"/>
  <c r="JI169" i="5"/>
  <c r="FQ170" i="5"/>
  <c r="GD169" i="5"/>
  <c r="GT169" i="5"/>
  <c r="HJ169" i="5"/>
  <c r="HZ169" i="5"/>
  <c r="IP169" i="5"/>
  <c r="JF169" i="5"/>
  <c r="GC169" i="5"/>
  <c r="HT169" i="5"/>
  <c r="IO169" i="5"/>
  <c r="JK169" i="5"/>
  <c r="GJ169" i="5"/>
  <c r="HE169" i="5"/>
  <c r="IA169" i="5"/>
  <c r="IV169" i="5"/>
  <c r="GQ169" i="5"/>
  <c r="HL169" i="5"/>
  <c r="IG169" i="5"/>
  <c r="GB169" i="5"/>
  <c r="GW169" i="5"/>
  <c r="IN169" i="5"/>
  <c r="FR169" i="5"/>
  <c r="GH169" i="5"/>
  <c r="GX169" i="5"/>
  <c r="HN169" i="5"/>
  <c r="ID169" i="5"/>
  <c r="IT169" i="5"/>
  <c r="JJ169" i="5"/>
  <c r="GI169" i="5"/>
  <c r="HD169" i="5"/>
  <c r="HY169" i="5"/>
  <c r="IU169" i="5"/>
  <c r="FT169" i="5"/>
  <c r="GO169" i="5"/>
  <c r="HK169" i="5"/>
  <c r="IF169" i="5"/>
  <c r="JA169" i="5"/>
  <c r="GA169" i="5"/>
  <c r="GV169" i="5"/>
  <c r="HQ169" i="5"/>
  <c r="IM169" i="5"/>
  <c r="JH169" i="5"/>
  <c r="GG169" i="5"/>
  <c r="HC169" i="5"/>
  <c r="HX169" i="5"/>
  <c r="IS169" i="5"/>
  <c r="FV169" i="5"/>
  <c r="GL169" i="5"/>
  <c r="HB169" i="5"/>
  <c r="HR169" i="5"/>
  <c r="IH169" i="5"/>
  <c r="IX169" i="5"/>
  <c r="FS169" i="5"/>
  <c r="GN169" i="5"/>
  <c r="HI169" i="5"/>
  <c r="IE169" i="5"/>
  <c r="IZ169" i="5"/>
  <c r="FY169" i="5"/>
  <c r="GU169" i="5"/>
  <c r="HP169" i="5"/>
  <c r="IK169" i="5"/>
  <c r="JG169" i="5"/>
  <c r="GF169" i="5"/>
  <c r="HA169" i="5"/>
  <c r="HW169" i="5"/>
  <c r="IR169" i="5"/>
  <c r="JM169" i="5"/>
  <c r="GM169" i="5"/>
  <c r="HH169" i="5"/>
  <c r="IC169" i="5"/>
  <c r="IY169" i="5"/>
  <c r="FE169" i="5"/>
  <c r="FD170" i="5"/>
  <c r="FP170" i="5" l="1"/>
  <c r="FZ170" i="5"/>
  <c r="FT170" i="5"/>
  <c r="GO170" i="5"/>
  <c r="HE170" i="5"/>
  <c r="HU170" i="5"/>
  <c r="IK170" i="5"/>
  <c r="JA170" i="5"/>
  <c r="FU170" i="5"/>
  <c r="GP170" i="5"/>
  <c r="HF170" i="5"/>
  <c r="HV170" i="5"/>
  <c r="IL170" i="5"/>
  <c r="JB170" i="5"/>
  <c r="GB170" i="5"/>
  <c r="GU170" i="5"/>
  <c r="HK170" i="5"/>
  <c r="IA170" i="5"/>
  <c r="IQ170" i="5"/>
  <c r="JG170" i="5"/>
  <c r="GC170" i="5"/>
  <c r="GV170" i="5"/>
  <c r="HL170" i="5"/>
  <c r="IB170" i="5"/>
  <c r="IR170" i="5"/>
  <c r="JH170" i="5"/>
  <c r="GD170" i="5"/>
  <c r="FY170" i="5"/>
  <c r="GS170" i="5"/>
  <c r="HI170" i="5"/>
  <c r="HY170" i="5"/>
  <c r="IO170" i="5"/>
  <c r="JE170" i="5"/>
  <c r="GA170" i="5"/>
  <c r="GT170" i="5"/>
  <c r="HJ170" i="5"/>
  <c r="HZ170" i="5"/>
  <c r="IP170" i="5"/>
  <c r="JF170" i="5"/>
  <c r="GG170" i="5"/>
  <c r="GY170" i="5"/>
  <c r="HO170" i="5"/>
  <c r="IE170" i="5"/>
  <c r="IU170" i="5"/>
  <c r="JK170" i="5"/>
  <c r="GI170" i="5"/>
  <c r="GZ170" i="5"/>
  <c r="HP170" i="5"/>
  <c r="IF170" i="5"/>
  <c r="IV170" i="5"/>
  <c r="JL170" i="5"/>
  <c r="HC170" i="5"/>
  <c r="GN170" i="5"/>
  <c r="HT170" i="5"/>
  <c r="FQ171" i="5"/>
  <c r="FR170" i="5"/>
  <c r="GH170" i="5"/>
  <c r="GE170" i="5"/>
  <c r="GW170" i="5"/>
  <c r="HM170" i="5"/>
  <c r="IC170" i="5"/>
  <c r="IS170" i="5"/>
  <c r="JI170" i="5"/>
  <c r="GF170" i="5"/>
  <c r="GX170" i="5"/>
  <c r="HN170" i="5"/>
  <c r="ID170" i="5"/>
  <c r="IT170" i="5"/>
  <c r="JJ170" i="5"/>
  <c r="GM170" i="5"/>
  <c r="HS170" i="5"/>
  <c r="II170" i="5"/>
  <c r="IY170" i="5"/>
  <c r="FS170" i="5"/>
  <c r="HD170" i="5"/>
  <c r="IJ170" i="5"/>
  <c r="IZ170" i="5"/>
  <c r="FV170" i="5"/>
  <c r="GL170" i="5"/>
  <c r="GJ170" i="5"/>
  <c r="HA170" i="5"/>
  <c r="HQ170" i="5"/>
  <c r="IG170" i="5"/>
  <c r="IW170" i="5"/>
  <c r="JM170" i="5"/>
  <c r="GK170" i="5"/>
  <c r="HB170" i="5"/>
  <c r="HR170" i="5"/>
  <c r="IH170" i="5"/>
  <c r="IX170" i="5"/>
  <c r="FW170" i="5"/>
  <c r="GQ170" i="5"/>
  <c r="HG170" i="5"/>
  <c r="HW170" i="5"/>
  <c r="IM170" i="5"/>
  <c r="JC170" i="5"/>
  <c r="FX170" i="5"/>
  <c r="GR170" i="5"/>
  <c r="HH170" i="5"/>
  <c r="HX170" i="5"/>
  <c r="IN170" i="5"/>
  <c r="JD170" i="5"/>
  <c r="FE170" i="5"/>
  <c r="FD171" i="5"/>
  <c r="FP171" i="5" l="1"/>
  <c r="GC171" i="5"/>
  <c r="GS171" i="5"/>
  <c r="HI171" i="5"/>
  <c r="HY171" i="5"/>
  <c r="IO171" i="5"/>
  <c r="JE171" i="5"/>
  <c r="FV171" i="5"/>
  <c r="GL171" i="5"/>
  <c r="HB171" i="5"/>
  <c r="HR171" i="5"/>
  <c r="IH171" i="5"/>
  <c r="IX171" i="5"/>
  <c r="FS171" i="5"/>
  <c r="GI171" i="5"/>
  <c r="GY171" i="5"/>
  <c r="HO171" i="5"/>
  <c r="IE171" i="5"/>
  <c r="IU171" i="5"/>
  <c r="JK171" i="5"/>
  <c r="GF171" i="5"/>
  <c r="GV171" i="5"/>
  <c r="HL171" i="5"/>
  <c r="IB171" i="5"/>
  <c r="IR171" i="5"/>
  <c r="JH171" i="5"/>
  <c r="GG171" i="5"/>
  <c r="GW171" i="5"/>
  <c r="HM171" i="5"/>
  <c r="IC171" i="5"/>
  <c r="IS171" i="5"/>
  <c r="JI171" i="5"/>
  <c r="FZ171" i="5"/>
  <c r="GP171" i="5"/>
  <c r="HF171" i="5"/>
  <c r="HV171" i="5"/>
  <c r="IL171" i="5"/>
  <c r="JB171" i="5"/>
  <c r="FW171" i="5"/>
  <c r="GM171" i="5"/>
  <c r="HC171" i="5"/>
  <c r="HS171" i="5"/>
  <c r="II171" i="5"/>
  <c r="IY171" i="5"/>
  <c r="FT171" i="5"/>
  <c r="GJ171" i="5"/>
  <c r="GZ171" i="5"/>
  <c r="HP171" i="5"/>
  <c r="IF171" i="5"/>
  <c r="IV171" i="5"/>
  <c r="JL171" i="5"/>
  <c r="HK171" i="5"/>
  <c r="HH171" i="5"/>
  <c r="JD171" i="5"/>
  <c r="FU171" i="5"/>
  <c r="GK171" i="5"/>
  <c r="HA171" i="5"/>
  <c r="HQ171" i="5"/>
  <c r="IG171" i="5"/>
  <c r="IW171" i="5"/>
  <c r="JM171" i="5"/>
  <c r="GD171" i="5"/>
  <c r="GT171" i="5"/>
  <c r="HJ171" i="5"/>
  <c r="HZ171" i="5"/>
  <c r="IP171" i="5"/>
  <c r="JF171" i="5"/>
  <c r="GA171" i="5"/>
  <c r="GQ171" i="5"/>
  <c r="HG171" i="5"/>
  <c r="HW171" i="5"/>
  <c r="IM171" i="5"/>
  <c r="JC171" i="5"/>
  <c r="FX171" i="5"/>
  <c r="GN171" i="5"/>
  <c r="HD171" i="5"/>
  <c r="HT171" i="5"/>
  <c r="IJ171" i="5"/>
  <c r="IZ171" i="5"/>
  <c r="FQ172" i="5"/>
  <c r="IA171" i="5"/>
  <c r="GR171" i="5"/>
  <c r="IN171" i="5"/>
  <c r="FY171" i="5"/>
  <c r="GO171" i="5"/>
  <c r="HE171" i="5"/>
  <c r="HU171" i="5"/>
  <c r="IK171" i="5"/>
  <c r="JA171" i="5"/>
  <c r="FR171" i="5"/>
  <c r="GH171" i="5"/>
  <c r="GX171" i="5"/>
  <c r="HN171" i="5"/>
  <c r="ID171" i="5"/>
  <c r="IT171" i="5"/>
  <c r="JJ171" i="5"/>
  <c r="GE171" i="5"/>
  <c r="GU171" i="5"/>
  <c r="IQ171" i="5"/>
  <c r="JG171" i="5"/>
  <c r="GB171" i="5"/>
  <c r="HX171" i="5"/>
  <c r="FE171" i="5"/>
  <c r="FD172" i="5"/>
  <c r="FP172" i="5" l="1"/>
  <c r="GC172" i="5"/>
  <c r="GS172" i="5"/>
  <c r="HI172" i="5"/>
  <c r="HY172" i="5"/>
  <c r="IO172" i="5"/>
  <c r="JE172" i="5"/>
  <c r="FV172" i="5"/>
  <c r="GL172" i="5"/>
  <c r="HB172" i="5"/>
  <c r="HR172" i="5"/>
  <c r="IH172" i="5"/>
  <c r="FS172" i="5"/>
  <c r="GI172" i="5"/>
  <c r="GY172" i="5"/>
  <c r="HO172" i="5"/>
  <c r="IE172" i="5"/>
  <c r="JK172" i="5"/>
  <c r="HL172" i="5"/>
  <c r="IR172" i="5"/>
  <c r="HP172" i="5"/>
  <c r="JL172" i="5"/>
  <c r="GG172" i="5"/>
  <c r="GW172" i="5"/>
  <c r="HM172" i="5"/>
  <c r="IC172" i="5"/>
  <c r="IS172" i="5"/>
  <c r="JI172" i="5"/>
  <c r="FZ172" i="5"/>
  <c r="GP172" i="5"/>
  <c r="HF172" i="5"/>
  <c r="HV172" i="5"/>
  <c r="IL172" i="5"/>
  <c r="JB172" i="5"/>
  <c r="FW172" i="5"/>
  <c r="GM172" i="5"/>
  <c r="HC172" i="5"/>
  <c r="HS172" i="5"/>
  <c r="II172" i="5"/>
  <c r="IY172" i="5"/>
  <c r="FT172" i="5"/>
  <c r="GJ172" i="5"/>
  <c r="IF172" i="5"/>
  <c r="FU172" i="5"/>
  <c r="GK172" i="5"/>
  <c r="HA172" i="5"/>
  <c r="HQ172" i="5"/>
  <c r="IG172" i="5"/>
  <c r="IW172" i="5"/>
  <c r="JM172" i="5"/>
  <c r="GD172" i="5"/>
  <c r="GT172" i="5"/>
  <c r="HJ172" i="5"/>
  <c r="HZ172" i="5"/>
  <c r="IP172" i="5"/>
  <c r="JF172" i="5"/>
  <c r="GA172" i="5"/>
  <c r="GQ172" i="5"/>
  <c r="HG172" i="5"/>
  <c r="HW172" i="5"/>
  <c r="IM172" i="5"/>
  <c r="JC172" i="5"/>
  <c r="FX172" i="5"/>
  <c r="GN172" i="5"/>
  <c r="HD172" i="5"/>
  <c r="HT172" i="5"/>
  <c r="IJ172" i="5"/>
  <c r="IZ172" i="5"/>
  <c r="FQ173" i="5"/>
  <c r="JA172" i="5"/>
  <c r="ID172" i="5"/>
  <c r="GE172" i="5"/>
  <c r="HK172" i="5"/>
  <c r="IQ172" i="5"/>
  <c r="GB172" i="5"/>
  <c r="GR172" i="5"/>
  <c r="HX172" i="5"/>
  <c r="IN172" i="5"/>
  <c r="GF172" i="5"/>
  <c r="FY172" i="5"/>
  <c r="GO172" i="5"/>
  <c r="HE172" i="5"/>
  <c r="HU172" i="5"/>
  <c r="IK172" i="5"/>
  <c r="FR172" i="5"/>
  <c r="GH172" i="5"/>
  <c r="GX172" i="5"/>
  <c r="HN172" i="5"/>
  <c r="IT172" i="5"/>
  <c r="JJ172" i="5"/>
  <c r="GU172" i="5"/>
  <c r="IA172" i="5"/>
  <c r="JG172" i="5"/>
  <c r="HH172" i="5"/>
  <c r="JD172" i="5"/>
  <c r="IX172" i="5"/>
  <c r="IU172" i="5"/>
  <c r="GV172" i="5"/>
  <c r="IB172" i="5"/>
  <c r="JH172" i="5"/>
  <c r="GZ172" i="5"/>
  <c r="IV172" i="5"/>
  <c r="FE172" i="5"/>
  <c r="FD173" i="5"/>
  <c r="FP173" i="5" l="1"/>
  <c r="GC173" i="5"/>
  <c r="GS173" i="5"/>
  <c r="HI173" i="5"/>
  <c r="HY173" i="5"/>
  <c r="IO173" i="5"/>
  <c r="JE173" i="5"/>
  <c r="FV173" i="5"/>
  <c r="GL173" i="5"/>
  <c r="HB173" i="5"/>
  <c r="HR173" i="5"/>
  <c r="IH173" i="5"/>
  <c r="IX173" i="5"/>
  <c r="FS173" i="5"/>
  <c r="GI173" i="5"/>
  <c r="GY173" i="5"/>
  <c r="HO173" i="5"/>
  <c r="IE173" i="5"/>
  <c r="IU173" i="5"/>
  <c r="JK173" i="5"/>
  <c r="GF173" i="5"/>
  <c r="GV173" i="5"/>
  <c r="HL173" i="5"/>
  <c r="IB173" i="5"/>
  <c r="IR173" i="5"/>
  <c r="JH173" i="5"/>
  <c r="JD173" i="5"/>
  <c r="GG173" i="5"/>
  <c r="GW173" i="5"/>
  <c r="HM173" i="5"/>
  <c r="IC173" i="5"/>
  <c r="IS173" i="5"/>
  <c r="JI173" i="5"/>
  <c r="FZ173" i="5"/>
  <c r="GP173" i="5"/>
  <c r="HF173" i="5"/>
  <c r="HV173" i="5"/>
  <c r="IL173" i="5"/>
  <c r="JB173" i="5"/>
  <c r="FW173" i="5"/>
  <c r="GM173" i="5"/>
  <c r="HC173" i="5"/>
  <c r="HS173" i="5"/>
  <c r="II173" i="5"/>
  <c r="IY173" i="5"/>
  <c r="FT173" i="5"/>
  <c r="GJ173" i="5"/>
  <c r="GZ173" i="5"/>
  <c r="HP173" i="5"/>
  <c r="IF173" i="5"/>
  <c r="IV173" i="5"/>
  <c r="JL173" i="5"/>
  <c r="GO173" i="5"/>
  <c r="GX173" i="5"/>
  <c r="IT173" i="5"/>
  <c r="GU173" i="5"/>
  <c r="IQ173" i="5"/>
  <c r="GR173" i="5"/>
  <c r="IN173" i="5"/>
  <c r="FU173" i="5"/>
  <c r="GK173" i="5"/>
  <c r="HA173" i="5"/>
  <c r="HQ173" i="5"/>
  <c r="IG173" i="5"/>
  <c r="IW173" i="5"/>
  <c r="JM173" i="5"/>
  <c r="GD173" i="5"/>
  <c r="GT173" i="5"/>
  <c r="HJ173" i="5"/>
  <c r="HZ173" i="5"/>
  <c r="IP173" i="5"/>
  <c r="JF173" i="5"/>
  <c r="GA173" i="5"/>
  <c r="GQ173" i="5"/>
  <c r="HG173" i="5"/>
  <c r="HW173" i="5"/>
  <c r="IM173" i="5"/>
  <c r="JC173" i="5"/>
  <c r="FX173" i="5"/>
  <c r="GN173" i="5"/>
  <c r="HD173" i="5"/>
  <c r="HT173" i="5"/>
  <c r="IJ173" i="5"/>
  <c r="IZ173" i="5"/>
  <c r="FQ174" i="5"/>
  <c r="HU173" i="5"/>
  <c r="HN173" i="5"/>
  <c r="GE173" i="5"/>
  <c r="IA173" i="5"/>
  <c r="GB173" i="5"/>
  <c r="HX173" i="5"/>
  <c r="FY173" i="5"/>
  <c r="HE173" i="5"/>
  <c r="IK173" i="5"/>
  <c r="JA173" i="5"/>
  <c r="FR173" i="5"/>
  <c r="GH173" i="5"/>
  <c r="ID173" i="5"/>
  <c r="JJ173" i="5"/>
  <c r="HK173" i="5"/>
  <c r="JG173" i="5"/>
  <c r="HH173" i="5"/>
  <c r="FE173" i="5"/>
  <c r="FD174" i="5"/>
  <c r="FP174" i="5" l="1"/>
  <c r="GC174" i="5"/>
  <c r="GS174" i="5"/>
  <c r="HI174" i="5"/>
  <c r="HY174" i="5"/>
  <c r="IO174" i="5"/>
  <c r="JE174" i="5"/>
  <c r="FV174" i="5"/>
  <c r="GL174" i="5"/>
  <c r="HB174" i="5"/>
  <c r="HR174" i="5"/>
  <c r="IH174" i="5"/>
  <c r="IX174" i="5"/>
  <c r="FS174" i="5"/>
  <c r="GI174" i="5"/>
  <c r="GY174" i="5"/>
  <c r="HO174" i="5"/>
  <c r="IE174" i="5"/>
  <c r="IU174" i="5"/>
  <c r="JK174" i="5"/>
  <c r="GF174" i="5"/>
  <c r="GV174" i="5"/>
  <c r="HL174" i="5"/>
  <c r="IB174" i="5"/>
  <c r="IR174" i="5"/>
  <c r="JH174" i="5"/>
  <c r="GH174" i="5"/>
  <c r="GR174" i="5"/>
  <c r="GG174" i="5"/>
  <c r="GW174" i="5"/>
  <c r="HM174" i="5"/>
  <c r="IC174" i="5"/>
  <c r="IS174" i="5"/>
  <c r="JI174" i="5"/>
  <c r="FZ174" i="5"/>
  <c r="GP174" i="5"/>
  <c r="HF174" i="5"/>
  <c r="HV174" i="5"/>
  <c r="IL174" i="5"/>
  <c r="JB174" i="5"/>
  <c r="FW174" i="5"/>
  <c r="GM174" i="5"/>
  <c r="HC174" i="5"/>
  <c r="HS174" i="5"/>
  <c r="II174" i="5"/>
  <c r="IY174" i="5"/>
  <c r="FT174" i="5"/>
  <c r="GJ174" i="5"/>
  <c r="GZ174" i="5"/>
  <c r="HP174" i="5"/>
  <c r="IF174" i="5"/>
  <c r="IV174" i="5"/>
  <c r="JL174" i="5"/>
  <c r="HU174" i="5"/>
  <c r="JJ174" i="5"/>
  <c r="HK174" i="5"/>
  <c r="GB174" i="5"/>
  <c r="IN174" i="5"/>
  <c r="FU174" i="5"/>
  <c r="GK174" i="5"/>
  <c r="HA174" i="5"/>
  <c r="HQ174" i="5"/>
  <c r="IG174" i="5"/>
  <c r="IW174" i="5"/>
  <c r="JM174" i="5"/>
  <c r="GD174" i="5"/>
  <c r="GT174" i="5"/>
  <c r="HJ174" i="5"/>
  <c r="HZ174" i="5"/>
  <c r="IP174" i="5"/>
  <c r="JF174" i="5"/>
  <c r="GA174" i="5"/>
  <c r="GQ174" i="5"/>
  <c r="HG174" i="5"/>
  <c r="HW174" i="5"/>
  <c r="IM174" i="5"/>
  <c r="JC174" i="5"/>
  <c r="FX174" i="5"/>
  <c r="GN174" i="5"/>
  <c r="HD174" i="5"/>
  <c r="HT174" i="5"/>
  <c r="IJ174" i="5"/>
  <c r="IZ174" i="5"/>
  <c r="FQ175" i="5"/>
  <c r="FY174" i="5"/>
  <c r="HE174" i="5"/>
  <c r="IK174" i="5"/>
  <c r="JA174" i="5"/>
  <c r="GX174" i="5"/>
  <c r="HN174" i="5"/>
  <c r="IT174" i="5"/>
  <c r="GE174" i="5"/>
  <c r="IA174" i="5"/>
  <c r="JG174" i="5"/>
  <c r="HH174" i="5"/>
  <c r="JD174" i="5"/>
  <c r="GO174" i="5"/>
  <c r="FR174" i="5"/>
  <c r="ID174" i="5"/>
  <c r="GU174" i="5"/>
  <c r="IQ174" i="5"/>
  <c r="HX174" i="5"/>
  <c r="FE174" i="5"/>
  <c r="FD175" i="5"/>
  <c r="FP175" i="5" l="1"/>
  <c r="GC175" i="5"/>
  <c r="GS175" i="5"/>
  <c r="HI175" i="5"/>
  <c r="HY175" i="5"/>
  <c r="IO175" i="5"/>
  <c r="JE175" i="5"/>
  <c r="FV175" i="5"/>
  <c r="GL175" i="5"/>
  <c r="HB175" i="5"/>
  <c r="HR175" i="5"/>
  <c r="IH175" i="5"/>
  <c r="IX175" i="5"/>
  <c r="FS175" i="5"/>
  <c r="GI175" i="5"/>
  <c r="GY175" i="5"/>
  <c r="HO175" i="5"/>
  <c r="IE175" i="5"/>
  <c r="IU175" i="5"/>
  <c r="JK175" i="5"/>
  <c r="GF175" i="5"/>
  <c r="GV175" i="5"/>
  <c r="HL175" i="5"/>
  <c r="IB175" i="5"/>
  <c r="IR175" i="5"/>
  <c r="JH175" i="5"/>
  <c r="FZ175" i="5"/>
  <c r="II175" i="5"/>
  <c r="IV175" i="5"/>
  <c r="GG175" i="5"/>
  <c r="GW175" i="5"/>
  <c r="HM175" i="5"/>
  <c r="IC175" i="5"/>
  <c r="JI175" i="5"/>
  <c r="GP175" i="5"/>
  <c r="HF175" i="5"/>
  <c r="HV175" i="5"/>
  <c r="JB175" i="5"/>
  <c r="HC175" i="5"/>
  <c r="IY175" i="5"/>
  <c r="HP175" i="5"/>
  <c r="JL175" i="5"/>
  <c r="FU175" i="5"/>
  <c r="GK175" i="5"/>
  <c r="HA175" i="5"/>
  <c r="HQ175" i="5"/>
  <c r="IG175" i="5"/>
  <c r="IW175" i="5"/>
  <c r="JM175" i="5"/>
  <c r="GD175" i="5"/>
  <c r="GT175" i="5"/>
  <c r="HJ175" i="5"/>
  <c r="HZ175" i="5"/>
  <c r="IP175" i="5"/>
  <c r="JF175" i="5"/>
  <c r="GA175" i="5"/>
  <c r="GQ175" i="5"/>
  <c r="HG175" i="5"/>
  <c r="HW175" i="5"/>
  <c r="IM175" i="5"/>
  <c r="JC175" i="5"/>
  <c r="FX175" i="5"/>
  <c r="GN175" i="5"/>
  <c r="HD175" i="5"/>
  <c r="HT175" i="5"/>
  <c r="IJ175" i="5"/>
  <c r="IZ175" i="5"/>
  <c r="FQ176" i="5"/>
  <c r="IA175" i="5"/>
  <c r="GR175" i="5"/>
  <c r="IN175" i="5"/>
  <c r="FW175" i="5"/>
  <c r="GZ175" i="5"/>
  <c r="FY175" i="5"/>
  <c r="GO175" i="5"/>
  <c r="HE175" i="5"/>
  <c r="HU175" i="5"/>
  <c r="IK175" i="5"/>
  <c r="JA175" i="5"/>
  <c r="FR175" i="5"/>
  <c r="GH175" i="5"/>
  <c r="GX175" i="5"/>
  <c r="HN175" i="5"/>
  <c r="ID175" i="5"/>
  <c r="IT175" i="5"/>
  <c r="JJ175" i="5"/>
  <c r="GE175" i="5"/>
  <c r="GU175" i="5"/>
  <c r="HK175" i="5"/>
  <c r="IQ175" i="5"/>
  <c r="JG175" i="5"/>
  <c r="GB175" i="5"/>
  <c r="HH175" i="5"/>
  <c r="HX175" i="5"/>
  <c r="JD175" i="5"/>
  <c r="IS175" i="5"/>
  <c r="IL175" i="5"/>
  <c r="GM175" i="5"/>
  <c r="HS175" i="5"/>
  <c r="FT175" i="5"/>
  <c r="GJ175" i="5"/>
  <c r="IF175" i="5"/>
  <c r="FE175" i="5"/>
  <c r="FD176" i="5"/>
  <c r="FP176" i="5" l="1"/>
  <c r="GC176" i="5"/>
  <c r="GS176" i="5"/>
  <c r="HI176" i="5"/>
  <c r="HY176" i="5"/>
  <c r="IO176" i="5"/>
  <c r="JE176" i="5"/>
  <c r="FV176" i="5"/>
  <c r="GL176" i="5"/>
  <c r="HB176" i="5"/>
  <c r="HR176" i="5"/>
  <c r="IH176" i="5"/>
  <c r="IX176" i="5"/>
  <c r="FS176" i="5"/>
  <c r="GI176" i="5"/>
  <c r="GY176" i="5"/>
  <c r="HO176" i="5"/>
  <c r="IE176" i="5"/>
  <c r="IU176" i="5"/>
  <c r="JK176" i="5"/>
  <c r="GF176" i="5"/>
  <c r="GV176" i="5"/>
  <c r="HL176" i="5"/>
  <c r="IB176" i="5"/>
  <c r="IR176" i="5"/>
  <c r="JH176" i="5"/>
  <c r="GG176" i="5"/>
  <c r="GW176" i="5"/>
  <c r="HM176" i="5"/>
  <c r="IC176" i="5"/>
  <c r="IS176" i="5"/>
  <c r="JI176" i="5"/>
  <c r="FZ176" i="5"/>
  <c r="GP176" i="5"/>
  <c r="HF176" i="5"/>
  <c r="HV176" i="5"/>
  <c r="IL176" i="5"/>
  <c r="JB176" i="5"/>
  <c r="FW176" i="5"/>
  <c r="GM176" i="5"/>
  <c r="HC176" i="5"/>
  <c r="HS176" i="5"/>
  <c r="II176" i="5"/>
  <c r="IY176" i="5"/>
  <c r="FT176" i="5"/>
  <c r="GJ176" i="5"/>
  <c r="GZ176" i="5"/>
  <c r="HP176" i="5"/>
  <c r="IF176" i="5"/>
  <c r="IV176" i="5"/>
  <c r="JL176" i="5"/>
  <c r="HQ176" i="5"/>
  <c r="IP176" i="5"/>
  <c r="GQ176" i="5"/>
  <c r="HW176" i="5"/>
  <c r="IM176" i="5"/>
  <c r="FX176" i="5"/>
  <c r="HD176" i="5"/>
  <c r="HT176" i="5"/>
  <c r="IZ176" i="5"/>
  <c r="FQ177" i="5"/>
  <c r="FU176" i="5"/>
  <c r="GK176" i="5"/>
  <c r="HA176" i="5"/>
  <c r="IG176" i="5"/>
  <c r="IW176" i="5"/>
  <c r="JM176" i="5"/>
  <c r="GD176" i="5"/>
  <c r="GT176" i="5"/>
  <c r="HJ176" i="5"/>
  <c r="HZ176" i="5"/>
  <c r="JF176" i="5"/>
  <c r="GA176" i="5"/>
  <c r="HG176" i="5"/>
  <c r="JC176" i="5"/>
  <c r="GN176" i="5"/>
  <c r="IJ176" i="5"/>
  <c r="FY176" i="5"/>
  <c r="GO176" i="5"/>
  <c r="HE176" i="5"/>
  <c r="HU176" i="5"/>
  <c r="IK176" i="5"/>
  <c r="JA176" i="5"/>
  <c r="FR176" i="5"/>
  <c r="GH176" i="5"/>
  <c r="GX176" i="5"/>
  <c r="HN176" i="5"/>
  <c r="ID176" i="5"/>
  <c r="IT176" i="5"/>
  <c r="JJ176" i="5"/>
  <c r="GE176" i="5"/>
  <c r="GU176" i="5"/>
  <c r="HK176" i="5"/>
  <c r="IA176" i="5"/>
  <c r="IQ176" i="5"/>
  <c r="JG176" i="5"/>
  <c r="GB176" i="5"/>
  <c r="GR176" i="5"/>
  <c r="HH176" i="5"/>
  <c r="HX176" i="5"/>
  <c r="IN176" i="5"/>
  <c r="JD176" i="5"/>
  <c r="FE176" i="5"/>
  <c r="FD177" i="5"/>
  <c r="FP177" i="5" l="1"/>
  <c r="GC177" i="5"/>
  <c r="GS177" i="5"/>
  <c r="HI177" i="5"/>
  <c r="HY177" i="5"/>
  <c r="IO177" i="5"/>
  <c r="JE177" i="5"/>
  <c r="FV177" i="5"/>
  <c r="GL177" i="5"/>
  <c r="HB177" i="5"/>
  <c r="HR177" i="5"/>
  <c r="IH177" i="5"/>
  <c r="IX177" i="5"/>
  <c r="FS177" i="5"/>
  <c r="GI177" i="5"/>
  <c r="HO177" i="5"/>
  <c r="IE177" i="5"/>
  <c r="IU177" i="5"/>
  <c r="JK177" i="5"/>
  <c r="GV177" i="5"/>
  <c r="IB177" i="5"/>
  <c r="JH177" i="5"/>
  <c r="IL177" i="5"/>
  <c r="HC177" i="5"/>
  <c r="IY177" i="5"/>
  <c r="GZ177" i="5"/>
  <c r="JL177" i="5"/>
  <c r="GG177" i="5"/>
  <c r="GW177" i="5"/>
  <c r="HM177" i="5"/>
  <c r="IC177" i="5"/>
  <c r="IS177" i="5"/>
  <c r="JI177" i="5"/>
  <c r="FZ177" i="5"/>
  <c r="GP177" i="5"/>
  <c r="HV177" i="5"/>
  <c r="JB177" i="5"/>
  <c r="FW177" i="5"/>
  <c r="HS177" i="5"/>
  <c r="FT177" i="5"/>
  <c r="HP177" i="5"/>
  <c r="FU177" i="5"/>
  <c r="GK177" i="5"/>
  <c r="HA177" i="5"/>
  <c r="HQ177" i="5"/>
  <c r="IG177" i="5"/>
  <c r="IW177" i="5"/>
  <c r="JM177" i="5"/>
  <c r="GD177" i="5"/>
  <c r="GT177" i="5"/>
  <c r="HJ177" i="5"/>
  <c r="HZ177" i="5"/>
  <c r="IP177" i="5"/>
  <c r="JF177" i="5"/>
  <c r="GA177" i="5"/>
  <c r="GQ177" i="5"/>
  <c r="HG177" i="5"/>
  <c r="HW177" i="5"/>
  <c r="IM177" i="5"/>
  <c r="JC177" i="5"/>
  <c r="FX177" i="5"/>
  <c r="GN177" i="5"/>
  <c r="HD177" i="5"/>
  <c r="HT177" i="5"/>
  <c r="IJ177" i="5"/>
  <c r="IZ177" i="5"/>
  <c r="FQ178" i="5"/>
  <c r="GY177" i="5"/>
  <c r="HL177" i="5"/>
  <c r="IV177" i="5"/>
  <c r="FY177" i="5"/>
  <c r="GO177" i="5"/>
  <c r="HE177" i="5"/>
  <c r="HU177" i="5"/>
  <c r="IK177" i="5"/>
  <c r="JA177" i="5"/>
  <c r="FR177" i="5"/>
  <c r="GH177" i="5"/>
  <c r="GX177" i="5"/>
  <c r="HN177" i="5"/>
  <c r="ID177" i="5"/>
  <c r="IT177" i="5"/>
  <c r="JJ177" i="5"/>
  <c r="GE177" i="5"/>
  <c r="GU177" i="5"/>
  <c r="HK177" i="5"/>
  <c r="IA177" i="5"/>
  <c r="IQ177" i="5"/>
  <c r="JG177" i="5"/>
  <c r="GB177" i="5"/>
  <c r="GR177" i="5"/>
  <c r="HH177" i="5"/>
  <c r="HX177" i="5"/>
  <c r="IN177" i="5"/>
  <c r="JD177" i="5"/>
  <c r="GF177" i="5"/>
  <c r="IR177" i="5"/>
  <c r="HF177" i="5"/>
  <c r="GM177" i="5"/>
  <c r="II177" i="5"/>
  <c r="GJ177" i="5"/>
  <c r="IF177" i="5"/>
  <c r="FE177" i="5"/>
  <c r="FD178" i="5"/>
  <c r="FP178" i="5" l="1"/>
  <c r="GC178" i="5"/>
  <c r="GS178" i="5"/>
  <c r="HI178" i="5"/>
  <c r="HY178" i="5"/>
  <c r="IO178" i="5"/>
  <c r="JE178" i="5"/>
  <c r="FV178" i="5"/>
  <c r="GL178" i="5"/>
  <c r="HB178" i="5"/>
  <c r="HR178" i="5"/>
  <c r="IH178" i="5"/>
  <c r="FS178" i="5"/>
  <c r="GI178" i="5"/>
  <c r="GY178" i="5"/>
  <c r="HO178" i="5"/>
  <c r="IE178" i="5"/>
  <c r="IU178" i="5"/>
  <c r="GV178" i="5"/>
  <c r="IB178" i="5"/>
  <c r="GG178" i="5"/>
  <c r="GW178" i="5"/>
  <c r="HM178" i="5"/>
  <c r="IC178" i="5"/>
  <c r="IS178" i="5"/>
  <c r="JI178" i="5"/>
  <c r="FZ178" i="5"/>
  <c r="GP178" i="5"/>
  <c r="HF178" i="5"/>
  <c r="HV178" i="5"/>
  <c r="IL178" i="5"/>
  <c r="JB178" i="5"/>
  <c r="FW178" i="5"/>
  <c r="GM178" i="5"/>
  <c r="HC178" i="5"/>
  <c r="HS178" i="5"/>
  <c r="II178" i="5"/>
  <c r="IY178" i="5"/>
  <c r="FT178" i="5"/>
  <c r="GJ178" i="5"/>
  <c r="GZ178" i="5"/>
  <c r="HP178" i="5"/>
  <c r="JL178" i="5"/>
  <c r="FU178" i="5"/>
  <c r="GK178" i="5"/>
  <c r="HA178" i="5"/>
  <c r="HQ178" i="5"/>
  <c r="IG178" i="5"/>
  <c r="IW178" i="5"/>
  <c r="JM178" i="5"/>
  <c r="GD178" i="5"/>
  <c r="GT178" i="5"/>
  <c r="HJ178" i="5"/>
  <c r="HZ178" i="5"/>
  <c r="IP178" i="5"/>
  <c r="JF178" i="5"/>
  <c r="GA178" i="5"/>
  <c r="GQ178" i="5"/>
  <c r="HG178" i="5"/>
  <c r="HW178" i="5"/>
  <c r="IM178" i="5"/>
  <c r="JC178" i="5"/>
  <c r="FX178" i="5"/>
  <c r="GN178" i="5"/>
  <c r="HD178" i="5"/>
  <c r="HT178" i="5"/>
  <c r="IJ178" i="5"/>
  <c r="IZ178" i="5"/>
  <c r="FQ179" i="5"/>
  <c r="JK178" i="5"/>
  <c r="JH178" i="5"/>
  <c r="IV178" i="5"/>
  <c r="FY178" i="5"/>
  <c r="GO178" i="5"/>
  <c r="HE178" i="5"/>
  <c r="HU178" i="5"/>
  <c r="IK178" i="5"/>
  <c r="JA178" i="5"/>
  <c r="FR178" i="5"/>
  <c r="GH178" i="5"/>
  <c r="GX178" i="5"/>
  <c r="HN178" i="5"/>
  <c r="ID178" i="5"/>
  <c r="IT178" i="5"/>
  <c r="JJ178" i="5"/>
  <c r="GE178" i="5"/>
  <c r="GU178" i="5"/>
  <c r="HK178" i="5"/>
  <c r="IA178" i="5"/>
  <c r="IQ178" i="5"/>
  <c r="JG178" i="5"/>
  <c r="GB178" i="5"/>
  <c r="GR178" i="5"/>
  <c r="HH178" i="5"/>
  <c r="HX178" i="5"/>
  <c r="IN178" i="5"/>
  <c r="JD178" i="5"/>
  <c r="IX178" i="5"/>
  <c r="GF178" i="5"/>
  <c r="HL178" i="5"/>
  <c r="IR178" i="5"/>
  <c r="IF178" i="5"/>
  <c r="FE178" i="5"/>
  <c r="FD179" i="5"/>
  <c r="FP179" i="5" l="1"/>
  <c r="GC179" i="5"/>
  <c r="GS179" i="5"/>
  <c r="HI179" i="5"/>
  <c r="HY179" i="5"/>
  <c r="IO179" i="5"/>
  <c r="JE179" i="5"/>
  <c r="FV179" i="5"/>
  <c r="GL179" i="5"/>
  <c r="HB179" i="5"/>
  <c r="HR179" i="5"/>
  <c r="IH179" i="5"/>
  <c r="IX179" i="5"/>
  <c r="FS179" i="5"/>
  <c r="GI179" i="5"/>
  <c r="GY179" i="5"/>
  <c r="HO179" i="5"/>
  <c r="IE179" i="5"/>
  <c r="IU179" i="5"/>
  <c r="JK179" i="5"/>
  <c r="GF179" i="5"/>
  <c r="GV179" i="5"/>
  <c r="HL179" i="5"/>
  <c r="IB179" i="5"/>
  <c r="JH179" i="5"/>
  <c r="GG179" i="5"/>
  <c r="GW179" i="5"/>
  <c r="HM179" i="5"/>
  <c r="IC179" i="5"/>
  <c r="IS179" i="5"/>
  <c r="JI179" i="5"/>
  <c r="FZ179" i="5"/>
  <c r="GP179" i="5"/>
  <c r="HV179" i="5"/>
  <c r="IL179" i="5"/>
  <c r="JB179" i="5"/>
  <c r="GM179" i="5"/>
  <c r="II179" i="5"/>
  <c r="GJ179" i="5"/>
  <c r="IF179" i="5"/>
  <c r="FU179" i="5"/>
  <c r="GK179" i="5"/>
  <c r="HA179" i="5"/>
  <c r="HQ179" i="5"/>
  <c r="IG179" i="5"/>
  <c r="IW179" i="5"/>
  <c r="JM179" i="5"/>
  <c r="GD179" i="5"/>
  <c r="GT179" i="5"/>
  <c r="HJ179" i="5"/>
  <c r="HZ179" i="5"/>
  <c r="IP179" i="5"/>
  <c r="JF179" i="5"/>
  <c r="GA179" i="5"/>
  <c r="GQ179" i="5"/>
  <c r="HG179" i="5"/>
  <c r="HW179" i="5"/>
  <c r="IM179" i="5"/>
  <c r="JC179" i="5"/>
  <c r="FX179" i="5"/>
  <c r="GN179" i="5"/>
  <c r="HD179" i="5"/>
  <c r="HT179" i="5"/>
  <c r="IJ179" i="5"/>
  <c r="IZ179" i="5"/>
  <c r="FQ180" i="5"/>
  <c r="FY179" i="5"/>
  <c r="GO179" i="5"/>
  <c r="HE179" i="5"/>
  <c r="IK179" i="5"/>
  <c r="JA179" i="5"/>
  <c r="FR179" i="5"/>
  <c r="GH179" i="5"/>
  <c r="HN179" i="5"/>
  <c r="ID179" i="5"/>
  <c r="JJ179" i="5"/>
  <c r="GE179" i="5"/>
  <c r="HK179" i="5"/>
  <c r="IQ179" i="5"/>
  <c r="JG179" i="5"/>
  <c r="GR179" i="5"/>
  <c r="HX179" i="5"/>
  <c r="JD179" i="5"/>
  <c r="IR179" i="5"/>
  <c r="HF179" i="5"/>
  <c r="FW179" i="5"/>
  <c r="HS179" i="5"/>
  <c r="IY179" i="5"/>
  <c r="FT179" i="5"/>
  <c r="GZ179" i="5"/>
  <c r="HP179" i="5"/>
  <c r="JL179" i="5"/>
  <c r="HU179" i="5"/>
  <c r="GX179" i="5"/>
  <c r="IT179" i="5"/>
  <c r="GU179" i="5"/>
  <c r="IA179" i="5"/>
  <c r="GB179" i="5"/>
  <c r="HH179" i="5"/>
  <c r="IN179" i="5"/>
  <c r="HC179" i="5"/>
  <c r="IV179" i="5"/>
  <c r="FE179" i="5"/>
  <c r="FD180" i="5"/>
  <c r="FP180" i="5" l="1"/>
  <c r="GC180" i="5"/>
  <c r="GS180" i="5"/>
  <c r="HI180" i="5"/>
  <c r="HY180" i="5"/>
  <c r="IO180" i="5"/>
  <c r="JE180" i="5"/>
  <c r="FV180" i="5"/>
  <c r="GL180" i="5"/>
  <c r="HB180" i="5"/>
  <c r="HR180" i="5"/>
  <c r="IH180" i="5"/>
  <c r="IX180" i="5"/>
  <c r="FS180" i="5"/>
  <c r="GI180" i="5"/>
  <c r="GY180" i="5"/>
  <c r="HO180" i="5"/>
  <c r="IE180" i="5"/>
  <c r="IU180" i="5"/>
  <c r="JK180" i="5"/>
  <c r="GF180" i="5"/>
  <c r="GV180" i="5"/>
  <c r="HL180" i="5"/>
  <c r="IB180" i="5"/>
  <c r="IR180" i="5"/>
  <c r="JH180" i="5"/>
  <c r="GG180" i="5"/>
  <c r="GW180" i="5"/>
  <c r="HM180" i="5"/>
  <c r="IC180" i="5"/>
  <c r="IS180" i="5"/>
  <c r="JI180" i="5"/>
  <c r="FZ180" i="5"/>
  <c r="GP180" i="5"/>
  <c r="HF180" i="5"/>
  <c r="HV180" i="5"/>
  <c r="IL180" i="5"/>
  <c r="JB180" i="5"/>
  <c r="FW180" i="5"/>
  <c r="GM180" i="5"/>
  <c r="HC180" i="5"/>
  <c r="HS180" i="5"/>
  <c r="II180" i="5"/>
  <c r="IY180" i="5"/>
  <c r="FT180" i="5"/>
  <c r="GJ180" i="5"/>
  <c r="GZ180" i="5"/>
  <c r="HP180" i="5"/>
  <c r="IF180" i="5"/>
  <c r="IV180" i="5"/>
  <c r="JL180" i="5"/>
  <c r="FU180" i="5"/>
  <c r="GK180" i="5"/>
  <c r="HA180" i="5"/>
  <c r="HQ180" i="5"/>
  <c r="IG180" i="5"/>
  <c r="IW180" i="5"/>
  <c r="JM180" i="5"/>
  <c r="GD180" i="5"/>
  <c r="GT180" i="5"/>
  <c r="HJ180" i="5"/>
  <c r="HZ180" i="5"/>
  <c r="IP180" i="5"/>
  <c r="JF180" i="5"/>
  <c r="GA180" i="5"/>
  <c r="GQ180" i="5"/>
  <c r="HG180" i="5"/>
  <c r="HW180" i="5"/>
  <c r="IM180" i="5"/>
  <c r="JC180" i="5"/>
  <c r="FX180" i="5"/>
  <c r="GN180" i="5"/>
  <c r="HD180" i="5"/>
  <c r="HT180" i="5"/>
  <c r="IJ180" i="5"/>
  <c r="IZ180" i="5"/>
  <c r="FQ181" i="5"/>
  <c r="GO180" i="5"/>
  <c r="HU180" i="5"/>
  <c r="IK180" i="5"/>
  <c r="FR180" i="5"/>
  <c r="GX180" i="5"/>
  <c r="ID180" i="5"/>
  <c r="JJ180" i="5"/>
  <c r="GE180" i="5"/>
  <c r="HK180" i="5"/>
  <c r="IQ180" i="5"/>
  <c r="GB180" i="5"/>
  <c r="HH180" i="5"/>
  <c r="IN180" i="5"/>
  <c r="FY180" i="5"/>
  <c r="HE180" i="5"/>
  <c r="JA180" i="5"/>
  <c r="GH180" i="5"/>
  <c r="HN180" i="5"/>
  <c r="IT180" i="5"/>
  <c r="GU180" i="5"/>
  <c r="IA180" i="5"/>
  <c r="JG180" i="5"/>
  <c r="GR180" i="5"/>
  <c r="HX180" i="5"/>
  <c r="JD180" i="5"/>
  <c r="FE180" i="5"/>
  <c r="FD181" i="5"/>
  <c r="FP181" i="5" l="1"/>
  <c r="GC181" i="5"/>
  <c r="GS181" i="5"/>
  <c r="HI181" i="5"/>
  <c r="HY181" i="5"/>
  <c r="IO181" i="5"/>
  <c r="JE181" i="5"/>
  <c r="FV181" i="5"/>
  <c r="GL181" i="5"/>
  <c r="HB181" i="5"/>
  <c r="HR181" i="5"/>
  <c r="IH181" i="5"/>
  <c r="IX181" i="5"/>
  <c r="FS181" i="5"/>
  <c r="GI181" i="5"/>
  <c r="GY181" i="5"/>
  <c r="HO181" i="5"/>
  <c r="IE181" i="5"/>
  <c r="IU181" i="5"/>
  <c r="JK181" i="5"/>
  <c r="GF181" i="5"/>
  <c r="GV181" i="5"/>
  <c r="HL181" i="5"/>
  <c r="IB181" i="5"/>
  <c r="IR181" i="5"/>
  <c r="JH181" i="5"/>
  <c r="GG181" i="5"/>
  <c r="GW181" i="5"/>
  <c r="HM181" i="5"/>
  <c r="IC181" i="5"/>
  <c r="IS181" i="5"/>
  <c r="JI181" i="5"/>
  <c r="FZ181" i="5"/>
  <c r="GP181" i="5"/>
  <c r="HF181" i="5"/>
  <c r="HV181" i="5"/>
  <c r="IL181" i="5"/>
  <c r="JB181" i="5"/>
  <c r="FW181" i="5"/>
  <c r="GM181" i="5"/>
  <c r="HC181" i="5"/>
  <c r="HS181" i="5"/>
  <c r="II181" i="5"/>
  <c r="IY181" i="5"/>
  <c r="FT181" i="5"/>
  <c r="GJ181" i="5"/>
  <c r="GZ181" i="5"/>
  <c r="HP181" i="5"/>
  <c r="IF181" i="5"/>
  <c r="IV181" i="5"/>
  <c r="JL181" i="5"/>
  <c r="IN181" i="5"/>
  <c r="FU181" i="5"/>
  <c r="GK181" i="5"/>
  <c r="HA181" i="5"/>
  <c r="HQ181" i="5"/>
  <c r="IG181" i="5"/>
  <c r="IW181" i="5"/>
  <c r="JM181" i="5"/>
  <c r="GD181" i="5"/>
  <c r="GT181" i="5"/>
  <c r="HJ181" i="5"/>
  <c r="HZ181" i="5"/>
  <c r="IP181" i="5"/>
  <c r="JF181" i="5"/>
  <c r="GA181" i="5"/>
  <c r="GQ181" i="5"/>
  <c r="HG181" i="5"/>
  <c r="HW181" i="5"/>
  <c r="IM181" i="5"/>
  <c r="JC181" i="5"/>
  <c r="FX181" i="5"/>
  <c r="GN181" i="5"/>
  <c r="HD181" i="5"/>
  <c r="HT181" i="5"/>
  <c r="IJ181" i="5"/>
  <c r="IZ181" i="5"/>
  <c r="FQ182" i="5"/>
  <c r="IT181" i="5"/>
  <c r="IA181" i="5"/>
  <c r="JG181" i="5"/>
  <c r="GR181" i="5"/>
  <c r="HX181" i="5"/>
  <c r="FY181" i="5"/>
  <c r="GO181" i="5"/>
  <c r="HE181" i="5"/>
  <c r="HU181" i="5"/>
  <c r="IK181" i="5"/>
  <c r="JA181" i="5"/>
  <c r="FR181" i="5"/>
  <c r="GH181" i="5"/>
  <c r="GX181" i="5"/>
  <c r="HN181" i="5"/>
  <c r="ID181" i="5"/>
  <c r="JJ181" i="5"/>
  <c r="GE181" i="5"/>
  <c r="GU181" i="5"/>
  <c r="HK181" i="5"/>
  <c r="IQ181" i="5"/>
  <c r="GB181" i="5"/>
  <c r="HH181" i="5"/>
  <c r="JD181" i="5"/>
  <c r="FE181" i="5"/>
  <c r="FD182" i="5"/>
  <c r="FP182" i="5" l="1"/>
  <c r="GC182" i="5"/>
  <c r="GS182" i="5"/>
  <c r="HI182" i="5"/>
  <c r="HY182" i="5"/>
  <c r="IO182" i="5"/>
  <c r="JE182" i="5"/>
  <c r="FV182" i="5"/>
  <c r="GL182" i="5"/>
  <c r="HB182" i="5"/>
  <c r="HR182" i="5"/>
  <c r="IH182" i="5"/>
  <c r="IX182" i="5"/>
  <c r="FS182" i="5"/>
  <c r="GI182" i="5"/>
  <c r="GY182" i="5"/>
  <c r="HO182" i="5"/>
  <c r="IE182" i="5"/>
  <c r="IU182" i="5"/>
  <c r="JK182" i="5"/>
  <c r="GF182" i="5"/>
  <c r="GV182" i="5"/>
  <c r="HL182" i="5"/>
  <c r="IB182" i="5"/>
  <c r="IR182" i="5"/>
  <c r="JH182" i="5"/>
  <c r="GG182" i="5"/>
  <c r="GW182" i="5"/>
  <c r="HM182" i="5"/>
  <c r="IC182" i="5"/>
  <c r="IS182" i="5"/>
  <c r="JI182" i="5"/>
  <c r="FZ182" i="5"/>
  <c r="GP182" i="5"/>
  <c r="HF182" i="5"/>
  <c r="HV182" i="5"/>
  <c r="IL182" i="5"/>
  <c r="JB182" i="5"/>
  <c r="FW182" i="5"/>
  <c r="GM182" i="5"/>
  <c r="HC182" i="5"/>
  <c r="HS182" i="5"/>
  <c r="II182" i="5"/>
  <c r="IY182" i="5"/>
  <c r="FT182" i="5"/>
  <c r="GJ182" i="5"/>
  <c r="GZ182" i="5"/>
  <c r="HP182" i="5"/>
  <c r="IF182" i="5"/>
  <c r="FU182" i="5"/>
  <c r="GK182" i="5"/>
  <c r="HA182" i="5"/>
  <c r="HQ182" i="5"/>
  <c r="IG182" i="5"/>
  <c r="IW182" i="5"/>
  <c r="JM182" i="5"/>
  <c r="GD182" i="5"/>
  <c r="GT182" i="5"/>
  <c r="HJ182" i="5"/>
  <c r="HZ182" i="5"/>
  <c r="IP182" i="5"/>
  <c r="JF182" i="5"/>
  <c r="GA182" i="5"/>
  <c r="GQ182" i="5"/>
  <c r="HG182" i="5"/>
  <c r="HW182" i="5"/>
  <c r="IM182" i="5"/>
  <c r="JC182" i="5"/>
  <c r="FX182" i="5"/>
  <c r="GN182" i="5"/>
  <c r="HD182" i="5"/>
  <c r="HT182" i="5"/>
  <c r="IJ182" i="5"/>
  <c r="IZ182" i="5"/>
  <c r="FQ183" i="5"/>
  <c r="HN182" i="5"/>
  <c r="GU182" i="5"/>
  <c r="IA182" i="5"/>
  <c r="JG182" i="5"/>
  <c r="GR182" i="5"/>
  <c r="HX182" i="5"/>
  <c r="JD182" i="5"/>
  <c r="IV182" i="5"/>
  <c r="JL182" i="5"/>
  <c r="FY182" i="5"/>
  <c r="GO182" i="5"/>
  <c r="HE182" i="5"/>
  <c r="HU182" i="5"/>
  <c r="IK182" i="5"/>
  <c r="JA182" i="5"/>
  <c r="FR182" i="5"/>
  <c r="GH182" i="5"/>
  <c r="GX182" i="5"/>
  <c r="ID182" i="5"/>
  <c r="IT182" i="5"/>
  <c r="JJ182" i="5"/>
  <c r="GE182" i="5"/>
  <c r="HK182" i="5"/>
  <c r="IQ182" i="5"/>
  <c r="GB182" i="5"/>
  <c r="HH182" i="5"/>
  <c r="IN182" i="5"/>
  <c r="FE182" i="5"/>
  <c r="FD183" i="5"/>
  <c r="FP183" i="5" l="1"/>
  <c r="GC183" i="5"/>
  <c r="GS183" i="5"/>
  <c r="HI183" i="5"/>
  <c r="HY183" i="5"/>
  <c r="IO183" i="5"/>
  <c r="JE183" i="5"/>
  <c r="FV183" i="5"/>
  <c r="GL183" i="5"/>
  <c r="HB183" i="5"/>
  <c r="HR183" i="5"/>
  <c r="IH183" i="5"/>
  <c r="IX183" i="5"/>
  <c r="FS183" i="5"/>
  <c r="GI183" i="5"/>
  <c r="GY183" i="5"/>
  <c r="HO183" i="5"/>
  <c r="IE183" i="5"/>
  <c r="IU183" i="5"/>
  <c r="JK183" i="5"/>
  <c r="GF183" i="5"/>
  <c r="GV183" i="5"/>
  <c r="HL183" i="5"/>
  <c r="IB183" i="5"/>
  <c r="IR183" i="5"/>
  <c r="JH183" i="5"/>
  <c r="IV183" i="5"/>
  <c r="GG183" i="5"/>
  <c r="GW183" i="5"/>
  <c r="HM183" i="5"/>
  <c r="IC183" i="5"/>
  <c r="IS183" i="5"/>
  <c r="JI183" i="5"/>
  <c r="FZ183" i="5"/>
  <c r="GP183" i="5"/>
  <c r="HF183" i="5"/>
  <c r="HV183" i="5"/>
  <c r="IL183" i="5"/>
  <c r="JB183" i="5"/>
  <c r="FW183" i="5"/>
  <c r="GM183" i="5"/>
  <c r="HC183" i="5"/>
  <c r="HS183" i="5"/>
  <c r="II183" i="5"/>
  <c r="IY183" i="5"/>
  <c r="FT183" i="5"/>
  <c r="GJ183" i="5"/>
  <c r="GZ183" i="5"/>
  <c r="HP183" i="5"/>
  <c r="IF183" i="5"/>
  <c r="JL183" i="5"/>
  <c r="FU183" i="5"/>
  <c r="GK183" i="5"/>
  <c r="HA183" i="5"/>
  <c r="HQ183" i="5"/>
  <c r="IG183" i="5"/>
  <c r="IW183" i="5"/>
  <c r="JM183" i="5"/>
  <c r="GD183" i="5"/>
  <c r="GT183" i="5"/>
  <c r="HJ183" i="5"/>
  <c r="HZ183" i="5"/>
  <c r="IP183" i="5"/>
  <c r="JF183" i="5"/>
  <c r="GA183" i="5"/>
  <c r="GQ183" i="5"/>
  <c r="HG183" i="5"/>
  <c r="HW183" i="5"/>
  <c r="IM183" i="5"/>
  <c r="JC183" i="5"/>
  <c r="FX183" i="5"/>
  <c r="GN183" i="5"/>
  <c r="HD183" i="5"/>
  <c r="HT183" i="5"/>
  <c r="IJ183" i="5"/>
  <c r="IZ183" i="5"/>
  <c r="FQ184" i="5"/>
  <c r="HU183" i="5"/>
  <c r="FR183" i="5"/>
  <c r="GX183" i="5"/>
  <c r="ID183" i="5"/>
  <c r="JJ183" i="5"/>
  <c r="GU183" i="5"/>
  <c r="HK183" i="5"/>
  <c r="IQ183" i="5"/>
  <c r="GB183" i="5"/>
  <c r="HH183" i="5"/>
  <c r="IN183" i="5"/>
  <c r="JD183" i="5"/>
  <c r="FY183" i="5"/>
  <c r="GO183" i="5"/>
  <c r="HE183" i="5"/>
  <c r="IK183" i="5"/>
  <c r="JA183" i="5"/>
  <c r="GH183" i="5"/>
  <c r="HN183" i="5"/>
  <c r="IT183" i="5"/>
  <c r="GE183" i="5"/>
  <c r="IA183" i="5"/>
  <c r="JG183" i="5"/>
  <c r="GR183" i="5"/>
  <c r="HX183" i="5"/>
  <c r="FE183" i="5"/>
  <c r="FD184" i="5"/>
  <c r="FP184" i="5" l="1"/>
  <c r="GC184" i="5"/>
  <c r="GS184" i="5"/>
  <c r="HI184" i="5"/>
  <c r="HY184" i="5"/>
  <c r="IO184" i="5"/>
  <c r="JE184" i="5"/>
  <c r="FV184" i="5"/>
  <c r="GL184" i="5"/>
  <c r="HB184" i="5"/>
  <c r="IX184" i="5"/>
  <c r="FS184" i="5"/>
  <c r="GI184" i="5"/>
  <c r="HO184" i="5"/>
  <c r="IU184" i="5"/>
  <c r="GV184" i="5"/>
  <c r="IR184" i="5"/>
  <c r="GG184" i="5"/>
  <c r="GW184" i="5"/>
  <c r="HM184" i="5"/>
  <c r="IC184" i="5"/>
  <c r="IS184" i="5"/>
  <c r="JI184" i="5"/>
  <c r="FZ184" i="5"/>
  <c r="GP184" i="5"/>
  <c r="HF184" i="5"/>
  <c r="HV184" i="5"/>
  <c r="IL184" i="5"/>
  <c r="JB184" i="5"/>
  <c r="FW184" i="5"/>
  <c r="GM184" i="5"/>
  <c r="HC184" i="5"/>
  <c r="HS184" i="5"/>
  <c r="II184" i="5"/>
  <c r="IY184" i="5"/>
  <c r="FT184" i="5"/>
  <c r="GJ184" i="5"/>
  <c r="GZ184" i="5"/>
  <c r="HP184" i="5"/>
  <c r="IF184" i="5"/>
  <c r="IV184" i="5"/>
  <c r="JL184" i="5"/>
  <c r="IH184" i="5"/>
  <c r="IE184" i="5"/>
  <c r="HL184" i="5"/>
  <c r="JH184" i="5"/>
  <c r="FU184" i="5"/>
  <c r="GK184" i="5"/>
  <c r="HA184" i="5"/>
  <c r="HQ184" i="5"/>
  <c r="IG184" i="5"/>
  <c r="IW184" i="5"/>
  <c r="JM184" i="5"/>
  <c r="GD184" i="5"/>
  <c r="GT184" i="5"/>
  <c r="HJ184" i="5"/>
  <c r="HZ184" i="5"/>
  <c r="IP184" i="5"/>
  <c r="JF184" i="5"/>
  <c r="GA184" i="5"/>
  <c r="GQ184" i="5"/>
  <c r="HG184" i="5"/>
  <c r="HW184" i="5"/>
  <c r="IM184" i="5"/>
  <c r="JC184" i="5"/>
  <c r="FX184" i="5"/>
  <c r="GN184" i="5"/>
  <c r="HD184" i="5"/>
  <c r="HT184" i="5"/>
  <c r="IJ184" i="5"/>
  <c r="IZ184" i="5"/>
  <c r="FQ185" i="5"/>
  <c r="GO184" i="5"/>
  <c r="HU184" i="5"/>
  <c r="JA184" i="5"/>
  <c r="FR184" i="5"/>
  <c r="GX184" i="5"/>
  <c r="ID184" i="5"/>
  <c r="IT184" i="5"/>
  <c r="GE184" i="5"/>
  <c r="HK184" i="5"/>
  <c r="IQ184" i="5"/>
  <c r="GB184" i="5"/>
  <c r="HH184" i="5"/>
  <c r="IN184" i="5"/>
  <c r="GF184" i="5"/>
  <c r="FY184" i="5"/>
  <c r="HE184" i="5"/>
  <c r="IK184" i="5"/>
  <c r="GH184" i="5"/>
  <c r="HN184" i="5"/>
  <c r="JJ184" i="5"/>
  <c r="GU184" i="5"/>
  <c r="IA184" i="5"/>
  <c r="JG184" i="5"/>
  <c r="GR184" i="5"/>
  <c r="HX184" i="5"/>
  <c r="JD184" i="5"/>
  <c r="HR184" i="5"/>
  <c r="GY184" i="5"/>
  <c r="JK184" i="5"/>
  <c r="IB184" i="5"/>
  <c r="FE184" i="5"/>
  <c r="FD185" i="5"/>
  <c r="FP185" i="5" l="1"/>
  <c r="GC185" i="5"/>
  <c r="GS185" i="5"/>
  <c r="HI185" i="5"/>
  <c r="HY185" i="5"/>
  <c r="IO185" i="5"/>
  <c r="JE185" i="5"/>
  <c r="FV185" i="5"/>
  <c r="GL185" i="5"/>
  <c r="HB185" i="5"/>
  <c r="HR185" i="5"/>
  <c r="IH185" i="5"/>
  <c r="IX185" i="5"/>
  <c r="FS185" i="5"/>
  <c r="GI185" i="5"/>
  <c r="GY185" i="5"/>
  <c r="HO185" i="5"/>
  <c r="IE185" i="5"/>
  <c r="IU185" i="5"/>
  <c r="JK185" i="5"/>
  <c r="GF185" i="5"/>
  <c r="GV185" i="5"/>
  <c r="HL185" i="5"/>
  <c r="IB185" i="5"/>
  <c r="IR185" i="5"/>
  <c r="JH185" i="5"/>
  <c r="FT185" i="5"/>
  <c r="IF185" i="5"/>
  <c r="JL185" i="5"/>
  <c r="GU185" i="5"/>
  <c r="GB185" i="5"/>
  <c r="IN185" i="5"/>
  <c r="GG185" i="5"/>
  <c r="GW185" i="5"/>
  <c r="HM185" i="5"/>
  <c r="IC185" i="5"/>
  <c r="IS185" i="5"/>
  <c r="JI185" i="5"/>
  <c r="FZ185" i="5"/>
  <c r="GP185" i="5"/>
  <c r="HF185" i="5"/>
  <c r="HV185" i="5"/>
  <c r="IL185" i="5"/>
  <c r="JB185" i="5"/>
  <c r="FW185" i="5"/>
  <c r="GM185" i="5"/>
  <c r="HC185" i="5"/>
  <c r="HS185" i="5"/>
  <c r="II185" i="5"/>
  <c r="IY185" i="5"/>
  <c r="GJ185" i="5"/>
  <c r="GZ185" i="5"/>
  <c r="HP185" i="5"/>
  <c r="IV185" i="5"/>
  <c r="IA185" i="5"/>
  <c r="HX185" i="5"/>
  <c r="FU185" i="5"/>
  <c r="GK185" i="5"/>
  <c r="HA185" i="5"/>
  <c r="HQ185" i="5"/>
  <c r="IG185" i="5"/>
  <c r="IW185" i="5"/>
  <c r="JM185" i="5"/>
  <c r="GD185" i="5"/>
  <c r="GT185" i="5"/>
  <c r="HJ185" i="5"/>
  <c r="HZ185" i="5"/>
  <c r="IP185" i="5"/>
  <c r="JF185" i="5"/>
  <c r="GA185" i="5"/>
  <c r="GQ185" i="5"/>
  <c r="HG185" i="5"/>
  <c r="HW185" i="5"/>
  <c r="IM185" i="5"/>
  <c r="JC185" i="5"/>
  <c r="FX185" i="5"/>
  <c r="GN185" i="5"/>
  <c r="HD185" i="5"/>
  <c r="HT185" i="5"/>
  <c r="IJ185" i="5"/>
  <c r="IZ185" i="5"/>
  <c r="FQ186" i="5"/>
  <c r="GR185" i="5"/>
  <c r="JD185" i="5"/>
  <c r="FY185" i="5"/>
  <c r="GO185" i="5"/>
  <c r="HE185" i="5"/>
  <c r="HU185" i="5"/>
  <c r="IK185" i="5"/>
  <c r="JA185" i="5"/>
  <c r="FR185" i="5"/>
  <c r="GH185" i="5"/>
  <c r="GX185" i="5"/>
  <c r="HN185" i="5"/>
  <c r="ID185" i="5"/>
  <c r="IT185" i="5"/>
  <c r="JJ185" i="5"/>
  <c r="GE185" i="5"/>
  <c r="HK185" i="5"/>
  <c r="IQ185" i="5"/>
  <c r="JG185" i="5"/>
  <c r="HH185" i="5"/>
  <c r="FE185" i="5"/>
  <c r="FD186" i="5"/>
  <c r="FP186" i="5" l="1"/>
  <c r="GC186" i="5"/>
  <c r="GS186" i="5"/>
  <c r="HI186" i="5"/>
  <c r="HY186" i="5"/>
  <c r="IO186" i="5"/>
  <c r="JE186" i="5"/>
  <c r="FV186" i="5"/>
  <c r="GL186" i="5"/>
  <c r="HB186" i="5"/>
  <c r="HR186" i="5"/>
  <c r="IH186" i="5"/>
  <c r="GI186" i="5"/>
  <c r="GY186" i="5"/>
  <c r="HO186" i="5"/>
  <c r="IE186" i="5"/>
  <c r="GF186" i="5"/>
  <c r="IB186" i="5"/>
  <c r="GG186" i="5"/>
  <c r="GW186" i="5"/>
  <c r="HM186" i="5"/>
  <c r="IC186" i="5"/>
  <c r="IS186" i="5"/>
  <c r="JI186" i="5"/>
  <c r="FZ186" i="5"/>
  <c r="GP186" i="5"/>
  <c r="HF186" i="5"/>
  <c r="HV186" i="5"/>
  <c r="IL186" i="5"/>
  <c r="JB186" i="5"/>
  <c r="FW186" i="5"/>
  <c r="GM186" i="5"/>
  <c r="HC186" i="5"/>
  <c r="HS186" i="5"/>
  <c r="II186" i="5"/>
  <c r="IY186" i="5"/>
  <c r="FT186" i="5"/>
  <c r="GJ186" i="5"/>
  <c r="GZ186" i="5"/>
  <c r="HP186" i="5"/>
  <c r="IF186" i="5"/>
  <c r="IV186" i="5"/>
  <c r="JL186" i="5"/>
  <c r="GE186" i="5"/>
  <c r="GB186" i="5"/>
  <c r="HX186" i="5"/>
  <c r="JD186" i="5"/>
  <c r="IX186" i="5"/>
  <c r="JK186" i="5"/>
  <c r="HL186" i="5"/>
  <c r="IR186" i="5"/>
  <c r="FU186" i="5"/>
  <c r="GK186" i="5"/>
  <c r="HA186" i="5"/>
  <c r="HQ186" i="5"/>
  <c r="IG186" i="5"/>
  <c r="IW186" i="5"/>
  <c r="JM186" i="5"/>
  <c r="GD186" i="5"/>
  <c r="GT186" i="5"/>
  <c r="HJ186" i="5"/>
  <c r="HZ186" i="5"/>
  <c r="IP186" i="5"/>
  <c r="JF186" i="5"/>
  <c r="GA186" i="5"/>
  <c r="GQ186" i="5"/>
  <c r="HG186" i="5"/>
  <c r="HW186" i="5"/>
  <c r="IM186" i="5"/>
  <c r="JC186" i="5"/>
  <c r="FX186" i="5"/>
  <c r="GN186" i="5"/>
  <c r="HD186" i="5"/>
  <c r="HT186" i="5"/>
  <c r="IJ186" i="5"/>
  <c r="IZ186" i="5"/>
  <c r="FQ187" i="5"/>
  <c r="HU186" i="5"/>
  <c r="FR186" i="5"/>
  <c r="GX186" i="5"/>
  <c r="ID186" i="5"/>
  <c r="JJ186" i="5"/>
  <c r="HK186" i="5"/>
  <c r="IQ186" i="5"/>
  <c r="GR186" i="5"/>
  <c r="IN186" i="5"/>
  <c r="FS186" i="5"/>
  <c r="IU186" i="5"/>
  <c r="GV186" i="5"/>
  <c r="JH186" i="5"/>
  <c r="FY186" i="5"/>
  <c r="GO186" i="5"/>
  <c r="HE186" i="5"/>
  <c r="IK186" i="5"/>
  <c r="JA186" i="5"/>
  <c r="GH186" i="5"/>
  <c r="HN186" i="5"/>
  <c r="IT186" i="5"/>
  <c r="GU186" i="5"/>
  <c r="IA186" i="5"/>
  <c r="JG186" i="5"/>
  <c r="HH186" i="5"/>
  <c r="FE186" i="5"/>
  <c r="FD187" i="5"/>
  <c r="FP187" i="5" l="1"/>
  <c r="GC187" i="5"/>
  <c r="GS187" i="5"/>
  <c r="HI187" i="5"/>
  <c r="HY187" i="5"/>
  <c r="IO187" i="5"/>
  <c r="JE187" i="5"/>
  <c r="FV187" i="5"/>
  <c r="GL187" i="5"/>
  <c r="HB187" i="5"/>
  <c r="HR187" i="5"/>
  <c r="IH187" i="5"/>
  <c r="IX187" i="5"/>
  <c r="FS187" i="5"/>
  <c r="GI187" i="5"/>
  <c r="GY187" i="5"/>
  <c r="IE187" i="5"/>
  <c r="IU187" i="5"/>
  <c r="JK187" i="5"/>
  <c r="GF187" i="5"/>
  <c r="GV187" i="5"/>
  <c r="IB187" i="5"/>
  <c r="IR187" i="5"/>
  <c r="JH187" i="5"/>
  <c r="JL187" i="5"/>
  <c r="FX187" i="5"/>
  <c r="FQ188" i="5"/>
  <c r="GG187" i="5"/>
  <c r="GW187" i="5"/>
  <c r="HM187" i="5"/>
  <c r="IC187" i="5"/>
  <c r="IS187" i="5"/>
  <c r="JI187" i="5"/>
  <c r="FZ187" i="5"/>
  <c r="GP187" i="5"/>
  <c r="HF187" i="5"/>
  <c r="HV187" i="5"/>
  <c r="IL187" i="5"/>
  <c r="JB187" i="5"/>
  <c r="FW187" i="5"/>
  <c r="GM187" i="5"/>
  <c r="HC187" i="5"/>
  <c r="HS187" i="5"/>
  <c r="II187" i="5"/>
  <c r="IY187" i="5"/>
  <c r="FT187" i="5"/>
  <c r="GJ187" i="5"/>
  <c r="GZ187" i="5"/>
  <c r="HP187" i="5"/>
  <c r="IF187" i="5"/>
  <c r="IV187" i="5"/>
  <c r="GN187" i="5"/>
  <c r="IZ187" i="5"/>
  <c r="FU187" i="5"/>
  <c r="GK187" i="5"/>
  <c r="HA187" i="5"/>
  <c r="HQ187" i="5"/>
  <c r="IG187" i="5"/>
  <c r="IW187" i="5"/>
  <c r="JM187" i="5"/>
  <c r="GD187" i="5"/>
  <c r="GT187" i="5"/>
  <c r="HJ187" i="5"/>
  <c r="HZ187" i="5"/>
  <c r="IP187" i="5"/>
  <c r="JF187" i="5"/>
  <c r="GA187" i="5"/>
  <c r="GQ187" i="5"/>
  <c r="HG187" i="5"/>
  <c r="HW187" i="5"/>
  <c r="IM187" i="5"/>
  <c r="JC187" i="5"/>
  <c r="HD187" i="5"/>
  <c r="HT187" i="5"/>
  <c r="IJ187" i="5"/>
  <c r="FY187" i="5"/>
  <c r="GO187" i="5"/>
  <c r="HE187" i="5"/>
  <c r="HU187" i="5"/>
  <c r="IK187" i="5"/>
  <c r="JA187" i="5"/>
  <c r="FR187" i="5"/>
  <c r="GH187" i="5"/>
  <c r="GX187" i="5"/>
  <c r="HN187" i="5"/>
  <c r="ID187" i="5"/>
  <c r="IT187" i="5"/>
  <c r="JJ187" i="5"/>
  <c r="GE187" i="5"/>
  <c r="GU187" i="5"/>
  <c r="HK187" i="5"/>
  <c r="IA187" i="5"/>
  <c r="IQ187" i="5"/>
  <c r="JG187" i="5"/>
  <c r="GB187" i="5"/>
  <c r="GR187" i="5"/>
  <c r="HH187" i="5"/>
  <c r="HX187" i="5"/>
  <c r="IN187" i="5"/>
  <c r="JD187" i="5"/>
  <c r="HO187" i="5"/>
  <c r="HL187" i="5"/>
  <c r="FE187" i="5"/>
  <c r="FD188" i="5"/>
  <c r="FP188" i="5" l="1"/>
  <c r="GC188" i="5"/>
  <c r="GS188" i="5"/>
  <c r="HI188" i="5"/>
  <c r="HY188" i="5"/>
  <c r="IO188" i="5"/>
  <c r="JE188" i="5"/>
  <c r="FV188" i="5"/>
  <c r="GL188" i="5"/>
  <c r="HB188" i="5"/>
  <c r="HR188" i="5"/>
  <c r="IH188" i="5"/>
  <c r="IX188" i="5"/>
  <c r="FS188" i="5"/>
  <c r="GI188" i="5"/>
  <c r="GY188" i="5"/>
  <c r="HO188" i="5"/>
  <c r="IE188" i="5"/>
  <c r="IU188" i="5"/>
  <c r="JK188" i="5"/>
  <c r="GF188" i="5"/>
  <c r="GV188" i="5"/>
  <c r="HL188" i="5"/>
  <c r="IB188" i="5"/>
  <c r="IR188" i="5"/>
  <c r="JH188" i="5"/>
  <c r="GG188" i="5"/>
  <c r="GW188" i="5"/>
  <c r="HM188" i="5"/>
  <c r="IC188" i="5"/>
  <c r="IS188" i="5"/>
  <c r="JI188" i="5"/>
  <c r="FZ188" i="5"/>
  <c r="GP188" i="5"/>
  <c r="HF188" i="5"/>
  <c r="HV188" i="5"/>
  <c r="IL188" i="5"/>
  <c r="JB188" i="5"/>
  <c r="FW188" i="5"/>
  <c r="GM188" i="5"/>
  <c r="HC188" i="5"/>
  <c r="HS188" i="5"/>
  <c r="II188" i="5"/>
  <c r="IY188" i="5"/>
  <c r="FT188" i="5"/>
  <c r="GJ188" i="5"/>
  <c r="GZ188" i="5"/>
  <c r="HP188" i="5"/>
  <c r="IF188" i="5"/>
  <c r="IV188" i="5"/>
  <c r="JL188" i="5"/>
  <c r="FU188" i="5"/>
  <c r="GK188" i="5"/>
  <c r="HA188" i="5"/>
  <c r="HQ188" i="5"/>
  <c r="IG188" i="5"/>
  <c r="IW188" i="5"/>
  <c r="JM188" i="5"/>
  <c r="GD188" i="5"/>
  <c r="GT188" i="5"/>
  <c r="HJ188" i="5"/>
  <c r="HZ188" i="5"/>
  <c r="IP188" i="5"/>
  <c r="JF188" i="5"/>
  <c r="GA188" i="5"/>
  <c r="GQ188" i="5"/>
  <c r="HG188" i="5"/>
  <c r="HW188" i="5"/>
  <c r="IM188" i="5"/>
  <c r="JC188" i="5"/>
  <c r="FX188" i="5"/>
  <c r="GN188" i="5"/>
  <c r="HD188" i="5"/>
  <c r="HT188" i="5"/>
  <c r="IJ188" i="5"/>
  <c r="IZ188" i="5"/>
  <c r="FQ189" i="5"/>
  <c r="FY188" i="5"/>
  <c r="GO188" i="5"/>
  <c r="HE188" i="5"/>
  <c r="HU188" i="5"/>
  <c r="JA188" i="5"/>
  <c r="FR188" i="5"/>
  <c r="GH188" i="5"/>
  <c r="GX188" i="5"/>
  <c r="ID188" i="5"/>
  <c r="IT188" i="5"/>
  <c r="GE188" i="5"/>
  <c r="HK188" i="5"/>
  <c r="IA188" i="5"/>
  <c r="JG188" i="5"/>
  <c r="GR188" i="5"/>
  <c r="HH188" i="5"/>
  <c r="IN188" i="5"/>
  <c r="IK188" i="5"/>
  <c r="HN188" i="5"/>
  <c r="JJ188" i="5"/>
  <c r="GU188" i="5"/>
  <c r="IQ188" i="5"/>
  <c r="GB188" i="5"/>
  <c r="HX188" i="5"/>
  <c r="JD188" i="5"/>
  <c r="FE188" i="5"/>
  <c r="FD189" i="5"/>
  <c r="FP189" i="5" l="1"/>
  <c r="GC189" i="5"/>
  <c r="GS189" i="5"/>
  <c r="HI189" i="5"/>
  <c r="HY189" i="5"/>
  <c r="IO189" i="5"/>
  <c r="JE189" i="5"/>
  <c r="FV189" i="5"/>
  <c r="GL189" i="5"/>
  <c r="HB189" i="5"/>
  <c r="HR189" i="5"/>
  <c r="IH189" i="5"/>
  <c r="IX189" i="5"/>
  <c r="FS189" i="5"/>
  <c r="GI189" i="5"/>
  <c r="GY189" i="5"/>
  <c r="HO189" i="5"/>
  <c r="IE189" i="5"/>
  <c r="IU189" i="5"/>
  <c r="JK189" i="5"/>
  <c r="GF189" i="5"/>
  <c r="GV189" i="5"/>
  <c r="HL189" i="5"/>
  <c r="IB189" i="5"/>
  <c r="IR189" i="5"/>
  <c r="JH189" i="5"/>
  <c r="II189" i="5"/>
  <c r="IF189" i="5"/>
  <c r="IM189" i="5"/>
  <c r="GN189" i="5"/>
  <c r="HT189" i="5"/>
  <c r="FQ190" i="5"/>
  <c r="GG189" i="5"/>
  <c r="GW189" i="5"/>
  <c r="HM189" i="5"/>
  <c r="IC189" i="5"/>
  <c r="IS189" i="5"/>
  <c r="JI189" i="5"/>
  <c r="FZ189" i="5"/>
  <c r="GP189" i="5"/>
  <c r="HF189" i="5"/>
  <c r="HV189" i="5"/>
  <c r="IL189" i="5"/>
  <c r="JB189" i="5"/>
  <c r="FW189" i="5"/>
  <c r="GM189" i="5"/>
  <c r="HC189" i="5"/>
  <c r="HS189" i="5"/>
  <c r="IY189" i="5"/>
  <c r="FT189" i="5"/>
  <c r="GJ189" i="5"/>
  <c r="GZ189" i="5"/>
  <c r="HP189" i="5"/>
  <c r="IV189" i="5"/>
  <c r="JL189" i="5"/>
  <c r="JC189" i="5"/>
  <c r="IJ189" i="5"/>
  <c r="FU189" i="5"/>
  <c r="GK189" i="5"/>
  <c r="HA189" i="5"/>
  <c r="HQ189" i="5"/>
  <c r="IG189" i="5"/>
  <c r="IW189" i="5"/>
  <c r="JM189" i="5"/>
  <c r="GD189" i="5"/>
  <c r="GT189" i="5"/>
  <c r="HJ189" i="5"/>
  <c r="HZ189" i="5"/>
  <c r="IP189" i="5"/>
  <c r="JF189" i="5"/>
  <c r="GA189" i="5"/>
  <c r="GQ189" i="5"/>
  <c r="HG189" i="5"/>
  <c r="HW189" i="5"/>
  <c r="FX189" i="5"/>
  <c r="HD189" i="5"/>
  <c r="IZ189" i="5"/>
  <c r="FY189" i="5"/>
  <c r="GO189" i="5"/>
  <c r="HE189" i="5"/>
  <c r="HU189" i="5"/>
  <c r="IK189" i="5"/>
  <c r="JA189" i="5"/>
  <c r="FR189" i="5"/>
  <c r="GH189" i="5"/>
  <c r="GX189" i="5"/>
  <c r="HN189" i="5"/>
  <c r="ID189" i="5"/>
  <c r="IT189" i="5"/>
  <c r="JJ189" i="5"/>
  <c r="GE189" i="5"/>
  <c r="GU189" i="5"/>
  <c r="HK189" i="5"/>
  <c r="IA189" i="5"/>
  <c r="IQ189" i="5"/>
  <c r="JG189" i="5"/>
  <c r="GB189" i="5"/>
  <c r="GR189" i="5"/>
  <c r="HH189" i="5"/>
  <c r="HX189" i="5"/>
  <c r="IN189" i="5"/>
  <c r="JD189" i="5"/>
  <c r="FE189" i="5"/>
  <c r="FD190" i="5"/>
  <c r="FP190" i="5" l="1"/>
  <c r="GC190" i="5"/>
  <c r="GS190" i="5"/>
  <c r="HI190" i="5"/>
  <c r="HY190" i="5"/>
  <c r="IO190" i="5"/>
  <c r="JE190" i="5"/>
  <c r="FV190" i="5"/>
  <c r="GL190" i="5"/>
  <c r="HB190" i="5"/>
  <c r="HR190" i="5"/>
  <c r="IH190" i="5"/>
  <c r="IX190" i="5"/>
  <c r="FS190" i="5"/>
  <c r="GI190" i="5"/>
  <c r="GY190" i="5"/>
  <c r="HO190" i="5"/>
  <c r="IE190" i="5"/>
  <c r="IU190" i="5"/>
  <c r="GF190" i="5"/>
  <c r="GV190" i="5"/>
  <c r="HL190" i="5"/>
  <c r="IR190" i="5"/>
  <c r="GG190" i="5"/>
  <c r="GW190" i="5"/>
  <c r="HM190" i="5"/>
  <c r="IC190" i="5"/>
  <c r="IS190" i="5"/>
  <c r="JI190" i="5"/>
  <c r="FZ190" i="5"/>
  <c r="GP190" i="5"/>
  <c r="HF190" i="5"/>
  <c r="HV190" i="5"/>
  <c r="IL190" i="5"/>
  <c r="JB190" i="5"/>
  <c r="FW190" i="5"/>
  <c r="GM190" i="5"/>
  <c r="HS190" i="5"/>
  <c r="II190" i="5"/>
  <c r="IY190" i="5"/>
  <c r="FT190" i="5"/>
  <c r="GZ190" i="5"/>
  <c r="HP190" i="5"/>
  <c r="IV190" i="5"/>
  <c r="FU190" i="5"/>
  <c r="GK190" i="5"/>
  <c r="HA190" i="5"/>
  <c r="HQ190" i="5"/>
  <c r="IG190" i="5"/>
  <c r="IW190" i="5"/>
  <c r="JM190" i="5"/>
  <c r="GD190" i="5"/>
  <c r="GT190" i="5"/>
  <c r="HJ190" i="5"/>
  <c r="HZ190" i="5"/>
  <c r="IP190" i="5"/>
  <c r="JF190" i="5"/>
  <c r="GA190" i="5"/>
  <c r="GQ190" i="5"/>
  <c r="HG190" i="5"/>
  <c r="HW190" i="5"/>
  <c r="IM190" i="5"/>
  <c r="JC190" i="5"/>
  <c r="FX190" i="5"/>
  <c r="GN190" i="5"/>
  <c r="HD190" i="5"/>
  <c r="HT190" i="5"/>
  <c r="IJ190" i="5"/>
  <c r="IZ190" i="5"/>
  <c r="FQ191" i="5"/>
  <c r="FY190" i="5"/>
  <c r="GO190" i="5"/>
  <c r="HE190" i="5"/>
  <c r="HU190" i="5"/>
  <c r="IK190" i="5"/>
  <c r="JA190" i="5"/>
  <c r="FR190" i="5"/>
  <c r="GH190" i="5"/>
  <c r="GX190" i="5"/>
  <c r="HN190" i="5"/>
  <c r="ID190" i="5"/>
  <c r="IT190" i="5"/>
  <c r="JJ190" i="5"/>
  <c r="GE190" i="5"/>
  <c r="GU190" i="5"/>
  <c r="HK190" i="5"/>
  <c r="IA190" i="5"/>
  <c r="IQ190" i="5"/>
  <c r="JG190" i="5"/>
  <c r="GB190" i="5"/>
  <c r="GR190" i="5"/>
  <c r="HH190" i="5"/>
  <c r="HX190" i="5"/>
  <c r="IN190" i="5"/>
  <c r="JD190" i="5"/>
  <c r="JK190" i="5"/>
  <c r="IB190" i="5"/>
  <c r="JH190" i="5"/>
  <c r="HC190" i="5"/>
  <c r="GJ190" i="5"/>
  <c r="IF190" i="5"/>
  <c r="JL190" i="5"/>
  <c r="FE190" i="5"/>
  <c r="FD191" i="5"/>
  <c r="FP191" i="5" l="1"/>
  <c r="GC191" i="5"/>
  <c r="GS191" i="5"/>
  <c r="HI191" i="5"/>
  <c r="HY191" i="5"/>
  <c r="IO191" i="5"/>
  <c r="JE191" i="5"/>
  <c r="FV191" i="5"/>
  <c r="GL191" i="5"/>
  <c r="HB191" i="5"/>
  <c r="HR191" i="5"/>
  <c r="IH191" i="5"/>
  <c r="IX191" i="5"/>
  <c r="FS191" i="5"/>
  <c r="GI191" i="5"/>
  <c r="GY191" i="5"/>
  <c r="HO191" i="5"/>
  <c r="IE191" i="5"/>
  <c r="IU191" i="5"/>
  <c r="GB191" i="5"/>
  <c r="GR191" i="5"/>
  <c r="HH191" i="5"/>
  <c r="HX191" i="5"/>
  <c r="IN191" i="5"/>
  <c r="JD191" i="5"/>
  <c r="JK191" i="5"/>
  <c r="IB191" i="5"/>
  <c r="IF191" i="5"/>
  <c r="FQ192" i="5"/>
  <c r="GG191" i="5"/>
  <c r="GW191" i="5"/>
  <c r="HM191" i="5"/>
  <c r="IC191" i="5"/>
  <c r="IS191" i="5"/>
  <c r="JI191" i="5"/>
  <c r="FZ191" i="5"/>
  <c r="GP191" i="5"/>
  <c r="HF191" i="5"/>
  <c r="HV191" i="5"/>
  <c r="JB191" i="5"/>
  <c r="FW191" i="5"/>
  <c r="GM191" i="5"/>
  <c r="HC191" i="5"/>
  <c r="HS191" i="5"/>
  <c r="II191" i="5"/>
  <c r="GF191" i="5"/>
  <c r="GV191" i="5"/>
  <c r="IR191" i="5"/>
  <c r="JL191" i="5"/>
  <c r="FU191" i="5"/>
  <c r="GK191" i="5"/>
  <c r="HA191" i="5"/>
  <c r="HQ191" i="5"/>
  <c r="IG191" i="5"/>
  <c r="IW191" i="5"/>
  <c r="JM191" i="5"/>
  <c r="GD191" i="5"/>
  <c r="GT191" i="5"/>
  <c r="HJ191" i="5"/>
  <c r="HZ191" i="5"/>
  <c r="IP191" i="5"/>
  <c r="JF191" i="5"/>
  <c r="GA191" i="5"/>
  <c r="GQ191" i="5"/>
  <c r="HG191" i="5"/>
  <c r="HW191" i="5"/>
  <c r="IM191" i="5"/>
  <c r="FT191" i="5"/>
  <c r="GJ191" i="5"/>
  <c r="GZ191" i="5"/>
  <c r="HP191" i="5"/>
  <c r="JC191" i="5"/>
  <c r="FY191" i="5"/>
  <c r="GO191" i="5"/>
  <c r="HE191" i="5"/>
  <c r="HU191" i="5"/>
  <c r="IK191" i="5"/>
  <c r="JA191" i="5"/>
  <c r="FR191" i="5"/>
  <c r="GH191" i="5"/>
  <c r="GX191" i="5"/>
  <c r="HN191" i="5"/>
  <c r="ID191" i="5"/>
  <c r="IT191" i="5"/>
  <c r="JJ191" i="5"/>
  <c r="GE191" i="5"/>
  <c r="GU191" i="5"/>
  <c r="HK191" i="5"/>
  <c r="IA191" i="5"/>
  <c r="IQ191" i="5"/>
  <c r="FX191" i="5"/>
  <c r="GN191" i="5"/>
  <c r="HD191" i="5"/>
  <c r="HT191" i="5"/>
  <c r="IJ191" i="5"/>
  <c r="IZ191" i="5"/>
  <c r="JG191" i="5"/>
  <c r="IL191" i="5"/>
  <c r="IY191" i="5"/>
  <c r="HL191" i="5"/>
  <c r="JH191" i="5"/>
  <c r="IV191" i="5"/>
  <c r="FE191" i="5"/>
  <c r="FD192" i="5"/>
  <c r="FP192" i="5" l="1"/>
  <c r="GC192" i="5"/>
  <c r="GS192" i="5"/>
  <c r="HI192" i="5"/>
  <c r="HY192" i="5"/>
  <c r="IO192" i="5"/>
  <c r="JE192" i="5"/>
  <c r="FV192" i="5"/>
  <c r="GL192" i="5"/>
  <c r="HB192" i="5"/>
  <c r="HR192" i="5"/>
  <c r="IH192" i="5"/>
  <c r="IX192" i="5"/>
  <c r="FS192" i="5"/>
  <c r="GY192" i="5"/>
  <c r="IE192" i="5"/>
  <c r="JK192" i="5"/>
  <c r="GR192" i="5"/>
  <c r="HX192" i="5"/>
  <c r="JD192" i="5"/>
  <c r="GM192" i="5"/>
  <c r="HS192" i="5"/>
  <c r="GN192" i="5"/>
  <c r="HT192" i="5"/>
  <c r="IZ192" i="5"/>
  <c r="HD192" i="5"/>
  <c r="GG192" i="5"/>
  <c r="GW192" i="5"/>
  <c r="HM192" i="5"/>
  <c r="IC192" i="5"/>
  <c r="IS192" i="5"/>
  <c r="JI192" i="5"/>
  <c r="FZ192" i="5"/>
  <c r="GP192" i="5"/>
  <c r="HF192" i="5"/>
  <c r="HV192" i="5"/>
  <c r="IL192" i="5"/>
  <c r="JB192" i="5"/>
  <c r="GA192" i="5"/>
  <c r="HG192" i="5"/>
  <c r="IM192" i="5"/>
  <c r="FT192" i="5"/>
  <c r="GZ192" i="5"/>
  <c r="IF192" i="5"/>
  <c r="JL192" i="5"/>
  <c r="GU192" i="5"/>
  <c r="IA192" i="5"/>
  <c r="JG192" i="5"/>
  <c r="GV192" i="5"/>
  <c r="IB192" i="5"/>
  <c r="JH192" i="5"/>
  <c r="FQ193" i="5"/>
  <c r="FU192" i="5"/>
  <c r="GK192" i="5"/>
  <c r="HA192" i="5"/>
  <c r="HQ192" i="5"/>
  <c r="IG192" i="5"/>
  <c r="IW192" i="5"/>
  <c r="JM192" i="5"/>
  <c r="GD192" i="5"/>
  <c r="GT192" i="5"/>
  <c r="HJ192" i="5"/>
  <c r="HZ192" i="5"/>
  <c r="IP192" i="5"/>
  <c r="JF192" i="5"/>
  <c r="GI192" i="5"/>
  <c r="HO192" i="5"/>
  <c r="IU192" i="5"/>
  <c r="GB192" i="5"/>
  <c r="HH192" i="5"/>
  <c r="IN192" i="5"/>
  <c r="FW192" i="5"/>
  <c r="HC192" i="5"/>
  <c r="II192" i="5"/>
  <c r="FX192" i="5"/>
  <c r="IJ192" i="5"/>
  <c r="FY192" i="5"/>
  <c r="GO192" i="5"/>
  <c r="HE192" i="5"/>
  <c r="HU192" i="5"/>
  <c r="IK192" i="5"/>
  <c r="JA192" i="5"/>
  <c r="FR192" i="5"/>
  <c r="GH192" i="5"/>
  <c r="GX192" i="5"/>
  <c r="HN192" i="5"/>
  <c r="ID192" i="5"/>
  <c r="IT192" i="5"/>
  <c r="JJ192" i="5"/>
  <c r="GQ192" i="5"/>
  <c r="HW192" i="5"/>
  <c r="JC192" i="5"/>
  <c r="GJ192" i="5"/>
  <c r="HP192" i="5"/>
  <c r="IV192" i="5"/>
  <c r="GE192" i="5"/>
  <c r="HK192" i="5"/>
  <c r="IQ192" i="5"/>
  <c r="GF192" i="5"/>
  <c r="HL192" i="5"/>
  <c r="IR192" i="5"/>
  <c r="IY192" i="5"/>
  <c r="FE192" i="5"/>
  <c r="FD193" i="5"/>
  <c r="FP193" i="5" l="1"/>
  <c r="GC193" i="5"/>
  <c r="GS193" i="5"/>
  <c r="HI193" i="5"/>
  <c r="HY193" i="5"/>
  <c r="IO193" i="5"/>
  <c r="JE193" i="5"/>
  <c r="FV193" i="5"/>
  <c r="GL193" i="5"/>
  <c r="HB193" i="5"/>
  <c r="HR193" i="5"/>
  <c r="IH193" i="5"/>
  <c r="IX193" i="5"/>
  <c r="FW193" i="5"/>
  <c r="HC193" i="5"/>
  <c r="II193" i="5"/>
  <c r="FX193" i="5"/>
  <c r="HD193" i="5"/>
  <c r="IJ193" i="5"/>
  <c r="FS193" i="5"/>
  <c r="GY193" i="5"/>
  <c r="IE193" i="5"/>
  <c r="JK193" i="5"/>
  <c r="GR193" i="5"/>
  <c r="HX193" i="5"/>
  <c r="JD193" i="5"/>
  <c r="GG193" i="5"/>
  <c r="GW193" i="5"/>
  <c r="HM193" i="5"/>
  <c r="IC193" i="5"/>
  <c r="IS193" i="5"/>
  <c r="JI193" i="5"/>
  <c r="FZ193" i="5"/>
  <c r="GP193" i="5"/>
  <c r="HF193" i="5"/>
  <c r="HV193" i="5"/>
  <c r="IL193" i="5"/>
  <c r="JB193" i="5"/>
  <c r="GE193" i="5"/>
  <c r="HK193" i="5"/>
  <c r="IQ193" i="5"/>
  <c r="GF193" i="5"/>
  <c r="HL193" i="5"/>
  <c r="IR193" i="5"/>
  <c r="GA193" i="5"/>
  <c r="HG193" i="5"/>
  <c r="IM193" i="5"/>
  <c r="FT193" i="5"/>
  <c r="GZ193" i="5"/>
  <c r="IF193" i="5"/>
  <c r="JL193" i="5"/>
  <c r="FU193" i="5"/>
  <c r="GK193" i="5"/>
  <c r="HA193" i="5"/>
  <c r="HQ193" i="5"/>
  <c r="IG193" i="5"/>
  <c r="IW193" i="5"/>
  <c r="JM193" i="5"/>
  <c r="GD193" i="5"/>
  <c r="GT193" i="5"/>
  <c r="HJ193" i="5"/>
  <c r="HZ193" i="5"/>
  <c r="IP193" i="5"/>
  <c r="JF193" i="5"/>
  <c r="GM193" i="5"/>
  <c r="HS193" i="5"/>
  <c r="IY193" i="5"/>
  <c r="GN193" i="5"/>
  <c r="HT193" i="5"/>
  <c r="IZ193" i="5"/>
  <c r="GI193" i="5"/>
  <c r="HO193" i="5"/>
  <c r="IU193" i="5"/>
  <c r="GB193" i="5"/>
  <c r="HH193" i="5"/>
  <c r="IN193" i="5"/>
  <c r="FQ194" i="5"/>
  <c r="FY193" i="5"/>
  <c r="GO193" i="5"/>
  <c r="HE193" i="5"/>
  <c r="HU193" i="5"/>
  <c r="IK193" i="5"/>
  <c r="JA193" i="5"/>
  <c r="FR193" i="5"/>
  <c r="GH193" i="5"/>
  <c r="GX193" i="5"/>
  <c r="HN193" i="5"/>
  <c r="ID193" i="5"/>
  <c r="IT193" i="5"/>
  <c r="JJ193" i="5"/>
  <c r="GU193" i="5"/>
  <c r="IA193" i="5"/>
  <c r="JG193" i="5"/>
  <c r="GV193" i="5"/>
  <c r="IB193" i="5"/>
  <c r="JH193" i="5"/>
  <c r="GQ193" i="5"/>
  <c r="HW193" i="5"/>
  <c r="JC193" i="5"/>
  <c r="GJ193" i="5"/>
  <c r="HP193" i="5"/>
  <c r="IV193" i="5"/>
  <c r="FE193" i="5"/>
  <c r="FD194" i="5"/>
  <c r="FP194" i="5" l="1"/>
  <c r="GC194" i="5"/>
  <c r="GS194" i="5"/>
  <c r="HI194" i="5"/>
  <c r="HY194" i="5"/>
  <c r="IO194" i="5"/>
  <c r="JE194" i="5"/>
  <c r="FV194" i="5"/>
  <c r="GL194" i="5"/>
  <c r="HB194" i="5"/>
  <c r="HR194" i="5"/>
  <c r="IH194" i="5"/>
  <c r="IX194" i="5"/>
  <c r="FS194" i="5"/>
  <c r="GY194" i="5"/>
  <c r="IE194" i="5"/>
  <c r="JK194" i="5"/>
  <c r="GR194" i="5"/>
  <c r="HX194" i="5"/>
  <c r="JD194" i="5"/>
  <c r="GM194" i="5"/>
  <c r="HS194" i="5"/>
  <c r="IY194" i="5"/>
  <c r="GN194" i="5"/>
  <c r="HT194" i="5"/>
  <c r="IZ194" i="5"/>
  <c r="GG194" i="5"/>
  <c r="GW194" i="5"/>
  <c r="HM194" i="5"/>
  <c r="IC194" i="5"/>
  <c r="IS194" i="5"/>
  <c r="JI194" i="5"/>
  <c r="FZ194" i="5"/>
  <c r="GP194" i="5"/>
  <c r="HF194" i="5"/>
  <c r="HV194" i="5"/>
  <c r="IL194" i="5"/>
  <c r="JB194" i="5"/>
  <c r="GA194" i="5"/>
  <c r="HG194" i="5"/>
  <c r="IM194" i="5"/>
  <c r="FT194" i="5"/>
  <c r="GZ194" i="5"/>
  <c r="IF194" i="5"/>
  <c r="JL194" i="5"/>
  <c r="GU194" i="5"/>
  <c r="IA194" i="5"/>
  <c r="JG194" i="5"/>
  <c r="GV194" i="5"/>
  <c r="IB194" i="5"/>
  <c r="JH194" i="5"/>
  <c r="FU194" i="5"/>
  <c r="GK194" i="5"/>
  <c r="HA194" i="5"/>
  <c r="HQ194" i="5"/>
  <c r="IG194" i="5"/>
  <c r="IW194" i="5"/>
  <c r="JM194" i="5"/>
  <c r="GD194" i="5"/>
  <c r="GT194" i="5"/>
  <c r="HJ194" i="5"/>
  <c r="HZ194" i="5"/>
  <c r="IP194" i="5"/>
  <c r="JF194" i="5"/>
  <c r="GI194" i="5"/>
  <c r="HO194" i="5"/>
  <c r="IU194" i="5"/>
  <c r="GB194" i="5"/>
  <c r="HH194" i="5"/>
  <c r="IN194" i="5"/>
  <c r="FW194" i="5"/>
  <c r="HC194" i="5"/>
  <c r="II194" i="5"/>
  <c r="FX194" i="5"/>
  <c r="HD194" i="5"/>
  <c r="IJ194" i="5"/>
  <c r="FQ195" i="5"/>
  <c r="FY194" i="5"/>
  <c r="GO194" i="5"/>
  <c r="HE194" i="5"/>
  <c r="HU194" i="5"/>
  <c r="IK194" i="5"/>
  <c r="JA194" i="5"/>
  <c r="FR194" i="5"/>
  <c r="GH194" i="5"/>
  <c r="GX194" i="5"/>
  <c r="HN194" i="5"/>
  <c r="ID194" i="5"/>
  <c r="IT194" i="5"/>
  <c r="JJ194" i="5"/>
  <c r="GQ194" i="5"/>
  <c r="HW194" i="5"/>
  <c r="JC194" i="5"/>
  <c r="GJ194" i="5"/>
  <c r="HP194" i="5"/>
  <c r="IV194" i="5"/>
  <c r="GE194" i="5"/>
  <c r="HK194" i="5"/>
  <c r="IQ194" i="5"/>
  <c r="GF194" i="5"/>
  <c r="HL194" i="5"/>
  <c r="IR194" i="5"/>
  <c r="FE194" i="5"/>
  <c r="FD195" i="5"/>
  <c r="FP195" i="5" l="1"/>
  <c r="GC195" i="5"/>
  <c r="GS195" i="5"/>
  <c r="HI195" i="5"/>
  <c r="HY195" i="5"/>
  <c r="IO195" i="5"/>
  <c r="JE195" i="5"/>
  <c r="FV195" i="5"/>
  <c r="GL195" i="5"/>
  <c r="HB195" i="5"/>
  <c r="HR195" i="5"/>
  <c r="IH195" i="5"/>
  <c r="IX195" i="5"/>
  <c r="FW195" i="5"/>
  <c r="HC195" i="5"/>
  <c r="II195" i="5"/>
  <c r="FX195" i="5"/>
  <c r="HD195" i="5"/>
  <c r="IJ195" i="5"/>
  <c r="FS195" i="5"/>
  <c r="GY195" i="5"/>
  <c r="IE195" i="5"/>
  <c r="JK195" i="5"/>
  <c r="GR195" i="5"/>
  <c r="HX195" i="5"/>
  <c r="JD195" i="5"/>
  <c r="GG195" i="5"/>
  <c r="GW195" i="5"/>
  <c r="HM195" i="5"/>
  <c r="IC195" i="5"/>
  <c r="IS195" i="5"/>
  <c r="JI195" i="5"/>
  <c r="FZ195" i="5"/>
  <c r="GP195" i="5"/>
  <c r="HF195" i="5"/>
  <c r="HV195" i="5"/>
  <c r="IL195" i="5"/>
  <c r="JB195" i="5"/>
  <c r="GE195" i="5"/>
  <c r="HK195" i="5"/>
  <c r="IQ195" i="5"/>
  <c r="GF195" i="5"/>
  <c r="HL195" i="5"/>
  <c r="IR195" i="5"/>
  <c r="GA195" i="5"/>
  <c r="HG195" i="5"/>
  <c r="IM195" i="5"/>
  <c r="FT195" i="5"/>
  <c r="GZ195" i="5"/>
  <c r="IF195" i="5"/>
  <c r="JL195" i="5"/>
  <c r="FU195" i="5"/>
  <c r="GK195" i="5"/>
  <c r="HA195" i="5"/>
  <c r="HQ195" i="5"/>
  <c r="IG195" i="5"/>
  <c r="IW195" i="5"/>
  <c r="JM195" i="5"/>
  <c r="GD195" i="5"/>
  <c r="GT195" i="5"/>
  <c r="HJ195" i="5"/>
  <c r="HZ195" i="5"/>
  <c r="IP195" i="5"/>
  <c r="JF195" i="5"/>
  <c r="GM195" i="5"/>
  <c r="HS195" i="5"/>
  <c r="IY195" i="5"/>
  <c r="GN195" i="5"/>
  <c r="HT195" i="5"/>
  <c r="IZ195" i="5"/>
  <c r="GI195" i="5"/>
  <c r="HO195" i="5"/>
  <c r="IU195" i="5"/>
  <c r="GB195" i="5"/>
  <c r="HH195" i="5"/>
  <c r="IN195" i="5"/>
  <c r="FQ196" i="5"/>
  <c r="FY195" i="5"/>
  <c r="GO195" i="5"/>
  <c r="HE195" i="5"/>
  <c r="HU195" i="5"/>
  <c r="IK195" i="5"/>
  <c r="JA195" i="5"/>
  <c r="FR195" i="5"/>
  <c r="GH195" i="5"/>
  <c r="GX195" i="5"/>
  <c r="HN195" i="5"/>
  <c r="ID195" i="5"/>
  <c r="IT195" i="5"/>
  <c r="JJ195" i="5"/>
  <c r="GU195" i="5"/>
  <c r="IA195" i="5"/>
  <c r="JG195" i="5"/>
  <c r="GV195" i="5"/>
  <c r="IB195" i="5"/>
  <c r="JH195" i="5"/>
  <c r="GQ195" i="5"/>
  <c r="HW195" i="5"/>
  <c r="JC195" i="5"/>
  <c r="GJ195" i="5"/>
  <c r="HP195" i="5"/>
  <c r="IV195" i="5"/>
  <c r="FE195" i="5"/>
  <c r="FD196" i="5"/>
  <c r="FP196" i="5" l="1"/>
  <c r="GC196" i="5"/>
  <c r="HI196" i="5"/>
  <c r="HY196" i="5"/>
  <c r="IO196" i="5"/>
  <c r="JE196" i="5"/>
  <c r="HB196" i="5"/>
  <c r="IH196" i="5"/>
  <c r="FS196" i="5"/>
  <c r="IE196" i="5"/>
  <c r="GR196" i="5"/>
  <c r="GM196" i="5"/>
  <c r="GN196" i="5"/>
  <c r="GG196" i="5"/>
  <c r="GW196" i="5"/>
  <c r="HM196" i="5"/>
  <c r="IC196" i="5"/>
  <c r="IS196" i="5"/>
  <c r="JI196" i="5"/>
  <c r="FZ196" i="5"/>
  <c r="GP196" i="5"/>
  <c r="HF196" i="5"/>
  <c r="HV196" i="5"/>
  <c r="IL196" i="5"/>
  <c r="JB196" i="5"/>
  <c r="GA196" i="5"/>
  <c r="HG196" i="5"/>
  <c r="IM196" i="5"/>
  <c r="FT196" i="5"/>
  <c r="GZ196" i="5"/>
  <c r="IF196" i="5"/>
  <c r="JL196" i="5"/>
  <c r="GU196" i="5"/>
  <c r="IA196" i="5"/>
  <c r="JG196" i="5"/>
  <c r="GV196" i="5"/>
  <c r="IB196" i="5"/>
  <c r="JH196" i="5"/>
  <c r="IY196" i="5"/>
  <c r="IZ196" i="5"/>
  <c r="FU196" i="5"/>
  <c r="GK196" i="5"/>
  <c r="HA196" i="5"/>
  <c r="HQ196" i="5"/>
  <c r="IG196" i="5"/>
  <c r="IW196" i="5"/>
  <c r="JM196" i="5"/>
  <c r="GD196" i="5"/>
  <c r="GT196" i="5"/>
  <c r="HJ196" i="5"/>
  <c r="HZ196" i="5"/>
  <c r="IP196" i="5"/>
  <c r="JF196" i="5"/>
  <c r="GI196" i="5"/>
  <c r="HO196" i="5"/>
  <c r="IU196" i="5"/>
  <c r="GB196" i="5"/>
  <c r="HH196" i="5"/>
  <c r="IN196" i="5"/>
  <c r="FW196" i="5"/>
  <c r="HC196" i="5"/>
  <c r="II196" i="5"/>
  <c r="FX196" i="5"/>
  <c r="HD196" i="5"/>
  <c r="IJ196" i="5"/>
  <c r="FQ197" i="5"/>
  <c r="GO196" i="5"/>
  <c r="HU196" i="5"/>
  <c r="IK196" i="5"/>
  <c r="FR196" i="5"/>
  <c r="GH196" i="5"/>
  <c r="HN196" i="5"/>
  <c r="IT196" i="5"/>
  <c r="JJ196" i="5"/>
  <c r="HW196" i="5"/>
  <c r="GJ196" i="5"/>
  <c r="IV196" i="5"/>
  <c r="HK196" i="5"/>
  <c r="GF196" i="5"/>
  <c r="IR196" i="5"/>
  <c r="GS196" i="5"/>
  <c r="FV196" i="5"/>
  <c r="HR196" i="5"/>
  <c r="IX196" i="5"/>
  <c r="GY196" i="5"/>
  <c r="JK196" i="5"/>
  <c r="HX196" i="5"/>
  <c r="HS196" i="5"/>
  <c r="HT196" i="5"/>
  <c r="FY196" i="5"/>
  <c r="HE196" i="5"/>
  <c r="JA196" i="5"/>
  <c r="GX196" i="5"/>
  <c r="ID196" i="5"/>
  <c r="GQ196" i="5"/>
  <c r="JC196" i="5"/>
  <c r="HP196" i="5"/>
  <c r="GE196" i="5"/>
  <c r="IQ196" i="5"/>
  <c r="HL196" i="5"/>
  <c r="GL196" i="5"/>
  <c r="JD196" i="5"/>
  <c r="FE196" i="5"/>
  <c r="FD197" i="5"/>
  <c r="FP197" i="5" l="1"/>
  <c r="GC197" i="5"/>
  <c r="GS197" i="5"/>
  <c r="HI197" i="5"/>
  <c r="HY197" i="5"/>
  <c r="IO197" i="5"/>
  <c r="JE197" i="5"/>
  <c r="FV197" i="5"/>
  <c r="GL197" i="5"/>
  <c r="HB197" i="5"/>
  <c r="HR197" i="5"/>
  <c r="IH197" i="5"/>
  <c r="IX197" i="5"/>
  <c r="FW197" i="5"/>
  <c r="HC197" i="5"/>
  <c r="II197" i="5"/>
  <c r="FX197" i="5"/>
  <c r="HD197" i="5"/>
  <c r="IJ197" i="5"/>
  <c r="FS197" i="5"/>
  <c r="GY197" i="5"/>
  <c r="IE197" i="5"/>
  <c r="JK197" i="5"/>
  <c r="GR197" i="5"/>
  <c r="HX197" i="5"/>
  <c r="JD197" i="5"/>
  <c r="GG197" i="5"/>
  <c r="GW197" i="5"/>
  <c r="HM197" i="5"/>
  <c r="IC197" i="5"/>
  <c r="IS197" i="5"/>
  <c r="JI197" i="5"/>
  <c r="FZ197" i="5"/>
  <c r="GP197" i="5"/>
  <c r="HF197" i="5"/>
  <c r="HV197" i="5"/>
  <c r="IL197" i="5"/>
  <c r="JB197" i="5"/>
  <c r="GE197" i="5"/>
  <c r="HK197" i="5"/>
  <c r="IQ197" i="5"/>
  <c r="GF197" i="5"/>
  <c r="HL197" i="5"/>
  <c r="IR197" i="5"/>
  <c r="GA197" i="5"/>
  <c r="HG197" i="5"/>
  <c r="IM197" i="5"/>
  <c r="FT197" i="5"/>
  <c r="GZ197" i="5"/>
  <c r="IF197" i="5"/>
  <c r="JL197" i="5"/>
  <c r="IU197" i="5"/>
  <c r="FQ198" i="5"/>
  <c r="JC197" i="5"/>
  <c r="FU197" i="5"/>
  <c r="GK197" i="5"/>
  <c r="HA197" i="5"/>
  <c r="HQ197" i="5"/>
  <c r="IG197" i="5"/>
  <c r="IW197" i="5"/>
  <c r="JM197" i="5"/>
  <c r="GD197" i="5"/>
  <c r="GT197" i="5"/>
  <c r="HJ197" i="5"/>
  <c r="HZ197" i="5"/>
  <c r="IP197" i="5"/>
  <c r="JF197" i="5"/>
  <c r="GM197" i="5"/>
  <c r="HS197" i="5"/>
  <c r="IY197" i="5"/>
  <c r="GN197" i="5"/>
  <c r="HT197" i="5"/>
  <c r="IZ197" i="5"/>
  <c r="GI197" i="5"/>
  <c r="HO197" i="5"/>
  <c r="GB197" i="5"/>
  <c r="HH197" i="5"/>
  <c r="IN197" i="5"/>
  <c r="JH197" i="5"/>
  <c r="GJ197" i="5"/>
  <c r="IV197" i="5"/>
  <c r="FY197" i="5"/>
  <c r="GO197" i="5"/>
  <c r="HE197" i="5"/>
  <c r="HU197" i="5"/>
  <c r="IK197" i="5"/>
  <c r="JA197" i="5"/>
  <c r="FR197" i="5"/>
  <c r="GH197" i="5"/>
  <c r="GX197" i="5"/>
  <c r="HN197" i="5"/>
  <c r="ID197" i="5"/>
  <c r="IT197" i="5"/>
  <c r="JJ197" i="5"/>
  <c r="GU197" i="5"/>
  <c r="IA197" i="5"/>
  <c r="JG197" i="5"/>
  <c r="GV197" i="5"/>
  <c r="IB197" i="5"/>
  <c r="GQ197" i="5"/>
  <c r="HW197" i="5"/>
  <c r="HP197" i="5"/>
  <c r="FE197" i="5"/>
  <c r="FD198" i="5"/>
  <c r="FP198" i="5" l="1"/>
  <c r="GC198" i="5"/>
  <c r="GS198" i="5"/>
  <c r="HI198" i="5"/>
  <c r="HY198" i="5"/>
  <c r="IO198" i="5"/>
  <c r="JE198" i="5"/>
  <c r="FV198" i="5"/>
  <c r="GL198" i="5"/>
  <c r="HB198" i="5"/>
  <c r="HR198" i="5"/>
  <c r="IH198" i="5"/>
  <c r="IX198" i="5"/>
  <c r="FS198" i="5"/>
  <c r="GY198" i="5"/>
  <c r="IE198" i="5"/>
  <c r="JK198" i="5"/>
  <c r="GR198" i="5"/>
  <c r="HX198" i="5"/>
  <c r="JD198" i="5"/>
  <c r="GM198" i="5"/>
  <c r="HS198" i="5"/>
  <c r="IY198" i="5"/>
  <c r="GN198" i="5"/>
  <c r="HT198" i="5"/>
  <c r="IZ198" i="5"/>
  <c r="GG198" i="5"/>
  <c r="GW198" i="5"/>
  <c r="HM198" i="5"/>
  <c r="IC198" i="5"/>
  <c r="IS198" i="5"/>
  <c r="JI198" i="5"/>
  <c r="FZ198" i="5"/>
  <c r="GP198" i="5"/>
  <c r="HF198" i="5"/>
  <c r="HV198" i="5"/>
  <c r="IL198" i="5"/>
  <c r="JB198" i="5"/>
  <c r="GA198" i="5"/>
  <c r="HG198" i="5"/>
  <c r="IM198" i="5"/>
  <c r="FT198" i="5"/>
  <c r="GZ198" i="5"/>
  <c r="IF198" i="5"/>
  <c r="JL198" i="5"/>
  <c r="GU198" i="5"/>
  <c r="IA198" i="5"/>
  <c r="JG198" i="5"/>
  <c r="GV198" i="5"/>
  <c r="IB198" i="5"/>
  <c r="JH198" i="5"/>
  <c r="HL198" i="5"/>
  <c r="FU198" i="5"/>
  <c r="GK198" i="5"/>
  <c r="HA198" i="5"/>
  <c r="HQ198" i="5"/>
  <c r="IG198" i="5"/>
  <c r="IW198" i="5"/>
  <c r="JM198" i="5"/>
  <c r="GD198" i="5"/>
  <c r="GT198" i="5"/>
  <c r="HJ198" i="5"/>
  <c r="HZ198" i="5"/>
  <c r="IP198" i="5"/>
  <c r="JF198" i="5"/>
  <c r="GI198" i="5"/>
  <c r="HO198" i="5"/>
  <c r="IU198" i="5"/>
  <c r="GB198" i="5"/>
  <c r="HH198" i="5"/>
  <c r="IN198" i="5"/>
  <c r="FW198" i="5"/>
  <c r="HC198" i="5"/>
  <c r="II198" i="5"/>
  <c r="FX198" i="5"/>
  <c r="HD198" i="5"/>
  <c r="IJ198" i="5"/>
  <c r="FQ199" i="5"/>
  <c r="HE198" i="5"/>
  <c r="IK198" i="5"/>
  <c r="FR198" i="5"/>
  <c r="GX198" i="5"/>
  <c r="HN198" i="5"/>
  <c r="IT198" i="5"/>
  <c r="GQ198" i="5"/>
  <c r="JC198" i="5"/>
  <c r="HP198" i="5"/>
  <c r="IV198" i="5"/>
  <c r="HK198" i="5"/>
  <c r="GF198" i="5"/>
  <c r="FY198" i="5"/>
  <c r="GO198" i="5"/>
  <c r="HU198" i="5"/>
  <c r="JA198" i="5"/>
  <c r="GH198" i="5"/>
  <c r="ID198" i="5"/>
  <c r="JJ198" i="5"/>
  <c r="HW198" i="5"/>
  <c r="GJ198" i="5"/>
  <c r="GE198" i="5"/>
  <c r="IQ198" i="5"/>
  <c r="IR198" i="5"/>
  <c r="FE198" i="5"/>
  <c r="FD199" i="5"/>
  <c r="FP199" i="5" l="1"/>
  <c r="GC199" i="5"/>
  <c r="GS199" i="5"/>
  <c r="HI199" i="5"/>
  <c r="HY199" i="5"/>
  <c r="JE199" i="5"/>
  <c r="FV199" i="5"/>
  <c r="GL199" i="5"/>
  <c r="HB199" i="5"/>
  <c r="HR199" i="5"/>
  <c r="IX199" i="5"/>
  <c r="FX199" i="5"/>
  <c r="IJ199" i="5"/>
  <c r="IE199" i="5"/>
  <c r="HX199" i="5"/>
  <c r="GG199" i="5"/>
  <c r="GW199" i="5"/>
  <c r="HM199" i="5"/>
  <c r="IC199" i="5"/>
  <c r="IS199" i="5"/>
  <c r="JI199" i="5"/>
  <c r="FZ199" i="5"/>
  <c r="GP199" i="5"/>
  <c r="HF199" i="5"/>
  <c r="HV199" i="5"/>
  <c r="IL199" i="5"/>
  <c r="JB199" i="5"/>
  <c r="GE199" i="5"/>
  <c r="HK199" i="5"/>
  <c r="IQ199" i="5"/>
  <c r="GF199" i="5"/>
  <c r="HL199" i="5"/>
  <c r="IR199" i="5"/>
  <c r="GA199" i="5"/>
  <c r="HG199" i="5"/>
  <c r="IM199" i="5"/>
  <c r="FT199" i="5"/>
  <c r="GZ199" i="5"/>
  <c r="IF199" i="5"/>
  <c r="JL199" i="5"/>
  <c r="FW199" i="5"/>
  <c r="GY199" i="5"/>
  <c r="JD199" i="5"/>
  <c r="FU199" i="5"/>
  <c r="GK199" i="5"/>
  <c r="HA199" i="5"/>
  <c r="HQ199" i="5"/>
  <c r="IG199" i="5"/>
  <c r="IW199" i="5"/>
  <c r="JM199" i="5"/>
  <c r="GD199" i="5"/>
  <c r="GT199" i="5"/>
  <c r="HJ199" i="5"/>
  <c r="HZ199" i="5"/>
  <c r="IP199" i="5"/>
  <c r="JF199" i="5"/>
  <c r="GM199" i="5"/>
  <c r="HS199" i="5"/>
  <c r="IY199" i="5"/>
  <c r="GN199" i="5"/>
  <c r="HT199" i="5"/>
  <c r="IZ199" i="5"/>
  <c r="GI199" i="5"/>
  <c r="HO199" i="5"/>
  <c r="IU199" i="5"/>
  <c r="GB199" i="5"/>
  <c r="HH199" i="5"/>
  <c r="IN199" i="5"/>
  <c r="FQ200" i="5"/>
  <c r="IK199" i="5"/>
  <c r="GH199" i="5"/>
  <c r="HN199" i="5"/>
  <c r="IT199" i="5"/>
  <c r="GU199" i="5"/>
  <c r="JG199" i="5"/>
  <c r="IB199" i="5"/>
  <c r="GQ199" i="5"/>
  <c r="JC199" i="5"/>
  <c r="GJ199" i="5"/>
  <c r="IV199" i="5"/>
  <c r="IO199" i="5"/>
  <c r="IH199" i="5"/>
  <c r="II199" i="5"/>
  <c r="HD199" i="5"/>
  <c r="FS199" i="5"/>
  <c r="GR199" i="5"/>
  <c r="FY199" i="5"/>
  <c r="GO199" i="5"/>
  <c r="HE199" i="5"/>
  <c r="HU199" i="5"/>
  <c r="JA199" i="5"/>
  <c r="FR199" i="5"/>
  <c r="GX199" i="5"/>
  <c r="ID199" i="5"/>
  <c r="JJ199" i="5"/>
  <c r="IA199" i="5"/>
  <c r="GV199" i="5"/>
  <c r="JH199" i="5"/>
  <c r="HW199" i="5"/>
  <c r="HP199" i="5"/>
  <c r="HC199" i="5"/>
  <c r="JK199" i="5"/>
  <c r="FE199" i="5"/>
  <c r="FD200" i="5"/>
  <c r="FP200" i="5" l="1"/>
  <c r="GC200" i="5"/>
  <c r="GS200" i="5"/>
  <c r="HI200" i="5"/>
  <c r="HY200" i="5"/>
  <c r="IO200" i="5"/>
  <c r="JE200" i="5"/>
  <c r="FV200" i="5"/>
  <c r="GF200" i="5"/>
  <c r="HB200" i="5"/>
  <c r="HW200" i="5"/>
  <c r="IR200" i="5"/>
  <c r="FT200" i="5"/>
  <c r="GR200" i="5"/>
  <c r="HN200" i="5"/>
  <c r="II200" i="5"/>
  <c r="JD200" i="5"/>
  <c r="GI200" i="5"/>
  <c r="HD200" i="5"/>
  <c r="HZ200" i="5"/>
  <c r="IU200" i="5"/>
  <c r="FX200" i="5"/>
  <c r="GU200" i="5"/>
  <c r="HP200" i="5"/>
  <c r="IL200" i="5"/>
  <c r="JG200" i="5"/>
  <c r="GG200" i="5"/>
  <c r="GW200" i="5"/>
  <c r="HM200" i="5"/>
  <c r="IC200" i="5"/>
  <c r="IS200" i="5"/>
  <c r="JI200" i="5"/>
  <c r="FZ200" i="5"/>
  <c r="GL200" i="5"/>
  <c r="HG200" i="5"/>
  <c r="IB200" i="5"/>
  <c r="IX200" i="5"/>
  <c r="GB200" i="5"/>
  <c r="GX200" i="5"/>
  <c r="HS200" i="5"/>
  <c r="IN200" i="5"/>
  <c r="JJ200" i="5"/>
  <c r="GN200" i="5"/>
  <c r="HJ200" i="5"/>
  <c r="IE200" i="5"/>
  <c r="IZ200" i="5"/>
  <c r="GE200" i="5"/>
  <c r="GZ200" i="5"/>
  <c r="HV200" i="5"/>
  <c r="IQ200" i="5"/>
  <c r="JL200" i="5"/>
  <c r="GY200" i="5"/>
  <c r="HK200" i="5"/>
  <c r="FU200" i="5"/>
  <c r="GK200" i="5"/>
  <c r="HA200" i="5"/>
  <c r="HQ200" i="5"/>
  <c r="IG200" i="5"/>
  <c r="IW200" i="5"/>
  <c r="JM200" i="5"/>
  <c r="FS200" i="5"/>
  <c r="GQ200" i="5"/>
  <c r="HL200" i="5"/>
  <c r="IH200" i="5"/>
  <c r="JC200" i="5"/>
  <c r="GH200" i="5"/>
  <c r="HC200" i="5"/>
  <c r="HX200" i="5"/>
  <c r="IT200" i="5"/>
  <c r="FW200" i="5"/>
  <c r="GT200" i="5"/>
  <c r="HO200" i="5"/>
  <c r="IJ200" i="5"/>
  <c r="JF200" i="5"/>
  <c r="GJ200" i="5"/>
  <c r="HF200" i="5"/>
  <c r="IA200" i="5"/>
  <c r="IV200" i="5"/>
  <c r="FQ201" i="5"/>
  <c r="FY200" i="5"/>
  <c r="JA200" i="5"/>
  <c r="GA200" i="5"/>
  <c r="HR200" i="5"/>
  <c r="JH200" i="5"/>
  <c r="GM200" i="5"/>
  <c r="ID200" i="5"/>
  <c r="IY200" i="5"/>
  <c r="HT200" i="5"/>
  <c r="JK200" i="5"/>
  <c r="IF200" i="5"/>
  <c r="GO200" i="5"/>
  <c r="HE200" i="5"/>
  <c r="HU200" i="5"/>
  <c r="IK200" i="5"/>
  <c r="FR200" i="5"/>
  <c r="GV200" i="5"/>
  <c r="IM200" i="5"/>
  <c r="HH200" i="5"/>
  <c r="GD200" i="5"/>
  <c r="IP200" i="5"/>
  <c r="GP200" i="5"/>
  <c r="JB200" i="5"/>
  <c r="FE200" i="5"/>
  <c r="FD201" i="5"/>
  <c r="FP201" i="5" l="1"/>
  <c r="GC201" i="5"/>
  <c r="GS201" i="5"/>
  <c r="HI201" i="5"/>
  <c r="HY201" i="5"/>
  <c r="IO201" i="5"/>
  <c r="GH201" i="5"/>
  <c r="HC201" i="5"/>
  <c r="HX201" i="5"/>
  <c r="IS201" i="5"/>
  <c r="JI201" i="5"/>
  <c r="GY201" i="5"/>
  <c r="HT201" i="5"/>
  <c r="IP201" i="5"/>
  <c r="JF201" i="5"/>
  <c r="GE201" i="5"/>
  <c r="GZ201" i="5"/>
  <c r="HV201" i="5"/>
  <c r="GF201" i="5"/>
  <c r="IR201" i="5"/>
  <c r="GG201" i="5"/>
  <c r="GW201" i="5"/>
  <c r="HM201" i="5"/>
  <c r="IC201" i="5"/>
  <c r="FR201" i="5"/>
  <c r="GM201" i="5"/>
  <c r="HH201" i="5"/>
  <c r="ID201" i="5"/>
  <c r="IW201" i="5"/>
  <c r="JM201" i="5"/>
  <c r="GI201" i="5"/>
  <c r="HD201" i="5"/>
  <c r="HZ201" i="5"/>
  <c r="IT201" i="5"/>
  <c r="JJ201" i="5"/>
  <c r="GJ201" i="5"/>
  <c r="HF201" i="5"/>
  <c r="IA201" i="5"/>
  <c r="IU201" i="5"/>
  <c r="JK201" i="5"/>
  <c r="GL201" i="5"/>
  <c r="HG201" i="5"/>
  <c r="IB201" i="5"/>
  <c r="IV201" i="5"/>
  <c r="JL201" i="5"/>
  <c r="HB201" i="5"/>
  <c r="JH201" i="5"/>
  <c r="FU201" i="5"/>
  <c r="GK201" i="5"/>
  <c r="HA201" i="5"/>
  <c r="HQ201" i="5"/>
  <c r="IG201" i="5"/>
  <c r="FW201" i="5"/>
  <c r="GR201" i="5"/>
  <c r="HN201" i="5"/>
  <c r="II201" i="5"/>
  <c r="JA201" i="5"/>
  <c r="FS201" i="5"/>
  <c r="GN201" i="5"/>
  <c r="HJ201" i="5"/>
  <c r="IE201" i="5"/>
  <c r="IX201" i="5"/>
  <c r="FT201" i="5"/>
  <c r="GP201" i="5"/>
  <c r="HK201" i="5"/>
  <c r="IF201" i="5"/>
  <c r="IY201" i="5"/>
  <c r="FV201" i="5"/>
  <c r="GQ201" i="5"/>
  <c r="HL201" i="5"/>
  <c r="IH201" i="5"/>
  <c r="IZ201" i="5"/>
  <c r="FQ202" i="5"/>
  <c r="FY201" i="5"/>
  <c r="HE201" i="5"/>
  <c r="HU201" i="5"/>
  <c r="IK201" i="5"/>
  <c r="GB201" i="5"/>
  <c r="GX201" i="5"/>
  <c r="IN201" i="5"/>
  <c r="JE201" i="5"/>
  <c r="FX201" i="5"/>
  <c r="HO201" i="5"/>
  <c r="IJ201" i="5"/>
  <c r="FZ201" i="5"/>
  <c r="HP201" i="5"/>
  <c r="JC201" i="5"/>
  <c r="GA201" i="5"/>
  <c r="HR201" i="5"/>
  <c r="JD201" i="5"/>
  <c r="GD201" i="5"/>
  <c r="JG201" i="5"/>
  <c r="HW201" i="5"/>
  <c r="GO201" i="5"/>
  <c r="HS201" i="5"/>
  <c r="GT201" i="5"/>
  <c r="JB201" i="5"/>
  <c r="GU201" i="5"/>
  <c r="IL201" i="5"/>
  <c r="GV201" i="5"/>
  <c r="IM201" i="5"/>
  <c r="IQ201" i="5"/>
  <c r="FE201" i="5"/>
  <c r="FD202" i="5"/>
  <c r="FP202" i="5" l="1"/>
  <c r="GC202" i="5"/>
  <c r="GS202" i="5"/>
  <c r="HI202" i="5"/>
  <c r="HY202" i="5"/>
  <c r="IO202" i="5"/>
  <c r="JE202" i="5"/>
  <c r="FV202" i="5"/>
  <c r="GL202" i="5"/>
  <c r="HB202" i="5"/>
  <c r="HR202" i="5"/>
  <c r="IH202" i="5"/>
  <c r="IX202" i="5"/>
  <c r="FS202" i="5"/>
  <c r="GY202" i="5"/>
  <c r="IE202" i="5"/>
  <c r="JK202" i="5"/>
  <c r="GF202" i="5"/>
  <c r="IR202" i="5"/>
  <c r="GG202" i="5"/>
  <c r="GW202" i="5"/>
  <c r="HM202" i="5"/>
  <c r="IC202" i="5"/>
  <c r="IS202" i="5"/>
  <c r="JI202" i="5"/>
  <c r="FZ202" i="5"/>
  <c r="GP202" i="5"/>
  <c r="HF202" i="5"/>
  <c r="HV202" i="5"/>
  <c r="IL202" i="5"/>
  <c r="JB202" i="5"/>
  <c r="FW202" i="5"/>
  <c r="GM202" i="5"/>
  <c r="HC202" i="5"/>
  <c r="HS202" i="5"/>
  <c r="II202" i="5"/>
  <c r="IY202" i="5"/>
  <c r="FT202" i="5"/>
  <c r="GJ202" i="5"/>
  <c r="GZ202" i="5"/>
  <c r="HP202" i="5"/>
  <c r="IF202" i="5"/>
  <c r="IV202" i="5"/>
  <c r="JL202" i="5"/>
  <c r="IU202" i="5"/>
  <c r="IB202" i="5"/>
  <c r="JH202" i="5"/>
  <c r="FU202" i="5"/>
  <c r="GK202" i="5"/>
  <c r="HA202" i="5"/>
  <c r="HQ202" i="5"/>
  <c r="IG202" i="5"/>
  <c r="IW202" i="5"/>
  <c r="JM202" i="5"/>
  <c r="GD202" i="5"/>
  <c r="GT202" i="5"/>
  <c r="HJ202" i="5"/>
  <c r="HZ202" i="5"/>
  <c r="IP202" i="5"/>
  <c r="JF202" i="5"/>
  <c r="GA202" i="5"/>
  <c r="GQ202" i="5"/>
  <c r="HG202" i="5"/>
  <c r="HW202" i="5"/>
  <c r="IM202" i="5"/>
  <c r="JC202" i="5"/>
  <c r="FX202" i="5"/>
  <c r="GN202" i="5"/>
  <c r="HD202" i="5"/>
  <c r="HT202" i="5"/>
  <c r="IJ202" i="5"/>
  <c r="IZ202" i="5"/>
  <c r="FQ203" i="5"/>
  <c r="GI202" i="5"/>
  <c r="HL202" i="5"/>
  <c r="FY202" i="5"/>
  <c r="GO202" i="5"/>
  <c r="HE202" i="5"/>
  <c r="HU202" i="5"/>
  <c r="IK202" i="5"/>
  <c r="JA202" i="5"/>
  <c r="FR202" i="5"/>
  <c r="GH202" i="5"/>
  <c r="GX202" i="5"/>
  <c r="HN202" i="5"/>
  <c r="ID202" i="5"/>
  <c r="IT202" i="5"/>
  <c r="JJ202" i="5"/>
  <c r="GE202" i="5"/>
  <c r="GU202" i="5"/>
  <c r="HK202" i="5"/>
  <c r="IA202" i="5"/>
  <c r="IQ202" i="5"/>
  <c r="JG202" i="5"/>
  <c r="GB202" i="5"/>
  <c r="GR202" i="5"/>
  <c r="HH202" i="5"/>
  <c r="HX202" i="5"/>
  <c r="IN202" i="5"/>
  <c r="JD202" i="5"/>
  <c r="HO202" i="5"/>
  <c r="GV202" i="5"/>
  <c r="FE202" i="5"/>
  <c r="FD203" i="5"/>
  <c r="FP203" i="5" l="1"/>
  <c r="GC203" i="5"/>
  <c r="GS203" i="5"/>
  <c r="HI203" i="5"/>
  <c r="HY203" i="5"/>
  <c r="IO203" i="5"/>
  <c r="JE203" i="5"/>
  <c r="FV203" i="5"/>
  <c r="GL203" i="5"/>
  <c r="HB203" i="5"/>
  <c r="HR203" i="5"/>
  <c r="IH203" i="5"/>
  <c r="IX203" i="5"/>
  <c r="FS203" i="5"/>
  <c r="GI203" i="5"/>
  <c r="GY203" i="5"/>
  <c r="HO203" i="5"/>
  <c r="IE203" i="5"/>
  <c r="IU203" i="5"/>
  <c r="GV203" i="5"/>
  <c r="IR203" i="5"/>
  <c r="GG203" i="5"/>
  <c r="GW203" i="5"/>
  <c r="HM203" i="5"/>
  <c r="IC203" i="5"/>
  <c r="IS203" i="5"/>
  <c r="JI203" i="5"/>
  <c r="FZ203" i="5"/>
  <c r="GP203" i="5"/>
  <c r="HF203" i="5"/>
  <c r="HV203" i="5"/>
  <c r="IL203" i="5"/>
  <c r="JB203" i="5"/>
  <c r="FW203" i="5"/>
  <c r="GM203" i="5"/>
  <c r="HC203" i="5"/>
  <c r="HS203" i="5"/>
  <c r="II203" i="5"/>
  <c r="IY203" i="5"/>
  <c r="FT203" i="5"/>
  <c r="GJ203" i="5"/>
  <c r="GZ203" i="5"/>
  <c r="HP203" i="5"/>
  <c r="IF203" i="5"/>
  <c r="IV203" i="5"/>
  <c r="JL203" i="5"/>
  <c r="JG203" i="5"/>
  <c r="HX203" i="5"/>
  <c r="FU203" i="5"/>
  <c r="GK203" i="5"/>
  <c r="HA203" i="5"/>
  <c r="HQ203" i="5"/>
  <c r="IG203" i="5"/>
  <c r="IW203" i="5"/>
  <c r="JM203" i="5"/>
  <c r="GD203" i="5"/>
  <c r="GT203" i="5"/>
  <c r="HJ203" i="5"/>
  <c r="HZ203" i="5"/>
  <c r="IP203" i="5"/>
  <c r="JF203" i="5"/>
  <c r="GA203" i="5"/>
  <c r="GQ203" i="5"/>
  <c r="HG203" i="5"/>
  <c r="HW203" i="5"/>
  <c r="IM203" i="5"/>
  <c r="JC203" i="5"/>
  <c r="FX203" i="5"/>
  <c r="GN203" i="5"/>
  <c r="HD203" i="5"/>
  <c r="HT203" i="5"/>
  <c r="IJ203" i="5"/>
  <c r="IZ203" i="5"/>
  <c r="FQ204" i="5"/>
  <c r="HE203" i="5"/>
  <c r="IK203" i="5"/>
  <c r="FR203" i="5"/>
  <c r="GX203" i="5"/>
  <c r="ID203" i="5"/>
  <c r="JJ203" i="5"/>
  <c r="GU203" i="5"/>
  <c r="IA203" i="5"/>
  <c r="GB203" i="5"/>
  <c r="HH203" i="5"/>
  <c r="JD203" i="5"/>
  <c r="JK203" i="5"/>
  <c r="HL203" i="5"/>
  <c r="JH203" i="5"/>
  <c r="FY203" i="5"/>
  <c r="GO203" i="5"/>
  <c r="HU203" i="5"/>
  <c r="JA203" i="5"/>
  <c r="GH203" i="5"/>
  <c r="HN203" i="5"/>
  <c r="IT203" i="5"/>
  <c r="GE203" i="5"/>
  <c r="HK203" i="5"/>
  <c r="IQ203" i="5"/>
  <c r="GR203" i="5"/>
  <c r="IN203" i="5"/>
  <c r="GF203" i="5"/>
  <c r="IB203" i="5"/>
  <c r="FE203" i="5"/>
  <c r="FD204" i="5"/>
  <c r="FP204" i="5" l="1"/>
  <c r="GC204" i="5"/>
  <c r="GS204" i="5"/>
  <c r="HI204" i="5"/>
  <c r="HY204" i="5"/>
  <c r="IO204" i="5"/>
  <c r="JE204" i="5"/>
  <c r="FV204" i="5"/>
  <c r="GL204" i="5"/>
  <c r="HB204" i="5"/>
  <c r="HR204" i="5"/>
  <c r="IH204" i="5"/>
  <c r="IX204" i="5"/>
  <c r="FS204" i="5"/>
  <c r="GI204" i="5"/>
  <c r="GY204" i="5"/>
  <c r="HO204" i="5"/>
  <c r="IE204" i="5"/>
  <c r="IU204" i="5"/>
  <c r="JK204" i="5"/>
  <c r="GF204" i="5"/>
  <c r="GV204" i="5"/>
  <c r="HL204" i="5"/>
  <c r="IB204" i="5"/>
  <c r="IR204" i="5"/>
  <c r="JH204" i="5"/>
  <c r="GG204" i="5"/>
  <c r="GW204" i="5"/>
  <c r="HM204" i="5"/>
  <c r="IC204" i="5"/>
  <c r="IS204" i="5"/>
  <c r="JI204" i="5"/>
  <c r="FZ204" i="5"/>
  <c r="GP204" i="5"/>
  <c r="HF204" i="5"/>
  <c r="HV204" i="5"/>
  <c r="IL204" i="5"/>
  <c r="JB204" i="5"/>
  <c r="FW204" i="5"/>
  <c r="GM204" i="5"/>
  <c r="HC204" i="5"/>
  <c r="HS204" i="5"/>
  <c r="II204" i="5"/>
  <c r="IY204" i="5"/>
  <c r="FT204" i="5"/>
  <c r="GJ204" i="5"/>
  <c r="GZ204" i="5"/>
  <c r="HP204" i="5"/>
  <c r="IF204" i="5"/>
  <c r="IV204" i="5"/>
  <c r="JL204" i="5"/>
  <c r="FU204" i="5"/>
  <c r="GK204" i="5"/>
  <c r="HA204" i="5"/>
  <c r="HQ204" i="5"/>
  <c r="IG204" i="5"/>
  <c r="IW204" i="5"/>
  <c r="JM204" i="5"/>
  <c r="GD204" i="5"/>
  <c r="GT204" i="5"/>
  <c r="HJ204" i="5"/>
  <c r="HZ204" i="5"/>
  <c r="IP204" i="5"/>
  <c r="JF204" i="5"/>
  <c r="GA204" i="5"/>
  <c r="GQ204" i="5"/>
  <c r="HG204" i="5"/>
  <c r="HW204" i="5"/>
  <c r="IM204" i="5"/>
  <c r="JC204" i="5"/>
  <c r="FX204" i="5"/>
  <c r="GN204" i="5"/>
  <c r="HD204" i="5"/>
  <c r="HT204" i="5"/>
  <c r="IJ204" i="5"/>
  <c r="IZ204" i="5"/>
  <c r="FQ205" i="5"/>
  <c r="FY204" i="5"/>
  <c r="IK204" i="5"/>
  <c r="FR204" i="5"/>
  <c r="GH204" i="5"/>
  <c r="HN204" i="5"/>
  <c r="IT204" i="5"/>
  <c r="GE204" i="5"/>
  <c r="HK204" i="5"/>
  <c r="IQ204" i="5"/>
  <c r="GB204" i="5"/>
  <c r="HH204" i="5"/>
  <c r="IN204" i="5"/>
  <c r="GO204" i="5"/>
  <c r="HE204" i="5"/>
  <c r="HU204" i="5"/>
  <c r="JA204" i="5"/>
  <c r="GX204" i="5"/>
  <c r="ID204" i="5"/>
  <c r="JJ204" i="5"/>
  <c r="GU204" i="5"/>
  <c r="IA204" i="5"/>
  <c r="JG204" i="5"/>
  <c r="GR204" i="5"/>
  <c r="HX204" i="5"/>
  <c r="JD204" i="5"/>
  <c r="FE204" i="5"/>
  <c r="FD205" i="5"/>
  <c r="FP205" i="5" l="1"/>
  <c r="GC205" i="5"/>
  <c r="GS205" i="5"/>
  <c r="HI205" i="5"/>
  <c r="HY205" i="5"/>
  <c r="IO205" i="5"/>
  <c r="JE205" i="5"/>
  <c r="FV205" i="5"/>
  <c r="GL205" i="5"/>
  <c r="HB205" i="5"/>
  <c r="HR205" i="5"/>
  <c r="IH205" i="5"/>
  <c r="IX205" i="5"/>
  <c r="FS205" i="5"/>
  <c r="GI205" i="5"/>
  <c r="GY205" i="5"/>
  <c r="HO205" i="5"/>
  <c r="IE205" i="5"/>
  <c r="IU205" i="5"/>
  <c r="JK205" i="5"/>
  <c r="GF205" i="5"/>
  <c r="GV205" i="5"/>
  <c r="IB205" i="5"/>
  <c r="JH205" i="5"/>
  <c r="GG205" i="5"/>
  <c r="GW205" i="5"/>
  <c r="HM205" i="5"/>
  <c r="IC205" i="5"/>
  <c r="IS205" i="5"/>
  <c r="JI205" i="5"/>
  <c r="FZ205" i="5"/>
  <c r="GP205" i="5"/>
  <c r="HF205" i="5"/>
  <c r="HV205" i="5"/>
  <c r="IL205" i="5"/>
  <c r="JB205" i="5"/>
  <c r="FW205" i="5"/>
  <c r="GM205" i="5"/>
  <c r="HC205" i="5"/>
  <c r="HS205" i="5"/>
  <c r="II205" i="5"/>
  <c r="IY205" i="5"/>
  <c r="FT205" i="5"/>
  <c r="GJ205" i="5"/>
  <c r="GZ205" i="5"/>
  <c r="HP205" i="5"/>
  <c r="IF205" i="5"/>
  <c r="IV205" i="5"/>
  <c r="JL205" i="5"/>
  <c r="FU205" i="5"/>
  <c r="GK205" i="5"/>
  <c r="HA205" i="5"/>
  <c r="HQ205" i="5"/>
  <c r="IG205" i="5"/>
  <c r="IW205" i="5"/>
  <c r="JM205" i="5"/>
  <c r="GD205" i="5"/>
  <c r="GT205" i="5"/>
  <c r="HJ205" i="5"/>
  <c r="HZ205" i="5"/>
  <c r="IP205" i="5"/>
  <c r="JF205" i="5"/>
  <c r="GA205" i="5"/>
  <c r="GQ205" i="5"/>
  <c r="HG205" i="5"/>
  <c r="HW205" i="5"/>
  <c r="IM205" i="5"/>
  <c r="JC205" i="5"/>
  <c r="FX205" i="5"/>
  <c r="GN205" i="5"/>
  <c r="HD205" i="5"/>
  <c r="HT205" i="5"/>
  <c r="IJ205" i="5"/>
  <c r="IZ205" i="5"/>
  <c r="FQ206" i="5"/>
  <c r="HE205" i="5"/>
  <c r="IK205" i="5"/>
  <c r="FR205" i="5"/>
  <c r="GX205" i="5"/>
  <c r="HN205" i="5"/>
  <c r="IT205" i="5"/>
  <c r="GE205" i="5"/>
  <c r="HK205" i="5"/>
  <c r="IA205" i="5"/>
  <c r="JG205" i="5"/>
  <c r="GB205" i="5"/>
  <c r="HH205" i="5"/>
  <c r="IN205" i="5"/>
  <c r="FY205" i="5"/>
  <c r="GO205" i="5"/>
  <c r="HU205" i="5"/>
  <c r="JA205" i="5"/>
  <c r="GH205" i="5"/>
  <c r="ID205" i="5"/>
  <c r="JJ205" i="5"/>
  <c r="GU205" i="5"/>
  <c r="IQ205" i="5"/>
  <c r="GR205" i="5"/>
  <c r="HX205" i="5"/>
  <c r="JD205" i="5"/>
  <c r="HL205" i="5"/>
  <c r="IR205" i="5"/>
  <c r="FE205" i="5"/>
  <c r="FD206" i="5"/>
  <c r="FP206" i="5" l="1"/>
  <c r="GC206" i="5"/>
  <c r="GS206" i="5"/>
  <c r="HI206" i="5"/>
  <c r="HY206" i="5"/>
  <c r="IO206" i="5"/>
  <c r="JE206" i="5"/>
  <c r="FV206" i="5"/>
  <c r="GL206" i="5"/>
  <c r="HB206" i="5"/>
  <c r="HR206" i="5"/>
  <c r="IH206" i="5"/>
  <c r="IX206" i="5"/>
  <c r="FS206" i="5"/>
  <c r="GI206" i="5"/>
  <c r="GY206" i="5"/>
  <c r="HO206" i="5"/>
  <c r="IE206" i="5"/>
  <c r="IU206" i="5"/>
  <c r="JK206" i="5"/>
  <c r="GF206" i="5"/>
  <c r="HL206" i="5"/>
  <c r="JH206" i="5"/>
  <c r="GG206" i="5"/>
  <c r="GW206" i="5"/>
  <c r="HM206" i="5"/>
  <c r="IC206" i="5"/>
  <c r="IS206" i="5"/>
  <c r="JI206" i="5"/>
  <c r="FZ206" i="5"/>
  <c r="GP206" i="5"/>
  <c r="HF206" i="5"/>
  <c r="HV206" i="5"/>
  <c r="IL206" i="5"/>
  <c r="JB206" i="5"/>
  <c r="FW206" i="5"/>
  <c r="GM206" i="5"/>
  <c r="HC206" i="5"/>
  <c r="HS206" i="5"/>
  <c r="II206" i="5"/>
  <c r="IY206" i="5"/>
  <c r="FT206" i="5"/>
  <c r="GJ206" i="5"/>
  <c r="GZ206" i="5"/>
  <c r="HP206" i="5"/>
  <c r="IF206" i="5"/>
  <c r="IV206" i="5"/>
  <c r="JL206" i="5"/>
  <c r="FU206" i="5"/>
  <c r="GK206" i="5"/>
  <c r="HA206" i="5"/>
  <c r="HQ206" i="5"/>
  <c r="IG206" i="5"/>
  <c r="IW206" i="5"/>
  <c r="JM206" i="5"/>
  <c r="GD206" i="5"/>
  <c r="GT206" i="5"/>
  <c r="HJ206" i="5"/>
  <c r="HZ206" i="5"/>
  <c r="IP206" i="5"/>
  <c r="JF206" i="5"/>
  <c r="GA206" i="5"/>
  <c r="GQ206" i="5"/>
  <c r="HG206" i="5"/>
  <c r="HW206" i="5"/>
  <c r="IM206" i="5"/>
  <c r="JC206" i="5"/>
  <c r="FX206" i="5"/>
  <c r="GN206" i="5"/>
  <c r="HD206" i="5"/>
  <c r="HT206" i="5"/>
  <c r="IJ206" i="5"/>
  <c r="IZ206" i="5"/>
  <c r="FQ207" i="5"/>
  <c r="IR206" i="5"/>
  <c r="FY206" i="5"/>
  <c r="GO206" i="5"/>
  <c r="HE206" i="5"/>
  <c r="HU206" i="5"/>
  <c r="IK206" i="5"/>
  <c r="JA206" i="5"/>
  <c r="FR206" i="5"/>
  <c r="GH206" i="5"/>
  <c r="GX206" i="5"/>
  <c r="HN206" i="5"/>
  <c r="ID206" i="5"/>
  <c r="IT206" i="5"/>
  <c r="JJ206" i="5"/>
  <c r="GE206" i="5"/>
  <c r="GU206" i="5"/>
  <c r="HK206" i="5"/>
  <c r="IA206" i="5"/>
  <c r="IQ206" i="5"/>
  <c r="JG206" i="5"/>
  <c r="GB206" i="5"/>
  <c r="GR206" i="5"/>
  <c r="HH206" i="5"/>
  <c r="HX206" i="5"/>
  <c r="IN206" i="5"/>
  <c r="JD206" i="5"/>
  <c r="GV206" i="5"/>
  <c r="IB206" i="5"/>
  <c r="FE206" i="5"/>
  <c r="FD207" i="5"/>
  <c r="FP207" i="5" l="1"/>
  <c r="GC207" i="5"/>
  <c r="GS207" i="5"/>
  <c r="HI207" i="5"/>
  <c r="HY207" i="5"/>
  <c r="IO207" i="5"/>
  <c r="JE207" i="5"/>
  <c r="FV207" i="5"/>
  <c r="GL207" i="5"/>
  <c r="HB207" i="5"/>
  <c r="HR207" i="5"/>
  <c r="IH207" i="5"/>
  <c r="IX207" i="5"/>
  <c r="FS207" i="5"/>
  <c r="GI207" i="5"/>
  <c r="GY207" i="5"/>
  <c r="HO207" i="5"/>
  <c r="IE207" i="5"/>
  <c r="IU207" i="5"/>
  <c r="JK207" i="5"/>
  <c r="GF207" i="5"/>
  <c r="GV207" i="5"/>
  <c r="HL207" i="5"/>
  <c r="IB207" i="5"/>
  <c r="IR207" i="5"/>
  <c r="JH207" i="5"/>
  <c r="GG207" i="5"/>
  <c r="GW207" i="5"/>
  <c r="HM207" i="5"/>
  <c r="IC207" i="5"/>
  <c r="IS207" i="5"/>
  <c r="JI207" i="5"/>
  <c r="FZ207" i="5"/>
  <c r="GP207" i="5"/>
  <c r="HF207" i="5"/>
  <c r="HV207" i="5"/>
  <c r="IL207" i="5"/>
  <c r="JB207" i="5"/>
  <c r="FW207" i="5"/>
  <c r="GM207" i="5"/>
  <c r="HC207" i="5"/>
  <c r="HS207" i="5"/>
  <c r="II207" i="5"/>
  <c r="IY207" i="5"/>
  <c r="FT207" i="5"/>
  <c r="GJ207" i="5"/>
  <c r="GZ207" i="5"/>
  <c r="HP207" i="5"/>
  <c r="IF207" i="5"/>
  <c r="IV207" i="5"/>
  <c r="JL207" i="5"/>
  <c r="GR207" i="5"/>
  <c r="FU207" i="5"/>
  <c r="GK207" i="5"/>
  <c r="HA207" i="5"/>
  <c r="HQ207" i="5"/>
  <c r="IG207" i="5"/>
  <c r="IW207" i="5"/>
  <c r="JM207" i="5"/>
  <c r="GD207" i="5"/>
  <c r="GT207" i="5"/>
  <c r="HJ207" i="5"/>
  <c r="HZ207" i="5"/>
  <c r="IP207" i="5"/>
  <c r="JF207" i="5"/>
  <c r="GA207" i="5"/>
  <c r="GQ207" i="5"/>
  <c r="HG207" i="5"/>
  <c r="HW207" i="5"/>
  <c r="IM207" i="5"/>
  <c r="JC207" i="5"/>
  <c r="FX207" i="5"/>
  <c r="GN207" i="5"/>
  <c r="HD207" i="5"/>
  <c r="HT207" i="5"/>
  <c r="IJ207" i="5"/>
  <c r="IZ207" i="5"/>
  <c r="FQ208" i="5"/>
  <c r="IK207" i="5"/>
  <c r="GX207" i="5"/>
  <c r="IT207" i="5"/>
  <c r="GE207" i="5"/>
  <c r="HK207" i="5"/>
  <c r="IQ207" i="5"/>
  <c r="GB207" i="5"/>
  <c r="HX207" i="5"/>
  <c r="JD207" i="5"/>
  <c r="FY207" i="5"/>
  <c r="GO207" i="5"/>
  <c r="HE207" i="5"/>
  <c r="HU207" i="5"/>
  <c r="JA207" i="5"/>
  <c r="FR207" i="5"/>
  <c r="GH207" i="5"/>
  <c r="HN207" i="5"/>
  <c r="ID207" i="5"/>
  <c r="JJ207" i="5"/>
  <c r="GU207" i="5"/>
  <c r="IA207" i="5"/>
  <c r="JG207" i="5"/>
  <c r="HH207" i="5"/>
  <c r="IN207" i="5"/>
  <c r="FE207" i="5"/>
  <c r="FD208" i="5"/>
  <c r="FP208" i="5" l="1"/>
  <c r="GS208" i="5"/>
  <c r="HI208" i="5"/>
  <c r="IO208" i="5"/>
  <c r="HB208" i="5"/>
  <c r="FS208" i="5"/>
  <c r="IE208" i="5"/>
  <c r="GF208" i="5"/>
  <c r="IR208" i="5"/>
  <c r="GG208" i="5"/>
  <c r="GW208" i="5"/>
  <c r="HM208" i="5"/>
  <c r="IC208" i="5"/>
  <c r="IS208" i="5"/>
  <c r="JI208" i="5"/>
  <c r="FZ208" i="5"/>
  <c r="GP208" i="5"/>
  <c r="HF208" i="5"/>
  <c r="HV208" i="5"/>
  <c r="IL208" i="5"/>
  <c r="JB208" i="5"/>
  <c r="FW208" i="5"/>
  <c r="GM208" i="5"/>
  <c r="HC208" i="5"/>
  <c r="HS208" i="5"/>
  <c r="II208" i="5"/>
  <c r="IY208" i="5"/>
  <c r="FT208" i="5"/>
  <c r="GJ208" i="5"/>
  <c r="GZ208" i="5"/>
  <c r="HP208" i="5"/>
  <c r="IF208" i="5"/>
  <c r="IV208" i="5"/>
  <c r="JL208" i="5"/>
  <c r="IH208" i="5"/>
  <c r="HO208" i="5"/>
  <c r="JK208" i="5"/>
  <c r="IB208" i="5"/>
  <c r="FU208" i="5"/>
  <c r="GK208" i="5"/>
  <c r="HA208" i="5"/>
  <c r="HQ208" i="5"/>
  <c r="IG208" i="5"/>
  <c r="IW208" i="5"/>
  <c r="JM208" i="5"/>
  <c r="GD208" i="5"/>
  <c r="GT208" i="5"/>
  <c r="HJ208" i="5"/>
  <c r="HZ208" i="5"/>
  <c r="IP208" i="5"/>
  <c r="JF208" i="5"/>
  <c r="GA208" i="5"/>
  <c r="GQ208" i="5"/>
  <c r="HG208" i="5"/>
  <c r="HW208" i="5"/>
  <c r="IM208" i="5"/>
  <c r="JC208" i="5"/>
  <c r="FX208" i="5"/>
  <c r="GN208" i="5"/>
  <c r="HD208" i="5"/>
  <c r="HT208" i="5"/>
  <c r="IJ208" i="5"/>
  <c r="IZ208" i="5"/>
  <c r="FQ209" i="5"/>
  <c r="GO208" i="5"/>
  <c r="IK208" i="5"/>
  <c r="FR208" i="5"/>
  <c r="GH208" i="5"/>
  <c r="HN208" i="5"/>
  <c r="IT208" i="5"/>
  <c r="GE208" i="5"/>
  <c r="HK208" i="5"/>
  <c r="IQ208" i="5"/>
  <c r="GB208" i="5"/>
  <c r="GR208" i="5"/>
  <c r="HX208" i="5"/>
  <c r="JD208" i="5"/>
  <c r="GC208" i="5"/>
  <c r="HY208" i="5"/>
  <c r="JE208" i="5"/>
  <c r="GL208" i="5"/>
  <c r="HR208" i="5"/>
  <c r="IX208" i="5"/>
  <c r="GI208" i="5"/>
  <c r="GY208" i="5"/>
  <c r="IU208" i="5"/>
  <c r="HL208" i="5"/>
  <c r="JH208" i="5"/>
  <c r="FY208" i="5"/>
  <c r="HE208" i="5"/>
  <c r="HU208" i="5"/>
  <c r="JA208" i="5"/>
  <c r="GX208" i="5"/>
  <c r="ID208" i="5"/>
  <c r="JJ208" i="5"/>
  <c r="GU208" i="5"/>
  <c r="IA208" i="5"/>
  <c r="JG208" i="5"/>
  <c r="HH208" i="5"/>
  <c r="IN208" i="5"/>
  <c r="FV208" i="5"/>
  <c r="GV208" i="5"/>
  <c r="FE208" i="5"/>
  <c r="FD209" i="5"/>
  <c r="FP209" i="5" l="1"/>
  <c r="GC209" i="5"/>
  <c r="GS209" i="5"/>
  <c r="HI209" i="5"/>
  <c r="HY209" i="5"/>
  <c r="IO209" i="5"/>
  <c r="JE209" i="5"/>
  <c r="FV209" i="5"/>
  <c r="GL209" i="5"/>
  <c r="HB209" i="5"/>
  <c r="HR209" i="5"/>
  <c r="IH209" i="5"/>
  <c r="IX209" i="5"/>
  <c r="FS209" i="5"/>
  <c r="GI209" i="5"/>
  <c r="GY209" i="5"/>
  <c r="HO209" i="5"/>
  <c r="IE209" i="5"/>
  <c r="IU209" i="5"/>
  <c r="JK209" i="5"/>
  <c r="GF209" i="5"/>
  <c r="GV209" i="5"/>
  <c r="HL209" i="5"/>
  <c r="IR209" i="5"/>
  <c r="GG209" i="5"/>
  <c r="GW209" i="5"/>
  <c r="HM209" i="5"/>
  <c r="IC209" i="5"/>
  <c r="IS209" i="5"/>
  <c r="JI209" i="5"/>
  <c r="FZ209" i="5"/>
  <c r="GP209" i="5"/>
  <c r="HF209" i="5"/>
  <c r="HV209" i="5"/>
  <c r="IL209" i="5"/>
  <c r="JB209" i="5"/>
  <c r="FW209" i="5"/>
  <c r="GM209" i="5"/>
  <c r="HC209" i="5"/>
  <c r="HS209" i="5"/>
  <c r="II209" i="5"/>
  <c r="IY209" i="5"/>
  <c r="FT209" i="5"/>
  <c r="GJ209" i="5"/>
  <c r="GZ209" i="5"/>
  <c r="HP209" i="5"/>
  <c r="IF209" i="5"/>
  <c r="IV209" i="5"/>
  <c r="JL209" i="5"/>
  <c r="FU209" i="5"/>
  <c r="GK209" i="5"/>
  <c r="HA209" i="5"/>
  <c r="HQ209" i="5"/>
  <c r="IG209" i="5"/>
  <c r="IW209" i="5"/>
  <c r="JM209" i="5"/>
  <c r="GD209" i="5"/>
  <c r="GT209" i="5"/>
  <c r="HJ209" i="5"/>
  <c r="HZ209" i="5"/>
  <c r="IP209" i="5"/>
  <c r="JF209" i="5"/>
  <c r="GA209" i="5"/>
  <c r="GQ209" i="5"/>
  <c r="HG209" i="5"/>
  <c r="HW209" i="5"/>
  <c r="IM209" i="5"/>
  <c r="JC209" i="5"/>
  <c r="FX209" i="5"/>
  <c r="GN209" i="5"/>
  <c r="HD209" i="5"/>
  <c r="HT209" i="5"/>
  <c r="IJ209" i="5"/>
  <c r="IZ209" i="5"/>
  <c r="FQ210" i="5"/>
  <c r="HU209" i="5"/>
  <c r="JA209" i="5"/>
  <c r="GH209" i="5"/>
  <c r="HN209" i="5"/>
  <c r="IT209" i="5"/>
  <c r="GE209" i="5"/>
  <c r="HK209" i="5"/>
  <c r="IQ209" i="5"/>
  <c r="JG209" i="5"/>
  <c r="GR209" i="5"/>
  <c r="HX209" i="5"/>
  <c r="JD209" i="5"/>
  <c r="IB209" i="5"/>
  <c r="JH209" i="5"/>
  <c r="FY209" i="5"/>
  <c r="GO209" i="5"/>
  <c r="HE209" i="5"/>
  <c r="IK209" i="5"/>
  <c r="FR209" i="5"/>
  <c r="GX209" i="5"/>
  <c r="ID209" i="5"/>
  <c r="JJ209" i="5"/>
  <c r="GU209" i="5"/>
  <c r="IA209" i="5"/>
  <c r="GB209" i="5"/>
  <c r="HH209" i="5"/>
  <c r="IN209" i="5"/>
  <c r="FE209" i="5"/>
  <c r="FD210" i="5"/>
  <c r="FP210" i="5" l="1"/>
  <c r="GC210" i="5"/>
  <c r="GS210" i="5"/>
  <c r="HI210" i="5"/>
  <c r="HY210" i="5"/>
  <c r="IO210" i="5"/>
  <c r="JE210" i="5"/>
  <c r="FV210" i="5"/>
  <c r="GL210" i="5"/>
  <c r="HB210" i="5"/>
  <c r="HR210" i="5"/>
  <c r="IH210" i="5"/>
  <c r="IX210" i="5"/>
  <c r="FS210" i="5"/>
  <c r="GI210" i="5"/>
  <c r="GY210" i="5"/>
  <c r="HO210" i="5"/>
  <c r="IE210" i="5"/>
  <c r="IU210" i="5"/>
  <c r="JK210" i="5"/>
  <c r="GF210" i="5"/>
  <c r="GV210" i="5"/>
  <c r="HL210" i="5"/>
  <c r="IB210" i="5"/>
  <c r="IR210" i="5"/>
  <c r="JH210" i="5"/>
  <c r="JB210" i="5"/>
  <c r="IY210" i="5"/>
  <c r="GJ210" i="5"/>
  <c r="HP210" i="5"/>
  <c r="IF210" i="5"/>
  <c r="JL210" i="5"/>
  <c r="GG210" i="5"/>
  <c r="GW210" i="5"/>
  <c r="HM210" i="5"/>
  <c r="IC210" i="5"/>
  <c r="IS210" i="5"/>
  <c r="JI210" i="5"/>
  <c r="FZ210" i="5"/>
  <c r="GP210" i="5"/>
  <c r="HF210" i="5"/>
  <c r="HV210" i="5"/>
  <c r="IL210" i="5"/>
  <c r="FW210" i="5"/>
  <c r="GM210" i="5"/>
  <c r="HC210" i="5"/>
  <c r="HS210" i="5"/>
  <c r="II210" i="5"/>
  <c r="FT210" i="5"/>
  <c r="GZ210" i="5"/>
  <c r="IV210" i="5"/>
  <c r="FU210" i="5"/>
  <c r="GK210" i="5"/>
  <c r="HA210" i="5"/>
  <c r="HQ210" i="5"/>
  <c r="IG210" i="5"/>
  <c r="IW210" i="5"/>
  <c r="JM210" i="5"/>
  <c r="GD210" i="5"/>
  <c r="GT210" i="5"/>
  <c r="HJ210" i="5"/>
  <c r="HZ210" i="5"/>
  <c r="IP210" i="5"/>
  <c r="JF210" i="5"/>
  <c r="GA210" i="5"/>
  <c r="GQ210" i="5"/>
  <c r="HG210" i="5"/>
  <c r="HW210" i="5"/>
  <c r="IM210" i="5"/>
  <c r="JC210" i="5"/>
  <c r="FX210" i="5"/>
  <c r="GN210" i="5"/>
  <c r="HD210" i="5"/>
  <c r="HT210" i="5"/>
  <c r="IJ210" i="5"/>
  <c r="IZ210" i="5"/>
  <c r="FQ211" i="5"/>
  <c r="FY210" i="5"/>
  <c r="GO210" i="5"/>
  <c r="HE210" i="5"/>
  <c r="HU210" i="5"/>
  <c r="IK210" i="5"/>
  <c r="JA210" i="5"/>
  <c r="FR210" i="5"/>
  <c r="GH210" i="5"/>
  <c r="GX210" i="5"/>
  <c r="HN210" i="5"/>
  <c r="ID210" i="5"/>
  <c r="IT210" i="5"/>
  <c r="JJ210" i="5"/>
  <c r="GE210" i="5"/>
  <c r="GU210" i="5"/>
  <c r="HK210" i="5"/>
  <c r="IA210" i="5"/>
  <c r="IQ210" i="5"/>
  <c r="JG210" i="5"/>
  <c r="GB210" i="5"/>
  <c r="GR210" i="5"/>
  <c r="HH210" i="5"/>
  <c r="HX210" i="5"/>
  <c r="IN210" i="5"/>
  <c r="JD210" i="5"/>
  <c r="FE210" i="5"/>
  <c r="FD211" i="5"/>
  <c r="FP211" i="5" l="1"/>
  <c r="JE211" i="5"/>
  <c r="IX211" i="5"/>
  <c r="HO211" i="5"/>
  <c r="IU211" i="5"/>
  <c r="GV211" i="5"/>
  <c r="IB211" i="5"/>
  <c r="JH211" i="5"/>
  <c r="IV211" i="5"/>
  <c r="HT211" i="5"/>
  <c r="FQ212" i="5"/>
  <c r="GG211" i="5"/>
  <c r="GW211" i="5"/>
  <c r="HM211" i="5"/>
  <c r="IC211" i="5"/>
  <c r="IS211" i="5"/>
  <c r="JI211" i="5"/>
  <c r="FZ211" i="5"/>
  <c r="GP211" i="5"/>
  <c r="HF211" i="5"/>
  <c r="HV211" i="5"/>
  <c r="IL211" i="5"/>
  <c r="JB211" i="5"/>
  <c r="FW211" i="5"/>
  <c r="GM211" i="5"/>
  <c r="HC211" i="5"/>
  <c r="HS211" i="5"/>
  <c r="II211" i="5"/>
  <c r="IY211" i="5"/>
  <c r="FT211" i="5"/>
  <c r="GJ211" i="5"/>
  <c r="GZ211" i="5"/>
  <c r="HP211" i="5"/>
  <c r="IF211" i="5"/>
  <c r="JL211" i="5"/>
  <c r="IJ211" i="5"/>
  <c r="FU211" i="5"/>
  <c r="GK211" i="5"/>
  <c r="HA211" i="5"/>
  <c r="HQ211" i="5"/>
  <c r="IG211" i="5"/>
  <c r="IW211" i="5"/>
  <c r="JM211" i="5"/>
  <c r="GD211" i="5"/>
  <c r="GT211" i="5"/>
  <c r="HJ211" i="5"/>
  <c r="HZ211" i="5"/>
  <c r="IP211" i="5"/>
  <c r="JF211" i="5"/>
  <c r="GA211" i="5"/>
  <c r="GQ211" i="5"/>
  <c r="HG211" i="5"/>
  <c r="HW211" i="5"/>
  <c r="IM211" i="5"/>
  <c r="JC211" i="5"/>
  <c r="FX211" i="5"/>
  <c r="GN211" i="5"/>
  <c r="HD211" i="5"/>
  <c r="IZ211" i="5"/>
  <c r="FY211" i="5"/>
  <c r="GO211" i="5"/>
  <c r="HE211" i="5"/>
  <c r="HU211" i="5"/>
  <c r="IK211" i="5"/>
  <c r="JA211" i="5"/>
  <c r="FR211" i="5"/>
  <c r="GH211" i="5"/>
  <c r="GX211" i="5"/>
  <c r="HN211" i="5"/>
  <c r="ID211" i="5"/>
  <c r="IT211" i="5"/>
  <c r="JJ211" i="5"/>
  <c r="GE211" i="5"/>
  <c r="GU211" i="5"/>
  <c r="HK211" i="5"/>
  <c r="IA211" i="5"/>
  <c r="IQ211" i="5"/>
  <c r="JG211" i="5"/>
  <c r="GB211" i="5"/>
  <c r="GR211" i="5"/>
  <c r="HH211" i="5"/>
  <c r="HX211" i="5"/>
  <c r="IN211" i="5"/>
  <c r="JD211" i="5"/>
  <c r="GC211" i="5"/>
  <c r="GS211" i="5"/>
  <c r="HI211" i="5"/>
  <c r="HY211" i="5"/>
  <c r="IO211" i="5"/>
  <c r="FV211" i="5"/>
  <c r="GL211" i="5"/>
  <c r="HB211" i="5"/>
  <c r="HR211" i="5"/>
  <c r="IH211" i="5"/>
  <c r="FS211" i="5"/>
  <c r="GI211" i="5"/>
  <c r="GY211" i="5"/>
  <c r="IE211" i="5"/>
  <c r="JK211" i="5"/>
  <c r="GF211" i="5"/>
  <c r="HL211" i="5"/>
  <c r="IR211" i="5"/>
  <c r="FE211" i="5"/>
  <c r="FD212" i="5"/>
  <c r="FP212" i="5" l="1"/>
  <c r="GC212" i="5"/>
  <c r="GS212" i="5"/>
  <c r="HI212" i="5"/>
  <c r="HY212" i="5"/>
  <c r="IO212" i="5"/>
  <c r="JE212" i="5"/>
  <c r="FV212" i="5"/>
  <c r="GL212" i="5"/>
  <c r="HB212" i="5"/>
  <c r="HR212" i="5"/>
  <c r="IH212" i="5"/>
  <c r="IX212" i="5"/>
  <c r="FS212" i="5"/>
  <c r="GI212" i="5"/>
  <c r="GY212" i="5"/>
  <c r="HO212" i="5"/>
  <c r="IE212" i="5"/>
  <c r="IU212" i="5"/>
  <c r="JK212" i="5"/>
  <c r="GF212" i="5"/>
  <c r="GV212" i="5"/>
  <c r="HL212" i="5"/>
  <c r="IB212" i="5"/>
  <c r="IR212" i="5"/>
  <c r="JH212" i="5"/>
  <c r="GG212" i="5"/>
  <c r="GW212" i="5"/>
  <c r="HM212" i="5"/>
  <c r="IC212" i="5"/>
  <c r="IS212" i="5"/>
  <c r="JI212" i="5"/>
  <c r="FZ212" i="5"/>
  <c r="GP212" i="5"/>
  <c r="HF212" i="5"/>
  <c r="HV212" i="5"/>
  <c r="IL212" i="5"/>
  <c r="JB212" i="5"/>
  <c r="FW212" i="5"/>
  <c r="GM212" i="5"/>
  <c r="HC212" i="5"/>
  <c r="HS212" i="5"/>
  <c r="II212" i="5"/>
  <c r="IY212" i="5"/>
  <c r="FT212" i="5"/>
  <c r="GJ212" i="5"/>
  <c r="GZ212" i="5"/>
  <c r="HP212" i="5"/>
  <c r="IF212" i="5"/>
  <c r="IV212" i="5"/>
  <c r="JL212" i="5"/>
  <c r="GR212" i="5"/>
  <c r="JD212" i="5"/>
  <c r="FU212" i="5"/>
  <c r="GK212" i="5"/>
  <c r="HA212" i="5"/>
  <c r="HQ212" i="5"/>
  <c r="IG212" i="5"/>
  <c r="IW212" i="5"/>
  <c r="JM212" i="5"/>
  <c r="GD212" i="5"/>
  <c r="GT212" i="5"/>
  <c r="HJ212" i="5"/>
  <c r="HZ212" i="5"/>
  <c r="IP212" i="5"/>
  <c r="JF212" i="5"/>
  <c r="GA212" i="5"/>
  <c r="GQ212" i="5"/>
  <c r="HG212" i="5"/>
  <c r="HW212" i="5"/>
  <c r="IM212" i="5"/>
  <c r="JC212" i="5"/>
  <c r="FX212" i="5"/>
  <c r="GN212" i="5"/>
  <c r="HD212" i="5"/>
  <c r="HT212" i="5"/>
  <c r="IJ212" i="5"/>
  <c r="IZ212" i="5"/>
  <c r="FQ213" i="5"/>
  <c r="IT212" i="5"/>
  <c r="JG212" i="5"/>
  <c r="HX212" i="5"/>
  <c r="FY212" i="5"/>
  <c r="GO212" i="5"/>
  <c r="HE212" i="5"/>
  <c r="HU212" i="5"/>
  <c r="IK212" i="5"/>
  <c r="JA212" i="5"/>
  <c r="FR212" i="5"/>
  <c r="GH212" i="5"/>
  <c r="GX212" i="5"/>
  <c r="HN212" i="5"/>
  <c r="ID212" i="5"/>
  <c r="JJ212" i="5"/>
  <c r="GE212" i="5"/>
  <c r="GU212" i="5"/>
  <c r="HK212" i="5"/>
  <c r="IA212" i="5"/>
  <c r="IQ212" i="5"/>
  <c r="GB212" i="5"/>
  <c r="HH212" i="5"/>
  <c r="IN212" i="5"/>
  <c r="FE212" i="5"/>
  <c r="FD213" i="5"/>
  <c r="FP213" i="5" l="1"/>
  <c r="GC213" i="5"/>
  <c r="GS213" i="5"/>
  <c r="HI213" i="5"/>
  <c r="HY213" i="5"/>
  <c r="IO213" i="5"/>
  <c r="JE213" i="5"/>
  <c r="FV213" i="5"/>
  <c r="GL213" i="5"/>
  <c r="HB213" i="5"/>
  <c r="HR213" i="5"/>
  <c r="IH213" i="5"/>
  <c r="IX213" i="5"/>
  <c r="FS213" i="5"/>
  <c r="GI213" i="5"/>
  <c r="GY213" i="5"/>
  <c r="HO213" i="5"/>
  <c r="IE213" i="5"/>
  <c r="IU213" i="5"/>
  <c r="JK213" i="5"/>
  <c r="GF213" i="5"/>
  <c r="GV213" i="5"/>
  <c r="HL213" i="5"/>
  <c r="IB213" i="5"/>
  <c r="IR213" i="5"/>
  <c r="JH213" i="5"/>
  <c r="GG213" i="5"/>
  <c r="GW213" i="5"/>
  <c r="HM213" i="5"/>
  <c r="IC213" i="5"/>
  <c r="IS213" i="5"/>
  <c r="JI213" i="5"/>
  <c r="FZ213" i="5"/>
  <c r="GP213" i="5"/>
  <c r="HF213" i="5"/>
  <c r="HV213" i="5"/>
  <c r="IL213" i="5"/>
  <c r="JB213" i="5"/>
  <c r="FW213" i="5"/>
  <c r="GM213" i="5"/>
  <c r="HS213" i="5"/>
  <c r="II213" i="5"/>
  <c r="IY213" i="5"/>
  <c r="FT213" i="5"/>
  <c r="GJ213" i="5"/>
  <c r="HP213" i="5"/>
  <c r="IF213" i="5"/>
  <c r="JL213" i="5"/>
  <c r="FU213" i="5"/>
  <c r="GK213" i="5"/>
  <c r="HA213" i="5"/>
  <c r="HQ213" i="5"/>
  <c r="IG213" i="5"/>
  <c r="IW213" i="5"/>
  <c r="JM213" i="5"/>
  <c r="GD213" i="5"/>
  <c r="GT213" i="5"/>
  <c r="HJ213" i="5"/>
  <c r="HZ213" i="5"/>
  <c r="IP213" i="5"/>
  <c r="JF213" i="5"/>
  <c r="GA213" i="5"/>
  <c r="GQ213" i="5"/>
  <c r="HG213" i="5"/>
  <c r="HW213" i="5"/>
  <c r="IM213" i="5"/>
  <c r="JC213" i="5"/>
  <c r="FX213" i="5"/>
  <c r="GN213" i="5"/>
  <c r="HD213" i="5"/>
  <c r="HT213" i="5"/>
  <c r="IJ213" i="5"/>
  <c r="IZ213" i="5"/>
  <c r="FQ214" i="5"/>
  <c r="FY213" i="5"/>
  <c r="GO213" i="5"/>
  <c r="HE213" i="5"/>
  <c r="HU213" i="5"/>
  <c r="IK213" i="5"/>
  <c r="JA213" i="5"/>
  <c r="FR213" i="5"/>
  <c r="GH213" i="5"/>
  <c r="GX213" i="5"/>
  <c r="HN213" i="5"/>
  <c r="ID213" i="5"/>
  <c r="IT213" i="5"/>
  <c r="JJ213" i="5"/>
  <c r="GE213" i="5"/>
  <c r="GU213" i="5"/>
  <c r="HK213" i="5"/>
  <c r="IA213" i="5"/>
  <c r="IQ213" i="5"/>
  <c r="JG213" i="5"/>
  <c r="GB213" i="5"/>
  <c r="GR213" i="5"/>
  <c r="HH213" i="5"/>
  <c r="HX213" i="5"/>
  <c r="IN213" i="5"/>
  <c r="JD213" i="5"/>
  <c r="HC213" i="5"/>
  <c r="GZ213" i="5"/>
  <c r="IV213" i="5"/>
  <c r="FE213" i="5"/>
  <c r="FD214" i="5"/>
  <c r="FP214" i="5" l="1"/>
  <c r="GC214" i="5"/>
  <c r="HI214" i="5"/>
  <c r="JE214" i="5"/>
  <c r="HR214" i="5"/>
  <c r="IX214" i="5"/>
  <c r="GY214" i="5"/>
  <c r="IE214" i="5"/>
  <c r="JK214" i="5"/>
  <c r="GV214" i="5"/>
  <c r="IB214" i="5"/>
  <c r="JH214" i="5"/>
  <c r="IY214" i="5"/>
  <c r="IF214" i="5"/>
  <c r="IM214" i="5"/>
  <c r="HT214" i="5"/>
  <c r="GG214" i="5"/>
  <c r="GW214" i="5"/>
  <c r="HM214" i="5"/>
  <c r="IC214" i="5"/>
  <c r="IS214" i="5"/>
  <c r="JI214" i="5"/>
  <c r="FZ214" i="5"/>
  <c r="GP214" i="5"/>
  <c r="HF214" i="5"/>
  <c r="HV214" i="5"/>
  <c r="IL214" i="5"/>
  <c r="JB214" i="5"/>
  <c r="FW214" i="5"/>
  <c r="GM214" i="5"/>
  <c r="HC214" i="5"/>
  <c r="HS214" i="5"/>
  <c r="II214" i="5"/>
  <c r="FT214" i="5"/>
  <c r="GJ214" i="5"/>
  <c r="GZ214" i="5"/>
  <c r="HP214" i="5"/>
  <c r="IV214" i="5"/>
  <c r="JL214" i="5"/>
  <c r="FX214" i="5"/>
  <c r="IJ214" i="5"/>
  <c r="FU214" i="5"/>
  <c r="GK214" i="5"/>
  <c r="HA214" i="5"/>
  <c r="HQ214" i="5"/>
  <c r="IG214" i="5"/>
  <c r="IW214" i="5"/>
  <c r="JM214" i="5"/>
  <c r="GD214" i="5"/>
  <c r="GT214" i="5"/>
  <c r="HJ214" i="5"/>
  <c r="HZ214" i="5"/>
  <c r="IP214" i="5"/>
  <c r="JF214" i="5"/>
  <c r="GA214" i="5"/>
  <c r="GQ214" i="5"/>
  <c r="HG214" i="5"/>
  <c r="HW214" i="5"/>
  <c r="JC214" i="5"/>
  <c r="HD214" i="5"/>
  <c r="IZ214" i="5"/>
  <c r="FY214" i="5"/>
  <c r="GO214" i="5"/>
  <c r="HE214" i="5"/>
  <c r="HU214" i="5"/>
  <c r="IK214" i="5"/>
  <c r="JA214" i="5"/>
  <c r="FR214" i="5"/>
  <c r="GH214" i="5"/>
  <c r="GX214" i="5"/>
  <c r="HN214" i="5"/>
  <c r="ID214" i="5"/>
  <c r="IT214" i="5"/>
  <c r="JJ214" i="5"/>
  <c r="GE214" i="5"/>
  <c r="GU214" i="5"/>
  <c r="HK214" i="5"/>
  <c r="IA214" i="5"/>
  <c r="IQ214" i="5"/>
  <c r="JG214" i="5"/>
  <c r="GB214" i="5"/>
  <c r="GR214" i="5"/>
  <c r="HH214" i="5"/>
  <c r="HX214" i="5"/>
  <c r="IN214" i="5"/>
  <c r="JD214" i="5"/>
  <c r="GS214" i="5"/>
  <c r="HY214" i="5"/>
  <c r="IO214" i="5"/>
  <c r="FV214" i="5"/>
  <c r="GL214" i="5"/>
  <c r="HB214" i="5"/>
  <c r="IH214" i="5"/>
  <c r="FS214" i="5"/>
  <c r="GI214" i="5"/>
  <c r="HO214" i="5"/>
  <c r="IU214" i="5"/>
  <c r="GF214" i="5"/>
  <c r="HL214" i="5"/>
  <c r="IR214" i="5"/>
  <c r="GN214" i="5"/>
  <c r="FQ215" i="5"/>
  <c r="FE214" i="5"/>
  <c r="FD215" i="5"/>
  <c r="FP215" i="5" l="1"/>
  <c r="GC215" i="5"/>
  <c r="HI215" i="5"/>
  <c r="HY215" i="5"/>
  <c r="IO215" i="5"/>
  <c r="JE215" i="5"/>
  <c r="FV215" i="5"/>
  <c r="HB215" i="5"/>
  <c r="IH215" i="5"/>
  <c r="FS215" i="5"/>
  <c r="GY215" i="5"/>
  <c r="IE215" i="5"/>
  <c r="JK215" i="5"/>
  <c r="GV215" i="5"/>
  <c r="IR215" i="5"/>
  <c r="GG215" i="5"/>
  <c r="GW215" i="5"/>
  <c r="HM215" i="5"/>
  <c r="IC215" i="5"/>
  <c r="IS215" i="5"/>
  <c r="JI215" i="5"/>
  <c r="FZ215" i="5"/>
  <c r="GP215" i="5"/>
  <c r="HF215" i="5"/>
  <c r="HV215" i="5"/>
  <c r="IL215" i="5"/>
  <c r="JB215" i="5"/>
  <c r="FW215" i="5"/>
  <c r="GM215" i="5"/>
  <c r="HC215" i="5"/>
  <c r="HS215" i="5"/>
  <c r="II215" i="5"/>
  <c r="IY215" i="5"/>
  <c r="FT215" i="5"/>
  <c r="GJ215" i="5"/>
  <c r="GZ215" i="5"/>
  <c r="HP215" i="5"/>
  <c r="IF215" i="5"/>
  <c r="IV215" i="5"/>
  <c r="JL215" i="5"/>
  <c r="FU215" i="5"/>
  <c r="GK215" i="5"/>
  <c r="HA215" i="5"/>
  <c r="HQ215" i="5"/>
  <c r="IG215" i="5"/>
  <c r="IW215" i="5"/>
  <c r="JM215" i="5"/>
  <c r="GD215" i="5"/>
  <c r="GT215" i="5"/>
  <c r="HJ215" i="5"/>
  <c r="HZ215" i="5"/>
  <c r="IP215" i="5"/>
  <c r="JF215" i="5"/>
  <c r="GA215" i="5"/>
  <c r="GQ215" i="5"/>
  <c r="HG215" i="5"/>
  <c r="HW215" i="5"/>
  <c r="IM215" i="5"/>
  <c r="JC215" i="5"/>
  <c r="FX215" i="5"/>
  <c r="GN215" i="5"/>
  <c r="HD215" i="5"/>
  <c r="HT215" i="5"/>
  <c r="IJ215" i="5"/>
  <c r="IZ215" i="5"/>
  <c r="FQ216" i="5"/>
  <c r="FY215" i="5"/>
  <c r="GO215" i="5"/>
  <c r="HE215" i="5"/>
  <c r="HU215" i="5"/>
  <c r="IK215" i="5"/>
  <c r="JA215" i="5"/>
  <c r="FR215" i="5"/>
  <c r="GH215" i="5"/>
  <c r="GX215" i="5"/>
  <c r="HN215" i="5"/>
  <c r="ID215" i="5"/>
  <c r="IT215" i="5"/>
  <c r="JJ215" i="5"/>
  <c r="GE215" i="5"/>
  <c r="GU215" i="5"/>
  <c r="HK215" i="5"/>
  <c r="IA215" i="5"/>
  <c r="IQ215" i="5"/>
  <c r="JG215" i="5"/>
  <c r="GB215" i="5"/>
  <c r="GR215" i="5"/>
  <c r="HH215" i="5"/>
  <c r="HX215" i="5"/>
  <c r="IN215" i="5"/>
  <c r="JD215" i="5"/>
  <c r="GS215" i="5"/>
  <c r="GL215" i="5"/>
  <c r="HR215" i="5"/>
  <c r="IX215" i="5"/>
  <c r="GI215" i="5"/>
  <c r="HO215" i="5"/>
  <c r="IU215" i="5"/>
  <c r="GF215" i="5"/>
  <c r="HL215" i="5"/>
  <c r="IB215" i="5"/>
  <c r="JH215" i="5"/>
  <c r="FE215" i="5"/>
  <c r="FD216" i="5"/>
  <c r="FP216" i="5" l="1"/>
  <c r="GG216" i="5"/>
  <c r="GW216" i="5"/>
  <c r="HM216" i="5"/>
  <c r="IC216" i="5"/>
  <c r="IS216" i="5"/>
  <c r="JI216" i="5"/>
  <c r="FZ216" i="5"/>
  <c r="GP216" i="5"/>
  <c r="HF216" i="5"/>
  <c r="HV216" i="5"/>
  <c r="IL216" i="5"/>
  <c r="JB216" i="5"/>
  <c r="FW216" i="5"/>
  <c r="GM216" i="5"/>
  <c r="HC216" i="5"/>
  <c r="HS216" i="5"/>
  <c r="II216" i="5"/>
  <c r="IY216" i="5"/>
  <c r="FT216" i="5"/>
  <c r="GJ216" i="5"/>
  <c r="GZ216" i="5"/>
  <c r="HP216" i="5"/>
  <c r="IF216" i="5"/>
  <c r="IV216" i="5"/>
  <c r="JL216" i="5"/>
  <c r="GS216" i="5"/>
  <c r="IO216" i="5"/>
  <c r="FV216" i="5"/>
  <c r="HR216" i="5"/>
  <c r="IX216" i="5"/>
  <c r="GI216" i="5"/>
  <c r="IE216" i="5"/>
  <c r="JK216" i="5"/>
  <c r="HL216" i="5"/>
  <c r="JH216" i="5"/>
  <c r="FU216" i="5"/>
  <c r="GK216" i="5"/>
  <c r="HA216" i="5"/>
  <c r="HQ216" i="5"/>
  <c r="IG216" i="5"/>
  <c r="IW216" i="5"/>
  <c r="JM216" i="5"/>
  <c r="GD216" i="5"/>
  <c r="GT216" i="5"/>
  <c r="HJ216" i="5"/>
  <c r="HZ216" i="5"/>
  <c r="IP216" i="5"/>
  <c r="JF216" i="5"/>
  <c r="GA216" i="5"/>
  <c r="GQ216" i="5"/>
  <c r="HG216" i="5"/>
  <c r="HW216" i="5"/>
  <c r="IM216" i="5"/>
  <c r="JC216" i="5"/>
  <c r="FX216" i="5"/>
  <c r="GN216" i="5"/>
  <c r="HD216" i="5"/>
  <c r="HT216" i="5"/>
  <c r="IJ216" i="5"/>
  <c r="IZ216" i="5"/>
  <c r="FQ217" i="5"/>
  <c r="HB216" i="5"/>
  <c r="HO216" i="5"/>
  <c r="GF216" i="5"/>
  <c r="IR216" i="5"/>
  <c r="FY216" i="5"/>
  <c r="GO216" i="5"/>
  <c r="HE216" i="5"/>
  <c r="HU216" i="5"/>
  <c r="IK216" i="5"/>
  <c r="JA216" i="5"/>
  <c r="FR216" i="5"/>
  <c r="GH216" i="5"/>
  <c r="GX216" i="5"/>
  <c r="HN216" i="5"/>
  <c r="ID216" i="5"/>
  <c r="IT216" i="5"/>
  <c r="JJ216" i="5"/>
  <c r="GE216" i="5"/>
  <c r="GU216" i="5"/>
  <c r="HK216" i="5"/>
  <c r="IA216" i="5"/>
  <c r="IQ216" i="5"/>
  <c r="JG216" i="5"/>
  <c r="GB216" i="5"/>
  <c r="GR216" i="5"/>
  <c r="HH216" i="5"/>
  <c r="HX216" i="5"/>
  <c r="IN216" i="5"/>
  <c r="JD216" i="5"/>
  <c r="GC216" i="5"/>
  <c r="HI216" i="5"/>
  <c r="HY216" i="5"/>
  <c r="JE216" i="5"/>
  <c r="GL216" i="5"/>
  <c r="IH216" i="5"/>
  <c r="FS216" i="5"/>
  <c r="GY216" i="5"/>
  <c r="IU216" i="5"/>
  <c r="GV216" i="5"/>
  <c r="IB216" i="5"/>
  <c r="FE216" i="5"/>
  <c r="FD217" i="5"/>
  <c r="FP217" i="5" l="1"/>
  <c r="GC217" i="5"/>
  <c r="GS217" i="5"/>
  <c r="HI217" i="5"/>
  <c r="HY217" i="5"/>
  <c r="IO217" i="5"/>
  <c r="JE217" i="5"/>
  <c r="FV217" i="5"/>
  <c r="GL217" i="5"/>
  <c r="HB217" i="5"/>
  <c r="HR217" i="5"/>
  <c r="IH217" i="5"/>
  <c r="IX217" i="5"/>
  <c r="FS217" i="5"/>
  <c r="GI217" i="5"/>
  <c r="GY217" i="5"/>
  <c r="HO217" i="5"/>
  <c r="IE217" i="5"/>
  <c r="IU217" i="5"/>
  <c r="JK217" i="5"/>
  <c r="GF217" i="5"/>
  <c r="GV217" i="5"/>
  <c r="HL217" i="5"/>
  <c r="IB217" i="5"/>
  <c r="IR217" i="5"/>
  <c r="JH217" i="5"/>
  <c r="FY217" i="5"/>
  <c r="GO217" i="5"/>
  <c r="HE217" i="5"/>
  <c r="HU217" i="5"/>
  <c r="IK217" i="5"/>
  <c r="JA217" i="5"/>
  <c r="GX217" i="5"/>
  <c r="HN217" i="5"/>
  <c r="ID217" i="5"/>
  <c r="GE217" i="5"/>
  <c r="GU217" i="5"/>
  <c r="IQ217" i="5"/>
  <c r="GB217" i="5"/>
  <c r="HH217" i="5"/>
  <c r="JD217" i="5"/>
  <c r="GG217" i="5"/>
  <c r="GW217" i="5"/>
  <c r="HM217" i="5"/>
  <c r="IC217" i="5"/>
  <c r="IS217" i="5"/>
  <c r="JI217" i="5"/>
  <c r="FZ217" i="5"/>
  <c r="GP217" i="5"/>
  <c r="HF217" i="5"/>
  <c r="HV217" i="5"/>
  <c r="IL217" i="5"/>
  <c r="JB217" i="5"/>
  <c r="FW217" i="5"/>
  <c r="GM217" i="5"/>
  <c r="HC217" i="5"/>
  <c r="HS217" i="5"/>
  <c r="II217" i="5"/>
  <c r="IY217" i="5"/>
  <c r="FT217" i="5"/>
  <c r="GJ217" i="5"/>
  <c r="GZ217" i="5"/>
  <c r="HP217" i="5"/>
  <c r="IF217" i="5"/>
  <c r="IV217" i="5"/>
  <c r="JL217" i="5"/>
  <c r="FR217" i="5"/>
  <c r="IT217" i="5"/>
  <c r="HK217" i="5"/>
  <c r="JG217" i="5"/>
  <c r="HX217" i="5"/>
  <c r="FU217" i="5"/>
  <c r="GK217" i="5"/>
  <c r="HA217" i="5"/>
  <c r="HQ217" i="5"/>
  <c r="IG217" i="5"/>
  <c r="IW217" i="5"/>
  <c r="JM217" i="5"/>
  <c r="GD217" i="5"/>
  <c r="GT217" i="5"/>
  <c r="HJ217" i="5"/>
  <c r="HZ217" i="5"/>
  <c r="IP217" i="5"/>
  <c r="JF217" i="5"/>
  <c r="GA217" i="5"/>
  <c r="GQ217" i="5"/>
  <c r="HG217" i="5"/>
  <c r="HW217" i="5"/>
  <c r="IM217" i="5"/>
  <c r="JC217" i="5"/>
  <c r="FX217" i="5"/>
  <c r="GN217" i="5"/>
  <c r="HD217" i="5"/>
  <c r="HT217" i="5"/>
  <c r="IJ217" i="5"/>
  <c r="IZ217" i="5"/>
  <c r="FQ218" i="5"/>
  <c r="GH217" i="5"/>
  <c r="JJ217" i="5"/>
  <c r="IA217" i="5"/>
  <c r="GR217" i="5"/>
  <c r="IN217" i="5"/>
  <c r="FE217" i="5"/>
  <c r="FD218" i="5"/>
  <c r="FP218" i="5" l="1"/>
  <c r="GC218" i="5"/>
  <c r="GS218" i="5"/>
  <c r="HI218" i="5"/>
  <c r="HY218" i="5"/>
  <c r="IO218" i="5"/>
  <c r="JE218" i="5"/>
  <c r="FV218" i="5"/>
  <c r="GL218" i="5"/>
  <c r="HB218" i="5"/>
  <c r="HR218" i="5"/>
  <c r="IH218" i="5"/>
  <c r="IX218" i="5"/>
  <c r="FS218" i="5"/>
  <c r="GI218" i="5"/>
  <c r="GY218" i="5"/>
  <c r="HO218" i="5"/>
  <c r="IE218" i="5"/>
  <c r="IU218" i="5"/>
  <c r="JK218" i="5"/>
  <c r="GF218" i="5"/>
  <c r="GV218" i="5"/>
  <c r="HL218" i="5"/>
  <c r="IB218" i="5"/>
  <c r="IR218" i="5"/>
  <c r="JH218" i="5"/>
  <c r="HU218" i="5"/>
  <c r="GX218" i="5"/>
  <c r="JJ218" i="5"/>
  <c r="HK218" i="5"/>
  <c r="GR218" i="5"/>
  <c r="IN218" i="5"/>
  <c r="GG218" i="5"/>
  <c r="GW218" i="5"/>
  <c r="HM218" i="5"/>
  <c r="IC218" i="5"/>
  <c r="IS218" i="5"/>
  <c r="JI218" i="5"/>
  <c r="FZ218" i="5"/>
  <c r="GP218" i="5"/>
  <c r="HF218" i="5"/>
  <c r="HV218" i="5"/>
  <c r="IL218" i="5"/>
  <c r="JB218" i="5"/>
  <c r="FW218" i="5"/>
  <c r="GM218" i="5"/>
  <c r="HC218" i="5"/>
  <c r="HS218" i="5"/>
  <c r="II218" i="5"/>
  <c r="IY218" i="5"/>
  <c r="FT218" i="5"/>
  <c r="GJ218" i="5"/>
  <c r="GZ218" i="5"/>
  <c r="HP218" i="5"/>
  <c r="IF218" i="5"/>
  <c r="IV218" i="5"/>
  <c r="JL218" i="5"/>
  <c r="GH218" i="5"/>
  <c r="GE218" i="5"/>
  <c r="IQ218" i="5"/>
  <c r="JG218" i="5"/>
  <c r="HH218" i="5"/>
  <c r="JD218" i="5"/>
  <c r="FU218" i="5"/>
  <c r="GK218" i="5"/>
  <c r="HA218" i="5"/>
  <c r="HQ218" i="5"/>
  <c r="IG218" i="5"/>
  <c r="IW218" i="5"/>
  <c r="JM218" i="5"/>
  <c r="GD218" i="5"/>
  <c r="GT218" i="5"/>
  <c r="HJ218" i="5"/>
  <c r="HZ218" i="5"/>
  <c r="IP218" i="5"/>
  <c r="JF218" i="5"/>
  <c r="GA218" i="5"/>
  <c r="GQ218" i="5"/>
  <c r="HG218" i="5"/>
  <c r="HW218" i="5"/>
  <c r="IM218" i="5"/>
  <c r="JC218" i="5"/>
  <c r="FX218" i="5"/>
  <c r="GN218" i="5"/>
  <c r="HD218" i="5"/>
  <c r="HT218" i="5"/>
  <c r="IJ218" i="5"/>
  <c r="IZ218" i="5"/>
  <c r="FQ219" i="5"/>
  <c r="FY218" i="5"/>
  <c r="GO218" i="5"/>
  <c r="HE218" i="5"/>
  <c r="IK218" i="5"/>
  <c r="JA218" i="5"/>
  <c r="FR218" i="5"/>
  <c r="HN218" i="5"/>
  <c r="ID218" i="5"/>
  <c r="IT218" i="5"/>
  <c r="GU218" i="5"/>
  <c r="IA218" i="5"/>
  <c r="GB218" i="5"/>
  <c r="HX218" i="5"/>
  <c r="FE218" i="5"/>
  <c r="FD219" i="5"/>
  <c r="FP219" i="5" l="1"/>
  <c r="GC219" i="5"/>
  <c r="GS219" i="5"/>
  <c r="HI219" i="5"/>
  <c r="HY219" i="5"/>
  <c r="IO219" i="5"/>
  <c r="JE219" i="5"/>
  <c r="FV219" i="5"/>
  <c r="GL219" i="5"/>
  <c r="HB219" i="5"/>
  <c r="HR219" i="5"/>
  <c r="IH219" i="5"/>
  <c r="IX219" i="5"/>
  <c r="FS219" i="5"/>
  <c r="GI219" i="5"/>
  <c r="GY219" i="5"/>
  <c r="HO219" i="5"/>
  <c r="IE219" i="5"/>
  <c r="IU219" i="5"/>
  <c r="JK219" i="5"/>
  <c r="GF219" i="5"/>
  <c r="GV219" i="5"/>
  <c r="HL219" i="5"/>
  <c r="IB219" i="5"/>
  <c r="IR219" i="5"/>
  <c r="JH219" i="5"/>
  <c r="FY219" i="5"/>
  <c r="GO219" i="5"/>
  <c r="HU219" i="5"/>
  <c r="IK219" i="5"/>
  <c r="GH219" i="5"/>
  <c r="HN219" i="5"/>
  <c r="JJ219" i="5"/>
  <c r="HK219" i="5"/>
  <c r="JG219" i="5"/>
  <c r="HH219" i="5"/>
  <c r="IN219" i="5"/>
  <c r="GG219" i="5"/>
  <c r="GW219" i="5"/>
  <c r="HM219" i="5"/>
  <c r="IC219" i="5"/>
  <c r="IS219" i="5"/>
  <c r="JI219" i="5"/>
  <c r="FZ219" i="5"/>
  <c r="GP219" i="5"/>
  <c r="HF219" i="5"/>
  <c r="HV219" i="5"/>
  <c r="IL219" i="5"/>
  <c r="JB219" i="5"/>
  <c r="FW219" i="5"/>
  <c r="GM219" i="5"/>
  <c r="HC219" i="5"/>
  <c r="HS219" i="5"/>
  <c r="II219" i="5"/>
  <c r="IY219" i="5"/>
  <c r="FT219" i="5"/>
  <c r="GJ219" i="5"/>
  <c r="GZ219" i="5"/>
  <c r="HP219" i="5"/>
  <c r="IF219" i="5"/>
  <c r="IV219" i="5"/>
  <c r="JL219" i="5"/>
  <c r="HE219" i="5"/>
  <c r="FR219" i="5"/>
  <c r="GX219" i="5"/>
  <c r="IT219" i="5"/>
  <c r="GU219" i="5"/>
  <c r="IQ219" i="5"/>
  <c r="GR219" i="5"/>
  <c r="JD219" i="5"/>
  <c r="FU219" i="5"/>
  <c r="GK219" i="5"/>
  <c r="HA219" i="5"/>
  <c r="HQ219" i="5"/>
  <c r="IG219" i="5"/>
  <c r="IW219" i="5"/>
  <c r="JM219" i="5"/>
  <c r="GD219" i="5"/>
  <c r="GT219" i="5"/>
  <c r="HJ219" i="5"/>
  <c r="HZ219" i="5"/>
  <c r="IP219" i="5"/>
  <c r="JF219" i="5"/>
  <c r="GA219" i="5"/>
  <c r="GQ219" i="5"/>
  <c r="HG219" i="5"/>
  <c r="HW219" i="5"/>
  <c r="IM219" i="5"/>
  <c r="JC219" i="5"/>
  <c r="FX219" i="5"/>
  <c r="GN219" i="5"/>
  <c r="HD219" i="5"/>
  <c r="HT219" i="5"/>
  <c r="IJ219" i="5"/>
  <c r="IZ219" i="5"/>
  <c r="FQ220" i="5"/>
  <c r="JA219" i="5"/>
  <c r="ID219" i="5"/>
  <c r="GE219" i="5"/>
  <c r="IA219" i="5"/>
  <c r="GB219" i="5"/>
  <c r="HX219" i="5"/>
  <c r="FE219" i="5"/>
  <c r="FD220" i="5"/>
  <c r="FP220" i="5" l="1"/>
  <c r="GC220" i="5"/>
  <c r="GS220" i="5"/>
  <c r="HI220" i="5"/>
  <c r="HY220" i="5"/>
  <c r="IO220" i="5"/>
  <c r="JE220" i="5"/>
  <c r="FV220" i="5"/>
  <c r="GL220" i="5"/>
  <c r="HB220" i="5"/>
  <c r="HR220" i="5"/>
  <c r="IH220" i="5"/>
  <c r="IX220" i="5"/>
  <c r="FS220" i="5"/>
  <c r="GI220" i="5"/>
  <c r="GY220" i="5"/>
  <c r="HO220" i="5"/>
  <c r="IE220" i="5"/>
  <c r="IU220" i="5"/>
  <c r="JK220" i="5"/>
  <c r="GF220" i="5"/>
  <c r="GV220" i="5"/>
  <c r="HL220" i="5"/>
  <c r="IB220" i="5"/>
  <c r="IR220" i="5"/>
  <c r="JH220" i="5"/>
  <c r="FY220" i="5"/>
  <c r="HE220" i="5"/>
  <c r="IK220" i="5"/>
  <c r="FR220" i="5"/>
  <c r="HN220" i="5"/>
  <c r="IT220" i="5"/>
  <c r="GU220" i="5"/>
  <c r="IA220" i="5"/>
  <c r="GB220" i="5"/>
  <c r="HX220" i="5"/>
  <c r="GG220" i="5"/>
  <c r="GW220" i="5"/>
  <c r="HM220" i="5"/>
  <c r="IC220" i="5"/>
  <c r="IS220" i="5"/>
  <c r="JI220" i="5"/>
  <c r="FZ220" i="5"/>
  <c r="GP220" i="5"/>
  <c r="HF220" i="5"/>
  <c r="HV220" i="5"/>
  <c r="IL220" i="5"/>
  <c r="JB220" i="5"/>
  <c r="FW220" i="5"/>
  <c r="GM220" i="5"/>
  <c r="HC220" i="5"/>
  <c r="HS220" i="5"/>
  <c r="II220" i="5"/>
  <c r="IY220" i="5"/>
  <c r="FT220" i="5"/>
  <c r="GJ220" i="5"/>
  <c r="GZ220" i="5"/>
  <c r="HP220" i="5"/>
  <c r="IF220" i="5"/>
  <c r="IV220" i="5"/>
  <c r="JL220" i="5"/>
  <c r="GO220" i="5"/>
  <c r="HU220" i="5"/>
  <c r="JA220" i="5"/>
  <c r="GH220" i="5"/>
  <c r="ID220" i="5"/>
  <c r="JJ220" i="5"/>
  <c r="HK220" i="5"/>
  <c r="JG220" i="5"/>
  <c r="HH220" i="5"/>
  <c r="JD220" i="5"/>
  <c r="FU220" i="5"/>
  <c r="GK220" i="5"/>
  <c r="HA220" i="5"/>
  <c r="HQ220" i="5"/>
  <c r="IG220" i="5"/>
  <c r="IW220" i="5"/>
  <c r="JM220" i="5"/>
  <c r="GD220" i="5"/>
  <c r="GT220" i="5"/>
  <c r="HJ220" i="5"/>
  <c r="HZ220" i="5"/>
  <c r="IP220" i="5"/>
  <c r="JF220" i="5"/>
  <c r="GA220" i="5"/>
  <c r="GQ220" i="5"/>
  <c r="HG220" i="5"/>
  <c r="HW220" i="5"/>
  <c r="IM220" i="5"/>
  <c r="JC220" i="5"/>
  <c r="FX220" i="5"/>
  <c r="GN220" i="5"/>
  <c r="HD220" i="5"/>
  <c r="HT220" i="5"/>
  <c r="IJ220" i="5"/>
  <c r="IZ220" i="5"/>
  <c r="FQ221" i="5"/>
  <c r="GX220" i="5"/>
  <c r="GE220" i="5"/>
  <c r="IQ220" i="5"/>
  <c r="GR220" i="5"/>
  <c r="IN220" i="5"/>
  <c r="FE220" i="5"/>
  <c r="FD221" i="5"/>
  <c r="FP221" i="5" l="1"/>
  <c r="GC221" i="5"/>
  <c r="GS221" i="5"/>
  <c r="HI221" i="5"/>
  <c r="HY221" i="5"/>
  <c r="IO221" i="5"/>
  <c r="JE221" i="5"/>
  <c r="FV221" i="5"/>
  <c r="GL221" i="5"/>
  <c r="HB221" i="5"/>
  <c r="HR221" i="5"/>
  <c r="IH221" i="5"/>
  <c r="IX221" i="5"/>
  <c r="FS221" i="5"/>
  <c r="GI221" i="5"/>
  <c r="GY221" i="5"/>
  <c r="HO221" i="5"/>
  <c r="IE221" i="5"/>
  <c r="IU221" i="5"/>
  <c r="JK221" i="5"/>
  <c r="GF221" i="5"/>
  <c r="GV221" i="5"/>
  <c r="HL221" i="5"/>
  <c r="IB221" i="5"/>
  <c r="IR221" i="5"/>
  <c r="JH221" i="5"/>
  <c r="JA221" i="5"/>
  <c r="IT221" i="5"/>
  <c r="IA221" i="5"/>
  <c r="GR221" i="5"/>
  <c r="IN221" i="5"/>
  <c r="GG221" i="5"/>
  <c r="GW221" i="5"/>
  <c r="HM221" i="5"/>
  <c r="IC221" i="5"/>
  <c r="IS221" i="5"/>
  <c r="JI221" i="5"/>
  <c r="FZ221" i="5"/>
  <c r="GP221" i="5"/>
  <c r="HF221" i="5"/>
  <c r="HV221" i="5"/>
  <c r="IL221" i="5"/>
  <c r="JB221" i="5"/>
  <c r="FW221" i="5"/>
  <c r="GM221" i="5"/>
  <c r="HC221" i="5"/>
  <c r="HS221" i="5"/>
  <c r="II221" i="5"/>
  <c r="IY221" i="5"/>
  <c r="FT221" i="5"/>
  <c r="GJ221" i="5"/>
  <c r="GZ221" i="5"/>
  <c r="HP221" i="5"/>
  <c r="IF221" i="5"/>
  <c r="IV221" i="5"/>
  <c r="JL221" i="5"/>
  <c r="GH221" i="5"/>
  <c r="JJ221" i="5"/>
  <c r="IQ221" i="5"/>
  <c r="HH221" i="5"/>
  <c r="FU221" i="5"/>
  <c r="GK221" i="5"/>
  <c r="HA221" i="5"/>
  <c r="HQ221" i="5"/>
  <c r="IG221" i="5"/>
  <c r="IW221" i="5"/>
  <c r="JM221" i="5"/>
  <c r="GD221" i="5"/>
  <c r="GT221" i="5"/>
  <c r="HJ221" i="5"/>
  <c r="HZ221" i="5"/>
  <c r="IP221" i="5"/>
  <c r="JF221" i="5"/>
  <c r="GA221" i="5"/>
  <c r="GQ221" i="5"/>
  <c r="HG221" i="5"/>
  <c r="HW221" i="5"/>
  <c r="IM221" i="5"/>
  <c r="JC221" i="5"/>
  <c r="FX221" i="5"/>
  <c r="GN221" i="5"/>
  <c r="HD221" i="5"/>
  <c r="HT221" i="5"/>
  <c r="IJ221" i="5"/>
  <c r="IZ221" i="5"/>
  <c r="FQ222" i="5"/>
  <c r="FY221" i="5"/>
  <c r="GO221" i="5"/>
  <c r="HE221" i="5"/>
  <c r="HU221" i="5"/>
  <c r="IK221" i="5"/>
  <c r="FR221" i="5"/>
  <c r="GX221" i="5"/>
  <c r="HN221" i="5"/>
  <c r="ID221" i="5"/>
  <c r="GE221" i="5"/>
  <c r="GU221" i="5"/>
  <c r="HK221" i="5"/>
  <c r="JG221" i="5"/>
  <c r="GB221" i="5"/>
  <c r="HX221" i="5"/>
  <c r="JD221" i="5"/>
  <c r="FE221" i="5"/>
  <c r="FD222" i="5"/>
  <c r="FP222" i="5" l="1"/>
  <c r="GC222" i="5"/>
  <c r="GS222" i="5"/>
  <c r="HI222" i="5"/>
  <c r="HY222" i="5"/>
  <c r="IO222" i="5"/>
  <c r="JE222" i="5"/>
  <c r="FV222" i="5"/>
  <c r="GL222" i="5"/>
  <c r="HB222" i="5"/>
  <c r="HR222" i="5"/>
  <c r="IH222" i="5"/>
  <c r="IX222" i="5"/>
  <c r="FS222" i="5"/>
  <c r="GI222" i="5"/>
  <c r="GY222" i="5"/>
  <c r="HO222" i="5"/>
  <c r="IE222" i="5"/>
  <c r="IU222" i="5"/>
  <c r="JK222" i="5"/>
  <c r="GF222" i="5"/>
  <c r="GV222" i="5"/>
  <c r="HL222" i="5"/>
  <c r="IB222" i="5"/>
  <c r="IR222" i="5"/>
  <c r="JH222" i="5"/>
  <c r="FY222" i="5"/>
  <c r="HU222" i="5"/>
  <c r="JA222" i="5"/>
  <c r="GH222" i="5"/>
  <c r="ID222" i="5"/>
  <c r="JJ222" i="5"/>
  <c r="GU222" i="5"/>
  <c r="IQ222" i="5"/>
  <c r="GB222" i="5"/>
  <c r="HX222" i="5"/>
  <c r="GG222" i="5"/>
  <c r="GW222" i="5"/>
  <c r="HM222" i="5"/>
  <c r="IC222" i="5"/>
  <c r="IS222" i="5"/>
  <c r="JI222" i="5"/>
  <c r="FZ222" i="5"/>
  <c r="GP222" i="5"/>
  <c r="HF222" i="5"/>
  <c r="HV222" i="5"/>
  <c r="IL222" i="5"/>
  <c r="JB222" i="5"/>
  <c r="FW222" i="5"/>
  <c r="GM222" i="5"/>
  <c r="HC222" i="5"/>
  <c r="HS222" i="5"/>
  <c r="II222" i="5"/>
  <c r="IY222" i="5"/>
  <c r="FT222" i="5"/>
  <c r="GJ222" i="5"/>
  <c r="GZ222" i="5"/>
  <c r="HP222" i="5"/>
  <c r="IF222" i="5"/>
  <c r="IV222" i="5"/>
  <c r="JL222" i="5"/>
  <c r="HJ222" i="5"/>
  <c r="HG222" i="5"/>
  <c r="IM222" i="5"/>
  <c r="GN222" i="5"/>
  <c r="HT222" i="5"/>
  <c r="IZ222" i="5"/>
  <c r="GO222" i="5"/>
  <c r="HE222" i="5"/>
  <c r="IK222" i="5"/>
  <c r="FR222" i="5"/>
  <c r="GX222" i="5"/>
  <c r="IT222" i="5"/>
  <c r="GE222" i="5"/>
  <c r="HK222" i="5"/>
  <c r="JG222" i="5"/>
  <c r="GR222" i="5"/>
  <c r="IN222" i="5"/>
  <c r="FU222" i="5"/>
  <c r="GK222" i="5"/>
  <c r="HA222" i="5"/>
  <c r="HQ222" i="5"/>
  <c r="IG222" i="5"/>
  <c r="IW222" i="5"/>
  <c r="JM222" i="5"/>
  <c r="GD222" i="5"/>
  <c r="GT222" i="5"/>
  <c r="HZ222" i="5"/>
  <c r="IP222" i="5"/>
  <c r="JF222" i="5"/>
  <c r="GA222" i="5"/>
  <c r="GQ222" i="5"/>
  <c r="HW222" i="5"/>
  <c r="JC222" i="5"/>
  <c r="FX222" i="5"/>
  <c r="HD222" i="5"/>
  <c r="IJ222" i="5"/>
  <c r="FQ223" i="5"/>
  <c r="HN222" i="5"/>
  <c r="IA222" i="5"/>
  <c r="HH222" i="5"/>
  <c r="JD222" i="5"/>
  <c r="FE222" i="5"/>
  <c r="FD223" i="5"/>
  <c r="FP223" i="5" l="1"/>
  <c r="GC223" i="5"/>
  <c r="GS223" i="5"/>
  <c r="HI223" i="5"/>
  <c r="HY223" i="5"/>
  <c r="IO223" i="5"/>
  <c r="JE223" i="5"/>
  <c r="FV223" i="5"/>
  <c r="GL223" i="5"/>
  <c r="HB223" i="5"/>
  <c r="HR223" i="5"/>
  <c r="IH223" i="5"/>
  <c r="IX223" i="5"/>
  <c r="FS223" i="5"/>
  <c r="GI223" i="5"/>
  <c r="GY223" i="5"/>
  <c r="HO223" i="5"/>
  <c r="IE223" i="5"/>
  <c r="IU223" i="5"/>
  <c r="JK223" i="5"/>
  <c r="GF223" i="5"/>
  <c r="GV223" i="5"/>
  <c r="HL223" i="5"/>
  <c r="IB223" i="5"/>
  <c r="IR223" i="5"/>
  <c r="JH223" i="5"/>
  <c r="IJ223" i="5"/>
  <c r="GH223" i="5"/>
  <c r="GE223" i="5"/>
  <c r="JG223" i="5"/>
  <c r="HH223" i="5"/>
  <c r="JD223" i="5"/>
  <c r="GG223" i="5"/>
  <c r="GW223" i="5"/>
  <c r="HM223" i="5"/>
  <c r="IC223" i="5"/>
  <c r="IS223" i="5"/>
  <c r="JI223" i="5"/>
  <c r="FZ223" i="5"/>
  <c r="GP223" i="5"/>
  <c r="HF223" i="5"/>
  <c r="HV223" i="5"/>
  <c r="IL223" i="5"/>
  <c r="JB223" i="5"/>
  <c r="FW223" i="5"/>
  <c r="GM223" i="5"/>
  <c r="HC223" i="5"/>
  <c r="HS223" i="5"/>
  <c r="II223" i="5"/>
  <c r="IY223" i="5"/>
  <c r="FT223" i="5"/>
  <c r="GJ223" i="5"/>
  <c r="GZ223" i="5"/>
  <c r="HP223" i="5"/>
  <c r="IF223" i="5"/>
  <c r="IV223" i="5"/>
  <c r="JL223" i="5"/>
  <c r="GN223" i="5"/>
  <c r="IZ223" i="5"/>
  <c r="HE223" i="5"/>
  <c r="JA223" i="5"/>
  <c r="HN223" i="5"/>
  <c r="JJ223" i="5"/>
  <c r="HK223" i="5"/>
  <c r="IQ223" i="5"/>
  <c r="GR223" i="5"/>
  <c r="IN223" i="5"/>
  <c r="FU223" i="5"/>
  <c r="GK223" i="5"/>
  <c r="HA223" i="5"/>
  <c r="HQ223" i="5"/>
  <c r="IG223" i="5"/>
  <c r="IW223" i="5"/>
  <c r="JM223" i="5"/>
  <c r="GD223" i="5"/>
  <c r="GT223" i="5"/>
  <c r="HJ223" i="5"/>
  <c r="HZ223" i="5"/>
  <c r="IP223" i="5"/>
  <c r="JF223" i="5"/>
  <c r="GA223" i="5"/>
  <c r="GQ223" i="5"/>
  <c r="HG223" i="5"/>
  <c r="HW223" i="5"/>
  <c r="IM223" i="5"/>
  <c r="JC223" i="5"/>
  <c r="FX223" i="5"/>
  <c r="HD223" i="5"/>
  <c r="HT223" i="5"/>
  <c r="FQ224" i="5"/>
  <c r="FY223" i="5"/>
  <c r="GO223" i="5"/>
  <c r="HU223" i="5"/>
  <c r="IK223" i="5"/>
  <c r="FR223" i="5"/>
  <c r="GX223" i="5"/>
  <c r="ID223" i="5"/>
  <c r="IT223" i="5"/>
  <c r="GU223" i="5"/>
  <c r="IA223" i="5"/>
  <c r="GB223" i="5"/>
  <c r="HX223" i="5"/>
  <c r="FE223" i="5"/>
  <c r="FD224" i="5"/>
  <c r="FP224" i="5" l="1"/>
  <c r="GC224" i="5"/>
  <c r="GS224" i="5"/>
  <c r="HI224" i="5"/>
  <c r="HY224" i="5"/>
  <c r="IO224" i="5"/>
  <c r="JE224" i="5"/>
  <c r="FV224" i="5"/>
  <c r="GL224" i="5"/>
  <c r="HB224" i="5"/>
  <c r="HR224" i="5"/>
  <c r="IH224" i="5"/>
  <c r="IX224" i="5"/>
  <c r="FS224" i="5"/>
  <c r="GI224" i="5"/>
  <c r="GY224" i="5"/>
  <c r="HO224" i="5"/>
  <c r="IE224" i="5"/>
  <c r="IU224" i="5"/>
  <c r="JK224" i="5"/>
  <c r="GF224" i="5"/>
  <c r="GV224" i="5"/>
  <c r="HL224" i="5"/>
  <c r="IB224" i="5"/>
  <c r="IR224" i="5"/>
  <c r="JH224" i="5"/>
  <c r="GG224" i="5"/>
  <c r="HM224" i="5"/>
  <c r="IC224" i="5"/>
  <c r="JI224" i="5"/>
  <c r="FZ224" i="5"/>
  <c r="GP224" i="5"/>
  <c r="HV224" i="5"/>
  <c r="JB224" i="5"/>
  <c r="GM224" i="5"/>
  <c r="HS224" i="5"/>
  <c r="II224" i="5"/>
  <c r="FT224" i="5"/>
  <c r="GZ224" i="5"/>
  <c r="IF224" i="5"/>
  <c r="JL224" i="5"/>
  <c r="JM224" i="5"/>
  <c r="HJ224" i="5"/>
  <c r="GA224" i="5"/>
  <c r="HW224" i="5"/>
  <c r="JC224" i="5"/>
  <c r="HD224" i="5"/>
  <c r="IZ224" i="5"/>
  <c r="IK224" i="5"/>
  <c r="GX224" i="5"/>
  <c r="IT224" i="5"/>
  <c r="HK224" i="5"/>
  <c r="GB224" i="5"/>
  <c r="HX224" i="5"/>
  <c r="GW224" i="5"/>
  <c r="IS224" i="5"/>
  <c r="HF224" i="5"/>
  <c r="IL224" i="5"/>
  <c r="FW224" i="5"/>
  <c r="HC224" i="5"/>
  <c r="IY224" i="5"/>
  <c r="GJ224" i="5"/>
  <c r="HP224" i="5"/>
  <c r="IV224" i="5"/>
  <c r="GK224" i="5"/>
  <c r="HQ224" i="5"/>
  <c r="IG224" i="5"/>
  <c r="GD224" i="5"/>
  <c r="GT224" i="5"/>
  <c r="HZ224" i="5"/>
  <c r="JF224" i="5"/>
  <c r="GQ224" i="5"/>
  <c r="IM224" i="5"/>
  <c r="GN224" i="5"/>
  <c r="HT224" i="5"/>
  <c r="FQ225" i="5"/>
  <c r="FY224" i="5"/>
  <c r="GO224" i="5"/>
  <c r="HU224" i="5"/>
  <c r="JA224" i="5"/>
  <c r="GH224" i="5"/>
  <c r="ID224" i="5"/>
  <c r="GU224" i="5"/>
  <c r="IQ224" i="5"/>
  <c r="HH224" i="5"/>
  <c r="JD224" i="5"/>
  <c r="FU224" i="5"/>
  <c r="HA224" i="5"/>
  <c r="IW224" i="5"/>
  <c r="IP224" i="5"/>
  <c r="HG224" i="5"/>
  <c r="FX224" i="5"/>
  <c r="IJ224" i="5"/>
  <c r="HE224" i="5"/>
  <c r="FR224" i="5"/>
  <c r="HN224" i="5"/>
  <c r="JJ224" i="5"/>
  <c r="GE224" i="5"/>
  <c r="IA224" i="5"/>
  <c r="JG224" i="5"/>
  <c r="GR224" i="5"/>
  <c r="IN224" i="5"/>
  <c r="FE224" i="5"/>
  <c r="FD225" i="5"/>
  <c r="FP225" i="5" l="1"/>
  <c r="GC225" i="5"/>
  <c r="GS225" i="5"/>
  <c r="HI225" i="5"/>
  <c r="HY225" i="5"/>
  <c r="IO225" i="5"/>
  <c r="JE225" i="5"/>
  <c r="FV225" i="5"/>
  <c r="GL225" i="5"/>
  <c r="HB225" i="5"/>
  <c r="HR225" i="5"/>
  <c r="IH225" i="5"/>
  <c r="IX225" i="5"/>
  <c r="FS225" i="5"/>
  <c r="GI225" i="5"/>
  <c r="GY225" i="5"/>
  <c r="HO225" i="5"/>
  <c r="IE225" i="5"/>
  <c r="IU225" i="5"/>
  <c r="JK225" i="5"/>
  <c r="GF225" i="5"/>
  <c r="GV225" i="5"/>
  <c r="HL225" i="5"/>
  <c r="IB225" i="5"/>
  <c r="IR225" i="5"/>
  <c r="JH225" i="5"/>
  <c r="GB225" i="5"/>
  <c r="GG225" i="5"/>
  <c r="GW225" i="5"/>
  <c r="HM225" i="5"/>
  <c r="IC225" i="5"/>
  <c r="IS225" i="5"/>
  <c r="JI225" i="5"/>
  <c r="FZ225" i="5"/>
  <c r="GP225" i="5"/>
  <c r="HF225" i="5"/>
  <c r="HV225" i="5"/>
  <c r="IL225" i="5"/>
  <c r="JB225" i="5"/>
  <c r="FW225" i="5"/>
  <c r="GM225" i="5"/>
  <c r="HC225" i="5"/>
  <c r="HS225" i="5"/>
  <c r="II225" i="5"/>
  <c r="IY225" i="5"/>
  <c r="FT225" i="5"/>
  <c r="GJ225" i="5"/>
  <c r="GZ225" i="5"/>
  <c r="HP225" i="5"/>
  <c r="IF225" i="5"/>
  <c r="IV225" i="5"/>
  <c r="JL225" i="5"/>
  <c r="FY225" i="5"/>
  <c r="HE225" i="5"/>
  <c r="IK225" i="5"/>
  <c r="FR225" i="5"/>
  <c r="GX225" i="5"/>
  <c r="ID225" i="5"/>
  <c r="JJ225" i="5"/>
  <c r="GU225" i="5"/>
  <c r="IA225" i="5"/>
  <c r="JG225" i="5"/>
  <c r="HH225" i="5"/>
  <c r="JD225" i="5"/>
  <c r="FU225" i="5"/>
  <c r="GK225" i="5"/>
  <c r="HA225" i="5"/>
  <c r="HQ225" i="5"/>
  <c r="IG225" i="5"/>
  <c r="IW225" i="5"/>
  <c r="JM225" i="5"/>
  <c r="GD225" i="5"/>
  <c r="GT225" i="5"/>
  <c r="HJ225" i="5"/>
  <c r="HZ225" i="5"/>
  <c r="IP225" i="5"/>
  <c r="JF225" i="5"/>
  <c r="GA225" i="5"/>
  <c r="GQ225" i="5"/>
  <c r="HG225" i="5"/>
  <c r="HW225" i="5"/>
  <c r="IM225" i="5"/>
  <c r="JC225" i="5"/>
  <c r="FX225" i="5"/>
  <c r="GN225" i="5"/>
  <c r="HD225" i="5"/>
  <c r="HT225" i="5"/>
  <c r="IJ225" i="5"/>
  <c r="IZ225" i="5"/>
  <c r="FQ226" i="5"/>
  <c r="GO225" i="5"/>
  <c r="HU225" i="5"/>
  <c r="JA225" i="5"/>
  <c r="GH225" i="5"/>
  <c r="HN225" i="5"/>
  <c r="IT225" i="5"/>
  <c r="GE225" i="5"/>
  <c r="HK225" i="5"/>
  <c r="IQ225" i="5"/>
  <c r="GR225" i="5"/>
  <c r="HX225" i="5"/>
  <c r="IN225" i="5"/>
  <c r="FE225" i="5"/>
  <c r="FD226" i="5"/>
  <c r="FP226" i="5" l="1"/>
  <c r="FS226" i="5"/>
  <c r="GG226" i="5"/>
  <c r="GW226" i="5"/>
  <c r="HM226" i="5"/>
  <c r="IC226" i="5"/>
  <c r="IS226" i="5"/>
  <c r="JI226" i="5"/>
  <c r="FZ226" i="5"/>
  <c r="GP226" i="5"/>
  <c r="HF226" i="5"/>
  <c r="HV226" i="5"/>
  <c r="IL226" i="5"/>
  <c r="JB226" i="5"/>
  <c r="FW226" i="5"/>
  <c r="GM226" i="5"/>
  <c r="HC226" i="5"/>
  <c r="HS226" i="5"/>
  <c r="II226" i="5"/>
  <c r="IY226" i="5"/>
  <c r="FT226" i="5"/>
  <c r="GJ226" i="5"/>
  <c r="GZ226" i="5"/>
  <c r="HP226" i="5"/>
  <c r="IF226" i="5"/>
  <c r="IV226" i="5"/>
  <c r="JL226" i="5"/>
  <c r="IK226" i="5"/>
  <c r="HN226" i="5"/>
  <c r="JJ226" i="5"/>
  <c r="HK226" i="5"/>
  <c r="IQ226" i="5"/>
  <c r="GB226" i="5"/>
  <c r="HX226" i="5"/>
  <c r="JD226" i="5"/>
  <c r="GS226" i="5"/>
  <c r="HY226" i="5"/>
  <c r="FV226" i="5"/>
  <c r="HB226" i="5"/>
  <c r="IH226" i="5"/>
  <c r="GI226" i="5"/>
  <c r="HO226" i="5"/>
  <c r="IE226" i="5"/>
  <c r="JK226" i="5"/>
  <c r="GV226" i="5"/>
  <c r="IB226" i="5"/>
  <c r="JH226" i="5"/>
  <c r="FU226" i="5"/>
  <c r="GK226" i="5"/>
  <c r="HA226" i="5"/>
  <c r="HQ226" i="5"/>
  <c r="IG226" i="5"/>
  <c r="IW226" i="5"/>
  <c r="JM226" i="5"/>
  <c r="GD226" i="5"/>
  <c r="GT226" i="5"/>
  <c r="HJ226" i="5"/>
  <c r="HZ226" i="5"/>
  <c r="IP226" i="5"/>
  <c r="JF226" i="5"/>
  <c r="GA226" i="5"/>
  <c r="GQ226" i="5"/>
  <c r="HG226" i="5"/>
  <c r="HW226" i="5"/>
  <c r="IM226" i="5"/>
  <c r="JC226" i="5"/>
  <c r="FX226" i="5"/>
  <c r="GN226" i="5"/>
  <c r="HD226" i="5"/>
  <c r="HT226" i="5"/>
  <c r="IJ226" i="5"/>
  <c r="IZ226" i="5"/>
  <c r="FQ227" i="5"/>
  <c r="FY226" i="5"/>
  <c r="GO226" i="5"/>
  <c r="HE226" i="5"/>
  <c r="HU226" i="5"/>
  <c r="JA226" i="5"/>
  <c r="FR226" i="5"/>
  <c r="GH226" i="5"/>
  <c r="GX226" i="5"/>
  <c r="ID226" i="5"/>
  <c r="IT226" i="5"/>
  <c r="GE226" i="5"/>
  <c r="GU226" i="5"/>
  <c r="IA226" i="5"/>
  <c r="JG226" i="5"/>
  <c r="GR226" i="5"/>
  <c r="HH226" i="5"/>
  <c r="IN226" i="5"/>
  <c r="GC226" i="5"/>
  <c r="HI226" i="5"/>
  <c r="IO226" i="5"/>
  <c r="JE226" i="5"/>
  <c r="GL226" i="5"/>
  <c r="HR226" i="5"/>
  <c r="IX226" i="5"/>
  <c r="GY226" i="5"/>
  <c r="IU226" i="5"/>
  <c r="GF226" i="5"/>
  <c r="HL226" i="5"/>
  <c r="IR226" i="5"/>
  <c r="FE226" i="5"/>
  <c r="FD227" i="5"/>
  <c r="FP227" i="5" l="1"/>
  <c r="GC227" i="5"/>
  <c r="GS227" i="5"/>
  <c r="HI227" i="5"/>
  <c r="HY227" i="5"/>
  <c r="IO227" i="5"/>
  <c r="JE227" i="5"/>
  <c r="FV227" i="5"/>
  <c r="GL227" i="5"/>
  <c r="HB227" i="5"/>
  <c r="HR227" i="5"/>
  <c r="IH227" i="5"/>
  <c r="IX227" i="5"/>
  <c r="FS227" i="5"/>
  <c r="GI227" i="5"/>
  <c r="GY227" i="5"/>
  <c r="HO227" i="5"/>
  <c r="IE227" i="5"/>
  <c r="IU227" i="5"/>
  <c r="JK227" i="5"/>
  <c r="GF227" i="5"/>
  <c r="GV227" i="5"/>
  <c r="HL227" i="5"/>
  <c r="IB227" i="5"/>
  <c r="IR227" i="5"/>
  <c r="JH227" i="5"/>
  <c r="GO227" i="5"/>
  <c r="JA227" i="5"/>
  <c r="HN227" i="5"/>
  <c r="GE227" i="5"/>
  <c r="JG227" i="5"/>
  <c r="HH227" i="5"/>
  <c r="JD227" i="5"/>
  <c r="GG227" i="5"/>
  <c r="GW227" i="5"/>
  <c r="HM227" i="5"/>
  <c r="IC227" i="5"/>
  <c r="IS227" i="5"/>
  <c r="JI227" i="5"/>
  <c r="FZ227" i="5"/>
  <c r="GP227" i="5"/>
  <c r="HF227" i="5"/>
  <c r="HV227" i="5"/>
  <c r="IL227" i="5"/>
  <c r="JB227" i="5"/>
  <c r="FW227" i="5"/>
  <c r="GM227" i="5"/>
  <c r="HC227" i="5"/>
  <c r="HS227" i="5"/>
  <c r="II227" i="5"/>
  <c r="IY227" i="5"/>
  <c r="FT227" i="5"/>
  <c r="GJ227" i="5"/>
  <c r="GZ227" i="5"/>
  <c r="HP227" i="5"/>
  <c r="IF227" i="5"/>
  <c r="IV227" i="5"/>
  <c r="JL227" i="5"/>
  <c r="HU227" i="5"/>
  <c r="FR227" i="5"/>
  <c r="GX227" i="5"/>
  <c r="IT227" i="5"/>
  <c r="GU227" i="5"/>
  <c r="IA227" i="5"/>
  <c r="GB227" i="5"/>
  <c r="HX227" i="5"/>
  <c r="FU227" i="5"/>
  <c r="GK227" i="5"/>
  <c r="HA227" i="5"/>
  <c r="HQ227" i="5"/>
  <c r="IG227" i="5"/>
  <c r="IW227" i="5"/>
  <c r="JM227" i="5"/>
  <c r="GD227" i="5"/>
  <c r="GT227" i="5"/>
  <c r="HJ227" i="5"/>
  <c r="HZ227" i="5"/>
  <c r="IP227" i="5"/>
  <c r="JF227" i="5"/>
  <c r="GA227" i="5"/>
  <c r="GQ227" i="5"/>
  <c r="HG227" i="5"/>
  <c r="HW227" i="5"/>
  <c r="IM227" i="5"/>
  <c r="JC227" i="5"/>
  <c r="FX227" i="5"/>
  <c r="GN227" i="5"/>
  <c r="HD227" i="5"/>
  <c r="HT227" i="5"/>
  <c r="IJ227" i="5"/>
  <c r="IZ227" i="5"/>
  <c r="FQ228" i="5"/>
  <c r="FY227" i="5"/>
  <c r="HE227" i="5"/>
  <c r="IK227" i="5"/>
  <c r="GH227" i="5"/>
  <c r="ID227" i="5"/>
  <c r="JJ227" i="5"/>
  <c r="HK227" i="5"/>
  <c r="IQ227" i="5"/>
  <c r="GR227" i="5"/>
  <c r="IN227" i="5"/>
  <c r="FE227" i="5"/>
  <c r="FD228" i="5"/>
  <c r="FP228" i="5" l="1"/>
  <c r="GC228" i="5"/>
  <c r="GS228" i="5"/>
  <c r="HI228" i="5"/>
  <c r="HY228" i="5"/>
  <c r="IO228" i="5"/>
  <c r="JE228" i="5"/>
  <c r="FV228" i="5"/>
  <c r="GL228" i="5"/>
  <c r="HB228" i="5"/>
  <c r="HR228" i="5"/>
  <c r="IH228" i="5"/>
  <c r="IX228" i="5"/>
  <c r="FS228" i="5"/>
  <c r="GI228" i="5"/>
  <c r="GY228" i="5"/>
  <c r="HO228" i="5"/>
  <c r="IE228" i="5"/>
  <c r="IU228" i="5"/>
  <c r="JK228" i="5"/>
  <c r="GF228" i="5"/>
  <c r="GV228" i="5"/>
  <c r="HL228" i="5"/>
  <c r="IB228" i="5"/>
  <c r="IR228" i="5"/>
  <c r="JH228" i="5"/>
  <c r="GG228" i="5"/>
  <c r="GW228" i="5"/>
  <c r="HM228" i="5"/>
  <c r="IC228" i="5"/>
  <c r="IS228" i="5"/>
  <c r="FZ228" i="5"/>
  <c r="GP228" i="5"/>
  <c r="HF228" i="5"/>
  <c r="HV228" i="5"/>
  <c r="IL228" i="5"/>
  <c r="JB228" i="5"/>
  <c r="GM228" i="5"/>
  <c r="HC228" i="5"/>
  <c r="HS228" i="5"/>
  <c r="II228" i="5"/>
  <c r="FT228" i="5"/>
  <c r="GJ228" i="5"/>
  <c r="HP228" i="5"/>
  <c r="IV228" i="5"/>
  <c r="FU228" i="5"/>
  <c r="HQ228" i="5"/>
  <c r="IG228" i="5"/>
  <c r="JM228" i="5"/>
  <c r="HJ228" i="5"/>
  <c r="IP228" i="5"/>
  <c r="HG228" i="5"/>
  <c r="JC228" i="5"/>
  <c r="HD228" i="5"/>
  <c r="IZ228" i="5"/>
  <c r="FY228" i="5"/>
  <c r="GO228" i="5"/>
  <c r="HE228" i="5"/>
  <c r="IK228" i="5"/>
  <c r="FR228" i="5"/>
  <c r="GX228" i="5"/>
  <c r="HN228" i="5"/>
  <c r="JJ228" i="5"/>
  <c r="GU228" i="5"/>
  <c r="IQ228" i="5"/>
  <c r="GR228" i="5"/>
  <c r="HX228" i="5"/>
  <c r="JD228" i="5"/>
  <c r="JI228" i="5"/>
  <c r="FW228" i="5"/>
  <c r="IY228" i="5"/>
  <c r="GZ228" i="5"/>
  <c r="IF228" i="5"/>
  <c r="JL228" i="5"/>
  <c r="GK228" i="5"/>
  <c r="IW228" i="5"/>
  <c r="GD228" i="5"/>
  <c r="HZ228" i="5"/>
  <c r="JF228" i="5"/>
  <c r="GQ228" i="5"/>
  <c r="HW228" i="5"/>
  <c r="FX228" i="5"/>
  <c r="GN228" i="5"/>
  <c r="IJ228" i="5"/>
  <c r="FQ229" i="5"/>
  <c r="HU228" i="5"/>
  <c r="GH228" i="5"/>
  <c r="ID228" i="5"/>
  <c r="GE228" i="5"/>
  <c r="IA228" i="5"/>
  <c r="JG228" i="5"/>
  <c r="HA228" i="5"/>
  <c r="GT228" i="5"/>
  <c r="GA228" i="5"/>
  <c r="IM228" i="5"/>
  <c r="HT228" i="5"/>
  <c r="JA228" i="5"/>
  <c r="IT228" i="5"/>
  <c r="HK228" i="5"/>
  <c r="GB228" i="5"/>
  <c r="HH228" i="5"/>
  <c r="IN228" i="5"/>
  <c r="FE228" i="5"/>
  <c r="FD229" i="5"/>
  <c r="FP229" i="5" l="1"/>
  <c r="GC229" i="5"/>
  <c r="GS229" i="5"/>
  <c r="HI229" i="5"/>
  <c r="HY229" i="5"/>
  <c r="IO229" i="5"/>
  <c r="JE229" i="5"/>
  <c r="FV229" i="5"/>
  <c r="GL229" i="5"/>
  <c r="HB229" i="5"/>
  <c r="HR229" i="5"/>
  <c r="IH229" i="5"/>
  <c r="IX229" i="5"/>
  <c r="FS229" i="5"/>
  <c r="GI229" i="5"/>
  <c r="GY229" i="5"/>
  <c r="HO229" i="5"/>
  <c r="IE229" i="5"/>
  <c r="IU229" i="5"/>
  <c r="JK229" i="5"/>
  <c r="GF229" i="5"/>
  <c r="GV229" i="5"/>
  <c r="HL229" i="5"/>
  <c r="IB229" i="5"/>
  <c r="IR229" i="5"/>
  <c r="JH229" i="5"/>
  <c r="FY229" i="5"/>
  <c r="HE229" i="5"/>
  <c r="HU229" i="5"/>
  <c r="JA229" i="5"/>
  <c r="GH229" i="5"/>
  <c r="HN229" i="5"/>
  <c r="IT229" i="5"/>
  <c r="GE229" i="5"/>
  <c r="GU229" i="5"/>
  <c r="IA229" i="5"/>
  <c r="JG229" i="5"/>
  <c r="GB229" i="5"/>
  <c r="HH229" i="5"/>
  <c r="IN229" i="5"/>
  <c r="GG229" i="5"/>
  <c r="GW229" i="5"/>
  <c r="HM229" i="5"/>
  <c r="IC229" i="5"/>
  <c r="IS229" i="5"/>
  <c r="JI229" i="5"/>
  <c r="FZ229" i="5"/>
  <c r="GP229" i="5"/>
  <c r="HF229" i="5"/>
  <c r="HV229" i="5"/>
  <c r="IL229" i="5"/>
  <c r="JB229" i="5"/>
  <c r="FW229" i="5"/>
  <c r="GM229" i="5"/>
  <c r="HC229" i="5"/>
  <c r="HS229" i="5"/>
  <c r="II229" i="5"/>
  <c r="IY229" i="5"/>
  <c r="FT229" i="5"/>
  <c r="GJ229" i="5"/>
  <c r="GZ229" i="5"/>
  <c r="HP229" i="5"/>
  <c r="IF229" i="5"/>
  <c r="IV229" i="5"/>
  <c r="JL229" i="5"/>
  <c r="HW229" i="5"/>
  <c r="IM229" i="5"/>
  <c r="JC229" i="5"/>
  <c r="FX229" i="5"/>
  <c r="GN229" i="5"/>
  <c r="HD229" i="5"/>
  <c r="HT229" i="5"/>
  <c r="IJ229" i="5"/>
  <c r="IZ229" i="5"/>
  <c r="FQ230" i="5"/>
  <c r="GO229" i="5"/>
  <c r="IK229" i="5"/>
  <c r="FR229" i="5"/>
  <c r="GX229" i="5"/>
  <c r="ID229" i="5"/>
  <c r="JJ229" i="5"/>
  <c r="HK229" i="5"/>
  <c r="IQ229" i="5"/>
  <c r="GR229" i="5"/>
  <c r="HX229" i="5"/>
  <c r="JD229" i="5"/>
  <c r="FU229" i="5"/>
  <c r="GK229" i="5"/>
  <c r="HA229" i="5"/>
  <c r="HQ229" i="5"/>
  <c r="IG229" i="5"/>
  <c r="IW229" i="5"/>
  <c r="JM229" i="5"/>
  <c r="GD229" i="5"/>
  <c r="GT229" i="5"/>
  <c r="HJ229" i="5"/>
  <c r="HZ229" i="5"/>
  <c r="IP229" i="5"/>
  <c r="JF229" i="5"/>
  <c r="GA229" i="5"/>
  <c r="GQ229" i="5"/>
  <c r="HG229" i="5"/>
  <c r="FE229" i="5"/>
  <c r="FD230" i="5"/>
  <c r="FP230" i="5" l="1"/>
  <c r="GC230" i="5"/>
  <c r="GS230" i="5"/>
  <c r="HY230" i="5"/>
  <c r="IO230" i="5"/>
  <c r="JE230" i="5"/>
  <c r="FV230" i="5"/>
  <c r="GL230" i="5"/>
  <c r="HB230" i="5"/>
  <c r="HR230" i="5"/>
  <c r="IH230" i="5"/>
  <c r="IX230" i="5"/>
  <c r="GI230" i="5"/>
  <c r="GY230" i="5"/>
  <c r="HO230" i="5"/>
  <c r="IU230" i="5"/>
  <c r="JK230" i="5"/>
  <c r="GV230" i="5"/>
  <c r="IB230" i="5"/>
  <c r="JH230" i="5"/>
  <c r="GG230" i="5"/>
  <c r="GW230" i="5"/>
  <c r="HM230" i="5"/>
  <c r="IC230" i="5"/>
  <c r="IS230" i="5"/>
  <c r="JI230" i="5"/>
  <c r="FZ230" i="5"/>
  <c r="GP230" i="5"/>
  <c r="HF230" i="5"/>
  <c r="HV230" i="5"/>
  <c r="IL230" i="5"/>
  <c r="JB230" i="5"/>
  <c r="FW230" i="5"/>
  <c r="GM230" i="5"/>
  <c r="HC230" i="5"/>
  <c r="HS230" i="5"/>
  <c r="II230" i="5"/>
  <c r="IY230" i="5"/>
  <c r="FT230" i="5"/>
  <c r="GJ230" i="5"/>
  <c r="GZ230" i="5"/>
  <c r="HP230" i="5"/>
  <c r="IF230" i="5"/>
  <c r="IV230" i="5"/>
  <c r="JL230" i="5"/>
  <c r="FU230" i="5"/>
  <c r="GK230" i="5"/>
  <c r="HA230" i="5"/>
  <c r="HQ230" i="5"/>
  <c r="IG230" i="5"/>
  <c r="IW230" i="5"/>
  <c r="JM230" i="5"/>
  <c r="GD230" i="5"/>
  <c r="GT230" i="5"/>
  <c r="HJ230" i="5"/>
  <c r="HZ230" i="5"/>
  <c r="IP230" i="5"/>
  <c r="JF230" i="5"/>
  <c r="GA230" i="5"/>
  <c r="GQ230" i="5"/>
  <c r="HG230" i="5"/>
  <c r="HW230" i="5"/>
  <c r="IM230" i="5"/>
  <c r="JC230" i="5"/>
  <c r="FX230" i="5"/>
  <c r="GN230" i="5"/>
  <c r="HD230" i="5"/>
  <c r="HT230" i="5"/>
  <c r="IJ230" i="5"/>
  <c r="IZ230" i="5"/>
  <c r="FQ231" i="5"/>
  <c r="FY230" i="5"/>
  <c r="GO230" i="5"/>
  <c r="HE230" i="5"/>
  <c r="HU230" i="5"/>
  <c r="IK230" i="5"/>
  <c r="JA230" i="5"/>
  <c r="FR230" i="5"/>
  <c r="GH230" i="5"/>
  <c r="GX230" i="5"/>
  <c r="HN230" i="5"/>
  <c r="ID230" i="5"/>
  <c r="IT230" i="5"/>
  <c r="JJ230" i="5"/>
  <c r="GE230" i="5"/>
  <c r="GU230" i="5"/>
  <c r="HK230" i="5"/>
  <c r="IA230" i="5"/>
  <c r="IQ230" i="5"/>
  <c r="JG230" i="5"/>
  <c r="GB230" i="5"/>
  <c r="GR230" i="5"/>
  <c r="HH230" i="5"/>
  <c r="HX230" i="5"/>
  <c r="IN230" i="5"/>
  <c r="JD230" i="5"/>
  <c r="HI230" i="5"/>
  <c r="FS230" i="5"/>
  <c r="IE230" i="5"/>
  <c r="GF230" i="5"/>
  <c r="HL230" i="5"/>
  <c r="IR230" i="5"/>
  <c r="FE230" i="5"/>
  <c r="FD231" i="5"/>
  <c r="FP231" i="5" l="1"/>
  <c r="GC231" i="5"/>
  <c r="GS231" i="5"/>
  <c r="HI231" i="5"/>
  <c r="HY231" i="5"/>
  <c r="IO231" i="5"/>
  <c r="JE231" i="5"/>
  <c r="FV231" i="5"/>
  <c r="GL231" i="5"/>
  <c r="HB231" i="5"/>
  <c r="HR231" i="5"/>
  <c r="IH231" i="5"/>
  <c r="IX231" i="5"/>
  <c r="FS231" i="5"/>
  <c r="GI231" i="5"/>
  <c r="GY231" i="5"/>
  <c r="HO231" i="5"/>
  <c r="IE231" i="5"/>
  <c r="IU231" i="5"/>
  <c r="JK231" i="5"/>
  <c r="GF231" i="5"/>
  <c r="GV231" i="5"/>
  <c r="HL231" i="5"/>
  <c r="IB231" i="5"/>
  <c r="IR231" i="5"/>
  <c r="JH231" i="5"/>
  <c r="GG231" i="5"/>
  <c r="GW231" i="5"/>
  <c r="HM231" i="5"/>
  <c r="IC231" i="5"/>
  <c r="IS231" i="5"/>
  <c r="JI231" i="5"/>
  <c r="FZ231" i="5"/>
  <c r="GP231" i="5"/>
  <c r="HF231" i="5"/>
  <c r="HV231" i="5"/>
  <c r="IL231" i="5"/>
  <c r="JB231" i="5"/>
  <c r="FW231" i="5"/>
  <c r="GM231" i="5"/>
  <c r="HC231" i="5"/>
  <c r="HS231" i="5"/>
  <c r="II231" i="5"/>
  <c r="IY231" i="5"/>
  <c r="FT231" i="5"/>
  <c r="GJ231" i="5"/>
  <c r="GZ231" i="5"/>
  <c r="HP231" i="5"/>
  <c r="IF231" i="5"/>
  <c r="IV231" i="5"/>
  <c r="JL231" i="5"/>
  <c r="FU231" i="5"/>
  <c r="GK231" i="5"/>
  <c r="HA231" i="5"/>
  <c r="HQ231" i="5"/>
  <c r="IG231" i="5"/>
  <c r="IW231" i="5"/>
  <c r="JM231" i="5"/>
  <c r="GD231" i="5"/>
  <c r="GT231" i="5"/>
  <c r="HJ231" i="5"/>
  <c r="HZ231" i="5"/>
  <c r="IP231" i="5"/>
  <c r="JF231" i="5"/>
  <c r="GA231" i="5"/>
  <c r="GQ231" i="5"/>
  <c r="HG231" i="5"/>
  <c r="HW231" i="5"/>
  <c r="IM231" i="5"/>
  <c r="JC231" i="5"/>
  <c r="FX231" i="5"/>
  <c r="GN231" i="5"/>
  <c r="HD231" i="5"/>
  <c r="HT231" i="5"/>
  <c r="IJ231" i="5"/>
  <c r="IZ231" i="5"/>
  <c r="FQ232" i="5"/>
  <c r="GH231" i="5"/>
  <c r="JJ231" i="5"/>
  <c r="HK231" i="5"/>
  <c r="IQ231" i="5"/>
  <c r="GB231" i="5"/>
  <c r="HH231" i="5"/>
  <c r="IN231" i="5"/>
  <c r="FY231" i="5"/>
  <c r="GO231" i="5"/>
  <c r="HE231" i="5"/>
  <c r="HU231" i="5"/>
  <c r="IK231" i="5"/>
  <c r="JA231" i="5"/>
  <c r="FR231" i="5"/>
  <c r="GX231" i="5"/>
  <c r="HN231" i="5"/>
  <c r="ID231" i="5"/>
  <c r="IT231" i="5"/>
  <c r="GE231" i="5"/>
  <c r="GU231" i="5"/>
  <c r="IA231" i="5"/>
  <c r="JG231" i="5"/>
  <c r="GR231" i="5"/>
  <c r="HX231" i="5"/>
  <c r="JD231" i="5"/>
  <c r="FE231" i="5"/>
  <c r="FD232" i="5"/>
  <c r="FP232" i="5" l="1"/>
  <c r="GC232" i="5"/>
  <c r="GS232" i="5"/>
  <c r="HI232" i="5"/>
  <c r="HY232" i="5"/>
  <c r="IO232" i="5"/>
  <c r="JE232" i="5"/>
  <c r="FV232" i="5"/>
  <c r="GL232" i="5"/>
  <c r="HB232" i="5"/>
  <c r="HR232" i="5"/>
  <c r="IH232" i="5"/>
  <c r="IX232" i="5"/>
  <c r="FS232" i="5"/>
  <c r="GI232" i="5"/>
  <c r="GY232" i="5"/>
  <c r="HO232" i="5"/>
  <c r="IE232" i="5"/>
  <c r="IU232" i="5"/>
  <c r="JK232" i="5"/>
  <c r="GF232" i="5"/>
  <c r="GV232" i="5"/>
  <c r="HL232" i="5"/>
  <c r="IB232" i="5"/>
  <c r="IR232" i="5"/>
  <c r="JH232" i="5"/>
  <c r="IV232" i="5"/>
  <c r="HG232" i="5"/>
  <c r="HD232" i="5"/>
  <c r="FQ233" i="5"/>
  <c r="GG232" i="5"/>
  <c r="GW232" i="5"/>
  <c r="HM232" i="5"/>
  <c r="IC232" i="5"/>
  <c r="IS232" i="5"/>
  <c r="JI232" i="5"/>
  <c r="FZ232" i="5"/>
  <c r="HF232" i="5"/>
  <c r="HV232" i="5"/>
  <c r="IL232" i="5"/>
  <c r="JB232" i="5"/>
  <c r="FW232" i="5"/>
  <c r="GM232" i="5"/>
  <c r="HC232" i="5"/>
  <c r="II232" i="5"/>
  <c r="IY232" i="5"/>
  <c r="GJ232" i="5"/>
  <c r="HP232" i="5"/>
  <c r="GQ232" i="5"/>
  <c r="JC232" i="5"/>
  <c r="HT232" i="5"/>
  <c r="FU232" i="5"/>
  <c r="GK232" i="5"/>
  <c r="HA232" i="5"/>
  <c r="HQ232" i="5"/>
  <c r="IG232" i="5"/>
  <c r="IW232" i="5"/>
  <c r="JM232" i="5"/>
  <c r="GD232" i="5"/>
  <c r="GT232" i="5"/>
  <c r="HJ232" i="5"/>
  <c r="HZ232" i="5"/>
  <c r="IP232" i="5"/>
  <c r="JF232" i="5"/>
  <c r="GA232" i="5"/>
  <c r="IM232" i="5"/>
  <c r="FX232" i="5"/>
  <c r="IJ232" i="5"/>
  <c r="FY232" i="5"/>
  <c r="GO232" i="5"/>
  <c r="HE232" i="5"/>
  <c r="HU232" i="5"/>
  <c r="IK232" i="5"/>
  <c r="JA232" i="5"/>
  <c r="FR232" i="5"/>
  <c r="GH232" i="5"/>
  <c r="GX232" i="5"/>
  <c r="HN232" i="5"/>
  <c r="ID232" i="5"/>
  <c r="IT232" i="5"/>
  <c r="JJ232" i="5"/>
  <c r="GE232" i="5"/>
  <c r="GU232" i="5"/>
  <c r="HK232" i="5"/>
  <c r="IA232" i="5"/>
  <c r="IQ232" i="5"/>
  <c r="JG232" i="5"/>
  <c r="GB232" i="5"/>
  <c r="GR232" i="5"/>
  <c r="HH232" i="5"/>
  <c r="HX232" i="5"/>
  <c r="IN232" i="5"/>
  <c r="JD232" i="5"/>
  <c r="GP232" i="5"/>
  <c r="HS232" i="5"/>
  <c r="FT232" i="5"/>
  <c r="GZ232" i="5"/>
  <c r="IF232" i="5"/>
  <c r="JL232" i="5"/>
  <c r="HW232" i="5"/>
  <c r="GN232" i="5"/>
  <c r="IZ232" i="5"/>
  <c r="FE232" i="5"/>
  <c r="FD233" i="5"/>
  <c r="FP233" i="5" l="1"/>
  <c r="GS233" i="5"/>
  <c r="HI233" i="5"/>
  <c r="IO233" i="5"/>
  <c r="FV233" i="5"/>
  <c r="HB233" i="5"/>
  <c r="IX233" i="5"/>
  <c r="GI233" i="5"/>
  <c r="IE233" i="5"/>
  <c r="JK233" i="5"/>
  <c r="GV233" i="5"/>
  <c r="IB233" i="5"/>
  <c r="JH233" i="5"/>
  <c r="IV233" i="5"/>
  <c r="JL233" i="5"/>
  <c r="FQ234" i="5"/>
  <c r="GG233" i="5"/>
  <c r="GW233" i="5"/>
  <c r="HM233" i="5"/>
  <c r="IC233" i="5"/>
  <c r="IS233" i="5"/>
  <c r="JI233" i="5"/>
  <c r="FZ233" i="5"/>
  <c r="GP233" i="5"/>
  <c r="HF233" i="5"/>
  <c r="HV233" i="5"/>
  <c r="IL233" i="5"/>
  <c r="JB233" i="5"/>
  <c r="FW233" i="5"/>
  <c r="GM233" i="5"/>
  <c r="HC233" i="5"/>
  <c r="HS233" i="5"/>
  <c r="II233" i="5"/>
  <c r="IY233" i="5"/>
  <c r="FT233" i="5"/>
  <c r="GJ233" i="5"/>
  <c r="GZ233" i="5"/>
  <c r="HP233" i="5"/>
  <c r="IF233" i="5"/>
  <c r="FU233" i="5"/>
  <c r="GK233" i="5"/>
  <c r="HA233" i="5"/>
  <c r="HQ233" i="5"/>
  <c r="IG233" i="5"/>
  <c r="IW233" i="5"/>
  <c r="JM233" i="5"/>
  <c r="GD233" i="5"/>
  <c r="GT233" i="5"/>
  <c r="HJ233" i="5"/>
  <c r="HZ233" i="5"/>
  <c r="IP233" i="5"/>
  <c r="JF233" i="5"/>
  <c r="GA233" i="5"/>
  <c r="GQ233" i="5"/>
  <c r="HG233" i="5"/>
  <c r="HW233" i="5"/>
  <c r="IM233" i="5"/>
  <c r="JC233" i="5"/>
  <c r="FX233" i="5"/>
  <c r="GN233" i="5"/>
  <c r="HD233" i="5"/>
  <c r="HT233" i="5"/>
  <c r="IJ233" i="5"/>
  <c r="IZ233" i="5"/>
  <c r="FY233" i="5"/>
  <c r="GO233" i="5"/>
  <c r="HE233" i="5"/>
  <c r="HU233" i="5"/>
  <c r="IK233" i="5"/>
  <c r="JA233" i="5"/>
  <c r="FR233" i="5"/>
  <c r="GH233" i="5"/>
  <c r="GX233" i="5"/>
  <c r="HN233" i="5"/>
  <c r="ID233" i="5"/>
  <c r="IT233" i="5"/>
  <c r="JJ233" i="5"/>
  <c r="GE233" i="5"/>
  <c r="GU233" i="5"/>
  <c r="HK233" i="5"/>
  <c r="IA233" i="5"/>
  <c r="IQ233" i="5"/>
  <c r="JG233" i="5"/>
  <c r="GB233" i="5"/>
  <c r="GR233" i="5"/>
  <c r="HH233" i="5"/>
  <c r="HX233" i="5"/>
  <c r="IN233" i="5"/>
  <c r="JD233" i="5"/>
  <c r="GC233" i="5"/>
  <c r="HY233" i="5"/>
  <c r="JE233" i="5"/>
  <c r="GL233" i="5"/>
  <c r="HR233" i="5"/>
  <c r="IH233" i="5"/>
  <c r="FS233" i="5"/>
  <c r="GY233" i="5"/>
  <c r="HO233" i="5"/>
  <c r="IU233" i="5"/>
  <c r="GF233" i="5"/>
  <c r="HL233" i="5"/>
  <c r="IR233" i="5"/>
  <c r="FE233" i="5"/>
  <c r="FD234" i="5"/>
  <c r="FP234" i="5" l="1"/>
  <c r="GC234" i="5"/>
  <c r="GS234" i="5"/>
  <c r="HI234" i="5"/>
  <c r="HY234" i="5"/>
  <c r="IO234" i="5"/>
  <c r="JE234" i="5"/>
  <c r="FV234" i="5"/>
  <c r="GL234" i="5"/>
  <c r="HB234" i="5"/>
  <c r="HR234" i="5"/>
  <c r="IH234" i="5"/>
  <c r="IX234" i="5"/>
  <c r="FS234" i="5"/>
  <c r="GI234" i="5"/>
  <c r="GY234" i="5"/>
  <c r="HO234" i="5"/>
  <c r="IE234" i="5"/>
  <c r="IU234" i="5"/>
  <c r="JK234" i="5"/>
  <c r="GF234" i="5"/>
  <c r="GV234" i="5"/>
  <c r="HL234" i="5"/>
  <c r="IB234" i="5"/>
  <c r="IR234" i="5"/>
  <c r="JH234" i="5"/>
  <c r="IS234" i="5"/>
  <c r="GM234" i="5"/>
  <c r="GZ234" i="5"/>
  <c r="IV234" i="5"/>
  <c r="GG234" i="5"/>
  <c r="GW234" i="5"/>
  <c r="HM234" i="5"/>
  <c r="IC234" i="5"/>
  <c r="JI234" i="5"/>
  <c r="GP234" i="5"/>
  <c r="HF234" i="5"/>
  <c r="HV234" i="5"/>
  <c r="IL234" i="5"/>
  <c r="JB234" i="5"/>
  <c r="HC234" i="5"/>
  <c r="GJ234" i="5"/>
  <c r="JL234" i="5"/>
  <c r="FU234" i="5"/>
  <c r="GK234" i="5"/>
  <c r="HA234" i="5"/>
  <c r="HQ234" i="5"/>
  <c r="IG234" i="5"/>
  <c r="IW234" i="5"/>
  <c r="JM234" i="5"/>
  <c r="GD234" i="5"/>
  <c r="GT234" i="5"/>
  <c r="HJ234" i="5"/>
  <c r="HZ234" i="5"/>
  <c r="IP234" i="5"/>
  <c r="JF234" i="5"/>
  <c r="GA234" i="5"/>
  <c r="GQ234" i="5"/>
  <c r="HG234" i="5"/>
  <c r="HW234" i="5"/>
  <c r="IM234" i="5"/>
  <c r="JC234" i="5"/>
  <c r="FX234" i="5"/>
  <c r="GN234" i="5"/>
  <c r="HD234" i="5"/>
  <c r="HT234" i="5"/>
  <c r="IJ234" i="5"/>
  <c r="IZ234" i="5"/>
  <c r="FQ235" i="5"/>
  <c r="FR234" i="5"/>
  <c r="ID234" i="5"/>
  <c r="GE234" i="5"/>
  <c r="HK234" i="5"/>
  <c r="IQ234" i="5"/>
  <c r="GB234" i="5"/>
  <c r="GR234" i="5"/>
  <c r="HX234" i="5"/>
  <c r="JD234" i="5"/>
  <c r="FZ234" i="5"/>
  <c r="FW234" i="5"/>
  <c r="HS234" i="5"/>
  <c r="II234" i="5"/>
  <c r="FT234" i="5"/>
  <c r="HP234" i="5"/>
  <c r="IF234" i="5"/>
  <c r="FY234" i="5"/>
  <c r="GO234" i="5"/>
  <c r="HE234" i="5"/>
  <c r="HU234" i="5"/>
  <c r="IK234" i="5"/>
  <c r="JA234" i="5"/>
  <c r="GH234" i="5"/>
  <c r="GX234" i="5"/>
  <c r="HN234" i="5"/>
  <c r="IT234" i="5"/>
  <c r="JJ234" i="5"/>
  <c r="GU234" i="5"/>
  <c r="IA234" i="5"/>
  <c r="JG234" i="5"/>
  <c r="HH234" i="5"/>
  <c r="IN234" i="5"/>
  <c r="IY234" i="5"/>
  <c r="FE234" i="5"/>
  <c r="FD235" i="5"/>
  <c r="FP235" i="5" l="1"/>
  <c r="GC235" i="5"/>
  <c r="HI235" i="5"/>
  <c r="JE235" i="5"/>
  <c r="GL235" i="5"/>
  <c r="HR235" i="5"/>
  <c r="IX235" i="5"/>
  <c r="GI235" i="5"/>
  <c r="HO235" i="5"/>
  <c r="IU235" i="5"/>
  <c r="GF235" i="5"/>
  <c r="IB235" i="5"/>
  <c r="JH235" i="5"/>
  <c r="HP235" i="5"/>
  <c r="JL235" i="5"/>
  <c r="JC235" i="5"/>
  <c r="IZ235" i="5"/>
  <c r="GG235" i="5"/>
  <c r="GW235" i="5"/>
  <c r="HM235" i="5"/>
  <c r="IC235" i="5"/>
  <c r="IS235" i="5"/>
  <c r="JI235" i="5"/>
  <c r="FZ235" i="5"/>
  <c r="GP235" i="5"/>
  <c r="HF235" i="5"/>
  <c r="HV235" i="5"/>
  <c r="IL235" i="5"/>
  <c r="JB235" i="5"/>
  <c r="FW235" i="5"/>
  <c r="GM235" i="5"/>
  <c r="HC235" i="5"/>
  <c r="HS235" i="5"/>
  <c r="II235" i="5"/>
  <c r="IY235" i="5"/>
  <c r="FT235" i="5"/>
  <c r="GJ235" i="5"/>
  <c r="GZ235" i="5"/>
  <c r="IF235" i="5"/>
  <c r="IV235" i="5"/>
  <c r="FX235" i="5"/>
  <c r="IJ235" i="5"/>
  <c r="FQ236" i="5"/>
  <c r="FU235" i="5"/>
  <c r="GK235" i="5"/>
  <c r="HA235" i="5"/>
  <c r="HQ235" i="5"/>
  <c r="IG235" i="5"/>
  <c r="IW235" i="5"/>
  <c r="JM235" i="5"/>
  <c r="GD235" i="5"/>
  <c r="GT235" i="5"/>
  <c r="HJ235" i="5"/>
  <c r="HZ235" i="5"/>
  <c r="IP235" i="5"/>
  <c r="JF235" i="5"/>
  <c r="GA235" i="5"/>
  <c r="GQ235" i="5"/>
  <c r="HG235" i="5"/>
  <c r="HW235" i="5"/>
  <c r="IM235" i="5"/>
  <c r="GN235" i="5"/>
  <c r="HD235" i="5"/>
  <c r="HT235" i="5"/>
  <c r="FY235" i="5"/>
  <c r="GO235" i="5"/>
  <c r="HE235" i="5"/>
  <c r="HU235" i="5"/>
  <c r="IK235" i="5"/>
  <c r="JA235" i="5"/>
  <c r="FR235" i="5"/>
  <c r="GH235" i="5"/>
  <c r="GX235" i="5"/>
  <c r="HN235" i="5"/>
  <c r="ID235" i="5"/>
  <c r="IT235" i="5"/>
  <c r="JJ235" i="5"/>
  <c r="GE235" i="5"/>
  <c r="GU235" i="5"/>
  <c r="HK235" i="5"/>
  <c r="IA235" i="5"/>
  <c r="IQ235" i="5"/>
  <c r="JG235" i="5"/>
  <c r="GB235" i="5"/>
  <c r="GR235" i="5"/>
  <c r="HH235" i="5"/>
  <c r="HX235" i="5"/>
  <c r="IN235" i="5"/>
  <c r="JD235" i="5"/>
  <c r="GS235" i="5"/>
  <c r="HY235" i="5"/>
  <c r="IO235" i="5"/>
  <c r="FV235" i="5"/>
  <c r="HB235" i="5"/>
  <c r="IH235" i="5"/>
  <c r="FS235" i="5"/>
  <c r="GY235" i="5"/>
  <c r="IE235" i="5"/>
  <c r="JK235" i="5"/>
  <c r="GV235" i="5"/>
  <c r="HL235" i="5"/>
  <c r="IR235" i="5"/>
  <c r="FE235" i="5"/>
  <c r="FD236" i="5"/>
  <c r="FP236" i="5" l="1"/>
  <c r="GC236" i="5"/>
  <c r="GS236" i="5"/>
  <c r="HI236" i="5"/>
  <c r="HY236" i="5"/>
  <c r="IO236" i="5"/>
  <c r="JE236" i="5"/>
  <c r="FV236" i="5"/>
  <c r="GL236" i="5"/>
  <c r="HB236" i="5"/>
  <c r="HR236" i="5"/>
  <c r="IH236" i="5"/>
  <c r="IX236" i="5"/>
  <c r="FS236" i="5"/>
  <c r="GI236" i="5"/>
  <c r="GY236" i="5"/>
  <c r="HO236" i="5"/>
  <c r="IE236" i="5"/>
  <c r="IU236" i="5"/>
  <c r="JK236" i="5"/>
  <c r="GF236" i="5"/>
  <c r="GV236" i="5"/>
  <c r="HL236" i="5"/>
  <c r="IB236" i="5"/>
  <c r="IR236" i="5"/>
  <c r="JH236" i="5"/>
  <c r="GG236" i="5"/>
  <c r="GW236" i="5"/>
  <c r="HM236" i="5"/>
  <c r="IC236" i="5"/>
  <c r="IS236" i="5"/>
  <c r="JI236" i="5"/>
  <c r="FZ236" i="5"/>
  <c r="GP236" i="5"/>
  <c r="HF236" i="5"/>
  <c r="HV236" i="5"/>
  <c r="IL236" i="5"/>
  <c r="JB236" i="5"/>
  <c r="FW236" i="5"/>
  <c r="GM236" i="5"/>
  <c r="HS236" i="5"/>
  <c r="II236" i="5"/>
  <c r="IY236" i="5"/>
  <c r="GJ236" i="5"/>
  <c r="HP236" i="5"/>
  <c r="FU236" i="5"/>
  <c r="GK236" i="5"/>
  <c r="HA236" i="5"/>
  <c r="HQ236" i="5"/>
  <c r="IG236" i="5"/>
  <c r="IW236" i="5"/>
  <c r="JM236" i="5"/>
  <c r="GD236" i="5"/>
  <c r="GT236" i="5"/>
  <c r="HJ236" i="5"/>
  <c r="HZ236" i="5"/>
  <c r="IP236" i="5"/>
  <c r="JF236" i="5"/>
  <c r="GA236" i="5"/>
  <c r="GQ236" i="5"/>
  <c r="HG236" i="5"/>
  <c r="HW236" i="5"/>
  <c r="IM236" i="5"/>
  <c r="JC236" i="5"/>
  <c r="FX236" i="5"/>
  <c r="GN236" i="5"/>
  <c r="HD236" i="5"/>
  <c r="HT236" i="5"/>
  <c r="IJ236" i="5"/>
  <c r="IZ236" i="5"/>
  <c r="FQ237" i="5"/>
  <c r="GH236" i="5"/>
  <c r="JJ236" i="5"/>
  <c r="HK236" i="5"/>
  <c r="IQ236" i="5"/>
  <c r="GB236" i="5"/>
  <c r="HH236" i="5"/>
  <c r="IN236" i="5"/>
  <c r="IV236" i="5"/>
  <c r="FY236" i="5"/>
  <c r="GO236" i="5"/>
  <c r="HE236" i="5"/>
  <c r="HU236" i="5"/>
  <c r="IK236" i="5"/>
  <c r="JA236" i="5"/>
  <c r="FR236" i="5"/>
  <c r="GX236" i="5"/>
  <c r="HN236" i="5"/>
  <c r="ID236" i="5"/>
  <c r="IT236" i="5"/>
  <c r="GE236" i="5"/>
  <c r="GU236" i="5"/>
  <c r="IA236" i="5"/>
  <c r="JG236" i="5"/>
  <c r="GR236" i="5"/>
  <c r="HX236" i="5"/>
  <c r="JD236" i="5"/>
  <c r="HC236" i="5"/>
  <c r="FT236" i="5"/>
  <c r="GZ236" i="5"/>
  <c r="IF236" i="5"/>
  <c r="JL236" i="5"/>
  <c r="FE236" i="5"/>
  <c r="FD237" i="5"/>
  <c r="FP237" i="5" l="1"/>
  <c r="GC237" i="5"/>
  <c r="GS237" i="5"/>
  <c r="HI237" i="5"/>
  <c r="HY237" i="5"/>
  <c r="IO237" i="5"/>
  <c r="JE237" i="5"/>
  <c r="FV237" i="5"/>
  <c r="GL237" i="5"/>
  <c r="GA237" i="5"/>
  <c r="FX237" i="5"/>
  <c r="GN237" i="5"/>
  <c r="HD237" i="5"/>
  <c r="HT237" i="5"/>
  <c r="IJ237" i="5"/>
  <c r="IZ237" i="5"/>
  <c r="GM237" i="5"/>
  <c r="HV237" i="5"/>
  <c r="JB237" i="5"/>
  <c r="HG237" i="5"/>
  <c r="IM237" i="5"/>
  <c r="GT237" i="5"/>
  <c r="HZ237" i="5"/>
  <c r="JF237" i="5"/>
  <c r="HS237" i="5"/>
  <c r="IY237" i="5"/>
  <c r="JJ237" i="5"/>
  <c r="GU237" i="5"/>
  <c r="GG237" i="5"/>
  <c r="GW237" i="5"/>
  <c r="HM237" i="5"/>
  <c r="IC237" i="5"/>
  <c r="IS237" i="5"/>
  <c r="JI237" i="5"/>
  <c r="FZ237" i="5"/>
  <c r="GP237" i="5"/>
  <c r="GE237" i="5"/>
  <c r="GB237" i="5"/>
  <c r="GR237" i="5"/>
  <c r="HH237" i="5"/>
  <c r="HX237" i="5"/>
  <c r="IN237" i="5"/>
  <c r="JD237" i="5"/>
  <c r="GX237" i="5"/>
  <c r="ID237" i="5"/>
  <c r="HO237" i="5"/>
  <c r="IU237" i="5"/>
  <c r="HB237" i="5"/>
  <c r="IH237" i="5"/>
  <c r="IA237" i="5"/>
  <c r="FU237" i="5"/>
  <c r="GK237" i="5"/>
  <c r="HA237" i="5"/>
  <c r="HQ237" i="5"/>
  <c r="IG237" i="5"/>
  <c r="IW237" i="5"/>
  <c r="JM237" i="5"/>
  <c r="GD237" i="5"/>
  <c r="FS237" i="5"/>
  <c r="GI237" i="5"/>
  <c r="GF237" i="5"/>
  <c r="GV237" i="5"/>
  <c r="HL237" i="5"/>
  <c r="IB237" i="5"/>
  <c r="IR237" i="5"/>
  <c r="JH237" i="5"/>
  <c r="HF237" i="5"/>
  <c r="IL237" i="5"/>
  <c r="GQ237" i="5"/>
  <c r="HW237" i="5"/>
  <c r="JC237" i="5"/>
  <c r="HJ237" i="5"/>
  <c r="IP237" i="5"/>
  <c r="HC237" i="5"/>
  <c r="II237" i="5"/>
  <c r="FQ238" i="5"/>
  <c r="HE237" i="5"/>
  <c r="FW237" i="5"/>
  <c r="GJ237" i="5"/>
  <c r="HP237" i="5"/>
  <c r="IV237" i="5"/>
  <c r="JL237" i="5"/>
  <c r="IT237" i="5"/>
  <c r="IE237" i="5"/>
  <c r="JK237" i="5"/>
  <c r="IX237" i="5"/>
  <c r="HK237" i="5"/>
  <c r="FY237" i="5"/>
  <c r="GO237" i="5"/>
  <c r="HU237" i="5"/>
  <c r="IK237" i="5"/>
  <c r="JA237" i="5"/>
  <c r="FR237" i="5"/>
  <c r="GH237" i="5"/>
  <c r="FT237" i="5"/>
  <c r="GZ237" i="5"/>
  <c r="IF237" i="5"/>
  <c r="HN237" i="5"/>
  <c r="GY237" i="5"/>
  <c r="HR237" i="5"/>
  <c r="IQ237" i="5"/>
  <c r="JG237" i="5"/>
  <c r="FE237" i="5"/>
  <c r="FD238" i="5"/>
  <c r="FP238" i="5" l="1"/>
  <c r="GC238" i="5"/>
  <c r="GS238" i="5"/>
  <c r="HI238" i="5"/>
  <c r="HY238" i="5"/>
  <c r="IO238" i="5"/>
  <c r="JE238" i="5"/>
  <c r="FX238" i="5"/>
  <c r="GN238" i="5"/>
  <c r="HD238" i="5"/>
  <c r="HT238" i="5"/>
  <c r="IJ238" i="5"/>
  <c r="IZ238" i="5"/>
  <c r="FV238" i="5"/>
  <c r="HB238" i="5"/>
  <c r="IH238" i="5"/>
  <c r="FW238" i="5"/>
  <c r="HC238" i="5"/>
  <c r="II238" i="5"/>
  <c r="FR238" i="5"/>
  <c r="GX238" i="5"/>
  <c r="ID238" i="5"/>
  <c r="JJ238" i="5"/>
  <c r="GQ238" i="5"/>
  <c r="HW238" i="5"/>
  <c r="JC238" i="5"/>
  <c r="HJ238" i="5"/>
  <c r="FZ238" i="5"/>
  <c r="GY238" i="5"/>
  <c r="GG238" i="5"/>
  <c r="GW238" i="5"/>
  <c r="HM238" i="5"/>
  <c r="IC238" i="5"/>
  <c r="IS238" i="5"/>
  <c r="JI238" i="5"/>
  <c r="GB238" i="5"/>
  <c r="GR238" i="5"/>
  <c r="HH238" i="5"/>
  <c r="HX238" i="5"/>
  <c r="IN238" i="5"/>
  <c r="JD238" i="5"/>
  <c r="IP238" i="5"/>
  <c r="GE238" i="5"/>
  <c r="HK238" i="5"/>
  <c r="HF238" i="5"/>
  <c r="JK238" i="5"/>
  <c r="FU238" i="5"/>
  <c r="GK238" i="5"/>
  <c r="HA238" i="5"/>
  <c r="HQ238" i="5"/>
  <c r="IG238" i="5"/>
  <c r="IW238" i="5"/>
  <c r="JM238" i="5"/>
  <c r="GF238" i="5"/>
  <c r="GV238" i="5"/>
  <c r="HL238" i="5"/>
  <c r="IB238" i="5"/>
  <c r="IR238" i="5"/>
  <c r="JH238" i="5"/>
  <c r="GL238" i="5"/>
  <c r="HR238" i="5"/>
  <c r="IX238" i="5"/>
  <c r="GM238" i="5"/>
  <c r="HS238" i="5"/>
  <c r="IY238" i="5"/>
  <c r="GH238" i="5"/>
  <c r="HN238" i="5"/>
  <c r="IT238" i="5"/>
  <c r="GA238" i="5"/>
  <c r="HG238" i="5"/>
  <c r="IM238" i="5"/>
  <c r="FQ239" i="5"/>
  <c r="IF238" i="5"/>
  <c r="IA238" i="5"/>
  <c r="HV238" i="5"/>
  <c r="GI238" i="5"/>
  <c r="IU238" i="5"/>
  <c r="GD238" i="5"/>
  <c r="IQ238" i="5"/>
  <c r="IL238" i="5"/>
  <c r="IE238" i="5"/>
  <c r="FY238" i="5"/>
  <c r="GO238" i="5"/>
  <c r="HE238" i="5"/>
  <c r="HU238" i="5"/>
  <c r="IK238" i="5"/>
  <c r="JA238" i="5"/>
  <c r="FT238" i="5"/>
  <c r="GJ238" i="5"/>
  <c r="GZ238" i="5"/>
  <c r="HP238" i="5"/>
  <c r="IV238" i="5"/>
  <c r="JL238" i="5"/>
  <c r="GT238" i="5"/>
  <c r="HZ238" i="5"/>
  <c r="JF238" i="5"/>
  <c r="GU238" i="5"/>
  <c r="JG238" i="5"/>
  <c r="GP238" i="5"/>
  <c r="JB238" i="5"/>
  <c r="HO238" i="5"/>
  <c r="FS238" i="5"/>
  <c r="FE238" i="5"/>
  <c r="FD239" i="5"/>
  <c r="FP239" i="5" l="1"/>
  <c r="GC239" i="5"/>
  <c r="GS239" i="5"/>
  <c r="HI239" i="5"/>
  <c r="HY239" i="5"/>
  <c r="IO239" i="5"/>
  <c r="JE239" i="5"/>
  <c r="FX239" i="5"/>
  <c r="GN239" i="5"/>
  <c r="HD239" i="5"/>
  <c r="HT239" i="5"/>
  <c r="IJ239" i="5"/>
  <c r="IZ239" i="5"/>
  <c r="FR239" i="5"/>
  <c r="GX239" i="5"/>
  <c r="ID239" i="5"/>
  <c r="JJ239" i="5"/>
  <c r="GQ239" i="5"/>
  <c r="HW239" i="5"/>
  <c r="JC239" i="5"/>
  <c r="GL239" i="5"/>
  <c r="HR239" i="5"/>
  <c r="IX239" i="5"/>
  <c r="GM239" i="5"/>
  <c r="HS239" i="5"/>
  <c r="IY239" i="5"/>
  <c r="JK239" i="5"/>
  <c r="IA239" i="5"/>
  <c r="GG239" i="5"/>
  <c r="GW239" i="5"/>
  <c r="HM239" i="5"/>
  <c r="IC239" i="5"/>
  <c r="IS239" i="5"/>
  <c r="JI239" i="5"/>
  <c r="GR239" i="5"/>
  <c r="HH239" i="5"/>
  <c r="HX239" i="5"/>
  <c r="IN239" i="5"/>
  <c r="FZ239" i="5"/>
  <c r="FS239" i="5"/>
  <c r="IE239" i="5"/>
  <c r="HZ239" i="5"/>
  <c r="FU239" i="5"/>
  <c r="GK239" i="5"/>
  <c r="HA239" i="5"/>
  <c r="HQ239" i="5"/>
  <c r="IG239" i="5"/>
  <c r="IW239" i="5"/>
  <c r="JM239" i="5"/>
  <c r="GF239" i="5"/>
  <c r="GV239" i="5"/>
  <c r="HL239" i="5"/>
  <c r="IB239" i="5"/>
  <c r="IR239" i="5"/>
  <c r="JH239" i="5"/>
  <c r="GH239" i="5"/>
  <c r="HN239" i="5"/>
  <c r="IT239" i="5"/>
  <c r="GA239" i="5"/>
  <c r="HG239" i="5"/>
  <c r="IM239" i="5"/>
  <c r="FV239" i="5"/>
  <c r="HB239" i="5"/>
  <c r="IH239" i="5"/>
  <c r="FW239" i="5"/>
  <c r="HC239" i="5"/>
  <c r="II239" i="5"/>
  <c r="FQ240" i="5"/>
  <c r="FY239" i="5"/>
  <c r="GO239" i="5"/>
  <c r="HU239" i="5"/>
  <c r="IK239" i="5"/>
  <c r="JA239" i="5"/>
  <c r="GJ239" i="5"/>
  <c r="GZ239" i="5"/>
  <c r="IF239" i="5"/>
  <c r="IV239" i="5"/>
  <c r="GP239" i="5"/>
  <c r="JB239" i="5"/>
  <c r="IU239" i="5"/>
  <c r="HJ239" i="5"/>
  <c r="GE239" i="5"/>
  <c r="IQ239" i="5"/>
  <c r="IL239" i="5"/>
  <c r="GU239" i="5"/>
  <c r="HE239" i="5"/>
  <c r="FT239" i="5"/>
  <c r="HP239" i="5"/>
  <c r="JL239" i="5"/>
  <c r="HV239" i="5"/>
  <c r="GI239" i="5"/>
  <c r="HO239" i="5"/>
  <c r="GD239" i="5"/>
  <c r="IP239" i="5"/>
  <c r="HK239" i="5"/>
  <c r="GB239" i="5"/>
  <c r="JD239" i="5"/>
  <c r="HF239" i="5"/>
  <c r="GY239" i="5"/>
  <c r="GT239" i="5"/>
  <c r="JF239" i="5"/>
  <c r="JG239" i="5"/>
  <c r="FE239" i="5"/>
  <c r="FD240" i="5"/>
  <c r="FP240" i="5" l="1"/>
  <c r="GC240" i="5"/>
  <c r="GS240" i="5"/>
  <c r="HI240" i="5"/>
  <c r="HY240" i="5"/>
  <c r="IO240" i="5"/>
  <c r="JE240" i="5"/>
  <c r="FX240" i="5"/>
  <c r="GI240" i="5"/>
  <c r="HD240" i="5"/>
  <c r="HZ240" i="5"/>
  <c r="IU240" i="5"/>
  <c r="FW240" i="5"/>
  <c r="GU240" i="5"/>
  <c r="HP240" i="5"/>
  <c r="IL240" i="5"/>
  <c r="JG240" i="5"/>
  <c r="GF240" i="5"/>
  <c r="HB240" i="5"/>
  <c r="HW240" i="5"/>
  <c r="IR240" i="5"/>
  <c r="FS240" i="5"/>
  <c r="GR240" i="5"/>
  <c r="HN240" i="5"/>
  <c r="II240" i="5"/>
  <c r="GG240" i="5"/>
  <c r="GW240" i="5"/>
  <c r="HM240" i="5"/>
  <c r="IC240" i="5"/>
  <c r="IS240" i="5"/>
  <c r="JI240" i="5"/>
  <c r="GB240" i="5"/>
  <c r="GN240" i="5"/>
  <c r="HJ240" i="5"/>
  <c r="IE240" i="5"/>
  <c r="IZ240" i="5"/>
  <c r="GE240" i="5"/>
  <c r="GZ240" i="5"/>
  <c r="HV240" i="5"/>
  <c r="IQ240" i="5"/>
  <c r="JL240" i="5"/>
  <c r="GL240" i="5"/>
  <c r="HG240" i="5"/>
  <c r="IB240" i="5"/>
  <c r="IX240" i="5"/>
  <c r="GA240" i="5"/>
  <c r="GX240" i="5"/>
  <c r="IN240" i="5"/>
  <c r="FU240" i="5"/>
  <c r="GK240" i="5"/>
  <c r="HA240" i="5"/>
  <c r="HQ240" i="5"/>
  <c r="IG240" i="5"/>
  <c r="IW240" i="5"/>
  <c r="JM240" i="5"/>
  <c r="FV240" i="5"/>
  <c r="GT240" i="5"/>
  <c r="HO240" i="5"/>
  <c r="IJ240" i="5"/>
  <c r="JF240" i="5"/>
  <c r="GJ240" i="5"/>
  <c r="HF240" i="5"/>
  <c r="IA240" i="5"/>
  <c r="IV240" i="5"/>
  <c r="FR240" i="5"/>
  <c r="GQ240" i="5"/>
  <c r="HL240" i="5"/>
  <c r="IH240" i="5"/>
  <c r="JC240" i="5"/>
  <c r="GH240" i="5"/>
  <c r="HC240" i="5"/>
  <c r="HX240" i="5"/>
  <c r="IT240" i="5"/>
  <c r="FQ241" i="5"/>
  <c r="IK240" i="5"/>
  <c r="GY240" i="5"/>
  <c r="IP240" i="5"/>
  <c r="GP240" i="5"/>
  <c r="IF240" i="5"/>
  <c r="FZ240" i="5"/>
  <c r="GV240" i="5"/>
  <c r="IM240" i="5"/>
  <c r="GM240" i="5"/>
  <c r="ID240" i="5"/>
  <c r="FY240" i="5"/>
  <c r="GO240" i="5"/>
  <c r="HE240" i="5"/>
  <c r="HU240" i="5"/>
  <c r="JA240" i="5"/>
  <c r="FT240" i="5"/>
  <c r="GD240" i="5"/>
  <c r="HT240" i="5"/>
  <c r="JK240" i="5"/>
  <c r="HK240" i="5"/>
  <c r="JB240" i="5"/>
  <c r="HR240" i="5"/>
  <c r="JH240" i="5"/>
  <c r="HH240" i="5"/>
  <c r="IY240" i="5"/>
  <c r="JD240" i="5"/>
  <c r="HS240" i="5"/>
  <c r="JJ240" i="5"/>
  <c r="FE240" i="5"/>
  <c r="FD241" i="5"/>
  <c r="FP241" i="5" l="1"/>
  <c r="GC241" i="5"/>
  <c r="GS241" i="5"/>
  <c r="HI241" i="5"/>
  <c r="HY241" i="5"/>
  <c r="IO241" i="5"/>
  <c r="JE241" i="5"/>
  <c r="FZ241" i="5"/>
  <c r="GU241" i="5"/>
  <c r="HP241" i="5"/>
  <c r="IL241" i="5"/>
  <c r="JG241" i="5"/>
  <c r="GF241" i="5"/>
  <c r="HB241" i="5"/>
  <c r="HW241" i="5"/>
  <c r="FR241" i="5"/>
  <c r="GM241" i="5"/>
  <c r="HH241" i="5"/>
  <c r="ID241" i="5"/>
  <c r="GT241" i="5"/>
  <c r="HO241" i="5"/>
  <c r="GG241" i="5"/>
  <c r="GW241" i="5"/>
  <c r="HM241" i="5"/>
  <c r="IC241" i="5"/>
  <c r="IS241" i="5"/>
  <c r="JI241" i="5"/>
  <c r="GE241" i="5"/>
  <c r="GZ241" i="5"/>
  <c r="HV241" i="5"/>
  <c r="IQ241" i="5"/>
  <c r="JL241" i="5"/>
  <c r="GL241" i="5"/>
  <c r="HG241" i="5"/>
  <c r="IB241" i="5"/>
  <c r="IX241" i="5"/>
  <c r="FW241" i="5"/>
  <c r="GR241" i="5"/>
  <c r="HN241" i="5"/>
  <c r="II241" i="5"/>
  <c r="JD241" i="5"/>
  <c r="GD241" i="5"/>
  <c r="GY241" i="5"/>
  <c r="HT241" i="5"/>
  <c r="IP241" i="5"/>
  <c r="JK241" i="5"/>
  <c r="FX241" i="5"/>
  <c r="FU241" i="5"/>
  <c r="GK241" i="5"/>
  <c r="HA241" i="5"/>
  <c r="HQ241" i="5"/>
  <c r="IG241" i="5"/>
  <c r="IW241" i="5"/>
  <c r="JM241" i="5"/>
  <c r="GJ241" i="5"/>
  <c r="HF241" i="5"/>
  <c r="IA241" i="5"/>
  <c r="IV241" i="5"/>
  <c r="FV241" i="5"/>
  <c r="GQ241" i="5"/>
  <c r="HL241" i="5"/>
  <c r="IH241" i="5"/>
  <c r="JC241" i="5"/>
  <c r="GB241" i="5"/>
  <c r="GX241" i="5"/>
  <c r="HS241" i="5"/>
  <c r="IN241" i="5"/>
  <c r="JJ241" i="5"/>
  <c r="GI241" i="5"/>
  <c r="HD241" i="5"/>
  <c r="HZ241" i="5"/>
  <c r="IU241" i="5"/>
  <c r="FQ242" i="5"/>
  <c r="GO241" i="5"/>
  <c r="HU241" i="5"/>
  <c r="JA241" i="5"/>
  <c r="FT241" i="5"/>
  <c r="HK241" i="5"/>
  <c r="JB241" i="5"/>
  <c r="GV241" i="5"/>
  <c r="IM241" i="5"/>
  <c r="GH241" i="5"/>
  <c r="HC241" i="5"/>
  <c r="IT241" i="5"/>
  <c r="GN241" i="5"/>
  <c r="IE241" i="5"/>
  <c r="IR241" i="5"/>
  <c r="IY241" i="5"/>
  <c r="IJ241" i="5"/>
  <c r="FY241" i="5"/>
  <c r="HE241" i="5"/>
  <c r="IK241" i="5"/>
  <c r="GP241" i="5"/>
  <c r="IF241" i="5"/>
  <c r="GA241" i="5"/>
  <c r="HR241" i="5"/>
  <c r="JH241" i="5"/>
  <c r="HX241" i="5"/>
  <c r="FS241" i="5"/>
  <c r="HJ241" i="5"/>
  <c r="IZ241" i="5"/>
  <c r="JF241" i="5"/>
  <c r="FE241" i="5"/>
  <c r="FD242" i="5"/>
  <c r="FP242" i="5" l="1"/>
  <c r="GC242" i="5"/>
  <c r="GS242" i="5"/>
  <c r="HI242" i="5"/>
  <c r="HY242" i="5"/>
  <c r="IO242" i="5"/>
  <c r="JE242" i="5"/>
  <c r="GA242" i="5"/>
  <c r="GV242" i="5"/>
  <c r="HR242" i="5"/>
  <c r="IM242" i="5"/>
  <c r="JH242" i="5"/>
  <c r="GH242" i="5"/>
  <c r="HC242" i="5"/>
  <c r="HX242" i="5"/>
  <c r="IT242" i="5"/>
  <c r="FS242" i="5"/>
  <c r="GN242" i="5"/>
  <c r="HJ242" i="5"/>
  <c r="IE242" i="5"/>
  <c r="IZ242" i="5"/>
  <c r="FZ242" i="5"/>
  <c r="GU242" i="5"/>
  <c r="IL242" i="5"/>
  <c r="JG242" i="5"/>
  <c r="IR242" i="5"/>
  <c r="IY242" i="5"/>
  <c r="HO242" i="5"/>
  <c r="JF242" i="5"/>
  <c r="GZ242" i="5"/>
  <c r="JL242" i="5"/>
  <c r="FQ243" i="5"/>
  <c r="GG242" i="5"/>
  <c r="GW242" i="5"/>
  <c r="HM242" i="5"/>
  <c r="IC242" i="5"/>
  <c r="IS242" i="5"/>
  <c r="JI242" i="5"/>
  <c r="GF242" i="5"/>
  <c r="HB242" i="5"/>
  <c r="HW242" i="5"/>
  <c r="FR242" i="5"/>
  <c r="GM242" i="5"/>
  <c r="HH242" i="5"/>
  <c r="ID242" i="5"/>
  <c r="FX242" i="5"/>
  <c r="IJ242" i="5"/>
  <c r="GE242" i="5"/>
  <c r="IQ242" i="5"/>
  <c r="FU242" i="5"/>
  <c r="GK242" i="5"/>
  <c r="HA242" i="5"/>
  <c r="HQ242" i="5"/>
  <c r="IG242" i="5"/>
  <c r="IW242" i="5"/>
  <c r="JM242" i="5"/>
  <c r="GL242" i="5"/>
  <c r="HG242" i="5"/>
  <c r="IB242" i="5"/>
  <c r="IX242" i="5"/>
  <c r="FW242" i="5"/>
  <c r="GR242" i="5"/>
  <c r="HN242" i="5"/>
  <c r="II242" i="5"/>
  <c r="JD242" i="5"/>
  <c r="GD242" i="5"/>
  <c r="GY242" i="5"/>
  <c r="HT242" i="5"/>
  <c r="IP242" i="5"/>
  <c r="JK242" i="5"/>
  <c r="GJ242" i="5"/>
  <c r="HF242" i="5"/>
  <c r="IA242" i="5"/>
  <c r="FY242" i="5"/>
  <c r="GO242" i="5"/>
  <c r="HE242" i="5"/>
  <c r="HU242" i="5"/>
  <c r="IK242" i="5"/>
  <c r="JA242" i="5"/>
  <c r="FV242" i="5"/>
  <c r="GQ242" i="5"/>
  <c r="HL242" i="5"/>
  <c r="IH242" i="5"/>
  <c r="JC242" i="5"/>
  <c r="GB242" i="5"/>
  <c r="GX242" i="5"/>
  <c r="HS242" i="5"/>
  <c r="IN242" i="5"/>
  <c r="JJ242" i="5"/>
  <c r="GI242" i="5"/>
  <c r="HD242" i="5"/>
  <c r="HZ242" i="5"/>
  <c r="IU242" i="5"/>
  <c r="FT242" i="5"/>
  <c r="GP242" i="5"/>
  <c r="HK242" i="5"/>
  <c r="IF242" i="5"/>
  <c r="JB242" i="5"/>
  <c r="HP242" i="5"/>
  <c r="GT242" i="5"/>
  <c r="HV242" i="5"/>
  <c r="IV242" i="5"/>
  <c r="FE242" i="5"/>
  <c r="FD243" i="5"/>
  <c r="FP243" i="5" l="1"/>
  <c r="GC243" i="5"/>
  <c r="GS243" i="5"/>
  <c r="HI243" i="5"/>
  <c r="HY243" i="5"/>
  <c r="IO243" i="5"/>
  <c r="JE243" i="5"/>
  <c r="FW243" i="5"/>
  <c r="GR243" i="5"/>
  <c r="HN243" i="5"/>
  <c r="II243" i="5"/>
  <c r="JD243" i="5"/>
  <c r="GD243" i="5"/>
  <c r="GY243" i="5"/>
  <c r="HT243" i="5"/>
  <c r="IP243" i="5"/>
  <c r="JK243" i="5"/>
  <c r="GJ243" i="5"/>
  <c r="HF243" i="5"/>
  <c r="IV243" i="5"/>
  <c r="FV243" i="5"/>
  <c r="HL243" i="5"/>
  <c r="GV243" i="5"/>
  <c r="IM243" i="5"/>
  <c r="GG243" i="5"/>
  <c r="GW243" i="5"/>
  <c r="HM243" i="5"/>
  <c r="IC243" i="5"/>
  <c r="IS243" i="5"/>
  <c r="JI243" i="5"/>
  <c r="GB243" i="5"/>
  <c r="GX243" i="5"/>
  <c r="HS243" i="5"/>
  <c r="IN243" i="5"/>
  <c r="JJ243" i="5"/>
  <c r="GI243" i="5"/>
  <c r="HD243" i="5"/>
  <c r="HZ243" i="5"/>
  <c r="IU243" i="5"/>
  <c r="FT243" i="5"/>
  <c r="GP243" i="5"/>
  <c r="HK243" i="5"/>
  <c r="IF243" i="5"/>
  <c r="JB243" i="5"/>
  <c r="HR243" i="5"/>
  <c r="FU243" i="5"/>
  <c r="GK243" i="5"/>
  <c r="HA243" i="5"/>
  <c r="HQ243" i="5"/>
  <c r="IG243" i="5"/>
  <c r="IW243" i="5"/>
  <c r="JM243" i="5"/>
  <c r="GH243" i="5"/>
  <c r="HC243" i="5"/>
  <c r="HX243" i="5"/>
  <c r="IT243" i="5"/>
  <c r="FS243" i="5"/>
  <c r="GN243" i="5"/>
  <c r="HJ243" i="5"/>
  <c r="IE243" i="5"/>
  <c r="IZ243" i="5"/>
  <c r="FZ243" i="5"/>
  <c r="GU243" i="5"/>
  <c r="HP243" i="5"/>
  <c r="IL243" i="5"/>
  <c r="JG243" i="5"/>
  <c r="GF243" i="5"/>
  <c r="HB243" i="5"/>
  <c r="HW243" i="5"/>
  <c r="IR243" i="5"/>
  <c r="FQ244" i="5"/>
  <c r="FY243" i="5"/>
  <c r="GO243" i="5"/>
  <c r="HE243" i="5"/>
  <c r="HU243" i="5"/>
  <c r="JA243" i="5"/>
  <c r="FR243" i="5"/>
  <c r="GM243" i="5"/>
  <c r="HH243" i="5"/>
  <c r="ID243" i="5"/>
  <c r="FX243" i="5"/>
  <c r="GT243" i="5"/>
  <c r="HO243" i="5"/>
  <c r="IJ243" i="5"/>
  <c r="GE243" i="5"/>
  <c r="GZ243" i="5"/>
  <c r="IQ243" i="5"/>
  <c r="JL243" i="5"/>
  <c r="HG243" i="5"/>
  <c r="IB243" i="5"/>
  <c r="JC243" i="5"/>
  <c r="GA243" i="5"/>
  <c r="JH243" i="5"/>
  <c r="IK243" i="5"/>
  <c r="IY243" i="5"/>
  <c r="JF243" i="5"/>
  <c r="HV243" i="5"/>
  <c r="GL243" i="5"/>
  <c r="IX243" i="5"/>
  <c r="IA243" i="5"/>
  <c r="GQ243" i="5"/>
  <c r="IH243" i="5"/>
  <c r="FE243" i="5"/>
  <c r="FD244" i="5"/>
  <c r="FP244" i="5" l="1"/>
  <c r="GC244" i="5"/>
  <c r="GS244" i="5"/>
  <c r="HI244" i="5"/>
  <c r="HY244" i="5"/>
  <c r="IO244" i="5"/>
  <c r="JE244" i="5"/>
  <c r="FX244" i="5"/>
  <c r="GT244" i="5"/>
  <c r="HO244" i="5"/>
  <c r="IJ244" i="5"/>
  <c r="JF244" i="5"/>
  <c r="GE244" i="5"/>
  <c r="GZ244" i="5"/>
  <c r="HV244" i="5"/>
  <c r="IQ244" i="5"/>
  <c r="JL244" i="5"/>
  <c r="GL244" i="5"/>
  <c r="HG244" i="5"/>
  <c r="IB244" i="5"/>
  <c r="IX244" i="5"/>
  <c r="FW244" i="5"/>
  <c r="GR244" i="5"/>
  <c r="HN244" i="5"/>
  <c r="II244" i="5"/>
  <c r="JD244" i="5"/>
  <c r="GG244" i="5"/>
  <c r="GW244" i="5"/>
  <c r="HM244" i="5"/>
  <c r="IC244" i="5"/>
  <c r="IS244" i="5"/>
  <c r="JI244" i="5"/>
  <c r="GD244" i="5"/>
  <c r="GY244" i="5"/>
  <c r="HT244" i="5"/>
  <c r="IP244" i="5"/>
  <c r="GJ244" i="5"/>
  <c r="HF244" i="5"/>
  <c r="IA244" i="5"/>
  <c r="IV244" i="5"/>
  <c r="FV244" i="5"/>
  <c r="GQ244" i="5"/>
  <c r="IH244" i="5"/>
  <c r="GX244" i="5"/>
  <c r="IN244" i="5"/>
  <c r="FU244" i="5"/>
  <c r="GK244" i="5"/>
  <c r="HA244" i="5"/>
  <c r="HQ244" i="5"/>
  <c r="IG244" i="5"/>
  <c r="IW244" i="5"/>
  <c r="JM244" i="5"/>
  <c r="GI244" i="5"/>
  <c r="HD244" i="5"/>
  <c r="HZ244" i="5"/>
  <c r="IU244" i="5"/>
  <c r="FT244" i="5"/>
  <c r="GP244" i="5"/>
  <c r="HK244" i="5"/>
  <c r="IF244" i="5"/>
  <c r="JB244" i="5"/>
  <c r="GA244" i="5"/>
  <c r="GV244" i="5"/>
  <c r="HR244" i="5"/>
  <c r="IM244" i="5"/>
  <c r="JH244" i="5"/>
  <c r="GH244" i="5"/>
  <c r="HC244" i="5"/>
  <c r="HX244" i="5"/>
  <c r="IT244" i="5"/>
  <c r="FQ245" i="5"/>
  <c r="FY244" i="5"/>
  <c r="GO244" i="5"/>
  <c r="HE244" i="5"/>
  <c r="HU244" i="5"/>
  <c r="JA244" i="5"/>
  <c r="FS244" i="5"/>
  <c r="GN244" i="5"/>
  <c r="HJ244" i="5"/>
  <c r="IE244" i="5"/>
  <c r="IZ244" i="5"/>
  <c r="GU244" i="5"/>
  <c r="HP244" i="5"/>
  <c r="IL244" i="5"/>
  <c r="GF244" i="5"/>
  <c r="HB244" i="5"/>
  <c r="IR244" i="5"/>
  <c r="GM244" i="5"/>
  <c r="ID244" i="5"/>
  <c r="IY244" i="5"/>
  <c r="JK244" i="5"/>
  <c r="HL244" i="5"/>
  <c r="GB244" i="5"/>
  <c r="HS244" i="5"/>
  <c r="JJ244" i="5"/>
  <c r="IK244" i="5"/>
  <c r="FZ244" i="5"/>
  <c r="JG244" i="5"/>
  <c r="HW244" i="5"/>
  <c r="FR244" i="5"/>
  <c r="HH244" i="5"/>
  <c r="JC244" i="5"/>
  <c r="FE244" i="5"/>
  <c r="FD245" i="5"/>
  <c r="FP245" i="5" l="1"/>
  <c r="GC245" i="5"/>
  <c r="GS245" i="5"/>
  <c r="HI245" i="5"/>
  <c r="HY245" i="5"/>
  <c r="IO245" i="5"/>
  <c r="JE245" i="5"/>
  <c r="FZ245" i="5"/>
  <c r="GU245" i="5"/>
  <c r="HP245" i="5"/>
  <c r="IL245" i="5"/>
  <c r="JG245" i="5"/>
  <c r="GF245" i="5"/>
  <c r="HB245" i="5"/>
  <c r="HW245" i="5"/>
  <c r="IR245" i="5"/>
  <c r="FR245" i="5"/>
  <c r="GM245" i="5"/>
  <c r="HH245" i="5"/>
  <c r="ID245" i="5"/>
  <c r="IY245" i="5"/>
  <c r="FX245" i="5"/>
  <c r="HO245" i="5"/>
  <c r="IJ245" i="5"/>
  <c r="GG245" i="5"/>
  <c r="GW245" i="5"/>
  <c r="HM245" i="5"/>
  <c r="IC245" i="5"/>
  <c r="IS245" i="5"/>
  <c r="JI245" i="5"/>
  <c r="GE245" i="5"/>
  <c r="GZ245" i="5"/>
  <c r="HV245" i="5"/>
  <c r="IQ245" i="5"/>
  <c r="JL245" i="5"/>
  <c r="GL245" i="5"/>
  <c r="HG245" i="5"/>
  <c r="IB245" i="5"/>
  <c r="IX245" i="5"/>
  <c r="GR245" i="5"/>
  <c r="HN245" i="5"/>
  <c r="II245" i="5"/>
  <c r="GD245" i="5"/>
  <c r="HT245" i="5"/>
  <c r="FU245" i="5"/>
  <c r="GK245" i="5"/>
  <c r="HA245" i="5"/>
  <c r="HQ245" i="5"/>
  <c r="IG245" i="5"/>
  <c r="IW245" i="5"/>
  <c r="JM245" i="5"/>
  <c r="GJ245" i="5"/>
  <c r="HF245" i="5"/>
  <c r="IA245" i="5"/>
  <c r="IV245" i="5"/>
  <c r="FV245" i="5"/>
  <c r="GQ245" i="5"/>
  <c r="HL245" i="5"/>
  <c r="IH245" i="5"/>
  <c r="JC245" i="5"/>
  <c r="GB245" i="5"/>
  <c r="GX245" i="5"/>
  <c r="HS245" i="5"/>
  <c r="IN245" i="5"/>
  <c r="JJ245" i="5"/>
  <c r="GI245" i="5"/>
  <c r="HD245" i="5"/>
  <c r="HZ245" i="5"/>
  <c r="IU245" i="5"/>
  <c r="FQ246" i="5"/>
  <c r="FY245" i="5"/>
  <c r="GO245" i="5"/>
  <c r="HE245" i="5"/>
  <c r="IK245" i="5"/>
  <c r="JA245" i="5"/>
  <c r="FT245" i="5"/>
  <c r="GP245" i="5"/>
  <c r="HK245" i="5"/>
  <c r="JB245" i="5"/>
  <c r="GA245" i="5"/>
  <c r="GV245" i="5"/>
  <c r="IM245" i="5"/>
  <c r="JH245" i="5"/>
  <c r="HC245" i="5"/>
  <c r="IT245" i="5"/>
  <c r="FS245" i="5"/>
  <c r="HJ245" i="5"/>
  <c r="IZ245" i="5"/>
  <c r="GT245" i="5"/>
  <c r="JF245" i="5"/>
  <c r="FW245" i="5"/>
  <c r="GY245" i="5"/>
  <c r="IP245" i="5"/>
  <c r="HU245" i="5"/>
  <c r="IF245" i="5"/>
  <c r="HR245" i="5"/>
  <c r="GH245" i="5"/>
  <c r="HX245" i="5"/>
  <c r="GN245" i="5"/>
  <c r="IE245" i="5"/>
  <c r="JD245" i="5"/>
  <c r="JK245" i="5"/>
  <c r="FE245" i="5"/>
  <c r="FD246" i="5"/>
  <c r="FP246" i="5" l="1"/>
  <c r="GC246" i="5"/>
  <c r="GS246" i="5"/>
  <c r="HI246" i="5"/>
  <c r="HY246" i="5"/>
  <c r="IO246" i="5"/>
  <c r="JE246" i="5"/>
  <c r="GA246" i="5"/>
  <c r="GV246" i="5"/>
  <c r="HR246" i="5"/>
  <c r="IM246" i="5"/>
  <c r="JH246" i="5"/>
  <c r="GH246" i="5"/>
  <c r="HC246" i="5"/>
  <c r="HX246" i="5"/>
  <c r="IT246" i="5"/>
  <c r="FS246" i="5"/>
  <c r="GN246" i="5"/>
  <c r="HJ246" i="5"/>
  <c r="IE246" i="5"/>
  <c r="IZ246" i="5"/>
  <c r="FZ246" i="5"/>
  <c r="GU246" i="5"/>
  <c r="HP246" i="5"/>
  <c r="IL246" i="5"/>
  <c r="JG246" i="5"/>
  <c r="HO246" i="5"/>
  <c r="IQ246" i="5"/>
  <c r="GG246" i="5"/>
  <c r="HM246" i="5"/>
  <c r="IC246" i="5"/>
  <c r="GF246" i="5"/>
  <c r="HW246" i="5"/>
  <c r="GM246" i="5"/>
  <c r="ID246" i="5"/>
  <c r="IJ246" i="5"/>
  <c r="GE246" i="5"/>
  <c r="JL246" i="5"/>
  <c r="FU246" i="5"/>
  <c r="GK246" i="5"/>
  <c r="HA246" i="5"/>
  <c r="HQ246" i="5"/>
  <c r="IG246" i="5"/>
  <c r="IW246" i="5"/>
  <c r="JM246" i="5"/>
  <c r="GL246" i="5"/>
  <c r="HG246" i="5"/>
  <c r="IB246" i="5"/>
  <c r="IX246" i="5"/>
  <c r="FW246" i="5"/>
  <c r="GR246" i="5"/>
  <c r="HN246" i="5"/>
  <c r="II246" i="5"/>
  <c r="JD246" i="5"/>
  <c r="GD246" i="5"/>
  <c r="GY246" i="5"/>
  <c r="HT246" i="5"/>
  <c r="IP246" i="5"/>
  <c r="JK246" i="5"/>
  <c r="GJ246" i="5"/>
  <c r="HF246" i="5"/>
  <c r="IA246" i="5"/>
  <c r="IV246" i="5"/>
  <c r="FQ247" i="5"/>
  <c r="FY246" i="5"/>
  <c r="GO246" i="5"/>
  <c r="HE246" i="5"/>
  <c r="HU246" i="5"/>
  <c r="JA246" i="5"/>
  <c r="FV246" i="5"/>
  <c r="GQ246" i="5"/>
  <c r="HL246" i="5"/>
  <c r="JC246" i="5"/>
  <c r="GB246" i="5"/>
  <c r="GX246" i="5"/>
  <c r="IN246" i="5"/>
  <c r="JJ246" i="5"/>
  <c r="HD246" i="5"/>
  <c r="HZ246" i="5"/>
  <c r="FT246" i="5"/>
  <c r="HK246" i="5"/>
  <c r="JB246" i="5"/>
  <c r="IS246" i="5"/>
  <c r="FX246" i="5"/>
  <c r="HV246" i="5"/>
  <c r="IK246" i="5"/>
  <c r="IH246" i="5"/>
  <c r="HS246" i="5"/>
  <c r="GI246" i="5"/>
  <c r="IU246" i="5"/>
  <c r="GP246" i="5"/>
  <c r="IF246" i="5"/>
  <c r="GW246" i="5"/>
  <c r="JI246" i="5"/>
  <c r="HB246" i="5"/>
  <c r="IR246" i="5"/>
  <c r="FR246" i="5"/>
  <c r="HH246" i="5"/>
  <c r="IY246" i="5"/>
  <c r="GT246" i="5"/>
  <c r="JF246" i="5"/>
  <c r="GZ246" i="5"/>
  <c r="FE246" i="5"/>
  <c r="FD247" i="5"/>
  <c r="FP247" i="5" l="1"/>
  <c r="GC247" i="5"/>
  <c r="GS247" i="5"/>
  <c r="HI247" i="5"/>
  <c r="HY247" i="5"/>
  <c r="IO247" i="5"/>
  <c r="JE247" i="5"/>
  <c r="FW247" i="5"/>
  <c r="GR247" i="5"/>
  <c r="HN247" i="5"/>
  <c r="II247" i="5"/>
  <c r="JD247" i="5"/>
  <c r="GD247" i="5"/>
  <c r="GY247" i="5"/>
  <c r="HT247" i="5"/>
  <c r="IP247" i="5"/>
  <c r="JK247" i="5"/>
  <c r="GJ247" i="5"/>
  <c r="HF247" i="5"/>
  <c r="IA247" i="5"/>
  <c r="IV247" i="5"/>
  <c r="FV247" i="5"/>
  <c r="GQ247" i="5"/>
  <c r="HL247" i="5"/>
  <c r="IH247" i="5"/>
  <c r="JC247" i="5"/>
  <c r="GG247" i="5"/>
  <c r="GW247" i="5"/>
  <c r="HM247" i="5"/>
  <c r="IC247" i="5"/>
  <c r="IS247" i="5"/>
  <c r="JI247" i="5"/>
  <c r="GB247" i="5"/>
  <c r="GX247" i="5"/>
  <c r="HS247" i="5"/>
  <c r="IN247" i="5"/>
  <c r="JJ247" i="5"/>
  <c r="GI247" i="5"/>
  <c r="HD247" i="5"/>
  <c r="HZ247" i="5"/>
  <c r="IU247" i="5"/>
  <c r="FT247" i="5"/>
  <c r="GP247" i="5"/>
  <c r="HK247" i="5"/>
  <c r="IF247" i="5"/>
  <c r="JB247" i="5"/>
  <c r="GA247" i="5"/>
  <c r="GV247" i="5"/>
  <c r="HR247" i="5"/>
  <c r="IM247" i="5"/>
  <c r="JH247" i="5"/>
  <c r="JF247" i="5"/>
  <c r="IQ247" i="5"/>
  <c r="HG247" i="5"/>
  <c r="FU247" i="5"/>
  <c r="GK247" i="5"/>
  <c r="HA247" i="5"/>
  <c r="HQ247" i="5"/>
  <c r="IG247" i="5"/>
  <c r="IW247" i="5"/>
  <c r="JM247" i="5"/>
  <c r="GH247" i="5"/>
  <c r="HC247" i="5"/>
  <c r="HX247" i="5"/>
  <c r="IT247" i="5"/>
  <c r="FS247" i="5"/>
  <c r="GN247" i="5"/>
  <c r="HJ247" i="5"/>
  <c r="IE247" i="5"/>
  <c r="IZ247" i="5"/>
  <c r="FZ247" i="5"/>
  <c r="GU247" i="5"/>
  <c r="HP247" i="5"/>
  <c r="IL247" i="5"/>
  <c r="JG247" i="5"/>
  <c r="GF247" i="5"/>
  <c r="HB247" i="5"/>
  <c r="HW247" i="5"/>
  <c r="IR247" i="5"/>
  <c r="FQ248" i="5"/>
  <c r="IJ247" i="5"/>
  <c r="JL247" i="5"/>
  <c r="IX247" i="5"/>
  <c r="FY247" i="5"/>
  <c r="GO247" i="5"/>
  <c r="HE247" i="5"/>
  <c r="HU247" i="5"/>
  <c r="IK247" i="5"/>
  <c r="JA247" i="5"/>
  <c r="FR247" i="5"/>
  <c r="GM247" i="5"/>
  <c r="HH247" i="5"/>
  <c r="ID247" i="5"/>
  <c r="IY247" i="5"/>
  <c r="FX247" i="5"/>
  <c r="GT247" i="5"/>
  <c r="HO247" i="5"/>
  <c r="GE247" i="5"/>
  <c r="GZ247" i="5"/>
  <c r="HV247" i="5"/>
  <c r="GL247" i="5"/>
  <c r="IB247" i="5"/>
  <c r="FE247" i="5"/>
  <c r="FD248" i="5"/>
  <c r="FP248" i="5" l="1"/>
  <c r="GC248" i="5"/>
  <c r="GS248" i="5"/>
  <c r="HI248" i="5"/>
  <c r="HY248" i="5"/>
  <c r="IO248" i="5"/>
  <c r="JE248" i="5"/>
  <c r="FX248" i="5"/>
  <c r="GT248" i="5"/>
  <c r="HO248" i="5"/>
  <c r="IJ248" i="5"/>
  <c r="JF248" i="5"/>
  <c r="GE248" i="5"/>
  <c r="GZ248" i="5"/>
  <c r="HV248" i="5"/>
  <c r="IQ248" i="5"/>
  <c r="JL248" i="5"/>
  <c r="GL248" i="5"/>
  <c r="HG248" i="5"/>
  <c r="IB248" i="5"/>
  <c r="IX248" i="5"/>
  <c r="FW248" i="5"/>
  <c r="GR248" i="5"/>
  <c r="HN248" i="5"/>
  <c r="II248" i="5"/>
  <c r="JD248" i="5"/>
  <c r="JI248" i="5"/>
  <c r="FV248" i="5"/>
  <c r="JC248" i="5"/>
  <c r="HS248" i="5"/>
  <c r="GG248" i="5"/>
  <c r="GW248" i="5"/>
  <c r="HM248" i="5"/>
  <c r="IC248" i="5"/>
  <c r="IS248" i="5"/>
  <c r="GD248" i="5"/>
  <c r="GY248" i="5"/>
  <c r="HT248" i="5"/>
  <c r="IP248" i="5"/>
  <c r="JK248" i="5"/>
  <c r="GJ248" i="5"/>
  <c r="HF248" i="5"/>
  <c r="IA248" i="5"/>
  <c r="IV248" i="5"/>
  <c r="GQ248" i="5"/>
  <c r="HL248" i="5"/>
  <c r="IH248" i="5"/>
  <c r="GB248" i="5"/>
  <c r="GX248" i="5"/>
  <c r="IN248" i="5"/>
  <c r="FU248" i="5"/>
  <c r="GK248" i="5"/>
  <c r="HA248" i="5"/>
  <c r="HQ248" i="5"/>
  <c r="IG248" i="5"/>
  <c r="IW248" i="5"/>
  <c r="JM248" i="5"/>
  <c r="GI248" i="5"/>
  <c r="HD248" i="5"/>
  <c r="HZ248" i="5"/>
  <c r="IU248" i="5"/>
  <c r="FT248" i="5"/>
  <c r="GP248" i="5"/>
  <c r="HK248" i="5"/>
  <c r="IF248" i="5"/>
  <c r="JB248" i="5"/>
  <c r="GA248" i="5"/>
  <c r="GV248" i="5"/>
  <c r="HR248" i="5"/>
  <c r="IM248" i="5"/>
  <c r="JH248" i="5"/>
  <c r="GH248" i="5"/>
  <c r="HC248" i="5"/>
  <c r="HX248" i="5"/>
  <c r="IT248" i="5"/>
  <c r="FQ249" i="5"/>
  <c r="JJ248" i="5"/>
  <c r="FY248" i="5"/>
  <c r="GO248" i="5"/>
  <c r="HE248" i="5"/>
  <c r="HU248" i="5"/>
  <c r="IK248" i="5"/>
  <c r="JA248" i="5"/>
  <c r="FS248" i="5"/>
  <c r="GN248" i="5"/>
  <c r="HJ248" i="5"/>
  <c r="IE248" i="5"/>
  <c r="IZ248" i="5"/>
  <c r="FZ248" i="5"/>
  <c r="GU248" i="5"/>
  <c r="HP248" i="5"/>
  <c r="IL248" i="5"/>
  <c r="JG248" i="5"/>
  <c r="GF248" i="5"/>
  <c r="HB248" i="5"/>
  <c r="HW248" i="5"/>
  <c r="IR248" i="5"/>
  <c r="FR248" i="5"/>
  <c r="GM248" i="5"/>
  <c r="HH248" i="5"/>
  <c r="ID248" i="5"/>
  <c r="IY248" i="5"/>
  <c r="FE248" i="5"/>
  <c r="FD249" i="5"/>
  <c r="FP249" i="5" l="1"/>
  <c r="GC249" i="5"/>
  <c r="GS249" i="5"/>
  <c r="HI249" i="5"/>
  <c r="HY249" i="5"/>
  <c r="IO249" i="5"/>
  <c r="JE249" i="5"/>
  <c r="FZ249" i="5"/>
  <c r="GU249" i="5"/>
  <c r="HP249" i="5"/>
  <c r="IL249" i="5"/>
  <c r="JG249" i="5"/>
  <c r="GF249" i="5"/>
  <c r="HB249" i="5"/>
  <c r="HW249" i="5"/>
  <c r="IR249" i="5"/>
  <c r="FR249" i="5"/>
  <c r="GM249" i="5"/>
  <c r="HH249" i="5"/>
  <c r="ID249" i="5"/>
  <c r="FX249" i="5"/>
  <c r="HO249" i="5"/>
  <c r="JF249" i="5"/>
  <c r="GG249" i="5"/>
  <c r="GW249" i="5"/>
  <c r="HM249" i="5"/>
  <c r="IC249" i="5"/>
  <c r="IS249" i="5"/>
  <c r="JI249" i="5"/>
  <c r="GE249" i="5"/>
  <c r="GZ249" i="5"/>
  <c r="HV249" i="5"/>
  <c r="IQ249" i="5"/>
  <c r="JL249" i="5"/>
  <c r="GL249" i="5"/>
  <c r="HG249" i="5"/>
  <c r="IB249" i="5"/>
  <c r="IX249" i="5"/>
  <c r="FW249" i="5"/>
  <c r="GR249" i="5"/>
  <c r="HN249" i="5"/>
  <c r="II249" i="5"/>
  <c r="JD249" i="5"/>
  <c r="GD249" i="5"/>
  <c r="GY249" i="5"/>
  <c r="HT249" i="5"/>
  <c r="IP249" i="5"/>
  <c r="JK249" i="5"/>
  <c r="HC249" i="5"/>
  <c r="GN249" i="5"/>
  <c r="IZ249" i="5"/>
  <c r="GT249" i="5"/>
  <c r="IJ249" i="5"/>
  <c r="FU249" i="5"/>
  <c r="GK249" i="5"/>
  <c r="HA249" i="5"/>
  <c r="HQ249" i="5"/>
  <c r="IG249" i="5"/>
  <c r="IW249" i="5"/>
  <c r="JM249" i="5"/>
  <c r="GJ249" i="5"/>
  <c r="HF249" i="5"/>
  <c r="IA249" i="5"/>
  <c r="IV249" i="5"/>
  <c r="FV249" i="5"/>
  <c r="GQ249" i="5"/>
  <c r="HL249" i="5"/>
  <c r="IH249" i="5"/>
  <c r="JC249" i="5"/>
  <c r="GB249" i="5"/>
  <c r="GX249" i="5"/>
  <c r="HS249" i="5"/>
  <c r="IN249" i="5"/>
  <c r="JJ249" i="5"/>
  <c r="GI249" i="5"/>
  <c r="HD249" i="5"/>
  <c r="HZ249" i="5"/>
  <c r="IU249" i="5"/>
  <c r="FQ250" i="5"/>
  <c r="IM249" i="5"/>
  <c r="IT249" i="5"/>
  <c r="HJ249" i="5"/>
  <c r="FY249" i="5"/>
  <c r="GO249" i="5"/>
  <c r="HE249" i="5"/>
  <c r="HU249" i="5"/>
  <c r="IK249" i="5"/>
  <c r="JA249" i="5"/>
  <c r="FT249" i="5"/>
  <c r="GP249" i="5"/>
  <c r="HK249" i="5"/>
  <c r="IF249" i="5"/>
  <c r="JB249" i="5"/>
  <c r="GA249" i="5"/>
  <c r="GV249" i="5"/>
  <c r="HR249" i="5"/>
  <c r="JH249" i="5"/>
  <c r="GH249" i="5"/>
  <c r="HX249" i="5"/>
  <c r="FS249" i="5"/>
  <c r="IE249" i="5"/>
  <c r="IY249" i="5"/>
  <c r="FE249" i="5"/>
  <c r="FD250" i="5"/>
  <c r="FP250" i="5" l="1"/>
  <c r="GC250" i="5"/>
  <c r="GS250" i="5"/>
  <c r="HI250" i="5"/>
  <c r="HY250" i="5"/>
  <c r="IO250" i="5"/>
  <c r="JE250" i="5"/>
  <c r="GA250" i="5"/>
  <c r="GV250" i="5"/>
  <c r="HR250" i="5"/>
  <c r="IM250" i="5"/>
  <c r="JH250" i="5"/>
  <c r="GH250" i="5"/>
  <c r="HC250" i="5"/>
  <c r="HX250" i="5"/>
  <c r="IT250" i="5"/>
  <c r="FS250" i="5"/>
  <c r="GN250" i="5"/>
  <c r="IE250" i="5"/>
  <c r="IZ250" i="5"/>
  <c r="FZ250" i="5"/>
  <c r="GU250" i="5"/>
  <c r="HP250" i="5"/>
  <c r="JG250" i="5"/>
  <c r="GG250" i="5"/>
  <c r="GW250" i="5"/>
  <c r="HM250" i="5"/>
  <c r="IC250" i="5"/>
  <c r="IS250" i="5"/>
  <c r="JI250" i="5"/>
  <c r="GF250" i="5"/>
  <c r="HB250" i="5"/>
  <c r="HW250" i="5"/>
  <c r="IR250" i="5"/>
  <c r="FR250" i="5"/>
  <c r="GM250" i="5"/>
  <c r="HH250" i="5"/>
  <c r="ID250" i="5"/>
  <c r="IY250" i="5"/>
  <c r="FX250" i="5"/>
  <c r="GT250" i="5"/>
  <c r="HO250" i="5"/>
  <c r="IJ250" i="5"/>
  <c r="JF250" i="5"/>
  <c r="GE250" i="5"/>
  <c r="GZ250" i="5"/>
  <c r="IQ250" i="5"/>
  <c r="FU250" i="5"/>
  <c r="GK250" i="5"/>
  <c r="HA250" i="5"/>
  <c r="HQ250" i="5"/>
  <c r="IG250" i="5"/>
  <c r="IW250" i="5"/>
  <c r="JM250" i="5"/>
  <c r="GL250" i="5"/>
  <c r="HG250" i="5"/>
  <c r="IB250" i="5"/>
  <c r="IX250" i="5"/>
  <c r="FW250" i="5"/>
  <c r="GR250" i="5"/>
  <c r="HN250" i="5"/>
  <c r="II250" i="5"/>
  <c r="JD250" i="5"/>
  <c r="GD250" i="5"/>
  <c r="GY250" i="5"/>
  <c r="HT250" i="5"/>
  <c r="IP250" i="5"/>
  <c r="JK250" i="5"/>
  <c r="GJ250" i="5"/>
  <c r="HF250" i="5"/>
  <c r="IA250" i="5"/>
  <c r="IV250" i="5"/>
  <c r="FQ251" i="5"/>
  <c r="FY250" i="5"/>
  <c r="GO250" i="5"/>
  <c r="HE250" i="5"/>
  <c r="HU250" i="5"/>
  <c r="IK250" i="5"/>
  <c r="JA250" i="5"/>
  <c r="FV250" i="5"/>
  <c r="GQ250" i="5"/>
  <c r="HL250" i="5"/>
  <c r="IH250" i="5"/>
  <c r="JC250" i="5"/>
  <c r="GB250" i="5"/>
  <c r="GX250" i="5"/>
  <c r="HS250" i="5"/>
  <c r="IN250" i="5"/>
  <c r="JJ250" i="5"/>
  <c r="GI250" i="5"/>
  <c r="HD250" i="5"/>
  <c r="HZ250" i="5"/>
  <c r="IU250" i="5"/>
  <c r="FT250" i="5"/>
  <c r="GP250" i="5"/>
  <c r="HK250" i="5"/>
  <c r="IF250" i="5"/>
  <c r="JB250" i="5"/>
  <c r="HJ250" i="5"/>
  <c r="IL250" i="5"/>
  <c r="HV250" i="5"/>
  <c r="JL250" i="5"/>
  <c r="FE250" i="5"/>
  <c r="FD251" i="5"/>
  <c r="FP251" i="5" l="1"/>
  <c r="FZ251" i="5"/>
  <c r="GP251" i="5"/>
  <c r="HF251" i="5"/>
  <c r="HV251" i="5"/>
  <c r="IL251" i="5"/>
  <c r="JB251" i="5"/>
  <c r="FW251" i="5"/>
  <c r="GM251" i="5"/>
  <c r="HC251" i="5"/>
  <c r="HS251" i="5"/>
  <c r="II251" i="5"/>
  <c r="FT251" i="5"/>
  <c r="IF251" i="5"/>
  <c r="JL251" i="5"/>
  <c r="IC251" i="5"/>
  <c r="GD251" i="5"/>
  <c r="GT251" i="5"/>
  <c r="HJ251" i="5"/>
  <c r="HZ251" i="5"/>
  <c r="IP251" i="5"/>
  <c r="JF251" i="5"/>
  <c r="GA251" i="5"/>
  <c r="GQ251" i="5"/>
  <c r="HG251" i="5"/>
  <c r="HW251" i="5"/>
  <c r="IM251" i="5"/>
  <c r="JC251" i="5"/>
  <c r="FX251" i="5"/>
  <c r="GN251" i="5"/>
  <c r="HD251" i="5"/>
  <c r="HT251" i="5"/>
  <c r="IJ251" i="5"/>
  <c r="IZ251" i="5"/>
  <c r="FU251" i="5"/>
  <c r="GK251" i="5"/>
  <c r="HA251" i="5"/>
  <c r="HQ251" i="5"/>
  <c r="IG251" i="5"/>
  <c r="IW251" i="5"/>
  <c r="JM251" i="5"/>
  <c r="IY251" i="5"/>
  <c r="GW251" i="5"/>
  <c r="FR251" i="5"/>
  <c r="GH251" i="5"/>
  <c r="GX251" i="5"/>
  <c r="HN251" i="5"/>
  <c r="ID251" i="5"/>
  <c r="IT251" i="5"/>
  <c r="JJ251" i="5"/>
  <c r="GE251" i="5"/>
  <c r="GU251" i="5"/>
  <c r="HK251" i="5"/>
  <c r="IA251" i="5"/>
  <c r="IQ251" i="5"/>
  <c r="JG251" i="5"/>
  <c r="GB251" i="5"/>
  <c r="GR251" i="5"/>
  <c r="HH251" i="5"/>
  <c r="HX251" i="5"/>
  <c r="IN251" i="5"/>
  <c r="JD251" i="5"/>
  <c r="FY251" i="5"/>
  <c r="GO251" i="5"/>
  <c r="HE251" i="5"/>
  <c r="HU251" i="5"/>
  <c r="IK251" i="5"/>
  <c r="JA251" i="5"/>
  <c r="FQ252" i="5"/>
  <c r="IH251" i="5"/>
  <c r="GI251" i="5"/>
  <c r="HO251" i="5"/>
  <c r="IU251" i="5"/>
  <c r="GF251" i="5"/>
  <c r="HL251" i="5"/>
  <c r="JH251" i="5"/>
  <c r="GS251" i="5"/>
  <c r="HY251" i="5"/>
  <c r="IO251" i="5"/>
  <c r="GJ251" i="5"/>
  <c r="HP251" i="5"/>
  <c r="IV251" i="5"/>
  <c r="GG251" i="5"/>
  <c r="IS251" i="5"/>
  <c r="FV251" i="5"/>
  <c r="GL251" i="5"/>
  <c r="HB251" i="5"/>
  <c r="HR251" i="5"/>
  <c r="IX251" i="5"/>
  <c r="FS251" i="5"/>
  <c r="GY251" i="5"/>
  <c r="IE251" i="5"/>
  <c r="JK251" i="5"/>
  <c r="GV251" i="5"/>
  <c r="IB251" i="5"/>
  <c r="IR251" i="5"/>
  <c r="GC251" i="5"/>
  <c r="HI251" i="5"/>
  <c r="JE251" i="5"/>
  <c r="GZ251" i="5"/>
  <c r="HM251" i="5"/>
  <c r="JI251" i="5"/>
  <c r="FE251" i="5"/>
  <c r="FD252" i="5"/>
  <c r="FP252" i="5" l="1"/>
  <c r="FZ252" i="5"/>
  <c r="GP252" i="5"/>
  <c r="HF252" i="5"/>
  <c r="HV252" i="5"/>
  <c r="IL252" i="5"/>
  <c r="JB252" i="5"/>
  <c r="FW252" i="5"/>
  <c r="GM252" i="5"/>
  <c r="HC252" i="5"/>
  <c r="HS252" i="5"/>
  <c r="II252" i="5"/>
  <c r="IY252" i="5"/>
  <c r="FT252" i="5"/>
  <c r="GJ252" i="5"/>
  <c r="GZ252" i="5"/>
  <c r="HP252" i="5"/>
  <c r="IF252" i="5"/>
  <c r="IV252" i="5"/>
  <c r="JL252" i="5"/>
  <c r="GG252" i="5"/>
  <c r="GW252" i="5"/>
  <c r="HM252" i="5"/>
  <c r="IC252" i="5"/>
  <c r="IS252" i="5"/>
  <c r="JI252" i="5"/>
  <c r="GD252" i="5"/>
  <c r="GT252" i="5"/>
  <c r="HJ252" i="5"/>
  <c r="HZ252" i="5"/>
  <c r="IP252" i="5"/>
  <c r="JF252" i="5"/>
  <c r="GA252" i="5"/>
  <c r="GQ252" i="5"/>
  <c r="HG252" i="5"/>
  <c r="HW252" i="5"/>
  <c r="IM252" i="5"/>
  <c r="JC252" i="5"/>
  <c r="FX252" i="5"/>
  <c r="GN252" i="5"/>
  <c r="HD252" i="5"/>
  <c r="HT252" i="5"/>
  <c r="IJ252" i="5"/>
  <c r="IZ252" i="5"/>
  <c r="FU252" i="5"/>
  <c r="GK252" i="5"/>
  <c r="HA252" i="5"/>
  <c r="HQ252" i="5"/>
  <c r="IG252" i="5"/>
  <c r="IW252" i="5"/>
  <c r="JM252" i="5"/>
  <c r="FR252" i="5"/>
  <c r="GH252" i="5"/>
  <c r="GX252" i="5"/>
  <c r="HN252" i="5"/>
  <c r="ID252" i="5"/>
  <c r="IT252" i="5"/>
  <c r="JJ252" i="5"/>
  <c r="GE252" i="5"/>
  <c r="GU252" i="5"/>
  <c r="HK252" i="5"/>
  <c r="IA252" i="5"/>
  <c r="IQ252" i="5"/>
  <c r="JG252" i="5"/>
  <c r="GB252" i="5"/>
  <c r="GR252" i="5"/>
  <c r="HH252" i="5"/>
  <c r="HX252" i="5"/>
  <c r="IN252" i="5"/>
  <c r="JD252" i="5"/>
  <c r="FY252" i="5"/>
  <c r="GO252" i="5"/>
  <c r="HE252" i="5"/>
  <c r="HU252" i="5"/>
  <c r="IK252" i="5"/>
  <c r="JA252" i="5"/>
  <c r="FQ253" i="5"/>
  <c r="HB252" i="5"/>
  <c r="IX252" i="5"/>
  <c r="GI252" i="5"/>
  <c r="HO252" i="5"/>
  <c r="IU252" i="5"/>
  <c r="JK252" i="5"/>
  <c r="GV252" i="5"/>
  <c r="IB252" i="5"/>
  <c r="JH252" i="5"/>
  <c r="GS252" i="5"/>
  <c r="HY252" i="5"/>
  <c r="IO252" i="5"/>
  <c r="FV252" i="5"/>
  <c r="GL252" i="5"/>
  <c r="HR252" i="5"/>
  <c r="IH252" i="5"/>
  <c r="FS252" i="5"/>
  <c r="GY252" i="5"/>
  <c r="IE252" i="5"/>
  <c r="GF252" i="5"/>
  <c r="HL252" i="5"/>
  <c r="IR252" i="5"/>
  <c r="GC252" i="5"/>
  <c r="HI252" i="5"/>
  <c r="JE252" i="5"/>
  <c r="FE252" i="5"/>
  <c r="FD253" i="5"/>
  <c r="FP253" i="5" l="1"/>
  <c r="FZ253" i="5"/>
  <c r="GP253" i="5"/>
  <c r="HF253" i="5"/>
  <c r="HV253" i="5"/>
  <c r="IL253" i="5"/>
  <c r="JB253" i="5"/>
  <c r="FW253" i="5"/>
  <c r="GM253" i="5"/>
  <c r="HC253" i="5"/>
  <c r="HS253" i="5"/>
  <c r="II253" i="5"/>
  <c r="IY253" i="5"/>
  <c r="FT253" i="5"/>
  <c r="GJ253" i="5"/>
  <c r="GZ253" i="5"/>
  <c r="HP253" i="5"/>
  <c r="IF253" i="5"/>
  <c r="IV253" i="5"/>
  <c r="JL253" i="5"/>
  <c r="GG253" i="5"/>
  <c r="HM253" i="5"/>
  <c r="IS253" i="5"/>
  <c r="GD253" i="5"/>
  <c r="GT253" i="5"/>
  <c r="HJ253" i="5"/>
  <c r="HZ253" i="5"/>
  <c r="IP253" i="5"/>
  <c r="JF253" i="5"/>
  <c r="GA253" i="5"/>
  <c r="GQ253" i="5"/>
  <c r="HG253" i="5"/>
  <c r="HW253" i="5"/>
  <c r="IM253" i="5"/>
  <c r="JC253" i="5"/>
  <c r="FX253" i="5"/>
  <c r="GN253" i="5"/>
  <c r="HD253" i="5"/>
  <c r="HT253" i="5"/>
  <c r="IJ253" i="5"/>
  <c r="IZ253" i="5"/>
  <c r="FU253" i="5"/>
  <c r="GK253" i="5"/>
  <c r="HA253" i="5"/>
  <c r="HQ253" i="5"/>
  <c r="IG253" i="5"/>
  <c r="IW253" i="5"/>
  <c r="JM253" i="5"/>
  <c r="FR253" i="5"/>
  <c r="GH253" i="5"/>
  <c r="GX253" i="5"/>
  <c r="HN253" i="5"/>
  <c r="ID253" i="5"/>
  <c r="IT253" i="5"/>
  <c r="JJ253" i="5"/>
  <c r="GE253" i="5"/>
  <c r="GU253" i="5"/>
  <c r="HK253" i="5"/>
  <c r="IA253" i="5"/>
  <c r="IQ253" i="5"/>
  <c r="JG253" i="5"/>
  <c r="GB253" i="5"/>
  <c r="GR253" i="5"/>
  <c r="HH253" i="5"/>
  <c r="HX253" i="5"/>
  <c r="IN253" i="5"/>
  <c r="JD253" i="5"/>
  <c r="FY253" i="5"/>
  <c r="GO253" i="5"/>
  <c r="HE253" i="5"/>
  <c r="HU253" i="5"/>
  <c r="IK253" i="5"/>
  <c r="JA253" i="5"/>
  <c r="FQ254" i="5"/>
  <c r="FV253" i="5"/>
  <c r="HB253" i="5"/>
  <c r="HR253" i="5"/>
  <c r="IX253" i="5"/>
  <c r="FS253" i="5"/>
  <c r="GY253" i="5"/>
  <c r="HO253" i="5"/>
  <c r="IU253" i="5"/>
  <c r="JK253" i="5"/>
  <c r="GV253" i="5"/>
  <c r="HL253" i="5"/>
  <c r="IR253" i="5"/>
  <c r="JH253" i="5"/>
  <c r="GS253" i="5"/>
  <c r="HY253" i="5"/>
  <c r="JE253" i="5"/>
  <c r="GW253" i="5"/>
  <c r="IC253" i="5"/>
  <c r="JI253" i="5"/>
  <c r="GL253" i="5"/>
  <c r="IH253" i="5"/>
  <c r="GI253" i="5"/>
  <c r="IE253" i="5"/>
  <c r="GF253" i="5"/>
  <c r="IB253" i="5"/>
  <c r="GC253" i="5"/>
  <c r="HI253" i="5"/>
  <c r="IO253" i="5"/>
  <c r="FE253" i="5"/>
  <c r="FD254" i="5"/>
  <c r="FP254" i="5" l="1"/>
  <c r="FZ254" i="5"/>
  <c r="GP254" i="5"/>
  <c r="HF254" i="5"/>
  <c r="HV254" i="5"/>
  <c r="IL254" i="5"/>
  <c r="JB254" i="5"/>
  <c r="FW254" i="5"/>
  <c r="HC254" i="5"/>
  <c r="HS254" i="5"/>
  <c r="II254" i="5"/>
  <c r="IY254" i="5"/>
  <c r="FT254" i="5"/>
  <c r="GJ254" i="5"/>
  <c r="HP254" i="5"/>
  <c r="IF254" i="5"/>
  <c r="JL254" i="5"/>
  <c r="GW254" i="5"/>
  <c r="IC254" i="5"/>
  <c r="JI254" i="5"/>
  <c r="FY254" i="5"/>
  <c r="FQ255" i="5"/>
  <c r="GD254" i="5"/>
  <c r="GT254" i="5"/>
  <c r="HJ254" i="5"/>
  <c r="HZ254" i="5"/>
  <c r="IP254" i="5"/>
  <c r="JF254" i="5"/>
  <c r="GA254" i="5"/>
  <c r="GQ254" i="5"/>
  <c r="HG254" i="5"/>
  <c r="HW254" i="5"/>
  <c r="IM254" i="5"/>
  <c r="JC254" i="5"/>
  <c r="FX254" i="5"/>
  <c r="GN254" i="5"/>
  <c r="HD254" i="5"/>
  <c r="HT254" i="5"/>
  <c r="IJ254" i="5"/>
  <c r="IZ254" i="5"/>
  <c r="FU254" i="5"/>
  <c r="GK254" i="5"/>
  <c r="HA254" i="5"/>
  <c r="HQ254" i="5"/>
  <c r="IG254" i="5"/>
  <c r="IW254" i="5"/>
  <c r="JM254" i="5"/>
  <c r="HE254" i="5"/>
  <c r="JA254" i="5"/>
  <c r="FR254" i="5"/>
  <c r="GH254" i="5"/>
  <c r="GX254" i="5"/>
  <c r="HN254" i="5"/>
  <c r="ID254" i="5"/>
  <c r="IT254" i="5"/>
  <c r="JJ254" i="5"/>
  <c r="GE254" i="5"/>
  <c r="GU254" i="5"/>
  <c r="HK254" i="5"/>
  <c r="IA254" i="5"/>
  <c r="IQ254" i="5"/>
  <c r="JG254" i="5"/>
  <c r="GB254" i="5"/>
  <c r="GR254" i="5"/>
  <c r="HH254" i="5"/>
  <c r="HX254" i="5"/>
  <c r="IN254" i="5"/>
  <c r="JD254" i="5"/>
  <c r="GO254" i="5"/>
  <c r="HU254" i="5"/>
  <c r="IK254" i="5"/>
  <c r="FV254" i="5"/>
  <c r="GL254" i="5"/>
  <c r="HB254" i="5"/>
  <c r="HR254" i="5"/>
  <c r="IH254" i="5"/>
  <c r="IX254" i="5"/>
  <c r="FS254" i="5"/>
  <c r="GI254" i="5"/>
  <c r="GY254" i="5"/>
  <c r="HO254" i="5"/>
  <c r="IE254" i="5"/>
  <c r="IU254" i="5"/>
  <c r="JK254" i="5"/>
  <c r="GF254" i="5"/>
  <c r="GV254" i="5"/>
  <c r="HL254" i="5"/>
  <c r="IB254" i="5"/>
  <c r="IR254" i="5"/>
  <c r="JH254" i="5"/>
  <c r="GC254" i="5"/>
  <c r="GS254" i="5"/>
  <c r="HI254" i="5"/>
  <c r="HY254" i="5"/>
  <c r="IO254" i="5"/>
  <c r="JE254" i="5"/>
  <c r="GM254" i="5"/>
  <c r="GZ254" i="5"/>
  <c r="IV254" i="5"/>
  <c r="GG254" i="5"/>
  <c r="HM254" i="5"/>
  <c r="IS254" i="5"/>
  <c r="FE254" i="5"/>
  <c r="FD255" i="5"/>
  <c r="FP255" i="5" l="1"/>
  <c r="FZ255" i="5"/>
  <c r="GP255" i="5"/>
  <c r="HF255" i="5"/>
  <c r="HV255" i="5"/>
  <c r="IL255" i="5"/>
  <c r="JB255" i="5"/>
  <c r="FW255" i="5"/>
  <c r="GM255" i="5"/>
  <c r="HC255" i="5"/>
  <c r="HS255" i="5"/>
  <c r="II255" i="5"/>
  <c r="IY255" i="5"/>
  <c r="FT255" i="5"/>
  <c r="GJ255" i="5"/>
  <c r="GZ255" i="5"/>
  <c r="IF255" i="5"/>
  <c r="JL255" i="5"/>
  <c r="GG255" i="5"/>
  <c r="GW255" i="5"/>
  <c r="IS255" i="5"/>
  <c r="HW255" i="5"/>
  <c r="HT255" i="5"/>
  <c r="IZ255" i="5"/>
  <c r="GK255" i="5"/>
  <c r="IG255" i="5"/>
  <c r="GD255" i="5"/>
  <c r="GT255" i="5"/>
  <c r="HJ255" i="5"/>
  <c r="HZ255" i="5"/>
  <c r="IP255" i="5"/>
  <c r="JF255" i="5"/>
  <c r="GA255" i="5"/>
  <c r="GQ255" i="5"/>
  <c r="HG255" i="5"/>
  <c r="JC255" i="5"/>
  <c r="FX255" i="5"/>
  <c r="GN255" i="5"/>
  <c r="IJ255" i="5"/>
  <c r="HA255" i="5"/>
  <c r="FR255" i="5"/>
  <c r="GH255" i="5"/>
  <c r="GX255" i="5"/>
  <c r="HN255" i="5"/>
  <c r="ID255" i="5"/>
  <c r="IT255" i="5"/>
  <c r="JJ255" i="5"/>
  <c r="GE255" i="5"/>
  <c r="GU255" i="5"/>
  <c r="HK255" i="5"/>
  <c r="IA255" i="5"/>
  <c r="IQ255" i="5"/>
  <c r="JG255" i="5"/>
  <c r="GB255" i="5"/>
  <c r="GR255" i="5"/>
  <c r="HH255" i="5"/>
  <c r="HX255" i="5"/>
  <c r="IN255" i="5"/>
  <c r="JD255" i="5"/>
  <c r="FY255" i="5"/>
  <c r="GO255" i="5"/>
  <c r="HE255" i="5"/>
  <c r="HU255" i="5"/>
  <c r="IK255" i="5"/>
  <c r="JA255" i="5"/>
  <c r="FQ256" i="5"/>
  <c r="HP255" i="5"/>
  <c r="HM255" i="5"/>
  <c r="JI255" i="5"/>
  <c r="IM255" i="5"/>
  <c r="HD255" i="5"/>
  <c r="FU255" i="5"/>
  <c r="HQ255" i="5"/>
  <c r="JM255" i="5"/>
  <c r="FV255" i="5"/>
  <c r="GL255" i="5"/>
  <c r="HB255" i="5"/>
  <c r="HR255" i="5"/>
  <c r="IH255" i="5"/>
  <c r="IX255" i="5"/>
  <c r="FS255" i="5"/>
  <c r="GI255" i="5"/>
  <c r="GY255" i="5"/>
  <c r="HO255" i="5"/>
  <c r="IE255" i="5"/>
  <c r="IU255" i="5"/>
  <c r="JK255" i="5"/>
  <c r="GF255" i="5"/>
  <c r="GV255" i="5"/>
  <c r="HL255" i="5"/>
  <c r="IB255" i="5"/>
  <c r="IR255" i="5"/>
  <c r="JH255" i="5"/>
  <c r="GC255" i="5"/>
  <c r="GS255" i="5"/>
  <c r="HI255" i="5"/>
  <c r="HY255" i="5"/>
  <c r="IO255" i="5"/>
  <c r="JE255" i="5"/>
  <c r="IV255" i="5"/>
  <c r="IC255" i="5"/>
  <c r="IW255" i="5"/>
  <c r="FE255" i="5"/>
  <c r="FD256" i="5"/>
  <c r="FP256" i="5" l="1"/>
  <c r="FZ256" i="5"/>
  <c r="GP256" i="5"/>
  <c r="HF256" i="5"/>
  <c r="HV256" i="5"/>
  <c r="IL256" i="5"/>
  <c r="JB256" i="5"/>
  <c r="FW256" i="5"/>
  <c r="GM256" i="5"/>
  <c r="HS256" i="5"/>
  <c r="II256" i="5"/>
  <c r="FT256" i="5"/>
  <c r="GJ256" i="5"/>
  <c r="IF256" i="5"/>
  <c r="IV256" i="5"/>
  <c r="GG256" i="5"/>
  <c r="HM256" i="5"/>
  <c r="IC256" i="5"/>
  <c r="JI256" i="5"/>
  <c r="GD256" i="5"/>
  <c r="GT256" i="5"/>
  <c r="HJ256" i="5"/>
  <c r="HZ256" i="5"/>
  <c r="IP256" i="5"/>
  <c r="JF256" i="5"/>
  <c r="GA256" i="5"/>
  <c r="GQ256" i="5"/>
  <c r="HG256" i="5"/>
  <c r="HW256" i="5"/>
  <c r="IM256" i="5"/>
  <c r="JC256" i="5"/>
  <c r="FX256" i="5"/>
  <c r="GN256" i="5"/>
  <c r="HD256" i="5"/>
  <c r="HT256" i="5"/>
  <c r="IJ256" i="5"/>
  <c r="IZ256" i="5"/>
  <c r="FU256" i="5"/>
  <c r="GK256" i="5"/>
  <c r="HA256" i="5"/>
  <c r="HQ256" i="5"/>
  <c r="IG256" i="5"/>
  <c r="IW256" i="5"/>
  <c r="JM256" i="5"/>
  <c r="FR256" i="5"/>
  <c r="GH256" i="5"/>
  <c r="GX256" i="5"/>
  <c r="HN256" i="5"/>
  <c r="ID256" i="5"/>
  <c r="IT256" i="5"/>
  <c r="JJ256" i="5"/>
  <c r="GE256" i="5"/>
  <c r="GU256" i="5"/>
  <c r="HK256" i="5"/>
  <c r="IA256" i="5"/>
  <c r="IQ256" i="5"/>
  <c r="JG256" i="5"/>
  <c r="GB256" i="5"/>
  <c r="GR256" i="5"/>
  <c r="HH256" i="5"/>
  <c r="HX256" i="5"/>
  <c r="IN256" i="5"/>
  <c r="JD256" i="5"/>
  <c r="FY256" i="5"/>
  <c r="GO256" i="5"/>
  <c r="HE256" i="5"/>
  <c r="HU256" i="5"/>
  <c r="IK256" i="5"/>
  <c r="JA256" i="5"/>
  <c r="FQ257" i="5"/>
  <c r="FV256" i="5"/>
  <c r="GL256" i="5"/>
  <c r="HB256" i="5"/>
  <c r="HR256" i="5"/>
  <c r="IH256" i="5"/>
  <c r="IX256" i="5"/>
  <c r="FS256" i="5"/>
  <c r="GI256" i="5"/>
  <c r="GY256" i="5"/>
  <c r="HO256" i="5"/>
  <c r="IE256" i="5"/>
  <c r="IU256" i="5"/>
  <c r="JK256" i="5"/>
  <c r="GF256" i="5"/>
  <c r="GV256" i="5"/>
  <c r="HL256" i="5"/>
  <c r="IB256" i="5"/>
  <c r="IR256" i="5"/>
  <c r="JH256" i="5"/>
  <c r="GC256" i="5"/>
  <c r="GS256" i="5"/>
  <c r="HI256" i="5"/>
  <c r="HY256" i="5"/>
  <c r="IO256" i="5"/>
  <c r="JE256" i="5"/>
  <c r="HC256" i="5"/>
  <c r="IY256" i="5"/>
  <c r="GZ256" i="5"/>
  <c r="HP256" i="5"/>
  <c r="JL256" i="5"/>
  <c r="GW256" i="5"/>
  <c r="IS256" i="5"/>
  <c r="FE256" i="5"/>
  <c r="FD257" i="5"/>
  <c r="FP257" i="5" l="1"/>
  <c r="FZ257" i="5"/>
  <c r="GP257" i="5"/>
  <c r="HF257" i="5"/>
  <c r="HV257" i="5"/>
  <c r="IL257" i="5"/>
  <c r="JB257" i="5"/>
  <c r="FW257" i="5"/>
  <c r="GM257" i="5"/>
  <c r="HC257" i="5"/>
  <c r="HS257" i="5"/>
  <c r="II257" i="5"/>
  <c r="IY257" i="5"/>
  <c r="FT257" i="5"/>
  <c r="GJ257" i="5"/>
  <c r="GZ257" i="5"/>
  <c r="HP257" i="5"/>
  <c r="IF257" i="5"/>
  <c r="IV257" i="5"/>
  <c r="JL257" i="5"/>
  <c r="GG257" i="5"/>
  <c r="GW257" i="5"/>
  <c r="HM257" i="5"/>
  <c r="IC257" i="5"/>
  <c r="JI257" i="5"/>
  <c r="GD257" i="5"/>
  <c r="GT257" i="5"/>
  <c r="HJ257" i="5"/>
  <c r="HZ257" i="5"/>
  <c r="IP257" i="5"/>
  <c r="JF257" i="5"/>
  <c r="GA257" i="5"/>
  <c r="GQ257" i="5"/>
  <c r="HG257" i="5"/>
  <c r="HW257" i="5"/>
  <c r="IM257" i="5"/>
  <c r="JC257" i="5"/>
  <c r="FX257" i="5"/>
  <c r="GN257" i="5"/>
  <c r="HD257" i="5"/>
  <c r="HT257" i="5"/>
  <c r="IJ257" i="5"/>
  <c r="IZ257" i="5"/>
  <c r="FU257" i="5"/>
  <c r="GK257" i="5"/>
  <c r="HA257" i="5"/>
  <c r="HQ257" i="5"/>
  <c r="IG257" i="5"/>
  <c r="IW257" i="5"/>
  <c r="JM257" i="5"/>
  <c r="FR257" i="5"/>
  <c r="GH257" i="5"/>
  <c r="GX257" i="5"/>
  <c r="HN257" i="5"/>
  <c r="ID257" i="5"/>
  <c r="IT257" i="5"/>
  <c r="JJ257" i="5"/>
  <c r="GE257" i="5"/>
  <c r="GU257" i="5"/>
  <c r="HK257" i="5"/>
  <c r="IA257" i="5"/>
  <c r="IQ257" i="5"/>
  <c r="JG257" i="5"/>
  <c r="GB257" i="5"/>
  <c r="GR257" i="5"/>
  <c r="HH257" i="5"/>
  <c r="HX257" i="5"/>
  <c r="IN257" i="5"/>
  <c r="JD257" i="5"/>
  <c r="FY257" i="5"/>
  <c r="GO257" i="5"/>
  <c r="HE257" i="5"/>
  <c r="HU257" i="5"/>
  <c r="IK257" i="5"/>
  <c r="JA257" i="5"/>
  <c r="FQ258" i="5"/>
  <c r="IH257" i="5"/>
  <c r="JK257" i="5"/>
  <c r="GV257" i="5"/>
  <c r="IB257" i="5"/>
  <c r="JH257" i="5"/>
  <c r="GS257" i="5"/>
  <c r="HY257" i="5"/>
  <c r="JE257" i="5"/>
  <c r="IS257" i="5"/>
  <c r="FV257" i="5"/>
  <c r="GL257" i="5"/>
  <c r="HB257" i="5"/>
  <c r="HR257" i="5"/>
  <c r="IX257" i="5"/>
  <c r="FS257" i="5"/>
  <c r="GI257" i="5"/>
  <c r="GY257" i="5"/>
  <c r="HO257" i="5"/>
  <c r="IE257" i="5"/>
  <c r="IU257" i="5"/>
  <c r="GF257" i="5"/>
  <c r="HL257" i="5"/>
  <c r="IR257" i="5"/>
  <c r="GC257" i="5"/>
  <c r="HI257" i="5"/>
  <c r="IO257" i="5"/>
  <c r="FE257" i="5"/>
  <c r="FD258" i="5"/>
  <c r="FP258" i="5" l="1"/>
  <c r="FZ258" i="5"/>
  <c r="GP258" i="5"/>
  <c r="HF258" i="5"/>
  <c r="HV258" i="5"/>
  <c r="IL258" i="5"/>
  <c r="JB258" i="5"/>
  <c r="FW258" i="5"/>
  <c r="GM258" i="5"/>
  <c r="HC258" i="5"/>
  <c r="HS258" i="5"/>
  <c r="IY258" i="5"/>
  <c r="FT258" i="5"/>
  <c r="GJ258" i="5"/>
  <c r="GZ258" i="5"/>
  <c r="HP258" i="5"/>
  <c r="IV258" i="5"/>
  <c r="JL258" i="5"/>
  <c r="HM258" i="5"/>
  <c r="JI258" i="5"/>
  <c r="GD258" i="5"/>
  <c r="GT258" i="5"/>
  <c r="HJ258" i="5"/>
  <c r="HZ258" i="5"/>
  <c r="IP258" i="5"/>
  <c r="JF258" i="5"/>
  <c r="GA258" i="5"/>
  <c r="GQ258" i="5"/>
  <c r="HG258" i="5"/>
  <c r="HW258" i="5"/>
  <c r="IM258" i="5"/>
  <c r="JC258" i="5"/>
  <c r="FX258" i="5"/>
  <c r="GN258" i="5"/>
  <c r="HD258" i="5"/>
  <c r="HT258" i="5"/>
  <c r="IJ258" i="5"/>
  <c r="IZ258" i="5"/>
  <c r="FU258" i="5"/>
  <c r="GK258" i="5"/>
  <c r="HA258" i="5"/>
  <c r="HQ258" i="5"/>
  <c r="IG258" i="5"/>
  <c r="IW258" i="5"/>
  <c r="JM258" i="5"/>
  <c r="FR258" i="5"/>
  <c r="GH258" i="5"/>
  <c r="GX258" i="5"/>
  <c r="HN258" i="5"/>
  <c r="ID258" i="5"/>
  <c r="IT258" i="5"/>
  <c r="JJ258" i="5"/>
  <c r="GE258" i="5"/>
  <c r="GU258" i="5"/>
  <c r="HK258" i="5"/>
  <c r="IA258" i="5"/>
  <c r="IQ258" i="5"/>
  <c r="JG258" i="5"/>
  <c r="GB258" i="5"/>
  <c r="GR258" i="5"/>
  <c r="HH258" i="5"/>
  <c r="HX258" i="5"/>
  <c r="IN258" i="5"/>
  <c r="JD258" i="5"/>
  <c r="FY258" i="5"/>
  <c r="GO258" i="5"/>
  <c r="HE258" i="5"/>
  <c r="HU258" i="5"/>
  <c r="IK258" i="5"/>
  <c r="JA258" i="5"/>
  <c r="FQ259" i="5"/>
  <c r="IH258" i="5"/>
  <c r="GI258" i="5"/>
  <c r="HO258" i="5"/>
  <c r="IU258" i="5"/>
  <c r="GF258" i="5"/>
  <c r="IB258" i="5"/>
  <c r="JH258" i="5"/>
  <c r="GS258" i="5"/>
  <c r="HY258" i="5"/>
  <c r="JE258" i="5"/>
  <c r="II258" i="5"/>
  <c r="IF258" i="5"/>
  <c r="GG258" i="5"/>
  <c r="IC258" i="5"/>
  <c r="IS258" i="5"/>
  <c r="FV258" i="5"/>
  <c r="GL258" i="5"/>
  <c r="HB258" i="5"/>
  <c r="HR258" i="5"/>
  <c r="IX258" i="5"/>
  <c r="FS258" i="5"/>
  <c r="GY258" i="5"/>
  <c r="IE258" i="5"/>
  <c r="JK258" i="5"/>
  <c r="GV258" i="5"/>
  <c r="HL258" i="5"/>
  <c r="IR258" i="5"/>
  <c r="GC258" i="5"/>
  <c r="HI258" i="5"/>
  <c r="IO258" i="5"/>
  <c r="GW258" i="5"/>
  <c r="FE258" i="5"/>
  <c r="FD259" i="5"/>
  <c r="FP259" i="5" l="1"/>
  <c r="FZ259" i="5"/>
  <c r="GP259" i="5"/>
  <c r="HF259" i="5"/>
  <c r="HV259" i="5"/>
  <c r="IL259" i="5"/>
  <c r="JB259" i="5"/>
  <c r="FW259" i="5"/>
  <c r="GM259" i="5"/>
  <c r="HC259" i="5"/>
  <c r="HS259" i="5"/>
  <c r="II259" i="5"/>
  <c r="IY259" i="5"/>
  <c r="FT259" i="5"/>
  <c r="GJ259" i="5"/>
  <c r="GZ259" i="5"/>
  <c r="HP259" i="5"/>
  <c r="IF259" i="5"/>
  <c r="IV259" i="5"/>
  <c r="JL259" i="5"/>
  <c r="GG259" i="5"/>
  <c r="GW259" i="5"/>
  <c r="HM259" i="5"/>
  <c r="IC259" i="5"/>
  <c r="IS259" i="5"/>
  <c r="JI259" i="5"/>
  <c r="GD259" i="5"/>
  <c r="GT259" i="5"/>
  <c r="HJ259" i="5"/>
  <c r="HZ259" i="5"/>
  <c r="IP259" i="5"/>
  <c r="JF259" i="5"/>
  <c r="GA259" i="5"/>
  <c r="GQ259" i="5"/>
  <c r="HG259" i="5"/>
  <c r="HW259" i="5"/>
  <c r="IM259" i="5"/>
  <c r="JC259" i="5"/>
  <c r="FX259" i="5"/>
  <c r="GN259" i="5"/>
  <c r="HD259" i="5"/>
  <c r="HT259" i="5"/>
  <c r="IJ259" i="5"/>
  <c r="IZ259" i="5"/>
  <c r="FU259" i="5"/>
  <c r="GK259" i="5"/>
  <c r="HA259" i="5"/>
  <c r="HQ259" i="5"/>
  <c r="IG259" i="5"/>
  <c r="IW259" i="5"/>
  <c r="JM259" i="5"/>
  <c r="FR259" i="5"/>
  <c r="GH259" i="5"/>
  <c r="GX259" i="5"/>
  <c r="HN259" i="5"/>
  <c r="ID259" i="5"/>
  <c r="IT259" i="5"/>
  <c r="JJ259" i="5"/>
  <c r="GE259" i="5"/>
  <c r="GU259" i="5"/>
  <c r="HK259" i="5"/>
  <c r="IA259" i="5"/>
  <c r="IQ259" i="5"/>
  <c r="JG259" i="5"/>
  <c r="GB259" i="5"/>
  <c r="GR259" i="5"/>
  <c r="HH259" i="5"/>
  <c r="HX259" i="5"/>
  <c r="IN259" i="5"/>
  <c r="JD259" i="5"/>
  <c r="FY259" i="5"/>
  <c r="GO259" i="5"/>
  <c r="HE259" i="5"/>
  <c r="HU259" i="5"/>
  <c r="IK259" i="5"/>
  <c r="JA259" i="5"/>
  <c r="FQ260" i="5"/>
  <c r="IU259" i="5"/>
  <c r="IB259" i="5"/>
  <c r="GC259" i="5"/>
  <c r="HI259" i="5"/>
  <c r="IO259" i="5"/>
  <c r="FV259" i="5"/>
  <c r="GL259" i="5"/>
  <c r="HB259" i="5"/>
  <c r="HR259" i="5"/>
  <c r="IH259" i="5"/>
  <c r="IX259" i="5"/>
  <c r="FS259" i="5"/>
  <c r="GI259" i="5"/>
  <c r="GY259" i="5"/>
  <c r="HO259" i="5"/>
  <c r="IE259" i="5"/>
  <c r="JK259" i="5"/>
  <c r="GF259" i="5"/>
  <c r="GV259" i="5"/>
  <c r="HL259" i="5"/>
  <c r="IR259" i="5"/>
  <c r="JH259" i="5"/>
  <c r="GS259" i="5"/>
  <c r="HY259" i="5"/>
  <c r="JE259" i="5"/>
  <c r="FE259" i="5"/>
  <c r="FD260" i="5"/>
  <c r="FP260" i="5" l="1"/>
  <c r="FZ260" i="5"/>
  <c r="GP260" i="5"/>
  <c r="HF260" i="5"/>
  <c r="HV260" i="5"/>
  <c r="IL260" i="5"/>
  <c r="JB260" i="5"/>
  <c r="FW260" i="5"/>
  <c r="GM260" i="5"/>
  <c r="HC260" i="5"/>
  <c r="HS260" i="5"/>
  <c r="II260" i="5"/>
  <c r="IY260" i="5"/>
  <c r="FT260" i="5"/>
  <c r="GJ260" i="5"/>
  <c r="GZ260" i="5"/>
  <c r="HP260" i="5"/>
  <c r="IF260" i="5"/>
  <c r="JL260" i="5"/>
  <c r="GG260" i="5"/>
  <c r="GW260" i="5"/>
  <c r="IC260" i="5"/>
  <c r="JI260" i="5"/>
  <c r="GD260" i="5"/>
  <c r="GT260" i="5"/>
  <c r="HJ260" i="5"/>
  <c r="HZ260" i="5"/>
  <c r="IP260" i="5"/>
  <c r="JF260" i="5"/>
  <c r="GA260" i="5"/>
  <c r="GQ260" i="5"/>
  <c r="HG260" i="5"/>
  <c r="HW260" i="5"/>
  <c r="IM260" i="5"/>
  <c r="JC260" i="5"/>
  <c r="FX260" i="5"/>
  <c r="GN260" i="5"/>
  <c r="HD260" i="5"/>
  <c r="HT260" i="5"/>
  <c r="IJ260" i="5"/>
  <c r="IZ260" i="5"/>
  <c r="FU260" i="5"/>
  <c r="GK260" i="5"/>
  <c r="HA260" i="5"/>
  <c r="HQ260" i="5"/>
  <c r="IG260" i="5"/>
  <c r="IW260" i="5"/>
  <c r="JM260" i="5"/>
  <c r="FR260" i="5"/>
  <c r="GH260" i="5"/>
  <c r="GX260" i="5"/>
  <c r="HN260" i="5"/>
  <c r="ID260" i="5"/>
  <c r="IT260" i="5"/>
  <c r="JJ260" i="5"/>
  <c r="GE260" i="5"/>
  <c r="GU260" i="5"/>
  <c r="HK260" i="5"/>
  <c r="IA260" i="5"/>
  <c r="IQ260" i="5"/>
  <c r="JG260" i="5"/>
  <c r="GB260" i="5"/>
  <c r="GR260" i="5"/>
  <c r="HH260" i="5"/>
  <c r="HX260" i="5"/>
  <c r="IN260" i="5"/>
  <c r="JD260" i="5"/>
  <c r="FY260" i="5"/>
  <c r="GO260" i="5"/>
  <c r="HE260" i="5"/>
  <c r="HU260" i="5"/>
  <c r="IK260" i="5"/>
  <c r="JA260" i="5"/>
  <c r="FQ261" i="5"/>
  <c r="FV260" i="5"/>
  <c r="GL260" i="5"/>
  <c r="HB260" i="5"/>
  <c r="IH260" i="5"/>
  <c r="IX260" i="5"/>
  <c r="FS260" i="5"/>
  <c r="GI260" i="5"/>
  <c r="GY260" i="5"/>
  <c r="IE260" i="5"/>
  <c r="IU260" i="5"/>
  <c r="JK260" i="5"/>
  <c r="GV260" i="5"/>
  <c r="HL260" i="5"/>
  <c r="IR260" i="5"/>
  <c r="GC260" i="5"/>
  <c r="GS260" i="5"/>
  <c r="HY260" i="5"/>
  <c r="HR260" i="5"/>
  <c r="HO260" i="5"/>
  <c r="GF260" i="5"/>
  <c r="IB260" i="5"/>
  <c r="JH260" i="5"/>
  <c r="HI260" i="5"/>
  <c r="IO260" i="5"/>
  <c r="JE260" i="5"/>
  <c r="IV260" i="5"/>
  <c r="HM260" i="5"/>
  <c r="IS260" i="5"/>
  <c r="FE260" i="5"/>
  <c r="FD261" i="5"/>
  <c r="FP261" i="5" l="1"/>
  <c r="FZ261" i="5"/>
  <c r="GP261" i="5"/>
  <c r="HF261" i="5"/>
  <c r="HV261" i="5"/>
  <c r="IL261" i="5"/>
  <c r="JB261" i="5"/>
  <c r="FW261" i="5"/>
  <c r="GM261" i="5"/>
  <c r="HC261" i="5"/>
  <c r="HS261" i="5"/>
  <c r="II261" i="5"/>
  <c r="IY261" i="5"/>
  <c r="FT261" i="5"/>
  <c r="GJ261" i="5"/>
  <c r="GZ261" i="5"/>
  <c r="HP261" i="5"/>
  <c r="IF261" i="5"/>
  <c r="IV261" i="5"/>
  <c r="JL261" i="5"/>
  <c r="GG261" i="5"/>
  <c r="HM261" i="5"/>
  <c r="IC261" i="5"/>
  <c r="IS261" i="5"/>
  <c r="GD261" i="5"/>
  <c r="GT261" i="5"/>
  <c r="HJ261" i="5"/>
  <c r="HZ261" i="5"/>
  <c r="IP261" i="5"/>
  <c r="JF261" i="5"/>
  <c r="GA261" i="5"/>
  <c r="GQ261" i="5"/>
  <c r="HG261" i="5"/>
  <c r="HW261" i="5"/>
  <c r="IM261" i="5"/>
  <c r="JC261" i="5"/>
  <c r="FX261" i="5"/>
  <c r="GN261" i="5"/>
  <c r="HD261" i="5"/>
  <c r="HT261" i="5"/>
  <c r="IJ261" i="5"/>
  <c r="IZ261" i="5"/>
  <c r="FU261" i="5"/>
  <c r="GK261" i="5"/>
  <c r="HA261" i="5"/>
  <c r="HQ261" i="5"/>
  <c r="IG261" i="5"/>
  <c r="IW261" i="5"/>
  <c r="JM261" i="5"/>
  <c r="FR261" i="5"/>
  <c r="GH261" i="5"/>
  <c r="GX261" i="5"/>
  <c r="HN261" i="5"/>
  <c r="ID261" i="5"/>
  <c r="IT261" i="5"/>
  <c r="JJ261" i="5"/>
  <c r="GE261" i="5"/>
  <c r="GU261" i="5"/>
  <c r="HK261" i="5"/>
  <c r="IA261" i="5"/>
  <c r="IQ261" i="5"/>
  <c r="JG261" i="5"/>
  <c r="GB261" i="5"/>
  <c r="GR261" i="5"/>
  <c r="HH261" i="5"/>
  <c r="HX261" i="5"/>
  <c r="IN261" i="5"/>
  <c r="JD261" i="5"/>
  <c r="FY261" i="5"/>
  <c r="GO261" i="5"/>
  <c r="HE261" i="5"/>
  <c r="HU261" i="5"/>
  <c r="IK261" i="5"/>
  <c r="JA261" i="5"/>
  <c r="FQ262" i="5"/>
  <c r="FV261" i="5"/>
  <c r="GL261" i="5"/>
  <c r="HB261" i="5"/>
  <c r="IH261" i="5"/>
  <c r="IX261" i="5"/>
  <c r="FS261" i="5"/>
  <c r="GI261" i="5"/>
  <c r="GY261" i="5"/>
  <c r="IE261" i="5"/>
  <c r="IU261" i="5"/>
  <c r="JK261" i="5"/>
  <c r="GV261" i="5"/>
  <c r="HL261" i="5"/>
  <c r="IR261" i="5"/>
  <c r="GC261" i="5"/>
  <c r="HI261" i="5"/>
  <c r="IO261" i="5"/>
  <c r="HR261" i="5"/>
  <c r="HO261" i="5"/>
  <c r="GF261" i="5"/>
  <c r="IB261" i="5"/>
  <c r="JH261" i="5"/>
  <c r="GS261" i="5"/>
  <c r="HY261" i="5"/>
  <c r="JE261" i="5"/>
  <c r="GW261" i="5"/>
  <c r="JI261" i="5"/>
  <c r="FE261" i="5"/>
  <c r="FD262" i="5"/>
  <c r="FP262" i="5" l="1"/>
  <c r="FZ262" i="5"/>
  <c r="GP262" i="5"/>
  <c r="HF262" i="5"/>
  <c r="HV262" i="5"/>
  <c r="IL262" i="5"/>
  <c r="JB262" i="5"/>
  <c r="FW262" i="5"/>
  <c r="GM262" i="5"/>
  <c r="HC262" i="5"/>
  <c r="HS262" i="5"/>
  <c r="II262" i="5"/>
  <c r="IY262" i="5"/>
  <c r="FT262" i="5"/>
  <c r="GJ262" i="5"/>
  <c r="GZ262" i="5"/>
  <c r="HP262" i="5"/>
  <c r="IF262" i="5"/>
  <c r="IV262" i="5"/>
  <c r="JL262" i="5"/>
  <c r="GG262" i="5"/>
  <c r="GW262" i="5"/>
  <c r="HM262" i="5"/>
  <c r="IC262" i="5"/>
  <c r="IS262" i="5"/>
  <c r="JI262" i="5"/>
  <c r="GD262" i="5"/>
  <c r="GT262" i="5"/>
  <c r="HJ262" i="5"/>
  <c r="HZ262" i="5"/>
  <c r="IP262" i="5"/>
  <c r="JF262" i="5"/>
  <c r="GA262" i="5"/>
  <c r="GQ262" i="5"/>
  <c r="HG262" i="5"/>
  <c r="HW262" i="5"/>
  <c r="IM262" i="5"/>
  <c r="JC262" i="5"/>
  <c r="FX262" i="5"/>
  <c r="GN262" i="5"/>
  <c r="HD262" i="5"/>
  <c r="HT262" i="5"/>
  <c r="IJ262" i="5"/>
  <c r="FU262" i="5"/>
  <c r="GK262" i="5"/>
  <c r="HA262" i="5"/>
  <c r="IG262" i="5"/>
  <c r="JM262" i="5"/>
  <c r="FR262" i="5"/>
  <c r="GH262" i="5"/>
  <c r="GX262" i="5"/>
  <c r="HN262" i="5"/>
  <c r="ID262" i="5"/>
  <c r="IT262" i="5"/>
  <c r="JJ262" i="5"/>
  <c r="GE262" i="5"/>
  <c r="GU262" i="5"/>
  <c r="HK262" i="5"/>
  <c r="IA262" i="5"/>
  <c r="IQ262" i="5"/>
  <c r="JG262" i="5"/>
  <c r="GB262" i="5"/>
  <c r="GR262" i="5"/>
  <c r="HH262" i="5"/>
  <c r="HX262" i="5"/>
  <c r="IN262" i="5"/>
  <c r="JD262" i="5"/>
  <c r="FY262" i="5"/>
  <c r="GO262" i="5"/>
  <c r="HE262" i="5"/>
  <c r="HU262" i="5"/>
  <c r="IK262" i="5"/>
  <c r="JA262" i="5"/>
  <c r="FQ263" i="5"/>
  <c r="FV262" i="5"/>
  <c r="GL262" i="5"/>
  <c r="HR262" i="5"/>
  <c r="IH262" i="5"/>
  <c r="IX262" i="5"/>
  <c r="GI262" i="5"/>
  <c r="GY262" i="5"/>
  <c r="IE262" i="5"/>
  <c r="IU262" i="5"/>
  <c r="GF262" i="5"/>
  <c r="GV262" i="5"/>
  <c r="IB262" i="5"/>
  <c r="JH262" i="5"/>
  <c r="GC262" i="5"/>
  <c r="HI262" i="5"/>
  <c r="HY262" i="5"/>
  <c r="JE262" i="5"/>
  <c r="IZ262" i="5"/>
  <c r="HQ262" i="5"/>
  <c r="IW262" i="5"/>
  <c r="HB262" i="5"/>
  <c r="FS262" i="5"/>
  <c r="HO262" i="5"/>
  <c r="JK262" i="5"/>
  <c r="HL262" i="5"/>
  <c r="IR262" i="5"/>
  <c r="GS262" i="5"/>
  <c r="IO262" i="5"/>
  <c r="FE262" i="5"/>
  <c r="FD263" i="5"/>
  <c r="FP263" i="5" l="1"/>
  <c r="FZ263" i="5"/>
  <c r="GP263" i="5"/>
  <c r="HF263" i="5"/>
  <c r="HV263" i="5"/>
  <c r="IL263" i="5"/>
  <c r="JB263" i="5"/>
  <c r="FW263" i="5"/>
  <c r="GM263" i="5"/>
  <c r="HC263" i="5"/>
  <c r="HS263" i="5"/>
  <c r="II263" i="5"/>
  <c r="IY263" i="5"/>
  <c r="FT263" i="5"/>
  <c r="GJ263" i="5"/>
  <c r="GZ263" i="5"/>
  <c r="HP263" i="5"/>
  <c r="IF263" i="5"/>
  <c r="IV263" i="5"/>
  <c r="JL263" i="5"/>
  <c r="GG263" i="5"/>
  <c r="HM263" i="5"/>
  <c r="IC263" i="5"/>
  <c r="IS263" i="5"/>
  <c r="HD263" i="5"/>
  <c r="IG263" i="5"/>
  <c r="JA263" i="5"/>
  <c r="GT263" i="5"/>
  <c r="HZ263" i="5"/>
  <c r="GA263" i="5"/>
  <c r="HW263" i="5"/>
  <c r="JC263" i="5"/>
  <c r="HT263" i="5"/>
  <c r="FU263" i="5"/>
  <c r="HA263" i="5"/>
  <c r="IW263" i="5"/>
  <c r="IK263" i="5"/>
  <c r="FR263" i="5"/>
  <c r="GH263" i="5"/>
  <c r="GX263" i="5"/>
  <c r="HN263" i="5"/>
  <c r="ID263" i="5"/>
  <c r="IT263" i="5"/>
  <c r="JJ263" i="5"/>
  <c r="GE263" i="5"/>
  <c r="GU263" i="5"/>
  <c r="HK263" i="5"/>
  <c r="IA263" i="5"/>
  <c r="IQ263" i="5"/>
  <c r="JG263" i="5"/>
  <c r="GB263" i="5"/>
  <c r="GR263" i="5"/>
  <c r="HH263" i="5"/>
  <c r="HX263" i="5"/>
  <c r="IN263" i="5"/>
  <c r="JD263" i="5"/>
  <c r="FY263" i="5"/>
  <c r="GO263" i="5"/>
  <c r="HE263" i="5"/>
  <c r="FQ264" i="5"/>
  <c r="FV263" i="5"/>
  <c r="GL263" i="5"/>
  <c r="HB263" i="5"/>
  <c r="HR263" i="5"/>
  <c r="IH263" i="5"/>
  <c r="IX263" i="5"/>
  <c r="FS263" i="5"/>
  <c r="GI263" i="5"/>
  <c r="GY263" i="5"/>
  <c r="HO263" i="5"/>
  <c r="IE263" i="5"/>
  <c r="IU263" i="5"/>
  <c r="JK263" i="5"/>
  <c r="GF263" i="5"/>
  <c r="GV263" i="5"/>
  <c r="HL263" i="5"/>
  <c r="IB263" i="5"/>
  <c r="IR263" i="5"/>
  <c r="JH263" i="5"/>
  <c r="GC263" i="5"/>
  <c r="GS263" i="5"/>
  <c r="HI263" i="5"/>
  <c r="HY263" i="5"/>
  <c r="IO263" i="5"/>
  <c r="JE263" i="5"/>
  <c r="GW263" i="5"/>
  <c r="JI263" i="5"/>
  <c r="GD263" i="5"/>
  <c r="HJ263" i="5"/>
  <c r="IP263" i="5"/>
  <c r="JF263" i="5"/>
  <c r="GQ263" i="5"/>
  <c r="HG263" i="5"/>
  <c r="IM263" i="5"/>
  <c r="FX263" i="5"/>
  <c r="GN263" i="5"/>
  <c r="IJ263" i="5"/>
  <c r="IZ263" i="5"/>
  <c r="GK263" i="5"/>
  <c r="HQ263" i="5"/>
  <c r="JM263" i="5"/>
  <c r="HU263" i="5"/>
  <c r="FE263" i="5"/>
  <c r="FD264" i="5"/>
  <c r="FP264" i="5" l="1"/>
  <c r="GP264" i="5"/>
  <c r="JB264" i="5"/>
  <c r="HC264" i="5"/>
  <c r="II264" i="5"/>
  <c r="GJ264" i="5"/>
  <c r="HP264" i="5"/>
  <c r="IV264" i="5"/>
  <c r="GG264" i="5"/>
  <c r="HM264" i="5"/>
  <c r="IS264" i="5"/>
  <c r="GD264" i="5"/>
  <c r="GT264" i="5"/>
  <c r="HJ264" i="5"/>
  <c r="HZ264" i="5"/>
  <c r="IP264" i="5"/>
  <c r="JF264" i="5"/>
  <c r="GA264" i="5"/>
  <c r="GQ264" i="5"/>
  <c r="HG264" i="5"/>
  <c r="HW264" i="5"/>
  <c r="IM264" i="5"/>
  <c r="JC264" i="5"/>
  <c r="FX264" i="5"/>
  <c r="GN264" i="5"/>
  <c r="HD264" i="5"/>
  <c r="HT264" i="5"/>
  <c r="IJ264" i="5"/>
  <c r="IZ264" i="5"/>
  <c r="FU264" i="5"/>
  <c r="GK264" i="5"/>
  <c r="HA264" i="5"/>
  <c r="HQ264" i="5"/>
  <c r="IG264" i="5"/>
  <c r="IW264" i="5"/>
  <c r="JM264" i="5"/>
  <c r="IN264" i="5"/>
  <c r="HE264" i="5"/>
  <c r="IK264" i="5"/>
  <c r="FQ265" i="5"/>
  <c r="FR264" i="5"/>
  <c r="GH264" i="5"/>
  <c r="GX264" i="5"/>
  <c r="HN264" i="5"/>
  <c r="ID264" i="5"/>
  <c r="IT264" i="5"/>
  <c r="JJ264" i="5"/>
  <c r="GE264" i="5"/>
  <c r="GU264" i="5"/>
  <c r="HK264" i="5"/>
  <c r="IA264" i="5"/>
  <c r="IQ264" i="5"/>
  <c r="JG264" i="5"/>
  <c r="GB264" i="5"/>
  <c r="GR264" i="5"/>
  <c r="HH264" i="5"/>
  <c r="JD264" i="5"/>
  <c r="FY264" i="5"/>
  <c r="HU264" i="5"/>
  <c r="FV264" i="5"/>
  <c r="GL264" i="5"/>
  <c r="HB264" i="5"/>
  <c r="HR264" i="5"/>
  <c r="IH264" i="5"/>
  <c r="IX264" i="5"/>
  <c r="FS264" i="5"/>
  <c r="GI264" i="5"/>
  <c r="GY264" i="5"/>
  <c r="HO264" i="5"/>
  <c r="IE264" i="5"/>
  <c r="IU264" i="5"/>
  <c r="JK264" i="5"/>
  <c r="GF264" i="5"/>
  <c r="GV264" i="5"/>
  <c r="HL264" i="5"/>
  <c r="IB264" i="5"/>
  <c r="IR264" i="5"/>
  <c r="JH264" i="5"/>
  <c r="GC264" i="5"/>
  <c r="GS264" i="5"/>
  <c r="HI264" i="5"/>
  <c r="HY264" i="5"/>
  <c r="IO264" i="5"/>
  <c r="JE264" i="5"/>
  <c r="FZ264" i="5"/>
  <c r="HF264" i="5"/>
  <c r="HV264" i="5"/>
  <c r="IL264" i="5"/>
  <c r="FW264" i="5"/>
  <c r="GM264" i="5"/>
  <c r="HS264" i="5"/>
  <c r="IY264" i="5"/>
  <c r="FT264" i="5"/>
  <c r="GZ264" i="5"/>
  <c r="IF264" i="5"/>
  <c r="JL264" i="5"/>
  <c r="GW264" i="5"/>
  <c r="IC264" i="5"/>
  <c r="JI264" i="5"/>
  <c r="HX264" i="5"/>
  <c r="GO264" i="5"/>
  <c r="JA264" i="5"/>
  <c r="FE264" i="5"/>
  <c r="FD265" i="5"/>
  <c r="FP265" i="5" l="1"/>
  <c r="FZ265" i="5"/>
  <c r="GP265" i="5"/>
  <c r="HF265" i="5"/>
  <c r="HV265" i="5"/>
  <c r="IL265" i="5"/>
  <c r="JB265" i="5"/>
  <c r="FW265" i="5"/>
  <c r="GM265" i="5"/>
  <c r="HC265" i="5"/>
  <c r="HS265" i="5"/>
  <c r="II265" i="5"/>
  <c r="IY265" i="5"/>
  <c r="FT265" i="5"/>
  <c r="GJ265" i="5"/>
  <c r="GZ265" i="5"/>
  <c r="HP265" i="5"/>
  <c r="IF265" i="5"/>
  <c r="IV265" i="5"/>
  <c r="JL265" i="5"/>
  <c r="GG265" i="5"/>
  <c r="GW265" i="5"/>
  <c r="HM265" i="5"/>
  <c r="IC265" i="5"/>
  <c r="IS265" i="5"/>
  <c r="JI265" i="5"/>
  <c r="JD265" i="5"/>
  <c r="GD265" i="5"/>
  <c r="GT265" i="5"/>
  <c r="HJ265" i="5"/>
  <c r="HZ265" i="5"/>
  <c r="IP265" i="5"/>
  <c r="JF265" i="5"/>
  <c r="GA265" i="5"/>
  <c r="GQ265" i="5"/>
  <c r="HG265" i="5"/>
  <c r="HW265" i="5"/>
  <c r="IM265" i="5"/>
  <c r="JC265" i="5"/>
  <c r="FX265" i="5"/>
  <c r="GN265" i="5"/>
  <c r="HD265" i="5"/>
  <c r="HT265" i="5"/>
  <c r="IJ265" i="5"/>
  <c r="IZ265" i="5"/>
  <c r="FU265" i="5"/>
  <c r="GK265" i="5"/>
  <c r="HA265" i="5"/>
  <c r="HQ265" i="5"/>
  <c r="IG265" i="5"/>
  <c r="JM265" i="5"/>
  <c r="GB265" i="5"/>
  <c r="GO265" i="5"/>
  <c r="IK265" i="5"/>
  <c r="FR265" i="5"/>
  <c r="GH265" i="5"/>
  <c r="GX265" i="5"/>
  <c r="HN265" i="5"/>
  <c r="ID265" i="5"/>
  <c r="IT265" i="5"/>
  <c r="JJ265" i="5"/>
  <c r="GE265" i="5"/>
  <c r="GU265" i="5"/>
  <c r="HK265" i="5"/>
  <c r="IA265" i="5"/>
  <c r="IQ265" i="5"/>
  <c r="JG265" i="5"/>
  <c r="HH265" i="5"/>
  <c r="HX265" i="5"/>
  <c r="IN265" i="5"/>
  <c r="HE265" i="5"/>
  <c r="FV265" i="5"/>
  <c r="GL265" i="5"/>
  <c r="HB265" i="5"/>
  <c r="HR265" i="5"/>
  <c r="IH265" i="5"/>
  <c r="IX265" i="5"/>
  <c r="FS265" i="5"/>
  <c r="GI265" i="5"/>
  <c r="GY265" i="5"/>
  <c r="HO265" i="5"/>
  <c r="IE265" i="5"/>
  <c r="IU265" i="5"/>
  <c r="JK265" i="5"/>
  <c r="GF265" i="5"/>
  <c r="GV265" i="5"/>
  <c r="HL265" i="5"/>
  <c r="IB265" i="5"/>
  <c r="IR265" i="5"/>
  <c r="JH265" i="5"/>
  <c r="GC265" i="5"/>
  <c r="GS265" i="5"/>
  <c r="HI265" i="5"/>
  <c r="HY265" i="5"/>
  <c r="IO265" i="5"/>
  <c r="JE265" i="5"/>
  <c r="IW265" i="5"/>
  <c r="GR265" i="5"/>
  <c r="FY265" i="5"/>
  <c r="HU265" i="5"/>
  <c r="JA265" i="5"/>
  <c r="FQ266" i="5"/>
  <c r="FE265" i="5"/>
  <c r="FD266" i="5"/>
  <c r="FP266" i="5" l="1"/>
  <c r="FZ266" i="5"/>
  <c r="GP266" i="5"/>
  <c r="HF266" i="5"/>
  <c r="HV266" i="5"/>
  <c r="IL266" i="5"/>
  <c r="JB266" i="5"/>
  <c r="FW266" i="5"/>
  <c r="GM266" i="5"/>
  <c r="HC266" i="5"/>
  <c r="HS266" i="5"/>
  <c r="II266" i="5"/>
  <c r="IY266" i="5"/>
  <c r="FT266" i="5"/>
  <c r="GJ266" i="5"/>
  <c r="GZ266" i="5"/>
  <c r="HP266" i="5"/>
  <c r="IF266" i="5"/>
  <c r="IV266" i="5"/>
  <c r="JL266" i="5"/>
  <c r="GG266" i="5"/>
  <c r="GW266" i="5"/>
  <c r="HM266" i="5"/>
  <c r="IC266" i="5"/>
  <c r="IS266" i="5"/>
  <c r="JI266" i="5"/>
  <c r="HQ266" i="5"/>
  <c r="GD266" i="5"/>
  <c r="GT266" i="5"/>
  <c r="HJ266" i="5"/>
  <c r="HZ266" i="5"/>
  <c r="IP266" i="5"/>
  <c r="JF266" i="5"/>
  <c r="GA266" i="5"/>
  <c r="GQ266" i="5"/>
  <c r="HG266" i="5"/>
  <c r="HW266" i="5"/>
  <c r="IM266" i="5"/>
  <c r="JC266" i="5"/>
  <c r="FX266" i="5"/>
  <c r="GN266" i="5"/>
  <c r="HD266" i="5"/>
  <c r="HT266" i="5"/>
  <c r="IJ266" i="5"/>
  <c r="IZ266" i="5"/>
  <c r="FU266" i="5"/>
  <c r="GK266" i="5"/>
  <c r="HA266" i="5"/>
  <c r="IG266" i="5"/>
  <c r="IW266" i="5"/>
  <c r="FR266" i="5"/>
  <c r="GH266" i="5"/>
  <c r="GX266" i="5"/>
  <c r="HN266" i="5"/>
  <c r="ID266" i="5"/>
  <c r="IT266" i="5"/>
  <c r="JJ266" i="5"/>
  <c r="GE266" i="5"/>
  <c r="GU266" i="5"/>
  <c r="HK266" i="5"/>
  <c r="IA266" i="5"/>
  <c r="IQ266" i="5"/>
  <c r="JG266" i="5"/>
  <c r="GB266" i="5"/>
  <c r="GR266" i="5"/>
  <c r="HH266" i="5"/>
  <c r="HX266" i="5"/>
  <c r="IN266" i="5"/>
  <c r="JD266" i="5"/>
  <c r="FY266" i="5"/>
  <c r="GO266" i="5"/>
  <c r="HE266" i="5"/>
  <c r="HU266" i="5"/>
  <c r="IK266" i="5"/>
  <c r="JA266" i="5"/>
  <c r="FQ267" i="5"/>
  <c r="GL266" i="5"/>
  <c r="HB266" i="5"/>
  <c r="IH266" i="5"/>
  <c r="IX266" i="5"/>
  <c r="GI266" i="5"/>
  <c r="HO266" i="5"/>
  <c r="IU266" i="5"/>
  <c r="GF266" i="5"/>
  <c r="HL266" i="5"/>
  <c r="IB266" i="5"/>
  <c r="JH266" i="5"/>
  <c r="GC266" i="5"/>
  <c r="HI266" i="5"/>
  <c r="IO266" i="5"/>
  <c r="FV266" i="5"/>
  <c r="HR266" i="5"/>
  <c r="FS266" i="5"/>
  <c r="GY266" i="5"/>
  <c r="IE266" i="5"/>
  <c r="JK266" i="5"/>
  <c r="GV266" i="5"/>
  <c r="IR266" i="5"/>
  <c r="GS266" i="5"/>
  <c r="HY266" i="5"/>
  <c r="JE266" i="5"/>
  <c r="JM266" i="5"/>
  <c r="FE266" i="5"/>
  <c r="FD267" i="5"/>
  <c r="FP267" i="5" l="1"/>
  <c r="FZ267" i="5"/>
  <c r="GP267" i="5"/>
  <c r="HF267" i="5"/>
  <c r="HV267" i="5"/>
  <c r="IL267" i="5"/>
  <c r="JB267" i="5"/>
  <c r="FW267" i="5"/>
  <c r="GM267" i="5"/>
  <c r="HC267" i="5"/>
  <c r="HS267" i="5"/>
  <c r="IY267" i="5"/>
  <c r="FT267" i="5"/>
  <c r="GJ267" i="5"/>
  <c r="GZ267" i="5"/>
  <c r="HP267" i="5"/>
  <c r="IF267" i="5"/>
  <c r="JL267" i="5"/>
  <c r="GG267" i="5"/>
  <c r="HM267" i="5"/>
  <c r="IS267" i="5"/>
  <c r="GD267" i="5"/>
  <c r="GT267" i="5"/>
  <c r="HJ267" i="5"/>
  <c r="HZ267" i="5"/>
  <c r="IP267" i="5"/>
  <c r="JF267" i="5"/>
  <c r="GA267" i="5"/>
  <c r="GQ267" i="5"/>
  <c r="HG267" i="5"/>
  <c r="HW267" i="5"/>
  <c r="IM267" i="5"/>
  <c r="JC267" i="5"/>
  <c r="FX267" i="5"/>
  <c r="GN267" i="5"/>
  <c r="HD267" i="5"/>
  <c r="HT267" i="5"/>
  <c r="IJ267" i="5"/>
  <c r="IZ267" i="5"/>
  <c r="FU267" i="5"/>
  <c r="GK267" i="5"/>
  <c r="HA267" i="5"/>
  <c r="HQ267" i="5"/>
  <c r="IG267" i="5"/>
  <c r="IW267" i="5"/>
  <c r="GR267" i="5"/>
  <c r="JD267" i="5"/>
  <c r="HE267" i="5"/>
  <c r="JA267" i="5"/>
  <c r="FR267" i="5"/>
  <c r="GH267" i="5"/>
  <c r="GX267" i="5"/>
  <c r="HN267" i="5"/>
  <c r="ID267" i="5"/>
  <c r="IT267" i="5"/>
  <c r="JJ267" i="5"/>
  <c r="GE267" i="5"/>
  <c r="GU267" i="5"/>
  <c r="HK267" i="5"/>
  <c r="IA267" i="5"/>
  <c r="IQ267" i="5"/>
  <c r="JG267" i="5"/>
  <c r="HH267" i="5"/>
  <c r="HX267" i="5"/>
  <c r="IN267" i="5"/>
  <c r="FY267" i="5"/>
  <c r="HU267" i="5"/>
  <c r="FQ268" i="5"/>
  <c r="FV267" i="5"/>
  <c r="GL267" i="5"/>
  <c r="HB267" i="5"/>
  <c r="HR267" i="5"/>
  <c r="IH267" i="5"/>
  <c r="IX267" i="5"/>
  <c r="FS267" i="5"/>
  <c r="GI267" i="5"/>
  <c r="GY267" i="5"/>
  <c r="HO267" i="5"/>
  <c r="IE267" i="5"/>
  <c r="IU267" i="5"/>
  <c r="JK267" i="5"/>
  <c r="GF267" i="5"/>
  <c r="GV267" i="5"/>
  <c r="HL267" i="5"/>
  <c r="IB267" i="5"/>
  <c r="IR267" i="5"/>
  <c r="JH267" i="5"/>
  <c r="GC267" i="5"/>
  <c r="GS267" i="5"/>
  <c r="HI267" i="5"/>
  <c r="HY267" i="5"/>
  <c r="IO267" i="5"/>
  <c r="JE267" i="5"/>
  <c r="II267" i="5"/>
  <c r="IV267" i="5"/>
  <c r="GW267" i="5"/>
  <c r="IC267" i="5"/>
  <c r="JI267" i="5"/>
  <c r="JM267" i="5"/>
  <c r="GB267" i="5"/>
  <c r="GO267" i="5"/>
  <c r="IK267" i="5"/>
  <c r="FE267" i="5"/>
  <c r="FD268" i="5"/>
  <c r="FP268" i="5" l="1"/>
  <c r="FZ268" i="5"/>
  <c r="GP268" i="5"/>
  <c r="HF268" i="5"/>
  <c r="HV268" i="5"/>
  <c r="IL268" i="5"/>
  <c r="JB268" i="5"/>
  <c r="FW268" i="5"/>
  <c r="GM268" i="5"/>
  <c r="HC268" i="5"/>
  <c r="HS268" i="5"/>
  <c r="II268" i="5"/>
  <c r="IY268" i="5"/>
  <c r="FT268" i="5"/>
  <c r="GJ268" i="5"/>
  <c r="GZ268" i="5"/>
  <c r="HP268" i="5"/>
  <c r="IF268" i="5"/>
  <c r="JL268" i="5"/>
  <c r="GG268" i="5"/>
  <c r="GW268" i="5"/>
  <c r="IC268" i="5"/>
  <c r="IS268" i="5"/>
  <c r="HA268" i="5"/>
  <c r="JM268" i="5"/>
  <c r="GD268" i="5"/>
  <c r="GT268" i="5"/>
  <c r="HJ268" i="5"/>
  <c r="HZ268" i="5"/>
  <c r="IP268" i="5"/>
  <c r="JF268" i="5"/>
  <c r="GA268" i="5"/>
  <c r="GQ268" i="5"/>
  <c r="HG268" i="5"/>
  <c r="HW268" i="5"/>
  <c r="IM268" i="5"/>
  <c r="JC268" i="5"/>
  <c r="FX268" i="5"/>
  <c r="GN268" i="5"/>
  <c r="HD268" i="5"/>
  <c r="HT268" i="5"/>
  <c r="IJ268" i="5"/>
  <c r="IZ268" i="5"/>
  <c r="FU268" i="5"/>
  <c r="HQ268" i="5"/>
  <c r="IG268" i="5"/>
  <c r="FR268" i="5"/>
  <c r="GH268" i="5"/>
  <c r="GX268" i="5"/>
  <c r="HN268" i="5"/>
  <c r="ID268" i="5"/>
  <c r="IT268" i="5"/>
  <c r="JJ268" i="5"/>
  <c r="GE268" i="5"/>
  <c r="GU268" i="5"/>
  <c r="HK268" i="5"/>
  <c r="IA268" i="5"/>
  <c r="IQ268" i="5"/>
  <c r="JG268" i="5"/>
  <c r="GB268" i="5"/>
  <c r="GR268" i="5"/>
  <c r="HH268" i="5"/>
  <c r="HX268" i="5"/>
  <c r="IN268" i="5"/>
  <c r="JD268" i="5"/>
  <c r="FY268" i="5"/>
  <c r="GO268" i="5"/>
  <c r="HE268" i="5"/>
  <c r="HU268" i="5"/>
  <c r="IK268" i="5"/>
  <c r="JA268" i="5"/>
  <c r="FQ269" i="5"/>
  <c r="FV268" i="5"/>
  <c r="GL268" i="5"/>
  <c r="HB268" i="5"/>
  <c r="HR268" i="5"/>
  <c r="IH268" i="5"/>
  <c r="IX268" i="5"/>
  <c r="FS268" i="5"/>
  <c r="GI268" i="5"/>
  <c r="HO268" i="5"/>
  <c r="IE268" i="5"/>
  <c r="IU268" i="5"/>
  <c r="JK268" i="5"/>
  <c r="GF268" i="5"/>
  <c r="GV268" i="5"/>
  <c r="IB268" i="5"/>
  <c r="IR268" i="5"/>
  <c r="JH268" i="5"/>
  <c r="GC268" i="5"/>
  <c r="HI268" i="5"/>
  <c r="HY268" i="5"/>
  <c r="IO268" i="5"/>
  <c r="GY268" i="5"/>
  <c r="HL268" i="5"/>
  <c r="GS268" i="5"/>
  <c r="JE268" i="5"/>
  <c r="IV268" i="5"/>
  <c r="HM268" i="5"/>
  <c r="JI268" i="5"/>
  <c r="GK268" i="5"/>
  <c r="IW268" i="5"/>
  <c r="FE268" i="5"/>
  <c r="FD269" i="5"/>
  <c r="FP269" i="5" l="1"/>
  <c r="FZ269" i="5"/>
  <c r="GP269" i="5"/>
  <c r="HF269" i="5"/>
  <c r="HV269" i="5"/>
  <c r="IL269" i="5"/>
  <c r="JB269" i="5"/>
  <c r="FW269" i="5"/>
  <c r="GM269" i="5"/>
  <c r="HC269" i="5"/>
  <c r="HS269" i="5"/>
  <c r="II269" i="5"/>
  <c r="IY269" i="5"/>
  <c r="FT269" i="5"/>
  <c r="GJ269" i="5"/>
  <c r="GZ269" i="5"/>
  <c r="HP269" i="5"/>
  <c r="IF269" i="5"/>
  <c r="IV269" i="5"/>
  <c r="JL269" i="5"/>
  <c r="GG269" i="5"/>
  <c r="GW269" i="5"/>
  <c r="HM269" i="5"/>
  <c r="IC269" i="5"/>
  <c r="IS269" i="5"/>
  <c r="JI269" i="5"/>
  <c r="GD269" i="5"/>
  <c r="GT269" i="5"/>
  <c r="HJ269" i="5"/>
  <c r="HZ269" i="5"/>
  <c r="IP269" i="5"/>
  <c r="JF269" i="5"/>
  <c r="GA269" i="5"/>
  <c r="GQ269" i="5"/>
  <c r="HG269" i="5"/>
  <c r="HW269" i="5"/>
  <c r="IM269" i="5"/>
  <c r="JC269" i="5"/>
  <c r="FX269" i="5"/>
  <c r="GN269" i="5"/>
  <c r="HD269" i="5"/>
  <c r="HT269" i="5"/>
  <c r="IJ269" i="5"/>
  <c r="IZ269" i="5"/>
  <c r="FU269" i="5"/>
  <c r="GK269" i="5"/>
  <c r="HA269" i="5"/>
  <c r="HQ269" i="5"/>
  <c r="IG269" i="5"/>
  <c r="IW269" i="5"/>
  <c r="JM269" i="5"/>
  <c r="FR269" i="5"/>
  <c r="GH269" i="5"/>
  <c r="GX269" i="5"/>
  <c r="HN269" i="5"/>
  <c r="ID269" i="5"/>
  <c r="IT269" i="5"/>
  <c r="JJ269" i="5"/>
  <c r="GE269" i="5"/>
  <c r="GU269" i="5"/>
  <c r="HK269" i="5"/>
  <c r="IA269" i="5"/>
  <c r="IQ269" i="5"/>
  <c r="JG269" i="5"/>
  <c r="GB269" i="5"/>
  <c r="GR269" i="5"/>
  <c r="HH269" i="5"/>
  <c r="HX269" i="5"/>
  <c r="IN269" i="5"/>
  <c r="JD269" i="5"/>
  <c r="FY269" i="5"/>
  <c r="GO269" i="5"/>
  <c r="HE269" i="5"/>
  <c r="HU269" i="5"/>
  <c r="IK269" i="5"/>
  <c r="JA269" i="5"/>
  <c r="FQ270" i="5"/>
  <c r="GL269" i="5"/>
  <c r="HR269" i="5"/>
  <c r="IH269" i="5"/>
  <c r="FS269" i="5"/>
  <c r="GI269" i="5"/>
  <c r="HO269" i="5"/>
  <c r="IU269" i="5"/>
  <c r="JK269" i="5"/>
  <c r="GV269" i="5"/>
  <c r="IB269" i="5"/>
  <c r="JH269" i="5"/>
  <c r="GS269" i="5"/>
  <c r="HY269" i="5"/>
  <c r="JE269" i="5"/>
  <c r="FV269" i="5"/>
  <c r="HB269" i="5"/>
  <c r="IX269" i="5"/>
  <c r="GY269" i="5"/>
  <c r="IE269" i="5"/>
  <c r="GF269" i="5"/>
  <c r="HL269" i="5"/>
  <c r="IR269" i="5"/>
  <c r="GC269" i="5"/>
  <c r="HI269" i="5"/>
  <c r="IO269" i="5"/>
  <c r="FE269" i="5"/>
  <c r="FD270" i="5"/>
  <c r="FP270" i="5" l="1"/>
  <c r="FZ270" i="5"/>
  <c r="GP270" i="5"/>
  <c r="HF270" i="5"/>
  <c r="HV270" i="5"/>
  <c r="IL270" i="5"/>
  <c r="JB270" i="5"/>
  <c r="FW270" i="5"/>
  <c r="GM270" i="5"/>
  <c r="HC270" i="5"/>
  <c r="HS270" i="5"/>
  <c r="II270" i="5"/>
  <c r="IY270" i="5"/>
  <c r="FT270" i="5"/>
  <c r="GJ270" i="5"/>
  <c r="GZ270" i="5"/>
  <c r="HP270" i="5"/>
  <c r="IF270" i="5"/>
  <c r="IV270" i="5"/>
  <c r="JL270" i="5"/>
  <c r="GG270" i="5"/>
  <c r="GW270" i="5"/>
  <c r="HM270" i="5"/>
  <c r="IC270" i="5"/>
  <c r="IS270" i="5"/>
  <c r="JI270" i="5"/>
  <c r="GD270" i="5"/>
  <c r="GT270" i="5"/>
  <c r="HJ270" i="5"/>
  <c r="HZ270" i="5"/>
  <c r="IP270" i="5"/>
  <c r="JF270" i="5"/>
  <c r="GA270" i="5"/>
  <c r="GQ270" i="5"/>
  <c r="HG270" i="5"/>
  <c r="HW270" i="5"/>
  <c r="IM270" i="5"/>
  <c r="JC270" i="5"/>
  <c r="FX270" i="5"/>
  <c r="GN270" i="5"/>
  <c r="HD270" i="5"/>
  <c r="HT270" i="5"/>
  <c r="IJ270" i="5"/>
  <c r="IZ270" i="5"/>
  <c r="FU270" i="5"/>
  <c r="GK270" i="5"/>
  <c r="HA270" i="5"/>
  <c r="HQ270" i="5"/>
  <c r="IG270" i="5"/>
  <c r="JM270" i="5"/>
  <c r="FR270" i="5"/>
  <c r="GH270" i="5"/>
  <c r="GX270" i="5"/>
  <c r="HN270" i="5"/>
  <c r="ID270" i="5"/>
  <c r="IT270" i="5"/>
  <c r="JJ270" i="5"/>
  <c r="GE270" i="5"/>
  <c r="GU270" i="5"/>
  <c r="HK270" i="5"/>
  <c r="IA270" i="5"/>
  <c r="IQ270" i="5"/>
  <c r="JG270" i="5"/>
  <c r="GB270" i="5"/>
  <c r="GR270" i="5"/>
  <c r="HH270" i="5"/>
  <c r="HX270" i="5"/>
  <c r="IN270" i="5"/>
  <c r="JD270" i="5"/>
  <c r="FY270" i="5"/>
  <c r="GO270" i="5"/>
  <c r="HE270" i="5"/>
  <c r="HU270" i="5"/>
  <c r="IK270" i="5"/>
  <c r="JA270" i="5"/>
  <c r="FQ271" i="5"/>
  <c r="HB270" i="5"/>
  <c r="IX270" i="5"/>
  <c r="GI270" i="5"/>
  <c r="HO270" i="5"/>
  <c r="IU270" i="5"/>
  <c r="GF270" i="5"/>
  <c r="HL270" i="5"/>
  <c r="IR270" i="5"/>
  <c r="GC270" i="5"/>
  <c r="GS270" i="5"/>
  <c r="HY270" i="5"/>
  <c r="JE270" i="5"/>
  <c r="IW270" i="5"/>
  <c r="FV270" i="5"/>
  <c r="GL270" i="5"/>
  <c r="HR270" i="5"/>
  <c r="IH270" i="5"/>
  <c r="FS270" i="5"/>
  <c r="GY270" i="5"/>
  <c r="IE270" i="5"/>
  <c r="JK270" i="5"/>
  <c r="GV270" i="5"/>
  <c r="IB270" i="5"/>
  <c r="JH270" i="5"/>
  <c r="HI270" i="5"/>
  <c r="IO270" i="5"/>
  <c r="FE270" i="5"/>
  <c r="FD271" i="5"/>
  <c r="FP271" i="5" l="1"/>
  <c r="FZ271" i="5"/>
  <c r="GP271" i="5"/>
  <c r="HF271" i="5"/>
  <c r="HV271" i="5"/>
  <c r="IL271" i="5"/>
  <c r="JB271" i="5"/>
  <c r="FW271" i="5"/>
  <c r="GM271" i="5"/>
  <c r="HC271" i="5"/>
  <c r="HS271" i="5"/>
  <c r="II271" i="5"/>
  <c r="IY271" i="5"/>
  <c r="FT271" i="5"/>
  <c r="GJ271" i="5"/>
  <c r="GZ271" i="5"/>
  <c r="HP271" i="5"/>
  <c r="IF271" i="5"/>
  <c r="IV271" i="5"/>
  <c r="JL271" i="5"/>
  <c r="GG271" i="5"/>
  <c r="GW271" i="5"/>
  <c r="HM271" i="5"/>
  <c r="IC271" i="5"/>
  <c r="JI271" i="5"/>
  <c r="HA271" i="5"/>
  <c r="IG271" i="5"/>
  <c r="JM271" i="5"/>
  <c r="GD271" i="5"/>
  <c r="GT271" i="5"/>
  <c r="HJ271" i="5"/>
  <c r="HZ271" i="5"/>
  <c r="IP271" i="5"/>
  <c r="JF271" i="5"/>
  <c r="GA271" i="5"/>
  <c r="GQ271" i="5"/>
  <c r="HG271" i="5"/>
  <c r="HW271" i="5"/>
  <c r="IM271" i="5"/>
  <c r="JC271" i="5"/>
  <c r="FX271" i="5"/>
  <c r="GN271" i="5"/>
  <c r="HD271" i="5"/>
  <c r="HT271" i="5"/>
  <c r="IJ271" i="5"/>
  <c r="IZ271" i="5"/>
  <c r="FU271" i="5"/>
  <c r="GK271" i="5"/>
  <c r="HQ271" i="5"/>
  <c r="IW271" i="5"/>
  <c r="FR271" i="5"/>
  <c r="GH271" i="5"/>
  <c r="GX271" i="5"/>
  <c r="HN271" i="5"/>
  <c r="ID271" i="5"/>
  <c r="IT271" i="5"/>
  <c r="JJ271" i="5"/>
  <c r="GE271" i="5"/>
  <c r="GU271" i="5"/>
  <c r="HK271" i="5"/>
  <c r="IA271" i="5"/>
  <c r="IQ271" i="5"/>
  <c r="JG271" i="5"/>
  <c r="GB271" i="5"/>
  <c r="GR271" i="5"/>
  <c r="HH271" i="5"/>
  <c r="HX271" i="5"/>
  <c r="IN271" i="5"/>
  <c r="JD271" i="5"/>
  <c r="FY271" i="5"/>
  <c r="GO271" i="5"/>
  <c r="HE271" i="5"/>
  <c r="HU271" i="5"/>
  <c r="IK271" i="5"/>
  <c r="JA271" i="5"/>
  <c r="FQ272" i="5"/>
  <c r="HR271" i="5"/>
  <c r="FS271" i="5"/>
  <c r="GY271" i="5"/>
  <c r="IE271" i="5"/>
  <c r="JK271" i="5"/>
  <c r="GV271" i="5"/>
  <c r="IB271" i="5"/>
  <c r="IR271" i="5"/>
  <c r="GC271" i="5"/>
  <c r="GS271" i="5"/>
  <c r="HY271" i="5"/>
  <c r="JE271" i="5"/>
  <c r="FV271" i="5"/>
  <c r="GL271" i="5"/>
  <c r="HB271" i="5"/>
  <c r="IH271" i="5"/>
  <c r="IX271" i="5"/>
  <c r="GI271" i="5"/>
  <c r="HO271" i="5"/>
  <c r="IU271" i="5"/>
  <c r="GF271" i="5"/>
  <c r="HL271" i="5"/>
  <c r="JH271" i="5"/>
  <c r="HI271" i="5"/>
  <c r="IO271" i="5"/>
  <c r="IS271" i="5"/>
  <c r="FE271" i="5"/>
  <c r="FD272" i="5"/>
  <c r="FP272" i="5" l="1"/>
  <c r="FZ272" i="5"/>
  <c r="GP272" i="5"/>
  <c r="HF272" i="5"/>
  <c r="HV272" i="5"/>
  <c r="IL272" i="5"/>
  <c r="JB272" i="5"/>
  <c r="FW272" i="5"/>
  <c r="GM272" i="5"/>
  <c r="HC272" i="5"/>
  <c r="HS272" i="5"/>
  <c r="II272" i="5"/>
  <c r="IY272" i="5"/>
  <c r="FT272" i="5"/>
  <c r="GJ272" i="5"/>
  <c r="GZ272" i="5"/>
  <c r="HP272" i="5"/>
  <c r="IF272" i="5"/>
  <c r="IV272" i="5"/>
  <c r="JL272" i="5"/>
  <c r="GG272" i="5"/>
  <c r="GW272" i="5"/>
  <c r="HM272" i="5"/>
  <c r="IC272" i="5"/>
  <c r="IS272" i="5"/>
  <c r="JI272" i="5"/>
  <c r="GD272" i="5"/>
  <c r="GT272" i="5"/>
  <c r="HJ272" i="5"/>
  <c r="HZ272" i="5"/>
  <c r="IP272" i="5"/>
  <c r="JF272" i="5"/>
  <c r="GA272" i="5"/>
  <c r="GQ272" i="5"/>
  <c r="HG272" i="5"/>
  <c r="HW272" i="5"/>
  <c r="IM272" i="5"/>
  <c r="JC272" i="5"/>
  <c r="FX272" i="5"/>
  <c r="GN272" i="5"/>
  <c r="HD272" i="5"/>
  <c r="HT272" i="5"/>
  <c r="IJ272" i="5"/>
  <c r="IZ272" i="5"/>
  <c r="FU272" i="5"/>
  <c r="GK272" i="5"/>
  <c r="HA272" i="5"/>
  <c r="HQ272" i="5"/>
  <c r="IG272" i="5"/>
  <c r="IW272" i="5"/>
  <c r="JM272" i="5"/>
  <c r="FR272" i="5"/>
  <c r="GH272" i="5"/>
  <c r="GX272" i="5"/>
  <c r="HN272" i="5"/>
  <c r="ID272" i="5"/>
  <c r="IT272" i="5"/>
  <c r="JJ272" i="5"/>
  <c r="GE272" i="5"/>
  <c r="GU272" i="5"/>
  <c r="HK272" i="5"/>
  <c r="IA272" i="5"/>
  <c r="IQ272" i="5"/>
  <c r="JG272" i="5"/>
  <c r="GB272" i="5"/>
  <c r="GR272" i="5"/>
  <c r="HH272" i="5"/>
  <c r="HX272" i="5"/>
  <c r="IN272" i="5"/>
  <c r="JD272" i="5"/>
  <c r="FY272" i="5"/>
  <c r="GO272" i="5"/>
  <c r="HE272" i="5"/>
  <c r="HU272" i="5"/>
  <c r="IK272" i="5"/>
  <c r="JA272" i="5"/>
  <c r="FQ273" i="5"/>
  <c r="FV272" i="5"/>
  <c r="IH272" i="5"/>
  <c r="FS272" i="5"/>
  <c r="GY272" i="5"/>
  <c r="IE272" i="5"/>
  <c r="JK272" i="5"/>
  <c r="GV272" i="5"/>
  <c r="HL272" i="5"/>
  <c r="IR272" i="5"/>
  <c r="GC272" i="5"/>
  <c r="HI272" i="5"/>
  <c r="IO272" i="5"/>
  <c r="GL272" i="5"/>
  <c r="HB272" i="5"/>
  <c r="HR272" i="5"/>
  <c r="IX272" i="5"/>
  <c r="GI272" i="5"/>
  <c r="HO272" i="5"/>
  <c r="IU272" i="5"/>
  <c r="GF272" i="5"/>
  <c r="IB272" i="5"/>
  <c r="JH272" i="5"/>
  <c r="GS272" i="5"/>
  <c r="HY272" i="5"/>
  <c r="JE272" i="5"/>
  <c r="FE272" i="5"/>
  <c r="FD273" i="5"/>
  <c r="FP273" i="5" l="1"/>
  <c r="FZ273" i="5"/>
  <c r="GP273" i="5"/>
  <c r="HF273" i="5"/>
  <c r="HV273" i="5"/>
  <c r="IL273" i="5"/>
  <c r="JB273" i="5"/>
  <c r="FW273" i="5"/>
  <c r="GM273" i="5"/>
  <c r="HC273" i="5"/>
  <c r="II273" i="5"/>
  <c r="IY273" i="5"/>
  <c r="FT273" i="5"/>
  <c r="GJ273" i="5"/>
  <c r="GZ273" i="5"/>
  <c r="HP273" i="5"/>
  <c r="IV273" i="5"/>
  <c r="JL273" i="5"/>
  <c r="GG273" i="5"/>
  <c r="HM273" i="5"/>
  <c r="IS273" i="5"/>
  <c r="GD273" i="5"/>
  <c r="GT273" i="5"/>
  <c r="HJ273" i="5"/>
  <c r="HZ273" i="5"/>
  <c r="IP273" i="5"/>
  <c r="JF273" i="5"/>
  <c r="GA273" i="5"/>
  <c r="GQ273" i="5"/>
  <c r="HG273" i="5"/>
  <c r="HW273" i="5"/>
  <c r="IM273" i="5"/>
  <c r="JC273" i="5"/>
  <c r="FX273" i="5"/>
  <c r="GN273" i="5"/>
  <c r="HD273" i="5"/>
  <c r="HT273" i="5"/>
  <c r="IJ273" i="5"/>
  <c r="IZ273" i="5"/>
  <c r="FU273" i="5"/>
  <c r="GK273" i="5"/>
  <c r="HA273" i="5"/>
  <c r="HQ273" i="5"/>
  <c r="IG273" i="5"/>
  <c r="FY273" i="5"/>
  <c r="IK273" i="5"/>
  <c r="FR273" i="5"/>
  <c r="GH273" i="5"/>
  <c r="GX273" i="5"/>
  <c r="HN273" i="5"/>
  <c r="ID273" i="5"/>
  <c r="IT273" i="5"/>
  <c r="JJ273" i="5"/>
  <c r="GE273" i="5"/>
  <c r="GU273" i="5"/>
  <c r="HK273" i="5"/>
  <c r="IA273" i="5"/>
  <c r="IQ273" i="5"/>
  <c r="JG273" i="5"/>
  <c r="GB273" i="5"/>
  <c r="GR273" i="5"/>
  <c r="HH273" i="5"/>
  <c r="HX273" i="5"/>
  <c r="IN273" i="5"/>
  <c r="GO273" i="5"/>
  <c r="HE273" i="5"/>
  <c r="JA273" i="5"/>
  <c r="FV273" i="5"/>
  <c r="GL273" i="5"/>
  <c r="HB273" i="5"/>
  <c r="HR273" i="5"/>
  <c r="IH273" i="5"/>
  <c r="IX273" i="5"/>
  <c r="FS273" i="5"/>
  <c r="GI273" i="5"/>
  <c r="GY273" i="5"/>
  <c r="HO273" i="5"/>
  <c r="IE273" i="5"/>
  <c r="IU273" i="5"/>
  <c r="JK273" i="5"/>
  <c r="GF273" i="5"/>
  <c r="GV273" i="5"/>
  <c r="HL273" i="5"/>
  <c r="IB273" i="5"/>
  <c r="IR273" i="5"/>
  <c r="JH273" i="5"/>
  <c r="GC273" i="5"/>
  <c r="GS273" i="5"/>
  <c r="HI273" i="5"/>
  <c r="HY273" i="5"/>
  <c r="IO273" i="5"/>
  <c r="JE273" i="5"/>
  <c r="HS273" i="5"/>
  <c r="IF273" i="5"/>
  <c r="GW273" i="5"/>
  <c r="IC273" i="5"/>
  <c r="JI273" i="5"/>
  <c r="IW273" i="5"/>
  <c r="JM273" i="5"/>
  <c r="JD273" i="5"/>
  <c r="HU273" i="5"/>
  <c r="FQ274" i="5"/>
  <c r="FE273" i="5"/>
  <c r="FD274" i="5"/>
  <c r="FP274" i="5" l="1"/>
  <c r="FZ274" i="5"/>
  <c r="GP274" i="5"/>
  <c r="HF274" i="5"/>
  <c r="HV274" i="5"/>
  <c r="IL274" i="5"/>
  <c r="JB274" i="5"/>
  <c r="FW274" i="5"/>
  <c r="GM274" i="5"/>
  <c r="HC274" i="5"/>
  <c r="HS274" i="5"/>
  <c r="II274" i="5"/>
  <c r="IY274" i="5"/>
  <c r="FT274" i="5"/>
  <c r="GJ274" i="5"/>
  <c r="GZ274" i="5"/>
  <c r="HP274" i="5"/>
  <c r="IF274" i="5"/>
  <c r="IV274" i="5"/>
  <c r="JL274" i="5"/>
  <c r="GG274" i="5"/>
  <c r="GW274" i="5"/>
  <c r="HM274" i="5"/>
  <c r="IC274" i="5"/>
  <c r="IS274" i="5"/>
  <c r="JI274" i="5"/>
  <c r="JA274" i="5"/>
  <c r="GD274" i="5"/>
  <c r="GT274" i="5"/>
  <c r="HJ274" i="5"/>
  <c r="HZ274" i="5"/>
  <c r="IP274" i="5"/>
  <c r="JF274" i="5"/>
  <c r="GA274" i="5"/>
  <c r="GQ274" i="5"/>
  <c r="HG274" i="5"/>
  <c r="HW274" i="5"/>
  <c r="IM274" i="5"/>
  <c r="JC274" i="5"/>
  <c r="FX274" i="5"/>
  <c r="GN274" i="5"/>
  <c r="HD274" i="5"/>
  <c r="HT274" i="5"/>
  <c r="IJ274" i="5"/>
  <c r="IZ274" i="5"/>
  <c r="FU274" i="5"/>
  <c r="GK274" i="5"/>
  <c r="HA274" i="5"/>
  <c r="HQ274" i="5"/>
  <c r="IG274" i="5"/>
  <c r="IW274" i="5"/>
  <c r="JM274" i="5"/>
  <c r="IN274" i="5"/>
  <c r="HE274" i="5"/>
  <c r="IK274" i="5"/>
  <c r="FQ275" i="5"/>
  <c r="FR274" i="5"/>
  <c r="GH274" i="5"/>
  <c r="GX274" i="5"/>
  <c r="HN274" i="5"/>
  <c r="ID274" i="5"/>
  <c r="IT274" i="5"/>
  <c r="JJ274" i="5"/>
  <c r="GE274" i="5"/>
  <c r="GU274" i="5"/>
  <c r="HK274" i="5"/>
  <c r="IA274" i="5"/>
  <c r="IQ274" i="5"/>
  <c r="JG274" i="5"/>
  <c r="GB274" i="5"/>
  <c r="GR274" i="5"/>
  <c r="HH274" i="5"/>
  <c r="HX274" i="5"/>
  <c r="JD274" i="5"/>
  <c r="FY274" i="5"/>
  <c r="GO274" i="5"/>
  <c r="HU274" i="5"/>
  <c r="FV274" i="5"/>
  <c r="GL274" i="5"/>
  <c r="HB274" i="5"/>
  <c r="HR274" i="5"/>
  <c r="IH274" i="5"/>
  <c r="IX274" i="5"/>
  <c r="FS274" i="5"/>
  <c r="GI274" i="5"/>
  <c r="GY274" i="5"/>
  <c r="HO274" i="5"/>
  <c r="IE274" i="5"/>
  <c r="IU274" i="5"/>
  <c r="JK274" i="5"/>
  <c r="GF274" i="5"/>
  <c r="GV274" i="5"/>
  <c r="HL274" i="5"/>
  <c r="IB274" i="5"/>
  <c r="IR274" i="5"/>
  <c r="JH274" i="5"/>
  <c r="GC274" i="5"/>
  <c r="GS274" i="5"/>
  <c r="HI274" i="5"/>
  <c r="HY274" i="5"/>
  <c r="IO274" i="5"/>
  <c r="JE274" i="5"/>
  <c r="FE274" i="5"/>
  <c r="FD275" i="5"/>
  <c r="FP275" i="5" l="1"/>
  <c r="FZ275" i="5"/>
  <c r="GP275" i="5"/>
  <c r="HF275" i="5"/>
  <c r="HV275" i="5"/>
  <c r="IL275" i="5"/>
  <c r="JB275" i="5"/>
  <c r="FW275" i="5"/>
  <c r="GM275" i="5"/>
  <c r="HC275" i="5"/>
  <c r="HS275" i="5"/>
  <c r="II275" i="5"/>
  <c r="IY275" i="5"/>
  <c r="FT275" i="5"/>
  <c r="GJ275" i="5"/>
  <c r="GZ275" i="5"/>
  <c r="HP275" i="5"/>
  <c r="IF275" i="5"/>
  <c r="IV275" i="5"/>
  <c r="JL275" i="5"/>
  <c r="GG275" i="5"/>
  <c r="GW275" i="5"/>
  <c r="HM275" i="5"/>
  <c r="IC275" i="5"/>
  <c r="IS275" i="5"/>
  <c r="JI275" i="5"/>
  <c r="GD275" i="5"/>
  <c r="GT275" i="5"/>
  <c r="HJ275" i="5"/>
  <c r="HZ275" i="5"/>
  <c r="IP275" i="5"/>
  <c r="JF275" i="5"/>
  <c r="GA275" i="5"/>
  <c r="GQ275" i="5"/>
  <c r="HG275" i="5"/>
  <c r="HW275" i="5"/>
  <c r="IM275" i="5"/>
  <c r="JC275" i="5"/>
  <c r="FX275" i="5"/>
  <c r="GN275" i="5"/>
  <c r="HD275" i="5"/>
  <c r="HT275" i="5"/>
  <c r="IJ275" i="5"/>
  <c r="IZ275" i="5"/>
  <c r="FU275" i="5"/>
  <c r="GK275" i="5"/>
  <c r="HA275" i="5"/>
  <c r="HQ275" i="5"/>
  <c r="IG275" i="5"/>
  <c r="IW275" i="5"/>
  <c r="FR275" i="5"/>
  <c r="GH275" i="5"/>
  <c r="GX275" i="5"/>
  <c r="HN275" i="5"/>
  <c r="ID275" i="5"/>
  <c r="IT275" i="5"/>
  <c r="JJ275" i="5"/>
  <c r="GE275" i="5"/>
  <c r="GU275" i="5"/>
  <c r="HK275" i="5"/>
  <c r="IA275" i="5"/>
  <c r="IQ275" i="5"/>
  <c r="JG275" i="5"/>
  <c r="GB275" i="5"/>
  <c r="GR275" i="5"/>
  <c r="HH275" i="5"/>
  <c r="HX275" i="5"/>
  <c r="IN275" i="5"/>
  <c r="JD275" i="5"/>
  <c r="FY275" i="5"/>
  <c r="GO275" i="5"/>
  <c r="HE275" i="5"/>
  <c r="HU275" i="5"/>
  <c r="IK275" i="5"/>
  <c r="JA275" i="5"/>
  <c r="FQ276" i="5"/>
  <c r="FV275" i="5"/>
  <c r="HB275" i="5"/>
  <c r="HR275" i="5"/>
  <c r="IH275" i="5"/>
  <c r="FS275" i="5"/>
  <c r="GI275" i="5"/>
  <c r="HO275" i="5"/>
  <c r="IU275" i="5"/>
  <c r="GF275" i="5"/>
  <c r="HL275" i="5"/>
  <c r="IB275" i="5"/>
  <c r="JH275" i="5"/>
  <c r="GS275" i="5"/>
  <c r="HY275" i="5"/>
  <c r="JE275" i="5"/>
  <c r="JM275" i="5"/>
  <c r="GL275" i="5"/>
  <c r="IX275" i="5"/>
  <c r="GY275" i="5"/>
  <c r="IE275" i="5"/>
  <c r="JK275" i="5"/>
  <c r="GV275" i="5"/>
  <c r="IR275" i="5"/>
  <c r="GC275" i="5"/>
  <c r="HI275" i="5"/>
  <c r="IO275" i="5"/>
  <c r="FE275" i="5"/>
  <c r="FD276" i="5"/>
  <c r="FP276" i="5" l="1"/>
  <c r="FZ276" i="5"/>
  <c r="GP276" i="5"/>
  <c r="HF276" i="5"/>
  <c r="HV276" i="5"/>
  <c r="IL276" i="5"/>
  <c r="JB276" i="5"/>
  <c r="FW276" i="5"/>
  <c r="GM276" i="5"/>
  <c r="HC276" i="5"/>
  <c r="HS276" i="5"/>
  <c r="II276" i="5"/>
  <c r="IY276" i="5"/>
  <c r="FT276" i="5"/>
  <c r="GJ276" i="5"/>
  <c r="GZ276" i="5"/>
  <c r="HP276" i="5"/>
  <c r="IF276" i="5"/>
  <c r="IV276" i="5"/>
  <c r="JL276" i="5"/>
  <c r="GG276" i="5"/>
  <c r="GW276" i="5"/>
  <c r="HM276" i="5"/>
  <c r="IC276" i="5"/>
  <c r="IS276" i="5"/>
  <c r="JI276" i="5"/>
  <c r="IJ276" i="5"/>
  <c r="IW276" i="5"/>
  <c r="GD276" i="5"/>
  <c r="GT276" i="5"/>
  <c r="HJ276" i="5"/>
  <c r="HZ276" i="5"/>
  <c r="IP276" i="5"/>
  <c r="JF276" i="5"/>
  <c r="GA276" i="5"/>
  <c r="GQ276" i="5"/>
  <c r="HG276" i="5"/>
  <c r="HW276" i="5"/>
  <c r="IM276" i="5"/>
  <c r="JC276" i="5"/>
  <c r="FX276" i="5"/>
  <c r="GN276" i="5"/>
  <c r="HD276" i="5"/>
  <c r="HT276" i="5"/>
  <c r="IZ276" i="5"/>
  <c r="FU276" i="5"/>
  <c r="GK276" i="5"/>
  <c r="HA276" i="5"/>
  <c r="IG276" i="5"/>
  <c r="FR276" i="5"/>
  <c r="GH276" i="5"/>
  <c r="GX276" i="5"/>
  <c r="HN276" i="5"/>
  <c r="ID276" i="5"/>
  <c r="IT276" i="5"/>
  <c r="JJ276" i="5"/>
  <c r="GE276" i="5"/>
  <c r="GU276" i="5"/>
  <c r="HK276" i="5"/>
  <c r="IA276" i="5"/>
  <c r="IQ276" i="5"/>
  <c r="JG276" i="5"/>
  <c r="GB276" i="5"/>
  <c r="GR276" i="5"/>
  <c r="HH276" i="5"/>
  <c r="HX276" i="5"/>
  <c r="IN276" i="5"/>
  <c r="JD276" i="5"/>
  <c r="FY276" i="5"/>
  <c r="GO276" i="5"/>
  <c r="HE276" i="5"/>
  <c r="HU276" i="5"/>
  <c r="IK276" i="5"/>
  <c r="JA276" i="5"/>
  <c r="FQ277" i="5"/>
  <c r="GL276" i="5"/>
  <c r="FS276" i="5"/>
  <c r="HO276" i="5"/>
  <c r="IU276" i="5"/>
  <c r="GF276" i="5"/>
  <c r="HL276" i="5"/>
  <c r="IR276" i="5"/>
  <c r="GC276" i="5"/>
  <c r="HI276" i="5"/>
  <c r="IO276" i="5"/>
  <c r="FV276" i="5"/>
  <c r="HB276" i="5"/>
  <c r="HR276" i="5"/>
  <c r="IH276" i="5"/>
  <c r="IX276" i="5"/>
  <c r="GI276" i="5"/>
  <c r="GY276" i="5"/>
  <c r="IE276" i="5"/>
  <c r="JK276" i="5"/>
  <c r="GV276" i="5"/>
  <c r="IB276" i="5"/>
  <c r="JH276" i="5"/>
  <c r="GS276" i="5"/>
  <c r="HY276" i="5"/>
  <c r="JE276" i="5"/>
  <c r="HQ276" i="5"/>
  <c r="JM276" i="5"/>
  <c r="FE276" i="5"/>
  <c r="FD277" i="5"/>
  <c r="FP277" i="5" l="1"/>
  <c r="FZ277" i="5"/>
  <c r="GP277" i="5"/>
  <c r="HF277" i="5"/>
  <c r="HV277" i="5"/>
  <c r="IL277" i="5"/>
  <c r="JB277" i="5"/>
  <c r="FW277" i="5"/>
  <c r="GM277" i="5"/>
  <c r="HC277" i="5"/>
  <c r="HS277" i="5"/>
  <c r="II277" i="5"/>
  <c r="IY277" i="5"/>
  <c r="FT277" i="5"/>
  <c r="GJ277" i="5"/>
  <c r="GZ277" i="5"/>
  <c r="HP277" i="5"/>
  <c r="IF277" i="5"/>
  <c r="IV277" i="5"/>
  <c r="JL277" i="5"/>
  <c r="GG277" i="5"/>
  <c r="GW277" i="5"/>
  <c r="HM277" i="5"/>
  <c r="IC277" i="5"/>
  <c r="IS277" i="5"/>
  <c r="JI277" i="5"/>
  <c r="GD277" i="5"/>
  <c r="GT277" i="5"/>
  <c r="HJ277" i="5"/>
  <c r="HZ277" i="5"/>
  <c r="IP277" i="5"/>
  <c r="JF277" i="5"/>
  <c r="GA277" i="5"/>
  <c r="GQ277" i="5"/>
  <c r="HG277" i="5"/>
  <c r="HW277" i="5"/>
  <c r="IM277" i="5"/>
  <c r="JC277" i="5"/>
  <c r="FX277" i="5"/>
  <c r="GN277" i="5"/>
  <c r="HD277" i="5"/>
  <c r="HT277" i="5"/>
  <c r="IJ277" i="5"/>
  <c r="IZ277" i="5"/>
  <c r="FU277" i="5"/>
  <c r="GK277" i="5"/>
  <c r="HA277" i="5"/>
  <c r="HQ277" i="5"/>
  <c r="IG277" i="5"/>
  <c r="IW277" i="5"/>
  <c r="JM277" i="5"/>
  <c r="GB277" i="5"/>
  <c r="JD277" i="5"/>
  <c r="HE277" i="5"/>
  <c r="HU277" i="5"/>
  <c r="JA277" i="5"/>
  <c r="FR277" i="5"/>
  <c r="GH277" i="5"/>
  <c r="GX277" i="5"/>
  <c r="HN277" i="5"/>
  <c r="ID277" i="5"/>
  <c r="IT277" i="5"/>
  <c r="JJ277" i="5"/>
  <c r="GE277" i="5"/>
  <c r="GU277" i="5"/>
  <c r="HK277" i="5"/>
  <c r="IA277" i="5"/>
  <c r="IQ277" i="5"/>
  <c r="JG277" i="5"/>
  <c r="GR277" i="5"/>
  <c r="HH277" i="5"/>
  <c r="HX277" i="5"/>
  <c r="IN277" i="5"/>
  <c r="GO277" i="5"/>
  <c r="FQ278" i="5"/>
  <c r="FV277" i="5"/>
  <c r="GL277" i="5"/>
  <c r="HB277" i="5"/>
  <c r="HR277" i="5"/>
  <c r="IH277" i="5"/>
  <c r="IX277" i="5"/>
  <c r="FS277" i="5"/>
  <c r="GI277" i="5"/>
  <c r="GY277" i="5"/>
  <c r="HO277" i="5"/>
  <c r="IE277" i="5"/>
  <c r="IU277" i="5"/>
  <c r="JK277" i="5"/>
  <c r="GF277" i="5"/>
  <c r="GV277" i="5"/>
  <c r="HL277" i="5"/>
  <c r="IB277" i="5"/>
  <c r="IR277" i="5"/>
  <c r="JH277" i="5"/>
  <c r="GC277" i="5"/>
  <c r="GS277" i="5"/>
  <c r="HI277" i="5"/>
  <c r="HY277" i="5"/>
  <c r="IO277" i="5"/>
  <c r="JE277" i="5"/>
  <c r="FY277" i="5"/>
  <c r="IK277" i="5"/>
  <c r="FE277" i="5"/>
  <c r="FD278" i="5"/>
  <c r="FP278" i="5" l="1"/>
  <c r="FZ278" i="5"/>
  <c r="GP278" i="5"/>
  <c r="HF278" i="5"/>
  <c r="HV278" i="5"/>
  <c r="IL278" i="5"/>
  <c r="JB278" i="5"/>
  <c r="FW278" i="5"/>
  <c r="GM278" i="5"/>
  <c r="HC278" i="5"/>
  <c r="HS278" i="5"/>
  <c r="II278" i="5"/>
  <c r="IY278" i="5"/>
  <c r="FT278" i="5"/>
  <c r="GJ278" i="5"/>
  <c r="GZ278" i="5"/>
  <c r="HP278" i="5"/>
  <c r="IF278" i="5"/>
  <c r="IV278" i="5"/>
  <c r="JL278" i="5"/>
  <c r="GG278" i="5"/>
  <c r="GW278" i="5"/>
  <c r="HM278" i="5"/>
  <c r="IC278" i="5"/>
  <c r="IS278" i="5"/>
  <c r="JI278" i="5"/>
  <c r="GD278" i="5"/>
  <c r="GT278" i="5"/>
  <c r="HJ278" i="5"/>
  <c r="HZ278" i="5"/>
  <c r="IP278" i="5"/>
  <c r="JF278" i="5"/>
  <c r="GA278" i="5"/>
  <c r="GQ278" i="5"/>
  <c r="HG278" i="5"/>
  <c r="HW278" i="5"/>
  <c r="IM278" i="5"/>
  <c r="JC278" i="5"/>
  <c r="FX278" i="5"/>
  <c r="GN278" i="5"/>
  <c r="HD278" i="5"/>
  <c r="HT278" i="5"/>
  <c r="IJ278" i="5"/>
  <c r="IZ278" i="5"/>
  <c r="FU278" i="5"/>
  <c r="GK278" i="5"/>
  <c r="HA278" i="5"/>
  <c r="HQ278" i="5"/>
  <c r="IG278" i="5"/>
  <c r="IW278" i="5"/>
  <c r="JM278" i="5"/>
  <c r="HU278" i="5"/>
  <c r="JA278" i="5"/>
  <c r="FR278" i="5"/>
  <c r="GH278" i="5"/>
  <c r="GX278" i="5"/>
  <c r="HN278" i="5"/>
  <c r="ID278" i="5"/>
  <c r="IT278" i="5"/>
  <c r="JJ278" i="5"/>
  <c r="GE278" i="5"/>
  <c r="GU278" i="5"/>
  <c r="HK278" i="5"/>
  <c r="IA278" i="5"/>
  <c r="IQ278" i="5"/>
  <c r="JG278" i="5"/>
  <c r="GB278" i="5"/>
  <c r="GR278" i="5"/>
  <c r="HH278" i="5"/>
  <c r="HX278" i="5"/>
  <c r="IN278" i="5"/>
  <c r="JD278" i="5"/>
  <c r="FY278" i="5"/>
  <c r="GO278" i="5"/>
  <c r="HE278" i="5"/>
  <c r="IK278" i="5"/>
  <c r="FQ279" i="5"/>
  <c r="FV278" i="5"/>
  <c r="GL278" i="5"/>
  <c r="HB278" i="5"/>
  <c r="HR278" i="5"/>
  <c r="IH278" i="5"/>
  <c r="IX278" i="5"/>
  <c r="FS278" i="5"/>
  <c r="GI278" i="5"/>
  <c r="GY278" i="5"/>
  <c r="HO278" i="5"/>
  <c r="IE278" i="5"/>
  <c r="IU278" i="5"/>
  <c r="JK278" i="5"/>
  <c r="GF278" i="5"/>
  <c r="GV278" i="5"/>
  <c r="HL278" i="5"/>
  <c r="IB278" i="5"/>
  <c r="IR278" i="5"/>
  <c r="JH278" i="5"/>
  <c r="GC278" i="5"/>
  <c r="GS278" i="5"/>
  <c r="HI278" i="5"/>
  <c r="HY278" i="5"/>
  <c r="IO278" i="5"/>
  <c r="JE278" i="5"/>
  <c r="FE278" i="5"/>
  <c r="FD279" i="5"/>
  <c r="FP279" i="5" l="1"/>
  <c r="FZ279" i="5"/>
  <c r="GP279" i="5"/>
  <c r="HF279" i="5"/>
  <c r="HV279" i="5"/>
  <c r="IL279" i="5"/>
  <c r="JB279" i="5"/>
  <c r="FW279" i="5"/>
  <c r="GM279" i="5"/>
  <c r="HC279" i="5"/>
  <c r="HS279" i="5"/>
  <c r="II279" i="5"/>
  <c r="IY279" i="5"/>
  <c r="FT279" i="5"/>
  <c r="GJ279" i="5"/>
  <c r="GZ279" i="5"/>
  <c r="HP279" i="5"/>
  <c r="IF279" i="5"/>
  <c r="IV279" i="5"/>
  <c r="JL279" i="5"/>
  <c r="GG279" i="5"/>
  <c r="GW279" i="5"/>
  <c r="HM279" i="5"/>
  <c r="IC279" i="5"/>
  <c r="IS279" i="5"/>
  <c r="JI279" i="5"/>
  <c r="HQ279" i="5"/>
  <c r="GO279" i="5"/>
  <c r="JA279" i="5"/>
  <c r="GD279" i="5"/>
  <c r="GT279" i="5"/>
  <c r="HJ279" i="5"/>
  <c r="HZ279" i="5"/>
  <c r="IP279" i="5"/>
  <c r="JF279" i="5"/>
  <c r="GA279" i="5"/>
  <c r="GQ279" i="5"/>
  <c r="HG279" i="5"/>
  <c r="HW279" i="5"/>
  <c r="IM279" i="5"/>
  <c r="JC279" i="5"/>
  <c r="FX279" i="5"/>
  <c r="GN279" i="5"/>
  <c r="HT279" i="5"/>
  <c r="IJ279" i="5"/>
  <c r="IZ279" i="5"/>
  <c r="FU279" i="5"/>
  <c r="HA279" i="5"/>
  <c r="IW279" i="5"/>
  <c r="IK279" i="5"/>
  <c r="FQ280" i="5"/>
  <c r="FR279" i="5"/>
  <c r="GH279" i="5"/>
  <c r="GX279" i="5"/>
  <c r="HN279" i="5"/>
  <c r="ID279" i="5"/>
  <c r="IT279" i="5"/>
  <c r="JJ279" i="5"/>
  <c r="GE279" i="5"/>
  <c r="GU279" i="5"/>
  <c r="HK279" i="5"/>
  <c r="IA279" i="5"/>
  <c r="IQ279" i="5"/>
  <c r="JG279" i="5"/>
  <c r="GB279" i="5"/>
  <c r="GR279" i="5"/>
  <c r="HH279" i="5"/>
  <c r="HX279" i="5"/>
  <c r="IN279" i="5"/>
  <c r="JD279" i="5"/>
  <c r="FY279" i="5"/>
  <c r="HU279" i="5"/>
  <c r="FV279" i="5"/>
  <c r="GL279" i="5"/>
  <c r="HB279" i="5"/>
  <c r="HR279" i="5"/>
  <c r="IH279" i="5"/>
  <c r="IX279" i="5"/>
  <c r="FS279" i="5"/>
  <c r="GI279" i="5"/>
  <c r="GY279" i="5"/>
  <c r="HO279" i="5"/>
  <c r="IE279" i="5"/>
  <c r="IU279" i="5"/>
  <c r="JK279" i="5"/>
  <c r="GF279" i="5"/>
  <c r="GV279" i="5"/>
  <c r="HL279" i="5"/>
  <c r="IB279" i="5"/>
  <c r="IR279" i="5"/>
  <c r="JH279" i="5"/>
  <c r="GC279" i="5"/>
  <c r="GS279" i="5"/>
  <c r="HI279" i="5"/>
  <c r="HY279" i="5"/>
  <c r="IO279" i="5"/>
  <c r="JE279" i="5"/>
  <c r="HD279" i="5"/>
  <c r="GK279" i="5"/>
  <c r="IG279" i="5"/>
  <c r="JM279" i="5"/>
  <c r="HE279" i="5"/>
  <c r="FE279" i="5"/>
  <c r="FD280" i="5"/>
  <c r="FP280" i="5" l="1"/>
  <c r="FZ280" i="5"/>
  <c r="GP280" i="5"/>
  <c r="HF280" i="5"/>
  <c r="HV280" i="5"/>
  <c r="IL280" i="5"/>
  <c r="JB280" i="5"/>
  <c r="FW280" i="5"/>
  <c r="GM280" i="5"/>
  <c r="HC280" i="5"/>
  <c r="HS280" i="5"/>
  <c r="II280" i="5"/>
  <c r="IY280" i="5"/>
  <c r="FT280" i="5"/>
  <c r="GJ280" i="5"/>
  <c r="GZ280" i="5"/>
  <c r="HP280" i="5"/>
  <c r="IF280" i="5"/>
  <c r="IV280" i="5"/>
  <c r="JL280" i="5"/>
  <c r="GG280" i="5"/>
  <c r="GW280" i="5"/>
  <c r="HM280" i="5"/>
  <c r="IC280" i="5"/>
  <c r="IS280" i="5"/>
  <c r="JI280" i="5"/>
  <c r="GD280" i="5"/>
  <c r="GT280" i="5"/>
  <c r="HJ280" i="5"/>
  <c r="HZ280" i="5"/>
  <c r="IP280" i="5"/>
  <c r="JF280" i="5"/>
  <c r="GA280" i="5"/>
  <c r="GQ280" i="5"/>
  <c r="HG280" i="5"/>
  <c r="HW280" i="5"/>
  <c r="IM280" i="5"/>
  <c r="JC280" i="5"/>
  <c r="FX280" i="5"/>
  <c r="GN280" i="5"/>
  <c r="HD280" i="5"/>
  <c r="HT280" i="5"/>
  <c r="IJ280" i="5"/>
  <c r="IZ280" i="5"/>
  <c r="FU280" i="5"/>
  <c r="GK280" i="5"/>
  <c r="HA280" i="5"/>
  <c r="HQ280" i="5"/>
  <c r="IG280" i="5"/>
  <c r="IW280" i="5"/>
  <c r="JM280" i="5"/>
  <c r="FR280" i="5"/>
  <c r="GH280" i="5"/>
  <c r="GX280" i="5"/>
  <c r="HN280" i="5"/>
  <c r="ID280" i="5"/>
  <c r="IT280" i="5"/>
  <c r="JJ280" i="5"/>
  <c r="GE280" i="5"/>
  <c r="GU280" i="5"/>
  <c r="HK280" i="5"/>
  <c r="IA280" i="5"/>
  <c r="IQ280" i="5"/>
  <c r="JG280" i="5"/>
  <c r="GB280" i="5"/>
  <c r="GR280" i="5"/>
  <c r="HH280" i="5"/>
  <c r="HX280" i="5"/>
  <c r="IN280" i="5"/>
  <c r="JD280" i="5"/>
  <c r="FY280" i="5"/>
  <c r="GO280" i="5"/>
  <c r="HE280" i="5"/>
  <c r="HU280" i="5"/>
  <c r="IK280" i="5"/>
  <c r="JA280" i="5"/>
  <c r="FQ281" i="5"/>
  <c r="FV280" i="5"/>
  <c r="GL280" i="5"/>
  <c r="HB280" i="5"/>
  <c r="HR280" i="5"/>
  <c r="IX280" i="5"/>
  <c r="FS280" i="5"/>
  <c r="GI280" i="5"/>
  <c r="GY280" i="5"/>
  <c r="HO280" i="5"/>
  <c r="IU280" i="5"/>
  <c r="JK280" i="5"/>
  <c r="GF280" i="5"/>
  <c r="HL280" i="5"/>
  <c r="IB280" i="5"/>
  <c r="JH280" i="5"/>
  <c r="GC280" i="5"/>
  <c r="HI280" i="5"/>
  <c r="IO280" i="5"/>
  <c r="IH280" i="5"/>
  <c r="IE280" i="5"/>
  <c r="GV280" i="5"/>
  <c r="IR280" i="5"/>
  <c r="GS280" i="5"/>
  <c r="HY280" i="5"/>
  <c r="JE280" i="5"/>
  <c r="FE280" i="5"/>
  <c r="FD281" i="5"/>
  <c r="FP281" i="5" l="1"/>
  <c r="FZ281" i="5"/>
  <c r="GP281" i="5"/>
  <c r="HF281" i="5"/>
  <c r="HV281" i="5"/>
  <c r="IL281" i="5"/>
  <c r="JB281" i="5"/>
  <c r="FW281" i="5"/>
  <c r="GM281" i="5"/>
  <c r="HC281" i="5"/>
  <c r="HS281" i="5"/>
  <c r="II281" i="5"/>
  <c r="IY281" i="5"/>
  <c r="FT281" i="5"/>
  <c r="GJ281" i="5"/>
  <c r="GZ281" i="5"/>
  <c r="HP281" i="5"/>
  <c r="IV281" i="5"/>
  <c r="JL281" i="5"/>
  <c r="GG281" i="5"/>
  <c r="HM281" i="5"/>
  <c r="IS281" i="5"/>
  <c r="HH281" i="5"/>
  <c r="HE281" i="5"/>
  <c r="FQ282" i="5"/>
  <c r="GD281" i="5"/>
  <c r="GT281" i="5"/>
  <c r="HJ281" i="5"/>
  <c r="HZ281" i="5"/>
  <c r="IP281" i="5"/>
  <c r="JF281" i="5"/>
  <c r="GA281" i="5"/>
  <c r="GQ281" i="5"/>
  <c r="HG281" i="5"/>
  <c r="HW281" i="5"/>
  <c r="IM281" i="5"/>
  <c r="JC281" i="5"/>
  <c r="GN281" i="5"/>
  <c r="HD281" i="5"/>
  <c r="HT281" i="5"/>
  <c r="IZ281" i="5"/>
  <c r="HQ281" i="5"/>
  <c r="JM281" i="5"/>
  <c r="GB281" i="5"/>
  <c r="FY281" i="5"/>
  <c r="JA281" i="5"/>
  <c r="FR281" i="5"/>
  <c r="GH281" i="5"/>
  <c r="GX281" i="5"/>
  <c r="HN281" i="5"/>
  <c r="ID281" i="5"/>
  <c r="IT281" i="5"/>
  <c r="JJ281" i="5"/>
  <c r="GE281" i="5"/>
  <c r="GU281" i="5"/>
  <c r="HK281" i="5"/>
  <c r="IA281" i="5"/>
  <c r="JG281" i="5"/>
  <c r="GR281" i="5"/>
  <c r="HX281" i="5"/>
  <c r="JD281" i="5"/>
  <c r="GO281" i="5"/>
  <c r="IK281" i="5"/>
  <c r="FV281" i="5"/>
  <c r="GL281" i="5"/>
  <c r="HB281" i="5"/>
  <c r="HR281" i="5"/>
  <c r="IH281" i="5"/>
  <c r="IX281" i="5"/>
  <c r="FS281" i="5"/>
  <c r="GI281" i="5"/>
  <c r="GY281" i="5"/>
  <c r="HO281" i="5"/>
  <c r="IE281" i="5"/>
  <c r="IU281" i="5"/>
  <c r="JK281" i="5"/>
  <c r="GF281" i="5"/>
  <c r="GV281" i="5"/>
  <c r="HL281" i="5"/>
  <c r="IB281" i="5"/>
  <c r="IR281" i="5"/>
  <c r="JH281" i="5"/>
  <c r="GC281" i="5"/>
  <c r="GS281" i="5"/>
  <c r="HI281" i="5"/>
  <c r="HY281" i="5"/>
  <c r="IO281" i="5"/>
  <c r="JE281" i="5"/>
  <c r="IF281" i="5"/>
  <c r="GW281" i="5"/>
  <c r="IC281" i="5"/>
  <c r="JI281" i="5"/>
  <c r="FX281" i="5"/>
  <c r="IJ281" i="5"/>
  <c r="FU281" i="5"/>
  <c r="GK281" i="5"/>
  <c r="HA281" i="5"/>
  <c r="IG281" i="5"/>
  <c r="IW281" i="5"/>
  <c r="IQ281" i="5"/>
  <c r="IN281" i="5"/>
  <c r="HU281" i="5"/>
  <c r="FE281" i="5"/>
  <c r="FD282" i="5"/>
  <c r="FP282" i="5" l="1"/>
  <c r="FZ282" i="5"/>
  <c r="GP282" i="5"/>
  <c r="HV282" i="5"/>
  <c r="FW282" i="5"/>
  <c r="HC282" i="5"/>
  <c r="II282" i="5"/>
  <c r="FT282" i="5"/>
  <c r="GZ282" i="5"/>
  <c r="IF282" i="5"/>
  <c r="JL282" i="5"/>
  <c r="HM282" i="5"/>
  <c r="IS282" i="5"/>
  <c r="JM282" i="5"/>
  <c r="GB282" i="5"/>
  <c r="HE282" i="5"/>
  <c r="JA282" i="5"/>
  <c r="GD282" i="5"/>
  <c r="GT282" i="5"/>
  <c r="HJ282" i="5"/>
  <c r="HZ282" i="5"/>
  <c r="IP282" i="5"/>
  <c r="JF282" i="5"/>
  <c r="GA282" i="5"/>
  <c r="GQ282" i="5"/>
  <c r="HG282" i="5"/>
  <c r="HW282" i="5"/>
  <c r="IM282" i="5"/>
  <c r="JC282" i="5"/>
  <c r="FX282" i="5"/>
  <c r="GN282" i="5"/>
  <c r="HD282" i="5"/>
  <c r="HT282" i="5"/>
  <c r="IJ282" i="5"/>
  <c r="IZ282" i="5"/>
  <c r="FU282" i="5"/>
  <c r="GK282" i="5"/>
  <c r="HA282" i="5"/>
  <c r="HQ282" i="5"/>
  <c r="IG282" i="5"/>
  <c r="IW282" i="5"/>
  <c r="GR282" i="5"/>
  <c r="GO282" i="5"/>
  <c r="IK282" i="5"/>
  <c r="FR282" i="5"/>
  <c r="GH282" i="5"/>
  <c r="GX282" i="5"/>
  <c r="HN282" i="5"/>
  <c r="ID282" i="5"/>
  <c r="IT282" i="5"/>
  <c r="JJ282" i="5"/>
  <c r="GE282" i="5"/>
  <c r="GU282" i="5"/>
  <c r="HK282" i="5"/>
  <c r="IA282" i="5"/>
  <c r="IQ282" i="5"/>
  <c r="JG282" i="5"/>
  <c r="HH282" i="5"/>
  <c r="HX282" i="5"/>
  <c r="IN282" i="5"/>
  <c r="JD282" i="5"/>
  <c r="FY282" i="5"/>
  <c r="HU282" i="5"/>
  <c r="FQ283" i="5"/>
  <c r="FV282" i="5"/>
  <c r="GL282" i="5"/>
  <c r="HB282" i="5"/>
  <c r="HR282" i="5"/>
  <c r="IH282" i="5"/>
  <c r="IX282" i="5"/>
  <c r="FS282" i="5"/>
  <c r="GI282" i="5"/>
  <c r="GY282" i="5"/>
  <c r="HO282" i="5"/>
  <c r="IE282" i="5"/>
  <c r="IU282" i="5"/>
  <c r="JK282" i="5"/>
  <c r="GF282" i="5"/>
  <c r="GV282" i="5"/>
  <c r="HL282" i="5"/>
  <c r="IB282" i="5"/>
  <c r="IR282" i="5"/>
  <c r="JH282" i="5"/>
  <c r="GC282" i="5"/>
  <c r="GS282" i="5"/>
  <c r="HI282" i="5"/>
  <c r="HY282" i="5"/>
  <c r="IO282" i="5"/>
  <c r="JE282" i="5"/>
  <c r="HF282" i="5"/>
  <c r="IL282" i="5"/>
  <c r="JB282" i="5"/>
  <c r="GM282" i="5"/>
  <c r="HS282" i="5"/>
  <c r="IY282" i="5"/>
  <c r="GJ282" i="5"/>
  <c r="HP282" i="5"/>
  <c r="IV282" i="5"/>
  <c r="GG282" i="5"/>
  <c r="GW282" i="5"/>
  <c r="IC282" i="5"/>
  <c r="JI282" i="5"/>
  <c r="FE282" i="5"/>
  <c r="FD283" i="5"/>
  <c r="FP283" i="5" l="1"/>
  <c r="FZ283" i="5"/>
  <c r="GP283" i="5"/>
  <c r="HF283" i="5"/>
  <c r="HV283" i="5"/>
  <c r="IL283" i="5"/>
  <c r="JB283" i="5"/>
  <c r="FW283" i="5"/>
  <c r="GM283" i="5"/>
  <c r="HC283" i="5"/>
  <c r="HS283" i="5"/>
  <c r="II283" i="5"/>
  <c r="IY283" i="5"/>
  <c r="FT283" i="5"/>
  <c r="GJ283" i="5"/>
  <c r="GZ283" i="5"/>
  <c r="HP283" i="5"/>
  <c r="IF283" i="5"/>
  <c r="IV283" i="5"/>
  <c r="JL283" i="5"/>
  <c r="GG283" i="5"/>
  <c r="GW283" i="5"/>
  <c r="HM283" i="5"/>
  <c r="IC283" i="5"/>
  <c r="IS283" i="5"/>
  <c r="JI283" i="5"/>
  <c r="IJ283" i="5"/>
  <c r="IG283" i="5"/>
  <c r="GD283" i="5"/>
  <c r="GT283" i="5"/>
  <c r="HJ283" i="5"/>
  <c r="HZ283" i="5"/>
  <c r="IP283" i="5"/>
  <c r="JF283" i="5"/>
  <c r="GA283" i="5"/>
  <c r="GQ283" i="5"/>
  <c r="HG283" i="5"/>
  <c r="HW283" i="5"/>
  <c r="IM283" i="5"/>
  <c r="JC283" i="5"/>
  <c r="FX283" i="5"/>
  <c r="GN283" i="5"/>
  <c r="HD283" i="5"/>
  <c r="IZ283" i="5"/>
  <c r="FU283" i="5"/>
  <c r="HA283" i="5"/>
  <c r="IW283" i="5"/>
  <c r="FR283" i="5"/>
  <c r="GH283" i="5"/>
  <c r="GX283" i="5"/>
  <c r="HN283" i="5"/>
  <c r="ID283" i="5"/>
  <c r="IT283" i="5"/>
  <c r="JJ283" i="5"/>
  <c r="GE283" i="5"/>
  <c r="GU283" i="5"/>
  <c r="HK283" i="5"/>
  <c r="IA283" i="5"/>
  <c r="IQ283" i="5"/>
  <c r="JG283" i="5"/>
  <c r="GB283" i="5"/>
  <c r="GR283" i="5"/>
  <c r="HH283" i="5"/>
  <c r="HX283" i="5"/>
  <c r="IN283" i="5"/>
  <c r="JD283" i="5"/>
  <c r="FY283" i="5"/>
  <c r="GO283" i="5"/>
  <c r="HE283" i="5"/>
  <c r="HU283" i="5"/>
  <c r="IK283" i="5"/>
  <c r="JA283" i="5"/>
  <c r="FQ284" i="5"/>
  <c r="GL283" i="5"/>
  <c r="HB283" i="5"/>
  <c r="IH283" i="5"/>
  <c r="FS283" i="5"/>
  <c r="GI283" i="5"/>
  <c r="HO283" i="5"/>
  <c r="IE283" i="5"/>
  <c r="IU283" i="5"/>
  <c r="GF283" i="5"/>
  <c r="GV283" i="5"/>
  <c r="IB283" i="5"/>
  <c r="JH283" i="5"/>
  <c r="GS283" i="5"/>
  <c r="HY283" i="5"/>
  <c r="JE283" i="5"/>
  <c r="HT283" i="5"/>
  <c r="GK283" i="5"/>
  <c r="HQ283" i="5"/>
  <c r="JM283" i="5"/>
  <c r="FV283" i="5"/>
  <c r="HR283" i="5"/>
  <c r="IX283" i="5"/>
  <c r="GY283" i="5"/>
  <c r="JK283" i="5"/>
  <c r="HL283" i="5"/>
  <c r="IR283" i="5"/>
  <c r="GC283" i="5"/>
  <c r="HI283" i="5"/>
  <c r="IO283" i="5"/>
  <c r="FE283" i="5"/>
  <c r="FD284" i="5"/>
  <c r="FP284" i="5" l="1"/>
  <c r="FZ284" i="5"/>
  <c r="GP284" i="5"/>
  <c r="HF284" i="5"/>
  <c r="HV284" i="5"/>
  <c r="IL284" i="5"/>
  <c r="JB284" i="5"/>
  <c r="FW284" i="5"/>
  <c r="GM284" i="5"/>
  <c r="HC284" i="5"/>
  <c r="HS284" i="5"/>
  <c r="II284" i="5"/>
  <c r="IY284" i="5"/>
  <c r="FT284" i="5"/>
  <c r="GJ284" i="5"/>
  <c r="GZ284" i="5"/>
  <c r="HP284" i="5"/>
  <c r="IF284" i="5"/>
  <c r="IV284" i="5"/>
  <c r="JL284" i="5"/>
  <c r="GG284" i="5"/>
  <c r="GW284" i="5"/>
  <c r="HM284" i="5"/>
  <c r="IC284" i="5"/>
  <c r="IS284" i="5"/>
  <c r="JI284" i="5"/>
  <c r="GD284" i="5"/>
  <c r="GT284" i="5"/>
  <c r="HJ284" i="5"/>
  <c r="HZ284" i="5"/>
  <c r="IP284" i="5"/>
  <c r="JF284" i="5"/>
  <c r="GA284" i="5"/>
  <c r="GQ284" i="5"/>
  <c r="HG284" i="5"/>
  <c r="HW284" i="5"/>
  <c r="IM284" i="5"/>
  <c r="JC284" i="5"/>
  <c r="FX284" i="5"/>
  <c r="GN284" i="5"/>
  <c r="HD284" i="5"/>
  <c r="HT284" i="5"/>
  <c r="IJ284" i="5"/>
  <c r="IZ284" i="5"/>
  <c r="FU284" i="5"/>
  <c r="GK284" i="5"/>
  <c r="HA284" i="5"/>
  <c r="HQ284" i="5"/>
  <c r="IG284" i="5"/>
  <c r="IW284" i="5"/>
  <c r="JM284" i="5"/>
  <c r="FR284" i="5"/>
  <c r="GH284" i="5"/>
  <c r="GX284" i="5"/>
  <c r="HN284" i="5"/>
  <c r="ID284" i="5"/>
  <c r="IT284" i="5"/>
  <c r="JJ284" i="5"/>
  <c r="GE284" i="5"/>
  <c r="GU284" i="5"/>
  <c r="HK284" i="5"/>
  <c r="IA284" i="5"/>
  <c r="IQ284" i="5"/>
  <c r="JG284" i="5"/>
  <c r="GB284" i="5"/>
  <c r="GR284" i="5"/>
  <c r="HH284" i="5"/>
  <c r="HX284" i="5"/>
  <c r="IN284" i="5"/>
  <c r="JD284" i="5"/>
  <c r="FY284" i="5"/>
  <c r="GO284" i="5"/>
  <c r="HE284" i="5"/>
  <c r="HU284" i="5"/>
  <c r="IK284" i="5"/>
  <c r="JA284" i="5"/>
  <c r="FQ285" i="5"/>
  <c r="FV284" i="5"/>
  <c r="GL284" i="5"/>
  <c r="HR284" i="5"/>
  <c r="IH284" i="5"/>
  <c r="IX284" i="5"/>
  <c r="FS284" i="5"/>
  <c r="GI284" i="5"/>
  <c r="HO284" i="5"/>
  <c r="IE284" i="5"/>
  <c r="IU284" i="5"/>
  <c r="GF284" i="5"/>
  <c r="GV284" i="5"/>
  <c r="HL284" i="5"/>
  <c r="IR284" i="5"/>
  <c r="JH284" i="5"/>
  <c r="GS284" i="5"/>
  <c r="HY284" i="5"/>
  <c r="JE284" i="5"/>
  <c r="HB284" i="5"/>
  <c r="GY284" i="5"/>
  <c r="JK284" i="5"/>
  <c r="IB284" i="5"/>
  <c r="GC284" i="5"/>
  <c r="HI284" i="5"/>
  <c r="IO284" i="5"/>
  <c r="FE284" i="5"/>
  <c r="FD285" i="5"/>
  <c r="FP285" i="5" l="1"/>
  <c r="FZ285" i="5"/>
  <c r="GP285" i="5"/>
  <c r="HF285" i="5"/>
  <c r="HV285" i="5"/>
  <c r="IL285" i="5"/>
  <c r="JB285" i="5"/>
  <c r="FW285" i="5"/>
  <c r="GM285" i="5"/>
  <c r="HC285" i="5"/>
  <c r="HS285" i="5"/>
  <c r="II285" i="5"/>
  <c r="IY285" i="5"/>
  <c r="FT285" i="5"/>
  <c r="GJ285" i="5"/>
  <c r="HP285" i="5"/>
  <c r="IF285" i="5"/>
  <c r="IV285" i="5"/>
  <c r="JL285" i="5"/>
  <c r="GG285" i="5"/>
  <c r="GW285" i="5"/>
  <c r="IC285" i="5"/>
  <c r="IS285" i="5"/>
  <c r="GK285" i="5"/>
  <c r="JM285" i="5"/>
  <c r="GD285" i="5"/>
  <c r="GT285" i="5"/>
  <c r="HJ285" i="5"/>
  <c r="HZ285" i="5"/>
  <c r="JF285" i="5"/>
  <c r="GA285" i="5"/>
  <c r="GQ285" i="5"/>
  <c r="HG285" i="5"/>
  <c r="IM285" i="5"/>
  <c r="GN285" i="5"/>
  <c r="HT285" i="5"/>
  <c r="IZ285" i="5"/>
  <c r="HA285" i="5"/>
  <c r="IW285" i="5"/>
  <c r="FR285" i="5"/>
  <c r="GH285" i="5"/>
  <c r="GX285" i="5"/>
  <c r="HN285" i="5"/>
  <c r="ID285" i="5"/>
  <c r="IT285" i="5"/>
  <c r="JJ285" i="5"/>
  <c r="GE285" i="5"/>
  <c r="GU285" i="5"/>
  <c r="HK285" i="5"/>
  <c r="IA285" i="5"/>
  <c r="IQ285" i="5"/>
  <c r="JG285" i="5"/>
  <c r="GB285" i="5"/>
  <c r="GR285" i="5"/>
  <c r="HH285" i="5"/>
  <c r="HX285" i="5"/>
  <c r="IN285" i="5"/>
  <c r="JD285" i="5"/>
  <c r="FY285" i="5"/>
  <c r="GO285" i="5"/>
  <c r="HE285" i="5"/>
  <c r="HU285" i="5"/>
  <c r="IK285" i="5"/>
  <c r="JA285" i="5"/>
  <c r="FQ286" i="5"/>
  <c r="FV285" i="5"/>
  <c r="GL285" i="5"/>
  <c r="HB285" i="5"/>
  <c r="HR285" i="5"/>
  <c r="IH285" i="5"/>
  <c r="IX285" i="5"/>
  <c r="FS285" i="5"/>
  <c r="GI285" i="5"/>
  <c r="GY285" i="5"/>
  <c r="HO285" i="5"/>
  <c r="IE285" i="5"/>
  <c r="IU285" i="5"/>
  <c r="JK285" i="5"/>
  <c r="GF285" i="5"/>
  <c r="GV285" i="5"/>
  <c r="HL285" i="5"/>
  <c r="IB285" i="5"/>
  <c r="IR285" i="5"/>
  <c r="JH285" i="5"/>
  <c r="GC285" i="5"/>
  <c r="GS285" i="5"/>
  <c r="HI285" i="5"/>
  <c r="HY285" i="5"/>
  <c r="IO285" i="5"/>
  <c r="JE285" i="5"/>
  <c r="GZ285" i="5"/>
  <c r="HM285" i="5"/>
  <c r="JI285" i="5"/>
  <c r="IP285" i="5"/>
  <c r="HW285" i="5"/>
  <c r="JC285" i="5"/>
  <c r="FX285" i="5"/>
  <c r="HD285" i="5"/>
  <c r="IJ285" i="5"/>
  <c r="FU285" i="5"/>
  <c r="HQ285" i="5"/>
  <c r="IG285" i="5"/>
  <c r="FE285" i="5"/>
  <c r="FD286" i="5"/>
  <c r="FP286" i="5" l="1"/>
  <c r="FZ286" i="5"/>
  <c r="GP286" i="5"/>
  <c r="HF286" i="5"/>
  <c r="HV286" i="5"/>
  <c r="IL286" i="5"/>
  <c r="JB286" i="5"/>
  <c r="FW286" i="5"/>
  <c r="GM286" i="5"/>
  <c r="HC286" i="5"/>
  <c r="HS286" i="5"/>
  <c r="IY286" i="5"/>
  <c r="FT286" i="5"/>
  <c r="GJ286" i="5"/>
  <c r="GZ286" i="5"/>
  <c r="HP286" i="5"/>
  <c r="IV286" i="5"/>
  <c r="JL286" i="5"/>
  <c r="GW286" i="5"/>
  <c r="IC286" i="5"/>
  <c r="JI286" i="5"/>
  <c r="IW286" i="5"/>
  <c r="HH286" i="5"/>
  <c r="HE286" i="5"/>
  <c r="FQ287" i="5"/>
  <c r="GD286" i="5"/>
  <c r="GT286" i="5"/>
  <c r="HJ286" i="5"/>
  <c r="HZ286" i="5"/>
  <c r="IP286" i="5"/>
  <c r="JF286" i="5"/>
  <c r="GA286" i="5"/>
  <c r="GQ286" i="5"/>
  <c r="HG286" i="5"/>
  <c r="HW286" i="5"/>
  <c r="IM286" i="5"/>
  <c r="JC286" i="5"/>
  <c r="FX286" i="5"/>
  <c r="GN286" i="5"/>
  <c r="HD286" i="5"/>
  <c r="HT286" i="5"/>
  <c r="IJ286" i="5"/>
  <c r="IZ286" i="5"/>
  <c r="FU286" i="5"/>
  <c r="GK286" i="5"/>
  <c r="HA286" i="5"/>
  <c r="HQ286" i="5"/>
  <c r="IG286" i="5"/>
  <c r="JM286" i="5"/>
  <c r="HX286" i="5"/>
  <c r="GO286" i="5"/>
  <c r="IK286" i="5"/>
  <c r="FR286" i="5"/>
  <c r="GH286" i="5"/>
  <c r="GX286" i="5"/>
  <c r="HN286" i="5"/>
  <c r="ID286" i="5"/>
  <c r="IT286" i="5"/>
  <c r="JJ286" i="5"/>
  <c r="GE286" i="5"/>
  <c r="GU286" i="5"/>
  <c r="HK286" i="5"/>
  <c r="IA286" i="5"/>
  <c r="IQ286" i="5"/>
  <c r="JG286" i="5"/>
  <c r="GB286" i="5"/>
  <c r="GR286" i="5"/>
  <c r="IN286" i="5"/>
  <c r="JD286" i="5"/>
  <c r="FY286" i="5"/>
  <c r="JA286" i="5"/>
  <c r="FV286" i="5"/>
  <c r="GL286" i="5"/>
  <c r="HB286" i="5"/>
  <c r="HR286" i="5"/>
  <c r="IH286" i="5"/>
  <c r="IX286" i="5"/>
  <c r="FS286" i="5"/>
  <c r="GI286" i="5"/>
  <c r="GY286" i="5"/>
  <c r="HO286" i="5"/>
  <c r="IE286" i="5"/>
  <c r="IU286" i="5"/>
  <c r="JK286" i="5"/>
  <c r="GF286" i="5"/>
  <c r="GV286" i="5"/>
  <c r="HL286" i="5"/>
  <c r="IB286" i="5"/>
  <c r="IR286" i="5"/>
  <c r="JH286" i="5"/>
  <c r="GC286" i="5"/>
  <c r="GS286" i="5"/>
  <c r="HI286" i="5"/>
  <c r="HY286" i="5"/>
  <c r="IO286" i="5"/>
  <c r="JE286" i="5"/>
  <c r="II286" i="5"/>
  <c r="IF286" i="5"/>
  <c r="GG286" i="5"/>
  <c r="HM286" i="5"/>
  <c r="IS286" i="5"/>
  <c r="HU286" i="5"/>
  <c r="FE286" i="5"/>
  <c r="FD287" i="5"/>
  <c r="FP287" i="5" l="1"/>
  <c r="FZ287" i="5"/>
  <c r="GP287" i="5"/>
  <c r="HF287" i="5"/>
  <c r="HV287" i="5"/>
  <c r="IL287" i="5"/>
  <c r="JB287" i="5"/>
  <c r="FW287" i="5"/>
  <c r="GM287" i="5"/>
  <c r="HC287" i="5"/>
  <c r="HS287" i="5"/>
  <c r="II287" i="5"/>
  <c r="IY287" i="5"/>
  <c r="FT287" i="5"/>
  <c r="GJ287" i="5"/>
  <c r="GZ287" i="5"/>
  <c r="HP287" i="5"/>
  <c r="IF287" i="5"/>
  <c r="IV287" i="5"/>
  <c r="JL287" i="5"/>
  <c r="GG287" i="5"/>
  <c r="GW287" i="5"/>
  <c r="HM287" i="5"/>
  <c r="IC287" i="5"/>
  <c r="IS287" i="5"/>
  <c r="JI287" i="5"/>
  <c r="HA287" i="5"/>
  <c r="JM287" i="5"/>
  <c r="GD287" i="5"/>
  <c r="GT287" i="5"/>
  <c r="HJ287" i="5"/>
  <c r="HZ287" i="5"/>
  <c r="IP287" i="5"/>
  <c r="JF287" i="5"/>
  <c r="GA287" i="5"/>
  <c r="GQ287" i="5"/>
  <c r="HG287" i="5"/>
  <c r="HW287" i="5"/>
  <c r="IM287" i="5"/>
  <c r="JC287" i="5"/>
  <c r="FX287" i="5"/>
  <c r="GN287" i="5"/>
  <c r="HD287" i="5"/>
  <c r="HT287" i="5"/>
  <c r="IJ287" i="5"/>
  <c r="IZ287" i="5"/>
  <c r="GK287" i="5"/>
  <c r="HQ287" i="5"/>
  <c r="IW287" i="5"/>
  <c r="FR287" i="5"/>
  <c r="GH287" i="5"/>
  <c r="GX287" i="5"/>
  <c r="HN287" i="5"/>
  <c r="ID287" i="5"/>
  <c r="IT287" i="5"/>
  <c r="JJ287" i="5"/>
  <c r="GE287" i="5"/>
  <c r="GU287" i="5"/>
  <c r="HK287" i="5"/>
  <c r="IA287" i="5"/>
  <c r="IQ287" i="5"/>
  <c r="JG287" i="5"/>
  <c r="GB287" i="5"/>
  <c r="GR287" i="5"/>
  <c r="HH287" i="5"/>
  <c r="HX287" i="5"/>
  <c r="IN287" i="5"/>
  <c r="JD287" i="5"/>
  <c r="FY287" i="5"/>
  <c r="GO287" i="5"/>
  <c r="HE287" i="5"/>
  <c r="HU287" i="5"/>
  <c r="IK287" i="5"/>
  <c r="JA287" i="5"/>
  <c r="FQ288" i="5"/>
  <c r="FV287" i="5"/>
  <c r="GL287" i="5"/>
  <c r="HB287" i="5"/>
  <c r="IH287" i="5"/>
  <c r="IX287" i="5"/>
  <c r="FS287" i="5"/>
  <c r="GI287" i="5"/>
  <c r="HO287" i="5"/>
  <c r="IE287" i="5"/>
  <c r="JK287" i="5"/>
  <c r="GF287" i="5"/>
  <c r="HL287" i="5"/>
  <c r="IR287" i="5"/>
  <c r="GC287" i="5"/>
  <c r="GS287" i="5"/>
  <c r="HY287" i="5"/>
  <c r="IO287" i="5"/>
  <c r="HR287" i="5"/>
  <c r="GY287" i="5"/>
  <c r="IU287" i="5"/>
  <c r="GV287" i="5"/>
  <c r="IB287" i="5"/>
  <c r="JH287" i="5"/>
  <c r="HI287" i="5"/>
  <c r="JE287" i="5"/>
  <c r="FU287" i="5"/>
  <c r="IG287" i="5"/>
  <c r="FE287" i="5"/>
  <c r="FD288" i="5"/>
  <c r="FP288" i="5" l="1"/>
  <c r="FZ288" i="5"/>
  <c r="GP288" i="5"/>
  <c r="HF288" i="5"/>
  <c r="HV288" i="5"/>
  <c r="IL288" i="5"/>
  <c r="JB288" i="5"/>
  <c r="FW288" i="5"/>
  <c r="GM288" i="5"/>
  <c r="HC288" i="5"/>
  <c r="HS288" i="5"/>
  <c r="II288" i="5"/>
  <c r="IY288" i="5"/>
  <c r="FT288" i="5"/>
  <c r="GJ288" i="5"/>
  <c r="GZ288" i="5"/>
  <c r="HP288" i="5"/>
  <c r="IF288" i="5"/>
  <c r="IV288" i="5"/>
  <c r="JL288" i="5"/>
  <c r="GG288" i="5"/>
  <c r="GW288" i="5"/>
  <c r="HM288" i="5"/>
  <c r="IC288" i="5"/>
  <c r="IS288" i="5"/>
  <c r="JI288" i="5"/>
  <c r="GD288" i="5"/>
  <c r="GT288" i="5"/>
  <c r="HJ288" i="5"/>
  <c r="HZ288" i="5"/>
  <c r="IP288" i="5"/>
  <c r="JF288" i="5"/>
  <c r="GA288" i="5"/>
  <c r="GQ288" i="5"/>
  <c r="HG288" i="5"/>
  <c r="HW288" i="5"/>
  <c r="IM288" i="5"/>
  <c r="JC288" i="5"/>
  <c r="FX288" i="5"/>
  <c r="GN288" i="5"/>
  <c r="HD288" i="5"/>
  <c r="HT288" i="5"/>
  <c r="IJ288" i="5"/>
  <c r="IZ288" i="5"/>
  <c r="FU288" i="5"/>
  <c r="GK288" i="5"/>
  <c r="HA288" i="5"/>
  <c r="HQ288" i="5"/>
  <c r="IG288" i="5"/>
  <c r="IW288" i="5"/>
  <c r="JM288" i="5"/>
  <c r="IB288" i="5"/>
  <c r="HI288" i="5"/>
  <c r="JE288" i="5"/>
  <c r="FR288" i="5"/>
  <c r="GH288" i="5"/>
  <c r="GX288" i="5"/>
  <c r="HN288" i="5"/>
  <c r="ID288" i="5"/>
  <c r="IT288" i="5"/>
  <c r="JJ288" i="5"/>
  <c r="GE288" i="5"/>
  <c r="GU288" i="5"/>
  <c r="HK288" i="5"/>
  <c r="IA288" i="5"/>
  <c r="IQ288" i="5"/>
  <c r="JG288" i="5"/>
  <c r="GB288" i="5"/>
  <c r="GR288" i="5"/>
  <c r="HH288" i="5"/>
  <c r="HX288" i="5"/>
  <c r="IN288" i="5"/>
  <c r="JD288" i="5"/>
  <c r="FY288" i="5"/>
  <c r="GO288" i="5"/>
  <c r="HE288" i="5"/>
  <c r="HU288" i="5"/>
  <c r="IK288" i="5"/>
  <c r="JA288" i="5"/>
  <c r="FQ289" i="5"/>
  <c r="JH288" i="5"/>
  <c r="IO288" i="5"/>
  <c r="FV288" i="5"/>
  <c r="GL288" i="5"/>
  <c r="HB288" i="5"/>
  <c r="HR288" i="5"/>
  <c r="IH288" i="5"/>
  <c r="IX288" i="5"/>
  <c r="FS288" i="5"/>
  <c r="GI288" i="5"/>
  <c r="GY288" i="5"/>
  <c r="HO288" i="5"/>
  <c r="IE288" i="5"/>
  <c r="IU288" i="5"/>
  <c r="JK288" i="5"/>
  <c r="GF288" i="5"/>
  <c r="GV288" i="5"/>
  <c r="HL288" i="5"/>
  <c r="IR288" i="5"/>
  <c r="GC288" i="5"/>
  <c r="GS288" i="5"/>
  <c r="HY288" i="5"/>
  <c r="FE288" i="5"/>
  <c r="FD289" i="5"/>
  <c r="FP289" i="5" l="1"/>
  <c r="FZ289" i="5"/>
  <c r="GP289" i="5"/>
  <c r="HF289" i="5"/>
  <c r="HV289" i="5"/>
  <c r="IL289" i="5"/>
  <c r="JB289" i="5"/>
  <c r="FW289" i="5"/>
  <c r="GM289" i="5"/>
  <c r="HC289" i="5"/>
  <c r="HS289" i="5"/>
  <c r="II289" i="5"/>
  <c r="IY289" i="5"/>
  <c r="FT289" i="5"/>
  <c r="GJ289" i="5"/>
  <c r="GZ289" i="5"/>
  <c r="HP289" i="5"/>
  <c r="IF289" i="5"/>
  <c r="IV289" i="5"/>
  <c r="JL289" i="5"/>
  <c r="GG289" i="5"/>
  <c r="GW289" i="5"/>
  <c r="HM289" i="5"/>
  <c r="IC289" i="5"/>
  <c r="IS289" i="5"/>
  <c r="JI289" i="5"/>
  <c r="HI289" i="5"/>
  <c r="GD289" i="5"/>
  <c r="GT289" i="5"/>
  <c r="HJ289" i="5"/>
  <c r="HZ289" i="5"/>
  <c r="IP289" i="5"/>
  <c r="JF289" i="5"/>
  <c r="GA289" i="5"/>
  <c r="GQ289" i="5"/>
  <c r="HG289" i="5"/>
  <c r="HW289" i="5"/>
  <c r="IM289" i="5"/>
  <c r="JC289" i="5"/>
  <c r="FX289" i="5"/>
  <c r="GN289" i="5"/>
  <c r="HD289" i="5"/>
  <c r="HT289" i="5"/>
  <c r="IJ289" i="5"/>
  <c r="IZ289" i="5"/>
  <c r="FU289" i="5"/>
  <c r="GK289" i="5"/>
  <c r="HA289" i="5"/>
  <c r="HQ289" i="5"/>
  <c r="IG289" i="5"/>
  <c r="IW289" i="5"/>
  <c r="JM289" i="5"/>
  <c r="HO289" i="5"/>
  <c r="GV289" i="5"/>
  <c r="IR289" i="5"/>
  <c r="GS289" i="5"/>
  <c r="JE289" i="5"/>
  <c r="FR289" i="5"/>
  <c r="GH289" i="5"/>
  <c r="GX289" i="5"/>
  <c r="HN289" i="5"/>
  <c r="ID289" i="5"/>
  <c r="IT289" i="5"/>
  <c r="JJ289" i="5"/>
  <c r="GE289" i="5"/>
  <c r="GU289" i="5"/>
  <c r="HK289" i="5"/>
  <c r="IA289" i="5"/>
  <c r="IQ289" i="5"/>
  <c r="JG289" i="5"/>
  <c r="GB289" i="5"/>
  <c r="GR289" i="5"/>
  <c r="HH289" i="5"/>
  <c r="HX289" i="5"/>
  <c r="IN289" i="5"/>
  <c r="JD289" i="5"/>
  <c r="FY289" i="5"/>
  <c r="GO289" i="5"/>
  <c r="HE289" i="5"/>
  <c r="HU289" i="5"/>
  <c r="IK289" i="5"/>
  <c r="JA289" i="5"/>
  <c r="FQ290" i="5"/>
  <c r="GI289" i="5"/>
  <c r="JK289" i="5"/>
  <c r="HL289" i="5"/>
  <c r="JH289" i="5"/>
  <c r="IO289" i="5"/>
  <c r="FV289" i="5"/>
  <c r="GL289" i="5"/>
  <c r="HB289" i="5"/>
  <c r="HR289" i="5"/>
  <c r="IH289" i="5"/>
  <c r="IX289" i="5"/>
  <c r="FS289" i="5"/>
  <c r="GY289" i="5"/>
  <c r="IE289" i="5"/>
  <c r="IU289" i="5"/>
  <c r="GF289" i="5"/>
  <c r="IB289" i="5"/>
  <c r="GC289" i="5"/>
  <c r="HY289" i="5"/>
  <c r="FE289" i="5"/>
  <c r="FD290" i="5"/>
  <c r="FP290" i="5" l="1"/>
  <c r="FZ290" i="5"/>
  <c r="GP290" i="5"/>
  <c r="HF290" i="5"/>
  <c r="HV290" i="5"/>
  <c r="IL290" i="5"/>
  <c r="JB290" i="5"/>
  <c r="FW290" i="5"/>
  <c r="GM290" i="5"/>
  <c r="HC290" i="5"/>
  <c r="HS290" i="5"/>
  <c r="II290" i="5"/>
  <c r="IY290" i="5"/>
  <c r="FT290" i="5"/>
  <c r="GJ290" i="5"/>
  <c r="GZ290" i="5"/>
  <c r="HP290" i="5"/>
  <c r="IF290" i="5"/>
  <c r="IV290" i="5"/>
  <c r="JL290" i="5"/>
  <c r="GG290" i="5"/>
  <c r="GW290" i="5"/>
  <c r="HM290" i="5"/>
  <c r="IC290" i="5"/>
  <c r="IS290" i="5"/>
  <c r="JI290" i="5"/>
  <c r="GD290" i="5"/>
  <c r="GT290" i="5"/>
  <c r="HJ290" i="5"/>
  <c r="HZ290" i="5"/>
  <c r="IP290" i="5"/>
  <c r="JF290" i="5"/>
  <c r="GA290" i="5"/>
  <c r="GQ290" i="5"/>
  <c r="HG290" i="5"/>
  <c r="HW290" i="5"/>
  <c r="IM290" i="5"/>
  <c r="JC290" i="5"/>
  <c r="FX290" i="5"/>
  <c r="GN290" i="5"/>
  <c r="HD290" i="5"/>
  <c r="HT290" i="5"/>
  <c r="IJ290" i="5"/>
  <c r="IZ290" i="5"/>
  <c r="FU290" i="5"/>
  <c r="GK290" i="5"/>
  <c r="HA290" i="5"/>
  <c r="HQ290" i="5"/>
  <c r="IG290" i="5"/>
  <c r="IW290" i="5"/>
  <c r="JM290" i="5"/>
  <c r="GY290" i="5"/>
  <c r="IB290" i="5"/>
  <c r="GS290" i="5"/>
  <c r="IO290" i="5"/>
  <c r="FR290" i="5"/>
  <c r="GH290" i="5"/>
  <c r="GX290" i="5"/>
  <c r="HN290" i="5"/>
  <c r="ID290" i="5"/>
  <c r="IT290" i="5"/>
  <c r="JJ290" i="5"/>
  <c r="GE290" i="5"/>
  <c r="GU290" i="5"/>
  <c r="HK290" i="5"/>
  <c r="IA290" i="5"/>
  <c r="IQ290" i="5"/>
  <c r="JG290" i="5"/>
  <c r="GB290" i="5"/>
  <c r="GR290" i="5"/>
  <c r="HH290" i="5"/>
  <c r="HX290" i="5"/>
  <c r="IN290" i="5"/>
  <c r="JD290" i="5"/>
  <c r="FY290" i="5"/>
  <c r="GO290" i="5"/>
  <c r="HE290" i="5"/>
  <c r="HU290" i="5"/>
  <c r="IK290" i="5"/>
  <c r="JA290" i="5"/>
  <c r="FQ291" i="5"/>
  <c r="HB290" i="5"/>
  <c r="IH290" i="5"/>
  <c r="FS290" i="5"/>
  <c r="HO290" i="5"/>
  <c r="JK290" i="5"/>
  <c r="GV290" i="5"/>
  <c r="IR290" i="5"/>
  <c r="GC290" i="5"/>
  <c r="HI290" i="5"/>
  <c r="JE290" i="5"/>
  <c r="FV290" i="5"/>
  <c r="GL290" i="5"/>
  <c r="HR290" i="5"/>
  <c r="IX290" i="5"/>
  <c r="GI290" i="5"/>
  <c r="IE290" i="5"/>
  <c r="IU290" i="5"/>
  <c r="GF290" i="5"/>
  <c r="HL290" i="5"/>
  <c r="JH290" i="5"/>
  <c r="HY290" i="5"/>
  <c r="FE290" i="5"/>
  <c r="FD291" i="5"/>
  <c r="FP291" i="5" l="1"/>
  <c r="FZ291" i="5"/>
  <c r="GP291" i="5"/>
  <c r="HF291" i="5"/>
  <c r="HV291" i="5"/>
  <c r="IL291" i="5"/>
  <c r="JB291" i="5"/>
  <c r="FW291" i="5"/>
  <c r="GM291" i="5"/>
  <c r="HC291" i="5"/>
  <c r="HS291" i="5"/>
  <c r="II291" i="5"/>
  <c r="IY291" i="5"/>
  <c r="FT291" i="5"/>
  <c r="GJ291" i="5"/>
  <c r="GZ291" i="5"/>
  <c r="HP291" i="5"/>
  <c r="IF291" i="5"/>
  <c r="IV291" i="5"/>
  <c r="JL291" i="5"/>
  <c r="GG291" i="5"/>
  <c r="GW291" i="5"/>
  <c r="IC291" i="5"/>
  <c r="GD291" i="5"/>
  <c r="GT291" i="5"/>
  <c r="HJ291" i="5"/>
  <c r="HZ291" i="5"/>
  <c r="IP291" i="5"/>
  <c r="JF291" i="5"/>
  <c r="GA291" i="5"/>
  <c r="GQ291" i="5"/>
  <c r="HG291" i="5"/>
  <c r="HW291" i="5"/>
  <c r="IM291" i="5"/>
  <c r="JC291" i="5"/>
  <c r="FX291" i="5"/>
  <c r="GN291" i="5"/>
  <c r="HD291" i="5"/>
  <c r="HT291" i="5"/>
  <c r="IJ291" i="5"/>
  <c r="IZ291" i="5"/>
  <c r="FU291" i="5"/>
  <c r="GK291" i="5"/>
  <c r="HA291" i="5"/>
  <c r="HQ291" i="5"/>
  <c r="IG291" i="5"/>
  <c r="IW291" i="5"/>
  <c r="FR291" i="5"/>
  <c r="GH291" i="5"/>
  <c r="GX291" i="5"/>
  <c r="HN291" i="5"/>
  <c r="ID291" i="5"/>
  <c r="IT291" i="5"/>
  <c r="JJ291" i="5"/>
  <c r="GE291" i="5"/>
  <c r="GU291" i="5"/>
  <c r="HK291" i="5"/>
  <c r="IA291" i="5"/>
  <c r="IQ291" i="5"/>
  <c r="JG291" i="5"/>
  <c r="GB291" i="5"/>
  <c r="GR291" i="5"/>
  <c r="HH291" i="5"/>
  <c r="HX291" i="5"/>
  <c r="IN291" i="5"/>
  <c r="JD291" i="5"/>
  <c r="FY291" i="5"/>
  <c r="GO291" i="5"/>
  <c r="HE291" i="5"/>
  <c r="HU291" i="5"/>
  <c r="IK291" i="5"/>
  <c r="JA291" i="5"/>
  <c r="FQ292" i="5"/>
  <c r="FV291" i="5"/>
  <c r="GL291" i="5"/>
  <c r="HB291" i="5"/>
  <c r="HR291" i="5"/>
  <c r="IX291" i="5"/>
  <c r="FS291" i="5"/>
  <c r="GI291" i="5"/>
  <c r="GY291" i="5"/>
  <c r="IE291" i="5"/>
  <c r="IU291" i="5"/>
  <c r="JK291" i="5"/>
  <c r="GV291" i="5"/>
  <c r="HL291" i="5"/>
  <c r="IB291" i="5"/>
  <c r="JH291" i="5"/>
  <c r="GC291" i="5"/>
  <c r="HI291" i="5"/>
  <c r="IO291" i="5"/>
  <c r="IH291" i="5"/>
  <c r="HO291" i="5"/>
  <c r="GF291" i="5"/>
  <c r="IR291" i="5"/>
  <c r="GS291" i="5"/>
  <c r="HY291" i="5"/>
  <c r="JE291" i="5"/>
  <c r="HM291" i="5"/>
  <c r="IS291" i="5"/>
  <c r="JI291" i="5"/>
  <c r="JM291" i="5"/>
  <c r="FE291" i="5"/>
  <c r="FD292" i="5"/>
  <c r="FP292" i="5" l="1"/>
  <c r="FZ292" i="5"/>
  <c r="GP292" i="5"/>
  <c r="HF292" i="5"/>
  <c r="HV292" i="5"/>
  <c r="IL292" i="5"/>
  <c r="JB292" i="5"/>
  <c r="FW292" i="5"/>
  <c r="GM292" i="5"/>
  <c r="HC292" i="5"/>
  <c r="HS292" i="5"/>
  <c r="II292" i="5"/>
  <c r="IY292" i="5"/>
  <c r="FT292" i="5"/>
  <c r="GJ292" i="5"/>
  <c r="GZ292" i="5"/>
  <c r="FU292" i="5"/>
  <c r="GK292" i="5"/>
  <c r="HA292" i="5"/>
  <c r="HQ292" i="5"/>
  <c r="IG292" i="5"/>
  <c r="IW292" i="5"/>
  <c r="JM292" i="5"/>
  <c r="JL292" i="5"/>
  <c r="HX292" i="5"/>
  <c r="IR292" i="5"/>
  <c r="GD292" i="5"/>
  <c r="GT292" i="5"/>
  <c r="HJ292" i="5"/>
  <c r="HZ292" i="5"/>
  <c r="IP292" i="5"/>
  <c r="JF292" i="5"/>
  <c r="GA292" i="5"/>
  <c r="GQ292" i="5"/>
  <c r="HG292" i="5"/>
  <c r="HW292" i="5"/>
  <c r="IM292" i="5"/>
  <c r="JC292" i="5"/>
  <c r="FX292" i="5"/>
  <c r="GN292" i="5"/>
  <c r="HD292" i="5"/>
  <c r="FY292" i="5"/>
  <c r="GO292" i="5"/>
  <c r="HE292" i="5"/>
  <c r="HU292" i="5"/>
  <c r="IK292" i="5"/>
  <c r="JA292" i="5"/>
  <c r="HP292" i="5"/>
  <c r="HT292" i="5"/>
  <c r="IN292" i="5"/>
  <c r="JH292" i="5"/>
  <c r="IZ292" i="5"/>
  <c r="FR292" i="5"/>
  <c r="GH292" i="5"/>
  <c r="GX292" i="5"/>
  <c r="HN292" i="5"/>
  <c r="ID292" i="5"/>
  <c r="IT292" i="5"/>
  <c r="JJ292" i="5"/>
  <c r="GE292" i="5"/>
  <c r="GU292" i="5"/>
  <c r="HK292" i="5"/>
  <c r="IA292" i="5"/>
  <c r="IQ292" i="5"/>
  <c r="JG292" i="5"/>
  <c r="GB292" i="5"/>
  <c r="GR292" i="5"/>
  <c r="HH292" i="5"/>
  <c r="GC292" i="5"/>
  <c r="GS292" i="5"/>
  <c r="HI292" i="5"/>
  <c r="HY292" i="5"/>
  <c r="IO292" i="5"/>
  <c r="JE292" i="5"/>
  <c r="IF292" i="5"/>
  <c r="IJ292" i="5"/>
  <c r="JD292" i="5"/>
  <c r="FQ293" i="5"/>
  <c r="GL292" i="5"/>
  <c r="HR292" i="5"/>
  <c r="IX292" i="5"/>
  <c r="GI292" i="5"/>
  <c r="GY292" i="5"/>
  <c r="IE292" i="5"/>
  <c r="IU292" i="5"/>
  <c r="GF292" i="5"/>
  <c r="HL292" i="5"/>
  <c r="GW292" i="5"/>
  <c r="IC292" i="5"/>
  <c r="JI292" i="5"/>
  <c r="IB292" i="5"/>
  <c r="FV292" i="5"/>
  <c r="HB292" i="5"/>
  <c r="IH292" i="5"/>
  <c r="FS292" i="5"/>
  <c r="HO292" i="5"/>
  <c r="JK292" i="5"/>
  <c r="GV292" i="5"/>
  <c r="GG292" i="5"/>
  <c r="HM292" i="5"/>
  <c r="IS292" i="5"/>
  <c r="IV292" i="5"/>
  <c r="FE292" i="5"/>
  <c r="FD293" i="5"/>
  <c r="FP293" i="5" l="1"/>
  <c r="FZ293" i="5"/>
  <c r="GP293" i="5"/>
  <c r="HF293" i="5"/>
  <c r="HV293" i="5"/>
  <c r="IL293" i="5"/>
  <c r="JB293" i="5"/>
  <c r="FW293" i="5"/>
  <c r="GM293" i="5"/>
  <c r="HC293" i="5"/>
  <c r="HS293" i="5"/>
  <c r="II293" i="5"/>
  <c r="IY293" i="5"/>
  <c r="FY293" i="5"/>
  <c r="HE293" i="5"/>
  <c r="IK293" i="5"/>
  <c r="FT293" i="5"/>
  <c r="GZ293" i="5"/>
  <c r="IF293" i="5"/>
  <c r="JL293" i="5"/>
  <c r="GS293" i="5"/>
  <c r="HY293" i="5"/>
  <c r="JE293" i="5"/>
  <c r="GN293" i="5"/>
  <c r="HT293" i="5"/>
  <c r="IZ293" i="5"/>
  <c r="GD293" i="5"/>
  <c r="GT293" i="5"/>
  <c r="HJ293" i="5"/>
  <c r="HZ293" i="5"/>
  <c r="IP293" i="5"/>
  <c r="JF293" i="5"/>
  <c r="GA293" i="5"/>
  <c r="GQ293" i="5"/>
  <c r="HG293" i="5"/>
  <c r="HW293" i="5"/>
  <c r="IM293" i="5"/>
  <c r="JC293" i="5"/>
  <c r="GG293" i="5"/>
  <c r="HM293" i="5"/>
  <c r="IS293" i="5"/>
  <c r="GB293" i="5"/>
  <c r="HH293" i="5"/>
  <c r="IN293" i="5"/>
  <c r="FU293" i="5"/>
  <c r="HA293" i="5"/>
  <c r="IG293" i="5"/>
  <c r="JM293" i="5"/>
  <c r="GV293" i="5"/>
  <c r="IB293" i="5"/>
  <c r="JH293" i="5"/>
  <c r="FR293" i="5"/>
  <c r="GH293" i="5"/>
  <c r="GX293" i="5"/>
  <c r="HN293" i="5"/>
  <c r="ID293" i="5"/>
  <c r="IT293" i="5"/>
  <c r="JJ293" i="5"/>
  <c r="GE293" i="5"/>
  <c r="GU293" i="5"/>
  <c r="HK293" i="5"/>
  <c r="IA293" i="5"/>
  <c r="IQ293" i="5"/>
  <c r="JG293" i="5"/>
  <c r="GO293" i="5"/>
  <c r="HU293" i="5"/>
  <c r="JA293" i="5"/>
  <c r="GJ293" i="5"/>
  <c r="HP293" i="5"/>
  <c r="IV293" i="5"/>
  <c r="GC293" i="5"/>
  <c r="HI293" i="5"/>
  <c r="IO293" i="5"/>
  <c r="FX293" i="5"/>
  <c r="HD293" i="5"/>
  <c r="IJ293" i="5"/>
  <c r="FQ294" i="5"/>
  <c r="FV293" i="5"/>
  <c r="GL293" i="5"/>
  <c r="HR293" i="5"/>
  <c r="IH293" i="5"/>
  <c r="IX293" i="5"/>
  <c r="FS293" i="5"/>
  <c r="GY293" i="5"/>
  <c r="HO293" i="5"/>
  <c r="IE293" i="5"/>
  <c r="JK293" i="5"/>
  <c r="GW293" i="5"/>
  <c r="JI293" i="5"/>
  <c r="HX293" i="5"/>
  <c r="GK293" i="5"/>
  <c r="IW293" i="5"/>
  <c r="GF293" i="5"/>
  <c r="IR293" i="5"/>
  <c r="HB293" i="5"/>
  <c r="GI293" i="5"/>
  <c r="IU293" i="5"/>
  <c r="IC293" i="5"/>
  <c r="GR293" i="5"/>
  <c r="JD293" i="5"/>
  <c r="HQ293" i="5"/>
  <c r="HL293" i="5"/>
  <c r="FE293" i="5"/>
  <c r="FD294" i="5"/>
  <c r="FP294" i="5" l="1"/>
  <c r="FZ294" i="5"/>
  <c r="GP294" i="5"/>
  <c r="HF294" i="5"/>
  <c r="HV294" i="5"/>
  <c r="IL294" i="5"/>
  <c r="JB294" i="5"/>
  <c r="FW294" i="5"/>
  <c r="GM294" i="5"/>
  <c r="HC294" i="5"/>
  <c r="HS294" i="5"/>
  <c r="II294" i="5"/>
  <c r="IY294" i="5"/>
  <c r="FU294" i="5"/>
  <c r="HA294" i="5"/>
  <c r="IG294" i="5"/>
  <c r="JM294" i="5"/>
  <c r="GV294" i="5"/>
  <c r="IB294" i="5"/>
  <c r="JH294" i="5"/>
  <c r="GW294" i="5"/>
  <c r="IC294" i="5"/>
  <c r="JI294" i="5"/>
  <c r="HX294" i="5"/>
  <c r="GD294" i="5"/>
  <c r="GT294" i="5"/>
  <c r="HJ294" i="5"/>
  <c r="HZ294" i="5"/>
  <c r="IP294" i="5"/>
  <c r="JF294" i="5"/>
  <c r="GA294" i="5"/>
  <c r="GQ294" i="5"/>
  <c r="HG294" i="5"/>
  <c r="HW294" i="5"/>
  <c r="IM294" i="5"/>
  <c r="JC294" i="5"/>
  <c r="GC294" i="5"/>
  <c r="HI294" i="5"/>
  <c r="IO294" i="5"/>
  <c r="FX294" i="5"/>
  <c r="HD294" i="5"/>
  <c r="IJ294" i="5"/>
  <c r="FY294" i="5"/>
  <c r="HE294" i="5"/>
  <c r="IK294" i="5"/>
  <c r="FT294" i="5"/>
  <c r="GZ294" i="5"/>
  <c r="IF294" i="5"/>
  <c r="JL294" i="5"/>
  <c r="FR294" i="5"/>
  <c r="GH294" i="5"/>
  <c r="GX294" i="5"/>
  <c r="HN294" i="5"/>
  <c r="ID294" i="5"/>
  <c r="IT294" i="5"/>
  <c r="JJ294" i="5"/>
  <c r="GE294" i="5"/>
  <c r="GU294" i="5"/>
  <c r="HK294" i="5"/>
  <c r="IA294" i="5"/>
  <c r="IQ294" i="5"/>
  <c r="JG294" i="5"/>
  <c r="GK294" i="5"/>
  <c r="HQ294" i="5"/>
  <c r="IW294" i="5"/>
  <c r="GF294" i="5"/>
  <c r="HL294" i="5"/>
  <c r="IR294" i="5"/>
  <c r="GG294" i="5"/>
  <c r="HM294" i="5"/>
  <c r="IS294" i="5"/>
  <c r="GB294" i="5"/>
  <c r="HH294" i="5"/>
  <c r="IN294" i="5"/>
  <c r="FQ295" i="5"/>
  <c r="FV294" i="5"/>
  <c r="GL294" i="5"/>
  <c r="HR294" i="5"/>
  <c r="IH294" i="5"/>
  <c r="IX294" i="5"/>
  <c r="GI294" i="5"/>
  <c r="GY294" i="5"/>
  <c r="IE294" i="5"/>
  <c r="IU294" i="5"/>
  <c r="GS294" i="5"/>
  <c r="JE294" i="5"/>
  <c r="HT294" i="5"/>
  <c r="GO294" i="5"/>
  <c r="JA294" i="5"/>
  <c r="HP294" i="5"/>
  <c r="HB294" i="5"/>
  <c r="FS294" i="5"/>
  <c r="HO294" i="5"/>
  <c r="JK294" i="5"/>
  <c r="HY294" i="5"/>
  <c r="GN294" i="5"/>
  <c r="IZ294" i="5"/>
  <c r="HU294" i="5"/>
  <c r="GJ294" i="5"/>
  <c r="IV294" i="5"/>
  <c r="GR294" i="5"/>
  <c r="JD294" i="5"/>
  <c r="FE294" i="5"/>
  <c r="FD295" i="5"/>
  <c r="FP295" i="5" l="1"/>
  <c r="FZ295" i="5"/>
  <c r="GP295" i="5"/>
  <c r="HF295" i="5"/>
  <c r="HV295" i="5"/>
  <c r="IL295" i="5"/>
  <c r="JB295" i="5"/>
  <c r="FW295" i="5"/>
  <c r="GM295" i="5"/>
  <c r="HC295" i="5"/>
  <c r="HS295" i="5"/>
  <c r="II295" i="5"/>
  <c r="IY295" i="5"/>
  <c r="FY295" i="5"/>
  <c r="HE295" i="5"/>
  <c r="IK295" i="5"/>
  <c r="FT295" i="5"/>
  <c r="GZ295" i="5"/>
  <c r="IF295" i="5"/>
  <c r="JL295" i="5"/>
  <c r="GS295" i="5"/>
  <c r="HY295" i="5"/>
  <c r="JE295" i="5"/>
  <c r="GN295" i="5"/>
  <c r="HT295" i="5"/>
  <c r="IZ295" i="5"/>
  <c r="JH295" i="5"/>
  <c r="GD295" i="5"/>
  <c r="GT295" i="5"/>
  <c r="HJ295" i="5"/>
  <c r="HZ295" i="5"/>
  <c r="IP295" i="5"/>
  <c r="JF295" i="5"/>
  <c r="GA295" i="5"/>
  <c r="GQ295" i="5"/>
  <c r="HG295" i="5"/>
  <c r="HW295" i="5"/>
  <c r="IM295" i="5"/>
  <c r="JC295" i="5"/>
  <c r="GG295" i="5"/>
  <c r="HM295" i="5"/>
  <c r="IS295" i="5"/>
  <c r="GB295" i="5"/>
  <c r="HH295" i="5"/>
  <c r="IN295" i="5"/>
  <c r="FU295" i="5"/>
  <c r="HA295" i="5"/>
  <c r="IG295" i="5"/>
  <c r="JM295" i="5"/>
  <c r="GV295" i="5"/>
  <c r="IB295" i="5"/>
  <c r="FR295" i="5"/>
  <c r="GH295" i="5"/>
  <c r="GX295" i="5"/>
  <c r="HN295" i="5"/>
  <c r="ID295" i="5"/>
  <c r="IT295" i="5"/>
  <c r="JJ295" i="5"/>
  <c r="GE295" i="5"/>
  <c r="GU295" i="5"/>
  <c r="HK295" i="5"/>
  <c r="IA295" i="5"/>
  <c r="IQ295" i="5"/>
  <c r="JG295" i="5"/>
  <c r="GO295" i="5"/>
  <c r="HU295" i="5"/>
  <c r="JA295" i="5"/>
  <c r="GJ295" i="5"/>
  <c r="HP295" i="5"/>
  <c r="IV295" i="5"/>
  <c r="GC295" i="5"/>
  <c r="HI295" i="5"/>
  <c r="IO295" i="5"/>
  <c r="FX295" i="5"/>
  <c r="HD295" i="5"/>
  <c r="IJ295" i="5"/>
  <c r="FQ296" i="5"/>
  <c r="FV295" i="5"/>
  <c r="GL295" i="5"/>
  <c r="HB295" i="5"/>
  <c r="HR295" i="5"/>
  <c r="IH295" i="5"/>
  <c r="FS295" i="5"/>
  <c r="GI295" i="5"/>
  <c r="GY295" i="5"/>
  <c r="HO295" i="5"/>
  <c r="IE295" i="5"/>
  <c r="JK295" i="5"/>
  <c r="GW295" i="5"/>
  <c r="IC295" i="5"/>
  <c r="GR295" i="5"/>
  <c r="HX295" i="5"/>
  <c r="GK295" i="5"/>
  <c r="IW295" i="5"/>
  <c r="HL295" i="5"/>
  <c r="IR295" i="5"/>
  <c r="IX295" i="5"/>
  <c r="IU295" i="5"/>
  <c r="JI295" i="5"/>
  <c r="JD295" i="5"/>
  <c r="HQ295" i="5"/>
  <c r="GF295" i="5"/>
  <c r="FE295" i="5"/>
  <c r="FD296" i="5"/>
  <c r="FP296" i="5" l="1"/>
  <c r="GA296" i="5"/>
  <c r="GQ296" i="5"/>
  <c r="HG296" i="5"/>
  <c r="HW296" i="5"/>
  <c r="IM296" i="5"/>
  <c r="JC296" i="5"/>
  <c r="FX296" i="5"/>
  <c r="GN296" i="5"/>
  <c r="HD296" i="5"/>
  <c r="HT296" i="5"/>
  <c r="IJ296" i="5"/>
  <c r="IZ296" i="5"/>
  <c r="FU296" i="5"/>
  <c r="GK296" i="5"/>
  <c r="HA296" i="5"/>
  <c r="HQ296" i="5"/>
  <c r="IG296" i="5"/>
  <c r="IW296" i="5"/>
  <c r="JM296" i="5"/>
  <c r="GD296" i="5"/>
  <c r="GT296" i="5"/>
  <c r="HJ296" i="5"/>
  <c r="HZ296" i="5"/>
  <c r="IP296" i="5"/>
  <c r="JF296" i="5"/>
  <c r="HN296" i="5"/>
  <c r="GE296" i="5"/>
  <c r="GU296" i="5"/>
  <c r="HK296" i="5"/>
  <c r="IA296" i="5"/>
  <c r="IQ296" i="5"/>
  <c r="JG296" i="5"/>
  <c r="GB296" i="5"/>
  <c r="GR296" i="5"/>
  <c r="HH296" i="5"/>
  <c r="HX296" i="5"/>
  <c r="IN296" i="5"/>
  <c r="JD296" i="5"/>
  <c r="FY296" i="5"/>
  <c r="HE296" i="5"/>
  <c r="HU296" i="5"/>
  <c r="JA296" i="5"/>
  <c r="GH296" i="5"/>
  <c r="ID296" i="5"/>
  <c r="FS296" i="5"/>
  <c r="GI296" i="5"/>
  <c r="GY296" i="5"/>
  <c r="HO296" i="5"/>
  <c r="IE296" i="5"/>
  <c r="IU296" i="5"/>
  <c r="JK296" i="5"/>
  <c r="GF296" i="5"/>
  <c r="GV296" i="5"/>
  <c r="HL296" i="5"/>
  <c r="IB296" i="5"/>
  <c r="IR296" i="5"/>
  <c r="JH296" i="5"/>
  <c r="GC296" i="5"/>
  <c r="GS296" i="5"/>
  <c r="HI296" i="5"/>
  <c r="HY296" i="5"/>
  <c r="IO296" i="5"/>
  <c r="JE296" i="5"/>
  <c r="FV296" i="5"/>
  <c r="GL296" i="5"/>
  <c r="HB296" i="5"/>
  <c r="HR296" i="5"/>
  <c r="IH296" i="5"/>
  <c r="IX296" i="5"/>
  <c r="FQ297" i="5"/>
  <c r="GM296" i="5"/>
  <c r="HS296" i="5"/>
  <c r="IY296" i="5"/>
  <c r="GJ296" i="5"/>
  <c r="HP296" i="5"/>
  <c r="IV296" i="5"/>
  <c r="JL296" i="5"/>
  <c r="GW296" i="5"/>
  <c r="IC296" i="5"/>
  <c r="JI296" i="5"/>
  <c r="GP296" i="5"/>
  <c r="HV296" i="5"/>
  <c r="JB296" i="5"/>
  <c r="GO296" i="5"/>
  <c r="IK296" i="5"/>
  <c r="FR296" i="5"/>
  <c r="GX296" i="5"/>
  <c r="IT296" i="5"/>
  <c r="FW296" i="5"/>
  <c r="HC296" i="5"/>
  <c r="II296" i="5"/>
  <c r="FT296" i="5"/>
  <c r="GZ296" i="5"/>
  <c r="IF296" i="5"/>
  <c r="GG296" i="5"/>
  <c r="HM296" i="5"/>
  <c r="IS296" i="5"/>
  <c r="FZ296" i="5"/>
  <c r="HF296" i="5"/>
  <c r="IL296" i="5"/>
  <c r="JJ296" i="5"/>
  <c r="FE296" i="5"/>
  <c r="FD297" i="5"/>
  <c r="FP297" i="5" l="1"/>
  <c r="GA297" i="5"/>
  <c r="GQ297" i="5"/>
  <c r="HG297" i="5"/>
  <c r="HW297" i="5"/>
  <c r="IM297" i="5"/>
  <c r="JC297" i="5"/>
  <c r="FX297" i="5"/>
  <c r="GN297" i="5"/>
  <c r="HD297" i="5"/>
  <c r="HT297" i="5"/>
  <c r="IJ297" i="5"/>
  <c r="IZ297" i="5"/>
  <c r="FU297" i="5"/>
  <c r="GK297" i="5"/>
  <c r="HA297" i="5"/>
  <c r="HQ297" i="5"/>
  <c r="IG297" i="5"/>
  <c r="IW297" i="5"/>
  <c r="JM297" i="5"/>
  <c r="GD297" i="5"/>
  <c r="GT297" i="5"/>
  <c r="HJ297" i="5"/>
  <c r="HZ297" i="5"/>
  <c r="IP297" i="5"/>
  <c r="JF297" i="5"/>
  <c r="GE297" i="5"/>
  <c r="GU297" i="5"/>
  <c r="HK297" i="5"/>
  <c r="IA297" i="5"/>
  <c r="IQ297" i="5"/>
  <c r="JG297" i="5"/>
  <c r="GB297" i="5"/>
  <c r="GR297" i="5"/>
  <c r="HH297" i="5"/>
  <c r="HX297" i="5"/>
  <c r="IN297" i="5"/>
  <c r="JD297" i="5"/>
  <c r="FY297" i="5"/>
  <c r="GO297" i="5"/>
  <c r="HE297" i="5"/>
  <c r="HU297" i="5"/>
  <c r="IK297" i="5"/>
  <c r="JA297" i="5"/>
  <c r="FR297" i="5"/>
  <c r="GH297" i="5"/>
  <c r="GX297" i="5"/>
  <c r="ID297" i="5"/>
  <c r="JJ297" i="5"/>
  <c r="FS297" i="5"/>
  <c r="GI297" i="5"/>
  <c r="GY297" i="5"/>
  <c r="HO297" i="5"/>
  <c r="IE297" i="5"/>
  <c r="IU297" i="5"/>
  <c r="JK297" i="5"/>
  <c r="GF297" i="5"/>
  <c r="GV297" i="5"/>
  <c r="HL297" i="5"/>
  <c r="IB297" i="5"/>
  <c r="IR297" i="5"/>
  <c r="JH297" i="5"/>
  <c r="GC297" i="5"/>
  <c r="GS297" i="5"/>
  <c r="HI297" i="5"/>
  <c r="HY297" i="5"/>
  <c r="IO297" i="5"/>
  <c r="JE297" i="5"/>
  <c r="FV297" i="5"/>
  <c r="GL297" i="5"/>
  <c r="HB297" i="5"/>
  <c r="HR297" i="5"/>
  <c r="IH297" i="5"/>
  <c r="IX297" i="5"/>
  <c r="FQ298" i="5"/>
  <c r="FW297" i="5"/>
  <c r="GM297" i="5"/>
  <c r="HC297" i="5"/>
  <c r="II297" i="5"/>
  <c r="IY297" i="5"/>
  <c r="FT297" i="5"/>
  <c r="GZ297" i="5"/>
  <c r="HP297" i="5"/>
  <c r="IF297" i="5"/>
  <c r="JL297" i="5"/>
  <c r="GG297" i="5"/>
  <c r="HM297" i="5"/>
  <c r="IC297" i="5"/>
  <c r="JI297" i="5"/>
  <c r="FZ297" i="5"/>
  <c r="HF297" i="5"/>
  <c r="HV297" i="5"/>
  <c r="JB297" i="5"/>
  <c r="HN297" i="5"/>
  <c r="IT297" i="5"/>
  <c r="HS297" i="5"/>
  <c r="GJ297" i="5"/>
  <c r="IV297" i="5"/>
  <c r="GW297" i="5"/>
  <c r="IS297" i="5"/>
  <c r="GP297" i="5"/>
  <c r="IL297" i="5"/>
  <c r="FE297" i="5"/>
  <c r="FD298" i="5"/>
  <c r="FP298" i="5" l="1"/>
  <c r="GA298" i="5"/>
  <c r="GQ298" i="5"/>
  <c r="HG298" i="5"/>
  <c r="HW298" i="5"/>
  <c r="IM298" i="5"/>
  <c r="JC298" i="5"/>
  <c r="FX298" i="5"/>
  <c r="GN298" i="5"/>
  <c r="HD298" i="5"/>
  <c r="HT298" i="5"/>
  <c r="IJ298" i="5"/>
  <c r="IZ298" i="5"/>
  <c r="FU298" i="5"/>
  <c r="GK298" i="5"/>
  <c r="HA298" i="5"/>
  <c r="HQ298" i="5"/>
  <c r="IG298" i="5"/>
  <c r="IW298" i="5"/>
  <c r="JM298" i="5"/>
  <c r="GD298" i="5"/>
  <c r="GT298" i="5"/>
  <c r="HJ298" i="5"/>
  <c r="HZ298" i="5"/>
  <c r="IP298" i="5"/>
  <c r="JF298" i="5"/>
  <c r="GX298" i="5"/>
  <c r="IT298" i="5"/>
  <c r="FV298" i="5"/>
  <c r="IH298" i="5"/>
  <c r="GP298" i="5"/>
  <c r="IL298" i="5"/>
  <c r="GE298" i="5"/>
  <c r="GU298" i="5"/>
  <c r="HK298" i="5"/>
  <c r="IA298" i="5"/>
  <c r="IQ298" i="5"/>
  <c r="JG298" i="5"/>
  <c r="GB298" i="5"/>
  <c r="GR298" i="5"/>
  <c r="HH298" i="5"/>
  <c r="HX298" i="5"/>
  <c r="IN298" i="5"/>
  <c r="JD298" i="5"/>
  <c r="FY298" i="5"/>
  <c r="GO298" i="5"/>
  <c r="HE298" i="5"/>
  <c r="HU298" i="5"/>
  <c r="IK298" i="5"/>
  <c r="JA298" i="5"/>
  <c r="FR298" i="5"/>
  <c r="GH298" i="5"/>
  <c r="HN298" i="5"/>
  <c r="ID298" i="5"/>
  <c r="JJ298" i="5"/>
  <c r="HB298" i="5"/>
  <c r="IX298" i="5"/>
  <c r="JI298" i="5"/>
  <c r="HF298" i="5"/>
  <c r="JB298" i="5"/>
  <c r="FS298" i="5"/>
  <c r="GI298" i="5"/>
  <c r="GY298" i="5"/>
  <c r="HO298" i="5"/>
  <c r="IE298" i="5"/>
  <c r="IU298" i="5"/>
  <c r="JK298" i="5"/>
  <c r="GF298" i="5"/>
  <c r="GV298" i="5"/>
  <c r="HL298" i="5"/>
  <c r="IB298" i="5"/>
  <c r="IR298" i="5"/>
  <c r="JH298" i="5"/>
  <c r="GC298" i="5"/>
  <c r="GS298" i="5"/>
  <c r="HI298" i="5"/>
  <c r="HY298" i="5"/>
  <c r="IO298" i="5"/>
  <c r="JE298" i="5"/>
  <c r="GL298" i="5"/>
  <c r="HR298" i="5"/>
  <c r="FQ299" i="5"/>
  <c r="FW298" i="5"/>
  <c r="GM298" i="5"/>
  <c r="HC298" i="5"/>
  <c r="HS298" i="5"/>
  <c r="II298" i="5"/>
  <c r="IY298" i="5"/>
  <c r="FT298" i="5"/>
  <c r="GJ298" i="5"/>
  <c r="GZ298" i="5"/>
  <c r="HP298" i="5"/>
  <c r="IF298" i="5"/>
  <c r="IV298" i="5"/>
  <c r="JL298" i="5"/>
  <c r="GG298" i="5"/>
  <c r="GW298" i="5"/>
  <c r="HM298" i="5"/>
  <c r="IC298" i="5"/>
  <c r="IS298" i="5"/>
  <c r="FZ298" i="5"/>
  <c r="HV298" i="5"/>
  <c r="FE298" i="5"/>
  <c r="FD299" i="5"/>
  <c r="FP299" i="5" l="1"/>
  <c r="GA299" i="5"/>
  <c r="GQ299" i="5"/>
  <c r="HG299" i="5"/>
  <c r="HW299" i="5"/>
  <c r="IM299" i="5"/>
  <c r="JC299" i="5"/>
  <c r="FX299" i="5"/>
  <c r="GN299" i="5"/>
  <c r="HD299" i="5"/>
  <c r="HT299" i="5"/>
  <c r="IJ299" i="5"/>
  <c r="IZ299" i="5"/>
  <c r="FU299" i="5"/>
  <c r="GK299" i="5"/>
  <c r="HA299" i="5"/>
  <c r="HQ299" i="5"/>
  <c r="IG299" i="5"/>
  <c r="IW299" i="5"/>
  <c r="JM299" i="5"/>
  <c r="GD299" i="5"/>
  <c r="GT299" i="5"/>
  <c r="HJ299" i="5"/>
  <c r="HZ299" i="5"/>
  <c r="IP299" i="5"/>
  <c r="JF299" i="5"/>
  <c r="GE299" i="5"/>
  <c r="GU299" i="5"/>
  <c r="HK299" i="5"/>
  <c r="IA299" i="5"/>
  <c r="IQ299" i="5"/>
  <c r="JG299" i="5"/>
  <c r="GB299" i="5"/>
  <c r="GR299" i="5"/>
  <c r="HH299" i="5"/>
  <c r="HX299" i="5"/>
  <c r="IN299" i="5"/>
  <c r="JD299" i="5"/>
  <c r="FY299" i="5"/>
  <c r="GO299" i="5"/>
  <c r="HE299" i="5"/>
  <c r="HU299" i="5"/>
  <c r="IK299" i="5"/>
  <c r="JA299" i="5"/>
  <c r="FR299" i="5"/>
  <c r="GH299" i="5"/>
  <c r="GX299" i="5"/>
  <c r="HN299" i="5"/>
  <c r="ID299" i="5"/>
  <c r="IT299" i="5"/>
  <c r="JJ299" i="5"/>
  <c r="GP299" i="5"/>
  <c r="FS299" i="5"/>
  <c r="GI299" i="5"/>
  <c r="GY299" i="5"/>
  <c r="HO299" i="5"/>
  <c r="IE299" i="5"/>
  <c r="IU299" i="5"/>
  <c r="JK299" i="5"/>
  <c r="GF299" i="5"/>
  <c r="GV299" i="5"/>
  <c r="HL299" i="5"/>
  <c r="IB299" i="5"/>
  <c r="IR299" i="5"/>
  <c r="JH299" i="5"/>
  <c r="GC299" i="5"/>
  <c r="GS299" i="5"/>
  <c r="HI299" i="5"/>
  <c r="HY299" i="5"/>
  <c r="IO299" i="5"/>
  <c r="JE299" i="5"/>
  <c r="FV299" i="5"/>
  <c r="GL299" i="5"/>
  <c r="HB299" i="5"/>
  <c r="HR299" i="5"/>
  <c r="IH299" i="5"/>
  <c r="IX299" i="5"/>
  <c r="FQ300" i="5"/>
  <c r="FW299" i="5"/>
  <c r="HC299" i="5"/>
  <c r="HS299" i="5"/>
  <c r="II299" i="5"/>
  <c r="FT299" i="5"/>
  <c r="GJ299" i="5"/>
  <c r="HP299" i="5"/>
  <c r="IF299" i="5"/>
  <c r="JL299" i="5"/>
  <c r="GW299" i="5"/>
  <c r="HM299" i="5"/>
  <c r="IS299" i="5"/>
  <c r="FZ299" i="5"/>
  <c r="HV299" i="5"/>
  <c r="JB299" i="5"/>
  <c r="GM299" i="5"/>
  <c r="IY299" i="5"/>
  <c r="GZ299" i="5"/>
  <c r="IV299" i="5"/>
  <c r="GG299" i="5"/>
  <c r="IC299" i="5"/>
  <c r="JI299" i="5"/>
  <c r="HF299" i="5"/>
  <c r="IL299" i="5"/>
  <c r="FE299" i="5"/>
  <c r="FD300" i="5"/>
  <c r="FE300" i="5" s="1"/>
  <c r="W2" i="1" l="1"/>
  <c r="FP300" i="5"/>
  <c r="FP301" i="5" s="1"/>
  <c r="GA300" i="5"/>
  <c r="GQ300" i="5"/>
  <c r="HG300" i="5"/>
  <c r="HW300" i="5"/>
  <c r="IM300" i="5"/>
  <c r="JC300" i="5"/>
  <c r="FX300" i="5"/>
  <c r="GN300" i="5"/>
  <c r="HD300" i="5"/>
  <c r="HT300" i="5"/>
  <c r="IJ300" i="5"/>
  <c r="IZ300" i="5"/>
  <c r="FU300" i="5"/>
  <c r="GK300" i="5"/>
  <c r="HA300" i="5"/>
  <c r="HQ300" i="5"/>
  <c r="IG300" i="5"/>
  <c r="IW300" i="5"/>
  <c r="JM300" i="5"/>
  <c r="GD300" i="5"/>
  <c r="GT300" i="5"/>
  <c r="HJ300" i="5"/>
  <c r="HZ300" i="5"/>
  <c r="IP300" i="5"/>
  <c r="JF300" i="5"/>
  <c r="GE300" i="5"/>
  <c r="GU300" i="5"/>
  <c r="HK300" i="5"/>
  <c r="IA300" i="5"/>
  <c r="IQ300" i="5"/>
  <c r="JG300" i="5"/>
  <c r="GB300" i="5"/>
  <c r="GR300" i="5"/>
  <c r="HH300" i="5"/>
  <c r="HX300" i="5"/>
  <c r="IN300" i="5"/>
  <c r="JD300" i="5"/>
  <c r="FY300" i="5"/>
  <c r="GO300" i="5"/>
  <c r="HE300" i="5"/>
  <c r="HU300" i="5"/>
  <c r="IK300" i="5"/>
  <c r="JA300" i="5"/>
  <c r="FR300" i="5"/>
  <c r="GH300" i="5"/>
  <c r="GX300" i="5"/>
  <c r="HN300" i="5"/>
  <c r="ID300" i="5"/>
  <c r="IT300" i="5"/>
  <c r="JJ300" i="5"/>
  <c r="FS300" i="5"/>
  <c r="GI300" i="5"/>
  <c r="GY300" i="5"/>
  <c r="HO300" i="5"/>
  <c r="IE300" i="5"/>
  <c r="IU300" i="5"/>
  <c r="JK300" i="5"/>
  <c r="GF300" i="5"/>
  <c r="GV300" i="5"/>
  <c r="HL300" i="5"/>
  <c r="IB300" i="5"/>
  <c r="IR300" i="5"/>
  <c r="JH300" i="5"/>
  <c r="GC300" i="5"/>
  <c r="GS300" i="5"/>
  <c r="HI300" i="5"/>
  <c r="HY300" i="5"/>
  <c r="IO300" i="5"/>
  <c r="JE300" i="5"/>
  <c r="FV300" i="5"/>
  <c r="GL300" i="5"/>
  <c r="HB300" i="5"/>
  <c r="HR300" i="5"/>
  <c r="IH300" i="5"/>
  <c r="IX300" i="5"/>
  <c r="FW300" i="5"/>
  <c r="HC300" i="5"/>
  <c r="HS300" i="5"/>
  <c r="II300" i="5"/>
  <c r="IY300" i="5"/>
  <c r="GJ300" i="5"/>
  <c r="GZ300" i="5"/>
  <c r="IF300" i="5"/>
  <c r="JL300" i="5"/>
  <c r="GG300" i="5"/>
  <c r="HM300" i="5"/>
  <c r="IS300" i="5"/>
  <c r="FZ300" i="5"/>
  <c r="HF300" i="5"/>
  <c r="IL300" i="5"/>
  <c r="GM300" i="5"/>
  <c r="FT300" i="5"/>
  <c r="HP300" i="5"/>
  <c r="IV300" i="5"/>
  <c r="GW300" i="5"/>
  <c r="IC300" i="5"/>
  <c r="JI300" i="5"/>
  <c r="GP300" i="5"/>
  <c r="HV300" i="5"/>
  <c r="JB300" i="5"/>
  <c r="FN90" i="5" l="1"/>
  <c r="FN73" i="5"/>
  <c r="FN34" i="5"/>
  <c r="FN60" i="5"/>
  <c r="FN28" i="5"/>
  <c r="FN100" i="5"/>
  <c r="FN99" i="5"/>
  <c r="FN37" i="5"/>
  <c r="FN84" i="5"/>
  <c r="FN93" i="5"/>
  <c r="FN64" i="5"/>
  <c r="FN46" i="5"/>
  <c r="FN41" i="5"/>
  <c r="FN80" i="5"/>
  <c r="FN52" i="5"/>
  <c r="FN67" i="5"/>
  <c r="FN50" i="5"/>
  <c r="FN26" i="5"/>
  <c r="FN43" i="5"/>
  <c r="FN62" i="5"/>
  <c r="FN70" i="5"/>
  <c r="FN66" i="5"/>
  <c r="FN81" i="5"/>
  <c r="FN101" i="5"/>
  <c r="FN47" i="5"/>
  <c r="FN65" i="5"/>
  <c r="FN97" i="5"/>
  <c r="FN15" i="5"/>
  <c r="FN22" i="5"/>
  <c r="FN14" i="5"/>
  <c r="FN3" i="5"/>
  <c r="FN36" i="5"/>
  <c r="FN38" i="5"/>
  <c r="FN10" i="5"/>
  <c r="FN6" i="5"/>
  <c r="FN78" i="5"/>
  <c r="FN89" i="5"/>
  <c r="FN21" i="5"/>
  <c r="FN86" i="5"/>
  <c r="FN19" i="5"/>
  <c r="FN42" i="5"/>
  <c r="FN9" i="5"/>
  <c r="FN71" i="5"/>
  <c r="FN61" i="5"/>
  <c r="FN40" i="5"/>
  <c r="FN72" i="5"/>
  <c r="FN13" i="5"/>
  <c r="FN39" i="5"/>
  <c r="FN85" i="5"/>
  <c r="FN23" i="5"/>
  <c r="FN77" i="5"/>
  <c r="FN94" i="5"/>
  <c r="FN95" i="5"/>
  <c r="FN49" i="5"/>
  <c r="FN8" i="5"/>
  <c r="FN35" i="5"/>
  <c r="FN58" i="5"/>
  <c r="FN68" i="5"/>
  <c r="FN32" i="5"/>
  <c r="FN16" i="5"/>
  <c r="FN79" i="5"/>
  <c r="FN98" i="5"/>
  <c r="FN44" i="5"/>
  <c r="FN75" i="5"/>
  <c r="FN45" i="5"/>
  <c r="FN76" i="5"/>
  <c r="FN102" i="5"/>
  <c r="FN69" i="5"/>
  <c r="FN57" i="5"/>
  <c r="FN33" i="5"/>
  <c r="FN91" i="5"/>
  <c r="FN25" i="5"/>
  <c r="FN96" i="5"/>
  <c r="FN17" i="5"/>
  <c r="FN48" i="5"/>
  <c r="FN56" i="5"/>
  <c r="FN29" i="5"/>
  <c r="FN54" i="5"/>
  <c r="FN12" i="5"/>
  <c r="FN11" i="5"/>
  <c r="FN53" i="5"/>
  <c r="FN83" i="5"/>
  <c r="FN18" i="5"/>
  <c r="FN20" i="5"/>
  <c r="FN5" i="5"/>
  <c r="FN74" i="5"/>
  <c r="FN87" i="5"/>
  <c r="FN82" i="5"/>
  <c r="FN59" i="5"/>
  <c r="FN51" i="5"/>
  <c r="FN31" i="5"/>
  <c r="FN4" i="5"/>
  <c r="FN7" i="5"/>
  <c r="FN63" i="5"/>
  <c r="FN24" i="5"/>
  <c r="FN92" i="5"/>
  <c r="FN55" i="5"/>
  <c r="FN88" i="5"/>
  <c r="FN27" i="5"/>
  <c r="FN30" i="5"/>
  <c r="FN103" i="5" l="1"/>
  <c r="S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사용자</author>
  </authors>
  <commentList>
    <comment ref="S1" authorId="0" shapeId="0" xr:uid="{072C29FA-0412-483D-8ACA-97F78E3917F3}">
      <text>
        <r>
          <rPr>
            <b/>
            <sz val="9"/>
            <color indexed="81"/>
            <rFont val="돋움"/>
            <family val="3"/>
            <charset val="129"/>
          </rPr>
          <t>업데이트가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필요하다고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 '</t>
        </r>
        <r>
          <rPr>
            <b/>
            <sz val="9"/>
            <color indexed="81"/>
            <rFont val="돋움"/>
            <family val="3"/>
            <charset val="129"/>
          </rPr>
          <t>업무중복도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기술인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명단이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업체별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기술인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명단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일치하지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않다는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뜻입니다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업체별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기술인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업데이트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바랍니다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W2" authorId="0" shapeId="0" xr:uid="{15CA769B-B860-4E3C-A2E4-95AAE55961AF}">
      <text>
        <r>
          <rPr>
            <b/>
            <sz val="9"/>
            <color indexed="81"/>
            <rFont val="돋움"/>
            <family val="3"/>
            <charset val="129"/>
          </rPr>
          <t>가장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최근에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금융거래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확인원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발급현황의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기준날짜가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표시됩니다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표시되어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최신일자와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금융거래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확인원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발급현황의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기준날짜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사이에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삭제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대해서는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관련서류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계약서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참여기술자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명단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제출하셔야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C4" authorId="0" shapeId="0" xr:uid="{A33770F1-011F-4D25-B1EC-DC9C80B9E375}">
      <text>
        <r>
          <rPr>
            <b/>
            <sz val="9"/>
            <color indexed="81"/>
            <rFont val="돋움"/>
            <family val="3"/>
            <charset val="129"/>
          </rPr>
          <t>사업수행능력평가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명시되어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유사용역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수행실적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내용을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입력하시면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지반조사의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지반조사만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입력하시고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토질지질은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입력하시면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안됩니다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4" authorId="0" shapeId="0" xr:uid="{C0A01D07-BE98-4E8B-BCBE-1A934B587000}">
      <text>
        <r>
          <rPr>
            <b/>
            <sz val="9"/>
            <color indexed="81"/>
            <rFont val="돋움"/>
            <family val="3"/>
            <charset val="129"/>
          </rPr>
          <t>사업수행능력평가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명시되어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기술자의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실적인정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담당업무를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입력해주시기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바랍니다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6" authorId="0" shapeId="0" xr:uid="{41A8FB41-93DE-467B-9C2B-AFA369895929}">
      <text>
        <r>
          <rPr>
            <b/>
            <sz val="9"/>
            <color indexed="81"/>
            <rFont val="돋움"/>
            <family val="3"/>
            <charset val="129"/>
          </rPr>
          <t>사업수행능력평가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요구하는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기술자의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해당분야를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적으면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 xml:space="preserve">.
EX) </t>
        </r>
        <r>
          <rPr>
            <b/>
            <sz val="9"/>
            <color indexed="81"/>
            <rFont val="돋움"/>
            <family val="3"/>
            <charset val="129"/>
          </rPr>
          <t>토질지질인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전문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분야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에만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토질지질을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입력해주시면되고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직무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분야는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빈칸으로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해주시기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바랍니다</t>
        </r>
        <r>
          <rPr>
            <b/>
            <sz val="9"/>
            <color indexed="81"/>
            <rFont val="Tahoma"/>
            <family val="2"/>
          </rPr>
          <t>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사용자</author>
  </authors>
  <commentList>
    <comment ref="J3" authorId="0" shapeId="0" xr:uid="{42E45160-332E-47C5-A5EF-2C8485163A03}">
      <text>
        <r>
          <rPr>
            <b/>
            <sz val="9"/>
            <color indexed="81"/>
            <rFont val="돋움"/>
            <family val="3"/>
            <charset val="129"/>
          </rPr>
          <t>제출한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자기평가서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엑셀파일상에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경력일수를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됩니다</t>
        </r>
        <r>
          <rPr>
            <b/>
            <sz val="9"/>
            <color indexed="81"/>
            <rFont val="Tahoma"/>
            <family val="2"/>
          </rPr>
          <t>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사용자</author>
  </authors>
  <commentList>
    <comment ref="H3" authorId="0" shapeId="0" xr:uid="{8822500F-266D-47AC-ADAE-63721637E349}">
      <text>
        <r>
          <rPr>
            <b/>
            <sz val="9"/>
            <color indexed="81"/>
            <rFont val="돋움"/>
            <family val="3"/>
            <charset val="129"/>
          </rPr>
          <t>경력증명서를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인증서류로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연속적이지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날자로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분할하여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적어주시기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바랍니다</t>
        </r>
        <r>
          <rPr>
            <b/>
            <sz val="9"/>
            <color indexed="81"/>
            <rFont val="Tahoma"/>
            <family val="2"/>
          </rPr>
          <t>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사용자</author>
  </authors>
  <commentList>
    <comment ref="M3" authorId="0" shapeId="0" xr:uid="{112E21C5-5A03-4247-ABCE-B7E5027063C6}">
      <text>
        <r>
          <rPr>
            <b/>
            <sz val="9"/>
            <color indexed="81"/>
            <rFont val="돋움"/>
            <family val="3"/>
            <charset val="129"/>
          </rPr>
          <t>공동수급협정서 상 분담한 내용을 모두 적어주시면 됩니다.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사용자</author>
  </authors>
  <commentList>
    <comment ref="T3" authorId="0" shapeId="0" xr:uid="{E7AE529B-E9A1-4FA8-9435-CD7B257DBC47}">
      <text>
        <r>
          <rPr>
            <b/>
            <sz val="9"/>
            <color indexed="81"/>
            <rFont val="돋움"/>
            <family val="3"/>
            <charset val="129"/>
          </rPr>
          <t>금번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참여한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기술자가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용역만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금융거래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확인원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엔지니어링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공제조합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서울보증보험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)  </t>
        </r>
        <r>
          <rPr>
            <b/>
            <sz val="9"/>
            <color indexed="81"/>
            <rFont val="돋움"/>
            <family val="3"/>
            <charset val="129"/>
          </rPr>
          <t>발급현황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</t>
        </r>
        <r>
          <rPr>
            <b/>
            <sz val="9"/>
            <color indexed="81"/>
            <rFont val="Tahoma"/>
            <family val="2"/>
          </rPr>
          <t xml:space="preserve"> 
1. </t>
        </r>
        <r>
          <rPr>
            <b/>
            <sz val="9"/>
            <color indexed="81"/>
            <rFont val="돋움"/>
            <family val="3"/>
            <charset val="129"/>
          </rPr>
          <t>공고일</t>
        </r>
        <r>
          <rPr>
            <b/>
            <sz val="9"/>
            <color indexed="81"/>
            <rFont val="Tahoma"/>
            <family val="2"/>
          </rPr>
          <t xml:space="preserve"> +90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이후까지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진행</t>
        </r>
        <r>
          <rPr>
            <b/>
            <sz val="9"/>
            <color indexed="81"/>
            <rFont val="Tahoma"/>
            <family val="2"/>
          </rPr>
          <t xml:space="preserve"> 
2. </t>
        </r>
        <r>
          <rPr>
            <b/>
            <sz val="9"/>
            <color indexed="81"/>
            <rFont val="돋움"/>
            <family val="3"/>
            <charset val="129"/>
          </rPr>
          <t>공공기관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발주
</t>
        </r>
        <r>
          <rPr>
            <b/>
            <sz val="9"/>
            <color indexed="81"/>
            <rFont val="Tahoma"/>
            <family val="2"/>
          </rPr>
          <t xml:space="preserve">3. </t>
        </r>
        <r>
          <rPr>
            <b/>
            <sz val="9"/>
            <color indexed="81"/>
            <rFont val="돋움"/>
            <family val="3"/>
            <charset val="129"/>
          </rPr>
          <t>계약금액이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고시금액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엔지니어링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공제조합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발급현황은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계약금액이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나오지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않으므로</t>
        </r>
        <r>
          <rPr>
            <b/>
            <sz val="9"/>
            <color indexed="81"/>
            <rFont val="Tahoma"/>
            <family val="2"/>
          </rPr>
          <t xml:space="preserve"> 1, 2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제출해주시기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바랍니다</t>
        </r>
        <r>
          <rPr>
            <b/>
            <sz val="9"/>
            <color indexed="81"/>
            <rFont val="Tahoma"/>
            <family val="2"/>
          </rPr>
          <t xml:space="preserve">.)
</t>
        </r>
        <r>
          <rPr>
            <b/>
            <sz val="9"/>
            <color indexed="81"/>
            <rFont val="돋움"/>
            <family val="3"/>
            <charset val="129"/>
          </rPr>
          <t>위</t>
        </r>
        <r>
          <rPr>
            <b/>
            <sz val="9"/>
            <color indexed="81"/>
            <rFont val="Tahoma"/>
            <family val="2"/>
          </rPr>
          <t xml:space="preserve"> 1. 2. 3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제출해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바랍니다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W3" authorId="0" shapeId="0" xr:uid="{5C2F9D9A-A77D-4780-9A2A-233B4D5C60DE}">
      <text>
        <r>
          <rPr>
            <b/>
            <sz val="9"/>
            <color indexed="81"/>
            <rFont val="돋움"/>
            <family val="3"/>
            <charset val="129"/>
          </rPr>
          <t>해당하는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용역에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참여한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기술자를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' </t>
        </r>
        <r>
          <rPr>
            <b/>
            <sz val="9"/>
            <color indexed="81"/>
            <rFont val="돋움"/>
            <family val="3"/>
            <charset val="129"/>
          </rPr>
          <t>적어주시기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바랍니다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돋움"/>
            <family val="3"/>
            <charset val="129"/>
          </rPr>
          <t>금번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참여한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기술자만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적어주시면</t>
        </r>
        <r>
          <rPr>
            <b/>
            <sz val="9"/>
            <color indexed="81"/>
            <rFont val="Tahoma"/>
            <family val="2"/>
          </rPr>
          <t xml:space="preserve"> DB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등록되지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>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사용자</author>
  </authors>
  <commentList>
    <comment ref="B3" authorId="0" shapeId="0" xr:uid="{054D68E7-E717-4EBA-9A20-29D9D552ACCC}">
      <text>
        <r>
          <rPr>
            <b/>
            <sz val="9"/>
            <color indexed="81"/>
            <rFont val="돋움"/>
            <family val="3"/>
            <charset val="129"/>
          </rPr>
          <t>업무중복도에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기술자들이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포함되어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있어야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합니다</t>
        </r>
        <r>
          <rPr>
            <b/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돋움"/>
            <family val="3"/>
            <charset val="129"/>
          </rPr>
          <t>다를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자료입력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결과표시</t>
        </r>
        <r>
          <rPr>
            <b/>
            <sz val="9"/>
            <color indexed="81"/>
            <rFont val="Tahoma"/>
            <family val="2"/>
          </rPr>
          <t>'</t>
        </r>
        <r>
          <rPr>
            <b/>
            <sz val="9"/>
            <color indexed="81"/>
            <rFont val="돋움"/>
            <family val="3"/>
            <charset val="129"/>
          </rPr>
          <t>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표시되며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업무중복도에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않습니다</t>
        </r>
        <r>
          <rPr>
            <b/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<sst xmlns="http://schemas.openxmlformats.org/spreadsheetml/2006/main" count="822" uniqueCount="420">
  <si>
    <t>특허권자</t>
  </si>
  <si>
    <t>공고일</t>
  </si>
  <si>
    <t>업체명</t>
  </si>
  <si>
    <t>ID</t>
  </si>
  <si>
    <t>사업명</t>
  </si>
  <si>
    <t>데이터</t>
  </si>
  <si>
    <t>용역명</t>
  </si>
  <si>
    <t>PW</t>
  </si>
  <si>
    <t>지적</t>
  </si>
  <si>
    <t>승강기</t>
  </si>
  <si>
    <t>지분율</t>
  </si>
  <si>
    <t>합계</t>
  </si>
  <si>
    <t>유사용역 수행실적</t>
  </si>
  <si>
    <t>총계약금액(백만원)</t>
  </si>
  <si>
    <t>공조냉동 및 설비</t>
  </si>
  <si>
    <t>측량 및 지형공간정보</t>
  </si>
  <si>
    <t>분담내용인정여부</t>
  </si>
  <si>
    <t>참여기술인1</t>
  </si>
  <si>
    <t>참여기술인2</t>
  </si>
  <si>
    <t>책임기술인3</t>
  </si>
  <si>
    <t>실무기술인2</t>
  </si>
  <si>
    <t>책임기술인2</t>
  </si>
  <si>
    <t>용역준공일</t>
  </si>
  <si>
    <t>지분건수</t>
  </si>
  <si>
    <t>개발실적</t>
  </si>
  <si>
    <t>참여기술인3</t>
  </si>
  <si>
    <t>업무중복도</t>
  </si>
  <si>
    <t>중복일자</t>
  </si>
  <si>
    <t>용역착공일</t>
  </si>
  <si>
    <t>책임기술인5</t>
  </si>
  <si>
    <t>발주기관</t>
  </si>
  <si>
    <t>지분용역건수</t>
  </si>
  <si>
    <t>책임기술인4</t>
  </si>
  <si>
    <t>실무기술인1</t>
  </si>
  <si>
    <t>실무기술인4</t>
  </si>
  <si>
    <t>지분금액</t>
  </si>
  <si>
    <t>공사종류</t>
  </si>
  <si>
    <t>참여기술인5</t>
  </si>
  <si>
    <t>책임기술인1</t>
  </si>
  <si>
    <t>실무기술인5</t>
  </si>
  <si>
    <t>참여기술인4</t>
  </si>
  <si>
    <t>기술자명</t>
  </si>
  <si>
    <t>실무기술인3</t>
  </si>
  <si>
    <t>활용실적</t>
  </si>
  <si>
    <t>사업책임기술자</t>
  </si>
  <si>
    <t>인정분담내용2</t>
  </si>
  <si>
    <t>분담내용5</t>
  </si>
  <si>
    <t>분담내용10</t>
  </si>
  <si>
    <t>도로 및 공항</t>
  </si>
  <si>
    <t>분담내용1</t>
  </si>
  <si>
    <t>분담내용6</t>
  </si>
  <si>
    <t>분담내용7</t>
  </si>
  <si>
    <t>토질지질</t>
  </si>
  <si>
    <t>토목구조</t>
  </si>
  <si>
    <t>토목시공</t>
  </si>
  <si>
    <t>분담내용2</t>
  </si>
  <si>
    <t>날자인정여부</t>
  </si>
  <si>
    <t>분담내용3</t>
  </si>
  <si>
    <t>건설기계</t>
  </si>
  <si>
    <t>인정분담내용1</t>
  </si>
  <si>
    <t>발명의 명칭</t>
  </si>
  <si>
    <t>항만 및 해안</t>
  </si>
  <si>
    <t>철도삭도</t>
  </si>
  <si>
    <t>수자원개발</t>
  </si>
  <si>
    <t>지반조사</t>
  </si>
  <si>
    <t>농어업토목</t>
  </si>
  <si>
    <t>상하수도</t>
  </si>
  <si>
    <t>토목품질관리</t>
  </si>
  <si>
    <t>일반기계</t>
  </si>
  <si>
    <t>분담내용8</t>
  </si>
  <si>
    <t>분담내용9</t>
  </si>
  <si>
    <t>분담내용4</t>
  </si>
  <si>
    <t>출원일</t>
  </si>
  <si>
    <t>인정기관</t>
  </si>
  <si>
    <t>공고일</t>
    <phoneticPr fontId="7" type="noConversion"/>
  </si>
  <si>
    <t>구분</t>
    <phoneticPr fontId="7" type="noConversion"/>
  </si>
  <si>
    <t>ID</t>
    <phoneticPr fontId="7" type="noConversion"/>
  </si>
  <si>
    <t>PW</t>
    <phoneticPr fontId="7" type="noConversion"/>
  </si>
  <si>
    <t>특허청</t>
    <phoneticPr fontId="7" type="noConversion"/>
  </si>
  <si>
    <t>합계</t>
    <phoneticPr fontId="7" type="noConversion"/>
  </si>
  <si>
    <t>업체명</t>
    <phoneticPr fontId="7" type="noConversion"/>
  </si>
  <si>
    <t>인정유효기간</t>
    <phoneticPr fontId="7" type="noConversion"/>
  </si>
  <si>
    <t>최종점수</t>
    <phoneticPr fontId="7" type="noConversion"/>
  </si>
  <si>
    <t>용역명</t>
    <phoneticPr fontId="7" type="noConversion"/>
  </si>
  <si>
    <t>용역명</t>
    <phoneticPr fontId="7" type="noConversion"/>
  </si>
  <si>
    <t>점수</t>
    <phoneticPr fontId="7" type="noConversion"/>
  </si>
  <si>
    <t>최초 출원자 수</t>
    <phoneticPr fontId="7" type="noConversion"/>
  </si>
  <si>
    <t>가중점수</t>
    <phoneticPr fontId="7" type="noConversion"/>
  </si>
  <si>
    <t>특허</t>
  </si>
  <si>
    <t>특허</t>
    <phoneticPr fontId="7" type="noConversion"/>
  </si>
  <si>
    <t>실용실안</t>
    <phoneticPr fontId="7" type="noConversion"/>
  </si>
  <si>
    <t>최초출원인1</t>
    <phoneticPr fontId="7" type="noConversion"/>
  </si>
  <si>
    <t>최초출원인2</t>
    <phoneticPr fontId="7" type="noConversion"/>
  </si>
  <si>
    <t>최초출원인3</t>
  </si>
  <si>
    <t>최초출원인4</t>
  </si>
  <si>
    <t>최초출원인5</t>
    <phoneticPr fontId="7" type="noConversion"/>
  </si>
  <si>
    <t>제목</t>
    <phoneticPr fontId="7" type="noConversion"/>
  </si>
  <si>
    <t>지정(등록)번호</t>
    <phoneticPr fontId="7" type="noConversion"/>
  </si>
  <si>
    <t>데이터</t>
    <phoneticPr fontId="7" type="noConversion"/>
  </si>
  <si>
    <t>건설신기술</t>
    <phoneticPr fontId="7" type="noConversion"/>
  </si>
  <si>
    <t>ID</t>
    <phoneticPr fontId="7" type="noConversion"/>
  </si>
  <si>
    <t>PW</t>
    <phoneticPr fontId="7" type="noConversion"/>
  </si>
  <si>
    <t>구분</t>
    <phoneticPr fontId="7" type="noConversion"/>
  </si>
  <si>
    <t>출원일</t>
    <phoneticPr fontId="7" type="noConversion"/>
  </si>
  <si>
    <t>공고일</t>
    <phoneticPr fontId="7" type="noConversion"/>
  </si>
  <si>
    <t>보호(유효)기간</t>
    <phoneticPr fontId="7" type="noConversion"/>
  </si>
  <si>
    <t>보호(만료)기간</t>
    <phoneticPr fontId="7" type="noConversion"/>
  </si>
  <si>
    <t>경과기간 가중치</t>
    <phoneticPr fontId="7" type="noConversion"/>
  </si>
  <si>
    <t>점수</t>
    <phoneticPr fontId="7" type="noConversion"/>
  </si>
  <si>
    <t>용역명</t>
    <phoneticPr fontId="7" type="noConversion"/>
  </si>
  <si>
    <t>구분</t>
    <phoneticPr fontId="7" type="noConversion"/>
  </si>
  <si>
    <t>지정(등록)번호</t>
    <phoneticPr fontId="7" type="noConversion"/>
  </si>
  <si>
    <t>용역명(공공공사)</t>
    <phoneticPr fontId="7" type="noConversion"/>
  </si>
  <si>
    <t>최초출원인</t>
    <phoneticPr fontId="7" type="noConversion"/>
  </si>
  <si>
    <t>용역시작 날짜</t>
  </si>
  <si>
    <t>용역종료 날짜</t>
  </si>
  <si>
    <t>금융거래상환 확인원 기준일</t>
  </si>
  <si>
    <t>기술인1</t>
  </si>
  <si>
    <t>기술인2</t>
  </si>
  <si>
    <t>기술인3</t>
  </si>
  <si>
    <t>기술인4</t>
  </si>
  <si>
    <t>기술인5</t>
  </si>
  <si>
    <t>기술인6</t>
  </si>
  <si>
    <t>기술인7</t>
  </si>
  <si>
    <t>기술인8</t>
  </si>
  <si>
    <t>기술인9</t>
  </si>
  <si>
    <t>기술인10</t>
  </si>
  <si>
    <t>기술인11</t>
  </si>
  <si>
    <t>기술인12</t>
  </si>
  <si>
    <t>기술인13</t>
  </si>
  <si>
    <t>기술인14</t>
  </si>
  <si>
    <t>기술인15</t>
  </si>
  <si>
    <t>기술인16</t>
  </si>
  <si>
    <t>기술인17</t>
  </si>
  <si>
    <t>기술인18</t>
  </si>
  <si>
    <t>기술인19</t>
  </si>
  <si>
    <t>기술인20</t>
  </si>
  <si>
    <t>기술인21</t>
  </si>
  <si>
    <t>기술인22</t>
  </si>
  <si>
    <t>기술인23</t>
  </si>
  <si>
    <t>기술인24</t>
  </si>
  <si>
    <t>기술인25</t>
  </si>
  <si>
    <t>기술인26</t>
  </si>
  <si>
    <t>기술인27</t>
  </si>
  <si>
    <t>기술인28</t>
  </si>
  <si>
    <t>기술인29</t>
  </si>
  <si>
    <t>기술인30</t>
  </si>
  <si>
    <t>기술인31</t>
  </si>
  <si>
    <t>기술인32</t>
  </si>
  <si>
    <t>기술인33</t>
  </si>
  <si>
    <t>기술인34</t>
  </si>
  <si>
    <t>기술인35</t>
  </si>
  <si>
    <t>기술인36</t>
  </si>
  <si>
    <t>기술인37</t>
  </si>
  <si>
    <t>기술인38</t>
  </si>
  <si>
    <t>기술인39</t>
  </si>
  <si>
    <t>기술인40</t>
  </si>
  <si>
    <t>기술인41</t>
  </si>
  <si>
    <t>기술인42</t>
  </si>
  <si>
    <t>기술인43</t>
  </si>
  <si>
    <t>기술인44</t>
  </si>
  <si>
    <t>기술인45</t>
  </si>
  <si>
    <t>기술인46</t>
  </si>
  <si>
    <t>기술인47</t>
  </si>
  <si>
    <t>기술인48</t>
  </si>
  <si>
    <t>기술인49</t>
  </si>
  <si>
    <t>기술인50</t>
  </si>
  <si>
    <t>기술인51</t>
  </si>
  <si>
    <t>기술인52</t>
  </si>
  <si>
    <t>기술인53</t>
  </si>
  <si>
    <t>기술인54</t>
  </si>
  <si>
    <t>기술인55</t>
  </si>
  <si>
    <t>기술인56</t>
  </si>
  <si>
    <t>기술인57</t>
  </si>
  <si>
    <t>기술인58</t>
  </si>
  <si>
    <t>기술인59</t>
  </si>
  <si>
    <t>기술인60</t>
  </si>
  <si>
    <t>기술인61</t>
  </si>
  <si>
    <t>기술인62</t>
  </si>
  <si>
    <t>기술인63</t>
  </si>
  <si>
    <t>기술인64</t>
  </si>
  <si>
    <t>기술인65</t>
  </si>
  <si>
    <t>기술인66</t>
  </si>
  <si>
    <t>기술인67</t>
  </si>
  <si>
    <t>기술인68</t>
  </si>
  <si>
    <t>기술인69</t>
  </si>
  <si>
    <t>기술인70</t>
  </si>
  <si>
    <t>기술인71</t>
  </si>
  <si>
    <t>기술인72</t>
  </si>
  <si>
    <t>기술인73</t>
  </si>
  <si>
    <t>기술인74</t>
  </si>
  <si>
    <t>기술인75</t>
  </si>
  <si>
    <t>기술인76</t>
  </si>
  <si>
    <t>기술인77</t>
  </si>
  <si>
    <t>기술인78</t>
  </si>
  <si>
    <t>기술인79</t>
  </si>
  <si>
    <t>기술인80</t>
  </si>
  <si>
    <t>기술인81</t>
  </si>
  <si>
    <t>기술인82</t>
  </si>
  <si>
    <t>기술인83</t>
  </si>
  <si>
    <t>기술인84</t>
  </si>
  <si>
    <t>기술인85</t>
  </si>
  <si>
    <t>기술인86</t>
  </si>
  <si>
    <t>기술인87</t>
  </si>
  <si>
    <t>기술인88</t>
  </si>
  <si>
    <t>기술인89</t>
  </si>
  <si>
    <t>기술인90</t>
  </si>
  <si>
    <t>기술인91</t>
  </si>
  <si>
    <t>기술인92</t>
  </si>
  <si>
    <t>기술인93</t>
  </si>
  <si>
    <t>기술인94</t>
  </si>
  <si>
    <t>기술인95</t>
  </si>
  <si>
    <t>기술인96</t>
  </si>
  <si>
    <t>기술인97</t>
  </si>
  <si>
    <t>기술인98</t>
  </si>
  <si>
    <t>기술인99</t>
  </si>
  <si>
    <t>기술인100</t>
  </si>
  <si>
    <t>분책2</t>
  </si>
  <si>
    <t>분책3</t>
  </si>
  <si>
    <t>분책1</t>
    <phoneticPr fontId="7" type="noConversion"/>
  </si>
  <si>
    <t>분책5</t>
    <phoneticPr fontId="7" type="noConversion"/>
  </si>
  <si>
    <t>분책4</t>
    <phoneticPr fontId="7" type="noConversion"/>
  </si>
  <si>
    <t>사책</t>
    <phoneticPr fontId="7" type="noConversion"/>
  </si>
  <si>
    <t>분참1</t>
  </si>
  <si>
    <t>분참2</t>
  </si>
  <si>
    <t>분참3</t>
  </si>
  <si>
    <t>분참4</t>
  </si>
  <si>
    <t>분참5</t>
  </si>
  <si>
    <t>용역일수</t>
    <phoneticPr fontId="7" type="noConversion"/>
  </si>
  <si>
    <t>신용도</t>
    <phoneticPr fontId="7" type="noConversion"/>
  </si>
  <si>
    <t>데이터</t>
    <phoneticPr fontId="7" type="noConversion"/>
  </si>
  <si>
    <t>신용등급</t>
    <phoneticPr fontId="7" type="noConversion"/>
  </si>
  <si>
    <t>인정 신용등급</t>
    <phoneticPr fontId="7" type="noConversion"/>
  </si>
  <si>
    <t>결과값</t>
    <phoneticPr fontId="7" type="noConversion"/>
  </si>
  <si>
    <t>결과값</t>
    <phoneticPr fontId="7" type="noConversion"/>
  </si>
  <si>
    <t>결과값</t>
    <phoneticPr fontId="7" type="noConversion"/>
  </si>
  <si>
    <t>용접</t>
    <phoneticPr fontId="7" type="noConversion"/>
  </si>
  <si>
    <t>철도신호</t>
    <phoneticPr fontId="7" type="noConversion"/>
  </si>
  <si>
    <t>건축전기설비</t>
    <phoneticPr fontId="7" type="noConversion"/>
  </si>
  <si>
    <t>산업계측제어</t>
    <phoneticPr fontId="7" type="noConversion"/>
  </si>
  <si>
    <t>건축구조</t>
    <phoneticPr fontId="7" type="noConversion"/>
  </si>
  <si>
    <t>건축기계설비</t>
    <phoneticPr fontId="7" type="noConversion"/>
  </si>
  <si>
    <t>건축시공</t>
    <phoneticPr fontId="7" type="noConversion"/>
  </si>
  <si>
    <t>실내건축</t>
    <phoneticPr fontId="7" type="noConversion"/>
  </si>
  <si>
    <t>건축품질관리</t>
    <phoneticPr fontId="7" type="noConversion"/>
  </si>
  <si>
    <t>건축계획설계</t>
    <phoneticPr fontId="7" type="noConversion"/>
  </si>
  <si>
    <t>화약류관리</t>
    <phoneticPr fontId="7" type="noConversion"/>
  </si>
  <si>
    <t>광산보안</t>
    <phoneticPr fontId="7" type="noConversion"/>
  </si>
  <si>
    <t>도시계획</t>
    <phoneticPr fontId="7" type="noConversion"/>
  </si>
  <si>
    <t>교통</t>
    <phoneticPr fontId="7" type="noConversion"/>
  </si>
  <si>
    <t>조경계획</t>
    <phoneticPr fontId="7" type="noConversion"/>
  </si>
  <si>
    <t>조경시공관리</t>
    <phoneticPr fontId="7" type="noConversion"/>
  </si>
  <si>
    <t>건설안전</t>
    <phoneticPr fontId="7" type="noConversion"/>
  </si>
  <si>
    <t>소방</t>
    <phoneticPr fontId="7" type="noConversion"/>
  </si>
  <si>
    <t>가스</t>
    <phoneticPr fontId="7" type="noConversion"/>
  </si>
  <si>
    <t>비파괴검사</t>
    <phoneticPr fontId="7" type="noConversion"/>
  </si>
  <si>
    <t>대기관리</t>
    <phoneticPr fontId="7" type="noConversion"/>
  </si>
  <si>
    <t>수질관리</t>
    <phoneticPr fontId="7" type="noConversion"/>
  </si>
  <si>
    <t>소음진동</t>
    <phoneticPr fontId="7" type="noConversion"/>
  </si>
  <si>
    <t>폐기물처리</t>
    <phoneticPr fontId="7" type="noConversion"/>
  </si>
  <si>
    <t>자연환경</t>
    <phoneticPr fontId="7" type="noConversion"/>
  </si>
  <si>
    <t>토양환경</t>
    <phoneticPr fontId="7" type="noConversion"/>
  </si>
  <si>
    <t>해양</t>
    <phoneticPr fontId="7" type="noConversion"/>
  </si>
  <si>
    <t>건설금융재무</t>
    <phoneticPr fontId="7" type="noConversion"/>
  </si>
  <si>
    <t>건설기획</t>
    <phoneticPr fontId="7" type="noConversion"/>
  </si>
  <si>
    <t>건설마케팅</t>
    <phoneticPr fontId="7" type="noConversion"/>
  </si>
  <si>
    <t>건설정보처리</t>
    <phoneticPr fontId="7" type="noConversion"/>
  </si>
  <si>
    <t>기계</t>
    <phoneticPr fontId="7" type="noConversion"/>
  </si>
  <si>
    <t>전기전자</t>
    <phoneticPr fontId="7" type="noConversion"/>
  </si>
  <si>
    <t>토목</t>
    <phoneticPr fontId="7" type="noConversion"/>
  </si>
  <si>
    <t>건축</t>
    <phoneticPr fontId="7" type="noConversion"/>
  </si>
  <si>
    <t>광업</t>
    <phoneticPr fontId="7" type="noConversion"/>
  </si>
  <si>
    <t>도시교통</t>
    <phoneticPr fontId="7" type="noConversion"/>
  </si>
  <si>
    <t>조경</t>
    <phoneticPr fontId="7" type="noConversion"/>
  </si>
  <si>
    <t>안전관리</t>
    <phoneticPr fontId="7" type="noConversion"/>
  </si>
  <si>
    <t>환경</t>
    <phoneticPr fontId="7" type="noConversion"/>
  </si>
  <si>
    <t>건설지원</t>
    <phoneticPr fontId="7" type="noConversion"/>
  </si>
  <si>
    <t>대표 업체명</t>
    <phoneticPr fontId="7" type="noConversion"/>
  </si>
  <si>
    <t>토질지질</t>
    <phoneticPr fontId="7" type="noConversion"/>
  </si>
  <si>
    <t>보유증명서 최신일자</t>
    <phoneticPr fontId="7" type="noConversion"/>
  </si>
  <si>
    <t>담당업무</t>
    <phoneticPr fontId="7" type="noConversion"/>
  </si>
  <si>
    <t>전문분야</t>
    <phoneticPr fontId="7" type="noConversion"/>
  </si>
  <si>
    <t>직무분야</t>
    <phoneticPr fontId="7" type="noConversion"/>
  </si>
  <si>
    <t>공사종류</t>
    <phoneticPr fontId="7" type="noConversion"/>
  </si>
  <si>
    <t>발주자</t>
    <phoneticPr fontId="7" type="noConversion"/>
  </si>
  <si>
    <t>종료일</t>
    <phoneticPr fontId="7" type="noConversion"/>
  </si>
  <si>
    <t>시작일</t>
    <phoneticPr fontId="7" type="noConversion"/>
  </si>
  <si>
    <t>사업명</t>
    <phoneticPr fontId="7" type="noConversion"/>
  </si>
  <si>
    <t>성명</t>
    <phoneticPr fontId="7" type="noConversion"/>
  </si>
  <si>
    <t>참여기간</t>
    <phoneticPr fontId="7" type="noConversion"/>
  </si>
  <si>
    <t>실적인정여부</t>
    <phoneticPr fontId="7" type="noConversion"/>
  </si>
  <si>
    <t>실적인정일수</t>
    <phoneticPr fontId="7" type="noConversion"/>
  </si>
  <si>
    <t>용역 최종종료일</t>
    <phoneticPr fontId="7" type="noConversion"/>
  </si>
  <si>
    <t>종료일5</t>
  </si>
  <si>
    <t>시작일5</t>
  </si>
  <si>
    <t>종료일4</t>
  </si>
  <si>
    <t>시작일4</t>
  </si>
  <si>
    <t>종료일3</t>
  </si>
  <si>
    <t>시작일3</t>
  </si>
  <si>
    <t>종료일2</t>
  </si>
  <si>
    <t>시작일2</t>
  </si>
  <si>
    <t>종료일1</t>
    <phoneticPr fontId="7" type="noConversion"/>
  </si>
  <si>
    <t>시작일1</t>
    <phoneticPr fontId="7" type="noConversion"/>
  </si>
  <si>
    <t>인정여부</t>
    <phoneticPr fontId="7" type="noConversion"/>
  </si>
  <si>
    <t>교육과정명</t>
    <phoneticPr fontId="7" type="noConversion"/>
  </si>
  <si>
    <t>교육기간</t>
    <phoneticPr fontId="7" type="noConversion"/>
  </si>
  <si>
    <t>3년 기준일</t>
    <phoneticPr fontId="7" type="noConversion"/>
  </si>
  <si>
    <t>경력</t>
    <phoneticPr fontId="7" type="noConversion"/>
  </si>
  <si>
    <t>실적</t>
    <phoneticPr fontId="7" type="noConversion"/>
  </si>
  <si>
    <t>교육훈련</t>
    <phoneticPr fontId="7" type="noConversion"/>
  </si>
  <si>
    <t>실적인정 담당업무</t>
    <phoneticPr fontId="7" type="noConversion"/>
  </si>
  <si>
    <t>업무중복도</t>
    <phoneticPr fontId="7" type="noConversion"/>
  </si>
  <si>
    <t>경력일수</t>
    <phoneticPr fontId="7" type="noConversion"/>
  </si>
  <si>
    <t>참여 해당분야</t>
    <phoneticPr fontId="7" type="noConversion"/>
  </si>
  <si>
    <t>등급</t>
    <phoneticPr fontId="7" type="noConversion"/>
  </si>
  <si>
    <t>국가기술자격</t>
    <phoneticPr fontId="7" type="noConversion"/>
  </si>
  <si>
    <t>경력증명서 기준일</t>
    <phoneticPr fontId="7" type="noConversion"/>
  </si>
  <si>
    <t>해당분야 등급</t>
    <phoneticPr fontId="7" type="noConversion"/>
  </si>
  <si>
    <t>분책2</t>
    <phoneticPr fontId="7" type="noConversion"/>
  </si>
  <si>
    <t>분책3</t>
    <phoneticPr fontId="7" type="noConversion"/>
  </si>
  <si>
    <t>분참1</t>
    <phoneticPr fontId="7" type="noConversion"/>
  </si>
  <si>
    <t>분참2</t>
    <phoneticPr fontId="7" type="noConversion"/>
  </si>
  <si>
    <t>분참3</t>
    <phoneticPr fontId="7" type="noConversion"/>
  </si>
  <si>
    <t>분참4</t>
    <phoneticPr fontId="7" type="noConversion"/>
  </si>
  <si>
    <t>분참5</t>
    <phoneticPr fontId="7" type="noConversion"/>
  </si>
  <si>
    <t>기술자 확인</t>
    <phoneticPr fontId="7" type="noConversion"/>
  </si>
  <si>
    <t>경력확인</t>
    <phoneticPr fontId="7" type="noConversion"/>
  </si>
  <si>
    <t>조사</t>
  </si>
  <si>
    <t>㈜대우건설</t>
  </si>
  <si>
    <t>도로</t>
  </si>
  <si>
    <t>토목</t>
  </si>
  <si>
    <t>한국도로공사</t>
  </si>
  <si>
    <t xml:space="preserve">㈜포스코건설 </t>
  </si>
  <si>
    <t>항만</t>
  </si>
  <si>
    <t>㈜한화건설</t>
  </si>
  <si>
    <t>철도</t>
  </si>
  <si>
    <t>울산외곽순환 고속도로 건설공사 기본 및 실시설계 토질조사 엔지니어링(제1공구)(2차)</t>
    <phoneticPr fontId="10" type="noConversion"/>
  </si>
  <si>
    <t>부산신항~김해간 고속도로 건설공사 기본 및 실시설계 토질조사 엔지니어링(1공구)</t>
    <phoneticPr fontId="10" type="noConversion"/>
  </si>
  <si>
    <t>2022년 영주국토 관내 비탈면 모니터링 시스템 구축 용역</t>
  </si>
  <si>
    <t>지반조사</t>
    <phoneticPr fontId="7" type="noConversion"/>
  </si>
  <si>
    <t>특급</t>
  </si>
  <si>
    <t>토목기사</t>
  </si>
  <si>
    <t>토질및기초기술사</t>
  </si>
  <si>
    <t>응용지질기사</t>
  </si>
  <si>
    <t>구리-포천 민자고속도로 개선사업에 따른 00부대 이전사업 및 부지개발사업 기본 및 실시설계(지반조사)용역</t>
  </si>
  <si>
    <t>중앙선 도담-영천 제5공구 지반조사용역</t>
  </si>
  <si>
    <t>광주-강진 고속도로 건설공사 실시설계 토질조사용역(제4공구)</t>
  </si>
  <si>
    <t>건설사업관리기술인승급특급전문교육(원격교육)</t>
  </si>
  <si>
    <t>22-국-00부대 지반조사용역(B582)</t>
  </si>
  <si>
    <t>최신일자</t>
    <phoneticPr fontId="7" type="noConversion"/>
  </si>
  <si>
    <t>국방12</t>
  </si>
  <si>
    <t>국방34</t>
  </si>
  <si>
    <t>국방시설본부</t>
  </si>
  <si>
    <t>구분</t>
  </si>
  <si>
    <t>해당(직무)분야</t>
  </si>
  <si>
    <t>해당(전문)분야</t>
  </si>
  <si>
    <t>지정(등록)번호</t>
    <phoneticPr fontId="7" type="noConversion"/>
  </si>
  <si>
    <t>지분율</t>
    <phoneticPr fontId="7" type="noConversion"/>
  </si>
  <si>
    <t>인정활용금액</t>
    <phoneticPr fontId="7" type="noConversion"/>
  </si>
  <si>
    <t>인정활용건수</t>
    <phoneticPr fontId="7" type="noConversion"/>
  </si>
  <si>
    <t>활용금액(백만원)</t>
    <phoneticPr fontId="7" type="noConversion"/>
  </si>
  <si>
    <t>활용건수</t>
    <phoneticPr fontId="7" type="noConversion"/>
  </si>
  <si>
    <t>건수가중</t>
    <phoneticPr fontId="7" type="noConversion"/>
  </si>
  <si>
    <t>금액가중</t>
    <phoneticPr fontId="7" type="noConversion"/>
  </si>
  <si>
    <t>최종점수</t>
    <phoneticPr fontId="7" type="noConversion"/>
  </si>
  <si>
    <t>지정(등록) 번호</t>
    <phoneticPr fontId="7" type="noConversion"/>
  </si>
  <si>
    <t>활용금액(백만원)</t>
    <phoneticPr fontId="7" type="noConversion"/>
  </si>
  <si>
    <t>건수/금액가중</t>
    <phoneticPr fontId="7" type="noConversion"/>
  </si>
  <si>
    <t/>
  </si>
  <si>
    <t>보호만료기간</t>
    <phoneticPr fontId="7" type="noConversion"/>
  </si>
  <si>
    <t>구분</t>
    <phoneticPr fontId="7" type="noConversion"/>
  </si>
  <si>
    <t>취득점수</t>
    <phoneticPr fontId="7" type="noConversion"/>
  </si>
  <si>
    <t>출원일</t>
    <phoneticPr fontId="7" type="noConversion"/>
  </si>
  <si>
    <t>경과기간가중치</t>
    <phoneticPr fontId="7" type="noConversion"/>
  </si>
  <si>
    <t>카운트</t>
    <phoneticPr fontId="7" type="noConversion"/>
  </si>
  <si>
    <t>유준명</t>
  </si>
  <si>
    <t>유준명</t>
    <phoneticPr fontId="7" type="noConversion"/>
  </si>
  <si>
    <t>김부희</t>
  </si>
  <si>
    <t>김부희</t>
    <phoneticPr fontId="7" type="noConversion"/>
  </si>
  <si>
    <t>한의석</t>
  </si>
  <si>
    <t>한의석</t>
    <phoneticPr fontId="7" type="noConversion"/>
  </si>
  <si>
    <t>국방12</t>
    <phoneticPr fontId="7" type="noConversion"/>
  </si>
  <si>
    <t>국방34</t>
    <phoneticPr fontId="7" type="noConversion"/>
  </si>
  <si>
    <t>국방시설본부</t>
    <phoneticPr fontId="7" type="noConversion"/>
  </si>
  <si>
    <t>지반조사</t>
    <phoneticPr fontId="7" type="noConversion"/>
  </si>
  <si>
    <t>조사</t>
    <phoneticPr fontId="7" type="noConversion"/>
  </si>
  <si>
    <t>토질지질</t>
    <phoneticPr fontId="7" type="noConversion"/>
  </si>
  <si>
    <t>국방부</t>
    <phoneticPr fontId="7" type="noConversion"/>
  </si>
  <si>
    <t>합참</t>
    <phoneticPr fontId="7" type="noConversion"/>
  </si>
  <si>
    <t>경상시설단</t>
    <phoneticPr fontId="7" type="noConversion"/>
  </si>
  <si>
    <t>국방시설본부 지반조사용역</t>
    <phoneticPr fontId="7" type="noConversion"/>
  </si>
  <si>
    <t>국방시설본부 울타리 설계</t>
    <phoneticPr fontId="7" type="noConversion"/>
  </si>
  <si>
    <t>국방시설본부 본관 설계</t>
    <phoneticPr fontId="7" type="noConversion"/>
  </si>
  <si>
    <t>배수로 설계</t>
    <phoneticPr fontId="7" type="noConversion"/>
  </si>
  <si>
    <t>국방시설본부 별관 설계</t>
    <phoneticPr fontId="7" type="noConversion"/>
  </si>
  <si>
    <t>10-1522643</t>
    <phoneticPr fontId="10" type="noConversion"/>
  </si>
  <si>
    <t>10-1589653</t>
    <phoneticPr fontId="10" type="noConversion"/>
  </si>
  <si>
    <t>케이블 절단방법</t>
    <phoneticPr fontId="10" type="noConversion"/>
  </si>
  <si>
    <t>울타리 설치 방법</t>
    <phoneticPr fontId="10" type="noConversion"/>
  </si>
  <si>
    <t>10-158837</t>
    <phoneticPr fontId="7" type="noConversion"/>
  </si>
  <si>
    <t>국방시설본부 울타리 설치</t>
    <phoneticPr fontId="7" type="noConversion"/>
  </si>
  <si>
    <t>김성재</t>
  </si>
  <si>
    <t>김성재</t>
    <phoneticPr fontId="7" type="noConversion"/>
  </si>
  <si>
    <t>강성찬</t>
  </si>
  <si>
    <t>강성찬</t>
    <phoneticPr fontId="7" type="noConversion"/>
  </si>
  <si>
    <t>김인호</t>
  </si>
  <si>
    <t>김인호</t>
    <phoneticPr fontId="7" type="noConversion"/>
  </si>
  <si>
    <t>김철수</t>
  </si>
  <si>
    <t>김철수</t>
    <phoneticPr fontId="7" type="noConversion"/>
  </si>
  <si>
    <t>한승호</t>
  </si>
  <si>
    <t>한승호</t>
    <phoneticPr fontId="7" type="noConversion"/>
  </si>
  <si>
    <t>한재호</t>
  </si>
  <si>
    <t>한재호</t>
    <phoneticPr fontId="7" type="noConversion"/>
  </si>
  <si>
    <t>김성찬</t>
  </si>
  <si>
    <t>김성찬</t>
    <phoneticPr fontId="7" type="noConversion"/>
  </si>
  <si>
    <t>강성재</t>
  </si>
  <si>
    <t>강성재</t>
    <phoneticPr fontId="7" type="noConversion"/>
  </si>
  <si>
    <t>김인철</t>
  </si>
  <si>
    <t>김인철</t>
    <phoneticPr fontId="7" type="noConversion"/>
  </si>
  <si>
    <t>A+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</si>
</sst>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1" formatCode="_-* #,##0_-;\-* #,##0_-;_-* &quot;-&quot;_-;_-@_-"/>
    <numFmt numFmtId="176" formatCode="#,##0&quot;백&quot;&quot;만&quot;&quot;원&quot;"/>
    <numFmt numFmtId="177" formatCode="0.00&quot;건&quot;"/>
    <numFmt numFmtId="178" formatCode="0.00&quot;점&quot;"/>
    <numFmt numFmtId="179" formatCode="0&quot;일&quot;"/>
    <numFmt numFmtId="180" formatCode="0&quot;건&quot;"/>
    <numFmt numFmtId="181" formatCode="0&quot;주&quot;"/>
    <numFmt numFmtId="182" formatCode="mm&quot;월&quot;\ dd&quot;일&quot;"/>
    <numFmt numFmtId="183" formatCode="#,##0_);[Red]\(#,##0\)"/>
    <numFmt numFmtId="184" formatCode="0_);[Red]\(0\)"/>
    <numFmt numFmtId="185" formatCode="0.00_);[Red]\(0.00\)"/>
  </numFmts>
  <fonts count="18">
    <font>
      <sz val="11"/>
      <color rgb="FF000000"/>
      <name val="돋움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0000"/>
      <name val="HNC_GO_B_HINT_GS"/>
    </font>
    <font>
      <sz val="8"/>
      <name val="돋움"/>
      <family val="3"/>
      <charset val="129"/>
    </font>
    <font>
      <sz val="11"/>
      <color rgb="FF000000"/>
      <name val="돋움"/>
      <family val="3"/>
      <charset val="129"/>
    </font>
    <font>
      <sz val="11"/>
      <color rgb="FF000000"/>
      <name val="돋움"/>
      <family val="3"/>
      <charset val="129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name val="돋움"/>
      <family val="3"/>
      <charset val="129"/>
    </font>
    <font>
      <sz val="11"/>
      <color indexed="8"/>
      <name val="돋움"/>
      <family val="3"/>
    </font>
    <font>
      <sz val="11"/>
      <color theme="1"/>
      <name val="돋움"/>
      <family val="3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1">
    <xf numFmtId="0" fontId="0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Protection="0"/>
    <xf numFmtId="0" fontId="3" fillId="0" borderId="0">
      <alignment vertical="center"/>
    </xf>
    <xf numFmtId="9" fontId="3" fillId="0" borderId="0" applyFont="0" applyFill="0" applyBorder="0" applyProtection="0"/>
    <xf numFmtId="0" fontId="13" fillId="0" borderId="0"/>
  </cellStyleXfs>
  <cellXfs count="446">
    <xf numFmtId="0" fontId="0" fillId="0" borderId="0" xfId="0">
      <alignment vertical="center"/>
    </xf>
    <xf numFmtId="0" fontId="8" fillId="2" borderId="1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14" fontId="8" fillId="2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8" fillId="5" borderId="3" xfId="0" applyFont="1" applyFill="1" applyBorder="1" applyAlignment="1" applyProtection="1">
      <alignment horizontal="center" vertical="center"/>
      <protection locked="0"/>
    </xf>
    <xf numFmtId="14" fontId="8" fillId="5" borderId="3" xfId="0" applyNumberFormat="1" applyFont="1" applyFill="1" applyBorder="1" applyAlignment="1" applyProtection="1">
      <alignment horizontal="center" vertical="center"/>
      <protection locked="0"/>
    </xf>
    <xf numFmtId="0" fontId="8" fillId="3" borderId="3" xfId="0" applyFont="1" applyFill="1" applyBorder="1" applyAlignment="1">
      <alignment horizontal="center" vertical="center"/>
    </xf>
    <xf numFmtId="0" fontId="8" fillId="5" borderId="2" xfId="0" applyFont="1" applyFill="1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0" borderId="26" xfId="0" applyFont="1" applyBorder="1" applyAlignment="1" applyProtection="1">
      <alignment horizontal="center" vertical="center"/>
    </xf>
    <xf numFmtId="0" fontId="8" fillId="0" borderId="27" xfId="0" applyFont="1" applyBorder="1" applyAlignment="1" applyProtection="1">
      <alignment horizontal="center" vertical="center"/>
    </xf>
    <xf numFmtId="0" fontId="8" fillId="0" borderId="28" xfId="0" applyFont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8" fillId="0" borderId="20" xfId="0" applyFont="1" applyBorder="1" applyAlignment="1" applyProtection="1">
      <alignment horizontal="center" vertical="center"/>
    </xf>
    <xf numFmtId="0" fontId="8" fillId="0" borderId="21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2" borderId="1" xfId="0" applyNumberFormat="1" applyFont="1" applyFill="1" applyBorder="1" applyAlignment="1" applyProtection="1">
      <alignment horizontal="center" vertical="center"/>
    </xf>
    <xf numFmtId="0" fontId="8" fillId="2" borderId="17" xfId="0" applyNumberFormat="1" applyFont="1" applyFill="1" applyBorder="1" applyAlignment="1" applyProtection="1">
      <alignment horizontal="center" vertical="center"/>
    </xf>
    <xf numFmtId="0" fontId="8" fillId="2" borderId="16" xfId="0" applyNumberFormat="1" applyFont="1" applyFill="1" applyBorder="1" applyAlignment="1" applyProtection="1">
      <alignment horizontal="center" vertical="center"/>
    </xf>
    <xf numFmtId="0" fontId="8" fillId="5" borderId="14" xfId="0" applyNumberFormat="1" applyFont="1" applyFill="1" applyBorder="1" applyAlignment="1" applyProtection="1">
      <alignment horizontal="center" vertical="center"/>
      <protection locked="0"/>
    </xf>
    <xf numFmtId="0" fontId="8" fillId="5" borderId="3" xfId="0" applyNumberFormat="1" applyFont="1" applyFill="1" applyBorder="1" applyAlignment="1" applyProtection="1">
      <alignment horizontal="center" vertical="center"/>
      <protection locked="0"/>
    </xf>
    <xf numFmtId="0" fontId="8" fillId="5" borderId="10" xfId="0" applyNumberFormat="1" applyFont="1" applyFill="1" applyBorder="1" applyAlignment="1" applyProtection="1">
      <alignment horizontal="center" vertical="center"/>
      <protection locked="0"/>
    </xf>
    <xf numFmtId="14" fontId="8" fillId="5" borderId="18" xfId="0" applyNumberFormat="1" applyFont="1" applyFill="1" applyBorder="1" applyAlignment="1" applyProtection="1">
      <alignment horizontal="center" vertical="center"/>
      <protection locked="0"/>
    </xf>
    <xf numFmtId="0" fontId="8" fillId="3" borderId="14" xfId="0" applyNumberFormat="1" applyFont="1" applyFill="1" applyBorder="1" applyAlignment="1" applyProtection="1">
      <alignment horizontal="center" vertical="center"/>
    </xf>
    <xf numFmtId="0" fontId="8" fillId="5" borderId="8" xfId="0" applyNumberFormat="1" applyFont="1" applyFill="1" applyBorder="1" applyAlignment="1" applyProtection="1">
      <alignment horizontal="center" vertical="center"/>
      <protection locked="0"/>
    </xf>
    <xf numFmtId="0" fontId="8" fillId="5" borderId="11" xfId="0" applyNumberFormat="1" applyFont="1" applyFill="1" applyBorder="1" applyAlignment="1" applyProtection="1">
      <alignment horizontal="center" vertical="center"/>
      <protection locked="0"/>
    </xf>
    <xf numFmtId="14" fontId="8" fillId="5" borderId="6" xfId="0" applyNumberFormat="1" applyFont="1" applyFill="1" applyBorder="1" applyAlignment="1" applyProtection="1">
      <alignment horizontal="center" vertical="center"/>
      <protection locked="0"/>
    </xf>
    <xf numFmtId="14" fontId="8" fillId="5" borderId="7" xfId="0" applyNumberFormat="1" applyFont="1" applyFill="1" applyBorder="1" applyAlignment="1" applyProtection="1">
      <alignment horizontal="center" vertical="center"/>
      <protection locked="0"/>
    </xf>
    <xf numFmtId="0" fontId="8" fillId="5" borderId="2" xfId="0" applyNumberFormat="1" applyFont="1" applyFill="1" applyBorder="1" applyAlignment="1" applyProtection="1">
      <alignment horizontal="center" vertical="center"/>
      <protection locked="0"/>
    </xf>
    <xf numFmtId="0" fontId="8" fillId="5" borderId="7" xfId="0" applyNumberFormat="1" applyFont="1" applyFill="1" applyBorder="1" applyAlignment="1" applyProtection="1">
      <alignment horizontal="center" vertical="center"/>
      <protection locked="0"/>
    </xf>
    <xf numFmtId="0" fontId="8" fillId="5" borderId="7" xfId="0" applyFont="1" applyFill="1" applyBorder="1" applyAlignment="1" applyProtection="1">
      <alignment horizontal="center" vertical="center"/>
      <protection locked="0"/>
    </xf>
    <xf numFmtId="0" fontId="8" fillId="5" borderId="5" xfId="0" applyFont="1" applyFill="1" applyBorder="1" applyAlignment="1" applyProtection="1">
      <alignment horizontal="center" vertical="center"/>
      <protection locked="0"/>
    </xf>
    <xf numFmtId="0" fontId="8" fillId="5" borderId="4" xfId="0" applyFont="1" applyFill="1" applyBorder="1" applyAlignment="1" applyProtection="1">
      <alignment horizontal="center" vertical="center"/>
      <protection locked="0"/>
    </xf>
    <xf numFmtId="0" fontId="8" fillId="5" borderId="8" xfId="0" applyFont="1" applyFill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 applyProtection="1">
      <alignment horizontal="center" vertical="center"/>
      <protection locked="0"/>
    </xf>
    <xf numFmtId="0" fontId="8" fillId="5" borderId="6" xfId="0" applyFont="1" applyFill="1" applyBorder="1" applyAlignment="1" applyProtection="1">
      <alignment horizontal="center" vertical="center"/>
      <protection locked="0"/>
    </xf>
    <xf numFmtId="0" fontId="8" fillId="0" borderId="29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30" xfId="0" applyFont="1" applyBorder="1" applyAlignment="1" applyProtection="1">
      <alignment horizontal="center" vertical="center"/>
    </xf>
    <xf numFmtId="0" fontId="8" fillId="5" borderId="8" xfId="0" applyFont="1" applyFill="1" applyBorder="1" applyAlignment="1" applyProtection="1">
      <alignment horizontal="center" vertical="center"/>
    </xf>
    <xf numFmtId="0" fontId="8" fillId="5" borderId="11" xfId="0" applyFont="1" applyFill="1" applyBorder="1" applyAlignment="1" applyProtection="1">
      <alignment horizontal="center" vertical="center"/>
    </xf>
    <xf numFmtId="0" fontId="8" fillId="5" borderId="6" xfId="0" applyFont="1" applyFill="1" applyBorder="1" applyAlignment="1" applyProtection="1">
      <alignment horizontal="center" vertical="center"/>
    </xf>
    <xf numFmtId="0" fontId="8" fillId="5" borderId="7" xfId="0" applyFont="1" applyFill="1" applyBorder="1" applyAlignment="1" applyProtection="1">
      <alignment horizontal="center" vertical="center"/>
    </xf>
    <xf numFmtId="0" fontId="8" fillId="5" borderId="2" xfId="0" applyFont="1" applyFill="1" applyBorder="1" applyAlignment="1" applyProtection="1">
      <alignment horizontal="center" vertical="center"/>
    </xf>
    <xf numFmtId="0" fontId="8" fillId="5" borderId="5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8" fillId="3" borderId="8" xfId="0" applyNumberFormat="1" applyFont="1" applyFill="1" applyBorder="1" applyAlignment="1" applyProtection="1">
      <alignment horizontal="center" vertical="center"/>
    </xf>
    <xf numFmtId="0" fontId="8" fillId="3" borderId="5" xfId="0" applyNumberFormat="1" applyFont="1" applyFill="1" applyBorder="1" applyAlignment="1" applyProtection="1">
      <alignment horizontal="center" vertical="center"/>
    </xf>
    <xf numFmtId="0" fontId="8" fillId="3" borderId="2" xfId="0" applyNumberFormat="1" applyFont="1" applyFill="1" applyBorder="1" applyAlignment="1" applyProtection="1">
      <alignment horizontal="center" vertical="center"/>
    </xf>
    <xf numFmtId="0" fontId="8" fillId="3" borderId="7" xfId="0" applyNumberFormat="1" applyFont="1" applyFill="1" applyBorder="1" applyAlignment="1" applyProtection="1">
      <alignment horizontal="center" vertical="center"/>
    </xf>
    <xf numFmtId="0" fontId="8" fillId="3" borderId="6" xfId="0" applyNumberFormat="1" applyFont="1" applyFill="1" applyBorder="1" applyAlignment="1" applyProtection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0" fontId="8" fillId="5" borderId="14" xfId="0" applyFont="1" applyFill="1" applyBorder="1" applyAlignment="1" applyProtection="1">
      <alignment horizontal="center" vertical="center"/>
      <protection locked="0"/>
    </xf>
    <xf numFmtId="0" fontId="8" fillId="5" borderId="13" xfId="0" applyFont="1" applyFill="1" applyBorder="1" applyAlignment="1" applyProtection="1">
      <alignment horizontal="center" vertical="center"/>
      <protection locked="0"/>
    </xf>
    <xf numFmtId="0" fontId="8" fillId="5" borderId="10" xfId="0" applyFont="1" applyFill="1" applyBorder="1" applyAlignment="1" applyProtection="1">
      <alignment horizontal="center" vertical="center"/>
      <protection locked="0"/>
    </xf>
    <xf numFmtId="0" fontId="8" fillId="3" borderId="13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14" fontId="8" fillId="4" borderId="2" xfId="0" applyNumberFormat="1" applyFont="1" applyFill="1" applyBorder="1" applyAlignment="1">
      <alignment horizontal="center" vertical="center"/>
    </xf>
    <xf numFmtId="0" fontId="8" fillId="5" borderId="9" xfId="0" applyFont="1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14" fontId="8" fillId="5" borderId="4" xfId="0" applyNumberFormat="1" applyFont="1" applyFill="1" applyBorder="1" applyAlignment="1" applyProtection="1">
      <alignment horizontal="center" vertical="center"/>
      <protection locked="0"/>
    </xf>
    <xf numFmtId="0" fontId="8" fillId="5" borderId="15" xfId="0" applyFont="1" applyFill="1" applyBorder="1" applyAlignment="1" applyProtection="1">
      <alignment horizontal="center" vertical="center"/>
      <protection locked="0"/>
    </xf>
    <xf numFmtId="3" fontId="8" fillId="5" borderId="6" xfId="0" applyNumberFormat="1" applyFont="1" applyFill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>
      <alignment horizontal="center" vertical="center"/>
    </xf>
    <xf numFmtId="14" fontId="8" fillId="5" borderId="4" xfId="0" applyNumberFormat="1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3" fontId="8" fillId="5" borderId="6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79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42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8" fillId="2" borderId="44" xfId="0" applyFont="1" applyFill="1" applyBorder="1" applyAlignment="1">
      <alignment horizontal="center" vertical="center"/>
    </xf>
    <xf numFmtId="0" fontId="8" fillId="5" borderId="40" xfId="0" applyFont="1" applyFill="1" applyBorder="1" applyAlignment="1" applyProtection="1">
      <alignment horizontal="center" vertical="center"/>
      <protection locked="0"/>
    </xf>
    <xf numFmtId="0" fontId="8" fillId="5" borderId="39" xfId="0" applyFont="1" applyFill="1" applyBorder="1" applyAlignment="1" applyProtection="1">
      <alignment horizontal="center" vertical="center"/>
      <protection locked="0"/>
    </xf>
    <xf numFmtId="0" fontId="8" fillId="5" borderId="33" xfId="0" applyFont="1" applyFill="1" applyBorder="1" applyAlignment="1" applyProtection="1">
      <alignment horizontal="center" vertical="center"/>
      <protection locked="0"/>
    </xf>
    <xf numFmtId="0" fontId="8" fillId="3" borderId="33" xfId="0" applyFont="1" applyFill="1" applyBorder="1" applyAlignment="1">
      <alignment horizontal="center" vertical="center"/>
    </xf>
    <xf numFmtId="0" fontId="8" fillId="3" borderId="35" xfId="0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3" borderId="34" xfId="0" applyFont="1" applyFill="1" applyBorder="1" applyAlignment="1">
      <alignment horizontal="center" vertical="center"/>
    </xf>
    <xf numFmtId="0" fontId="8" fillId="3" borderId="37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8" fillId="3" borderId="38" xfId="0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/>
    </xf>
    <xf numFmtId="177" fontId="8" fillId="2" borderId="1" xfId="0" applyNumberFormat="1" applyFont="1" applyFill="1" applyBorder="1" applyAlignment="1">
      <alignment horizontal="center" vertical="center"/>
    </xf>
    <xf numFmtId="178" fontId="8" fillId="2" borderId="1" xfId="0" applyNumberFormat="1" applyFont="1" applyFill="1" applyBorder="1" applyAlignment="1">
      <alignment horizontal="center" vertical="center"/>
    </xf>
    <xf numFmtId="14" fontId="8" fillId="5" borderId="1" xfId="0" applyNumberFormat="1" applyFont="1" applyFill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/>
      <protection locked="0"/>
    </xf>
    <xf numFmtId="0" fontId="8" fillId="2" borderId="12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14" fontId="8" fillId="5" borderId="2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0" borderId="0" xfId="2">
      <alignment vertical="center"/>
    </xf>
    <xf numFmtId="0" fontId="8" fillId="3" borderId="2" xfId="2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/>
    </xf>
    <xf numFmtId="0" fontId="8" fillId="2" borderId="2" xfId="2" applyFont="1" applyFill="1" applyBorder="1" applyAlignment="1">
      <alignment vertical="center"/>
    </xf>
    <xf numFmtId="0" fontId="8" fillId="2" borderId="2" xfId="1" applyFont="1" applyFill="1" applyBorder="1" applyAlignment="1">
      <alignment horizontal="center" vertical="center"/>
    </xf>
    <xf numFmtId="0" fontId="8" fillId="0" borderId="0" xfId="1" applyFo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5" borderId="44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2" borderId="20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3" borderId="32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2" borderId="51" xfId="0" applyFont="1" applyFill="1" applyBorder="1" applyAlignment="1">
      <alignment horizontal="center" vertical="center"/>
    </xf>
    <xf numFmtId="0" fontId="8" fillId="3" borderId="44" xfId="0" applyFont="1" applyFill="1" applyBorder="1" applyAlignment="1">
      <alignment horizontal="center" vertical="center"/>
    </xf>
    <xf numFmtId="0" fontId="8" fillId="2" borderId="52" xfId="0" applyFont="1" applyFill="1" applyBorder="1" applyAlignment="1">
      <alignment horizontal="center" vertical="center"/>
    </xf>
    <xf numFmtId="0" fontId="8" fillId="2" borderId="53" xfId="0" applyFont="1" applyFill="1" applyBorder="1" applyAlignment="1">
      <alignment horizontal="center" vertical="center"/>
    </xf>
    <xf numFmtId="0" fontId="8" fillId="5" borderId="2" xfId="2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180" fontId="8" fillId="3" borderId="49" xfId="0" applyNumberFormat="1" applyFont="1" applyFill="1" applyBorder="1" applyAlignment="1">
      <alignment horizontal="center" vertical="center"/>
    </xf>
    <xf numFmtId="179" fontId="8" fillId="3" borderId="48" xfId="0" applyNumberFormat="1" applyFont="1" applyFill="1" applyBorder="1" applyAlignment="1">
      <alignment horizontal="center" vertical="center"/>
    </xf>
    <xf numFmtId="0" fontId="8" fillId="0" borderId="0" xfId="2" applyFont="1">
      <alignment vertical="center"/>
    </xf>
    <xf numFmtId="0" fontId="8" fillId="0" borderId="0" xfId="2" applyNumberFormat="1" applyFont="1">
      <alignment vertical="center"/>
    </xf>
    <xf numFmtId="0" fontId="8" fillId="0" borderId="2" xfId="2" applyFont="1" applyBorder="1">
      <alignment vertical="center"/>
    </xf>
    <xf numFmtId="14" fontId="8" fillId="0" borderId="0" xfId="1" applyNumberFormat="1" applyFont="1">
      <alignment vertical="center"/>
    </xf>
    <xf numFmtId="14" fontId="8" fillId="3" borderId="2" xfId="1" applyNumberFormat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8" fillId="0" borderId="0" xfId="2" applyFont="1" applyBorder="1">
      <alignment vertical="center"/>
    </xf>
    <xf numFmtId="181" fontId="8" fillId="3" borderId="50" xfId="0" applyNumberFormat="1" applyFont="1" applyFill="1" applyBorder="1" applyAlignment="1">
      <alignment horizontal="center" vertical="center"/>
    </xf>
    <xf numFmtId="181" fontId="8" fillId="3" borderId="43" xfId="0" applyNumberFormat="1" applyFont="1" applyFill="1" applyBorder="1" applyAlignment="1">
      <alignment horizontal="center" vertical="center"/>
    </xf>
    <xf numFmtId="181" fontId="8" fillId="3" borderId="8" xfId="0" applyNumberFormat="1" applyFont="1" applyFill="1" applyBorder="1" applyAlignment="1">
      <alignment horizontal="center" vertical="center"/>
    </xf>
    <xf numFmtId="181" fontId="8" fillId="3" borderId="44" xfId="0" applyNumberFormat="1" applyFont="1" applyFill="1" applyBorder="1" applyAlignment="1">
      <alignment horizontal="center" vertical="center"/>
    </xf>
    <xf numFmtId="0" fontId="8" fillId="5" borderId="2" xfId="2" applyFont="1" applyFill="1" applyBorder="1" applyAlignment="1" applyProtection="1">
      <alignment horizontal="center" vertical="center"/>
      <protection locked="0"/>
    </xf>
    <xf numFmtId="14" fontId="8" fillId="5" borderId="2" xfId="2" applyNumberFormat="1" applyFont="1" applyFill="1" applyBorder="1" applyAlignment="1" applyProtection="1">
      <alignment horizontal="center" vertical="center"/>
      <protection locked="0"/>
    </xf>
    <xf numFmtId="0" fontId="8" fillId="5" borderId="2" xfId="1" applyFont="1" applyFill="1" applyBorder="1" applyAlignment="1" applyProtection="1">
      <alignment horizontal="center" vertical="center"/>
      <protection locked="0"/>
    </xf>
    <xf numFmtId="180" fontId="8" fillId="3" borderId="54" xfId="0" applyNumberFormat="1" applyFont="1" applyFill="1" applyBorder="1" applyAlignment="1">
      <alignment horizontal="center" vertical="center"/>
    </xf>
    <xf numFmtId="180" fontId="8" fillId="3" borderId="11" xfId="0" applyNumberFormat="1" applyFont="1" applyFill="1" applyBorder="1" applyAlignment="1">
      <alignment horizontal="center" vertical="center"/>
    </xf>
    <xf numFmtId="180" fontId="8" fillId="3" borderId="55" xfId="0" applyNumberFormat="1" applyFont="1" applyFill="1" applyBorder="1" applyAlignment="1">
      <alignment horizontal="center" vertical="center"/>
    </xf>
    <xf numFmtId="0" fontId="8" fillId="3" borderId="56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179" fontId="8" fillId="3" borderId="43" xfId="0" applyNumberFormat="1" applyFont="1" applyFill="1" applyBorder="1" applyAlignment="1">
      <alignment horizontal="center" vertical="center"/>
    </xf>
    <xf numFmtId="179" fontId="8" fillId="3" borderId="8" xfId="0" applyNumberFormat="1" applyFont="1" applyFill="1" applyBorder="1" applyAlignment="1">
      <alignment horizontal="center" vertical="center"/>
    </xf>
    <xf numFmtId="179" fontId="8" fillId="3" borderId="44" xfId="0" applyNumberFormat="1" applyFont="1" applyFill="1" applyBorder="1" applyAlignment="1">
      <alignment horizontal="center" vertical="center"/>
    </xf>
    <xf numFmtId="179" fontId="8" fillId="3" borderId="14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4" fontId="11" fillId="5" borderId="2" xfId="0" applyNumberFormat="1" applyFont="1" applyFill="1" applyBorder="1" applyAlignment="1" applyProtection="1">
      <alignment horizontal="center" vertical="center" shrinkToFit="1"/>
      <protection locked="0"/>
    </xf>
    <xf numFmtId="14" fontId="0" fillId="5" borderId="2" xfId="0" applyNumberFormat="1" applyFill="1" applyBorder="1" applyAlignment="1" applyProtection="1">
      <alignment horizontal="center" vertical="center" shrinkToFit="1"/>
      <protection locked="0"/>
    </xf>
    <xf numFmtId="0" fontId="0" fillId="5" borderId="2" xfId="0" applyFill="1" applyBorder="1" applyAlignment="1" applyProtection="1">
      <alignment horizontal="center" vertical="center" shrinkToFit="1"/>
      <protection locked="0"/>
    </xf>
    <xf numFmtId="9" fontId="0" fillId="5" borderId="4" xfId="4" applyFont="1" applyFill="1" applyBorder="1" applyAlignment="1" applyProtection="1">
      <alignment horizontal="center" vertical="center" shrinkToFit="1"/>
      <protection locked="0"/>
    </xf>
    <xf numFmtId="0" fontId="8" fillId="3" borderId="5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3" borderId="57" xfId="0" applyFont="1" applyFill="1" applyBorder="1" applyAlignment="1">
      <alignment horizontal="center" vertical="center"/>
    </xf>
    <xf numFmtId="0" fontId="8" fillId="3" borderId="60" xfId="0" applyFont="1" applyFill="1" applyBorder="1" applyAlignment="1">
      <alignment horizontal="center" vertical="center"/>
    </xf>
    <xf numFmtId="0" fontId="0" fillId="5" borderId="2" xfId="2" applyFont="1" applyFill="1" applyBorder="1" applyAlignment="1" applyProtection="1">
      <alignment horizontal="center" vertical="center"/>
      <protection locked="0"/>
    </xf>
    <xf numFmtId="14" fontId="0" fillId="5" borderId="2" xfId="2" applyNumberFormat="1" applyFont="1" applyFill="1" applyBorder="1" applyAlignment="1" applyProtection="1">
      <alignment horizontal="center" vertical="center"/>
      <protection locked="0"/>
    </xf>
    <xf numFmtId="0" fontId="0" fillId="5" borderId="2" xfId="1" applyFont="1" applyFill="1" applyBorder="1" applyAlignment="1" applyProtection="1">
      <alignment horizontal="center" vertical="center"/>
      <protection locked="0"/>
    </xf>
    <xf numFmtId="14" fontId="0" fillId="5" borderId="2" xfId="1" applyNumberFormat="1" applyFont="1" applyFill="1" applyBorder="1" applyAlignment="1" applyProtection="1">
      <alignment horizontal="center" vertical="center"/>
      <protection locked="0"/>
    </xf>
    <xf numFmtId="0" fontId="0" fillId="5" borderId="2" xfId="1" applyFont="1" applyFill="1" applyBorder="1" applyAlignment="1" applyProtection="1">
      <alignment horizontal="center" vertical="center" wrapText="1"/>
      <protection locked="0"/>
    </xf>
    <xf numFmtId="0" fontId="0" fillId="5" borderId="2" xfId="2" applyFont="1" applyFill="1" applyBorder="1" applyAlignment="1" applyProtection="1">
      <alignment horizontal="center" vertical="center" wrapText="1"/>
      <protection locked="0"/>
    </xf>
    <xf numFmtId="0" fontId="0" fillId="5" borderId="3" xfId="0" applyFont="1" applyFill="1" applyBorder="1" applyAlignment="1" applyProtection="1">
      <alignment horizontal="center" vertical="center"/>
      <protection locked="0"/>
    </xf>
    <xf numFmtId="14" fontId="0" fillId="5" borderId="3" xfId="0" applyNumberFormat="1" applyFont="1" applyFill="1" applyBorder="1" applyAlignment="1" applyProtection="1">
      <alignment horizontal="center" vertical="center"/>
      <protection locked="0"/>
    </xf>
    <xf numFmtId="0" fontId="0" fillId="5" borderId="14" xfId="0" applyFont="1" applyFill="1" applyBorder="1" applyAlignment="1" applyProtection="1">
      <alignment horizontal="center" vertical="center"/>
      <protection locked="0"/>
    </xf>
    <xf numFmtId="0" fontId="0" fillId="5" borderId="9" xfId="0" applyFont="1" applyFill="1" applyBorder="1" applyAlignment="1" applyProtection="1">
      <alignment horizontal="center" vertical="center"/>
      <protection locked="0"/>
    </xf>
    <xf numFmtId="0" fontId="0" fillId="5" borderId="12" xfId="0" applyFont="1" applyFill="1" applyBorder="1" applyAlignment="1" applyProtection="1">
      <alignment horizontal="center" vertical="center"/>
      <protection locked="0"/>
    </xf>
    <xf numFmtId="0" fontId="0" fillId="5" borderId="10" xfId="0" applyFont="1" applyFill="1" applyBorder="1" applyAlignment="1" applyProtection="1">
      <alignment horizontal="center" vertical="center"/>
      <protection locked="0"/>
    </xf>
    <xf numFmtId="0" fontId="0" fillId="5" borderId="13" xfId="0" applyFont="1" applyFill="1" applyBorder="1" applyAlignment="1" applyProtection="1">
      <alignment horizontal="center" vertical="center"/>
      <protection locked="0"/>
    </xf>
    <xf numFmtId="0" fontId="0" fillId="5" borderId="11" xfId="0" applyFont="1" applyFill="1" applyBorder="1" applyAlignment="1" applyProtection="1">
      <alignment horizontal="center" vertical="center"/>
      <protection locked="0"/>
    </xf>
    <xf numFmtId="0" fontId="0" fillId="5" borderId="8" xfId="0" applyFont="1" applyFill="1" applyBorder="1" applyAlignment="1" applyProtection="1">
      <alignment horizontal="center" vertical="center"/>
      <protection locked="0"/>
    </xf>
    <xf numFmtId="14" fontId="0" fillId="5" borderId="4" xfId="0" applyNumberFormat="1" applyFont="1" applyFill="1" applyBorder="1" applyAlignment="1" applyProtection="1">
      <alignment horizontal="center" vertical="center"/>
      <protection locked="0"/>
    </xf>
    <xf numFmtId="0" fontId="0" fillId="5" borderId="15" xfId="0" applyFont="1" applyFill="1" applyBorder="1" applyAlignment="1" applyProtection="1">
      <alignment horizontal="center" vertical="center"/>
      <protection locked="0"/>
    </xf>
    <xf numFmtId="0" fontId="0" fillId="5" borderId="2" xfId="0" applyFont="1" applyFill="1" applyBorder="1" applyAlignment="1" applyProtection="1">
      <alignment horizontal="center" vertical="center"/>
      <protection locked="0"/>
    </xf>
    <xf numFmtId="0" fontId="0" fillId="5" borderId="4" xfId="0" applyFont="1" applyFill="1" applyBorder="1" applyAlignment="1" applyProtection="1">
      <alignment horizontal="center" vertical="center"/>
      <protection locked="0"/>
    </xf>
    <xf numFmtId="3" fontId="0" fillId="5" borderId="6" xfId="0" applyNumberFormat="1" applyFont="1" applyFill="1" applyBorder="1" applyAlignment="1" applyProtection="1">
      <alignment horizontal="center" vertical="center"/>
      <protection locked="0"/>
    </xf>
    <xf numFmtId="0" fontId="0" fillId="5" borderId="7" xfId="0" applyFont="1" applyFill="1" applyBorder="1" applyAlignment="1" applyProtection="1">
      <alignment horizontal="center" vertical="center"/>
      <protection locked="0"/>
    </xf>
    <xf numFmtId="14" fontId="0" fillId="5" borderId="14" xfId="0" applyNumberFormat="1" applyFont="1" applyFill="1" applyBorder="1" applyAlignment="1" applyProtection="1">
      <alignment horizontal="center" vertical="center"/>
      <protection locked="0"/>
    </xf>
    <xf numFmtId="0" fontId="0" fillId="5" borderId="5" xfId="0" applyFont="1" applyFill="1" applyBorder="1" applyAlignment="1" applyProtection="1">
      <alignment horizontal="center" vertical="center"/>
      <protection locked="0"/>
    </xf>
    <xf numFmtId="14" fontId="0" fillId="5" borderId="8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14" fontId="0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0" fillId="5" borderId="2" xfId="0" applyFont="1" applyFill="1" applyBorder="1" applyAlignment="1" applyProtection="1">
      <alignment horizontal="center" vertical="center" shrinkToFit="1"/>
      <protection locked="0"/>
    </xf>
    <xf numFmtId="14" fontId="0" fillId="5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6" xfId="0" applyFont="1" applyFill="1" applyBorder="1" applyAlignment="1" applyProtection="1">
      <alignment horizontal="center" vertical="center"/>
      <protection locked="0"/>
    </xf>
    <xf numFmtId="14" fontId="0" fillId="5" borderId="1" xfId="0" applyNumberFormat="1" applyFont="1" applyFill="1" applyBorder="1" applyAlignment="1" applyProtection="1">
      <alignment horizontal="center" vertical="center"/>
      <protection locked="0"/>
    </xf>
    <xf numFmtId="0" fontId="0" fillId="5" borderId="1" xfId="0" applyFont="1" applyFill="1" applyBorder="1" applyAlignment="1" applyProtection="1">
      <alignment horizontal="center" vertical="center"/>
      <protection locked="0"/>
    </xf>
    <xf numFmtId="0" fontId="0" fillId="5" borderId="14" xfId="0" applyNumberFormat="1" applyFont="1" applyFill="1" applyBorder="1" applyAlignment="1" applyProtection="1">
      <alignment horizontal="center" vertical="center"/>
      <protection locked="0"/>
    </xf>
    <xf numFmtId="14" fontId="0" fillId="5" borderId="6" xfId="0" applyNumberFormat="1" applyFont="1" applyFill="1" applyBorder="1" applyAlignment="1" applyProtection="1">
      <alignment horizontal="center" vertical="center"/>
      <protection locked="0"/>
    </xf>
    <xf numFmtId="14" fontId="0" fillId="5" borderId="7" xfId="0" applyNumberFormat="1" applyFont="1" applyFill="1" applyBorder="1" applyAlignment="1" applyProtection="1">
      <alignment horizontal="center" vertical="center"/>
      <protection locked="0"/>
    </xf>
    <xf numFmtId="0" fontId="0" fillId="5" borderId="3" xfId="0" applyNumberFormat="1" applyFont="1" applyFill="1" applyBorder="1" applyAlignment="1" applyProtection="1">
      <alignment horizontal="center" vertical="center"/>
      <protection locked="0"/>
    </xf>
    <xf numFmtId="0" fontId="0" fillId="5" borderId="10" xfId="0" applyNumberFormat="1" applyFont="1" applyFill="1" applyBorder="1" applyAlignment="1" applyProtection="1">
      <alignment horizontal="center" vertical="center"/>
      <protection locked="0"/>
    </xf>
    <xf numFmtId="14" fontId="0" fillId="5" borderId="18" xfId="0" applyNumberFormat="1" applyFont="1" applyFill="1" applyBorder="1" applyAlignment="1" applyProtection="1">
      <alignment horizontal="center" vertical="center"/>
      <protection locked="0"/>
    </xf>
    <xf numFmtId="0" fontId="0" fillId="5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7" xfId="0" applyNumberFormat="1" applyFont="1" applyFill="1" applyBorder="1" applyAlignment="1" applyProtection="1">
      <alignment horizontal="center" vertical="center"/>
      <protection locked="0"/>
    </xf>
    <xf numFmtId="0" fontId="0" fillId="5" borderId="44" xfId="0" applyFont="1" applyFill="1" applyBorder="1" applyAlignment="1" applyProtection="1">
      <alignment horizontal="center" vertical="center"/>
      <protection locked="0"/>
    </xf>
    <xf numFmtId="0" fontId="0" fillId="5" borderId="32" xfId="0" applyFont="1" applyFill="1" applyBorder="1" applyAlignment="1" applyProtection="1">
      <alignment horizontal="center" vertical="center"/>
      <protection locked="0"/>
    </xf>
    <xf numFmtId="0" fontId="0" fillId="5" borderId="43" xfId="0" applyFont="1" applyFill="1" applyBorder="1" applyAlignment="1" applyProtection="1">
      <alignment horizontal="center" vertical="center"/>
      <protection locked="0"/>
    </xf>
    <xf numFmtId="0" fontId="0" fillId="5" borderId="33" xfId="0" applyFont="1" applyFill="1" applyBorder="1" applyAlignment="1" applyProtection="1">
      <alignment horizontal="center" vertical="center"/>
      <protection locked="0"/>
    </xf>
    <xf numFmtId="0" fontId="0" fillId="5" borderId="39" xfId="0" applyFont="1" applyFill="1" applyBorder="1" applyAlignment="1" applyProtection="1">
      <alignment horizontal="center" vertical="center"/>
      <protection locked="0"/>
    </xf>
    <xf numFmtId="0" fontId="3" fillId="5" borderId="4" xfId="9" applyNumberFormat="1" applyFont="1" applyFill="1" applyBorder="1" applyAlignment="1" applyProtection="1">
      <alignment horizontal="center" vertical="center" shrinkToFit="1"/>
      <protection locked="0"/>
    </xf>
    <xf numFmtId="0" fontId="8" fillId="5" borderId="2" xfId="0" applyFont="1" applyFill="1" applyBorder="1" applyAlignment="1" applyProtection="1">
      <alignment horizontal="center" vertical="center" shrinkToFit="1"/>
      <protection locked="0"/>
    </xf>
    <xf numFmtId="0" fontId="8" fillId="5" borderId="8" xfId="0" applyFont="1" applyFill="1" applyBorder="1" applyAlignment="1" applyProtection="1">
      <alignment horizontal="center" vertical="center" shrinkToFit="1"/>
      <protection locked="0"/>
    </xf>
    <xf numFmtId="182" fontId="0" fillId="5" borderId="8" xfId="0" applyNumberFormat="1" applyFill="1" applyBorder="1" applyAlignment="1" applyProtection="1">
      <alignment horizontal="center" vertical="center" shrinkToFit="1"/>
      <protection locked="0"/>
    </xf>
    <xf numFmtId="0" fontId="0" fillId="5" borderId="8" xfId="0" applyFill="1" applyBorder="1" applyAlignment="1" applyProtection="1">
      <alignment horizontal="center" vertical="center" shrinkToFit="1"/>
      <protection locked="0"/>
    </xf>
    <xf numFmtId="0" fontId="3" fillId="5" borderId="8" xfId="8" applyFill="1" applyBorder="1" applyAlignment="1" applyProtection="1">
      <alignment horizontal="center" vertical="center" shrinkToFit="1"/>
      <protection locked="0"/>
    </xf>
    <xf numFmtId="182" fontId="3" fillId="5" borderId="8" xfId="8" applyNumberFormat="1" applyFill="1" applyBorder="1" applyAlignment="1" applyProtection="1">
      <alignment horizontal="center" vertical="center" shrinkToFit="1"/>
      <protection locked="0"/>
    </xf>
    <xf numFmtId="0" fontId="12" fillId="5" borderId="8" xfId="8" applyFont="1" applyFill="1" applyBorder="1" applyAlignment="1" applyProtection="1">
      <alignment horizontal="center" vertical="center" shrinkToFit="1"/>
      <protection locked="0"/>
    </xf>
    <xf numFmtId="0" fontId="12" fillId="5" borderId="8" xfId="10" applyFont="1" applyFill="1" applyBorder="1" applyAlignment="1" applyProtection="1">
      <alignment horizontal="center" vertical="center" shrinkToFit="1"/>
      <protection locked="0"/>
    </xf>
    <xf numFmtId="14" fontId="0" fillId="5" borderId="11" xfId="0" applyNumberFormat="1" applyFill="1" applyBorder="1" applyAlignment="1" applyProtection="1">
      <alignment horizontal="center" vertical="center" shrinkToFit="1"/>
      <protection locked="0"/>
    </xf>
    <xf numFmtId="0" fontId="0" fillId="5" borderId="11" xfId="0" applyFill="1" applyBorder="1" applyAlignment="1" applyProtection="1">
      <alignment horizontal="center" vertical="center" shrinkToFit="1"/>
      <protection locked="0"/>
    </xf>
    <xf numFmtId="14" fontId="3" fillId="5" borderId="11" xfId="8" applyNumberFormat="1" applyFill="1" applyBorder="1" applyAlignment="1" applyProtection="1">
      <alignment horizontal="center" vertical="center" shrinkToFit="1"/>
      <protection locked="0"/>
    </xf>
    <xf numFmtId="0" fontId="12" fillId="5" borderId="11" xfId="8" applyFont="1" applyFill="1" applyBorder="1" applyAlignment="1" applyProtection="1">
      <alignment horizontal="center" vertical="center" shrinkToFit="1"/>
      <protection locked="0"/>
    </xf>
    <xf numFmtId="0" fontId="12" fillId="5" borderId="11" xfId="10" applyFont="1" applyFill="1" applyBorder="1" applyAlignment="1" applyProtection="1">
      <alignment horizontal="center" vertical="center" shrinkToFit="1"/>
      <protection locked="0"/>
    </xf>
    <xf numFmtId="14" fontId="0" fillId="5" borderId="6" xfId="0" applyNumberFormat="1" applyFill="1" applyBorder="1" applyAlignment="1" applyProtection="1">
      <alignment horizontal="center" vertical="center" shrinkToFit="1"/>
      <protection locked="0"/>
    </xf>
    <xf numFmtId="14" fontId="3" fillId="5" borderId="6" xfId="8" applyNumberFormat="1" applyFill="1" applyBorder="1" applyAlignment="1" applyProtection="1">
      <alignment horizontal="center" vertical="center" shrinkToFit="1"/>
      <protection locked="0"/>
    </xf>
    <xf numFmtId="14" fontId="12" fillId="5" borderId="6" xfId="8" applyNumberFormat="1" applyFont="1" applyFill="1" applyBorder="1" applyAlignment="1" applyProtection="1">
      <alignment horizontal="center" vertical="center" shrinkToFit="1"/>
      <protection locked="0"/>
    </xf>
    <xf numFmtId="14" fontId="12" fillId="5" borderId="6" xfId="10" applyNumberFormat="1" applyFont="1" applyFill="1" applyBorder="1" applyAlignment="1" applyProtection="1">
      <alignment horizontal="center" vertical="center" shrinkToFit="1"/>
      <protection locked="0"/>
    </xf>
    <xf numFmtId="14" fontId="8" fillId="5" borderId="6" xfId="0" applyNumberFormat="1" applyFont="1" applyFill="1" applyBorder="1" applyAlignment="1">
      <alignment horizontal="center" vertical="center"/>
    </xf>
    <xf numFmtId="14" fontId="0" fillId="5" borderId="4" xfId="0" applyNumberFormat="1" applyFill="1" applyBorder="1" applyAlignment="1" applyProtection="1">
      <alignment horizontal="center" vertical="center" shrinkToFit="1"/>
      <protection locked="0"/>
    </xf>
    <xf numFmtId="14" fontId="3" fillId="5" borderId="4" xfId="8" applyNumberFormat="1" applyFill="1" applyBorder="1" applyAlignment="1" applyProtection="1">
      <alignment horizontal="center" vertical="center" shrinkToFit="1"/>
      <protection locked="0"/>
    </xf>
    <xf numFmtId="14" fontId="12" fillId="5" borderId="4" xfId="8" applyNumberFormat="1" applyFont="1" applyFill="1" applyBorder="1" applyAlignment="1" applyProtection="1">
      <alignment horizontal="center" vertical="center" shrinkToFit="1"/>
      <protection locked="0"/>
    </xf>
    <xf numFmtId="14" fontId="12" fillId="5" borderId="4" xfId="10" applyNumberFormat="1" applyFont="1" applyFill="1" applyBorder="1" applyAlignment="1" applyProtection="1">
      <alignment horizontal="center" vertical="center" shrinkToFit="1"/>
      <protection locked="0"/>
    </xf>
    <xf numFmtId="0" fontId="0" fillId="5" borderId="6" xfId="0" applyFill="1" applyBorder="1" applyAlignment="1" applyProtection="1">
      <alignment horizontal="center" vertical="center" shrinkToFit="1"/>
      <protection locked="0"/>
    </xf>
    <xf numFmtId="0" fontId="3" fillId="5" borderId="6" xfId="8" applyFill="1" applyBorder="1" applyAlignment="1" applyProtection="1">
      <alignment horizontal="center" vertical="center" shrinkToFit="1"/>
      <protection locked="0"/>
    </xf>
    <xf numFmtId="3" fontId="12" fillId="5" borderId="6" xfId="8" applyNumberFormat="1" applyFont="1" applyFill="1" applyBorder="1" applyAlignment="1" applyProtection="1">
      <alignment horizontal="center" vertical="center" shrinkToFit="1"/>
      <protection locked="0"/>
    </xf>
    <xf numFmtId="3" fontId="12" fillId="5" borderId="6" xfId="10" applyNumberFormat="1" applyFont="1" applyFill="1" applyBorder="1" applyAlignment="1" applyProtection="1">
      <alignment horizontal="center" vertical="center" shrinkToFit="1"/>
      <protection locked="0"/>
    </xf>
    <xf numFmtId="41" fontId="0" fillId="5" borderId="6" xfId="3" applyFont="1" applyFill="1" applyBorder="1" applyAlignment="1" applyProtection="1">
      <alignment horizontal="center" vertical="center" shrinkToFit="1"/>
      <protection locked="0"/>
    </xf>
    <xf numFmtId="41" fontId="3" fillId="5" borderId="6" xfId="5" applyFont="1" applyFill="1" applyBorder="1" applyAlignment="1" applyProtection="1">
      <alignment horizontal="center" vertical="center" shrinkToFit="1"/>
      <protection locked="0"/>
    </xf>
    <xf numFmtId="0" fontId="0" fillId="5" borderId="6" xfId="1" applyFont="1" applyFill="1" applyBorder="1" applyAlignment="1" applyProtection="1">
      <alignment horizontal="center" vertical="center"/>
      <protection locked="0"/>
    </xf>
    <xf numFmtId="14" fontId="0" fillId="5" borderId="7" xfId="1" applyNumberFormat="1" applyFont="1" applyFill="1" applyBorder="1" applyAlignment="1" applyProtection="1">
      <alignment horizontal="center" vertical="center"/>
      <protection locked="0"/>
    </xf>
    <xf numFmtId="0" fontId="8" fillId="2" borderId="61" xfId="0" applyFont="1" applyFill="1" applyBorder="1" applyAlignment="1">
      <alignment horizontal="center" vertical="center"/>
    </xf>
    <xf numFmtId="14" fontId="8" fillId="2" borderId="9" xfId="0" applyNumberFormat="1" applyFont="1" applyFill="1" applyBorder="1" applyAlignment="1">
      <alignment horizontal="center" vertical="center"/>
    </xf>
    <xf numFmtId="14" fontId="8" fillId="2" borderId="12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3" fontId="8" fillId="2" borderId="9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5" borderId="62" xfId="0" applyFont="1" applyFill="1" applyBorder="1" applyAlignment="1" applyProtection="1">
      <alignment horizontal="center" vertical="center"/>
      <protection locked="0"/>
    </xf>
    <xf numFmtId="0" fontId="0" fillId="5" borderId="56" xfId="0" applyFont="1" applyFill="1" applyBorder="1" applyAlignment="1" applyProtection="1">
      <alignment horizontal="center" vertical="center"/>
      <protection locked="0"/>
    </xf>
    <xf numFmtId="0" fontId="0" fillId="5" borderId="40" xfId="0" applyFont="1" applyFill="1" applyBorder="1" applyAlignment="1" applyProtection="1">
      <alignment horizontal="center" vertical="center"/>
      <protection locked="0"/>
    </xf>
    <xf numFmtId="0" fontId="0" fillId="5" borderId="35" xfId="0" applyFont="1" applyFill="1" applyBorder="1" applyAlignment="1" applyProtection="1">
      <alignment horizontal="center" vertical="center"/>
      <protection locked="0"/>
    </xf>
    <xf numFmtId="14" fontId="8" fillId="5" borderId="6" xfId="0" applyNumberFormat="1" applyFont="1" applyFill="1" applyBorder="1" applyAlignment="1" applyProtection="1">
      <alignment horizontal="center" vertical="center"/>
    </xf>
    <xf numFmtId="14" fontId="8" fillId="5" borderId="7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>
      <alignment vertical="center"/>
    </xf>
    <xf numFmtId="14" fontId="8" fillId="0" borderId="0" xfId="0" applyNumberFormat="1" applyFont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14" fontId="8" fillId="0" borderId="2" xfId="0" applyNumberFormat="1" applyFont="1" applyBorder="1" applyAlignment="1" applyProtection="1">
      <alignment horizontal="center" vertical="center"/>
    </xf>
    <xf numFmtId="14" fontId="8" fillId="3" borderId="1" xfId="0" applyNumberFormat="1" applyFont="1" applyFill="1" applyBorder="1" applyAlignment="1">
      <alignment vertical="center"/>
    </xf>
    <xf numFmtId="14" fontId="8" fillId="2" borderId="1" xfId="0" applyNumberFormat="1" applyFont="1" applyFill="1" applyBorder="1" applyAlignment="1">
      <alignment horizontal="center" vertical="center"/>
    </xf>
    <xf numFmtId="14" fontId="8" fillId="5" borderId="2" xfId="0" applyNumberFormat="1" applyFont="1" applyFill="1" applyBorder="1" applyAlignment="1">
      <alignment horizontal="center" vertical="center"/>
    </xf>
    <xf numFmtId="3" fontId="0" fillId="5" borderId="2" xfId="2" applyNumberFormat="1" applyFont="1" applyFill="1" applyBorder="1" applyAlignment="1" applyProtection="1">
      <alignment horizontal="center" vertical="center"/>
      <protection locked="0"/>
    </xf>
    <xf numFmtId="0" fontId="0" fillId="5" borderId="24" xfId="0" applyFont="1" applyFill="1" applyBorder="1" applyAlignment="1" applyProtection="1">
      <alignment horizontal="center" vertical="center"/>
      <protection locked="0"/>
    </xf>
    <xf numFmtId="3" fontId="0" fillId="5" borderId="9" xfId="0" applyNumberFormat="1" applyFont="1" applyFill="1" applyBorder="1" applyAlignment="1" applyProtection="1">
      <alignment horizontal="center" vertical="center"/>
      <protection locked="0"/>
    </xf>
    <xf numFmtId="0" fontId="0" fillId="5" borderId="2" xfId="0" applyNumberFormat="1" applyFill="1" applyBorder="1" applyAlignment="1" applyProtection="1">
      <alignment horizontal="center" vertical="center" shrinkToFit="1"/>
      <protection locked="0"/>
    </xf>
    <xf numFmtId="0" fontId="14" fillId="5" borderId="2" xfId="2" applyFont="1" applyFill="1" applyBorder="1" applyAlignment="1" applyProtection="1">
      <alignment horizontal="center" vertical="center"/>
      <protection locked="0"/>
    </xf>
    <xf numFmtId="14" fontId="14" fillId="5" borderId="2" xfId="2" applyNumberFormat="1" applyFont="1" applyFill="1" applyBorder="1" applyAlignment="1" applyProtection="1">
      <alignment horizontal="center" vertical="center"/>
      <protection locked="0"/>
    </xf>
    <xf numFmtId="0" fontId="14" fillId="5" borderId="2" xfId="1" applyFont="1" applyFill="1" applyBorder="1" applyAlignment="1" applyProtection="1">
      <alignment horizontal="center" vertical="center"/>
      <protection locked="0"/>
    </xf>
    <xf numFmtId="0" fontId="0" fillId="5" borderId="2" xfId="0" applyFill="1" applyBorder="1" applyAlignment="1" applyProtection="1">
      <alignment vertical="center" shrinkToFit="1"/>
      <protection locked="0"/>
    </xf>
    <xf numFmtId="14" fontId="14" fillId="5" borderId="2" xfId="1" applyNumberFormat="1" applyFont="1" applyFill="1" applyBorder="1" applyAlignment="1" applyProtection="1">
      <alignment horizontal="center" vertical="center"/>
      <protection locked="0"/>
    </xf>
    <xf numFmtId="0" fontId="0" fillId="5" borderId="3" xfId="0" applyNumberFormat="1" applyFill="1" applyBorder="1" applyAlignment="1" applyProtection="1">
      <alignment horizontal="center" vertical="center" shrinkToFit="1"/>
      <protection locked="0"/>
    </xf>
    <xf numFmtId="14" fontId="0" fillId="5" borderId="3" xfId="0" applyNumberFormat="1" applyFill="1" applyBorder="1" applyAlignment="1" applyProtection="1">
      <alignment horizontal="center" vertical="center" shrinkToFit="1"/>
      <protection locked="0"/>
    </xf>
    <xf numFmtId="14" fontId="8" fillId="2" borderId="17" xfId="0" applyNumberFormat="1" applyFont="1" applyFill="1" applyBorder="1" applyAlignment="1" applyProtection="1">
      <alignment horizontal="center" vertical="center"/>
    </xf>
    <xf numFmtId="14" fontId="8" fillId="5" borderId="19" xfId="0" applyNumberFormat="1" applyFont="1" applyFill="1" applyBorder="1" applyAlignment="1" applyProtection="1">
      <alignment horizontal="center" vertical="center"/>
      <protection locked="0"/>
    </xf>
    <xf numFmtId="14" fontId="8" fillId="5" borderId="19" xfId="0" applyNumberFormat="1" applyFont="1" applyFill="1" applyBorder="1" applyAlignment="1" applyProtection="1">
      <alignment horizontal="center" vertical="center"/>
    </xf>
    <xf numFmtId="14" fontId="8" fillId="2" borderId="2" xfId="1" applyNumberFormat="1" applyFont="1" applyFill="1" applyBorder="1" applyAlignment="1">
      <alignment horizontal="center" vertical="center"/>
    </xf>
    <xf numFmtId="14" fontId="8" fillId="5" borderId="2" xfId="2" applyNumberFormat="1" applyFont="1" applyFill="1" applyBorder="1" applyAlignment="1">
      <alignment horizontal="center" vertical="center"/>
    </xf>
    <xf numFmtId="14" fontId="8" fillId="5" borderId="8" xfId="0" applyNumberFormat="1" applyFont="1" applyFill="1" applyBorder="1" applyAlignment="1" applyProtection="1">
      <alignment horizontal="center" vertical="center"/>
      <protection locked="0"/>
    </xf>
    <xf numFmtId="14" fontId="8" fillId="5" borderId="8" xfId="0" applyNumberFormat="1" applyFont="1" applyFill="1" applyBorder="1" applyAlignment="1">
      <alignment horizontal="center" vertical="center"/>
    </xf>
    <xf numFmtId="0" fontId="8" fillId="5" borderId="25" xfId="0" applyFont="1" applyFill="1" applyBorder="1" applyAlignment="1" applyProtection="1">
      <alignment horizontal="center" vertical="center"/>
      <protection locked="0"/>
    </xf>
    <xf numFmtId="0" fontId="8" fillId="5" borderId="46" xfId="0" applyFont="1" applyFill="1" applyBorder="1" applyAlignment="1" applyProtection="1">
      <alignment horizontal="center" vertical="center"/>
      <protection locked="0"/>
    </xf>
    <xf numFmtId="0" fontId="8" fillId="5" borderId="16" xfId="0" applyFont="1" applyFill="1" applyBorder="1" applyAlignment="1" applyProtection="1">
      <alignment horizontal="center" vertical="center"/>
      <protection locked="0"/>
    </xf>
    <xf numFmtId="0" fontId="8" fillId="5" borderId="61" xfId="0" applyNumberFormat="1" applyFont="1" applyFill="1" applyBorder="1" applyAlignment="1" applyProtection="1">
      <alignment horizontal="center" vertical="center"/>
      <protection locked="0"/>
    </xf>
    <xf numFmtId="14" fontId="8" fillId="5" borderId="9" xfId="0" applyNumberFormat="1" applyFont="1" applyFill="1" applyBorder="1" applyAlignment="1" applyProtection="1">
      <alignment horizontal="center" vertical="center"/>
      <protection locked="0"/>
    </xf>
    <xf numFmtId="14" fontId="8" fillId="5" borderId="10" xfId="0" applyNumberFormat="1" applyFont="1" applyFill="1" applyBorder="1" applyAlignment="1" applyProtection="1">
      <alignment horizontal="center" vertical="center"/>
      <protection locked="0"/>
    </xf>
    <xf numFmtId="0" fontId="15" fillId="5" borderId="13" xfId="1" applyFont="1" applyFill="1" applyBorder="1" applyAlignment="1" applyProtection="1">
      <alignment horizontal="center" vertical="center"/>
      <protection locked="0"/>
    </xf>
    <xf numFmtId="0" fontId="15" fillId="5" borderId="12" xfId="1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4" fontId="8" fillId="2" borderId="2" xfId="2" applyNumberFormat="1" applyFont="1" applyFill="1" applyBorder="1" applyAlignment="1">
      <alignment vertical="center"/>
    </xf>
    <xf numFmtId="14" fontId="8" fillId="2" borderId="2" xfId="2" applyNumberFormat="1" applyFont="1" applyFill="1" applyBorder="1" applyAlignment="1">
      <alignment horizontal="center" vertical="center"/>
    </xf>
    <xf numFmtId="0" fontId="8" fillId="5" borderId="0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16" xfId="0" applyNumberFormat="1" applyFont="1" applyFill="1" applyBorder="1" applyAlignment="1" applyProtection="1">
      <alignment horizontal="center" vertical="center"/>
    </xf>
    <xf numFmtId="0" fontId="8" fillId="2" borderId="17" xfId="0" applyNumberFormat="1" applyFont="1" applyFill="1" applyBorder="1" applyAlignment="1" applyProtection="1">
      <alignment horizontal="center" vertical="center"/>
    </xf>
    <xf numFmtId="0" fontId="8" fillId="5" borderId="12" xfId="0" applyFont="1" applyFill="1" applyBorder="1" applyAlignment="1" applyProtection="1">
      <alignment horizontal="center" vertical="center"/>
      <protection locked="0"/>
    </xf>
    <xf numFmtId="0" fontId="8" fillId="5" borderId="36" xfId="0" applyFont="1" applyFill="1" applyBorder="1" applyAlignment="1" applyProtection="1">
      <alignment horizontal="center" vertical="center"/>
      <protection locked="0"/>
    </xf>
    <xf numFmtId="0" fontId="8" fillId="5" borderId="61" xfId="0" applyFont="1" applyFill="1" applyBorder="1" applyAlignment="1" applyProtection="1">
      <alignment horizontal="center" vertical="center"/>
      <protection locked="0"/>
    </xf>
    <xf numFmtId="0" fontId="0" fillId="5" borderId="61" xfId="0" applyFont="1" applyFill="1" applyBorder="1" applyAlignment="1" applyProtection="1">
      <alignment horizontal="center" vertical="center"/>
      <protection locked="0"/>
    </xf>
    <xf numFmtId="41" fontId="11" fillId="5" borderId="7" xfId="5" applyNumberFormat="1" applyFont="1" applyFill="1" applyBorder="1" applyAlignment="1" applyProtection="1">
      <alignment horizontal="center" vertical="center" shrinkToFit="1"/>
      <protection locked="0"/>
    </xf>
    <xf numFmtId="41" fontId="2" fillId="5" borderId="7" xfId="5" applyNumberFormat="1" applyFont="1" applyFill="1" applyBorder="1" applyAlignment="1" applyProtection="1">
      <alignment horizontal="center" vertical="center" shrinkToFit="1"/>
      <protection locked="0"/>
    </xf>
    <xf numFmtId="41" fontId="2" fillId="5" borderId="7" xfId="7" applyNumberFormat="1" applyFont="1" applyFill="1" applyBorder="1" applyAlignment="1" applyProtection="1">
      <alignment horizontal="center" vertical="center" shrinkToFit="1"/>
      <protection locked="0"/>
    </xf>
    <xf numFmtId="0" fontId="11" fillId="5" borderId="11" xfId="0" applyFont="1" applyFill="1" applyBorder="1" applyAlignment="1" applyProtection="1">
      <alignment horizontal="center" vertical="center" wrapText="1" shrinkToFit="1"/>
      <protection locked="0"/>
    </xf>
    <xf numFmtId="0" fontId="2" fillId="5" borderId="11" xfId="0" applyFont="1" applyFill="1" applyBorder="1" applyAlignment="1" applyProtection="1">
      <alignment horizontal="center" vertical="center" shrinkToFit="1"/>
      <protection locked="0"/>
    </xf>
    <xf numFmtId="0" fontId="8" fillId="4" borderId="0" xfId="0" applyFont="1" applyFill="1" applyAlignment="1" applyProtection="1">
      <alignment horizontal="center" vertical="center"/>
    </xf>
    <xf numFmtId="0" fontId="8" fillId="2" borderId="47" xfId="0" applyFont="1" applyFill="1" applyBorder="1" applyAlignment="1" applyProtection="1">
      <alignment horizontal="center" vertical="center"/>
    </xf>
    <xf numFmtId="14" fontId="8" fillId="2" borderId="45" xfId="0" applyNumberFormat="1" applyFont="1" applyFill="1" applyBorder="1" applyAlignment="1" applyProtection="1">
      <alignment horizontal="center" vertical="center"/>
    </xf>
    <xf numFmtId="0" fontId="8" fillId="2" borderId="45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8" fillId="2" borderId="23" xfId="0" applyFont="1" applyFill="1" applyBorder="1" applyAlignment="1" applyProtection="1">
      <alignment horizontal="center" vertical="center"/>
    </xf>
    <xf numFmtId="0" fontId="8" fillId="2" borderId="25" xfId="0" applyFont="1" applyFill="1" applyBorder="1" applyAlignment="1" applyProtection="1">
      <alignment horizontal="center" vertical="center"/>
    </xf>
    <xf numFmtId="0" fontId="8" fillId="2" borderId="63" xfId="0" applyFont="1" applyFill="1" applyBorder="1" applyAlignment="1" applyProtection="1">
      <alignment horizontal="center" vertical="center"/>
    </xf>
    <xf numFmtId="0" fontId="8" fillId="3" borderId="25" xfId="0" applyFont="1" applyFill="1" applyBorder="1" applyAlignment="1" applyProtection="1">
      <alignment horizontal="center" vertical="center"/>
    </xf>
    <xf numFmtId="185" fontId="8" fillId="3" borderId="46" xfId="0" applyNumberFormat="1" applyFont="1" applyFill="1" applyBorder="1" applyAlignment="1" applyProtection="1">
      <alignment horizontal="center" vertical="center"/>
    </xf>
    <xf numFmtId="14" fontId="8" fillId="4" borderId="0" xfId="0" applyNumberFormat="1" applyFont="1" applyFill="1" applyAlignment="1" applyProtection="1">
      <alignment horizontal="center" vertical="center"/>
    </xf>
    <xf numFmtId="0" fontId="8" fillId="3" borderId="9" xfId="0" applyFont="1" applyFill="1" applyBorder="1" applyAlignment="1" applyProtection="1">
      <alignment horizontal="center" vertical="center"/>
    </xf>
    <xf numFmtId="185" fontId="8" fillId="3" borderId="10" xfId="0" applyNumberFormat="1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 applyProtection="1">
      <alignment horizontal="center" vertical="center"/>
    </xf>
    <xf numFmtId="14" fontId="8" fillId="4" borderId="2" xfId="0" applyNumberFormat="1" applyFont="1" applyFill="1" applyBorder="1" applyAlignment="1" applyProtection="1">
      <alignment horizontal="center" vertical="center"/>
    </xf>
    <xf numFmtId="0" fontId="8" fillId="4" borderId="2" xfId="0" quotePrefix="1" applyFont="1" applyFill="1" applyBorder="1" applyAlignment="1" applyProtection="1">
      <alignment horizontal="center" vertical="center"/>
    </xf>
    <xf numFmtId="14" fontId="8" fillId="5" borderId="2" xfId="0" applyNumberFormat="1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horizontal="center" vertical="center"/>
    </xf>
    <xf numFmtId="14" fontId="8" fillId="4" borderId="0" xfId="0" applyNumberFormat="1" applyFont="1" applyFill="1" applyBorder="1" applyAlignment="1" applyProtection="1">
      <alignment horizontal="center" vertical="center"/>
    </xf>
    <xf numFmtId="0" fontId="8" fillId="3" borderId="6" xfId="0" applyFont="1" applyFill="1" applyBorder="1" applyAlignment="1" applyProtection="1">
      <alignment horizontal="center" vertical="center"/>
    </xf>
    <xf numFmtId="185" fontId="8" fillId="3" borderId="7" xfId="0" applyNumberFormat="1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5" borderId="41" xfId="0" applyFont="1" applyFill="1" applyBorder="1" applyAlignment="1" applyProtection="1">
      <alignment horizontal="center" vertical="center"/>
      <protection locked="0"/>
    </xf>
    <xf numFmtId="0" fontId="8" fillId="5" borderId="2" xfId="1" applyFont="1" applyFill="1" applyBorder="1" applyAlignment="1" applyProtection="1">
      <alignment horizontal="center" vertical="center" wrapText="1"/>
      <protection locked="0"/>
    </xf>
    <xf numFmtId="0" fontId="8" fillId="5" borderId="2" xfId="2" applyFont="1" applyFill="1" applyBorder="1" applyAlignment="1" applyProtection="1">
      <alignment horizontal="center" vertical="center" wrapText="1"/>
      <protection locked="0"/>
    </xf>
    <xf numFmtId="182" fontId="8" fillId="5" borderId="8" xfId="0" applyNumberFormat="1" applyFont="1" applyFill="1" applyBorder="1" applyAlignment="1" applyProtection="1">
      <alignment horizontal="center" vertical="center" shrinkToFit="1"/>
      <protection locked="0"/>
    </xf>
    <xf numFmtId="0" fontId="8" fillId="5" borderId="24" xfId="0" applyFont="1" applyFill="1" applyBorder="1" applyAlignment="1" applyProtection="1">
      <alignment horizontal="center" vertical="center"/>
      <protection locked="0"/>
    </xf>
    <xf numFmtId="0" fontId="11" fillId="5" borderId="5" xfId="6" applyFont="1" applyFill="1" applyBorder="1" applyAlignment="1" applyProtection="1">
      <alignment horizontal="center" vertical="center" shrinkToFit="1"/>
      <protection locked="0"/>
    </xf>
    <xf numFmtId="0" fontId="0" fillId="5" borderId="18" xfId="0" applyFont="1" applyFill="1" applyBorder="1" applyAlignment="1" applyProtection="1">
      <alignment horizontal="center" vertical="center"/>
      <protection locked="0"/>
    </xf>
    <xf numFmtId="0" fontId="0" fillId="5" borderId="19" xfId="0" applyFont="1" applyFill="1" applyBorder="1" applyAlignment="1" applyProtection="1">
      <alignment horizontal="center" vertical="center"/>
      <protection locked="0"/>
    </xf>
    <xf numFmtId="0" fontId="3" fillId="5" borderId="5" xfId="0" applyFont="1" applyFill="1" applyBorder="1" applyAlignment="1" applyProtection="1">
      <alignment horizontal="center" vertical="center" shrinkToFit="1"/>
      <protection locked="0"/>
    </xf>
    <xf numFmtId="0" fontId="8" fillId="5" borderId="19" xfId="0" applyFont="1" applyFill="1" applyBorder="1" applyAlignment="1" applyProtection="1">
      <alignment horizontal="center" vertical="center"/>
      <protection locked="0"/>
    </xf>
    <xf numFmtId="0" fontId="8" fillId="5" borderId="19" xfId="0" applyFont="1" applyFill="1" applyBorder="1" applyAlignment="1">
      <alignment horizontal="center" vertical="center"/>
    </xf>
    <xf numFmtId="41" fontId="8" fillId="5" borderId="8" xfId="5" applyNumberFormat="1" applyFont="1" applyFill="1" applyBorder="1" applyAlignment="1" applyProtection="1">
      <alignment horizontal="center" vertical="center"/>
      <protection locked="0"/>
    </xf>
    <xf numFmtId="41" fontId="11" fillId="5" borderId="8" xfId="5" applyNumberFormat="1" applyFont="1" applyFill="1" applyBorder="1" applyAlignment="1" applyProtection="1">
      <alignment horizontal="center" vertical="center" shrinkToFit="1"/>
      <protection locked="0"/>
    </xf>
    <xf numFmtId="41" fontId="11" fillId="5" borderId="8" xfId="7" applyNumberFormat="1" applyFont="1" applyFill="1" applyBorder="1" applyAlignment="1" applyProtection="1">
      <alignment horizontal="center" vertical="center" shrinkToFit="1"/>
      <protection locked="0"/>
    </xf>
    <xf numFmtId="41" fontId="3" fillId="5" borderId="8" xfId="5" applyNumberFormat="1" applyFont="1" applyFill="1" applyBorder="1" applyAlignment="1" applyProtection="1">
      <alignment horizontal="center" vertical="center"/>
      <protection locked="0"/>
    </xf>
    <xf numFmtId="41" fontId="3" fillId="5" borderId="8" xfId="5" applyNumberFormat="1" applyFont="1" applyFill="1" applyBorder="1" applyAlignment="1" applyProtection="1">
      <alignment horizontal="center" vertical="center" shrinkToFit="1"/>
      <protection locked="0"/>
    </xf>
    <xf numFmtId="41" fontId="3" fillId="5" borderId="8" xfId="7" applyNumberFormat="1" applyFont="1" applyFill="1" applyBorder="1" applyAlignment="1" applyProtection="1">
      <alignment horizontal="center" vertical="center" shrinkToFit="1"/>
      <protection locked="0"/>
    </xf>
    <xf numFmtId="183" fontId="3" fillId="5" borderId="4" xfId="0" applyNumberFormat="1" applyFont="1" applyFill="1" applyBorder="1" applyAlignment="1" applyProtection="1">
      <alignment horizontal="center" vertical="center" shrinkToFit="1"/>
      <protection locked="0"/>
    </xf>
    <xf numFmtId="14" fontId="8" fillId="2" borderId="17" xfId="0" applyNumberFormat="1" applyFont="1" applyFill="1" applyBorder="1" applyAlignment="1">
      <alignment horizontal="center" vertical="center"/>
    </xf>
    <xf numFmtId="14" fontId="0" fillId="5" borderId="5" xfId="0" applyNumberFormat="1" applyFill="1" applyBorder="1" applyAlignment="1" applyProtection="1">
      <alignment horizontal="center" vertical="center"/>
      <protection locked="0"/>
    </xf>
    <xf numFmtId="14" fontId="11" fillId="5" borderId="5" xfId="0" applyNumberFormat="1" applyFont="1" applyFill="1" applyBorder="1" applyAlignment="1" applyProtection="1">
      <alignment horizontal="center" vertical="center" shrinkToFit="1"/>
      <protection locked="0"/>
    </xf>
    <xf numFmtId="14" fontId="11" fillId="5" borderId="5" xfId="6" applyNumberFormat="1" applyFont="1" applyFill="1" applyBorder="1" applyAlignment="1" applyProtection="1">
      <alignment horizontal="center" vertical="center" shrinkToFit="1"/>
      <protection locked="0"/>
    </xf>
    <xf numFmtId="14" fontId="0" fillId="5" borderId="19" xfId="0" applyNumberFormat="1" applyFont="1" applyFill="1" applyBorder="1" applyAlignment="1" applyProtection="1">
      <alignment horizontal="center" vertical="center"/>
      <protection locked="0"/>
    </xf>
    <xf numFmtId="14" fontId="4" fillId="5" borderId="5" xfId="0" applyNumberFormat="1" applyFont="1" applyFill="1" applyBorder="1" applyAlignment="1" applyProtection="1">
      <alignment horizontal="center" vertical="center" shrinkToFit="1"/>
      <protection locked="0"/>
    </xf>
    <xf numFmtId="14" fontId="3" fillId="5" borderId="5" xfId="8" applyNumberFormat="1" applyFill="1" applyBorder="1" applyAlignment="1" applyProtection="1">
      <alignment horizontal="center" vertical="center"/>
      <protection locked="0"/>
    </xf>
    <xf numFmtId="14" fontId="3" fillId="5" borderId="5" xfId="8" applyNumberFormat="1" applyFont="1" applyFill="1" applyBorder="1" applyAlignment="1" applyProtection="1">
      <alignment horizontal="center" vertical="center" shrinkToFit="1"/>
      <protection locked="0"/>
    </xf>
    <xf numFmtId="14" fontId="3" fillId="5" borderId="5" xfId="0" applyNumberFormat="1" applyFont="1" applyFill="1" applyBorder="1" applyAlignment="1" applyProtection="1">
      <alignment horizontal="center" vertical="center" shrinkToFit="1"/>
      <protection locked="0"/>
    </xf>
    <xf numFmtId="14" fontId="8" fillId="5" borderId="19" xfId="0" applyNumberFormat="1" applyFont="1" applyFill="1" applyBorder="1" applyAlignment="1">
      <alignment horizontal="center" vertical="center"/>
    </xf>
    <xf numFmtId="14" fontId="0" fillId="5" borderId="8" xfId="0" applyNumberFormat="1" applyFill="1" applyBorder="1" applyAlignment="1" applyProtection="1">
      <alignment horizontal="center" vertical="center"/>
      <protection locked="0"/>
    </xf>
    <xf numFmtId="14" fontId="11" fillId="5" borderId="8" xfId="0" applyNumberFormat="1" applyFont="1" applyFill="1" applyBorder="1" applyAlignment="1" applyProtection="1">
      <alignment horizontal="center" vertical="center" shrinkToFit="1"/>
      <protection locked="0"/>
    </xf>
    <xf numFmtId="14" fontId="11" fillId="5" borderId="8" xfId="6" applyNumberFormat="1" applyFont="1" applyFill="1" applyBorder="1" applyAlignment="1" applyProtection="1">
      <alignment horizontal="center" vertical="center" shrinkToFit="1"/>
      <protection locked="0"/>
    </xf>
    <xf numFmtId="14" fontId="3" fillId="5" borderId="8" xfId="8" applyNumberFormat="1" applyFill="1" applyBorder="1" applyAlignment="1" applyProtection="1">
      <alignment horizontal="center" vertical="center"/>
      <protection locked="0"/>
    </xf>
    <xf numFmtId="14" fontId="3" fillId="5" borderId="8" xfId="8" applyNumberFormat="1" applyFont="1" applyFill="1" applyBorder="1" applyAlignment="1" applyProtection="1">
      <alignment horizontal="center" vertical="center" shrinkToFit="1"/>
      <protection locked="0"/>
    </xf>
    <xf numFmtId="14" fontId="3" fillId="5" borderId="8" xfId="0" applyNumberFormat="1" applyFont="1" applyFill="1" applyBorder="1" applyAlignment="1" applyProtection="1">
      <alignment horizontal="center" vertical="center" shrinkToFit="1"/>
      <protection locked="0"/>
    </xf>
    <xf numFmtId="0" fontId="0" fillId="5" borderId="7" xfId="1" applyFont="1" applyFill="1" applyBorder="1" applyAlignment="1" applyProtection="1">
      <alignment horizontal="center" vertical="center"/>
      <protection locked="0"/>
    </xf>
    <xf numFmtId="0" fontId="14" fillId="5" borderId="6" xfId="1" applyFont="1" applyFill="1" applyBorder="1" applyAlignment="1" applyProtection="1">
      <alignment horizontal="center" vertical="center"/>
      <protection locked="0"/>
    </xf>
    <xf numFmtId="0" fontId="14" fillId="5" borderId="7" xfId="1" applyFont="1" applyFill="1" applyBorder="1" applyAlignment="1" applyProtection="1">
      <alignment horizontal="center" vertical="center"/>
      <protection locked="0"/>
    </xf>
    <xf numFmtId="0" fontId="8" fillId="5" borderId="6" xfId="1" applyFont="1" applyFill="1" applyBorder="1" applyAlignment="1" applyProtection="1">
      <alignment horizontal="center" vertical="center"/>
      <protection locked="0"/>
    </xf>
    <xf numFmtId="0" fontId="8" fillId="5" borderId="7" xfId="1" applyFont="1" applyFill="1" applyBorder="1" applyAlignment="1" applyProtection="1">
      <alignment horizontal="center" vertical="center"/>
      <protection locked="0"/>
    </xf>
    <xf numFmtId="0" fontId="8" fillId="5" borderId="6" xfId="1" applyFont="1" applyFill="1" applyBorder="1" applyAlignment="1">
      <alignment horizontal="center" vertical="center"/>
    </xf>
    <xf numFmtId="0" fontId="8" fillId="5" borderId="7" xfId="1" applyFont="1" applyFill="1" applyBorder="1" applyAlignment="1">
      <alignment horizontal="center" vertical="center"/>
    </xf>
    <xf numFmtId="0" fontId="8" fillId="3" borderId="5" xfId="1" applyFont="1" applyFill="1" applyBorder="1" applyAlignment="1">
      <alignment horizontal="center" vertical="center"/>
    </xf>
    <xf numFmtId="184" fontId="0" fillId="5" borderId="7" xfId="1" applyNumberFormat="1" applyFont="1" applyFill="1" applyBorder="1" applyAlignment="1" applyProtection="1">
      <alignment horizontal="center" vertical="center"/>
      <protection locked="0"/>
    </xf>
    <xf numFmtId="0" fontId="14" fillId="5" borderId="6" xfId="2" applyFont="1" applyFill="1" applyBorder="1" applyAlignment="1" applyProtection="1">
      <alignment horizontal="center" vertical="center"/>
      <protection locked="0"/>
    </xf>
    <xf numFmtId="0" fontId="14" fillId="5" borderId="7" xfId="2" applyFont="1" applyFill="1" applyBorder="1" applyAlignment="1" applyProtection="1">
      <alignment horizontal="center" vertical="center"/>
      <protection locked="0"/>
    </xf>
    <xf numFmtId="14" fontId="14" fillId="5" borderId="7" xfId="1" applyNumberFormat="1" applyFont="1" applyFill="1" applyBorder="1" applyAlignment="1" applyProtection="1">
      <alignment horizontal="center" vertical="center"/>
      <protection locked="0"/>
    </xf>
    <xf numFmtId="0" fontId="0" fillId="5" borderId="11" xfId="1" applyFont="1" applyFill="1" applyBorder="1" applyAlignment="1" applyProtection="1">
      <alignment horizontal="center" vertical="center"/>
      <protection locked="0"/>
    </xf>
    <xf numFmtId="0" fontId="0" fillId="5" borderId="11" xfId="0" applyFont="1" applyFill="1" applyBorder="1" applyAlignment="1" applyProtection="1">
      <alignment horizontal="center" vertical="center" shrinkToFit="1"/>
      <protection locked="0"/>
    </xf>
    <xf numFmtId="0" fontId="14" fillId="5" borderId="11" xfId="8" applyFont="1" applyFill="1" applyBorder="1" applyAlignment="1" applyProtection="1">
      <alignment horizontal="center" vertical="center" shrinkToFit="1"/>
      <protection locked="0"/>
    </xf>
    <xf numFmtId="0" fontId="8" fillId="5" borderId="11" xfId="1" applyFont="1" applyFill="1" applyBorder="1" applyAlignment="1" applyProtection="1">
      <alignment horizontal="center" vertical="center"/>
      <protection locked="0"/>
    </xf>
    <xf numFmtId="0" fontId="14" fillId="5" borderId="11" xfId="1" applyFont="1" applyFill="1" applyBorder="1" applyAlignment="1" applyProtection="1">
      <alignment horizontal="center" vertical="center"/>
      <protection locked="0"/>
    </xf>
    <xf numFmtId="0" fontId="8" fillId="5" borderId="11" xfId="1" applyFont="1" applyFill="1" applyBorder="1" applyAlignment="1">
      <alignment horizontal="center" vertical="center"/>
    </xf>
    <xf numFmtId="14" fontId="0" fillId="5" borderId="6" xfId="1" applyNumberFormat="1" applyFont="1" applyFill="1" applyBorder="1" applyAlignment="1" applyProtection="1">
      <alignment horizontal="center" vertical="center"/>
      <protection locked="0"/>
    </xf>
    <xf numFmtId="14" fontId="14" fillId="5" borderId="6" xfId="8" applyNumberFormat="1" applyFont="1" applyFill="1" applyBorder="1" applyAlignment="1" applyProtection="1">
      <alignment horizontal="center" vertical="center"/>
      <protection locked="0"/>
    </xf>
    <xf numFmtId="14" fontId="14" fillId="5" borderId="7" xfId="8" applyNumberFormat="1" applyFont="1" applyFill="1" applyBorder="1" applyAlignment="1" applyProtection="1">
      <alignment horizontal="center" vertical="center"/>
      <protection locked="0"/>
    </xf>
    <xf numFmtId="14" fontId="8" fillId="5" borderId="6" xfId="1" applyNumberFormat="1" applyFont="1" applyFill="1" applyBorder="1" applyAlignment="1" applyProtection="1">
      <alignment horizontal="center" vertical="center"/>
      <protection locked="0"/>
    </xf>
    <xf numFmtId="14" fontId="8" fillId="5" borderId="7" xfId="1" applyNumberFormat="1" applyFont="1" applyFill="1" applyBorder="1" applyAlignment="1" applyProtection="1">
      <alignment horizontal="center" vertical="center"/>
      <protection locked="0"/>
    </xf>
    <xf numFmtId="14" fontId="14" fillId="5" borderId="6" xfId="1" applyNumberFormat="1" applyFont="1" applyFill="1" applyBorder="1" applyAlignment="1" applyProtection="1">
      <alignment horizontal="center" vertical="center"/>
      <protection locked="0"/>
    </xf>
    <xf numFmtId="14" fontId="8" fillId="5" borderId="6" xfId="1" applyNumberFormat="1" applyFont="1" applyFill="1" applyBorder="1" applyAlignment="1">
      <alignment horizontal="center" vertical="center"/>
    </xf>
    <xf numFmtId="14" fontId="8" fillId="5" borderId="7" xfId="1" applyNumberFormat="1" applyFont="1" applyFill="1" applyBorder="1" applyAlignment="1">
      <alignment horizontal="center" vertical="center"/>
    </xf>
    <xf numFmtId="0" fontId="8" fillId="2" borderId="25" xfId="1" applyFont="1" applyFill="1" applyBorder="1" applyAlignment="1">
      <alignment horizontal="center" vertical="center"/>
    </xf>
    <xf numFmtId="0" fontId="8" fillId="2" borderId="46" xfId="1" applyFont="1" applyFill="1" applyBorder="1" applyAlignment="1">
      <alignment horizontal="center" vertical="center"/>
    </xf>
    <xf numFmtId="0" fontId="8" fillId="2" borderId="23" xfId="1" applyFont="1" applyFill="1" applyBorder="1" applyAlignment="1">
      <alignment horizontal="center" vertical="center"/>
    </xf>
    <xf numFmtId="0" fontId="8" fillId="2" borderId="9" xfId="1" applyFont="1" applyFill="1" applyBorder="1" applyAlignment="1">
      <alignment horizontal="center" vertical="center"/>
    </xf>
    <xf numFmtId="0" fontId="8" fillId="2" borderId="10" xfId="1" applyFont="1" applyFill="1" applyBorder="1" applyAlignment="1">
      <alignment horizontal="center" vertical="center"/>
    </xf>
    <xf numFmtId="0" fontId="8" fillId="2" borderId="61" xfId="1" applyFont="1" applyFill="1" applyBorder="1" applyAlignment="1">
      <alignment horizontal="center" vertical="center"/>
    </xf>
    <xf numFmtId="14" fontId="8" fillId="2" borderId="9" xfId="1" applyNumberFormat="1" applyFont="1" applyFill="1" applyBorder="1" applyAlignment="1">
      <alignment horizontal="center" vertical="center"/>
    </xf>
    <xf numFmtId="14" fontId="8" fillId="2" borderId="10" xfId="1" applyNumberFormat="1" applyFont="1" applyFill="1" applyBorder="1" applyAlignment="1">
      <alignment horizontal="center" vertical="center"/>
    </xf>
    <xf numFmtId="0" fontId="1" fillId="5" borderId="11" xfId="0" applyFont="1" applyFill="1" applyBorder="1" applyAlignment="1" applyProtection="1">
      <alignment horizontal="center" vertical="center" shrinkToFit="1"/>
      <protection locked="0"/>
    </xf>
    <xf numFmtId="41" fontId="11" fillId="5" borderId="6" xfId="5" applyNumberFormat="1" applyFont="1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8" fillId="5" borderId="13" xfId="0" applyNumberFormat="1" applyFont="1" applyFill="1" applyBorder="1" applyAlignment="1" applyProtection="1">
      <alignment horizontal="center" vertical="center"/>
      <protection locked="0"/>
    </xf>
    <xf numFmtId="0" fontId="8" fillId="5" borderId="5" xfId="0" applyNumberFormat="1" applyFont="1" applyFill="1" applyBorder="1" applyAlignment="1" applyProtection="1">
      <alignment horizontal="center" vertical="center"/>
      <protection locked="0"/>
    </xf>
    <xf numFmtId="14" fontId="0" fillId="5" borderId="7" xfId="0" applyNumberFormat="1" applyFill="1" applyBorder="1" applyAlignment="1" applyProtection="1">
      <alignment horizontal="center" vertical="center" shrinkToFit="1"/>
      <protection locked="0"/>
    </xf>
    <xf numFmtId="0" fontId="8" fillId="2" borderId="1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0" fillId="5" borderId="16" xfId="0" applyFont="1" applyFill="1" applyBorder="1" applyAlignment="1" applyProtection="1">
      <alignment horizontal="center" vertical="center"/>
      <protection locked="0"/>
    </xf>
    <xf numFmtId="0" fontId="0" fillId="5" borderId="23" xfId="0" applyFont="1" applyFill="1" applyBorder="1" applyAlignment="1" applyProtection="1">
      <alignment horizontal="center" vertical="center"/>
      <protection locked="0"/>
    </xf>
    <xf numFmtId="0" fontId="0" fillId="5" borderId="17" xfId="0" applyFont="1" applyFill="1" applyBorder="1" applyAlignment="1" applyProtection="1">
      <alignment horizontal="center" vertical="center"/>
      <protection locked="0"/>
    </xf>
    <xf numFmtId="0" fontId="8" fillId="2" borderId="2" xfId="1" applyFont="1" applyFill="1" applyBorder="1" applyAlignment="1">
      <alignment horizontal="center" vertical="center"/>
    </xf>
    <xf numFmtId="14" fontId="8" fillId="2" borderId="25" xfId="1" applyNumberFormat="1" applyFont="1" applyFill="1" applyBorder="1" applyAlignment="1">
      <alignment horizontal="center" vertical="center"/>
    </xf>
    <xf numFmtId="14" fontId="8" fillId="2" borderId="46" xfId="1" applyNumberFormat="1" applyFont="1" applyFill="1" applyBorder="1" applyAlignment="1">
      <alignment horizontal="center" vertical="center"/>
    </xf>
    <xf numFmtId="0" fontId="8" fillId="2" borderId="25" xfId="1" applyFont="1" applyFill="1" applyBorder="1" applyAlignment="1">
      <alignment horizontal="center" vertical="center"/>
    </xf>
    <xf numFmtId="0" fontId="8" fillId="2" borderId="46" xfId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16" xfId="0" applyFont="1" applyFill="1" applyBorder="1" applyAlignment="1" applyProtection="1">
      <alignment horizontal="center" vertical="center"/>
    </xf>
    <xf numFmtId="0" fontId="8" fillId="2" borderId="23" xfId="0" applyFont="1" applyFill="1" applyBorder="1" applyAlignment="1" applyProtection="1">
      <alignment horizontal="center" vertical="center"/>
    </xf>
    <xf numFmtId="0" fontId="8" fillId="2" borderId="17" xfId="0" applyFont="1" applyFill="1" applyBorder="1" applyAlignment="1" applyProtection="1">
      <alignment horizontal="center" vertical="center"/>
    </xf>
    <xf numFmtId="0" fontId="8" fillId="2" borderId="20" xfId="0" applyNumberFormat="1" applyFont="1" applyFill="1" applyBorder="1" applyAlignment="1" applyProtection="1">
      <alignment horizontal="center" vertical="center"/>
    </xf>
    <xf numFmtId="0" fontId="8" fillId="2" borderId="21" xfId="0" applyNumberFormat="1" applyFont="1" applyFill="1" applyBorder="1" applyAlignment="1" applyProtection="1">
      <alignment horizontal="center" vertical="center"/>
    </xf>
    <xf numFmtId="0" fontId="8" fillId="2" borderId="22" xfId="0" applyNumberFormat="1" applyFont="1" applyFill="1" applyBorder="1" applyAlignment="1" applyProtection="1">
      <alignment horizontal="center" vertical="center"/>
    </xf>
    <xf numFmtId="0" fontId="8" fillId="2" borderId="16" xfId="0" applyNumberFormat="1" applyFont="1" applyFill="1" applyBorder="1" applyAlignment="1" applyProtection="1">
      <alignment horizontal="center" vertical="center"/>
    </xf>
    <xf numFmtId="0" fontId="8" fillId="2" borderId="23" xfId="0" applyNumberFormat="1" applyFont="1" applyFill="1" applyBorder="1" applyAlignment="1" applyProtection="1">
      <alignment horizontal="center" vertical="center"/>
    </xf>
    <xf numFmtId="0" fontId="8" fillId="2" borderId="17" xfId="0" applyNumberFormat="1" applyFont="1" applyFill="1" applyBorder="1" applyAlignment="1" applyProtection="1">
      <alignment horizontal="center" vertical="center"/>
    </xf>
    <xf numFmtId="14" fontId="8" fillId="0" borderId="0" xfId="2" applyNumberFormat="1" applyFont="1">
      <alignment vertical="center"/>
    </xf>
    <xf numFmtId="0" fontId="8" fillId="3" borderId="2" xfId="1" applyNumberFormat="1" applyFont="1" applyFill="1" applyBorder="1" applyAlignment="1">
      <alignment horizontal="center" vertical="center"/>
    </xf>
    <xf numFmtId="0" fontId="8" fillId="2" borderId="2" xfId="1" applyNumberFormat="1" applyFont="1" applyFill="1" applyBorder="1" applyAlignment="1">
      <alignment horizontal="center" vertical="center"/>
    </xf>
    <xf numFmtId="0" fontId="8" fillId="3" borderId="2" xfId="2" applyNumberFormat="1" applyFont="1" applyFill="1" applyBorder="1" applyAlignment="1">
      <alignment horizontal="center" vertical="center"/>
    </xf>
  </cellXfs>
  <cellStyles count="11">
    <cellStyle name="Normal" xfId="6" xr:uid="{C7EA2E9E-5BAC-4B0E-A55F-967130160F3A}"/>
    <cellStyle name="백분율" xfId="4" builtinId="5"/>
    <cellStyle name="백분율 4" xfId="9" xr:uid="{BCF7E88B-9E3A-434A-92B9-033747BDB73B}"/>
    <cellStyle name="쉼표 [0]" xfId="3" builtinId="6"/>
    <cellStyle name="쉼표 [0] 2" xfId="7" xr:uid="{70CC099A-D54D-46AB-8428-7D60C4D05177}"/>
    <cellStyle name="쉼표 [0] 2 2" xfId="5" xr:uid="{016AA29C-1293-45E5-B5AC-0BAD26858E79}"/>
    <cellStyle name="표준" xfId="0" builtinId="0"/>
    <cellStyle name="표준 2" xfId="1" xr:uid="{00000000-0005-0000-0000-000001000000}"/>
    <cellStyle name="표준 2 2" xfId="2" xr:uid="{56DBC538-92A7-4493-8086-AC00D28F973D}"/>
    <cellStyle name="표준 3" xfId="8" xr:uid="{2BE458DB-20C8-4636-AC45-ECABF6B33EB7}"/>
    <cellStyle name="표준 7" xfId="10" xr:uid="{D5CC3D6D-3073-4B68-81EC-8DC46DA9B6D5}"/>
  </cellStyles>
  <dxfs count="14">
    <dxf>
      <fill>
        <patternFill patternType="solid">
          <fgColor rgb="FF6182D6"/>
          <bgColor rgb="FF6182D6"/>
        </patternFill>
      </fill>
    </dxf>
    <dxf>
      <fill>
        <patternFill patternType="solid">
          <fgColor rgb="FF94A5DF"/>
          <bgColor rgb="FF94A5DF"/>
        </patternFill>
      </fill>
      <border>
        <top style="thin">
          <color rgb="FF6182D6"/>
        </top>
        <bottom style="thin">
          <color rgb="FF6182D6"/>
        </bottom>
      </border>
    </dxf>
    <dxf>
      <font>
        <b/>
      </font>
    </dxf>
    <dxf>
      <font>
        <b/>
      </font>
    </dxf>
    <dxf>
      <font>
        <b/>
      </font>
      <border>
        <top style="thin">
          <color rgb="FF6182D6"/>
        </top>
      </border>
    </dxf>
    <dxf>
      <font>
        <b/>
      </font>
      <border>
        <bottom style="medium">
          <color rgb="FF6182D6"/>
        </bottom>
      </border>
    </dxf>
    <dxf>
      <font>
        <color rgb="FF000000"/>
      </font>
      <border>
        <left/>
        <right/>
        <top style="medium">
          <color rgb="FF6182D6"/>
        </top>
        <bottom style="medium">
          <color rgb="FF6182D6"/>
        </bottom>
        <vertical/>
        <horizontal/>
      </border>
    </dxf>
    <dxf>
      <fill>
        <patternFill patternType="solid">
          <fgColor rgb="FFAEBFEA"/>
          <bgColor rgb="FFAEBFEA"/>
        </patternFill>
      </fill>
    </dxf>
    <dxf>
      <fill>
        <patternFill patternType="solid">
          <fgColor rgb="FFAEBFEA"/>
          <bgColor rgb="FFAEBFEA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7DFF4"/>
          <bgColor rgb="FFD7DFF4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2" defaultTableStyle="TableStyleMedium2" defaultPivotStyle="PivotStyleLight16">
    <tableStyle name="Normal Style 1 - Accent 1" pivot="0" count="7" xr9:uid="{00000000-0011-0000-FFFF-FFFF00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Light Style 1 - Accent 1" table="0" count="7" xr9:uid="{00000000-0011-0000-FFFF-FFFF01000000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162358</xdr:colOff>
      <xdr:row>124</xdr:row>
      <xdr:rowOff>23813</xdr:rowOff>
    </xdr:from>
    <xdr:to>
      <xdr:col>13</xdr:col>
      <xdr:colOff>128868</xdr:colOff>
      <xdr:row>168</xdr:row>
      <xdr:rowOff>23812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5BBBEB7F-B9F4-4B6A-9AC6-3BE031111EF9}"/>
            </a:ext>
          </a:extLst>
        </xdr:cNvPr>
        <xdr:cNvSpPr/>
      </xdr:nvSpPr>
      <xdr:spPr>
        <a:xfrm>
          <a:off x="162358" y="11236099"/>
          <a:ext cx="15587510" cy="7783284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rtl="0"/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간소화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DB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(</a:t>
          </a:r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설계 등 용역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)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이용 방법 </a:t>
          </a:r>
          <a:endParaRPr lang="en-US" altLang="ko-KR" sz="1100" b="0" i="0" baseline="0">
            <a:solidFill>
              <a:schemeClr val="dk1"/>
            </a:solidFill>
            <a:effectLst/>
            <a:latin typeface="돋움" panose="020B0600000101010101" pitchFamily="50" charset="-127"/>
            <a:ea typeface="돋움" panose="020B0600000101010101" pitchFamily="50" charset="-127"/>
            <a:cs typeface="+mn-cs"/>
          </a:endParaRPr>
        </a:p>
        <a:p>
          <a:pPr rtl="0"/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1. 유사용역 수행실적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, </a:t>
          </a:r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개발실적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, </a:t>
          </a:r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활용실적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, </a:t>
          </a:r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재정상태건실도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가. 데이터 등록 및 이용방법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1) DB에 자료등록을 원할 시 기존에 제출하던 서류에 추가하여 ‘유사용역 수행실적(데이터 입력)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, </a:t>
          </a:r>
          <a:r>
            <a:rPr kumimoji="0" lang="ko-KR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개발실적</a:t>
          </a:r>
          <a:r>
            <a:rPr kumimoji="0" lang="ko-KR" altLang="ko-KR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(데이터 입력)</a:t>
          </a:r>
          <a:r>
            <a:rPr kumimoji="0" lang="en-US" altLang="ko-KR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, </a:t>
          </a:r>
          <a:r>
            <a:rPr kumimoji="0" lang="ko-KR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활용실적</a:t>
          </a:r>
          <a:r>
            <a:rPr kumimoji="0" lang="ko-KR" altLang="ko-KR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(데이터 입력)</a:t>
          </a:r>
          <a:r>
            <a:rPr kumimoji="0" lang="en-US" altLang="ko-KR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, </a:t>
          </a:r>
          <a:r>
            <a:rPr kumimoji="0" lang="ko-KR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재정상태건실도</a:t>
          </a:r>
          <a:r>
            <a:rPr kumimoji="0" lang="ko-KR" altLang="ko-KR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(데이터 입력)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’ 시트에 데이터를 입력하여 제출하는 CD에 첨부파일(엑셀)을 제출하면 됩니다.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2) 업체에서 제출한 관련 서류와 첨부파일(엑셀)을 평가교육과에서 검증 후 검증 완료된 실적에 대해 ‘국방시설본부-건설엔지니어링 게시판’에 업데이트 예정입니다.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3) ‘국방시설본부-건설엔지니어링 게시판’에 업데이트된 엑셀의 ‘자료입력 및 결과표시’ 시트를 출력하여 제출하면 등록된 </a:t>
          </a:r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건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에 대해서는 관련 서류를 제출하지 않아도 인정됩니다. </a:t>
          </a:r>
          <a:endParaRPr lang="en-US" altLang="ko-KR" sz="1100" b="0" i="0" baseline="0">
            <a:solidFill>
              <a:schemeClr val="dk1"/>
            </a:solidFill>
            <a:effectLst/>
            <a:latin typeface="돋움" panose="020B0600000101010101" pitchFamily="50" charset="-127"/>
            <a:ea typeface="돋움" panose="020B0600000101010101" pitchFamily="50" charset="-127"/>
            <a:cs typeface="+mn-cs"/>
          </a:endParaRPr>
        </a:p>
        <a:p>
          <a:pPr rtl="0"/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나. 참고사항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1) 갑지는 제출해야 합니다.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2) ‘국방시설본부-건설엔지니어링 게시판’에 업데이트 시 ‘자료입력 및 결과표시’를 제외한 모든 시트는 타 업체 열람 방지를 위해 잠금 된 상태로 업데이트 예정입니다.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3) ID 및 PW는 </a:t>
          </a:r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업체별로 임의로 하나를 지정하여 이용하시면 됩니다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.</a:t>
          </a:r>
        </a:p>
        <a:p>
          <a:pPr rtl="0"/>
          <a:endParaRPr lang="en-US" altLang="ko-KR" sz="1100" b="0" i="0" baseline="0">
            <a:solidFill>
              <a:schemeClr val="dk1"/>
            </a:solidFill>
            <a:effectLst/>
            <a:latin typeface="돋움" panose="020B0600000101010101" pitchFamily="50" charset="-127"/>
            <a:ea typeface="돋움" panose="020B0600000101010101" pitchFamily="50" charset="-127"/>
            <a:cs typeface="+mn-cs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2.업무중복도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가. 데이터 등록 및 이용방법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1) DB에 자료등록을 원할 시 기존에 제출하던 서류에 추가하여 </a:t>
          </a:r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공동수급협정서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(</a:t>
          </a:r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용역명과 분담내용 확인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)</a:t>
          </a:r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를 제출해야 하며 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‘업무중복도(데이터 입력)’ 시트에 데이터를 입력하여 제출하는 CD에 첨부파일(엑셀)을 추가하여 제출하면 됩니다.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2) 업체에서 제출한 업무중복도 관련 서류와 첨부파일(엑셀)을 평가교육과에서 검증 후 검증 완료된 건에 대해 ‘국방시설본부-건설엔지니어링 게시판’에 업데이트 예정입니다.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3) ‘국방시설본부-건설엔지니어링 게시판’에 업데이트된 엑셀의 ‘자료입력 및 결과표시’ 시트를 출력하여 제출하면 검증된 업무중복도 건에 대해서는 관련 서류를 제출하지 않아도 됩니다. </a:t>
          </a:r>
          <a:endParaRPr lang="en-US" altLang="ko-KR" sz="1100" b="0" i="0" baseline="0">
            <a:solidFill>
              <a:schemeClr val="dk1"/>
            </a:solidFill>
            <a:effectLst/>
            <a:latin typeface="돋움" panose="020B0600000101010101" pitchFamily="50" charset="-127"/>
            <a:ea typeface="돋움" panose="020B0600000101010101" pitchFamily="50" charset="-127"/>
            <a:cs typeface="+mn-cs"/>
          </a:endParaRPr>
        </a:p>
        <a:p>
          <a:pPr rtl="0"/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나. 참고사항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1) 업무중복도의 갑지는 제출해야 합니다.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2) ‘업무중복도 DB’를 이용 시 공고일 포함, 공고일 이후의 ‘건설기술인 보유 증명서 혹은 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4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대 사회보험 사업장 가입자 명부’를 제출해야 합니다.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3) 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'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업무중복도 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DB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‘ 상에 입력 되어있는 기술자의 명단과 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'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건설기술인 보유 증명서 혹은 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4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대 사회보험 사업장 가입자 명부’ 상의 명단은 일치해야 합니다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. '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업무중복도 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DB'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의 기술자 명단이 신규로 제출한 ‘건설기술인 보유 증명서 혹은 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4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대 사회보험 사업장 가입자 명부’의 명단과 일치하지 않을 경우 일치하지 않는 기술자 명단이 포함된 용역에 대해 업무중복도 관련서류를 모두 제출해야 합니다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.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미제출 시</a:t>
          </a:r>
          <a:r>
            <a:rPr lang="en-US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</a:t>
          </a:r>
          <a:r>
            <a:rPr lang="ko-KR" altLang="en-US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해당 업체의</a:t>
          </a:r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참여기술자 업무중복도 점수는 0점 처리 예정입니다.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* ‘유사용역 수행실적 및 업무중복도 DB’의 ‘업체별 기술인 명단’ 시트를 작성해주시기 바랍니다.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4) 이전 용역에서 제출한 ‘금융거래 확인원’ 과 신규로 제출한 ‘금융거래 확인원’ 상의 변경(추가/삭제/수정 등)사항 중 계약보증과 선급금 보증기간이 업무중복도 해당 기간일 경우에는 관련 서류를 모두 제출해야 합니다.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rtl="0"/>
          <a:r>
            <a:rPr lang="ko-KR" altLang="ko-KR" sz="1100" b="0" i="0" baseline="0">
              <a:solidFill>
                <a:schemeClr val="dk1"/>
              </a:solidFill>
              <a:effectLst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5) ‘국방시설본부-건설엔지니어링 게시판’에 업데이트 시 ‘자료입력 및 결과표시’를 제외한 모든 시트는 타 업체 열람 방지를 위해 잠금 된 상태로 업데이트 예정입니다. </a:t>
          </a:r>
          <a:endParaRPr lang="ko-KR" altLang="ko-KR">
            <a:effectLst/>
            <a:latin typeface="돋움" panose="020B0600000101010101" pitchFamily="50" charset="-127"/>
            <a:ea typeface="돋움" panose="020B0600000101010101" pitchFamily="50" charset="-127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ko-KR" altLang="ko-KR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  </a:t>
          </a:r>
          <a:r>
            <a:rPr kumimoji="0" lang="en-US" altLang="ko-KR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6</a:t>
          </a:r>
          <a:r>
            <a:rPr kumimoji="0" lang="ko-KR" altLang="ko-KR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) ID 및 PW는 </a:t>
          </a:r>
          <a:r>
            <a:rPr kumimoji="0" lang="ko-KR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업체별로 임의로 하나를 지정하여 이용하시면 됩니다</a:t>
          </a:r>
          <a:r>
            <a:rPr kumimoji="0" lang="en-US" altLang="ko-KR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돋움" panose="020B0600000101010101" pitchFamily="50" charset="-127"/>
              <a:ea typeface="돋움" panose="020B0600000101010101" pitchFamily="50" charset="-127"/>
              <a:cs typeface="+mn-cs"/>
            </a:rPr>
            <a:t>.</a:t>
          </a:r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>
  <a:themeElements>
    <a:clrScheme name="">
      <a:dk1>
        <a:sysClr val="windowText" lastClr="000000"/>
      </a:dk1>
      <a:lt1>
        <a:sysClr val="window" lastClr="FFFFFF"/>
      </a:lt1>
      <a:dk2>
        <a:srgbClr val="3A3C84"/>
      </a:dk2>
      <a:lt2>
        <a:srgbClr val="FAF3DB"/>
      </a:lt2>
      <a:accent1>
        <a:srgbClr val="6182D6"/>
      </a:accent1>
      <a:accent2>
        <a:srgbClr val="FF843A"/>
      </a:accent2>
      <a:accent3>
        <a:srgbClr val="B2B2B2"/>
      </a:accent3>
      <a:accent4>
        <a:srgbClr val="FFD700"/>
      </a:accent4>
      <a:accent5>
        <a:srgbClr val="289B6E"/>
      </a:accent5>
      <a:accent6>
        <a:srgbClr val="9D5CBB"/>
      </a:accent6>
      <a:hlink>
        <a:srgbClr val="0000FF"/>
      </a:hlink>
      <a:folHlink>
        <a:srgbClr val="800080"/>
      </a:folHlink>
    </a:clrScheme>
    <a:fontScheme name="">
      <a:majorFont>
        <a:latin typeface="HNC_GO_B_HINT_GS"/>
        <a:ea typeface=""/>
        <a:cs typeface="HNC_GO_B_HINT_GS"/>
      </a:majorFont>
      <a:minorFont>
        <a:latin typeface="HNC_GO_B_HINT_GS"/>
        <a:ea typeface=""/>
        <a:cs typeface="HNC_GO_B_HINT_GS"/>
      </a:minorFont>
    </a:fontScheme>
    <a:fmtScheme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45398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635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reflection blurRad="12700" stA="26000" endPos="28000" dist="38100" dir="5400000" sy="-100000" rotWithShape="0"/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/>
      <a:bodyPr/>
      <a:lstStyle/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AP124"/>
  <sheetViews>
    <sheetView tabSelected="1" view="pageBreakPreview" zoomScale="85" zoomScaleNormal="85" zoomScaleSheetLayoutView="85" workbookViewId="0">
      <selection activeCell="G14" sqref="G14"/>
    </sheetView>
  </sheetViews>
  <sheetFormatPr defaultColWidth="8.77734375" defaultRowHeight="13.5"/>
  <cols>
    <col min="1" max="1" width="12.44140625" style="5" customWidth="1"/>
    <col min="2" max="2" width="10.88671875" style="5" customWidth="1"/>
    <col min="3" max="3" width="11.88671875" style="5" customWidth="1"/>
    <col min="4" max="4" width="11.77734375" style="5" customWidth="1"/>
    <col min="5" max="5" width="8.21875" style="5" customWidth="1"/>
    <col min="6" max="6" width="13.88671875" style="5" customWidth="1"/>
    <col min="7" max="7" width="15.77734375" style="5" customWidth="1"/>
    <col min="8" max="11" width="11.6640625" style="5" hidden="1" customWidth="1"/>
    <col min="12" max="12" width="11.6640625" style="5" customWidth="1"/>
    <col min="13" max="13" width="45.77734375" style="5" customWidth="1"/>
    <col min="14" max="14" width="12.33203125" style="5" bestFit="1" customWidth="1"/>
    <col min="15" max="15" width="9.109375" style="5" bestFit="1" customWidth="1"/>
    <col min="16" max="16" width="45.77734375" style="5" customWidth="1"/>
    <col min="17" max="17" width="8.77734375" style="5" customWidth="1"/>
    <col min="18" max="18" width="8.77734375" style="5" hidden="1" customWidth="1"/>
    <col min="19" max="19" width="45.77734375" style="5" customWidth="1"/>
    <col min="20" max="20" width="12.21875" style="5" customWidth="1"/>
    <col min="21" max="21" width="12.21875" style="5" hidden="1" customWidth="1"/>
    <col min="22" max="22" width="45.77734375" style="5" customWidth="1"/>
    <col min="23" max="23" width="10.6640625" style="5" customWidth="1"/>
    <col min="24" max="24" width="8.77734375" style="5" hidden="1" customWidth="1"/>
    <col min="25" max="25" width="45.77734375" style="5" customWidth="1"/>
    <col min="26" max="26" width="8.77734375" style="5" customWidth="1"/>
    <col min="27" max="27" width="8.77734375" style="5" hidden="1" customWidth="1"/>
    <col min="28" max="28" width="45.77734375" style="5" customWidth="1"/>
    <col min="29" max="29" width="8.77734375" style="5" customWidth="1"/>
    <col min="30" max="30" width="8.77734375" style="5" hidden="1" customWidth="1"/>
    <col min="31" max="31" width="45.77734375" style="5" customWidth="1"/>
    <col min="32" max="32" width="8.77734375" style="5" customWidth="1"/>
    <col min="33" max="33" width="5" style="5" hidden="1" customWidth="1"/>
    <col min="34" max="34" width="45.77734375" style="5" customWidth="1"/>
    <col min="35" max="35" width="8.77734375" style="5" customWidth="1"/>
    <col min="36" max="36" width="8.77734375" style="5" hidden="1" customWidth="1"/>
    <col min="37" max="37" width="45.77734375" style="5" customWidth="1"/>
    <col min="38" max="38" width="8.77734375" style="5" customWidth="1"/>
    <col min="39" max="39" width="8.77734375" style="5" hidden="1" customWidth="1"/>
    <col min="40" max="40" width="45.77734375" style="5" customWidth="1"/>
    <col min="41" max="41" width="8.77734375" style="5" customWidth="1"/>
    <col min="42" max="42" width="8.77734375" style="5" hidden="1" customWidth="1"/>
    <col min="43" max="16384" width="8.77734375" style="5"/>
  </cols>
  <sheetData>
    <row r="1" spans="1:41" ht="47.25" customHeight="1" thickBot="1">
      <c r="C1" s="86"/>
      <c r="D1" s="86"/>
      <c r="E1" s="86"/>
      <c r="F1" s="86"/>
      <c r="G1" s="86"/>
      <c r="H1" s="86"/>
      <c r="J1" s="86"/>
      <c r="K1" s="86"/>
      <c r="L1" s="86"/>
      <c r="S1" s="341" t="str">
        <f ca="1">IF(NOT('업무중복도(데이터 입력)'!FN103='업무중복도(데이터 입력)'!FP301),"업무중복도의 기술자와 업체별 기술인 명단이 불일치 합니다.      업체별 기술인 명단 업데이트가 필요합니다.","업체별 기술인 명단 적정함")</f>
        <v>업체별 기술인 명단 적정함</v>
      </c>
    </row>
    <row r="2" spans="1:41" ht="14.25" thickBot="1">
      <c r="A2" s="115" t="s">
        <v>4</v>
      </c>
      <c r="B2" s="419" t="s">
        <v>348</v>
      </c>
      <c r="C2" s="420"/>
      <c r="D2" s="420"/>
      <c r="E2" s="421"/>
      <c r="F2" s="86"/>
      <c r="G2" s="86"/>
      <c r="H2" s="86"/>
      <c r="J2" s="86"/>
      <c r="K2" s="86"/>
      <c r="L2" s="86"/>
      <c r="M2" s="416" t="s">
        <v>12</v>
      </c>
      <c r="N2" s="416"/>
      <c r="O2" s="416"/>
      <c r="P2" s="86"/>
      <c r="Q2" s="115" t="s">
        <v>229</v>
      </c>
      <c r="S2" s="417" t="s">
        <v>26</v>
      </c>
      <c r="T2" s="418"/>
      <c r="U2" s="268"/>
      <c r="V2" s="261" t="s">
        <v>349</v>
      </c>
      <c r="W2" s="272">
        <f ca="1">LARGE('업무중복도(데이터 입력)'!FE3:FE300,1)</f>
        <v>44791</v>
      </c>
    </row>
    <row r="3" spans="1:41" ht="14.25" thickBot="1">
      <c r="A3" s="115" t="s">
        <v>277</v>
      </c>
      <c r="B3" s="115" t="s">
        <v>1</v>
      </c>
      <c r="C3" s="115" t="s">
        <v>59</v>
      </c>
      <c r="D3" s="115" t="s">
        <v>45</v>
      </c>
      <c r="E3" s="116" t="s">
        <v>228</v>
      </c>
      <c r="F3" s="115" t="s">
        <v>310</v>
      </c>
      <c r="G3" s="123"/>
      <c r="H3" s="86"/>
      <c r="J3" s="86"/>
      <c r="K3" s="86"/>
      <c r="L3" s="86"/>
      <c r="M3" s="115" t="s">
        <v>6</v>
      </c>
      <c r="N3" s="115" t="s">
        <v>35</v>
      </c>
      <c r="O3" s="115" t="s">
        <v>23</v>
      </c>
      <c r="P3" s="86"/>
      <c r="Q3" s="87" t="str">
        <f>VLOOKUP(A4,'재정상태건실도(데이터 입력)'!G3:J1003,4,)</f>
        <v>A+</v>
      </c>
      <c r="S3" s="115" t="str">
        <f>"사업책임기술자("&amp;C6&amp;")"</f>
        <v>사업책임기술자(유준명)</v>
      </c>
      <c r="T3" s="88">
        <f>SUM('업무중복도(데이터 입력)'!DV3:DV1003)</f>
        <v>42</v>
      </c>
      <c r="U3" s="89"/>
      <c r="V3" s="115" t="str">
        <f>+"책임기술인1("&amp;C7&amp;")"</f>
        <v>책임기술인1(김부희)</v>
      </c>
      <c r="W3" s="88">
        <f>SUM('업무중복도(데이터 입력)'!DW3:DW1003)</f>
        <v>87</v>
      </c>
      <c r="X3" s="90"/>
      <c r="Y3" s="115" t="str">
        <f>"책임기술인4("&amp;C10&amp;")"</f>
        <v>책임기술인4()</v>
      </c>
      <c r="Z3" s="88">
        <f>SUM('업무중복도(데이터 입력)'!DZ3:DZ1003)</f>
        <v>0</v>
      </c>
      <c r="AA3" s="89"/>
      <c r="AB3" s="115" t="str">
        <f>+"책임기술인5("&amp;C11&amp;")"</f>
        <v>책임기술인5()</v>
      </c>
      <c r="AC3" s="88">
        <f>SUM('업무중복도(데이터 입력)'!EA3:EA1003)</f>
        <v>0</v>
      </c>
      <c r="AD3" s="89"/>
      <c r="AE3" s="115" t="str">
        <f>"참여기술인3("&amp;C14&amp;")"</f>
        <v>참여기술인3()</v>
      </c>
      <c r="AF3" s="88">
        <f>SUM('업무중복도(데이터 입력)'!ED3:ED1003)</f>
        <v>0</v>
      </c>
      <c r="AG3" s="89"/>
      <c r="AH3" s="115" t="str">
        <f>"참여기술인4("&amp;C15&amp;")"</f>
        <v>참여기술인4()</v>
      </c>
      <c r="AI3" s="88">
        <f>SUM('업무중복도(데이터 입력)'!EE3:EE1003)</f>
        <v>0</v>
      </c>
      <c r="AJ3" s="89"/>
      <c r="AK3" s="115" t="str">
        <f>"실무기술인2("&amp;C18&amp;")"</f>
        <v>실무기술인2()</v>
      </c>
      <c r="AL3" s="88">
        <f>SUM('업무중복도(데이터 입력)'!EH3:EH1003)</f>
        <v>0</v>
      </c>
      <c r="AM3" s="89"/>
      <c r="AN3" s="115" t="str">
        <f>"실무기술인3("&amp;C19&amp;")"</f>
        <v>실무기술인3()</v>
      </c>
      <c r="AO3" s="88">
        <f>SUM('업무중복도(데이터 입력)'!EI3:EI1003)</f>
        <v>0</v>
      </c>
    </row>
    <row r="4" spans="1:41" ht="14.25" thickBot="1">
      <c r="A4" s="153" t="s">
        <v>383</v>
      </c>
      <c r="B4" s="207">
        <v>44781</v>
      </c>
      <c r="C4" s="304" t="s">
        <v>384</v>
      </c>
      <c r="D4" s="208"/>
      <c r="E4" s="301">
        <v>480</v>
      </c>
      <c r="F4" s="342" t="s">
        <v>385</v>
      </c>
      <c r="G4" s="124"/>
      <c r="H4" s="86"/>
      <c r="J4" s="86"/>
      <c r="K4" s="86"/>
      <c r="L4" s="86"/>
      <c r="M4" s="72" t="str">
        <f ca="1">'유사용역 수행실적(데이터 입력)'!B5</f>
        <v>국방시설본부 울타리 설계</v>
      </c>
      <c r="N4" s="10">
        <f ca="1">'유사용역 수행실적(데이터 입력)'!C5</f>
        <v>301</v>
      </c>
      <c r="O4" s="73">
        <f ca="1">'유사용역 수행실적(데이터 입력)'!D5</f>
        <v>1</v>
      </c>
      <c r="S4" s="115" t="s">
        <v>6</v>
      </c>
      <c r="T4" s="115" t="s">
        <v>27</v>
      </c>
      <c r="U4" s="89"/>
      <c r="V4" s="115" t="s">
        <v>6</v>
      </c>
      <c r="W4" s="115" t="s">
        <v>27</v>
      </c>
      <c r="X4" s="86"/>
      <c r="Y4" s="115" t="s">
        <v>6</v>
      </c>
      <c r="Z4" s="115" t="s">
        <v>27</v>
      </c>
      <c r="AA4" s="89"/>
      <c r="AB4" s="115" t="s">
        <v>6</v>
      </c>
      <c r="AC4" s="115" t="s">
        <v>27</v>
      </c>
      <c r="AD4" s="89"/>
      <c r="AE4" s="115" t="s">
        <v>6</v>
      </c>
      <c r="AF4" s="115" t="s">
        <v>27</v>
      </c>
      <c r="AG4" s="89"/>
      <c r="AH4" s="115" t="s">
        <v>6</v>
      </c>
      <c r="AI4" s="115" t="s">
        <v>27</v>
      </c>
      <c r="AJ4" s="89"/>
      <c r="AK4" s="115" t="s">
        <v>6</v>
      </c>
      <c r="AL4" s="115" t="s">
        <v>27</v>
      </c>
      <c r="AM4" s="89"/>
      <c r="AN4" s="115" t="s">
        <v>6</v>
      </c>
      <c r="AO4" s="115" t="s">
        <v>27</v>
      </c>
    </row>
    <row r="5" spans="1:41" ht="14.25" thickBot="1">
      <c r="A5" s="200" t="s">
        <v>353</v>
      </c>
      <c r="B5" s="69" t="s">
        <v>2</v>
      </c>
      <c r="C5" s="201" t="s">
        <v>41</v>
      </c>
      <c r="D5" s="69" t="s">
        <v>3</v>
      </c>
      <c r="E5" s="202" t="s">
        <v>7</v>
      </c>
      <c r="F5" s="126" t="s">
        <v>354</v>
      </c>
      <c r="G5" s="126" t="s">
        <v>355</v>
      </c>
      <c r="H5" s="86"/>
      <c r="I5" s="5" t="s">
        <v>311</v>
      </c>
      <c r="J5" s="86" t="s">
        <v>325</v>
      </c>
      <c r="K5" s="86" t="s">
        <v>326</v>
      </c>
      <c r="L5" s="86"/>
      <c r="M5" s="74" t="str">
        <f ca="1">'유사용역 수행실적(데이터 입력)'!B6</f>
        <v>국방시설본부 본관 설계</v>
      </c>
      <c r="N5" s="12">
        <f ca="1">'유사용역 수행실적(데이터 입력)'!C6</f>
        <v>302</v>
      </c>
      <c r="O5" s="75">
        <f ca="1">'유사용역 수행실적(데이터 입력)'!D6</f>
        <v>0.5</v>
      </c>
      <c r="R5" s="5">
        <f ca="1">IFERROR(MATCH($I$6,OFFSET('업무중복도(데이터 입력)'!$A$3,$R4,,1000),0)+$R4,"")</f>
        <v>1</v>
      </c>
      <c r="S5" s="72" t="str">
        <f ca="1">IFERROR(INDEX('업무중복도(데이터 입력)'!$T$3:$T$1003,$R5),"")</f>
        <v>울산외곽순환 고속도로 건설공사 기본 및 실시설계 토질조사 엔지니어링(제1공구)(2차)</v>
      </c>
      <c r="T5" s="73">
        <f ca="1">IFERROR(INDEX('업무중복도(데이터 입력)'!$DV$3:$DV$1003,$R5),"")</f>
        <v>42</v>
      </c>
      <c r="U5" s="86">
        <f ca="1">IFERROR(MATCH($I$7,OFFSET('업무중복도(데이터 입력)'!$B$3,$U4,,1000),0)+$U4,"")</f>
        <v>1</v>
      </c>
      <c r="V5" s="72" t="str">
        <f ca="1">IFERROR(INDEX('업무중복도(데이터 입력)'!$T$3:$T$1003,$U5),"")</f>
        <v>울산외곽순환 고속도로 건설공사 기본 및 실시설계 토질조사 엔지니어링(제1공구)(2차)</v>
      </c>
      <c r="W5" s="73">
        <f ca="1">IFERROR(INDEX('업무중복도(데이터 입력)'!$DW$3:$DW$1003,$U5),"")</f>
        <v>42</v>
      </c>
      <c r="X5" s="86" t="str">
        <f ca="1">IFERROR(MATCH($I$10,OFFSET('업무중복도(데이터 입력)'!$E$3,$X4,,1000),0)+$X4,"")</f>
        <v/>
      </c>
      <c r="Y5" s="72" t="str">
        <f ca="1">IFERROR(INDEX('업무중복도(데이터 입력)'!$T$3:$T$1003,$X5),"")</f>
        <v/>
      </c>
      <c r="Z5" s="73" t="str">
        <f ca="1">IFERROR(INDEX('업무중복도(데이터 입력)'!$DZ$3:$DZ$1003,$X5),"")</f>
        <v/>
      </c>
      <c r="AA5" s="86" t="str">
        <f ca="1">IFERROR(MATCH($I$11,OFFSET('업무중복도(데이터 입력)'!$F$3,$AA4,,1000),0)+$AA4,"")</f>
        <v/>
      </c>
      <c r="AB5" s="10" t="str">
        <f ca="1">IFERROR(INDEX('업무중복도(데이터 입력)'!$T$3:$T$1003,$AA5),"")</f>
        <v/>
      </c>
      <c r="AC5" s="10" t="str">
        <f ca="1">IFERROR(INDEX('업무중복도(데이터 입력)'!$EA$3:$EA$1003,$AA5),"")</f>
        <v/>
      </c>
      <c r="AD5" s="86" t="str">
        <f ca="1">IFERROR(MATCH($I$14,OFFSET('업무중복도(데이터 입력)'!$I$3,$AD4,,1000),0)+$AD4,"")</f>
        <v/>
      </c>
      <c r="AE5" s="72" t="str">
        <f ca="1">IFERROR(INDEX('업무중복도(데이터 입력)'!$T$3:$T$1003,$AD5),"")</f>
        <v/>
      </c>
      <c r="AF5" s="73" t="str">
        <f ca="1">IFERROR(INDEX('업무중복도(데이터 입력)'!$ED$3:$ED$1003,$AD5),"")</f>
        <v/>
      </c>
      <c r="AG5" s="86" t="str">
        <f ca="1">IFERROR(MATCH($I$15,OFFSET('업무중복도(데이터 입력)'!$J$3,$AG4,,1000),0)+$AG4,"")</f>
        <v/>
      </c>
      <c r="AH5" s="10" t="str">
        <f ca="1">IFERROR(INDEX('업무중복도(데이터 입력)'!$T$3:$T$1003,$AG5),"")</f>
        <v/>
      </c>
      <c r="AI5" s="10" t="str">
        <f ca="1">IFERROR(INDEX('업무중복도(데이터 입력)'!$EE$3:$EE$1003,$AG5),"")</f>
        <v/>
      </c>
      <c r="AJ5" s="86" t="str">
        <f ca="1">IFERROR(MATCH($I$18,OFFSET('업무중복도(데이터 입력)'!$M$3,$AJ4,,1000),0)+$AJ4,"")</f>
        <v/>
      </c>
      <c r="AK5" s="72" t="str">
        <f ca="1">IFERROR(INDEX('업무중복도(데이터 입력)'!$T$3:$T$1003,$AJ5),"")</f>
        <v/>
      </c>
      <c r="AL5" s="73" t="str">
        <f ca="1">IFERROR(INDEX('업무중복도(데이터 입력)'!$EH$3:$EH$1003,$AJ5),"")</f>
        <v/>
      </c>
      <c r="AM5" s="86" t="str">
        <f ca="1">IFERROR(MATCH($I$19,OFFSET('업무중복도(데이터 입력)'!$N$3,$AM4,,1000),0)+$AM4,"")</f>
        <v/>
      </c>
      <c r="AN5" s="10" t="str">
        <f ca="1">IFERROR(INDEX('업무중복도(데이터 입력)'!$T$3:$T$1003,$AM5),"")</f>
        <v/>
      </c>
      <c r="AO5" s="73" t="str">
        <f ca="1">IFERROR(INDEX('업무중복도(데이터 입력)'!$EI$3:$EI$1003,$AM5),"")</f>
        <v/>
      </c>
    </row>
    <row r="6" spans="1:41" ht="14.25" thickBot="1">
      <c r="A6" s="91" t="s">
        <v>44</v>
      </c>
      <c r="B6" s="295" t="s">
        <v>383</v>
      </c>
      <c r="C6" s="294" t="s">
        <v>376</v>
      </c>
      <c r="D6" s="293" t="s">
        <v>381</v>
      </c>
      <c r="E6" s="294" t="s">
        <v>382</v>
      </c>
      <c r="F6" s="208"/>
      <c r="G6" s="111" t="s">
        <v>386</v>
      </c>
      <c r="H6" s="5">
        <v>1</v>
      </c>
      <c r="I6" s="5" t="str">
        <f t="shared" ref="I6:I21" si="0">B6&amp;"\"&amp;D6&amp;"\"&amp;E6&amp;"\"&amp;H6</f>
        <v>국방시설본부\국방12\국방34\1</v>
      </c>
      <c r="J6" s="5" t="str">
        <f>B6&amp;"\"&amp;C6&amp;"\"&amp;D6&amp;"\"&amp;E6</f>
        <v>국방시설본부\유준명\국방12\국방34</v>
      </c>
      <c r="K6" s="5" t="str">
        <f>IF(F6="",B6&amp;"\"&amp;C6&amp;"\"&amp;D6&amp;"\"&amp;E6&amp;"\"&amp;G6,B6&amp;"\"&amp;C6&amp;"\"&amp;D6&amp;"\"&amp;E6&amp;"\"&amp;F6)</f>
        <v>국방시설본부\유준명\국방12\국방34\토질지질</v>
      </c>
      <c r="M6" s="74" t="str">
        <f ca="1">'유사용역 수행실적(데이터 입력)'!B7</f>
        <v>배수로 설계</v>
      </c>
      <c r="N6" s="12">
        <f ca="1">'유사용역 수행실적(데이터 입력)'!C7</f>
        <v>211</v>
      </c>
      <c r="O6" s="75">
        <f ca="1">'유사용역 수행실적(데이터 입력)'!D7</f>
        <v>1</v>
      </c>
      <c r="R6" s="5" t="str">
        <f ca="1">IFERROR(MATCH($I$6,OFFSET('업무중복도(데이터 입력)'!$A$3,$R5,,1000),0)+$R5,"")</f>
        <v/>
      </c>
      <c r="S6" s="74" t="str">
        <f ca="1">IFERROR(INDEX('업무중복도(데이터 입력)'!$T$3:$T$1003,$R6),"")</f>
        <v/>
      </c>
      <c r="T6" s="73" t="str">
        <f ca="1">IFERROR(INDEX('업무중복도(데이터 입력)'!$DV$3:$DV$1003,$R6),"")</f>
        <v/>
      </c>
      <c r="U6" s="86">
        <f ca="1">IFERROR(MATCH($I$7,OFFSET('업무중복도(데이터 입력)'!$B$3,$U5,,1000),0)+$U5,"")</f>
        <v>2</v>
      </c>
      <c r="V6" s="74" t="str">
        <f ca="1">IFERROR(INDEX('업무중복도(데이터 입력)'!$T$3:$T$1003,$U6),"")</f>
        <v>부산신항~김해간 고속도로 건설공사 기본 및 실시설계 토질조사 엔지니어링(1공구)</v>
      </c>
      <c r="W6" s="73">
        <f ca="1">IFERROR(INDEX('업무중복도(데이터 입력)'!$DW$3:$DW$1003,$U6),"")</f>
        <v>45</v>
      </c>
      <c r="X6" s="86" t="str">
        <f ca="1">IFERROR(MATCH($I$10,OFFSET('업무중복도(데이터 입력)'!$E$3,$X5,,1000),0)+$X5,"")</f>
        <v/>
      </c>
      <c r="Y6" s="74" t="str">
        <f ca="1">IFERROR(INDEX('업무중복도(데이터 입력)'!$T$3:$T$1003,$X6),"")</f>
        <v/>
      </c>
      <c r="Z6" s="73" t="str">
        <f ca="1">IFERROR(INDEX('업무중복도(데이터 입력)'!$DZ$3:$DZ$1003,$X6),"")</f>
        <v/>
      </c>
      <c r="AA6" s="86" t="str">
        <f ca="1">IFERROR(MATCH($I$11,OFFSET('업무중복도(데이터 입력)'!$F$3,$AA5,,1000),0)+$AA5,"")</f>
        <v/>
      </c>
      <c r="AB6" s="12" t="str">
        <f ca="1">IFERROR(INDEX('업무중복도(데이터 입력)'!$T$3:$T$1003,$AA6),"")</f>
        <v/>
      </c>
      <c r="AC6" s="10" t="str">
        <f ca="1">IFERROR(INDEX('업무중복도(데이터 입력)'!$EA$3:$EA$1003,$AA6),"")</f>
        <v/>
      </c>
      <c r="AD6" s="86" t="str">
        <f ca="1">IFERROR(MATCH($I$14,OFFSET('업무중복도(데이터 입력)'!$I$3,$AD5,,1000),0)+$AD5,"")</f>
        <v/>
      </c>
      <c r="AE6" s="74" t="str">
        <f ca="1">IFERROR(INDEX('업무중복도(데이터 입력)'!$T$3:$T$1003,$AD6),"")</f>
        <v/>
      </c>
      <c r="AF6" s="73" t="str">
        <f ca="1">IFERROR(INDEX('업무중복도(데이터 입력)'!$ED$3:$ED$1003,$AD6),"")</f>
        <v/>
      </c>
      <c r="AG6" s="86" t="str">
        <f ca="1">IFERROR(MATCH($I$15,OFFSET('업무중복도(데이터 입력)'!$J$3,$AG5,,1000),0)+$AG5,"")</f>
        <v/>
      </c>
      <c r="AH6" s="12" t="str">
        <f ca="1">IFERROR(INDEX('업무중복도(데이터 입력)'!$T$3:$T$1003,$AG6),"")</f>
        <v/>
      </c>
      <c r="AI6" s="10" t="str">
        <f ca="1">IFERROR(INDEX('업무중복도(데이터 입력)'!$EE$3:$EE$1003,$AG6),"")</f>
        <v/>
      </c>
      <c r="AJ6" s="86" t="str">
        <f ca="1">IFERROR(MATCH($I$18,OFFSET('업무중복도(데이터 입력)'!$M$3,$AJ5,,1000),0)+$AJ5,"")</f>
        <v/>
      </c>
      <c r="AK6" s="74" t="str">
        <f ca="1">IFERROR(INDEX('업무중복도(데이터 입력)'!$T$3:$T$1003,$AJ6),"")</f>
        <v/>
      </c>
      <c r="AL6" s="73" t="str">
        <f ca="1">IFERROR(INDEX('업무중복도(데이터 입력)'!$EH$3:$EH$1003,$AJ6),"")</f>
        <v/>
      </c>
      <c r="AM6" s="86" t="str">
        <f ca="1">IFERROR(MATCH($I$19,OFFSET('업무중복도(데이터 입력)'!$N$3,$AM5,,1000),0)+$AM5,"")</f>
        <v/>
      </c>
      <c r="AN6" s="10" t="str">
        <f ca="1">IFERROR(INDEX('업무중복도(데이터 입력)'!$T$3:$T$1003,$AM6),"")</f>
        <v/>
      </c>
      <c r="AO6" s="73" t="str">
        <f ca="1">IFERROR(INDEX('업무중복도(데이터 입력)'!$EI$3:$EI$1003,$AM6),"")</f>
        <v/>
      </c>
    </row>
    <row r="7" spans="1:41">
      <c r="A7" s="92" t="s">
        <v>38</v>
      </c>
      <c r="B7" s="262" t="s">
        <v>352</v>
      </c>
      <c r="C7" s="312" t="s">
        <v>378</v>
      </c>
      <c r="D7" s="218" t="s">
        <v>350</v>
      </c>
      <c r="E7" s="263" t="s">
        <v>351</v>
      </c>
      <c r="F7" s="219"/>
      <c r="G7" s="219" t="s">
        <v>52</v>
      </c>
      <c r="H7" s="5">
        <v>2</v>
      </c>
      <c r="I7" s="5" t="str">
        <f t="shared" si="0"/>
        <v>국방시설본부\국방12\국방34\2</v>
      </c>
      <c r="J7" s="5" t="str">
        <f t="shared" ref="J7:J21" si="1">B7&amp;"\"&amp;C7&amp;"\"&amp;D7&amp;"\"&amp;E7</f>
        <v>국방시설본부\김부희\국방12\국방34</v>
      </c>
      <c r="K7" s="5" t="str">
        <f t="shared" ref="K7:K21" si="2">IF(F7="",B7&amp;"\"&amp;C7&amp;"\"&amp;D7&amp;"\"&amp;E7&amp;"\"&amp;G7,B7&amp;"\"&amp;C7&amp;"\"&amp;D7&amp;"\"&amp;E7&amp;"\"&amp;F7)</f>
        <v>국방시설본부\김부희\국방12\국방34\토질지질</v>
      </c>
      <c r="M7" s="74" t="str">
        <f ca="1">'유사용역 수행실적(데이터 입력)'!B8</f>
        <v>국방시설본부 별관 설계</v>
      </c>
      <c r="N7" s="12">
        <f ca="1">'유사용역 수행실적(데이터 입력)'!C8</f>
        <v>468</v>
      </c>
      <c r="O7" s="75">
        <f ca="1">'유사용역 수행실적(데이터 입력)'!D8</f>
        <v>0.9</v>
      </c>
      <c r="R7" s="5" t="str">
        <f ca="1">IFERROR(MATCH($I$6,OFFSET('업무중복도(데이터 입력)'!$A$3,$R6,,1000),0)+$R6,"")</f>
        <v/>
      </c>
      <c r="S7" s="74" t="str">
        <f ca="1">IFERROR(INDEX('업무중복도(데이터 입력)'!$T$3:$T$1003,$R7),"")</f>
        <v/>
      </c>
      <c r="T7" s="73" t="str">
        <f ca="1">IFERROR(INDEX('업무중복도(데이터 입력)'!$DV$3:$DV$1003,$R7),"")</f>
        <v/>
      </c>
      <c r="U7" s="86" t="str">
        <f ca="1">IFERROR(MATCH($I$7,OFFSET('업무중복도(데이터 입력)'!$B$3,$U6,,1000),0)+$U6,"")</f>
        <v/>
      </c>
      <c r="V7" s="74" t="str">
        <f ca="1">IFERROR(INDEX('업무중복도(데이터 입력)'!$T$3:$T$1003,$U7),"")</f>
        <v/>
      </c>
      <c r="W7" s="73" t="str">
        <f ca="1">IFERROR(INDEX('업무중복도(데이터 입력)'!$DW$3:$DW$1003,$U7),"")</f>
        <v/>
      </c>
      <c r="X7" s="86" t="str">
        <f ca="1">IFERROR(MATCH($I$10,OFFSET('업무중복도(데이터 입력)'!$E$3,$X6,,1000),0)+$X6,"")</f>
        <v/>
      </c>
      <c r="Y7" s="74" t="str">
        <f ca="1">IFERROR(INDEX('업무중복도(데이터 입력)'!$T$3:$T$1003,$X7),"")</f>
        <v/>
      </c>
      <c r="Z7" s="73" t="str">
        <f ca="1">IFERROR(INDEX('업무중복도(데이터 입력)'!$DZ$3:$DZ$1003,$X7),"")</f>
        <v/>
      </c>
      <c r="AA7" s="86" t="str">
        <f ca="1">IFERROR(MATCH($I$11,OFFSET('업무중복도(데이터 입력)'!$F$3,$AA6,,1000),0)+$AA6,"")</f>
        <v/>
      </c>
      <c r="AB7" s="12" t="str">
        <f ca="1">IFERROR(INDEX('업무중복도(데이터 입력)'!$T$3:$T$1003,$AA7),"")</f>
        <v/>
      </c>
      <c r="AC7" s="10" t="str">
        <f ca="1">IFERROR(INDEX('업무중복도(데이터 입력)'!$EA$3:$EA$1003,$AA7),"")</f>
        <v/>
      </c>
      <c r="AD7" s="86" t="str">
        <f ca="1">IFERROR(MATCH($I$14,OFFSET('업무중복도(데이터 입력)'!$I$3,$AD6,,1000),0)+$AD6,"")</f>
        <v/>
      </c>
      <c r="AE7" s="74" t="str">
        <f ca="1">IFERROR(INDEX('업무중복도(데이터 입력)'!$T$3:$T$1003,$AD7),"")</f>
        <v/>
      </c>
      <c r="AF7" s="73" t="str">
        <f ca="1">IFERROR(INDEX('업무중복도(데이터 입력)'!$ED$3:$ED$1003,$AD7),"")</f>
        <v/>
      </c>
      <c r="AG7" s="86" t="str">
        <f ca="1">IFERROR(MATCH($I$15,OFFSET('업무중복도(데이터 입력)'!$J$3,$AG6,,1000),0)+$AG6,"")</f>
        <v/>
      </c>
      <c r="AH7" s="12" t="str">
        <f ca="1">IFERROR(INDEX('업무중복도(데이터 입력)'!$T$3:$T$1003,$AG7),"")</f>
        <v/>
      </c>
      <c r="AI7" s="10" t="str">
        <f ca="1">IFERROR(INDEX('업무중복도(데이터 입력)'!$EE$3:$EE$1003,$AG7),"")</f>
        <v/>
      </c>
      <c r="AJ7" s="86" t="str">
        <f ca="1">IFERROR(MATCH($I$18,OFFSET('업무중복도(데이터 입력)'!$M$3,$AJ6,,1000),0)+$AJ6,"")</f>
        <v/>
      </c>
      <c r="AK7" s="74" t="str">
        <f ca="1">IFERROR(INDEX('업무중복도(데이터 입력)'!$T$3:$T$1003,$AJ7),"")</f>
        <v/>
      </c>
      <c r="AL7" s="73" t="str">
        <f ca="1">IFERROR(INDEX('업무중복도(데이터 입력)'!$EH$3:$EH$1003,$AJ7),"")</f>
        <v/>
      </c>
      <c r="AM7" s="86" t="str">
        <f ca="1">IFERROR(MATCH($I$19,OFFSET('업무중복도(데이터 입력)'!$N$3,$AM6,,1000),0)+$AM6,"")</f>
        <v/>
      </c>
      <c r="AN7" s="10" t="str">
        <f ca="1">IFERROR(INDEX('업무중복도(데이터 입력)'!$T$3:$T$1003,$AM7),"")</f>
        <v/>
      </c>
      <c r="AO7" s="73" t="str">
        <f ca="1">IFERROR(INDEX('업무중복도(데이터 입력)'!$EI$3:$EI$1003,$AM7),"")</f>
        <v/>
      </c>
    </row>
    <row r="8" spans="1:41">
      <c r="A8" s="93" t="s">
        <v>21</v>
      </c>
      <c r="B8" s="198"/>
      <c r="C8" s="194"/>
      <c r="D8" s="206"/>
      <c r="E8" s="196"/>
      <c r="F8" s="190"/>
      <c r="G8" s="190"/>
      <c r="H8" s="5">
        <v>3</v>
      </c>
      <c r="I8" s="5" t="str">
        <f t="shared" si="0"/>
        <v>\\\3</v>
      </c>
      <c r="J8" s="5" t="str">
        <f t="shared" si="1"/>
        <v>\\\</v>
      </c>
      <c r="K8" s="5" t="str">
        <f t="shared" si="2"/>
        <v>\\\\</v>
      </c>
      <c r="M8" s="74" t="str">
        <f ca="1">'유사용역 수행실적(데이터 입력)'!B9</f>
        <v/>
      </c>
      <c r="N8" s="12" t="str">
        <f ca="1">'유사용역 수행실적(데이터 입력)'!C9</f>
        <v/>
      </c>
      <c r="O8" s="75" t="str">
        <f ca="1">'유사용역 수행실적(데이터 입력)'!D9</f>
        <v/>
      </c>
      <c r="R8" s="5" t="str">
        <f ca="1">IFERROR(MATCH($I$6,OFFSET('업무중복도(데이터 입력)'!$A$3,$R7,,1000),0)+$R7,"")</f>
        <v/>
      </c>
      <c r="S8" s="74" t="str">
        <f ca="1">IFERROR(INDEX('업무중복도(데이터 입력)'!$T$3:$T$1003,$R8),"")</f>
        <v/>
      </c>
      <c r="T8" s="73" t="str">
        <f ca="1">IFERROR(INDEX('업무중복도(데이터 입력)'!$DV$3:$DV$1003,$R8),"")</f>
        <v/>
      </c>
      <c r="U8" s="86" t="str">
        <f ca="1">IFERROR(MATCH($I$7,OFFSET('업무중복도(데이터 입력)'!$B$3,$U7,,1000),0)+$U7,"")</f>
        <v/>
      </c>
      <c r="V8" s="74" t="str">
        <f ca="1">IFERROR(INDEX('업무중복도(데이터 입력)'!$T$3:$T$1003,$U8),"")</f>
        <v/>
      </c>
      <c r="W8" s="73" t="str">
        <f ca="1">IFERROR(INDEX('업무중복도(데이터 입력)'!$DW$3:$DW$1003,$U8),"")</f>
        <v/>
      </c>
      <c r="X8" s="86" t="str">
        <f ca="1">IFERROR(MATCH($I$10,OFFSET('업무중복도(데이터 입력)'!$E$3,$X7,,1000),0)+$X7,"")</f>
        <v/>
      </c>
      <c r="Y8" s="74" t="str">
        <f ca="1">IFERROR(INDEX('업무중복도(데이터 입력)'!$T$3:$T$1003,$X8),"")</f>
        <v/>
      </c>
      <c r="Z8" s="73" t="str">
        <f ca="1">IFERROR(INDEX('업무중복도(데이터 입력)'!$DZ$3:$DZ$1003,$X8),"")</f>
        <v/>
      </c>
      <c r="AA8" s="86" t="str">
        <f ca="1">IFERROR(MATCH($I$11,OFFSET('업무중복도(데이터 입력)'!$F$3,$AA7,,1000),0)+$AA7,"")</f>
        <v/>
      </c>
      <c r="AB8" s="12" t="str">
        <f ca="1">IFERROR(INDEX('업무중복도(데이터 입력)'!$T$3:$T$1003,$AA8),"")</f>
        <v/>
      </c>
      <c r="AC8" s="10" t="str">
        <f ca="1">IFERROR(INDEX('업무중복도(데이터 입력)'!$EA$3:$EA$1003,$AA8),"")</f>
        <v/>
      </c>
      <c r="AD8" s="86" t="str">
        <f ca="1">IFERROR(MATCH($I$14,OFFSET('업무중복도(데이터 입력)'!$I$3,$AD7,,1000),0)+$AD7,"")</f>
        <v/>
      </c>
      <c r="AE8" s="74" t="str">
        <f ca="1">IFERROR(INDEX('업무중복도(데이터 입력)'!$T$3:$T$1003,$AD8),"")</f>
        <v/>
      </c>
      <c r="AF8" s="73" t="str">
        <f ca="1">IFERROR(INDEX('업무중복도(데이터 입력)'!$ED$3:$ED$1003,$AD8),"")</f>
        <v/>
      </c>
      <c r="AG8" s="86" t="str">
        <f ca="1">IFERROR(MATCH($I$15,OFFSET('업무중복도(데이터 입력)'!$J$3,$AG7,,1000),0)+$AG7,"")</f>
        <v/>
      </c>
      <c r="AH8" s="12" t="str">
        <f ca="1">IFERROR(INDEX('업무중복도(데이터 입력)'!$T$3:$T$1003,$AG8),"")</f>
        <v/>
      </c>
      <c r="AI8" s="10" t="str">
        <f ca="1">IFERROR(INDEX('업무중복도(데이터 입력)'!$EE$3:$EE$1003,$AG8),"")</f>
        <v/>
      </c>
      <c r="AJ8" s="86" t="str">
        <f ca="1">IFERROR(MATCH($I$18,OFFSET('업무중복도(데이터 입력)'!$M$3,$AJ7,,1000),0)+$AJ7,"")</f>
        <v/>
      </c>
      <c r="AK8" s="74" t="str">
        <f ca="1">IFERROR(INDEX('업무중복도(데이터 입력)'!$T$3:$T$1003,$AJ8),"")</f>
        <v/>
      </c>
      <c r="AL8" s="73" t="str">
        <f ca="1">IFERROR(INDEX('업무중복도(데이터 입력)'!$EH$3:$EH$1003,$AJ8),"")</f>
        <v/>
      </c>
      <c r="AM8" s="86" t="str">
        <f ca="1">IFERROR(MATCH($I$19,OFFSET('업무중복도(데이터 입력)'!$N$3,$AM7,,1000),0)+$AM7,"")</f>
        <v/>
      </c>
      <c r="AN8" s="10" t="str">
        <f ca="1">IFERROR(INDEX('업무중복도(데이터 입력)'!$T$3:$T$1003,$AM8),"")</f>
        <v/>
      </c>
      <c r="AO8" s="73" t="str">
        <f ca="1">IFERROR(INDEX('업무중복도(데이터 입력)'!$EI$3:$EI$1003,$AM8),"")</f>
        <v/>
      </c>
    </row>
    <row r="9" spans="1:41">
      <c r="A9" s="93" t="s">
        <v>19</v>
      </c>
      <c r="B9" s="198"/>
      <c r="C9" s="194"/>
      <c r="D9" s="206"/>
      <c r="E9" s="196"/>
      <c r="F9" s="190"/>
      <c r="G9" s="190"/>
      <c r="H9" s="5">
        <v>4</v>
      </c>
      <c r="I9" s="5" t="str">
        <f t="shared" si="0"/>
        <v>\\\4</v>
      </c>
      <c r="J9" s="5" t="str">
        <f t="shared" si="1"/>
        <v>\\\</v>
      </c>
      <c r="K9" s="5" t="str">
        <f t="shared" si="2"/>
        <v>\\\\</v>
      </c>
      <c r="M9" s="74" t="str">
        <f ca="1">'유사용역 수행실적(데이터 입력)'!B10</f>
        <v/>
      </c>
      <c r="N9" s="12" t="str">
        <f ca="1">'유사용역 수행실적(데이터 입력)'!C10</f>
        <v/>
      </c>
      <c r="O9" s="75" t="str">
        <f ca="1">'유사용역 수행실적(데이터 입력)'!D10</f>
        <v/>
      </c>
      <c r="R9" s="5" t="str">
        <f ca="1">IFERROR(MATCH($I$6,OFFSET('업무중복도(데이터 입력)'!$A$3,$R8,,1000),0)+$R8,"")</f>
        <v/>
      </c>
      <c r="S9" s="74" t="str">
        <f ca="1">IFERROR(INDEX('업무중복도(데이터 입력)'!$T$3:$T$1003,$R9),"")</f>
        <v/>
      </c>
      <c r="T9" s="73" t="str">
        <f ca="1">IFERROR(INDEX('업무중복도(데이터 입력)'!$DV$3:$DV$1003,$R9),"")</f>
        <v/>
      </c>
      <c r="U9" s="86" t="str">
        <f ca="1">IFERROR(MATCH($I$7,OFFSET('업무중복도(데이터 입력)'!$B$3,$U8,,1000),0)+$U8,"")</f>
        <v/>
      </c>
      <c r="V9" s="74" t="str">
        <f ca="1">IFERROR(INDEX('업무중복도(데이터 입력)'!$T$3:$T$1003,$U9),"")</f>
        <v/>
      </c>
      <c r="W9" s="73" t="str">
        <f ca="1">IFERROR(INDEX('업무중복도(데이터 입력)'!$DW$3:$DW$1003,$U9),"")</f>
        <v/>
      </c>
      <c r="X9" s="86" t="str">
        <f ca="1">IFERROR(MATCH($I$10,OFFSET('업무중복도(데이터 입력)'!$E$3,$X8,,1000),0)+$X8,"")</f>
        <v/>
      </c>
      <c r="Y9" s="74" t="str">
        <f ca="1">IFERROR(INDEX('업무중복도(데이터 입력)'!$T$3:$T$1003,$X9),"")</f>
        <v/>
      </c>
      <c r="Z9" s="73" t="str">
        <f ca="1">IFERROR(INDEX('업무중복도(데이터 입력)'!$DZ$3:$DZ$1003,$X9),"")</f>
        <v/>
      </c>
      <c r="AA9" s="86" t="str">
        <f ca="1">IFERROR(MATCH($I$11,OFFSET('업무중복도(데이터 입력)'!$F$3,$AA8,,1000),0)+$AA8,"")</f>
        <v/>
      </c>
      <c r="AB9" s="12" t="str">
        <f ca="1">IFERROR(INDEX('업무중복도(데이터 입력)'!$T$3:$T$1003,$AA9),"")</f>
        <v/>
      </c>
      <c r="AC9" s="10" t="str">
        <f ca="1">IFERROR(INDEX('업무중복도(데이터 입력)'!$EA$3:$EA$1003,$AA9),"")</f>
        <v/>
      </c>
      <c r="AD9" s="86" t="str">
        <f ca="1">IFERROR(MATCH($I$14,OFFSET('업무중복도(데이터 입력)'!$I$3,$AD8,,1000),0)+$AD8,"")</f>
        <v/>
      </c>
      <c r="AE9" s="74" t="str">
        <f ca="1">IFERROR(INDEX('업무중복도(데이터 입력)'!$T$3:$T$1003,$AD9),"")</f>
        <v/>
      </c>
      <c r="AF9" s="73" t="str">
        <f ca="1">IFERROR(INDEX('업무중복도(데이터 입력)'!$ED$3:$ED$1003,$AD9),"")</f>
        <v/>
      </c>
      <c r="AG9" s="86" t="str">
        <f ca="1">IFERROR(MATCH($I$15,OFFSET('업무중복도(데이터 입력)'!$J$3,$AG8,,1000),0)+$AG8,"")</f>
        <v/>
      </c>
      <c r="AH9" s="12" t="str">
        <f ca="1">IFERROR(INDEX('업무중복도(데이터 입력)'!$T$3:$T$1003,$AG9),"")</f>
        <v/>
      </c>
      <c r="AI9" s="10" t="str">
        <f ca="1">IFERROR(INDEX('업무중복도(데이터 입력)'!$EE$3:$EE$1003,$AG9),"")</f>
        <v/>
      </c>
      <c r="AJ9" s="86" t="str">
        <f ca="1">IFERROR(MATCH($I$18,OFFSET('업무중복도(데이터 입력)'!$M$3,$AJ8,,1000),0)+$AJ8,"")</f>
        <v/>
      </c>
      <c r="AK9" s="74" t="str">
        <f ca="1">IFERROR(INDEX('업무중복도(데이터 입력)'!$T$3:$T$1003,$AJ9),"")</f>
        <v/>
      </c>
      <c r="AL9" s="73" t="str">
        <f ca="1">IFERROR(INDEX('업무중복도(데이터 입력)'!$EH$3:$EH$1003,$AJ9),"")</f>
        <v/>
      </c>
      <c r="AM9" s="86" t="str">
        <f ca="1">IFERROR(MATCH($I$19,OFFSET('업무중복도(데이터 입력)'!$N$3,$AM8,,1000),0)+$AM8,"")</f>
        <v/>
      </c>
      <c r="AN9" s="10" t="str">
        <f ca="1">IFERROR(INDEX('업무중복도(데이터 입력)'!$T$3:$T$1003,$AM9),"")</f>
        <v/>
      </c>
      <c r="AO9" s="73" t="str">
        <f ca="1">IFERROR(INDEX('업무중복도(데이터 입력)'!$EI$3:$EI$1003,$AM9),"")</f>
        <v/>
      </c>
    </row>
    <row r="10" spans="1:41">
      <c r="A10" s="93" t="s">
        <v>32</v>
      </c>
      <c r="B10" s="198"/>
      <c r="C10" s="194"/>
      <c r="D10" s="206"/>
      <c r="E10" s="196"/>
      <c r="F10" s="190"/>
      <c r="G10" s="190"/>
      <c r="H10" s="5">
        <v>5</v>
      </c>
      <c r="I10" s="5" t="str">
        <f t="shared" si="0"/>
        <v>\\\5</v>
      </c>
      <c r="J10" s="5" t="str">
        <f t="shared" si="1"/>
        <v>\\\</v>
      </c>
      <c r="K10" s="5" t="str">
        <f t="shared" si="2"/>
        <v>\\\\</v>
      </c>
      <c r="M10" s="74" t="str">
        <f ca="1">'유사용역 수행실적(데이터 입력)'!B11</f>
        <v/>
      </c>
      <c r="N10" s="12" t="str">
        <f ca="1">'유사용역 수행실적(데이터 입력)'!C11</f>
        <v/>
      </c>
      <c r="O10" s="75" t="str">
        <f ca="1">'유사용역 수행실적(데이터 입력)'!D11</f>
        <v/>
      </c>
      <c r="R10" s="5" t="str">
        <f ca="1">IFERROR(MATCH($I$6,OFFSET('업무중복도(데이터 입력)'!$A$3,$R9,,1000),0)+$R9,"")</f>
        <v/>
      </c>
      <c r="S10" s="74" t="str">
        <f ca="1">IFERROR(INDEX('업무중복도(데이터 입력)'!$T$3:$T$1003,$R10),"")</f>
        <v/>
      </c>
      <c r="T10" s="73" t="str">
        <f ca="1">IFERROR(INDEX('업무중복도(데이터 입력)'!$DV$3:$DV$1003,$R10),"")</f>
        <v/>
      </c>
      <c r="U10" s="86" t="str">
        <f ca="1">IFERROR(MATCH($I$7,OFFSET('업무중복도(데이터 입력)'!$B$3,$U9,,1000),0)+$U9,"")</f>
        <v/>
      </c>
      <c r="V10" s="74" t="str">
        <f ca="1">IFERROR(INDEX('업무중복도(데이터 입력)'!$T$3:$T$1003,$U10),"")</f>
        <v/>
      </c>
      <c r="W10" s="73" t="str">
        <f ca="1">IFERROR(INDEX('업무중복도(데이터 입력)'!$DW$3:$DW$1003,$U10),"")</f>
        <v/>
      </c>
      <c r="X10" s="86" t="str">
        <f ca="1">IFERROR(MATCH($I$10,OFFSET('업무중복도(데이터 입력)'!$E$3,$X9,,1000),0)+$X9,"")</f>
        <v/>
      </c>
      <c r="Y10" s="74" t="str">
        <f ca="1">IFERROR(INDEX('업무중복도(데이터 입력)'!$T$3:$T$1003,$X10),"")</f>
        <v/>
      </c>
      <c r="Z10" s="73" t="str">
        <f ca="1">IFERROR(INDEX('업무중복도(데이터 입력)'!$DZ$3:$DZ$1003,$X10),"")</f>
        <v/>
      </c>
      <c r="AA10" s="86" t="str">
        <f ca="1">IFERROR(MATCH($I$11,OFFSET('업무중복도(데이터 입력)'!$F$3,$AA9,,1000),0)+$AA9,"")</f>
        <v/>
      </c>
      <c r="AB10" s="12" t="str">
        <f ca="1">IFERROR(INDEX('업무중복도(데이터 입력)'!$T$3:$T$1003,$AA10),"")</f>
        <v/>
      </c>
      <c r="AC10" s="10" t="str">
        <f ca="1">IFERROR(INDEX('업무중복도(데이터 입력)'!$EA$3:$EA$1003,$AA10),"")</f>
        <v/>
      </c>
      <c r="AD10" s="86" t="str">
        <f ca="1">IFERROR(MATCH($I$14,OFFSET('업무중복도(데이터 입력)'!$I$3,$AD9,,1000),0)+$AD9,"")</f>
        <v/>
      </c>
      <c r="AE10" s="74" t="str">
        <f ca="1">IFERROR(INDEX('업무중복도(데이터 입력)'!$T$3:$T$1003,$AD10),"")</f>
        <v/>
      </c>
      <c r="AF10" s="73" t="str">
        <f ca="1">IFERROR(INDEX('업무중복도(데이터 입력)'!$ED$3:$ED$1003,$AD10),"")</f>
        <v/>
      </c>
      <c r="AG10" s="86" t="str">
        <f ca="1">IFERROR(MATCH($I$15,OFFSET('업무중복도(데이터 입력)'!$J$3,$AG9,,1000),0)+$AG9,"")</f>
        <v/>
      </c>
      <c r="AH10" s="12" t="str">
        <f ca="1">IFERROR(INDEX('업무중복도(데이터 입력)'!$T$3:$T$1003,$AG10),"")</f>
        <v/>
      </c>
      <c r="AI10" s="10" t="str">
        <f ca="1">IFERROR(INDEX('업무중복도(데이터 입력)'!$EE$3:$EE$1003,$AG10),"")</f>
        <v/>
      </c>
      <c r="AJ10" s="86" t="str">
        <f ca="1">IFERROR(MATCH($I$18,OFFSET('업무중복도(데이터 입력)'!$M$3,$AJ9,,1000),0)+$AJ9,"")</f>
        <v/>
      </c>
      <c r="AK10" s="74" t="str">
        <f ca="1">IFERROR(INDEX('업무중복도(데이터 입력)'!$T$3:$T$1003,$AJ10),"")</f>
        <v/>
      </c>
      <c r="AL10" s="73" t="str">
        <f ca="1">IFERROR(INDEX('업무중복도(데이터 입력)'!$EH$3:$EH$1003,$AJ10),"")</f>
        <v/>
      </c>
      <c r="AM10" s="86" t="str">
        <f ca="1">IFERROR(MATCH($I$19,OFFSET('업무중복도(데이터 입력)'!$N$3,$AM9,,1000),0)+$AM9,"")</f>
        <v/>
      </c>
      <c r="AN10" s="10" t="str">
        <f ca="1">IFERROR(INDEX('업무중복도(데이터 입력)'!$T$3:$T$1003,$AM10),"")</f>
        <v/>
      </c>
      <c r="AO10" s="73" t="str">
        <f ca="1">IFERROR(INDEX('업무중복도(데이터 입력)'!$EI$3:$EI$1003,$AM10),"")</f>
        <v/>
      </c>
    </row>
    <row r="11" spans="1:41" ht="14.25" thickBot="1">
      <c r="A11" s="94" t="s">
        <v>29</v>
      </c>
      <c r="B11" s="264"/>
      <c r="C11" s="221"/>
      <c r="D11" s="220"/>
      <c r="E11" s="265"/>
      <c r="F11" s="217"/>
      <c r="G11" s="217"/>
      <c r="H11" s="5">
        <v>6</v>
      </c>
      <c r="I11" s="5" t="str">
        <f t="shared" si="0"/>
        <v>\\\6</v>
      </c>
      <c r="J11" s="5" t="str">
        <f t="shared" si="1"/>
        <v>\\\</v>
      </c>
      <c r="K11" s="5" t="str">
        <f t="shared" si="2"/>
        <v>\\\\</v>
      </c>
      <c r="M11" s="74" t="str">
        <f ca="1">'유사용역 수행실적(데이터 입력)'!B12</f>
        <v/>
      </c>
      <c r="N11" s="12" t="str">
        <f ca="1">'유사용역 수행실적(데이터 입력)'!C12</f>
        <v/>
      </c>
      <c r="O11" s="75" t="str">
        <f ca="1">'유사용역 수행실적(데이터 입력)'!D12</f>
        <v/>
      </c>
      <c r="R11" s="5" t="str">
        <f ca="1">IFERROR(MATCH($I$6,OFFSET('업무중복도(데이터 입력)'!$A$3,$R10,,1000),0)+$R10,"")</f>
        <v/>
      </c>
      <c r="S11" s="74" t="str">
        <f ca="1">IFERROR(INDEX('업무중복도(데이터 입력)'!$T$3:$T$1003,$R11),"")</f>
        <v/>
      </c>
      <c r="T11" s="73" t="str">
        <f ca="1">IFERROR(INDEX('업무중복도(데이터 입력)'!$DV$3:$DV$1003,$R11),"")</f>
        <v/>
      </c>
      <c r="U11" s="86" t="str">
        <f ca="1">IFERROR(MATCH($I$7,OFFSET('업무중복도(데이터 입력)'!$B$3,$U10,,1000),0)+$U10,"")</f>
        <v/>
      </c>
      <c r="V11" s="74" t="str">
        <f ca="1">IFERROR(INDEX('업무중복도(데이터 입력)'!$T$3:$T$1003,$U11),"")</f>
        <v/>
      </c>
      <c r="W11" s="73" t="str">
        <f ca="1">IFERROR(INDEX('업무중복도(데이터 입력)'!$DW$3:$DW$1003,$U11),"")</f>
        <v/>
      </c>
      <c r="X11" s="86" t="str">
        <f ca="1">IFERROR(MATCH($I$10,OFFSET('업무중복도(데이터 입력)'!$E$3,$X10,,1000),0)+$X10,"")</f>
        <v/>
      </c>
      <c r="Y11" s="74" t="str">
        <f ca="1">IFERROR(INDEX('업무중복도(데이터 입력)'!$T$3:$T$1003,$X11),"")</f>
        <v/>
      </c>
      <c r="Z11" s="73" t="str">
        <f ca="1">IFERROR(INDEX('업무중복도(데이터 입력)'!$DZ$3:$DZ$1003,$X11),"")</f>
        <v/>
      </c>
      <c r="AA11" s="86" t="str">
        <f ca="1">IFERROR(MATCH($I$11,OFFSET('업무중복도(데이터 입력)'!$F$3,$AA10,,1000),0)+$AA10,"")</f>
        <v/>
      </c>
      <c r="AB11" s="12" t="str">
        <f ca="1">IFERROR(INDEX('업무중복도(데이터 입력)'!$T$3:$T$1003,$AA11),"")</f>
        <v/>
      </c>
      <c r="AC11" s="10" t="str">
        <f ca="1">IFERROR(INDEX('업무중복도(데이터 입력)'!$EA$3:$EA$1003,$AA11),"")</f>
        <v/>
      </c>
      <c r="AD11" s="86" t="str">
        <f ca="1">IFERROR(MATCH($I$14,OFFSET('업무중복도(데이터 입력)'!$I$3,$AD10,,1000),0)+$AD10,"")</f>
        <v/>
      </c>
      <c r="AE11" s="74" t="str">
        <f ca="1">IFERROR(INDEX('업무중복도(데이터 입력)'!$T$3:$T$1003,$AD11),"")</f>
        <v/>
      </c>
      <c r="AF11" s="73" t="str">
        <f ca="1">IFERROR(INDEX('업무중복도(데이터 입력)'!$ED$3:$ED$1003,$AD11),"")</f>
        <v/>
      </c>
      <c r="AG11" s="86" t="str">
        <f ca="1">IFERROR(MATCH($I$15,OFFSET('업무중복도(데이터 입력)'!$J$3,$AG10,,1000),0)+$AG10,"")</f>
        <v/>
      </c>
      <c r="AH11" s="12" t="str">
        <f ca="1">IFERROR(INDEX('업무중복도(데이터 입력)'!$T$3:$T$1003,$AG11),"")</f>
        <v/>
      </c>
      <c r="AI11" s="10" t="str">
        <f ca="1">IFERROR(INDEX('업무중복도(데이터 입력)'!$EE$3:$EE$1003,$AG11),"")</f>
        <v/>
      </c>
      <c r="AJ11" s="86" t="str">
        <f ca="1">IFERROR(MATCH($I$18,OFFSET('업무중복도(데이터 입력)'!$M$3,$AJ10,,1000),0)+$AJ10,"")</f>
        <v/>
      </c>
      <c r="AK11" s="74" t="str">
        <f ca="1">IFERROR(INDEX('업무중복도(데이터 입력)'!$T$3:$T$1003,$AJ11),"")</f>
        <v/>
      </c>
      <c r="AL11" s="73" t="str">
        <f ca="1">IFERROR(INDEX('업무중복도(데이터 입력)'!$EH$3:$EH$1003,$AJ11),"")</f>
        <v/>
      </c>
      <c r="AM11" s="86" t="str">
        <f ca="1">IFERROR(MATCH($I$19,OFFSET('업무중복도(데이터 입력)'!$N$3,$AM10,,1000),0)+$AM10,"")</f>
        <v/>
      </c>
      <c r="AN11" s="10" t="str">
        <f ca="1">IFERROR(INDEX('업무중복도(데이터 입력)'!$T$3:$T$1003,$AM11),"")</f>
        <v/>
      </c>
      <c r="AO11" s="73" t="str">
        <f ca="1">IFERROR(INDEX('업무중복도(데이터 입력)'!$EI$3:$EI$1003,$AM11),"")</f>
        <v/>
      </c>
    </row>
    <row r="12" spans="1:41">
      <c r="A12" s="95" t="s">
        <v>17</v>
      </c>
      <c r="B12" s="188" t="s">
        <v>352</v>
      </c>
      <c r="C12" s="311" t="s">
        <v>380</v>
      </c>
      <c r="D12" s="185" t="s">
        <v>350</v>
      </c>
      <c r="E12" s="187" t="s">
        <v>351</v>
      </c>
      <c r="F12" s="219"/>
      <c r="G12" s="219" t="s">
        <v>52</v>
      </c>
      <c r="H12" s="5">
        <v>7</v>
      </c>
      <c r="I12" s="5" t="str">
        <f t="shared" si="0"/>
        <v>국방시설본부\국방12\국방34\7</v>
      </c>
      <c r="J12" s="5" t="str">
        <f t="shared" si="1"/>
        <v>국방시설본부\한의석\국방12\국방34</v>
      </c>
      <c r="K12" s="5" t="str">
        <f t="shared" si="2"/>
        <v>국방시설본부\한의석\국방12\국방34\토질지질</v>
      </c>
      <c r="M12" s="74" t="str">
        <f ca="1">'유사용역 수행실적(데이터 입력)'!B13</f>
        <v/>
      </c>
      <c r="N12" s="12" t="str">
        <f ca="1">'유사용역 수행실적(데이터 입력)'!C13</f>
        <v/>
      </c>
      <c r="O12" s="75" t="str">
        <f ca="1">'유사용역 수행실적(데이터 입력)'!D13</f>
        <v/>
      </c>
      <c r="R12" s="5" t="str">
        <f ca="1">IFERROR(MATCH($I$6,OFFSET('업무중복도(데이터 입력)'!$A$3,$R11,,1000),0)+$R11,"")</f>
        <v/>
      </c>
      <c r="S12" s="74" t="str">
        <f ca="1">IFERROR(INDEX('업무중복도(데이터 입력)'!$T$3:$T$1003,$R12),"")</f>
        <v/>
      </c>
      <c r="T12" s="73" t="str">
        <f ca="1">IFERROR(INDEX('업무중복도(데이터 입력)'!$DV$3:$DV$1003,$R12),"")</f>
        <v/>
      </c>
      <c r="U12" s="86" t="str">
        <f ca="1">IFERROR(MATCH($I$7,OFFSET('업무중복도(데이터 입력)'!$B$3,$U11,,1000),0)+$U11,"")</f>
        <v/>
      </c>
      <c r="V12" s="74" t="str">
        <f ca="1">IFERROR(INDEX('업무중복도(데이터 입력)'!$T$3:$T$1003,$U12),"")</f>
        <v/>
      </c>
      <c r="W12" s="73" t="str">
        <f ca="1">IFERROR(INDEX('업무중복도(데이터 입력)'!$DW$3:$DW$1003,$U12),"")</f>
        <v/>
      </c>
      <c r="X12" s="86" t="str">
        <f ca="1">IFERROR(MATCH($I$10,OFFSET('업무중복도(데이터 입력)'!$E$3,$X11,,1000),0)+$X11,"")</f>
        <v/>
      </c>
      <c r="Y12" s="74" t="str">
        <f ca="1">IFERROR(INDEX('업무중복도(데이터 입력)'!$T$3:$T$1003,$X12),"")</f>
        <v/>
      </c>
      <c r="Z12" s="73" t="str">
        <f ca="1">IFERROR(INDEX('업무중복도(데이터 입력)'!$DZ$3:$DZ$1003,$X12),"")</f>
        <v/>
      </c>
      <c r="AA12" s="86" t="str">
        <f ca="1">IFERROR(MATCH($I$11,OFFSET('업무중복도(데이터 입력)'!$F$3,$AA11,,1000),0)+$AA11,"")</f>
        <v/>
      </c>
      <c r="AB12" s="12" t="str">
        <f ca="1">IFERROR(INDEX('업무중복도(데이터 입력)'!$T$3:$T$1003,$AA12),"")</f>
        <v/>
      </c>
      <c r="AC12" s="10" t="str">
        <f ca="1">IFERROR(INDEX('업무중복도(데이터 입력)'!$EA$3:$EA$1003,$AA12),"")</f>
        <v/>
      </c>
      <c r="AD12" s="86" t="str">
        <f ca="1">IFERROR(MATCH($I$14,OFFSET('업무중복도(데이터 입력)'!$I$3,$AD11,,1000),0)+$AD11,"")</f>
        <v/>
      </c>
      <c r="AE12" s="74" t="str">
        <f ca="1">IFERROR(INDEX('업무중복도(데이터 입력)'!$T$3:$T$1003,$AD12),"")</f>
        <v/>
      </c>
      <c r="AF12" s="73" t="str">
        <f ca="1">IFERROR(INDEX('업무중복도(데이터 입력)'!$ED$3:$ED$1003,$AD12),"")</f>
        <v/>
      </c>
      <c r="AG12" s="86" t="str">
        <f ca="1">IFERROR(MATCH($I$15,OFFSET('업무중복도(데이터 입력)'!$J$3,$AG11,,1000),0)+$AG11,"")</f>
        <v/>
      </c>
      <c r="AH12" s="12" t="str">
        <f ca="1">IFERROR(INDEX('업무중복도(데이터 입력)'!$T$3:$T$1003,$AG12),"")</f>
        <v/>
      </c>
      <c r="AI12" s="10" t="str">
        <f ca="1">IFERROR(INDEX('업무중복도(데이터 입력)'!$EE$3:$EE$1003,$AG12),"")</f>
        <v/>
      </c>
      <c r="AJ12" s="86" t="str">
        <f ca="1">IFERROR(MATCH($I$18,OFFSET('업무중복도(데이터 입력)'!$M$3,$AJ11,,1000),0)+$AJ11,"")</f>
        <v/>
      </c>
      <c r="AK12" s="74" t="str">
        <f ca="1">IFERROR(INDEX('업무중복도(데이터 입력)'!$T$3:$T$1003,$AJ12),"")</f>
        <v/>
      </c>
      <c r="AL12" s="73" t="str">
        <f ca="1">IFERROR(INDEX('업무중복도(데이터 입력)'!$EH$3:$EH$1003,$AJ12),"")</f>
        <v/>
      </c>
      <c r="AM12" s="86" t="str">
        <f ca="1">IFERROR(MATCH($I$19,OFFSET('업무중복도(데이터 입력)'!$N$3,$AM11,,1000),0)+$AM11,"")</f>
        <v/>
      </c>
      <c r="AN12" s="10" t="str">
        <f ca="1">IFERROR(INDEX('업무중복도(데이터 입력)'!$T$3:$T$1003,$AM12),"")</f>
        <v/>
      </c>
      <c r="AO12" s="73" t="str">
        <f ca="1">IFERROR(INDEX('업무중복도(데이터 입력)'!$EI$3:$EI$1003,$AM12),"")</f>
        <v/>
      </c>
    </row>
    <row r="13" spans="1:41">
      <c r="A13" s="93" t="s">
        <v>18</v>
      </c>
      <c r="B13" s="198"/>
      <c r="C13" s="194"/>
      <c r="D13" s="206"/>
      <c r="E13" s="196"/>
      <c r="F13" s="190"/>
      <c r="G13" s="190"/>
      <c r="H13" s="5">
        <v>8</v>
      </c>
      <c r="I13" s="5" t="str">
        <f t="shared" si="0"/>
        <v>\\\8</v>
      </c>
      <c r="J13" s="5" t="str">
        <f t="shared" si="1"/>
        <v>\\\</v>
      </c>
      <c r="K13" s="5" t="str">
        <f t="shared" si="2"/>
        <v>\\\\</v>
      </c>
      <c r="M13" s="74" t="str">
        <f ca="1">'유사용역 수행실적(데이터 입력)'!B14</f>
        <v/>
      </c>
      <c r="N13" s="12" t="str">
        <f ca="1">'유사용역 수행실적(데이터 입력)'!C14</f>
        <v/>
      </c>
      <c r="O13" s="75" t="str">
        <f ca="1">'유사용역 수행실적(데이터 입력)'!D14</f>
        <v/>
      </c>
      <c r="R13" s="5" t="str">
        <f ca="1">IFERROR(MATCH($I$6,OFFSET('업무중복도(데이터 입력)'!$A$3,$R12,,1000),0)+$R12,"")</f>
        <v/>
      </c>
      <c r="S13" s="74" t="str">
        <f ca="1">IFERROR(INDEX('업무중복도(데이터 입력)'!$T$3:$T$1003,$R13),"")</f>
        <v/>
      </c>
      <c r="T13" s="73" t="str">
        <f ca="1">IFERROR(INDEX('업무중복도(데이터 입력)'!$DV$3:$DV$1003,$R13),"")</f>
        <v/>
      </c>
      <c r="U13" s="86" t="str">
        <f ca="1">IFERROR(MATCH($I$7,OFFSET('업무중복도(데이터 입력)'!$B$3,$U12,,1000),0)+$U12,"")</f>
        <v/>
      </c>
      <c r="V13" s="74" t="str">
        <f ca="1">IFERROR(INDEX('업무중복도(데이터 입력)'!$T$3:$T$1003,$U13),"")</f>
        <v/>
      </c>
      <c r="W13" s="73" t="str">
        <f ca="1">IFERROR(INDEX('업무중복도(데이터 입력)'!$DW$3:$DW$1003,$U13),"")</f>
        <v/>
      </c>
      <c r="X13" s="86" t="str">
        <f ca="1">IFERROR(MATCH($I$10,OFFSET('업무중복도(데이터 입력)'!$E$3,$X12,,1000),0)+$X12,"")</f>
        <v/>
      </c>
      <c r="Y13" s="74" t="str">
        <f ca="1">IFERROR(INDEX('업무중복도(데이터 입력)'!$T$3:$T$1003,$X13),"")</f>
        <v/>
      </c>
      <c r="Z13" s="73" t="str">
        <f ca="1">IFERROR(INDEX('업무중복도(데이터 입력)'!$DZ$3:$DZ$1003,$X13),"")</f>
        <v/>
      </c>
      <c r="AA13" s="86" t="str">
        <f ca="1">IFERROR(MATCH($I$11,OFFSET('업무중복도(데이터 입력)'!$F$3,$AA12,,1000),0)+$AA12,"")</f>
        <v/>
      </c>
      <c r="AB13" s="12" t="str">
        <f ca="1">IFERROR(INDEX('업무중복도(데이터 입력)'!$T$3:$T$1003,$AA13),"")</f>
        <v/>
      </c>
      <c r="AC13" s="10" t="str">
        <f ca="1">IFERROR(INDEX('업무중복도(데이터 입력)'!$EA$3:$EA$1003,$AA13),"")</f>
        <v/>
      </c>
      <c r="AD13" s="86" t="str">
        <f ca="1">IFERROR(MATCH($I$14,OFFSET('업무중복도(데이터 입력)'!$I$3,$AD12,,1000),0)+$AD12,"")</f>
        <v/>
      </c>
      <c r="AE13" s="74" t="str">
        <f ca="1">IFERROR(INDEX('업무중복도(데이터 입력)'!$T$3:$T$1003,$AD13),"")</f>
        <v/>
      </c>
      <c r="AF13" s="73" t="str">
        <f ca="1">IFERROR(INDEX('업무중복도(데이터 입력)'!$ED$3:$ED$1003,$AD13),"")</f>
        <v/>
      </c>
      <c r="AG13" s="86" t="str">
        <f ca="1">IFERROR(MATCH($I$15,OFFSET('업무중복도(데이터 입력)'!$J$3,$AG12,,1000),0)+$AG12,"")</f>
        <v/>
      </c>
      <c r="AH13" s="12" t="str">
        <f ca="1">IFERROR(INDEX('업무중복도(데이터 입력)'!$T$3:$T$1003,$AG13),"")</f>
        <v/>
      </c>
      <c r="AI13" s="10" t="str">
        <f ca="1">IFERROR(INDEX('업무중복도(데이터 입력)'!$EE$3:$EE$1003,$AG13),"")</f>
        <v/>
      </c>
      <c r="AJ13" s="86" t="str">
        <f ca="1">IFERROR(MATCH($I$18,OFFSET('업무중복도(데이터 입력)'!$M$3,$AJ12,,1000),0)+$AJ12,"")</f>
        <v/>
      </c>
      <c r="AK13" s="74" t="str">
        <f ca="1">IFERROR(INDEX('업무중복도(데이터 입력)'!$T$3:$T$1003,$AJ13),"")</f>
        <v/>
      </c>
      <c r="AL13" s="73" t="str">
        <f ca="1">IFERROR(INDEX('업무중복도(데이터 입력)'!$EH$3:$EH$1003,$AJ13),"")</f>
        <v/>
      </c>
      <c r="AM13" s="86" t="str">
        <f ca="1">IFERROR(MATCH($I$19,OFFSET('업무중복도(데이터 입력)'!$N$3,$AM12,,1000),0)+$AM12,"")</f>
        <v/>
      </c>
      <c r="AN13" s="10" t="str">
        <f ca="1">IFERROR(INDEX('업무중복도(데이터 입력)'!$T$3:$T$1003,$AM13),"")</f>
        <v/>
      </c>
      <c r="AO13" s="73" t="str">
        <f ca="1">IFERROR(INDEX('업무중복도(데이터 입력)'!$EI$3:$EI$1003,$AM13),"")</f>
        <v/>
      </c>
    </row>
    <row r="14" spans="1:41">
      <c r="A14" s="93" t="s">
        <v>25</v>
      </c>
      <c r="B14" s="198"/>
      <c r="C14" s="194"/>
      <c r="D14" s="206"/>
      <c r="E14" s="196"/>
      <c r="F14" s="190"/>
      <c r="G14" s="190"/>
      <c r="H14" s="5">
        <v>9</v>
      </c>
      <c r="I14" s="5" t="str">
        <f t="shared" si="0"/>
        <v>\\\9</v>
      </c>
      <c r="J14" s="5" t="str">
        <f t="shared" si="1"/>
        <v>\\\</v>
      </c>
      <c r="K14" s="5" t="str">
        <f t="shared" si="2"/>
        <v>\\\\</v>
      </c>
      <c r="M14" s="74" t="str">
        <f ca="1">'유사용역 수행실적(데이터 입력)'!B15</f>
        <v/>
      </c>
      <c r="N14" s="12" t="str">
        <f ca="1">'유사용역 수행실적(데이터 입력)'!C15</f>
        <v/>
      </c>
      <c r="O14" s="75" t="str">
        <f ca="1">'유사용역 수행실적(데이터 입력)'!D15</f>
        <v/>
      </c>
      <c r="R14" s="5" t="str">
        <f ca="1">IFERROR(MATCH($I$6,OFFSET('업무중복도(데이터 입력)'!$A$3,$R13,,1000),0)+$R13,"")</f>
        <v/>
      </c>
      <c r="S14" s="74" t="str">
        <f ca="1">IFERROR(INDEX('업무중복도(데이터 입력)'!$T$3:$T$1003,$R14),"")</f>
        <v/>
      </c>
      <c r="T14" s="73" t="str">
        <f ca="1">IFERROR(INDEX('업무중복도(데이터 입력)'!$DV$3:$DV$1003,$R14),"")</f>
        <v/>
      </c>
      <c r="U14" s="86" t="str">
        <f ca="1">IFERROR(MATCH($I$7,OFFSET('업무중복도(데이터 입력)'!$B$3,$U13,,1000),0)+$U13,"")</f>
        <v/>
      </c>
      <c r="V14" s="74" t="str">
        <f ca="1">IFERROR(INDEX('업무중복도(데이터 입력)'!$T$3:$T$1003,$U14),"")</f>
        <v/>
      </c>
      <c r="W14" s="73" t="str">
        <f ca="1">IFERROR(INDEX('업무중복도(데이터 입력)'!$DW$3:$DW$1003,$U14),"")</f>
        <v/>
      </c>
      <c r="X14" s="86" t="str">
        <f ca="1">IFERROR(MATCH($I$10,OFFSET('업무중복도(데이터 입력)'!$E$3,$X13,,1000),0)+$X13,"")</f>
        <v/>
      </c>
      <c r="Y14" s="74" t="str">
        <f ca="1">IFERROR(INDEX('업무중복도(데이터 입력)'!$T$3:$T$1003,$X14),"")</f>
        <v/>
      </c>
      <c r="Z14" s="73" t="str">
        <f ca="1">IFERROR(INDEX('업무중복도(데이터 입력)'!$DZ$3:$DZ$1003,$X14),"")</f>
        <v/>
      </c>
      <c r="AA14" s="86" t="str">
        <f ca="1">IFERROR(MATCH($I$11,OFFSET('업무중복도(데이터 입력)'!$F$3,$AA13,,1000),0)+$AA13,"")</f>
        <v/>
      </c>
      <c r="AB14" s="12" t="str">
        <f ca="1">IFERROR(INDEX('업무중복도(데이터 입력)'!$T$3:$T$1003,$AA14),"")</f>
        <v/>
      </c>
      <c r="AC14" s="10" t="str">
        <f ca="1">IFERROR(INDEX('업무중복도(데이터 입력)'!$EA$3:$EA$1003,$AA14),"")</f>
        <v/>
      </c>
      <c r="AD14" s="86" t="str">
        <f ca="1">IFERROR(MATCH($I$14,OFFSET('업무중복도(데이터 입력)'!$I$3,$AD13,,1000),0)+$AD13,"")</f>
        <v/>
      </c>
      <c r="AE14" s="74" t="str">
        <f ca="1">IFERROR(INDEX('업무중복도(데이터 입력)'!$T$3:$T$1003,$AD14),"")</f>
        <v/>
      </c>
      <c r="AF14" s="73" t="str">
        <f ca="1">IFERROR(INDEX('업무중복도(데이터 입력)'!$ED$3:$ED$1003,$AD14),"")</f>
        <v/>
      </c>
      <c r="AG14" s="86" t="str">
        <f ca="1">IFERROR(MATCH($I$15,OFFSET('업무중복도(데이터 입력)'!$J$3,$AG13,,1000),0)+$AG13,"")</f>
        <v/>
      </c>
      <c r="AH14" s="12" t="str">
        <f ca="1">IFERROR(INDEX('업무중복도(데이터 입력)'!$T$3:$T$1003,$AG14),"")</f>
        <v/>
      </c>
      <c r="AI14" s="10" t="str">
        <f ca="1">IFERROR(INDEX('업무중복도(데이터 입력)'!$EE$3:$EE$1003,$AG14),"")</f>
        <v/>
      </c>
      <c r="AJ14" s="86" t="str">
        <f ca="1">IFERROR(MATCH($I$18,OFFSET('업무중복도(데이터 입력)'!$M$3,$AJ13,,1000),0)+$AJ13,"")</f>
        <v/>
      </c>
      <c r="AK14" s="74" t="str">
        <f ca="1">IFERROR(INDEX('업무중복도(데이터 입력)'!$T$3:$T$1003,$AJ14),"")</f>
        <v/>
      </c>
      <c r="AL14" s="73" t="str">
        <f ca="1">IFERROR(INDEX('업무중복도(데이터 입력)'!$EH$3:$EH$1003,$AJ14),"")</f>
        <v/>
      </c>
      <c r="AM14" s="86" t="str">
        <f ca="1">IFERROR(MATCH($I$19,OFFSET('업무중복도(데이터 입력)'!$N$3,$AM13,,1000),0)+$AM13,"")</f>
        <v/>
      </c>
      <c r="AN14" s="10" t="str">
        <f ca="1">IFERROR(INDEX('업무중복도(데이터 입력)'!$T$3:$T$1003,$AM14),"")</f>
        <v/>
      </c>
      <c r="AO14" s="73" t="str">
        <f ca="1">IFERROR(INDEX('업무중복도(데이터 입력)'!$EI$3:$EI$1003,$AM14),"")</f>
        <v/>
      </c>
    </row>
    <row r="15" spans="1:41">
      <c r="A15" s="93" t="s">
        <v>40</v>
      </c>
      <c r="B15" s="198"/>
      <c r="C15" s="194"/>
      <c r="D15" s="206"/>
      <c r="E15" s="196"/>
      <c r="F15" s="190"/>
      <c r="G15" s="190"/>
      <c r="H15" s="5">
        <v>10</v>
      </c>
      <c r="I15" s="5" t="str">
        <f t="shared" si="0"/>
        <v>\\\10</v>
      </c>
      <c r="J15" s="5" t="str">
        <f t="shared" si="1"/>
        <v>\\\</v>
      </c>
      <c r="K15" s="5" t="str">
        <f t="shared" si="2"/>
        <v>\\\\</v>
      </c>
      <c r="M15" s="74" t="str">
        <f ca="1">'유사용역 수행실적(데이터 입력)'!B16</f>
        <v/>
      </c>
      <c r="N15" s="12" t="str">
        <f ca="1">'유사용역 수행실적(데이터 입력)'!C16</f>
        <v/>
      </c>
      <c r="O15" s="75" t="str">
        <f ca="1">'유사용역 수행실적(데이터 입력)'!D16</f>
        <v/>
      </c>
      <c r="R15" s="5" t="str">
        <f ca="1">IFERROR(MATCH($I$6,OFFSET('업무중복도(데이터 입력)'!$A$3,$R14,,1000),0)+$R14,"")</f>
        <v/>
      </c>
      <c r="S15" s="74" t="str">
        <f ca="1">IFERROR(INDEX('업무중복도(데이터 입력)'!$T$3:$T$1003,$R15),"")</f>
        <v/>
      </c>
      <c r="T15" s="73" t="str">
        <f ca="1">IFERROR(INDEX('업무중복도(데이터 입력)'!$DV$3:$DV$1003,$R15),"")</f>
        <v/>
      </c>
      <c r="U15" s="86" t="str">
        <f ca="1">IFERROR(MATCH($I$7,OFFSET('업무중복도(데이터 입력)'!$B$3,$U14,,1000),0)+$U14,"")</f>
        <v/>
      </c>
      <c r="V15" s="74" t="str">
        <f ca="1">IFERROR(INDEX('업무중복도(데이터 입력)'!$T$3:$T$1003,$U15),"")</f>
        <v/>
      </c>
      <c r="W15" s="73" t="str">
        <f ca="1">IFERROR(INDEX('업무중복도(데이터 입력)'!$DW$3:$DW$1003,$U15),"")</f>
        <v/>
      </c>
      <c r="X15" s="86" t="str">
        <f ca="1">IFERROR(MATCH($I$10,OFFSET('업무중복도(데이터 입력)'!$E$3,$X14,,1000),0)+$X14,"")</f>
        <v/>
      </c>
      <c r="Y15" s="74" t="str">
        <f ca="1">IFERROR(INDEX('업무중복도(데이터 입력)'!$T$3:$T$1003,$X15),"")</f>
        <v/>
      </c>
      <c r="Z15" s="73" t="str">
        <f ca="1">IFERROR(INDEX('업무중복도(데이터 입력)'!$DZ$3:$DZ$1003,$X15),"")</f>
        <v/>
      </c>
      <c r="AA15" s="86" t="str">
        <f ca="1">IFERROR(MATCH($I$11,OFFSET('업무중복도(데이터 입력)'!$F$3,$AA14,,1000),0)+$AA14,"")</f>
        <v/>
      </c>
      <c r="AB15" s="12" t="str">
        <f ca="1">IFERROR(INDEX('업무중복도(데이터 입력)'!$T$3:$T$1003,$AA15),"")</f>
        <v/>
      </c>
      <c r="AC15" s="10" t="str">
        <f ca="1">IFERROR(INDEX('업무중복도(데이터 입력)'!$EA$3:$EA$1003,$AA15),"")</f>
        <v/>
      </c>
      <c r="AD15" s="86" t="str">
        <f ca="1">IFERROR(MATCH($I$14,OFFSET('업무중복도(데이터 입력)'!$I$3,$AD14,,1000),0)+$AD14,"")</f>
        <v/>
      </c>
      <c r="AE15" s="74" t="str">
        <f ca="1">IFERROR(INDEX('업무중복도(데이터 입력)'!$T$3:$T$1003,$AD15),"")</f>
        <v/>
      </c>
      <c r="AF15" s="73" t="str">
        <f ca="1">IFERROR(INDEX('업무중복도(데이터 입력)'!$ED$3:$ED$1003,$AD15),"")</f>
        <v/>
      </c>
      <c r="AG15" s="86" t="str">
        <f ca="1">IFERROR(MATCH($I$15,OFFSET('업무중복도(데이터 입력)'!$J$3,$AG14,,1000),0)+$AG14,"")</f>
        <v/>
      </c>
      <c r="AH15" s="12" t="str">
        <f ca="1">IFERROR(INDEX('업무중복도(데이터 입력)'!$T$3:$T$1003,$AG15),"")</f>
        <v/>
      </c>
      <c r="AI15" s="10" t="str">
        <f ca="1">IFERROR(INDEX('업무중복도(데이터 입력)'!$EE$3:$EE$1003,$AG15),"")</f>
        <v/>
      </c>
      <c r="AJ15" s="86" t="str">
        <f ca="1">IFERROR(MATCH($I$18,OFFSET('업무중복도(데이터 입력)'!$M$3,$AJ14,,1000),0)+$AJ14,"")</f>
        <v/>
      </c>
      <c r="AK15" s="74" t="str">
        <f ca="1">IFERROR(INDEX('업무중복도(데이터 입력)'!$T$3:$T$1003,$AJ15),"")</f>
        <v/>
      </c>
      <c r="AL15" s="73" t="str">
        <f ca="1">IFERROR(INDEX('업무중복도(데이터 입력)'!$EH$3:$EH$1003,$AJ15),"")</f>
        <v/>
      </c>
      <c r="AM15" s="86" t="str">
        <f ca="1">IFERROR(MATCH($I$19,OFFSET('업무중복도(데이터 입력)'!$N$3,$AM14,,1000),0)+$AM14,"")</f>
        <v/>
      </c>
      <c r="AN15" s="10" t="str">
        <f ca="1">IFERROR(INDEX('업무중복도(데이터 입력)'!$T$3:$T$1003,$AM15),"")</f>
        <v/>
      </c>
      <c r="AO15" s="73" t="str">
        <f ca="1">IFERROR(INDEX('업무중복도(데이터 입력)'!$EI$3:$EI$1003,$AM15),"")</f>
        <v/>
      </c>
    </row>
    <row r="16" spans="1:41" ht="14.25" thickBot="1">
      <c r="A16" s="96" t="s">
        <v>37</v>
      </c>
      <c r="B16" s="264"/>
      <c r="C16" s="221"/>
      <c r="D16" s="220"/>
      <c r="E16" s="265"/>
      <c r="F16" s="217"/>
      <c r="G16" s="217"/>
      <c r="H16" s="5">
        <v>11</v>
      </c>
      <c r="I16" s="5" t="str">
        <f t="shared" si="0"/>
        <v>\\\11</v>
      </c>
      <c r="J16" s="5" t="str">
        <f t="shared" si="1"/>
        <v>\\\</v>
      </c>
      <c r="K16" s="5" t="str">
        <f t="shared" si="2"/>
        <v>\\\\</v>
      </c>
      <c r="M16" s="74" t="str">
        <f ca="1">'유사용역 수행실적(데이터 입력)'!B17</f>
        <v/>
      </c>
      <c r="N16" s="12" t="str">
        <f ca="1">'유사용역 수행실적(데이터 입력)'!C17</f>
        <v/>
      </c>
      <c r="O16" s="75" t="str">
        <f ca="1">'유사용역 수행실적(데이터 입력)'!D17</f>
        <v/>
      </c>
      <c r="R16" s="5" t="str">
        <f ca="1">IFERROR(MATCH($I$6,OFFSET('업무중복도(데이터 입력)'!$A$3,$R15,,1000),0)+$R15,"")</f>
        <v/>
      </c>
      <c r="S16" s="74" t="str">
        <f ca="1">IFERROR(INDEX('업무중복도(데이터 입력)'!$T$3:$T$1003,$R16),"")</f>
        <v/>
      </c>
      <c r="T16" s="73" t="str">
        <f ca="1">IFERROR(INDEX('업무중복도(데이터 입력)'!$DV$3:$DV$1003,$R16),"")</f>
        <v/>
      </c>
      <c r="U16" s="86" t="str">
        <f ca="1">IFERROR(MATCH($I$7,OFFSET('업무중복도(데이터 입력)'!$B$3,$U15,,1000),0)+$U15,"")</f>
        <v/>
      </c>
      <c r="V16" s="74" t="str">
        <f ca="1">IFERROR(INDEX('업무중복도(데이터 입력)'!$T$3:$T$1003,$U16),"")</f>
        <v/>
      </c>
      <c r="W16" s="73" t="str">
        <f ca="1">IFERROR(INDEX('업무중복도(데이터 입력)'!$DW$3:$DW$1003,$U16),"")</f>
        <v/>
      </c>
      <c r="X16" s="86" t="str">
        <f ca="1">IFERROR(MATCH($I$10,OFFSET('업무중복도(데이터 입력)'!$E$3,$X15,,1000),0)+$X15,"")</f>
        <v/>
      </c>
      <c r="Y16" s="74" t="str">
        <f ca="1">IFERROR(INDEX('업무중복도(데이터 입력)'!$T$3:$T$1003,$X16),"")</f>
        <v/>
      </c>
      <c r="Z16" s="73" t="str">
        <f ca="1">IFERROR(INDEX('업무중복도(데이터 입력)'!$DZ$3:$DZ$1003,$X16),"")</f>
        <v/>
      </c>
      <c r="AA16" s="86" t="str">
        <f ca="1">IFERROR(MATCH($I$11,OFFSET('업무중복도(데이터 입력)'!$F$3,$AA15,,1000),0)+$AA15,"")</f>
        <v/>
      </c>
      <c r="AB16" s="12" t="str">
        <f ca="1">IFERROR(INDEX('업무중복도(데이터 입력)'!$T$3:$T$1003,$AA16),"")</f>
        <v/>
      </c>
      <c r="AC16" s="10" t="str">
        <f ca="1">IFERROR(INDEX('업무중복도(데이터 입력)'!$EA$3:$EA$1003,$AA16),"")</f>
        <v/>
      </c>
      <c r="AD16" s="86" t="str">
        <f ca="1">IFERROR(MATCH($I$14,OFFSET('업무중복도(데이터 입력)'!$I$3,$AD15,,1000),0)+$AD15,"")</f>
        <v/>
      </c>
      <c r="AE16" s="74" t="str">
        <f ca="1">IFERROR(INDEX('업무중복도(데이터 입력)'!$T$3:$T$1003,$AD16),"")</f>
        <v/>
      </c>
      <c r="AF16" s="73" t="str">
        <f ca="1">IFERROR(INDEX('업무중복도(데이터 입력)'!$ED$3:$ED$1003,$AD16),"")</f>
        <v/>
      </c>
      <c r="AG16" s="86" t="str">
        <f ca="1">IFERROR(MATCH($I$15,OFFSET('업무중복도(데이터 입력)'!$J$3,$AG15,,1000),0)+$AG15,"")</f>
        <v/>
      </c>
      <c r="AH16" s="12" t="str">
        <f ca="1">IFERROR(INDEX('업무중복도(데이터 입력)'!$T$3:$T$1003,$AG16),"")</f>
        <v/>
      </c>
      <c r="AI16" s="10" t="str">
        <f ca="1">IFERROR(INDEX('업무중복도(데이터 입력)'!$EE$3:$EE$1003,$AG16),"")</f>
        <v/>
      </c>
      <c r="AJ16" s="86" t="str">
        <f ca="1">IFERROR(MATCH($I$18,OFFSET('업무중복도(데이터 입력)'!$M$3,$AJ15,,1000),0)+$AJ15,"")</f>
        <v/>
      </c>
      <c r="AK16" s="74" t="str">
        <f ca="1">IFERROR(INDEX('업무중복도(데이터 입력)'!$T$3:$T$1003,$AJ16),"")</f>
        <v/>
      </c>
      <c r="AL16" s="73" t="str">
        <f ca="1">IFERROR(INDEX('업무중복도(데이터 입력)'!$EH$3:$EH$1003,$AJ16),"")</f>
        <v/>
      </c>
      <c r="AM16" s="86" t="str">
        <f ca="1">IFERROR(MATCH($I$19,OFFSET('업무중복도(데이터 입력)'!$N$3,$AM15,,1000),0)+$AM15,"")</f>
        <v/>
      </c>
      <c r="AN16" s="10" t="str">
        <f ca="1">IFERROR(INDEX('업무중복도(데이터 입력)'!$T$3:$T$1003,$AM16),"")</f>
        <v/>
      </c>
      <c r="AO16" s="73" t="str">
        <f ca="1">IFERROR(INDEX('업무중복도(데이터 입력)'!$EI$3:$EI$1003,$AM16),"")</f>
        <v/>
      </c>
    </row>
    <row r="17" spans="1:41">
      <c r="A17" s="92" t="s">
        <v>33</v>
      </c>
      <c r="B17" s="188"/>
      <c r="C17" s="311"/>
      <c r="D17" s="185"/>
      <c r="E17" s="187"/>
      <c r="F17" s="219"/>
      <c r="G17" s="219"/>
      <c r="H17" s="5">
        <v>12</v>
      </c>
      <c r="I17" s="5" t="str">
        <f t="shared" si="0"/>
        <v>\\\12</v>
      </c>
      <c r="J17" s="5" t="str">
        <f t="shared" si="1"/>
        <v>\\\</v>
      </c>
      <c r="K17" s="5" t="str">
        <f t="shared" si="2"/>
        <v>\\\\</v>
      </c>
      <c r="M17" s="74" t="str">
        <f ca="1">'유사용역 수행실적(데이터 입력)'!B18</f>
        <v/>
      </c>
      <c r="N17" s="12" t="str">
        <f ca="1">'유사용역 수행실적(데이터 입력)'!C18</f>
        <v/>
      </c>
      <c r="O17" s="75" t="str">
        <f ca="1">'유사용역 수행실적(데이터 입력)'!D18</f>
        <v/>
      </c>
      <c r="R17" s="5" t="str">
        <f ca="1">IFERROR(MATCH($I$6,OFFSET('업무중복도(데이터 입력)'!$A$3,$R16,,1000),0)+$R16,"")</f>
        <v/>
      </c>
      <c r="S17" s="74" t="str">
        <f ca="1">IFERROR(INDEX('업무중복도(데이터 입력)'!$T$3:$T$1003,$R17),"")</f>
        <v/>
      </c>
      <c r="T17" s="73" t="str">
        <f ca="1">IFERROR(INDEX('업무중복도(데이터 입력)'!$DV$3:$DV$1003,$R17),"")</f>
        <v/>
      </c>
      <c r="U17" s="86" t="str">
        <f ca="1">IFERROR(MATCH($I$7,OFFSET('업무중복도(데이터 입력)'!$B$3,$U16,,1000),0)+$U16,"")</f>
        <v/>
      </c>
      <c r="V17" s="74" t="str">
        <f ca="1">IFERROR(INDEX('업무중복도(데이터 입력)'!$T$3:$T$1003,$U17),"")</f>
        <v/>
      </c>
      <c r="W17" s="73" t="str">
        <f ca="1">IFERROR(INDEX('업무중복도(데이터 입력)'!$DW$3:$DW$1003,$U17),"")</f>
        <v/>
      </c>
      <c r="X17" s="86" t="str">
        <f ca="1">IFERROR(MATCH($I$10,OFFSET('업무중복도(데이터 입력)'!$E$3,$X16,,1000),0)+$X16,"")</f>
        <v/>
      </c>
      <c r="Y17" s="74" t="str">
        <f ca="1">IFERROR(INDEX('업무중복도(데이터 입력)'!$T$3:$T$1003,$X17),"")</f>
        <v/>
      </c>
      <c r="Z17" s="73" t="str">
        <f ca="1">IFERROR(INDEX('업무중복도(데이터 입력)'!$DZ$3:$DZ$1003,$X17),"")</f>
        <v/>
      </c>
      <c r="AA17" s="86" t="str">
        <f ca="1">IFERROR(MATCH($I$11,OFFSET('업무중복도(데이터 입력)'!$F$3,$AA16,,1000),0)+$AA16,"")</f>
        <v/>
      </c>
      <c r="AB17" s="12" t="str">
        <f ca="1">IFERROR(INDEX('업무중복도(데이터 입력)'!$T$3:$T$1003,$AA17),"")</f>
        <v/>
      </c>
      <c r="AC17" s="10" t="str">
        <f ca="1">IFERROR(INDEX('업무중복도(데이터 입력)'!$EA$3:$EA$1003,$AA17),"")</f>
        <v/>
      </c>
      <c r="AD17" s="86" t="str">
        <f ca="1">IFERROR(MATCH($I$14,OFFSET('업무중복도(데이터 입력)'!$I$3,$AD16,,1000),0)+$AD16,"")</f>
        <v/>
      </c>
      <c r="AE17" s="74" t="str">
        <f ca="1">IFERROR(INDEX('업무중복도(데이터 입력)'!$T$3:$T$1003,$AD17),"")</f>
        <v/>
      </c>
      <c r="AF17" s="73" t="str">
        <f ca="1">IFERROR(INDEX('업무중복도(데이터 입력)'!$ED$3:$ED$1003,$AD17),"")</f>
        <v/>
      </c>
      <c r="AG17" s="86" t="str">
        <f ca="1">IFERROR(MATCH($I$15,OFFSET('업무중복도(데이터 입력)'!$J$3,$AG16,,1000),0)+$AG16,"")</f>
        <v/>
      </c>
      <c r="AH17" s="12" t="str">
        <f ca="1">IFERROR(INDEX('업무중복도(데이터 입력)'!$T$3:$T$1003,$AG17),"")</f>
        <v/>
      </c>
      <c r="AI17" s="10" t="str">
        <f ca="1">IFERROR(INDEX('업무중복도(데이터 입력)'!$EE$3:$EE$1003,$AG17),"")</f>
        <v/>
      </c>
      <c r="AJ17" s="86" t="str">
        <f ca="1">IFERROR(MATCH($I$18,OFFSET('업무중복도(데이터 입력)'!$M$3,$AJ16,,1000),0)+$AJ16,"")</f>
        <v/>
      </c>
      <c r="AK17" s="74" t="str">
        <f ca="1">IFERROR(INDEX('업무중복도(데이터 입력)'!$T$3:$T$1003,$AJ17),"")</f>
        <v/>
      </c>
      <c r="AL17" s="73" t="str">
        <f ca="1">IFERROR(INDEX('업무중복도(데이터 입력)'!$EH$3:$EH$1003,$AJ17),"")</f>
        <v/>
      </c>
      <c r="AM17" s="86" t="str">
        <f ca="1">IFERROR(MATCH($I$19,OFFSET('업무중복도(데이터 입력)'!$N$3,$AM16,,1000),0)+$AM16,"")</f>
        <v/>
      </c>
      <c r="AN17" s="10" t="str">
        <f ca="1">IFERROR(INDEX('업무중복도(데이터 입력)'!$T$3:$T$1003,$AM17),"")</f>
        <v/>
      </c>
      <c r="AO17" s="73" t="str">
        <f ca="1">IFERROR(INDEX('업무중복도(데이터 입력)'!$EI$3:$EI$1003,$AM17),"")</f>
        <v/>
      </c>
    </row>
    <row r="18" spans="1:41">
      <c r="A18" s="93" t="s">
        <v>20</v>
      </c>
      <c r="B18" s="198"/>
      <c r="C18" s="194"/>
      <c r="D18" s="206"/>
      <c r="E18" s="194"/>
      <c r="F18" s="190"/>
      <c r="G18" s="190"/>
      <c r="H18" s="5">
        <v>13</v>
      </c>
      <c r="I18" s="5" t="str">
        <f t="shared" si="0"/>
        <v>\\\13</v>
      </c>
      <c r="J18" s="5" t="str">
        <f t="shared" si="1"/>
        <v>\\\</v>
      </c>
      <c r="K18" s="5" t="str">
        <f t="shared" si="2"/>
        <v>\\\\</v>
      </c>
      <c r="M18" s="74" t="str">
        <f ca="1">'유사용역 수행실적(데이터 입력)'!B19</f>
        <v/>
      </c>
      <c r="N18" s="12" t="str">
        <f ca="1">'유사용역 수행실적(데이터 입력)'!C19</f>
        <v/>
      </c>
      <c r="O18" s="75" t="str">
        <f ca="1">'유사용역 수행실적(데이터 입력)'!D19</f>
        <v/>
      </c>
      <c r="R18" s="5" t="str">
        <f ca="1">IFERROR(MATCH($I$6,OFFSET('업무중복도(데이터 입력)'!$A$3,$R17,,1000),0)+$R17,"")</f>
        <v/>
      </c>
      <c r="S18" s="74" t="str">
        <f ca="1">IFERROR(INDEX('업무중복도(데이터 입력)'!$T$3:$T$1003,$R18),"")</f>
        <v/>
      </c>
      <c r="T18" s="73" t="str">
        <f ca="1">IFERROR(INDEX('업무중복도(데이터 입력)'!$DV$3:$DV$1003,$R18),"")</f>
        <v/>
      </c>
      <c r="U18" s="86" t="str">
        <f ca="1">IFERROR(MATCH($I$7,OFFSET('업무중복도(데이터 입력)'!$B$3,$U17,,1000),0)+$U17,"")</f>
        <v/>
      </c>
      <c r="V18" s="74" t="str">
        <f ca="1">IFERROR(INDEX('업무중복도(데이터 입력)'!$T$3:$T$1003,$U18),"")</f>
        <v/>
      </c>
      <c r="W18" s="73" t="str">
        <f ca="1">IFERROR(INDEX('업무중복도(데이터 입력)'!$DW$3:$DW$1003,$U18),"")</f>
        <v/>
      </c>
      <c r="X18" s="86" t="str">
        <f ca="1">IFERROR(MATCH($I$10,OFFSET('업무중복도(데이터 입력)'!$E$3,$X17,,1000),0)+$X17,"")</f>
        <v/>
      </c>
      <c r="Y18" s="74" t="str">
        <f ca="1">IFERROR(INDEX('업무중복도(데이터 입력)'!$T$3:$T$1003,$X18),"")</f>
        <v/>
      </c>
      <c r="Z18" s="73" t="str">
        <f ca="1">IFERROR(INDEX('업무중복도(데이터 입력)'!$DZ$3:$DZ$1003,$X18),"")</f>
        <v/>
      </c>
      <c r="AA18" s="86" t="str">
        <f ca="1">IFERROR(MATCH($I$11,OFFSET('업무중복도(데이터 입력)'!$F$3,$AA17,,1000),0)+$AA17,"")</f>
        <v/>
      </c>
      <c r="AB18" s="12" t="str">
        <f ca="1">IFERROR(INDEX('업무중복도(데이터 입력)'!$T$3:$T$1003,$AA18),"")</f>
        <v/>
      </c>
      <c r="AC18" s="10" t="str">
        <f ca="1">IFERROR(INDEX('업무중복도(데이터 입력)'!$EA$3:$EA$1003,$AA18),"")</f>
        <v/>
      </c>
      <c r="AD18" s="86" t="str">
        <f ca="1">IFERROR(MATCH($I$14,OFFSET('업무중복도(데이터 입력)'!$I$3,$AD17,,1000),0)+$AD17,"")</f>
        <v/>
      </c>
      <c r="AE18" s="74" t="str">
        <f ca="1">IFERROR(INDEX('업무중복도(데이터 입력)'!$T$3:$T$1003,$AD18),"")</f>
        <v/>
      </c>
      <c r="AF18" s="73" t="str">
        <f ca="1">IFERROR(INDEX('업무중복도(데이터 입력)'!$ED$3:$ED$1003,$AD18),"")</f>
        <v/>
      </c>
      <c r="AG18" s="86" t="str">
        <f ca="1">IFERROR(MATCH($I$15,OFFSET('업무중복도(데이터 입력)'!$J$3,$AG17,,1000),0)+$AG17,"")</f>
        <v/>
      </c>
      <c r="AH18" s="12" t="str">
        <f ca="1">IFERROR(INDEX('업무중복도(데이터 입력)'!$T$3:$T$1003,$AG18),"")</f>
        <v/>
      </c>
      <c r="AI18" s="10" t="str">
        <f ca="1">IFERROR(INDEX('업무중복도(데이터 입력)'!$EE$3:$EE$1003,$AG18),"")</f>
        <v/>
      </c>
      <c r="AJ18" s="86" t="str">
        <f ca="1">IFERROR(MATCH($I$18,OFFSET('업무중복도(데이터 입력)'!$M$3,$AJ17,,1000),0)+$AJ17,"")</f>
        <v/>
      </c>
      <c r="AK18" s="74" t="str">
        <f ca="1">IFERROR(INDEX('업무중복도(데이터 입력)'!$T$3:$T$1003,$AJ18),"")</f>
        <v/>
      </c>
      <c r="AL18" s="73" t="str">
        <f ca="1">IFERROR(INDEX('업무중복도(데이터 입력)'!$EH$3:$EH$1003,$AJ18),"")</f>
        <v/>
      </c>
      <c r="AM18" s="86" t="str">
        <f ca="1">IFERROR(MATCH($I$19,OFFSET('업무중복도(데이터 입력)'!$N$3,$AM17,,1000),0)+$AM17,"")</f>
        <v/>
      </c>
      <c r="AN18" s="10" t="str">
        <f ca="1">IFERROR(INDEX('업무중복도(데이터 입력)'!$T$3:$T$1003,$AM18),"")</f>
        <v/>
      </c>
      <c r="AO18" s="73" t="str">
        <f ca="1">IFERROR(INDEX('업무중복도(데이터 입력)'!$EI$3:$EI$1003,$AM18),"")</f>
        <v/>
      </c>
    </row>
    <row r="19" spans="1:41">
      <c r="A19" s="93" t="s">
        <v>42</v>
      </c>
      <c r="B19" s="36"/>
      <c r="C19" s="37"/>
      <c r="D19" s="40"/>
      <c r="E19" s="35"/>
      <c r="F19" s="38"/>
      <c r="G19" s="38"/>
      <c r="H19" s="5">
        <v>14</v>
      </c>
      <c r="I19" s="5" t="str">
        <f t="shared" si="0"/>
        <v>\\\14</v>
      </c>
      <c r="J19" s="5" t="str">
        <f t="shared" si="1"/>
        <v>\\\</v>
      </c>
      <c r="K19" s="5" t="str">
        <f t="shared" si="2"/>
        <v>\\\\</v>
      </c>
      <c r="M19" s="74" t="str">
        <f ca="1">'유사용역 수행실적(데이터 입력)'!B20</f>
        <v/>
      </c>
      <c r="N19" s="12" t="str">
        <f ca="1">'유사용역 수행실적(데이터 입력)'!C20</f>
        <v/>
      </c>
      <c r="O19" s="75" t="str">
        <f ca="1">'유사용역 수행실적(데이터 입력)'!D20</f>
        <v/>
      </c>
      <c r="R19" s="5" t="str">
        <f ca="1">IFERROR(MATCH($I$6,OFFSET('업무중복도(데이터 입력)'!$A$3,$R18,,1000),0)+$R18,"")</f>
        <v/>
      </c>
      <c r="S19" s="74" t="str">
        <f ca="1">IFERROR(INDEX('업무중복도(데이터 입력)'!$T$3:$T$1003,$R19),"")</f>
        <v/>
      </c>
      <c r="T19" s="73" t="str">
        <f ca="1">IFERROR(INDEX('업무중복도(데이터 입력)'!$DV$3:$DV$1003,$R19),"")</f>
        <v/>
      </c>
      <c r="U19" s="86" t="str">
        <f ca="1">IFERROR(MATCH($I$7,OFFSET('업무중복도(데이터 입력)'!$B$3,$U18,,1000),0)+$U18,"")</f>
        <v/>
      </c>
      <c r="V19" s="74" t="str">
        <f ca="1">IFERROR(INDEX('업무중복도(데이터 입력)'!$T$3:$T$1003,$U19),"")</f>
        <v/>
      </c>
      <c r="W19" s="73" t="str">
        <f ca="1">IFERROR(INDEX('업무중복도(데이터 입력)'!$DW$3:$DW$1003,$U19),"")</f>
        <v/>
      </c>
      <c r="X19" s="86" t="str">
        <f ca="1">IFERROR(MATCH($I$10,OFFSET('업무중복도(데이터 입력)'!$E$3,$X18,,1000),0)+$X18,"")</f>
        <v/>
      </c>
      <c r="Y19" s="74" t="str">
        <f ca="1">IFERROR(INDEX('업무중복도(데이터 입력)'!$T$3:$T$1003,$X19),"")</f>
        <v/>
      </c>
      <c r="Z19" s="73" t="str">
        <f ca="1">IFERROR(INDEX('업무중복도(데이터 입력)'!$DZ$3:$DZ$1003,$X19),"")</f>
        <v/>
      </c>
      <c r="AA19" s="86" t="str">
        <f ca="1">IFERROR(MATCH($I$11,OFFSET('업무중복도(데이터 입력)'!$F$3,$AA18,,1000),0)+$AA18,"")</f>
        <v/>
      </c>
      <c r="AB19" s="12" t="str">
        <f ca="1">IFERROR(INDEX('업무중복도(데이터 입력)'!$T$3:$T$1003,$AA19),"")</f>
        <v/>
      </c>
      <c r="AC19" s="10" t="str">
        <f ca="1">IFERROR(INDEX('업무중복도(데이터 입력)'!$EA$3:$EA$1003,$AA19),"")</f>
        <v/>
      </c>
      <c r="AD19" s="86" t="str">
        <f ca="1">IFERROR(MATCH($I$14,OFFSET('업무중복도(데이터 입력)'!$I$3,$AD18,,1000),0)+$AD18,"")</f>
        <v/>
      </c>
      <c r="AE19" s="74" t="str">
        <f ca="1">IFERROR(INDEX('업무중복도(데이터 입력)'!$T$3:$T$1003,$AD19),"")</f>
        <v/>
      </c>
      <c r="AF19" s="73" t="str">
        <f ca="1">IFERROR(INDEX('업무중복도(데이터 입력)'!$ED$3:$ED$1003,$AD19),"")</f>
        <v/>
      </c>
      <c r="AG19" s="86" t="str">
        <f ca="1">IFERROR(MATCH($I$15,OFFSET('업무중복도(데이터 입력)'!$J$3,$AG18,,1000),0)+$AG18,"")</f>
        <v/>
      </c>
      <c r="AH19" s="12" t="str">
        <f ca="1">IFERROR(INDEX('업무중복도(데이터 입력)'!$T$3:$T$1003,$AG19),"")</f>
        <v/>
      </c>
      <c r="AI19" s="10" t="str">
        <f ca="1">IFERROR(INDEX('업무중복도(데이터 입력)'!$EE$3:$EE$1003,$AG19),"")</f>
        <v/>
      </c>
      <c r="AJ19" s="86" t="str">
        <f ca="1">IFERROR(MATCH($I$18,OFFSET('업무중복도(데이터 입력)'!$M$3,$AJ18,,1000),0)+$AJ18,"")</f>
        <v/>
      </c>
      <c r="AK19" s="74" t="str">
        <f ca="1">IFERROR(INDEX('업무중복도(데이터 입력)'!$T$3:$T$1003,$AJ19),"")</f>
        <v/>
      </c>
      <c r="AL19" s="73" t="str">
        <f ca="1">IFERROR(INDEX('업무중복도(데이터 입력)'!$EH$3:$EH$1003,$AJ19),"")</f>
        <v/>
      </c>
      <c r="AM19" s="86" t="str">
        <f ca="1">IFERROR(MATCH($I$19,OFFSET('업무중복도(데이터 입력)'!$N$3,$AM18,,1000),0)+$AM18,"")</f>
        <v/>
      </c>
      <c r="AN19" s="10" t="str">
        <f ca="1">IFERROR(INDEX('업무중복도(데이터 입력)'!$T$3:$T$1003,$AM19),"")</f>
        <v/>
      </c>
      <c r="AO19" s="73" t="str">
        <f ca="1">IFERROR(INDEX('업무중복도(데이터 입력)'!$EI$3:$EI$1003,$AM19),"")</f>
        <v/>
      </c>
    </row>
    <row r="20" spans="1:41">
      <c r="A20" s="93" t="s">
        <v>34</v>
      </c>
      <c r="B20" s="36"/>
      <c r="C20" s="37"/>
      <c r="D20" s="40"/>
      <c r="E20" s="37"/>
      <c r="F20" s="38"/>
      <c r="G20" s="38"/>
      <c r="H20" s="5">
        <v>15</v>
      </c>
      <c r="I20" s="5" t="str">
        <f t="shared" si="0"/>
        <v>\\\15</v>
      </c>
      <c r="J20" s="5" t="str">
        <f t="shared" si="1"/>
        <v>\\\</v>
      </c>
      <c r="K20" s="5" t="str">
        <f t="shared" si="2"/>
        <v>\\\\</v>
      </c>
      <c r="M20" s="74" t="str">
        <f ca="1">'유사용역 수행실적(데이터 입력)'!B21</f>
        <v/>
      </c>
      <c r="N20" s="12" t="str">
        <f ca="1">'유사용역 수행실적(데이터 입력)'!C21</f>
        <v/>
      </c>
      <c r="O20" s="75" t="str">
        <f ca="1">'유사용역 수행실적(데이터 입력)'!D21</f>
        <v/>
      </c>
      <c r="R20" s="5" t="str">
        <f ca="1">IFERROR(MATCH($I$6,OFFSET('업무중복도(데이터 입력)'!$A$3,$R19,,1000),0)+$R19,"")</f>
        <v/>
      </c>
      <c r="S20" s="74" t="str">
        <f ca="1">IFERROR(INDEX('업무중복도(데이터 입력)'!$T$3:$T$1003,$R20),"")</f>
        <v/>
      </c>
      <c r="T20" s="73" t="str">
        <f ca="1">IFERROR(INDEX('업무중복도(데이터 입력)'!$DV$3:$DV$1003,$R20),"")</f>
        <v/>
      </c>
      <c r="U20" s="86" t="str">
        <f ca="1">IFERROR(MATCH($I$7,OFFSET('업무중복도(데이터 입력)'!$B$3,$U19,,1000),0)+$U19,"")</f>
        <v/>
      </c>
      <c r="V20" s="74" t="str">
        <f ca="1">IFERROR(INDEX('업무중복도(데이터 입력)'!$T$3:$T$1003,$U20),"")</f>
        <v/>
      </c>
      <c r="W20" s="73" t="str">
        <f ca="1">IFERROR(INDEX('업무중복도(데이터 입력)'!$DW$3:$DW$1003,$U20),"")</f>
        <v/>
      </c>
      <c r="X20" s="86" t="str">
        <f ca="1">IFERROR(MATCH($I$10,OFFSET('업무중복도(데이터 입력)'!$E$3,$X19,,1000),0)+$X19,"")</f>
        <v/>
      </c>
      <c r="Y20" s="74" t="str">
        <f ca="1">IFERROR(INDEX('업무중복도(데이터 입력)'!$T$3:$T$1003,$X20),"")</f>
        <v/>
      </c>
      <c r="Z20" s="73" t="str">
        <f ca="1">IFERROR(INDEX('업무중복도(데이터 입력)'!$DZ$3:$DZ$1003,$X20),"")</f>
        <v/>
      </c>
      <c r="AA20" s="86" t="str">
        <f ca="1">IFERROR(MATCH($I$11,OFFSET('업무중복도(데이터 입력)'!$F$3,$AA19,,1000),0)+$AA19,"")</f>
        <v/>
      </c>
      <c r="AB20" s="12" t="str">
        <f ca="1">IFERROR(INDEX('업무중복도(데이터 입력)'!$T$3:$T$1003,$AA20),"")</f>
        <v/>
      </c>
      <c r="AC20" s="10" t="str">
        <f ca="1">IFERROR(INDEX('업무중복도(데이터 입력)'!$EA$3:$EA$1003,$AA20),"")</f>
        <v/>
      </c>
      <c r="AD20" s="86" t="str">
        <f ca="1">IFERROR(MATCH($I$14,OFFSET('업무중복도(데이터 입력)'!$I$3,$AD19,,1000),0)+$AD19,"")</f>
        <v/>
      </c>
      <c r="AE20" s="74" t="str">
        <f ca="1">IFERROR(INDEX('업무중복도(데이터 입력)'!$T$3:$T$1003,$AD20),"")</f>
        <v/>
      </c>
      <c r="AF20" s="73" t="str">
        <f ca="1">IFERROR(INDEX('업무중복도(데이터 입력)'!$ED$3:$ED$1003,$AD20),"")</f>
        <v/>
      </c>
      <c r="AG20" s="86" t="str">
        <f ca="1">IFERROR(MATCH($I$15,OFFSET('업무중복도(데이터 입력)'!$J$3,$AG19,,1000),0)+$AG19,"")</f>
        <v/>
      </c>
      <c r="AH20" s="12" t="str">
        <f ca="1">IFERROR(INDEX('업무중복도(데이터 입력)'!$T$3:$T$1003,$AG20),"")</f>
        <v/>
      </c>
      <c r="AI20" s="10" t="str">
        <f ca="1">IFERROR(INDEX('업무중복도(데이터 입력)'!$EE$3:$EE$1003,$AG20),"")</f>
        <v/>
      </c>
      <c r="AJ20" s="86" t="str">
        <f ca="1">IFERROR(MATCH($I$18,OFFSET('업무중복도(데이터 입력)'!$M$3,$AJ19,,1000),0)+$AJ19,"")</f>
        <v/>
      </c>
      <c r="AK20" s="74" t="str">
        <f ca="1">IFERROR(INDEX('업무중복도(데이터 입력)'!$T$3:$T$1003,$AJ20),"")</f>
        <v/>
      </c>
      <c r="AL20" s="73" t="str">
        <f ca="1">IFERROR(INDEX('업무중복도(데이터 입력)'!$EH$3:$EH$1003,$AJ20),"")</f>
        <v/>
      </c>
      <c r="AM20" s="86" t="str">
        <f ca="1">IFERROR(MATCH($I$19,OFFSET('업무중복도(데이터 입력)'!$N$3,$AM19,,1000),0)+$AM19,"")</f>
        <v/>
      </c>
      <c r="AN20" s="10" t="str">
        <f ca="1">IFERROR(INDEX('업무중복도(데이터 입력)'!$T$3:$T$1003,$AM20),"")</f>
        <v/>
      </c>
      <c r="AO20" s="73" t="str">
        <f ca="1">IFERROR(INDEX('업무중복도(데이터 입력)'!$EI$3:$EI$1003,$AM20),"")</f>
        <v/>
      </c>
    </row>
    <row r="21" spans="1:41" ht="14.25" thickBot="1">
      <c r="A21" s="96" t="s">
        <v>39</v>
      </c>
      <c r="B21" s="97"/>
      <c r="C21" s="98"/>
      <c r="D21" s="99"/>
      <c r="E21" s="98"/>
      <c r="F21" s="125"/>
      <c r="G21" s="125"/>
      <c r="H21" s="5">
        <v>16</v>
      </c>
      <c r="I21" s="5" t="str">
        <f t="shared" si="0"/>
        <v>\\\16</v>
      </c>
      <c r="J21" s="5" t="str">
        <f t="shared" si="1"/>
        <v>\\\</v>
      </c>
      <c r="K21" s="5" t="str">
        <f t="shared" si="2"/>
        <v>\\\\</v>
      </c>
      <c r="M21" s="74" t="str">
        <f ca="1">'유사용역 수행실적(데이터 입력)'!B22</f>
        <v/>
      </c>
      <c r="N21" s="12" t="str">
        <f ca="1">'유사용역 수행실적(데이터 입력)'!C22</f>
        <v/>
      </c>
      <c r="O21" s="75" t="str">
        <f ca="1">'유사용역 수행실적(데이터 입력)'!D22</f>
        <v/>
      </c>
      <c r="R21" s="5" t="str">
        <f ca="1">IFERROR(MATCH($I$6,OFFSET('업무중복도(데이터 입력)'!$A$3,$R20,,1000),0)+$R20,"")</f>
        <v/>
      </c>
      <c r="S21" s="74" t="str">
        <f ca="1">IFERROR(INDEX('업무중복도(데이터 입력)'!$T$3:$T$1003,$R21),"")</f>
        <v/>
      </c>
      <c r="T21" s="73" t="str">
        <f ca="1">IFERROR(INDEX('업무중복도(데이터 입력)'!$DV$3:$DV$1003,$R21),"")</f>
        <v/>
      </c>
      <c r="U21" s="86" t="str">
        <f ca="1">IFERROR(MATCH($I$7,OFFSET('업무중복도(데이터 입력)'!$B$3,$U20,,1000),0)+$U20,"")</f>
        <v/>
      </c>
      <c r="V21" s="74" t="str">
        <f ca="1">IFERROR(INDEX('업무중복도(데이터 입력)'!$T$3:$T$1003,$U21),"")</f>
        <v/>
      </c>
      <c r="W21" s="73" t="str">
        <f ca="1">IFERROR(INDEX('업무중복도(데이터 입력)'!$DW$3:$DW$1003,$U21),"")</f>
        <v/>
      </c>
      <c r="X21" s="86" t="str">
        <f ca="1">IFERROR(MATCH($I$10,OFFSET('업무중복도(데이터 입력)'!$E$3,$X20,,1000),0)+$X20,"")</f>
        <v/>
      </c>
      <c r="Y21" s="74" t="str">
        <f ca="1">IFERROR(INDEX('업무중복도(데이터 입력)'!$T$3:$T$1003,$X21),"")</f>
        <v/>
      </c>
      <c r="Z21" s="73" t="str">
        <f ca="1">IFERROR(INDEX('업무중복도(데이터 입력)'!$DZ$3:$DZ$1003,$X21),"")</f>
        <v/>
      </c>
      <c r="AA21" s="86" t="str">
        <f ca="1">IFERROR(MATCH($I$11,OFFSET('업무중복도(데이터 입력)'!$F$3,$AA20,,1000),0)+$AA20,"")</f>
        <v/>
      </c>
      <c r="AB21" s="12" t="str">
        <f ca="1">IFERROR(INDEX('업무중복도(데이터 입력)'!$T$3:$T$1003,$AA21),"")</f>
        <v/>
      </c>
      <c r="AC21" s="10" t="str">
        <f ca="1">IFERROR(INDEX('업무중복도(데이터 입력)'!$EA$3:$EA$1003,$AA21),"")</f>
        <v/>
      </c>
      <c r="AD21" s="86" t="str">
        <f ca="1">IFERROR(MATCH($I$14,OFFSET('업무중복도(데이터 입력)'!$I$3,$AD20,,1000),0)+$AD20,"")</f>
        <v/>
      </c>
      <c r="AE21" s="74" t="str">
        <f ca="1">IFERROR(INDEX('업무중복도(데이터 입력)'!$T$3:$T$1003,$AD21),"")</f>
        <v/>
      </c>
      <c r="AF21" s="73" t="str">
        <f ca="1">IFERROR(INDEX('업무중복도(데이터 입력)'!$ED$3:$ED$1003,$AD21),"")</f>
        <v/>
      </c>
      <c r="AG21" s="86" t="str">
        <f ca="1">IFERROR(MATCH($I$15,OFFSET('업무중복도(데이터 입력)'!$J$3,$AG20,,1000),0)+$AG20,"")</f>
        <v/>
      </c>
      <c r="AH21" s="12" t="str">
        <f ca="1">IFERROR(INDEX('업무중복도(데이터 입력)'!$T$3:$T$1003,$AG21),"")</f>
        <v/>
      </c>
      <c r="AI21" s="10" t="str">
        <f ca="1">IFERROR(INDEX('업무중복도(데이터 입력)'!$EE$3:$EE$1003,$AG21),"")</f>
        <v/>
      </c>
      <c r="AJ21" s="86" t="str">
        <f ca="1">IFERROR(MATCH($I$18,OFFSET('업무중복도(데이터 입력)'!$M$3,$AJ20,,1000),0)+$AJ20,"")</f>
        <v/>
      </c>
      <c r="AK21" s="74" t="str">
        <f ca="1">IFERROR(INDEX('업무중복도(데이터 입력)'!$T$3:$T$1003,$AJ21),"")</f>
        <v/>
      </c>
      <c r="AL21" s="73" t="str">
        <f ca="1">IFERROR(INDEX('업무중복도(데이터 입력)'!$EH$3:$EH$1003,$AJ21),"")</f>
        <v/>
      </c>
      <c r="AM21" s="86" t="str">
        <f ca="1">IFERROR(MATCH($I$19,OFFSET('업무중복도(데이터 입력)'!$N$3,$AM20,,1000),0)+$AM20,"")</f>
        <v/>
      </c>
      <c r="AN21" s="10" t="str">
        <f ca="1">IFERROR(INDEX('업무중복도(데이터 입력)'!$T$3:$T$1003,$AM21),"")</f>
        <v/>
      </c>
      <c r="AO21" s="73" t="str">
        <f ca="1">IFERROR(INDEX('업무중복도(데이터 입력)'!$EI$3:$EI$1003,$AM21),"")</f>
        <v/>
      </c>
    </row>
    <row r="22" spans="1:41">
      <c r="M22" s="74" t="str">
        <f ca="1">'유사용역 수행실적(데이터 입력)'!B23</f>
        <v/>
      </c>
      <c r="N22" s="12" t="str">
        <f ca="1">'유사용역 수행실적(데이터 입력)'!C23</f>
        <v/>
      </c>
      <c r="O22" s="75" t="str">
        <f ca="1">'유사용역 수행실적(데이터 입력)'!D23</f>
        <v/>
      </c>
      <c r="R22" s="5" t="str">
        <f ca="1">IFERROR(MATCH($I$6,OFFSET('업무중복도(데이터 입력)'!$A$3,$R21,,1000),0)+$R21,"")</f>
        <v/>
      </c>
      <c r="S22" s="74" t="str">
        <f ca="1">IFERROR(INDEX('업무중복도(데이터 입력)'!$T$3:$T$1003,$R22),"")</f>
        <v/>
      </c>
      <c r="T22" s="73" t="str">
        <f ca="1">IFERROR(INDEX('업무중복도(데이터 입력)'!$DV$3:$DV$1003,$R22),"")</f>
        <v/>
      </c>
      <c r="U22" s="86" t="str">
        <f ca="1">IFERROR(MATCH($I$7,OFFSET('업무중복도(데이터 입력)'!$B$3,$U21,,1000),0)+$U21,"")</f>
        <v/>
      </c>
      <c r="V22" s="74" t="str">
        <f ca="1">IFERROR(INDEX('업무중복도(데이터 입력)'!$T$3:$T$1003,$U22),"")</f>
        <v/>
      </c>
      <c r="W22" s="73" t="str">
        <f ca="1">IFERROR(INDEX('업무중복도(데이터 입력)'!$DW$3:$DW$1003,$U22),"")</f>
        <v/>
      </c>
      <c r="X22" s="86" t="str">
        <f ca="1">IFERROR(MATCH($I$10,OFFSET('업무중복도(데이터 입력)'!$E$3,$X21,,1000),0)+$X21,"")</f>
        <v/>
      </c>
      <c r="Y22" s="74" t="str">
        <f ca="1">IFERROR(INDEX('업무중복도(데이터 입력)'!$T$3:$T$1003,$X22),"")</f>
        <v/>
      </c>
      <c r="Z22" s="73" t="str">
        <f ca="1">IFERROR(INDEX('업무중복도(데이터 입력)'!$DZ$3:$DZ$1003,$X22),"")</f>
        <v/>
      </c>
      <c r="AA22" s="86" t="str">
        <f ca="1">IFERROR(MATCH($I$11,OFFSET('업무중복도(데이터 입력)'!$F$3,$AA21,,1000),0)+$AA21,"")</f>
        <v/>
      </c>
      <c r="AB22" s="12" t="str">
        <f ca="1">IFERROR(INDEX('업무중복도(데이터 입력)'!$T$3:$T$1003,$AA22),"")</f>
        <v/>
      </c>
      <c r="AC22" s="10" t="str">
        <f ca="1">IFERROR(INDEX('업무중복도(데이터 입력)'!$EA$3:$EA$1003,$AA22),"")</f>
        <v/>
      </c>
      <c r="AD22" s="86" t="str">
        <f ca="1">IFERROR(MATCH($I$14,OFFSET('업무중복도(데이터 입력)'!$I$3,$AD21,,1000),0)+$AD21,"")</f>
        <v/>
      </c>
      <c r="AE22" s="74" t="str">
        <f ca="1">IFERROR(INDEX('업무중복도(데이터 입력)'!$T$3:$T$1003,$AD22),"")</f>
        <v/>
      </c>
      <c r="AF22" s="73" t="str">
        <f ca="1">IFERROR(INDEX('업무중복도(데이터 입력)'!$ED$3:$ED$1003,$AD22),"")</f>
        <v/>
      </c>
      <c r="AG22" s="86" t="str">
        <f ca="1">IFERROR(MATCH($I$15,OFFSET('업무중복도(데이터 입력)'!$J$3,$AG21,,1000),0)+$AG21,"")</f>
        <v/>
      </c>
      <c r="AH22" s="12" t="str">
        <f ca="1">IFERROR(INDEX('업무중복도(데이터 입력)'!$T$3:$T$1003,$AG22),"")</f>
        <v/>
      </c>
      <c r="AI22" s="10" t="str">
        <f ca="1">IFERROR(INDEX('업무중복도(데이터 입력)'!$EE$3:$EE$1003,$AG22),"")</f>
        <v/>
      </c>
      <c r="AJ22" s="86" t="str">
        <f ca="1">IFERROR(MATCH($I$18,OFFSET('업무중복도(데이터 입력)'!$M$3,$AJ21,,1000),0)+$AJ21,"")</f>
        <v/>
      </c>
      <c r="AK22" s="74" t="str">
        <f ca="1">IFERROR(INDEX('업무중복도(데이터 입력)'!$T$3:$T$1003,$AJ22),"")</f>
        <v/>
      </c>
      <c r="AL22" s="73" t="str">
        <f ca="1">IFERROR(INDEX('업무중복도(데이터 입력)'!$EH$3:$EH$1003,$AJ22),"")</f>
        <v/>
      </c>
      <c r="AM22" s="86" t="str">
        <f ca="1">IFERROR(MATCH($I$19,OFFSET('업무중복도(데이터 입력)'!$N$3,$AM21,,1000),0)+$AM21,"")</f>
        <v/>
      </c>
      <c r="AN22" s="10" t="str">
        <f ca="1">IFERROR(INDEX('업무중복도(데이터 입력)'!$T$3:$T$1003,$AM22),"")</f>
        <v/>
      </c>
      <c r="AO22" s="73" t="str">
        <f ca="1">IFERROR(INDEX('업무중복도(데이터 입력)'!$EI$3:$EI$1003,$AM22),"")</f>
        <v/>
      </c>
    </row>
    <row r="23" spans="1:41">
      <c r="M23" s="74" t="str">
        <f ca="1">'유사용역 수행실적(데이터 입력)'!B24</f>
        <v/>
      </c>
      <c r="N23" s="12" t="str">
        <f ca="1">'유사용역 수행실적(데이터 입력)'!C24</f>
        <v/>
      </c>
      <c r="O23" s="75" t="str">
        <f ca="1">'유사용역 수행실적(데이터 입력)'!D24</f>
        <v/>
      </c>
      <c r="R23" s="5" t="str">
        <f ca="1">IFERROR(MATCH($I$6,OFFSET('업무중복도(데이터 입력)'!$A$3,$R22,,1000),0)+$R22,"")</f>
        <v/>
      </c>
      <c r="S23" s="74" t="str">
        <f ca="1">IFERROR(INDEX('업무중복도(데이터 입력)'!$T$3:$T$1003,$R23),"")</f>
        <v/>
      </c>
      <c r="T23" s="73" t="str">
        <f ca="1">IFERROR(INDEX('업무중복도(데이터 입력)'!$DV$3:$DV$1003,$R23),"")</f>
        <v/>
      </c>
      <c r="U23" s="86" t="str">
        <f ca="1">IFERROR(MATCH($I$7,OFFSET('업무중복도(데이터 입력)'!$B$3,$U22,,1000),0)+$U22,"")</f>
        <v/>
      </c>
      <c r="V23" s="74" t="str">
        <f ca="1">IFERROR(INDEX('업무중복도(데이터 입력)'!$T$3:$T$1003,$U23),"")</f>
        <v/>
      </c>
      <c r="W23" s="73" t="str">
        <f ca="1">IFERROR(INDEX('업무중복도(데이터 입력)'!$DW$3:$DW$1003,$U23),"")</f>
        <v/>
      </c>
      <c r="X23" s="86" t="str">
        <f ca="1">IFERROR(MATCH($I$10,OFFSET('업무중복도(데이터 입력)'!$E$3,$X22,,1000),0)+$X22,"")</f>
        <v/>
      </c>
      <c r="Y23" s="74" t="str">
        <f ca="1">IFERROR(INDEX('업무중복도(데이터 입력)'!$T$3:$T$1003,$X23),"")</f>
        <v/>
      </c>
      <c r="Z23" s="73" t="str">
        <f ca="1">IFERROR(INDEX('업무중복도(데이터 입력)'!$DZ$3:$DZ$1003,$X23),"")</f>
        <v/>
      </c>
      <c r="AA23" s="86" t="str">
        <f ca="1">IFERROR(MATCH($I$11,OFFSET('업무중복도(데이터 입력)'!$F$3,$AA22,,1000),0)+$AA22,"")</f>
        <v/>
      </c>
      <c r="AB23" s="12" t="str">
        <f ca="1">IFERROR(INDEX('업무중복도(데이터 입력)'!$T$3:$T$1003,$AA23),"")</f>
        <v/>
      </c>
      <c r="AC23" s="10" t="str">
        <f ca="1">IFERROR(INDEX('업무중복도(데이터 입력)'!$EA$3:$EA$1003,$AA23),"")</f>
        <v/>
      </c>
      <c r="AD23" s="86" t="str">
        <f ca="1">IFERROR(MATCH($I$14,OFFSET('업무중복도(데이터 입력)'!$I$3,$AD22,,1000),0)+$AD22,"")</f>
        <v/>
      </c>
      <c r="AE23" s="74" t="str">
        <f ca="1">IFERROR(INDEX('업무중복도(데이터 입력)'!$T$3:$T$1003,$AD23),"")</f>
        <v/>
      </c>
      <c r="AF23" s="73" t="str">
        <f ca="1">IFERROR(INDEX('업무중복도(데이터 입력)'!$ED$3:$ED$1003,$AD23),"")</f>
        <v/>
      </c>
      <c r="AG23" s="86" t="str">
        <f ca="1">IFERROR(MATCH($I$15,OFFSET('업무중복도(데이터 입력)'!$J$3,$AG22,,1000),0)+$AG22,"")</f>
        <v/>
      </c>
      <c r="AH23" s="12" t="str">
        <f ca="1">IFERROR(INDEX('업무중복도(데이터 입력)'!$T$3:$T$1003,$AG23),"")</f>
        <v/>
      </c>
      <c r="AI23" s="10" t="str">
        <f ca="1">IFERROR(INDEX('업무중복도(데이터 입력)'!$EE$3:$EE$1003,$AG23),"")</f>
        <v/>
      </c>
      <c r="AJ23" s="86" t="str">
        <f ca="1">IFERROR(MATCH($I$18,OFFSET('업무중복도(데이터 입력)'!$M$3,$AJ22,,1000),0)+$AJ22,"")</f>
        <v/>
      </c>
      <c r="AK23" s="74" t="str">
        <f ca="1">IFERROR(INDEX('업무중복도(데이터 입력)'!$T$3:$T$1003,$AJ23),"")</f>
        <v/>
      </c>
      <c r="AL23" s="73" t="str">
        <f ca="1">IFERROR(INDEX('업무중복도(데이터 입력)'!$EH$3:$EH$1003,$AJ23),"")</f>
        <v/>
      </c>
      <c r="AM23" s="86" t="str">
        <f ca="1">IFERROR(MATCH($I$19,OFFSET('업무중복도(데이터 입력)'!$N$3,$AM22,,1000),0)+$AM22,"")</f>
        <v/>
      </c>
      <c r="AN23" s="10" t="str">
        <f ca="1">IFERROR(INDEX('업무중복도(데이터 입력)'!$T$3:$T$1003,$AM23),"")</f>
        <v/>
      </c>
      <c r="AO23" s="73" t="str">
        <f ca="1">IFERROR(INDEX('업무중복도(데이터 입력)'!$EI$3:$EI$1003,$AM23),"")</f>
        <v/>
      </c>
    </row>
    <row r="24" spans="1:41" ht="14.25" thickBot="1">
      <c r="M24" s="74" t="str">
        <f ca="1">'유사용역 수행실적(데이터 입력)'!B25</f>
        <v/>
      </c>
      <c r="N24" s="12" t="str">
        <f ca="1">'유사용역 수행실적(데이터 입력)'!C25</f>
        <v/>
      </c>
      <c r="O24" s="75" t="str">
        <f ca="1">'유사용역 수행실적(데이터 입력)'!D25</f>
        <v/>
      </c>
      <c r="R24" s="5" t="str">
        <f ca="1">IFERROR(MATCH($I$6,OFFSET('업무중복도(데이터 입력)'!$A$3,$R23,,1000),0)+$R23,"")</f>
        <v/>
      </c>
      <c r="S24" s="74" t="str">
        <f ca="1">IFERROR(INDEX('업무중복도(데이터 입력)'!$T$3:$T$1003,$R24),"")</f>
        <v/>
      </c>
      <c r="T24" s="73" t="str">
        <f ca="1">IFERROR(INDEX('업무중복도(데이터 입력)'!$DV$3:$DV$1003,$R24),"")</f>
        <v/>
      </c>
      <c r="U24" s="86" t="str">
        <f ca="1">IFERROR(MATCH($I$7,OFFSET('업무중복도(데이터 입력)'!$B$3,$U23,,1000),0)+$U23,"")</f>
        <v/>
      </c>
      <c r="V24" s="74" t="str">
        <f ca="1">IFERROR(INDEX('업무중복도(데이터 입력)'!$T$3:$T$1003,$U24),"")</f>
        <v/>
      </c>
      <c r="W24" s="73" t="str">
        <f ca="1">IFERROR(INDEX('업무중복도(데이터 입력)'!$DW$3:$DW$1003,$U24),"")</f>
        <v/>
      </c>
      <c r="X24" s="86" t="str">
        <f ca="1">IFERROR(MATCH($I$10,OFFSET('업무중복도(데이터 입력)'!$E$3,$X23,,1000),0)+$X23,"")</f>
        <v/>
      </c>
      <c r="Y24" s="74" t="str">
        <f ca="1">IFERROR(INDEX('업무중복도(데이터 입력)'!$T$3:$T$1003,$X24),"")</f>
        <v/>
      </c>
      <c r="Z24" s="73" t="str">
        <f ca="1">IFERROR(INDEX('업무중복도(데이터 입력)'!$DZ$3:$DZ$1003,$X24),"")</f>
        <v/>
      </c>
      <c r="AA24" s="86" t="str">
        <f ca="1">IFERROR(MATCH($I$11,OFFSET('업무중복도(데이터 입력)'!$F$3,$AA23,,1000),0)+$AA23,"")</f>
        <v/>
      </c>
      <c r="AB24" s="12" t="str">
        <f ca="1">IFERROR(INDEX('업무중복도(데이터 입력)'!$T$3:$T$1003,$AA24),"")</f>
        <v/>
      </c>
      <c r="AC24" s="10" t="str">
        <f ca="1">IFERROR(INDEX('업무중복도(데이터 입력)'!$EA$3:$EA$1003,$AA24),"")</f>
        <v/>
      </c>
      <c r="AD24" s="86" t="str">
        <f ca="1">IFERROR(MATCH($I$14,OFFSET('업무중복도(데이터 입력)'!$I$3,$AD23,,1000),0)+$AD23,"")</f>
        <v/>
      </c>
      <c r="AE24" s="74" t="str">
        <f ca="1">IFERROR(INDEX('업무중복도(데이터 입력)'!$T$3:$T$1003,$AD24),"")</f>
        <v/>
      </c>
      <c r="AF24" s="73" t="str">
        <f ca="1">IFERROR(INDEX('업무중복도(데이터 입력)'!$ED$3:$ED$1003,$AD24),"")</f>
        <v/>
      </c>
      <c r="AG24" s="86" t="str">
        <f ca="1">IFERROR(MATCH($I$15,OFFSET('업무중복도(데이터 입력)'!$J$3,$AG23,,1000),0)+$AG23,"")</f>
        <v/>
      </c>
      <c r="AH24" s="12" t="str">
        <f ca="1">IFERROR(INDEX('업무중복도(데이터 입력)'!$T$3:$T$1003,$AG24),"")</f>
        <v/>
      </c>
      <c r="AI24" s="10" t="str">
        <f ca="1">IFERROR(INDEX('업무중복도(데이터 입력)'!$EE$3:$EE$1003,$AG24),"")</f>
        <v/>
      </c>
      <c r="AJ24" s="86" t="str">
        <f ca="1">IFERROR(MATCH($I$18,OFFSET('업무중복도(데이터 입력)'!$M$3,$AJ23,,1000),0)+$AJ23,"")</f>
        <v/>
      </c>
      <c r="AK24" s="74" t="str">
        <f ca="1">IFERROR(INDEX('업무중복도(데이터 입력)'!$T$3:$T$1003,$AJ24),"")</f>
        <v/>
      </c>
      <c r="AL24" s="73" t="str">
        <f ca="1">IFERROR(INDEX('업무중복도(데이터 입력)'!$EH$3:$EH$1003,$AJ24),"")</f>
        <v/>
      </c>
      <c r="AM24" s="86" t="str">
        <f ca="1">IFERROR(MATCH($I$19,OFFSET('업무중복도(데이터 입력)'!$N$3,$AM23,,1000),0)+$AM23,"")</f>
        <v/>
      </c>
      <c r="AN24" s="10" t="str">
        <f ca="1">IFERROR(INDEX('업무중복도(데이터 입력)'!$T$3:$T$1003,$AM24),"")</f>
        <v/>
      </c>
      <c r="AO24" s="73" t="str">
        <f ca="1">IFERROR(INDEX('업무중복도(데이터 입력)'!$EI$3:$EI$1003,$AM24),"")</f>
        <v/>
      </c>
    </row>
    <row r="25" spans="1:41" ht="14.25" thickBot="1">
      <c r="A25" s="115" t="s">
        <v>75</v>
      </c>
      <c r="B25" s="69" t="s">
        <v>313</v>
      </c>
      <c r="C25" s="139" t="s">
        <v>314</v>
      </c>
      <c r="D25" s="115" t="s">
        <v>315</v>
      </c>
      <c r="E25" s="69" t="s">
        <v>307</v>
      </c>
      <c r="F25" s="139" t="s">
        <v>308</v>
      </c>
      <c r="G25" s="115" t="s">
        <v>309</v>
      </c>
      <c r="M25" s="74" t="str">
        <f ca="1">'유사용역 수행실적(데이터 입력)'!B26</f>
        <v/>
      </c>
      <c r="N25" s="12" t="str">
        <f ca="1">'유사용역 수행실적(데이터 입력)'!C26</f>
        <v/>
      </c>
      <c r="O25" s="75" t="str">
        <f ca="1">'유사용역 수행실적(데이터 입력)'!D26</f>
        <v/>
      </c>
      <c r="P25" s="86"/>
      <c r="R25" s="5" t="str">
        <f ca="1">IFERROR(MATCH($I$6,OFFSET('업무중복도(데이터 입력)'!$A$3,$R24,,1000),0)+$R24,"")</f>
        <v/>
      </c>
      <c r="S25" s="74" t="str">
        <f ca="1">IFERROR(INDEX('업무중복도(데이터 입력)'!$T$3:$T$1003,$R25),"")</f>
        <v/>
      </c>
      <c r="T25" s="73" t="str">
        <f ca="1">IFERROR(INDEX('업무중복도(데이터 입력)'!$DV$3:$DV$1003,$R25),"")</f>
        <v/>
      </c>
      <c r="U25" s="86" t="str">
        <f ca="1">IFERROR(MATCH($I$7,OFFSET('업무중복도(데이터 입력)'!$B$3,$U24,,1000),0)+$U24,"")</f>
        <v/>
      </c>
      <c r="V25" s="74" t="str">
        <f ca="1">IFERROR(INDEX('업무중복도(데이터 입력)'!$T$3:$T$1003,$U25),"")</f>
        <v/>
      </c>
      <c r="W25" s="73" t="str">
        <f ca="1">IFERROR(INDEX('업무중복도(데이터 입력)'!$DW$3:$DW$1003,$U25),"")</f>
        <v/>
      </c>
      <c r="X25" s="86" t="str">
        <f ca="1">IFERROR(MATCH($I$10,OFFSET('업무중복도(데이터 입력)'!$E$3,$X24,,1000),0)+$X24,"")</f>
        <v/>
      </c>
      <c r="Y25" s="74" t="str">
        <f ca="1">IFERROR(INDEX('업무중복도(데이터 입력)'!$T$3:$T$1003,$X25),"")</f>
        <v/>
      </c>
      <c r="Z25" s="73" t="str">
        <f ca="1">IFERROR(INDEX('업무중복도(데이터 입력)'!$DZ$3:$DZ$1003,$X25),"")</f>
        <v/>
      </c>
      <c r="AA25" s="86" t="str">
        <f ca="1">IFERROR(MATCH($I$11,OFFSET('업무중복도(데이터 입력)'!$F$3,$AA24,,1000),0)+$AA24,"")</f>
        <v/>
      </c>
      <c r="AB25" s="12" t="str">
        <f ca="1">IFERROR(INDEX('업무중복도(데이터 입력)'!$T$3:$T$1003,$AA25),"")</f>
        <v/>
      </c>
      <c r="AC25" s="10" t="str">
        <f ca="1">IFERROR(INDEX('업무중복도(데이터 입력)'!$EA$3:$EA$1003,$AA25),"")</f>
        <v/>
      </c>
      <c r="AD25" s="86" t="str">
        <f ca="1">IFERROR(MATCH($I$14,OFFSET('업무중복도(데이터 입력)'!$I$3,$AD24,,1000),0)+$AD24,"")</f>
        <v/>
      </c>
      <c r="AE25" s="74" t="str">
        <f ca="1">IFERROR(INDEX('업무중복도(데이터 입력)'!$T$3:$T$1003,$AD25),"")</f>
        <v/>
      </c>
      <c r="AF25" s="73" t="str">
        <f ca="1">IFERROR(INDEX('업무중복도(데이터 입력)'!$ED$3:$ED$1003,$AD25),"")</f>
        <v/>
      </c>
      <c r="AG25" s="86" t="str">
        <f ca="1">IFERROR(MATCH($I$15,OFFSET('업무중복도(데이터 입력)'!$J$3,$AG24,,1000),0)+$AG24,"")</f>
        <v/>
      </c>
      <c r="AH25" s="12" t="str">
        <f ca="1">IFERROR(INDEX('업무중복도(데이터 입력)'!$T$3:$T$1003,$AG25),"")</f>
        <v/>
      </c>
      <c r="AI25" s="10" t="str">
        <f ca="1">IFERROR(INDEX('업무중복도(데이터 입력)'!$EE$3:$EE$1003,$AG25),"")</f>
        <v/>
      </c>
      <c r="AJ25" s="86" t="str">
        <f ca="1">IFERROR(MATCH($I$18,OFFSET('업무중복도(데이터 입력)'!$M$3,$AJ24,,1000),0)+$AJ24,"")</f>
        <v/>
      </c>
      <c r="AK25" s="74" t="str">
        <f ca="1">IFERROR(INDEX('업무중복도(데이터 입력)'!$T$3:$T$1003,$AJ25),"")</f>
        <v/>
      </c>
      <c r="AL25" s="73" t="str">
        <f ca="1">IFERROR(INDEX('업무중복도(데이터 입력)'!$EH$3:$EH$1003,$AJ25),"")</f>
        <v/>
      </c>
      <c r="AM25" s="86" t="str">
        <f ca="1">IFERROR(MATCH($I$19,OFFSET('업무중복도(데이터 입력)'!$N$3,$AM24,,1000),0)+$AM24,"")</f>
        <v/>
      </c>
      <c r="AN25" s="10" t="str">
        <f ca="1">IFERROR(INDEX('업무중복도(데이터 입력)'!$T$3:$T$1003,$AM25),"")</f>
        <v/>
      </c>
      <c r="AO25" s="73" t="str">
        <f ca="1">IFERROR(INDEX('업무중복도(데이터 입력)'!$EI$3:$EI$1003,$AM25),"")</f>
        <v/>
      </c>
    </row>
    <row r="26" spans="1:41" ht="14.25" thickBot="1">
      <c r="A26" s="127" t="s">
        <v>44</v>
      </c>
      <c r="B26" s="128" t="str">
        <f ca="1">VLOOKUP($K6,'기술자 등급 기술자격 경력(데이터 입력)'!$N$2:$X$55,5,FALSE)</f>
        <v>토질지질</v>
      </c>
      <c r="C26" s="128" t="str">
        <f ca="1">VLOOKUP($K6,'기술자 등급 기술자격 경력(데이터 입력)'!$N$2:$X$55,6,FALSE)</f>
        <v>특급</v>
      </c>
      <c r="D26" s="128" t="str">
        <f ca="1">VLOOKUP($K6,'기술자 등급 기술자격 경력(데이터 입력)'!$N$2:$X$55,7,FALSE)</f>
        <v>토목기사</v>
      </c>
      <c r="E26" s="141">
        <f ca="1">VLOOKUP($K6,'기술자 등급 기술자격 경력(데이터 입력)'!$N$2:$X$55,8,FALSE)</f>
        <v>8452</v>
      </c>
      <c r="F26" s="140">
        <f ca="1">'기술자 실적(데이터 입력)'!AG28</f>
        <v>3</v>
      </c>
      <c r="G26" s="149">
        <f ca="1">'교육훈련(데이터 입력)'!AG28</f>
        <v>2</v>
      </c>
      <c r="M26" s="74" t="str">
        <f ca="1">'유사용역 수행실적(데이터 입력)'!B27</f>
        <v/>
      </c>
      <c r="N26" s="12" t="str">
        <f ca="1">'유사용역 수행실적(데이터 입력)'!C27</f>
        <v/>
      </c>
      <c r="O26" s="75" t="str">
        <f ca="1">'유사용역 수행실적(데이터 입력)'!D27</f>
        <v/>
      </c>
      <c r="P26" s="86"/>
      <c r="R26" s="5" t="str">
        <f ca="1">IFERROR(MATCH($I$6,OFFSET('업무중복도(데이터 입력)'!$A$3,$R25,,1000),0)+$R25,"")</f>
        <v/>
      </c>
      <c r="S26" s="74" t="str">
        <f ca="1">IFERROR(INDEX('업무중복도(데이터 입력)'!$T$3:$T$1003,$R26),"")</f>
        <v/>
      </c>
      <c r="T26" s="73" t="str">
        <f ca="1">IFERROR(INDEX('업무중복도(데이터 입력)'!$DV$3:$DV$1003,$R26),"")</f>
        <v/>
      </c>
      <c r="U26" s="86" t="str">
        <f ca="1">IFERROR(MATCH($I$7,OFFSET('업무중복도(데이터 입력)'!$B$3,$U25,,1000),0)+$U25,"")</f>
        <v/>
      </c>
      <c r="V26" s="74" t="str">
        <f ca="1">IFERROR(INDEX('업무중복도(데이터 입력)'!$T$3:$T$1003,$U26),"")</f>
        <v/>
      </c>
      <c r="W26" s="73" t="str">
        <f ca="1">IFERROR(INDEX('업무중복도(데이터 입력)'!$DW$3:$DW$1003,$U26),"")</f>
        <v/>
      </c>
      <c r="X26" s="86" t="str">
        <f ca="1">IFERROR(MATCH($I$10,OFFSET('업무중복도(데이터 입력)'!$E$3,$X25,,1000),0)+$X25,"")</f>
        <v/>
      </c>
      <c r="Y26" s="74" t="str">
        <f ca="1">IFERROR(INDEX('업무중복도(데이터 입력)'!$T$3:$T$1003,$X26),"")</f>
        <v/>
      </c>
      <c r="Z26" s="73" t="str">
        <f ca="1">IFERROR(INDEX('업무중복도(데이터 입력)'!$DZ$3:$DZ$1003,$X26),"")</f>
        <v/>
      </c>
      <c r="AA26" s="86" t="str">
        <f ca="1">IFERROR(MATCH($I$11,OFFSET('업무중복도(데이터 입력)'!$F$3,$AA25,,1000),0)+$AA25,"")</f>
        <v/>
      </c>
      <c r="AB26" s="12" t="str">
        <f ca="1">IFERROR(INDEX('업무중복도(데이터 입력)'!$T$3:$T$1003,$AA26),"")</f>
        <v/>
      </c>
      <c r="AC26" s="10" t="str">
        <f ca="1">IFERROR(INDEX('업무중복도(데이터 입력)'!$EA$3:$EA$1003,$AA26),"")</f>
        <v/>
      </c>
      <c r="AD26" s="86" t="str">
        <f ca="1">IFERROR(MATCH($I$14,OFFSET('업무중복도(데이터 입력)'!$I$3,$AD25,,1000),0)+$AD25,"")</f>
        <v/>
      </c>
      <c r="AE26" s="74" t="str">
        <f ca="1">IFERROR(INDEX('업무중복도(데이터 입력)'!$T$3:$T$1003,$AD26),"")</f>
        <v/>
      </c>
      <c r="AF26" s="73" t="str">
        <f ca="1">IFERROR(INDEX('업무중복도(데이터 입력)'!$ED$3:$ED$1003,$AD26),"")</f>
        <v/>
      </c>
      <c r="AG26" s="86" t="str">
        <f ca="1">IFERROR(MATCH($I$15,OFFSET('업무중복도(데이터 입력)'!$J$3,$AG25,,1000),0)+$AG25,"")</f>
        <v/>
      </c>
      <c r="AH26" s="12" t="str">
        <f ca="1">IFERROR(INDEX('업무중복도(데이터 입력)'!$T$3:$T$1003,$AG26),"")</f>
        <v/>
      </c>
      <c r="AI26" s="10" t="str">
        <f ca="1">IFERROR(INDEX('업무중복도(데이터 입력)'!$EE$3:$EE$1003,$AG26),"")</f>
        <v/>
      </c>
      <c r="AJ26" s="86" t="str">
        <f ca="1">IFERROR(MATCH($I$18,OFFSET('업무중복도(데이터 입력)'!$M$3,$AJ25,,1000),0)+$AJ25,"")</f>
        <v/>
      </c>
      <c r="AK26" s="74" t="str">
        <f ca="1">IFERROR(INDEX('업무중복도(데이터 입력)'!$T$3:$T$1003,$AJ26),"")</f>
        <v/>
      </c>
      <c r="AL26" s="73" t="str">
        <f ca="1">IFERROR(INDEX('업무중복도(데이터 입력)'!$EH$3:$EH$1003,$AJ26),"")</f>
        <v/>
      </c>
      <c r="AM26" s="86" t="str">
        <f ca="1">IFERROR(MATCH($I$19,OFFSET('업무중복도(데이터 입력)'!$N$3,$AM25,,1000),0)+$AM25,"")</f>
        <v/>
      </c>
      <c r="AN26" s="10" t="str">
        <f ca="1">IFERROR(INDEX('업무중복도(데이터 입력)'!$T$3:$T$1003,$AM26),"")</f>
        <v/>
      </c>
      <c r="AO26" s="73" t="str">
        <f ca="1">IFERROR(INDEX('업무중복도(데이터 입력)'!$EI$3:$EI$1003,$AM26),"")</f>
        <v/>
      </c>
    </row>
    <row r="27" spans="1:41">
      <c r="A27" s="129" t="s">
        <v>38</v>
      </c>
      <c r="B27" s="130" t="str">
        <f ca="1">VLOOKUP($K7,'기술자 등급 기술자격 경력(데이터 입력)'!$N$2:$X$55,5,FALSE)</f>
        <v>토질지질</v>
      </c>
      <c r="C27" s="159" t="str">
        <f ca="1">VLOOKUP($K7,'기술자 등급 기술자격 경력(데이터 입력)'!$N$2:$X$55,6,FALSE)</f>
        <v>특급</v>
      </c>
      <c r="D27" s="131" t="str">
        <f ca="1">VLOOKUP($K7,'기술자 등급 기술자격 경력(데이터 입력)'!$N$2:$X$55,7,FALSE)</f>
        <v>토질및기초기술사</v>
      </c>
      <c r="E27" s="161">
        <f ca="1">VLOOKUP($K7,'기술자 등급 기술자격 경력(데이터 입력)'!$N$2:$X$55,8,FALSE)</f>
        <v>4569</v>
      </c>
      <c r="F27" s="156">
        <f ca="1">'기술자 실적(데이터 입력)'!AN28</f>
        <v>0</v>
      </c>
      <c r="G27" s="150">
        <f ca="1">'교육훈련(데이터 입력)'!AN28</f>
        <v>0</v>
      </c>
      <c r="M27" s="74" t="str">
        <f ca="1">'유사용역 수행실적(데이터 입력)'!B28</f>
        <v/>
      </c>
      <c r="N27" s="12" t="str">
        <f ca="1">'유사용역 수행실적(데이터 입력)'!C28</f>
        <v/>
      </c>
      <c r="O27" s="75" t="str">
        <f ca="1">'유사용역 수행실적(데이터 입력)'!D28</f>
        <v/>
      </c>
      <c r="P27" s="86"/>
      <c r="R27" s="5" t="str">
        <f ca="1">IFERROR(MATCH($I$6,OFFSET('업무중복도(데이터 입력)'!$A$3,$R26,,1000),0)+$R26,"")</f>
        <v/>
      </c>
      <c r="S27" s="74" t="str">
        <f ca="1">IFERROR(INDEX('업무중복도(데이터 입력)'!$T$3:$T$1003,$R27),"")</f>
        <v/>
      </c>
      <c r="T27" s="73" t="str">
        <f ca="1">IFERROR(INDEX('업무중복도(데이터 입력)'!$DV$3:$DV$1003,$R27),"")</f>
        <v/>
      </c>
      <c r="U27" s="86" t="str">
        <f ca="1">IFERROR(MATCH($I$7,OFFSET('업무중복도(데이터 입력)'!$B$3,$U26,,1000),0)+$U26,"")</f>
        <v/>
      </c>
      <c r="V27" s="74" t="str">
        <f ca="1">IFERROR(INDEX('업무중복도(데이터 입력)'!$T$3:$T$1003,$U27),"")</f>
        <v/>
      </c>
      <c r="W27" s="73" t="str">
        <f ca="1">IFERROR(INDEX('업무중복도(데이터 입력)'!$DW$3:$DW$1003,$U27),"")</f>
        <v/>
      </c>
      <c r="X27" s="86" t="str">
        <f ca="1">IFERROR(MATCH($I$10,OFFSET('업무중복도(데이터 입력)'!$E$3,$X26,,1000),0)+$X26,"")</f>
        <v/>
      </c>
      <c r="Y27" s="74" t="str">
        <f ca="1">IFERROR(INDEX('업무중복도(데이터 입력)'!$T$3:$T$1003,$X27),"")</f>
        <v/>
      </c>
      <c r="Z27" s="73" t="str">
        <f ca="1">IFERROR(INDEX('업무중복도(데이터 입력)'!$DZ$3:$DZ$1003,$X27),"")</f>
        <v/>
      </c>
      <c r="AA27" s="86" t="str">
        <f ca="1">IFERROR(MATCH($I$11,OFFSET('업무중복도(데이터 입력)'!$F$3,$AA26,,1000),0)+$AA26,"")</f>
        <v/>
      </c>
      <c r="AB27" s="12" t="str">
        <f ca="1">IFERROR(INDEX('업무중복도(데이터 입력)'!$T$3:$T$1003,$AA27),"")</f>
        <v/>
      </c>
      <c r="AC27" s="10" t="str">
        <f ca="1">IFERROR(INDEX('업무중복도(데이터 입력)'!$EA$3:$EA$1003,$AA27),"")</f>
        <v/>
      </c>
      <c r="AD27" s="86" t="str">
        <f ca="1">IFERROR(MATCH($I$14,OFFSET('업무중복도(데이터 입력)'!$I$3,$AD26,,1000),0)+$AD26,"")</f>
        <v/>
      </c>
      <c r="AE27" s="74" t="str">
        <f ca="1">IFERROR(INDEX('업무중복도(데이터 입력)'!$T$3:$T$1003,$AD27),"")</f>
        <v/>
      </c>
      <c r="AF27" s="73" t="str">
        <f ca="1">IFERROR(INDEX('업무중복도(데이터 입력)'!$ED$3:$ED$1003,$AD27),"")</f>
        <v/>
      </c>
      <c r="AG27" s="86" t="str">
        <f ca="1">IFERROR(MATCH($I$15,OFFSET('업무중복도(데이터 입력)'!$J$3,$AG26,,1000),0)+$AG26,"")</f>
        <v/>
      </c>
      <c r="AH27" s="12" t="str">
        <f ca="1">IFERROR(INDEX('업무중복도(데이터 입력)'!$T$3:$T$1003,$AG27),"")</f>
        <v/>
      </c>
      <c r="AI27" s="10" t="str">
        <f ca="1">IFERROR(INDEX('업무중복도(데이터 입력)'!$EE$3:$EE$1003,$AG27),"")</f>
        <v/>
      </c>
      <c r="AJ27" s="86" t="str">
        <f ca="1">IFERROR(MATCH($I$18,OFFSET('업무중복도(데이터 입력)'!$M$3,$AJ26,,1000),0)+$AJ26,"")</f>
        <v/>
      </c>
      <c r="AK27" s="74" t="str">
        <f ca="1">IFERROR(INDEX('업무중복도(데이터 입력)'!$T$3:$T$1003,$AJ27),"")</f>
        <v/>
      </c>
      <c r="AL27" s="73" t="str">
        <f ca="1">IFERROR(INDEX('업무중복도(데이터 입력)'!$EH$3:$EH$1003,$AJ27),"")</f>
        <v/>
      </c>
      <c r="AM27" s="86" t="str">
        <f ca="1">IFERROR(MATCH($I$19,OFFSET('업무중복도(데이터 입력)'!$N$3,$AM26,,1000),0)+$AM26,"")</f>
        <v/>
      </c>
      <c r="AN27" s="10" t="str">
        <f ca="1">IFERROR(INDEX('업무중복도(데이터 입력)'!$T$3:$T$1003,$AM27),"")</f>
        <v/>
      </c>
      <c r="AO27" s="73" t="str">
        <f ca="1">IFERROR(INDEX('업무중복도(데이터 입력)'!$EI$3:$EI$1003,$AM27),"")</f>
        <v/>
      </c>
    </row>
    <row r="28" spans="1:41">
      <c r="A28" s="132" t="s">
        <v>21</v>
      </c>
      <c r="B28" s="74" t="str">
        <f ca="1">VLOOKUP($K8,'기술자 등급 기술자격 경력(데이터 입력)'!$N$2:$X$55,5,FALSE)</f>
        <v/>
      </c>
      <c r="C28" s="75" t="str">
        <f ca="1">VLOOKUP($K8,'기술자 등급 기술자격 경력(데이터 입력)'!$N$2:$X$55,6,FALSE)</f>
        <v/>
      </c>
      <c r="D28" s="133" t="str">
        <f ca="1">VLOOKUP($K8,'기술자 등급 기술자격 경력(데이터 입력)'!$N$2:$X$55,7,FALSE)</f>
        <v/>
      </c>
      <c r="E28" s="162" t="str">
        <f ca="1">VLOOKUP($K8,'기술자 등급 기술자격 경력(데이터 입력)'!$N$2:$X$55,8,FALSE)</f>
        <v/>
      </c>
      <c r="F28" s="157">
        <f ca="1">'기술자 실적(데이터 입력)'!AU28</f>
        <v>0</v>
      </c>
      <c r="G28" s="151">
        <f ca="1">'교육훈련(데이터 입력)'!AU28</f>
        <v>0</v>
      </c>
      <c r="M28" s="74" t="str">
        <f ca="1">'유사용역 수행실적(데이터 입력)'!B29</f>
        <v/>
      </c>
      <c r="N28" s="12" t="str">
        <f ca="1">'유사용역 수행실적(데이터 입력)'!C29</f>
        <v/>
      </c>
      <c r="O28" s="75" t="str">
        <f ca="1">'유사용역 수행실적(데이터 입력)'!D29</f>
        <v/>
      </c>
      <c r="P28" s="86"/>
      <c r="R28" s="5" t="str">
        <f ca="1">IFERROR(MATCH($I$6,OFFSET('업무중복도(데이터 입력)'!$A$3,$R27,,1000),0)+$R27,"")</f>
        <v/>
      </c>
      <c r="S28" s="74" t="str">
        <f ca="1">IFERROR(INDEX('업무중복도(데이터 입력)'!$T$3:$T$1003,$R28),"")</f>
        <v/>
      </c>
      <c r="T28" s="73" t="str">
        <f ca="1">IFERROR(INDEX('업무중복도(데이터 입력)'!$DV$3:$DV$1003,$R28),"")</f>
        <v/>
      </c>
      <c r="U28" s="86" t="str">
        <f ca="1">IFERROR(MATCH($I$7,OFFSET('업무중복도(데이터 입력)'!$B$3,$U27,,1000),0)+$U27,"")</f>
        <v/>
      </c>
      <c r="V28" s="74" t="str">
        <f ca="1">IFERROR(INDEX('업무중복도(데이터 입력)'!$T$3:$T$1003,$U28),"")</f>
        <v/>
      </c>
      <c r="W28" s="73" t="str">
        <f ca="1">IFERROR(INDEX('업무중복도(데이터 입력)'!$DW$3:$DW$1003,$U28),"")</f>
        <v/>
      </c>
      <c r="X28" s="86" t="str">
        <f ca="1">IFERROR(MATCH($I$10,OFFSET('업무중복도(데이터 입력)'!$E$3,$X27,,1000),0)+$X27,"")</f>
        <v/>
      </c>
      <c r="Y28" s="74" t="str">
        <f ca="1">IFERROR(INDEX('업무중복도(데이터 입력)'!$T$3:$T$1003,$X28),"")</f>
        <v/>
      </c>
      <c r="Z28" s="73" t="str">
        <f ca="1">IFERROR(INDEX('업무중복도(데이터 입력)'!$DZ$3:$DZ$1003,$X28),"")</f>
        <v/>
      </c>
      <c r="AA28" s="86" t="str">
        <f ca="1">IFERROR(MATCH($I$11,OFFSET('업무중복도(데이터 입력)'!$F$3,$AA27,,1000),0)+$AA27,"")</f>
        <v/>
      </c>
      <c r="AB28" s="12" t="str">
        <f ca="1">IFERROR(INDEX('업무중복도(데이터 입력)'!$T$3:$T$1003,$AA28),"")</f>
        <v/>
      </c>
      <c r="AC28" s="10" t="str">
        <f ca="1">IFERROR(INDEX('업무중복도(데이터 입력)'!$EA$3:$EA$1003,$AA28),"")</f>
        <v/>
      </c>
      <c r="AD28" s="86" t="str">
        <f ca="1">IFERROR(MATCH($I$14,OFFSET('업무중복도(데이터 입력)'!$I$3,$AD27,,1000),0)+$AD27,"")</f>
        <v/>
      </c>
      <c r="AE28" s="74" t="str">
        <f ca="1">IFERROR(INDEX('업무중복도(데이터 입력)'!$T$3:$T$1003,$AD28),"")</f>
        <v/>
      </c>
      <c r="AF28" s="73" t="str">
        <f ca="1">IFERROR(INDEX('업무중복도(데이터 입력)'!$ED$3:$ED$1003,$AD28),"")</f>
        <v/>
      </c>
      <c r="AG28" s="86" t="str">
        <f ca="1">IFERROR(MATCH($I$15,OFFSET('업무중복도(데이터 입력)'!$J$3,$AG27,,1000),0)+$AG27,"")</f>
        <v/>
      </c>
      <c r="AH28" s="12" t="str">
        <f ca="1">IFERROR(INDEX('업무중복도(데이터 입력)'!$T$3:$T$1003,$AG28),"")</f>
        <v/>
      </c>
      <c r="AI28" s="10" t="str">
        <f ca="1">IFERROR(INDEX('업무중복도(데이터 입력)'!$EE$3:$EE$1003,$AG28),"")</f>
        <v/>
      </c>
      <c r="AJ28" s="86" t="str">
        <f ca="1">IFERROR(MATCH($I$18,OFFSET('업무중복도(데이터 입력)'!$M$3,$AJ27,,1000),0)+$AJ27,"")</f>
        <v/>
      </c>
      <c r="AK28" s="74" t="str">
        <f ca="1">IFERROR(INDEX('업무중복도(데이터 입력)'!$T$3:$T$1003,$AJ28),"")</f>
        <v/>
      </c>
      <c r="AL28" s="73" t="str">
        <f ca="1">IFERROR(INDEX('업무중복도(데이터 입력)'!$EH$3:$EH$1003,$AJ28),"")</f>
        <v/>
      </c>
      <c r="AM28" s="86" t="str">
        <f ca="1">IFERROR(MATCH($I$19,OFFSET('업무중복도(데이터 입력)'!$N$3,$AM27,,1000),0)+$AM27,"")</f>
        <v/>
      </c>
      <c r="AN28" s="10" t="str">
        <f ca="1">IFERROR(INDEX('업무중복도(데이터 입력)'!$T$3:$T$1003,$AM28),"")</f>
        <v/>
      </c>
      <c r="AO28" s="73" t="str">
        <f ca="1">IFERROR(INDEX('업무중복도(데이터 입력)'!$EI$3:$EI$1003,$AM28),"")</f>
        <v/>
      </c>
    </row>
    <row r="29" spans="1:41">
      <c r="A29" s="132" t="s">
        <v>19</v>
      </c>
      <c r="B29" s="74" t="str">
        <f ca="1">VLOOKUP($K9,'기술자 등급 기술자격 경력(데이터 입력)'!$N$2:$X$55,5,FALSE)</f>
        <v/>
      </c>
      <c r="C29" s="75" t="str">
        <f ca="1">VLOOKUP($K9,'기술자 등급 기술자격 경력(데이터 입력)'!$N$2:$X$55,6,FALSE)</f>
        <v/>
      </c>
      <c r="D29" s="133" t="str">
        <f ca="1">VLOOKUP($K9,'기술자 등급 기술자격 경력(데이터 입력)'!$N$2:$X$55,7,FALSE)</f>
        <v/>
      </c>
      <c r="E29" s="162" t="str">
        <f ca="1">VLOOKUP($K9,'기술자 등급 기술자격 경력(데이터 입력)'!$N$2:$X$55,8,FALSE)</f>
        <v/>
      </c>
      <c r="F29" s="157">
        <f ca="1">'기술자 실적(데이터 입력)'!BB28</f>
        <v>0</v>
      </c>
      <c r="G29" s="151">
        <f ca="1">'교육훈련(데이터 입력)'!BB28</f>
        <v>0</v>
      </c>
      <c r="M29" s="74" t="str">
        <f ca="1">'유사용역 수행실적(데이터 입력)'!B30</f>
        <v/>
      </c>
      <c r="N29" s="12" t="str">
        <f ca="1">'유사용역 수행실적(데이터 입력)'!C30</f>
        <v/>
      </c>
      <c r="O29" s="75" t="str">
        <f ca="1">'유사용역 수행실적(데이터 입력)'!D30</f>
        <v/>
      </c>
      <c r="P29" s="86"/>
      <c r="R29" s="5" t="str">
        <f ca="1">IFERROR(MATCH($I$6,OFFSET('업무중복도(데이터 입력)'!$A$3,$R28,,1000),0)+$R28,"")</f>
        <v/>
      </c>
      <c r="S29" s="74" t="str">
        <f ca="1">IFERROR(INDEX('업무중복도(데이터 입력)'!$T$3:$T$1003,$R29),"")</f>
        <v/>
      </c>
      <c r="T29" s="73" t="str">
        <f ca="1">IFERROR(INDEX('업무중복도(데이터 입력)'!$DV$3:$DV$1003,$R29),"")</f>
        <v/>
      </c>
      <c r="U29" s="86" t="str">
        <f ca="1">IFERROR(MATCH($I$7,OFFSET('업무중복도(데이터 입력)'!$B$3,$U28,,1000),0)+$U28,"")</f>
        <v/>
      </c>
      <c r="V29" s="74" t="str">
        <f ca="1">IFERROR(INDEX('업무중복도(데이터 입력)'!$T$3:$T$1003,$U29),"")</f>
        <v/>
      </c>
      <c r="W29" s="73" t="str">
        <f ca="1">IFERROR(INDEX('업무중복도(데이터 입력)'!$DW$3:$DW$1003,$U29),"")</f>
        <v/>
      </c>
      <c r="X29" s="86" t="str">
        <f ca="1">IFERROR(MATCH($I$10,OFFSET('업무중복도(데이터 입력)'!$E$3,$X28,,1000),0)+$X28,"")</f>
        <v/>
      </c>
      <c r="Y29" s="74" t="str">
        <f ca="1">IFERROR(INDEX('업무중복도(데이터 입력)'!$T$3:$T$1003,$X29),"")</f>
        <v/>
      </c>
      <c r="Z29" s="73" t="str">
        <f ca="1">IFERROR(INDEX('업무중복도(데이터 입력)'!$DZ$3:$DZ$1003,$X29),"")</f>
        <v/>
      </c>
      <c r="AA29" s="86" t="str">
        <f ca="1">IFERROR(MATCH($I$11,OFFSET('업무중복도(데이터 입력)'!$F$3,$AA28,,1000),0)+$AA28,"")</f>
        <v/>
      </c>
      <c r="AB29" s="12" t="str">
        <f ca="1">IFERROR(INDEX('업무중복도(데이터 입력)'!$T$3:$T$1003,$AA29),"")</f>
        <v/>
      </c>
      <c r="AC29" s="10" t="str">
        <f ca="1">IFERROR(INDEX('업무중복도(데이터 입력)'!$EA$3:$EA$1003,$AA29),"")</f>
        <v/>
      </c>
      <c r="AD29" s="86" t="str">
        <f ca="1">IFERROR(MATCH($I$14,OFFSET('업무중복도(데이터 입력)'!$I$3,$AD28,,1000),0)+$AD28,"")</f>
        <v/>
      </c>
      <c r="AE29" s="74" t="str">
        <f ca="1">IFERROR(INDEX('업무중복도(데이터 입력)'!$T$3:$T$1003,$AD29),"")</f>
        <v/>
      </c>
      <c r="AF29" s="73" t="str">
        <f ca="1">IFERROR(INDEX('업무중복도(데이터 입력)'!$ED$3:$ED$1003,$AD29),"")</f>
        <v/>
      </c>
      <c r="AG29" s="86" t="str">
        <f ca="1">IFERROR(MATCH($I$15,OFFSET('업무중복도(데이터 입력)'!$J$3,$AG28,,1000),0)+$AG28,"")</f>
        <v/>
      </c>
      <c r="AH29" s="12" t="str">
        <f ca="1">IFERROR(INDEX('업무중복도(데이터 입력)'!$T$3:$T$1003,$AG29),"")</f>
        <v/>
      </c>
      <c r="AI29" s="10" t="str">
        <f ca="1">IFERROR(INDEX('업무중복도(데이터 입력)'!$EE$3:$EE$1003,$AG29),"")</f>
        <v/>
      </c>
      <c r="AJ29" s="86" t="str">
        <f ca="1">IFERROR(MATCH($I$18,OFFSET('업무중복도(데이터 입력)'!$M$3,$AJ28,,1000),0)+$AJ28,"")</f>
        <v/>
      </c>
      <c r="AK29" s="74" t="str">
        <f ca="1">IFERROR(INDEX('업무중복도(데이터 입력)'!$T$3:$T$1003,$AJ29),"")</f>
        <v/>
      </c>
      <c r="AL29" s="73" t="str">
        <f ca="1">IFERROR(INDEX('업무중복도(데이터 입력)'!$EH$3:$EH$1003,$AJ29),"")</f>
        <v/>
      </c>
      <c r="AM29" s="86" t="str">
        <f ca="1">IFERROR(MATCH($I$19,OFFSET('업무중복도(데이터 입력)'!$N$3,$AM28,,1000),0)+$AM28,"")</f>
        <v/>
      </c>
      <c r="AN29" s="10" t="str">
        <f ca="1">IFERROR(INDEX('업무중복도(데이터 입력)'!$T$3:$T$1003,$AM29),"")</f>
        <v/>
      </c>
      <c r="AO29" s="73" t="str">
        <f ca="1">IFERROR(INDEX('업무중복도(데이터 입력)'!$EI$3:$EI$1003,$AM29),"")</f>
        <v/>
      </c>
    </row>
    <row r="30" spans="1:41" ht="14.25" thickBot="1">
      <c r="A30" s="132" t="s">
        <v>32</v>
      </c>
      <c r="B30" s="74" t="str">
        <f ca="1">VLOOKUP($K10,'기술자 등급 기술자격 경력(데이터 입력)'!$N$2:$X$55,5,FALSE)</f>
        <v/>
      </c>
      <c r="C30" s="75" t="str">
        <f ca="1">VLOOKUP($K10,'기술자 등급 기술자격 경력(데이터 입력)'!$N$2:$X$55,6,FALSE)</f>
        <v/>
      </c>
      <c r="D30" s="133" t="str">
        <f ca="1">VLOOKUP($K10,'기술자 등급 기술자격 경력(데이터 입력)'!$N$2:$X$55,7,FALSE)</f>
        <v/>
      </c>
      <c r="E30" s="162" t="str">
        <f ca="1">VLOOKUP($K10,'기술자 등급 기술자격 경력(데이터 입력)'!$N$2:$X$55,8,FALSE)</f>
        <v/>
      </c>
      <c r="F30" s="157">
        <f ca="1">'기술자 실적(데이터 입력)'!BI28</f>
        <v>0</v>
      </c>
      <c r="G30" s="151">
        <f ca="1">'교육훈련(데이터 입력)'!BI28</f>
        <v>0</v>
      </c>
      <c r="M30" s="74" t="str">
        <f ca="1">'유사용역 수행실적(데이터 입력)'!B31</f>
        <v/>
      </c>
      <c r="N30" s="12" t="str">
        <f ca="1">'유사용역 수행실적(데이터 입력)'!C31</f>
        <v/>
      </c>
      <c r="O30" s="75" t="str">
        <f ca="1">'유사용역 수행실적(데이터 입력)'!D31</f>
        <v/>
      </c>
      <c r="R30" s="5" t="str">
        <f ca="1">IFERROR(MATCH($I$6,OFFSET('업무중복도(데이터 입력)'!$A$3,$R29,,1000),0)+$R29,"")</f>
        <v/>
      </c>
      <c r="S30" s="104" t="str">
        <f ca="1">IFERROR(INDEX('업무중복도(데이터 입력)'!$T$3:$T$1003,$R30),"")</f>
        <v/>
      </c>
      <c r="T30" s="170" t="str">
        <f ca="1">IFERROR(INDEX('업무중복도(데이터 입력)'!$DV$3:$DV$1003,$R30),"")</f>
        <v/>
      </c>
      <c r="U30" s="86" t="str">
        <f ca="1">IFERROR(MATCH($I$7,OFFSET('업무중복도(데이터 입력)'!$B$3,$U29,,1000),0)+$U29,"")</f>
        <v/>
      </c>
      <c r="V30" s="104" t="str">
        <f ca="1">IFERROR(INDEX('업무중복도(데이터 입력)'!$T$3:$T$1003,$U30),"")</f>
        <v/>
      </c>
      <c r="W30" s="170" t="str">
        <f ca="1">IFERROR(INDEX('업무중복도(데이터 입력)'!$DW$3:$DW$1003,$U30),"")</f>
        <v/>
      </c>
      <c r="X30" s="86" t="str">
        <f ca="1">IFERROR(MATCH($I$10,OFFSET('업무중복도(데이터 입력)'!$E$3,$X29,,1000),0)+$X29,"")</f>
        <v/>
      </c>
      <c r="Y30" s="104" t="str">
        <f ca="1">IFERROR(INDEX('업무중복도(데이터 입력)'!$T$3:$T$1003,$X30),"")</f>
        <v/>
      </c>
      <c r="Z30" s="170" t="str">
        <f ca="1">IFERROR(INDEX('업무중복도(데이터 입력)'!$DZ$3:$DZ$1003,$X30),"")</f>
        <v/>
      </c>
      <c r="AA30" s="86" t="str">
        <f ca="1">IFERROR(MATCH($I$11,OFFSET('업무중복도(데이터 입력)'!$F$3,$AA29,,1000),0)+$AA29,"")</f>
        <v/>
      </c>
      <c r="AB30" s="105" t="str">
        <f ca="1">IFERROR(INDEX('업무중복도(데이터 입력)'!$T$3:$T$1003,$AA30),"")</f>
        <v/>
      </c>
      <c r="AC30" s="171" t="str">
        <f ca="1">IFERROR(INDEX('업무중복도(데이터 입력)'!$EA$3:$EA$1003,$AA30),"")</f>
        <v/>
      </c>
      <c r="AD30" s="86" t="str">
        <f ca="1">IFERROR(MATCH($I$14,OFFSET('업무중복도(데이터 입력)'!$I$3,$AD29,,1000),0)+$AD29,"")</f>
        <v/>
      </c>
      <c r="AE30" s="104" t="str">
        <f ca="1">IFERROR(INDEX('업무중복도(데이터 입력)'!$T$3:$T$1003,$AD30),"")</f>
        <v/>
      </c>
      <c r="AF30" s="170" t="str">
        <f ca="1">IFERROR(INDEX('업무중복도(데이터 입력)'!$ED$3:$ED$1003,$AD30),"")</f>
        <v/>
      </c>
      <c r="AG30" s="86" t="str">
        <f ca="1">IFERROR(MATCH($I$15,OFFSET('업무중복도(데이터 입력)'!$J$3,$AG29,,1000),0)+$AG29,"")</f>
        <v/>
      </c>
      <c r="AH30" s="105" t="str">
        <f ca="1">IFERROR(INDEX('업무중복도(데이터 입력)'!$T$3:$T$1003,$AG30),"")</f>
        <v/>
      </c>
      <c r="AI30" s="171" t="str">
        <f ca="1">IFERROR(INDEX('업무중복도(데이터 입력)'!$EE$3:$EE$1003,$AG30),"")</f>
        <v/>
      </c>
      <c r="AJ30" s="86" t="str">
        <f ca="1">IFERROR(MATCH($I$18,OFFSET('업무중복도(데이터 입력)'!$M$3,$AJ29,,1000),0)+$AJ29,"")</f>
        <v/>
      </c>
      <c r="AK30" s="104" t="str">
        <f ca="1">IFERROR(INDEX('업무중복도(데이터 입력)'!$T$3:$T$1003,$AJ30),"")</f>
        <v/>
      </c>
      <c r="AL30" s="170" t="str">
        <f ca="1">IFERROR(INDEX('업무중복도(데이터 입력)'!$EH$3:$EH$1003,$AJ30),"")</f>
        <v/>
      </c>
      <c r="AM30" s="86" t="str">
        <f ca="1">IFERROR(MATCH($I$19,OFFSET('업무중복도(데이터 입력)'!$N$3,$AM29,,1000),0)+$AM29,"")</f>
        <v/>
      </c>
      <c r="AN30" s="171" t="str">
        <f ca="1">IFERROR(INDEX('업무중복도(데이터 입력)'!$T$3:$T$1003,$AM30),"")</f>
        <v/>
      </c>
      <c r="AO30" s="170" t="str">
        <f ca="1">IFERROR(INDEX('업무중복도(데이터 입력)'!$EI$3:$EI$1003,$AM30),"")</f>
        <v/>
      </c>
    </row>
    <row r="31" spans="1:41" ht="14.25" thickBot="1">
      <c r="A31" s="134" t="s">
        <v>29</v>
      </c>
      <c r="B31" s="100" t="str">
        <f ca="1">VLOOKUP($K11,'기술자 등급 기술자격 경력(데이터 입력)'!$N$2:$X$55,5,FALSE)</f>
        <v/>
      </c>
      <c r="C31" s="101" t="str">
        <f ca="1">VLOOKUP($K11,'기술자 등급 기술자격 경력(데이터 입력)'!$N$2:$X$55,6,FALSE)</f>
        <v/>
      </c>
      <c r="D31" s="135" t="str">
        <f ca="1">VLOOKUP($K11,'기술자 등급 기술자격 경력(데이터 입력)'!$N$2:$X$55,7,FALSE)</f>
        <v/>
      </c>
      <c r="E31" s="163" t="str">
        <f ca="1">VLOOKUP($K11,'기술자 등급 기술자격 경력(데이터 입력)'!$N$2:$X$55,8,FALSE)</f>
        <v/>
      </c>
      <c r="F31" s="158">
        <f ca="1">'기술자 실적(데이터 입력)'!BP28</f>
        <v>0</v>
      </c>
      <c r="G31" s="152">
        <f ca="1">'교육훈련(데이터 입력)'!BP28</f>
        <v>0</v>
      </c>
      <c r="M31" s="74" t="str">
        <f ca="1">'유사용역 수행실적(데이터 입력)'!B32</f>
        <v/>
      </c>
      <c r="N31" s="12" t="str">
        <f ca="1">'유사용역 수행실적(데이터 입력)'!C32</f>
        <v/>
      </c>
      <c r="O31" s="75" t="str">
        <f ca="1">'유사용역 수행실적(데이터 입력)'!D32</f>
        <v/>
      </c>
      <c r="P31" s="86"/>
      <c r="S31" s="172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173"/>
    </row>
    <row r="32" spans="1:41" ht="14.25" thickBot="1">
      <c r="A32" s="136" t="s">
        <v>17</v>
      </c>
      <c r="B32" s="72" t="str">
        <f ca="1">VLOOKUP($K12,'기술자 등급 기술자격 경력(데이터 입력)'!$N$2:$X$55,5,FALSE)</f>
        <v>토질지질</v>
      </c>
      <c r="C32" s="73" t="str">
        <f ca="1">VLOOKUP($K12,'기술자 등급 기술자격 경력(데이터 입력)'!$N$2:$X$55,6,FALSE)</f>
        <v>특급</v>
      </c>
      <c r="D32" s="160" t="str">
        <f ca="1">VLOOKUP($K12,'기술자 등급 기술자격 경력(데이터 입력)'!$N$2:$X$55,7,FALSE)</f>
        <v>응용지질기사</v>
      </c>
      <c r="E32" s="164">
        <f ca="1">VLOOKUP($K12,'기술자 등급 기술자격 경력(데이터 입력)'!$N$2:$X$55,8,FALSE)</f>
        <v>2485</v>
      </c>
      <c r="F32" s="156">
        <f ca="1">'기술자 실적(데이터 입력)'!AG55</f>
        <v>0</v>
      </c>
      <c r="G32" s="150">
        <f ca="1">'교육훈련(데이터 입력)'!AG55</f>
        <v>0</v>
      </c>
      <c r="M32" s="74" t="str">
        <f ca="1">'유사용역 수행실적(데이터 입력)'!B33</f>
        <v/>
      </c>
      <c r="N32" s="12" t="str">
        <f ca="1">'유사용역 수행실적(데이터 입력)'!C33</f>
        <v/>
      </c>
      <c r="O32" s="75" t="str">
        <f ca="1">'유사용역 수행실적(데이터 입력)'!D33</f>
        <v/>
      </c>
      <c r="P32" s="86"/>
      <c r="S32" s="165" t="str">
        <f>"책임기술인2("&amp;C8&amp;")"</f>
        <v>책임기술인2()</v>
      </c>
      <c r="T32" s="88">
        <f>SUM('업무중복도(데이터 입력)'!DX3:DX1003)</f>
        <v>0</v>
      </c>
      <c r="U32" s="89"/>
      <c r="V32" s="165" t="str">
        <f>+"책임기술인3("&amp;C9&amp;")"</f>
        <v>책임기술인3()</v>
      </c>
      <c r="W32" s="88">
        <f>SUM('업무중복도(데이터 입력)'!DY3:DY1003)</f>
        <v>0</v>
      </c>
      <c r="X32" s="90"/>
      <c r="Y32" s="165" t="str">
        <f>+"참여기술인1("&amp;C12&amp;")"</f>
        <v>참여기술인1(한의석)</v>
      </c>
      <c r="Z32" s="88">
        <f>SUM('업무중복도(데이터 입력)'!EB3:EB1003)</f>
        <v>157</v>
      </c>
      <c r="AA32" s="89"/>
      <c r="AB32" s="165" t="str">
        <f>"참여기술인2("&amp;C13&amp;")"</f>
        <v>참여기술인2()</v>
      </c>
      <c r="AC32" s="88">
        <f>SUM('업무중복도(데이터 입력)'!EC3:EC1003)</f>
        <v>0</v>
      </c>
      <c r="AD32" s="89"/>
      <c r="AE32" s="165" t="str">
        <f>"참여기술인4("&amp;C16&amp;")"</f>
        <v>참여기술인4()</v>
      </c>
      <c r="AF32" s="88">
        <f>SUM('업무중복도(데이터 입력)'!EF3:EF1003)</f>
        <v>0</v>
      </c>
      <c r="AG32" s="89"/>
      <c r="AH32" s="165" t="str">
        <f>"실무기술인1("&amp;C17&amp;")"</f>
        <v>실무기술인1()</v>
      </c>
      <c r="AI32" s="88">
        <f>SUM('업무중복도(데이터 입력)'!EG3:EG1003)</f>
        <v>0</v>
      </c>
      <c r="AJ32" s="89"/>
      <c r="AK32" s="165" t="str">
        <f>+"실무기술인4("&amp;C20&amp;")"</f>
        <v>실무기술인4()</v>
      </c>
      <c r="AL32" s="88">
        <f>SUM('업무중복도(데이터 입력)'!EJ3:EJ1003)</f>
        <v>0</v>
      </c>
      <c r="AM32" s="89"/>
      <c r="AN32" s="165" t="str">
        <f>"실무기술인5("&amp;C21&amp;")"</f>
        <v>실무기술인5()</v>
      </c>
      <c r="AO32" s="88">
        <f>SUM('업무중복도(데이터 입력)'!EK3:EK1003)</f>
        <v>0</v>
      </c>
    </row>
    <row r="33" spans="1:41" ht="14.25" thickBot="1">
      <c r="A33" s="132" t="s">
        <v>18</v>
      </c>
      <c r="B33" s="74" t="str">
        <f ca="1">VLOOKUP($K13,'기술자 등급 기술자격 경력(데이터 입력)'!$N$2:$X$55,5,FALSE)</f>
        <v/>
      </c>
      <c r="C33" s="75" t="str">
        <f ca="1">VLOOKUP($K13,'기술자 등급 기술자격 경력(데이터 입력)'!$N$2:$X$55,6,FALSE)</f>
        <v/>
      </c>
      <c r="D33" s="133" t="str">
        <f ca="1">VLOOKUP($K13,'기술자 등급 기술자격 경력(데이터 입력)'!$N$2:$X$55,7,FALSE)</f>
        <v/>
      </c>
      <c r="E33" s="162" t="str">
        <f ca="1">VLOOKUP($K13,'기술자 등급 기술자격 경력(데이터 입력)'!$N$2:$X$55,8,FALSE)</f>
        <v/>
      </c>
      <c r="F33" s="157">
        <f ca="1">'기술자 실적(데이터 입력)'!AN55</f>
        <v>0</v>
      </c>
      <c r="G33" s="151">
        <f ca="1">'교육훈련(데이터 입력)'!AN55</f>
        <v>0</v>
      </c>
      <c r="M33" s="104" t="str">
        <f ca="1">'유사용역 수행실적(데이터 입력)'!B34</f>
        <v/>
      </c>
      <c r="N33" s="105" t="str">
        <f ca="1">'유사용역 수행실적(데이터 입력)'!C34</f>
        <v/>
      </c>
      <c r="O33" s="106" t="str">
        <f ca="1">'유사용역 수행실적(데이터 입력)'!D34</f>
        <v/>
      </c>
      <c r="P33" s="86"/>
      <c r="S33" s="165" t="s">
        <v>6</v>
      </c>
      <c r="T33" s="165" t="s">
        <v>27</v>
      </c>
      <c r="U33" s="89"/>
      <c r="V33" s="165" t="s">
        <v>6</v>
      </c>
      <c r="W33" s="165" t="s">
        <v>27</v>
      </c>
      <c r="X33" s="86"/>
      <c r="Y33" s="165" t="s">
        <v>6</v>
      </c>
      <c r="Z33" s="165" t="s">
        <v>27</v>
      </c>
      <c r="AA33" s="89"/>
      <c r="AB33" s="165" t="s">
        <v>6</v>
      </c>
      <c r="AC33" s="165" t="s">
        <v>27</v>
      </c>
      <c r="AD33" s="89"/>
      <c r="AE33" s="165" t="s">
        <v>6</v>
      </c>
      <c r="AF33" s="165" t="s">
        <v>27</v>
      </c>
      <c r="AG33" s="89"/>
      <c r="AH33" s="165" t="s">
        <v>6</v>
      </c>
      <c r="AI33" s="165" t="s">
        <v>27</v>
      </c>
      <c r="AJ33" s="89"/>
      <c r="AK33" s="165" t="s">
        <v>6</v>
      </c>
      <c r="AL33" s="165" t="s">
        <v>27</v>
      </c>
      <c r="AM33" s="89"/>
      <c r="AN33" s="165" t="s">
        <v>6</v>
      </c>
      <c r="AO33" s="165" t="s">
        <v>27</v>
      </c>
    </row>
    <row r="34" spans="1:41" ht="14.25" thickBot="1">
      <c r="A34" s="132" t="s">
        <v>25</v>
      </c>
      <c r="B34" s="74" t="str">
        <f ca="1">VLOOKUP($K14,'기술자 등급 기술자격 경력(데이터 입력)'!$N$2:$X$55,5,FALSE)</f>
        <v/>
      </c>
      <c r="C34" s="75" t="str">
        <f ca="1">VLOOKUP($K14,'기술자 등급 기술자격 경력(데이터 입력)'!$N$2:$X$55,6,FALSE)</f>
        <v/>
      </c>
      <c r="D34" s="133" t="str">
        <f ca="1">VLOOKUP($K14,'기술자 등급 기술자격 경력(데이터 입력)'!$N$2:$X$55,7,FALSE)</f>
        <v/>
      </c>
      <c r="E34" s="162" t="str">
        <f ca="1">VLOOKUP($K14,'기술자 등급 기술자격 경력(데이터 입력)'!$N$2:$X$55,8,FALSE)</f>
        <v/>
      </c>
      <c r="F34" s="157">
        <f ca="1">'기술자 실적(데이터 입력)'!AU55</f>
        <v>0</v>
      </c>
      <c r="G34" s="151">
        <f ca="1">'교육훈련(데이터 입력)'!AU55</f>
        <v>0</v>
      </c>
      <c r="M34" s="115" t="s">
        <v>11</v>
      </c>
      <c r="N34" s="107">
        <f ca="1">SUM(N4:N33)</f>
        <v>1282</v>
      </c>
      <c r="O34" s="108">
        <f ca="1">SUM(O4:O33)</f>
        <v>3.4</v>
      </c>
      <c r="R34" s="5" t="str">
        <f ca="1">IFERROR(MATCH($I$8,OFFSET('업무중복도(데이터 입력)'!$C$3,$R33,,1000),0)+$R33,"")</f>
        <v/>
      </c>
      <c r="S34" s="72" t="str">
        <f ca="1">IFERROR(INDEX('업무중복도(데이터 입력)'!$T$3:$T$1003,$R34),"")</f>
        <v/>
      </c>
      <c r="T34" s="73" t="str">
        <f ca="1">IFERROR(INDEX('업무중복도(데이터 입력)'!$DX$3:$DX$1003,$R34),"")</f>
        <v/>
      </c>
      <c r="U34" s="86" t="str">
        <f ca="1">IFERROR(MATCH($I$9,OFFSET('업무중복도(데이터 입력)'!$D$3,$U33,,1000),0)+$U33,"")</f>
        <v/>
      </c>
      <c r="V34" s="10" t="str">
        <f ca="1">IFERROR(INDEX('업무중복도(데이터 입력)'!$T$3:$T$1003,$U34),"")</f>
        <v/>
      </c>
      <c r="W34" s="10" t="str">
        <f ca="1">IFERROR(INDEX('업무중복도(데이터 입력)'!$DY$3:$DY$1003,$U34),"")</f>
        <v/>
      </c>
      <c r="X34" s="86">
        <f ca="1">IFERROR(MATCH($I$12,OFFSET('업무중복도(데이터 입력)'!$G$3,$X33,,1000),0)+$X33,"")</f>
        <v>3</v>
      </c>
      <c r="Y34" s="72" t="str">
        <f ca="1">IFERROR(INDEX('업무중복도(데이터 입력)'!$T$3:$T$1003,$X34),"")</f>
        <v>2022년 영주국토 관내 비탈면 모니터링 시스템 구축 용역</v>
      </c>
      <c r="Z34" s="73">
        <f ca="1">IFERROR(INDEX('업무중복도(데이터 입력)'!$EB$3:$EB$1003,$X34),"")</f>
        <v>157</v>
      </c>
      <c r="AA34" s="86" t="str">
        <f ca="1">IFERROR(MATCH($I$13,OFFSET('업무중복도(데이터 입력)'!$H$3,$AA33,,1000),0)+$AA33,"")</f>
        <v/>
      </c>
      <c r="AB34" s="10" t="str">
        <f ca="1">IFERROR(INDEX('업무중복도(데이터 입력)'!$T$3:$T$1003,$AA34),"")</f>
        <v/>
      </c>
      <c r="AC34" s="10" t="str">
        <f ca="1">IFERROR(INDEX('업무중복도(데이터 입력)'!$EC$3:$EC$1003,$AA34),"")</f>
        <v/>
      </c>
      <c r="AD34" s="86" t="str">
        <f ca="1">IFERROR(MATCH($I$16,OFFSET('업무중복도(데이터 입력)'!$K$3,$AD33,,1000),0)+$AD33,"")</f>
        <v/>
      </c>
      <c r="AE34" s="72" t="str">
        <f ca="1">IFERROR(INDEX('업무중복도(데이터 입력)'!$T$3:$T$1003,$AD34),"")</f>
        <v/>
      </c>
      <c r="AF34" s="73" t="str">
        <f ca="1">IFERROR(INDEX('업무중복도(데이터 입력)'!$EF$3:$EF$1003,$AD34),"")</f>
        <v/>
      </c>
      <c r="AG34" s="86" t="str">
        <f ca="1">IFERROR(MATCH($I$17,OFFSET('업무중복도(데이터 입력)'!$L$3,$AG33,,1000),0)+$AG33,"")</f>
        <v/>
      </c>
      <c r="AH34" s="10" t="str">
        <f ca="1">IFERROR(INDEX('업무중복도(데이터 입력)'!$T$3:$T$1003,$AG34),"")</f>
        <v/>
      </c>
      <c r="AI34" s="10" t="str">
        <f ca="1">IFERROR(INDEX('업무중복도(데이터 입력)'!$EG$3:$EG$1003,$AG34),"")</f>
        <v/>
      </c>
      <c r="AJ34" s="86" t="str">
        <f ca="1">IFERROR(MATCH($I$20,OFFSET('업무중복도(데이터 입력)'!$O$3,$AJ33,,1000),0)+$AJ33,"")</f>
        <v/>
      </c>
      <c r="AK34" s="72" t="str">
        <f ca="1">IFERROR(INDEX('업무중복도(데이터 입력)'!$T$3:$T$1003,$AJ34),"")</f>
        <v/>
      </c>
      <c r="AL34" s="73" t="str">
        <f ca="1">IFERROR(INDEX('업무중복도(데이터 입력)'!$EL$3:$EL$1003,$AJ34),"")</f>
        <v/>
      </c>
      <c r="AM34" s="86" t="str">
        <f ca="1">IFERROR(MATCH($I$21,OFFSET('업무중복도(데이터 입력)'!$P$3,$AM33,,1000),0)+$AM33,"")</f>
        <v/>
      </c>
      <c r="AN34" s="10" t="str">
        <f ca="1">IFERROR(INDEX('업무중복도(데이터 입력)'!$T$3:$T$1003,$AM34),"")</f>
        <v/>
      </c>
      <c r="AO34" s="73" t="str">
        <f ca="1">IFERROR(INDEX('업무중복도(데이터 입력)'!$EM$3:$EM$1003,$AM34),"")</f>
        <v/>
      </c>
    </row>
    <row r="35" spans="1:41" ht="14.25" thickBot="1">
      <c r="A35" s="132" t="s">
        <v>40</v>
      </c>
      <c r="B35" s="74" t="str">
        <f ca="1">VLOOKUP($K15,'기술자 등급 기술자격 경력(데이터 입력)'!$N$2:$X$55,5,FALSE)</f>
        <v/>
      </c>
      <c r="C35" s="75" t="str">
        <f ca="1">VLOOKUP($K15,'기술자 등급 기술자격 경력(데이터 입력)'!$N$2:$X$55,6,FALSE)</f>
        <v/>
      </c>
      <c r="D35" s="133" t="str">
        <f ca="1">VLOOKUP($K15,'기술자 등급 기술자격 경력(데이터 입력)'!$N$2:$X$55,7,FALSE)</f>
        <v/>
      </c>
      <c r="E35" s="162" t="str">
        <f ca="1">VLOOKUP($K15,'기술자 등급 기술자격 경력(데이터 입력)'!$N$2:$X$55,8,FALSE)</f>
        <v/>
      </c>
      <c r="F35" s="157">
        <f ca="1">'기술자 실적(데이터 입력)'!BB55</f>
        <v>0</v>
      </c>
      <c r="G35" s="151">
        <f ca="1">'교육훈련(데이터 입력)'!BB55</f>
        <v>0</v>
      </c>
      <c r="M35" s="86"/>
      <c r="N35" s="86"/>
      <c r="O35" s="86"/>
      <c r="R35" s="5" t="str">
        <f ca="1">IFERROR(MATCH($I$8,OFFSET('업무중복도(데이터 입력)'!$C$3,$R34,,1000),0)+$R34,"")</f>
        <v/>
      </c>
      <c r="S35" s="74" t="str">
        <f ca="1">IFERROR(INDEX('업무중복도(데이터 입력)'!$T$3:$T$1003,$R35),"")</f>
        <v/>
      </c>
      <c r="T35" s="73" t="str">
        <f ca="1">IFERROR(INDEX('업무중복도(데이터 입력)'!$DX$3:$DX$1003,$R35),"")</f>
        <v/>
      </c>
      <c r="U35" s="86" t="str">
        <f ca="1">IFERROR(MATCH($I$9,OFFSET('업무중복도(데이터 입력)'!$D$3,$U34,,1000),0)+$U34,"")</f>
        <v/>
      </c>
      <c r="V35" s="12" t="str">
        <f ca="1">IFERROR(INDEX('업무중복도(데이터 입력)'!$T$3:$T$1003,$U35),"")</f>
        <v/>
      </c>
      <c r="W35" s="10" t="str">
        <f ca="1">IFERROR(INDEX('업무중복도(데이터 입력)'!$DY$3:$DY$1003,$U35),"")</f>
        <v/>
      </c>
      <c r="X35" s="86" t="str">
        <f ca="1">IFERROR(MATCH($I$12,OFFSET('업무중복도(데이터 입력)'!$G$3,$X34,,1000),0)+$X34,"")</f>
        <v/>
      </c>
      <c r="Y35" s="74" t="str">
        <f ca="1">IFERROR(INDEX('업무중복도(데이터 입력)'!$T$3:$T$1003,$X35),"")</f>
        <v/>
      </c>
      <c r="Z35" s="73" t="str">
        <f ca="1">IFERROR(INDEX('업무중복도(데이터 입력)'!$EB$3:$EB$1003,$X35),"")</f>
        <v/>
      </c>
      <c r="AA35" s="86" t="str">
        <f ca="1">IFERROR(MATCH($I$13,OFFSET('업무중복도(데이터 입력)'!$H$3,$AA34,,1000),0)+$AA34,"")</f>
        <v/>
      </c>
      <c r="AB35" s="12" t="str">
        <f ca="1">IFERROR(INDEX('업무중복도(데이터 입력)'!$T$3:$T$1003,$AA35),"")</f>
        <v/>
      </c>
      <c r="AC35" s="10" t="str">
        <f ca="1">IFERROR(INDEX('업무중복도(데이터 입력)'!$EC$3:$EC$1003,$AA35),"")</f>
        <v/>
      </c>
      <c r="AD35" s="86" t="str">
        <f ca="1">IFERROR(MATCH($I$16,OFFSET('업무중복도(데이터 입력)'!$K$3,$AD34,,1000),0)+$AD34,"")</f>
        <v/>
      </c>
      <c r="AE35" s="74" t="str">
        <f ca="1">IFERROR(INDEX('업무중복도(데이터 입력)'!$T$3:$T$1003,$AD35),"")</f>
        <v/>
      </c>
      <c r="AF35" s="73" t="str">
        <f ca="1">IFERROR(INDEX('업무중복도(데이터 입력)'!$EF$3:$EF$1003,$AD35),"")</f>
        <v/>
      </c>
      <c r="AG35" s="86" t="str">
        <f ca="1">IFERROR(MATCH($I$17,OFFSET('업무중복도(데이터 입력)'!$L$3,$AG34,,1000),0)+$AG34,"")</f>
        <v/>
      </c>
      <c r="AH35" s="12" t="str">
        <f ca="1">IFERROR(INDEX('업무중복도(데이터 입력)'!$T$3:$T$1003,$AG35),"")</f>
        <v/>
      </c>
      <c r="AI35" s="10" t="str">
        <f ca="1">IFERROR(INDEX('업무중복도(데이터 입력)'!$EG$3:$EG$1003,$AG35),"")</f>
        <v/>
      </c>
      <c r="AJ35" s="86" t="str">
        <f ca="1">IFERROR(MATCH($I$20,OFFSET('업무중복도(데이터 입력)'!$O$3,$AJ34,,1000),0)+$AJ34,"")</f>
        <v/>
      </c>
      <c r="AK35" s="74" t="str">
        <f ca="1">IFERROR(INDEX('업무중복도(데이터 입력)'!$T$3:$T$1003,$AJ35),"")</f>
        <v/>
      </c>
      <c r="AL35" s="73" t="str">
        <f ca="1">IFERROR(INDEX('업무중복도(데이터 입력)'!$EL$3:$EL$1003,$AJ35),"")</f>
        <v/>
      </c>
      <c r="AM35" s="86" t="str">
        <f ca="1">IFERROR(MATCH($I$21,OFFSET('업무중복도(데이터 입력)'!$P$3,$AM34,,1000),0)+$AM34,"")</f>
        <v/>
      </c>
      <c r="AN35" s="10" t="str">
        <f ca="1">IFERROR(INDEX('업무중복도(데이터 입력)'!$T$3:$T$1003,$AM35),"")</f>
        <v/>
      </c>
      <c r="AO35" s="73" t="str">
        <f ca="1">IFERROR(INDEX('업무중복도(데이터 입력)'!$EM$3:$EM$1003,$AM35),"")</f>
        <v/>
      </c>
    </row>
    <row r="36" spans="1:41" ht="14.25" thickBot="1">
      <c r="A36" s="137" t="s">
        <v>37</v>
      </c>
      <c r="B36" s="100" t="str">
        <f ca="1">VLOOKUP($K16,'기술자 등급 기술자격 경력(데이터 입력)'!$N$2:$X$55,5,FALSE)</f>
        <v/>
      </c>
      <c r="C36" s="101" t="str">
        <f ca="1">VLOOKUP($K16,'기술자 등급 기술자격 경력(데이터 입력)'!$N$2:$X$55,6,FALSE)</f>
        <v/>
      </c>
      <c r="D36" s="135" t="str">
        <f ca="1">VLOOKUP($K16,'기술자 등급 기술자격 경력(데이터 입력)'!$N$2:$X$55,7,FALSE)</f>
        <v/>
      </c>
      <c r="E36" s="163" t="str">
        <f ca="1">VLOOKUP($K16,'기술자 등급 기술자격 경력(데이터 입력)'!$N$2:$X$55,8,FALSE)</f>
        <v/>
      </c>
      <c r="F36" s="158">
        <f ca="1">'기술자 실적(데이터 입력)'!BI55</f>
        <v>0</v>
      </c>
      <c r="G36" s="152">
        <f ca="1">'교육훈련(데이터 입력)'!BI55</f>
        <v>0</v>
      </c>
      <c r="M36" s="416" t="s">
        <v>24</v>
      </c>
      <c r="N36" s="416"/>
      <c r="O36" s="86"/>
      <c r="P36" s="416" t="s">
        <v>43</v>
      </c>
      <c r="Q36" s="416"/>
      <c r="R36" s="5" t="str">
        <f ca="1">IFERROR(MATCH($I$8,OFFSET('업무중복도(데이터 입력)'!$C$3,$R35,,1000),0)+$R35,"")</f>
        <v/>
      </c>
      <c r="S36" s="74" t="str">
        <f ca="1">IFERROR(INDEX('업무중복도(데이터 입력)'!$T$3:$T$1003,$R36),"")</f>
        <v/>
      </c>
      <c r="T36" s="73" t="str">
        <f ca="1">IFERROR(INDEX('업무중복도(데이터 입력)'!$DX$3:$DX$1003,$R36),"")</f>
        <v/>
      </c>
      <c r="U36" s="86" t="str">
        <f ca="1">IFERROR(MATCH($I$9,OFFSET('업무중복도(데이터 입력)'!$D$3,$U35,,1000),0)+$U35,"")</f>
        <v/>
      </c>
      <c r="V36" s="12" t="str">
        <f ca="1">IFERROR(INDEX('업무중복도(데이터 입력)'!$T$3:$T$1003,$U36),"")</f>
        <v/>
      </c>
      <c r="W36" s="10" t="str">
        <f ca="1">IFERROR(INDEX('업무중복도(데이터 입력)'!$DY$3:$DY$1003,$U36),"")</f>
        <v/>
      </c>
      <c r="X36" s="86" t="str">
        <f ca="1">IFERROR(MATCH($I$12,OFFSET('업무중복도(데이터 입력)'!$G$3,$X35,,1000),0)+$X35,"")</f>
        <v/>
      </c>
      <c r="Y36" s="74" t="str">
        <f ca="1">IFERROR(INDEX('업무중복도(데이터 입력)'!$T$3:$T$1003,$X36),"")</f>
        <v/>
      </c>
      <c r="Z36" s="73" t="str">
        <f ca="1">IFERROR(INDEX('업무중복도(데이터 입력)'!$EB$3:$EB$1003,$X36),"")</f>
        <v/>
      </c>
      <c r="AA36" s="86" t="str">
        <f ca="1">IFERROR(MATCH($I$13,OFFSET('업무중복도(데이터 입력)'!$H$3,$AA35,,1000),0)+$AA35,"")</f>
        <v/>
      </c>
      <c r="AB36" s="12" t="str">
        <f ca="1">IFERROR(INDEX('업무중복도(데이터 입력)'!$T$3:$T$1003,$AA36),"")</f>
        <v/>
      </c>
      <c r="AC36" s="10" t="str">
        <f ca="1">IFERROR(INDEX('업무중복도(데이터 입력)'!$EC$3:$EC$1003,$AA36),"")</f>
        <v/>
      </c>
      <c r="AD36" s="86" t="str">
        <f ca="1">IFERROR(MATCH($I$16,OFFSET('업무중복도(데이터 입력)'!$K$3,$AD35,,1000),0)+$AD35,"")</f>
        <v/>
      </c>
      <c r="AE36" s="74" t="str">
        <f ca="1">IFERROR(INDEX('업무중복도(데이터 입력)'!$T$3:$T$1003,$AD36),"")</f>
        <v/>
      </c>
      <c r="AF36" s="73" t="str">
        <f ca="1">IFERROR(INDEX('업무중복도(데이터 입력)'!$EF$3:$EF$1003,$AD36),"")</f>
        <v/>
      </c>
      <c r="AG36" s="86" t="str">
        <f ca="1">IFERROR(MATCH($I$17,OFFSET('업무중복도(데이터 입력)'!$L$3,$AG35,,1000),0)+$AG35,"")</f>
        <v/>
      </c>
      <c r="AH36" s="12" t="str">
        <f ca="1">IFERROR(INDEX('업무중복도(데이터 입력)'!$T$3:$T$1003,$AG36),"")</f>
        <v/>
      </c>
      <c r="AI36" s="10" t="str">
        <f ca="1">IFERROR(INDEX('업무중복도(데이터 입력)'!$EG$3:$EG$1003,$AG36),"")</f>
        <v/>
      </c>
      <c r="AJ36" s="86" t="str">
        <f ca="1">IFERROR(MATCH($I$20,OFFSET('업무중복도(데이터 입력)'!$O$3,$AJ35,,1000),0)+$AJ35,"")</f>
        <v/>
      </c>
      <c r="AK36" s="74" t="str">
        <f ca="1">IFERROR(INDEX('업무중복도(데이터 입력)'!$T$3:$T$1003,$AJ36),"")</f>
        <v/>
      </c>
      <c r="AL36" s="73" t="str">
        <f ca="1">IFERROR(INDEX('업무중복도(데이터 입력)'!$EL$3:$EL$1003,$AJ36),"")</f>
        <v/>
      </c>
      <c r="AM36" s="86" t="str">
        <f ca="1">IFERROR(MATCH($I$21,OFFSET('업무중복도(데이터 입력)'!$P$3,$AM35,,1000),0)+$AM35,"")</f>
        <v/>
      </c>
      <c r="AN36" s="10" t="str">
        <f ca="1">IFERROR(INDEX('업무중복도(데이터 입력)'!$T$3:$T$1003,$AM36),"")</f>
        <v/>
      </c>
      <c r="AO36" s="73" t="str">
        <f ca="1">IFERROR(INDEX('업무중복도(데이터 입력)'!$EM$3:$EM$1003,$AM36),"")</f>
        <v/>
      </c>
    </row>
    <row r="37" spans="1:41" ht="14.25" thickBot="1">
      <c r="A37" s="123"/>
      <c r="B37" s="123"/>
      <c r="C37" s="123"/>
      <c r="D37" s="123"/>
      <c r="E37" s="123"/>
      <c r="F37" s="123"/>
      <c r="G37" s="123"/>
      <c r="M37" s="115" t="s">
        <v>60</v>
      </c>
      <c r="N37" s="115" t="s">
        <v>85</v>
      </c>
      <c r="O37" s="86"/>
      <c r="P37" s="115" t="s">
        <v>365</v>
      </c>
      <c r="Q37" s="115" t="s">
        <v>364</v>
      </c>
      <c r="R37" s="5" t="str">
        <f ca="1">IFERROR(MATCH($I$8,OFFSET('업무중복도(데이터 입력)'!$C$3,$R36,,1000),0)+$R36,"")</f>
        <v/>
      </c>
      <c r="S37" s="74" t="str">
        <f ca="1">IFERROR(INDEX('업무중복도(데이터 입력)'!$T$3:$T$1003,$R37),"")</f>
        <v/>
      </c>
      <c r="T37" s="73" t="str">
        <f ca="1">IFERROR(INDEX('업무중복도(데이터 입력)'!$DX$3:$DX$1003,$R37),"")</f>
        <v/>
      </c>
      <c r="U37" s="86" t="str">
        <f ca="1">IFERROR(MATCH($I$9,OFFSET('업무중복도(데이터 입력)'!$D$3,$U36,,1000),0)+$U36,"")</f>
        <v/>
      </c>
      <c r="V37" s="12" t="str">
        <f ca="1">IFERROR(INDEX('업무중복도(데이터 입력)'!$T$3:$T$1003,$U37),"")</f>
        <v/>
      </c>
      <c r="W37" s="10" t="str">
        <f ca="1">IFERROR(INDEX('업무중복도(데이터 입력)'!$DY$3:$DY$1003,$U37),"")</f>
        <v/>
      </c>
      <c r="X37" s="86" t="str">
        <f ca="1">IFERROR(MATCH($I$12,OFFSET('업무중복도(데이터 입력)'!$G$3,$X36,,1000),0)+$X36,"")</f>
        <v/>
      </c>
      <c r="Y37" s="74" t="str">
        <f ca="1">IFERROR(INDEX('업무중복도(데이터 입력)'!$T$3:$T$1003,$X37),"")</f>
        <v/>
      </c>
      <c r="Z37" s="73" t="str">
        <f ca="1">IFERROR(INDEX('업무중복도(데이터 입력)'!$EB$3:$EB$1003,$X37),"")</f>
        <v/>
      </c>
      <c r="AA37" s="86" t="str">
        <f ca="1">IFERROR(MATCH($I$13,OFFSET('업무중복도(데이터 입력)'!$H$3,$AA36,,1000),0)+$AA36,"")</f>
        <v/>
      </c>
      <c r="AB37" s="12" t="str">
        <f ca="1">IFERROR(INDEX('업무중복도(데이터 입력)'!$T$3:$T$1003,$AA37),"")</f>
        <v/>
      </c>
      <c r="AC37" s="10" t="str">
        <f ca="1">IFERROR(INDEX('업무중복도(데이터 입력)'!$EC$3:$EC$1003,$AA37),"")</f>
        <v/>
      </c>
      <c r="AD37" s="86" t="str">
        <f ca="1">IFERROR(MATCH($I$16,OFFSET('업무중복도(데이터 입력)'!$K$3,$AD36,,1000),0)+$AD36,"")</f>
        <v/>
      </c>
      <c r="AE37" s="74" t="str">
        <f ca="1">IFERROR(INDEX('업무중복도(데이터 입력)'!$T$3:$T$1003,$AD37),"")</f>
        <v/>
      </c>
      <c r="AF37" s="73" t="str">
        <f ca="1">IFERROR(INDEX('업무중복도(데이터 입력)'!$EF$3:$EF$1003,$AD37),"")</f>
        <v/>
      </c>
      <c r="AG37" s="86" t="str">
        <f ca="1">IFERROR(MATCH($I$17,OFFSET('업무중복도(데이터 입력)'!$L$3,$AG36,,1000),0)+$AG36,"")</f>
        <v/>
      </c>
      <c r="AH37" s="12" t="str">
        <f ca="1">IFERROR(INDEX('업무중복도(데이터 입력)'!$T$3:$T$1003,$AG37),"")</f>
        <v/>
      </c>
      <c r="AI37" s="10" t="str">
        <f ca="1">IFERROR(INDEX('업무중복도(데이터 입력)'!$EG$3:$EG$1003,$AG37),"")</f>
        <v/>
      </c>
      <c r="AJ37" s="86" t="str">
        <f ca="1">IFERROR(MATCH($I$20,OFFSET('업무중복도(데이터 입력)'!$O$3,$AJ36,,1000),0)+$AJ36,"")</f>
        <v/>
      </c>
      <c r="AK37" s="74" t="str">
        <f ca="1">IFERROR(INDEX('업무중복도(데이터 입력)'!$T$3:$T$1003,$AJ37),"")</f>
        <v/>
      </c>
      <c r="AL37" s="73" t="str">
        <f ca="1">IFERROR(INDEX('업무중복도(데이터 입력)'!$EL$3:$EL$1003,$AJ37),"")</f>
        <v/>
      </c>
      <c r="AM37" s="86" t="str">
        <f ca="1">IFERROR(MATCH($I$21,OFFSET('업무중복도(데이터 입력)'!$P$3,$AM36,,1000),0)+$AM36,"")</f>
        <v/>
      </c>
      <c r="AN37" s="10" t="str">
        <f ca="1">IFERROR(INDEX('업무중복도(데이터 입력)'!$T$3:$T$1003,$AM37),"")</f>
        <v/>
      </c>
      <c r="AO37" s="73" t="str">
        <f ca="1">IFERROR(INDEX('업무중복도(데이터 입력)'!$EM$3:$EM$1003,$AM37),"")</f>
        <v/>
      </c>
    </row>
    <row r="38" spans="1:41">
      <c r="A38" s="123"/>
      <c r="B38" s="123"/>
      <c r="C38" s="123"/>
      <c r="D38" s="123"/>
      <c r="E38" s="123"/>
      <c r="F38" s="123"/>
      <c r="G38" s="123"/>
      <c r="M38" s="72" t="str">
        <f ca="1">'개발실적(데이터 입력)'!B5</f>
        <v>케이블 절단방법</v>
      </c>
      <c r="N38" s="73">
        <f ca="1">'개발실적(데이터 입력)'!C5</f>
        <v>0.8</v>
      </c>
      <c r="O38" s="86"/>
      <c r="P38" s="72" t="str">
        <f ca="1">'활용실적(데이터 입력)'!A7</f>
        <v>10-158837</v>
      </c>
      <c r="Q38" s="73">
        <f ca="1">IFERROR('활용실적(데이터 입력)'!L7,"")</f>
        <v>0.28799999999999998</v>
      </c>
      <c r="R38" s="5" t="str">
        <f ca="1">IFERROR(MATCH($I$8,OFFSET('업무중복도(데이터 입력)'!$C$3,$R37,,1000),0)+$R37,"")</f>
        <v/>
      </c>
      <c r="S38" s="74" t="str">
        <f ca="1">IFERROR(INDEX('업무중복도(데이터 입력)'!$T$3:$T$1003,$R38),"")</f>
        <v/>
      </c>
      <c r="T38" s="73" t="str">
        <f ca="1">IFERROR(INDEX('업무중복도(데이터 입력)'!$DX$3:$DX$1003,$R38),"")</f>
        <v/>
      </c>
      <c r="U38" s="86" t="str">
        <f ca="1">IFERROR(MATCH($I$9,OFFSET('업무중복도(데이터 입력)'!$D$3,$U37,,1000),0)+$U37,"")</f>
        <v/>
      </c>
      <c r="V38" s="12" t="str">
        <f ca="1">IFERROR(INDEX('업무중복도(데이터 입력)'!$T$3:$T$1003,$U38),"")</f>
        <v/>
      </c>
      <c r="W38" s="10" t="str">
        <f ca="1">IFERROR(INDEX('업무중복도(데이터 입력)'!$DY$3:$DY$1003,$U38),"")</f>
        <v/>
      </c>
      <c r="X38" s="86" t="str">
        <f ca="1">IFERROR(MATCH($I$12,OFFSET('업무중복도(데이터 입력)'!$G$3,$X37,,1000),0)+$X37,"")</f>
        <v/>
      </c>
      <c r="Y38" s="74" t="str">
        <f ca="1">IFERROR(INDEX('업무중복도(데이터 입력)'!$T$3:$T$1003,$X38),"")</f>
        <v/>
      </c>
      <c r="Z38" s="73" t="str">
        <f ca="1">IFERROR(INDEX('업무중복도(데이터 입력)'!$EB$3:$EB$1003,$X38),"")</f>
        <v/>
      </c>
      <c r="AA38" s="86" t="str">
        <f ca="1">IFERROR(MATCH($I$13,OFFSET('업무중복도(데이터 입력)'!$H$3,$AA37,,1000),0)+$AA37,"")</f>
        <v/>
      </c>
      <c r="AB38" s="12" t="str">
        <f ca="1">IFERROR(INDEX('업무중복도(데이터 입력)'!$T$3:$T$1003,$AA38),"")</f>
        <v/>
      </c>
      <c r="AC38" s="10" t="str">
        <f ca="1">IFERROR(INDEX('업무중복도(데이터 입력)'!$EC$3:$EC$1003,$AA38),"")</f>
        <v/>
      </c>
      <c r="AD38" s="86" t="str">
        <f ca="1">IFERROR(MATCH($I$16,OFFSET('업무중복도(데이터 입력)'!$K$3,$AD37,,1000),0)+$AD37,"")</f>
        <v/>
      </c>
      <c r="AE38" s="74" t="str">
        <f ca="1">IFERROR(INDEX('업무중복도(데이터 입력)'!$T$3:$T$1003,$AD38),"")</f>
        <v/>
      </c>
      <c r="AF38" s="73" t="str">
        <f ca="1">IFERROR(INDEX('업무중복도(데이터 입력)'!$EF$3:$EF$1003,$AD38),"")</f>
        <v/>
      </c>
      <c r="AG38" s="86" t="str">
        <f ca="1">IFERROR(MATCH($I$17,OFFSET('업무중복도(데이터 입력)'!$L$3,$AG37,,1000),0)+$AG37,"")</f>
        <v/>
      </c>
      <c r="AH38" s="12" t="str">
        <f ca="1">IFERROR(INDEX('업무중복도(데이터 입력)'!$T$3:$T$1003,$AG38),"")</f>
        <v/>
      </c>
      <c r="AI38" s="10" t="str">
        <f ca="1">IFERROR(INDEX('업무중복도(데이터 입력)'!$EG$3:$EG$1003,$AG38),"")</f>
        <v/>
      </c>
      <c r="AJ38" s="86" t="str">
        <f ca="1">IFERROR(MATCH($I$20,OFFSET('업무중복도(데이터 입력)'!$O$3,$AJ37,,1000),0)+$AJ37,"")</f>
        <v/>
      </c>
      <c r="AK38" s="74" t="str">
        <f ca="1">IFERROR(INDEX('업무중복도(데이터 입력)'!$T$3:$T$1003,$AJ38),"")</f>
        <v/>
      </c>
      <c r="AL38" s="73" t="str">
        <f ca="1">IFERROR(INDEX('업무중복도(데이터 입력)'!$EL$3:$EL$1003,$AJ38),"")</f>
        <v/>
      </c>
      <c r="AM38" s="86" t="str">
        <f ca="1">IFERROR(MATCH($I$21,OFFSET('업무중복도(데이터 입력)'!$P$3,$AM37,,1000),0)+$AM37,"")</f>
        <v/>
      </c>
      <c r="AN38" s="10" t="str">
        <f ca="1">IFERROR(INDEX('업무중복도(데이터 입력)'!$T$3:$T$1003,$AM38),"")</f>
        <v/>
      </c>
      <c r="AO38" s="73" t="str">
        <f ca="1">IFERROR(INDEX('업무중복도(데이터 입력)'!$EM$3:$EM$1003,$AM38),"")</f>
        <v/>
      </c>
    </row>
    <row r="39" spans="1:41">
      <c r="A39" s="123"/>
      <c r="B39" s="123"/>
      <c r="C39" s="123"/>
      <c r="D39" s="123"/>
      <c r="E39" s="123"/>
      <c r="F39" s="123"/>
      <c r="G39" s="123"/>
      <c r="M39" s="74" t="str">
        <f ca="1">'개발실적(데이터 입력)'!B6</f>
        <v>울타리 설치 방법</v>
      </c>
      <c r="N39" s="75">
        <f ca="1">'개발실적(데이터 입력)'!C6</f>
        <v>0.8</v>
      </c>
      <c r="O39" s="86"/>
      <c r="P39" s="72" t="str">
        <f ca="1">'활용실적(데이터 입력)'!A8</f>
        <v/>
      </c>
      <c r="Q39" s="73" t="str">
        <f ca="1">IFERROR('활용실적(데이터 입력)'!L8,"")</f>
        <v/>
      </c>
      <c r="R39" s="5" t="str">
        <f ca="1">IFERROR(MATCH($I$8,OFFSET('업무중복도(데이터 입력)'!$C$3,$R38,,1000),0)+$R38,"")</f>
        <v/>
      </c>
      <c r="S39" s="74" t="str">
        <f ca="1">IFERROR(INDEX('업무중복도(데이터 입력)'!$T$3:$T$1003,$R39),"")</f>
        <v/>
      </c>
      <c r="T39" s="73" t="str">
        <f ca="1">IFERROR(INDEX('업무중복도(데이터 입력)'!$DX$3:$DX$1003,$R39),"")</f>
        <v/>
      </c>
      <c r="U39" s="86" t="str">
        <f ca="1">IFERROR(MATCH($I$9,OFFSET('업무중복도(데이터 입력)'!$D$3,$U38,,1000),0)+$U38,"")</f>
        <v/>
      </c>
      <c r="V39" s="12" t="str">
        <f ca="1">IFERROR(INDEX('업무중복도(데이터 입력)'!$T$3:$T$1003,$U39),"")</f>
        <v/>
      </c>
      <c r="W39" s="10" t="str">
        <f ca="1">IFERROR(INDEX('업무중복도(데이터 입력)'!$DY$3:$DY$1003,$U39),"")</f>
        <v/>
      </c>
      <c r="X39" s="86" t="str">
        <f ca="1">IFERROR(MATCH($I$12,OFFSET('업무중복도(데이터 입력)'!$G$3,$X38,,1000),0)+$X38,"")</f>
        <v/>
      </c>
      <c r="Y39" s="74" t="str">
        <f ca="1">IFERROR(INDEX('업무중복도(데이터 입력)'!$T$3:$T$1003,$X39),"")</f>
        <v/>
      </c>
      <c r="Z39" s="73" t="str">
        <f ca="1">IFERROR(INDEX('업무중복도(데이터 입력)'!$EB$3:$EB$1003,$X39),"")</f>
        <v/>
      </c>
      <c r="AA39" s="86" t="str">
        <f ca="1">IFERROR(MATCH($I$13,OFFSET('업무중복도(데이터 입력)'!$H$3,$AA38,,1000),0)+$AA38,"")</f>
        <v/>
      </c>
      <c r="AB39" s="12" t="str">
        <f ca="1">IFERROR(INDEX('업무중복도(데이터 입력)'!$T$3:$T$1003,$AA39),"")</f>
        <v/>
      </c>
      <c r="AC39" s="10" t="str">
        <f ca="1">IFERROR(INDEX('업무중복도(데이터 입력)'!$EC$3:$EC$1003,$AA39),"")</f>
        <v/>
      </c>
      <c r="AD39" s="86" t="str">
        <f ca="1">IFERROR(MATCH($I$16,OFFSET('업무중복도(데이터 입력)'!$K$3,$AD38,,1000),0)+$AD38,"")</f>
        <v/>
      </c>
      <c r="AE39" s="74" t="str">
        <f ca="1">IFERROR(INDEX('업무중복도(데이터 입력)'!$T$3:$T$1003,$AD39),"")</f>
        <v/>
      </c>
      <c r="AF39" s="73" t="str">
        <f ca="1">IFERROR(INDEX('업무중복도(데이터 입력)'!$EF$3:$EF$1003,$AD39),"")</f>
        <v/>
      </c>
      <c r="AG39" s="86" t="str">
        <f ca="1">IFERROR(MATCH($I$17,OFFSET('업무중복도(데이터 입력)'!$L$3,$AG38,,1000),0)+$AG38,"")</f>
        <v/>
      </c>
      <c r="AH39" s="12" t="str">
        <f ca="1">IFERROR(INDEX('업무중복도(데이터 입력)'!$T$3:$T$1003,$AG39),"")</f>
        <v/>
      </c>
      <c r="AI39" s="10" t="str">
        <f ca="1">IFERROR(INDEX('업무중복도(데이터 입력)'!$EG$3:$EG$1003,$AG39),"")</f>
        <v/>
      </c>
      <c r="AJ39" s="86" t="str">
        <f ca="1">IFERROR(MATCH($I$20,OFFSET('업무중복도(데이터 입력)'!$O$3,$AJ38,,1000),0)+$AJ38,"")</f>
        <v/>
      </c>
      <c r="AK39" s="74" t="str">
        <f ca="1">IFERROR(INDEX('업무중복도(데이터 입력)'!$T$3:$T$1003,$AJ39),"")</f>
        <v/>
      </c>
      <c r="AL39" s="73" t="str">
        <f ca="1">IFERROR(INDEX('업무중복도(데이터 입력)'!$EL$3:$EL$1003,$AJ39),"")</f>
        <v/>
      </c>
      <c r="AM39" s="86" t="str">
        <f ca="1">IFERROR(MATCH($I$21,OFFSET('업무중복도(데이터 입력)'!$P$3,$AM38,,1000),0)+$AM38,"")</f>
        <v/>
      </c>
      <c r="AN39" s="10" t="str">
        <f ca="1">IFERROR(INDEX('업무중복도(데이터 입력)'!$T$3:$T$1003,$AM39),"")</f>
        <v/>
      </c>
      <c r="AO39" s="73" t="str">
        <f ca="1">IFERROR(INDEX('업무중복도(데이터 입력)'!$EM$3:$EM$1003,$AM39),"")</f>
        <v/>
      </c>
    </row>
    <row r="40" spans="1:41">
      <c r="A40" s="123"/>
      <c r="B40" s="123"/>
      <c r="C40" s="123"/>
      <c r="D40" s="123"/>
      <c r="E40" s="123"/>
      <c r="F40" s="123"/>
      <c r="G40" s="123"/>
      <c r="M40" s="74" t="str">
        <f ca="1">'개발실적(데이터 입력)'!B7</f>
        <v/>
      </c>
      <c r="N40" s="75" t="str">
        <f ca="1">'개발실적(데이터 입력)'!C7</f>
        <v/>
      </c>
      <c r="O40" s="86"/>
      <c r="P40" s="72" t="str">
        <f ca="1">'활용실적(데이터 입력)'!A9</f>
        <v/>
      </c>
      <c r="Q40" s="73" t="str">
        <f ca="1">IFERROR('활용실적(데이터 입력)'!L9,"")</f>
        <v/>
      </c>
      <c r="R40" s="5" t="str">
        <f ca="1">IFERROR(MATCH($I$8,OFFSET('업무중복도(데이터 입력)'!$C$3,$R39,,1000),0)+$R39,"")</f>
        <v/>
      </c>
      <c r="S40" s="74" t="str">
        <f ca="1">IFERROR(INDEX('업무중복도(데이터 입력)'!$T$3:$T$1003,$R40),"")</f>
        <v/>
      </c>
      <c r="T40" s="73" t="str">
        <f ca="1">IFERROR(INDEX('업무중복도(데이터 입력)'!$DX$3:$DX$1003,$R40),"")</f>
        <v/>
      </c>
      <c r="U40" s="86" t="str">
        <f ca="1">IFERROR(MATCH($I$9,OFFSET('업무중복도(데이터 입력)'!$D$3,$U39,,1000),0)+$U39,"")</f>
        <v/>
      </c>
      <c r="V40" s="12" t="str">
        <f ca="1">IFERROR(INDEX('업무중복도(데이터 입력)'!$T$3:$T$1003,$U40),"")</f>
        <v/>
      </c>
      <c r="W40" s="10" t="str">
        <f ca="1">IFERROR(INDEX('업무중복도(데이터 입력)'!$DY$3:$DY$1003,$U40),"")</f>
        <v/>
      </c>
      <c r="X40" s="86" t="str">
        <f ca="1">IFERROR(MATCH($I$12,OFFSET('업무중복도(데이터 입력)'!$G$3,$X39,,1000),0)+$X39,"")</f>
        <v/>
      </c>
      <c r="Y40" s="74" t="str">
        <f ca="1">IFERROR(INDEX('업무중복도(데이터 입력)'!$T$3:$T$1003,$X40),"")</f>
        <v/>
      </c>
      <c r="Z40" s="73" t="str">
        <f ca="1">IFERROR(INDEX('업무중복도(데이터 입력)'!$EB$3:$EB$1003,$X40),"")</f>
        <v/>
      </c>
      <c r="AA40" s="86" t="str">
        <f ca="1">IFERROR(MATCH($I$13,OFFSET('업무중복도(데이터 입력)'!$H$3,$AA39,,1000),0)+$AA39,"")</f>
        <v/>
      </c>
      <c r="AB40" s="12" t="str">
        <f ca="1">IFERROR(INDEX('업무중복도(데이터 입력)'!$T$3:$T$1003,$AA40),"")</f>
        <v/>
      </c>
      <c r="AC40" s="10" t="str">
        <f ca="1">IFERROR(INDEX('업무중복도(데이터 입력)'!$EC$3:$EC$1003,$AA40),"")</f>
        <v/>
      </c>
      <c r="AD40" s="86" t="str">
        <f ca="1">IFERROR(MATCH($I$16,OFFSET('업무중복도(데이터 입력)'!$K$3,$AD39,,1000),0)+$AD39,"")</f>
        <v/>
      </c>
      <c r="AE40" s="74" t="str">
        <f ca="1">IFERROR(INDEX('업무중복도(데이터 입력)'!$T$3:$T$1003,$AD40),"")</f>
        <v/>
      </c>
      <c r="AF40" s="73" t="str">
        <f ca="1">IFERROR(INDEX('업무중복도(데이터 입력)'!$EF$3:$EF$1003,$AD40),"")</f>
        <v/>
      </c>
      <c r="AG40" s="86" t="str">
        <f ca="1">IFERROR(MATCH($I$17,OFFSET('업무중복도(데이터 입력)'!$L$3,$AG39,,1000),0)+$AG39,"")</f>
        <v/>
      </c>
      <c r="AH40" s="12" t="str">
        <f ca="1">IFERROR(INDEX('업무중복도(데이터 입력)'!$T$3:$T$1003,$AG40),"")</f>
        <v/>
      </c>
      <c r="AI40" s="10" t="str">
        <f ca="1">IFERROR(INDEX('업무중복도(데이터 입력)'!$EG$3:$EG$1003,$AG40),"")</f>
        <v/>
      </c>
      <c r="AJ40" s="86" t="str">
        <f ca="1">IFERROR(MATCH($I$20,OFFSET('업무중복도(데이터 입력)'!$O$3,$AJ39,,1000),0)+$AJ39,"")</f>
        <v/>
      </c>
      <c r="AK40" s="74" t="str">
        <f ca="1">IFERROR(INDEX('업무중복도(데이터 입력)'!$T$3:$T$1003,$AJ40),"")</f>
        <v/>
      </c>
      <c r="AL40" s="73" t="str">
        <f ca="1">IFERROR(INDEX('업무중복도(데이터 입력)'!$EL$3:$EL$1003,$AJ40),"")</f>
        <v/>
      </c>
      <c r="AM40" s="86" t="str">
        <f ca="1">IFERROR(MATCH($I$21,OFFSET('업무중복도(데이터 입력)'!$P$3,$AM39,,1000),0)+$AM39,"")</f>
        <v/>
      </c>
      <c r="AN40" s="10" t="str">
        <f ca="1">IFERROR(INDEX('업무중복도(데이터 입력)'!$T$3:$T$1003,$AM40),"")</f>
        <v/>
      </c>
      <c r="AO40" s="73" t="str">
        <f ca="1">IFERROR(INDEX('업무중복도(데이터 입력)'!$EM$3:$EM$1003,$AM40),"")</f>
        <v/>
      </c>
    </row>
    <row r="41" spans="1:41">
      <c r="A41" s="123"/>
      <c r="B41" s="123"/>
      <c r="C41" s="123"/>
      <c r="D41" s="123"/>
      <c r="E41" s="123"/>
      <c r="F41" s="123"/>
      <c r="G41" s="123"/>
      <c r="M41" s="74" t="str">
        <f ca="1">'개발실적(데이터 입력)'!B8</f>
        <v/>
      </c>
      <c r="N41" s="75" t="str">
        <f ca="1">'개발실적(데이터 입력)'!C8</f>
        <v/>
      </c>
      <c r="O41" s="86"/>
      <c r="P41" s="72" t="str">
        <f ca="1">'활용실적(데이터 입력)'!A10</f>
        <v/>
      </c>
      <c r="Q41" s="73" t="str">
        <f ca="1">IFERROR('활용실적(데이터 입력)'!L10,"")</f>
        <v/>
      </c>
      <c r="R41" s="5" t="str">
        <f ca="1">IFERROR(MATCH($I$8,OFFSET('업무중복도(데이터 입력)'!$C$3,$R40,,1000),0)+$R40,"")</f>
        <v/>
      </c>
      <c r="S41" s="74" t="str">
        <f ca="1">IFERROR(INDEX('업무중복도(데이터 입력)'!$T$3:$T$1003,$R41),"")</f>
        <v/>
      </c>
      <c r="T41" s="73" t="str">
        <f ca="1">IFERROR(INDEX('업무중복도(데이터 입력)'!$DX$3:$DX$1003,$R41),"")</f>
        <v/>
      </c>
      <c r="U41" s="86" t="str">
        <f ca="1">IFERROR(MATCH($I$9,OFFSET('업무중복도(데이터 입력)'!$D$3,$U40,,1000),0)+$U40,"")</f>
        <v/>
      </c>
      <c r="V41" s="12" t="str">
        <f ca="1">IFERROR(INDEX('업무중복도(데이터 입력)'!$T$3:$T$1003,$U41),"")</f>
        <v/>
      </c>
      <c r="W41" s="10" t="str">
        <f ca="1">IFERROR(INDEX('업무중복도(데이터 입력)'!$DY$3:$DY$1003,$U41),"")</f>
        <v/>
      </c>
      <c r="X41" s="86" t="str">
        <f ca="1">IFERROR(MATCH($I$12,OFFSET('업무중복도(데이터 입력)'!$G$3,$X40,,1000),0)+$X40,"")</f>
        <v/>
      </c>
      <c r="Y41" s="74" t="str">
        <f ca="1">IFERROR(INDEX('업무중복도(데이터 입력)'!$T$3:$T$1003,$X41),"")</f>
        <v/>
      </c>
      <c r="Z41" s="73" t="str">
        <f ca="1">IFERROR(INDEX('업무중복도(데이터 입력)'!$EB$3:$EB$1003,$X41),"")</f>
        <v/>
      </c>
      <c r="AA41" s="86" t="str">
        <f ca="1">IFERROR(MATCH($I$13,OFFSET('업무중복도(데이터 입력)'!$H$3,$AA40,,1000),0)+$AA40,"")</f>
        <v/>
      </c>
      <c r="AB41" s="12" t="str">
        <f ca="1">IFERROR(INDEX('업무중복도(데이터 입력)'!$T$3:$T$1003,$AA41),"")</f>
        <v/>
      </c>
      <c r="AC41" s="10" t="str">
        <f ca="1">IFERROR(INDEX('업무중복도(데이터 입력)'!$EC$3:$EC$1003,$AA41),"")</f>
        <v/>
      </c>
      <c r="AD41" s="86" t="str">
        <f ca="1">IFERROR(MATCH($I$16,OFFSET('업무중복도(데이터 입력)'!$K$3,$AD40,,1000),0)+$AD40,"")</f>
        <v/>
      </c>
      <c r="AE41" s="74" t="str">
        <f ca="1">IFERROR(INDEX('업무중복도(데이터 입력)'!$T$3:$T$1003,$AD41),"")</f>
        <v/>
      </c>
      <c r="AF41" s="73" t="str">
        <f ca="1">IFERROR(INDEX('업무중복도(데이터 입력)'!$EF$3:$EF$1003,$AD41),"")</f>
        <v/>
      </c>
      <c r="AG41" s="86" t="str">
        <f ca="1">IFERROR(MATCH($I$17,OFFSET('업무중복도(데이터 입력)'!$L$3,$AG40,,1000),0)+$AG40,"")</f>
        <v/>
      </c>
      <c r="AH41" s="12" t="str">
        <f ca="1">IFERROR(INDEX('업무중복도(데이터 입력)'!$T$3:$T$1003,$AG41),"")</f>
        <v/>
      </c>
      <c r="AI41" s="10" t="str">
        <f ca="1">IFERROR(INDEX('업무중복도(데이터 입력)'!$EG$3:$EG$1003,$AG41),"")</f>
        <v/>
      </c>
      <c r="AJ41" s="86" t="str">
        <f ca="1">IFERROR(MATCH($I$20,OFFSET('업무중복도(데이터 입력)'!$O$3,$AJ40,,1000),0)+$AJ40,"")</f>
        <v/>
      </c>
      <c r="AK41" s="74" t="str">
        <f ca="1">IFERROR(INDEX('업무중복도(데이터 입력)'!$T$3:$T$1003,$AJ41),"")</f>
        <v/>
      </c>
      <c r="AL41" s="73" t="str">
        <f ca="1">IFERROR(INDEX('업무중복도(데이터 입력)'!$EL$3:$EL$1003,$AJ41),"")</f>
        <v/>
      </c>
      <c r="AM41" s="86" t="str">
        <f ca="1">IFERROR(MATCH($I$21,OFFSET('업무중복도(데이터 입력)'!$P$3,$AM40,,1000),0)+$AM40,"")</f>
        <v/>
      </c>
      <c r="AN41" s="10" t="str">
        <f ca="1">IFERROR(INDEX('업무중복도(데이터 입력)'!$T$3:$T$1003,$AM41),"")</f>
        <v/>
      </c>
      <c r="AO41" s="73" t="str">
        <f ca="1">IFERROR(INDEX('업무중복도(데이터 입력)'!$EM$3:$EM$1003,$AM41),"")</f>
        <v/>
      </c>
    </row>
    <row r="42" spans="1:41">
      <c r="M42" s="74" t="str">
        <f ca="1">'개발실적(데이터 입력)'!B9</f>
        <v/>
      </c>
      <c r="N42" s="75" t="str">
        <f ca="1">'개발실적(데이터 입력)'!C9</f>
        <v/>
      </c>
      <c r="O42" s="86"/>
      <c r="P42" s="72" t="str">
        <f ca="1">'활용실적(데이터 입력)'!A11</f>
        <v/>
      </c>
      <c r="Q42" s="73" t="str">
        <f ca="1">IFERROR('활용실적(데이터 입력)'!L11,"")</f>
        <v/>
      </c>
      <c r="R42" s="5" t="str">
        <f ca="1">IFERROR(MATCH($I$8,OFFSET('업무중복도(데이터 입력)'!$C$3,$R41,,1000),0)+$R41,"")</f>
        <v/>
      </c>
      <c r="S42" s="74" t="str">
        <f ca="1">IFERROR(INDEX('업무중복도(데이터 입력)'!$T$3:$T$1003,$R42),"")</f>
        <v/>
      </c>
      <c r="T42" s="73" t="str">
        <f ca="1">IFERROR(INDEX('업무중복도(데이터 입력)'!$DX$3:$DX$1003,$R42),"")</f>
        <v/>
      </c>
      <c r="U42" s="86" t="str">
        <f ca="1">IFERROR(MATCH($I$9,OFFSET('업무중복도(데이터 입력)'!$D$3,$U41,,1000),0)+$U41,"")</f>
        <v/>
      </c>
      <c r="V42" s="12" t="str">
        <f ca="1">IFERROR(INDEX('업무중복도(데이터 입력)'!$T$3:$T$1003,$U42),"")</f>
        <v/>
      </c>
      <c r="W42" s="10" t="str">
        <f ca="1">IFERROR(INDEX('업무중복도(데이터 입력)'!$DY$3:$DY$1003,$U42),"")</f>
        <v/>
      </c>
      <c r="X42" s="86" t="str">
        <f ca="1">IFERROR(MATCH($I$12,OFFSET('업무중복도(데이터 입력)'!$G$3,$X41,,1000),0)+$X41,"")</f>
        <v/>
      </c>
      <c r="Y42" s="74" t="str">
        <f ca="1">IFERROR(INDEX('업무중복도(데이터 입력)'!$T$3:$T$1003,$X42),"")</f>
        <v/>
      </c>
      <c r="Z42" s="73" t="str">
        <f ca="1">IFERROR(INDEX('업무중복도(데이터 입력)'!$EB$3:$EB$1003,$X42),"")</f>
        <v/>
      </c>
      <c r="AA42" s="86" t="str">
        <f ca="1">IFERROR(MATCH($I$13,OFFSET('업무중복도(데이터 입력)'!$H$3,$AA41,,1000),0)+$AA41,"")</f>
        <v/>
      </c>
      <c r="AB42" s="12" t="str">
        <f ca="1">IFERROR(INDEX('업무중복도(데이터 입력)'!$T$3:$T$1003,$AA42),"")</f>
        <v/>
      </c>
      <c r="AC42" s="10" t="str">
        <f ca="1">IFERROR(INDEX('업무중복도(데이터 입력)'!$EC$3:$EC$1003,$AA42),"")</f>
        <v/>
      </c>
      <c r="AD42" s="86" t="str">
        <f ca="1">IFERROR(MATCH($I$16,OFFSET('업무중복도(데이터 입력)'!$K$3,$AD41,,1000),0)+$AD41,"")</f>
        <v/>
      </c>
      <c r="AE42" s="74" t="str">
        <f ca="1">IFERROR(INDEX('업무중복도(데이터 입력)'!$T$3:$T$1003,$AD42),"")</f>
        <v/>
      </c>
      <c r="AF42" s="73" t="str">
        <f ca="1">IFERROR(INDEX('업무중복도(데이터 입력)'!$EF$3:$EF$1003,$AD42),"")</f>
        <v/>
      </c>
      <c r="AG42" s="86" t="str">
        <f ca="1">IFERROR(MATCH($I$17,OFFSET('업무중복도(데이터 입력)'!$L$3,$AG41,,1000),0)+$AG41,"")</f>
        <v/>
      </c>
      <c r="AH42" s="12" t="str">
        <f ca="1">IFERROR(INDEX('업무중복도(데이터 입력)'!$T$3:$T$1003,$AG42),"")</f>
        <v/>
      </c>
      <c r="AI42" s="10" t="str">
        <f ca="1">IFERROR(INDEX('업무중복도(데이터 입력)'!$EG$3:$EG$1003,$AG42),"")</f>
        <v/>
      </c>
      <c r="AJ42" s="86" t="str">
        <f ca="1">IFERROR(MATCH($I$20,OFFSET('업무중복도(데이터 입력)'!$O$3,$AJ41,,1000),0)+$AJ41,"")</f>
        <v/>
      </c>
      <c r="AK42" s="74" t="str">
        <f ca="1">IFERROR(INDEX('업무중복도(데이터 입력)'!$T$3:$T$1003,$AJ42),"")</f>
        <v/>
      </c>
      <c r="AL42" s="73" t="str">
        <f ca="1">IFERROR(INDEX('업무중복도(데이터 입력)'!$EL$3:$EL$1003,$AJ42),"")</f>
        <v/>
      </c>
      <c r="AM42" s="86" t="str">
        <f ca="1">IFERROR(MATCH($I$21,OFFSET('업무중복도(데이터 입력)'!$P$3,$AM41,,1000),0)+$AM41,"")</f>
        <v/>
      </c>
      <c r="AN42" s="10" t="str">
        <f ca="1">IFERROR(INDEX('업무중복도(데이터 입력)'!$T$3:$T$1003,$AM42),"")</f>
        <v/>
      </c>
      <c r="AO42" s="73" t="str">
        <f ca="1">IFERROR(INDEX('업무중복도(데이터 입력)'!$EM$3:$EM$1003,$AM42),"")</f>
        <v/>
      </c>
    </row>
    <row r="43" spans="1:41">
      <c r="M43" s="74" t="str">
        <f ca="1">'개발실적(데이터 입력)'!B10</f>
        <v/>
      </c>
      <c r="N43" s="75" t="str">
        <f ca="1">'개발실적(데이터 입력)'!C10</f>
        <v/>
      </c>
      <c r="O43" s="86"/>
      <c r="P43" s="72" t="str">
        <f ca="1">'활용실적(데이터 입력)'!A12</f>
        <v/>
      </c>
      <c r="Q43" s="73" t="str">
        <f ca="1">IFERROR('활용실적(데이터 입력)'!L12,"")</f>
        <v/>
      </c>
      <c r="R43" s="5" t="str">
        <f ca="1">IFERROR(MATCH($I$8,OFFSET('업무중복도(데이터 입력)'!$C$3,$R42,,1000),0)+$R42,"")</f>
        <v/>
      </c>
      <c r="S43" s="74" t="str">
        <f ca="1">IFERROR(INDEX('업무중복도(데이터 입력)'!$T$3:$T$1003,$R43),"")</f>
        <v/>
      </c>
      <c r="T43" s="73" t="str">
        <f ca="1">IFERROR(INDEX('업무중복도(데이터 입력)'!$DX$3:$DX$1003,$R43),"")</f>
        <v/>
      </c>
      <c r="U43" s="86" t="str">
        <f ca="1">IFERROR(MATCH($I$9,OFFSET('업무중복도(데이터 입력)'!$D$3,$U42,,1000),0)+$U42,"")</f>
        <v/>
      </c>
      <c r="V43" s="12" t="str">
        <f ca="1">IFERROR(INDEX('업무중복도(데이터 입력)'!$T$3:$T$1003,$U43),"")</f>
        <v/>
      </c>
      <c r="W43" s="10" t="str">
        <f ca="1">IFERROR(INDEX('업무중복도(데이터 입력)'!$DY$3:$DY$1003,$U43),"")</f>
        <v/>
      </c>
      <c r="X43" s="86" t="str">
        <f ca="1">IFERROR(MATCH($I$12,OFFSET('업무중복도(데이터 입력)'!$G$3,$X42,,1000),0)+$X42,"")</f>
        <v/>
      </c>
      <c r="Y43" s="74" t="str">
        <f ca="1">IFERROR(INDEX('업무중복도(데이터 입력)'!$T$3:$T$1003,$X43),"")</f>
        <v/>
      </c>
      <c r="Z43" s="73" t="str">
        <f ca="1">IFERROR(INDEX('업무중복도(데이터 입력)'!$EB$3:$EB$1003,$X43),"")</f>
        <v/>
      </c>
      <c r="AA43" s="86" t="str">
        <f ca="1">IFERROR(MATCH($I$13,OFFSET('업무중복도(데이터 입력)'!$H$3,$AA42,,1000),0)+$AA42,"")</f>
        <v/>
      </c>
      <c r="AB43" s="12" t="str">
        <f ca="1">IFERROR(INDEX('업무중복도(데이터 입력)'!$T$3:$T$1003,$AA43),"")</f>
        <v/>
      </c>
      <c r="AC43" s="10" t="str">
        <f ca="1">IFERROR(INDEX('업무중복도(데이터 입력)'!$EC$3:$EC$1003,$AA43),"")</f>
        <v/>
      </c>
      <c r="AD43" s="86" t="str">
        <f ca="1">IFERROR(MATCH($I$16,OFFSET('업무중복도(데이터 입력)'!$K$3,$AD42,,1000),0)+$AD42,"")</f>
        <v/>
      </c>
      <c r="AE43" s="74" t="str">
        <f ca="1">IFERROR(INDEX('업무중복도(데이터 입력)'!$T$3:$T$1003,$AD43),"")</f>
        <v/>
      </c>
      <c r="AF43" s="73" t="str">
        <f ca="1">IFERROR(INDEX('업무중복도(데이터 입력)'!$EF$3:$EF$1003,$AD43),"")</f>
        <v/>
      </c>
      <c r="AG43" s="86" t="str">
        <f ca="1">IFERROR(MATCH($I$17,OFFSET('업무중복도(데이터 입력)'!$L$3,$AG42,,1000),0)+$AG42,"")</f>
        <v/>
      </c>
      <c r="AH43" s="12" t="str">
        <f ca="1">IFERROR(INDEX('업무중복도(데이터 입력)'!$T$3:$T$1003,$AG43),"")</f>
        <v/>
      </c>
      <c r="AI43" s="10" t="str">
        <f ca="1">IFERROR(INDEX('업무중복도(데이터 입력)'!$EG$3:$EG$1003,$AG43),"")</f>
        <v/>
      </c>
      <c r="AJ43" s="86" t="str">
        <f ca="1">IFERROR(MATCH($I$20,OFFSET('업무중복도(데이터 입력)'!$O$3,$AJ42,,1000),0)+$AJ42,"")</f>
        <v/>
      </c>
      <c r="AK43" s="74" t="str">
        <f ca="1">IFERROR(INDEX('업무중복도(데이터 입력)'!$T$3:$T$1003,$AJ43),"")</f>
        <v/>
      </c>
      <c r="AL43" s="73" t="str">
        <f ca="1">IFERROR(INDEX('업무중복도(데이터 입력)'!$EL$3:$EL$1003,$AJ43),"")</f>
        <v/>
      </c>
      <c r="AM43" s="86" t="str">
        <f ca="1">IFERROR(MATCH($I$21,OFFSET('업무중복도(데이터 입력)'!$P$3,$AM42,,1000),0)+$AM42,"")</f>
        <v/>
      </c>
      <c r="AN43" s="10" t="str">
        <f ca="1">IFERROR(INDEX('업무중복도(데이터 입력)'!$T$3:$T$1003,$AM43),"")</f>
        <v/>
      </c>
      <c r="AO43" s="73" t="str">
        <f ca="1">IFERROR(INDEX('업무중복도(데이터 입력)'!$EM$3:$EM$1003,$AM43),"")</f>
        <v/>
      </c>
    </row>
    <row r="44" spans="1:41">
      <c r="M44" s="74" t="str">
        <f ca="1">'개발실적(데이터 입력)'!B11</f>
        <v/>
      </c>
      <c r="N44" s="75" t="str">
        <f ca="1">'개발실적(데이터 입력)'!C11</f>
        <v/>
      </c>
      <c r="O44" s="86"/>
      <c r="P44" s="72" t="str">
        <f ca="1">'활용실적(데이터 입력)'!A13</f>
        <v/>
      </c>
      <c r="Q44" s="73" t="str">
        <f ca="1">IFERROR('활용실적(데이터 입력)'!L13,"")</f>
        <v/>
      </c>
      <c r="R44" s="5" t="str">
        <f ca="1">IFERROR(MATCH($I$8,OFFSET('업무중복도(데이터 입력)'!$C$3,$R43,,1000),0)+$R43,"")</f>
        <v/>
      </c>
      <c r="S44" s="74" t="str">
        <f ca="1">IFERROR(INDEX('업무중복도(데이터 입력)'!$T$3:$T$1003,$R44),"")</f>
        <v/>
      </c>
      <c r="T44" s="73" t="str">
        <f ca="1">IFERROR(INDEX('업무중복도(데이터 입력)'!$DX$3:$DX$1003,$R44),"")</f>
        <v/>
      </c>
      <c r="U44" s="86" t="str">
        <f ca="1">IFERROR(MATCH($I$9,OFFSET('업무중복도(데이터 입력)'!$D$3,$U43,,1000),0)+$U43,"")</f>
        <v/>
      </c>
      <c r="V44" s="12" t="str">
        <f ca="1">IFERROR(INDEX('업무중복도(데이터 입력)'!$T$3:$T$1003,$U44),"")</f>
        <v/>
      </c>
      <c r="W44" s="10" t="str">
        <f ca="1">IFERROR(INDEX('업무중복도(데이터 입력)'!$DY$3:$DY$1003,$U44),"")</f>
        <v/>
      </c>
      <c r="X44" s="86" t="str">
        <f ca="1">IFERROR(MATCH($I$12,OFFSET('업무중복도(데이터 입력)'!$G$3,$X43,,1000),0)+$X43,"")</f>
        <v/>
      </c>
      <c r="Y44" s="74" t="str">
        <f ca="1">IFERROR(INDEX('업무중복도(데이터 입력)'!$T$3:$T$1003,$X44),"")</f>
        <v/>
      </c>
      <c r="Z44" s="73" t="str">
        <f ca="1">IFERROR(INDEX('업무중복도(데이터 입력)'!$EB$3:$EB$1003,$X44),"")</f>
        <v/>
      </c>
      <c r="AA44" s="86" t="str">
        <f ca="1">IFERROR(MATCH($I$13,OFFSET('업무중복도(데이터 입력)'!$H$3,$AA43,,1000),0)+$AA43,"")</f>
        <v/>
      </c>
      <c r="AB44" s="12" t="str">
        <f ca="1">IFERROR(INDEX('업무중복도(데이터 입력)'!$T$3:$T$1003,$AA44),"")</f>
        <v/>
      </c>
      <c r="AC44" s="10" t="str">
        <f ca="1">IFERROR(INDEX('업무중복도(데이터 입력)'!$EC$3:$EC$1003,$AA44),"")</f>
        <v/>
      </c>
      <c r="AD44" s="86" t="str">
        <f ca="1">IFERROR(MATCH($I$16,OFFSET('업무중복도(데이터 입력)'!$K$3,$AD43,,1000),0)+$AD43,"")</f>
        <v/>
      </c>
      <c r="AE44" s="74" t="str">
        <f ca="1">IFERROR(INDEX('업무중복도(데이터 입력)'!$T$3:$T$1003,$AD44),"")</f>
        <v/>
      </c>
      <c r="AF44" s="73" t="str">
        <f ca="1">IFERROR(INDEX('업무중복도(데이터 입력)'!$EF$3:$EF$1003,$AD44),"")</f>
        <v/>
      </c>
      <c r="AG44" s="86" t="str">
        <f ca="1">IFERROR(MATCH($I$17,OFFSET('업무중복도(데이터 입력)'!$L$3,$AG43,,1000),0)+$AG43,"")</f>
        <v/>
      </c>
      <c r="AH44" s="12" t="str">
        <f ca="1">IFERROR(INDEX('업무중복도(데이터 입력)'!$T$3:$T$1003,$AG44),"")</f>
        <v/>
      </c>
      <c r="AI44" s="10" t="str">
        <f ca="1">IFERROR(INDEX('업무중복도(데이터 입력)'!$EG$3:$EG$1003,$AG44),"")</f>
        <v/>
      </c>
      <c r="AJ44" s="86" t="str">
        <f ca="1">IFERROR(MATCH($I$20,OFFSET('업무중복도(데이터 입력)'!$O$3,$AJ43,,1000),0)+$AJ43,"")</f>
        <v/>
      </c>
      <c r="AK44" s="74" t="str">
        <f ca="1">IFERROR(INDEX('업무중복도(데이터 입력)'!$T$3:$T$1003,$AJ44),"")</f>
        <v/>
      </c>
      <c r="AL44" s="73" t="str">
        <f ca="1">IFERROR(INDEX('업무중복도(데이터 입력)'!$EL$3:$EL$1003,$AJ44),"")</f>
        <v/>
      </c>
      <c r="AM44" s="86" t="str">
        <f ca="1">IFERROR(MATCH($I$21,OFFSET('업무중복도(데이터 입력)'!$P$3,$AM43,,1000),0)+$AM43,"")</f>
        <v/>
      </c>
      <c r="AN44" s="10" t="str">
        <f ca="1">IFERROR(INDEX('업무중복도(데이터 입력)'!$T$3:$T$1003,$AM44),"")</f>
        <v/>
      </c>
      <c r="AO44" s="73" t="str">
        <f ca="1">IFERROR(INDEX('업무중복도(데이터 입력)'!$EM$3:$EM$1003,$AM44),"")</f>
        <v/>
      </c>
    </row>
    <row r="45" spans="1:41">
      <c r="M45" s="74" t="str">
        <f ca="1">'개발실적(데이터 입력)'!B12</f>
        <v/>
      </c>
      <c r="N45" s="75" t="str">
        <f ca="1">'개발실적(데이터 입력)'!C12</f>
        <v/>
      </c>
      <c r="O45" s="86"/>
      <c r="P45" s="72" t="str">
        <f ca="1">'활용실적(데이터 입력)'!A14</f>
        <v/>
      </c>
      <c r="Q45" s="73" t="str">
        <f ca="1">IFERROR('활용실적(데이터 입력)'!L14,"")</f>
        <v/>
      </c>
      <c r="R45" s="5" t="str">
        <f ca="1">IFERROR(MATCH($I$8,OFFSET('업무중복도(데이터 입력)'!$C$3,$R44,,1000),0)+$R44,"")</f>
        <v/>
      </c>
      <c r="S45" s="74" t="str">
        <f ca="1">IFERROR(INDEX('업무중복도(데이터 입력)'!$T$3:$T$1003,$R45),"")</f>
        <v/>
      </c>
      <c r="T45" s="73" t="str">
        <f ca="1">IFERROR(INDEX('업무중복도(데이터 입력)'!$DX$3:$DX$1003,$R45),"")</f>
        <v/>
      </c>
      <c r="U45" s="86" t="str">
        <f ca="1">IFERROR(MATCH($I$9,OFFSET('업무중복도(데이터 입력)'!$D$3,$U44,,1000),0)+$U44,"")</f>
        <v/>
      </c>
      <c r="V45" s="12" t="str">
        <f ca="1">IFERROR(INDEX('업무중복도(데이터 입력)'!$T$3:$T$1003,$U45),"")</f>
        <v/>
      </c>
      <c r="W45" s="10" t="str">
        <f ca="1">IFERROR(INDEX('업무중복도(데이터 입력)'!$DY$3:$DY$1003,$U45),"")</f>
        <v/>
      </c>
      <c r="X45" s="86" t="str">
        <f ca="1">IFERROR(MATCH($I$12,OFFSET('업무중복도(데이터 입력)'!$G$3,$X44,,1000),0)+$X44,"")</f>
        <v/>
      </c>
      <c r="Y45" s="74" t="str">
        <f ca="1">IFERROR(INDEX('업무중복도(데이터 입력)'!$T$3:$T$1003,$X45),"")</f>
        <v/>
      </c>
      <c r="Z45" s="73" t="str">
        <f ca="1">IFERROR(INDEX('업무중복도(데이터 입력)'!$EB$3:$EB$1003,$X45),"")</f>
        <v/>
      </c>
      <c r="AA45" s="86" t="str">
        <f ca="1">IFERROR(MATCH($I$13,OFFSET('업무중복도(데이터 입력)'!$H$3,$AA44,,1000),0)+$AA44,"")</f>
        <v/>
      </c>
      <c r="AB45" s="12" t="str">
        <f ca="1">IFERROR(INDEX('업무중복도(데이터 입력)'!$T$3:$T$1003,$AA45),"")</f>
        <v/>
      </c>
      <c r="AC45" s="10" t="str">
        <f ca="1">IFERROR(INDEX('업무중복도(데이터 입력)'!$EC$3:$EC$1003,$AA45),"")</f>
        <v/>
      </c>
      <c r="AD45" s="86" t="str">
        <f ca="1">IFERROR(MATCH($I$16,OFFSET('업무중복도(데이터 입력)'!$K$3,$AD44,,1000),0)+$AD44,"")</f>
        <v/>
      </c>
      <c r="AE45" s="74" t="str">
        <f ca="1">IFERROR(INDEX('업무중복도(데이터 입력)'!$T$3:$T$1003,$AD45),"")</f>
        <v/>
      </c>
      <c r="AF45" s="73" t="str">
        <f ca="1">IFERROR(INDEX('업무중복도(데이터 입력)'!$EF$3:$EF$1003,$AD45),"")</f>
        <v/>
      </c>
      <c r="AG45" s="86" t="str">
        <f ca="1">IFERROR(MATCH($I$17,OFFSET('업무중복도(데이터 입력)'!$L$3,$AG44,,1000),0)+$AG44,"")</f>
        <v/>
      </c>
      <c r="AH45" s="12" t="str">
        <f ca="1">IFERROR(INDEX('업무중복도(데이터 입력)'!$T$3:$T$1003,$AG45),"")</f>
        <v/>
      </c>
      <c r="AI45" s="10" t="str">
        <f ca="1">IFERROR(INDEX('업무중복도(데이터 입력)'!$EG$3:$EG$1003,$AG45),"")</f>
        <v/>
      </c>
      <c r="AJ45" s="86" t="str">
        <f ca="1">IFERROR(MATCH($I$20,OFFSET('업무중복도(데이터 입력)'!$O$3,$AJ44,,1000),0)+$AJ44,"")</f>
        <v/>
      </c>
      <c r="AK45" s="74" t="str">
        <f ca="1">IFERROR(INDEX('업무중복도(데이터 입력)'!$T$3:$T$1003,$AJ45),"")</f>
        <v/>
      </c>
      <c r="AL45" s="73" t="str">
        <f ca="1">IFERROR(INDEX('업무중복도(데이터 입력)'!$EL$3:$EL$1003,$AJ45),"")</f>
        <v/>
      </c>
      <c r="AM45" s="86" t="str">
        <f ca="1">IFERROR(MATCH($I$21,OFFSET('업무중복도(데이터 입력)'!$P$3,$AM44,,1000),0)+$AM44,"")</f>
        <v/>
      </c>
      <c r="AN45" s="10" t="str">
        <f ca="1">IFERROR(INDEX('업무중복도(데이터 입력)'!$T$3:$T$1003,$AM45),"")</f>
        <v/>
      </c>
      <c r="AO45" s="73" t="str">
        <f ca="1">IFERROR(INDEX('업무중복도(데이터 입력)'!$EM$3:$EM$1003,$AM45),"")</f>
        <v/>
      </c>
    </row>
    <row r="46" spans="1:41">
      <c r="M46" s="74" t="str">
        <f ca="1">'개발실적(데이터 입력)'!B13</f>
        <v/>
      </c>
      <c r="N46" s="75" t="str">
        <f ca="1">'개발실적(데이터 입력)'!C13</f>
        <v/>
      </c>
      <c r="O46" s="86"/>
      <c r="P46" s="72" t="str">
        <f ca="1">'활용실적(데이터 입력)'!A15</f>
        <v/>
      </c>
      <c r="Q46" s="73" t="str">
        <f ca="1">IFERROR('활용실적(데이터 입력)'!L15,"")</f>
        <v/>
      </c>
      <c r="R46" s="5" t="str">
        <f ca="1">IFERROR(MATCH($I$8,OFFSET('업무중복도(데이터 입력)'!$C$3,$R45,,1000),0)+$R45,"")</f>
        <v/>
      </c>
      <c r="S46" s="74" t="str">
        <f ca="1">IFERROR(INDEX('업무중복도(데이터 입력)'!$T$3:$T$1003,$R46),"")</f>
        <v/>
      </c>
      <c r="T46" s="73" t="str">
        <f ca="1">IFERROR(INDEX('업무중복도(데이터 입력)'!$DX$3:$DX$1003,$R46),"")</f>
        <v/>
      </c>
      <c r="U46" s="86" t="str">
        <f ca="1">IFERROR(MATCH($I$9,OFFSET('업무중복도(데이터 입력)'!$D$3,$U45,,1000),0)+$U45,"")</f>
        <v/>
      </c>
      <c r="V46" s="12" t="str">
        <f ca="1">IFERROR(INDEX('업무중복도(데이터 입력)'!$T$3:$T$1003,$U46),"")</f>
        <v/>
      </c>
      <c r="W46" s="10" t="str">
        <f ca="1">IFERROR(INDEX('업무중복도(데이터 입력)'!$DY$3:$DY$1003,$U46),"")</f>
        <v/>
      </c>
      <c r="X46" s="86" t="str">
        <f ca="1">IFERROR(MATCH($I$12,OFFSET('업무중복도(데이터 입력)'!$G$3,$X45,,1000),0)+$X45,"")</f>
        <v/>
      </c>
      <c r="Y46" s="74" t="str">
        <f ca="1">IFERROR(INDEX('업무중복도(데이터 입력)'!$T$3:$T$1003,$X46),"")</f>
        <v/>
      </c>
      <c r="Z46" s="73" t="str">
        <f ca="1">IFERROR(INDEX('업무중복도(데이터 입력)'!$EB$3:$EB$1003,$X46),"")</f>
        <v/>
      </c>
      <c r="AA46" s="86" t="str">
        <f ca="1">IFERROR(MATCH($I$13,OFFSET('업무중복도(데이터 입력)'!$H$3,$AA45,,1000),0)+$AA45,"")</f>
        <v/>
      </c>
      <c r="AB46" s="12" t="str">
        <f ca="1">IFERROR(INDEX('업무중복도(데이터 입력)'!$T$3:$T$1003,$AA46),"")</f>
        <v/>
      </c>
      <c r="AC46" s="10" t="str">
        <f ca="1">IFERROR(INDEX('업무중복도(데이터 입력)'!$EC$3:$EC$1003,$AA46),"")</f>
        <v/>
      </c>
      <c r="AD46" s="86" t="str">
        <f ca="1">IFERROR(MATCH($I$16,OFFSET('업무중복도(데이터 입력)'!$K$3,$AD45,,1000),0)+$AD45,"")</f>
        <v/>
      </c>
      <c r="AE46" s="74" t="str">
        <f ca="1">IFERROR(INDEX('업무중복도(데이터 입력)'!$T$3:$T$1003,$AD46),"")</f>
        <v/>
      </c>
      <c r="AF46" s="73" t="str">
        <f ca="1">IFERROR(INDEX('업무중복도(데이터 입력)'!$EF$3:$EF$1003,$AD46),"")</f>
        <v/>
      </c>
      <c r="AG46" s="86" t="str">
        <f ca="1">IFERROR(MATCH($I$17,OFFSET('업무중복도(데이터 입력)'!$L$3,$AG45,,1000),0)+$AG45,"")</f>
        <v/>
      </c>
      <c r="AH46" s="12" t="str">
        <f ca="1">IFERROR(INDEX('업무중복도(데이터 입력)'!$T$3:$T$1003,$AG46),"")</f>
        <v/>
      </c>
      <c r="AI46" s="10" t="str">
        <f ca="1">IFERROR(INDEX('업무중복도(데이터 입력)'!$EG$3:$EG$1003,$AG46),"")</f>
        <v/>
      </c>
      <c r="AJ46" s="86" t="str">
        <f ca="1">IFERROR(MATCH($I$20,OFFSET('업무중복도(데이터 입력)'!$O$3,$AJ45,,1000),0)+$AJ45,"")</f>
        <v/>
      </c>
      <c r="AK46" s="74" t="str">
        <f ca="1">IFERROR(INDEX('업무중복도(데이터 입력)'!$T$3:$T$1003,$AJ46),"")</f>
        <v/>
      </c>
      <c r="AL46" s="73" t="str">
        <f ca="1">IFERROR(INDEX('업무중복도(데이터 입력)'!$EL$3:$EL$1003,$AJ46),"")</f>
        <v/>
      </c>
      <c r="AM46" s="86" t="str">
        <f ca="1">IFERROR(MATCH($I$21,OFFSET('업무중복도(데이터 입력)'!$P$3,$AM45,,1000),0)+$AM45,"")</f>
        <v/>
      </c>
      <c r="AN46" s="10" t="str">
        <f ca="1">IFERROR(INDEX('업무중복도(데이터 입력)'!$T$3:$T$1003,$AM46),"")</f>
        <v/>
      </c>
      <c r="AO46" s="73" t="str">
        <f ca="1">IFERROR(INDEX('업무중복도(데이터 입력)'!$EM$3:$EM$1003,$AM46),"")</f>
        <v/>
      </c>
    </row>
    <row r="47" spans="1:41">
      <c r="M47" s="74" t="str">
        <f ca="1">'개발실적(데이터 입력)'!B14</f>
        <v/>
      </c>
      <c r="N47" s="75" t="str">
        <f ca="1">'개발실적(데이터 입력)'!C14</f>
        <v/>
      </c>
      <c r="O47" s="86"/>
      <c r="P47" s="72" t="str">
        <f ca="1">'활용실적(데이터 입력)'!A16</f>
        <v/>
      </c>
      <c r="Q47" s="73" t="str">
        <f ca="1">IFERROR('활용실적(데이터 입력)'!L16,"")</f>
        <v/>
      </c>
      <c r="R47" s="5" t="str">
        <f ca="1">IFERROR(MATCH($I$8,OFFSET('업무중복도(데이터 입력)'!$C$3,$R46,,1000),0)+$R46,"")</f>
        <v/>
      </c>
      <c r="S47" s="74" t="str">
        <f ca="1">IFERROR(INDEX('업무중복도(데이터 입력)'!$T$3:$T$1003,$R47),"")</f>
        <v/>
      </c>
      <c r="T47" s="73" t="str">
        <f ca="1">IFERROR(INDEX('업무중복도(데이터 입력)'!$DX$3:$DX$1003,$R47),"")</f>
        <v/>
      </c>
      <c r="U47" s="86" t="str">
        <f ca="1">IFERROR(MATCH($I$9,OFFSET('업무중복도(데이터 입력)'!$D$3,$U46,,1000),0)+$U46,"")</f>
        <v/>
      </c>
      <c r="V47" s="12" t="str">
        <f ca="1">IFERROR(INDEX('업무중복도(데이터 입력)'!$T$3:$T$1003,$U47),"")</f>
        <v/>
      </c>
      <c r="W47" s="10" t="str">
        <f ca="1">IFERROR(INDEX('업무중복도(데이터 입력)'!$DY$3:$DY$1003,$U47),"")</f>
        <v/>
      </c>
      <c r="X47" s="86" t="str">
        <f ca="1">IFERROR(MATCH($I$12,OFFSET('업무중복도(데이터 입력)'!$G$3,$X46,,1000),0)+$X46,"")</f>
        <v/>
      </c>
      <c r="Y47" s="74" t="str">
        <f ca="1">IFERROR(INDEX('업무중복도(데이터 입력)'!$T$3:$T$1003,$X47),"")</f>
        <v/>
      </c>
      <c r="Z47" s="73" t="str">
        <f ca="1">IFERROR(INDEX('업무중복도(데이터 입력)'!$EB$3:$EB$1003,$X47),"")</f>
        <v/>
      </c>
      <c r="AA47" s="86" t="str">
        <f ca="1">IFERROR(MATCH($I$13,OFFSET('업무중복도(데이터 입력)'!$H$3,$AA46,,1000),0)+$AA46,"")</f>
        <v/>
      </c>
      <c r="AB47" s="12" t="str">
        <f ca="1">IFERROR(INDEX('업무중복도(데이터 입력)'!$T$3:$T$1003,$AA47),"")</f>
        <v/>
      </c>
      <c r="AC47" s="10" t="str">
        <f ca="1">IFERROR(INDEX('업무중복도(데이터 입력)'!$EC$3:$EC$1003,$AA47),"")</f>
        <v/>
      </c>
      <c r="AD47" s="86" t="str">
        <f ca="1">IFERROR(MATCH($I$16,OFFSET('업무중복도(데이터 입력)'!$K$3,$AD46,,1000),0)+$AD46,"")</f>
        <v/>
      </c>
      <c r="AE47" s="74" t="str">
        <f ca="1">IFERROR(INDEX('업무중복도(데이터 입력)'!$T$3:$T$1003,$AD47),"")</f>
        <v/>
      </c>
      <c r="AF47" s="73" t="str">
        <f ca="1">IFERROR(INDEX('업무중복도(데이터 입력)'!$EF$3:$EF$1003,$AD47),"")</f>
        <v/>
      </c>
      <c r="AG47" s="86" t="str">
        <f ca="1">IFERROR(MATCH($I$17,OFFSET('업무중복도(데이터 입력)'!$L$3,$AG46,,1000),0)+$AG46,"")</f>
        <v/>
      </c>
      <c r="AH47" s="12" t="str">
        <f ca="1">IFERROR(INDEX('업무중복도(데이터 입력)'!$T$3:$T$1003,$AG47),"")</f>
        <v/>
      </c>
      <c r="AI47" s="10" t="str">
        <f ca="1">IFERROR(INDEX('업무중복도(데이터 입력)'!$EG$3:$EG$1003,$AG47),"")</f>
        <v/>
      </c>
      <c r="AJ47" s="86" t="str">
        <f ca="1">IFERROR(MATCH($I$20,OFFSET('업무중복도(데이터 입력)'!$O$3,$AJ46,,1000),0)+$AJ46,"")</f>
        <v/>
      </c>
      <c r="AK47" s="74" t="str">
        <f ca="1">IFERROR(INDEX('업무중복도(데이터 입력)'!$T$3:$T$1003,$AJ47),"")</f>
        <v/>
      </c>
      <c r="AL47" s="73" t="str">
        <f ca="1">IFERROR(INDEX('업무중복도(데이터 입력)'!$EL$3:$EL$1003,$AJ47),"")</f>
        <v/>
      </c>
      <c r="AM47" s="86" t="str">
        <f ca="1">IFERROR(MATCH($I$21,OFFSET('업무중복도(데이터 입력)'!$P$3,$AM46,,1000),0)+$AM46,"")</f>
        <v/>
      </c>
      <c r="AN47" s="10" t="str">
        <f ca="1">IFERROR(INDEX('업무중복도(데이터 입력)'!$T$3:$T$1003,$AM47),"")</f>
        <v/>
      </c>
      <c r="AO47" s="73" t="str">
        <f ca="1">IFERROR(INDEX('업무중복도(데이터 입력)'!$EM$3:$EM$1003,$AM47),"")</f>
        <v/>
      </c>
    </row>
    <row r="48" spans="1:41">
      <c r="M48" s="74" t="str">
        <f ca="1">'개발실적(데이터 입력)'!B15</f>
        <v/>
      </c>
      <c r="N48" s="75" t="str">
        <f ca="1">'개발실적(데이터 입력)'!C15</f>
        <v/>
      </c>
      <c r="O48" s="86"/>
      <c r="P48" s="72" t="str">
        <f ca="1">'활용실적(데이터 입력)'!A17</f>
        <v/>
      </c>
      <c r="Q48" s="73" t="str">
        <f ca="1">IFERROR('활용실적(데이터 입력)'!L17,"")</f>
        <v/>
      </c>
      <c r="R48" s="5" t="str">
        <f ca="1">IFERROR(MATCH($I$8,OFFSET('업무중복도(데이터 입력)'!$C$3,$R47,,1000),0)+$R47,"")</f>
        <v/>
      </c>
      <c r="S48" s="74" t="str">
        <f ca="1">IFERROR(INDEX('업무중복도(데이터 입력)'!$T$3:$T$1003,$R48),"")</f>
        <v/>
      </c>
      <c r="T48" s="73" t="str">
        <f ca="1">IFERROR(INDEX('업무중복도(데이터 입력)'!$DX$3:$DX$1003,$R48),"")</f>
        <v/>
      </c>
      <c r="U48" s="86" t="str">
        <f ca="1">IFERROR(MATCH($I$9,OFFSET('업무중복도(데이터 입력)'!$D$3,$U47,,1000),0)+$U47,"")</f>
        <v/>
      </c>
      <c r="V48" s="12" t="str">
        <f ca="1">IFERROR(INDEX('업무중복도(데이터 입력)'!$T$3:$T$1003,$U48),"")</f>
        <v/>
      </c>
      <c r="W48" s="10" t="str">
        <f ca="1">IFERROR(INDEX('업무중복도(데이터 입력)'!$DY$3:$DY$1003,$U48),"")</f>
        <v/>
      </c>
      <c r="X48" s="86" t="str">
        <f ca="1">IFERROR(MATCH($I$12,OFFSET('업무중복도(데이터 입력)'!$G$3,$X47,,1000),0)+$X47,"")</f>
        <v/>
      </c>
      <c r="Y48" s="74" t="str">
        <f ca="1">IFERROR(INDEX('업무중복도(데이터 입력)'!$T$3:$T$1003,$X48),"")</f>
        <v/>
      </c>
      <c r="Z48" s="73" t="str">
        <f ca="1">IFERROR(INDEX('업무중복도(데이터 입력)'!$EB$3:$EB$1003,$X48),"")</f>
        <v/>
      </c>
      <c r="AA48" s="86" t="str">
        <f ca="1">IFERROR(MATCH($I$13,OFFSET('업무중복도(데이터 입력)'!$H$3,$AA47,,1000),0)+$AA47,"")</f>
        <v/>
      </c>
      <c r="AB48" s="12" t="str">
        <f ca="1">IFERROR(INDEX('업무중복도(데이터 입력)'!$T$3:$T$1003,$AA48),"")</f>
        <v/>
      </c>
      <c r="AC48" s="10" t="str">
        <f ca="1">IFERROR(INDEX('업무중복도(데이터 입력)'!$EC$3:$EC$1003,$AA48),"")</f>
        <v/>
      </c>
      <c r="AD48" s="86" t="str">
        <f ca="1">IFERROR(MATCH($I$16,OFFSET('업무중복도(데이터 입력)'!$K$3,$AD47,,1000),0)+$AD47,"")</f>
        <v/>
      </c>
      <c r="AE48" s="74" t="str">
        <f ca="1">IFERROR(INDEX('업무중복도(데이터 입력)'!$T$3:$T$1003,$AD48),"")</f>
        <v/>
      </c>
      <c r="AF48" s="73" t="str">
        <f ca="1">IFERROR(INDEX('업무중복도(데이터 입력)'!$EF$3:$EF$1003,$AD48),"")</f>
        <v/>
      </c>
      <c r="AG48" s="86" t="str">
        <f ca="1">IFERROR(MATCH($I$17,OFFSET('업무중복도(데이터 입력)'!$L$3,$AG47,,1000),0)+$AG47,"")</f>
        <v/>
      </c>
      <c r="AH48" s="12" t="str">
        <f ca="1">IFERROR(INDEX('업무중복도(데이터 입력)'!$T$3:$T$1003,$AG48),"")</f>
        <v/>
      </c>
      <c r="AI48" s="10" t="str">
        <f ca="1">IFERROR(INDEX('업무중복도(데이터 입력)'!$EG$3:$EG$1003,$AG48),"")</f>
        <v/>
      </c>
      <c r="AJ48" s="86" t="str">
        <f ca="1">IFERROR(MATCH($I$20,OFFSET('업무중복도(데이터 입력)'!$O$3,$AJ47,,1000),0)+$AJ47,"")</f>
        <v/>
      </c>
      <c r="AK48" s="74" t="str">
        <f ca="1">IFERROR(INDEX('업무중복도(데이터 입력)'!$T$3:$T$1003,$AJ48),"")</f>
        <v/>
      </c>
      <c r="AL48" s="73" t="str">
        <f ca="1">IFERROR(INDEX('업무중복도(데이터 입력)'!$EL$3:$EL$1003,$AJ48),"")</f>
        <v/>
      </c>
      <c r="AM48" s="86" t="str">
        <f ca="1">IFERROR(MATCH($I$21,OFFSET('업무중복도(데이터 입력)'!$P$3,$AM47,,1000),0)+$AM47,"")</f>
        <v/>
      </c>
      <c r="AN48" s="10" t="str">
        <f ca="1">IFERROR(INDEX('업무중복도(데이터 입력)'!$T$3:$T$1003,$AM48),"")</f>
        <v/>
      </c>
      <c r="AO48" s="73" t="str">
        <f ca="1">IFERROR(INDEX('업무중복도(데이터 입력)'!$EM$3:$EM$1003,$AM48),"")</f>
        <v/>
      </c>
    </row>
    <row r="49" spans="3:41">
      <c r="M49" s="74" t="str">
        <f ca="1">'개발실적(데이터 입력)'!B16</f>
        <v/>
      </c>
      <c r="N49" s="75" t="str">
        <f ca="1">'개발실적(데이터 입력)'!C16</f>
        <v/>
      </c>
      <c r="O49" s="86"/>
      <c r="P49" s="72" t="str">
        <f ca="1">'활용실적(데이터 입력)'!A18</f>
        <v/>
      </c>
      <c r="Q49" s="73" t="str">
        <f ca="1">IFERROR('활용실적(데이터 입력)'!L18,"")</f>
        <v/>
      </c>
      <c r="R49" s="5" t="str">
        <f ca="1">IFERROR(MATCH($I$8,OFFSET('업무중복도(데이터 입력)'!$C$3,$R48,,1000),0)+$R48,"")</f>
        <v/>
      </c>
      <c r="S49" s="74" t="str">
        <f ca="1">IFERROR(INDEX('업무중복도(데이터 입력)'!$T$3:$T$1003,$R49),"")</f>
        <v/>
      </c>
      <c r="T49" s="73" t="str">
        <f ca="1">IFERROR(INDEX('업무중복도(데이터 입력)'!$DX$3:$DX$1003,$R49),"")</f>
        <v/>
      </c>
      <c r="U49" s="86" t="str">
        <f ca="1">IFERROR(MATCH($I$9,OFFSET('업무중복도(데이터 입력)'!$D$3,$U48,,1000),0)+$U48,"")</f>
        <v/>
      </c>
      <c r="V49" s="12" t="str">
        <f ca="1">IFERROR(INDEX('업무중복도(데이터 입력)'!$T$3:$T$1003,$U49),"")</f>
        <v/>
      </c>
      <c r="W49" s="10" t="str">
        <f ca="1">IFERROR(INDEX('업무중복도(데이터 입력)'!$DY$3:$DY$1003,$U49),"")</f>
        <v/>
      </c>
      <c r="X49" s="86" t="str">
        <f ca="1">IFERROR(MATCH($I$12,OFFSET('업무중복도(데이터 입력)'!$G$3,$X48,,1000),0)+$X48,"")</f>
        <v/>
      </c>
      <c r="Y49" s="74" t="str">
        <f ca="1">IFERROR(INDEX('업무중복도(데이터 입력)'!$T$3:$T$1003,$X49),"")</f>
        <v/>
      </c>
      <c r="Z49" s="73" t="str">
        <f ca="1">IFERROR(INDEX('업무중복도(데이터 입력)'!$EB$3:$EB$1003,$X49),"")</f>
        <v/>
      </c>
      <c r="AA49" s="86" t="str">
        <f ca="1">IFERROR(MATCH($I$13,OFFSET('업무중복도(데이터 입력)'!$H$3,$AA48,,1000),0)+$AA48,"")</f>
        <v/>
      </c>
      <c r="AB49" s="12" t="str">
        <f ca="1">IFERROR(INDEX('업무중복도(데이터 입력)'!$T$3:$T$1003,$AA49),"")</f>
        <v/>
      </c>
      <c r="AC49" s="10" t="str">
        <f ca="1">IFERROR(INDEX('업무중복도(데이터 입력)'!$EC$3:$EC$1003,$AA49),"")</f>
        <v/>
      </c>
      <c r="AD49" s="86" t="str">
        <f ca="1">IFERROR(MATCH($I$16,OFFSET('업무중복도(데이터 입력)'!$K$3,$AD48,,1000),0)+$AD48,"")</f>
        <v/>
      </c>
      <c r="AE49" s="74" t="str">
        <f ca="1">IFERROR(INDEX('업무중복도(데이터 입력)'!$T$3:$T$1003,$AD49),"")</f>
        <v/>
      </c>
      <c r="AF49" s="73" t="str">
        <f ca="1">IFERROR(INDEX('업무중복도(데이터 입력)'!$EF$3:$EF$1003,$AD49),"")</f>
        <v/>
      </c>
      <c r="AG49" s="86" t="str">
        <f ca="1">IFERROR(MATCH($I$17,OFFSET('업무중복도(데이터 입력)'!$L$3,$AG48,,1000),0)+$AG48,"")</f>
        <v/>
      </c>
      <c r="AH49" s="12" t="str">
        <f ca="1">IFERROR(INDEX('업무중복도(데이터 입력)'!$T$3:$T$1003,$AG49),"")</f>
        <v/>
      </c>
      <c r="AI49" s="10" t="str">
        <f ca="1">IFERROR(INDEX('업무중복도(데이터 입력)'!$EG$3:$EG$1003,$AG49),"")</f>
        <v/>
      </c>
      <c r="AJ49" s="86" t="str">
        <f ca="1">IFERROR(MATCH($I$20,OFFSET('업무중복도(데이터 입력)'!$O$3,$AJ48,,1000),0)+$AJ48,"")</f>
        <v/>
      </c>
      <c r="AK49" s="74" t="str">
        <f ca="1">IFERROR(INDEX('업무중복도(데이터 입력)'!$T$3:$T$1003,$AJ49),"")</f>
        <v/>
      </c>
      <c r="AL49" s="73" t="str">
        <f ca="1">IFERROR(INDEX('업무중복도(데이터 입력)'!$EL$3:$EL$1003,$AJ49),"")</f>
        <v/>
      </c>
      <c r="AM49" s="86" t="str">
        <f ca="1">IFERROR(MATCH($I$21,OFFSET('업무중복도(데이터 입력)'!$P$3,$AM48,,1000),0)+$AM48,"")</f>
        <v/>
      </c>
      <c r="AN49" s="10" t="str">
        <f ca="1">IFERROR(INDEX('업무중복도(데이터 입력)'!$T$3:$T$1003,$AM49),"")</f>
        <v/>
      </c>
      <c r="AO49" s="73" t="str">
        <f ca="1">IFERROR(INDEX('업무중복도(데이터 입력)'!$EM$3:$EM$1003,$AM49),"")</f>
        <v/>
      </c>
    </row>
    <row r="50" spans="3:41">
      <c r="M50" s="74" t="str">
        <f ca="1">'개발실적(데이터 입력)'!B17</f>
        <v/>
      </c>
      <c r="N50" s="75" t="str">
        <f ca="1">'개발실적(데이터 입력)'!C17</f>
        <v/>
      </c>
      <c r="P50" s="72" t="str">
        <f ca="1">'활용실적(데이터 입력)'!A19</f>
        <v/>
      </c>
      <c r="Q50" s="73" t="str">
        <f ca="1">IFERROR('활용실적(데이터 입력)'!L19,"")</f>
        <v/>
      </c>
      <c r="R50" s="5" t="str">
        <f ca="1">IFERROR(MATCH($I$8,OFFSET('업무중복도(데이터 입력)'!$C$3,$R49,,1000),0)+$R49,"")</f>
        <v/>
      </c>
      <c r="S50" s="74" t="str">
        <f ca="1">IFERROR(INDEX('업무중복도(데이터 입력)'!$T$3:$T$1003,$R50),"")</f>
        <v/>
      </c>
      <c r="T50" s="73" t="str">
        <f ca="1">IFERROR(INDEX('업무중복도(데이터 입력)'!$DX$3:$DX$1003,$R50),"")</f>
        <v/>
      </c>
      <c r="U50" s="86" t="str">
        <f ca="1">IFERROR(MATCH($I$9,OFFSET('업무중복도(데이터 입력)'!$D$3,$U49,,1000),0)+$U49,"")</f>
        <v/>
      </c>
      <c r="V50" s="12" t="str">
        <f ca="1">IFERROR(INDEX('업무중복도(데이터 입력)'!$T$3:$T$1003,$U50),"")</f>
        <v/>
      </c>
      <c r="W50" s="10" t="str">
        <f ca="1">IFERROR(INDEX('업무중복도(데이터 입력)'!$DY$3:$DY$1003,$U50),"")</f>
        <v/>
      </c>
      <c r="X50" s="86" t="str">
        <f ca="1">IFERROR(MATCH($I$12,OFFSET('업무중복도(데이터 입력)'!$G$3,$X49,,1000),0)+$X49,"")</f>
        <v/>
      </c>
      <c r="Y50" s="74" t="str">
        <f ca="1">IFERROR(INDEX('업무중복도(데이터 입력)'!$T$3:$T$1003,$X50),"")</f>
        <v/>
      </c>
      <c r="Z50" s="73" t="str">
        <f ca="1">IFERROR(INDEX('업무중복도(데이터 입력)'!$EB$3:$EB$1003,$X50),"")</f>
        <v/>
      </c>
      <c r="AA50" s="86" t="str">
        <f ca="1">IFERROR(MATCH($I$13,OFFSET('업무중복도(데이터 입력)'!$H$3,$AA49,,1000),0)+$AA49,"")</f>
        <v/>
      </c>
      <c r="AB50" s="12" t="str">
        <f ca="1">IFERROR(INDEX('업무중복도(데이터 입력)'!$T$3:$T$1003,$AA50),"")</f>
        <v/>
      </c>
      <c r="AC50" s="10" t="str">
        <f ca="1">IFERROR(INDEX('업무중복도(데이터 입력)'!$EC$3:$EC$1003,$AA50),"")</f>
        <v/>
      </c>
      <c r="AD50" s="86" t="str">
        <f ca="1">IFERROR(MATCH($I$16,OFFSET('업무중복도(데이터 입력)'!$K$3,$AD49,,1000),0)+$AD49,"")</f>
        <v/>
      </c>
      <c r="AE50" s="74" t="str">
        <f ca="1">IFERROR(INDEX('업무중복도(데이터 입력)'!$T$3:$T$1003,$AD50),"")</f>
        <v/>
      </c>
      <c r="AF50" s="73" t="str">
        <f ca="1">IFERROR(INDEX('업무중복도(데이터 입력)'!$EF$3:$EF$1003,$AD50),"")</f>
        <v/>
      </c>
      <c r="AG50" s="86" t="str">
        <f ca="1">IFERROR(MATCH($I$17,OFFSET('업무중복도(데이터 입력)'!$L$3,$AG49,,1000),0)+$AG49,"")</f>
        <v/>
      </c>
      <c r="AH50" s="12" t="str">
        <f ca="1">IFERROR(INDEX('업무중복도(데이터 입력)'!$T$3:$T$1003,$AG50),"")</f>
        <v/>
      </c>
      <c r="AI50" s="10" t="str">
        <f ca="1">IFERROR(INDEX('업무중복도(데이터 입력)'!$EG$3:$EG$1003,$AG50),"")</f>
        <v/>
      </c>
      <c r="AJ50" s="86" t="str">
        <f ca="1">IFERROR(MATCH($I$20,OFFSET('업무중복도(데이터 입력)'!$O$3,$AJ49,,1000),0)+$AJ49,"")</f>
        <v/>
      </c>
      <c r="AK50" s="74" t="str">
        <f ca="1">IFERROR(INDEX('업무중복도(데이터 입력)'!$T$3:$T$1003,$AJ50),"")</f>
        <v/>
      </c>
      <c r="AL50" s="73" t="str">
        <f ca="1">IFERROR(INDEX('업무중복도(데이터 입력)'!$EL$3:$EL$1003,$AJ50),"")</f>
        <v/>
      </c>
      <c r="AM50" s="86" t="str">
        <f ca="1">IFERROR(MATCH($I$21,OFFSET('업무중복도(데이터 입력)'!$P$3,$AM49,,1000),0)+$AM49,"")</f>
        <v/>
      </c>
      <c r="AN50" s="10" t="str">
        <f ca="1">IFERROR(INDEX('업무중복도(데이터 입력)'!$T$3:$T$1003,$AM50),"")</f>
        <v/>
      </c>
      <c r="AO50" s="73" t="str">
        <f ca="1">IFERROR(INDEX('업무중복도(데이터 입력)'!$EM$3:$EM$1003,$AM50),"")</f>
        <v/>
      </c>
    </row>
    <row r="51" spans="3:41">
      <c r="M51" s="74" t="str">
        <f ca="1">'개발실적(데이터 입력)'!B18</f>
        <v/>
      </c>
      <c r="N51" s="75" t="str">
        <f ca="1">'개발실적(데이터 입력)'!C18</f>
        <v/>
      </c>
      <c r="P51" s="72" t="str">
        <f ca="1">'활용실적(데이터 입력)'!A20</f>
        <v/>
      </c>
      <c r="Q51" s="73" t="str">
        <f ca="1">IFERROR('활용실적(데이터 입력)'!L20,"")</f>
        <v/>
      </c>
      <c r="R51" s="5" t="str">
        <f ca="1">IFERROR(MATCH($I$8,OFFSET('업무중복도(데이터 입력)'!$C$3,$R50,,1000),0)+$R50,"")</f>
        <v/>
      </c>
      <c r="S51" s="74" t="str">
        <f ca="1">IFERROR(INDEX('업무중복도(데이터 입력)'!$T$3:$T$1003,$R51),"")</f>
        <v/>
      </c>
      <c r="T51" s="73" t="str">
        <f ca="1">IFERROR(INDEX('업무중복도(데이터 입력)'!$DX$3:$DX$1003,$R51),"")</f>
        <v/>
      </c>
      <c r="U51" s="86" t="str">
        <f ca="1">IFERROR(MATCH($I$9,OFFSET('업무중복도(데이터 입력)'!$D$3,$U50,,1000),0)+$U50,"")</f>
        <v/>
      </c>
      <c r="V51" s="12" t="str">
        <f ca="1">IFERROR(INDEX('업무중복도(데이터 입력)'!$T$3:$T$1003,$U51),"")</f>
        <v/>
      </c>
      <c r="W51" s="10" t="str">
        <f ca="1">IFERROR(INDEX('업무중복도(데이터 입력)'!$DY$3:$DY$1003,$U51),"")</f>
        <v/>
      </c>
      <c r="X51" s="86" t="str">
        <f ca="1">IFERROR(MATCH($I$12,OFFSET('업무중복도(데이터 입력)'!$G$3,$X50,,1000),0)+$X50,"")</f>
        <v/>
      </c>
      <c r="Y51" s="74" t="str">
        <f ca="1">IFERROR(INDEX('업무중복도(데이터 입력)'!$T$3:$T$1003,$X51),"")</f>
        <v/>
      </c>
      <c r="Z51" s="73" t="str">
        <f ca="1">IFERROR(INDEX('업무중복도(데이터 입력)'!$EB$3:$EB$1003,$X51),"")</f>
        <v/>
      </c>
      <c r="AA51" s="86" t="str">
        <f ca="1">IFERROR(MATCH($I$13,OFFSET('업무중복도(데이터 입력)'!$H$3,$AA50,,1000),0)+$AA50,"")</f>
        <v/>
      </c>
      <c r="AB51" s="12" t="str">
        <f ca="1">IFERROR(INDEX('업무중복도(데이터 입력)'!$T$3:$T$1003,$AA51),"")</f>
        <v/>
      </c>
      <c r="AC51" s="10" t="str">
        <f ca="1">IFERROR(INDEX('업무중복도(데이터 입력)'!$EC$3:$EC$1003,$AA51),"")</f>
        <v/>
      </c>
      <c r="AD51" s="86" t="str">
        <f ca="1">IFERROR(MATCH($I$16,OFFSET('업무중복도(데이터 입력)'!$K$3,$AD50,,1000),0)+$AD50,"")</f>
        <v/>
      </c>
      <c r="AE51" s="74" t="str">
        <f ca="1">IFERROR(INDEX('업무중복도(데이터 입력)'!$T$3:$T$1003,$AD51),"")</f>
        <v/>
      </c>
      <c r="AF51" s="73" t="str">
        <f ca="1">IFERROR(INDEX('업무중복도(데이터 입력)'!$EF$3:$EF$1003,$AD51),"")</f>
        <v/>
      </c>
      <c r="AG51" s="86" t="str">
        <f ca="1">IFERROR(MATCH($I$17,OFFSET('업무중복도(데이터 입력)'!$L$3,$AG50,,1000),0)+$AG50,"")</f>
        <v/>
      </c>
      <c r="AH51" s="12" t="str">
        <f ca="1">IFERROR(INDEX('업무중복도(데이터 입력)'!$T$3:$T$1003,$AG51),"")</f>
        <v/>
      </c>
      <c r="AI51" s="10" t="str">
        <f ca="1">IFERROR(INDEX('업무중복도(데이터 입력)'!$EG$3:$EG$1003,$AG51),"")</f>
        <v/>
      </c>
      <c r="AJ51" s="86" t="str">
        <f ca="1">IFERROR(MATCH($I$20,OFFSET('업무중복도(데이터 입력)'!$O$3,$AJ50,,1000),0)+$AJ50,"")</f>
        <v/>
      </c>
      <c r="AK51" s="74" t="str">
        <f ca="1">IFERROR(INDEX('업무중복도(데이터 입력)'!$T$3:$T$1003,$AJ51),"")</f>
        <v/>
      </c>
      <c r="AL51" s="73" t="str">
        <f ca="1">IFERROR(INDEX('업무중복도(데이터 입력)'!$EL$3:$EL$1003,$AJ51),"")</f>
        <v/>
      </c>
      <c r="AM51" s="86" t="str">
        <f ca="1">IFERROR(MATCH($I$21,OFFSET('업무중복도(데이터 입력)'!$P$3,$AM50,,1000),0)+$AM50,"")</f>
        <v/>
      </c>
      <c r="AN51" s="10" t="str">
        <f ca="1">IFERROR(INDEX('업무중복도(데이터 입력)'!$T$3:$T$1003,$AM51),"")</f>
        <v/>
      </c>
      <c r="AO51" s="73" t="str">
        <f ca="1">IFERROR(INDEX('업무중복도(데이터 입력)'!$EM$3:$EM$1003,$AM51),"")</f>
        <v/>
      </c>
    </row>
    <row r="52" spans="3:41">
      <c r="M52" s="74" t="str">
        <f ca="1">'개발실적(데이터 입력)'!B19</f>
        <v/>
      </c>
      <c r="N52" s="75" t="str">
        <f ca="1">'개발실적(데이터 입력)'!C19</f>
        <v/>
      </c>
      <c r="P52" s="72" t="str">
        <f ca="1">'활용실적(데이터 입력)'!A21</f>
        <v/>
      </c>
      <c r="Q52" s="73" t="str">
        <f ca="1">IFERROR('활용실적(데이터 입력)'!L21,"")</f>
        <v/>
      </c>
      <c r="R52" s="5" t="str">
        <f ca="1">IFERROR(MATCH($I$8,OFFSET('업무중복도(데이터 입력)'!$C$3,$R51,,1000),0)+$R51,"")</f>
        <v/>
      </c>
      <c r="S52" s="74" t="str">
        <f ca="1">IFERROR(INDEX('업무중복도(데이터 입력)'!$T$3:$T$1003,$R52),"")</f>
        <v/>
      </c>
      <c r="T52" s="73" t="str">
        <f ca="1">IFERROR(INDEX('업무중복도(데이터 입력)'!$DX$3:$DX$1003,$R52),"")</f>
        <v/>
      </c>
      <c r="U52" s="86" t="str">
        <f ca="1">IFERROR(MATCH($I$9,OFFSET('업무중복도(데이터 입력)'!$D$3,$U51,,1000),0)+$U51,"")</f>
        <v/>
      </c>
      <c r="V52" s="12" t="str">
        <f ca="1">IFERROR(INDEX('업무중복도(데이터 입력)'!$T$3:$T$1003,$U52),"")</f>
        <v/>
      </c>
      <c r="W52" s="10" t="str">
        <f ca="1">IFERROR(INDEX('업무중복도(데이터 입력)'!$DY$3:$DY$1003,$U52),"")</f>
        <v/>
      </c>
      <c r="X52" s="86" t="str">
        <f ca="1">IFERROR(MATCH($I$12,OFFSET('업무중복도(데이터 입력)'!$G$3,$X51,,1000),0)+$X51,"")</f>
        <v/>
      </c>
      <c r="Y52" s="74" t="str">
        <f ca="1">IFERROR(INDEX('업무중복도(데이터 입력)'!$T$3:$T$1003,$X52),"")</f>
        <v/>
      </c>
      <c r="Z52" s="73" t="str">
        <f ca="1">IFERROR(INDEX('업무중복도(데이터 입력)'!$EB$3:$EB$1003,$X52),"")</f>
        <v/>
      </c>
      <c r="AA52" s="86" t="str">
        <f ca="1">IFERROR(MATCH($I$13,OFFSET('업무중복도(데이터 입력)'!$H$3,$AA51,,1000),0)+$AA51,"")</f>
        <v/>
      </c>
      <c r="AB52" s="12" t="str">
        <f ca="1">IFERROR(INDEX('업무중복도(데이터 입력)'!$T$3:$T$1003,$AA52),"")</f>
        <v/>
      </c>
      <c r="AC52" s="10" t="str">
        <f ca="1">IFERROR(INDEX('업무중복도(데이터 입력)'!$EC$3:$EC$1003,$AA52),"")</f>
        <v/>
      </c>
      <c r="AD52" s="86" t="str">
        <f ca="1">IFERROR(MATCH($I$16,OFFSET('업무중복도(데이터 입력)'!$K$3,$AD51,,1000),0)+$AD51,"")</f>
        <v/>
      </c>
      <c r="AE52" s="74" t="str">
        <f ca="1">IFERROR(INDEX('업무중복도(데이터 입력)'!$T$3:$T$1003,$AD52),"")</f>
        <v/>
      </c>
      <c r="AF52" s="73" t="str">
        <f ca="1">IFERROR(INDEX('업무중복도(데이터 입력)'!$EF$3:$EF$1003,$AD52),"")</f>
        <v/>
      </c>
      <c r="AG52" s="86" t="str">
        <f ca="1">IFERROR(MATCH($I$17,OFFSET('업무중복도(데이터 입력)'!$L$3,$AG51,,1000),0)+$AG51,"")</f>
        <v/>
      </c>
      <c r="AH52" s="12" t="str">
        <f ca="1">IFERROR(INDEX('업무중복도(데이터 입력)'!$T$3:$T$1003,$AG52),"")</f>
        <v/>
      </c>
      <c r="AI52" s="10" t="str">
        <f ca="1">IFERROR(INDEX('업무중복도(데이터 입력)'!$EG$3:$EG$1003,$AG52),"")</f>
        <v/>
      </c>
      <c r="AJ52" s="86" t="str">
        <f ca="1">IFERROR(MATCH($I$20,OFFSET('업무중복도(데이터 입력)'!$O$3,$AJ51,,1000),0)+$AJ51,"")</f>
        <v/>
      </c>
      <c r="AK52" s="74" t="str">
        <f ca="1">IFERROR(INDEX('업무중복도(데이터 입력)'!$T$3:$T$1003,$AJ52),"")</f>
        <v/>
      </c>
      <c r="AL52" s="73" t="str">
        <f ca="1">IFERROR(INDEX('업무중복도(데이터 입력)'!$EL$3:$EL$1003,$AJ52),"")</f>
        <v/>
      </c>
      <c r="AM52" s="86" t="str">
        <f ca="1">IFERROR(MATCH($I$21,OFFSET('업무중복도(데이터 입력)'!$P$3,$AM51,,1000),0)+$AM51,"")</f>
        <v/>
      </c>
      <c r="AN52" s="10" t="str">
        <f ca="1">IFERROR(INDEX('업무중복도(데이터 입력)'!$T$3:$T$1003,$AM52),"")</f>
        <v/>
      </c>
      <c r="AO52" s="73" t="str">
        <f ca="1">IFERROR(INDEX('업무중복도(데이터 입력)'!$EM$3:$EM$1003,$AM52),"")</f>
        <v/>
      </c>
    </row>
    <row r="53" spans="3:41">
      <c r="M53" s="74" t="str">
        <f ca="1">'개발실적(데이터 입력)'!B20</f>
        <v/>
      </c>
      <c r="N53" s="75" t="str">
        <f ca="1">'개발실적(데이터 입력)'!C20</f>
        <v/>
      </c>
      <c r="P53" s="72" t="str">
        <f ca="1">'활용실적(데이터 입력)'!A22</f>
        <v/>
      </c>
      <c r="Q53" s="73" t="str">
        <f ca="1">IFERROR('활용실적(데이터 입력)'!L22,"")</f>
        <v/>
      </c>
      <c r="R53" s="5" t="str">
        <f ca="1">IFERROR(MATCH($I$8,OFFSET('업무중복도(데이터 입력)'!$C$3,$R52,,1000),0)+$R52,"")</f>
        <v/>
      </c>
      <c r="S53" s="74" t="str">
        <f ca="1">IFERROR(INDEX('업무중복도(데이터 입력)'!$T$3:$T$1003,$R53),"")</f>
        <v/>
      </c>
      <c r="T53" s="73" t="str">
        <f ca="1">IFERROR(INDEX('업무중복도(데이터 입력)'!$DX$3:$DX$1003,$R53),"")</f>
        <v/>
      </c>
      <c r="U53" s="86" t="str">
        <f ca="1">IFERROR(MATCH($I$9,OFFSET('업무중복도(데이터 입력)'!$D$3,$U52,,1000),0)+$U52,"")</f>
        <v/>
      </c>
      <c r="V53" s="12" t="str">
        <f ca="1">IFERROR(INDEX('업무중복도(데이터 입력)'!$T$3:$T$1003,$U53),"")</f>
        <v/>
      </c>
      <c r="W53" s="10" t="str">
        <f ca="1">IFERROR(INDEX('업무중복도(데이터 입력)'!$DY$3:$DY$1003,$U53),"")</f>
        <v/>
      </c>
      <c r="X53" s="86" t="str">
        <f ca="1">IFERROR(MATCH($I$12,OFFSET('업무중복도(데이터 입력)'!$G$3,$X52,,1000),0)+$X52,"")</f>
        <v/>
      </c>
      <c r="Y53" s="74" t="str">
        <f ca="1">IFERROR(INDEX('업무중복도(데이터 입력)'!$T$3:$T$1003,$X53),"")</f>
        <v/>
      </c>
      <c r="Z53" s="73" t="str">
        <f ca="1">IFERROR(INDEX('업무중복도(데이터 입력)'!$EB$3:$EB$1003,$X53),"")</f>
        <v/>
      </c>
      <c r="AA53" s="86" t="str">
        <f ca="1">IFERROR(MATCH($I$13,OFFSET('업무중복도(데이터 입력)'!$H$3,$AA52,,1000),0)+$AA52,"")</f>
        <v/>
      </c>
      <c r="AB53" s="12" t="str">
        <f ca="1">IFERROR(INDEX('업무중복도(데이터 입력)'!$T$3:$T$1003,$AA53),"")</f>
        <v/>
      </c>
      <c r="AC53" s="10" t="str">
        <f ca="1">IFERROR(INDEX('업무중복도(데이터 입력)'!$EC$3:$EC$1003,$AA53),"")</f>
        <v/>
      </c>
      <c r="AD53" s="86" t="str">
        <f ca="1">IFERROR(MATCH($I$16,OFFSET('업무중복도(데이터 입력)'!$K$3,$AD52,,1000),0)+$AD52,"")</f>
        <v/>
      </c>
      <c r="AE53" s="74" t="str">
        <f ca="1">IFERROR(INDEX('업무중복도(데이터 입력)'!$T$3:$T$1003,$AD53),"")</f>
        <v/>
      </c>
      <c r="AF53" s="73" t="str">
        <f ca="1">IFERROR(INDEX('업무중복도(데이터 입력)'!$EF$3:$EF$1003,$AD53),"")</f>
        <v/>
      </c>
      <c r="AG53" s="86" t="str">
        <f ca="1">IFERROR(MATCH($I$17,OFFSET('업무중복도(데이터 입력)'!$L$3,$AG52,,1000),0)+$AG52,"")</f>
        <v/>
      </c>
      <c r="AH53" s="12" t="str">
        <f ca="1">IFERROR(INDEX('업무중복도(데이터 입력)'!$T$3:$T$1003,$AG53),"")</f>
        <v/>
      </c>
      <c r="AI53" s="10" t="str">
        <f ca="1">IFERROR(INDEX('업무중복도(데이터 입력)'!$EG$3:$EG$1003,$AG53),"")</f>
        <v/>
      </c>
      <c r="AJ53" s="86" t="str">
        <f ca="1">IFERROR(MATCH($I$20,OFFSET('업무중복도(데이터 입력)'!$O$3,$AJ52,,1000),0)+$AJ52,"")</f>
        <v/>
      </c>
      <c r="AK53" s="74" t="str">
        <f ca="1">IFERROR(INDEX('업무중복도(데이터 입력)'!$T$3:$T$1003,$AJ53),"")</f>
        <v/>
      </c>
      <c r="AL53" s="73" t="str">
        <f ca="1">IFERROR(INDEX('업무중복도(데이터 입력)'!$EL$3:$EL$1003,$AJ53),"")</f>
        <v/>
      </c>
      <c r="AM53" s="86" t="str">
        <f ca="1">IFERROR(MATCH($I$21,OFFSET('업무중복도(데이터 입력)'!$P$3,$AM52,,1000),0)+$AM52,"")</f>
        <v/>
      </c>
      <c r="AN53" s="10" t="str">
        <f ca="1">IFERROR(INDEX('업무중복도(데이터 입력)'!$T$3:$T$1003,$AM53),"")</f>
        <v/>
      </c>
      <c r="AO53" s="73" t="str">
        <f ca="1">IFERROR(INDEX('업무중복도(데이터 입력)'!$EM$3:$EM$1003,$AM53),"")</f>
        <v/>
      </c>
    </row>
    <row r="54" spans="3:41">
      <c r="M54" s="74" t="str">
        <f ca="1">'개발실적(데이터 입력)'!B21</f>
        <v/>
      </c>
      <c r="N54" s="75" t="str">
        <f ca="1">'개발실적(데이터 입력)'!C21</f>
        <v/>
      </c>
      <c r="P54" s="72" t="str">
        <f ca="1">'활용실적(데이터 입력)'!A23</f>
        <v/>
      </c>
      <c r="Q54" s="73" t="str">
        <f ca="1">IFERROR('활용실적(데이터 입력)'!L23,"")</f>
        <v/>
      </c>
      <c r="R54" s="5" t="str">
        <f ca="1">IFERROR(MATCH($I$8,OFFSET('업무중복도(데이터 입력)'!$C$3,$R53,,1000),0)+$R53,"")</f>
        <v/>
      </c>
      <c r="S54" s="74" t="str">
        <f ca="1">IFERROR(INDEX('업무중복도(데이터 입력)'!$T$3:$T$1003,$R54),"")</f>
        <v/>
      </c>
      <c r="T54" s="73" t="str">
        <f ca="1">IFERROR(INDEX('업무중복도(데이터 입력)'!$DX$3:$DX$1003,$R54),"")</f>
        <v/>
      </c>
      <c r="U54" s="86" t="str">
        <f ca="1">IFERROR(MATCH($I$9,OFFSET('업무중복도(데이터 입력)'!$D$3,$U53,,1000),0)+$U53,"")</f>
        <v/>
      </c>
      <c r="V54" s="12" t="str">
        <f ca="1">IFERROR(INDEX('업무중복도(데이터 입력)'!$T$3:$T$1003,$U54),"")</f>
        <v/>
      </c>
      <c r="W54" s="10" t="str">
        <f ca="1">IFERROR(INDEX('업무중복도(데이터 입력)'!$DY$3:$DY$1003,$U54),"")</f>
        <v/>
      </c>
      <c r="X54" s="86" t="str">
        <f ca="1">IFERROR(MATCH($I$12,OFFSET('업무중복도(데이터 입력)'!$G$3,$X53,,1000),0)+$X53,"")</f>
        <v/>
      </c>
      <c r="Y54" s="74" t="str">
        <f ca="1">IFERROR(INDEX('업무중복도(데이터 입력)'!$T$3:$T$1003,$X54),"")</f>
        <v/>
      </c>
      <c r="Z54" s="73" t="str">
        <f ca="1">IFERROR(INDEX('업무중복도(데이터 입력)'!$EB$3:$EB$1003,$X54),"")</f>
        <v/>
      </c>
      <c r="AA54" s="86" t="str">
        <f ca="1">IFERROR(MATCH($I$13,OFFSET('업무중복도(데이터 입력)'!$H$3,$AA53,,1000),0)+$AA53,"")</f>
        <v/>
      </c>
      <c r="AB54" s="12" t="str">
        <f ca="1">IFERROR(INDEX('업무중복도(데이터 입력)'!$T$3:$T$1003,$AA54),"")</f>
        <v/>
      </c>
      <c r="AC54" s="10" t="str">
        <f ca="1">IFERROR(INDEX('업무중복도(데이터 입력)'!$EC$3:$EC$1003,$AA54),"")</f>
        <v/>
      </c>
      <c r="AD54" s="86" t="str">
        <f ca="1">IFERROR(MATCH($I$16,OFFSET('업무중복도(데이터 입력)'!$K$3,$AD53,,1000),0)+$AD53,"")</f>
        <v/>
      </c>
      <c r="AE54" s="74" t="str">
        <f ca="1">IFERROR(INDEX('업무중복도(데이터 입력)'!$T$3:$T$1003,$AD54),"")</f>
        <v/>
      </c>
      <c r="AF54" s="73" t="str">
        <f ca="1">IFERROR(INDEX('업무중복도(데이터 입력)'!$EF$3:$EF$1003,$AD54),"")</f>
        <v/>
      </c>
      <c r="AG54" s="86" t="str">
        <f ca="1">IFERROR(MATCH($I$17,OFFSET('업무중복도(데이터 입력)'!$L$3,$AG53,,1000),0)+$AG53,"")</f>
        <v/>
      </c>
      <c r="AH54" s="12" t="str">
        <f ca="1">IFERROR(INDEX('업무중복도(데이터 입력)'!$T$3:$T$1003,$AG54),"")</f>
        <v/>
      </c>
      <c r="AI54" s="10" t="str">
        <f ca="1">IFERROR(INDEX('업무중복도(데이터 입력)'!$EG$3:$EG$1003,$AG54),"")</f>
        <v/>
      </c>
      <c r="AJ54" s="86" t="str">
        <f ca="1">IFERROR(MATCH($I$20,OFFSET('업무중복도(데이터 입력)'!$O$3,$AJ53,,1000),0)+$AJ53,"")</f>
        <v/>
      </c>
      <c r="AK54" s="74" t="str">
        <f ca="1">IFERROR(INDEX('업무중복도(데이터 입력)'!$T$3:$T$1003,$AJ54),"")</f>
        <v/>
      </c>
      <c r="AL54" s="73" t="str">
        <f ca="1">IFERROR(INDEX('업무중복도(데이터 입력)'!$EL$3:$EL$1003,$AJ54),"")</f>
        <v/>
      </c>
      <c r="AM54" s="86" t="str">
        <f ca="1">IFERROR(MATCH($I$21,OFFSET('업무중복도(데이터 입력)'!$P$3,$AM53,,1000),0)+$AM53,"")</f>
        <v/>
      </c>
      <c r="AN54" s="10" t="str">
        <f ca="1">IFERROR(INDEX('업무중복도(데이터 입력)'!$T$3:$T$1003,$AM54),"")</f>
        <v/>
      </c>
      <c r="AO54" s="73" t="str">
        <f ca="1">IFERROR(INDEX('업무중복도(데이터 입력)'!$EM$3:$EM$1003,$AM54),"")</f>
        <v/>
      </c>
    </row>
    <row r="55" spans="3:41">
      <c r="M55" s="74" t="str">
        <f ca="1">'개발실적(데이터 입력)'!B22</f>
        <v/>
      </c>
      <c r="N55" s="75" t="str">
        <f ca="1">'개발실적(데이터 입력)'!C22</f>
        <v/>
      </c>
      <c r="P55" s="72" t="str">
        <f ca="1">'활용실적(데이터 입력)'!A24</f>
        <v/>
      </c>
      <c r="Q55" s="73" t="str">
        <f ca="1">IFERROR('활용실적(데이터 입력)'!L24,"")</f>
        <v/>
      </c>
      <c r="R55" s="5" t="str">
        <f ca="1">IFERROR(MATCH($I$8,OFFSET('업무중복도(데이터 입력)'!$C$3,$R54,,1000),0)+$R54,"")</f>
        <v/>
      </c>
      <c r="S55" s="74" t="str">
        <f ca="1">IFERROR(INDEX('업무중복도(데이터 입력)'!$T$3:$T$1003,$R55),"")</f>
        <v/>
      </c>
      <c r="T55" s="73" t="str">
        <f ca="1">IFERROR(INDEX('업무중복도(데이터 입력)'!$DX$3:$DX$1003,$R55),"")</f>
        <v/>
      </c>
      <c r="U55" s="86" t="str">
        <f ca="1">IFERROR(MATCH($I$9,OFFSET('업무중복도(데이터 입력)'!$D$3,$U54,,1000),0)+$U54,"")</f>
        <v/>
      </c>
      <c r="V55" s="12" t="str">
        <f ca="1">IFERROR(INDEX('업무중복도(데이터 입력)'!$T$3:$T$1003,$U55),"")</f>
        <v/>
      </c>
      <c r="W55" s="10" t="str">
        <f ca="1">IFERROR(INDEX('업무중복도(데이터 입력)'!$DY$3:$DY$1003,$U55),"")</f>
        <v/>
      </c>
      <c r="X55" s="86" t="str">
        <f ca="1">IFERROR(MATCH($I$12,OFFSET('업무중복도(데이터 입력)'!$G$3,$X54,,1000),0)+$X54,"")</f>
        <v/>
      </c>
      <c r="Y55" s="74" t="str">
        <f ca="1">IFERROR(INDEX('업무중복도(데이터 입력)'!$T$3:$T$1003,$X55),"")</f>
        <v/>
      </c>
      <c r="Z55" s="73" t="str">
        <f ca="1">IFERROR(INDEX('업무중복도(데이터 입력)'!$EB$3:$EB$1003,$X55),"")</f>
        <v/>
      </c>
      <c r="AA55" s="86" t="str">
        <f ca="1">IFERROR(MATCH($I$13,OFFSET('업무중복도(데이터 입력)'!$H$3,$AA54,,1000),0)+$AA54,"")</f>
        <v/>
      </c>
      <c r="AB55" s="12" t="str">
        <f ca="1">IFERROR(INDEX('업무중복도(데이터 입력)'!$T$3:$T$1003,$AA55),"")</f>
        <v/>
      </c>
      <c r="AC55" s="10" t="str">
        <f ca="1">IFERROR(INDEX('업무중복도(데이터 입력)'!$EC$3:$EC$1003,$AA55),"")</f>
        <v/>
      </c>
      <c r="AD55" s="86" t="str">
        <f ca="1">IFERROR(MATCH($I$16,OFFSET('업무중복도(데이터 입력)'!$K$3,$AD54,,1000),0)+$AD54,"")</f>
        <v/>
      </c>
      <c r="AE55" s="74" t="str">
        <f ca="1">IFERROR(INDEX('업무중복도(데이터 입력)'!$T$3:$T$1003,$AD55),"")</f>
        <v/>
      </c>
      <c r="AF55" s="73" t="str">
        <f ca="1">IFERROR(INDEX('업무중복도(데이터 입력)'!$EF$3:$EF$1003,$AD55),"")</f>
        <v/>
      </c>
      <c r="AG55" s="86" t="str">
        <f ca="1">IFERROR(MATCH($I$17,OFFSET('업무중복도(데이터 입력)'!$L$3,$AG54,,1000),0)+$AG54,"")</f>
        <v/>
      </c>
      <c r="AH55" s="12" t="str">
        <f ca="1">IFERROR(INDEX('업무중복도(데이터 입력)'!$T$3:$T$1003,$AG55),"")</f>
        <v/>
      </c>
      <c r="AI55" s="10" t="str">
        <f ca="1">IFERROR(INDEX('업무중복도(데이터 입력)'!$EG$3:$EG$1003,$AG55),"")</f>
        <v/>
      </c>
      <c r="AJ55" s="86" t="str">
        <f ca="1">IFERROR(MATCH($I$20,OFFSET('업무중복도(데이터 입력)'!$O$3,$AJ54,,1000),0)+$AJ54,"")</f>
        <v/>
      </c>
      <c r="AK55" s="74" t="str">
        <f ca="1">IFERROR(INDEX('업무중복도(데이터 입력)'!$T$3:$T$1003,$AJ55),"")</f>
        <v/>
      </c>
      <c r="AL55" s="73" t="str">
        <f ca="1">IFERROR(INDEX('업무중복도(데이터 입력)'!$EL$3:$EL$1003,$AJ55),"")</f>
        <v/>
      </c>
      <c r="AM55" s="86" t="str">
        <f ca="1">IFERROR(MATCH($I$21,OFFSET('업무중복도(데이터 입력)'!$P$3,$AM54,,1000),0)+$AM54,"")</f>
        <v/>
      </c>
      <c r="AN55" s="10" t="str">
        <f ca="1">IFERROR(INDEX('업무중복도(데이터 입력)'!$T$3:$T$1003,$AM55),"")</f>
        <v/>
      </c>
      <c r="AO55" s="73" t="str">
        <f ca="1">IFERROR(INDEX('업무중복도(데이터 입력)'!$EM$3:$EM$1003,$AM55),"")</f>
        <v/>
      </c>
    </row>
    <row r="56" spans="3:41">
      <c r="M56" s="74" t="str">
        <f ca="1">'개발실적(데이터 입력)'!B23</f>
        <v/>
      </c>
      <c r="N56" s="75" t="str">
        <f ca="1">'개발실적(데이터 입력)'!C23</f>
        <v/>
      </c>
      <c r="P56" s="72" t="str">
        <f ca="1">'활용실적(데이터 입력)'!A25</f>
        <v/>
      </c>
      <c r="Q56" s="73" t="str">
        <f ca="1">IFERROR('활용실적(데이터 입력)'!L25,"")</f>
        <v/>
      </c>
      <c r="R56" s="5" t="str">
        <f ca="1">IFERROR(MATCH($I$8,OFFSET('업무중복도(데이터 입력)'!$C$3,$R55,,1000),0)+$R55,"")</f>
        <v/>
      </c>
      <c r="S56" s="74" t="str">
        <f ca="1">IFERROR(INDEX('업무중복도(데이터 입력)'!$T$3:$T$1003,$R56),"")</f>
        <v/>
      </c>
      <c r="T56" s="73" t="str">
        <f ca="1">IFERROR(INDEX('업무중복도(데이터 입력)'!$DX$3:$DX$1003,$R56),"")</f>
        <v/>
      </c>
      <c r="U56" s="86" t="str">
        <f ca="1">IFERROR(MATCH($I$9,OFFSET('업무중복도(데이터 입력)'!$D$3,$U55,,1000),0)+$U55,"")</f>
        <v/>
      </c>
      <c r="V56" s="12" t="str">
        <f ca="1">IFERROR(INDEX('업무중복도(데이터 입력)'!$T$3:$T$1003,$U56),"")</f>
        <v/>
      </c>
      <c r="W56" s="10" t="str">
        <f ca="1">IFERROR(INDEX('업무중복도(데이터 입력)'!$DY$3:$DY$1003,$U56),"")</f>
        <v/>
      </c>
      <c r="X56" s="86" t="str">
        <f ca="1">IFERROR(MATCH($I$12,OFFSET('업무중복도(데이터 입력)'!$G$3,$X55,,1000),0)+$X55,"")</f>
        <v/>
      </c>
      <c r="Y56" s="74" t="str">
        <f ca="1">IFERROR(INDEX('업무중복도(데이터 입력)'!$T$3:$T$1003,$X56),"")</f>
        <v/>
      </c>
      <c r="Z56" s="73" t="str">
        <f ca="1">IFERROR(INDEX('업무중복도(데이터 입력)'!$EB$3:$EB$1003,$X56),"")</f>
        <v/>
      </c>
      <c r="AA56" s="86" t="str">
        <f ca="1">IFERROR(MATCH($I$13,OFFSET('업무중복도(데이터 입력)'!$H$3,$AA55,,1000),0)+$AA55,"")</f>
        <v/>
      </c>
      <c r="AB56" s="12" t="str">
        <f ca="1">IFERROR(INDEX('업무중복도(데이터 입력)'!$T$3:$T$1003,$AA56),"")</f>
        <v/>
      </c>
      <c r="AC56" s="10" t="str">
        <f ca="1">IFERROR(INDEX('업무중복도(데이터 입력)'!$EC$3:$EC$1003,$AA56),"")</f>
        <v/>
      </c>
      <c r="AD56" s="86" t="str">
        <f ca="1">IFERROR(MATCH($I$16,OFFSET('업무중복도(데이터 입력)'!$K$3,$AD55,,1000),0)+$AD55,"")</f>
        <v/>
      </c>
      <c r="AE56" s="74" t="str">
        <f ca="1">IFERROR(INDEX('업무중복도(데이터 입력)'!$T$3:$T$1003,$AD56),"")</f>
        <v/>
      </c>
      <c r="AF56" s="73" t="str">
        <f ca="1">IFERROR(INDEX('업무중복도(데이터 입력)'!$EF$3:$EF$1003,$AD56),"")</f>
        <v/>
      </c>
      <c r="AG56" s="86" t="str">
        <f ca="1">IFERROR(MATCH($I$17,OFFSET('업무중복도(데이터 입력)'!$L$3,$AG55,,1000),0)+$AG55,"")</f>
        <v/>
      </c>
      <c r="AH56" s="12" t="str">
        <f ca="1">IFERROR(INDEX('업무중복도(데이터 입력)'!$T$3:$T$1003,$AG56),"")</f>
        <v/>
      </c>
      <c r="AI56" s="10" t="str">
        <f ca="1">IFERROR(INDEX('업무중복도(데이터 입력)'!$EG$3:$EG$1003,$AG56),"")</f>
        <v/>
      </c>
      <c r="AJ56" s="86" t="str">
        <f ca="1">IFERROR(MATCH($I$20,OFFSET('업무중복도(데이터 입력)'!$O$3,$AJ55,,1000),0)+$AJ55,"")</f>
        <v/>
      </c>
      <c r="AK56" s="74" t="str">
        <f ca="1">IFERROR(INDEX('업무중복도(데이터 입력)'!$T$3:$T$1003,$AJ56),"")</f>
        <v/>
      </c>
      <c r="AL56" s="73" t="str">
        <f ca="1">IFERROR(INDEX('업무중복도(데이터 입력)'!$EL$3:$EL$1003,$AJ56),"")</f>
        <v/>
      </c>
      <c r="AM56" s="86" t="str">
        <f ca="1">IFERROR(MATCH($I$21,OFFSET('업무중복도(데이터 입력)'!$P$3,$AM55,,1000),0)+$AM55,"")</f>
        <v/>
      </c>
      <c r="AN56" s="10" t="str">
        <f ca="1">IFERROR(INDEX('업무중복도(데이터 입력)'!$T$3:$T$1003,$AM56),"")</f>
        <v/>
      </c>
      <c r="AO56" s="73" t="str">
        <f ca="1">IFERROR(INDEX('업무중복도(데이터 입력)'!$EM$3:$EM$1003,$AM56),"")</f>
        <v/>
      </c>
    </row>
    <row r="57" spans="3:41" ht="14.25" thickBot="1">
      <c r="M57" s="104" t="str">
        <f ca="1">'개발실적(데이터 입력)'!B24</f>
        <v/>
      </c>
      <c r="N57" s="106" t="str">
        <f ca="1">'개발실적(데이터 입력)'!C24</f>
        <v/>
      </c>
      <c r="P57" s="72" t="str">
        <f ca="1">'활용실적(데이터 입력)'!A26</f>
        <v/>
      </c>
      <c r="Q57" s="73" t="str">
        <f ca="1">IFERROR('활용실적(데이터 입력)'!L26,"")</f>
        <v/>
      </c>
      <c r="R57" s="5" t="str">
        <f ca="1">IFERROR(MATCH($I$8,OFFSET('업무중복도(데이터 입력)'!$C$3,$R56,,1000),0)+$R56,"")</f>
        <v/>
      </c>
      <c r="S57" s="74" t="str">
        <f ca="1">IFERROR(INDEX('업무중복도(데이터 입력)'!$T$3:$T$1003,$R57),"")</f>
        <v/>
      </c>
      <c r="T57" s="73" t="str">
        <f ca="1">IFERROR(INDEX('업무중복도(데이터 입력)'!$DX$3:$DX$1003,$R57),"")</f>
        <v/>
      </c>
      <c r="U57" s="86" t="str">
        <f ca="1">IFERROR(MATCH($I$9,OFFSET('업무중복도(데이터 입력)'!$D$3,$U56,,1000),0)+$U56,"")</f>
        <v/>
      </c>
      <c r="V57" s="12" t="str">
        <f ca="1">IFERROR(INDEX('업무중복도(데이터 입력)'!$T$3:$T$1003,$U57),"")</f>
        <v/>
      </c>
      <c r="W57" s="10" t="str">
        <f ca="1">IFERROR(INDEX('업무중복도(데이터 입력)'!$DY$3:$DY$1003,$U57),"")</f>
        <v/>
      </c>
      <c r="X57" s="86" t="str">
        <f ca="1">IFERROR(MATCH($I$12,OFFSET('업무중복도(데이터 입력)'!$G$3,$X56,,1000),0)+$X56,"")</f>
        <v/>
      </c>
      <c r="Y57" s="74" t="str">
        <f ca="1">IFERROR(INDEX('업무중복도(데이터 입력)'!$T$3:$T$1003,$X57),"")</f>
        <v/>
      </c>
      <c r="Z57" s="73" t="str">
        <f ca="1">IFERROR(INDEX('업무중복도(데이터 입력)'!$EB$3:$EB$1003,$X57),"")</f>
        <v/>
      </c>
      <c r="AA57" s="86" t="str">
        <f ca="1">IFERROR(MATCH($I$13,OFFSET('업무중복도(데이터 입력)'!$H$3,$AA56,,1000),0)+$AA56,"")</f>
        <v/>
      </c>
      <c r="AB57" s="12" t="str">
        <f ca="1">IFERROR(INDEX('업무중복도(데이터 입력)'!$T$3:$T$1003,$AA57),"")</f>
        <v/>
      </c>
      <c r="AC57" s="10" t="str">
        <f ca="1">IFERROR(INDEX('업무중복도(데이터 입력)'!$EC$3:$EC$1003,$AA57),"")</f>
        <v/>
      </c>
      <c r="AD57" s="86" t="str">
        <f ca="1">IFERROR(MATCH($I$16,OFFSET('업무중복도(데이터 입력)'!$K$3,$AD56,,1000),0)+$AD56,"")</f>
        <v/>
      </c>
      <c r="AE57" s="74" t="str">
        <f ca="1">IFERROR(INDEX('업무중복도(데이터 입력)'!$T$3:$T$1003,$AD57),"")</f>
        <v/>
      </c>
      <c r="AF57" s="73" t="str">
        <f ca="1">IFERROR(INDEX('업무중복도(데이터 입력)'!$EF$3:$EF$1003,$AD57),"")</f>
        <v/>
      </c>
      <c r="AG57" s="86" t="str">
        <f ca="1">IFERROR(MATCH($I$17,OFFSET('업무중복도(데이터 입력)'!$L$3,$AG56,,1000),0)+$AG56,"")</f>
        <v/>
      </c>
      <c r="AH57" s="12" t="str">
        <f ca="1">IFERROR(INDEX('업무중복도(데이터 입력)'!$T$3:$T$1003,$AG57),"")</f>
        <v/>
      </c>
      <c r="AI57" s="10" t="str">
        <f ca="1">IFERROR(INDEX('업무중복도(데이터 입력)'!$EG$3:$EG$1003,$AG57),"")</f>
        <v/>
      </c>
      <c r="AJ57" s="86" t="str">
        <f ca="1">IFERROR(MATCH($I$20,OFFSET('업무중복도(데이터 입력)'!$O$3,$AJ56,,1000),0)+$AJ56,"")</f>
        <v/>
      </c>
      <c r="AK57" s="74" t="str">
        <f ca="1">IFERROR(INDEX('업무중복도(데이터 입력)'!$T$3:$T$1003,$AJ57),"")</f>
        <v/>
      </c>
      <c r="AL57" s="73" t="str">
        <f ca="1">IFERROR(INDEX('업무중복도(데이터 입력)'!$EL$3:$EL$1003,$AJ57),"")</f>
        <v/>
      </c>
      <c r="AM57" s="86" t="str">
        <f ca="1">IFERROR(MATCH($I$21,OFFSET('업무중복도(데이터 입력)'!$P$3,$AM56,,1000),0)+$AM56,"")</f>
        <v/>
      </c>
      <c r="AN57" s="10" t="str">
        <f ca="1">IFERROR(INDEX('업무중복도(데이터 입력)'!$T$3:$T$1003,$AM57),"")</f>
        <v/>
      </c>
      <c r="AO57" s="73" t="str">
        <f ca="1">IFERROR(INDEX('업무중복도(데이터 입력)'!$EM$3:$EM$1003,$AM57),"")</f>
        <v/>
      </c>
    </row>
    <row r="58" spans="3:41" ht="14.25" thickBot="1">
      <c r="M58" s="115" t="s">
        <v>11</v>
      </c>
      <c r="N58" s="109">
        <f ca="1">SUM(N38:N57)</f>
        <v>1.6</v>
      </c>
      <c r="P58" s="115" t="s">
        <v>11</v>
      </c>
      <c r="Q58" s="115">
        <f ca="1">SUM(Q38:Q57)</f>
        <v>0.28799999999999998</v>
      </c>
      <c r="R58" s="5" t="str">
        <f ca="1">IFERROR(MATCH($I$8,OFFSET('업무중복도(데이터 입력)'!$C$3,$R57,,1000),0)+$R57,"")</f>
        <v/>
      </c>
      <c r="S58" s="74" t="str">
        <f ca="1">IFERROR(INDEX('업무중복도(데이터 입력)'!$T$3:$T$1003,$R58),"")</f>
        <v/>
      </c>
      <c r="T58" s="73" t="str">
        <f ca="1">IFERROR(INDEX('업무중복도(데이터 입력)'!$DX$3:$DX$1003,$R58),"")</f>
        <v/>
      </c>
      <c r="U58" s="86" t="str">
        <f ca="1">IFERROR(MATCH($I$9,OFFSET('업무중복도(데이터 입력)'!$D$3,$U57,,1000),0)+$U57,"")</f>
        <v/>
      </c>
      <c r="V58" s="12" t="str">
        <f ca="1">IFERROR(INDEX('업무중복도(데이터 입력)'!$T$3:$T$1003,$U58),"")</f>
        <v/>
      </c>
      <c r="W58" s="10" t="str">
        <f ca="1">IFERROR(INDEX('업무중복도(데이터 입력)'!$DY$3:$DY$1003,$U58),"")</f>
        <v/>
      </c>
      <c r="X58" s="86" t="str">
        <f ca="1">IFERROR(MATCH($I$12,OFFSET('업무중복도(데이터 입력)'!$G$3,$X57,,1000),0)+$X57,"")</f>
        <v/>
      </c>
      <c r="Y58" s="74" t="str">
        <f ca="1">IFERROR(INDEX('업무중복도(데이터 입력)'!$T$3:$T$1003,$X58),"")</f>
        <v/>
      </c>
      <c r="Z58" s="73" t="str">
        <f ca="1">IFERROR(INDEX('업무중복도(데이터 입력)'!$EB$3:$EB$1003,$X58),"")</f>
        <v/>
      </c>
      <c r="AA58" s="86" t="str">
        <f ca="1">IFERROR(MATCH($I$13,OFFSET('업무중복도(데이터 입력)'!$H$3,$AA57,,1000),0)+$AA57,"")</f>
        <v/>
      </c>
      <c r="AB58" s="12" t="str">
        <f ca="1">IFERROR(INDEX('업무중복도(데이터 입력)'!$T$3:$T$1003,$AA58),"")</f>
        <v/>
      </c>
      <c r="AC58" s="10" t="str">
        <f ca="1">IFERROR(INDEX('업무중복도(데이터 입력)'!$EC$3:$EC$1003,$AA58),"")</f>
        <v/>
      </c>
      <c r="AD58" s="86" t="str">
        <f ca="1">IFERROR(MATCH($I$16,OFFSET('업무중복도(데이터 입력)'!$K$3,$AD57,,1000),0)+$AD57,"")</f>
        <v/>
      </c>
      <c r="AE58" s="74" t="str">
        <f ca="1">IFERROR(INDEX('업무중복도(데이터 입력)'!$T$3:$T$1003,$AD58),"")</f>
        <v/>
      </c>
      <c r="AF58" s="73" t="str">
        <f ca="1">IFERROR(INDEX('업무중복도(데이터 입력)'!$EF$3:$EF$1003,$AD58),"")</f>
        <v/>
      </c>
      <c r="AG58" s="86" t="str">
        <f ca="1">IFERROR(MATCH($I$17,OFFSET('업무중복도(데이터 입력)'!$L$3,$AG57,,1000),0)+$AG57,"")</f>
        <v/>
      </c>
      <c r="AH58" s="12" t="str">
        <f ca="1">IFERROR(INDEX('업무중복도(데이터 입력)'!$T$3:$T$1003,$AG58),"")</f>
        <v/>
      </c>
      <c r="AI58" s="10" t="str">
        <f ca="1">IFERROR(INDEX('업무중복도(데이터 입력)'!$EG$3:$EG$1003,$AG58),"")</f>
        <v/>
      </c>
      <c r="AJ58" s="86" t="str">
        <f ca="1">IFERROR(MATCH($I$20,OFFSET('업무중복도(데이터 입력)'!$O$3,$AJ57,,1000),0)+$AJ57,"")</f>
        <v/>
      </c>
      <c r="AK58" s="74" t="str">
        <f ca="1">IFERROR(INDEX('업무중복도(데이터 입력)'!$T$3:$T$1003,$AJ58),"")</f>
        <v/>
      </c>
      <c r="AL58" s="73" t="str">
        <f ca="1">IFERROR(INDEX('업무중복도(데이터 입력)'!$EL$3:$EL$1003,$AJ58),"")</f>
        <v/>
      </c>
      <c r="AM58" s="86" t="str">
        <f ca="1">IFERROR(MATCH($I$21,OFFSET('업무중복도(데이터 입력)'!$P$3,$AM57,,1000),0)+$AM57,"")</f>
        <v/>
      </c>
      <c r="AN58" s="10" t="str">
        <f ca="1">IFERROR(INDEX('업무중복도(데이터 입력)'!$T$3:$T$1003,$AM58),"")</f>
        <v/>
      </c>
      <c r="AO58" s="73" t="str">
        <f ca="1">IFERROR(INDEX('업무중복도(데이터 입력)'!$EM$3:$EM$1003,$AM58),"")</f>
        <v/>
      </c>
    </row>
    <row r="59" spans="3:41" ht="14.25" thickBot="1">
      <c r="R59" s="5" t="str">
        <f ca="1">IFERROR(MATCH($I$8,OFFSET('업무중복도(데이터 입력)'!C28,$R58,,1000),0)+$R58,"")</f>
        <v/>
      </c>
      <c r="S59" s="100" t="str">
        <f ca="1">IFERROR(INDEX('업무중복도(데이터 입력)'!$T$3:$T$1003,$R59),"")</f>
        <v/>
      </c>
      <c r="T59" s="174" t="str">
        <f ca="1">IFERROR(INDEX('업무중복도(데이터 입력)'!$DX$3:$DX$1003,$R59),"")</f>
        <v/>
      </c>
      <c r="U59" s="102" t="str">
        <f ca="1">IFERROR(MATCH($I$9,OFFSET('업무중복도(데이터 입력)'!$D$3,$U58,,1000),0)+$U58,"")</f>
        <v/>
      </c>
      <c r="V59" s="103" t="str">
        <f ca="1">IFERROR(INDEX('업무중복도(데이터 입력)'!$T$3:$T$1003,$U59),"")</f>
        <v/>
      </c>
      <c r="W59" s="175" t="str">
        <f ca="1">IFERROR(INDEX('업무중복도(데이터 입력)'!$DY$3:$DY$1003,$U59),"")</f>
        <v/>
      </c>
      <c r="X59" s="102" t="str">
        <f ca="1">IFERROR(MATCH($I$12,OFFSET('업무중복도(데이터 입력)'!$G$3,$X58,,1000),0)+$X58,"")</f>
        <v/>
      </c>
      <c r="Y59" s="100" t="str">
        <f ca="1">IFERROR(INDEX('업무중복도(데이터 입력)'!$T$3:$T$1003,$X59),"")</f>
        <v/>
      </c>
      <c r="Z59" s="174" t="str">
        <f ca="1">IFERROR(INDEX('업무중복도(데이터 입력)'!$EB$3:$EB$1003,$X59),"")</f>
        <v/>
      </c>
      <c r="AA59" s="102" t="str">
        <f ca="1">IFERROR(MATCH($I$13,OFFSET('업무중복도(데이터 입력)'!$H$3,$AA58,,1000),0)+$AA58,"")</f>
        <v/>
      </c>
      <c r="AB59" s="103" t="str">
        <f ca="1">IFERROR(INDEX('업무중복도(데이터 입력)'!$T$3:$T$1003,$AA59),"")</f>
        <v/>
      </c>
      <c r="AC59" s="175" t="str">
        <f ca="1">IFERROR(INDEX('업무중복도(데이터 입력)'!$EC$3:$EC$1003,$AA59),"")</f>
        <v/>
      </c>
      <c r="AD59" s="102" t="str">
        <f ca="1">IFERROR(MATCH($I$16,OFFSET('업무중복도(데이터 입력)'!$K$3,$AD58,,1000),0)+$AD58,"")</f>
        <v/>
      </c>
      <c r="AE59" s="100" t="str">
        <f ca="1">IFERROR(INDEX('업무중복도(데이터 입력)'!$T$3:$T$1003,$AD59),"")</f>
        <v/>
      </c>
      <c r="AF59" s="174" t="str">
        <f ca="1">IFERROR(INDEX('업무중복도(데이터 입력)'!$EF$3:$EF$1003,$AD59),"")</f>
        <v/>
      </c>
      <c r="AG59" s="102" t="str">
        <f ca="1">IFERROR(MATCH($I$17,OFFSET('업무중복도(데이터 입력)'!$L$3,$AG58,,1000),0)+$AG58,"")</f>
        <v/>
      </c>
      <c r="AH59" s="103" t="str">
        <f ca="1">IFERROR(INDEX('업무중복도(데이터 입력)'!$T$3:$T$1003,$AG59),"")</f>
        <v/>
      </c>
      <c r="AI59" s="175" t="str">
        <f ca="1">IFERROR(INDEX('업무중복도(데이터 입력)'!$EG$3:$EG$1003,$AG59),"")</f>
        <v/>
      </c>
      <c r="AJ59" s="102" t="str">
        <f ca="1">IFERROR(MATCH($I$20,OFFSET('업무중복도(데이터 입력)'!$O$3,$AJ58,,1000),0)+$AJ58,"")</f>
        <v/>
      </c>
      <c r="AK59" s="100" t="str">
        <f ca="1">IFERROR(INDEX('업무중복도(데이터 입력)'!$T$3:$T$1003,$AJ59),"")</f>
        <v/>
      </c>
      <c r="AL59" s="174" t="str">
        <f ca="1">IFERROR(INDEX('업무중복도(데이터 입력)'!$EL$3:$EL$1003,$AJ59),"")</f>
        <v/>
      </c>
      <c r="AM59" s="102" t="str">
        <f ca="1">IFERROR(MATCH($I$21,OFFSET('업무중복도(데이터 입력)'!$P$3,$AM58,,1000),0)+$AM58,"")</f>
        <v/>
      </c>
      <c r="AN59" s="175" t="str">
        <f ca="1">IFERROR(INDEX('업무중복도(데이터 입력)'!$T$3:$T$1003,$AM59),"")</f>
        <v/>
      </c>
      <c r="AO59" s="174" t="str">
        <f ca="1">IFERROR(INDEX('업무중복도(데이터 입력)'!$EM$3:$EM$1003,$AM59),"")</f>
        <v/>
      </c>
    </row>
    <row r="62" spans="3:41" hidden="1">
      <c r="C62" s="5" t="str">
        <f>A4&amp;"\"&amp;D6&amp;"\"&amp;E6</f>
        <v>국방시설본부\국방12\국방34</v>
      </c>
    </row>
    <row r="63" spans="3:41" hidden="1"/>
    <row r="64" spans="3:41" ht="14.25" hidden="1" thickBot="1"/>
    <row r="65" spans="1:2" ht="14.25" hidden="1" thickBot="1">
      <c r="A65" s="89" t="s">
        <v>5</v>
      </c>
    </row>
    <row r="66" spans="1:2" ht="14.25" hidden="1" thickBot="1">
      <c r="A66" s="89" t="s">
        <v>52</v>
      </c>
      <c r="B66" s="5" t="s">
        <v>267</v>
      </c>
    </row>
    <row r="67" spans="1:2" ht="14.25" hidden="1" thickBot="1">
      <c r="A67" s="89" t="s">
        <v>53</v>
      </c>
      <c r="B67" s="5" t="s">
        <v>268</v>
      </c>
    </row>
    <row r="68" spans="1:2" ht="14.25" hidden="1" thickBot="1">
      <c r="A68" s="89" t="s">
        <v>61</v>
      </c>
      <c r="B68" s="5" t="s">
        <v>269</v>
      </c>
    </row>
    <row r="69" spans="1:2" ht="14.25" hidden="1" thickBot="1">
      <c r="A69" s="89" t="s">
        <v>48</v>
      </c>
      <c r="B69" s="5" t="s">
        <v>270</v>
      </c>
    </row>
    <row r="70" spans="1:2" ht="14.25" hidden="1" thickBot="1">
      <c r="A70" s="89" t="s">
        <v>62</v>
      </c>
      <c r="B70" s="5" t="s">
        <v>271</v>
      </c>
    </row>
    <row r="71" spans="1:2" ht="14.25" hidden="1" thickBot="1">
      <c r="A71" s="89" t="s">
        <v>63</v>
      </c>
      <c r="B71" s="5" t="s">
        <v>272</v>
      </c>
    </row>
    <row r="72" spans="1:2" ht="14.25" hidden="1" thickBot="1">
      <c r="A72" s="89" t="s">
        <v>66</v>
      </c>
      <c r="B72" s="5" t="s">
        <v>273</v>
      </c>
    </row>
    <row r="73" spans="1:2" ht="14.25" hidden="1" thickBot="1">
      <c r="A73" s="89" t="s">
        <v>65</v>
      </c>
      <c r="B73" s="5" t="s">
        <v>274</v>
      </c>
    </row>
    <row r="74" spans="1:2" ht="14.25" hidden="1" thickBot="1">
      <c r="A74" s="89" t="s">
        <v>54</v>
      </c>
      <c r="B74" s="5" t="s">
        <v>275</v>
      </c>
    </row>
    <row r="75" spans="1:2" ht="14.25" hidden="1" thickBot="1">
      <c r="A75" s="89" t="s">
        <v>67</v>
      </c>
      <c r="B75" s="5" t="s">
        <v>276</v>
      </c>
    </row>
    <row r="76" spans="1:2" ht="14.25" hidden="1" thickBot="1">
      <c r="A76" s="89" t="s">
        <v>15</v>
      </c>
      <c r="B76" s="89" t="s">
        <v>52</v>
      </c>
    </row>
    <row r="77" spans="1:2" ht="14.25" hidden="1" thickBot="1">
      <c r="A77" s="89" t="s">
        <v>8</v>
      </c>
      <c r="B77" s="89" t="s">
        <v>53</v>
      </c>
    </row>
    <row r="78" spans="1:2" ht="14.25" hidden="1" thickBot="1">
      <c r="A78" s="89" t="s">
        <v>14</v>
      </c>
      <c r="B78" s="89" t="s">
        <v>61</v>
      </c>
    </row>
    <row r="79" spans="1:2" ht="14.25" hidden="1" thickBot="1">
      <c r="A79" s="89" t="s">
        <v>58</v>
      </c>
      <c r="B79" s="89" t="s">
        <v>48</v>
      </c>
    </row>
    <row r="80" spans="1:2" ht="14.25" hidden="1" thickBot="1">
      <c r="A80" s="89" t="s">
        <v>236</v>
      </c>
      <c r="B80" s="89" t="s">
        <v>62</v>
      </c>
    </row>
    <row r="81" spans="1:2" ht="14.25" hidden="1" thickBot="1">
      <c r="A81" s="89" t="s">
        <v>9</v>
      </c>
      <c r="B81" s="89" t="s">
        <v>63</v>
      </c>
    </row>
    <row r="82" spans="1:2" ht="14.25" hidden="1" thickBot="1">
      <c r="A82" s="89" t="s">
        <v>68</v>
      </c>
      <c r="B82" s="89" t="s">
        <v>66</v>
      </c>
    </row>
    <row r="83" spans="1:2" ht="14.25" hidden="1" thickBot="1">
      <c r="A83" s="89" t="s">
        <v>237</v>
      </c>
      <c r="B83" s="89" t="s">
        <v>65</v>
      </c>
    </row>
    <row r="84" spans="1:2" ht="14.25" hidden="1" thickBot="1">
      <c r="A84" s="89" t="s">
        <v>238</v>
      </c>
      <c r="B84" s="89" t="s">
        <v>54</v>
      </c>
    </row>
    <row r="85" spans="1:2" ht="14.25" hidden="1" thickBot="1">
      <c r="A85" s="89" t="s">
        <v>239</v>
      </c>
      <c r="B85" s="89" t="s">
        <v>67</v>
      </c>
    </row>
    <row r="86" spans="1:2" ht="14.25" hidden="1" thickBot="1">
      <c r="A86" s="89" t="s">
        <v>240</v>
      </c>
      <c r="B86" s="89" t="s">
        <v>15</v>
      </c>
    </row>
    <row r="87" spans="1:2" ht="14.25" hidden="1" thickBot="1">
      <c r="A87" s="89" t="s">
        <v>241</v>
      </c>
      <c r="B87" s="89" t="s">
        <v>8</v>
      </c>
    </row>
    <row r="88" spans="1:2" ht="14.25" hidden="1" thickBot="1">
      <c r="A88" s="89" t="s">
        <v>242</v>
      </c>
      <c r="B88" s="89" t="s">
        <v>14</v>
      </c>
    </row>
    <row r="89" spans="1:2" ht="14.25" hidden="1" thickBot="1">
      <c r="A89" s="89" t="s">
        <v>243</v>
      </c>
      <c r="B89" s="89" t="s">
        <v>58</v>
      </c>
    </row>
    <row r="90" spans="1:2" ht="14.25" hidden="1" thickBot="1">
      <c r="A90" s="89" t="s">
        <v>244</v>
      </c>
      <c r="B90" s="89" t="s">
        <v>236</v>
      </c>
    </row>
    <row r="91" spans="1:2" ht="14.25" hidden="1" thickBot="1">
      <c r="A91" s="89" t="s">
        <v>245</v>
      </c>
      <c r="B91" s="89" t="s">
        <v>9</v>
      </c>
    </row>
    <row r="92" spans="1:2" ht="14.25" hidden="1" thickBot="1">
      <c r="A92" s="89" t="s">
        <v>246</v>
      </c>
      <c r="B92" s="89" t="s">
        <v>68</v>
      </c>
    </row>
    <row r="93" spans="1:2" ht="14.25" hidden="1" thickBot="1">
      <c r="A93" s="89" t="s">
        <v>247</v>
      </c>
      <c r="B93" s="89" t="s">
        <v>237</v>
      </c>
    </row>
    <row r="94" spans="1:2" ht="14.25" hidden="1" thickBot="1">
      <c r="A94" s="89" t="s">
        <v>248</v>
      </c>
      <c r="B94" s="89" t="s">
        <v>238</v>
      </c>
    </row>
    <row r="95" spans="1:2" ht="14.25" hidden="1" thickBot="1">
      <c r="A95" s="89" t="s">
        <v>249</v>
      </c>
      <c r="B95" s="89" t="s">
        <v>239</v>
      </c>
    </row>
    <row r="96" spans="1:2" ht="14.25" hidden="1" thickBot="1">
      <c r="A96" s="89" t="s">
        <v>250</v>
      </c>
      <c r="B96" s="89" t="s">
        <v>240</v>
      </c>
    </row>
    <row r="97" spans="1:2" ht="14.25" hidden="1" thickBot="1">
      <c r="A97" s="89" t="s">
        <v>251</v>
      </c>
      <c r="B97" s="89" t="s">
        <v>241</v>
      </c>
    </row>
    <row r="98" spans="1:2" ht="14.25" hidden="1" thickBot="1">
      <c r="A98" s="89" t="s">
        <v>252</v>
      </c>
      <c r="B98" s="89" t="s">
        <v>242</v>
      </c>
    </row>
    <row r="99" spans="1:2" ht="14.25" hidden="1" thickBot="1">
      <c r="A99" s="89" t="s">
        <v>253</v>
      </c>
      <c r="B99" s="89" t="s">
        <v>243</v>
      </c>
    </row>
    <row r="100" spans="1:2" ht="14.25" hidden="1" thickBot="1">
      <c r="A100" s="89" t="s">
        <v>254</v>
      </c>
      <c r="B100" s="89" t="s">
        <v>244</v>
      </c>
    </row>
    <row r="101" spans="1:2" ht="14.25" hidden="1" thickBot="1">
      <c r="A101" s="89" t="s">
        <v>255</v>
      </c>
      <c r="B101" s="89" t="s">
        <v>245</v>
      </c>
    </row>
    <row r="102" spans="1:2" ht="14.25" hidden="1" thickBot="1">
      <c r="A102" s="89" t="s">
        <v>256</v>
      </c>
      <c r="B102" s="89" t="s">
        <v>246</v>
      </c>
    </row>
    <row r="103" spans="1:2" ht="14.25" hidden="1" thickBot="1">
      <c r="A103" s="89" t="s">
        <v>257</v>
      </c>
      <c r="B103" s="89" t="s">
        <v>247</v>
      </c>
    </row>
    <row r="104" spans="1:2" ht="14.25" hidden="1" thickBot="1">
      <c r="A104" s="89" t="s">
        <v>258</v>
      </c>
      <c r="B104" s="89" t="s">
        <v>248</v>
      </c>
    </row>
    <row r="105" spans="1:2" ht="14.25" hidden="1" thickBot="1">
      <c r="A105" s="89" t="s">
        <v>259</v>
      </c>
      <c r="B105" s="89" t="s">
        <v>249</v>
      </c>
    </row>
    <row r="106" spans="1:2" ht="14.25" hidden="1" thickBot="1">
      <c r="A106" s="89" t="s">
        <v>260</v>
      </c>
      <c r="B106" s="89" t="s">
        <v>250</v>
      </c>
    </row>
    <row r="107" spans="1:2" ht="14.25" hidden="1" thickBot="1">
      <c r="A107" s="89" t="s">
        <v>261</v>
      </c>
      <c r="B107" s="89" t="s">
        <v>251</v>
      </c>
    </row>
    <row r="108" spans="1:2" ht="14.25" hidden="1" thickBot="1">
      <c r="A108" s="89" t="s">
        <v>262</v>
      </c>
      <c r="B108" s="89" t="s">
        <v>252</v>
      </c>
    </row>
    <row r="109" spans="1:2" ht="14.25" hidden="1" thickBot="1">
      <c r="A109" s="89" t="s">
        <v>263</v>
      </c>
      <c r="B109" s="89" t="s">
        <v>253</v>
      </c>
    </row>
    <row r="110" spans="1:2" ht="14.25" hidden="1" thickBot="1">
      <c r="A110" s="89" t="s">
        <v>264</v>
      </c>
      <c r="B110" s="89" t="s">
        <v>254</v>
      </c>
    </row>
    <row r="111" spans="1:2" ht="14.25" hidden="1" thickBot="1">
      <c r="A111" s="89" t="s">
        <v>265</v>
      </c>
      <c r="B111" s="89" t="s">
        <v>255</v>
      </c>
    </row>
    <row r="112" spans="1:2" ht="14.25" hidden="1" thickBot="1">
      <c r="A112" s="89" t="s">
        <v>266</v>
      </c>
      <c r="B112" s="89" t="s">
        <v>256</v>
      </c>
    </row>
    <row r="113" spans="1:2" ht="14.25" hidden="1" thickBot="1">
      <c r="A113" s="89" t="s">
        <v>64</v>
      </c>
      <c r="B113" s="89" t="s">
        <v>257</v>
      </c>
    </row>
    <row r="114" spans="1:2" ht="14.25" hidden="1" thickBot="1">
      <c r="A114" s="89"/>
      <c r="B114" s="89" t="s">
        <v>258</v>
      </c>
    </row>
    <row r="115" spans="1:2" ht="14.25" hidden="1" thickBot="1">
      <c r="A115" s="89"/>
      <c r="B115" s="89" t="s">
        <v>259</v>
      </c>
    </row>
    <row r="116" spans="1:2" ht="14.25" hidden="1" thickBot="1">
      <c r="B116" s="89" t="s">
        <v>260</v>
      </c>
    </row>
    <row r="117" spans="1:2" ht="14.25" hidden="1" thickBot="1">
      <c r="B117" s="89" t="s">
        <v>261</v>
      </c>
    </row>
    <row r="118" spans="1:2" ht="14.25" hidden="1" thickBot="1">
      <c r="B118" s="89" t="s">
        <v>262</v>
      </c>
    </row>
    <row r="119" spans="1:2" ht="14.25" hidden="1" thickBot="1">
      <c r="B119" s="89" t="s">
        <v>263</v>
      </c>
    </row>
    <row r="120" spans="1:2" ht="14.25" hidden="1" thickBot="1">
      <c r="B120" s="89" t="s">
        <v>264</v>
      </c>
    </row>
    <row r="121" spans="1:2" ht="14.25" hidden="1" thickBot="1">
      <c r="B121" s="89" t="s">
        <v>265</v>
      </c>
    </row>
    <row r="122" spans="1:2" ht="14.25" hidden="1" thickBot="1">
      <c r="B122" s="89" t="s">
        <v>266</v>
      </c>
    </row>
    <row r="123" spans="1:2" ht="14.25" hidden="1" thickBot="1">
      <c r="B123" s="89" t="s">
        <v>64</v>
      </c>
    </row>
    <row r="124" spans="1:2" hidden="1"/>
  </sheetData>
  <sheetProtection algorithmName="SHA-512" hashValue="LbE63IelU7GoVm3j4Snkli0evADAZIa9gIB3i7lWUSfTych7XRWcK1+HPC/wTbdRdzrrrwWo1qw6b2C/ArgV+w==" saltValue="BjsKyLsGzSy5aqq/weKqyA==" spinCount="100000" sheet="1" objects="1" scenarios="1"/>
  <mergeCells count="5">
    <mergeCell ref="M2:O2"/>
    <mergeCell ref="M36:N36"/>
    <mergeCell ref="P36:Q36"/>
    <mergeCell ref="S2:T2"/>
    <mergeCell ref="B2:E2"/>
  </mergeCells>
  <phoneticPr fontId="7" type="noConversion"/>
  <dataValidations count="1">
    <dataValidation type="list" allowBlank="1" showInputMessage="1" showErrorMessage="1" sqref="C4:D4" xr:uid="{78B31387-2B0C-4C7F-9D18-2E5AA3E1CDDD}">
      <formula1>$B$66:$B$123</formula1>
    </dataValidation>
  </dataValidations>
  <pageMargins left="0.69999998807907104" right="0.69999998807907104" top="0.75" bottom="0.75" header="0.30000001192092896" footer="0.30000001192092896"/>
  <pageSetup paperSize="9" scale="62" orientation="portrait" r:id="rId1"/>
  <colBreaks count="5" manualBreakCount="5">
    <brk id="12" max="59" man="1"/>
    <brk id="18" max="59" man="1"/>
    <brk id="24" max="59" man="1"/>
    <brk id="30" max="59" man="1"/>
    <brk id="36" max="59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Z102"/>
  <sheetViews>
    <sheetView zoomScale="85" zoomScaleNormal="85" zoomScaleSheetLayoutView="75" workbookViewId="0">
      <pane xSplit="1" topLeftCell="B1" activePane="topRight" state="frozen"/>
      <selection activeCell="P22" sqref="P22"/>
      <selection pane="topRight" activeCell="B3" sqref="B3"/>
    </sheetView>
  </sheetViews>
  <sheetFormatPr defaultColWidth="8.77734375" defaultRowHeight="13.5"/>
  <cols>
    <col min="1" max="1" width="25.6640625" style="113" bestFit="1" customWidth="1"/>
    <col min="2" max="2" width="12.5546875" style="11" bestFit="1" customWidth="1"/>
    <col min="3" max="3" width="11.6640625" style="11" bestFit="1" customWidth="1"/>
    <col min="4" max="6" width="8.88671875" style="11"/>
    <col min="7" max="7" width="11.44140625" style="11" bestFit="1" customWidth="1"/>
    <col min="8" max="9" width="8.88671875" style="11"/>
    <col min="10" max="10" width="11.44140625" style="11" customWidth="1"/>
    <col min="11" max="11" width="8.88671875" style="11"/>
    <col min="12" max="12" width="11.44140625" style="11" bestFit="1" customWidth="1"/>
    <col min="13" max="24" width="8.88671875" style="11"/>
    <col min="25" max="78" width="8.77734375" style="11"/>
    <col min="79" max="16384" width="8.77734375" style="4"/>
  </cols>
  <sheetData>
    <row r="1" spans="1:78" s="2" customFormat="1" ht="14.25" thickBot="1">
      <c r="A1" s="1" t="s">
        <v>279</v>
      </c>
      <c r="B1" s="110">
        <v>44804</v>
      </c>
      <c r="C1" s="110"/>
      <c r="D1" s="110"/>
      <c r="E1" s="207"/>
      <c r="F1" s="110"/>
      <c r="G1" s="110"/>
      <c r="H1" s="110"/>
      <c r="I1" s="110"/>
      <c r="J1" s="110"/>
      <c r="K1" s="110"/>
      <c r="L1" s="110"/>
      <c r="M1" s="207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</row>
    <row r="2" spans="1:78" s="2" customFormat="1" ht="14.25" thickBot="1">
      <c r="A2" s="3" t="s">
        <v>2</v>
      </c>
      <c r="B2" s="111" t="s">
        <v>352</v>
      </c>
      <c r="C2" s="208"/>
      <c r="D2" s="111"/>
      <c r="E2" s="208"/>
      <c r="F2" s="208"/>
      <c r="G2" s="111"/>
      <c r="H2" s="111"/>
      <c r="I2" s="208"/>
      <c r="J2" s="111"/>
      <c r="K2" s="111"/>
      <c r="L2" s="111"/>
      <c r="M2" s="208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</row>
    <row r="3" spans="1:78">
      <c r="A3" s="112" t="s">
        <v>41</v>
      </c>
      <c r="B3" s="8" t="s">
        <v>375</v>
      </c>
      <c r="C3" s="182"/>
      <c r="D3" s="182"/>
      <c r="E3" s="182"/>
      <c r="F3" s="182"/>
      <c r="G3" s="182"/>
      <c r="H3" s="8"/>
      <c r="I3" s="182"/>
      <c r="J3" s="8"/>
      <c r="K3" s="8"/>
      <c r="L3" s="182"/>
      <c r="M3" s="182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</row>
    <row r="4" spans="1:78">
      <c r="A4" s="113" t="s">
        <v>41</v>
      </c>
      <c r="B4" s="11" t="s">
        <v>377</v>
      </c>
      <c r="C4" s="193"/>
      <c r="D4" s="193"/>
      <c r="E4" s="193"/>
      <c r="F4" s="193"/>
      <c r="G4" s="193"/>
      <c r="I4" s="193"/>
      <c r="L4" s="193"/>
      <c r="M4" s="193"/>
    </row>
    <row r="5" spans="1:78">
      <c r="A5" s="113" t="s">
        <v>41</v>
      </c>
      <c r="B5" s="11" t="s">
        <v>379</v>
      </c>
      <c r="C5" s="193"/>
      <c r="D5" s="193"/>
      <c r="E5" s="193"/>
      <c r="F5" s="193"/>
      <c r="G5" s="193"/>
      <c r="H5" s="8"/>
      <c r="I5" s="193"/>
      <c r="L5" s="193"/>
      <c r="M5" s="193"/>
    </row>
    <row r="6" spans="1:78">
      <c r="A6" s="113" t="s">
        <v>41</v>
      </c>
      <c r="B6" s="11" t="s">
        <v>403</v>
      </c>
      <c r="C6" s="193"/>
      <c r="D6" s="193"/>
      <c r="E6" s="193"/>
      <c r="F6" s="193"/>
      <c r="G6" s="193"/>
      <c r="I6" s="193"/>
      <c r="L6" s="193"/>
      <c r="M6" s="193"/>
    </row>
    <row r="7" spans="1:78">
      <c r="A7" s="113" t="s">
        <v>41</v>
      </c>
      <c r="B7" s="11" t="s">
        <v>415</v>
      </c>
      <c r="C7" s="193"/>
      <c r="E7" s="193"/>
      <c r="F7" s="193"/>
      <c r="G7" s="193"/>
      <c r="I7" s="193"/>
      <c r="L7" s="193"/>
      <c r="M7" s="193"/>
    </row>
    <row r="8" spans="1:78">
      <c r="A8" s="113" t="s">
        <v>41</v>
      </c>
      <c r="B8" s="11" t="s">
        <v>401</v>
      </c>
      <c r="C8" s="193"/>
      <c r="E8" s="193"/>
      <c r="F8" s="193"/>
      <c r="G8" s="193"/>
      <c r="I8" s="193"/>
      <c r="L8" s="193"/>
      <c r="M8" s="193"/>
    </row>
    <row r="9" spans="1:78">
      <c r="A9" s="113" t="s">
        <v>41</v>
      </c>
      <c r="B9" s="11" t="s">
        <v>411</v>
      </c>
      <c r="C9" s="193"/>
      <c r="E9" s="193"/>
      <c r="F9" s="193"/>
      <c r="G9" s="193"/>
      <c r="I9" s="193"/>
      <c r="L9" s="193"/>
      <c r="M9" s="193"/>
    </row>
    <row r="10" spans="1:78">
      <c r="A10" s="113" t="s">
        <v>41</v>
      </c>
      <c r="B10" s="11" t="s">
        <v>405</v>
      </c>
      <c r="C10" s="193"/>
      <c r="E10" s="193"/>
      <c r="F10" s="193"/>
      <c r="G10" s="193"/>
      <c r="I10" s="193"/>
      <c r="L10" s="193"/>
      <c r="M10" s="193"/>
    </row>
    <row r="11" spans="1:78">
      <c r="A11" s="113" t="s">
        <v>41</v>
      </c>
      <c r="B11" s="11" t="s">
        <v>417</v>
      </c>
      <c r="C11" s="193"/>
      <c r="E11" s="193"/>
      <c r="F11" s="193"/>
      <c r="G11" s="193"/>
      <c r="I11" s="193"/>
      <c r="L11" s="193"/>
      <c r="M11" s="193"/>
    </row>
    <row r="12" spans="1:78">
      <c r="A12" s="113" t="s">
        <v>41</v>
      </c>
      <c r="B12" s="11" t="s">
        <v>409</v>
      </c>
      <c r="C12" s="193"/>
      <c r="E12" s="193"/>
      <c r="F12" s="193"/>
      <c r="G12" s="193"/>
      <c r="I12" s="193"/>
      <c r="L12" s="193"/>
      <c r="M12" s="193"/>
    </row>
    <row r="13" spans="1:78">
      <c r="A13" s="113" t="s">
        <v>41</v>
      </c>
      <c r="B13" s="11" t="s">
        <v>413</v>
      </c>
      <c r="C13" s="193"/>
      <c r="E13" s="193"/>
      <c r="F13" s="193"/>
      <c r="G13" s="193"/>
      <c r="I13" s="193"/>
      <c r="L13" s="193"/>
      <c r="M13" s="193"/>
    </row>
    <row r="14" spans="1:78">
      <c r="A14" s="113" t="s">
        <v>41</v>
      </c>
      <c r="B14" s="11" t="s">
        <v>407</v>
      </c>
      <c r="C14" s="193"/>
      <c r="E14" s="193"/>
      <c r="F14" s="193"/>
      <c r="G14" s="193"/>
      <c r="I14" s="193"/>
      <c r="L14" s="193"/>
      <c r="M14" s="193"/>
    </row>
    <row r="15" spans="1:78">
      <c r="A15" s="113" t="s">
        <v>41</v>
      </c>
      <c r="C15" s="193"/>
      <c r="E15" s="193"/>
      <c r="F15" s="193"/>
      <c r="G15" s="193"/>
      <c r="I15" s="193"/>
      <c r="L15" s="193"/>
      <c r="M15" s="193"/>
    </row>
    <row r="16" spans="1:78">
      <c r="A16" s="113" t="s">
        <v>41</v>
      </c>
      <c r="C16" s="193"/>
      <c r="E16" s="193"/>
      <c r="F16" s="193"/>
      <c r="G16" s="193"/>
      <c r="I16" s="193"/>
      <c r="L16" s="193"/>
      <c r="M16" s="193"/>
    </row>
    <row r="17" spans="1:13">
      <c r="A17" s="113" t="s">
        <v>41</v>
      </c>
      <c r="C17" s="193"/>
      <c r="E17" s="193"/>
      <c r="F17" s="193"/>
      <c r="G17" s="193"/>
      <c r="I17" s="193"/>
      <c r="L17" s="193"/>
      <c r="M17" s="193"/>
    </row>
    <row r="18" spans="1:13">
      <c r="A18" s="113" t="s">
        <v>41</v>
      </c>
      <c r="C18" s="193"/>
      <c r="E18" s="193"/>
      <c r="F18" s="193"/>
      <c r="G18" s="193"/>
      <c r="I18" s="193"/>
      <c r="M18" s="193"/>
    </row>
    <row r="19" spans="1:13">
      <c r="A19" s="113" t="s">
        <v>41</v>
      </c>
      <c r="C19" s="193"/>
      <c r="E19" s="193"/>
      <c r="F19" s="193"/>
      <c r="G19" s="193"/>
      <c r="I19" s="193"/>
      <c r="M19" s="193"/>
    </row>
    <row r="20" spans="1:13">
      <c r="A20" s="113" t="s">
        <v>41</v>
      </c>
      <c r="C20" s="193"/>
      <c r="E20" s="193"/>
      <c r="F20" s="193"/>
      <c r="G20" s="193"/>
      <c r="I20" s="193"/>
      <c r="M20" s="193"/>
    </row>
    <row r="21" spans="1:13">
      <c r="A21" s="113" t="s">
        <v>41</v>
      </c>
      <c r="C21" s="193"/>
      <c r="E21" s="193"/>
      <c r="F21" s="193"/>
      <c r="G21" s="193"/>
      <c r="I21" s="193"/>
      <c r="M21" s="193"/>
    </row>
    <row r="22" spans="1:13">
      <c r="A22" s="113" t="s">
        <v>41</v>
      </c>
      <c r="C22" s="193"/>
      <c r="E22" s="193"/>
      <c r="F22" s="193"/>
      <c r="G22" s="193"/>
      <c r="I22" s="193"/>
      <c r="M22" s="193"/>
    </row>
    <row r="23" spans="1:13">
      <c r="A23" s="113" t="s">
        <v>41</v>
      </c>
      <c r="C23" s="193"/>
      <c r="E23" s="193"/>
      <c r="F23" s="193"/>
      <c r="G23" s="193"/>
      <c r="I23" s="193"/>
      <c r="M23" s="193"/>
    </row>
    <row r="24" spans="1:13">
      <c r="A24" s="113" t="s">
        <v>41</v>
      </c>
      <c r="C24" s="193"/>
      <c r="E24" s="193"/>
      <c r="F24" s="193"/>
      <c r="G24" s="193"/>
      <c r="I24" s="193"/>
      <c r="M24" s="193"/>
    </row>
    <row r="25" spans="1:13">
      <c r="A25" s="113" t="s">
        <v>41</v>
      </c>
      <c r="C25" s="193"/>
      <c r="F25" s="193"/>
      <c r="G25" s="193"/>
      <c r="I25" s="193"/>
      <c r="M25" s="193"/>
    </row>
    <row r="26" spans="1:13">
      <c r="A26" s="113" t="s">
        <v>41</v>
      </c>
      <c r="C26" s="193"/>
      <c r="F26" s="193"/>
      <c r="I26" s="193"/>
      <c r="M26" s="193"/>
    </row>
    <row r="27" spans="1:13">
      <c r="A27" s="113" t="s">
        <v>41</v>
      </c>
      <c r="C27" s="193"/>
      <c r="F27" s="193"/>
      <c r="I27" s="193"/>
      <c r="M27" s="193"/>
    </row>
    <row r="28" spans="1:13">
      <c r="A28" s="113" t="s">
        <v>41</v>
      </c>
      <c r="C28" s="193"/>
      <c r="F28" s="193"/>
      <c r="I28" s="193"/>
    </row>
    <row r="29" spans="1:13">
      <c r="A29" s="113" t="s">
        <v>41</v>
      </c>
      <c r="C29" s="193"/>
      <c r="F29" s="193"/>
      <c r="I29" s="193"/>
    </row>
    <row r="30" spans="1:13">
      <c r="A30" s="113" t="s">
        <v>41</v>
      </c>
      <c r="C30" s="193"/>
      <c r="F30" s="193"/>
      <c r="I30" s="193"/>
    </row>
    <row r="31" spans="1:13">
      <c r="A31" s="113" t="s">
        <v>41</v>
      </c>
      <c r="C31" s="193"/>
      <c r="I31" s="193"/>
    </row>
    <row r="32" spans="1:13">
      <c r="A32" s="113" t="s">
        <v>41</v>
      </c>
      <c r="C32" s="193"/>
    </row>
    <row r="33" spans="1:3">
      <c r="A33" s="113" t="s">
        <v>41</v>
      </c>
      <c r="C33" s="193"/>
    </row>
    <row r="34" spans="1:3">
      <c r="A34" s="113" t="s">
        <v>41</v>
      </c>
      <c r="C34" s="193"/>
    </row>
    <row r="35" spans="1:3">
      <c r="A35" s="113" t="s">
        <v>41</v>
      </c>
      <c r="C35" s="193"/>
    </row>
    <row r="36" spans="1:3">
      <c r="A36" s="113" t="s">
        <v>41</v>
      </c>
      <c r="C36" s="193"/>
    </row>
    <row r="37" spans="1:3">
      <c r="A37" s="113" t="s">
        <v>41</v>
      </c>
    </row>
    <row r="38" spans="1:3">
      <c r="A38" s="113" t="s">
        <v>41</v>
      </c>
    </row>
    <row r="39" spans="1:3">
      <c r="A39" s="113" t="s">
        <v>41</v>
      </c>
    </row>
    <row r="40" spans="1:3">
      <c r="A40" s="113" t="s">
        <v>41</v>
      </c>
    </row>
    <row r="41" spans="1:3">
      <c r="A41" s="113" t="s">
        <v>41</v>
      </c>
    </row>
    <row r="42" spans="1:3">
      <c r="A42" s="113" t="s">
        <v>41</v>
      </c>
    </row>
    <row r="43" spans="1:3">
      <c r="A43" s="113" t="s">
        <v>41</v>
      </c>
    </row>
    <row r="44" spans="1:3">
      <c r="A44" s="113" t="s">
        <v>41</v>
      </c>
    </row>
    <row r="45" spans="1:3">
      <c r="A45" s="113" t="s">
        <v>41</v>
      </c>
    </row>
    <row r="46" spans="1:3">
      <c r="A46" s="113" t="s">
        <v>41</v>
      </c>
    </row>
    <row r="47" spans="1:3">
      <c r="A47" s="113" t="s">
        <v>41</v>
      </c>
    </row>
    <row r="48" spans="1:3">
      <c r="A48" s="113" t="s">
        <v>41</v>
      </c>
    </row>
    <row r="49" spans="1:1">
      <c r="A49" s="113" t="s">
        <v>41</v>
      </c>
    </row>
    <row r="50" spans="1:1">
      <c r="A50" s="113" t="s">
        <v>41</v>
      </c>
    </row>
    <row r="51" spans="1:1">
      <c r="A51" s="113" t="s">
        <v>41</v>
      </c>
    </row>
    <row r="52" spans="1:1">
      <c r="A52" s="113" t="s">
        <v>41</v>
      </c>
    </row>
    <row r="53" spans="1:1">
      <c r="A53" s="113" t="s">
        <v>41</v>
      </c>
    </row>
    <row r="54" spans="1:1">
      <c r="A54" s="113" t="s">
        <v>41</v>
      </c>
    </row>
    <row r="55" spans="1:1">
      <c r="A55" s="113" t="s">
        <v>41</v>
      </c>
    </row>
    <row r="56" spans="1:1">
      <c r="A56" s="113" t="s">
        <v>41</v>
      </c>
    </row>
    <row r="57" spans="1:1">
      <c r="A57" s="113" t="s">
        <v>41</v>
      </c>
    </row>
    <row r="58" spans="1:1">
      <c r="A58" s="113" t="s">
        <v>41</v>
      </c>
    </row>
    <row r="59" spans="1:1">
      <c r="A59" s="113" t="s">
        <v>41</v>
      </c>
    </row>
    <row r="60" spans="1:1">
      <c r="A60" s="113" t="s">
        <v>41</v>
      </c>
    </row>
    <row r="61" spans="1:1">
      <c r="A61" s="113" t="s">
        <v>41</v>
      </c>
    </row>
    <row r="62" spans="1:1">
      <c r="A62" s="113" t="s">
        <v>41</v>
      </c>
    </row>
    <row r="63" spans="1:1">
      <c r="A63" s="113" t="s">
        <v>41</v>
      </c>
    </row>
    <row r="64" spans="1:1">
      <c r="A64" s="113" t="s">
        <v>41</v>
      </c>
    </row>
    <row r="65" spans="1:1">
      <c r="A65" s="113" t="s">
        <v>41</v>
      </c>
    </row>
    <row r="66" spans="1:1">
      <c r="A66" s="113" t="s">
        <v>41</v>
      </c>
    </row>
    <row r="67" spans="1:1">
      <c r="A67" s="113" t="s">
        <v>41</v>
      </c>
    </row>
    <row r="68" spans="1:1">
      <c r="A68" s="113" t="s">
        <v>41</v>
      </c>
    </row>
    <row r="69" spans="1:1">
      <c r="A69" s="113" t="s">
        <v>41</v>
      </c>
    </row>
    <row r="70" spans="1:1">
      <c r="A70" s="113" t="s">
        <v>41</v>
      </c>
    </row>
    <row r="71" spans="1:1">
      <c r="A71" s="113" t="s">
        <v>41</v>
      </c>
    </row>
    <row r="72" spans="1:1">
      <c r="A72" s="113" t="s">
        <v>41</v>
      </c>
    </row>
    <row r="73" spans="1:1">
      <c r="A73" s="113" t="s">
        <v>41</v>
      </c>
    </row>
    <row r="74" spans="1:1">
      <c r="A74" s="113" t="s">
        <v>41</v>
      </c>
    </row>
    <row r="75" spans="1:1">
      <c r="A75" s="113" t="s">
        <v>41</v>
      </c>
    </row>
    <row r="76" spans="1:1">
      <c r="A76" s="113" t="s">
        <v>41</v>
      </c>
    </row>
    <row r="77" spans="1:1">
      <c r="A77" s="113" t="s">
        <v>41</v>
      </c>
    </row>
    <row r="78" spans="1:1">
      <c r="A78" s="113" t="s">
        <v>41</v>
      </c>
    </row>
    <row r="79" spans="1:1">
      <c r="A79" s="113" t="s">
        <v>41</v>
      </c>
    </row>
    <row r="80" spans="1:1">
      <c r="A80" s="113" t="s">
        <v>41</v>
      </c>
    </row>
    <row r="81" spans="1:1">
      <c r="A81" s="113" t="s">
        <v>41</v>
      </c>
    </row>
    <row r="82" spans="1:1">
      <c r="A82" s="113" t="s">
        <v>41</v>
      </c>
    </row>
    <row r="83" spans="1:1">
      <c r="A83" s="113" t="s">
        <v>41</v>
      </c>
    </row>
    <row r="84" spans="1:1">
      <c r="A84" s="113" t="s">
        <v>41</v>
      </c>
    </row>
    <row r="85" spans="1:1">
      <c r="A85" s="113" t="s">
        <v>41</v>
      </c>
    </row>
    <row r="86" spans="1:1">
      <c r="A86" s="113" t="s">
        <v>41</v>
      </c>
    </row>
    <row r="87" spans="1:1">
      <c r="A87" s="113" t="s">
        <v>41</v>
      </c>
    </row>
    <row r="88" spans="1:1">
      <c r="A88" s="113" t="s">
        <v>41</v>
      </c>
    </row>
    <row r="89" spans="1:1">
      <c r="A89" s="113" t="s">
        <v>41</v>
      </c>
    </row>
    <row r="90" spans="1:1">
      <c r="A90" s="113" t="s">
        <v>41</v>
      </c>
    </row>
    <row r="91" spans="1:1">
      <c r="A91" s="113" t="s">
        <v>41</v>
      </c>
    </row>
    <row r="92" spans="1:1">
      <c r="A92" s="113" t="s">
        <v>41</v>
      </c>
    </row>
    <row r="93" spans="1:1">
      <c r="A93" s="113" t="s">
        <v>41</v>
      </c>
    </row>
    <row r="94" spans="1:1">
      <c r="A94" s="113" t="s">
        <v>41</v>
      </c>
    </row>
    <row r="95" spans="1:1">
      <c r="A95" s="113" t="s">
        <v>41</v>
      </c>
    </row>
    <row r="96" spans="1:1">
      <c r="A96" s="113" t="s">
        <v>41</v>
      </c>
    </row>
    <row r="97" spans="1:1">
      <c r="A97" s="113" t="s">
        <v>41</v>
      </c>
    </row>
    <row r="98" spans="1:1">
      <c r="A98" s="113" t="s">
        <v>41</v>
      </c>
    </row>
    <row r="99" spans="1:1">
      <c r="A99" s="113" t="s">
        <v>41</v>
      </c>
    </row>
    <row r="100" spans="1:1">
      <c r="A100" s="113" t="s">
        <v>41</v>
      </c>
    </row>
    <row r="101" spans="1:1">
      <c r="A101" s="113" t="s">
        <v>41</v>
      </c>
    </row>
    <row r="102" spans="1:1">
      <c r="A102" s="113" t="s">
        <v>41</v>
      </c>
    </row>
  </sheetData>
  <sheetProtection algorithmName="SHA-512" hashValue="Us/AAjGfcLdXJAKvqK5MwixMktMBjUvGvQuw0Hecr3FUbV04uSgkhooCyx1aJw+rrx0vwYslbLp5xgTMlwHrRA==" saltValue="Z40flr+mavtYTBJmQDJ0WA==" spinCount="100000" sheet="1" objects="1" scenarios="1"/>
  <phoneticPr fontId="7" type="noConversion"/>
  <dataValidations count="1">
    <dataValidation type="list" allowBlank="1" showInputMessage="1" showErrorMessage="1" sqref="E2" xr:uid="{8E147D31-5327-40A0-86F4-37EB1C871995}">
      <formula1>#REF!</formula1>
    </dataValidation>
  </dataValidations>
  <pageMargins left="0.69999998807907104" right="0.69999998807907104" top="0.75" bottom="0.75" header="0.30000001192092896" footer="0.30000001192092896"/>
  <pageSetup paperSize="9" fitToWidth="0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F9688-9D47-4855-B6DD-91E0D193A457}">
  <dimension ref="B1:X1000"/>
  <sheetViews>
    <sheetView topLeftCell="E1" zoomScaleNormal="100" workbookViewId="0">
      <selection activeCell="G3" sqref="G3"/>
    </sheetView>
  </sheetViews>
  <sheetFormatPr defaultRowHeight="13.5"/>
  <cols>
    <col min="1" max="1" width="0" style="142" hidden="1" customWidth="1"/>
    <col min="2" max="2" width="8.88671875" style="142" hidden="1" customWidth="1"/>
    <col min="3" max="3" width="8.88671875" style="117" hidden="1" customWidth="1"/>
    <col min="4" max="4" width="41.21875" style="142" hidden="1" customWidth="1"/>
    <col min="5" max="5" width="11.6640625" style="138" bestFit="1" customWidth="1"/>
    <col min="6" max="6" width="8.88671875" style="138"/>
    <col min="7" max="8" width="12.33203125" style="138" bestFit="1" customWidth="1"/>
    <col min="9" max="9" width="17.21875" style="138" bestFit="1" customWidth="1"/>
    <col min="10" max="10" width="14.109375" style="138" customWidth="1"/>
    <col min="11" max="11" width="16" style="290" bestFit="1" customWidth="1"/>
    <col min="12" max="13" width="8.88671875" style="138"/>
    <col min="14" max="24" width="5.6640625" style="142" hidden="1" customWidth="1"/>
    <col min="25" max="25" width="43" style="142" bestFit="1" customWidth="1"/>
    <col min="26" max="16384" width="8.88671875" style="142"/>
  </cols>
  <sheetData>
    <row r="1" spans="4:24" s="142" customFormat="1">
      <c r="E1" s="119"/>
      <c r="F1" s="119"/>
      <c r="G1" s="119"/>
      <c r="H1" s="119"/>
      <c r="I1" s="119"/>
      <c r="J1" s="119"/>
      <c r="K1" s="302"/>
      <c r="L1" s="120"/>
      <c r="M1" s="120"/>
      <c r="P1" s="142" t="s">
        <v>222</v>
      </c>
    </row>
    <row r="2" spans="4:24" s="142" customFormat="1">
      <c r="E2" s="119" t="s">
        <v>80</v>
      </c>
      <c r="F2" s="119" t="s">
        <v>288</v>
      </c>
      <c r="G2" s="119" t="s">
        <v>313</v>
      </c>
      <c r="H2" s="119" t="s">
        <v>317</v>
      </c>
      <c r="I2" s="119" t="s">
        <v>315</v>
      </c>
      <c r="J2" s="119" t="s">
        <v>312</v>
      </c>
      <c r="K2" s="303" t="s">
        <v>316</v>
      </c>
      <c r="L2" s="119" t="s">
        <v>76</v>
      </c>
      <c r="M2" s="119" t="s">
        <v>77</v>
      </c>
      <c r="N2" s="142" t="str">
        <f ca="1">$P$2&amp;"\"&amp;$Q$2&amp;"\"&amp;$W$2&amp;"\"&amp;$X$2&amp;"\"&amp;$R$2</f>
        <v>국방시설본부\유준명\국방12\국방34\토질지질</v>
      </c>
      <c r="O2" s="142">
        <f ca="1">IFERROR(MATCH('자료입력 및 결과표시'!$J$6,OFFSET($D$3,$O1,,1000),0)+$O1,"")</f>
        <v>1</v>
      </c>
      <c r="P2" s="142" t="str">
        <f ca="1">IFERROR(INDEX(E$3:E$1003,$O2),"")</f>
        <v>국방시설본부</v>
      </c>
      <c r="Q2" s="142" t="str">
        <f t="shared" ref="Q2:X2" ca="1" si="0">IFERROR(INDEX(F$3:F$1003,$O2),"")</f>
        <v>유준명</v>
      </c>
      <c r="R2" s="142" t="str">
        <f t="shared" ca="1" si="0"/>
        <v>토질지질</v>
      </c>
      <c r="S2" s="142" t="str">
        <f t="shared" ca="1" si="0"/>
        <v>특급</v>
      </c>
      <c r="T2" s="142" t="str">
        <f t="shared" ca="1" si="0"/>
        <v>토목기사</v>
      </c>
      <c r="U2" s="142">
        <f t="shared" ca="1" si="0"/>
        <v>8452</v>
      </c>
      <c r="V2" s="142">
        <f t="shared" ca="1" si="0"/>
        <v>44785</v>
      </c>
      <c r="W2" s="142" t="str">
        <f t="shared" ca="1" si="0"/>
        <v>국방12</v>
      </c>
      <c r="X2" s="142" t="str">
        <f t="shared" ca="1" si="0"/>
        <v>국방34</v>
      </c>
    </row>
    <row r="3" spans="4:24" s="142" customFormat="1">
      <c r="D3" s="142" t="str">
        <f>E3&amp;"\"&amp;F3&amp;"\"&amp;L3&amp;"\"&amp;M3</f>
        <v>국방시설본부\유준명\국방12\국방34</v>
      </c>
      <c r="E3" s="176" t="s">
        <v>352</v>
      </c>
      <c r="F3" s="153" t="s">
        <v>376</v>
      </c>
      <c r="G3" s="176" t="s">
        <v>52</v>
      </c>
      <c r="H3" s="176" t="s">
        <v>340</v>
      </c>
      <c r="I3" s="176" t="s">
        <v>341</v>
      </c>
      <c r="J3" s="176">
        <v>8452</v>
      </c>
      <c r="K3" s="177">
        <v>44785</v>
      </c>
      <c r="L3" s="153" t="s">
        <v>381</v>
      </c>
      <c r="M3" s="153" t="s">
        <v>382</v>
      </c>
      <c r="N3" s="142" t="str">
        <f ca="1">$P$3&amp;"\"&amp;$Q$3&amp;"\"&amp;$W$3&amp;"\"&amp;$X$3&amp;"\"&amp;$R$3</f>
        <v>\\\\</v>
      </c>
      <c r="O3" s="142" t="str">
        <f ca="1">IFERROR(MATCH('자료입력 및 결과표시'!$J$6,OFFSET($D$3,$O2,,1000),0)+$O2,"")</f>
        <v/>
      </c>
      <c r="P3" s="142" t="str">
        <f t="shared" ref="P3:P5" ca="1" si="1">IFERROR(INDEX(E$3:E$1003,$O3),"")</f>
        <v/>
      </c>
      <c r="Q3" s="142" t="str">
        <f t="shared" ref="Q3:Q5" ca="1" si="2">IFERROR(INDEX(F$3:F$1003,$O3),"")</f>
        <v/>
      </c>
      <c r="R3" s="142" t="str">
        <f t="shared" ref="R3:R5" ca="1" si="3">IFERROR(INDEX(G$3:G$1003,$O3),"")</f>
        <v/>
      </c>
      <c r="S3" s="142" t="str">
        <f t="shared" ref="S3:S5" ca="1" si="4">IFERROR(INDEX(H$3:H$1003,$O3),"")</f>
        <v/>
      </c>
      <c r="T3" s="142" t="str">
        <f t="shared" ref="T3:T5" ca="1" si="5">IFERROR(INDEX(I$3:I$1003,$O3),"")</f>
        <v/>
      </c>
      <c r="U3" s="142" t="str">
        <f t="shared" ref="U3:U5" ca="1" si="6">IFERROR(INDEX(J$3:J$1003,$O3),"")</f>
        <v/>
      </c>
      <c r="V3" s="142" t="str">
        <f t="shared" ref="V3:V5" ca="1" si="7">IFERROR(INDEX(K$3:K$1003,$O3),"")</f>
        <v/>
      </c>
      <c r="W3" s="142" t="str">
        <f t="shared" ref="W3:W5" ca="1" si="8">IFERROR(INDEX(L$3:L$1003,$O3),"")</f>
        <v/>
      </c>
      <c r="X3" s="142" t="str">
        <f t="shared" ref="X3:X5" ca="1" si="9">IFERROR(INDEX(M$3:M$1003,$O3),"")</f>
        <v/>
      </c>
    </row>
    <row r="4" spans="4:24" s="142" customFormat="1">
      <c r="D4" s="142" t="str">
        <f>E4&amp;"\"&amp;F4&amp;"\"&amp;L4&amp;"\"&amp;M4</f>
        <v>국방시설본부\김부희\국방12\국방34</v>
      </c>
      <c r="E4" s="176" t="s">
        <v>352</v>
      </c>
      <c r="F4" s="153" t="s">
        <v>378</v>
      </c>
      <c r="G4" s="176" t="s">
        <v>52</v>
      </c>
      <c r="H4" s="176" t="s">
        <v>340</v>
      </c>
      <c r="I4" s="176" t="s">
        <v>342</v>
      </c>
      <c r="J4" s="176">
        <v>4569</v>
      </c>
      <c r="K4" s="177">
        <v>44785</v>
      </c>
      <c r="L4" s="153" t="s">
        <v>381</v>
      </c>
      <c r="M4" s="153" t="s">
        <v>382</v>
      </c>
      <c r="N4" s="142" t="str">
        <f ca="1">$P$4&amp;"\"&amp;$Q$4&amp;"\"&amp;$W$4&amp;"\"&amp;$X$4&amp;"\"&amp;$R$4</f>
        <v>\\\\</v>
      </c>
      <c r="O4" s="142" t="str">
        <f ca="1">IFERROR(MATCH('자료입력 및 결과표시'!$J$6,OFFSET($D$3,$O3,,1000),0)+$O3,"")</f>
        <v/>
      </c>
      <c r="P4" s="142" t="str">
        <f t="shared" ca="1" si="1"/>
        <v/>
      </c>
      <c r="Q4" s="142" t="str">
        <f t="shared" ca="1" si="2"/>
        <v/>
      </c>
      <c r="R4" s="142" t="str">
        <f t="shared" ca="1" si="3"/>
        <v/>
      </c>
      <c r="S4" s="142" t="str">
        <f t="shared" ca="1" si="4"/>
        <v/>
      </c>
      <c r="T4" s="142" t="str">
        <f t="shared" ca="1" si="5"/>
        <v/>
      </c>
      <c r="U4" s="142" t="str">
        <f t="shared" ca="1" si="6"/>
        <v/>
      </c>
      <c r="V4" s="142" t="str">
        <f t="shared" ca="1" si="7"/>
        <v/>
      </c>
      <c r="W4" s="142" t="str">
        <f t="shared" ca="1" si="8"/>
        <v/>
      </c>
      <c r="X4" s="142" t="str">
        <f t="shared" ca="1" si="9"/>
        <v/>
      </c>
    </row>
    <row r="5" spans="4:24" s="142" customFormat="1">
      <c r="D5" s="142" t="str">
        <f>E5&amp;"\"&amp;F5&amp;"\"&amp;L5&amp;"\"&amp;M5</f>
        <v>국방시설본부\한의석\국방12\국방34</v>
      </c>
      <c r="E5" s="176" t="s">
        <v>352</v>
      </c>
      <c r="F5" s="153" t="s">
        <v>380</v>
      </c>
      <c r="G5" s="176" t="s">
        <v>52</v>
      </c>
      <c r="H5" s="176" t="s">
        <v>340</v>
      </c>
      <c r="I5" s="176" t="s">
        <v>343</v>
      </c>
      <c r="J5" s="176">
        <v>2485</v>
      </c>
      <c r="K5" s="177">
        <v>44785</v>
      </c>
      <c r="L5" s="153" t="s">
        <v>381</v>
      </c>
      <c r="M5" s="153" t="s">
        <v>382</v>
      </c>
      <c r="N5" s="142" t="str">
        <f ca="1">$P$5&amp;"\"&amp;$Q$5&amp;"\"&amp;$W$5&amp;"\"&amp;$X$5&amp;"\"&amp;$R$5</f>
        <v>\\\\</v>
      </c>
      <c r="O5" s="142" t="str">
        <f ca="1">IFERROR(MATCH('자료입력 및 결과표시'!$J$6,OFFSET($D$3,$O4,,1000),0)+$O4,"")</f>
        <v/>
      </c>
      <c r="P5" s="142" t="str">
        <f t="shared" ca="1" si="1"/>
        <v/>
      </c>
      <c r="Q5" s="142" t="str">
        <f t="shared" ca="1" si="2"/>
        <v/>
      </c>
      <c r="R5" s="142" t="str">
        <f t="shared" ca="1" si="3"/>
        <v/>
      </c>
      <c r="S5" s="142" t="str">
        <f t="shared" ca="1" si="4"/>
        <v/>
      </c>
      <c r="T5" s="142" t="str">
        <f t="shared" ca="1" si="5"/>
        <v/>
      </c>
      <c r="U5" s="142" t="str">
        <f t="shared" ca="1" si="6"/>
        <v/>
      </c>
      <c r="V5" s="142" t="str">
        <f t="shared" ca="1" si="7"/>
        <v/>
      </c>
      <c r="W5" s="142" t="str">
        <f t="shared" ca="1" si="8"/>
        <v/>
      </c>
      <c r="X5" s="142" t="str">
        <f t="shared" ca="1" si="9"/>
        <v/>
      </c>
    </row>
    <row r="6" spans="4:24" s="142" customFormat="1">
      <c r="D6" s="142" t="str">
        <f t="shared" ref="D6:D69" si="10">E6&amp;"\"&amp;F6&amp;"\"&amp;L6&amp;"\"&amp;M6</f>
        <v>\\\</v>
      </c>
      <c r="E6" s="176"/>
      <c r="F6" s="176"/>
      <c r="G6" s="176"/>
      <c r="H6" s="176"/>
      <c r="I6" s="176"/>
      <c r="J6" s="176"/>
      <c r="K6" s="177"/>
      <c r="L6" s="176"/>
      <c r="M6" s="176"/>
      <c r="P6" s="142" t="s">
        <v>219</v>
      </c>
    </row>
    <row r="7" spans="4:24" s="142" customFormat="1">
      <c r="D7" s="142" t="str">
        <f t="shared" si="10"/>
        <v>\\\</v>
      </c>
      <c r="E7" s="176"/>
      <c r="F7" s="176"/>
      <c r="G7" s="176"/>
      <c r="H7" s="176"/>
      <c r="I7" s="176"/>
      <c r="J7" s="176"/>
      <c r="K7" s="177"/>
      <c r="L7" s="176"/>
      <c r="M7" s="176"/>
      <c r="N7" s="142" t="str">
        <f ca="1">$P$7&amp;"\"&amp;$Q$7&amp;"\"&amp;$W$7&amp;"\"&amp;$X$7&amp;"\"&amp;$R$7</f>
        <v>국방시설본부\김부희\국방12\국방34\토질지질</v>
      </c>
      <c r="O7" s="142">
        <f ca="1">IFERROR(MATCH('자료입력 및 결과표시'!$J$7,OFFSET($D$3,$O6,,1000),0)+$O6,"")</f>
        <v>2</v>
      </c>
      <c r="P7" s="142" t="str">
        <f t="shared" ref="P7:X7" ca="1" si="11">IFERROR(INDEX(E$3:E$1003,$O7),"")</f>
        <v>국방시설본부</v>
      </c>
      <c r="Q7" s="142" t="str">
        <f t="shared" ca="1" si="11"/>
        <v>김부희</v>
      </c>
      <c r="R7" s="142" t="str">
        <f t="shared" ca="1" si="11"/>
        <v>토질지질</v>
      </c>
      <c r="S7" s="142" t="str">
        <f t="shared" ca="1" si="11"/>
        <v>특급</v>
      </c>
      <c r="T7" s="142" t="str">
        <f t="shared" ca="1" si="11"/>
        <v>토질및기초기술사</v>
      </c>
      <c r="U7" s="142">
        <f t="shared" ca="1" si="11"/>
        <v>4569</v>
      </c>
      <c r="V7" s="142">
        <f t="shared" ca="1" si="11"/>
        <v>44785</v>
      </c>
      <c r="W7" s="142" t="str">
        <f t="shared" ca="1" si="11"/>
        <v>국방12</v>
      </c>
      <c r="X7" s="142" t="str">
        <f t="shared" ca="1" si="11"/>
        <v>국방34</v>
      </c>
    </row>
    <row r="8" spans="4:24" s="142" customFormat="1">
      <c r="D8" s="142" t="str">
        <f t="shared" si="10"/>
        <v>\\\</v>
      </c>
      <c r="E8" s="176"/>
      <c r="F8" s="176"/>
      <c r="G8" s="176"/>
      <c r="H8" s="176"/>
      <c r="I8" s="176"/>
      <c r="J8" s="176"/>
      <c r="K8" s="177"/>
      <c r="L8" s="176"/>
      <c r="M8" s="176"/>
      <c r="N8" s="142" t="str">
        <f ca="1">$P$8&amp;"\"&amp;$Q$8&amp;"\"&amp;$W$8&amp;"\"&amp;$X$8&amp;"\"&amp;$R$8</f>
        <v>\\\\</v>
      </c>
      <c r="O8" s="142" t="str">
        <f ca="1">IFERROR(MATCH('자료입력 및 결과표시'!$J$7,OFFSET($D$3,$O7,,1000),0)+$O7,"")</f>
        <v/>
      </c>
      <c r="P8" s="142" t="str">
        <f t="shared" ref="P8:P10" ca="1" si="12">IFERROR(INDEX(E$3:E$1003,$O8),"")</f>
        <v/>
      </c>
      <c r="Q8" s="142" t="str">
        <f t="shared" ref="Q8:Q10" ca="1" si="13">IFERROR(INDEX(F$3:F$1003,$O8),"")</f>
        <v/>
      </c>
      <c r="R8" s="142" t="str">
        <f t="shared" ref="R8:R10" ca="1" si="14">IFERROR(INDEX(G$3:G$1003,$O8),"")</f>
        <v/>
      </c>
      <c r="S8" s="142" t="str">
        <f t="shared" ref="S8:S10" ca="1" si="15">IFERROR(INDEX(H$3:H$1003,$O8),"")</f>
        <v/>
      </c>
      <c r="T8" s="142" t="str">
        <f t="shared" ref="T8:T10" ca="1" si="16">IFERROR(INDEX(I$3:I$1003,$O8),"")</f>
        <v/>
      </c>
      <c r="U8" s="142" t="str">
        <f t="shared" ref="U8:U10" ca="1" si="17">IFERROR(INDEX(J$3:J$1003,$O8),"")</f>
        <v/>
      </c>
      <c r="V8" s="142" t="str">
        <f t="shared" ref="V8:V10" ca="1" si="18">IFERROR(INDEX(K$3:K$1003,$O8),"")</f>
        <v/>
      </c>
      <c r="W8" s="142" t="str">
        <f t="shared" ref="W8:W10" ca="1" si="19">IFERROR(INDEX(L$3:L$1003,$O8),"")</f>
        <v/>
      </c>
      <c r="X8" s="142" t="str">
        <f t="shared" ref="X8:X10" ca="1" si="20">IFERROR(INDEX(M$3:M$1003,$O8),"")</f>
        <v/>
      </c>
    </row>
    <row r="9" spans="4:24" s="142" customFormat="1">
      <c r="D9" s="142" t="str">
        <f t="shared" si="10"/>
        <v>\\\</v>
      </c>
      <c r="E9" s="176"/>
      <c r="F9" s="176"/>
      <c r="G9" s="176"/>
      <c r="H9" s="176"/>
      <c r="I9" s="176"/>
      <c r="J9" s="275"/>
      <c r="K9" s="177"/>
      <c r="L9" s="176"/>
      <c r="M9" s="176"/>
      <c r="N9" s="142" t="str">
        <f ca="1">$P$9&amp;"\"&amp;$Q$9&amp;"\"&amp;$W$9&amp;"\"&amp;$X$9&amp;"\"&amp;$R$9</f>
        <v>\\\\</v>
      </c>
      <c r="O9" s="142" t="str">
        <f ca="1">IFERROR(MATCH('자료입력 및 결과표시'!$J$7,OFFSET($D$3,$O8,,1000),0)+$O8,"")</f>
        <v/>
      </c>
      <c r="P9" s="142" t="str">
        <f t="shared" ca="1" si="12"/>
        <v/>
      </c>
      <c r="Q9" s="142" t="str">
        <f t="shared" ca="1" si="13"/>
        <v/>
      </c>
      <c r="R9" s="142" t="str">
        <f t="shared" ca="1" si="14"/>
        <v/>
      </c>
      <c r="S9" s="142" t="str">
        <f t="shared" ca="1" si="15"/>
        <v/>
      </c>
      <c r="T9" s="142" t="str">
        <f t="shared" ca="1" si="16"/>
        <v/>
      </c>
      <c r="U9" s="142" t="str">
        <f t="shared" ca="1" si="17"/>
        <v/>
      </c>
      <c r="V9" s="142" t="str">
        <f t="shared" ca="1" si="18"/>
        <v/>
      </c>
      <c r="W9" s="142" t="str">
        <f t="shared" ca="1" si="19"/>
        <v/>
      </c>
      <c r="X9" s="142" t="str">
        <f t="shared" ca="1" si="20"/>
        <v/>
      </c>
    </row>
    <row r="10" spans="4:24" s="142" customFormat="1">
      <c r="D10" s="142" t="str">
        <f t="shared" si="10"/>
        <v>\\\</v>
      </c>
      <c r="E10" s="176"/>
      <c r="F10" s="176"/>
      <c r="G10" s="176"/>
      <c r="H10" s="176"/>
      <c r="I10" s="176"/>
      <c r="J10" s="275"/>
      <c r="K10" s="177"/>
      <c r="L10" s="176"/>
      <c r="M10" s="176"/>
      <c r="N10" s="142" t="str">
        <f ca="1">$P$10&amp;"\"&amp;$Q$10&amp;"\"&amp;$W$10&amp;"\"&amp;$X$10&amp;"\"&amp;$R$10</f>
        <v>\\\\</v>
      </c>
      <c r="O10" s="142" t="str">
        <f ca="1">IFERROR(MATCH('자료입력 및 결과표시'!$J$7,OFFSET($D$3,$O9,,1000),0)+$O9,"")</f>
        <v/>
      </c>
      <c r="P10" s="142" t="str">
        <f t="shared" ca="1" si="12"/>
        <v/>
      </c>
      <c r="Q10" s="142" t="str">
        <f t="shared" ca="1" si="13"/>
        <v/>
      </c>
      <c r="R10" s="142" t="str">
        <f t="shared" ca="1" si="14"/>
        <v/>
      </c>
      <c r="S10" s="142" t="str">
        <f t="shared" ca="1" si="15"/>
        <v/>
      </c>
      <c r="T10" s="142" t="str">
        <f t="shared" ca="1" si="16"/>
        <v/>
      </c>
      <c r="U10" s="142" t="str">
        <f t="shared" ca="1" si="17"/>
        <v/>
      </c>
      <c r="V10" s="142" t="str">
        <f t="shared" ca="1" si="18"/>
        <v/>
      </c>
      <c r="W10" s="142" t="str">
        <f t="shared" ca="1" si="19"/>
        <v/>
      </c>
      <c r="X10" s="142" t="str">
        <f t="shared" ca="1" si="20"/>
        <v/>
      </c>
    </row>
    <row r="11" spans="4:24" s="142" customFormat="1">
      <c r="D11" s="142" t="str">
        <f t="shared" si="10"/>
        <v>\\\</v>
      </c>
      <c r="E11" s="176"/>
      <c r="F11" s="176"/>
      <c r="G11" s="176"/>
      <c r="H11" s="176"/>
      <c r="I11" s="176"/>
      <c r="J11" s="275"/>
      <c r="K11" s="177"/>
      <c r="L11" s="176"/>
      <c r="M11" s="176"/>
      <c r="P11" s="142" t="s">
        <v>318</v>
      </c>
    </row>
    <row r="12" spans="4:24" s="142" customFormat="1">
      <c r="D12" s="142" t="str">
        <f t="shared" si="10"/>
        <v>\\\</v>
      </c>
      <c r="E12" s="279"/>
      <c r="F12" s="279"/>
      <c r="G12" s="279"/>
      <c r="H12" s="279"/>
      <c r="I12" s="279"/>
      <c r="J12" s="279"/>
      <c r="K12" s="280"/>
      <c r="L12" s="279"/>
      <c r="M12" s="279"/>
      <c r="N12" s="142" t="str">
        <f ca="1">$P$12&amp;"\"&amp;$Q$12&amp;"\"&amp;$W$12&amp;"\"&amp;$X$12&amp;"\"&amp;$R$12</f>
        <v>0\0\0\0\0</v>
      </c>
      <c r="O12" s="142">
        <f ca="1">IFERROR(MATCH('자료입력 및 결과표시'!$J$8,OFFSET($D$3,$O11,,1000),0)+$O11,"")</f>
        <v>4</v>
      </c>
      <c r="P12" s="143">
        <f t="shared" ref="P12:X12" ca="1" si="21">IFERROR(INDEX(E$3:E$1003,$O12),"")</f>
        <v>0</v>
      </c>
      <c r="Q12" s="142">
        <f t="shared" ca="1" si="21"/>
        <v>0</v>
      </c>
      <c r="R12" s="142">
        <f t="shared" ca="1" si="21"/>
        <v>0</v>
      </c>
      <c r="S12" s="142">
        <f t="shared" ca="1" si="21"/>
        <v>0</v>
      </c>
      <c r="T12" s="142">
        <f t="shared" ca="1" si="21"/>
        <v>0</v>
      </c>
      <c r="U12" s="142">
        <f t="shared" ca="1" si="21"/>
        <v>0</v>
      </c>
      <c r="V12" s="142">
        <f t="shared" ca="1" si="21"/>
        <v>0</v>
      </c>
      <c r="W12" s="142">
        <f t="shared" ca="1" si="21"/>
        <v>0</v>
      </c>
      <c r="X12" s="142">
        <f t="shared" ca="1" si="21"/>
        <v>0</v>
      </c>
    </row>
    <row r="13" spans="4:24" s="142" customFormat="1">
      <c r="D13" s="142" t="str">
        <f t="shared" si="10"/>
        <v>\\\</v>
      </c>
      <c r="E13" s="279"/>
      <c r="F13" s="279"/>
      <c r="G13" s="279"/>
      <c r="H13" s="279"/>
      <c r="I13" s="279"/>
      <c r="J13" s="279"/>
      <c r="K13" s="280"/>
      <c r="L13" s="279"/>
      <c r="M13" s="279"/>
      <c r="N13" s="142" t="str">
        <f ca="1">$P$13&amp;"\"&amp;$Q$13&amp;"\"&amp;$W$13&amp;"\"&amp;$X$13&amp;"\"&amp;$R$13</f>
        <v>0\0\0\0\0</v>
      </c>
      <c r="O13" s="142">
        <f ca="1">IFERROR(MATCH('자료입력 및 결과표시'!$J$8,OFFSET($D$3,$O12,,1000),0)+$O12,"")</f>
        <v>5</v>
      </c>
      <c r="P13" s="143">
        <f t="shared" ref="P13:P15" ca="1" si="22">IFERROR(INDEX(E$3:E$1003,$O13),"")</f>
        <v>0</v>
      </c>
      <c r="Q13" s="142">
        <f t="shared" ref="Q13:Q15" ca="1" si="23">IFERROR(INDEX(F$3:F$1003,$O13),"")</f>
        <v>0</v>
      </c>
      <c r="R13" s="142">
        <f t="shared" ref="R13:R15" ca="1" si="24">IFERROR(INDEX(G$3:G$1003,$O13),"")</f>
        <v>0</v>
      </c>
      <c r="S13" s="142">
        <f t="shared" ref="S13:S15" ca="1" si="25">IFERROR(INDEX(H$3:H$1003,$O13),"")</f>
        <v>0</v>
      </c>
      <c r="T13" s="142">
        <f t="shared" ref="T13:T15" ca="1" si="26">IFERROR(INDEX(I$3:I$1003,$O13),"")</f>
        <v>0</v>
      </c>
      <c r="U13" s="142">
        <f t="shared" ref="U13:U15" ca="1" si="27">IFERROR(INDEX(J$3:J$1003,$O13),"")</f>
        <v>0</v>
      </c>
      <c r="V13" s="142">
        <f t="shared" ref="V13:V15" ca="1" si="28">IFERROR(INDEX(K$3:K$1003,$O13),"")</f>
        <v>0</v>
      </c>
      <c r="W13" s="142">
        <f t="shared" ref="W13:W15" ca="1" si="29">IFERROR(INDEX(L$3:L$1003,$O13),"")</f>
        <v>0</v>
      </c>
      <c r="X13" s="142">
        <f t="shared" ref="X13:X15" ca="1" si="30">IFERROR(INDEX(M$3:M$1003,$O13),"")</f>
        <v>0</v>
      </c>
    </row>
    <row r="14" spans="4:24" s="142" customFormat="1">
      <c r="D14" s="142" t="str">
        <f t="shared" si="10"/>
        <v>\\\</v>
      </c>
      <c r="E14" s="279"/>
      <c r="F14" s="279"/>
      <c r="G14" s="279"/>
      <c r="H14" s="279"/>
      <c r="I14" s="279"/>
      <c r="J14" s="279"/>
      <c r="K14" s="280"/>
      <c r="L14" s="279"/>
      <c r="M14" s="279"/>
      <c r="N14" s="142" t="str">
        <f ca="1">$P$14&amp;"\"&amp;$Q$14&amp;"\"&amp;$W$14&amp;"\"&amp;$X$14&amp;"\"&amp;$R$14</f>
        <v>0\0\0\0\0</v>
      </c>
      <c r="O14" s="142">
        <f ca="1">IFERROR(MATCH('자료입력 및 결과표시'!$J$8,OFFSET($D$3,$O13,,1000),0)+$O13,"")</f>
        <v>6</v>
      </c>
      <c r="P14" s="143">
        <f t="shared" ca="1" si="22"/>
        <v>0</v>
      </c>
      <c r="Q14" s="142">
        <f t="shared" ca="1" si="23"/>
        <v>0</v>
      </c>
      <c r="R14" s="142">
        <f t="shared" ca="1" si="24"/>
        <v>0</v>
      </c>
      <c r="S14" s="142">
        <f t="shared" ca="1" si="25"/>
        <v>0</v>
      </c>
      <c r="T14" s="142">
        <f t="shared" ca="1" si="26"/>
        <v>0</v>
      </c>
      <c r="U14" s="142">
        <f t="shared" ca="1" si="27"/>
        <v>0</v>
      </c>
      <c r="V14" s="142">
        <f t="shared" ca="1" si="28"/>
        <v>0</v>
      </c>
      <c r="W14" s="142">
        <f t="shared" ca="1" si="29"/>
        <v>0</v>
      </c>
      <c r="X14" s="142">
        <f t="shared" ca="1" si="30"/>
        <v>0</v>
      </c>
    </row>
    <row r="15" spans="4:24" s="142" customFormat="1">
      <c r="D15" s="142" t="str">
        <f t="shared" si="10"/>
        <v>\\\</v>
      </c>
      <c r="E15" s="153"/>
      <c r="F15" s="153"/>
      <c r="G15" s="153"/>
      <c r="H15" s="153"/>
      <c r="I15" s="153"/>
      <c r="J15" s="153"/>
      <c r="K15" s="154"/>
      <c r="L15" s="153"/>
      <c r="M15" s="153"/>
      <c r="N15" s="142" t="str">
        <f ca="1">$P$15&amp;"\"&amp;$Q$15&amp;"\"&amp;$W$15&amp;"\"&amp;$X$15&amp;"\"&amp;$R$15</f>
        <v>0\0\0\0\0</v>
      </c>
      <c r="O15" s="142">
        <f ca="1">IFERROR(MATCH('자료입력 및 결과표시'!$J$8,OFFSET($D$3,$O14,,1000),0)+$O14,"")</f>
        <v>7</v>
      </c>
      <c r="P15" s="143">
        <f t="shared" ca="1" si="22"/>
        <v>0</v>
      </c>
      <c r="Q15" s="142">
        <f t="shared" ca="1" si="23"/>
        <v>0</v>
      </c>
      <c r="R15" s="142">
        <f t="shared" ca="1" si="24"/>
        <v>0</v>
      </c>
      <c r="S15" s="142">
        <f t="shared" ca="1" si="25"/>
        <v>0</v>
      </c>
      <c r="T15" s="142">
        <f t="shared" ca="1" si="26"/>
        <v>0</v>
      </c>
      <c r="U15" s="142">
        <f t="shared" ca="1" si="27"/>
        <v>0</v>
      </c>
      <c r="V15" s="142">
        <f t="shared" ca="1" si="28"/>
        <v>0</v>
      </c>
      <c r="W15" s="142">
        <f t="shared" ca="1" si="29"/>
        <v>0</v>
      </c>
      <c r="X15" s="142">
        <f t="shared" ca="1" si="30"/>
        <v>0</v>
      </c>
    </row>
    <row r="16" spans="4:24" s="142" customFormat="1">
      <c r="D16" s="142" t="str">
        <f t="shared" si="10"/>
        <v>\\\</v>
      </c>
      <c r="E16" s="153"/>
      <c r="F16" s="153"/>
      <c r="G16" s="153"/>
      <c r="H16" s="153"/>
      <c r="I16" s="153"/>
      <c r="J16" s="153"/>
      <c r="K16" s="154"/>
      <c r="L16" s="153"/>
      <c r="M16" s="153"/>
      <c r="P16" s="142" t="s">
        <v>319</v>
      </c>
    </row>
    <row r="17" spans="4:24" s="142" customFormat="1">
      <c r="D17" s="142" t="str">
        <f t="shared" si="10"/>
        <v>\\\</v>
      </c>
      <c r="E17" s="153"/>
      <c r="F17" s="153"/>
      <c r="G17" s="153"/>
      <c r="H17" s="153"/>
      <c r="I17" s="153"/>
      <c r="J17" s="153"/>
      <c r="K17" s="154"/>
      <c r="L17" s="153"/>
      <c r="M17" s="153"/>
      <c r="N17" s="142" t="str">
        <f ca="1">$P$17&amp;"\"&amp;$Q$17&amp;"\"&amp;$W$17&amp;"\"&amp;$X$17&amp;"\"&amp;$R$17</f>
        <v>0\0\0\0\0</v>
      </c>
      <c r="O17" s="142">
        <f ca="1">IFERROR(MATCH('자료입력 및 결과표시'!$J$9,OFFSET($D$3,$O16,,1000),0)+$O16,"")</f>
        <v>4</v>
      </c>
      <c r="P17" s="142">
        <f t="shared" ref="P17:X17" ca="1" si="31">IFERROR(INDEX(E$3:E$1003,$O17),"")</f>
        <v>0</v>
      </c>
      <c r="Q17" s="142">
        <f t="shared" ca="1" si="31"/>
        <v>0</v>
      </c>
      <c r="R17" s="142">
        <f t="shared" ca="1" si="31"/>
        <v>0</v>
      </c>
      <c r="S17" s="142">
        <f t="shared" ca="1" si="31"/>
        <v>0</v>
      </c>
      <c r="T17" s="142">
        <f t="shared" ca="1" si="31"/>
        <v>0</v>
      </c>
      <c r="U17" s="142">
        <f t="shared" ca="1" si="31"/>
        <v>0</v>
      </c>
      <c r="V17" s="142">
        <f t="shared" ca="1" si="31"/>
        <v>0</v>
      </c>
      <c r="W17" s="142">
        <f t="shared" ca="1" si="31"/>
        <v>0</v>
      </c>
      <c r="X17" s="142">
        <f t="shared" ca="1" si="31"/>
        <v>0</v>
      </c>
    </row>
    <row r="18" spans="4:24" s="142" customFormat="1">
      <c r="D18" s="142" t="str">
        <f t="shared" si="10"/>
        <v>\\\</v>
      </c>
      <c r="E18" s="279"/>
      <c r="F18" s="279"/>
      <c r="G18" s="279"/>
      <c r="H18" s="279"/>
      <c r="I18" s="279"/>
      <c r="J18" s="279"/>
      <c r="K18" s="280"/>
      <c r="L18" s="279"/>
      <c r="M18" s="279"/>
      <c r="N18" s="142" t="str">
        <f ca="1">$P$18&amp;"\"&amp;$Q$18&amp;"\"&amp;$W$18&amp;"\"&amp;$X$18&amp;"\"&amp;$R$18</f>
        <v>0\0\0\0\0</v>
      </c>
      <c r="O18" s="142">
        <f ca="1">IFERROR(MATCH('자료입력 및 결과표시'!$J$9,OFFSET($D$3,$O17,,1000),0)+$O17,"")</f>
        <v>5</v>
      </c>
      <c r="P18" s="142">
        <f t="shared" ref="P18:P20" ca="1" si="32">IFERROR(INDEX(E$3:E$1003,$O18),"")</f>
        <v>0</v>
      </c>
      <c r="Q18" s="142">
        <f t="shared" ref="Q18:Q20" ca="1" si="33">IFERROR(INDEX(F$3:F$1003,$O18),"")</f>
        <v>0</v>
      </c>
      <c r="R18" s="142">
        <f t="shared" ref="R18:R20" ca="1" si="34">IFERROR(INDEX(G$3:G$1003,$O18),"")</f>
        <v>0</v>
      </c>
      <c r="S18" s="142">
        <f t="shared" ref="S18:S20" ca="1" si="35">IFERROR(INDEX(H$3:H$1003,$O18),"")</f>
        <v>0</v>
      </c>
      <c r="T18" s="142">
        <f t="shared" ref="T18:T20" ca="1" si="36">IFERROR(INDEX(I$3:I$1003,$O18),"")</f>
        <v>0</v>
      </c>
      <c r="U18" s="142">
        <f t="shared" ref="U18:U20" ca="1" si="37">IFERROR(INDEX(J$3:J$1003,$O18),"")</f>
        <v>0</v>
      </c>
      <c r="V18" s="142">
        <f t="shared" ref="V18:V20" ca="1" si="38">IFERROR(INDEX(K$3:K$1003,$O18),"")</f>
        <v>0</v>
      </c>
      <c r="W18" s="142">
        <f t="shared" ref="W18:W20" ca="1" si="39">IFERROR(INDEX(L$3:L$1003,$O18),"")</f>
        <v>0</v>
      </c>
      <c r="X18" s="142">
        <f t="shared" ref="X18:X20" ca="1" si="40">IFERROR(INDEX(M$3:M$1003,$O18),"")</f>
        <v>0</v>
      </c>
    </row>
    <row r="19" spans="4:24" s="142" customFormat="1">
      <c r="D19" s="142" t="str">
        <f t="shared" si="10"/>
        <v>\\\</v>
      </c>
      <c r="E19" s="279"/>
      <c r="F19" s="279"/>
      <c r="G19" s="279"/>
      <c r="H19" s="279"/>
      <c r="I19" s="279"/>
      <c r="J19" s="279"/>
      <c r="K19" s="280"/>
      <c r="L19" s="279"/>
      <c r="M19" s="279"/>
      <c r="N19" s="142" t="str">
        <f ca="1">$P$19&amp;"\"&amp;$Q$19&amp;"\"&amp;$W$19&amp;"\"&amp;$X$19&amp;"\"&amp;$R$19</f>
        <v>0\0\0\0\0</v>
      </c>
      <c r="O19" s="142">
        <f ca="1">IFERROR(MATCH('자료입력 및 결과표시'!$J$9,OFFSET($D$3,$O18,,1000),0)+$O18,"")</f>
        <v>6</v>
      </c>
      <c r="P19" s="142">
        <f t="shared" ca="1" si="32"/>
        <v>0</v>
      </c>
      <c r="Q19" s="142">
        <f t="shared" ca="1" si="33"/>
        <v>0</v>
      </c>
      <c r="R19" s="142">
        <f t="shared" ca="1" si="34"/>
        <v>0</v>
      </c>
      <c r="S19" s="142">
        <f t="shared" ca="1" si="35"/>
        <v>0</v>
      </c>
      <c r="T19" s="142">
        <f t="shared" ca="1" si="36"/>
        <v>0</v>
      </c>
      <c r="U19" s="142">
        <f t="shared" ca="1" si="37"/>
        <v>0</v>
      </c>
      <c r="V19" s="142">
        <f t="shared" ca="1" si="38"/>
        <v>0</v>
      </c>
      <c r="W19" s="142">
        <f t="shared" ca="1" si="39"/>
        <v>0</v>
      </c>
      <c r="X19" s="142">
        <f t="shared" ca="1" si="40"/>
        <v>0</v>
      </c>
    </row>
    <row r="20" spans="4:24" s="142" customFormat="1">
      <c r="D20" s="142" t="str">
        <f t="shared" si="10"/>
        <v>\\\</v>
      </c>
      <c r="E20" s="279"/>
      <c r="F20" s="279"/>
      <c r="G20" s="279"/>
      <c r="H20" s="279"/>
      <c r="I20" s="279"/>
      <c r="J20" s="279"/>
      <c r="K20" s="280"/>
      <c r="L20" s="279"/>
      <c r="M20" s="279"/>
      <c r="N20" s="142" t="str">
        <f ca="1">$P$20&amp;"\"&amp;$Q$20&amp;"\"&amp;$W$20&amp;"\"&amp;$X$20&amp;"\"&amp;$R$20</f>
        <v>0\0\0\0\0</v>
      </c>
      <c r="O20" s="142">
        <f ca="1">IFERROR(MATCH('자료입력 및 결과표시'!$J$9,OFFSET($D$3,$O19,,1000),0)+$O19,"")</f>
        <v>7</v>
      </c>
      <c r="P20" s="142">
        <f t="shared" ca="1" si="32"/>
        <v>0</v>
      </c>
      <c r="Q20" s="142">
        <f t="shared" ca="1" si="33"/>
        <v>0</v>
      </c>
      <c r="R20" s="142">
        <f t="shared" ca="1" si="34"/>
        <v>0</v>
      </c>
      <c r="S20" s="142">
        <f t="shared" ca="1" si="35"/>
        <v>0</v>
      </c>
      <c r="T20" s="142">
        <f t="shared" ca="1" si="36"/>
        <v>0</v>
      </c>
      <c r="U20" s="142">
        <f t="shared" ca="1" si="37"/>
        <v>0</v>
      </c>
      <c r="V20" s="142">
        <f t="shared" ca="1" si="38"/>
        <v>0</v>
      </c>
      <c r="W20" s="142">
        <f t="shared" ca="1" si="39"/>
        <v>0</v>
      </c>
      <c r="X20" s="142">
        <f t="shared" ca="1" si="40"/>
        <v>0</v>
      </c>
    </row>
    <row r="21" spans="4:24" s="142" customFormat="1">
      <c r="D21" s="142" t="str">
        <f t="shared" si="10"/>
        <v>\\\</v>
      </c>
      <c r="E21" s="153"/>
      <c r="F21" s="153"/>
      <c r="G21" s="153"/>
      <c r="H21" s="153"/>
      <c r="I21" s="153"/>
      <c r="J21" s="153"/>
      <c r="K21" s="154"/>
      <c r="L21" s="153"/>
      <c r="M21" s="153"/>
      <c r="P21" s="142" t="s">
        <v>221</v>
      </c>
    </row>
    <row r="22" spans="4:24" s="142" customFormat="1">
      <c r="D22" s="142" t="str">
        <f t="shared" si="10"/>
        <v>\\\</v>
      </c>
      <c r="E22" s="153"/>
      <c r="F22" s="153"/>
      <c r="G22" s="153"/>
      <c r="H22" s="153"/>
      <c r="I22" s="153"/>
      <c r="J22" s="153"/>
      <c r="K22" s="154"/>
      <c r="L22" s="153"/>
      <c r="M22" s="153"/>
      <c r="N22" s="142" t="str">
        <f ca="1">$P$22&amp;"\"&amp;$Q$22&amp;"\"&amp;$W$22&amp;"\"&amp;$X$22&amp;"\"&amp;$R$22</f>
        <v>0\0\0\0\0</v>
      </c>
      <c r="O22" s="142">
        <f ca="1">IFERROR(MATCH('자료입력 및 결과표시'!$J$10,OFFSET($D$3,$O21,,1000),0)+$O21,"")</f>
        <v>4</v>
      </c>
      <c r="P22" s="142">
        <f t="shared" ref="P22:X22" ca="1" si="41">IFERROR(INDEX(E$3:E$1003,$O22),"")</f>
        <v>0</v>
      </c>
      <c r="Q22" s="142">
        <f t="shared" ca="1" si="41"/>
        <v>0</v>
      </c>
      <c r="R22" s="142">
        <f t="shared" ca="1" si="41"/>
        <v>0</v>
      </c>
      <c r="S22" s="142">
        <f t="shared" ca="1" si="41"/>
        <v>0</v>
      </c>
      <c r="T22" s="142">
        <f t="shared" ca="1" si="41"/>
        <v>0</v>
      </c>
      <c r="U22" s="142">
        <f t="shared" ca="1" si="41"/>
        <v>0</v>
      </c>
      <c r="V22" s="142">
        <f t="shared" ca="1" si="41"/>
        <v>0</v>
      </c>
      <c r="W22" s="142">
        <f t="shared" ca="1" si="41"/>
        <v>0</v>
      </c>
      <c r="X22" s="142">
        <f t="shared" ca="1" si="41"/>
        <v>0</v>
      </c>
    </row>
    <row r="23" spans="4:24" s="142" customFormat="1">
      <c r="D23" s="142" t="str">
        <f t="shared" si="10"/>
        <v>\\\</v>
      </c>
      <c r="E23" s="153"/>
      <c r="F23" s="153"/>
      <c r="G23" s="153"/>
      <c r="H23" s="153"/>
      <c r="I23" s="153"/>
      <c r="J23" s="153"/>
      <c r="K23" s="154"/>
      <c r="L23" s="153"/>
      <c r="M23" s="153"/>
      <c r="N23" s="142" t="str">
        <f ca="1">$P$23&amp;"\"&amp;$Q$23&amp;"\"&amp;$W$23&amp;"\"&amp;$X$23&amp;"\"&amp;$R$23</f>
        <v>0\0\0\0\0</v>
      </c>
      <c r="O23" s="142">
        <f ca="1">IFERROR(MATCH('자료입력 및 결과표시'!$J$10,OFFSET($D$3,$O22,,1000),0)+$O22,"")</f>
        <v>5</v>
      </c>
      <c r="P23" s="142">
        <f t="shared" ref="P23:P25" ca="1" si="42">IFERROR(INDEX(E$3:E$1003,$O23),"")</f>
        <v>0</v>
      </c>
      <c r="Q23" s="142">
        <f t="shared" ref="Q23:Q25" ca="1" si="43">IFERROR(INDEX(F$3:F$1003,$O23),"")</f>
        <v>0</v>
      </c>
      <c r="R23" s="142">
        <f t="shared" ref="R23:R25" ca="1" si="44">IFERROR(INDEX(G$3:G$1003,$O23),"")</f>
        <v>0</v>
      </c>
      <c r="S23" s="142">
        <f t="shared" ref="S23:S25" ca="1" si="45">IFERROR(INDEX(H$3:H$1003,$O23),"")</f>
        <v>0</v>
      </c>
      <c r="T23" s="142">
        <f t="shared" ref="T23:T25" ca="1" si="46">IFERROR(INDEX(I$3:I$1003,$O23),"")</f>
        <v>0</v>
      </c>
      <c r="U23" s="142">
        <f t="shared" ref="U23:U25" ca="1" si="47">IFERROR(INDEX(J$3:J$1003,$O23),"")</f>
        <v>0</v>
      </c>
      <c r="V23" s="142">
        <f t="shared" ref="V23:V25" ca="1" si="48">IFERROR(INDEX(K$3:K$1003,$O23),"")</f>
        <v>0</v>
      </c>
      <c r="W23" s="142">
        <f t="shared" ref="W23:W25" ca="1" si="49">IFERROR(INDEX(L$3:L$1003,$O23),"")</f>
        <v>0</v>
      </c>
      <c r="X23" s="142">
        <f t="shared" ref="X23:X25" ca="1" si="50">IFERROR(INDEX(M$3:M$1003,$O23),"")</f>
        <v>0</v>
      </c>
    </row>
    <row r="24" spans="4:24" s="142" customFormat="1">
      <c r="D24" s="142" t="str">
        <f t="shared" si="10"/>
        <v>\\\</v>
      </c>
      <c r="E24" s="153"/>
      <c r="F24" s="153"/>
      <c r="G24" s="153"/>
      <c r="H24" s="153"/>
      <c r="I24" s="153"/>
      <c r="J24" s="153"/>
      <c r="K24" s="154"/>
      <c r="L24" s="153"/>
      <c r="M24" s="153"/>
      <c r="N24" s="142" t="str">
        <f ca="1">$P$24&amp;"\"&amp;$Q$24&amp;"\"&amp;$W$24&amp;"\"&amp;$X$24&amp;"\"&amp;$R$24</f>
        <v>0\0\0\0\0</v>
      </c>
      <c r="O24" s="142">
        <f ca="1">IFERROR(MATCH('자료입력 및 결과표시'!$J$10,OFFSET($D$3,$O23,,1000),0)+$O23,"")</f>
        <v>6</v>
      </c>
      <c r="P24" s="142">
        <f t="shared" ca="1" si="42"/>
        <v>0</v>
      </c>
      <c r="Q24" s="142">
        <f t="shared" ca="1" si="43"/>
        <v>0</v>
      </c>
      <c r="R24" s="142">
        <f t="shared" ca="1" si="44"/>
        <v>0</v>
      </c>
      <c r="S24" s="142">
        <f t="shared" ca="1" si="45"/>
        <v>0</v>
      </c>
      <c r="T24" s="142">
        <f t="shared" ca="1" si="46"/>
        <v>0</v>
      </c>
      <c r="U24" s="142">
        <f t="shared" ca="1" si="47"/>
        <v>0</v>
      </c>
      <c r="V24" s="142">
        <f t="shared" ca="1" si="48"/>
        <v>0</v>
      </c>
      <c r="W24" s="142">
        <f t="shared" ca="1" si="49"/>
        <v>0</v>
      </c>
      <c r="X24" s="142">
        <f t="shared" ca="1" si="50"/>
        <v>0</v>
      </c>
    </row>
    <row r="25" spans="4:24" s="142" customFormat="1">
      <c r="D25" s="142" t="str">
        <f t="shared" si="10"/>
        <v>\\\</v>
      </c>
      <c r="E25" s="153"/>
      <c r="F25" s="153"/>
      <c r="G25" s="153"/>
      <c r="H25" s="153"/>
      <c r="I25" s="153"/>
      <c r="J25" s="153"/>
      <c r="K25" s="154"/>
      <c r="L25" s="153"/>
      <c r="M25" s="153"/>
      <c r="N25" s="142" t="str">
        <f ca="1">$P$25&amp;"\"&amp;$Q$25&amp;"\"&amp;$W$25&amp;"\"&amp;$X$25&amp;"\"&amp;$R$25</f>
        <v>0\0\0\0\0</v>
      </c>
      <c r="O25" s="142">
        <f ca="1">IFERROR(MATCH('자료입력 및 결과표시'!$J$10,OFFSET($D$3,$O24,,1000),0)+$O24,"")</f>
        <v>7</v>
      </c>
      <c r="P25" s="142">
        <f t="shared" ca="1" si="42"/>
        <v>0</v>
      </c>
      <c r="Q25" s="142">
        <f t="shared" ca="1" si="43"/>
        <v>0</v>
      </c>
      <c r="R25" s="142">
        <f t="shared" ca="1" si="44"/>
        <v>0</v>
      </c>
      <c r="S25" s="142">
        <f t="shared" ca="1" si="45"/>
        <v>0</v>
      </c>
      <c r="T25" s="142">
        <f t="shared" ca="1" si="46"/>
        <v>0</v>
      </c>
      <c r="U25" s="142">
        <f t="shared" ca="1" si="47"/>
        <v>0</v>
      </c>
      <c r="V25" s="142">
        <f t="shared" ca="1" si="48"/>
        <v>0</v>
      </c>
      <c r="W25" s="142">
        <f t="shared" ca="1" si="49"/>
        <v>0</v>
      </c>
      <c r="X25" s="142">
        <f t="shared" ca="1" si="50"/>
        <v>0</v>
      </c>
    </row>
    <row r="26" spans="4:24" s="142" customFormat="1">
      <c r="D26" s="142" t="str">
        <f t="shared" si="10"/>
        <v>\\\</v>
      </c>
      <c r="E26" s="153"/>
      <c r="F26" s="153"/>
      <c r="G26" s="153"/>
      <c r="H26" s="153"/>
      <c r="I26" s="153"/>
      <c r="J26" s="153"/>
      <c r="K26" s="154"/>
      <c r="L26" s="153"/>
      <c r="M26" s="153"/>
      <c r="P26" s="142" t="s">
        <v>220</v>
      </c>
    </row>
    <row r="27" spans="4:24" s="142" customFormat="1">
      <c r="D27" s="142" t="str">
        <f t="shared" si="10"/>
        <v>\\\</v>
      </c>
      <c r="E27" s="153"/>
      <c r="F27" s="153"/>
      <c r="G27" s="153"/>
      <c r="H27" s="153"/>
      <c r="I27" s="153"/>
      <c r="J27" s="153"/>
      <c r="K27" s="154"/>
      <c r="L27" s="153"/>
      <c r="M27" s="153"/>
      <c r="N27" s="142" t="str">
        <f ca="1">$P$27&amp;"\"&amp;$Q$27&amp;"\"&amp;$W$27&amp;"\"&amp;$X$27&amp;"\"&amp;$R$27</f>
        <v>0\0\0\0\0</v>
      </c>
      <c r="O27" s="142">
        <f ca="1">IFERROR(MATCH('자료입력 및 결과표시'!$J$11,OFFSET($D$3,$O26,,1000),0)+$O26,"")</f>
        <v>4</v>
      </c>
      <c r="P27" s="142">
        <f t="shared" ref="P27:X27" ca="1" si="51">IFERROR(INDEX(E$3:E$1003,$O27),"")</f>
        <v>0</v>
      </c>
      <c r="Q27" s="142">
        <f t="shared" ca="1" si="51"/>
        <v>0</v>
      </c>
      <c r="R27" s="142">
        <f t="shared" ca="1" si="51"/>
        <v>0</v>
      </c>
      <c r="S27" s="142">
        <f t="shared" ca="1" si="51"/>
        <v>0</v>
      </c>
      <c r="T27" s="142">
        <f t="shared" ca="1" si="51"/>
        <v>0</v>
      </c>
      <c r="U27" s="142">
        <f t="shared" ca="1" si="51"/>
        <v>0</v>
      </c>
      <c r="V27" s="142">
        <f t="shared" ca="1" si="51"/>
        <v>0</v>
      </c>
      <c r="W27" s="142">
        <f t="shared" ca="1" si="51"/>
        <v>0</v>
      </c>
      <c r="X27" s="142">
        <f t="shared" ca="1" si="51"/>
        <v>0</v>
      </c>
    </row>
    <row r="28" spans="4:24" s="142" customFormat="1">
      <c r="D28" s="142" t="str">
        <f t="shared" si="10"/>
        <v>\\\</v>
      </c>
      <c r="E28" s="153"/>
      <c r="F28" s="153"/>
      <c r="G28" s="153"/>
      <c r="H28" s="153"/>
      <c r="I28" s="153"/>
      <c r="J28" s="153"/>
      <c r="K28" s="154"/>
      <c r="L28" s="153"/>
      <c r="M28" s="153"/>
      <c r="N28" s="142" t="str">
        <f ca="1">$P$28&amp;"\"&amp;$Q$28&amp;"\"&amp;$W$28&amp;"\"&amp;$X$28&amp;"\"&amp;$R$28</f>
        <v>0\0\0\0\0</v>
      </c>
      <c r="O28" s="142">
        <f ca="1">IFERROR(MATCH('자료입력 및 결과표시'!$J$11,OFFSET($D$3,$O27,,1000),0)+$O27,"")</f>
        <v>5</v>
      </c>
      <c r="P28" s="142">
        <f t="shared" ref="P28:P30" ca="1" si="52">IFERROR(INDEX(E$3:E$1003,$O28),"")</f>
        <v>0</v>
      </c>
      <c r="Q28" s="142">
        <f t="shared" ref="Q28:Q30" ca="1" si="53">IFERROR(INDEX(F$3:F$1003,$O28),"")</f>
        <v>0</v>
      </c>
      <c r="R28" s="142">
        <f t="shared" ref="R28:R30" ca="1" si="54">IFERROR(INDEX(G$3:G$1003,$O28),"")</f>
        <v>0</v>
      </c>
      <c r="S28" s="142">
        <f t="shared" ref="S28:S30" ca="1" si="55">IFERROR(INDEX(H$3:H$1003,$O28),"")</f>
        <v>0</v>
      </c>
      <c r="T28" s="142">
        <f t="shared" ref="T28:T30" ca="1" si="56">IFERROR(INDEX(I$3:I$1003,$O28),"")</f>
        <v>0</v>
      </c>
      <c r="U28" s="142">
        <f t="shared" ref="U28:U30" ca="1" si="57">IFERROR(INDEX(J$3:J$1003,$O28),"")</f>
        <v>0</v>
      </c>
      <c r="V28" s="142">
        <f t="shared" ref="V28:V30" ca="1" si="58">IFERROR(INDEX(K$3:K$1003,$O28),"")</f>
        <v>0</v>
      </c>
      <c r="W28" s="142">
        <f t="shared" ref="W28:W30" ca="1" si="59">IFERROR(INDEX(L$3:L$1003,$O28),"")</f>
        <v>0</v>
      </c>
      <c r="X28" s="142">
        <f t="shared" ref="X28:X30" ca="1" si="60">IFERROR(INDEX(M$3:M$1003,$O28),"")</f>
        <v>0</v>
      </c>
    </row>
    <row r="29" spans="4:24" s="142" customFormat="1">
      <c r="D29" s="142" t="str">
        <f t="shared" si="10"/>
        <v>\\\</v>
      </c>
      <c r="E29" s="153"/>
      <c r="F29" s="153"/>
      <c r="G29" s="153"/>
      <c r="H29" s="153"/>
      <c r="I29" s="153"/>
      <c r="J29" s="153"/>
      <c r="K29" s="154"/>
      <c r="L29" s="153"/>
      <c r="M29" s="153"/>
      <c r="N29" s="142" t="str">
        <f ca="1">$P$29&amp;"\"&amp;$Q$29&amp;"\"&amp;$W$29&amp;"\"&amp;$X$29&amp;"\"&amp;$R$29</f>
        <v>0\0\0\0\0</v>
      </c>
      <c r="O29" s="142">
        <f ca="1">IFERROR(MATCH('자료입력 및 결과표시'!$J$11,OFFSET($D$3,$O28,,1000),0)+$O28,"")</f>
        <v>6</v>
      </c>
      <c r="P29" s="142">
        <f t="shared" ca="1" si="52"/>
        <v>0</v>
      </c>
      <c r="Q29" s="142">
        <f t="shared" ca="1" si="53"/>
        <v>0</v>
      </c>
      <c r="R29" s="142">
        <f t="shared" ca="1" si="54"/>
        <v>0</v>
      </c>
      <c r="S29" s="142">
        <f t="shared" ca="1" si="55"/>
        <v>0</v>
      </c>
      <c r="T29" s="142">
        <f t="shared" ca="1" si="56"/>
        <v>0</v>
      </c>
      <c r="U29" s="142">
        <f t="shared" ca="1" si="57"/>
        <v>0</v>
      </c>
      <c r="V29" s="142">
        <f t="shared" ca="1" si="58"/>
        <v>0</v>
      </c>
      <c r="W29" s="142">
        <f t="shared" ca="1" si="59"/>
        <v>0</v>
      </c>
      <c r="X29" s="142">
        <f t="shared" ca="1" si="60"/>
        <v>0</v>
      </c>
    </row>
    <row r="30" spans="4:24" s="142" customFormat="1">
      <c r="D30" s="142" t="str">
        <f t="shared" si="10"/>
        <v>\\\</v>
      </c>
      <c r="E30" s="153"/>
      <c r="F30" s="153"/>
      <c r="G30" s="153"/>
      <c r="H30" s="153"/>
      <c r="I30" s="153"/>
      <c r="J30" s="153"/>
      <c r="K30" s="154"/>
      <c r="L30" s="153"/>
      <c r="M30" s="153"/>
      <c r="N30" s="142" t="str">
        <f ca="1">$P$30&amp;"\"&amp;$Q$30&amp;"\"&amp;$W$30&amp;"\"&amp;$X$30&amp;"\"&amp;$R$30</f>
        <v>0\0\0\0\0</v>
      </c>
      <c r="O30" s="142">
        <f ca="1">IFERROR(MATCH('자료입력 및 결과표시'!$J$11,OFFSET($D$3,$O29,,1000),0)+$O29,"")</f>
        <v>7</v>
      </c>
      <c r="P30" s="142">
        <f t="shared" ca="1" si="52"/>
        <v>0</v>
      </c>
      <c r="Q30" s="142">
        <f t="shared" ca="1" si="53"/>
        <v>0</v>
      </c>
      <c r="R30" s="142">
        <f t="shared" ca="1" si="54"/>
        <v>0</v>
      </c>
      <c r="S30" s="142">
        <f t="shared" ca="1" si="55"/>
        <v>0</v>
      </c>
      <c r="T30" s="142">
        <f t="shared" ca="1" si="56"/>
        <v>0</v>
      </c>
      <c r="U30" s="142">
        <f t="shared" ca="1" si="57"/>
        <v>0</v>
      </c>
      <c r="V30" s="142">
        <f t="shared" ca="1" si="58"/>
        <v>0</v>
      </c>
      <c r="W30" s="142">
        <f t="shared" ca="1" si="59"/>
        <v>0</v>
      </c>
      <c r="X30" s="142">
        <f t="shared" ca="1" si="60"/>
        <v>0</v>
      </c>
    </row>
    <row r="31" spans="4:24" s="142" customFormat="1">
      <c r="D31" s="142" t="str">
        <f t="shared" si="10"/>
        <v>\\\</v>
      </c>
      <c r="E31" s="153"/>
      <c r="F31" s="153"/>
      <c r="G31" s="153"/>
      <c r="H31" s="153"/>
      <c r="I31" s="153"/>
      <c r="J31" s="153"/>
      <c r="K31" s="154"/>
      <c r="L31" s="153"/>
      <c r="M31" s="153"/>
      <c r="P31" s="142" t="s">
        <v>320</v>
      </c>
    </row>
    <row r="32" spans="4:24" s="142" customFormat="1">
      <c r="D32" s="142" t="str">
        <f t="shared" si="10"/>
        <v>\\\</v>
      </c>
      <c r="E32" s="153"/>
      <c r="F32" s="153"/>
      <c r="G32" s="153"/>
      <c r="H32" s="153"/>
      <c r="I32" s="153"/>
      <c r="J32" s="153"/>
      <c r="K32" s="154"/>
      <c r="L32" s="153"/>
      <c r="M32" s="153"/>
      <c r="N32" s="142" t="str">
        <f ca="1">$P$32&amp;"\"&amp;$Q$32&amp;"\"&amp;$W$32&amp;"\"&amp;$X$32&amp;"\"&amp;$R$32</f>
        <v>국방시설본부\한의석\국방12\국방34\토질지질</v>
      </c>
      <c r="O32" s="142">
        <f ca="1">IFERROR(MATCH('자료입력 및 결과표시'!$J$12,OFFSET($D$3,$O31,,1000),0)+$O31,"")</f>
        <v>3</v>
      </c>
      <c r="P32" s="142" t="str">
        <f t="shared" ref="P32:X32" ca="1" si="61">IFERROR(INDEX(E$3:E$1003,$O32),"")</f>
        <v>국방시설본부</v>
      </c>
      <c r="Q32" s="142" t="str">
        <f t="shared" ca="1" si="61"/>
        <v>한의석</v>
      </c>
      <c r="R32" s="142" t="str">
        <f t="shared" ca="1" si="61"/>
        <v>토질지질</v>
      </c>
      <c r="S32" s="142" t="str">
        <f t="shared" ca="1" si="61"/>
        <v>특급</v>
      </c>
      <c r="T32" s="142" t="str">
        <f t="shared" ca="1" si="61"/>
        <v>응용지질기사</v>
      </c>
      <c r="U32" s="142">
        <f t="shared" ca="1" si="61"/>
        <v>2485</v>
      </c>
      <c r="V32" s="142">
        <f t="shared" ca="1" si="61"/>
        <v>44785</v>
      </c>
      <c r="W32" s="142" t="str">
        <f t="shared" ca="1" si="61"/>
        <v>국방12</v>
      </c>
      <c r="X32" s="142" t="str">
        <f t="shared" ca="1" si="61"/>
        <v>국방34</v>
      </c>
    </row>
    <row r="33" spans="4:24" s="142" customFormat="1">
      <c r="D33" s="142" t="str">
        <f t="shared" si="10"/>
        <v>\\\</v>
      </c>
      <c r="E33" s="153"/>
      <c r="F33" s="153"/>
      <c r="G33" s="153"/>
      <c r="H33" s="153"/>
      <c r="I33" s="153"/>
      <c r="J33" s="153"/>
      <c r="K33" s="154"/>
      <c r="L33" s="153"/>
      <c r="M33" s="153"/>
      <c r="N33" s="142" t="str">
        <f ca="1">$P$33&amp;"\"&amp;$Q$33&amp;"\"&amp;$W$33&amp;"\"&amp;$X$33&amp;"\"&amp;$R$33</f>
        <v>\\\\</v>
      </c>
      <c r="O33" s="142" t="str">
        <f ca="1">IFERROR(MATCH('자료입력 및 결과표시'!$J$12,OFFSET($D$3,$O32,,1000),0)+$O32,"")</f>
        <v/>
      </c>
      <c r="P33" s="142" t="str">
        <f t="shared" ref="P33:P35" ca="1" si="62">IFERROR(INDEX(E$3:E$1003,$O33),"")</f>
        <v/>
      </c>
      <c r="Q33" s="142" t="str">
        <f t="shared" ref="Q33:Q35" ca="1" si="63">IFERROR(INDEX(F$3:F$1003,$O33),"")</f>
        <v/>
      </c>
      <c r="R33" s="142" t="str">
        <f t="shared" ref="R33:R35" ca="1" si="64">IFERROR(INDEX(G$3:G$1003,$O33),"")</f>
        <v/>
      </c>
      <c r="S33" s="142" t="str">
        <f t="shared" ref="S33:S35" ca="1" si="65">IFERROR(INDEX(H$3:H$1003,$O33),"")</f>
        <v/>
      </c>
      <c r="T33" s="142" t="str">
        <f t="shared" ref="T33:T35" ca="1" si="66">IFERROR(INDEX(I$3:I$1003,$O33),"")</f>
        <v/>
      </c>
      <c r="U33" s="142" t="str">
        <f t="shared" ref="U33:U35" ca="1" si="67">IFERROR(INDEX(J$3:J$1003,$O33),"")</f>
        <v/>
      </c>
      <c r="V33" s="142" t="str">
        <f t="shared" ref="V33:V35" ca="1" si="68">IFERROR(INDEX(K$3:K$1003,$O33),"")</f>
        <v/>
      </c>
      <c r="W33" s="142" t="str">
        <f t="shared" ref="W33:W35" ca="1" si="69">IFERROR(INDEX(L$3:L$1003,$O33),"")</f>
        <v/>
      </c>
      <c r="X33" s="142" t="str">
        <f t="shared" ref="X33:X35" ca="1" si="70">IFERROR(INDEX(M$3:M$1003,$O33),"")</f>
        <v/>
      </c>
    </row>
    <row r="34" spans="4:24" s="142" customFormat="1">
      <c r="D34" s="142" t="str">
        <f t="shared" si="10"/>
        <v>\\\</v>
      </c>
      <c r="E34" s="153"/>
      <c r="F34" s="153"/>
      <c r="G34" s="153"/>
      <c r="H34" s="153"/>
      <c r="I34" s="153"/>
      <c r="J34" s="153"/>
      <c r="K34" s="154"/>
      <c r="L34" s="153"/>
      <c r="M34" s="153"/>
      <c r="N34" s="142" t="str">
        <f ca="1">$P$34&amp;"\"&amp;$Q$34&amp;"\"&amp;$W$34&amp;"\"&amp;$X$34&amp;"\"&amp;$R$34</f>
        <v>\\\\</v>
      </c>
      <c r="O34" s="142" t="str">
        <f ca="1">IFERROR(MATCH('자료입력 및 결과표시'!$J$12,OFFSET($D$3,$O33,,1000),0)+$O33,"")</f>
        <v/>
      </c>
      <c r="P34" s="142" t="str">
        <f t="shared" ca="1" si="62"/>
        <v/>
      </c>
      <c r="Q34" s="142" t="str">
        <f t="shared" ca="1" si="63"/>
        <v/>
      </c>
      <c r="R34" s="142" t="str">
        <f t="shared" ca="1" si="64"/>
        <v/>
      </c>
      <c r="S34" s="142" t="str">
        <f t="shared" ca="1" si="65"/>
        <v/>
      </c>
      <c r="T34" s="142" t="str">
        <f t="shared" ca="1" si="66"/>
        <v/>
      </c>
      <c r="U34" s="142" t="str">
        <f t="shared" ca="1" si="67"/>
        <v/>
      </c>
      <c r="V34" s="142" t="str">
        <f t="shared" ca="1" si="68"/>
        <v/>
      </c>
      <c r="W34" s="142" t="str">
        <f t="shared" ca="1" si="69"/>
        <v/>
      </c>
      <c r="X34" s="142" t="str">
        <f t="shared" ca="1" si="70"/>
        <v/>
      </c>
    </row>
    <row r="35" spans="4:24" s="142" customFormat="1">
      <c r="D35" s="142" t="str">
        <f t="shared" si="10"/>
        <v>\\\</v>
      </c>
      <c r="E35" s="153"/>
      <c r="F35" s="153"/>
      <c r="G35" s="153"/>
      <c r="H35" s="153"/>
      <c r="I35" s="153"/>
      <c r="J35" s="153"/>
      <c r="K35" s="154"/>
      <c r="L35" s="153"/>
      <c r="M35" s="153"/>
      <c r="N35" s="142" t="str">
        <f ca="1">$P$35&amp;"\"&amp;$Q$35&amp;"\"&amp;$W$35&amp;"\"&amp;$X$35&amp;"\"&amp;$R$35</f>
        <v>\\\\</v>
      </c>
      <c r="O35" s="142" t="str">
        <f ca="1">IFERROR(MATCH('자료입력 및 결과표시'!$J$12,OFFSET($D$3,$O34,,1000),0)+$O34,"")</f>
        <v/>
      </c>
      <c r="P35" s="142" t="str">
        <f t="shared" ca="1" si="62"/>
        <v/>
      </c>
      <c r="Q35" s="142" t="str">
        <f t="shared" ca="1" si="63"/>
        <v/>
      </c>
      <c r="R35" s="142" t="str">
        <f t="shared" ca="1" si="64"/>
        <v/>
      </c>
      <c r="S35" s="142" t="str">
        <f t="shared" ca="1" si="65"/>
        <v/>
      </c>
      <c r="T35" s="142" t="str">
        <f t="shared" ca="1" si="66"/>
        <v/>
      </c>
      <c r="U35" s="142" t="str">
        <f t="shared" ca="1" si="67"/>
        <v/>
      </c>
      <c r="V35" s="142" t="str">
        <f t="shared" ca="1" si="68"/>
        <v/>
      </c>
      <c r="W35" s="142" t="str">
        <f t="shared" ca="1" si="69"/>
        <v/>
      </c>
      <c r="X35" s="142" t="str">
        <f t="shared" ca="1" si="70"/>
        <v/>
      </c>
    </row>
    <row r="36" spans="4:24" s="142" customFormat="1">
      <c r="D36" s="142" t="str">
        <f t="shared" si="10"/>
        <v>\\\</v>
      </c>
      <c r="E36" s="153"/>
      <c r="F36" s="153"/>
      <c r="G36" s="153"/>
      <c r="H36" s="153"/>
      <c r="I36" s="153"/>
      <c r="J36" s="153"/>
      <c r="K36" s="154"/>
      <c r="L36" s="153"/>
      <c r="M36" s="153"/>
      <c r="P36" s="142" t="s">
        <v>321</v>
      </c>
    </row>
    <row r="37" spans="4:24" s="142" customFormat="1">
      <c r="D37" s="142" t="str">
        <f t="shared" si="10"/>
        <v>\\\</v>
      </c>
      <c r="E37" s="153"/>
      <c r="F37" s="153"/>
      <c r="G37" s="153"/>
      <c r="H37" s="153"/>
      <c r="I37" s="153"/>
      <c r="J37" s="153"/>
      <c r="K37" s="154"/>
      <c r="L37" s="153"/>
      <c r="M37" s="153"/>
      <c r="N37" s="142" t="str">
        <f ca="1">$P$37&amp;"\"&amp;$Q$37&amp;"\"&amp;$W$37&amp;"\"&amp;$X$37&amp;"\"&amp;$R$37</f>
        <v>0\0\0\0\0</v>
      </c>
      <c r="O37" s="142">
        <f ca="1">IFERROR(MATCH('자료입력 및 결과표시'!$J$13,OFFSET($D$3,$O36,,1000),0)+$O36,"")</f>
        <v>4</v>
      </c>
      <c r="P37" s="142">
        <f t="shared" ref="P37:X37" ca="1" si="71">IFERROR(INDEX(E$3:E$1003,$O37),"")</f>
        <v>0</v>
      </c>
      <c r="Q37" s="142">
        <f t="shared" ca="1" si="71"/>
        <v>0</v>
      </c>
      <c r="R37" s="142">
        <f t="shared" ca="1" si="71"/>
        <v>0</v>
      </c>
      <c r="S37" s="142">
        <f t="shared" ca="1" si="71"/>
        <v>0</v>
      </c>
      <c r="T37" s="142">
        <f t="shared" ca="1" si="71"/>
        <v>0</v>
      </c>
      <c r="U37" s="142">
        <f t="shared" ca="1" si="71"/>
        <v>0</v>
      </c>
      <c r="V37" s="142">
        <f t="shared" ca="1" si="71"/>
        <v>0</v>
      </c>
      <c r="W37" s="142">
        <f t="shared" ca="1" si="71"/>
        <v>0</v>
      </c>
      <c r="X37" s="142">
        <f t="shared" ca="1" si="71"/>
        <v>0</v>
      </c>
    </row>
    <row r="38" spans="4:24" s="142" customFormat="1">
      <c r="D38" s="142" t="str">
        <f t="shared" si="10"/>
        <v>\\\</v>
      </c>
      <c r="E38" s="153"/>
      <c r="F38" s="153"/>
      <c r="G38" s="153"/>
      <c r="H38" s="153"/>
      <c r="I38" s="153"/>
      <c r="J38" s="153"/>
      <c r="K38" s="154"/>
      <c r="L38" s="153"/>
      <c r="M38" s="153"/>
      <c r="N38" s="142" t="str">
        <f ca="1">$P$38&amp;"\"&amp;$Q$38&amp;"\"&amp;$W$38&amp;"\"&amp;$X$38&amp;"\"&amp;$R$38</f>
        <v>0\0\0\0\0</v>
      </c>
      <c r="O38" s="142">
        <f ca="1">IFERROR(MATCH('자료입력 및 결과표시'!$J$13,OFFSET($D$3,$O37,,1000),0)+$O37,"")</f>
        <v>5</v>
      </c>
      <c r="P38" s="142">
        <f t="shared" ref="P38:P40" ca="1" si="72">IFERROR(INDEX(E$3:E$1003,$O38),"")</f>
        <v>0</v>
      </c>
      <c r="Q38" s="142">
        <f t="shared" ref="Q38:Q40" ca="1" si="73">IFERROR(INDEX(F$3:F$1003,$O38),"")</f>
        <v>0</v>
      </c>
      <c r="R38" s="142">
        <f t="shared" ref="R38:R40" ca="1" si="74">IFERROR(INDEX(G$3:G$1003,$O38),"")</f>
        <v>0</v>
      </c>
      <c r="S38" s="142">
        <f t="shared" ref="S38:S40" ca="1" si="75">IFERROR(INDEX(H$3:H$1003,$O38),"")</f>
        <v>0</v>
      </c>
      <c r="T38" s="142">
        <f t="shared" ref="T38:T40" ca="1" si="76">IFERROR(INDEX(I$3:I$1003,$O38),"")</f>
        <v>0</v>
      </c>
      <c r="U38" s="142">
        <f t="shared" ref="U38:U40" ca="1" si="77">IFERROR(INDEX(J$3:J$1003,$O38),"")</f>
        <v>0</v>
      </c>
      <c r="V38" s="142">
        <f t="shared" ref="V38:V40" ca="1" si="78">IFERROR(INDEX(K$3:K$1003,$O38),"")</f>
        <v>0</v>
      </c>
      <c r="W38" s="142">
        <f t="shared" ref="W38:W40" ca="1" si="79">IFERROR(INDEX(L$3:L$1003,$O38),"")</f>
        <v>0</v>
      </c>
      <c r="X38" s="142">
        <f t="shared" ref="X38:X40" ca="1" si="80">IFERROR(INDEX(M$3:M$1003,$O38),"")</f>
        <v>0</v>
      </c>
    </row>
    <row r="39" spans="4:24" s="142" customFormat="1">
      <c r="D39" s="142" t="str">
        <f t="shared" si="10"/>
        <v>\\\</v>
      </c>
      <c r="E39" s="153"/>
      <c r="F39" s="153"/>
      <c r="G39" s="153"/>
      <c r="H39" s="153"/>
      <c r="I39" s="153"/>
      <c r="J39" s="153"/>
      <c r="K39" s="154"/>
      <c r="L39" s="153"/>
      <c r="M39" s="153"/>
      <c r="N39" s="142" t="str">
        <f ca="1">$P$39&amp;"\"&amp;$Q$39&amp;"\"&amp;$W$39&amp;"\"&amp;$X$39&amp;"\"&amp;$R$39</f>
        <v>0\0\0\0\0</v>
      </c>
      <c r="O39" s="142">
        <f ca="1">IFERROR(MATCH('자료입력 및 결과표시'!$J$13,OFFSET($D$3,$O38,,1000),0)+$O38,"")</f>
        <v>6</v>
      </c>
      <c r="P39" s="142">
        <f t="shared" ca="1" si="72"/>
        <v>0</v>
      </c>
      <c r="Q39" s="142">
        <f t="shared" ca="1" si="73"/>
        <v>0</v>
      </c>
      <c r="R39" s="142">
        <f t="shared" ca="1" si="74"/>
        <v>0</v>
      </c>
      <c r="S39" s="142">
        <f t="shared" ca="1" si="75"/>
        <v>0</v>
      </c>
      <c r="T39" s="142">
        <f t="shared" ca="1" si="76"/>
        <v>0</v>
      </c>
      <c r="U39" s="142">
        <f t="shared" ca="1" si="77"/>
        <v>0</v>
      </c>
      <c r="V39" s="142">
        <f t="shared" ca="1" si="78"/>
        <v>0</v>
      </c>
      <c r="W39" s="142">
        <f t="shared" ca="1" si="79"/>
        <v>0</v>
      </c>
      <c r="X39" s="142">
        <f t="shared" ca="1" si="80"/>
        <v>0</v>
      </c>
    </row>
    <row r="40" spans="4:24" s="142" customFormat="1">
      <c r="D40" s="142" t="str">
        <f t="shared" si="10"/>
        <v>\\\</v>
      </c>
      <c r="E40" s="153"/>
      <c r="F40" s="153"/>
      <c r="G40" s="153"/>
      <c r="H40" s="153"/>
      <c r="I40" s="153"/>
      <c r="J40" s="153"/>
      <c r="K40" s="154"/>
      <c r="L40" s="153"/>
      <c r="M40" s="153"/>
      <c r="N40" s="142" t="str">
        <f ca="1">$P$40&amp;"\"&amp;$Q$40&amp;"\"&amp;$W$40&amp;"\"&amp;$X$40&amp;"\"&amp;$R$40</f>
        <v>0\0\0\0\0</v>
      </c>
      <c r="O40" s="142">
        <f ca="1">IFERROR(MATCH('자료입력 및 결과표시'!$J$13,OFFSET($D$3,$O39,,1000),0)+$O39,"")</f>
        <v>7</v>
      </c>
      <c r="P40" s="142">
        <f t="shared" ca="1" si="72"/>
        <v>0</v>
      </c>
      <c r="Q40" s="142">
        <f t="shared" ca="1" si="73"/>
        <v>0</v>
      </c>
      <c r="R40" s="142">
        <f t="shared" ca="1" si="74"/>
        <v>0</v>
      </c>
      <c r="S40" s="142">
        <f t="shared" ca="1" si="75"/>
        <v>0</v>
      </c>
      <c r="T40" s="142">
        <f t="shared" ca="1" si="76"/>
        <v>0</v>
      </c>
      <c r="U40" s="142">
        <f t="shared" ca="1" si="77"/>
        <v>0</v>
      </c>
      <c r="V40" s="142">
        <f t="shared" ca="1" si="78"/>
        <v>0</v>
      </c>
      <c r="W40" s="142">
        <f t="shared" ca="1" si="79"/>
        <v>0</v>
      </c>
      <c r="X40" s="142">
        <f t="shared" ca="1" si="80"/>
        <v>0</v>
      </c>
    </row>
    <row r="41" spans="4:24" s="142" customFormat="1">
      <c r="D41" s="142" t="str">
        <f t="shared" si="10"/>
        <v>\\\</v>
      </c>
      <c r="E41" s="153"/>
      <c r="F41" s="153"/>
      <c r="G41" s="153"/>
      <c r="H41" s="153"/>
      <c r="I41" s="153"/>
      <c r="J41" s="153"/>
      <c r="K41" s="154"/>
      <c r="L41" s="153"/>
      <c r="M41" s="153"/>
      <c r="P41" s="142" t="s">
        <v>322</v>
      </c>
    </row>
    <row r="42" spans="4:24" s="142" customFormat="1">
      <c r="D42" s="142" t="str">
        <f t="shared" si="10"/>
        <v>\\\</v>
      </c>
      <c r="E42" s="153"/>
      <c r="F42" s="153"/>
      <c r="G42" s="153"/>
      <c r="H42" s="153"/>
      <c r="I42" s="153"/>
      <c r="J42" s="153"/>
      <c r="K42" s="154"/>
      <c r="L42" s="153"/>
      <c r="M42" s="153"/>
      <c r="N42" s="142" t="str">
        <f ca="1">$P$42&amp;"\"&amp;$Q$42&amp;"\"&amp;$W$42&amp;"\"&amp;$X$42&amp;"\"&amp;$R$42</f>
        <v>0\0\0\0\0</v>
      </c>
      <c r="O42" s="142">
        <f ca="1">IFERROR(MATCH('자료입력 및 결과표시'!$J$14,OFFSET($D$3,$O41,,1000),0)+$O41,"")</f>
        <v>4</v>
      </c>
      <c r="P42" s="142">
        <f t="shared" ref="P42:X42" ca="1" si="81">IFERROR(INDEX(E$3:E$1003,$O42),"")</f>
        <v>0</v>
      </c>
      <c r="Q42" s="142">
        <f t="shared" ca="1" si="81"/>
        <v>0</v>
      </c>
      <c r="R42" s="142">
        <f t="shared" ca="1" si="81"/>
        <v>0</v>
      </c>
      <c r="S42" s="142">
        <f t="shared" ca="1" si="81"/>
        <v>0</v>
      </c>
      <c r="T42" s="142">
        <f t="shared" ca="1" si="81"/>
        <v>0</v>
      </c>
      <c r="U42" s="142">
        <f t="shared" ca="1" si="81"/>
        <v>0</v>
      </c>
      <c r="V42" s="142">
        <f t="shared" ca="1" si="81"/>
        <v>0</v>
      </c>
      <c r="W42" s="142">
        <f t="shared" ca="1" si="81"/>
        <v>0</v>
      </c>
      <c r="X42" s="142">
        <f t="shared" ca="1" si="81"/>
        <v>0</v>
      </c>
    </row>
    <row r="43" spans="4:24" s="142" customFormat="1">
      <c r="D43" s="142" t="str">
        <f t="shared" si="10"/>
        <v>\\\</v>
      </c>
      <c r="E43" s="153"/>
      <c r="F43" s="153"/>
      <c r="G43" s="153"/>
      <c r="H43" s="153"/>
      <c r="I43" s="153"/>
      <c r="J43" s="153"/>
      <c r="K43" s="154"/>
      <c r="L43" s="153"/>
      <c r="M43" s="153"/>
      <c r="N43" s="142" t="str">
        <f ca="1">$P$43&amp;"\"&amp;$Q$43&amp;"\"&amp;$W$43&amp;"\"&amp;$X$43&amp;"\"&amp;$R$43</f>
        <v>0\0\0\0\0</v>
      </c>
      <c r="O43" s="142">
        <f ca="1">IFERROR(MATCH('자료입력 및 결과표시'!$J$14,OFFSET($D$3,$O42,,1000),0)+$O42,"")</f>
        <v>5</v>
      </c>
      <c r="P43" s="142">
        <f t="shared" ref="P43:P45" ca="1" si="82">IFERROR(INDEX(E$3:E$1003,$O43),"")</f>
        <v>0</v>
      </c>
      <c r="Q43" s="142">
        <f t="shared" ref="Q43:Q45" ca="1" si="83">IFERROR(INDEX(F$3:F$1003,$O43),"")</f>
        <v>0</v>
      </c>
      <c r="R43" s="142">
        <f t="shared" ref="R43:R45" ca="1" si="84">IFERROR(INDEX(G$3:G$1003,$O43),"")</f>
        <v>0</v>
      </c>
      <c r="S43" s="142">
        <f t="shared" ref="S43:S45" ca="1" si="85">IFERROR(INDEX(H$3:H$1003,$O43),"")</f>
        <v>0</v>
      </c>
      <c r="T43" s="142">
        <f t="shared" ref="T43:T45" ca="1" si="86">IFERROR(INDEX(I$3:I$1003,$O43),"")</f>
        <v>0</v>
      </c>
      <c r="U43" s="142">
        <f t="shared" ref="U43:U45" ca="1" si="87">IFERROR(INDEX(J$3:J$1003,$O43),"")</f>
        <v>0</v>
      </c>
      <c r="V43" s="142">
        <f t="shared" ref="V43:V45" ca="1" si="88">IFERROR(INDEX(K$3:K$1003,$O43),"")</f>
        <v>0</v>
      </c>
      <c r="W43" s="142">
        <f t="shared" ref="W43:W45" ca="1" si="89">IFERROR(INDEX(L$3:L$1003,$O43),"")</f>
        <v>0</v>
      </c>
      <c r="X43" s="142">
        <f t="shared" ref="X43:X45" ca="1" si="90">IFERROR(INDEX(M$3:M$1003,$O43),"")</f>
        <v>0</v>
      </c>
    </row>
    <row r="44" spans="4:24" s="142" customFormat="1">
      <c r="D44" s="142" t="str">
        <f t="shared" si="10"/>
        <v>\\\</v>
      </c>
      <c r="E44" s="153"/>
      <c r="F44" s="153"/>
      <c r="G44" s="153"/>
      <c r="H44" s="153"/>
      <c r="I44" s="153"/>
      <c r="J44" s="153"/>
      <c r="K44" s="154"/>
      <c r="L44" s="153"/>
      <c r="M44" s="153"/>
      <c r="N44" s="142" t="str">
        <f ca="1">$P$44&amp;"\"&amp;$Q$44&amp;"\"&amp;$W$44&amp;"\"&amp;$X$44&amp;"\"&amp;$R$44</f>
        <v>0\0\0\0\0</v>
      </c>
      <c r="O44" s="142">
        <f ca="1">IFERROR(MATCH('자료입력 및 결과표시'!$J$14,OFFSET($D$3,$O43,,1000),0)+$O43,"")</f>
        <v>6</v>
      </c>
      <c r="P44" s="142">
        <f t="shared" ca="1" si="82"/>
        <v>0</v>
      </c>
      <c r="Q44" s="142">
        <f t="shared" ca="1" si="83"/>
        <v>0</v>
      </c>
      <c r="R44" s="142">
        <f t="shared" ca="1" si="84"/>
        <v>0</v>
      </c>
      <c r="S44" s="142">
        <f t="shared" ca="1" si="85"/>
        <v>0</v>
      </c>
      <c r="T44" s="142">
        <f t="shared" ca="1" si="86"/>
        <v>0</v>
      </c>
      <c r="U44" s="142">
        <f t="shared" ca="1" si="87"/>
        <v>0</v>
      </c>
      <c r="V44" s="142">
        <f t="shared" ca="1" si="88"/>
        <v>0</v>
      </c>
      <c r="W44" s="142">
        <f t="shared" ca="1" si="89"/>
        <v>0</v>
      </c>
      <c r="X44" s="142">
        <f t="shared" ca="1" si="90"/>
        <v>0</v>
      </c>
    </row>
    <row r="45" spans="4:24" s="142" customFormat="1">
      <c r="D45" s="142" t="str">
        <f t="shared" si="10"/>
        <v>\\\</v>
      </c>
      <c r="E45" s="153"/>
      <c r="F45" s="153"/>
      <c r="G45" s="153"/>
      <c r="H45" s="153"/>
      <c r="I45" s="153"/>
      <c r="J45" s="153"/>
      <c r="K45" s="154"/>
      <c r="L45" s="153"/>
      <c r="M45" s="153"/>
      <c r="N45" s="142" t="str">
        <f ca="1">$P$45&amp;"\"&amp;$Q$45&amp;"\"&amp;$W$45&amp;"\"&amp;$X$45&amp;"\"&amp;$R$45</f>
        <v>0\0\0\0\0</v>
      </c>
      <c r="O45" s="142">
        <f ca="1">IFERROR(MATCH('자료입력 및 결과표시'!$J$14,OFFSET($D$3,$O44,,1000),0)+$O44,"")</f>
        <v>7</v>
      </c>
      <c r="P45" s="142">
        <f t="shared" ca="1" si="82"/>
        <v>0</v>
      </c>
      <c r="Q45" s="142">
        <f t="shared" ca="1" si="83"/>
        <v>0</v>
      </c>
      <c r="R45" s="142">
        <f t="shared" ca="1" si="84"/>
        <v>0</v>
      </c>
      <c r="S45" s="142">
        <f t="shared" ca="1" si="85"/>
        <v>0</v>
      </c>
      <c r="T45" s="142">
        <f t="shared" ca="1" si="86"/>
        <v>0</v>
      </c>
      <c r="U45" s="142">
        <f t="shared" ca="1" si="87"/>
        <v>0</v>
      </c>
      <c r="V45" s="142">
        <f t="shared" ca="1" si="88"/>
        <v>0</v>
      </c>
      <c r="W45" s="142">
        <f t="shared" ca="1" si="89"/>
        <v>0</v>
      </c>
      <c r="X45" s="142">
        <f t="shared" ca="1" si="90"/>
        <v>0</v>
      </c>
    </row>
    <row r="46" spans="4:24" s="142" customFormat="1">
      <c r="D46" s="142" t="str">
        <f t="shared" si="10"/>
        <v>\\\</v>
      </c>
      <c r="E46" s="153"/>
      <c r="F46" s="153"/>
      <c r="G46" s="153"/>
      <c r="H46" s="153"/>
      <c r="I46" s="153"/>
      <c r="J46" s="153"/>
      <c r="K46" s="154"/>
      <c r="L46" s="153"/>
      <c r="M46" s="153"/>
      <c r="P46" s="142" t="s">
        <v>323</v>
      </c>
    </row>
    <row r="47" spans="4:24" s="142" customFormat="1">
      <c r="D47" s="142" t="str">
        <f t="shared" si="10"/>
        <v>\\\</v>
      </c>
      <c r="E47" s="153"/>
      <c r="F47" s="153"/>
      <c r="G47" s="153"/>
      <c r="H47" s="153"/>
      <c r="I47" s="153"/>
      <c r="J47" s="153"/>
      <c r="K47" s="154"/>
      <c r="L47" s="153"/>
      <c r="M47" s="153"/>
      <c r="N47" s="142" t="str">
        <f ca="1">$P$47&amp;"\"&amp;$Q$47&amp;"\"&amp;$W$47&amp;"\"&amp;$X$47&amp;"\"&amp;$R$47</f>
        <v>0\0\0\0\0</v>
      </c>
      <c r="O47" s="142">
        <f ca="1">IFERROR(MATCH('자료입력 및 결과표시'!$J$15,OFFSET($D$3,$O46,,1000),0)+$O46,"")</f>
        <v>4</v>
      </c>
      <c r="P47" s="142">
        <f t="shared" ref="P47:X47" ca="1" si="91">IFERROR(INDEX(E$3:E$1003,$O47),"")</f>
        <v>0</v>
      </c>
      <c r="Q47" s="142">
        <f t="shared" ca="1" si="91"/>
        <v>0</v>
      </c>
      <c r="R47" s="142">
        <f t="shared" ca="1" si="91"/>
        <v>0</v>
      </c>
      <c r="S47" s="142">
        <f t="shared" ca="1" si="91"/>
        <v>0</v>
      </c>
      <c r="T47" s="142">
        <f t="shared" ca="1" si="91"/>
        <v>0</v>
      </c>
      <c r="U47" s="142">
        <f t="shared" ca="1" si="91"/>
        <v>0</v>
      </c>
      <c r="V47" s="142">
        <f t="shared" ca="1" si="91"/>
        <v>0</v>
      </c>
      <c r="W47" s="142">
        <f t="shared" ca="1" si="91"/>
        <v>0</v>
      </c>
      <c r="X47" s="142">
        <f t="shared" ca="1" si="91"/>
        <v>0</v>
      </c>
    </row>
    <row r="48" spans="4:24" s="142" customFormat="1">
      <c r="D48" s="142" t="str">
        <f t="shared" si="10"/>
        <v>\\\</v>
      </c>
      <c r="E48" s="153"/>
      <c r="F48" s="153"/>
      <c r="G48" s="153"/>
      <c r="H48" s="153"/>
      <c r="I48" s="153"/>
      <c r="J48" s="153"/>
      <c r="K48" s="154"/>
      <c r="L48" s="153"/>
      <c r="M48" s="153"/>
      <c r="N48" s="142" t="str">
        <f ca="1">$P$48&amp;"\"&amp;$Q$48&amp;"\"&amp;$W$48&amp;"\"&amp;$X$48&amp;"\"&amp;$R$48</f>
        <v>0\0\0\0\0</v>
      </c>
      <c r="O48" s="142">
        <f ca="1">IFERROR(MATCH('자료입력 및 결과표시'!$J$15,OFFSET($D$3,$O47,,1000),0)+$O47,"")</f>
        <v>5</v>
      </c>
      <c r="P48" s="142">
        <f t="shared" ref="P48:P50" ca="1" si="92">IFERROR(INDEX(E$3:E$1003,$O48),"")</f>
        <v>0</v>
      </c>
      <c r="Q48" s="142">
        <f t="shared" ref="Q48:Q50" ca="1" si="93">IFERROR(INDEX(F$3:F$1003,$O48),"")</f>
        <v>0</v>
      </c>
      <c r="R48" s="142">
        <f t="shared" ref="R48:R50" ca="1" si="94">IFERROR(INDEX(G$3:G$1003,$O48),"")</f>
        <v>0</v>
      </c>
      <c r="S48" s="142">
        <f t="shared" ref="S48:S50" ca="1" si="95">IFERROR(INDEX(H$3:H$1003,$O48),"")</f>
        <v>0</v>
      </c>
      <c r="T48" s="142">
        <f t="shared" ref="T48:T50" ca="1" si="96">IFERROR(INDEX(I$3:I$1003,$O48),"")</f>
        <v>0</v>
      </c>
      <c r="U48" s="142">
        <f t="shared" ref="U48:U50" ca="1" si="97">IFERROR(INDEX(J$3:J$1003,$O48),"")</f>
        <v>0</v>
      </c>
      <c r="V48" s="142">
        <f t="shared" ref="V48:V50" ca="1" si="98">IFERROR(INDEX(K$3:K$1003,$O48),"")</f>
        <v>0</v>
      </c>
      <c r="W48" s="142">
        <f t="shared" ref="W48:W50" ca="1" si="99">IFERROR(INDEX(L$3:L$1003,$O48),"")</f>
        <v>0</v>
      </c>
      <c r="X48" s="142">
        <f t="shared" ref="X48:X50" ca="1" si="100">IFERROR(INDEX(M$3:M$1003,$O48),"")</f>
        <v>0</v>
      </c>
    </row>
    <row r="49" spans="4:24" s="142" customFormat="1">
      <c r="D49" s="142" t="str">
        <f t="shared" si="10"/>
        <v>\\\</v>
      </c>
      <c r="E49" s="153"/>
      <c r="F49" s="153"/>
      <c r="G49" s="153"/>
      <c r="H49" s="153"/>
      <c r="I49" s="153"/>
      <c r="J49" s="153"/>
      <c r="K49" s="154"/>
      <c r="L49" s="153"/>
      <c r="M49" s="153"/>
      <c r="N49" s="142" t="str">
        <f ca="1">$P$49&amp;"\"&amp;$Q$49&amp;"\"&amp;$W$49&amp;"\"&amp;$X$49&amp;"\"&amp;$R$49</f>
        <v>0\0\0\0\0</v>
      </c>
      <c r="O49" s="142">
        <f ca="1">IFERROR(MATCH('자료입력 및 결과표시'!$J$15,OFFSET($D$3,$O48,,1000),0)+$O48,"")</f>
        <v>6</v>
      </c>
      <c r="P49" s="142">
        <f t="shared" ca="1" si="92"/>
        <v>0</v>
      </c>
      <c r="Q49" s="142">
        <f t="shared" ca="1" si="93"/>
        <v>0</v>
      </c>
      <c r="R49" s="142">
        <f t="shared" ca="1" si="94"/>
        <v>0</v>
      </c>
      <c r="S49" s="142">
        <f t="shared" ca="1" si="95"/>
        <v>0</v>
      </c>
      <c r="T49" s="142">
        <f t="shared" ca="1" si="96"/>
        <v>0</v>
      </c>
      <c r="U49" s="142">
        <f t="shared" ca="1" si="97"/>
        <v>0</v>
      </c>
      <c r="V49" s="142">
        <f t="shared" ca="1" si="98"/>
        <v>0</v>
      </c>
      <c r="W49" s="142">
        <f t="shared" ca="1" si="99"/>
        <v>0</v>
      </c>
      <c r="X49" s="142">
        <f t="shared" ca="1" si="100"/>
        <v>0</v>
      </c>
    </row>
    <row r="50" spans="4:24" s="142" customFormat="1">
      <c r="D50" s="142" t="str">
        <f t="shared" si="10"/>
        <v>\\\</v>
      </c>
      <c r="E50" s="153"/>
      <c r="F50" s="153"/>
      <c r="G50" s="153"/>
      <c r="H50" s="153"/>
      <c r="I50" s="153"/>
      <c r="J50" s="153"/>
      <c r="K50" s="154"/>
      <c r="L50" s="153"/>
      <c r="M50" s="153"/>
      <c r="N50" s="142" t="str">
        <f ca="1">$P$50&amp;"\"&amp;$Q$50&amp;"\"&amp;$W$50&amp;"\"&amp;$X$50&amp;"\"&amp;$R$50</f>
        <v>0\0\0\0\0</v>
      </c>
      <c r="O50" s="142">
        <f ca="1">IFERROR(MATCH('자료입력 및 결과표시'!$J$15,OFFSET($D$3,$O49,,1000),0)+$O49,"")</f>
        <v>7</v>
      </c>
      <c r="P50" s="142">
        <f t="shared" ca="1" si="92"/>
        <v>0</v>
      </c>
      <c r="Q50" s="142">
        <f t="shared" ca="1" si="93"/>
        <v>0</v>
      </c>
      <c r="R50" s="142">
        <f t="shared" ca="1" si="94"/>
        <v>0</v>
      </c>
      <c r="S50" s="142">
        <f t="shared" ca="1" si="95"/>
        <v>0</v>
      </c>
      <c r="T50" s="142">
        <f t="shared" ca="1" si="96"/>
        <v>0</v>
      </c>
      <c r="U50" s="142">
        <f t="shared" ca="1" si="97"/>
        <v>0</v>
      </c>
      <c r="V50" s="142">
        <f t="shared" ca="1" si="98"/>
        <v>0</v>
      </c>
      <c r="W50" s="142">
        <f t="shared" ca="1" si="99"/>
        <v>0</v>
      </c>
      <c r="X50" s="142">
        <f t="shared" ca="1" si="100"/>
        <v>0</v>
      </c>
    </row>
    <row r="51" spans="4:24" s="142" customFormat="1">
      <c r="D51" s="142" t="str">
        <f t="shared" si="10"/>
        <v>\\\</v>
      </c>
      <c r="E51" s="153"/>
      <c r="F51" s="153"/>
      <c r="G51" s="153"/>
      <c r="H51" s="153"/>
      <c r="I51" s="153"/>
      <c r="J51" s="153"/>
      <c r="K51" s="154"/>
      <c r="L51" s="153"/>
      <c r="M51" s="153"/>
      <c r="P51" s="142" t="s">
        <v>324</v>
      </c>
    </row>
    <row r="52" spans="4:24" s="142" customFormat="1">
      <c r="D52" s="142" t="str">
        <f t="shared" si="10"/>
        <v>\\\</v>
      </c>
      <c r="E52" s="153"/>
      <c r="F52" s="153"/>
      <c r="G52" s="153"/>
      <c r="H52" s="153"/>
      <c r="I52" s="153"/>
      <c r="J52" s="153"/>
      <c r="K52" s="154"/>
      <c r="L52" s="153"/>
      <c r="M52" s="153"/>
      <c r="N52" s="142" t="str">
        <f ca="1">$P$52&amp;"\"&amp;$Q$52&amp;"\"&amp;$W$52&amp;"\"&amp;$X$52&amp;"\"&amp;$R$52</f>
        <v>0\0\0\0\0</v>
      </c>
      <c r="O52" s="142">
        <f ca="1">IFERROR(MATCH('자료입력 및 결과표시'!$J$16,OFFSET($D$3,$O51,,1000),0)+$O51,"")</f>
        <v>4</v>
      </c>
      <c r="P52" s="142">
        <f t="shared" ref="P52:X52" ca="1" si="101">IFERROR(INDEX(E$3:E$1003,$O52),"")</f>
        <v>0</v>
      </c>
      <c r="Q52" s="142">
        <f t="shared" ca="1" si="101"/>
        <v>0</v>
      </c>
      <c r="R52" s="142">
        <f t="shared" ca="1" si="101"/>
        <v>0</v>
      </c>
      <c r="S52" s="142">
        <f t="shared" ca="1" si="101"/>
        <v>0</v>
      </c>
      <c r="T52" s="142">
        <f t="shared" ca="1" si="101"/>
        <v>0</v>
      </c>
      <c r="U52" s="142">
        <f t="shared" ca="1" si="101"/>
        <v>0</v>
      </c>
      <c r="V52" s="142">
        <f t="shared" ca="1" si="101"/>
        <v>0</v>
      </c>
      <c r="W52" s="142">
        <f t="shared" ca="1" si="101"/>
        <v>0</v>
      </c>
      <c r="X52" s="142">
        <f t="shared" ca="1" si="101"/>
        <v>0</v>
      </c>
    </row>
    <row r="53" spans="4:24" s="142" customFormat="1">
      <c r="D53" s="142" t="str">
        <f t="shared" si="10"/>
        <v>\\\</v>
      </c>
      <c r="E53" s="153"/>
      <c r="F53" s="153"/>
      <c r="G53" s="153"/>
      <c r="H53" s="153"/>
      <c r="I53" s="153"/>
      <c r="J53" s="153"/>
      <c r="K53" s="154"/>
      <c r="L53" s="153"/>
      <c r="M53" s="153"/>
      <c r="N53" s="142" t="str">
        <f ca="1">$P$53&amp;"\"&amp;$Q$53&amp;"\"&amp;$W$53&amp;"\"&amp;$X$53&amp;"\"&amp;$R$53</f>
        <v>0\0\0\0\0</v>
      </c>
      <c r="O53" s="142">
        <f ca="1">IFERROR(MATCH('자료입력 및 결과표시'!$J$16,OFFSET($D$3,$O52,,1000),0)+$O52,"")</f>
        <v>5</v>
      </c>
      <c r="P53" s="142">
        <f t="shared" ref="P53:P55" ca="1" si="102">IFERROR(INDEX(E$3:E$1003,$O53),"")</f>
        <v>0</v>
      </c>
      <c r="Q53" s="142">
        <f t="shared" ref="Q53:Q55" ca="1" si="103">IFERROR(INDEX(F$3:F$1003,$O53),"")</f>
        <v>0</v>
      </c>
      <c r="R53" s="142">
        <f t="shared" ref="R53:R55" ca="1" si="104">IFERROR(INDEX(G$3:G$1003,$O53),"")</f>
        <v>0</v>
      </c>
      <c r="S53" s="142">
        <f t="shared" ref="S53:S55" ca="1" si="105">IFERROR(INDEX(H$3:H$1003,$O53),"")</f>
        <v>0</v>
      </c>
      <c r="T53" s="142">
        <f t="shared" ref="T53:T55" ca="1" si="106">IFERROR(INDEX(I$3:I$1003,$O53),"")</f>
        <v>0</v>
      </c>
      <c r="U53" s="142">
        <f t="shared" ref="U53:U55" ca="1" si="107">IFERROR(INDEX(J$3:J$1003,$O53),"")</f>
        <v>0</v>
      </c>
      <c r="V53" s="142">
        <f t="shared" ref="V53:V55" ca="1" si="108">IFERROR(INDEX(K$3:K$1003,$O53),"")</f>
        <v>0</v>
      </c>
      <c r="W53" s="142">
        <f t="shared" ref="W53:W55" ca="1" si="109">IFERROR(INDEX(L$3:L$1003,$O53),"")</f>
        <v>0</v>
      </c>
      <c r="X53" s="142">
        <f t="shared" ref="X53:X55" ca="1" si="110">IFERROR(INDEX(M$3:M$1003,$O53),"")</f>
        <v>0</v>
      </c>
    </row>
    <row r="54" spans="4:24" s="142" customFormat="1">
      <c r="D54" s="142" t="str">
        <f t="shared" si="10"/>
        <v>\\\</v>
      </c>
      <c r="E54" s="153"/>
      <c r="F54" s="153"/>
      <c r="G54" s="153"/>
      <c r="H54" s="153"/>
      <c r="I54" s="153"/>
      <c r="J54" s="153"/>
      <c r="K54" s="154"/>
      <c r="L54" s="153"/>
      <c r="M54" s="153"/>
      <c r="N54" s="142" t="str">
        <f ca="1">$P$54&amp;"\"&amp;$Q$54&amp;"\"&amp;$W$54&amp;"\"&amp;$X$54&amp;"\"&amp;$R$54</f>
        <v>0\0\0\0\0</v>
      </c>
      <c r="O54" s="142">
        <f ca="1">IFERROR(MATCH('자료입력 및 결과표시'!$J$16,OFFSET($D$3,$O53,,1000),0)+$O53,"")</f>
        <v>6</v>
      </c>
      <c r="P54" s="142">
        <f t="shared" ca="1" si="102"/>
        <v>0</v>
      </c>
      <c r="Q54" s="142">
        <f t="shared" ca="1" si="103"/>
        <v>0</v>
      </c>
      <c r="R54" s="142">
        <f t="shared" ca="1" si="104"/>
        <v>0</v>
      </c>
      <c r="S54" s="142">
        <f t="shared" ca="1" si="105"/>
        <v>0</v>
      </c>
      <c r="T54" s="142">
        <f t="shared" ca="1" si="106"/>
        <v>0</v>
      </c>
      <c r="U54" s="142">
        <f t="shared" ca="1" si="107"/>
        <v>0</v>
      </c>
      <c r="V54" s="142">
        <f t="shared" ca="1" si="108"/>
        <v>0</v>
      </c>
      <c r="W54" s="142">
        <f t="shared" ca="1" si="109"/>
        <v>0</v>
      </c>
      <c r="X54" s="142">
        <f t="shared" ca="1" si="110"/>
        <v>0</v>
      </c>
    </row>
    <row r="55" spans="4:24" s="142" customFormat="1">
      <c r="D55" s="142" t="str">
        <f t="shared" si="10"/>
        <v>\\\</v>
      </c>
      <c r="E55" s="153"/>
      <c r="F55" s="153"/>
      <c r="G55" s="153"/>
      <c r="H55" s="153"/>
      <c r="I55" s="153"/>
      <c r="J55" s="153"/>
      <c r="K55" s="154"/>
      <c r="L55" s="153"/>
      <c r="M55" s="153"/>
      <c r="N55" s="142" t="str">
        <f ca="1">$P$55&amp;"\"&amp;$Q$55&amp;"\"&amp;$W$55&amp;"\"&amp;$X$55&amp;"\"&amp;$R$55</f>
        <v>0\0\0\0\0</v>
      </c>
      <c r="O55" s="142">
        <f ca="1">IFERROR(MATCH('자료입력 및 결과표시'!$J$16,OFFSET($D$3,$O54,,1000),0)+$O54,"")</f>
        <v>7</v>
      </c>
      <c r="P55" s="142">
        <f t="shared" ca="1" si="102"/>
        <v>0</v>
      </c>
      <c r="Q55" s="142">
        <f t="shared" ca="1" si="103"/>
        <v>0</v>
      </c>
      <c r="R55" s="142">
        <f t="shared" ca="1" si="104"/>
        <v>0</v>
      </c>
      <c r="S55" s="142">
        <f t="shared" ca="1" si="105"/>
        <v>0</v>
      </c>
      <c r="T55" s="142">
        <f t="shared" ca="1" si="106"/>
        <v>0</v>
      </c>
      <c r="U55" s="142">
        <f t="shared" ca="1" si="107"/>
        <v>0</v>
      </c>
      <c r="V55" s="142">
        <f t="shared" ca="1" si="108"/>
        <v>0</v>
      </c>
      <c r="W55" s="142">
        <f t="shared" ca="1" si="109"/>
        <v>0</v>
      </c>
      <c r="X55" s="142">
        <f t="shared" ca="1" si="110"/>
        <v>0</v>
      </c>
    </row>
    <row r="56" spans="4:24" s="142" customFormat="1">
      <c r="D56" s="142" t="str">
        <f t="shared" si="10"/>
        <v>\\\</v>
      </c>
      <c r="E56" s="153"/>
      <c r="F56" s="153"/>
      <c r="G56" s="153"/>
      <c r="H56" s="153"/>
      <c r="I56" s="153"/>
      <c r="J56" s="153"/>
      <c r="K56" s="154"/>
      <c r="L56" s="153"/>
      <c r="M56" s="153"/>
    </row>
    <row r="57" spans="4:24" s="142" customFormat="1">
      <c r="D57" s="142" t="str">
        <f t="shared" si="10"/>
        <v>\\\</v>
      </c>
      <c r="E57" s="153"/>
      <c r="F57" s="153"/>
      <c r="G57" s="153"/>
      <c r="H57" s="153"/>
      <c r="I57" s="153"/>
      <c r="J57" s="153"/>
      <c r="K57" s="154"/>
      <c r="L57" s="153"/>
      <c r="M57" s="153"/>
    </row>
    <row r="58" spans="4:24" s="142" customFormat="1">
      <c r="D58" s="142" t="str">
        <f t="shared" si="10"/>
        <v>\\\</v>
      </c>
      <c r="E58" s="153"/>
      <c r="F58" s="153"/>
      <c r="G58" s="153"/>
      <c r="H58" s="153"/>
      <c r="I58" s="153"/>
      <c r="J58" s="153"/>
      <c r="K58" s="154"/>
      <c r="L58" s="153"/>
      <c r="M58" s="153"/>
    </row>
    <row r="59" spans="4:24" s="142" customFormat="1">
      <c r="D59" s="142" t="str">
        <f t="shared" si="10"/>
        <v>\\\</v>
      </c>
      <c r="E59" s="153"/>
      <c r="F59" s="153"/>
      <c r="G59" s="153"/>
      <c r="H59" s="153"/>
      <c r="I59" s="153"/>
      <c r="J59" s="153"/>
      <c r="K59" s="154"/>
      <c r="L59" s="153"/>
      <c r="M59" s="153"/>
    </row>
    <row r="60" spans="4:24" s="142" customFormat="1">
      <c r="D60" s="142" t="str">
        <f t="shared" si="10"/>
        <v>\\\</v>
      </c>
      <c r="E60" s="153"/>
      <c r="F60" s="153"/>
      <c r="G60" s="153"/>
      <c r="H60" s="153"/>
      <c r="I60" s="153"/>
      <c r="J60" s="153"/>
      <c r="K60" s="154"/>
      <c r="L60" s="153"/>
      <c r="M60" s="153"/>
    </row>
    <row r="61" spans="4:24" s="142" customFormat="1">
      <c r="D61" s="142" t="str">
        <f t="shared" si="10"/>
        <v>\\\</v>
      </c>
      <c r="E61" s="153"/>
      <c r="F61" s="153"/>
      <c r="G61" s="153"/>
      <c r="H61" s="153"/>
      <c r="I61" s="153"/>
      <c r="J61" s="153"/>
      <c r="K61" s="154"/>
      <c r="L61" s="153"/>
      <c r="M61" s="153"/>
    </row>
    <row r="62" spans="4:24" s="142" customFormat="1">
      <c r="D62" s="142" t="str">
        <f t="shared" si="10"/>
        <v>\\\</v>
      </c>
      <c r="E62" s="153"/>
      <c r="F62" s="153"/>
      <c r="G62" s="153"/>
      <c r="H62" s="153"/>
      <c r="I62" s="153"/>
      <c r="J62" s="153"/>
      <c r="K62" s="154"/>
      <c r="L62" s="153"/>
      <c r="M62" s="153"/>
    </row>
    <row r="63" spans="4:24" s="142" customFormat="1">
      <c r="D63" s="142" t="str">
        <f t="shared" si="10"/>
        <v>\\\</v>
      </c>
      <c r="E63" s="153"/>
      <c r="F63" s="153"/>
      <c r="G63" s="153"/>
      <c r="H63" s="153"/>
      <c r="I63" s="153"/>
      <c r="J63" s="153"/>
      <c r="K63" s="154"/>
      <c r="L63" s="153"/>
      <c r="M63" s="153"/>
    </row>
    <row r="64" spans="4:24" s="142" customFormat="1">
      <c r="D64" s="142" t="str">
        <f t="shared" si="10"/>
        <v>\\\</v>
      </c>
      <c r="E64" s="153"/>
      <c r="F64" s="153"/>
      <c r="G64" s="153"/>
      <c r="H64" s="153"/>
      <c r="I64" s="153"/>
      <c r="J64" s="153"/>
      <c r="K64" s="154"/>
      <c r="L64" s="153"/>
      <c r="M64" s="153"/>
    </row>
    <row r="65" spans="4:13" s="142" customFormat="1">
      <c r="D65" s="142" t="str">
        <f t="shared" si="10"/>
        <v>\\\</v>
      </c>
      <c r="E65" s="153"/>
      <c r="F65" s="153"/>
      <c r="G65" s="153"/>
      <c r="H65" s="153"/>
      <c r="I65" s="153"/>
      <c r="J65" s="153"/>
      <c r="K65" s="154"/>
      <c r="L65" s="153"/>
      <c r="M65" s="153"/>
    </row>
    <row r="66" spans="4:13" s="142" customFormat="1">
      <c r="D66" s="142" t="str">
        <f t="shared" si="10"/>
        <v>\\\</v>
      </c>
      <c r="E66" s="153"/>
      <c r="F66" s="153"/>
      <c r="G66" s="153"/>
      <c r="H66" s="153"/>
      <c r="I66" s="153"/>
      <c r="J66" s="153"/>
      <c r="K66" s="154"/>
      <c r="L66" s="153"/>
      <c r="M66" s="153"/>
    </row>
    <row r="67" spans="4:13" s="142" customFormat="1">
      <c r="D67" s="142" t="str">
        <f t="shared" si="10"/>
        <v>\\\</v>
      </c>
      <c r="E67" s="153"/>
      <c r="F67" s="153"/>
      <c r="G67" s="153"/>
      <c r="H67" s="153"/>
      <c r="I67" s="153"/>
      <c r="J67" s="153"/>
      <c r="K67" s="154"/>
      <c r="L67" s="153"/>
      <c r="M67" s="153"/>
    </row>
    <row r="68" spans="4:13" s="142" customFormat="1">
      <c r="D68" s="142" t="str">
        <f t="shared" si="10"/>
        <v>\\\</v>
      </c>
      <c r="E68" s="153"/>
      <c r="F68" s="153"/>
      <c r="G68" s="153"/>
      <c r="H68" s="153"/>
      <c r="I68" s="153"/>
      <c r="J68" s="153"/>
      <c r="K68" s="154"/>
      <c r="L68" s="153"/>
      <c r="M68" s="153"/>
    </row>
    <row r="69" spans="4:13" s="142" customFormat="1">
      <c r="D69" s="142" t="str">
        <f t="shared" si="10"/>
        <v>\\\</v>
      </c>
      <c r="E69" s="153"/>
      <c r="F69" s="153"/>
      <c r="G69" s="153"/>
      <c r="H69" s="153"/>
      <c r="I69" s="153"/>
      <c r="J69" s="153"/>
      <c r="K69" s="154"/>
      <c r="L69" s="153"/>
      <c r="M69" s="153"/>
    </row>
    <row r="70" spans="4:13" s="142" customFormat="1">
      <c r="D70" s="142" t="str">
        <f t="shared" ref="D70:D133" si="111">E70&amp;"\"&amp;F70&amp;"\"&amp;L70&amp;"\"&amp;M70</f>
        <v>\\\</v>
      </c>
      <c r="E70" s="153"/>
      <c r="F70" s="153"/>
      <c r="G70" s="153"/>
      <c r="H70" s="153"/>
      <c r="I70" s="153"/>
      <c r="J70" s="153"/>
      <c r="K70" s="154"/>
      <c r="L70" s="153"/>
      <c r="M70" s="153"/>
    </row>
    <row r="71" spans="4:13" s="142" customFormat="1">
      <c r="D71" s="142" t="str">
        <f t="shared" si="111"/>
        <v>\\\</v>
      </c>
      <c r="E71" s="153"/>
      <c r="F71" s="153"/>
      <c r="G71" s="153"/>
      <c r="H71" s="153"/>
      <c r="I71" s="153"/>
      <c r="J71" s="153"/>
      <c r="K71" s="154"/>
      <c r="L71" s="153"/>
      <c r="M71" s="153"/>
    </row>
    <row r="72" spans="4:13" s="142" customFormat="1">
      <c r="D72" s="142" t="str">
        <f t="shared" si="111"/>
        <v>\\\</v>
      </c>
      <c r="E72" s="153"/>
      <c r="F72" s="153"/>
      <c r="G72" s="153"/>
      <c r="H72" s="153"/>
      <c r="I72" s="153"/>
      <c r="J72" s="153"/>
      <c r="K72" s="154"/>
      <c r="L72" s="153"/>
      <c r="M72" s="153"/>
    </row>
    <row r="73" spans="4:13" s="142" customFormat="1">
      <c r="D73" s="142" t="str">
        <f t="shared" si="111"/>
        <v>\\\</v>
      </c>
      <c r="E73" s="153"/>
      <c r="F73" s="153"/>
      <c r="G73" s="153"/>
      <c r="H73" s="153"/>
      <c r="I73" s="153"/>
      <c r="J73" s="153"/>
      <c r="K73" s="154"/>
      <c r="L73" s="153"/>
      <c r="M73" s="153"/>
    </row>
    <row r="74" spans="4:13" s="142" customFormat="1">
      <c r="D74" s="142" t="str">
        <f t="shared" si="111"/>
        <v>\\\</v>
      </c>
      <c r="E74" s="153"/>
      <c r="F74" s="153"/>
      <c r="G74" s="153"/>
      <c r="H74" s="153"/>
      <c r="I74" s="153"/>
      <c r="J74" s="153"/>
      <c r="K74" s="154"/>
      <c r="L74" s="153"/>
      <c r="M74" s="153"/>
    </row>
    <row r="75" spans="4:13" s="142" customFormat="1">
      <c r="D75" s="142" t="str">
        <f t="shared" si="111"/>
        <v>\\\</v>
      </c>
      <c r="E75" s="153"/>
      <c r="F75" s="153"/>
      <c r="G75" s="153"/>
      <c r="H75" s="153"/>
      <c r="I75" s="153"/>
      <c r="J75" s="153"/>
      <c r="K75" s="154"/>
      <c r="L75" s="153"/>
      <c r="M75" s="153"/>
    </row>
    <row r="76" spans="4:13" s="142" customFormat="1">
      <c r="D76" s="142" t="str">
        <f t="shared" si="111"/>
        <v>\\\</v>
      </c>
      <c r="E76" s="153"/>
      <c r="F76" s="153"/>
      <c r="G76" s="153"/>
      <c r="H76" s="153"/>
      <c r="I76" s="153"/>
      <c r="J76" s="153"/>
      <c r="K76" s="154"/>
      <c r="L76" s="153"/>
      <c r="M76" s="153"/>
    </row>
    <row r="77" spans="4:13" s="142" customFormat="1">
      <c r="D77" s="142" t="str">
        <f t="shared" si="111"/>
        <v>\\\</v>
      </c>
      <c r="E77" s="153"/>
      <c r="F77" s="153"/>
      <c r="G77" s="153"/>
      <c r="H77" s="153"/>
      <c r="I77" s="153"/>
      <c r="J77" s="153"/>
      <c r="K77" s="154"/>
      <c r="L77" s="153"/>
      <c r="M77" s="153"/>
    </row>
    <row r="78" spans="4:13" s="142" customFormat="1">
      <c r="D78" s="142" t="str">
        <f t="shared" si="111"/>
        <v>\\\</v>
      </c>
      <c r="E78" s="153"/>
      <c r="F78" s="153"/>
      <c r="G78" s="153"/>
      <c r="H78" s="153"/>
      <c r="I78" s="153"/>
      <c r="J78" s="153"/>
      <c r="K78" s="154"/>
      <c r="L78" s="153"/>
      <c r="M78" s="153"/>
    </row>
    <row r="79" spans="4:13" s="142" customFormat="1">
      <c r="D79" s="142" t="str">
        <f t="shared" si="111"/>
        <v>\\\</v>
      </c>
      <c r="E79" s="153"/>
      <c r="F79" s="153"/>
      <c r="G79" s="153"/>
      <c r="H79" s="153"/>
      <c r="I79" s="153"/>
      <c r="J79" s="153"/>
      <c r="K79" s="154"/>
      <c r="L79" s="153"/>
      <c r="M79" s="153"/>
    </row>
    <row r="80" spans="4:13" s="142" customFormat="1">
      <c r="D80" s="142" t="str">
        <f t="shared" si="111"/>
        <v>\\\</v>
      </c>
      <c r="E80" s="153"/>
      <c r="F80" s="153"/>
      <c r="G80" s="153"/>
      <c r="H80" s="153"/>
      <c r="I80" s="153"/>
      <c r="J80" s="153"/>
      <c r="K80" s="154"/>
      <c r="L80" s="153"/>
      <c r="M80" s="153"/>
    </row>
    <row r="81" spans="4:13" s="142" customFormat="1">
      <c r="D81" s="142" t="str">
        <f t="shared" si="111"/>
        <v>\\\</v>
      </c>
      <c r="E81" s="153"/>
      <c r="F81" s="153"/>
      <c r="G81" s="153"/>
      <c r="H81" s="153"/>
      <c r="I81" s="153"/>
      <c r="J81" s="153"/>
      <c r="K81" s="154"/>
      <c r="L81" s="153"/>
      <c r="M81" s="153"/>
    </row>
    <row r="82" spans="4:13" s="142" customFormat="1">
      <c r="D82" s="142" t="str">
        <f t="shared" si="111"/>
        <v>\\\</v>
      </c>
      <c r="E82" s="153"/>
      <c r="F82" s="153"/>
      <c r="G82" s="153"/>
      <c r="H82" s="153"/>
      <c r="I82" s="153"/>
      <c r="J82" s="153"/>
      <c r="K82" s="154"/>
      <c r="L82" s="153"/>
      <c r="M82" s="153"/>
    </row>
    <row r="83" spans="4:13" s="142" customFormat="1">
      <c r="D83" s="142" t="str">
        <f t="shared" si="111"/>
        <v>\\\</v>
      </c>
      <c r="E83" s="153"/>
      <c r="F83" s="153"/>
      <c r="G83" s="153"/>
      <c r="H83" s="153"/>
      <c r="I83" s="153"/>
      <c r="J83" s="153"/>
      <c r="K83" s="154"/>
      <c r="L83" s="153"/>
      <c r="M83" s="153"/>
    </row>
    <row r="84" spans="4:13" s="142" customFormat="1">
      <c r="D84" s="142" t="str">
        <f t="shared" si="111"/>
        <v>\\\</v>
      </c>
      <c r="E84" s="153"/>
      <c r="F84" s="153"/>
      <c r="G84" s="153"/>
      <c r="H84" s="153"/>
      <c r="I84" s="153"/>
      <c r="J84" s="153"/>
      <c r="K84" s="154"/>
      <c r="L84" s="153"/>
      <c r="M84" s="153"/>
    </row>
    <row r="85" spans="4:13" s="142" customFormat="1">
      <c r="D85" s="142" t="str">
        <f t="shared" si="111"/>
        <v>\\\</v>
      </c>
      <c r="E85" s="153"/>
      <c r="F85" s="153"/>
      <c r="G85" s="153"/>
      <c r="H85" s="153"/>
      <c r="I85" s="153"/>
      <c r="J85" s="153"/>
      <c r="K85" s="154"/>
      <c r="L85" s="153"/>
      <c r="M85" s="153"/>
    </row>
    <row r="86" spans="4:13" s="142" customFormat="1">
      <c r="D86" s="142" t="str">
        <f t="shared" si="111"/>
        <v>\\\</v>
      </c>
      <c r="E86" s="153"/>
      <c r="F86" s="153"/>
      <c r="G86" s="153"/>
      <c r="H86" s="153"/>
      <c r="I86" s="153"/>
      <c r="J86" s="153"/>
      <c r="K86" s="154"/>
      <c r="L86" s="153"/>
      <c r="M86" s="153"/>
    </row>
    <row r="87" spans="4:13" s="142" customFormat="1">
      <c r="D87" s="142" t="str">
        <f t="shared" si="111"/>
        <v>\\\</v>
      </c>
      <c r="E87" s="153"/>
      <c r="F87" s="153"/>
      <c r="G87" s="153"/>
      <c r="H87" s="153"/>
      <c r="I87" s="153"/>
      <c r="J87" s="153"/>
      <c r="K87" s="154"/>
      <c r="L87" s="153"/>
      <c r="M87" s="153"/>
    </row>
    <row r="88" spans="4:13" s="142" customFormat="1">
      <c r="D88" s="142" t="str">
        <f t="shared" si="111"/>
        <v>\\\</v>
      </c>
      <c r="E88" s="153"/>
      <c r="F88" s="153"/>
      <c r="G88" s="153"/>
      <c r="H88" s="153"/>
      <c r="I88" s="153"/>
      <c r="J88" s="153"/>
      <c r="K88" s="154"/>
      <c r="L88" s="153"/>
      <c r="M88" s="153"/>
    </row>
    <row r="89" spans="4:13" s="142" customFormat="1">
      <c r="D89" s="142" t="str">
        <f t="shared" si="111"/>
        <v>\\\</v>
      </c>
      <c r="E89" s="153"/>
      <c r="F89" s="153"/>
      <c r="G89" s="153"/>
      <c r="H89" s="153"/>
      <c r="I89" s="153"/>
      <c r="J89" s="153"/>
      <c r="K89" s="154"/>
      <c r="L89" s="153"/>
      <c r="M89" s="153"/>
    </row>
    <row r="90" spans="4:13" s="142" customFormat="1">
      <c r="D90" s="142" t="str">
        <f t="shared" si="111"/>
        <v>\\\</v>
      </c>
      <c r="E90" s="153"/>
      <c r="F90" s="153"/>
      <c r="G90" s="153"/>
      <c r="H90" s="153"/>
      <c r="I90" s="153"/>
      <c r="J90" s="153"/>
      <c r="K90" s="154"/>
      <c r="L90" s="153"/>
      <c r="M90" s="153"/>
    </row>
    <row r="91" spans="4:13" s="142" customFormat="1">
      <c r="D91" s="142" t="str">
        <f t="shared" si="111"/>
        <v>\\\</v>
      </c>
      <c r="E91" s="153"/>
      <c r="F91" s="153"/>
      <c r="G91" s="153"/>
      <c r="H91" s="153"/>
      <c r="I91" s="153"/>
      <c r="J91" s="153"/>
      <c r="K91" s="154"/>
      <c r="L91" s="153"/>
      <c r="M91" s="153"/>
    </row>
    <row r="92" spans="4:13" s="142" customFormat="1">
      <c r="D92" s="142" t="str">
        <f t="shared" si="111"/>
        <v>\\\</v>
      </c>
      <c r="E92" s="153"/>
      <c r="F92" s="153"/>
      <c r="G92" s="153"/>
      <c r="H92" s="153"/>
      <c r="I92" s="153"/>
      <c r="J92" s="153"/>
      <c r="K92" s="154"/>
      <c r="L92" s="153"/>
      <c r="M92" s="153"/>
    </row>
    <row r="93" spans="4:13" s="142" customFormat="1">
      <c r="D93" s="142" t="str">
        <f t="shared" si="111"/>
        <v>\\\</v>
      </c>
      <c r="E93" s="153"/>
      <c r="F93" s="153"/>
      <c r="G93" s="153"/>
      <c r="H93" s="153"/>
      <c r="I93" s="153"/>
      <c r="J93" s="153"/>
      <c r="K93" s="154"/>
      <c r="L93" s="153"/>
      <c r="M93" s="153"/>
    </row>
    <row r="94" spans="4:13" s="142" customFormat="1">
      <c r="D94" s="142" t="str">
        <f t="shared" si="111"/>
        <v>\\\</v>
      </c>
      <c r="E94" s="153"/>
      <c r="F94" s="153"/>
      <c r="G94" s="153"/>
      <c r="H94" s="153"/>
      <c r="I94" s="153"/>
      <c r="J94" s="153"/>
      <c r="K94" s="154"/>
      <c r="L94" s="153"/>
      <c r="M94" s="153"/>
    </row>
    <row r="95" spans="4:13" s="142" customFormat="1">
      <c r="D95" s="142" t="str">
        <f t="shared" si="111"/>
        <v>\\\</v>
      </c>
      <c r="E95" s="153"/>
      <c r="F95" s="153"/>
      <c r="G95" s="153"/>
      <c r="H95" s="153"/>
      <c r="I95" s="153"/>
      <c r="J95" s="153"/>
      <c r="K95" s="154"/>
      <c r="L95" s="153"/>
      <c r="M95" s="153"/>
    </row>
    <row r="96" spans="4:13" s="142" customFormat="1">
      <c r="D96" s="142" t="str">
        <f t="shared" si="111"/>
        <v>\\\</v>
      </c>
      <c r="E96" s="153"/>
      <c r="F96" s="153"/>
      <c r="G96" s="153"/>
      <c r="H96" s="153"/>
      <c r="I96" s="153"/>
      <c r="J96" s="153"/>
      <c r="K96" s="154"/>
      <c r="L96" s="153"/>
      <c r="M96" s="153"/>
    </row>
    <row r="97" spans="4:13" s="142" customFormat="1">
      <c r="D97" s="142" t="str">
        <f t="shared" si="111"/>
        <v>\\\</v>
      </c>
      <c r="E97" s="153"/>
      <c r="F97" s="153"/>
      <c r="G97" s="153"/>
      <c r="H97" s="153"/>
      <c r="I97" s="153"/>
      <c r="J97" s="153"/>
      <c r="K97" s="154"/>
      <c r="L97" s="153"/>
      <c r="M97" s="153"/>
    </row>
    <row r="98" spans="4:13" s="142" customFormat="1">
      <c r="D98" s="142" t="str">
        <f t="shared" si="111"/>
        <v>\\\</v>
      </c>
      <c r="E98" s="153"/>
      <c r="F98" s="153"/>
      <c r="G98" s="153"/>
      <c r="H98" s="153"/>
      <c r="I98" s="153"/>
      <c r="J98" s="153"/>
      <c r="K98" s="154"/>
      <c r="L98" s="153"/>
      <c r="M98" s="153"/>
    </row>
    <row r="99" spans="4:13" s="142" customFormat="1">
      <c r="D99" s="142" t="str">
        <f t="shared" si="111"/>
        <v>\\\</v>
      </c>
      <c r="E99" s="153"/>
      <c r="F99" s="153"/>
      <c r="G99" s="153"/>
      <c r="H99" s="153"/>
      <c r="I99" s="153"/>
      <c r="J99" s="153"/>
      <c r="K99" s="154"/>
      <c r="L99" s="153"/>
      <c r="M99" s="153"/>
    </row>
    <row r="100" spans="4:13" s="142" customFormat="1">
      <c r="D100" s="142" t="str">
        <f t="shared" si="111"/>
        <v>\\\</v>
      </c>
      <c r="E100" s="153"/>
      <c r="F100" s="153"/>
      <c r="G100" s="153"/>
      <c r="H100" s="153"/>
      <c r="I100" s="153"/>
      <c r="J100" s="153"/>
      <c r="K100" s="154"/>
      <c r="L100" s="153"/>
      <c r="M100" s="153"/>
    </row>
    <row r="101" spans="4:13" s="142" customFormat="1">
      <c r="D101" s="142" t="str">
        <f t="shared" si="111"/>
        <v>\\\</v>
      </c>
      <c r="E101" s="153"/>
      <c r="F101" s="153"/>
      <c r="G101" s="153"/>
      <c r="H101" s="153"/>
      <c r="I101" s="153"/>
      <c r="J101" s="153"/>
      <c r="K101" s="154"/>
      <c r="L101" s="153"/>
      <c r="M101" s="153"/>
    </row>
    <row r="102" spans="4:13" s="142" customFormat="1">
      <c r="D102" s="142" t="str">
        <f t="shared" si="111"/>
        <v>\\\</v>
      </c>
      <c r="E102" s="153"/>
      <c r="F102" s="153"/>
      <c r="G102" s="153"/>
      <c r="H102" s="153"/>
      <c r="I102" s="153"/>
      <c r="J102" s="153"/>
      <c r="K102" s="154"/>
      <c r="L102" s="153"/>
      <c r="M102" s="153"/>
    </row>
    <row r="103" spans="4:13" s="142" customFormat="1">
      <c r="D103" s="142" t="str">
        <f t="shared" si="111"/>
        <v>\\\</v>
      </c>
      <c r="E103" s="153"/>
      <c r="F103" s="153"/>
      <c r="G103" s="153"/>
      <c r="H103" s="153"/>
      <c r="I103" s="153"/>
      <c r="J103" s="153"/>
      <c r="K103" s="154"/>
      <c r="L103" s="153"/>
      <c r="M103" s="153"/>
    </row>
    <row r="104" spans="4:13" s="142" customFormat="1">
      <c r="D104" s="142" t="str">
        <f t="shared" si="111"/>
        <v>\\\</v>
      </c>
      <c r="E104" s="153"/>
      <c r="F104" s="153"/>
      <c r="G104" s="153"/>
      <c r="H104" s="153"/>
      <c r="I104" s="153"/>
      <c r="J104" s="153"/>
      <c r="K104" s="154"/>
      <c r="L104" s="153"/>
      <c r="M104" s="153"/>
    </row>
    <row r="105" spans="4:13" s="142" customFormat="1">
      <c r="D105" s="142" t="str">
        <f t="shared" si="111"/>
        <v>\\\</v>
      </c>
      <c r="E105" s="153"/>
      <c r="F105" s="153"/>
      <c r="G105" s="153"/>
      <c r="H105" s="153"/>
      <c r="I105" s="153"/>
      <c r="J105" s="153"/>
      <c r="K105" s="154"/>
      <c r="L105" s="153"/>
      <c r="M105" s="153"/>
    </row>
    <row r="106" spans="4:13" s="142" customFormat="1">
      <c r="D106" s="142" t="str">
        <f t="shared" si="111"/>
        <v>\\\</v>
      </c>
      <c r="E106" s="153"/>
      <c r="F106" s="153"/>
      <c r="G106" s="153"/>
      <c r="H106" s="153"/>
      <c r="I106" s="153"/>
      <c r="J106" s="153"/>
      <c r="K106" s="154"/>
      <c r="L106" s="153"/>
      <c r="M106" s="153"/>
    </row>
    <row r="107" spans="4:13" s="142" customFormat="1">
      <c r="D107" s="142" t="str">
        <f t="shared" si="111"/>
        <v>\\\</v>
      </c>
      <c r="E107" s="153"/>
      <c r="F107" s="153"/>
      <c r="G107" s="153"/>
      <c r="H107" s="153"/>
      <c r="I107" s="153"/>
      <c r="J107" s="153"/>
      <c r="K107" s="154"/>
      <c r="L107" s="153"/>
      <c r="M107" s="153"/>
    </row>
    <row r="108" spans="4:13" s="142" customFormat="1">
      <c r="D108" s="142" t="str">
        <f t="shared" si="111"/>
        <v>\\\</v>
      </c>
      <c r="E108" s="153"/>
      <c r="F108" s="153"/>
      <c r="G108" s="153"/>
      <c r="H108" s="153"/>
      <c r="I108" s="153"/>
      <c r="J108" s="153"/>
      <c r="K108" s="154"/>
      <c r="L108" s="153"/>
      <c r="M108" s="153"/>
    </row>
    <row r="109" spans="4:13" s="142" customFormat="1">
      <c r="D109" s="142" t="str">
        <f t="shared" si="111"/>
        <v>\\\</v>
      </c>
      <c r="E109" s="153"/>
      <c r="F109" s="153"/>
      <c r="G109" s="153"/>
      <c r="H109" s="153"/>
      <c r="I109" s="153"/>
      <c r="J109" s="153"/>
      <c r="K109" s="154"/>
      <c r="L109" s="153"/>
      <c r="M109" s="153"/>
    </row>
    <row r="110" spans="4:13" s="142" customFormat="1">
      <c r="D110" s="142" t="str">
        <f t="shared" si="111"/>
        <v>\\\</v>
      </c>
      <c r="E110" s="153"/>
      <c r="F110" s="153"/>
      <c r="G110" s="153"/>
      <c r="H110" s="153"/>
      <c r="I110" s="153"/>
      <c r="J110" s="153"/>
      <c r="K110" s="154"/>
      <c r="L110" s="153"/>
      <c r="M110" s="153"/>
    </row>
    <row r="111" spans="4:13" s="142" customFormat="1">
      <c r="D111" s="142" t="str">
        <f t="shared" si="111"/>
        <v>\\\</v>
      </c>
      <c r="E111" s="153"/>
      <c r="F111" s="153"/>
      <c r="G111" s="153"/>
      <c r="H111" s="153"/>
      <c r="I111" s="153"/>
      <c r="J111" s="153"/>
      <c r="K111" s="154"/>
      <c r="L111" s="153"/>
      <c r="M111" s="153"/>
    </row>
    <row r="112" spans="4:13" s="142" customFormat="1">
      <c r="D112" s="142" t="str">
        <f t="shared" si="111"/>
        <v>\\\</v>
      </c>
      <c r="E112" s="153"/>
      <c r="F112" s="153"/>
      <c r="G112" s="153"/>
      <c r="H112" s="153"/>
      <c r="I112" s="153"/>
      <c r="J112" s="153"/>
      <c r="K112" s="154"/>
      <c r="L112" s="153"/>
      <c r="M112" s="153"/>
    </row>
    <row r="113" spans="4:13" s="142" customFormat="1">
      <c r="D113" s="142" t="str">
        <f t="shared" si="111"/>
        <v>\\\</v>
      </c>
      <c r="E113" s="153"/>
      <c r="F113" s="153"/>
      <c r="G113" s="153"/>
      <c r="H113" s="153"/>
      <c r="I113" s="153"/>
      <c r="J113" s="153"/>
      <c r="K113" s="154"/>
      <c r="L113" s="153"/>
      <c r="M113" s="153"/>
    </row>
    <row r="114" spans="4:13" s="142" customFormat="1">
      <c r="D114" s="142" t="str">
        <f t="shared" si="111"/>
        <v>\\\</v>
      </c>
      <c r="E114" s="153"/>
      <c r="F114" s="153"/>
      <c r="G114" s="153"/>
      <c r="H114" s="153"/>
      <c r="I114" s="153"/>
      <c r="J114" s="153"/>
      <c r="K114" s="154"/>
      <c r="L114" s="153"/>
      <c r="M114" s="153"/>
    </row>
    <row r="115" spans="4:13" s="142" customFormat="1">
      <c r="D115" s="142" t="str">
        <f t="shared" si="111"/>
        <v>\\\</v>
      </c>
      <c r="E115" s="153"/>
      <c r="F115" s="153"/>
      <c r="G115" s="153"/>
      <c r="H115" s="153"/>
      <c r="I115" s="153"/>
      <c r="J115" s="153"/>
      <c r="K115" s="154"/>
      <c r="L115" s="153"/>
      <c r="M115" s="153"/>
    </row>
    <row r="116" spans="4:13" s="142" customFormat="1">
      <c r="D116" s="142" t="str">
        <f t="shared" si="111"/>
        <v>\\\</v>
      </c>
      <c r="E116" s="153"/>
      <c r="F116" s="153"/>
      <c r="G116" s="153"/>
      <c r="H116" s="153"/>
      <c r="I116" s="153"/>
      <c r="J116" s="153"/>
      <c r="K116" s="154"/>
      <c r="L116" s="153"/>
      <c r="M116" s="153"/>
    </row>
    <row r="117" spans="4:13" s="142" customFormat="1">
      <c r="D117" s="142" t="str">
        <f t="shared" si="111"/>
        <v>\\\</v>
      </c>
      <c r="E117" s="153"/>
      <c r="F117" s="153"/>
      <c r="G117" s="153"/>
      <c r="H117" s="153"/>
      <c r="I117" s="153"/>
      <c r="J117" s="153"/>
      <c r="K117" s="154"/>
      <c r="L117" s="153"/>
      <c r="M117" s="153"/>
    </row>
    <row r="118" spans="4:13" s="142" customFormat="1">
      <c r="D118" s="142" t="str">
        <f t="shared" si="111"/>
        <v>\\\</v>
      </c>
      <c r="E118" s="153"/>
      <c r="F118" s="153"/>
      <c r="G118" s="153"/>
      <c r="H118" s="153"/>
      <c r="I118" s="153"/>
      <c r="J118" s="153"/>
      <c r="K118" s="154"/>
      <c r="L118" s="153"/>
      <c r="M118" s="153"/>
    </row>
    <row r="119" spans="4:13" s="142" customFormat="1">
      <c r="D119" s="142" t="str">
        <f t="shared" si="111"/>
        <v>\\\</v>
      </c>
      <c r="E119" s="153"/>
      <c r="F119" s="153"/>
      <c r="G119" s="153"/>
      <c r="H119" s="153"/>
      <c r="I119" s="153"/>
      <c r="J119" s="153"/>
      <c r="K119" s="154"/>
      <c r="L119" s="153"/>
      <c r="M119" s="153"/>
    </row>
    <row r="120" spans="4:13" s="142" customFormat="1">
      <c r="D120" s="142" t="str">
        <f t="shared" si="111"/>
        <v>\\\</v>
      </c>
      <c r="E120" s="153"/>
      <c r="F120" s="153"/>
      <c r="G120" s="153"/>
      <c r="H120" s="153"/>
      <c r="I120" s="153"/>
      <c r="J120" s="153"/>
      <c r="K120" s="154"/>
      <c r="L120" s="153"/>
      <c r="M120" s="153"/>
    </row>
    <row r="121" spans="4:13" s="142" customFormat="1">
      <c r="D121" s="142" t="str">
        <f t="shared" si="111"/>
        <v>\\\</v>
      </c>
      <c r="E121" s="153"/>
      <c r="F121" s="153"/>
      <c r="G121" s="153"/>
      <c r="H121" s="153"/>
      <c r="I121" s="153"/>
      <c r="J121" s="153"/>
      <c r="K121" s="154"/>
      <c r="L121" s="153"/>
      <c r="M121" s="153"/>
    </row>
    <row r="122" spans="4:13" s="142" customFormat="1">
      <c r="D122" s="142" t="str">
        <f t="shared" si="111"/>
        <v>\\\</v>
      </c>
      <c r="E122" s="153"/>
      <c r="F122" s="153"/>
      <c r="G122" s="153"/>
      <c r="H122" s="153"/>
      <c r="I122" s="153"/>
      <c r="J122" s="153"/>
      <c r="K122" s="154"/>
      <c r="L122" s="153"/>
      <c r="M122" s="153"/>
    </row>
    <row r="123" spans="4:13" s="142" customFormat="1">
      <c r="D123" s="142" t="str">
        <f t="shared" si="111"/>
        <v>\\\</v>
      </c>
      <c r="E123" s="153"/>
      <c r="F123" s="153"/>
      <c r="G123" s="153"/>
      <c r="H123" s="153"/>
      <c r="I123" s="153"/>
      <c r="J123" s="153"/>
      <c r="K123" s="154"/>
      <c r="L123" s="153"/>
      <c r="M123" s="153"/>
    </row>
    <row r="124" spans="4:13" s="142" customFormat="1">
      <c r="D124" s="142" t="str">
        <f t="shared" si="111"/>
        <v>\\\</v>
      </c>
      <c r="E124" s="153"/>
      <c r="F124" s="153"/>
      <c r="G124" s="153"/>
      <c r="H124" s="153"/>
      <c r="I124" s="153"/>
      <c r="J124" s="153"/>
      <c r="K124" s="154"/>
      <c r="L124" s="153"/>
      <c r="M124" s="153"/>
    </row>
    <row r="125" spans="4:13" s="142" customFormat="1">
      <c r="D125" s="142" t="str">
        <f t="shared" si="111"/>
        <v>\\\</v>
      </c>
      <c r="E125" s="153"/>
      <c r="F125" s="153"/>
      <c r="G125" s="153"/>
      <c r="H125" s="153"/>
      <c r="I125" s="153"/>
      <c r="J125" s="153"/>
      <c r="K125" s="154"/>
      <c r="L125" s="153"/>
      <c r="M125" s="153"/>
    </row>
    <row r="126" spans="4:13" s="142" customFormat="1">
      <c r="D126" s="142" t="str">
        <f t="shared" si="111"/>
        <v>\\\</v>
      </c>
      <c r="E126" s="153"/>
      <c r="F126" s="153"/>
      <c r="G126" s="153"/>
      <c r="H126" s="153"/>
      <c r="I126" s="153"/>
      <c r="J126" s="153"/>
      <c r="K126" s="154"/>
      <c r="L126" s="153"/>
      <c r="M126" s="153"/>
    </row>
    <row r="127" spans="4:13" s="142" customFormat="1">
      <c r="D127" s="142" t="str">
        <f t="shared" si="111"/>
        <v>\\\</v>
      </c>
      <c r="E127" s="153"/>
      <c r="F127" s="153"/>
      <c r="G127" s="153"/>
      <c r="H127" s="153"/>
      <c r="I127" s="153"/>
      <c r="J127" s="153"/>
      <c r="K127" s="154"/>
      <c r="L127" s="153"/>
      <c r="M127" s="153"/>
    </row>
    <row r="128" spans="4:13" s="142" customFormat="1">
      <c r="D128" s="142" t="str">
        <f t="shared" si="111"/>
        <v>\\\</v>
      </c>
      <c r="E128" s="153"/>
      <c r="F128" s="153"/>
      <c r="G128" s="153"/>
      <c r="H128" s="153"/>
      <c r="I128" s="153"/>
      <c r="J128" s="153"/>
      <c r="K128" s="154"/>
      <c r="L128" s="153"/>
      <c r="M128" s="153"/>
    </row>
    <row r="129" spans="4:13" s="142" customFormat="1">
      <c r="D129" s="142" t="str">
        <f t="shared" si="111"/>
        <v>\\\</v>
      </c>
      <c r="E129" s="153"/>
      <c r="F129" s="153"/>
      <c r="G129" s="153"/>
      <c r="H129" s="153"/>
      <c r="I129" s="153"/>
      <c r="J129" s="153"/>
      <c r="K129" s="154"/>
      <c r="L129" s="153"/>
      <c r="M129" s="153"/>
    </row>
    <row r="130" spans="4:13" s="142" customFormat="1">
      <c r="D130" s="142" t="str">
        <f t="shared" si="111"/>
        <v>\\\</v>
      </c>
      <c r="E130" s="153"/>
      <c r="F130" s="153"/>
      <c r="G130" s="153"/>
      <c r="H130" s="153"/>
      <c r="I130" s="153"/>
      <c r="J130" s="153"/>
      <c r="K130" s="154"/>
      <c r="L130" s="153"/>
      <c r="M130" s="153"/>
    </row>
    <row r="131" spans="4:13" s="142" customFormat="1">
      <c r="D131" s="142" t="str">
        <f t="shared" si="111"/>
        <v>\\\</v>
      </c>
      <c r="E131" s="153"/>
      <c r="F131" s="153"/>
      <c r="G131" s="153"/>
      <c r="H131" s="153"/>
      <c r="I131" s="153"/>
      <c r="J131" s="153"/>
      <c r="K131" s="154"/>
      <c r="L131" s="153"/>
      <c r="M131" s="153"/>
    </row>
    <row r="132" spans="4:13" s="142" customFormat="1">
      <c r="D132" s="142" t="str">
        <f t="shared" si="111"/>
        <v>\\\</v>
      </c>
      <c r="E132" s="153"/>
      <c r="F132" s="153"/>
      <c r="G132" s="153"/>
      <c r="H132" s="153"/>
      <c r="I132" s="153"/>
      <c r="J132" s="153"/>
      <c r="K132" s="154"/>
      <c r="L132" s="153"/>
      <c r="M132" s="153"/>
    </row>
    <row r="133" spans="4:13" s="142" customFormat="1">
      <c r="D133" s="142" t="str">
        <f t="shared" si="111"/>
        <v>\\\</v>
      </c>
      <c r="E133" s="153"/>
      <c r="F133" s="153"/>
      <c r="G133" s="153"/>
      <c r="H133" s="153"/>
      <c r="I133" s="153"/>
      <c r="J133" s="153"/>
      <c r="K133" s="154"/>
      <c r="L133" s="153"/>
      <c r="M133" s="153"/>
    </row>
    <row r="134" spans="4:13" s="142" customFormat="1">
      <c r="D134" s="142" t="str">
        <f t="shared" ref="D134:D197" si="112">E134&amp;"\"&amp;F134&amp;"\"&amp;L134&amp;"\"&amp;M134</f>
        <v>\\\</v>
      </c>
      <c r="E134" s="153"/>
      <c r="F134" s="153"/>
      <c r="G134" s="153"/>
      <c r="H134" s="153"/>
      <c r="I134" s="153"/>
      <c r="J134" s="153"/>
      <c r="K134" s="154"/>
      <c r="L134" s="153"/>
      <c r="M134" s="153"/>
    </row>
    <row r="135" spans="4:13" s="142" customFormat="1">
      <c r="D135" s="142" t="str">
        <f t="shared" si="112"/>
        <v>\\\</v>
      </c>
      <c r="E135" s="153"/>
      <c r="F135" s="153"/>
      <c r="G135" s="153"/>
      <c r="H135" s="153"/>
      <c r="I135" s="153"/>
      <c r="J135" s="153"/>
      <c r="K135" s="154"/>
      <c r="L135" s="153"/>
      <c r="M135" s="153"/>
    </row>
    <row r="136" spans="4:13" s="142" customFormat="1">
      <c r="D136" s="142" t="str">
        <f t="shared" si="112"/>
        <v>\\\</v>
      </c>
      <c r="E136" s="153"/>
      <c r="F136" s="153"/>
      <c r="G136" s="153"/>
      <c r="H136" s="153"/>
      <c r="I136" s="153"/>
      <c r="J136" s="153"/>
      <c r="K136" s="154"/>
      <c r="L136" s="153"/>
      <c r="M136" s="153"/>
    </row>
    <row r="137" spans="4:13" s="142" customFormat="1">
      <c r="D137" s="142" t="str">
        <f t="shared" si="112"/>
        <v>\\\</v>
      </c>
      <c r="E137" s="153"/>
      <c r="F137" s="153"/>
      <c r="G137" s="153"/>
      <c r="H137" s="153"/>
      <c r="I137" s="153"/>
      <c r="J137" s="153"/>
      <c r="K137" s="154"/>
      <c r="L137" s="153"/>
      <c r="M137" s="153"/>
    </row>
    <row r="138" spans="4:13" s="142" customFormat="1">
      <c r="D138" s="142" t="str">
        <f t="shared" si="112"/>
        <v>\\\</v>
      </c>
      <c r="E138" s="153"/>
      <c r="F138" s="153"/>
      <c r="G138" s="153"/>
      <c r="H138" s="153"/>
      <c r="I138" s="153"/>
      <c r="J138" s="153"/>
      <c r="K138" s="154"/>
      <c r="L138" s="153"/>
      <c r="M138" s="153"/>
    </row>
    <row r="139" spans="4:13" s="142" customFormat="1">
      <c r="D139" s="142" t="str">
        <f t="shared" si="112"/>
        <v>\\\</v>
      </c>
      <c r="E139" s="153"/>
      <c r="F139" s="153"/>
      <c r="G139" s="153"/>
      <c r="H139" s="153"/>
      <c r="I139" s="153"/>
      <c r="J139" s="153"/>
      <c r="K139" s="154"/>
      <c r="L139" s="153"/>
      <c r="M139" s="153"/>
    </row>
    <row r="140" spans="4:13" s="142" customFormat="1">
      <c r="D140" s="142" t="str">
        <f t="shared" si="112"/>
        <v>\\\</v>
      </c>
      <c r="E140" s="153"/>
      <c r="F140" s="153"/>
      <c r="G140" s="153"/>
      <c r="H140" s="153"/>
      <c r="I140" s="153"/>
      <c r="J140" s="153"/>
      <c r="K140" s="154"/>
      <c r="L140" s="153"/>
      <c r="M140" s="153"/>
    </row>
    <row r="141" spans="4:13" s="142" customFormat="1">
      <c r="D141" s="142" t="str">
        <f t="shared" si="112"/>
        <v>\\\</v>
      </c>
      <c r="E141" s="153"/>
      <c r="F141" s="153"/>
      <c r="G141" s="153"/>
      <c r="H141" s="153"/>
      <c r="I141" s="153"/>
      <c r="J141" s="153"/>
      <c r="K141" s="154"/>
      <c r="L141" s="153"/>
      <c r="M141" s="153"/>
    </row>
    <row r="142" spans="4:13" s="142" customFormat="1">
      <c r="D142" s="142" t="str">
        <f t="shared" si="112"/>
        <v>\\\</v>
      </c>
      <c r="E142" s="153"/>
      <c r="F142" s="153"/>
      <c r="G142" s="153"/>
      <c r="H142" s="153"/>
      <c r="I142" s="153"/>
      <c r="J142" s="153"/>
      <c r="K142" s="154"/>
      <c r="L142" s="153"/>
      <c r="M142" s="153"/>
    </row>
    <row r="143" spans="4:13" s="142" customFormat="1">
      <c r="D143" s="142" t="str">
        <f t="shared" si="112"/>
        <v>\\\</v>
      </c>
      <c r="E143" s="153"/>
      <c r="F143" s="153"/>
      <c r="G143" s="153"/>
      <c r="H143" s="153"/>
      <c r="I143" s="153"/>
      <c r="J143" s="153"/>
      <c r="K143" s="154"/>
      <c r="L143" s="153"/>
      <c r="M143" s="153"/>
    </row>
    <row r="144" spans="4:13" s="142" customFormat="1">
      <c r="D144" s="142" t="str">
        <f t="shared" si="112"/>
        <v>\\\</v>
      </c>
      <c r="E144" s="153"/>
      <c r="F144" s="153"/>
      <c r="G144" s="153"/>
      <c r="H144" s="153"/>
      <c r="I144" s="153"/>
      <c r="J144" s="153"/>
      <c r="K144" s="154"/>
      <c r="L144" s="153"/>
      <c r="M144" s="153"/>
    </row>
    <row r="145" spans="4:13" s="142" customFormat="1">
      <c r="D145" s="142" t="str">
        <f t="shared" si="112"/>
        <v>\\\</v>
      </c>
      <c r="E145" s="153"/>
      <c r="F145" s="153"/>
      <c r="G145" s="153"/>
      <c r="H145" s="153"/>
      <c r="I145" s="153"/>
      <c r="J145" s="153"/>
      <c r="K145" s="154"/>
      <c r="L145" s="153"/>
      <c r="M145" s="153"/>
    </row>
    <row r="146" spans="4:13" s="142" customFormat="1">
      <c r="D146" s="142" t="str">
        <f t="shared" si="112"/>
        <v>\\\</v>
      </c>
      <c r="E146" s="153"/>
      <c r="F146" s="153"/>
      <c r="G146" s="153"/>
      <c r="H146" s="153"/>
      <c r="I146" s="153"/>
      <c r="J146" s="153"/>
      <c r="K146" s="154"/>
      <c r="L146" s="153"/>
      <c r="M146" s="153"/>
    </row>
    <row r="147" spans="4:13" s="142" customFormat="1">
      <c r="D147" s="142" t="str">
        <f t="shared" si="112"/>
        <v>\\\</v>
      </c>
      <c r="E147" s="153"/>
      <c r="F147" s="153"/>
      <c r="G147" s="153"/>
      <c r="H147" s="153"/>
      <c r="I147" s="153"/>
      <c r="J147" s="153"/>
      <c r="K147" s="154"/>
      <c r="L147" s="153"/>
      <c r="M147" s="153"/>
    </row>
    <row r="148" spans="4:13" s="142" customFormat="1">
      <c r="D148" s="142" t="str">
        <f t="shared" si="112"/>
        <v>\\\</v>
      </c>
      <c r="E148" s="153"/>
      <c r="F148" s="153"/>
      <c r="G148" s="153"/>
      <c r="H148" s="153"/>
      <c r="I148" s="153"/>
      <c r="J148" s="153"/>
      <c r="K148" s="154"/>
      <c r="L148" s="153"/>
      <c r="M148" s="153"/>
    </row>
    <row r="149" spans="4:13" s="142" customFormat="1">
      <c r="D149" s="142" t="str">
        <f t="shared" si="112"/>
        <v>\\\</v>
      </c>
      <c r="E149" s="153"/>
      <c r="F149" s="153"/>
      <c r="G149" s="153"/>
      <c r="H149" s="153"/>
      <c r="I149" s="153"/>
      <c r="J149" s="153"/>
      <c r="K149" s="154"/>
      <c r="L149" s="153"/>
      <c r="M149" s="153"/>
    </row>
    <row r="150" spans="4:13" s="142" customFormat="1">
      <c r="D150" s="142" t="str">
        <f t="shared" si="112"/>
        <v>\\\</v>
      </c>
      <c r="E150" s="153"/>
      <c r="F150" s="153"/>
      <c r="G150" s="153"/>
      <c r="H150" s="153"/>
      <c r="I150" s="153"/>
      <c r="J150" s="153"/>
      <c r="K150" s="154"/>
      <c r="L150" s="153"/>
      <c r="M150" s="153"/>
    </row>
    <row r="151" spans="4:13" s="142" customFormat="1">
      <c r="D151" s="142" t="str">
        <f t="shared" si="112"/>
        <v>\\\</v>
      </c>
      <c r="E151" s="153"/>
      <c r="F151" s="153"/>
      <c r="G151" s="153"/>
      <c r="H151" s="153"/>
      <c r="I151" s="153"/>
      <c r="J151" s="153"/>
      <c r="K151" s="154"/>
      <c r="L151" s="153"/>
      <c r="M151" s="153"/>
    </row>
    <row r="152" spans="4:13" s="142" customFormat="1">
      <c r="D152" s="142" t="str">
        <f t="shared" si="112"/>
        <v>\\\</v>
      </c>
      <c r="E152" s="153"/>
      <c r="F152" s="153"/>
      <c r="G152" s="153"/>
      <c r="H152" s="153"/>
      <c r="I152" s="153"/>
      <c r="J152" s="153"/>
      <c r="K152" s="154"/>
      <c r="L152" s="153"/>
      <c r="M152" s="153"/>
    </row>
    <row r="153" spans="4:13" s="142" customFormat="1">
      <c r="D153" s="142" t="str">
        <f t="shared" si="112"/>
        <v>\\\</v>
      </c>
      <c r="E153" s="153"/>
      <c r="F153" s="153"/>
      <c r="G153" s="153"/>
      <c r="H153" s="153"/>
      <c r="I153" s="153"/>
      <c r="J153" s="153"/>
      <c r="K153" s="154"/>
      <c r="L153" s="153"/>
      <c r="M153" s="153"/>
    </row>
    <row r="154" spans="4:13" s="142" customFormat="1">
      <c r="D154" s="142" t="str">
        <f t="shared" si="112"/>
        <v>\\\</v>
      </c>
      <c r="E154" s="153"/>
      <c r="F154" s="153"/>
      <c r="G154" s="153"/>
      <c r="H154" s="153"/>
      <c r="I154" s="153"/>
      <c r="J154" s="153"/>
      <c r="K154" s="154"/>
      <c r="L154" s="153"/>
      <c r="M154" s="153"/>
    </row>
    <row r="155" spans="4:13" s="142" customFormat="1">
      <c r="D155" s="142" t="str">
        <f t="shared" si="112"/>
        <v>\\\</v>
      </c>
      <c r="E155" s="153"/>
      <c r="F155" s="153"/>
      <c r="G155" s="153"/>
      <c r="H155" s="153"/>
      <c r="I155" s="153"/>
      <c r="J155" s="153"/>
      <c r="K155" s="154"/>
      <c r="L155" s="153"/>
      <c r="M155" s="153"/>
    </row>
    <row r="156" spans="4:13" s="142" customFormat="1">
      <c r="D156" s="142" t="str">
        <f t="shared" si="112"/>
        <v>\\\</v>
      </c>
      <c r="E156" s="153"/>
      <c r="F156" s="153"/>
      <c r="G156" s="153"/>
      <c r="H156" s="153"/>
      <c r="I156" s="153"/>
      <c r="J156" s="153"/>
      <c r="K156" s="154"/>
      <c r="L156" s="153"/>
      <c r="M156" s="153"/>
    </row>
    <row r="157" spans="4:13" s="142" customFormat="1">
      <c r="D157" s="142" t="str">
        <f t="shared" si="112"/>
        <v>\\\</v>
      </c>
      <c r="E157" s="153"/>
      <c r="F157" s="153"/>
      <c r="G157" s="153"/>
      <c r="H157" s="153"/>
      <c r="I157" s="153"/>
      <c r="J157" s="153"/>
      <c r="K157" s="154"/>
      <c r="L157" s="153"/>
      <c r="M157" s="153"/>
    </row>
    <row r="158" spans="4:13" s="142" customFormat="1">
      <c r="D158" s="142" t="str">
        <f t="shared" si="112"/>
        <v>\\\</v>
      </c>
      <c r="E158" s="153"/>
      <c r="F158" s="153"/>
      <c r="G158" s="153"/>
      <c r="H158" s="153"/>
      <c r="I158" s="153"/>
      <c r="J158" s="153"/>
      <c r="K158" s="154"/>
      <c r="L158" s="153"/>
      <c r="M158" s="153"/>
    </row>
    <row r="159" spans="4:13" s="142" customFormat="1">
      <c r="D159" s="142" t="str">
        <f t="shared" si="112"/>
        <v>\\\</v>
      </c>
      <c r="E159" s="153"/>
      <c r="F159" s="153"/>
      <c r="G159" s="153"/>
      <c r="H159" s="153"/>
      <c r="I159" s="153"/>
      <c r="J159" s="153"/>
      <c r="K159" s="154"/>
      <c r="L159" s="153"/>
      <c r="M159" s="153"/>
    </row>
    <row r="160" spans="4:13" s="142" customFormat="1">
      <c r="D160" s="142" t="str">
        <f t="shared" si="112"/>
        <v>\\\</v>
      </c>
      <c r="E160" s="153"/>
      <c r="F160" s="153"/>
      <c r="G160" s="153"/>
      <c r="H160" s="153"/>
      <c r="I160" s="153"/>
      <c r="J160" s="153"/>
      <c r="K160" s="154"/>
      <c r="L160" s="153"/>
      <c r="M160" s="153"/>
    </row>
    <row r="161" spans="4:13" s="142" customFormat="1">
      <c r="D161" s="142" t="str">
        <f t="shared" si="112"/>
        <v>\\\</v>
      </c>
      <c r="E161" s="153"/>
      <c r="F161" s="153"/>
      <c r="G161" s="153"/>
      <c r="H161" s="153"/>
      <c r="I161" s="153"/>
      <c r="J161" s="153"/>
      <c r="K161" s="154"/>
      <c r="L161" s="153"/>
      <c r="M161" s="153"/>
    </row>
    <row r="162" spans="4:13" s="142" customFormat="1">
      <c r="D162" s="142" t="str">
        <f t="shared" si="112"/>
        <v>\\\</v>
      </c>
      <c r="E162" s="153"/>
      <c r="F162" s="153"/>
      <c r="G162" s="153"/>
      <c r="H162" s="153"/>
      <c r="I162" s="153"/>
      <c r="J162" s="153"/>
      <c r="K162" s="154"/>
      <c r="L162" s="153"/>
      <c r="M162" s="153"/>
    </row>
    <row r="163" spans="4:13" s="142" customFormat="1">
      <c r="D163" s="142" t="str">
        <f t="shared" si="112"/>
        <v>\\\</v>
      </c>
      <c r="E163" s="153"/>
      <c r="F163" s="153"/>
      <c r="G163" s="153"/>
      <c r="H163" s="153"/>
      <c r="I163" s="153"/>
      <c r="J163" s="153"/>
      <c r="K163" s="154"/>
      <c r="L163" s="153"/>
      <c r="M163" s="153"/>
    </row>
    <row r="164" spans="4:13" s="142" customFormat="1">
      <c r="D164" s="142" t="str">
        <f t="shared" si="112"/>
        <v>\\\</v>
      </c>
      <c r="E164" s="153"/>
      <c r="F164" s="153"/>
      <c r="G164" s="153"/>
      <c r="H164" s="153"/>
      <c r="I164" s="153"/>
      <c r="J164" s="153"/>
      <c r="K164" s="154"/>
      <c r="L164" s="153"/>
      <c r="M164" s="153"/>
    </row>
    <row r="165" spans="4:13" s="142" customFormat="1">
      <c r="D165" s="142" t="str">
        <f t="shared" si="112"/>
        <v>\\\</v>
      </c>
      <c r="E165" s="153"/>
      <c r="F165" s="153"/>
      <c r="G165" s="153"/>
      <c r="H165" s="153"/>
      <c r="I165" s="153"/>
      <c r="J165" s="153"/>
      <c r="K165" s="154"/>
      <c r="L165" s="153"/>
      <c r="M165" s="153"/>
    </row>
    <row r="166" spans="4:13" s="142" customFormat="1">
      <c r="D166" s="142" t="str">
        <f t="shared" si="112"/>
        <v>\\\</v>
      </c>
      <c r="E166" s="153"/>
      <c r="F166" s="153"/>
      <c r="G166" s="153"/>
      <c r="H166" s="153"/>
      <c r="I166" s="153"/>
      <c r="J166" s="153"/>
      <c r="K166" s="154"/>
      <c r="L166" s="153"/>
      <c r="M166" s="153"/>
    </row>
    <row r="167" spans="4:13" s="142" customFormat="1">
      <c r="D167" s="142" t="str">
        <f t="shared" si="112"/>
        <v>\\\</v>
      </c>
      <c r="E167" s="153"/>
      <c r="F167" s="153"/>
      <c r="G167" s="153"/>
      <c r="H167" s="153"/>
      <c r="I167" s="153"/>
      <c r="J167" s="153"/>
      <c r="K167" s="154"/>
      <c r="L167" s="153"/>
      <c r="M167" s="153"/>
    </row>
    <row r="168" spans="4:13" s="142" customFormat="1">
      <c r="D168" s="142" t="str">
        <f t="shared" si="112"/>
        <v>\\\</v>
      </c>
      <c r="E168" s="153"/>
      <c r="F168" s="153"/>
      <c r="G168" s="153"/>
      <c r="H168" s="153"/>
      <c r="I168" s="153"/>
      <c r="J168" s="153"/>
      <c r="K168" s="154"/>
      <c r="L168" s="153"/>
      <c r="M168" s="153"/>
    </row>
    <row r="169" spans="4:13" s="142" customFormat="1">
      <c r="D169" s="142" t="str">
        <f t="shared" si="112"/>
        <v>\\\</v>
      </c>
      <c r="E169" s="153"/>
      <c r="F169" s="153"/>
      <c r="G169" s="153"/>
      <c r="H169" s="153"/>
      <c r="I169" s="153"/>
      <c r="J169" s="153"/>
      <c r="K169" s="154"/>
      <c r="L169" s="153"/>
      <c r="M169" s="153"/>
    </row>
    <row r="170" spans="4:13" s="142" customFormat="1">
      <c r="D170" s="142" t="str">
        <f t="shared" si="112"/>
        <v>\\\</v>
      </c>
      <c r="E170" s="153"/>
      <c r="F170" s="153"/>
      <c r="G170" s="153"/>
      <c r="H170" s="153"/>
      <c r="I170" s="153"/>
      <c r="J170" s="153"/>
      <c r="K170" s="154"/>
      <c r="L170" s="153"/>
      <c r="M170" s="153"/>
    </row>
    <row r="171" spans="4:13" s="142" customFormat="1">
      <c r="D171" s="142" t="str">
        <f t="shared" si="112"/>
        <v>\\\</v>
      </c>
      <c r="E171" s="153"/>
      <c r="F171" s="153"/>
      <c r="G171" s="153"/>
      <c r="H171" s="153"/>
      <c r="I171" s="153"/>
      <c r="J171" s="153"/>
      <c r="K171" s="154"/>
      <c r="L171" s="153"/>
      <c r="M171" s="153"/>
    </row>
    <row r="172" spans="4:13" s="142" customFormat="1">
      <c r="D172" s="142" t="str">
        <f t="shared" si="112"/>
        <v>\\\</v>
      </c>
      <c r="E172" s="153"/>
      <c r="F172" s="153"/>
      <c r="G172" s="153"/>
      <c r="H172" s="153"/>
      <c r="I172" s="153"/>
      <c r="J172" s="153"/>
      <c r="K172" s="154"/>
      <c r="L172" s="153"/>
      <c r="M172" s="153"/>
    </row>
    <row r="173" spans="4:13" s="142" customFormat="1">
      <c r="D173" s="142" t="str">
        <f t="shared" si="112"/>
        <v>\\\</v>
      </c>
      <c r="E173" s="153"/>
      <c r="F173" s="153"/>
      <c r="G173" s="153"/>
      <c r="H173" s="153"/>
      <c r="I173" s="153"/>
      <c r="J173" s="153"/>
      <c r="K173" s="154"/>
      <c r="L173" s="153"/>
      <c r="M173" s="153"/>
    </row>
    <row r="174" spans="4:13" s="142" customFormat="1">
      <c r="D174" s="142" t="str">
        <f t="shared" si="112"/>
        <v>\\\</v>
      </c>
      <c r="E174" s="153"/>
      <c r="F174" s="153"/>
      <c r="G174" s="153"/>
      <c r="H174" s="153"/>
      <c r="I174" s="153"/>
      <c r="J174" s="153"/>
      <c r="K174" s="154"/>
      <c r="L174" s="153"/>
      <c r="M174" s="153"/>
    </row>
    <row r="175" spans="4:13" s="142" customFormat="1">
      <c r="D175" s="142" t="str">
        <f t="shared" si="112"/>
        <v>\\\</v>
      </c>
      <c r="E175" s="153"/>
      <c r="F175" s="153"/>
      <c r="G175" s="153"/>
      <c r="H175" s="153"/>
      <c r="I175" s="153"/>
      <c r="J175" s="153"/>
      <c r="K175" s="154"/>
      <c r="L175" s="153"/>
      <c r="M175" s="153"/>
    </row>
    <row r="176" spans="4:13" s="142" customFormat="1">
      <c r="D176" s="142" t="str">
        <f t="shared" si="112"/>
        <v>\\\</v>
      </c>
      <c r="E176" s="153"/>
      <c r="F176" s="153"/>
      <c r="G176" s="153"/>
      <c r="H176" s="153"/>
      <c r="I176" s="153"/>
      <c r="J176" s="153"/>
      <c r="K176" s="154"/>
      <c r="L176" s="153"/>
      <c r="M176" s="153"/>
    </row>
    <row r="177" spans="4:13" s="142" customFormat="1">
      <c r="D177" s="142" t="str">
        <f t="shared" si="112"/>
        <v>\\\</v>
      </c>
      <c r="E177" s="153"/>
      <c r="F177" s="153"/>
      <c r="G177" s="153"/>
      <c r="H177" s="153"/>
      <c r="I177" s="153"/>
      <c r="J177" s="153"/>
      <c r="K177" s="154"/>
      <c r="L177" s="153"/>
      <c r="M177" s="153"/>
    </row>
    <row r="178" spans="4:13" s="142" customFormat="1">
      <c r="D178" s="142" t="str">
        <f t="shared" si="112"/>
        <v>\\\</v>
      </c>
      <c r="E178" s="153"/>
      <c r="F178" s="153"/>
      <c r="G178" s="153"/>
      <c r="H178" s="153"/>
      <c r="I178" s="153"/>
      <c r="J178" s="153"/>
      <c r="K178" s="154"/>
      <c r="L178" s="153"/>
      <c r="M178" s="153"/>
    </row>
    <row r="179" spans="4:13" s="142" customFormat="1">
      <c r="D179" s="142" t="str">
        <f t="shared" si="112"/>
        <v>\\\</v>
      </c>
      <c r="E179" s="153"/>
      <c r="F179" s="153"/>
      <c r="G179" s="153"/>
      <c r="H179" s="153"/>
      <c r="I179" s="153"/>
      <c r="J179" s="153"/>
      <c r="K179" s="154"/>
      <c r="L179" s="153"/>
      <c r="M179" s="153"/>
    </row>
    <row r="180" spans="4:13" s="142" customFormat="1">
      <c r="D180" s="142" t="str">
        <f t="shared" si="112"/>
        <v>\\\</v>
      </c>
      <c r="E180" s="153"/>
      <c r="F180" s="153"/>
      <c r="G180" s="153"/>
      <c r="H180" s="153"/>
      <c r="I180" s="153"/>
      <c r="J180" s="153"/>
      <c r="K180" s="154"/>
      <c r="L180" s="153"/>
      <c r="M180" s="153"/>
    </row>
    <row r="181" spans="4:13" s="142" customFormat="1">
      <c r="D181" s="142" t="str">
        <f t="shared" si="112"/>
        <v>\\\</v>
      </c>
      <c r="E181" s="153"/>
      <c r="F181" s="153"/>
      <c r="G181" s="153"/>
      <c r="H181" s="153"/>
      <c r="I181" s="153"/>
      <c r="J181" s="153"/>
      <c r="K181" s="154"/>
      <c r="L181" s="153"/>
      <c r="M181" s="153"/>
    </row>
    <row r="182" spans="4:13" s="142" customFormat="1">
      <c r="D182" s="142" t="str">
        <f t="shared" si="112"/>
        <v>\\\</v>
      </c>
      <c r="E182" s="153"/>
      <c r="F182" s="153"/>
      <c r="G182" s="153"/>
      <c r="H182" s="153"/>
      <c r="I182" s="153"/>
      <c r="J182" s="153"/>
      <c r="K182" s="154"/>
      <c r="L182" s="153"/>
      <c r="M182" s="153"/>
    </row>
    <row r="183" spans="4:13" s="142" customFormat="1">
      <c r="D183" s="142" t="str">
        <f t="shared" si="112"/>
        <v>\\\</v>
      </c>
      <c r="E183" s="153"/>
      <c r="F183" s="153"/>
      <c r="G183" s="153"/>
      <c r="H183" s="153"/>
      <c r="I183" s="153"/>
      <c r="J183" s="153"/>
      <c r="K183" s="154"/>
      <c r="L183" s="153"/>
      <c r="M183" s="153"/>
    </row>
    <row r="184" spans="4:13" s="142" customFormat="1">
      <c r="D184" s="142" t="str">
        <f t="shared" si="112"/>
        <v>\\\</v>
      </c>
      <c r="E184" s="153"/>
      <c r="F184" s="153"/>
      <c r="G184" s="153"/>
      <c r="H184" s="153"/>
      <c r="I184" s="153"/>
      <c r="J184" s="153"/>
      <c r="K184" s="154"/>
      <c r="L184" s="153"/>
      <c r="M184" s="153"/>
    </row>
    <row r="185" spans="4:13" s="142" customFormat="1">
      <c r="D185" s="142" t="str">
        <f t="shared" si="112"/>
        <v>\\\</v>
      </c>
      <c r="E185" s="153"/>
      <c r="F185" s="153"/>
      <c r="G185" s="153"/>
      <c r="H185" s="153"/>
      <c r="I185" s="153"/>
      <c r="J185" s="153"/>
      <c r="K185" s="154"/>
      <c r="L185" s="153"/>
      <c r="M185" s="153"/>
    </row>
    <row r="186" spans="4:13" s="142" customFormat="1">
      <c r="D186" s="142" t="str">
        <f t="shared" si="112"/>
        <v>\\\</v>
      </c>
      <c r="E186" s="153"/>
      <c r="F186" s="153"/>
      <c r="G186" s="153"/>
      <c r="H186" s="153"/>
      <c r="I186" s="153"/>
      <c r="J186" s="153"/>
      <c r="K186" s="154"/>
      <c r="L186" s="153"/>
      <c r="M186" s="153"/>
    </row>
    <row r="187" spans="4:13" s="142" customFormat="1">
      <c r="D187" s="142" t="str">
        <f t="shared" si="112"/>
        <v>\\\</v>
      </c>
      <c r="E187" s="153"/>
      <c r="F187" s="153"/>
      <c r="G187" s="153"/>
      <c r="H187" s="153"/>
      <c r="I187" s="153"/>
      <c r="J187" s="153"/>
      <c r="K187" s="154"/>
      <c r="L187" s="153"/>
      <c r="M187" s="153"/>
    </row>
    <row r="188" spans="4:13" s="142" customFormat="1">
      <c r="D188" s="142" t="str">
        <f t="shared" si="112"/>
        <v>\\\</v>
      </c>
      <c r="E188" s="153"/>
      <c r="F188" s="153"/>
      <c r="G188" s="153"/>
      <c r="H188" s="153"/>
      <c r="I188" s="153"/>
      <c r="J188" s="153"/>
      <c r="K188" s="154"/>
      <c r="L188" s="153"/>
      <c r="M188" s="153"/>
    </row>
    <row r="189" spans="4:13" s="142" customFormat="1">
      <c r="D189" s="142" t="str">
        <f t="shared" si="112"/>
        <v>\\\</v>
      </c>
      <c r="E189" s="153"/>
      <c r="F189" s="153"/>
      <c r="G189" s="153"/>
      <c r="H189" s="153"/>
      <c r="I189" s="153"/>
      <c r="J189" s="153"/>
      <c r="K189" s="154"/>
      <c r="L189" s="153"/>
      <c r="M189" s="153"/>
    </row>
    <row r="190" spans="4:13" s="142" customFormat="1">
      <c r="D190" s="142" t="str">
        <f t="shared" si="112"/>
        <v>\\\</v>
      </c>
      <c r="E190" s="153"/>
      <c r="F190" s="153"/>
      <c r="G190" s="153"/>
      <c r="H190" s="153"/>
      <c r="I190" s="153"/>
      <c r="J190" s="153"/>
      <c r="K190" s="154"/>
      <c r="L190" s="153"/>
      <c r="M190" s="153"/>
    </row>
    <row r="191" spans="4:13" s="142" customFormat="1">
      <c r="D191" s="142" t="str">
        <f t="shared" si="112"/>
        <v>\\\</v>
      </c>
      <c r="E191" s="153"/>
      <c r="F191" s="153"/>
      <c r="G191" s="153"/>
      <c r="H191" s="153"/>
      <c r="I191" s="153"/>
      <c r="J191" s="153"/>
      <c r="K191" s="154"/>
      <c r="L191" s="153"/>
      <c r="M191" s="153"/>
    </row>
    <row r="192" spans="4:13" s="142" customFormat="1">
      <c r="D192" s="142" t="str">
        <f t="shared" si="112"/>
        <v>\\\</v>
      </c>
      <c r="E192" s="153"/>
      <c r="F192" s="153"/>
      <c r="G192" s="153"/>
      <c r="H192" s="153"/>
      <c r="I192" s="153"/>
      <c r="J192" s="153"/>
      <c r="K192" s="154"/>
      <c r="L192" s="153"/>
      <c r="M192" s="153"/>
    </row>
    <row r="193" spans="4:13" s="142" customFormat="1">
      <c r="D193" s="142" t="str">
        <f t="shared" si="112"/>
        <v>\\\</v>
      </c>
      <c r="E193" s="153"/>
      <c r="F193" s="153"/>
      <c r="G193" s="153"/>
      <c r="H193" s="153"/>
      <c r="I193" s="153"/>
      <c r="J193" s="153"/>
      <c r="K193" s="154"/>
      <c r="L193" s="153"/>
      <c r="M193" s="153"/>
    </row>
    <row r="194" spans="4:13" s="142" customFormat="1">
      <c r="D194" s="142" t="str">
        <f t="shared" si="112"/>
        <v>\\\</v>
      </c>
      <c r="E194" s="153"/>
      <c r="F194" s="153"/>
      <c r="G194" s="153"/>
      <c r="H194" s="153"/>
      <c r="I194" s="153"/>
      <c r="J194" s="153"/>
      <c r="K194" s="154"/>
      <c r="L194" s="153"/>
      <c r="M194" s="153"/>
    </row>
    <row r="195" spans="4:13" s="142" customFormat="1">
      <c r="D195" s="142" t="str">
        <f t="shared" si="112"/>
        <v>\\\</v>
      </c>
      <c r="E195" s="153"/>
      <c r="F195" s="153"/>
      <c r="G195" s="153"/>
      <c r="H195" s="153"/>
      <c r="I195" s="153"/>
      <c r="J195" s="153"/>
      <c r="K195" s="154"/>
      <c r="L195" s="153"/>
      <c r="M195" s="153"/>
    </row>
    <row r="196" spans="4:13" s="142" customFormat="1">
      <c r="D196" s="142" t="str">
        <f t="shared" si="112"/>
        <v>\\\</v>
      </c>
      <c r="E196" s="153"/>
      <c r="F196" s="153"/>
      <c r="G196" s="153"/>
      <c r="H196" s="153"/>
      <c r="I196" s="153"/>
      <c r="J196" s="153"/>
      <c r="K196" s="154"/>
      <c r="L196" s="153"/>
      <c r="M196" s="153"/>
    </row>
    <row r="197" spans="4:13" s="142" customFormat="1">
      <c r="D197" s="142" t="str">
        <f t="shared" si="112"/>
        <v>\\\</v>
      </c>
      <c r="E197" s="153"/>
      <c r="F197" s="153"/>
      <c r="G197" s="153"/>
      <c r="H197" s="153"/>
      <c r="I197" s="153"/>
      <c r="J197" s="153"/>
      <c r="K197" s="154"/>
      <c r="L197" s="153"/>
      <c r="M197" s="153"/>
    </row>
    <row r="198" spans="4:13" s="142" customFormat="1">
      <c r="D198" s="142" t="str">
        <f t="shared" ref="D198:D261" si="113">E198&amp;"\"&amp;F198&amp;"\"&amp;L198&amp;"\"&amp;M198</f>
        <v>\\\</v>
      </c>
      <c r="E198" s="153"/>
      <c r="F198" s="153"/>
      <c r="G198" s="153"/>
      <c r="H198" s="153"/>
      <c r="I198" s="153"/>
      <c r="J198" s="153"/>
      <c r="K198" s="154"/>
      <c r="L198" s="153"/>
      <c r="M198" s="153"/>
    </row>
    <row r="199" spans="4:13" s="142" customFormat="1">
      <c r="D199" s="142" t="str">
        <f t="shared" si="113"/>
        <v>\\\</v>
      </c>
      <c r="E199" s="153"/>
      <c r="F199" s="153"/>
      <c r="G199" s="153"/>
      <c r="H199" s="153"/>
      <c r="I199" s="153"/>
      <c r="J199" s="153"/>
      <c r="K199" s="154"/>
      <c r="L199" s="153"/>
      <c r="M199" s="153"/>
    </row>
    <row r="200" spans="4:13" s="142" customFormat="1">
      <c r="D200" s="142" t="str">
        <f t="shared" si="113"/>
        <v>\\\</v>
      </c>
      <c r="E200" s="153"/>
      <c r="F200" s="153"/>
      <c r="G200" s="153"/>
      <c r="H200" s="153"/>
      <c r="I200" s="153"/>
      <c r="J200" s="153"/>
      <c r="K200" s="154"/>
      <c r="L200" s="153"/>
      <c r="M200" s="153"/>
    </row>
    <row r="201" spans="4:13" s="142" customFormat="1">
      <c r="D201" s="142" t="str">
        <f t="shared" si="113"/>
        <v>\\\</v>
      </c>
      <c r="E201" s="153"/>
      <c r="F201" s="153"/>
      <c r="G201" s="153"/>
      <c r="H201" s="153"/>
      <c r="I201" s="153"/>
      <c r="J201" s="153"/>
      <c r="K201" s="154"/>
      <c r="L201" s="153"/>
      <c r="M201" s="153"/>
    </row>
    <row r="202" spans="4:13" s="142" customFormat="1">
      <c r="D202" s="142" t="str">
        <f t="shared" si="113"/>
        <v>\\\</v>
      </c>
      <c r="E202" s="153"/>
      <c r="F202" s="153"/>
      <c r="G202" s="153"/>
      <c r="H202" s="153"/>
      <c r="I202" s="153"/>
      <c r="J202" s="153"/>
      <c r="K202" s="154"/>
      <c r="L202" s="153"/>
      <c r="M202" s="153"/>
    </row>
    <row r="203" spans="4:13" s="142" customFormat="1">
      <c r="D203" s="142" t="str">
        <f t="shared" si="113"/>
        <v>\\\</v>
      </c>
      <c r="E203" s="153"/>
      <c r="F203" s="153"/>
      <c r="G203" s="153"/>
      <c r="H203" s="153"/>
      <c r="I203" s="153"/>
      <c r="J203" s="153"/>
      <c r="K203" s="154"/>
      <c r="L203" s="153"/>
      <c r="M203" s="153"/>
    </row>
    <row r="204" spans="4:13" s="142" customFormat="1">
      <c r="D204" s="142" t="str">
        <f t="shared" si="113"/>
        <v>\\\</v>
      </c>
      <c r="E204" s="153"/>
      <c r="F204" s="153"/>
      <c r="G204" s="153"/>
      <c r="H204" s="153"/>
      <c r="I204" s="153"/>
      <c r="J204" s="153"/>
      <c r="K204" s="154"/>
      <c r="L204" s="153"/>
      <c r="M204" s="153"/>
    </row>
    <row r="205" spans="4:13" s="142" customFormat="1">
      <c r="D205" s="142" t="str">
        <f t="shared" si="113"/>
        <v>\\\</v>
      </c>
      <c r="E205" s="153"/>
      <c r="F205" s="153"/>
      <c r="G205" s="153"/>
      <c r="H205" s="153"/>
      <c r="I205" s="153"/>
      <c r="J205" s="153"/>
      <c r="K205" s="154"/>
      <c r="L205" s="153"/>
      <c r="M205" s="153"/>
    </row>
    <row r="206" spans="4:13" s="142" customFormat="1">
      <c r="D206" s="142" t="str">
        <f t="shared" si="113"/>
        <v>\\\</v>
      </c>
      <c r="E206" s="153"/>
      <c r="F206" s="153"/>
      <c r="G206" s="153"/>
      <c r="H206" s="153"/>
      <c r="I206" s="153"/>
      <c r="J206" s="153"/>
      <c r="K206" s="154"/>
      <c r="L206" s="153"/>
      <c r="M206" s="153"/>
    </row>
    <row r="207" spans="4:13" s="142" customFormat="1">
      <c r="D207" s="142" t="str">
        <f t="shared" si="113"/>
        <v>\\\</v>
      </c>
      <c r="E207" s="153"/>
      <c r="F207" s="153"/>
      <c r="G207" s="153"/>
      <c r="H207" s="153"/>
      <c r="I207" s="153"/>
      <c r="J207" s="153"/>
      <c r="K207" s="154"/>
      <c r="L207" s="153"/>
      <c r="M207" s="153"/>
    </row>
    <row r="208" spans="4:13" s="142" customFormat="1">
      <c r="D208" s="142" t="str">
        <f t="shared" si="113"/>
        <v>\\\</v>
      </c>
      <c r="E208" s="153"/>
      <c r="F208" s="153"/>
      <c r="G208" s="153"/>
      <c r="H208" s="153"/>
      <c r="I208" s="153"/>
      <c r="J208" s="153"/>
      <c r="K208" s="154"/>
      <c r="L208" s="153"/>
      <c r="M208" s="153"/>
    </row>
    <row r="209" spans="4:13" s="142" customFormat="1">
      <c r="D209" s="142" t="str">
        <f t="shared" si="113"/>
        <v>\\\</v>
      </c>
      <c r="E209" s="153"/>
      <c r="F209" s="153"/>
      <c r="G209" s="153"/>
      <c r="H209" s="153"/>
      <c r="I209" s="153"/>
      <c r="J209" s="153"/>
      <c r="K209" s="154"/>
      <c r="L209" s="153"/>
      <c r="M209" s="153"/>
    </row>
    <row r="210" spans="4:13" s="142" customFormat="1">
      <c r="D210" s="142" t="str">
        <f t="shared" si="113"/>
        <v>\\\</v>
      </c>
      <c r="E210" s="153"/>
      <c r="F210" s="153"/>
      <c r="G210" s="153"/>
      <c r="H210" s="153"/>
      <c r="I210" s="153"/>
      <c r="J210" s="153"/>
      <c r="K210" s="154"/>
      <c r="L210" s="153"/>
      <c r="M210" s="153"/>
    </row>
    <row r="211" spans="4:13" s="142" customFormat="1">
      <c r="D211" s="142" t="str">
        <f t="shared" si="113"/>
        <v>\\\</v>
      </c>
      <c r="E211" s="153"/>
      <c r="F211" s="153"/>
      <c r="G211" s="153"/>
      <c r="H211" s="153"/>
      <c r="I211" s="153"/>
      <c r="J211" s="153"/>
      <c r="K211" s="154"/>
      <c r="L211" s="153"/>
      <c r="M211" s="153"/>
    </row>
    <row r="212" spans="4:13" s="142" customFormat="1">
      <c r="D212" s="142" t="str">
        <f t="shared" si="113"/>
        <v>\\\</v>
      </c>
      <c r="E212" s="153"/>
      <c r="F212" s="153"/>
      <c r="G212" s="153"/>
      <c r="H212" s="153"/>
      <c r="I212" s="153"/>
      <c r="J212" s="153"/>
      <c r="K212" s="154"/>
      <c r="L212" s="153"/>
      <c r="M212" s="153"/>
    </row>
    <row r="213" spans="4:13" s="142" customFormat="1">
      <c r="D213" s="142" t="str">
        <f t="shared" si="113"/>
        <v>\\\</v>
      </c>
      <c r="E213" s="153"/>
      <c r="F213" s="153"/>
      <c r="G213" s="153"/>
      <c r="H213" s="153"/>
      <c r="I213" s="153"/>
      <c r="J213" s="153"/>
      <c r="K213" s="154"/>
      <c r="L213" s="153"/>
      <c r="M213" s="153"/>
    </row>
    <row r="214" spans="4:13" s="142" customFormat="1">
      <c r="D214" s="142" t="str">
        <f t="shared" si="113"/>
        <v>\\\</v>
      </c>
      <c r="E214" s="153"/>
      <c r="F214" s="153"/>
      <c r="G214" s="153"/>
      <c r="H214" s="153"/>
      <c r="I214" s="153"/>
      <c r="J214" s="153"/>
      <c r="K214" s="154"/>
      <c r="L214" s="153"/>
      <c r="M214" s="153"/>
    </row>
    <row r="215" spans="4:13" s="142" customFormat="1">
      <c r="D215" s="142" t="str">
        <f t="shared" si="113"/>
        <v>\\\</v>
      </c>
      <c r="E215" s="153"/>
      <c r="F215" s="153"/>
      <c r="G215" s="153"/>
      <c r="H215" s="153"/>
      <c r="I215" s="153"/>
      <c r="J215" s="153"/>
      <c r="K215" s="154"/>
      <c r="L215" s="153"/>
      <c r="M215" s="153"/>
    </row>
    <row r="216" spans="4:13" s="142" customFormat="1">
      <c r="D216" s="142" t="str">
        <f t="shared" si="113"/>
        <v>\\\</v>
      </c>
      <c r="E216" s="153"/>
      <c r="F216" s="153"/>
      <c r="G216" s="153"/>
      <c r="H216" s="153"/>
      <c r="I216" s="153"/>
      <c r="J216" s="153"/>
      <c r="K216" s="154"/>
      <c r="L216" s="153"/>
      <c r="M216" s="153"/>
    </row>
    <row r="217" spans="4:13" s="142" customFormat="1">
      <c r="D217" s="142" t="str">
        <f t="shared" si="113"/>
        <v>\\\</v>
      </c>
      <c r="E217" s="153"/>
      <c r="F217" s="153"/>
      <c r="G217" s="153"/>
      <c r="H217" s="153"/>
      <c r="I217" s="153"/>
      <c r="J217" s="153"/>
      <c r="K217" s="154"/>
      <c r="L217" s="153"/>
      <c r="M217" s="153"/>
    </row>
    <row r="218" spans="4:13" s="142" customFormat="1">
      <c r="D218" s="142" t="str">
        <f t="shared" si="113"/>
        <v>\\\</v>
      </c>
      <c r="E218" s="153"/>
      <c r="F218" s="153"/>
      <c r="G218" s="153"/>
      <c r="H218" s="153"/>
      <c r="I218" s="153"/>
      <c r="J218" s="153"/>
      <c r="K218" s="154"/>
      <c r="L218" s="153"/>
      <c r="M218" s="153"/>
    </row>
    <row r="219" spans="4:13" s="142" customFormat="1">
      <c r="D219" s="142" t="str">
        <f t="shared" si="113"/>
        <v>\\\</v>
      </c>
      <c r="E219" s="153"/>
      <c r="F219" s="153"/>
      <c r="G219" s="153"/>
      <c r="H219" s="153"/>
      <c r="I219" s="153"/>
      <c r="J219" s="153"/>
      <c r="K219" s="154"/>
      <c r="L219" s="153"/>
      <c r="M219" s="153"/>
    </row>
    <row r="220" spans="4:13" s="142" customFormat="1">
      <c r="D220" s="142" t="str">
        <f t="shared" si="113"/>
        <v>\\\</v>
      </c>
      <c r="E220" s="153"/>
      <c r="F220" s="153"/>
      <c r="G220" s="153"/>
      <c r="H220" s="153"/>
      <c r="I220" s="153"/>
      <c r="J220" s="153"/>
      <c r="K220" s="154"/>
      <c r="L220" s="153"/>
      <c r="M220" s="153"/>
    </row>
    <row r="221" spans="4:13" s="142" customFormat="1">
      <c r="D221" s="142" t="str">
        <f t="shared" si="113"/>
        <v>\\\</v>
      </c>
      <c r="E221" s="153"/>
      <c r="F221" s="153"/>
      <c r="G221" s="153"/>
      <c r="H221" s="153"/>
      <c r="I221" s="153"/>
      <c r="J221" s="153"/>
      <c r="K221" s="154"/>
      <c r="L221" s="153"/>
      <c r="M221" s="153"/>
    </row>
    <row r="222" spans="4:13" s="142" customFormat="1">
      <c r="D222" s="142" t="str">
        <f t="shared" si="113"/>
        <v>\\\</v>
      </c>
      <c r="E222" s="153"/>
      <c r="F222" s="153"/>
      <c r="G222" s="153"/>
      <c r="H222" s="153"/>
      <c r="I222" s="153"/>
      <c r="J222" s="153"/>
      <c r="K222" s="154"/>
      <c r="L222" s="153"/>
      <c r="M222" s="153"/>
    </row>
    <row r="223" spans="4:13" s="142" customFormat="1">
      <c r="D223" s="142" t="str">
        <f t="shared" si="113"/>
        <v>\\\</v>
      </c>
      <c r="E223" s="153"/>
      <c r="F223" s="153"/>
      <c r="G223" s="153"/>
      <c r="H223" s="153"/>
      <c r="I223" s="153"/>
      <c r="J223" s="153"/>
      <c r="K223" s="154"/>
      <c r="L223" s="153"/>
      <c r="M223" s="153"/>
    </row>
    <row r="224" spans="4:13" s="142" customFormat="1">
      <c r="D224" s="142" t="str">
        <f t="shared" si="113"/>
        <v>\\\</v>
      </c>
      <c r="E224" s="153"/>
      <c r="F224" s="153"/>
      <c r="G224" s="153"/>
      <c r="H224" s="153"/>
      <c r="I224" s="153"/>
      <c r="J224" s="153"/>
      <c r="K224" s="154"/>
      <c r="L224" s="153"/>
      <c r="M224" s="153"/>
    </row>
    <row r="225" spans="4:13" s="142" customFormat="1">
      <c r="D225" s="142" t="str">
        <f t="shared" si="113"/>
        <v>\\\</v>
      </c>
      <c r="E225" s="153"/>
      <c r="F225" s="153"/>
      <c r="G225" s="153"/>
      <c r="H225" s="153"/>
      <c r="I225" s="153"/>
      <c r="J225" s="153"/>
      <c r="K225" s="154"/>
      <c r="L225" s="153"/>
      <c r="M225" s="153"/>
    </row>
    <row r="226" spans="4:13" s="142" customFormat="1">
      <c r="D226" s="142" t="str">
        <f t="shared" si="113"/>
        <v>\\\</v>
      </c>
      <c r="E226" s="153"/>
      <c r="F226" s="153"/>
      <c r="G226" s="153"/>
      <c r="H226" s="153"/>
      <c r="I226" s="153"/>
      <c r="J226" s="153"/>
      <c r="K226" s="154"/>
      <c r="L226" s="153"/>
      <c r="M226" s="153"/>
    </row>
    <row r="227" spans="4:13" s="142" customFormat="1">
      <c r="D227" s="142" t="str">
        <f t="shared" si="113"/>
        <v>\\\</v>
      </c>
      <c r="E227" s="153"/>
      <c r="F227" s="153"/>
      <c r="G227" s="153"/>
      <c r="H227" s="153"/>
      <c r="I227" s="153"/>
      <c r="J227" s="153"/>
      <c r="K227" s="154"/>
      <c r="L227" s="153"/>
      <c r="M227" s="153"/>
    </row>
    <row r="228" spans="4:13" s="142" customFormat="1">
      <c r="D228" s="142" t="str">
        <f t="shared" si="113"/>
        <v>\\\</v>
      </c>
      <c r="E228" s="153"/>
      <c r="F228" s="153"/>
      <c r="G228" s="153"/>
      <c r="H228" s="153"/>
      <c r="I228" s="153"/>
      <c r="J228" s="153"/>
      <c r="K228" s="154"/>
      <c r="L228" s="153"/>
      <c r="M228" s="153"/>
    </row>
    <row r="229" spans="4:13" s="142" customFormat="1">
      <c r="D229" s="142" t="str">
        <f t="shared" si="113"/>
        <v>\\\</v>
      </c>
      <c r="E229" s="153"/>
      <c r="F229" s="153"/>
      <c r="G229" s="153"/>
      <c r="H229" s="153"/>
      <c r="I229" s="153"/>
      <c r="J229" s="153"/>
      <c r="K229" s="154"/>
      <c r="L229" s="153"/>
      <c r="M229" s="153"/>
    </row>
    <row r="230" spans="4:13" s="142" customFormat="1">
      <c r="D230" s="142" t="str">
        <f t="shared" si="113"/>
        <v>\\\</v>
      </c>
      <c r="E230" s="153"/>
      <c r="F230" s="153"/>
      <c r="G230" s="153"/>
      <c r="H230" s="153"/>
      <c r="I230" s="153"/>
      <c r="J230" s="153"/>
      <c r="K230" s="154"/>
      <c r="L230" s="153"/>
      <c r="M230" s="153"/>
    </row>
    <row r="231" spans="4:13" s="142" customFormat="1">
      <c r="D231" s="142" t="str">
        <f t="shared" si="113"/>
        <v>\\\</v>
      </c>
      <c r="E231" s="153"/>
      <c r="F231" s="153"/>
      <c r="G231" s="153"/>
      <c r="H231" s="153"/>
      <c r="I231" s="153"/>
      <c r="J231" s="153"/>
      <c r="K231" s="154"/>
      <c r="L231" s="153"/>
      <c r="M231" s="153"/>
    </row>
    <row r="232" spans="4:13" s="142" customFormat="1">
      <c r="D232" s="142" t="str">
        <f t="shared" si="113"/>
        <v>\\\</v>
      </c>
      <c r="E232" s="153"/>
      <c r="F232" s="153"/>
      <c r="G232" s="153"/>
      <c r="H232" s="153"/>
      <c r="I232" s="153"/>
      <c r="J232" s="153"/>
      <c r="K232" s="154"/>
      <c r="L232" s="153"/>
      <c r="M232" s="153"/>
    </row>
    <row r="233" spans="4:13" s="142" customFormat="1">
      <c r="D233" s="142" t="str">
        <f t="shared" si="113"/>
        <v>\\\</v>
      </c>
      <c r="E233" s="153"/>
      <c r="F233" s="153"/>
      <c r="G233" s="153"/>
      <c r="H233" s="153"/>
      <c r="I233" s="153"/>
      <c r="J233" s="153"/>
      <c r="K233" s="154"/>
      <c r="L233" s="153"/>
      <c r="M233" s="153"/>
    </row>
    <row r="234" spans="4:13" s="142" customFormat="1">
      <c r="D234" s="142" t="str">
        <f t="shared" si="113"/>
        <v>\\\</v>
      </c>
      <c r="E234" s="153"/>
      <c r="F234" s="153"/>
      <c r="G234" s="153"/>
      <c r="H234" s="153"/>
      <c r="I234" s="153"/>
      <c r="J234" s="153"/>
      <c r="K234" s="154"/>
      <c r="L234" s="153"/>
      <c r="M234" s="153"/>
    </row>
    <row r="235" spans="4:13" s="142" customFormat="1">
      <c r="D235" s="142" t="str">
        <f t="shared" si="113"/>
        <v>\\\</v>
      </c>
      <c r="E235" s="153"/>
      <c r="F235" s="153"/>
      <c r="G235" s="153"/>
      <c r="H235" s="153"/>
      <c r="I235" s="153"/>
      <c r="J235" s="153"/>
      <c r="K235" s="154"/>
      <c r="L235" s="153"/>
      <c r="M235" s="153"/>
    </row>
    <row r="236" spans="4:13" s="142" customFormat="1">
      <c r="D236" s="142" t="str">
        <f t="shared" si="113"/>
        <v>\\\</v>
      </c>
      <c r="E236" s="153"/>
      <c r="F236" s="153"/>
      <c r="G236" s="153"/>
      <c r="H236" s="153"/>
      <c r="I236" s="153"/>
      <c r="J236" s="153"/>
      <c r="K236" s="154"/>
      <c r="L236" s="153"/>
      <c r="M236" s="153"/>
    </row>
    <row r="237" spans="4:13" s="142" customFormat="1">
      <c r="D237" s="142" t="str">
        <f t="shared" si="113"/>
        <v>\\\</v>
      </c>
      <c r="E237" s="153"/>
      <c r="F237" s="153"/>
      <c r="G237" s="153"/>
      <c r="H237" s="153"/>
      <c r="I237" s="153"/>
      <c r="J237" s="153"/>
      <c r="K237" s="154"/>
      <c r="L237" s="153"/>
      <c r="M237" s="153"/>
    </row>
    <row r="238" spans="4:13" s="142" customFormat="1">
      <c r="D238" s="142" t="str">
        <f t="shared" si="113"/>
        <v>\\\</v>
      </c>
      <c r="E238" s="153"/>
      <c r="F238" s="153"/>
      <c r="G238" s="153"/>
      <c r="H238" s="153"/>
      <c r="I238" s="153"/>
      <c r="J238" s="153"/>
      <c r="K238" s="154"/>
      <c r="L238" s="153"/>
      <c r="M238" s="153"/>
    </row>
    <row r="239" spans="4:13" s="142" customFormat="1">
      <c r="D239" s="142" t="str">
        <f t="shared" si="113"/>
        <v>\\\</v>
      </c>
      <c r="E239" s="153"/>
      <c r="F239" s="153"/>
      <c r="G239" s="153"/>
      <c r="H239" s="153"/>
      <c r="I239" s="153"/>
      <c r="J239" s="153"/>
      <c r="K239" s="154"/>
      <c r="L239" s="153"/>
      <c r="M239" s="153"/>
    </row>
    <row r="240" spans="4:13" s="142" customFormat="1">
      <c r="D240" s="142" t="str">
        <f t="shared" si="113"/>
        <v>\\\</v>
      </c>
      <c r="E240" s="153"/>
      <c r="F240" s="153"/>
      <c r="G240" s="153"/>
      <c r="H240" s="153"/>
      <c r="I240" s="153"/>
      <c r="J240" s="153"/>
      <c r="K240" s="154"/>
      <c r="L240" s="153"/>
      <c r="M240" s="153"/>
    </row>
    <row r="241" spans="4:13" s="142" customFormat="1">
      <c r="D241" s="142" t="str">
        <f t="shared" si="113"/>
        <v>\\\</v>
      </c>
      <c r="E241" s="153"/>
      <c r="F241" s="153"/>
      <c r="G241" s="153"/>
      <c r="H241" s="153"/>
      <c r="I241" s="153"/>
      <c r="J241" s="153"/>
      <c r="K241" s="154"/>
      <c r="L241" s="153"/>
      <c r="M241" s="153"/>
    </row>
    <row r="242" spans="4:13" s="142" customFormat="1">
      <c r="D242" s="142" t="str">
        <f t="shared" si="113"/>
        <v>\\\</v>
      </c>
      <c r="E242" s="153"/>
      <c r="F242" s="153"/>
      <c r="G242" s="153"/>
      <c r="H242" s="153"/>
      <c r="I242" s="153"/>
      <c r="J242" s="153"/>
      <c r="K242" s="154"/>
      <c r="L242" s="153"/>
      <c r="M242" s="153"/>
    </row>
    <row r="243" spans="4:13" s="142" customFormat="1">
      <c r="D243" s="142" t="str">
        <f t="shared" si="113"/>
        <v>\\\</v>
      </c>
      <c r="E243" s="153"/>
      <c r="F243" s="153"/>
      <c r="G243" s="153"/>
      <c r="H243" s="153"/>
      <c r="I243" s="153"/>
      <c r="J243" s="153"/>
      <c r="K243" s="154"/>
      <c r="L243" s="153"/>
      <c r="M243" s="153"/>
    </row>
    <row r="244" spans="4:13" s="142" customFormat="1">
      <c r="D244" s="142" t="str">
        <f t="shared" si="113"/>
        <v>\\\</v>
      </c>
      <c r="E244" s="153"/>
      <c r="F244" s="153"/>
      <c r="G244" s="153"/>
      <c r="H244" s="153"/>
      <c r="I244" s="153"/>
      <c r="J244" s="153"/>
      <c r="K244" s="154"/>
      <c r="L244" s="153"/>
      <c r="M244" s="153"/>
    </row>
    <row r="245" spans="4:13" s="142" customFormat="1">
      <c r="D245" s="142" t="str">
        <f t="shared" si="113"/>
        <v>\\\</v>
      </c>
      <c r="E245" s="153"/>
      <c r="F245" s="153"/>
      <c r="G245" s="153"/>
      <c r="H245" s="153"/>
      <c r="I245" s="153"/>
      <c r="J245" s="153"/>
      <c r="K245" s="154"/>
      <c r="L245" s="153"/>
      <c r="M245" s="153"/>
    </row>
    <row r="246" spans="4:13" s="142" customFormat="1">
      <c r="D246" s="142" t="str">
        <f t="shared" si="113"/>
        <v>\\\</v>
      </c>
      <c r="E246" s="153"/>
      <c r="F246" s="153"/>
      <c r="G246" s="153"/>
      <c r="H246" s="153"/>
      <c r="I246" s="153"/>
      <c r="J246" s="153"/>
      <c r="K246" s="154"/>
      <c r="L246" s="153"/>
      <c r="M246" s="153"/>
    </row>
    <row r="247" spans="4:13" s="142" customFormat="1">
      <c r="D247" s="142" t="str">
        <f t="shared" si="113"/>
        <v>\\\</v>
      </c>
      <c r="E247" s="153"/>
      <c r="F247" s="153"/>
      <c r="G247" s="153"/>
      <c r="H247" s="153"/>
      <c r="I247" s="153"/>
      <c r="J247" s="153"/>
      <c r="K247" s="154"/>
      <c r="L247" s="153"/>
      <c r="M247" s="153"/>
    </row>
    <row r="248" spans="4:13" s="142" customFormat="1">
      <c r="D248" s="142" t="str">
        <f t="shared" si="113"/>
        <v>\\\</v>
      </c>
      <c r="E248" s="153"/>
      <c r="F248" s="153"/>
      <c r="G248" s="153"/>
      <c r="H248" s="153"/>
      <c r="I248" s="153"/>
      <c r="J248" s="153"/>
      <c r="K248" s="154"/>
      <c r="L248" s="153"/>
      <c r="M248" s="153"/>
    </row>
    <row r="249" spans="4:13" s="142" customFormat="1">
      <c r="D249" s="142" t="str">
        <f t="shared" si="113"/>
        <v>\\\</v>
      </c>
      <c r="E249" s="153"/>
      <c r="F249" s="153"/>
      <c r="G249" s="153"/>
      <c r="H249" s="153"/>
      <c r="I249" s="153"/>
      <c r="J249" s="153"/>
      <c r="K249" s="154"/>
      <c r="L249" s="153"/>
      <c r="M249" s="153"/>
    </row>
    <row r="250" spans="4:13" s="142" customFormat="1">
      <c r="D250" s="142" t="str">
        <f t="shared" si="113"/>
        <v>\\\</v>
      </c>
      <c r="E250" s="153"/>
      <c r="F250" s="153"/>
      <c r="G250" s="153"/>
      <c r="H250" s="153"/>
      <c r="I250" s="153"/>
      <c r="J250" s="153"/>
      <c r="K250" s="154"/>
      <c r="L250" s="153"/>
      <c r="M250" s="153"/>
    </row>
    <row r="251" spans="4:13" s="142" customFormat="1">
      <c r="D251" s="142" t="str">
        <f t="shared" si="113"/>
        <v>\\\</v>
      </c>
      <c r="E251" s="153"/>
      <c r="F251" s="153"/>
      <c r="G251" s="153"/>
      <c r="H251" s="153"/>
      <c r="I251" s="153"/>
      <c r="J251" s="153"/>
      <c r="K251" s="154"/>
      <c r="L251" s="153"/>
      <c r="M251" s="153"/>
    </row>
    <row r="252" spans="4:13" s="142" customFormat="1">
      <c r="D252" s="142" t="str">
        <f t="shared" si="113"/>
        <v>\\\</v>
      </c>
      <c r="E252" s="153"/>
      <c r="F252" s="153"/>
      <c r="G252" s="153"/>
      <c r="H252" s="153"/>
      <c r="I252" s="153"/>
      <c r="J252" s="153"/>
      <c r="K252" s="154"/>
      <c r="L252" s="153"/>
      <c r="M252" s="153"/>
    </row>
    <row r="253" spans="4:13" s="142" customFormat="1">
      <c r="D253" s="142" t="str">
        <f t="shared" si="113"/>
        <v>\\\</v>
      </c>
      <c r="E253" s="153"/>
      <c r="F253" s="153"/>
      <c r="G253" s="153"/>
      <c r="H253" s="153"/>
      <c r="I253" s="153"/>
      <c r="J253" s="153"/>
      <c r="K253" s="154"/>
      <c r="L253" s="153"/>
      <c r="M253" s="153"/>
    </row>
    <row r="254" spans="4:13" s="142" customFormat="1">
      <c r="D254" s="142" t="str">
        <f t="shared" si="113"/>
        <v>\\\</v>
      </c>
      <c r="E254" s="153"/>
      <c r="F254" s="153"/>
      <c r="G254" s="153"/>
      <c r="H254" s="153"/>
      <c r="I254" s="153"/>
      <c r="J254" s="153"/>
      <c r="K254" s="154"/>
      <c r="L254" s="153"/>
      <c r="M254" s="153"/>
    </row>
    <row r="255" spans="4:13" s="142" customFormat="1">
      <c r="D255" s="142" t="str">
        <f t="shared" si="113"/>
        <v>\\\</v>
      </c>
      <c r="E255" s="153"/>
      <c r="F255" s="153"/>
      <c r="G255" s="153"/>
      <c r="H255" s="153"/>
      <c r="I255" s="153"/>
      <c r="J255" s="153"/>
      <c r="K255" s="154"/>
      <c r="L255" s="153"/>
      <c r="M255" s="153"/>
    </row>
    <row r="256" spans="4:13" s="142" customFormat="1">
      <c r="D256" s="142" t="str">
        <f t="shared" si="113"/>
        <v>\\\</v>
      </c>
      <c r="E256" s="153"/>
      <c r="F256" s="153"/>
      <c r="G256" s="153"/>
      <c r="H256" s="153"/>
      <c r="I256" s="153"/>
      <c r="J256" s="153"/>
      <c r="K256" s="154"/>
      <c r="L256" s="153"/>
      <c r="M256" s="153"/>
    </row>
    <row r="257" spans="4:13" s="142" customFormat="1">
      <c r="D257" s="142" t="str">
        <f t="shared" si="113"/>
        <v>\\\</v>
      </c>
      <c r="E257" s="153"/>
      <c r="F257" s="153"/>
      <c r="G257" s="153"/>
      <c r="H257" s="153"/>
      <c r="I257" s="153"/>
      <c r="J257" s="153"/>
      <c r="K257" s="154"/>
      <c r="L257" s="153"/>
      <c r="M257" s="153"/>
    </row>
    <row r="258" spans="4:13" s="142" customFormat="1">
      <c r="D258" s="142" t="str">
        <f t="shared" si="113"/>
        <v>\\\</v>
      </c>
      <c r="E258" s="153"/>
      <c r="F258" s="153"/>
      <c r="G258" s="153"/>
      <c r="H258" s="153"/>
      <c r="I258" s="153"/>
      <c r="J258" s="153"/>
      <c r="K258" s="154"/>
      <c r="L258" s="153"/>
      <c r="M258" s="153"/>
    </row>
    <row r="259" spans="4:13" s="142" customFormat="1">
      <c r="D259" s="142" t="str">
        <f t="shared" si="113"/>
        <v>\\\</v>
      </c>
      <c r="E259" s="153"/>
      <c r="F259" s="153"/>
      <c r="G259" s="153"/>
      <c r="H259" s="153"/>
      <c r="I259" s="153"/>
      <c r="J259" s="153"/>
      <c r="K259" s="154"/>
      <c r="L259" s="153"/>
      <c r="M259" s="153"/>
    </row>
    <row r="260" spans="4:13" s="142" customFormat="1">
      <c r="D260" s="142" t="str">
        <f t="shared" si="113"/>
        <v>\\\</v>
      </c>
      <c r="E260" s="153"/>
      <c r="F260" s="153"/>
      <c r="G260" s="153"/>
      <c r="H260" s="153"/>
      <c r="I260" s="153"/>
      <c r="J260" s="153"/>
      <c r="K260" s="154"/>
      <c r="L260" s="153"/>
      <c r="M260" s="153"/>
    </row>
    <row r="261" spans="4:13" s="142" customFormat="1">
      <c r="D261" s="142" t="str">
        <f t="shared" si="113"/>
        <v>\\\</v>
      </c>
      <c r="E261" s="153"/>
      <c r="F261" s="153"/>
      <c r="G261" s="153"/>
      <c r="H261" s="153"/>
      <c r="I261" s="153"/>
      <c r="J261" s="153"/>
      <c r="K261" s="154"/>
      <c r="L261" s="153"/>
      <c r="M261" s="153"/>
    </row>
    <row r="262" spans="4:13" s="142" customFormat="1">
      <c r="D262" s="142" t="str">
        <f t="shared" ref="D262:D325" si="114">E262&amp;"\"&amp;F262&amp;"\"&amp;L262&amp;"\"&amp;M262</f>
        <v>\\\</v>
      </c>
      <c r="E262" s="153"/>
      <c r="F262" s="153"/>
      <c r="G262" s="153"/>
      <c r="H262" s="153"/>
      <c r="I262" s="153"/>
      <c r="J262" s="153"/>
      <c r="K262" s="154"/>
      <c r="L262" s="153"/>
      <c r="M262" s="153"/>
    </row>
    <row r="263" spans="4:13" s="142" customFormat="1">
      <c r="D263" s="142" t="str">
        <f t="shared" si="114"/>
        <v>\\\</v>
      </c>
      <c r="E263" s="153"/>
      <c r="F263" s="153"/>
      <c r="G263" s="153"/>
      <c r="H263" s="153"/>
      <c r="I263" s="153"/>
      <c r="J263" s="153"/>
      <c r="K263" s="154"/>
      <c r="L263" s="153"/>
      <c r="M263" s="153"/>
    </row>
    <row r="264" spans="4:13" s="142" customFormat="1">
      <c r="D264" s="142" t="str">
        <f t="shared" si="114"/>
        <v>\\\</v>
      </c>
      <c r="E264" s="153"/>
      <c r="F264" s="153"/>
      <c r="G264" s="153"/>
      <c r="H264" s="153"/>
      <c r="I264" s="153"/>
      <c r="J264" s="153"/>
      <c r="K264" s="154"/>
      <c r="L264" s="153"/>
      <c r="M264" s="153"/>
    </row>
    <row r="265" spans="4:13" s="142" customFormat="1">
      <c r="D265" s="142" t="str">
        <f t="shared" si="114"/>
        <v>\\\</v>
      </c>
      <c r="E265" s="153"/>
      <c r="F265" s="153"/>
      <c r="G265" s="153"/>
      <c r="H265" s="153"/>
      <c r="I265" s="153"/>
      <c r="J265" s="153"/>
      <c r="K265" s="154"/>
      <c r="L265" s="153"/>
      <c r="M265" s="153"/>
    </row>
    <row r="266" spans="4:13" s="142" customFormat="1">
      <c r="D266" s="142" t="str">
        <f t="shared" si="114"/>
        <v>\\\</v>
      </c>
      <c r="E266" s="153"/>
      <c r="F266" s="153"/>
      <c r="G266" s="153"/>
      <c r="H266" s="153"/>
      <c r="I266" s="153"/>
      <c r="J266" s="153"/>
      <c r="K266" s="154"/>
      <c r="L266" s="153"/>
      <c r="M266" s="153"/>
    </row>
    <row r="267" spans="4:13" s="142" customFormat="1">
      <c r="D267" s="142" t="str">
        <f t="shared" si="114"/>
        <v>\\\</v>
      </c>
      <c r="E267" s="153"/>
      <c r="F267" s="153"/>
      <c r="G267" s="153"/>
      <c r="H267" s="153"/>
      <c r="I267" s="153"/>
      <c r="J267" s="153"/>
      <c r="K267" s="154"/>
      <c r="L267" s="153"/>
      <c r="M267" s="153"/>
    </row>
    <row r="268" spans="4:13" s="142" customFormat="1">
      <c r="D268" s="142" t="str">
        <f t="shared" si="114"/>
        <v>\\\</v>
      </c>
      <c r="E268" s="153"/>
      <c r="F268" s="153"/>
      <c r="G268" s="153"/>
      <c r="H268" s="153"/>
      <c r="I268" s="153"/>
      <c r="J268" s="153"/>
      <c r="K268" s="154"/>
      <c r="L268" s="153"/>
      <c r="M268" s="153"/>
    </row>
    <row r="269" spans="4:13" s="142" customFormat="1">
      <c r="D269" s="142" t="str">
        <f t="shared" si="114"/>
        <v>\\\</v>
      </c>
      <c r="E269" s="153"/>
      <c r="F269" s="153"/>
      <c r="G269" s="153"/>
      <c r="H269" s="153"/>
      <c r="I269" s="153"/>
      <c r="J269" s="153"/>
      <c r="K269" s="154"/>
      <c r="L269" s="153"/>
      <c r="M269" s="153"/>
    </row>
    <row r="270" spans="4:13" s="142" customFormat="1">
      <c r="D270" s="142" t="str">
        <f t="shared" si="114"/>
        <v>\\\</v>
      </c>
      <c r="E270" s="153"/>
      <c r="F270" s="153"/>
      <c r="G270" s="153"/>
      <c r="H270" s="153"/>
      <c r="I270" s="153"/>
      <c r="J270" s="153"/>
      <c r="K270" s="154"/>
      <c r="L270" s="153"/>
      <c r="M270" s="153"/>
    </row>
    <row r="271" spans="4:13" s="142" customFormat="1">
      <c r="D271" s="142" t="str">
        <f t="shared" si="114"/>
        <v>\\\</v>
      </c>
      <c r="E271" s="153"/>
      <c r="F271" s="153"/>
      <c r="G271" s="153"/>
      <c r="H271" s="153"/>
      <c r="I271" s="153"/>
      <c r="J271" s="153"/>
      <c r="K271" s="154"/>
      <c r="L271" s="153"/>
      <c r="M271" s="153"/>
    </row>
    <row r="272" spans="4:13" s="142" customFormat="1">
      <c r="D272" s="142" t="str">
        <f t="shared" si="114"/>
        <v>\\\</v>
      </c>
      <c r="E272" s="153"/>
      <c r="F272" s="153"/>
      <c r="G272" s="153"/>
      <c r="H272" s="153"/>
      <c r="I272" s="153"/>
      <c r="J272" s="153"/>
      <c r="K272" s="154"/>
      <c r="L272" s="153"/>
      <c r="M272" s="153"/>
    </row>
    <row r="273" spans="4:13" s="142" customFormat="1">
      <c r="D273" s="142" t="str">
        <f t="shared" si="114"/>
        <v>\\\</v>
      </c>
      <c r="E273" s="153"/>
      <c r="F273" s="153"/>
      <c r="G273" s="153"/>
      <c r="H273" s="153"/>
      <c r="I273" s="153"/>
      <c r="J273" s="153"/>
      <c r="K273" s="154"/>
      <c r="L273" s="153"/>
      <c r="M273" s="153"/>
    </row>
    <row r="274" spans="4:13" s="142" customFormat="1">
      <c r="D274" s="142" t="str">
        <f t="shared" si="114"/>
        <v>\\\</v>
      </c>
      <c r="E274" s="153"/>
      <c r="F274" s="153"/>
      <c r="G274" s="153"/>
      <c r="H274" s="153"/>
      <c r="I274" s="153"/>
      <c r="J274" s="153"/>
      <c r="K274" s="154"/>
      <c r="L274" s="153"/>
      <c r="M274" s="153"/>
    </row>
    <row r="275" spans="4:13" s="142" customFormat="1">
      <c r="D275" s="142" t="str">
        <f t="shared" si="114"/>
        <v>\\\</v>
      </c>
      <c r="E275" s="153"/>
      <c r="F275" s="153"/>
      <c r="G275" s="153"/>
      <c r="H275" s="153"/>
      <c r="I275" s="153"/>
      <c r="J275" s="153"/>
      <c r="K275" s="154"/>
      <c r="L275" s="153"/>
      <c r="M275" s="153"/>
    </row>
    <row r="276" spans="4:13" s="142" customFormat="1">
      <c r="D276" s="142" t="str">
        <f t="shared" si="114"/>
        <v>\\\</v>
      </c>
      <c r="E276" s="153"/>
      <c r="F276" s="153"/>
      <c r="G276" s="153"/>
      <c r="H276" s="153"/>
      <c r="I276" s="153"/>
      <c r="J276" s="153"/>
      <c r="K276" s="154"/>
      <c r="L276" s="153"/>
      <c r="M276" s="153"/>
    </row>
    <row r="277" spans="4:13" s="142" customFormat="1">
      <c r="D277" s="142" t="str">
        <f t="shared" si="114"/>
        <v>\\\</v>
      </c>
      <c r="E277" s="153"/>
      <c r="F277" s="153"/>
      <c r="G277" s="153"/>
      <c r="H277" s="153"/>
      <c r="I277" s="153"/>
      <c r="J277" s="153"/>
      <c r="K277" s="154"/>
      <c r="L277" s="153"/>
      <c r="M277" s="153"/>
    </row>
    <row r="278" spans="4:13" s="142" customFormat="1">
      <c r="D278" s="142" t="str">
        <f t="shared" si="114"/>
        <v>\\\</v>
      </c>
      <c r="E278" s="153"/>
      <c r="F278" s="153"/>
      <c r="G278" s="153"/>
      <c r="H278" s="153"/>
      <c r="I278" s="153"/>
      <c r="J278" s="153"/>
      <c r="K278" s="154"/>
      <c r="L278" s="153"/>
      <c r="M278" s="153"/>
    </row>
    <row r="279" spans="4:13" s="142" customFormat="1">
      <c r="D279" s="142" t="str">
        <f t="shared" si="114"/>
        <v>\\\</v>
      </c>
      <c r="E279" s="153"/>
      <c r="F279" s="153"/>
      <c r="G279" s="153"/>
      <c r="H279" s="153"/>
      <c r="I279" s="153"/>
      <c r="J279" s="153"/>
      <c r="K279" s="154"/>
      <c r="L279" s="153"/>
      <c r="M279" s="153"/>
    </row>
    <row r="280" spans="4:13" s="142" customFormat="1">
      <c r="D280" s="142" t="str">
        <f t="shared" si="114"/>
        <v>\\\</v>
      </c>
      <c r="E280" s="153"/>
      <c r="F280" s="153"/>
      <c r="G280" s="153"/>
      <c r="H280" s="153"/>
      <c r="I280" s="153"/>
      <c r="J280" s="153"/>
      <c r="K280" s="154"/>
      <c r="L280" s="153"/>
      <c r="M280" s="153"/>
    </row>
    <row r="281" spans="4:13" s="142" customFormat="1">
      <c r="D281" s="142" t="str">
        <f t="shared" si="114"/>
        <v>\\\</v>
      </c>
      <c r="E281" s="153"/>
      <c r="F281" s="153"/>
      <c r="G281" s="153"/>
      <c r="H281" s="153"/>
      <c r="I281" s="153"/>
      <c r="J281" s="153"/>
      <c r="K281" s="154"/>
      <c r="L281" s="153"/>
      <c r="M281" s="153"/>
    </row>
    <row r="282" spans="4:13" s="142" customFormat="1">
      <c r="D282" s="142" t="str">
        <f t="shared" si="114"/>
        <v>\\\</v>
      </c>
      <c r="E282" s="153"/>
      <c r="F282" s="153"/>
      <c r="G282" s="153"/>
      <c r="H282" s="153"/>
      <c r="I282" s="153"/>
      <c r="J282" s="153"/>
      <c r="K282" s="154"/>
      <c r="L282" s="153"/>
      <c r="M282" s="153"/>
    </row>
    <row r="283" spans="4:13" s="142" customFormat="1">
      <c r="D283" s="142" t="str">
        <f t="shared" si="114"/>
        <v>\\\</v>
      </c>
      <c r="E283" s="153"/>
      <c r="F283" s="153"/>
      <c r="G283" s="153"/>
      <c r="H283" s="153"/>
      <c r="I283" s="153"/>
      <c r="J283" s="153"/>
      <c r="K283" s="154"/>
      <c r="L283" s="153"/>
      <c r="M283" s="153"/>
    </row>
    <row r="284" spans="4:13" s="142" customFormat="1">
      <c r="D284" s="142" t="str">
        <f t="shared" si="114"/>
        <v>\\\</v>
      </c>
      <c r="E284" s="153"/>
      <c r="F284" s="153"/>
      <c r="G284" s="153"/>
      <c r="H284" s="153"/>
      <c r="I284" s="153"/>
      <c r="J284" s="153"/>
      <c r="K284" s="154"/>
      <c r="L284" s="153"/>
      <c r="M284" s="153"/>
    </row>
    <row r="285" spans="4:13" s="142" customFormat="1">
      <c r="D285" s="142" t="str">
        <f t="shared" si="114"/>
        <v>\\\</v>
      </c>
      <c r="E285" s="153"/>
      <c r="F285" s="153"/>
      <c r="G285" s="153"/>
      <c r="H285" s="153"/>
      <c r="I285" s="153"/>
      <c r="J285" s="153"/>
      <c r="K285" s="154"/>
      <c r="L285" s="153"/>
      <c r="M285" s="153"/>
    </row>
    <row r="286" spans="4:13" s="142" customFormat="1">
      <c r="D286" s="142" t="str">
        <f t="shared" si="114"/>
        <v>\\\</v>
      </c>
      <c r="E286" s="153"/>
      <c r="F286" s="153"/>
      <c r="G286" s="153"/>
      <c r="H286" s="153"/>
      <c r="I286" s="153"/>
      <c r="J286" s="153"/>
      <c r="K286" s="154"/>
      <c r="L286" s="153"/>
      <c r="M286" s="153"/>
    </row>
    <row r="287" spans="4:13" s="142" customFormat="1">
      <c r="D287" s="142" t="str">
        <f t="shared" si="114"/>
        <v>\\\</v>
      </c>
      <c r="E287" s="153"/>
      <c r="F287" s="153"/>
      <c r="G287" s="153"/>
      <c r="H287" s="153"/>
      <c r="I287" s="153"/>
      <c r="J287" s="153"/>
      <c r="K287" s="154"/>
      <c r="L287" s="153"/>
      <c r="M287" s="153"/>
    </row>
    <row r="288" spans="4:13" s="142" customFormat="1">
      <c r="D288" s="142" t="str">
        <f t="shared" si="114"/>
        <v>\\\</v>
      </c>
      <c r="E288" s="153"/>
      <c r="F288" s="153"/>
      <c r="G288" s="153"/>
      <c r="H288" s="153"/>
      <c r="I288" s="153"/>
      <c r="J288" s="153"/>
      <c r="K288" s="154"/>
      <c r="L288" s="153"/>
      <c r="M288" s="153"/>
    </row>
    <row r="289" spans="4:13" s="142" customFormat="1">
      <c r="D289" s="142" t="str">
        <f t="shared" si="114"/>
        <v>\\\</v>
      </c>
      <c r="E289" s="153"/>
      <c r="F289" s="153"/>
      <c r="G289" s="153"/>
      <c r="H289" s="153"/>
      <c r="I289" s="153"/>
      <c r="J289" s="153"/>
      <c r="K289" s="154"/>
      <c r="L289" s="153"/>
      <c r="M289" s="153"/>
    </row>
    <row r="290" spans="4:13" s="142" customFormat="1">
      <c r="D290" s="142" t="str">
        <f t="shared" si="114"/>
        <v>\\\</v>
      </c>
      <c r="E290" s="153"/>
      <c r="F290" s="153"/>
      <c r="G290" s="153"/>
      <c r="H290" s="153"/>
      <c r="I290" s="153"/>
      <c r="J290" s="153"/>
      <c r="K290" s="154"/>
      <c r="L290" s="153"/>
      <c r="M290" s="153"/>
    </row>
    <row r="291" spans="4:13" s="142" customFormat="1">
      <c r="D291" s="142" t="str">
        <f t="shared" si="114"/>
        <v>\\\</v>
      </c>
      <c r="E291" s="153"/>
      <c r="F291" s="153"/>
      <c r="G291" s="153"/>
      <c r="H291" s="153"/>
      <c r="I291" s="153"/>
      <c r="J291" s="153"/>
      <c r="K291" s="154"/>
      <c r="L291" s="153"/>
      <c r="M291" s="153"/>
    </row>
    <row r="292" spans="4:13" s="142" customFormat="1">
      <c r="D292" s="142" t="str">
        <f t="shared" si="114"/>
        <v>\\\</v>
      </c>
      <c r="E292" s="153"/>
      <c r="F292" s="153"/>
      <c r="G292" s="153"/>
      <c r="H292" s="153"/>
      <c r="I292" s="153"/>
      <c r="J292" s="153"/>
      <c r="K292" s="154"/>
      <c r="L292" s="153"/>
      <c r="M292" s="153"/>
    </row>
    <row r="293" spans="4:13" s="142" customFormat="1">
      <c r="D293" s="142" t="str">
        <f t="shared" si="114"/>
        <v>\\\</v>
      </c>
      <c r="E293" s="153"/>
      <c r="F293" s="153"/>
      <c r="G293" s="153"/>
      <c r="H293" s="153"/>
      <c r="I293" s="153"/>
      <c r="J293" s="153"/>
      <c r="K293" s="154"/>
      <c r="L293" s="153"/>
      <c r="M293" s="153"/>
    </row>
    <row r="294" spans="4:13" s="142" customFormat="1">
      <c r="D294" s="142" t="str">
        <f t="shared" si="114"/>
        <v>\\\</v>
      </c>
      <c r="E294" s="153"/>
      <c r="F294" s="153"/>
      <c r="G294" s="153"/>
      <c r="H294" s="153"/>
      <c r="I294" s="153"/>
      <c r="J294" s="153"/>
      <c r="K294" s="154"/>
      <c r="L294" s="153"/>
      <c r="M294" s="153"/>
    </row>
    <row r="295" spans="4:13" s="142" customFormat="1">
      <c r="D295" s="142" t="str">
        <f t="shared" si="114"/>
        <v>\\\</v>
      </c>
      <c r="E295" s="153"/>
      <c r="F295" s="153"/>
      <c r="G295" s="153"/>
      <c r="H295" s="153"/>
      <c r="I295" s="153"/>
      <c r="J295" s="153"/>
      <c r="K295" s="154"/>
      <c r="L295" s="153"/>
      <c r="M295" s="153"/>
    </row>
    <row r="296" spans="4:13" s="142" customFormat="1">
      <c r="D296" s="142" t="str">
        <f t="shared" si="114"/>
        <v>\\\</v>
      </c>
      <c r="E296" s="153"/>
      <c r="F296" s="153"/>
      <c r="G296" s="153"/>
      <c r="H296" s="153"/>
      <c r="I296" s="153"/>
      <c r="J296" s="153"/>
      <c r="K296" s="154"/>
      <c r="L296" s="153"/>
      <c r="M296" s="153"/>
    </row>
    <row r="297" spans="4:13" s="142" customFormat="1">
      <c r="D297" s="142" t="str">
        <f t="shared" si="114"/>
        <v>\\\</v>
      </c>
      <c r="E297" s="153"/>
      <c r="F297" s="153"/>
      <c r="G297" s="153"/>
      <c r="H297" s="153"/>
      <c r="I297" s="153"/>
      <c r="J297" s="153"/>
      <c r="K297" s="154"/>
      <c r="L297" s="153"/>
      <c r="M297" s="153"/>
    </row>
    <row r="298" spans="4:13" s="142" customFormat="1">
      <c r="D298" s="142" t="str">
        <f t="shared" si="114"/>
        <v>\\\</v>
      </c>
      <c r="E298" s="153"/>
      <c r="F298" s="153"/>
      <c r="G298" s="153"/>
      <c r="H298" s="153"/>
      <c r="I298" s="153"/>
      <c r="J298" s="153"/>
      <c r="K298" s="154"/>
      <c r="L298" s="153"/>
      <c r="M298" s="153"/>
    </row>
    <row r="299" spans="4:13" s="142" customFormat="1">
      <c r="D299" s="142" t="str">
        <f t="shared" si="114"/>
        <v>\\\</v>
      </c>
      <c r="E299" s="153"/>
      <c r="F299" s="153"/>
      <c r="G299" s="153"/>
      <c r="H299" s="153"/>
      <c r="I299" s="153"/>
      <c r="J299" s="153"/>
      <c r="K299" s="154"/>
      <c r="L299" s="153"/>
      <c r="M299" s="153"/>
    </row>
    <row r="300" spans="4:13" s="142" customFormat="1">
      <c r="D300" s="142" t="str">
        <f t="shared" si="114"/>
        <v>\\\</v>
      </c>
      <c r="E300" s="153"/>
      <c r="F300" s="153"/>
      <c r="G300" s="153"/>
      <c r="H300" s="153"/>
      <c r="I300" s="153"/>
      <c r="J300" s="153"/>
      <c r="K300" s="154"/>
      <c r="L300" s="153"/>
      <c r="M300" s="153"/>
    </row>
    <row r="301" spans="4:13" s="142" customFormat="1">
      <c r="D301" s="142" t="str">
        <f t="shared" si="114"/>
        <v>\\\</v>
      </c>
      <c r="E301" s="153"/>
      <c r="F301" s="153"/>
      <c r="G301" s="153"/>
      <c r="H301" s="153"/>
      <c r="I301" s="153"/>
      <c r="J301" s="153"/>
      <c r="K301" s="154"/>
      <c r="L301" s="153"/>
      <c r="M301" s="153"/>
    </row>
    <row r="302" spans="4:13" s="142" customFormat="1">
      <c r="D302" s="142" t="str">
        <f t="shared" si="114"/>
        <v>\\\</v>
      </c>
      <c r="E302" s="153"/>
      <c r="F302" s="153"/>
      <c r="G302" s="153"/>
      <c r="H302" s="153"/>
      <c r="I302" s="153"/>
      <c r="J302" s="153"/>
      <c r="K302" s="154"/>
      <c r="L302" s="153"/>
      <c r="M302" s="153"/>
    </row>
    <row r="303" spans="4:13" s="142" customFormat="1">
      <c r="D303" s="142" t="str">
        <f t="shared" si="114"/>
        <v>\\\</v>
      </c>
      <c r="E303" s="153"/>
      <c r="F303" s="153"/>
      <c r="G303" s="153"/>
      <c r="H303" s="153"/>
      <c r="I303" s="153"/>
      <c r="J303" s="153"/>
      <c r="K303" s="154"/>
      <c r="L303" s="153"/>
      <c r="M303" s="153"/>
    </row>
    <row r="304" spans="4:13" s="142" customFormat="1">
      <c r="D304" s="142" t="str">
        <f t="shared" si="114"/>
        <v>\\\</v>
      </c>
      <c r="E304" s="153"/>
      <c r="F304" s="153"/>
      <c r="G304" s="153"/>
      <c r="H304" s="153"/>
      <c r="I304" s="153"/>
      <c r="J304" s="153"/>
      <c r="K304" s="154"/>
      <c r="L304" s="153"/>
      <c r="M304" s="153"/>
    </row>
    <row r="305" spans="4:13" s="142" customFormat="1">
      <c r="D305" s="142" t="str">
        <f t="shared" si="114"/>
        <v>\\\</v>
      </c>
      <c r="E305" s="153"/>
      <c r="F305" s="153"/>
      <c r="G305" s="153"/>
      <c r="H305" s="153"/>
      <c r="I305" s="153"/>
      <c r="J305" s="153"/>
      <c r="K305" s="154"/>
      <c r="L305" s="153"/>
      <c r="M305" s="153"/>
    </row>
    <row r="306" spans="4:13" s="142" customFormat="1">
      <c r="D306" s="142" t="str">
        <f t="shared" si="114"/>
        <v>\\\</v>
      </c>
      <c r="E306" s="153"/>
      <c r="F306" s="153"/>
      <c r="G306" s="153"/>
      <c r="H306" s="153"/>
      <c r="I306" s="153"/>
      <c r="J306" s="153"/>
      <c r="K306" s="154"/>
      <c r="L306" s="153"/>
      <c r="M306" s="153"/>
    </row>
    <row r="307" spans="4:13" s="142" customFormat="1">
      <c r="D307" s="142" t="str">
        <f t="shared" si="114"/>
        <v>\\\</v>
      </c>
      <c r="E307" s="153"/>
      <c r="F307" s="153"/>
      <c r="G307" s="153"/>
      <c r="H307" s="153"/>
      <c r="I307" s="153"/>
      <c r="J307" s="153"/>
      <c r="K307" s="154"/>
      <c r="L307" s="153"/>
      <c r="M307" s="153"/>
    </row>
    <row r="308" spans="4:13" s="142" customFormat="1">
      <c r="D308" s="142" t="str">
        <f t="shared" si="114"/>
        <v>\\\</v>
      </c>
      <c r="E308" s="153"/>
      <c r="F308" s="153"/>
      <c r="G308" s="153"/>
      <c r="H308" s="153"/>
      <c r="I308" s="153"/>
      <c r="J308" s="153"/>
      <c r="K308" s="154"/>
      <c r="L308" s="153"/>
      <c r="M308" s="153"/>
    </row>
    <row r="309" spans="4:13" s="142" customFormat="1">
      <c r="D309" s="142" t="str">
        <f t="shared" si="114"/>
        <v>\\\</v>
      </c>
      <c r="E309" s="153"/>
      <c r="F309" s="153"/>
      <c r="G309" s="153"/>
      <c r="H309" s="153"/>
      <c r="I309" s="153"/>
      <c r="J309" s="153"/>
      <c r="K309" s="154"/>
      <c r="L309" s="153"/>
      <c r="M309" s="153"/>
    </row>
    <row r="310" spans="4:13" s="142" customFormat="1">
      <c r="D310" s="142" t="str">
        <f t="shared" si="114"/>
        <v>\\\</v>
      </c>
      <c r="E310" s="153"/>
      <c r="F310" s="153"/>
      <c r="G310" s="153"/>
      <c r="H310" s="153"/>
      <c r="I310" s="153"/>
      <c r="J310" s="153"/>
      <c r="K310" s="154"/>
      <c r="L310" s="153"/>
      <c r="M310" s="153"/>
    </row>
    <row r="311" spans="4:13" s="142" customFormat="1">
      <c r="D311" s="142" t="str">
        <f t="shared" si="114"/>
        <v>\\\</v>
      </c>
      <c r="E311" s="153"/>
      <c r="F311" s="153"/>
      <c r="G311" s="153"/>
      <c r="H311" s="153"/>
      <c r="I311" s="153"/>
      <c r="J311" s="153"/>
      <c r="K311" s="154"/>
      <c r="L311" s="153"/>
      <c r="M311" s="153"/>
    </row>
    <row r="312" spans="4:13" s="142" customFormat="1">
      <c r="D312" s="142" t="str">
        <f t="shared" si="114"/>
        <v>\\\</v>
      </c>
      <c r="E312" s="153"/>
      <c r="F312" s="153"/>
      <c r="G312" s="153"/>
      <c r="H312" s="153"/>
      <c r="I312" s="153"/>
      <c r="J312" s="153"/>
      <c r="K312" s="154"/>
      <c r="L312" s="153"/>
      <c r="M312" s="153"/>
    </row>
    <row r="313" spans="4:13" s="142" customFormat="1">
      <c r="D313" s="142" t="str">
        <f t="shared" si="114"/>
        <v>\\\</v>
      </c>
      <c r="E313" s="153"/>
      <c r="F313" s="153"/>
      <c r="G313" s="153"/>
      <c r="H313" s="153"/>
      <c r="I313" s="153"/>
      <c r="J313" s="153"/>
      <c r="K313" s="154"/>
      <c r="L313" s="153"/>
      <c r="M313" s="153"/>
    </row>
    <row r="314" spans="4:13" s="142" customFormat="1">
      <c r="D314" s="142" t="str">
        <f t="shared" si="114"/>
        <v>\\\</v>
      </c>
      <c r="E314" s="153"/>
      <c r="F314" s="153"/>
      <c r="G314" s="153"/>
      <c r="H314" s="153"/>
      <c r="I314" s="153"/>
      <c r="J314" s="153"/>
      <c r="K314" s="154"/>
      <c r="L314" s="153"/>
      <c r="M314" s="153"/>
    </row>
    <row r="315" spans="4:13" s="142" customFormat="1">
      <c r="D315" s="142" t="str">
        <f t="shared" si="114"/>
        <v>\\\</v>
      </c>
      <c r="E315" s="153"/>
      <c r="F315" s="153"/>
      <c r="G315" s="153"/>
      <c r="H315" s="153"/>
      <c r="I315" s="153"/>
      <c r="J315" s="153"/>
      <c r="K315" s="154"/>
      <c r="L315" s="153"/>
      <c r="M315" s="153"/>
    </row>
    <row r="316" spans="4:13" s="142" customFormat="1">
      <c r="D316" s="142" t="str">
        <f t="shared" si="114"/>
        <v>\\\</v>
      </c>
      <c r="E316" s="153"/>
      <c r="F316" s="153"/>
      <c r="G316" s="153"/>
      <c r="H316" s="153"/>
      <c r="I316" s="153"/>
      <c r="J316" s="153"/>
      <c r="K316" s="154"/>
      <c r="L316" s="153"/>
      <c r="M316" s="153"/>
    </row>
    <row r="317" spans="4:13" s="142" customFormat="1">
      <c r="D317" s="142" t="str">
        <f t="shared" si="114"/>
        <v>\\\</v>
      </c>
      <c r="E317" s="153"/>
      <c r="F317" s="153"/>
      <c r="G317" s="153"/>
      <c r="H317" s="153"/>
      <c r="I317" s="153"/>
      <c r="J317" s="153"/>
      <c r="K317" s="154"/>
      <c r="L317" s="153"/>
      <c r="M317" s="153"/>
    </row>
    <row r="318" spans="4:13" s="142" customFormat="1">
      <c r="D318" s="142" t="str">
        <f t="shared" si="114"/>
        <v>\\\</v>
      </c>
      <c r="E318" s="153"/>
      <c r="F318" s="153"/>
      <c r="G318" s="153"/>
      <c r="H318" s="153"/>
      <c r="I318" s="153"/>
      <c r="J318" s="153"/>
      <c r="K318" s="154"/>
      <c r="L318" s="153"/>
      <c r="M318" s="153"/>
    </row>
    <row r="319" spans="4:13" s="142" customFormat="1">
      <c r="D319" s="142" t="str">
        <f t="shared" si="114"/>
        <v>\\\</v>
      </c>
      <c r="E319" s="153"/>
      <c r="F319" s="153"/>
      <c r="G319" s="153"/>
      <c r="H319" s="153"/>
      <c r="I319" s="153"/>
      <c r="J319" s="153"/>
      <c r="K319" s="154"/>
      <c r="L319" s="153"/>
      <c r="M319" s="153"/>
    </row>
    <row r="320" spans="4:13" s="142" customFormat="1">
      <c r="D320" s="142" t="str">
        <f t="shared" si="114"/>
        <v>\\\</v>
      </c>
      <c r="E320" s="153"/>
      <c r="F320" s="153"/>
      <c r="G320" s="153"/>
      <c r="H320" s="153"/>
      <c r="I320" s="153"/>
      <c r="J320" s="153"/>
      <c r="K320" s="154"/>
      <c r="L320" s="153"/>
      <c r="M320" s="153"/>
    </row>
    <row r="321" spans="4:13" s="142" customFormat="1">
      <c r="D321" s="142" t="str">
        <f t="shared" si="114"/>
        <v>\\\</v>
      </c>
      <c r="E321" s="153"/>
      <c r="F321" s="153"/>
      <c r="G321" s="153"/>
      <c r="H321" s="153"/>
      <c r="I321" s="153"/>
      <c r="J321" s="153"/>
      <c r="K321" s="154"/>
      <c r="L321" s="153"/>
      <c r="M321" s="153"/>
    </row>
    <row r="322" spans="4:13" s="142" customFormat="1">
      <c r="D322" s="142" t="str">
        <f t="shared" si="114"/>
        <v>\\\</v>
      </c>
      <c r="E322" s="153"/>
      <c r="F322" s="153"/>
      <c r="G322" s="153"/>
      <c r="H322" s="153"/>
      <c r="I322" s="153"/>
      <c r="J322" s="153"/>
      <c r="K322" s="154"/>
      <c r="L322" s="153"/>
      <c r="M322" s="153"/>
    </row>
    <row r="323" spans="4:13" s="142" customFormat="1">
      <c r="D323" s="142" t="str">
        <f t="shared" si="114"/>
        <v>\\\</v>
      </c>
      <c r="E323" s="153"/>
      <c r="F323" s="153"/>
      <c r="G323" s="153"/>
      <c r="H323" s="153"/>
      <c r="I323" s="153"/>
      <c r="J323" s="153"/>
      <c r="K323" s="154"/>
      <c r="L323" s="153"/>
      <c r="M323" s="153"/>
    </row>
    <row r="324" spans="4:13" s="142" customFormat="1">
      <c r="D324" s="142" t="str">
        <f t="shared" si="114"/>
        <v>\\\</v>
      </c>
      <c r="E324" s="153"/>
      <c r="F324" s="153"/>
      <c r="G324" s="153"/>
      <c r="H324" s="153"/>
      <c r="I324" s="153"/>
      <c r="J324" s="153"/>
      <c r="K324" s="154"/>
      <c r="L324" s="153"/>
      <c r="M324" s="153"/>
    </row>
    <row r="325" spans="4:13" s="142" customFormat="1">
      <c r="D325" s="142" t="str">
        <f t="shared" si="114"/>
        <v>\\\</v>
      </c>
      <c r="E325" s="153"/>
      <c r="F325" s="153"/>
      <c r="G325" s="153"/>
      <c r="H325" s="153"/>
      <c r="I325" s="153"/>
      <c r="J325" s="153"/>
      <c r="K325" s="154"/>
      <c r="L325" s="153"/>
      <c r="M325" s="153"/>
    </row>
    <row r="326" spans="4:13" s="142" customFormat="1">
      <c r="D326" s="142" t="str">
        <f t="shared" ref="D326:D389" si="115">E326&amp;"\"&amp;F326&amp;"\"&amp;L326&amp;"\"&amp;M326</f>
        <v>\\\</v>
      </c>
      <c r="E326" s="153"/>
      <c r="F326" s="153"/>
      <c r="G326" s="153"/>
      <c r="H326" s="153"/>
      <c r="I326" s="153"/>
      <c r="J326" s="153"/>
      <c r="K326" s="154"/>
      <c r="L326" s="153"/>
      <c r="M326" s="153"/>
    </row>
    <row r="327" spans="4:13" s="142" customFormat="1">
      <c r="D327" s="142" t="str">
        <f t="shared" si="115"/>
        <v>\\\</v>
      </c>
      <c r="E327" s="153"/>
      <c r="F327" s="153"/>
      <c r="G327" s="153"/>
      <c r="H327" s="153"/>
      <c r="I327" s="153"/>
      <c r="J327" s="153"/>
      <c r="K327" s="154"/>
      <c r="L327" s="153"/>
      <c r="M327" s="153"/>
    </row>
    <row r="328" spans="4:13" s="142" customFormat="1">
      <c r="D328" s="142" t="str">
        <f t="shared" si="115"/>
        <v>\\\</v>
      </c>
      <c r="E328" s="153"/>
      <c r="F328" s="153"/>
      <c r="G328" s="153"/>
      <c r="H328" s="153"/>
      <c r="I328" s="153"/>
      <c r="J328" s="153"/>
      <c r="K328" s="154"/>
      <c r="L328" s="153"/>
      <c r="M328" s="153"/>
    </row>
    <row r="329" spans="4:13" s="142" customFormat="1">
      <c r="D329" s="142" t="str">
        <f t="shared" si="115"/>
        <v>\\\</v>
      </c>
      <c r="E329" s="153"/>
      <c r="F329" s="153"/>
      <c r="G329" s="153"/>
      <c r="H329" s="153"/>
      <c r="I329" s="153"/>
      <c r="J329" s="153"/>
      <c r="K329" s="154"/>
      <c r="L329" s="153"/>
      <c r="M329" s="153"/>
    </row>
    <row r="330" spans="4:13" s="142" customFormat="1">
      <c r="D330" s="142" t="str">
        <f t="shared" si="115"/>
        <v>\\\</v>
      </c>
      <c r="E330" s="153"/>
      <c r="F330" s="153"/>
      <c r="G330" s="153"/>
      <c r="H330" s="153"/>
      <c r="I330" s="153"/>
      <c r="J330" s="153"/>
      <c r="K330" s="154"/>
      <c r="L330" s="153"/>
      <c r="M330" s="153"/>
    </row>
    <row r="331" spans="4:13" s="142" customFormat="1">
      <c r="D331" s="142" t="str">
        <f t="shared" si="115"/>
        <v>\\\</v>
      </c>
      <c r="E331" s="153"/>
      <c r="F331" s="153"/>
      <c r="G331" s="153"/>
      <c r="H331" s="153"/>
      <c r="I331" s="153"/>
      <c r="J331" s="153"/>
      <c r="K331" s="154"/>
      <c r="L331" s="153"/>
      <c r="M331" s="153"/>
    </row>
    <row r="332" spans="4:13" s="142" customFormat="1">
      <c r="D332" s="142" t="str">
        <f t="shared" si="115"/>
        <v>\\\</v>
      </c>
      <c r="E332" s="153"/>
      <c r="F332" s="153"/>
      <c r="G332" s="153"/>
      <c r="H332" s="153"/>
      <c r="I332" s="153"/>
      <c r="J332" s="153"/>
      <c r="K332" s="154"/>
      <c r="L332" s="153"/>
      <c r="M332" s="153"/>
    </row>
    <row r="333" spans="4:13" s="142" customFormat="1">
      <c r="D333" s="142" t="str">
        <f t="shared" si="115"/>
        <v>\\\</v>
      </c>
      <c r="E333" s="153"/>
      <c r="F333" s="153"/>
      <c r="G333" s="153"/>
      <c r="H333" s="153"/>
      <c r="I333" s="153"/>
      <c r="J333" s="153"/>
      <c r="K333" s="154"/>
      <c r="L333" s="153"/>
      <c r="M333" s="153"/>
    </row>
    <row r="334" spans="4:13" s="142" customFormat="1">
      <c r="D334" s="142" t="str">
        <f t="shared" si="115"/>
        <v>\\\</v>
      </c>
      <c r="E334" s="153"/>
      <c r="F334" s="153"/>
      <c r="G334" s="153"/>
      <c r="H334" s="153"/>
      <c r="I334" s="153"/>
      <c r="J334" s="153"/>
      <c r="K334" s="154"/>
      <c r="L334" s="153"/>
      <c r="M334" s="153"/>
    </row>
    <row r="335" spans="4:13" s="142" customFormat="1">
      <c r="D335" s="142" t="str">
        <f t="shared" si="115"/>
        <v>\\\</v>
      </c>
      <c r="E335" s="153"/>
      <c r="F335" s="153"/>
      <c r="G335" s="153"/>
      <c r="H335" s="153"/>
      <c r="I335" s="153"/>
      <c r="J335" s="153"/>
      <c r="K335" s="154"/>
      <c r="L335" s="153"/>
      <c r="M335" s="153"/>
    </row>
    <row r="336" spans="4:13" s="142" customFormat="1">
      <c r="D336" s="142" t="str">
        <f t="shared" si="115"/>
        <v>\\\</v>
      </c>
      <c r="E336" s="153"/>
      <c r="F336" s="153"/>
      <c r="G336" s="153"/>
      <c r="H336" s="153"/>
      <c r="I336" s="153"/>
      <c r="J336" s="153"/>
      <c r="K336" s="154"/>
      <c r="L336" s="153"/>
      <c r="M336" s="153"/>
    </row>
    <row r="337" spans="4:13" s="142" customFormat="1">
      <c r="D337" s="142" t="str">
        <f t="shared" si="115"/>
        <v>\\\</v>
      </c>
      <c r="E337" s="153"/>
      <c r="F337" s="153"/>
      <c r="G337" s="153"/>
      <c r="H337" s="153"/>
      <c r="I337" s="153"/>
      <c r="J337" s="153"/>
      <c r="K337" s="154"/>
      <c r="L337" s="153"/>
      <c r="M337" s="153"/>
    </row>
    <row r="338" spans="4:13" s="142" customFormat="1">
      <c r="D338" s="142" t="str">
        <f t="shared" si="115"/>
        <v>\\\</v>
      </c>
      <c r="E338" s="153"/>
      <c r="F338" s="153"/>
      <c r="G338" s="153"/>
      <c r="H338" s="153"/>
      <c r="I338" s="153"/>
      <c r="J338" s="153"/>
      <c r="K338" s="154"/>
      <c r="L338" s="153"/>
      <c r="M338" s="153"/>
    </row>
    <row r="339" spans="4:13" s="142" customFormat="1">
      <c r="D339" s="142" t="str">
        <f t="shared" si="115"/>
        <v>\\\</v>
      </c>
      <c r="E339" s="153"/>
      <c r="F339" s="153"/>
      <c r="G339" s="153"/>
      <c r="H339" s="153"/>
      <c r="I339" s="153"/>
      <c r="J339" s="153"/>
      <c r="K339" s="154"/>
      <c r="L339" s="153"/>
      <c r="M339" s="153"/>
    </row>
    <row r="340" spans="4:13" s="142" customFormat="1">
      <c r="D340" s="142" t="str">
        <f t="shared" si="115"/>
        <v>\\\</v>
      </c>
      <c r="E340" s="153"/>
      <c r="F340" s="153"/>
      <c r="G340" s="153"/>
      <c r="H340" s="153"/>
      <c r="I340" s="153"/>
      <c r="J340" s="153"/>
      <c r="K340" s="154"/>
      <c r="L340" s="153"/>
      <c r="M340" s="153"/>
    </row>
    <row r="341" spans="4:13" s="142" customFormat="1">
      <c r="D341" s="142" t="str">
        <f t="shared" si="115"/>
        <v>\\\</v>
      </c>
      <c r="E341" s="153"/>
      <c r="F341" s="153"/>
      <c r="G341" s="153"/>
      <c r="H341" s="153"/>
      <c r="I341" s="153"/>
      <c r="J341" s="153"/>
      <c r="K341" s="154"/>
      <c r="L341" s="153"/>
      <c r="M341" s="153"/>
    </row>
    <row r="342" spans="4:13" s="142" customFormat="1">
      <c r="D342" s="142" t="str">
        <f t="shared" si="115"/>
        <v>\\\</v>
      </c>
      <c r="E342" s="153"/>
      <c r="F342" s="153"/>
      <c r="G342" s="153"/>
      <c r="H342" s="153"/>
      <c r="I342" s="153"/>
      <c r="J342" s="153"/>
      <c r="K342" s="154"/>
      <c r="L342" s="153"/>
      <c r="M342" s="153"/>
    </row>
    <row r="343" spans="4:13" s="142" customFormat="1">
      <c r="D343" s="142" t="str">
        <f t="shared" si="115"/>
        <v>\\\</v>
      </c>
      <c r="E343" s="153"/>
      <c r="F343" s="153"/>
      <c r="G343" s="153"/>
      <c r="H343" s="153"/>
      <c r="I343" s="153"/>
      <c r="J343" s="153"/>
      <c r="K343" s="154"/>
      <c r="L343" s="153"/>
      <c r="M343" s="153"/>
    </row>
    <row r="344" spans="4:13" s="142" customFormat="1">
      <c r="D344" s="142" t="str">
        <f t="shared" si="115"/>
        <v>\\\</v>
      </c>
      <c r="E344" s="153"/>
      <c r="F344" s="153"/>
      <c r="G344" s="153"/>
      <c r="H344" s="153"/>
      <c r="I344" s="153"/>
      <c r="J344" s="153"/>
      <c r="K344" s="154"/>
      <c r="L344" s="153"/>
      <c r="M344" s="153"/>
    </row>
    <row r="345" spans="4:13" s="142" customFormat="1">
      <c r="D345" s="142" t="str">
        <f t="shared" si="115"/>
        <v>\\\</v>
      </c>
      <c r="E345" s="153"/>
      <c r="F345" s="153"/>
      <c r="G345" s="153"/>
      <c r="H345" s="153"/>
      <c r="I345" s="153"/>
      <c r="J345" s="153"/>
      <c r="K345" s="154"/>
      <c r="L345" s="153"/>
      <c r="M345" s="153"/>
    </row>
    <row r="346" spans="4:13" s="142" customFormat="1">
      <c r="D346" s="142" t="str">
        <f t="shared" si="115"/>
        <v>\\\</v>
      </c>
      <c r="E346" s="153"/>
      <c r="F346" s="153"/>
      <c r="G346" s="153"/>
      <c r="H346" s="153"/>
      <c r="I346" s="153"/>
      <c r="J346" s="153"/>
      <c r="K346" s="154"/>
      <c r="L346" s="153"/>
      <c r="M346" s="153"/>
    </row>
    <row r="347" spans="4:13" s="142" customFormat="1">
      <c r="D347" s="142" t="str">
        <f t="shared" si="115"/>
        <v>\\\</v>
      </c>
      <c r="E347" s="153"/>
      <c r="F347" s="153"/>
      <c r="G347" s="153"/>
      <c r="H347" s="153"/>
      <c r="I347" s="153"/>
      <c r="J347" s="153"/>
      <c r="K347" s="154"/>
      <c r="L347" s="153"/>
      <c r="M347" s="153"/>
    </row>
    <row r="348" spans="4:13" s="142" customFormat="1">
      <c r="D348" s="142" t="str">
        <f t="shared" si="115"/>
        <v>\\\</v>
      </c>
      <c r="E348" s="153"/>
      <c r="F348" s="153"/>
      <c r="G348" s="153"/>
      <c r="H348" s="153"/>
      <c r="I348" s="153"/>
      <c r="J348" s="153"/>
      <c r="K348" s="154"/>
      <c r="L348" s="153"/>
      <c r="M348" s="153"/>
    </row>
    <row r="349" spans="4:13" s="142" customFormat="1">
      <c r="D349" s="142" t="str">
        <f t="shared" si="115"/>
        <v>\\\</v>
      </c>
      <c r="E349" s="153"/>
      <c r="F349" s="153"/>
      <c r="G349" s="153"/>
      <c r="H349" s="153"/>
      <c r="I349" s="153"/>
      <c r="J349" s="153"/>
      <c r="K349" s="154"/>
      <c r="L349" s="153"/>
      <c r="M349" s="153"/>
    </row>
    <row r="350" spans="4:13" s="142" customFormat="1">
      <c r="D350" s="142" t="str">
        <f t="shared" si="115"/>
        <v>\\\</v>
      </c>
      <c r="E350" s="153"/>
      <c r="F350" s="153"/>
      <c r="G350" s="153"/>
      <c r="H350" s="153"/>
      <c r="I350" s="153"/>
      <c r="J350" s="153"/>
      <c r="K350" s="154"/>
      <c r="L350" s="153"/>
      <c r="M350" s="153"/>
    </row>
    <row r="351" spans="4:13" s="142" customFormat="1">
      <c r="D351" s="142" t="str">
        <f t="shared" si="115"/>
        <v>\\\</v>
      </c>
      <c r="E351" s="153"/>
      <c r="F351" s="153"/>
      <c r="G351" s="153"/>
      <c r="H351" s="153"/>
      <c r="I351" s="153"/>
      <c r="J351" s="153"/>
      <c r="K351" s="154"/>
      <c r="L351" s="153"/>
      <c r="M351" s="153"/>
    </row>
    <row r="352" spans="4:13" s="142" customFormat="1">
      <c r="D352" s="142" t="str">
        <f t="shared" si="115"/>
        <v>\\\</v>
      </c>
      <c r="E352" s="153"/>
      <c r="F352" s="153"/>
      <c r="G352" s="153"/>
      <c r="H352" s="153"/>
      <c r="I352" s="153"/>
      <c r="J352" s="153"/>
      <c r="K352" s="154"/>
      <c r="L352" s="153"/>
      <c r="M352" s="153"/>
    </row>
    <row r="353" spans="4:13" s="142" customFormat="1">
      <c r="D353" s="142" t="str">
        <f t="shared" si="115"/>
        <v>\\\</v>
      </c>
      <c r="E353" s="153"/>
      <c r="F353" s="153"/>
      <c r="G353" s="153"/>
      <c r="H353" s="153"/>
      <c r="I353" s="153"/>
      <c r="J353" s="153"/>
      <c r="K353" s="154"/>
      <c r="L353" s="153"/>
      <c r="M353" s="153"/>
    </row>
    <row r="354" spans="4:13" s="142" customFormat="1">
      <c r="D354" s="142" t="str">
        <f t="shared" si="115"/>
        <v>\\\</v>
      </c>
      <c r="E354" s="153"/>
      <c r="F354" s="153"/>
      <c r="G354" s="153"/>
      <c r="H354" s="153"/>
      <c r="I354" s="153"/>
      <c r="J354" s="153"/>
      <c r="K354" s="154"/>
      <c r="L354" s="153"/>
      <c r="M354" s="153"/>
    </row>
    <row r="355" spans="4:13" s="142" customFormat="1">
      <c r="D355" s="142" t="str">
        <f t="shared" si="115"/>
        <v>\\\</v>
      </c>
      <c r="E355" s="153"/>
      <c r="F355" s="153"/>
      <c r="G355" s="153"/>
      <c r="H355" s="153"/>
      <c r="I355" s="153"/>
      <c r="J355" s="153"/>
      <c r="K355" s="154"/>
      <c r="L355" s="153"/>
      <c r="M355" s="153"/>
    </row>
    <row r="356" spans="4:13" s="142" customFormat="1">
      <c r="D356" s="142" t="str">
        <f t="shared" si="115"/>
        <v>\\\</v>
      </c>
      <c r="E356" s="153"/>
      <c r="F356" s="153"/>
      <c r="G356" s="153"/>
      <c r="H356" s="153"/>
      <c r="I356" s="153"/>
      <c r="J356" s="153"/>
      <c r="K356" s="154"/>
      <c r="L356" s="153"/>
      <c r="M356" s="153"/>
    </row>
    <row r="357" spans="4:13" s="142" customFormat="1">
      <c r="D357" s="142" t="str">
        <f t="shared" si="115"/>
        <v>\\\</v>
      </c>
      <c r="E357" s="153"/>
      <c r="F357" s="153"/>
      <c r="G357" s="153"/>
      <c r="H357" s="153"/>
      <c r="I357" s="153"/>
      <c r="J357" s="153"/>
      <c r="K357" s="154"/>
      <c r="L357" s="153"/>
      <c r="M357" s="153"/>
    </row>
    <row r="358" spans="4:13" s="142" customFormat="1">
      <c r="D358" s="142" t="str">
        <f t="shared" si="115"/>
        <v>\\\</v>
      </c>
      <c r="E358" s="153"/>
      <c r="F358" s="153"/>
      <c r="G358" s="153"/>
      <c r="H358" s="153"/>
      <c r="I358" s="153"/>
      <c r="J358" s="153"/>
      <c r="K358" s="154"/>
      <c r="L358" s="153"/>
      <c r="M358" s="153"/>
    </row>
    <row r="359" spans="4:13" s="142" customFormat="1">
      <c r="D359" s="142" t="str">
        <f t="shared" si="115"/>
        <v>\\\</v>
      </c>
      <c r="E359" s="153"/>
      <c r="F359" s="153"/>
      <c r="G359" s="153"/>
      <c r="H359" s="153"/>
      <c r="I359" s="153"/>
      <c r="J359" s="153"/>
      <c r="K359" s="154"/>
      <c r="L359" s="153"/>
      <c r="M359" s="153"/>
    </row>
    <row r="360" spans="4:13" s="142" customFormat="1">
      <c r="D360" s="142" t="str">
        <f t="shared" si="115"/>
        <v>\\\</v>
      </c>
      <c r="E360" s="153"/>
      <c r="F360" s="153"/>
      <c r="G360" s="153"/>
      <c r="H360" s="153"/>
      <c r="I360" s="153"/>
      <c r="J360" s="153"/>
      <c r="K360" s="154"/>
      <c r="L360" s="153"/>
      <c r="M360" s="153"/>
    </row>
    <row r="361" spans="4:13" s="142" customFormat="1">
      <c r="D361" s="142" t="str">
        <f t="shared" si="115"/>
        <v>\\\</v>
      </c>
      <c r="E361" s="153"/>
      <c r="F361" s="153"/>
      <c r="G361" s="153"/>
      <c r="H361" s="153"/>
      <c r="I361" s="153"/>
      <c r="J361" s="153"/>
      <c r="K361" s="154"/>
      <c r="L361" s="153"/>
      <c r="M361" s="153"/>
    </row>
    <row r="362" spans="4:13" s="142" customFormat="1">
      <c r="D362" s="142" t="str">
        <f t="shared" si="115"/>
        <v>\\\</v>
      </c>
      <c r="E362" s="153"/>
      <c r="F362" s="153"/>
      <c r="G362" s="153"/>
      <c r="H362" s="153"/>
      <c r="I362" s="153"/>
      <c r="J362" s="153"/>
      <c r="K362" s="154"/>
      <c r="L362" s="153"/>
      <c r="M362" s="153"/>
    </row>
    <row r="363" spans="4:13" s="142" customFormat="1">
      <c r="D363" s="142" t="str">
        <f t="shared" si="115"/>
        <v>\\\</v>
      </c>
      <c r="E363" s="153"/>
      <c r="F363" s="153"/>
      <c r="G363" s="153"/>
      <c r="H363" s="153"/>
      <c r="I363" s="153"/>
      <c r="J363" s="153"/>
      <c r="K363" s="154"/>
      <c r="L363" s="153"/>
      <c r="M363" s="153"/>
    </row>
    <row r="364" spans="4:13" s="142" customFormat="1">
      <c r="D364" s="142" t="str">
        <f t="shared" si="115"/>
        <v>\\\</v>
      </c>
      <c r="E364" s="153"/>
      <c r="F364" s="153"/>
      <c r="G364" s="153"/>
      <c r="H364" s="153"/>
      <c r="I364" s="153"/>
      <c r="J364" s="153"/>
      <c r="K364" s="154"/>
      <c r="L364" s="153"/>
      <c r="M364" s="153"/>
    </row>
    <row r="365" spans="4:13" s="142" customFormat="1">
      <c r="D365" s="142" t="str">
        <f t="shared" si="115"/>
        <v>\\\</v>
      </c>
      <c r="E365" s="153"/>
      <c r="F365" s="153"/>
      <c r="G365" s="153"/>
      <c r="H365" s="153"/>
      <c r="I365" s="153"/>
      <c r="J365" s="153"/>
      <c r="K365" s="154"/>
      <c r="L365" s="153"/>
      <c r="M365" s="153"/>
    </row>
    <row r="366" spans="4:13" s="142" customFormat="1">
      <c r="D366" s="142" t="str">
        <f t="shared" si="115"/>
        <v>\\\</v>
      </c>
      <c r="E366" s="153"/>
      <c r="F366" s="153"/>
      <c r="G366" s="153"/>
      <c r="H366" s="153"/>
      <c r="I366" s="153"/>
      <c r="J366" s="153"/>
      <c r="K366" s="154"/>
      <c r="L366" s="153"/>
      <c r="M366" s="153"/>
    </row>
    <row r="367" spans="4:13" s="142" customFormat="1">
      <c r="D367" s="142" t="str">
        <f t="shared" si="115"/>
        <v>\\\</v>
      </c>
      <c r="E367" s="153"/>
      <c r="F367" s="153"/>
      <c r="G367" s="153"/>
      <c r="H367" s="153"/>
      <c r="I367" s="153"/>
      <c r="J367" s="153"/>
      <c r="K367" s="154"/>
      <c r="L367" s="153"/>
      <c r="M367" s="153"/>
    </row>
    <row r="368" spans="4:13" s="142" customFormat="1">
      <c r="D368" s="142" t="str">
        <f t="shared" si="115"/>
        <v>\\\</v>
      </c>
      <c r="E368" s="153"/>
      <c r="F368" s="153"/>
      <c r="G368" s="153"/>
      <c r="H368" s="153"/>
      <c r="I368" s="153"/>
      <c r="J368" s="153"/>
      <c r="K368" s="154"/>
      <c r="L368" s="153"/>
      <c r="M368" s="153"/>
    </row>
    <row r="369" spans="4:13" s="142" customFormat="1">
      <c r="D369" s="142" t="str">
        <f t="shared" si="115"/>
        <v>\\\</v>
      </c>
      <c r="E369" s="153"/>
      <c r="F369" s="153"/>
      <c r="G369" s="153"/>
      <c r="H369" s="153"/>
      <c r="I369" s="153"/>
      <c r="J369" s="153"/>
      <c r="K369" s="154"/>
      <c r="L369" s="153"/>
      <c r="M369" s="153"/>
    </row>
    <row r="370" spans="4:13" s="142" customFormat="1">
      <c r="D370" s="142" t="str">
        <f t="shared" si="115"/>
        <v>\\\</v>
      </c>
      <c r="E370" s="153"/>
      <c r="F370" s="153"/>
      <c r="G370" s="153"/>
      <c r="H370" s="153"/>
      <c r="I370" s="153"/>
      <c r="J370" s="153"/>
      <c r="K370" s="154"/>
      <c r="L370" s="153"/>
      <c r="M370" s="153"/>
    </row>
    <row r="371" spans="4:13" s="142" customFormat="1">
      <c r="D371" s="142" t="str">
        <f t="shared" si="115"/>
        <v>\\\</v>
      </c>
      <c r="E371" s="153"/>
      <c r="F371" s="153"/>
      <c r="G371" s="153"/>
      <c r="H371" s="153"/>
      <c r="I371" s="153"/>
      <c r="J371" s="153"/>
      <c r="K371" s="154"/>
      <c r="L371" s="153"/>
      <c r="M371" s="153"/>
    </row>
    <row r="372" spans="4:13" s="142" customFormat="1">
      <c r="D372" s="142" t="str">
        <f t="shared" si="115"/>
        <v>\\\</v>
      </c>
      <c r="E372" s="153"/>
      <c r="F372" s="153"/>
      <c r="G372" s="153"/>
      <c r="H372" s="153"/>
      <c r="I372" s="153"/>
      <c r="J372" s="153"/>
      <c r="K372" s="154"/>
      <c r="L372" s="153"/>
      <c r="M372" s="153"/>
    </row>
    <row r="373" spans="4:13" s="142" customFormat="1">
      <c r="D373" s="142" t="str">
        <f t="shared" si="115"/>
        <v>\\\</v>
      </c>
      <c r="E373" s="153"/>
      <c r="F373" s="153"/>
      <c r="G373" s="153"/>
      <c r="H373" s="153"/>
      <c r="I373" s="153"/>
      <c r="J373" s="153"/>
      <c r="K373" s="154"/>
      <c r="L373" s="153"/>
      <c r="M373" s="153"/>
    </row>
    <row r="374" spans="4:13" s="142" customFormat="1">
      <c r="D374" s="142" t="str">
        <f t="shared" si="115"/>
        <v>\\\</v>
      </c>
      <c r="E374" s="153"/>
      <c r="F374" s="153"/>
      <c r="G374" s="153"/>
      <c r="H374" s="153"/>
      <c r="I374" s="153"/>
      <c r="J374" s="153"/>
      <c r="K374" s="154"/>
      <c r="L374" s="153"/>
      <c r="M374" s="153"/>
    </row>
    <row r="375" spans="4:13" s="142" customFormat="1">
      <c r="D375" s="142" t="str">
        <f t="shared" si="115"/>
        <v>\\\</v>
      </c>
      <c r="E375" s="153"/>
      <c r="F375" s="153"/>
      <c r="G375" s="153"/>
      <c r="H375" s="153"/>
      <c r="I375" s="153"/>
      <c r="J375" s="153"/>
      <c r="K375" s="154"/>
      <c r="L375" s="153"/>
      <c r="M375" s="153"/>
    </row>
    <row r="376" spans="4:13" s="142" customFormat="1">
      <c r="D376" s="142" t="str">
        <f t="shared" si="115"/>
        <v>\\\</v>
      </c>
      <c r="E376" s="153"/>
      <c r="F376" s="153"/>
      <c r="G376" s="153"/>
      <c r="H376" s="153"/>
      <c r="I376" s="153"/>
      <c r="J376" s="153"/>
      <c r="K376" s="154"/>
      <c r="L376" s="153"/>
      <c r="M376" s="153"/>
    </row>
    <row r="377" spans="4:13" s="142" customFormat="1">
      <c r="D377" s="142" t="str">
        <f t="shared" si="115"/>
        <v>\\\</v>
      </c>
      <c r="E377" s="153"/>
      <c r="F377" s="153"/>
      <c r="G377" s="153"/>
      <c r="H377" s="153"/>
      <c r="I377" s="153"/>
      <c r="J377" s="153"/>
      <c r="K377" s="154"/>
      <c r="L377" s="153"/>
      <c r="M377" s="153"/>
    </row>
    <row r="378" spans="4:13" s="142" customFormat="1">
      <c r="D378" s="142" t="str">
        <f t="shared" si="115"/>
        <v>\\\</v>
      </c>
      <c r="E378" s="153"/>
      <c r="F378" s="153"/>
      <c r="G378" s="153"/>
      <c r="H378" s="153"/>
      <c r="I378" s="153"/>
      <c r="J378" s="153"/>
      <c r="K378" s="154"/>
      <c r="L378" s="153"/>
      <c r="M378" s="153"/>
    </row>
    <row r="379" spans="4:13" s="142" customFormat="1">
      <c r="D379" s="142" t="str">
        <f t="shared" si="115"/>
        <v>\\\</v>
      </c>
      <c r="E379" s="153"/>
      <c r="F379" s="153"/>
      <c r="G379" s="153"/>
      <c r="H379" s="153"/>
      <c r="I379" s="153"/>
      <c r="J379" s="153"/>
      <c r="K379" s="154"/>
      <c r="L379" s="153"/>
      <c r="M379" s="153"/>
    </row>
    <row r="380" spans="4:13" s="142" customFormat="1">
      <c r="D380" s="142" t="str">
        <f t="shared" si="115"/>
        <v>\\\</v>
      </c>
      <c r="E380" s="153"/>
      <c r="F380" s="153"/>
      <c r="G380" s="153"/>
      <c r="H380" s="153"/>
      <c r="I380" s="153"/>
      <c r="J380" s="153"/>
      <c r="K380" s="154"/>
      <c r="L380" s="153"/>
      <c r="M380" s="153"/>
    </row>
    <row r="381" spans="4:13" s="142" customFormat="1">
      <c r="D381" s="142" t="str">
        <f t="shared" si="115"/>
        <v>\\\</v>
      </c>
      <c r="E381" s="153"/>
      <c r="F381" s="153"/>
      <c r="G381" s="153"/>
      <c r="H381" s="153"/>
      <c r="I381" s="153"/>
      <c r="J381" s="153"/>
      <c r="K381" s="154"/>
      <c r="L381" s="153"/>
      <c r="M381" s="153"/>
    </row>
    <row r="382" spans="4:13" s="142" customFormat="1">
      <c r="D382" s="142" t="str">
        <f t="shared" si="115"/>
        <v>\\\</v>
      </c>
      <c r="E382" s="153"/>
      <c r="F382" s="153"/>
      <c r="G382" s="153"/>
      <c r="H382" s="153"/>
      <c r="I382" s="153"/>
      <c r="J382" s="153"/>
      <c r="K382" s="154"/>
      <c r="L382" s="153"/>
      <c r="M382" s="153"/>
    </row>
    <row r="383" spans="4:13" s="142" customFormat="1">
      <c r="D383" s="142" t="str">
        <f t="shared" si="115"/>
        <v>\\\</v>
      </c>
      <c r="E383" s="153"/>
      <c r="F383" s="153"/>
      <c r="G383" s="153"/>
      <c r="H383" s="153"/>
      <c r="I383" s="153"/>
      <c r="J383" s="153"/>
      <c r="K383" s="154"/>
      <c r="L383" s="153"/>
      <c r="M383" s="153"/>
    </row>
    <row r="384" spans="4:13" s="142" customFormat="1">
      <c r="D384" s="142" t="str">
        <f t="shared" si="115"/>
        <v>\\\</v>
      </c>
      <c r="E384" s="153"/>
      <c r="F384" s="153"/>
      <c r="G384" s="153"/>
      <c r="H384" s="153"/>
      <c r="I384" s="153"/>
      <c r="J384" s="153"/>
      <c r="K384" s="154"/>
      <c r="L384" s="153"/>
      <c r="M384" s="153"/>
    </row>
    <row r="385" spans="4:13" s="142" customFormat="1">
      <c r="D385" s="142" t="str">
        <f t="shared" si="115"/>
        <v>\\\</v>
      </c>
      <c r="E385" s="153"/>
      <c r="F385" s="153"/>
      <c r="G385" s="153"/>
      <c r="H385" s="153"/>
      <c r="I385" s="153"/>
      <c r="J385" s="153"/>
      <c r="K385" s="154"/>
      <c r="L385" s="153"/>
      <c r="M385" s="153"/>
    </row>
    <row r="386" spans="4:13" s="142" customFormat="1">
      <c r="D386" s="142" t="str">
        <f t="shared" si="115"/>
        <v>\\\</v>
      </c>
      <c r="E386" s="153"/>
      <c r="F386" s="153"/>
      <c r="G386" s="153"/>
      <c r="H386" s="153"/>
      <c r="I386" s="153"/>
      <c r="J386" s="153"/>
      <c r="K386" s="154"/>
      <c r="L386" s="153"/>
      <c r="M386" s="153"/>
    </row>
    <row r="387" spans="4:13" s="142" customFormat="1">
      <c r="D387" s="142" t="str">
        <f t="shared" si="115"/>
        <v>\\\</v>
      </c>
      <c r="E387" s="153"/>
      <c r="F387" s="153"/>
      <c r="G387" s="153"/>
      <c r="H387" s="153"/>
      <c r="I387" s="153"/>
      <c r="J387" s="153"/>
      <c r="K387" s="154"/>
      <c r="L387" s="153"/>
      <c r="M387" s="153"/>
    </row>
    <row r="388" spans="4:13" s="142" customFormat="1">
      <c r="D388" s="142" t="str">
        <f t="shared" si="115"/>
        <v>\\\</v>
      </c>
      <c r="E388" s="153"/>
      <c r="F388" s="153"/>
      <c r="G388" s="153"/>
      <c r="H388" s="153"/>
      <c r="I388" s="153"/>
      <c r="J388" s="153"/>
      <c r="K388" s="154"/>
      <c r="L388" s="153"/>
      <c r="M388" s="153"/>
    </row>
    <row r="389" spans="4:13" s="142" customFormat="1">
      <c r="D389" s="142" t="str">
        <f t="shared" si="115"/>
        <v>\\\</v>
      </c>
      <c r="E389" s="153"/>
      <c r="F389" s="153"/>
      <c r="G389" s="153"/>
      <c r="H389" s="153"/>
      <c r="I389" s="153"/>
      <c r="J389" s="153"/>
      <c r="K389" s="154"/>
      <c r="L389" s="153"/>
      <c r="M389" s="153"/>
    </row>
    <row r="390" spans="4:13" s="142" customFormat="1">
      <c r="D390" s="142" t="str">
        <f t="shared" ref="D390:D453" si="116">E390&amp;"\"&amp;F390&amp;"\"&amp;L390&amp;"\"&amp;M390</f>
        <v>\\\</v>
      </c>
      <c r="E390" s="153"/>
      <c r="F390" s="153"/>
      <c r="G390" s="153"/>
      <c r="H390" s="153"/>
      <c r="I390" s="153"/>
      <c r="J390" s="153"/>
      <c r="K390" s="154"/>
      <c r="L390" s="153"/>
      <c r="M390" s="153"/>
    </row>
    <row r="391" spans="4:13" s="142" customFormat="1">
      <c r="D391" s="142" t="str">
        <f t="shared" si="116"/>
        <v>\\\</v>
      </c>
      <c r="E391" s="153"/>
      <c r="F391" s="153"/>
      <c r="G391" s="153"/>
      <c r="H391" s="153"/>
      <c r="I391" s="153"/>
      <c r="J391" s="153"/>
      <c r="K391" s="154"/>
      <c r="L391" s="153"/>
      <c r="M391" s="153"/>
    </row>
    <row r="392" spans="4:13" s="142" customFormat="1">
      <c r="D392" s="142" t="str">
        <f t="shared" si="116"/>
        <v>\\\</v>
      </c>
      <c r="E392" s="153"/>
      <c r="F392" s="153"/>
      <c r="G392" s="153"/>
      <c r="H392" s="153"/>
      <c r="I392" s="153"/>
      <c r="J392" s="153"/>
      <c r="K392" s="154"/>
      <c r="L392" s="153"/>
      <c r="M392" s="153"/>
    </row>
    <row r="393" spans="4:13" s="142" customFormat="1">
      <c r="D393" s="142" t="str">
        <f t="shared" si="116"/>
        <v>\\\</v>
      </c>
      <c r="E393" s="153"/>
      <c r="F393" s="153"/>
      <c r="G393" s="153"/>
      <c r="H393" s="153"/>
      <c r="I393" s="153"/>
      <c r="J393" s="153"/>
      <c r="K393" s="154"/>
      <c r="L393" s="153"/>
      <c r="M393" s="153"/>
    </row>
    <row r="394" spans="4:13" s="142" customFormat="1">
      <c r="D394" s="142" t="str">
        <f t="shared" si="116"/>
        <v>\\\</v>
      </c>
      <c r="E394" s="153"/>
      <c r="F394" s="153"/>
      <c r="G394" s="153"/>
      <c r="H394" s="153"/>
      <c r="I394" s="153"/>
      <c r="J394" s="153"/>
      <c r="K394" s="154"/>
      <c r="L394" s="153"/>
      <c r="M394" s="153"/>
    </row>
    <row r="395" spans="4:13" s="142" customFormat="1">
      <c r="D395" s="142" t="str">
        <f t="shared" si="116"/>
        <v>\\\</v>
      </c>
      <c r="E395" s="153"/>
      <c r="F395" s="153"/>
      <c r="G395" s="153"/>
      <c r="H395" s="153"/>
      <c r="I395" s="153"/>
      <c r="J395" s="153"/>
      <c r="K395" s="154"/>
      <c r="L395" s="153"/>
      <c r="M395" s="153"/>
    </row>
    <row r="396" spans="4:13" s="142" customFormat="1">
      <c r="D396" s="142" t="str">
        <f t="shared" si="116"/>
        <v>\\\</v>
      </c>
      <c r="E396" s="153"/>
      <c r="F396" s="153"/>
      <c r="G396" s="153"/>
      <c r="H396" s="153"/>
      <c r="I396" s="153"/>
      <c r="J396" s="153"/>
      <c r="K396" s="154"/>
      <c r="L396" s="153"/>
      <c r="M396" s="153"/>
    </row>
    <row r="397" spans="4:13" s="142" customFormat="1">
      <c r="D397" s="142" t="str">
        <f t="shared" si="116"/>
        <v>\\\</v>
      </c>
      <c r="E397" s="153"/>
      <c r="F397" s="153"/>
      <c r="G397" s="153"/>
      <c r="H397" s="153"/>
      <c r="I397" s="153"/>
      <c r="J397" s="153"/>
      <c r="K397" s="154"/>
      <c r="L397" s="153"/>
      <c r="M397" s="153"/>
    </row>
    <row r="398" spans="4:13" s="142" customFormat="1">
      <c r="D398" s="142" t="str">
        <f t="shared" si="116"/>
        <v>\\\</v>
      </c>
      <c r="E398" s="153"/>
      <c r="F398" s="153"/>
      <c r="G398" s="153"/>
      <c r="H398" s="153"/>
      <c r="I398" s="153"/>
      <c r="J398" s="153"/>
      <c r="K398" s="154"/>
      <c r="L398" s="153"/>
      <c r="M398" s="153"/>
    </row>
    <row r="399" spans="4:13" s="142" customFormat="1">
      <c r="D399" s="142" t="str">
        <f t="shared" si="116"/>
        <v>\\\</v>
      </c>
      <c r="E399" s="153"/>
      <c r="F399" s="153"/>
      <c r="G399" s="153"/>
      <c r="H399" s="153"/>
      <c r="I399" s="153"/>
      <c r="J399" s="153"/>
      <c r="K399" s="154"/>
      <c r="L399" s="153"/>
      <c r="M399" s="153"/>
    </row>
    <row r="400" spans="4:13" s="142" customFormat="1">
      <c r="D400" s="142" t="str">
        <f t="shared" si="116"/>
        <v>\\\</v>
      </c>
      <c r="E400" s="153"/>
      <c r="F400" s="153"/>
      <c r="G400" s="153"/>
      <c r="H400" s="153"/>
      <c r="I400" s="153"/>
      <c r="J400" s="153"/>
      <c r="K400" s="154"/>
      <c r="L400" s="153"/>
      <c r="M400" s="153"/>
    </row>
    <row r="401" spans="4:13" s="142" customFormat="1">
      <c r="D401" s="142" t="str">
        <f t="shared" si="116"/>
        <v>\\\</v>
      </c>
      <c r="E401" s="153"/>
      <c r="F401" s="153"/>
      <c r="G401" s="153"/>
      <c r="H401" s="153"/>
      <c r="I401" s="153"/>
      <c r="J401" s="153"/>
      <c r="K401" s="154"/>
      <c r="L401" s="153"/>
      <c r="M401" s="153"/>
    </row>
    <row r="402" spans="4:13" s="142" customFormat="1">
      <c r="D402" s="142" t="str">
        <f t="shared" si="116"/>
        <v>\\\</v>
      </c>
      <c r="E402" s="153"/>
      <c r="F402" s="153"/>
      <c r="G402" s="153"/>
      <c r="H402" s="153"/>
      <c r="I402" s="153"/>
      <c r="J402" s="153"/>
      <c r="K402" s="154"/>
      <c r="L402" s="153"/>
      <c r="M402" s="153"/>
    </row>
    <row r="403" spans="4:13" s="142" customFormat="1">
      <c r="D403" s="142" t="str">
        <f t="shared" si="116"/>
        <v>\\\</v>
      </c>
      <c r="E403" s="153"/>
      <c r="F403" s="153"/>
      <c r="G403" s="153"/>
      <c r="H403" s="153"/>
      <c r="I403" s="153"/>
      <c r="J403" s="153"/>
      <c r="K403" s="154"/>
      <c r="L403" s="153"/>
      <c r="M403" s="153"/>
    </row>
    <row r="404" spans="4:13" s="142" customFormat="1">
      <c r="D404" s="142" t="str">
        <f t="shared" si="116"/>
        <v>\\\</v>
      </c>
      <c r="E404" s="153"/>
      <c r="F404" s="153"/>
      <c r="G404" s="153"/>
      <c r="H404" s="153"/>
      <c r="I404" s="153"/>
      <c r="J404" s="153"/>
      <c r="K404" s="154"/>
      <c r="L404" s="153"/>
      <c r="M404" s="153"/>
    </row>
    <row r="405" spans="4:13" s="142" customFormat="1">
      <c r="D405" s="142" t="str">
        <f t="shared" si="116"/>
        <v>\\\</v>
      </c>
      <c r="E405" s="153"/>
      <c r="F405" s="153"/>
      <c r="G405" s="153"/>
      <c r="H405" s="153"/>
      <c r="I405" s="153"/>
      <c r="J405" s="153"/>
      <c r="K405" s="154"/>
      <c r="L405" s="153"/>
      <c r="M405" s="153"/>
    </row>
    <row r="406" spans="4:13" s="142" customFormat="1">
      <c r="D406" s="142" t="str">
        <f t="shared" si="116"/>
        <v>\\\</v>
      </c>
      <c r="E406" s="153"/>
      <c r="F406" s="153"/>
      <c r="G406" s="153"/>
      <c r="H406" s="153"/>
      <c r="I406" s="153"/>
      <c r="J406" s="153"/>
      <c r="K406" s="154"/>
      <c r="L406" s="153"/>
      <c r="M406" s="153"/>
    </row>
    <row r="407" spans="4:13" s="142" customFormat="1">
      <c r="D407" s="142" t="str">
        <f t="shared" si="116"/>
        <v>\\\</v>
      </c>
      <c r="E407" s="153"/>
      <c r="F407" s="153"/>
      <c r="G407" s="153"/>
      <c r="H407" s="153"/>
      <c r="I407" s="153"/>
      <c r="J407" s="153"/>
      <c r="K407" s="154"/>
      <c r="L407" s="153"/>
      <c r="M407" s="153"/>
    </row>
    <row r="408" spans="4:13" s="142" customFormat="1">
      <c r="D408" s="142" t="str">
        <f t="shared" si="116"/>
        <v>\\\</v>
      </c>
      <c r="E408" s="153"/>
      <c r="F408" s="153"/>
      <c r="G408" s="153"/>
      <c r="H408" s="153"/>
      <c r="I408" s="153"/>
      <c r="J408" s="153"/>
      <c r="K408" s="154"/>
      <c r="L408" s="153"/>
      <c r="M408" s="153"/>
    </row>
    <row r="409" spans="4:13" s="142" customFormat="1">
      <c r="D409" s="142" t="str">
        <f t="shared" si="116"/>
        <v>\\\</v>
      </c>
      <c r="E409" s="153"/>
      <c r="F409" s="153"/>
      <c r="G409" s="153"/>
      <c r="H409" s="153"/>
      <c r="I409" s="153"/>
      <c r="J409" s="153"/>
      <c r="K409" s="154"/>
      <c r="L409" s="153"/>
      <c r="M409" s="153"/>
    </row>
    <row r="410" spans="4:13" s="142" customFormat="1">
      <c r="D410" s="142" t="str">
        <f t="shared" si="116"/>
        <v>\\\</v>
      </c>
      <c r="E410" s="153"/>
      <c r="F410" s="153"/>
      <c r="G410" s="153"/>
      <c r="H410" s="153"/>
      <c r="I410" s="153"/>
      <c r="J410" s="153"/>
      <c r="K410" s="154"/>
      <c r="L410" s="153"/>
      <c r="M410" s="153"/>
    </row>
    <row r="411" spans="4:13" s="142" customFormat="1">
      <c r="D411" s="142" t="str">
        <f t="shared" si="116"/>
        <v>\\\</v>
      </c>
      <c r="E411" s="153"/>
      <c r="F411" s="153"/>
      <c r="G411" s="153"/>
      <c r="H411" s="153"/>
      <c r="I411" s="153"/>
      <c r="J411" s="153"/>
      <c r="K411" s="154"/>
      <c r="L411" s="153"/>
      <c r="M411" s="153"/>
    </row>
    <row r="412" spans="4:13" s="142" customFormat="1">
      <c r="D412" s="142" t="str">
        <f t="shared" si="116"/>
        <v>\\\</v>
      </c>
      <c r="E412" s="153"/>
      <c r="F412" s="153"/>
      <c r="G412" s="153"/>
      <c r="H412" s="153"/>
      <c r="I412" s="153"/>
      <c r="J412" s="153"/>
      <c r="K412" s="154"/>
      <c r="L412" s="153"/>
      <c r="M412" s="153"/>
    </row>
    <row r="413" spans="4:13" s="142" customFormat="1">
      <c r="D413" s="142" t="str">
        <f t="shared" si="116"/>
        <v>\\\</v>
      </c>
      <c r="E413" s="153"/>
      <c r="F413" s="153"/>
      <c r="G413" s="153"/>
      <c r="H413" s="153"/>
      <c r="I413" s="153"/>
      <c r="J413" s="153"/>
      <c r="K413" s="154"/>
      <c r="L413" s="153"/>
      <c r="M413" s="153"/>
    </row>
    <row r="414" spans="4:13" s="142" customFormat="1">
      <c r="D414" s="142" t="str">
        <f t="shared" si="116"/>
        <v>\\\</v>
      </c>
      <c r="E414" s="153"/>
      <c r="F414" s="153"/>
      <c r="G414" s="153"/>
      <c r="H414" s="153"/>
      <c r="I414" s="153"/>
      <c r="J414" s="153"/>
      <c r="K414" s="154"/>
      <c r="L414" s="153"/>
      <c r="M414" s="153"/>
    </row>
    <row r="415" spans="4:13" s="142" customFormat="1">
      <c r="D415" s="142" t="str">
        <f t="shared" si="116"/>
        <v>\\\</v>
      </c>
      <c r="E415" s="153"/>
      <c r="F415" s="153"/>
      <c r="G415" s="153"/>
      <c r="H415" s="153"/>
      <c r="I415" s="153"/>
      <c r="J415" s="153"/>
      <c r="K415" s="154"/>
      <c r="L415" s="153"/>
      <c r="M415" s="153"/>
    </row>
    <row r="416" spans="4:13" s="142" customFormat="1">
      <c r="D416" s="142" t="str">
        <f t="shared" si="116"/>
        <v>\\\</v>
      </c>
      <c r="E416" s="153"/>
      <c r="F416" s="153"/>
      <c r="G416" s="153"/>
      <c r="H416" s="153"/>
      <c r="I416" s="153"/>
      <c r="J416" s="153"/>
      <c r="K416" s="154"/>
      <c r="L416" s="153"/>
      <c r="M416" s="153"/>
    </row>
    <row r="417" spans="4:13" s="142" customFormat="1">
      <c r="D417" s="142" t="str">
        <f t="shared" si="116"/>
        <v>\\\</v>
      </c>
      <c r="E417" s="153"/>
      <c r="F417" s="153"/>
      <c r="G417" s="153"/>
      <c r="H417" s="153"/>
      <c r="I417" s="153"/>
      <c r="J417" s="153"/>
      <c r="K417" s="154"/>
      <c r="L417" s="153"/>
      <c r="M417" s="153"/>
    </row>
    <row r="418" spans="4:13" s="142" customFormat="1">
      <c r="D418" s="142" t="str">
        <f t="shared" si="116"/>
        <v>\\\</v>
      </c>
      <c r="E418" s="153"/>
      <c r="F418" s="153"/>
      <c r="G418" s="153"/>
      <c r="H418" s="153"/>
      <c r="I418" s="153"/>
      <c r="J418" s="153"/>
      <c r="K418" s="154"/>
      <c r="L418" s="153"/>
      <c r="M418" s="153"/>
    </row>
    <row r="419" spans="4:13" s="142" customFormat="1">
      <c r="D419" s="142" t="str">
        <f t="shared" si="116"/>
        <v>\\\</v>
      </c>
      <c r="E419" s="153"/>
      <c r="F419" s="153"/>
      <c r="G419" s="153"/>
      <c r="H419" s="153"/>
      <c r="I419" s="153"/>
      <c r="J419" s="153"/>
      <c r="K419" s="154"/>
      <c r="L419" s="153"/>
      <c r="M419" s="153"/>
    </row>
    <row r="420" spans="4:13" s="142" customFormat="1">
      <c r="D420" s="142" t="str">
        <f t="shared" si="116"/>
        <v>\\\</v>
      </c>
      <c r="E420" s="153"/>
      <c r="F420" s="153"/>
      <c r="G420" s="153"/>
      <c r="H420" s="153"/>
      <c r="I420" s="153"/>
      <c r="J420" s="153"/>
      <c r="K420" s="154"/>
      <c r="L420" s="153"/>
      <c r="M420" s="153"/>
    </row>
    <row r="421" spans="4:13" s="142" customFormat="1">
      <c r="D421" s="142" t="str">
        <f t="shared" si="116"/>
        <v>\\\</v>
      </c>
      <c r="E421" s="153"/>
      <c r="F421" s="153"/>
      <c r="G421" s="153"/>
      <c r="H421" s="153"/>
      <c r="I421" s="153"/>
      <c r="J421" s="153"/>
      <c r="K421" s="154"/>
      <c r="L421" s="153"/>
      <c r="M421" s="153"/>
    </row>
    <row r="422" spans="4:13" s="142" customFormat="1">
      <c r="D422" s="142" t="str">
        <f t="shared" si="116"/>
        <v>\\\</v>
      </c>
      <c r="E422" s="153"/>
      <c r="F422" s="153"/>
      <c r="G422" s="153"/>
      <c r="H422" s="153"/>
      <c r="I422" s="153"/>
      <c r="J422" s="153"/>
      <c r="K422" s="154"/>
      <c r="L422" s="153"/>
      <c r="M422" s="153"/>
    </row>
    <row r="423" spans="4:13" s="142" customFormat="1">
      <c r="D423" s="142" t="str">
        <f t="shared" si="116"/>
        <v>\\\</v>
      </c>
      <c r="E423" s="153"/>
      <c r="F423" s="153"/>
      <c r="G423" s="153"/>
      <c r="H423" s="153"/>
      <c r="I423" s="153"/>
      <c r="J423" s="153"/>
      <c r="K423" s="154"/>
      <c r="L423" s="153"/>
      <c r="M423" s="153"/>
    </row>
    <row r="424" spans="4:13" s="142" customFormat="1">
      <c r="D424" s="142" t="str">
        <f t="shared" si="116"/>
        <v>\\\</v>
      </c>
      <c r="E424" s="153"/>
      <c r="F424" s="153"/>
      <c r="G424" s="153"/>
      <c r="H424" s="153"/>
      <c r="I424" s="153"/>
      <c r="J424" s="153"/>
      <c r="K424" s="154"/>
      <c r="L424" s="153"/>
      <c r="M424" s="153"/>
    </row>
    <row r="425" spans="4:13" s="142" customFormat="1">
      <c r="D425" s="142" t="str">
        <f t="shared" si="116"/>
        <v>\\\</v>
      </c>
      <c r="E425" s="153"/>
      <c r="F425" s="153"/>
      <c r="G425" s="153"/>
      <c r="H425" s="153"/>
      <c r="I425" s="153"/>
      <c r="J425" s="153"/>
      <c r="K425" s="154"/>
      <c r="L425" s="153"/>
      <c r="M425" s="153"/>
    </row>
    <row r="426" spans="4:13" s="142" customFormat="1">
      <c r="D426" s="142" t="str">
        <f t="shared" si="116"/>
        <v>\\\</v>
      </c>
      <c r="E426" s="153"/>
      <c r="F426" s="153"/>
      <c r="G426" s="153"/>
      <c r="H426" s="153"/>
      <c r="I426" s="153"/>
      <c r="J426" s="153"/>
      <c r="K426" s="154"/>
      <c r="L426" s="153"/>
      <c r="M426" s="153"/>
    </row>
    <row r="427" spans="4:13" s="142" customFormat="1">
      <c r="D427" s="142" t="str">
        <f t="shared" si="116"/>
        <v>\\\</v>
      </c>
      <c r="E427" s="153"/>
      <c r="F427" s="153"/>
      <c r="G427" s="153"/>
      <c r="H427" s="153"/>
      <c r="I427" s="153"/>
      <c r="J427" s="153"/>
      <c r="K427" s="154"/>
      <c r="L427" s="153"/>
      <c r="M427" s="153"/>
    </row>
    <row r="428" spans="4:13" s="142" customFormat="1">
      <c r="D428" s="142" t="str">
        <f t="shared" si="116"/>
        <v>\\\</v>
      </c>
      <c r="E428" s="153"/>
      <c r="F428" s="153"/>
      <c r="G428" s="153"/>
      <c r="H428" s="153"/>
      <c r="I428" s="153"/>
      <c r="J428" s="153"/>
      <c r="K428" s="154"/>
      <c r="L428" s="153"/>
      <c r="M428" s="153"/>
    </row>
    <row r="429" spans="4:13" s="142" customFormat="1">
      <c r="D429" s="142" t="str">
        <f t="shared" si="116"/>
        <v>\\\</v>
      </c>
      <c r="E429" s="153"/>
      <c r="F429" s="153"/>
      <c r="G429" s="153"/>
      <c r="H429" s="153"/>
      <c r="I429" s="153"/>
      <c r="J429" s="153"/>
      <c r="K429" s="154"/>
      <c r="L429" s="153"/>
      <c r="M429" s="153"/>
    </row>
    <row r="430" spans="4:13" s="142" customFormat="1">
      <c r="D430" s="142" t="str">
        <f t="shared" si="116"/>
        <v>\\\</v>
      </c>
      <c r="E430" s="153"/>
      <c r="F430" s="153"/>
      <c r="G430" s="153"/>
      <c r="H430" s="153"/>
      <c r="I430" s="153"/>
      <c r="J430" s="153"/>
      <c r="K430" s="154"/>
      <c r="L430" s="153"/>
      <c r="M430" s="153"/>
    </row>
    <row r="431" spans="4:13" s="142" customFormat="1">
      <c r="D431" s="142" t="str">
        <f t="shared" si="116"/>
        <v>\\\</v>
      </c>
      <c r="E431" s="153"/>
      <c r="F431" s="153"/>
      <c r="G431" s="153"/>
      <c r="H431" s="153"/>
      <c r="I431" s="153"/>
      <c r="J431" s="153"/>
      <c r="K431" s="154"/>
      <c r="L431" s="153"/>
      <c r="M431" s="153"/>
    </row>
    <row r="432" spans="4:13" s="142" customFormat="1">
      <c r="D432" s="142" t="str">
        <f t="shared" si="116"/>
        <v>\\\</v>
      </c>
      <c r="E432" s="153"/>
      <c r="F432" s="153"/>
      <c r="G432" s="153"/>
      <c r="H432" s="153"/>
      <c r="I432" s="153"/>
      <c r="J432" s="153"/>
      <c r="K432" s="154"/>
      <c r="L432" s="153"/>
      <c r="M432" s="153"/>
    </row>
    <row r="433" spans="4:13" s="142" customFormat="1">
      <c r="D433" s="142" t="str">
        <f t="shared" si="116"/>
        <v>\\\</v>
      </c>
      <c r="E433" s="153"/>
      <c r="F433" s="153"/>
      <c r="G433" s="153"/>
      <c r="H433" s="153"/>
      <c r="I433" s="153"/>
      <c r="J433" s="153"/>
      <c r="K433" s="154"/>
      <c r="L433" s="153"/>
      <c r="M433" s="153"/>
    </row>
    <row r="434" spans="4:13" s="142" customFormat="1">
      <c r="D434" s="142" t="str">
        <f t="shared" si="116"/>
        <v>\\\</v>
      </c>
      <c r="E434" s="153"/>
      <c r="F434" s="153"/>
      <c r="G434" s="153"/>
      <c r="H434" s="153"/>
      <c r="I434" s="153"/>
      <c r="J434" s="153"/>
      <c r="K434" s="154"/>
      <c r="L434" s="153"/>
      <c r="M434" s="153"/>
    </row>
    <row r="435" spans="4:13" s="142" customFormat="1">
      <c r="D435" s="142" t="str">
        <f t="shared" si="116"/>
        <v>\\\</v>
      </c>
      <c r="E435" s="153"/>
      <c r="F435" s="153"/>
      <c r="G435" s="153"/>
      <c r="H435" s="153"/>
      <c r="I435" s="153"/>
      <c r="J435" s="153"/>
      <c r="K435" s="154"/>
      <c r="L435" s="153"/>
      <c r="M435" s="153"/>
    </row>
    <row r="436" spans="4:13" s="142" customFormat="1">
      <c r="D436" s="142" t="str">
        <f t="shared" si="116"/>
        <v>\\\</v>
      </c>
      <c r="E436" s="153"/>
      <c r="F436" s="153"/>
      <c r="G436" s="153"/>
      <c r="H436" s="153"/>
      <c r="I436" s="153"/>
      <c r="J436" s="153"/>
      <c r="K436" s="154"/>
      <c r="L436" s="153"/>
      <c r="M436" s="153"/>
    </row>
    <row r="437" spans="4:13" s="142" customFormat="1">
      <c r="D437" s="142" t="str">
        <f t="shared" si="116"/>
        <v>\\\</v>
      </c>
      <c r="E437" s="153"/>
      <c r="F437" s="153"/>
      <c r="G437" s="153"/>
      <c r="H437" s="153"/>
      <c r="I437" s="153"/>
      <c r="J437" s="153"/>
      <c r="K437" s="154"/>
      <c r="L437" s="153"/>
      <c r="M437" s="153"/>
    </row>
    <row r="438" spans="4:13" s="142" customFormat="1">
      <c r="D438" s="142" t="str">
        <f t="shared" si="116"/>
        <v>\\\</v>
      </c>
      <c r="E438" s="153"/>
      <c r="F438" s="153"/>
      <c r="G438" s="153"/>
      <c r="H438" s="153"/>
      <c r="I438" s="153"/>
      <c r="J438" s="153"/>
      <c r="K438" s="154"/>
      <c r="L438" s="153"/>
      <c r="M438" s="153"/>
    </row>
    <row r="439" spans="4:13" s="142" customFormat="1">
      <c r="D439" s="142" t="str">
        <f t="shared" si="116"/>
        <v>\\\</v>
      </c>
      <c r="E439" s="153"/>
      <c r="F439" s="153"/>
      <c r="G439" s="153"/>
      <c r="H439" s="153"/>
      <c r="I439" s="153"/>
      <c r="J439" s="153"/>
      <c r="K439" s="154"/>
      <c r="L439" s="153"/>
      <c r="M439" s="153"/>
    </row>
    <row r="440" spans="4:13" s="142" customFormat="1">
      <c r="D440" s="142" t="str">
        <f t="shared" si="116"/>
        <v>\\\</v>
      </c>
      <c r="E440" s="153"/>
      <c r="F440" s="153"/>
      <c r="G440" s="153"/>
      <c r="H440" s="153"/>
      <c r="I440" s="153"/>
      <c r="J440" s="153"/>
      <c r="K440" s="154"/>
      <c r="L440" s="153"/>
      <c r="M440" s="153"/>
    </row>
    <row r="441" spans="4:13" s="142" customFormat="1">
      <c r="D441" s="142" t="str">
        <f t="shared" si="116"/>
        <v>\\\</v>
      </c>
      <c r="E441" s="153"/>
      <c r="F441" s="153"/>
      <c r="G441" s="153"/>
      <c r="H441" s="153"/>
      <c r="I441" s="153"/>
      <c r="J441" s="153"/>
      <c r="K441" s="154"/>
      <c r="L441" s="153"/>
      <c r="M441" s="153"/>
    </row>
    <row r="442" spans="4:13" s="142" customFormat="1">
      <c r="D442" s="142" t="str">
        <f t="shared" si="116"/>
        <v>\\\</v>
      </c>
      <c r="E442" s="153"/>
      <c r="F442" s="153"/>
      <c r="G442" s="153"/>
      <c r="H442" s="153"/>
      <c r="I442" s="153"/>
      <c r="J442" s="153"/>
      <c r="K442" s="154"/>
      <c r="L442" s="153"/>
      <c r="M442" s="153"/>
    </row>
    <row r="443" spans="4:13" s="142" customFormat="1">
      <c r="D443" s="142" t="str">
        <f t="shared" si="116"/>
        <v>\\\</v>
      </c>
      <c r="E443" s="153"/>
      <c r="F443" s="153"/>
      <c r="G443" s="153"/>
      <c r="H443" s="153"/>
      <c r="I443" s="153"/>
      <c r="J443" s="153"/>
      <c r="K443" s="154"/>
      <c r="L443" s="153"/>
      <c r="M443" s="153"/>
    </row>
    <row r="444" spans="4:13" s="142" customFormat="1">
      <c r="D444" s="142" t="str">
        <f t="shared" si="116"/>
        <v>\\\</v>
      </c>
      <c r="E444" s="153"/>
      <c r="F444" s="153"/>
      <c r="G444" s="153"/>
      <c r="H444" s="153"/>
      <c r="I444" s="153"/>
      <c r="J444" s="153"/>
      <c r="K444" s="154"/>
      <c r="L444" s="153"/>
      <c r="M444" s="153"/>
    </row>
    <row r="445" spans="4:13" s="142" customFormat="1">
      <c r="D445" s="142" t="str">
        <f t="shared" si="116"/>
        <v>\\\</v>
      </c>
      <c r="E445" s="153"/>
      <c r="F445" s="153"/>
      <c r="G445" s="153"/>
      <c r="H445" s="153"/>
      <c r="I445" s="153"/>
      <c r="J445" s="153"/>
      <c r="K445" s="154"/>
      <c r="L445" s="153"/>
      <c r="M445" s="153"/>
    </row>
    <row r="446" spans="4:13" s="142" customFormat="1">
      <c r="D446" s="142" t="str">
        <f t="shared" si="116"/>
        <v>\\\</v>
      </c>
      <c r="E446" s="153"/>
      <c r="F446" s="153"/>
      <c r="G446" s="153"/>
      <c r="H446" s="153"/>
      <c r="I446" s="153"/>
      <c r="J446" s="153"/>
      <c r="K446" s="154"/>
      <c r="L446" s="153"/>
      <c r="M446" s="153"/>
    </row>
    <row r="447" spans="4:13" s="142" customFormat="1">
      <c r="D447" s="142" t="str">
        <f t="shared" si="116"/>
        <v>\\\</v>
      </c>
      <c r="E447" s="153"/>
      <c r="F447" s="153"/>
      <c r="G447" s="153"/>
      <c r="H447" s="153"/>
      <c r="I447" s="153"/>
      <c r="J447" s="153"/>
      <c r="K447" s="154"/>
      <c r="L447" s="153"/>
      <c r="M447" s="153"/>
    </row>
    <row r="448" spans="4:13" s="142" customFormat="1">
      <c r="D448" s="142" t="str">
        <f t="shared" si="116"/>
        <v>\\\</v>
      </c>
      <c r="E448" s="153"/>
      <c r="F448" s="153"/>
      <c r="G448" s="153"/>
      <c r="H448" s="153"/>
      <c r="I448" s="153"/>
      <c r="J448" s="153"/>
      <c r="K448" s="154"/>
      <c r="L448" s="153"/>
      <c r="M448" s="153"/>
    </row>
    <row r="449" spans="4:13" s="142" customFormat="1">
      <c r="D449" s="142" t="str">
        <f t="shared" si="116"/>
        <v>\\\</v>
      </c>
      <c r="E449" s="153"/>
      <c r="F449" s="153"/>
      <c r="G449" s="153"/>
      <c r="H449" s="153"/>
      <c r="I449" s="153"/>
      <c r="J449" s="153"/>
      <c r="K449" s="154"/>
      <c r="L449" s="153"/>
      <c r="M449" s="153"/>
    </row>
    <row r="450" spans="4:13" s="142" customFormat="1">
      <c r="D450" s="142" t="str">
        <f t="shared" si="116"/>
        <v>\\\</v>
      </c>
      <c r="E450" s="153"/>
      <c r="F450" s="153"/>
      <c r="G450" s="153"/>
      <c r="H450" s="153"/>
      <c r="I450" s="153"/>
      <c r="J450" s="153"/>
      <c r="K450" s="154"/>
      <c r="L450" s="153"/>
      <c r="M450" s="153"/>
    </row>
    <row r="451" spans="4:13" s="142" customFormat="1">
      <c r="D451" s="142" t="str">
        <f t="shared" si="116"/>
        <v>\\\</v>
      </c>
      <c r="E451" s="153"/>
      <c r="F451" s="153"/>
      <c r="G451" s="153"/>
      <c r="H451" s="153"/>
      <c r="I451" s="153"/>
      <c r="J451" s="153"/>
      <c r="K451" s="154"/>
      <c r="L451" s="153"/>
      <c r="M451" s="153"/>
    </row>
    <row r="452" spans="4:13" s="142" customFormat="1">
      <c r="D452" s="142" t="str">
        <f t="shared" si="116"/>
        <v>\\\</v>
      </c>
      <c r="E452" s="153"/>
      <c r="F452" s="153"/>
      <c r="G452" s="153"/>
      <c r="H452" s="153"/>
      <c r="I452" s="153"/>
      <c r="J452" s="153"/>
      <c r="K452" s="154"/>
      <c r="L452" s="153"/>
      <c r="M452" s="153"/>
    </row>
    <row r="453" spans="4:13" s="142" customFormat="1">
      <c r="D453" s="142" t="str">
        <f t="shared" si="116"/>
        <v>\\\</v>
      </c>
      <c r="E453" s="153"/>
      <c r="F453" s="153"/>
      <c r="G453" s="153"/>
      <c r="H453" s="153"/>
      <c r="I453" s="153"/>
      <c r="J453" s="153"/>
      <c r="K453" s="154"/>
      <c r="L453" s="153"/>
      <c r="M453" s="153"/>
    </row>
    <row r="454" spans="4:13" s="142" customFormat="1">
      <c r="D454" s="142" t="str">
        <f t="shared" ref="D454:D517" si="117">E454&amp;"\"&amp;F454&amp;"\"&amp;L454&amp;"\"&amp;M454</f>
        <v>\\\</v>
      </c>
      <c r="E454" s="153"/>
      <c r="F454" s="153"/>
      <c r="G454" s="153"/>
      <c r="H454" s="153"/>
      <c r="I454" s="153"/>
      <c r="J454" s="153"/>
      <c r="K454" s="154"/>
      <c r="L454" s="153"/>
      <c r="M454" s="153"/>
    </row>
    <row r="455" spans="4:13" s="142" customFormat="1">
      <c r="D455" s="142" t="str">
        <f t="shared" si="117"/>
        <v>\\\</v>
      </c>
      <c r="E455" s="153"/>
      <c r="F455" s="153"/>
      <c r="G455" s="153"/>
      <c r="H455" s="153"/>
      <c r="I455" s="153"/>
      <c r="J455" s="153"/>
      <c r="K455" s="154"/>
      <c r="L455" s="153"/>
      <c r="M455" s="153"/>
    </row>
    <row r="456" spans="4:13" s="142" customFormat="1">
      <c r="D456" s="142" t="str">
        <f t="shared" si="117"/>
        <v>\\\</v>
      </c>
      <c r="E456" s="153"/>
      <c r="F456" s="153"/>
      <c r="G456" s="153"/>
      <c r="H456" s="153"/>
      <c r="I456" s="153"/>
      <c r="J456" s="153"/>
      <c r="K456" s="154"/>
      <c r="L456" s="153"/>
      <c r="M456" s="153"/>
    </row>
    <row r="457" spans="4:13" s="142" customFormat="1">
      <c r="D457" s="142" t="str">
        <f t="shared" si="117"/>
        <v>\\\</v>
      </c>
      <c r="E457" s="153"/>
      <c r="F457" s="153"/>
      <c r="G457" s="153"/>
      <c r="H457" s="153"/>
      <c r="I457" s="153"/>
      <c r="J457" s="153"/>
      <c r="K457" s="154"/>
      <c r="L457" s="153"/>
      <c r="M457" s="153"/>
    </row>
    <row r="458" spans="4:13" s="142" customFormat="1">
      <c r="D458" s="142" t="str">
        <f t="shared" si="117"/>
        <v>\\\</v>
      </c>
      <c r="E458" s="153"/>
      <c r="F458" s="153"/>
      <c r="G458" s="153"/>
      <c r="H458" s="153"/>
      <c r="I458" s="153"/>
      <c r="J458" s="153"/>
      <c r="K458" s="154"/>
      <c r="L458" s="153"/>
      <c r="M458" s="153"/>
    </row>
    <row r="459" spans="4:13" s="142" customFormat="1">
      <c r="D459" s="142" t="str">
        <f t="shared" si="117"/>
        <v>\\\</v>
      </c>
      <c r="E459" s="153"/>
      <c r="F459" s="153"/>
      <c r="G459" s="153"/>
      <c r="H459" s="153"/>
      <c r="I459" s="153"/>
      <c r="J459" s="153"/>
      <c r="K459" s="154"/>
      <c r="L459" s="153"/>
      <c r="M459" s="153"/>
    </row>
    <row r="460" spans="4:13" s="142" customFormat="1">
      <c r="D460" s="142" t="str">
        <f t="shared" si="117"/>
        <v>\\\</v>
      </c>
      <c r="E460" s="153"/>
      <c r="F460" s="153"/>
      <c r="G460" s="153"/>
      <c r="H460" s="153"/>
      <c r="I460" s="153"/>
      <c r="J460" s="153"/>
      <c r="K460" s="154"/>
      <c r="L460" s="153"/>
      <c r="M460" s="153"/>
    </row>
    <row r="461" spans="4:13" s="142" customFormat="1">
      <c r="D461" s="142" t="str">
        <f t="shared" si="117"/>
        <v>\\\</v>
      </c>
      <c r="E461" s="153"/>
      <c r="F461" s="153"/>
      <c r="G461" s="153"/>
      <c r="H461" s="153"/>
      <c r="I461" s="153"/>
      <c r="J461" s="153"/>
      <c r="K461" s="154"/>
      <c r="L461" s="153"/>
      <c r="M461" s="153"/>
    </row>
    <row r="462" spans="4:13" s="142" customFormat="1">
      <c r="D462" s="142" t="str">
        <f t="shared" si="117"/>
        <v>\\\</v>
      </c>
      <c r="E462" s="153"/>
      <c r="F462" s="153"/>
      <c r="G462" s="153"/>
      <c r="H462" s="153"/>
      <c r="I462" s="153"/>
      <c r="J462" s="153"/>
      <c r="K462" s="154"/>
      <c r="L462" s="153"/>
      <c r="M462" s="153"/>
    </row>
    <row r="463" spans="4:13" s="142" customFormat="1">
      <c r="D463" s="142" t="str">
        <f t="shared" si="117"/>
        <v>\\\</v>
      </c>
      <c r="E463" s="153"/>
      <c r="F463" s="153"/>
      <c r="G463" s="153"/>
      <c r="H463" s="153"/>
      <c r="I463" s="153"/>
      <c r="J463" s="153"/>
      <c r="K463" s="154"/>
      <c r="L463" s="153"/>
      <c r="M463" s="153"/>
    </row>
    <row r="464" spans="4:13" s="142" customFormat="1">
      <c r="D464" s="142" t="str">
        <f t="shared" si="117"/>
        <v>\\\</v>
      </c>
      <c r="E464" s="153"/>
      <c r="F464" s="153"/>
      <c r="G464" s="153"/>
      <c r="H464" s="153"/>
      <c r="I464" s="153"/>
      <c r="J464" s="153"/>
      <c r="K464" s="154"/>
      <c r="L464" s="153"/>
      <c r="M464" s="153"/>
    </row>
    <row r="465" spans="4:13" s="142" customFormat="1">
      <c r="D465" s="142" t="str">
        <f t="shared" si="117"/>
        <v>\\\</v>
      </c>
      <c r="E465" s="153"/>
      <c r="F465" s="153"/>
      <c r="G465" s="153"/>
      <c r="H465" s="153"/>
      <c r="I465" s="153"/>
      <c r="J465" s="153"/>
      <c r="K465" s="154"/>
      <c r="L465" s="153"/>
      <c r="M465" s="153"/>
    </row>
    <row r="466" spans="4:13" s="142" customFormat="1">
      <c r="D466" s="142" t="str">
        <f t="shared" si="117"/>
        <v>\\\</v>
      </c>
      <c r="E466" s="153"/>
      <c r="F466" s="153"/>
      <c r="G466" s="153"/>
      <c r="H466" s="153"/>
      <c r="I466" s="153"/>
      <c r="J466" s="153"/>
      <c r="K466" s="154"/>
      <c r="L466" s="153"/>
      <c r="M466" s="153"/>
    </row>
    <row r="467" spans="4:13" s="142" customFormat="1">
      <c r="D467" s="142" t="str">
        <f t="shared" si="117"/>
        <v>\\\</v>
      </c>
      <c r="E467" s="153"/>
      <c r="F467" s="153"/>
      <c r="G467" s="153"/>
      <c r="H467" s="153"/>
      <c r="I467" s="153"/>
      <c r="J467" s="153"/>
      <c r="K467" s="154"/>
      <c r="L467" s="153"/>
      <c r="M467" s="153"/>
    </row>
    <row r="468" spans="4:13" s="142" customFormat="1">
      <c r="D468" s="142" t="str">
        <f t="shared" si="117"/>
        <v>\\\</v>
      </c>
      <c r="E468" s="153"/>
      <c r="F468" s="153"/>
      <c r="G468" s="153"/>
      <c r="H468" s="153"/>
      <c r="I468" s="153"/>
      <c r="J468" s="153"/>
      <c r="K468" s="154"/>
      <c r="L468" s="153"/>
      <c r="M468" s="153"/>
    </row>
    <row r="469" spans="4:13" s="142" customFormat="1">
      <c r="D469" s="142" t="str">
        <f t="shared" si="117"/>
        <v>\\\</v>
      </c>
      <c r="E469" s="153"/>
      <c r="F469" s="153"/>
      <c r="G469" s="153"/>
      <c r="H469" s="153"/>
      <c r="I469" s="153"/>
      <c r="J469" s="153"/>
      <c r="K469" s="154"/>
      <c r="L469" s="153"/>
      <c r="M469" s="153"/>
    </row>
    <row r="470" spans="4:13" s="142" customFormat="1">
      <c r="D470" s="142" t="str">
        <f t="shared" si="117"/>
        <v>\\\</v>
      </c>
      <c r="E470" s="153"/>
      <c r="F470" s="153"/>
      <c r="G470" s="153"/>
      <c r="H470" s="153"/>
      <c r="I470" s="153"/>
      <c r="J470" s="153"/>
      <c r="K470" s="154"/>
      <c r="L470" s="153"/>
      <c r="M470" s="153"/>
    </row>
    <row r="471" spans="4:13" s="142" customFormat="1">
      <c r="D471" s="142" t="str">
        <f t="shared" si="117"/>
        <v>\\\</v>
      </c>
      <c r="E471" s="153"/>
      <c r="F471" s="153"/>
      <c r="G471" s="153"/>
      <c r="H471" s="153"/>
      <c r="I471" s="153"/>
      <c r="J471" s="153"/>
      <c r="K471" s="154"/>
      <c r="L471" s="153"/>
      <c r="M471" s="153"/>
    </row>
    <row r="472" spans="4:13" s="142" customFormat="1">
      <c r="D472" s="142" t="str">
        <f t="shared" si="117"/>
        <v>\\\</v>
      </c>
      <c r="E472" s="153"/>
      <c r="F472" s="153"/>
      <c r="G472" s="153"/>
      <c r="H472" s="153"/>
      <c r="I472" s="153"/>
      <c r="J472" s="153"/>
      <c r="K472" s="154"/>
      <c r="L472" s="153"/>
      <c r="M472" s="153"/>
    </row>
    <row r="473" spans="4:13" s="142" customFormat="1">
      <c r="D473" s="142" t="str">
        <f t="shared" si="117"/>
        <v>\\\</v>
      </c>
      <c r="E473" s="153"/>
      <c r="F473" s="153"/>
      <c r="G473" s="153"/>
      <c r="H473" s="153"/>
      <c r="I473" s="153"/>
      <c r="J473" s="153"/>
      <c r="K473" s="154"/>
      <c r="L473" s="153"/>
      <c r="M473" s="153"/>
    </row>
    <row r="474" spans="4:13" s="142" customFormat="1">
      <c r="D474" s="142" t="str">
        <f t="shared" si="117"/>
        <v>\\\</v>
      </c>
      <c r="E474" s="153"/>
      <c r="F474" s="153"/>
      <c r="G474" s="153"/>
      <c r="H474" s="153"/>
      <c r="I474" s="153"/>
      <c r="J474" s="153"/>
      <c r="K474" s="154"/>
      <c r="L474" s="153"/>
      <c r="M474" s="153"/>
    </row>
    <row r="475" spans="4:13" s="142" customFormat="1">
      <c r="D475" s="142" t="str">
        <f t="shared" si="117"/>
        <v>\\\</v>
      </c>
      <c r="E475" s="153"/>
      <c r="F475" s="153"/>
      <c r="G475" s="153"/>
      <c r="H475" s="153"/>
      <c r="I475" s="153"/>
      <c r="J475" s="153"/>
      <c r="K475" s="154"/>
      <c r="L475" s="153"/>
      <c r="M475" s="153"/>
    </row>
    <row r="476" spans="4:13" s="142" customFormat="1">
      <c r="D476" s="142" t="str">
        <f t="shared" si="117"/>
        <v>\\\</v>
      </c>
      <c r="E476" s="153"/>
      <c r="F476" s="153"/>
      <c r="G476" s="153"/>
      <c r="H476" s="153"/>
      <c r="I476" s="153"/>
      <c r="J476" s="153"/>
      <c r="K476" s="154"/>
      <c r="L476" s="153"/>
      <c r="M476" s="153"/>
    </row>
    <row r="477" spans="4:13" s="142" customFormat="1">
      <c r="D477" s="142" t="str">
        <f t="shared" si="117"/>
        <v>\\\</v>
      </c>
      <c r="E477" s="153"/>
      <c r="F477" s="153"/>
      <c r="G477" s="153"/>
      <c r="H477" s="153"/>
      <c r="I477" s="153"/>
      <c r="J477" s="153"/>
      <c r="K477" s="154"/>
      <c r="L477" s="153"/>
      <c r="M477" s="153"/>
    </row>
    <row r="478" spans="4:13" s="142" customFormat="1">
      <c r="D478" s="142" t="str">
        <f t="shared" si="117"/>
        <v>\\\</v>
      </c>
      <c r="E478" s="153"/>
      <c r="F478" s="153"/>
      <c r="G478" s="153"/>
      <c r="H478" s="153"/>
      <c r="I478" s="153"/>
      <c r="J478" s="153"/>
      <c r="K478" s="154"/>
      <c r="L478" s="153"/>
      <c r="M478" s="153"/>
    </row>
    <row r="479" spans="4:13" s="142" customFormat="1">
      <c r="D479" s="142" t="str">
        <f t="shared" si="117"/>
        <v>\\\</v>
      </c>
      <c r="E479" s="153"/>
      <c r="F479" s="153"/>
      <c r="G479" s="153"/>
      <c r="H479" s="153"/>
      <c r="I479" s="153"/>
      <c r="J479" s="153"/>
      <c r="K479" s="154"/>
      <c r="L479" s="153"/>
      <c r="M479" s="153"/>
    </row>
    <row r="480" spans="4:13" s="142" customFormat="1">
      <c r="D480" s="142" t="str">
        <f t="shared" si="117"/>
        <v>\\\</v>
      </c>
      <c r="E480" s="153"/>
      <c r="F480" s="153"/>
      <c r="G480" s="153"/>
      <c r="H480" s="153"/>
      <c r="I480" s="153"/>
      <c r="J480" s="153"/>
      <c r="K480" s="154"/>
      <c r="L480" s="153"/>
      <c r="M480" s="153"/>
    </row>
    <row r="481" spans="4:13" s="142" customFormat="1">
      <c r="D481" s="142" t="str">
        <f t="shared" si="117"/>
        <v>\\\</v>
      </c>
      <c r="E481" s="153"/>
      <c r="F481" s="153"/>
      <c r="G481" s="153"/>
      <c r="H481" s="153"/>
      <c r="I481" s="153"/>
      <c r="J481" s="153"/>
      <c r="K481" s="154"/>
      <c r="L481" s="153"/>
      <c r="M481" s="153"/>
    </row>
    <row r="482" spans="4:13" s="142" customFormat="1">
      <c r="D482" s="142" t="str">
        <f t="shared" si="117"/>
        <v>\\\</v>
      </c>
      <c r="E482" s="153"/>
      <c r="F482" s="153"/>
      <c r="G482" s="153"/>
      <c r="H482" s="153"/>
      <c r="I482" s="153"/>
      <c r="J482" s="153"/>
      <c r="K482" s="154"/>
      <c r="L482" s="153"/>
      <c r="M482" s="153"/>
    </row>
    <row r="483" spans="4:13" s="142" customFormat="1">
      <c r="D483" s="142" t="str">
        <f t="shared" si="117"/>
        <v>\\\</v>
      </c>
      <c r="E483" s="153"/>
      <c r="F483" s="153"/>
      <c r="G483" s="153"/>
      <c r="H483" s="153"/>
      <c r="I483" s="153"/>
      <c r="J483" s="153"/>
      <c r="K483" s="154"/>
      <c r="L483" s="153"/>
      <c r="M483" s="153"/>
    </row>
    <row r="484" spans="4:13" s="142" customFormat="1">
      <c r="D484" s="142" t="str">
        <f t="shared" si="117"/>
        <v>\\\</v>
      </c>
      <c r="E484" s="153"/>
      <c r="F484" s="153"/>
      <c r="G484" s="153"/>
      <c r="H484" s="153"/>
      <c r="I484" s="153"/>
      <c r="J484" s="153"/>
      <c r="K484" s="154"/>
      <c r="L484" s="153"/>
      <c r="M484" s="153"/>
    </row>
    <row r="485" spans="4:13" s="142" customFormat="1">
      <c r="D485" s="142" t="str">
        <f t="shared" si="117"/>
        <v>\\\</v>
      </c>
      <c r="E485" s="153"/>
      <c r="F485" s="153"/>
      <c r="G485" s="153"/>
      <c r="H485" s="153"/>
      <c r="I485" s="153"/>
      <c r="J485" s="153"/>
      <c r="K485" s="154"/>
      <c r="L485" s="153"/>
      <c r="M485" s="153"/>
    </row>
    <row r="486" spans="4:13" s="142" customFormat="1">
      <c r="D486" s="142" t="str">
        <f t="shared" si="117"/>
        <v>\\\</v>
      </c>
      <c r="E486" s="153"/>
      <c r="F486" s="153"/>
      <c r="G486" s="153"/>
      <c r="H486" s="153"/>
      <c r="I486" s="153"/>
      <c r="J486" s="153"/>
      <c r="K486" s="154"/>
      <c r="L486" s="153"/>
      <c r="M486" s="153"/>
    </row>
    <row r="487" spans="4:13" s="142" customFormat="1">
      <c r="D487" s="142" t="str">
        <f t="shared" si="117"/>
        <v>\\\</v>
      </c>
      <c r="E487" s="153"/>
      <c r="F487" s="153"/>
      <c r="G487" s="153"/>
      <c r="H487" s="153"/>
      <c r="I487" s="153"/>
      <c r="J487" s="153"/>
      <c r="K487" s="154"/>
      <c r="L487" s="153"/>
      <c r="M487" s="153"/>
    </row>
    <row r="488" spans="4:13" s="142" customFormat="1">
      <c r="D488" s="142" t="str">
        <f t="shared" si="117"/>
        <v>\\\</v>
      </c>
      <c r="E488" s="153"/>
      <c r="F488" s="153"/>
      <c r="G488" s="153"/>
      <c r="H488" s="153"/>
      <c r="I488" s="153"/>
      <c r="J488" s="153"/>
      <c r="K488" s="154"/>
      <c r="L488" s="153"/>
      <c r="M488" s="153"/>
    </row>
    <row r="489" spans="4:13" s="142" customFormat="1">
      <c r="D489" s="142" t="str">
        <f t="shared" si="117"/>
        <v>\\\</v>
      </c>
      <c r="E489" s="153"/>
      <c r="F489" s="153"/>
      <c r="G489" s="153"/>
      <c r="H489" s="153"/>
      <c r="I489" s="153"/>
      <c r="J489" s="153"/>
      <c r="K489" s="154"/>
      <c r="L489" s="153"/>
      <c r="M489" s="153"/>
    </row>
    <row r="490" spans="4:13" s="142" customFormat="1">
      <c r="D490" s="142" t="str">
        <f t="shared" si="117"/>
        <v>\\\</v>
      </c>
      <c r="E490" s="153"/>
      <c r="F490" s="153"/>
      <c r="G490" s="153"/>
      <c r="H490" s="153"/>
      <c r="I490" s="153"/>
      <c r="J490" s="153"/>
      <c r="K490" s="154"/>
      <c r="L490" s="153"/>
      <c r="M490" s="153"/>
    </row>
    <row r="491" spans="4:13" s="142" customFormat="1">
      <c r="D491" s="142" t="str">
        <f t="shared" si="117"/>
        <v>\\\</v>
      </c>
      <c r="E491" s="153"/>
      <c r="F491" s="153"/>
      <c r="G491" s="153"/>
      <c r="H491" s="153"/>
      <c r="I491" s="153"/>
      <c r="J491" s="153"/>
      <c r="K491" s="154"/>
      <c r="L491" s="153"/>
      <c r="M491" s="153"/>
    </row>
    <row r="492" spans="4:13" s="142" customFormat="1">
      <c r="D492" s="142" t="str">
        <f t="shared" si="117"/>
        <v>\\\</v>
      </c>
      <c r="E492" s="153"/>
      <c r="F492" s="153"/>
      <c r="G492" s="153"/>
      <c r="H492" s="153"/>
      <c r="I492" s="153"/>
      <c r="J492" s="153"/>
      <c r="K492" s="154"/>
      <c r="L492" s="153"/>
      <c r="M492" s="153"/>
    </row>
    <row r="493" spans="4:13" s="142" customFormat="1">
      <c r="D493" s="142" t="str">
        <f t="shared" si="117"/>
        <v>\\\</v>
      </c>
      <c r="E493" s="153"/>
      <c r="F493" s="153"/>
      <c r="G493" s="153"/>
      <c r="H493" s="153"/>
      <c r="I493" s="153"/>
      <c r="J493" s="153"/>
      <c r="K493" s="154"/>
      <c r="L493" s="153"/>
      <c r="M493" s="153"/>
    </row>
    <row r="494" spans="4:13" s="142" customFormat="1">
      <c r="D494" s="142" t="str">
        <f t="shared" si="117"/>
        <v>\\\</v>
      </c>
      <c r="E494" s="153"/>
      <c r="F494" s="153"/>
      <c r="G494" s="153"/>
      <c r="H494" s="153"/>
      <c r="I494" s="153"/>
      <c r="J494" s="153"/>
      <c r="K494" s="154"/>
      <c r="L494" s="153"/>
      <c r="M494" s="153"/>
    </row>
    <row r="495" spans="4:13" s="142" customFormat="1">
      <c r="D495" s="142" t="str">
        <f t="shared" si="117"/>
        <v>\\\</v>
      </c>
      <c r="E495" s="153"/>
      <c r="F495" s="153"/>
      <c r="G495" s="153"/>
      <c r="H495" s="153"/>
      <c r="I495" s="153"/>
      <c r="J495" s="153"/>
      <c r="K495" s="154"/>
      <c r="L495" s="153"/>
      <c r="M495" s="153"/>
    </row>
    <row r="496" spans="4:13" s="142" customFormat="1">
      <c r="D496" s="142" t="str">
        <f t="shared" si="117"/>
        <v>\\\</v>
      </c>
      <c r="E496" s="153"/>
      <c r="F496" s="153"/>
      <c r="G496" s="153"/>
      <c r="H496" s="153"/>
      <c r="I496" s="153"/>
      <c r="J496" s="153"/>
      <c r="K496" s="154"/>
      <c r="L496" s="153"/>
      <c r="M496" s="153"/>
    </row>
    <row r="497" spans="4:13" s="142" customFormat="1">
      <c r="D497" s="142" t="str">
        <f t="shared" si="117"/>
        <v>\\\</v>
      </c>
      <c r="E497" s="153"/>
      <c r="F497" s="153"/>
      <c r="G497" s="153"/>
      <c r="H497" s="153"/>
      <c r="I497" s="153"/>
      <c r="J497" s="153"/>
      <c r="K497" s="154"/>
      <c r="L497" s="153"/>
      <c r="M497" s="153"/>
    </row>
    <row r="498" spans="4:13" s="142" customFormat="1">
      <c r="D498" s="142" t="str">
        <f t="shared" si="117"/>
        <v>\\\</v>
      </c>
      <c r="E498" s="153"/>
      <c r="F498" s="153"/>
      <c r="G498" s="153"/>
      <c r="H498" s="153"/>
      <c r="I498" s="153"/>
      <c r="J498" s="153"/>
      <c r="K498" s="154"/>
      <c r="L498" s="153"/>
      <c r="M498" s="153"/>
    </row>
    <row r="499" spans="4:13" s="142" customFormat="1">
      <c r="D499" s="142" t="str">
        <f t="shared" si="117"/>
        <v>\\\</v>
      </c>
      <c r="E499" s="153"/>
      <c r="F499" s="153"/>
      <c r="G499" s="153"/>
      <c r="H499" s="153"/>
      <c r="I499" s="153"/>
      <c r="J499" s="153"/>
      <c r="K499" s="154"/>
      <c r="L499" s="153"/>
      <c r="M499" s="153"/>
    </row>
    <row r="500" spans="4:13" s="142" customFormat="1">
      <c r="D500" s="142" t="str">
        <f t="shared" si="117"/>
        <v>\\\</v>
      </c>
      <c r="E500" s="153"/>
      <c r="F500" s="153"/>
      <c r="G500" s="153"/>
      <c r="H500" s="153"/>
      <c r="I500" s="153"/>
      <c r="J500" s="153"/>
      <c r="K500" s="154"/>
      <c r="L500" s="153"/>
      <c r="M500" s="153"/>
    </row>
    <row r="501" spans="4:13" s="142" customFormat="1">
      <c r="D501" s="142" t="str">
        <f t="shared" si="117"/>
        <v>\\\</v>
      </c>
      <c r="E501" s="153"/>
      <c r="F501" s="153"/>
      <c r="G501" s="153"/>
      <c r="H501" s="153"/>
      <c r="I501" s="153"/>
      <c r="J501" s="153"/>
      <c r="K501" s="154"/>
      <c r="L501" s="153"/>
      <c r="M501" s="153"/>
    </row>
    <row r="502" spans="4:13" s="142" customFormat="1">
      <c r="D502" s="142" t="str">
        <f t="shared" si="117"/>
        <v>\\\</v>
      </c>
      <c r="E502" s="153"/>
      <c r="F502" s="153"/>
      <c r="G502" s="153"/>
      <c r="H502" s="153"/>
      <c r="I502" s="153"/>
      <c r="J502" s="153"/>
      <c r="K502" s="154"/>
      <c r="L502" s="153"/>
      <c r="M502" s="153"/>
    </row>
    <row r="503" spans="4:13" s="142" customFormat="1">
      <c r="D503" s="142" t="str">
        <f t="shared" si="117"/>
        <v>\\\</v>
      </c>
      <c r="E503" s="153"/>
      <c r="F503" s="153"/>
      <c r="G503" s="153"/>
      <c r="H503" s="153"/>
      <c r="I503" s="153"/>
      <c r="J503" s="153"/>
      <c r="K503" s="154"/>
      <c r="L503" s="153"/>
      <c r="M503" s="153"/>
    </row>
    <row r="504" spans="4:13" s="142" customFormat="1">
      <c r="D504" s="142" t="str">
        <f t="shared" si="117"/>
        <v>\\\</v>
      </c>
      <c r="E504" s="153"/>
      <c r="F504" s="153"/>
      <c r="G504" s="153"/>
      <c r="H504" s="153"/>
      <c r="I504" s="153"/>
      <c r="J504" s="153"/>
      <c r="K504" s="154"/>
      <c r="L504" s="153"/>
      <c r="M504" s="153"/>
    </row>
    <row r="505" spans="4:13" s="142" customFormat="1">
      <c r="D505" s="142" t="str">
        <f t="shared" si="117"/>
        <v>\\\</v>
      </c>
      <c r="E505" s="153"/>
      <c r="F505" s="153"/>
      <c r="G505" s="153"/>
      <c r="H505" s="153"/>
      <c r="I505" s="153"/>
      <c r="J505" s="153"/>
      <c r="K505" s="154"/>
      <c r="L505" s="153"/>
      <c r="M505" s="153"/>
    </row>
    <row r="506" spans="4:13" s="142" customFormat="1">
      <c r="D506" s="142" t="str">
        <f t="shared" si="117"/>
        <v>\\\</v>
      </c>
      <c r="E506" s="153"/>
      <c r="F506" s="153"/>
      <c r="G506" s="153"/>
      <c r="H506" s="153"/>
      <c r="I506" s="153"/>
      <c r="J506" s="153"/>
      <c r="K506" s="154"/>
      <c r="L506" s="153"/>
      <c r="M506" s="153"/>
    </row>
    <row r="507" spans="4:13" s="142" customFormat="1">
      <c r="D507" s="142" t="str">
        <f t="shared" si="117"/>
        <v>\\\</v>
      </c>
      <c r="E507" s="153"/>
      <c r="F507" s="153"/>
      <c r="G507" s="153"/>
      <c r="H507" s="153"/>
      <c r="I507" s="153"/>
      <c r="J507" s="153"/>
      <c r="K507" s="154"/>
      <c r="L507" s="153"/>
      <c r="M507" s="153"/>
    </row>
    <row r="508" spans="4:13" s="142" customFormat="1">
      <c r="D508" s="142" t="str">
        <f t="shared" si="117"/>
        <v>\\\</v>
      </c>
      <c r="E508" s="153"/>
      <c r="F508" s="153"/>
      <c r="G508" s="153"/>
      <c r="H508" s="153"/>
      <c r="I508" s="153"/>
      <c r="J508" s="153"/>
      <c r="K508" s="154"/>
      <c r="L508" s="153"/>
      <c r="M508" s="153"/>
    </row>
    <row r="509" spans="4:13" s="142" customFormat="1">
      <c r="D509" s="142" t="str">
        <f t="shared" si="117"/>
        <v>\\\</v>
      </c>
      <c r="E509" s="153"/>
      <c r="F509" s="153"/>
      <c r="G509" s="153"/>
      <c r="H509" s="153"/>
      <c r="I509" s="153"/>
      <c r="J509" s="153"/>
      <c r="K509" s="154"/>
      <c r="L509" s="153"/>
      <c r="M509" s="153"/>
    </row>
    <row r="510" spans="4:13" s="142" customFormat="1">
      <c r="D510" s="142" t="str">
        <f t="shared" si="117"/>
        <v>\\\</v>
      </c>
      <c r="E510" s="153"/>
      <c r="F510" s="153"/>
      <c r="G510" s="153"/>
      <c r="H510" s="153"/>
      <c r="I510" s="153"/>
      <c r="J510" s="153"/>
      <c r="K510" s="154"/>
      <c r="L510" s="153"/>
      <c r="M510" s="153"/>
    </row>
    <row r="511" spans="4:13" s="142" customFormat="1">
      <c r="D511" s="142" t="str">
        <f t="shared" si="117"/>
        <v>\\\</v>
      </c>
      <c r="E511" s="153"/>
      <c r="F511" s="153"/>
      <c r="G511" s="153"/>
      <c r="H511" s="153"/>
      <c r="I511" s="153"/>
      <c r="J511" s="153"/>
      <c r="K511" s="154"/>
      <c r="L511" s="153"/>
      <c r="M511" s="153"/>
    </row>
    <row r="512" spans="4:13" s="142" customFormat="1">
      <c r="D512" s="142" t="str">
        <f t="shared" si="117"/>
        <v>\\\</v>
      </c>
      <c r="E512" s="153"/>
      <c r="F512" s="153"/>
      <c r="G512" s="153"/>
      <c r="H512" s="153"/>
      <c r="I512" s="153"/>
      <c r="J512" s="153"/>
      <c r="K512" s="154"/>
      <c r="L512" s="153"/>
      <c r="M512" s="153"/>
    </row>
    <row r="513" spans="4:13" s="142" customFormat="1">
      <c r="D513" s="142" t="str">
        <f t="shared" si="117"/>
        <v>\\\</v>
      </c>
      <c r="E513" s="153"/>
      <c r="F513" s="153"/>
      <c r="G513" s="153"/>
      <c r="H513" s="153"/>
      <c r="I513" s="153"/>
      <c r="J513" s="153"/>
      <c r="K513" s="154"/>
      <c r="L513" s="153"/>
      <c r="M513" s="153"/>
    </row>
    <row r="514" spans="4:13" s="142" customFormat="1">
      <c r="D514" s="142" t="str">
        <f t="shared" si="117"/>
        <v>\\\</v>
      </c>
      <c r="E514" s="153"/>
      <c r="F514" s="153"/>
      <c r="G514" s="153"/>
      <c r="H514" s="153"/>
      <c r="I514" s="153"/>
      <c r="J514" s="153"/>
      <c r="K514" s="154"/>
      <c r="L514" s="153"/>
      <c r="M514" s="153"/>
    </row>
    <row r="515" spans="4:13" s="142" customFormat="1">
      <c r="D515" s="142" t="str">
        <f t="shared" si="117"/>
        <v>\\\</v>
      </c>
      <c r="E515" s="153"/>
      <c r="F515" s="153"/>
      <c r="G515" s="153"/>
      <c r="H515" s="153"/>
      <c r="I515" s="153"/>
      <c r="J515" s="153"/>
      <c r="K515" s="154"/>
      <c r="L515" s="153"/>
      <c r="M515" s="153"/>
    </row>
    <row r="516" spans="4:13" s="142" customFormat="1">
      <c r="D516" s="142" t="str">
        <f t="shared" si="117"/>
        <v>\\\</v>
      </c>
      <c r="E516" s="153"/>
      <c r="F516" s="153"/>
      <c r="G516" s="153"/>
      <c r="H516" s="153"/>
      <c r="I516" s="153"/>
      <c r="J516" s="153"/>
      <c r="K516" s="154"/>
      <c r="L516" s="153"/>
      <c r="M516" s="153"/>
    </row>
    <row r="517" spans="4:13" s="142" customFormat="1">
      <c r="D517" s="142" t="str">
        <f t="shared" si="117"/>
        <v>\\\</v>
      </c>
      <c r="E517" s="153"/>
      <c r="F517" s="153"/>
      <c r="G517" s="153"/>
      <c r="H517" s="153"/>
      <c r="I517" s="153"/>
      <c r="J517" s="153"/>
      <c r="K517" s="154"/>
      <c r="L517" s="153"/>
      <c r="M517" s="153"/>
    </row>
    <row r="518" spans="4:13" s="142" customFormat="1">
      <c r="D518" s="142" t="str">
        <f t="shared" ref="D518:D581" si="118">E518&amp;"\"&amp;F518&amp;"\"&amp;L518&amp;"\"&amp;M518</f>
        <v>\\\</v>
      </c>
      <c r="E518" s="153"/>
      <c r="F518" s="153"/>
      <c r="G518" s="153"/>
      <c r="H518" s="153"/>
      <c r="I518" s="153"/>
      <c r="J518" s="153"/>
      <c r="K518" s="154"/>
      <c r="L518" s="153"/>
      <c r="M518" s="153"/>
    </row>
    <row r="519" spans="4:13" s="142" customFormat="1">
      <c r="D519" s="142" t="str">
        <f t="shared" si="118"/>
        <v>\\\</v>
      </c>
      <c r="E519" s="153"/>
      <c r="F519" s="153"/>
      <c r="G519" s="153"/>
      <c r="H519" s="153"/>
      <c r="I519" s="153"/>
      <c r="J519" s="153"/>
      <c r="K519" s="154"/>
      <c r="L519" s="153"/>
      <c r="M519" s="153"/>
    </row>
    <row r="520" spans="4:13" s="142" customFormat="1">
      <c r="D520" s="142" t="str">
        <f t="shared" si="118"/>
        <v>\\\</v>
      </c>
      <c r="E520" s="153"/>
      <c r="F520" s="153"/>
      <c r="G520" s="153"/>
      <c r="H520" s="153"/>
      <c r="I520" s="153"/>
      <c r="J520" s="153"/>
      <c r="K520" s="154"/>
      <c r="L520" s="153"/>
      <c r="M520" s="153"/>
    </row>
    <row r="521" spans="4:13" s="142" customFormat="1">
      <c r="D521" s="142" t="str">
        <f t="shared" si="118"/>
        <v>\\\</v>
      </c>
      <c r="E521" s="153"/>
      <c r="F521" s="153"/>
      <c r="G521" s="153"/>
      <c r="H521" s="153"/>
      <c r="I521" s="153"/>
      <c r="J521" s="153"/>
      <c r="K521" s="154"/>
      <c r="L521" s="153"/>
      <c r="M521" s="153"/>
    </row>
    <row r="522" spans="4:13" s="142" customFormat="1">
      <c r="D522" s="142" t="str">
        <f t="shared" si="118"/>
        <v>\\\</v>
      </c>
      <c r="E522" s="153"/>
      <c r="F522" s="153"/>
      <c r="G522" s="153"/>
      <c r="H522" s="153"/>
      <c r="I522" s="153"/>
      <c r="J522" s="153"/>
      <c r="K522" s="154"/>
      <c r="L522" s="153"/>
      <c r="M522" s="153"/>
    </row>
    <row r="523" spans="4:13" s="142" customFormat="1">
      <c r="D523" s="142" t="str">
        <f t="shared" si="118"/>
        <v>\\\</v>
      </c>
      <c r="E523" s="153"/>
      <c r="F523" s="153"/>
      <c r="G523" s="153"/>
      <c r="H523" s="153"/>
      <c r="I523" s="153"/>
      <c r="J523" s="153"/>
      <c r="K523" s="154"/>
      <c r="L523" s="153"/>
      <c r="M523" s="153"/>
    </row>
    <row r="524" spans="4:13" s="142" customFormat="1">
      <c r="D524" s="142" t="str">
        <f t="shared" si="118"/>
        <v>\\\</v>
      </c>
      <c r="E524" s="153"/>
      <c r="F524" s="153"/>
      <c r="G524" s="153"/>
      <c r="H524" s="153"/>
      <c r="I524" s="153"/>
      <c r="J524" s="153"/>
      <c r="K524" s="154"/>
      <c r="L524" s="153"/>
      <c r="M524" s="153"/>
    </row>
    <row r="525" spans="4:13" s="142" customFormat="1">
      <c r="D525" s="142" t="str">
        <f t="shared" si="118"/>
        <v>\\\</v>
      </c>
      <c r="E525" s="153"/>
      <c r="F525" s="153"/>
      <c r="G525" s="153"/>
      <c r="H525" s="153"/>
      <c r="I525" s="153"/>
      <c r="J525" s="153"/>
      <c r="K525" s="154"/>
      <c r="L525" s="153"/>
      <c r="M525" s="153"/>
    </row>
    <row r="526" spans="4:13" s="142" customFormat="1">
      <c r="D526" s="142" t="str">
        <f t="shared" si="118"/>
        <v>\\\</v>
      </c>
      <c r="E526" s="153"/>
      <c r="F526" s="153"/>
      <c r="G526" s="153"/>
      <c r="H526" s="153"/>
      <c r="I526" s="153"/>
      <c r="J526" s="153"/>
      <c r="K526" s="154"/>
      <c r="L526" s="153"/>
      <c r="M526" s="153"/>
    </row>
    <row r="527" spans="4:13" s="142" customFormat="1">
      <c r="D527" s="142" t="str">
        <f t="shared" si="118"/>
        <v>\\\</v>
      </c>
      <c r="E527" s="153"/>
      <c r="F527" s="153"/>
      <c r="G527" s="153"/>
      <c r="H527" s="153"/>
      <c r="I527" s="153"/>
      <c r="J527" s="153"/>
      <c r="K527" s="154"/>
      <c r="L527" s="153"/>
      <c r="M527" s="153"/>
    </row>
    <row r="528" spans="4:13" s="142" customFormat="1">
      <c r="D528" s="142" t="str">
        <f t="shared" si="118"/>
        <v>\\\</v>
      </c>
      <c r="E528" s="153"/>
      <c r="F528" s="153"/>
      <c r="G528" s="153"/>
      <c r="H528" s="153"/>
      <c r="I528" s="153"/>
      <c r="J528" s="153"/>
      <c r="K528" s="154"/>
      <c r="L528" s="153"/>
      <c r="M528" s="153"/>
    </row>
    <row r="529" spans="4:13" s="142" customFormat="1">
      <c r="D529" s="142" t="str">
        <f t="shared" si="118"/>
        <v>\\\</v>
      </c>
      <c r="E529" s="153"/>
      <c r="F529" s="153"/>
      <c r="G529" s="153"/>
      <c r="H529" s="153"/>
      <c r="I529" s="153"/>
      <c r="J529" s="153"/>
      <c r="K529" s="154"/>
      <c r="L529" s="153"/>
      <c r="M529" s="153"/>
    </row>
    <row r="530" spans="4:13" s="142" customFormat="1">
      <c r="D530" s="142" t="str">
        <f t="shared" si="118"/>
        <v>\\\</v>
      </c>
      <c r="E530" s="153"/>
      <c r="F530" s="153"/>
      <c r="G530" s="153"/>
      <c r="H530" s="153"/>
      <c r="I530" s="153"/>
      <c r="J530" s="153"/>
      <c r="K530" s="154"/>
      <c r="L530" s="153"/>
      <c r="M530" s="153"/>
    </row>
    <row r="531" spans="4:13" s="142" customFormat="1">
      <c r="D531" s="142" t="str">
        <f t="shared" si="118"/>
        <v>\\\</v>
      </c>
      <c r="E531" s="153"/>
      <c r="F531" s="153"/>
      <c r="G531" s="153"/>
      <c r="H531" s="153"/>
      <c r="I531" s="153"/>
      <c r="J531" s="153"/>
      <c r="K531" s="154"/>
      <c r="L531" s="153"/>
      <c r="M531" s="153"/>
    </row>
    <row r="532" spans="4:13" s="142" customFormat="1">
      <c r="D532" s="142" t="str">
        <f t="shared" si="118"/>
        <v>\\\</v>
      </c>
      <c r="E532" s="153"/>
      <c r="F532" s="153"/>
      <c r="G532" s="153"/>
      <c r="H532" s="153"/>
      <c r="I532" s="153"/>
      <c r="J532" s="153"/>
      <c r="K532" s="154"/>
      <c r="L532" s="153"/>
      <c r="M532" s="153"/>
    </row>
    <row r="533" spans="4:13" s="142" customFormat="1">
      <c r="D533" s="142" t="str">
        <f t="shared" si="118"/>
        <v>\\\</v>
      </c>
      <c r="E533" s="153"/>
      <c r="F533" s="153"/>
      <c r="G533" s="153"/>
      <c r="H533" s="153"/>
      <c r="I533" s="153"/>
      <c r="J533" s="153"/>
      <c r="K533" s="154"/>
      <c r="L533" s="153"/>
      <c r="M533" s="153"/>
    </row>
    <row r="534" spans="4:13" s="142" customFormat="1">
      <c r="D534" s="142" t="str">
        <f t="shared" si="118"/>
        <v>\\\</v>
      </c>
      <c r="E534" s="153"/>
      <c r="F534" s="153"/>
      <c r="G534" s="153"/>
      <c r="H534" s="153"/>
      <c r="I534" s="153"/>
      <c r="J534" s="153"/>
      <c r="K534" s="154"/>
      <c r="L534" s="153"/>
      <c r="M534" s="153"/>
    </row>
    <row r="535" spans="4:13" s="142" customFormat="1">
      <c r="D535" s="142" t="str">
        <f t="shared" si="118"/>
        <v>\\\</v>
      </c>
      <c r="E535" s="153"/>
      <c r="F535" s="153"/>
      <c r="G535" s="153"/>
      <c r="H535" s="153"/>
      <c r="I535" s="153"/>
      <c r="J535" s="153"/>
      <c r="K535" s="154"/>
      <c r="L535" s="153"/>
      <c r="M535" s="153"/>
    </row>
    <row r="536" spans="4:13" s="142" customFormat="1">
      <c r="D536" s="142" t="str">
        <f t="shared" si="118"/>
        <v>\\\</v>
      </c>
      <c r="E536" s="153"/>
      <c r="F536" s="153"/>
      <c r="G536" s="153"/>
      <c r="H536" s="153"/>
      <c r="I536" s="153"/>
      <c r="J536" s="153"/>
      <c r="K536" s="154"/>
      <c r="L536" s="153"/>
      <c r="M536" s="153"/>
    </row>
    <row r="537" spans="4:13" s="142" customFormat="1">
      <c r="D537" s="142" t="str">
        <f t="shared" si="118"/>
        <v>\\\</v>
      </c>
      <c r="E537" s="153"/>
      <c r="F537" s="153"/>
      <c r="G537" s="153"/>
      <c r="H537" s="153"/>
      <c r="I537" s="153"/>
      <c r="J537" s="153"/>
      <c r="K537" s="154"/>
      <c r="L537" s="153"/>
      <c r="M537" s="153"/>
    </row>
    <row r="538" spans="4:13" s="142" customFormat="1">
      <c r="D538" s="142" t="str">
        <f t="shared" si="118"/>
        <v>\\\</v>
      </c>
      <c r="E538" s="153"/>
      <c r="F538" s="153"/>
      <c r="G538" s="153"/>
      <c r="H538" s="153"/>
      <c r="I538" s="153"/>
      <c r="J538" s="153"/>
      <c r="K538" s="154"/>
      <c r="L538" s="153"/>
      <c r="M538" s="153"/>
    </row>
    <row r="539" spans="4:13" s="142" customFormat="1">
      <c r="D539" s="142" t="str">
        <f t="shared" si="118"/>
        <v>\\\</v>
      </c>
      <c r="E539" s="153"/>
      <c r="F539" s="153"/>
      <c r="G539" s="153"/>
      <c r="H539" s="153"/>
      <c r="I539" s="153"/>
      <c r="J539" s="153"/>
      <c r="K539" s="154"/>
      <c r="L539" s="153"/>
      <c r="M539" s="153"/>
    </row>
    <row r="540" spans="4:13" s="142" customFormat="1">
      <c r="D540" s="142" t="str">
        <f t="shared" si="118"/>
        <v>\\\</v>
      </c>
      <c r="E540" s="153"/>
      <c r="F540" s="153"/>
      <c r="G540" s="153"/>
      <c r="H540" s="153"/>
      <c r="I540" s="153"/>
      <c r="J540" s="153"/>
      <c r="K540" s="154"/>
      <c r="L540" s="153"/>
      <c r="M540" s="153"/>
    </row>
    <row r="541" spans="4:13" s="142" customFormat="1">
      <c r="D541" s="142" t="str">
        <f t="shared" si="118"/>
        <v>\\\</v>
      </c>
      <c r="E541" s="153"/>
      <c r="F541" s="153"/>
      <c r="G541" s="153"/>
      <c r="H541" s="153"/>
      <c r="I541" s="153"/>
      <c r="J541" s="153"/>
      <c r="K541" s="154"/>
      <c r="L541" s="153"/>
      <c r="M541" s="153"/>
    </row>
    <row r="542" spans="4:13" s="142" customFormat="1">
      <c r="D542" s="142" t="str">
        <f t="shared" si="118"/>
        <v>\\\</v>
      </c>
      <c r="E542" s="153"/>
      <c r="F542" s="153"/>
      <c r="G542" s="153"/>
      <c r="H542" s="153"/>
      <c r="I542" s="153"/>
      <c r="J542" s="153"/>
      <c r="K542" s="154"/>
      <c r="L542" s="153"/>
      <c r="M542" s="153"/>
    </row>
    <row r="543" spans="4:13" s="142" customFormat="1">
      <c r="D543" s="142" t="str">
        <f t="shared" si="118"/>
        <v>\\\</v>
      </c>
      <c r="E543" s="153"/>
      <c r="F543" s="153"/>
      <c r="G543" s="153"/>
      <c r="H543" s="153"/>
      <c r="I543" s="153"/>
      <c r="J543" s="153"/>
      <c r="K543" s="154"/>
      <c r="L543" s="153"/>
      <c r="M543" s="153"/>
    </row>
    <row r="544" spans="4:13" s="142" customFormat="1">
      <c r="D544" s="142" t="str">
        <f t="shared" si="118"/>
        <v>\\\</v>
      </c>
      <c r="E544" s="153"/>
      <c r="F544" s="153"/>
      <c r="G544" s="153"/>
      <c r="H544" s="153"/>
      <c r="I544" s="153"/>
      <c r="J544" s="153"/>
      <c r="K544" s="154"/>
      <c r="L544" s="153"/>
      <c r="M544" s="153"/>
    </row>
    <row r="545" spans="4:13" s="142" customFormat="1">
      <c r="D545" s="142" t="str">
        <f t="shared" si="118"/>
        <v>\\\</v>
      </c>
      <c r="E545" s="153"/>
      <c r="F545" s="153"/>
      <c r="G545" s="153"/>
      <c r="H545" s="153"/>
      <c r="I545" s="153"/>
      <c r="J545" s="153"/>
      <c r="K545" s="154"/>
      <c r="L545" s="153"/>
      <c r="M545" s="153"/>
    </row>
    <row r="546" spans="4:13" s="142" customFormat="1">
      <c r="D546" s="142" t="str">
        <f t="shared" si="118"/>
        <v>\\\</v>
      </c>
      <c r="E546" s="153"/>
      <c r="F546" s="153"/>
      <c r="G546" s="153"/>
      <c r="H546" s="153"/>
      <c r="I546" s="153"/>
      <c r="J546" s="153"/>
      <c r="K546" s="154"/>
      <c r="L546" s="153"/>
      <c r="M546" s="153"/>
    </row>
    <row r="547" spans="4:13" s="142" customFormat="1">
      <c r="D547" s="142" t="str">
        <f t="shared" si="118"/>
        <v>\\\</v>
      </c>
      <c r="E547" s="153"/>
      <c r="F547" s="153"/>
      <c r="G547" s="153"/>
      <c r="H547" s="153"/>
      <c r="I547" s="153"/>
      <c r="J547" s="153"/>
      <c r="K547" s="154"/>
      <c r="L547" s="153"/>
      <c r="M547" s="153"/>
    </row>
    <row r="548" spans="4:13" s="142" customFormat="1">
      <c r="D548" s="142" t="str">
        <f t="shared" si="118"/>
        <v>\\\</v>
      </c>
      <c r="E548" s="153"/>
      <c r="F548" s="153"/>
      <c r="G548" s="153"/>
      <c r="H548" s="153"/>
      <c r="I548" s="153"/>
      <c r="J548" s="153"/>
      <c r="K548" s="154"/>
      <c r="L548" s="153"/>
      <c r="M548" s="153"/>
    </row>
    <row r="549" spans="4:13" s="142" customFormat="1">
      <c r="D549" s="142" t="str">
        <f t="shared" si="118"/>
        <v>\\\</v>
      </c>
      <c r="E549" s="153"/>
      <c r="F549" s="153"/>
      <c r="G549" s="153"/>
      <c r="H549" s="153"/>
      <c r="I549" s="153"/>
      <c r="J549" s="153"/>
      <c r="K549" s="154"/>
      <c r="L549" s="153"/>
      <c r="M549" s="153"/>
    </row>
    <row r="550" spans="4:13" s="142" customFormat="1">
      <c r="D550" s="142" t="str">
        <f t="shared" si="118"/>
        <v>\\\</v>
      </c>
      <c r="E550" s="153"/>
      <c r="F550" s="153"/>
      <c r="G550" s="153"/>
      <c r="H550" s="153"/>
      <c r="I550" s="153"/>
      <c r="J550" s="153"/>
      <c r="K550" s="154"/>
      <c r="L550" s="153"/>
      <c r="M550" s="153"/>
    </row>
    <row r="551" spans="4:13" s="142" customFormat="1">
      <c r="D551" s="142" t="str">
        <f t="shared" si="118"/>
        <v>\\\</v>
      </c>
      <c r="E551" s="153"/>
      <c r="F551" s="153"/>
      <c r="G551" s="153"/>
      <c r="H551" s="153"/>
      <c r="I551" s="153"/>
      <c r="J551" s="153"/>
      <c r="K551" s="154"/>
      <c r="L551" s="153"/>
      <c r="M551" s="153"/>
    </row>
    <row r="552" spans="4:13" s="142" customFormat="1">
      <c r="D552" s="142" t="str">
        <f t="shared" si="118"/>
        <v>\\\</v>
      </c>
      <c r="E552" s="153"/>
      <c r="F552" s="153"/>
      <c r="G552" s="153"/>
      <c r="H552" s="153"/>
      <c r="I552" s="153"/>
      <c r="J552" s="153"/>
      <c r="K552" s="154"/>
      <c r="L552" s="153"/>
      <c r="M552" s="153"/>
    </row>
    <row r="553" spans="4:13" s="142" customFormat="1">
      <c r="D553" s="142" t="str">
        <f t="shared" si="118"/>
        <v>\\\</v>
      </c>
      <c r="E553" s="153"/>
      <c r="F553" s="153"/>
      <c r="G553" s="153"/>
      <c r="H553" s="153"/>
      <c r="I553" s="153"/>
      <c r="J553" s="153"/>
      <c r="K553" s="154"/>
      <c r="L553" s="153"/>
      <c r="M553" s="153"/>
    </row>
    <row r="554" spans="4:13" s="142" customFormat="1">
      <c r="D554" s="142" t="str">
        <f t="shared" si="118"/>
        <v>\\\</v>
      </c>
      <c r="E554" s="153"/>
      <c r="F554" s="153"/>
      <c r="G554" s="153"/>
      <c r="H554" s="153"/>
      <c r="I554" s="153"/>
      <c r="J554" s="153"/>
      <c r="K554" s="154"/>
      <c r="L554" s="153"/>
      <c r="M554" s="153"/>
    </row>
    <row r="555" spans="4:13" s="142" customFormat="1">
      <c r="D555" s="142" t="str">
        <f t="shared" si="118"/>
        <v>\\\</v>
      </c>
      <c r="E555" s="153"/>
      <c r="F555" s="153"/>
      <c r="G555" s="153"/>
      <c r="H555" s="153"/>
      <c r="I555" s="153"/>
      <c r="J555" s="153"/>
      <c r="K555" s="154"/>
      <c r="L555" s="153"/>
      <c r="M555" s="153"/>
    </row>
    <row r="556" spans="4:13" s="142" customFormat="1">
      <c r="D556" s="142" t="str">
        <f t="shared" si="118"/>
        <v>\\\</v>
      </c>
      <c r="E556" s="153"/>
      <c r="F556" s="153"/>
      <c r="G556" s="153"/>
      <c r="H556" s="153"/>
      <c r="I556" s="153"/>
      <c r="J556" s="153"/>
      <c r="K556" s="154"/>
      <c r="L556" s="153"/>
      <c r="M556" s="153"/>
    </row>
    <row r="557" spans="4:13" s="142" customFormat="1">
      <c r="D557" s="142" t="str">
        <f t="shared" si="118"/>
        <v>\\\</v>
      </c>
      <c r="E557" s="153"/>
      <c r="F557" s="153"/>
      <c r="G557" s="153"/>
      <c r="H557" s="153"/>
      <c r="I557" s="153"/>
      <c r="J557" s="153"/>
      <c r="K557" s="154"/>
      <c r="L557" s="153"/>
      <c r="M557" s="153"/>
    </row>
    <row r="558" spans="4:13" s="142" customFormat="1">
      <c r="D558" s="142" t="str">
        <f t="shared" si="118"/>
        <v>\\\</v>
      </c>
      <c r="E558" s="153"/>
      <c r="F558" s="153"/>
      <c r="G558" s="153"/>
      <c r="H558" s="153"/>
      <c r="I558" s="153"/>
      <c r="J558" s="153"/>
      <c r="K558" s="154"/>
      <c r="L558" s="153"/>
      <c r="M558" s="153"/>
    </row>
    <row r="559" spans="4:13" s="142" customFormat="1">
      <c r="D559" s="142" t="str">
        <f t="shared" si="118"/>
        <v>\\\</v>
      </c>
      <c r="E559" s="153"/>
      <c r="F559" s="153"/>
      <c r="G559" s="153"/>
      <c r="H559" s="153"/>
      <c r="I559" s="153"/>
      <c r="J559" s="153"/>
      <c r="K559" s="154"/>
      <c r="L559" s="153"/>
      <c r="M559" s="153"/>
    </row>
    <row r="560" spans="4:13" s="142" customFormat="1">
      <c r="D560" s="142" t="str">
        <f t="shared" si="118"/>
        <v>\\\</v>
      </c>
      <c r="E560" s="153"/>
      <c r="F560" s="153"/>
      <c r="G560" s="153"/>
      <c r="H560" s="153"/>
      <c r="I560" s="153"/>
      <c r="J560" s="153"/>
      <c r="K560" s="154"/>
      <c r="L560" s="153"/>
      <c r="M560" s="153"/>
    </row>
    <row r="561" spans="4:13" s="142" customFormat="1">
      <c r="D561" s="142" t="str">
        <f t="shared" si="118"/>
        <v>\\\</v>
      </c>
      <c r="E561" s="153"/>
      <c r="F561" s="153"/>
      <c r="G561" s="153"/>
      <c r="H561" s="153"/>
      <c r="I561" s="153"/>
      <c r="J561" s="153"/>
      <c r="K561" s="154"/>
      <c r="L561" s="153"/>
      <c r="M561" s="153"/>
    </row>
    <row r="562" spans="4:13" s="142" customFormat="1">
      <c r="D562" s="142" t="str">
        <f t="shared" si="118"/>
        <v>\\\</v>
      </c>
      <c r="E562" s="153"/>
      <c r="F562" s="153"/>
      <c r="G562" s="153"/>
      <c r="H562" s="153"/>
      <c r="I562" s="153"/>
      <c r="J562" s="153"/>
      <c r="K562" s="154"/>
      <c r="L562" s="153"/>
      <c r="M562" s="153"/>
    </row>
    <row r="563" spans="4:13" s="142" customFormat="1">
      <c r="D563" s="142" t="str">
        <f t="shared" si="118"/>
        <v>\\\</v>
      </c>
      <c r="E563" s="153"/>
      <c r="F563" s="153"/>
      <c r="G563" s="153"/>
      <c r="H563" s="153"/>
      <c r="I563" s="153"/>
      <c r="J563" s="153"/>
      <c r="K563" s="154"/>
      <c r="L563" s="153"/>
      <c r="M563" s="153"/>
    </row>
    <row r="564" spans="4:13" s="142" customFormat="1">
      <c r="D564" s="142" t="str">
        <f t="shared" si="118"/>
        <v>\\\</v>
      </c>
      <c r="E564" s="153"/>
      <c r="F564" s="153"/>
      <c r="G564" s="153"/>
      <c r="H564" s="153"/>
      <c r="I564" s="153"/>
      <c r="J564" s="153"/>
      <c r="K564" s="154"/>
      <c r="L564" s="153"/>
      <c r="M564" s="153"/>
    </row>
    <row r="565" spans="4:13" s="142" customFormat="1">
      <c r="D565" s="142" t="str">
        <f t="shared" si="118"/>
        <v>\\\</v>
      </c>
      <c r="E565" s="153"/>
      <c r="F565" s="153"/>
      <c r="G565" s="153"/>
      <c r="H565" s="153"/>
      <c r="I565" s="153"/>
      <c r="J565" s="153"/>
      <c r="K565" s="154"/>
      <c r="L565" s="153"/>
      <c r="M565" s="153"/>
    </row>
    <row r="566" spans="4:13" s="142" customFormat="1">
      <c r="D566" s="142" t="str">
        <f t="shared" si="118"/>
        <v>\\\</v>
      </c>
      <c r="E566" s="153"/>
      <c r="F566" s="153"/>
      <c r="G566" s="153"/>
      <c r="H566" s="153"/>
      <c r="I566" s="153"/>
      <c r="J566" s="153"/>
      <c r="K566" s="154"/>
      <c r="L566" s="153"/>
      <c r="M566" s="153"/>
    </row>
    <row r="567" spans="4:13" s="142" customFormat="1">
      <c r="D567" s="142" t="str">
        <f t="shared" si="118"/>
        <v>\\\</v>
      </c>
      <c r="E567" s="153"/>
      <c r="F567" s="153"/>
      <c r="G567" s="153"/>
      <c r="H567" s="153"/>
      <c r="I567" s="153"/>
      <c r="J567" s="153"/>
      <c r="K567" s="154"/>
      <c r="L567" s="153"/>
      <c r="M567" s="153"/>
    </row>
    <row r="568" spans="4:13" s="142" customFormat="1">
      <c r="D568" s="142" t="str">
        <f t="shared" si="118"/>
        <v>\\\</v>
      </c>
      <c r="E568" s="153"/>
      <c r="F568" s="153"/>
      <c r="G568" s="153"/>
      <c r="H568" s="153"/>
      <c r="I568" s="153"/>
      <c r="J568" s="153"/>
      <c r="K568" s="154"/>
      <c r="L568" s="153"/>
      <c r="M568" s="153"/>
    </row>
    <row r="569" spans="4:13" s="142" customFormat="1">
      <c r="D569" s="142" t="str">
        <f t="shared" si="118"/>
        <v>\\\</v>
      </c>
      <c r="E569" s="153"/>
      <c r="F569" s="153"/>
      <c r="G569" s="153"/>
      <c r="H569" s="153"/>
      <c r="I569" s="153"/>
      <c r="J569" s="153"/>
      <c r="K569" s="154"/>
      <c r="L569" s="153"/>
      <c r="M569" s="153"/>
    </row>
    <row r="570" spans="4:13" s="142" customFormat="1">
      <c r="D570" s="142" t="str">
        <f t="shared" si="118"/>
        <v>\\\</v>
      </c>
      <c r="E570" s="153"/>
      <c r="F570" s="153"/>
      <c r="G570" s="153"/>
      <c r="H570" s="153"/>
      <c r="I570" s="153"/>
      <c r="J570" s="153"/>
      <c r="K570" s="154"/>
      <c r="L570" s="153"/>
      <c r="M570" s="153"/>
    </row>
    <row r="571" spans="4:13" s="142" customFormat="1">
      <c r="D571" s="142" t="str">
        <f t="shared" si="118"/>
        <v>\\\</v>
      </c>
      <c r="E571" s="153"/>
      <c r="F571" s="153"/>
      <c r="G571" s="153"/>
      <c r="H571" s="153"/>
      <c r="I571" s="153"/>
      <c r="J571" s="153"/>
      <c r="K571" s="154"/>
      <c r="L571" s="153"/>
      <c r="M571" s="153"/>
    </row>
    <row r="572" spans="4:13" s="142" customFormat="1">
      <c r="D572" s="142" t="str">
        <f t="shared" si="118"/>
        <v>\\\</v>
      </c>
      <c r="E572" s="153"/>
      <c r="F572" s="153"/>
      <c r="G572" s="153"/>
      <c r="H572" s="153"/>
      <c r="I572" s="153"/>
      <c r="J572" s="153"/>
      <c r="K572" s="154"/>
      <c r="L572" s="153"/>
      <c r="M572" s="153"/>
    </row>
    <row r="573" spans="4:13" s="142" customFormat="1">
      <c r="D573" s="142" t="str">
        <f t="shared" si="118"/>
        <v>\\\</v>
      </c>
      <c r="E573" s="153"/>
      <c r="F573" s="153"/>
      <c r="G573" s="153"/>
      <c r="H573" s="153"/>
      <c r="I573" s="153"/>
      <c r="J573" s="153"/>
      <c r="K573" s="154"/>
      <c r="L573" s="153"/>
      <c r="M573" s="153"/>
    </row>
    <row r="574" spans="4:13" s="142" customFormat="1">
      <c r="D574" s="142" t="str">
        <f t="shared" si="118"/>
        <v>\\\</v>
      </c>
      <c r="E574" s="153"/>
      <c r="F574" s="153"/>
      <c r="G574" s="153"/>
      <c r="H574" s="153"/>
      <c r="I574" s="153"/>
      <c r="J574" s="153"/>
      <c r="K574" s="154"/>
      <c r="L574" s="153"/>
      <c r="M574" s="153"/>
    </row>
    <row r="575" spans="4:13" s="142" customFormat="1">
      <c r="D575" s="142" t="str">
        <f t="shared" si="118"/>
        <v>\\\</v>
      </c>
      <c r="E575" s="153"/>
      <c r="F575" s="153"/>
      <c r="G575" s="153"/>
      <c r="H575" s="153"/>
      <c r="I575" s="153"/>
      <c r="J575" s="153"/>
      <c r="K575" s="154"/>
      <c r="L575" s="153"/>
      <c r="M575" s="153"/>
    </row>
    <row r="576" spans="4:13" s="142" customFormat="1">
      <c r="D576" s="142" t="str">
        <f t="shared" si="118"/>
        <v>\\\</v>
      </c>
      <c r="E576" s="153"/>
      <c r="F576" s="153"/>
      <c r="G576" s="153"/>
      <c r="H576" s="153"/>
      <c r="I576" s="153"/>
      <c r="J576" s="153"/>
      <c r="K576" s="154"/>
      <c r="L576" s="153"/>
      <c r="M576" s="153"/>
    </row>
    <row r="577" spans="4:13" s="142" customFormat="1">
      <c r="D577" s="142" t="str">
        <f t="shared" si="118"/>
        <v>\\\</v>
      </c>
      <c r="E577" s="153"/>
      <c r="F577" s="153"/>
      <c r="G577" s="153"/>
      <c r="H577" s="153"/>
      <c r="I577" s="153"/>
      <c r="J577" s="153"/>
      <c r="K577" s="154"/>
      <c r="L577" s="153"/>
      <c r="M577" s="153"/>
    </row>
    <row r="578" spans="4:13" s="142" customFormat="1">
      <c r="D578" s="142" t="str">
        <f t="shared" si="118"/>
        <v>\\\</v>
      </c>
      <c r="E578" s="153"/>
      <c r="F578" s="153"/>
      <c r="G578" s="153"/>
      <c r="H578" s="153"/>
      <c r="I578" s="153"/>
      <c r="J578" s="153"/>
      <c r="K578" s="154"/>
      <c r="L578" s="153"/>
      <c r="M578" s="153"/>
    </row>
    <row r="579" spans="4:13" s="142" customFormat="1">
      <c r="D579" s="142" t="str">
        <f t="shared" si="118"/>
        <v>\\\</v>
      </c>
      <c r="E579" s="153"/>
      <c r="F579" s="153"/>
      <c r="G579" s="153"/>
      <c r="H579" s="153"/>
      <c r="I579" s="153"/>
      <c r="J579" s="153"/>
      <c r="K579" s="154"/>
      <c r="L579" s="153"/>
      <c r="M579" s="153"/>
    </row>
    <row r="580" spans="4:13" s="142" customFormat="1">
      <c r="D580" s="142" t="str">
        <f t="shared" si="118"/>
        <v>\\\</v>
      </c>
      <c r="E580" s="153"/>
      <c r="F580" s="153"/>
      <c r="G580" s="153"/>
      <c r="H580" s="153"/>
      <c r="I580" s="153"/>
      <c r="J580" s="153"/>
      <c r="K580" s="154"/>
      <c r="L580" s="153"/>
      <c r="M580" s="153"/>
    </row>
    <row r="581" spans="4:13" s="142" customFormat="1">
      <c r="D581" s="142" t="str">
        <f t="shared" si="118"/>
        <v>\\\</v>
      </c>
      <c r="E581" s="153"/>
      <c r="F581" s="153"/>
      <c r="G581" s="153"/>
      <c r="H581" s="153"/>
      <c r="I581" s="153"/>
      <c r="J581" s="153"/>
      <c r="K581" s="154"/>
      <c r="L581" s="153"/>
      <c r="M581" s="153"/>
    </row>
    <row r="582" spans="4:13" s="142" customFormat="1">
      <c r="D582" s="142" t="str">
        <f t="shared" ref="D582:D645" si="119">E582&amp;"\"&amp;F582&amp;"\"&amp;L582&amp;"\"&amp;M582</f>
        <v>\\\</v>
      </c>
      <c r="E582" s="153"/>
      <c r="F582" s="153"/>
      <c r="G582" s="153"/>
      <c r="H582" s="153"/>
      <c r="I582" s="153"/>
      <c r="J582" s="153"/>
      <c r="K582" s="154"/>
      <c r="L582" s="153"/>
      <c r="M582" s="153"/>
    </row>
    <row r="583" spans="4:13" s="142" customFormat="1">
      <c r="D583" s="142" t="str">
        <f t="shared" si="119"/>
        <v>\\\</v>
      </c>
      <c r="E583" s="153"/>
      <c r="F583" s="153"/>
      <c r="G583" s="153"/>
      <c r="H583" s="153"/>
      <c r="I583" s="153"/>
      <c r="J583" s="153"/>
      <c r="K583" s="154"/>
      <c r="L583" s="153"/>
      <c r="M583" s="153"/>
    </row>
    <row r="584" spans="4:13" s="142" customFormat="1">
      <c r="D584" s="142" t="str">
        <f t="shared" si="119"/>
        <v>\\\</v>
      </c>
      <c r="E584" s="153"/>
      <c r="F584" s="153"/>
      <c r="G584" s="153"/>
      <c r="H584" s="153"/>
      <c r="I584" s="153"/>
      <c r="J584" s="153"/>
      <c r="K584" s="154"/>
      <c r="L584" s="153"/>
      <c r="M584" s="153"/>
    </row>
    <row r="585" spans="4:13" s="142" customFormat="1">
      <c r="D585" s="142" t="str">
        <f t="shared" si="119"/>
        <v>\\\</v>
      </c>
      <c r="E585" s="153"/>
      <c r="F585" s="153"/>
      <c r="G585" s="153"/>
      <c r="H585" s="153"/>
      <c r="I585" s="153"/>
      <c r="J585" s="153"/>
      <c r="K585" s="154"/>
      <c r="L585" s="153"/>
      <c r="M585" s="153"/>
    </row>
    <row r="586" spans="4:13" s="142" customFormat="1">
      <c r="D586" s="142" t="str">
        <f t="shared" si="119"/>
        <v>\\\</v>
      </c>
      <c r="E586" s="153"/>
      <c r="F586" s="153"/>
      <c r="G586" s="153"/>
      <c r="H586" s="153"/>
      <c r="I586" s="153"/>
      <c r="J586" s="153"/>
      <c r="K586" s="154"/>
      <c r="L586" s="153"/>
      <c r="M586" s="153"/>
    </row>
    <row r="587" spans="4:13" s="142" customFormat="1">
      <c r="D587" s="142" t="str">
        <f t="shared" si="119"/>
        <v>\\\</v>
      </c>
      <c r="E587" s="153"/>
      <c r="F587" s="153"/>
      <c r="G587" s="153"/>
      <c r="H587" s="153"/>
      <c r="I587" s="153"/>
      <c r="J587" s="153"/>
      <c r="K587" s="154"/>
      <c r="L587" s="153"/>
      <c r="M587" s="153"/>
    </row>
    <row r="588" spans="4:13" s="142" customFormat="1">
      <c r="D588" s="142" t="str">
        <f t="shared" si="119"/>
        <v>\\\</v>
      </c>
      <c r="E588" s="153"/>
      <c r="F588" s="153"/>
      <c r="G588" s="153"/>
      <c r="H588" s="153"/>
      <c r="I588" s="153"/>
      <c r="J588" s="153"/>
      <c r="K588" s="154"/>
      <c r="L588" s="153"/>
      <c r="M588" s="153"/>
    </row>
    <row r="589" spans="4:13" s="142" customFormat="1">
      <c r="D589" s="142" t="str">
        <f t="shared" si="119"/>
        <v>\\\</v>
      </c>
      <c r="E589" s="153"/>
      <c r="F589" s="153"/>
      <c r="G589" s="153"/>
      <c r="H589" s="153"/>
      <c r="I589" s="153"/>
      <c r="J589" s="153"/>
      <c r="K589" s="154"/>
      <c r="L589" s="153"/>
      <c r="M589" s="153"/>
    </row>
    <row r="590" spans="4:13" s="142" customFormat="1">
      <c r="D590" s="142" t="str">
        <f t="shared" si="119"/>
        <v>\\\</v>
      </c>
      <c r="E590" s="153"/>
      <c r="F590" s="153"/>
      <c r="G590" s="153"/>
      <c r="H590" s="153"/>
      <c r="I590" s="153"/>
      <c r="J590" s="153"/>
      <c r="K590" s="154"/>
      <c r="L590" s="153"/>
      <c r="M590" s="153"/>
    </row>
    <row r="591" spans="4:13" s="142" customFormat="1">
      <c r="D591" s="142" t="str">
        <f t="shared" si="119"/>
        <v>\\\</v>
      </c>
      <c r="E591" s="153"/>
      <c r="F591" s="153"/>
      <c r="G591" s="153"/>
      <c r="H591" s="153"/>
      <c r="I591" s="153"/>
      <c r="J591" s="153"/>
      <c r="K591" s="154"/>
      <c r="L591" s="153"/>
      <c r="M591" s="153"/>
    </row>
    <row r="592" spans="4:13" s="142" customFormat="1">
      <c r="D592" s="142" t="str">
        <f t="shared" si="119"/>
        <v>\\\</v>
      </c>
      <c r="E592" s="153"/>
      <c r="F592" s="153"/>
      <c r="G592" s="153"/>
      <c r="H592" s="153"/>
      <c r="I592" s="153"/>
      <c r="J592" s="153"/>
      <c r="K592" s="154"/>
      <c r="L592" s="153"/>
      <c r="M592" s="153"/>
    </row>
    <row r="593" spans="4:13" s="142" customFormat="1">
      <c r="D593" s="142" t="str">
        <f t="shared" si="119"/>
        <v>\\\</v>
      </c>
      <c r="E593" s="153"/>
      <c r="F593" s="153"/>
      <c r="G593" s="153"/>
      <c r="H593" s="153"/>
      <c r="I593" s="153"/>
      <c r="J593" s="153"/>
      <c r="K593" s="154"/>
      <c r="L593" s="153"/>
      <c r="M593" s="153"/>
    </row>
    <row r="594" spans="4:13" s="142" customFormat="1">
      <c r="D594" s="142" t="str">
        <f t="shared" si="119"/>
        <v>\\\</v>
      </c>
      <c r="E594" s="153"/>
      <c r="F594" s="153"/>
      <c r="G594" s="153"/>
      <c r="H594" s="153"/>
      <c r="I594" s="153"/>
      <c r="J594" s="153"/>
      <c r="K594" s="154"/>
      <c r="L594" s="153"/>
      <c r="M594" s="153"/>
    </row>
    <row r="595" spans="4:13" s="142" customFormat="1">
      <c r="D595" s="142" t="str">
        <f t="shared" si="119"/>
        <v>\\\</v>
      </c>
      <c r="E595" s="153"/>
      <c r="F595" s="153"/>
      <c r="G595" s="153"/>
      <c r="H595" s="153"/>
      <c r="I595" s="153"/>
      <c r="J595" s="153"/>
      <c r="K595" s="154"/>
      <c r="L595" s="153"/>
      <c r="M595" s="153"/>
    </row>
    <row r="596" spans="4:13" s="142" customFormat="1">
      <c r="D596" s="142" t="str">
        <f t="shared" si="119"/>
        <v>\\\</v>
      </c>
      <c r="E596" s="153"/>
      <c r="F596" s="153"/>
      <c r="G596" s="153"/>
      <c r="H596" s="153"/>
      <c r="I596" s="153"/>
      <c r="J596" s="153"/>
      <c r="K596" s="154"/>
      <c r="L596" s="153"/>
      <c r="M596" s="153"/>
    </row>
    <row r="597" spans="4:13" s="142" customFormat="1">
      <c r="D597" s="142" t="str">
        <f t="shared" si="119"/>
        <v>\\\</v>
      </c>
      <c r="E597" s="153"/>
      <c r="F597" s="153"/>
      <c r="G597" s="153"/>
      <c r="H597" s="153"/>
      <c r="I597" s="153"/>
      <c r="J597" s="153"/>
      <c r="K597" s="154"/>
      <c r="L597" s="153"/>
      <c r="M597" s="153"/>
    </row>
    <row r="598" spans="4:13" s="142" customFormat="1">
      <c r="D598" s="142" t="str">
        <f t="shared" si="119"/>
        <v>\\\</v>
      </c>
      <c r="E598" s="153"/>
      <c r="F598" s="153"/>
      <c r="G598" s="153"/>
      <c r="H598" s="153"/>
      <c r="I598" s="153"/>
      <c r="J598" s="153"/>
      <c r="K598" s="154"/>
      <c r="L598" s="153"/>
      <c r="M598" s="153"/>
    </row>
    <row r="599" spans="4:13" s="142" customFormat="1">
      <c r="D599" s="142" t="str">
        <f t="shared" si="119"/>
        <v>\\\</v>
      </c>
      <c r="E599" s="153"/>
      <c r="F599" s="153"/>
      <c r="G599" s="153"/>
      <c r="H599" s="153"/>
      <c r="I599" s="153"/>
      <c r="J599" s="153"/>
      <c r="K599" s="154"/>
      <c r="L599" s="153"/>
      <c r="M599" s="153"/>
    </row>
    <row r="600" spans="4:13" s="142" customFormat="1">
      <c r="D600" s="142" t="str">
        <f t="shared" si="119"/>
        <v>\\\</v>
      </c>
      <c r="E600" s="153"/>
      <c r="F600" s="153"/>
      <c r="G600" s="153"/>
      <c r="H600" s="153"/>
      <c r="I600" s="153"/>
      <c r="J600" s="153"/>
      <c r="K600" s="154"/>
      <c r="L600" s="153"/>
      <c r="M600" s="153"/>
    </row>
    <row r="601" spans="4:13" s="142" customFormat="1">
      <c r="D601" s="142" t="str">
        <f t="shared" si="119"/>
        <v>\\\</v>
      </c>
      <c r="E601" s="153"/>
      <c r="F601" s="153"/>
      <c r="G601" s="153"/>
      <c r="H601" s="153"/>
      <c r="I601" s="153"/>
      <c r="J601" s="153"/>
      <c r="K601" s="154"/>
      <c r="L601" s="153"/>
      <c r="M601" s="153"/>
    </row>
    <row r="602" spans="4:13" s="142" customFormat="1">
      <c r="D602" s="142" t="str">
        <f t="shared" si="119"/>
        <v>\\\</v>
      </c>
      <c r="E602" s="153"/>
      <c r="F602" s="153"/>
      <c r="G602" s="153"/>
      <c r="H602" s="153"/>
      <c r="I602" s="153"/>
      <c r="J602" s="153"/>
      <c r="K602" s="154"/>
      <c r="L602" s="153"/>
      <c r="M602" s="153"/>
    </row>
    <row r="603" spans="4:13" s="142" customFormat="1">
      <c r="D603" s="142" t="str">
        <f t="shared" si="119"/>
        <v>\\\</v>
      </c>
      <c r="E603" s="153"/>
      <c r="F603" s="153"/>
      <c r="G603" s="153"/>
      <c r="H603" s="153"/>
      <c r="I603" s="153"/>
      <c r="J603" s="153"/>
      <c r="K603" s="154"/>
      <c r="L603" s="153"/>
      <c r="M603" s="153"/>
    </row>
    <row r="604" spans="4:13" s="142" customFormat="1">
      <c r="D604" s="142" t="str">
        <f t="shared" si="119"/>
        <v>\\\</v>
      </c>
      <c r="E604" s="153"/>
      <c r="F604" s="153"/>
      <c r="G604" s="153"/>
      <c r="H604" s="153"/>
      <c r="I604" s="153"/>
      <c r="J604" s="153"/>
      <c r="K604" s="154"/>
      <c r="L604" s="153"/>
      <c r="M604" s="153"/>
    </row>
    <row r="605" spans="4:13" s="142" customFormat="1">
      <c r="D605" s="142" t="str">
        <f t="shared" si="119"/>
        <v>\\\</v>
      </c>
      <c r="E605" s="153"/>
      <c r="F605" s="153"/>
      <c r="G605" s="153"/>
      <c r="H605" s="153"/>
      <c r="I605" s="153"/>
      <c r="J605" s="153"/>
      <c r="K605" s="154"/>
      <c r="L605" s="153"/>
      <c r="M605" s="153"/>
    </row>
    <row r="606" spans="4:13" s="142" customFormat="1">
      <c r="D606" s="142" t="str">
        <f t="shared" si="119"/>
        <v>\\\</v>
      </c>
      <c r="E606" s="153"/>
      <c r="F606" s="153"/>
      <c r="G606" s="153"/>
      <c r="H606" s="153"/>
      <c r="I606" s="153"/>
      <c r="J606" s="153"/>
      <c r="K606" s="154"/>
      <c r="L606" s="153"/>
      <c r="M606" s="153"/>
    </row>
    <row r="607" spans="4:13" s="142" customFormat="1">
      <c r="D607" s="142" t="str">
        <f t="shared" si="119"/>
        <v>\\\</v>
      </c>
      <c r="E607" s="153"/>
      <c r="F607" s="153"/>
      <c r="G607" s="153"/>
      <c r="H607" s="153"/>
      <c r="I607" s="153"/>
      <c r="J607" s="153"/>
      <c r="K607" s="154"/>
      <c r="L607" s="153"/>
      <c r="M607" s="153"/>
    </row>
    <row r="608" spans="4:13" s="142" customFormat="1">
      <c r="D608" s="142" t="str">
        <f t="shared" si="119"/>
        <v>\\\</v>
      </c>
      <c r="E608" s="153"/>
      <c r="F608" s="153"/>
      <c r="G608" s="153"/>
      <c r="H608" s="153"/>
      <c r="I608" s="153"/>
      <c r="J608" s="153"/>
      <c r="K608" s="154"/>
      <c r="L608" s="153"/>
      <c r="M608" s="153"/>
    </row>
    <row r="609" spans="4:13" s="142" customFormat="1">
      <c r="D609" s="142" t="str">
        <f t="shared" si="119"/>
        <v>\\\</v>
      </c>
      <c r="E609" s="153"/>
      <c r="F609" s="153"/>
      <c r="G609" s="153"/>
      <c r="H609" s="153"/>
      <c r="I609" s="153"/>
      <c r="J609" s="153"/>
      <c r="K609" s="154"/>
      <c r="L609" s="153"/>
      <c r="M609" s="153"/>
    </row>
    <row r="610" spans="4:13" s="142" customFormat="1">
      <c r="D610" s="142" t="str">
        <f t="shared" si="119"/>
        <v>\\\</v>
      </c>
      <c r="E610" s="153"/>
      <c r="F610" s="153"/>
      <c r="G610" s="153"/>
      <c r="H610" s="153"/>
      <c r="I610" s="153"/>
      <c r="J610" s="153"/>
      <c r="K610" s="154"/>
      <c r="L610" s="153"/>
      <c r="M610" s="153"/>
    </row>
    <row r="611" spans="4:13" s="142" customFormat="1">
      <c r="D611" s="142" t="str">
        <f t="shared" si="119"/>
        <v>\\\</v>
      </c>
      <c r="E611" s="153"/>
      <c r="F611" s="153"/>
      <c r="G611" s="153"/>
      <c r="H611" s="153"/>
      <c r="I611" s="153"/>
      <c r="J611" s="153"/>
      <c r="K611" s="154"/>
      <c r="L611" s="153"/>
      <c r="M611" s="153"/>
    </row>
    <row r="612" spans="4:13" s="142" customFormat="1">
      <c r="D612" s="142" t="str">
        <f t="shared" si="119"/>
        <v>\\\</v>
      </c>
      <c r="E612" s="153"/>
      <c r="F612" s="153"/>
      <c r="G612" s="153"/>
      <c r="H612" s="153"/>
      <c r="I612" s="153"/>
      <c r="J612" s="153"/>
      <c r="K612" s="154"/>
      <c r="L612" s="153"/>
      <c r="M612" s="153"/>
    </row>
    <row r="613" spans="4:13" s="142" customFormat="1">
      <c r="D613" s="142" t="str">
        <f t="shared" si="119"/>
        <v>\\\</v>
      </c>
      <c r="E613" s="153"/>
      <c r="F613" s="153"/>
      <c r="G613" s="153"/>
      <c r="H613" s="153"/>
      <c r="I613" s="153"/>
      <c r="J613" s="153"/>
      <c r="K613" s="154"/>
      <c r="L613" s="153"/>
      <c r="M613" s="153"/>
    </row>
    <row r="614" spans="4:13" s="142" customFormat="1">
      <c r="D614" s="142" t="str">
        <f t="shared" si="119"/>
        <v>\\\</v>
      </c>
      <c r="E614" s="153"/>
      <c r="F614" s="153"/>
      <c r="G614" s="153"/>
      <c r="H614" s="153"/>
      <c r="I614" s="153"/>
      <c r="J614" s="153"/>
      <c r="K614" s="154"/>
      <c r="L614" s="153"/>
      <c r="M614" s="153"/>
    </row>
    <row r="615" spans="4:13" s="142" customFormat="1">
      <c r="D615" s="142" t="str">
        <f t="shared" si="119"/>
        <v>\\\</v>
      </c>
      <c r="E615" s="153"/>
      <c r="F615" s="153"/>
      <c r="G615" s="153"/>
      <c r="H615" s="153"/>
      <c r="I615" s="153"/>
      <c r="J615" s="153"/>
      <c r="K615" s="154"/>
      <c r="L615" s="153"/>
      <c r="M615" s="153"/>
    </row>
    <row r="616" spans="4:13" s="142" customFormat="1">
      <c r="D616" s="142" t="str">
        <f t="shared" si="119"/>
        <v>\\\</v>
      </c>
      <c r="E616" s="153"/>
      <c r="F616" s="153"/>
      <c r="G616" s="153"/>
      <c r="H616" s="153"/>
      <c r="I616" s="153"/>
      <c r="J616" s="153"/>
      <c r="K616" s="154"/>
      <c r="L616" s="153"/>
      <c r="M616" s="153"/>
    </row>
    <row r="617" spans="4:13" s="142" customFormat="1">
      <c r="D617" s="142" t="str">
        <f t="shared" si="119"/>
        <v>\\\</v>
      </c>
      <c r="E617" s="153"/>
      <c r="F617" s="153"/>
      <c r="G617" s="153"/>
      <c r="H617" s="153"/>
      <c r="I617" s="153"/>
      <c r="J617" s="153"/>
      <c r="K617" s="154"/>
      <c r="L617" s="153"/>
      <c r="M617" s="153"/>
    </row>
    <row r="618" spans="4:13" s="142" customFormat="1">
      <c r="D618" s="142" t="str">
        <f t="shared" si="119"/>
        <v>\\\</v>
      </c>
      <c r="E618" s="153"/>
      <c r="F618" s="153"/>
      <c r="G618" s="153"/>
      <c r="H618" s="153"/>
      <c r="I618" s="153"/>
      <c r="J618" s="153"/>
      <c r="K618" s="154"/>
      <c r="L618" s="153"/>
      <c r="M618" s="153"/>
    </row>
    <row r="619" spans="4:13" s="142" customFormat="1">
      <c r="D619" s="142" t="str">
        <f t="shared" si="119"/>
        <v>\\\</v>
      </c>
      <c r="E619" s="153"/>
      <c r="F619" s="153"/>
      <c r="G619" s="153"/>
      <c r="H619" s="153"/>
      <c r="I619" s="153"/>
      <c r="J619" s="153"/>
      <c r="K619" s="154"/>
      <c r="L619" s="153"/>
      <c r="M619" s="153"/>
    </row>
    <row r="620" spans="4:13" s="142" customFormat="1">
      <c r="D620" s="142" t="str">
        <f t="shared" si="119"/>
        <v>\\\</v>
      </c>
      <c r="E620" s="153"/>
      <c r="F620" s="153"/>
      <c r="G620" s="153"/>
      <c r="H620" s="153"/>
      <c r="I620" s="153"/>
      <c r="J620" s="153"/>
      <c r="K620" s="154"/>
      <c r="L620" s="153"/>
      <c r="M620" s="153"/>
    </row>
    <row r="621" spans="4:13" s="142" customFormat="1">
      <c r="D621" s="142" t="str">
        <f t="shared" si="119"/>
        <v>\\\</v>
      </c>
      <c r="E621" s="153"/>
      <c r="F621" s="153"/>
      <c r="G621" s="153"/>
      <c r="H621" s="153"/>
      <c r="I621" s="153"/>
      <c r="J621" s="153"/>
      <c r="K621" s="154"/>
      <c r="L621" s="153"/>
      <c r="M621" s="153"/>
    </row>
    <row r="622" spans="4:13" s="142" customFormat="1">
      <c r="D622" s="142" t="str">
        <f t="shared" si="119"/>
        <v>\\\</v>
      </c>
      <c r="E622" s="153"/>
      <c r="F622" s="153"/>
      <c r="G622" s="153"/>
      <c r="H622" s="153"/>
      <c r="I622" s="153"/>
      <c r="J622" s="153"/>
      <c r="K622" s="154"/>
      <c r="L622" s="153"/>
      <c r="M622" s="153"/>
    </row>
    <row r="623" spans="4:13" s="142" customFormat="1">
      <c r="D623" s="142" t="str">
        <f t="shared" si="119"/>
        <v>\\\</v>
      </c>
      <c r="E623" s="153"/>
      <c r="F623" s="153"/>
      <c r="G623" s="153"/>
      <c r="H623" s="153"/>
      <c r="I623" s="153"/>
      <c r="J623" s="153"/>
      <c r="K623" s="154"/>
      <c r="L623" s="153"/>
      <c r="M623" s="153"/>
    </row>
    <row r="624" spans="4:13" s="142" customFormat="1">
      <c r="D624" s="142" t="str">
        <f t="shared" si="119"/>
        <v>\\\</v>
      </c>
      <c r="E624" s="153"/>
      <c r="F624" s="153"/>
      <c r="G624" s="153"/>
      <c r="H624" s="153"/>
      <c r="I624" s="153"/>
      <c r="J624" s="153"/>
      <c r="K624" s="154"/>
      <c r="L624" s="153"/>
      <c r="M624" s="153"/>
    </row>
    <row r="625" spans="4:13" s="142" customFormat="1">
      <c r="D625" s="142" t="str">
        <f t="shared" si="119"/>
        <v>\\\</v>
      </c>
      <c r="E625" s="153"/>
      <c r="F625" s="153"/>
      <c r="G625" s="153"/>
      <c r="H625" s="153"/>
      <c r="I625" s="153"/>
      <c r="J625" s="153"/>
      <c r="K625" s="154"/>
      <c r="L625" s="153"/>
      <c r="M625" s="153"/>
    </row>
    <row r="626" spans="4:13" s="142" customFormat="1">
      <c r="D626" s="142" t="str">
        <f t="shared" si="119"/>
        <v>\\\</v>
      </c>
      <c r="E626" s="153"/>
      <c r="F626" s="153"/>
      <c r="G626" s="153"/>
      <c r="H626" s="153"/>
      <c r="I626" s="153"/>
      <c r="J626" s="153"/>
      <c r="K626" s="154"/>
      <c r="L626" s="153"/>
      <c r="M626" s="153"/>
    </row>
    <row r="627" spans="4:13" s="142" customFormat="1">
      <c r="D627" s="142" t="str">
        <f t="shared" si="119"/>
        <v>\\\</v>
      </c>
      <c r="E627" s="153"/>
      <c r="F627" s="153"/>
      <c r="G627" s="153"/>
      <c r="H627" s="153"/>
      <c r="I627" s="153"/>
      <c r="J627" s="153"/>
      <c r="K627" s="154"/>
      <c r="L627" s="153"/>
      <c r="M627" s="153"/>
    </row>
    <row r="628" spans="4:13" s="142" customFormat="1">
      <c r="D628" s="142" t="str">
        <f t="shared" si="119"/>
        <v>\\\</v>
      </c>
      <c r="E628" s="153"/>
      <c r="F628" s="153"/>
      <c r="G628" s="153"/>
      <c r="H628" s="153"/>
      <c r="I628" s="153"/>
      <c r="J628" s="153"/>
      <c r="K628" s="154"/>
      <c r="L628" s="153"/>
      <c r="M628" s="153"/>
    </row>
    <row r="629" spans="4:13" s="142" customFormat="1">
      <c r="D629" s="142" t="str">
        <f t="shared" si="119"/>
        <v>\\\</v>
      </c>
      <c r="E629" s="153"/>
      <c r="F629" s="153"/>
      <c r="G629" s="153"/>
      <c r="H629" s="153"/>
      <c r="I629" s="153"/>
      <c r="J629" s="153"/>
      <c r="K629" s="154"/>
      <c r="L629" s="153"/>
      <c r="M629" s="153"/>
    </row>
    <row r="630" spans="4:13" s="142" customFormat="1">
      <c r="D630" s="142" t="str">
        <f t="shared" si="119"/>
        <v>\\\</v>
      </c>
      <c r="E630" s="153"/>
      <c r="F630" s="153"/>
      <c r="G630" s="153"/>
      <c r="H630" s="153"/>
      <c r="I630" s="153"/>
      <c r="J630" s="153"/>
      <c r="K630" s="154"/>
      <c r="L630" s="153"/>
      <c r="M630" s="153"/>
    </row>
    <row r="631" spans="4:13" s="142" customFormat="1">
      <c r="D631" s="142" t="str">
        <f t="shared" si="119"/>
        <v>\\\</v>
      </c>
      <c r="E631" s="153"/>
      <c r="F631" s="153"/>
      <c r="G631" s="153"/>
      <c r="H631" s="153"/>
      <c r="I631" s="153"/>
      <c r="J631" s="153"/>
      <c r="K631" s="154"/>
      <c r="L631" s="153"/>
      <c r="M631" s="153"/>
    </row>
    <row r="632" spans="4:13" s="142" customFormat="1">
      <c r="D632" s="142" t="str">
        <f t="shared" si="119"/>
        <v>\\\</v>
      </c>
      <c r="E632" s="153"/>
      <c r="F632" s="153"/>
      <c r="G632" s="153"/>
      <c r="H632" s="153"/>
      <c r="I632" s="153"/>
      <c r="J632" s="153"/>
      <c r="K632" s="154"/>
      <c r="L632" s="153"/>
      <c r="M632" s="153"/>
    </row>
    <row r="633" spans="4:13" s="142" customFormat="1">
      <c r="D633" s="142" t="str">
        <f t="shared" si="119"/>
        <v>\\\</v>
      </c>
      <c r="E633" s="153"/>
      <c r="F633" s="153"/>
      <c r="G633" s="153"/>
      <c r="H633" s="153"/>
      <c r="I633" s="153"/>
      <c r="J633" s="153"/>
      <c r="K633" s="154"/>
      <c r="L633" s="153"/>
      <c r="M633" s="153"/>
    </row>
    <row r="634" spans="4:13" s="142" customFormat="1">
      <c r="D634" s="142" t="str">
        <f t="shared" si="119"/>
        <v>\\\</v>
      </c>
      <c r="E634" s="153"/>
      <c r="F634" s="153"/>
      <c r="G634" s="153"/>
      <c r="H634" s="153"/>
      <c r="I634" s="153"/>
      <c r="J634" s="153"/>
      <c r="K634" s="154"/>
      <c r="L634" s="153"/>
      <c r="M634" s="153"/>
    </row>
    <row r="635" spans="4:13" s="142" customFormat="1">
      <c r="D635" s="142" t="str">
        <f t="shared" si="119"/>
        <v>\\\</v>
      </c>
      <c r="E635" s="153"/>
      <c r="F635" s="153"/>
      <c r="G635" s="153"/>
      <c r="H635" s="153"/>
      <c r="I635" s="153"/>
      <c r="J635" s="153"/>
      <c r="K635" s="154"/>
      <c r="L635" s="153"/>
      <c r="M635" s="153"/>
    </row>
    <row r="636" spans="4:13" s="142" customFormat="1">
      <c r="D636" s="142" t="str">
        <f t="shared" si="119"/>
        <v>\\\</v>
      </c>
      <c r="E636" s="153"/>
      <c r="F636" s="153"/>
      <c r="G636" s="153"/>
      <c r="H636" s="153"/>
      <c r="I636" s="153"/>
      <c r="J636" s="153"/>
      <c r="K636" s="154"/>
      <c r="L636" s="153"/>
      <c r="M636" s="153"/>
    </row>
    <row r="637" spans="4:13" s="142" customFormat="1">
      <c r="D637" s="142" t="str">
        <f t="shared" si="119"/>
        <v>\\\</v>
      </c>
      <c r="E637" s="153"/>
      <c r="F637" s="153"/>
      <c r="G637" s="153"/>
      <c r="H637" s="153"/>
      <c r="I637" s="153"/>
      <c r="J637" s="153"/>
      <c r="K637" s="154"/>
      <c r="L637" s="153"/>
      <c r="M637" s="153"/>
    </row>
    <row r="638" spans="4:13" s="142" customFormat="1">
      <c r="D638" s="142" t="str">
        <f t="shared" si="119"/>
        <v>\\\</v>
      </c>
      <c r="E638" s="153"/>
      <c r="F638" s="153"/>
      <c r="G638" s="153"/>
      <c r="H638" s="153"/>
      <c r="I638" s="153"/>
      <c r="J638" s="153"/>
      <c r="K638" s="154"/>
      <c r="L638" s="153"/>
      <c r="M638" s="153"/>
    </row>
    <row r="639" spans="4:13" s="142" customFormat="1">
      <c r="D639" s="142" t="str">
        <f t="shared" si="119"/>
        <v>\\\</v>
      </c>
      <c r="E639" s="153"/>
      <c r="F639" s="153"/>
      <c r="G639" s="153"/>
      <c r="H639" s="153"/>
      <c r="I639" s="153"/>
      <c r="J639" s="153"/>
      <c r="K639" s="154"/>
      <c r="L639" s="153"/>
      <c r="M639" s="153"/>
    </row>
    <row r="640" spans="4:13" s="142" customFormat="1">
      <c r="D640" s="142" t="str">
        <f t="shared" si="119"/>
        <v>\\\</v>
      </c>
      <c r="E640" s="153"/>
      <c r="F640" s="153"/>
      <c r="G640" s="153"/>
      <c r="H640" s="153"/>
      <c r="I640" s="153"/>
      <c r="J640" s="153"/>
      <c r="K640" s="154"/>
      <c r="L640" s="153"/>
      <c r="M640" s="153"/>
    </row>
    <row r="641" spans="4:13" s="142" customFormat="1">
      <c r="D641" s="142" t="str">
        <f t="shared" si="119"/>
        <v>\\\</v>
      </c>
      <c r="E641" s="153"/>
      <c r="F641" s="153"/>
      <c r="G641" s="153"/>
      <c r="H641" s="153"/>
      <c r="I641" s="153"/>
      <c r="J641" s="153"/>
      <c r="K641" s="154"/>
      <c r="L641" s="153"/>
      <c r="M641" s="153"/>
    </row>
    <row r="642" spans="4:13" s="142" customFormat="1">
      <c r="D642" s="142" t="str">
        <f t="shared" si="119"/>
        <v>\\\</v>
      </c>
      <c r="E642" s="153"/>
      <c r="F642" s="153"/>
      <c r="G642" s="153"/>
      <c r="H642" s="153"/>
      <c r="I642" s="153"/>
      <c r="J642" s="153"/>
      <c r="K642" s="154"/>
      <c r="L642" s="153"/>
      <c r="M642" s="153"/>
    </row>
    <row r="643" spans="4:13" s="142" customFormat="1">
      <c r="D643" s="142" t="str">
        <f t="shared" si="119"/>
        <v>\\\</v>
      </c>
      <c r="E643" s="153"/>
      <c r="F643" s="153"/>
      <c r="G643" s="153"/>
      <c r="H643" s="153"/>
      <c r="I643" s="153"/>
      <c r="J643" s="153"/>
      <c r="K643" s="154"/>
      <c r="L643" s="153"/>
      <c r="M643" s="153"/>
    </row>
    <row r="644" spans="4:13" s="142" customFormat="1">
      <c r="D644" s="142" t="str">
        <f t="shared" si="119"/>
        <v>\\\</v>
      </c>
      <c r="E644" s="153"/>
      <c r="F644" s="153"/>
      <c r="G644" s="153"/>
      <c r="H644" s="153"/>
      <c r="I644" s="153"/>
      <c r="J644" s="153"/>
      <c r="K644" s="154"/>
      <c r="L644" s="153"/>
      <c r="M644" s="153"/>
    </row>
    <row r="645" spans="4:13" s="142" customFormat="1">
      <c r="D645" s="142" t="str">
        <f t="shared" si="119"/>
        <v>\\\</v>
      </c>
      <c r="E645" s="153"/>
      <c r="F645" s="153"/>
      <c r="G645" s="153"/>
      <c r="H645" s="153"/>
      <c r="I645" s="153"/>
      <c r="J645" s="153"/>
      <c r="K645" s="154"/>
      <c r="L645" s="153"/>
      <c r="M645" s="153"/>
    </row>
    <row r="646" spans="4:13" s="142" customFormat="1">
      <c r="D646" s="142" t="str">
        <f t="shared" ref="D646:D709" si="120">E646&amp;"\"&amp;F646&amp;"\"&amp;L646&amp;"\"&amp;M646</f>
        <v>\\\</v>
      </c>
      <c r="E646" s="153"/>
      <c r="F646" s="153"/>
      <c r="G646" s="153"/>
      <c r="H646" s="153"/>
      <c r="I646" s="153"/>
      <c r="J646" s="153"/>
      <c r="K646" s="154"/>
      <c r="L646" s="153"/>
      <c r="M646" s="153"/>
    </row>
    <row r="647" spans="4:13" s="142" customFormat="1">
      <c r="D647" s="142" t="str">
        <f t="shared" si="120"/>
        <v>\\\</v>
      </c>
      <c r="E647" s="153"/>
      <c r="F647" s="153"/>
      <c r="G647" s="153"/>
      <c r="H647" s="153"/>
      <c r="I647" s="153"/>
      <c r="J647" s="153"/>
      <c r="K647" s="154"/>
      <c r="L647" s="153"/>
      <c r="M647" s="153"/>
    </row>
    <row r="648" spans="4:13" s="142" customFormat="1">
      <c r="D648" s="142" t="str">
        <f t="shared" si="120"/>
        <v>\\\</v>
      </c>
      <c r="E648" s="153"/>
      <c r="F648" s="153"/>
      <c r="G648" s="153"/>
      <c r="H648" s="153"/>
      <c r="I648" s="153"/>
      <c r="J648" s="153"/>
      <c r="K648" s="154"/>
      <c r="L648" s="153"/>
      <c r="M648" s="153"/>
    </row>
    <row r="649" spans="4:13" s="142" customFormat="1">
      <c r="D649" s="142" t="str">
        <f t="shared" si="120"/>
        <v>\\\</v>
      </c>
      <c r="E649" s="153"/>
      <c r="F649" s="153"/>
      <c r="G649" s="153"/>
      <c r="H649" s="153"/>
      <c r="I649" s="153"/>
      <c r="J649" s="153"/>
      <c r="K649" s="154"/>
      <c r="L649" s="153"/>
      <c r="M649" s="153"/>
    </row>
    <row r="650" spans="4:13" s="142" customFormat="1">
      <c r="D650" s="142" t="str">
        <f t="shared" si="120"/>
        <v>\\\</v>
      </c>
      <c r="E650" s="153"/>
      <c r="F650" s="153"/>
      <c r="G650" s="153"/>
      <c r="H650" s="153"/>
      <c r="I650" s="153"/>
      <c r="J650" s="153"/>
      <c r="K650" s="154"/>
      <c r="L650" s="153"/>
      <c r="M650" s="153"/>
    </row>
    <row r="651" spans="4:13" s="142" customFormat="1">
      <c r="D651" s="142" t="str">
        <f t="shared" si="120"/>
        <v>\\\</v>
      </c>
      <c r="E651" s="153"/>
      <c r="F651" s="153"/>
      <c r="G651" s="153"/>
      <c r="H651" s="153"/>
      <c r="I651" s="153"/>
      <c r="J651" s="153"/>
      <c r="K651" s="154"/>
      <c r="L651" s="153"/>
      <c r="M651" s="153"/>
    </row>
    <row r="652" spans="4:13" s="142" customFormat="1">
      <c r="D652" s="142" t="str">
        <f t="shared" si="120"/>
        <v>\\\</v>
      </c>
      <c r="E652" s="153"/>
      <c r="F652" s="153"/>
      <c r="G652" s="153"/>
      <c r="H652" s="153"/>
      <c r="I652" s="153"/>
      <c r="J652" s="153"/>
      <c r="K652" s="154"/>
      <c r="L652" s="153"/>
      <c r="M652" s="153"/>
    </row>
    <row r="653" spans="4:13" s="142" customFormat="1">
      <c r="D653" s="142" t="str">
        <f t="shared" si="120"/>
        <v>\\\</v>
      </c>
      <c r="E653" s="153"/>
      <c r="F653" s="153"/>
      <c r="G653" s="153"/>
      <c r="H653" s="153"/>
      <c r="I653" s="153"/>
      <c r="J653" s="153"/>
      <c r="K653" s="154"/>
      <c r="L653" s="153"/>
      <c r="M653" s="153"/>
    </row>
    <row r="654" spans="4:13" s="142" customFormat="1">
      <c r="D654" s="142" t="str">
        <f t="shared" si="120"/>
        <v>\\\</v>
      </c>
      <c r="E654" s="153"/>
      <c r="F654" s="153"/>
      <c r="G654" s="153"/>
      <c r="H654" s="153"/>
      <c r="I654" s="153"/>
      <c r="J654" s="153"/>
      <c r="K654" s="154"/>
      <c r="L654" s="153"/>
      <c r="M654" s="153"/>
    </row>
    <row r="655" spans="4:13" s="142" customFormat="1">
      <c r="D655" s="142" t="str">
        <f t="shared" si="120"/>
        <v>\\\</v>
      </c>
      <c r="E655" s="153"/>
      <c r="F655" s="153"/>
      <c r="G655" s="153"/>
      <c r="H655" s="153"/>
      <c r="I655" s="153"/>
      <c r="J655" s="153"/>
      <c r="K655" s="154"/>
      <c r="L655" s="153"/>
      <c r="M655" s="153"/>
    </row>
    <row r="656" spans="4:13" s="142" customFormat="1">
      <c r="D656" s="142" t="str">
        <f t="shared" si="120"/>
        <v>\\\</v>
      </c>
      <c r="E656" s="153"/>
      <c r="F656" s="153"/>
      <c r="G656" s="153"/>
      <c r="H656" s="153"/>
      <c r="I656" s="153"/>
      <c r="J656" s="153"/>
      <c r="K656" s="154"/>
      <c r="L656" s="153"/>
      <c r="M656" s="153"/>
    </row>
    <row r="657" spans="4:13" s="142" customFormat="1">
      <c r="D657" s="142" t="str">
        <f t="shared" si="120"/>
        <v>\\\</v>
      </c>
      <c r="E657" s="153"/>
      <c r="F657" s="153"/>
      <c r="G657" s="153"/>
      <c r="H657" s="153"/>
      <c r="I657" s="153"/>
      <c r="J657" s="153"/>
      <c r="K657" s="154"/>
      <c r="L657" s="153"/>
      <c r="M657" s="153"/>
    </row>
    <row r="658" spans="4:13" s="142" customFormat="1">
      <c r="D658" s="142" t="str">
        <f t="shared" si="120"/>
        <v>\\\</v>
      </c>
      <c r="E658" s="153"/>
      <c r="F658" s="153"/>
      <c r="G658" s="153"/>
      <c r="H658" s="153"/>
      <c r="I658" s="153"/>
      <c r="J658" s="153"/>
      <c r="K658" s="154"/>
      <c r="L658" s="153"/>
      <c r="M658" s="153"/>
    </row>
    <row r="659" spans="4:13" s="142" customFormat="1">
      <c r="D659" s="142" t="str">
        <f t="shared" si="120"/>
        <v>\\\</v>
      </c>
      <c r="E659" s="153"/>
      <c r="F659" s="153"/>
      <c r="G659" s="153"/>
      <c r="H659" s="153"/>
      <c r="I659" s="153"/>
      <c r="J659" s="153"/>
      <c r="K659" s="154"/>
      <c r="L659" s="153"/>
      <c r="M659" s="153"/>
    </row>
    <row r="660" spans="4:13" s="142" customFormat="1">
      <c r="D660" s="142" t="str">
        <f t="shared" si="120"/>
        <v>\\\</v>
      </c>
      <c r="E660" s="153"/>
      <c r="F660" s="153"/>
      <c r="G660" s="153"/>
      <c r="H660" s="153"/>
      <c r="I660" s="153"/>
      <c r="J660" s="153"/>
      <c r="K660" s="154"/>
      <c r="L660" s="153"/>
      <c r="M660" s="153"/>
    </row>
    <row r="661" spans="4:13" s="142" customFormat="1">
      <c r="D661" s="142" t="str">
        <f t="shared" si="120"/>
        <v>\\\</v>
      </c>
      <c r="E661" s="153"/>
      <c r="F661" s="153"/>
      <c r="G661" s="153"/>
      <c r="H661" s="153"/>
      <c r="I661" s="153"/>
      <c r="J661" s="153"/>
      <c r="K661" s="154"/>
      <c r="L661" s="153"/>
      <c r="M661" s="153"/>
    </row>
    <row r="662" spans="4:13" s="142" customFormat="1">
      <c r="D662" s="142" t="str">
        <f t="shared" si="120"/>
        <v>\\\</v>
      </c>
      <c r="E662" s="153"/>
      <c r="F662" s="153"/>
      <c r="G662" s="153"/>
      <c r="H662" s="153"/>
      <c r="I662" s="153"/>
      <c r="J662" s="153"/>
      <c r="K662" s="154"/>
      <c r="L662" s="153"/>
      <c r="M662" s="153"/>
    </row>
    <row r="663" spans="4:13" s="142" customFormat="1">
      <c r="D663" s="142" t="str">
        <f t="shared" si="120"/>
        <v>\\\</v>
      </c>
      <c r="E663" s="153"/>
      <c r="F663" s="153"/>
      <c r="G663" s="153"/>
      <c r="H663" s="153"/>
      <c r="I663" s="153"/>
      <c r="J663" s="153"/>
      <c r="K663" s="154"/>
      <c r="L663" s="153"/>
      <c r="M663" s="153"/>
    </row>
    <row r="664" spans="4:13" s="142" customFormat="1">
      <c r="D664" s="142" t="str">
        <f t="shared" si="120"/>
        <v>\\\</v>
      </c>
      <c r="E664" s="153"/>
      <c r="F664" s="153"/>
      <c r="G664" s="153"/>
      <c r="H664" s="153"/>
      <c r="I664" s="153"/>
      <c r="J664" s="153"/>
      <c r="K664" s="154"/>
      <c r="L664" s="153"/>
      <c r="M664" s="153"/>
    </row>
    <row r="665" spans="4:13" s="142" customFormat="1">
      <c r="D665" s="142" t="str">
        <f t="shared" si="120"/>
        <v>\\\</v>
      </c>
      <c r="E665" s="153"/>
      <c r="F665" s="153"/>
      <c r="G665" s="153"/>
      <c r="H665" s="153"/>
      <c r="I665" s="153"/>
      <c r="J665" s="153"/>
      <c r="K665" s="154"/>
      <c r="L665" s="153"/>
      <c r="M665" s="153"/>
    </row>
    <row r="666" spans="4:13" s="142" customFormat="1">
      <c r="D666" s="142" t="str">
        <f t="shared" si="120"/>
        <v>\\\</v>
      </c>
      <c r="E666" s="153"/>
      <c r="F666" s="153"/>
      <c r="G666" s="153"/>
      <c r="H666" s="153"/>
      <c r="I666" s="153"/>
      <c r="J666" s="153"/>
      <c r="K666" s="154"/>
      <c r="L666" s="153"/>
      <c r="M666" s="153"/>
    </row>
    <row r="667" spans="4:13" s="142" customFormat="1">
      <c r="D667" s="142" t="str">
        <f t="shared" si="120"/>
        <v>\\\</v>
      </c>
      <c r="E667" s="153"/>
      <c r="F667" s="153"/>
      <c r="G667" s="153"/>
      <c r="H667" s="153"/>
      <c r="I667" s="153"/>
      <c r="J667" s="153"/>
      <c r="K667" s="154"/>
      <c r="L667" s="153"/>
      <c r="M667" s="153"/>
    </row>
    <row r="668" spans="4:13" s="142" customFormat="1">
      <c r="D668" s="142" t="str">
        <f t="shared" si="120"/>
        <v>\\\</v>
      </c>
      <c r="E668" s="153"/>
      <c r="F668" s="153"/>
      <c r="G668" s="153"/>
      <c r="H668" s="153"/>
      <c r="I668" s="153"/>
      <c r="J668" s="153"/>
      <c r="K668" s="154"/>
      <c r="L668" s="153"/>
      <c r="M668" s="153"/>
    </row>
    <row r="669" spans="4:13" s="142" customFormat="1">
      <c r="D669" s="142" t="str">
        <f t="shared" si="120"/>
        <v>\\\</v>
      </c>
      <c r="E669" s="153"/>
      <c r="F669" s="153"/>
      <c r="G669" s="153"/>
      <c r="H669" s="153"/>
      <c r="I669" s="153"/>
      <c r="J669" s="153"/>
      <c r="K669" s="154"/>
      <c r="L669" s="153"/>
      <c r="M669" s="153"/>
    </row>
    <row r="670" spans="4:13" s="142" customFormat="1">
      <c r="D670" s="142" t="str">
        <f t="shared" si="120"/>
        <v>\\\</v>
      </c>
      <c r="E670" s="153"/>
      <c r="F670" s="153"/>
      <c r="G670" s="153"/>
      <c r="H670" s="153"/>
      <c r="I670" s="153"/>
      <c r="J670" s="153"/>
      <c r="K670" s="154"/>
      <c r="L670" s="153"/>
      <c r="M670" s="153"/>
    </row>
    <row r="671" spans="4:13" s="142" customFormat="1">
      <c r="D671" s="142" t="str">
        <f t="shared" si="120"/>
        <v>\\\</v>
      </c>
      <c r="E671" s="153"/>
      <c r="F671" s="153"/>
      <c r="G671" s="153"/>
      <c r="H671" s="153"/>
      <c r="I671" s="153"/>
      <c r="J671" s="153"/>
      <c r="K671" s="154"/>
      <c r="L671" s="153"/>
      <c r="M671" s="153"/>
    </row>
    <row r="672" spans="4:13" s="142" customFormat="1">
      <c r="D672" s="142" t="str">
        <f t="shared" si="120"/>
        <v>\\\</v>
      </c>
      <c r="E672" s="153"/>
      <c r="F672" s="153"/>
      <c r="G672" s="153"/>
      <c r="H672" s="153"/>
      <c r="I672" s="153"/>
      <c r="J672" s="153"/>
      <c r="K672" s="154"/>
      <c r="L672" s="153"/>
      <c r="M672" s="153"/>
    </row>
    <row r="673" spans="4:13" s="142" customFormat="1">
      <c r="D673" s="142" t="str">
        <f t="shared" si="120"/>
        <v>\\\</v>
      </c>
      <c r="E673" s="153"/>
      <c r="F673" s="153"/>
      <c r="G673" s="153"/>
      <c r="H673" s="153"/>
      <c r="I673" s="153"/>
      <c r="J673" s="153"/>
      <c r="K673" s="154"/>
      <c r="L673" s="153"/>
      <c r="M673" s="153"/>
    </row>
    <row r="674" spans="4:13" s="142" customFormat="1">
      <c r="D674" s="142" t="str">
        <f t="shared" si="120"/>
        <v>\\\</v>
      </c>
      <c r="E674" s="153"/>
      <c r="F674" s="153"/>
      <c r="G674" s="153"/>
      <c r="H674" s="153"/>
      <c r="I674" s="153"/>
      <c r="J674" s="153"/>
      <c r="K674" s="154"/>
      <c r="L674" s="153"/>
      <c r="M674" s="153"/>
    </row>
    <row r="675" spans="4:13" s="142" customFormat="1">
      <c r="D675" s="142" t="str">
        <f t="shared" si="120"/>
        <v>\\\</v>
      </c>
      <c r="E675" s="153"/>
      <c r="F675" s="153"/>
      <c r="G675" s="153"/>
      <c r="H675" s="153"/>
      <c r="I675" s="153"/>
      <c r="J675" s="153"/>
      <c r="K675" s="154"/>
      <c r="L675" s="153"/>
      <c r="M675" s="153"/>
    </row>
    <row r="676" spans="4:13" s="142" customFormat="1">
      <c r="D676" s="142" t="str">
        <f t="shared" si="120"/>
        <v>\\\</v>
      </c>
      <c r="E676" s="153"/>
      <c r="F676" s="153"/>
      <c r="G676" s="153"/>
      <c r="H676" s="153"/>
      <c r="I676" s="153"/>
      <c r="J676" s="153"/>
      <c r="K676" s="154"/>
      <c r="L676" s="153"/>
      <c r="M676" s="153"/>
    </row>
    <row r="677" spans="4:13" s="142" customFormat="1">
      <c r="D677" s="142" t="str">
        <f t="shared" si="120"/>
        <v>\\\</v>
      </c>
      <c r="E677" s="153"/>
      <c r="F677" s="153"/>
      <c r="G677" s="153"/>
      <c r="H677" s="153"/>
      <c r="I677" s="153"/>
      <c r="J677" s="153"/>
      <c r="K677" s="154"/>
      <c r="L677" s="153"/>
      <c r="M677" s="153"/>
    </row>
    <row r="678" spans="4:13" s="142" customFormat="1">
      <c r="D678" s="142" t="str">
        <f t="shared" si="120"/>
        <v>\\\</v>
      </c>
      <c r="E678" s="153"/>
      <c r="F678" s="153"/>
      <c r="G678" s="153"/>
      <c r="H678" s="153"/>
      <c r="I678" s="153"/>
      <c r="J678" s="153"/>
      <c r="K678" s="154"/>
      <c r="L678" s="153"/>
      <c r="M678" s="153"/>
    </row>
    <row r="679" spans="4:13" s="142" customFormat="1">
      <c r="D679" s="142" t="str">
        <f t="shared" si="120"/>
        <v>\\\</v>
      </c>
      <c r="E679" s="153"/>
      <c r="F679" s="153"/>
      <c r="G679" s="153"/>
      <c r="H679" s="153"/>
      <c r="I679" s="153"/>
      <c r="J679" s="153"/>
      <c r="K679" s="154"/>
      <c r="L679" s="153"/>
      <c r="M679" s="153"/>
    </row>
    <row r="680" spans="4:13" s="142" customFormat="1">
      <c r="D680" s="142" t="str">
        <f t="shared" si="120"/>
        <v>\\\</v>
      </c>
      <c r="E680" s="153"/>
      <c r="F680" s="153"/>
      <c r="G680" s="153"/>
      <c r="H680" s="153"/>
      <c r="I680" s="153"/>
      <c r="J680" s="153"/>
      <c r="K680" s="154"/>
      <c r="L680" s="153"/>
      <c r="M680" s="153"/>
    </row>
    <row r="681" spans="4:13" s="142" customFormat="1">
      <c r="D681" s="142" t="str">
        <f t="shared" si="120"/>
        <v>\\\</v>
      </c>
      <c r="E681" s="153"/>
      <c r="F681" s="153"/>
      <c r="G681" s="153"/>
      <c r="H681" s="153"/>
      <c r="I681" s="153"/>
      <c r="J681" s="153"/>
      <c r="K681" s="154"/>
      <c r="L681" s="153"/>
      <c r="M681" s="153"/>
    </row>
    <row r="682" spans="4:13" s="142" customFormat="1">
      <c r="D682" s="142" t="str">
        <f t="shared" si="120"/>
        <v>\\\</v>
      </c>
      <c r="E682" s="153"/>
      <c r="F682" s="153"/>
      <c r="G682" s="153"/>
      <c r="H682" s="153"/>
      <c r="I682" s="153"/>
      <c r="J682" s="153"/>
      <c r="K682" s="154"/>
      <c r="L682" s="153"/>
      <c r="M682" s="153"/>
    </row>
    <row r="683" spans="4:13" s="142" customFormat="1">
      <c r="D683" s="142" t="str">
        <f t="shared" si="120"/>
        <v>\\\</v>
      </c>
      <c r="E683" s="153"/>
      <c r="F683" s="153"/>
      <c r="G683" s="153"/>
      <c r="H683" s="153"/>
      <c r="I683" s="153"/>
      <c r="J683" s="153"/>
      <c r="K683" s="154"/>
      <c r="L683" s="153"/>
      <c r="M683" s="153"/>
    </row>
    <row r="684" spans="4:13" s="142" customFormat="1">
      <c r="D684" s="142" t="str">
        <f t="shared" si="120"/>
        <v>\\\</v>
      </c>
      <c r="E684" s="153"/>
      <c r="F684" s="153"/>
      <c r="G684" s="153"/>
      <c r="H684" s="153"/>
      <c r="I684" s="153"/>
      <c r="J684" s="153"/>
      <c r="K684" s="154"/>
      <c r="L684" s="153"/>
      <c r="M684" s="153"/>
    </row>
    <row r="685" spans="4:13" s="142" customFormat="1">
      <c r="D685" s="142" t="str">
        <f t="shared" si="120"/>
        <v>\\\</v>
      </c>
      <c r="E685" s="153"/>
      <c r="F685" s="153"/>
      <c r="G685" s="153"/>
      <c r="H685" s="153"/>
      <c r="I685" s="153"/>
      <c r="J685" s="153"/>
      <c r="K685" s="154"/>
      <c r="L685" s="153"/>
      <c r="M685" s="153"/>
    </row>
    <row r="686" spans="4:13" s="142" customFormat="1">
      <c r="D686" s="142" t="str">
        <f t="shared" si="120"/>
        <v>\\\</v>
      </c>
      <c r="E686" s="153"/>
      <c r="F686" s="153"/>
      <c r="G686" s="153"/>
      <c r="H686" s="153"/>
      <c r="I686" s="153"/>
      <c r="J686" s="153"/>
      <c r="K686" s="154"/>
      <c r="L686" s="153"/>
      <c r="M686" s="153"/>
    </row>
    <row r="687" spans="4:13" s="142" customFormat="1">
      <c r="D687" s="142" t="str">
        <f t="shared" si="120"/>
        <v>\\\</v>
      </c>
      <c r="E687" s="153"/>
      <c r="F687" s="153"/>
      <c r="G687" s="153"/>
      <c r="H687" s="153"/>
      <c r="I687" s="153"/>
      <c r="J687" s="153"/>
      <c r="K687" s="154"/>
      <c r="L687" s="153"/>
      <c r="M687" s="153"/>
    </row>
    <row r="688" spans="4:13" s="142" customFormat="1">
      <c r="D688" s="142" t="str">
        <f t="shared" si="120"/>
        <v>\\\</v>
      </c>
      <c r="E688" s="153"/>
      <c r="F688" s="153"/>
      <c r="G688" s="153"/>
      <c r="H688" s="153"/>
      <c r="I688" s="153"/>
      <c r="J688" s="153"/>
      <c r="K688" s="154"/>
      <c r="L688" s="153"/>
      <c r="M688" s="153"/>
    </row>
    <row r="689" spans="4:13" s="142" customFormat="1">
      <c r="D689" s="142" t="str">
        <f t="shared" si="120"/>
        <v>\\\</v>
      </c>
      <c r="E689" s="153"/>
      <c r="F689" s="153"/>
      <c r="G689" s="153"/>
      <c r="H689" s="153"/>
      <c r="I689" s="153"/>
      <c r="J689" s="153"/>
      <c r="K689" s="154"/>
      <c r="L689" s="153"/>
      <c r="M689" s="153"/>
    </row>
    <row r="690" spans="4:13" s="142" customFormat="1">
      <c r="D690" s="142" t="str">
        <f t="shared" si="120"/>
        <v>\\\</v>
      </c>
      <c r="E690" s="153"/>
      <c r="F690" s="153"/>
      <c r="G690" s="153"/>
      <c r="H690" s="153"/>
      <c r="I690" s="153"/>
      <c r="J690" s="153"/>
      <c r="K690" s="154"/>
      <c r="L690" s="153"/>
      <c r="M690" s="153"/>
    </row>
    <row r="691" spans="4:13" s="142" customFormat="1">
      <c r="D691" s="142" t="str">
        <f t="shared" si="120"/>
        <v>\\\</v>
      </c>
      <c r="E691" s="153"/>
      <c r="F691" s="153"/>
      <c r="G691" s="153"/>
      <c r="H691" s="153"/>
      <c r="I691" s="153"/>
      <c r="J691" s="153"/>
      <c r="K691" s="154"/>
      <c r="L691" s="153"/>
      <c r="M691" s="153"/>
    </row>
    <row r="692" spans="4:13" s="142" customFormat="1">
      <c r="D692" s="142" t="str">
        <f t="shared" si="120"/>
        <v>\\\</v>
      </c>
      <c r="E692" s="153"/>
      <c r="F692" s="153"/>
      <c r="G692" s="153"/>
      <c r="H692" s="153"/>
      <c r="I692" s="153"/>
      <c r="J692" s="153"/>
      <c r="K692" s="154"/>
      <c r="L692" s="153"/>
      <c r="M692" s="153"/>
    </row>
    <row r="693" spans="4:13" s="142" customFormat="1">
      <c r="D693" s="142" t="str">
        <f t="shared" si="120"/>
        <v>\\\</v>
      </c>
      <c r="E693" s="153"/>
      <c r="F693" s="153"/>
      <c r="G693" s="153"/>
      <c r="H693" s="153"/>
      <c r="I693" s="153"/>
      <c r="J693" s="153"/>
      <c r="K693" s="154"/>
      <c r="L693" s="153"/>
      <c r="M693" s="153"/>
    </row>
    <row r="694" spans="4:13" s="142" customFormat="1">
      <c r="D694" s="142" t="str">
        <f t="shared" si="120"/>
        <v>\\\</v>
      </c>
      <c r="E694" s="153"/>
      <c r="F694" s="153"/>
      <c r="G694" s="153"/>
      <c r="H694" s="153"/>
      <c r="I694" s="153"/>
      <c r="J694" s="153"/>
      <c r="K694" s="154"/>
      <c r="L694" s="153"/>
      <c r="M694" s="153"/>
    </row>
    <row r="695" spans="4:13" s="142" customFormat="1">
      <c r="D695" s="142" t="str">
        <f t="shared" si="120"/>
        <v>\\\</v>
      </c>
      <c r="E695" s="153"/>
      <c r="F695" s="153"/>
      <c r="G695" s="153"/>
      <c r="H695" s="153"/>
      <c r="I695" s="153"/>
      <c r="J695" s="153"/>
      <c r="K695" s="154"/>
      <c r="L695" s="153"/>
      <c r="M695" s="153"/>
    </row>
    <row r="696" spans="4:13" s="142" customFormat="1">
      <c r="D696" s="142" t="str">
        <f t="shared" si="120"/>
        <v>\\\</v>
      </c>
      <c r="E696" s="153"/>
      <c r="F696" s="153"/>
      <c r="G696" s="153"/>
      <c r="H696" s="153"/>
      <c r="I696" s="153"/>
      <c r="J696" s="153"/>
      <c r="K696" s="154"/>
      <c r="L696" s="153"/>
      <c r="M696" s="153"/>
    </row>
    <row r="697" spans="4:13" s="142" customFormat="1">
      <c r="D697" s="142" t="str">
        <f t="shared" si="120"/>
        <v>\\\</v>
      </c>
      <c r="E697" s="153"/>
      <c r="F697" s="153"/>
      <c r="G697" s="153"/>
      <c r="H697" s="153"/>
      <c r="I697" s="153"/>
      <c r="J697" s="153"/>
      <c r="K697" s="154"/>
      <c r="L697" s="153"/>
      <c r="M697" s="153"/>
    </row>
    <row r="698" spans="4:13" s="142" customFormat="1">
      <c r="D698" s="142" t="str">
        <f t="shared" si="120"/>
        <v>\\\</v>
      </c>
      <c r="E698" s="153"/>
      <c r="F698" s="153"/>
      <c r="G698" s="153"/>
      <c r="H698" s="153"/>
      <c r="I698" s="153"/>
      <c r="J698" s="153"/>
      <c r="K698" s="154"/>
      <c r="L698" s="153"/>
      <c r="M698" s="153"/>
    </row>
    <row r="699" spans="4:13" s="142" customFormat="1">
      <c r="D699" s="142" t="str">
        <f t="shared" si="120"/>
        <v>\\\</v>
      </c>
      <c r="E699" s="153"/>
      <c r="F699" s="153"/>
      <c r="G699" s="153"/>
      <c r="H699" s="153"/>
      <c r="I699" s="153"/>
      <c r="J699" s="153"/>
      <c r="K699" s="154"/>
      <c r="L699" s="153"/>
      <c r="M699" s="153"/>
    </row>
    <row r="700" spans="4:13" s="142" customFormat="1">
      <c r="D700" s="142" t="str">
        <f t="shared" si="120"/>
        <v>\\\</v>
      </c>
      <c r="E700" s="153"/>
      <c r="F700" s="153"/>
      <c r="G700" s="153"/>
      <c r="H700" s="153"/>
      <c r="I700" s="153"/>
      <c r="J700" s="153"/>
      <c r="K700" s="154"/>
      <c r="L700" s="153"/>
      <c r="M700" s="153"/>
    </row>
    <row r="701" spans="4:13" s="142" customFormat="1">
      <c r="D701" s="142" t="str">
        <f t="shared" si="120"/>
        <v>\\\</v>
      </c>
      <c r="E701" s="153"/>
      <c r="F701" s="153"/>
      <c r="G701" s="153"/>
      <c r="H701" s="153"/>
      <c r="I701" s="153"/>
      <c r="J701" s="153"/>
      <c r="K701" s="154"/>
      <c r="L701" s="153"/>
      <c r="M701" s="153"/>
    </row>
    <row r="702" spans="4:13" s="142" customFormat="1">
      <c r="D702" s="142" t="str">
        <f t="shared" si="120"/>
        <v>\\\</v>
      </c>
      <c r="E702" s="153"/>
      <c r="F702" s="153"/>
      <c r="G702" s="153"/>
      <c r="H702" s="153"/>
      <c r="I702" s="153"/>
      <c r="J702" s="153"/>
      <c r="K702" s="154"/>
      <c r="L702" s="153"/>
      <c r="M702" s="153"/>
    </row>
    <row r="703" spans="4:13" s="142" customFormat="1">
      <c r="D703" s="142" t="str">
        <f t="shared" si="120"/>
        <v>\\\</v>
      </c>
      <c r="E703" s="153"/>
      <c r="F703" s="153"/>
      <c r="G703" s="153"/>
      <c r="H703" s="153"/>
      <c r="I703" s="153"/>
      <c r="J703" s="153"/>
      <c r="K703" s="154"/>
      <c r="L703" s="153"/>
      <c r="M703" s="153"/>
    </row>
    <row r="704" spans="4:13" s="142" customFormat="1">
      <c r="D704" s="142" t="str">
        <f t="shared" si="120"/>
        <v>\\\</v>
      </c>
      <c r="E704" s="153"/>
      <c r="F704" s="153"/>
      <c r="G704" s="153"/>
      <c r="H704" s="153"/>
      <c r="I704" s="153"/>
      <c r="J704" s="153"/>
      <c r="K704" s="154"/>
      <c r="L704" s="153"/>
      <c r="M704" s="153"/>
    </row>
    <row r="705" spans="4:13" s="142" customFormat="1">
      <c r="D705" s="142" t="str">
        <f t="shared" si="120"/>
        <v>\\\</v>
      </c>
      <c r="E705" s="153"/>
      <c r="F705" s="153"/>
      <c r="G705" s="153"/>
      <c r="H705" s="153"/>
      <c r="I705" s="153"/>
      <c r="J705" s="153"/>
      <c r="K705" s="154"/>
      <c r="L705" s="153"/>
      <c r="M705" s="153"/>
    </row>
    <row r="706" spans="4:13" s="142" customFormat="1">
      <c r="D706" s="142" t="str">
        <f t="shared" si="120"/>
        <v>\\\</v>
      </c>
      <c r="E706" s="153"/>
      <c r="F706" s="153"/>
      <c r="G706" s="153"/>
      <c r="H706" s="153"/>
      <c r="I706" s="153"/>
      <c r="J706" s="153"/>
      <c r="K706" s="154"/>
      <c r="L706" s="153"/>
      <c r="M706" s="153"/>
    </row>
    <row r="707" spans="4:13" s="142" customFormat="1">
      <c r="D707" s="142" t="str">
        <f t="shared" si="120"/>
        <v>\\\</v>
      </c>
      <c r="E707" s="153"/>
      <c r="F707" s="153"/>
      <c r="G707" s="153"/>
      <c r="H707" s="153"/>
      <c r="I707" s="153"/>
      <c r="J707" s="153"/>
      <c r="K707" s="154"/>
      <c r="L707" s="153"/>
      <c r="M707" s="153"/>
    </row>
    <row r="708" spans="4:13" s="142" customFormat="1">
      <c r="D708" s="142" t="str">
        <f t="shared" si="120"/>
        <v>\\\</v>
      </c>
      <c r="E708" s="153"/>
      <c r="F708" s="153"/>
      <c r="G708" s="153"/>
      <c r="H708" s="153"/>
      <c r="I708" s="153"/>
      <c r="J708" s="153"/>
      <c r="K708" s="154"/>
      <c r="L708" s="153"/>
      <c r="M708" s="153"/>
    </row>
    <row r="709" spans="4:13" s="142" customFormat="1">
      <c r="D709" s="142" t="str">
        <f t="shared" si="120"/>
        <v>\\\</v>
      </c>
      <c r="E709" s="153"/>
      <c r="F709" s="153"/>
      <c r="G709" s="153"/>
      <c r="H709" s="153"/>
      <c r="I709" s="153"/>
      <c r="J709" s="153"/>
      <c r="K709" s="154"/>
      <c r="L709" s="153"/>
      <c r="M709" s="153"/>
    </row>
    <row r="710" spans="4:13" s="142" customFormat="1">
      <c r="D710" s="142" t="str">
        <f t="shared" ref="D710:D773" si="121">E710&amp;"\"&amp;F710&amp;"\"&amp;L710&amp;"\"&amp;M710</f>
        <v>\\\</v>
      </c>
      <c r="E710" s="153"/>
      <c r="F710" s="153"/>
      <c r="G710" s="153"/>
      <c r="H710" s="153"/>
      <c r="I710" s="153"/>
      <c r="J710" s="153"/>
      <c r="K710" s="154"/>
      <c r="L710" s="153"/>
      <c r="M710" s="153"/>
    </row>
    <row r="711" spans="4:13" s="142" customFormat="1">
      <c r="D711" s="142" t="str">
        <f t="shared" si="121"/>
        <v>\\\</v>
      </c>
      <c r="E711" s="153"/>
      <c r="F711" s="153"/>
      <c r="G711" s="153"/>
      <c r="H711" s="153"/>
      <c r="I711" s="153"/>
      <c r="J711" s="153"/>
      <c r="K711" s="154"/>
      <c r="L711" s="153"/>
      <c r="M711" s="153"/>
    </row>
    <row r="712" spans="4:13" s="142" customFormat="1">
      <c r="D712" s="142" t="str">
        <f t="shared" si="121"/>
        <v>\\\</v>
      </c>
      <c r="E712" s="153"/>
      <c r="F712" s="153"/>
      <c r="G712" s="153"/>
      <c r="H712" s="153"/>
      <c r="I712" s="153"/>
      <c r="J712" s="153"/>
      <c r="K712" s="154"/>
      <c r="L712" s="153"/>
      <c r="M712" s="153"/>
    </row>
    <row r="713" spans="4:13" s="142" customFormat="1">
      <c r="D713" s="142" t="str">
        <f t="shared" si="121"/>
        <v>\\\</v>
      </c>
      <c r="E713" s="153"/>
      <c r="F713" s="153"/>
      <c r="G713" s="153"/>
      <c r="H713" s="153"/>
      <c r="I713" s="153"/>
      <c r="J713" s="153"/>
      <c r="K713" s="154"/>
      <c r="L713" s="153"/>
      <c r="M713" s="153"/>
    </row>
    <row r="714" spans="4:13" s="142" customFormat="1">
      <c r="D714" s="142" t="str">
        <f t="shared" si="121"/>
        <v>\\\</v>
      </c>
      <c r="E714" s="153"/>
      <c r="F714" s="153"/>
      <c r="G714" s="153"/>
      <c r="H714" s="153"/>
      <c r="I714" s="153"/>
      <c r="J714" s="153"/>
      <c r="K714" s="154"/>
      <c r="L714" s="153"/>
      <c r="M714" s="153"/>
    </row>
    <row r="715" spans="4:13" s="142" customFormat="1">
      <c r="D715" s="142" t="str">
        <f t="shared" si="121"/>
        <v>\\\</v>
      </c>
      <c r="E715" s="153"/>
      <c r="F715" s="153"/>
      <c r="G715" s="153"/>
      <c r="H715" s="153"/>
      <c r="I715" s="153"/>
      <c r="J715" s="153"/>
      <c r="K715" s="154"/>
      <c r="L715" s="153"/>
      <c r="M715" s="153"/>
    </row>
    <row r="716" spans="4:13" s="142" customFormat="1">
      <c r="D716" s="142" t="str">
        <f t="shared" si="121"/>
        <v>\\\</v>
      </c>
      <c r="E716" s="153"/>
      <c r="F716" s="153"/>
      <c r="G716" s="153"/>
      <c r="H716" s="153"/>
      <c r="I716" s="153"/>
      <c r="J716" s="153"/>
      <c r="K716" s="154"/>
      <c r="L716" s="153"/>
      <c r="M716" s="153"/>
    </row>
    <row r="717" spans="4:13" s="142" customFormat="1">
      <c r="D717" s="142" t="str">
        <f t="shared" si="121"/>
        <v>\\\</v>
      </c>
      <c r="E717" s="153"/>
      <c r="F717" s="153"/>
      <c r="G717" s="153"/>
      <c r="H717" s="153"/>
      <c r="I717" s="153"/>
      <c r="J717" s="153"/>
      <c r="K717" s="154"/>
      <c r="L717" s="153"/>
      <c r="M717" s="153"/>
    </row>
    <row r="718" spans="4:13" s="142" customFormat="1">
      <c r="D718" s="142" t="str">
        <f t="shared" si="121"/>
        <v>\\\</v>
      </c>
      <c r="E718" s="153"/>
      <c r="F718" s="153"/>
      <c r="G718" s="153"/>
      <c r="H718" s="153"/>
      <c r="I718" s="153"/>
      <c r="J718" s="153"/>
      <c r="K718" s="154"/>
      <c r="L718" s="153"/>
      <c r="M718" s="153"/>
    </row>
    <row r="719" spans="4:13" s="142" customFormat="1">
      <c r="D719" s="142" t="str">
        <f t="shared" si="121"/>
        <v>\\\</v>
      </c>
      <c r="E719" s="153"/>
      <c r="F719" s="153"/>
      <c r="G719" s="153"/>
      <c r="H719" s="153"/>
      <c r="I719" s="153"/>
      <c r="J719" s="153"/>
      <c r="K719" s="154"/>
      <c r="L719" s="153"/>
      <c r="M719" s="153"/>
    </row>
    <row r="720" spans="4:13" s="142" customFormat="1">
      <c r="D720" s="142" t="str">
        <f t="shared" si="121"/>
        <v>\\\</v>
      </c>
      <c r="E720" s="153"/>
      <c r="F720" s="153"/>
      <c r="G720" s="153"/>
      <c r="H720" s="153"/>
      <c r="I720" s="153"/>
      <c r="J720" s="153"/>
      <c r="K720" s="154"/>
      <c r="L720" s="153"/>
      <c r="M720" s="153"/>
    </row>
    <row r="721" spans="4:13" s="142" customFormat="1">
      <c r="D721" s="142" t="str">
        <f t="shared" si="121"/>
        <v>\\\</v>
      </c>
      <c r="E721" s="153"/>
      <c r="F721" s="153"/>
      <c r="G721" s="153"/>
      <c r="H721" s="153"/>
      <c r="I721" s="153"/>
      <c r="J721" s="153"/>
      <c r="K721" s="154"/>
      <c r="L721" s="153"/>
      <c r="M721" s="153"/>
    </row>
    <row r="722" spans="4:13" s="142" customFormat="1">
      <c r="D722" s="142" t="str">
        <f t="shared" si="121"/>
        <v>\\\</v>
      </c>
      <c r="E722" s="153"/>
      <c r="F722" s="153"/>
      <c r="G722" s="153"/>
      <c r="H722" s="153"/>
      <c r="I722" s="153"/>
      <c r="J722" s="153"/>
      <c r="K722" s="154"/>
      <c r="L722" s="153"/>
      <c r="M722" s="153"/>
    </row>
    <row r="723" spans="4:13" s="142" customFormat="1">
      <c r="D723" s="142" t="str">
        <f t="shared" si="121"/>
        <v>\\\</v>
      </c>
      <c r="E723" s="153"/>
      <c r="F723" s="153"/>
      <c r="G723" s="153"/>
      <c r="H723" s="153"/>
      <c r="I723" s="153"/>
      <c r="J723" s="153"/>
      <c r="K723" s="154"/>
      <c r="L723" s="153"/>
      <c r="M723" s="153"/>
    </row>
    <row r="724" spans="4:13" s="142" customFormat="1">
      <c r="D724" s="142" t="str">
        <f t="shared" si="121"/>
        <v>\\\</v>
      </c>
      <c r="E724" s="153"/>
      <c r="F724" s="153"/>
      <c r="G724" s="153"/>
      <c r="H724" s="153"/>
      <c r="I724" s="153"/>
      <c r="J724" s="153"/>
      <c r="K724" s="154"/>
      <c r="L724" s="153"/>
      <c r="M724" s="153"/>
    </row>
    <row r="725" spans="4:13" s="142" customFormat="1">
      <c r="D725" s="142" t="str">
        <f t="shared" si="121"/>
        <v>\\\</v>
      </c>
      <c r="E725" s="153"/>
      <c r="F725" s="153"/>
      <c r="G725" s="153"/>
      <c r="H725" s="153"/>
      <c r="I725" s="153"/>
      <c r="J725" s="153"/>
      <c r="K725" s="154"/>
      <c r="L725" s="153"/>
      <c r="M725" s="153"/>
    </row>
    <row r="726" spans="4:13" s="142" customFormat="1">
      <c r="D726" s="142" t="str">
        <f t="shared" si="121"/>
        <v>\\\</v>
      </c>
      <c r="E726" s="153"/>
      <c r="F726" s="153"/>
      <c r="G726" s="153"/>
      <c r="H726" s="153"/>
      <c r="I726" s="153"/>
      <c r="J726" s="153"/>
      <c r="K726" s="154"/>
      <c r="L726" s="153"/>
      <c r="M726" s="153"/>
    </row>
    <row r="727" spans="4:13" s="142" customFormat="1">
      <c r="D727" s="142" t="str">
        <f t="shared" si="121"/>
        <v>\\\</v>
      </c>
      <c r="E727" s="153"/>
      <c r="F727" s="153"/>
      <c r="G727" s="153"/>
      <c r="H727" s="153"/>
      <c r="I727" s="153"/>
      <c r="J727" s="153"/>
      <c r="K727" s="154"/>
      <c r="L727" s="153"/>
      <c r="M727" s="153"/>
    </row>
    <row r="728" spans="4:13" s="142" customFormat="1">
      <c r="D728" s="142" t="str">
        <f t="shared" si="121"/>
        <v>\\\</v>
      </c>
      <c r="E728" s="153"/>
      <c r="F728" s="153"/>
      <c r="G728" s="153"/>
      <c r="H728" s="153"/>
      <c r="I728" s="153"/>
      <c r="J728" s="153"/>
      <c r="K728" s="154"/>
      <c r="L728" s="153"/>
      <c r="M728" s="153"/>
    </row>
    <row r="729" spans="4:13" s="142" customFormat="1">
      <c r="D729" s="142" t="str">
        <f t="shared" si="121"/>
        <v>\\\</v>
      </c>
      <c r="E729" s="153"/>
      <c r="F729" s="153"/>
      <c r="G729" s="153"/>
      <c r="H729" s="153"/>
      <c r="I729" s="153"/>
      <c r="J729" s="153"/>
      <c r="K729" s="154"/>
      <c r="L729" s="153"/>
      <c r="M729" s="153"/>
    </row>
    <row r="730" spans="4:13" s="142" customFormat="1">
      <c r="D730" s="142" t="str">
        <f t="shared" si="121"/>
        <v>\\\</v>
      </c>
      <c r="E730" s="153"/>
      <c r="F730" s="153"/>
      <c r="G730" s="153"/>
      <c r="H730" s="153"/>
      <c r="I730" s="153"/>
      <c r="J730" s="153"/>
      <c r="K730" s="154"/>
      <c r="L730" s="153"/>
      <c r="M730" s="153"/>
    </row>
    <row r="731" spans="4:13" s="142" customFormat="1">
      <c r="D731" s="142" t="str">
        <f t="shared" si="121"/>
        <v>\\\</v>
      </c>
      <c r="E731" s="153"/>
      <c r="F731" s="153"/>
      <c r="G731" s="153"/>
      <c r="H731" s="153"/>
      <c r="I731" s="153"/>
      <c r="J731" s="153"/>
      <c r="K731" s="154"/>
      <c r="L731" s="153"/>
      <c r="M731" s="153"/>
    </row>
    <row r="732" spans="4:13" s="142" customFormat="1">
      <c r="D732" s="142" t="str">
        <f t="shared" si="121"/>
        <v>\\\</v>
      </c>
      <c r="E732" s="153"/>
      <c r="F732" s="153"/>
      <c r="G732" s="153"/>
      <c r="H732" s="153"/>
      <c r="I732" s="153"/>
      <c r="J732" s="153"/>
      <c r="K732" s="154"/>
      <c r="L732" s="153"/>
      <c r="M732" s="153"/>
    </row>
    <row r="733" spans="4:13" s="142" customFormat="1">
      <c r="D733" s="142" t="str">
        <f t="shared" si="121"/>
        <v>\\\</v>
      </c>
      <c r="E733" s="153"/>
      <c r="F733" s="153"/>
      <c r="G733" s="153"/>
      <c r="H733" s="153"/>
      <c r="I733" s="153"/>
      <c r="J733" s="153"/>
      <c r="K733" s="154"/>
      <c r="L733" s="153"/>
      <c r="M733" s="153"/>
    </row>
    <row r="734" spans="4:13" s="142" customFormat="1">
      <c r="D734" s="142" t="str">
        <f t="shared" si="121"/>
        <v>\\\</v>
      </c>
      <c r="E734" s="153"/>
      <c r="F734" s="153"/>
      <c r="G734" s="153"/>
      <c r="H734" s="153"/>
      <c r="I734" s="153"/>
      <c r="J734" s="153"/>
      <c r="K734" s="154"/>
      <c r="L734" s="153"/>
      <c r="M734" s="153"/>
    </row>
    <row r="735" spans="4:13" s="142" customFormat="1">
      <c r="D735" s="142" t="str">
        <f t="shared" si="121"/>
        <v>\\\</v>
      </c>
      <c r="E735" s="153"/>
      <c r="F735" s="153"/>
      <c r="G735" s="153"/>
      <c r="H735" s="153"/>
      <c r="I735" s="153"/>
      <c r="J735" s="153"/>
      <c r="K735" s="154"/>
      <c r="L735" s="153"/>
      <c r="M735" s="153"/>
    </row>
    <row r="736" spans="4:13" s="142" customFormat="1">
      <c r="D736" s="142" t="str">
        <f t="shared" si="121"/>
        <v>\\\</v>
      </c>
      <c r="E736" s="153"/>
      <c r="F736" s="153"/>
      <c r="G736" s="153"/>
      <c r="H736" s="153"/>
      <c r="I736" s="153"/>
      <c r="J736" s="153"/>
      <c r="K736" s="154"/>
      <c r="L736" s="153"/>
      <c r="M736" s="153"/>
    </row>
    <row r="737" spans="4:13" s="142" customFormat="1">
      <c r="D737" s="142" t="str">
        <f t="shared" si="121"/>
        <v>\\\</v>
      </c>
      <c r="E737" s="153"/>
      <c r="F737" s="153"/>
      <c r="G737" s="153"/>
      <c r="H737" s="153"/>
      <c r="I737" s="153"/>
      <c r="J737" s="153"/>
      <c r="K737" s="154"/>
      <c r="L737" s="153"/>
      <c r="M737" s="153"/>
    </row>
    <row r="738" spans="4:13" s="142" customFormat="1">
      <c r="D738" s="142" t="str">
        <f t="shared" si="121"/>
        <v>\\\</v>
      </c>
      <c r="E738" s="153"/>
      <c r="F738" s="153"/>
      <c r="G738" s="153"/>
      <c r="H738" s="153"/>
      <c r="I738" s="153"/>
      <c r="J738" s="153"/>
      <c r="K738" s="154"/>
      <c r="L738" s="153"/>
      <c r="M738" s="153"/>
    </row>
    <row r="739" spans="4:13" s="142" customFormat="1">
      <c r="D739" s="142" t="str">
        <f t="shared" si="121"/>
        <v>\\\</v>
      </c>
      <c r="E739" s="153"/>
      <c r="F739" s="153"/>
      <c r="G739" s="153"/>
      <c r="H739" s="153"/>
      <c r="I739" s="153"/>
      <c r="J739" s="153"/>
      <c r="K739" s="154"/>
      <c r="L739" s="153"/>
      <c r="M739" s="153"/>
    </row>
    <row r="740" spans="4:13" s="142" customFormat="1">
      <c r="D740" s="142" t="str">
        <f t="shared" si="121"/>
        <v>\\\</v>
      </c>
      <c r="E740" s="153"/>
      <c r="F740" s="153"/>
      <c r="G740" s="153"/>
      <c r="H740" s="153"/>
      <c r="I740" s="153"/>
      <c r="J740" s="153"/>
      <c r="K740" s="154"/>
      <c r="L740" s="153"/>
      <c r="M740" s="153"/>
    </row>
    <row r="741" spans="4:13" s="142" customFormat="1">
      <c r="D741" s="142" t="str">
        <f t="shared" si="121"/>
        <v>\\\</v>
      </c>
      <c r="E741" s="153"/>
      <c r="F741" s="153"/>
      <c r="G741" s="153"/>
      <c r="H741" s="153"/>
      <c r="I741" s="153"/>
      <c r="J741" s="153"/>
      <c r="K741" s="154"/>
      <c r="L741" s="153"/>
      <c r="M741" s="153"/>
    </row>
    <row r="742" spans="4:13" s="142" customFormat="1">
      <c r="D742" s="142" t="str">
        <f t="shared" si="121"/>
        <v>\\\</v>
      </c>
      <c r="E742" s="153"/>
      <c r="F742" s="153"/>
      <c r="G742" s="153"/>
      <c r="H742" s="153"/>
      <c r="I742" s="153"/>
      <c r="J742" s="153"/>
      <c r="K742" s="154"/>
      <c r="L742" s="153"/>
      <c r="M742" s="153"/>
    </row>
    <row r="743" spans="4:13" s="142" customFormat="1">
      <c r="D743" s="142" t="str">
        <f t="shared" si="121"/>
        <v>\\\</v>
      </c>
      <c r="E743" s="153"/>
      <c r="F743" s="153"/>
      <c r="G743" s="153"/>
      <c r="H743" s="153"/>
      <c r="I743" s="153"/>
      <c r="J743" s="153"/>
      <c r="K743" s="154"/>
      <c r="L743" s="153"/>
      <c r="M743" s="153"/>
    </row>
    <row r="744" spans="4:13" s="142" customFormat="1">
      <c r="D744" s="142" t="str">
        <f t="shared" si="121"/>
        <v>\\\</v>
      </c>
      <c r="E744" s="153"/>
      <c r="F744" s="153"/>
      <c r="G744" s="153"/>
      <c r="H744" s="153"/>
      <c r="I744" s="153"/>
      <c r="J744" s="153"/>
      <c r="K744" s="154"/>
      <c r="L744" s="153"/>
      <c r="M744" s="153"/>
    </row>
    <row r="745" spans="4:13" s="142" customFormat="1">
      <c r="D745" s="142" t="str">
        <f t="shared" si="121"/>
        <v>\\\</v>
      </c>
      <c r="E745" s="153"/>
      <c r="F745" s="153"/>
      <c r="G745" s="153"/>
      <c r="H745" s="153"/>
      <c r="I745" s="153"/>
      <c r="J745" s="153"/>
      <c r="K745" s="154"/>
      <c r="L745" s="153"/>
      <c r="M745" s="153"/>
    </row>
    <row r="746" spans="4:13" s="142" customFormat="1">
      <c r="D746" s="142" t="str">
        <f t="shared" si="121"/>
        <v>\\\</v>
      </c>
      <c r="E746" s="153"/>
      <c r="F746" s="153"/>
      <c r="G746" s="153"/>
      <c r="H746" s="153"/>
      <c r="I746" s="153"/>
      <c r="J746" s="153"/>
      <c r="K746" s="154"/>
      <c r="L746" s="153"/>
      <c r="M746" s="153"/>
    </row>
    <row r="747" spans="4:13" s="142" customFormat="1">
      <c r="D747" s="142" t="str">
        <f t="shared" si="121"/>
        <v>\\\</v>
      </c>
      <c r="E747" s="153"/>
      <c r="F747" s="153"/>
      <c r="G747" s="153"/>
      <c r="H747" s="153"/>
      <c r="I747" s="153"/>
      <c r="J747" s="153"/>
      <c r="K747" s="154"/>
      <c r="L747" s="153"/>
      <c r="M747" s="153"/>
    </row>
    <row r="748" spans="4:13" s="142" customFormat="1">
      <c r="D748" s="142" t="str">
        <f t="shared" si="121"/>
        <v>\\\</v>
      </c>
      <c r="E748" s="153"/>
      <c r="F748" s="153"/>
      <c r="G748" s="153"/>
      <c r="H748" s="153"/>
      <c r="I748" s="153"/>
      <c r="J748" s="153"/>
      <c r="K748" s="154"/>
      <c r="L748" s="153"/>
      <c r="M748" s="153"/>
    </row>
    <row r="749" spans="4:13" s="142" customFormat="1">
      <c r="D749" s="142" t="str">
        <f t="shared" si="121"/>
        <v>\\\</v>
      </c>
      <c r="E749" s="153"/>
      <c r="F749" s="153"/>
      <c r="G749" s="153"/>
      <c r="H749" s="153"/>
      <c r="I749" s="153"/>
      <c r="J749" s="153"/>
      <c r="K749" s="154"/>
      <c r="L749" s="153"/>
      <c r="M749" s="153"/>
    </row>
    <row r="750" spans="4:13" s="142" customFormat="1">
      <c r="D750" s="142" t="str">
        <f t="shared" si="121"/>
        <v>\\\</v>
      </c>
      <c r="E750" s="153"/>
      <c r="F750" s="153"/>
      <c r="G750" s="153"/>
      <c r="H750" s="153"/>
      <c r="I750" s="153"/>
      <c r="J750" s="153"/>
      <c r="K750" s="154"/>
      <c r="L750" s="153"/>
      <c r="M750" s="153"/>
    </row>
    <row r="751" spans="4:13" s="142" customFormat="1">
      <c r="D751" s="142" t="str">
        <f t="shared" si="121"/>
        <v>\\\</v>
      </c>
      <c r="E751" s="153"/>
      <c r="F751" s="153"/>
      <c r="G751" s="153"/>
      <c r="H751" s="153"/>
      <c r="I751" s="153"/>
      <c r="J751" s="153"/>
      <c r="K751" s="154"/>
      <c r="L751" s="153"/>
      <c r="M751" s="153"/>
    </row>
    <row r="752" spans="4:13" s="142" customFormat="1">
      <c r="D752" s="142" t="str">
        <f t="shared" si="121"/>
        <v>\\\</v>
      </c>
      <c r="E752" s="153"/>
      <c r="F752" s="153"/>
      <c r="G752" s="153"/>
      <c r="H752" s="153"/>
      <c r="I752" s="153"/>
      <c r="J752" s="153"/>
      <c r="K752" s="154"/>
      <c r="L752" s="153"/>
      <c r="M752" s="153"/>
    </row>
    <row r="753" spans="4:13" s="142" customFormat="1">
      <c r="D753" s="142" t="str">
        <f t="shared" si="121"/>
        <v>\\\</v>
      </c>
      <c r="E753" s="153"/>
      <c r="F753" s="153"/>
      <c r="G753" s="153"/>
      <c r="H753" s="153"/>
      <c r="I753" s="153"/>
      <c r="J753" s="153"/>
      <c r="K753" s="154"/>
      <c r="L753" s="153"/>
      <c r="M753" s="153"/>
    </row>
    <row r="754" spans="4:13" s="142" customFormat="1">
      <c r="D754" s="142" t="str">
        <f t="shared" si="121"/>
        <v>\\\</v>
      </c>
      <c r="E754" s="153"/>
      <c r="F754" s="153"/>
      <c r="G754" s="153"/>
      <c r="H754" s="153"/>
      <c r="I754" s="153"/>
      <c r="J754" s="153"/>
      <c r="K754" s="154"/>
      <c r="L754" s="153"/>
      <c r="M754" s="153"/>
    </row>
    <row r="755" spans="4:13" s="142" customFormat="1">
      <c r="D755" s="142" t="str">
        <f t="shared" si="121"/>
        <v>\\\</v>
      </c>
      <c r="E755" s="153"/>
      <c r="F755" s="153"/>
      <c r="G755" s="153"/>
      <c r="H755" s="153"/>
      <c r="I755" s="153"/>
      <c r="J755" s="153"/>
      <c r="K755" s="154"/>
      <c r="L755" s="153"/>
      <c r="M755" s="153"/>
    </row>
    <row r="756" spans="4:13" s="142" customFormat="1">
      <c r="D756" s="142" t="str">
        <f t="shared" si="121"/>
        <v>\\\</v>
      </c>
      <c r="E756" s="153"/>
      <c r="F756" s="153"/>
      <c r="G756" s="153"/>
      <c r="H756" s="153"/>
      <c r="I756" s="153"/>
      <c r="J756" s="153"/>
      <c r="K756" s="154"/>
      <c r="L756" s="153"/>
      <c r="M756" s="153"/>
    </row>
    <row r="757" spans="4:13" s="142" customFormat="1">
      <c r="D757" s="142" t="str">
        <f t="shared" si="121"/>
        <v>\\\</v>
      </c>
      <c r="E757" s="153"/>
      <c r="F757" s="153"/>
      <c r="G757" s="153"/>
      <c r="H757" s="153"/>
      <c r="I757" s="153"/>
      <c r="J757" s="153"/>
      <c r="K757" s="154"/>
      <c r="L757" s="153"/>
      <c r="M757" s="153"/>
    </row>
    <row r="758" spans="4:13" s="142" customFormat="1">
      <c r="D758" s="142" t="str">
        <f t="shared" si="121"/>
        <v>\\\</v>
      </c>
      <c r="E758" s="153"/>
      <c r="F758" s="153"/>
      <c r="G758" s="153"/>
      <c r="H758" s="153"/>
      <c r="I758" s="153"/>
      <c r="J758" s="153"/>
      <c r="K758" s="154"/>
      <c r="L758" s="153"/>
      <c r="M758" s="153"/>
    </row>
    <row r="759" spans="4:13" s="142" customFormat="1">
      <c r="D759" s="142" t="str">
        <f t="shared" si="121"/>
        <v>\\\</v>
      </c>
      <c r="E759" s="153"/>
      <c r="F759" s="153"/>
      <c r="G759" s="153"/>
      <c r="H759" s="153"/>
      <c r="I759" s="153"/>
      <c r="J759" s="153"/>
      <c r="K759" s="154"/>
      <c r="L759" s="153"/>
      <c r="M759" s="153"/>
    </row>
    <row r="760" spans="4:13" s="142" customFormat="1">
      <c r="D760" s="142" t="str">
        <f t="shared" si="121"/>
        <v>\\\</v>
      </c>
      <c r="E760" s="153"/>
      <c r="F760" s="153"/>
      <c r="G760" s="153"/>
      <c r="H760" s="153"/>
      <c r="I760" s="153"/>
      <c r="J760" s="153"/>
      <c r="K760" s="154"/>
      <c r="L760" s="153"/>
      <c r="M760" s="153"/>
    </row>
    <row r="761" spans="4:13" s="142" customFormat="1">
      <c r="D761" s="142" t="str">
        <f t="shared" si="121"/>
        <v>\\\</v>
      </c>
      <c r="E761" s="153"/>
      <c r="F761" s="153"/>
      <c r="G761" s="153"/>
      <c r="H761" s="153"/>
      <c r="I761" s="153"/>
      <c r="J761" s="153"/>
      <c r="K761" s="154"/>
      <c r="L761" s="153"/>
      <c r="M761" s="153"/>
    </row>
    <row r="762" spans="4:13" s="142" customFormat="1">
      <c r="D762" s="142" t="str">
        <f t="shared" si="121"/>
        <v>\\\</v>
      </c>
      <c r="E762" s="153"/>
      <c r="F762" s="153"/>
      <c r="G762" s="153"/>
      <c r="H762" s="153"/>
      <c r="I762" s="153"/>
      <c r="J762" s="153"/>
      <c r="K762" s="154"/>
      <c r="L762" s="153"/>
      <c r="M762" s="153"/>
    </row>
    <row r="763" spans="4:13" s="142" customFormat="1">
      <c r="D763" s="142" t="str">
        <f t="shared" si="121"/>
        <v>\\\</v>
      </c>
      <c r="E763" s="153"/>
      <c r="F763" s="153"/>
      <c r="G763" s="153"/>
      <c r="H763" s="153"/>
      <c r="I763" s="153"/>
      <c r="J763" s="153"/>
      <c r="K763" s="154"/>
      <c r="L763" s="153"/>
      <c r="M763" s="153"/>
    </row>
    <row r="764" spans="4:13" s="142" customFormat="1">
      <c r="D764" s="142" t="str">
        <f t="shared" si="121"/>
        <v>\\\</v>
      </c>
      <c r="E764" s="153"/>
      <c r="F764" s="153"/>
      <c r="G764" s="153"/>
      <c r="H764" s="153"/>
      <c r="I764" s="153"/>
      <c r="J764" s="153"/>
      <c r="K764" s="154"/>
      <c r="L764" s="153"/>
      <c r="M764" s="153"/>
    </row>
    <row r="765" spans="4:13" s="142" customFormat="1">
      <c r="D765" s="142" t="str">
        <f t="shared" si="121"/>
        <v>\\\</v>
      </c>
      <c r="E765" s="153"/>
      <c r="F765" s="153"/>
      <c r="G765" s="153"/>
      <c r="H765" s="153"/>
      <c r="I765" s="153"/>
      <c r="J765" s="153"/>
      <c r="K765" s="154"/>
      <c r="L765" s="153"/>
      <c r="M765" s="153"/>
    </row>
    <row r="766" spans="4:13" s="142" customFormat="1">
      <c r="D766" s="142" t="str">
        <f t="shared" si="121"/>
        <v>\\\</v>
      </c>
      <c r="E766" s="153"/>
      <c r="F766" s="153"/>
      <c r="G766" s="153"/>
      <c r="H766" s="153"/>
      <c r="I766" s="153"/>
      <c r="J766" s="153"/>
      <c r="K766" s="154"/>
      <c r="L766" s="153"/>
      <c r="M766" s="153"/>
    </row>
    <row r="767" spans="4:13" s="142" customFormat="1">
      <c r="D767" s="142" t="str">
        <f t="shared" si="121"/>
        <v>\\\</v>
      </c>
      <c r="E767" s="153"/>
      <c r="F767" s="153"/>
      <c r="G767" s="153"/>
      <c r="H767" s="153"/>
      <c r="I767" s="153"/>
      <c r="J767" s="153"/>
      <c r="K767" s="154"/>
      <c r="L767" s="153"/>
      <c r="M767" s="153"/>
    </row>
    <row r="768" spans="4:13" s="142" customFormat="1">
      <c r="D768" s="142" t="str">
        <f t="shared" si="121"/>
        <v>\\\</v>
      </c>
      <c r="E768" s="153"/>
      <c r="F768" s="153"/>
      <c r="G768" s="153"/>
      <c r="H768" s="153"/>
      <c r="I768" s="153"/>
      <c r="J768" s="153"/>
      <c r="K768" s="154"/>
      <c r="L768" s="153"/>
      <c r="M768" s="153"/>
    </row>
    <row r="769" spans="4:13" s="142" customFormat="1">
      <c r="D769" s="142" t="str">
        <f t="shared" si="121"/>
        <v>\\\</v>
      </c>
      <c r="E769" s="153"/>
      <c r="F769" s="153"/>
      <c r="G769" s="153"/>
      <c r="H769" s="153"/>
      <c r="I769" s="153"/>
      <c r="J769" s="153"/>
      <c r="K769" s="154"/>
      <c r="L769" s="153"/>
      <c r="M769" s="153"/>
    </row>
    <row r="770" spans="4:13" s="142" customFormat="1">
      <c r="D770" s="142" t="str">
        <f t="shared" si="121"/>
        <v>\\\</v>
      </c>
      <c r="E770" s="153"/>
      <c r="F770" s="153"/>
      <c r="G770" s="153"/>
      <c r="H770" s="153"/>
      <c r="I770" s="153"/>
      <c r="J770" s="153"/>
      <c r="K770" s="154"/>
      <c r="L770" s="153"/>
      <c r="M770" s="153"/>
    </row>
    <row r="771" spans="4:13" s="142" customFormat="1">
      <c r="D771" s="142" t="str">
        <f t="shared" si="121"/>
        <v>\\\</v>
      </c>
      <c r="E771" s="153"/>
      <c r="F771" s="153"/>
      <c r="G771" s="153"/>
      <c r="H771" s="153"/>
      <c r="I771" s="153"/>
      <c r="J771" s="153"/>
      <c r="K771" s="154"/>
      <c r="L771" s="153"/>
      <c r="M771" s="153"/>
    </row>
    <row r="772" spans="4:13" s="142" customFormat="1">
      <c r="D772" s="142" t="str">
        <f t="shared" si="121"/>
        <v>\\\</v>
      </c>
      <c r="E772" s="153"/>
      <c r="F772" s="153"/>
      <c r="G772" s="153"/>
      <c r="H772" s="153"/>
      <c r="I772" s="153"/>
      <c r="J772" s="153"/>
      <c r="K772" s="154"/>
      <c r="L772" s="153"/>
      <c r="M772" s="153"/>
    </row>
    <row r="773" spans="4:13" s="142" customFormat="1">
      <c r="D773" s="142" t="str">
        <f t="shared" si="121"/>
        <v>\\\</v>
      </c>
      <c r="E773" s="153"/>
      <c r="F773" s="153"/>
      <c r="G773" s="153"/>
      <c r="H773" s="153"/>
      <c r="I773" s="153"/>
      <c r="J773" s="153"/>
      <c r="K773" s="154"/>
      <c r="L773" s="153"/>
      <c r="M773" s="153"/>
    </row>
    <row r="774" spans="4:13" s="142" customFormat="1">
      <c r="D774" s="142" t="str">
        <f t="shared" ref="D774:D837" si="122">E774&amp;"\"&amp;F774&amp;"\"&amp;L774&amp;"\"&amp;M774</f>
        <v>\\\</v>
      </c>
      <c r="E774" s="153"/>
      <c r="F774" s="153"/>
      <c r="G774" s="153"/>
      <c r="H774" s="153"/>
      <c r="I774" s="153"/>
      <c r="J774" s="153"/>
      <c r="K774" s="154"/>
      <c r="L774" s="153"/>
      <c r="M774" s="153"/>
    </row>
    <row r="775" spans="4:13" s="142" customFormat="1">
      <c r="D775" s="142" t="str">
        <f t="shared" si="122"/>
        <v>\\\</v>
      </c>
      <c r="E775" s="153"/>
      <c r="F775" s="153"/>
      <c r="G775" s="153"/>
      <c r="H775" s="153"/>
      <c r="I775" s="153"/>
      <c r="J775" s="153"/>
      <c r="K775" s="154"/>
      <c r="L775" s="153"/>
      <c r="M775" s="153"/>
    </row>
    <row r="776" spans="4:13" s="142" customFormat="1">
      <c r="D776" s="142" t="str">
        <f t="shared" si="122"/>
        <v>\\\</v>
      </c>
      <c r="E776" s="153"/>
      <c r="F776" s="153"/>
      <c r="G776" s="153"/>
      <c r="H776" s="153"/>
      <c r="I776" s="153"/>
      <c r="J776" s="153"/>
      <c r="K776" s="154"/>
      <c r="L776" s="153"/>
      <c r="M776" s="153"/>
    </row>
    <row r="777" spans="4:13" s="142" customFormat="1">
      <c r="D777" s="142" t="str">
        <f t="shared" si="122"/>
        <v>\\\</v>
      </c>
      <c r="E777" s="153"/>
      <c r="F777" s="153"/>
      <c r="G777" s="153"/>
      <c r="H777" s="153"/>
      <c r="I777" s="153"/>
      <c r="J777" s="153"/>
      <c r="K777" s="154"/>
      <c r="L777" s="153"/>
      <c r="M777" s="153"/>
    </row>
    <row r="778" spans="4:13" s="142" customFormat="1">
      <c r="D778" s="142" t="str">
        <f t="shared" si="122"/>
        <v>\\\</v>
      </c>
      <c r="E778" s="153"/>
      <c r="F778" s="153"/>
      <c r="G778" s="153"/>
      <c r="H778" s="153"/>
      <c r="I778" s="153"/>
      <c r="J778" s="153"/>
      <c r="K778" s="154"/>
      <c r="L778" s="153"/>
      <c r="M778" s="153"/>
    </row>
    <row r="779" spans="4:13" s="142" customFormat="1">
      <c r="D779" s="142" t="str">
        <f t="shared" si="122"/>
        <v>\\\</v>
      </c>
      <c r="E779" s="153"/>
      <c r="F779" s="153"/>
      <c r="G779" s="153"/>
      <c r="H779" s="153"/>
      <c r="I779" s="153"/>
      <c r="J779" s="153"/>
      <c r="K779" s="154"/>
      <c r="L779" s="153"/>
      <c r="M779" s="153"/>
    </row>
    <row r="780" spans="4:13" s="142" customFormat="1">
      <c r="D780" s="142" t="str">
        <f t="shared" si="122"/>
        <v>\\\</v>
      </c>
      <c r="E780" s="153"/>
      <c r="F780" s="153"/>
      <c r="G780" s="153"/>
      <c r="H780" s="153"/>
      <c r="I780" s="153"/>
      <c r="J780" s="153"/>
      <c r="K780" s="154"/>
      <c r="L780" s="153"/>
      <c r="M780" s="153"/>
    </row>
    <row r="781" spans="4:13" s="142" customFormat="1">
      <c r="D781" s="142" t="str">
        <f t="shared" si="122"/>
        <v>\\\</v>
      </c>
      <c r="E781" s="153"/>
      <c r="F781" s="153"/>
      <c r="G781" s="153"/>
      <c r="H781" s="153"/>
      <c r="I781" s="153"/>
      <c r="J781" s="153"/>
      <c r="K781" s="154"/>
      <c r="L781" s="153"/>
      <c r="M781" s="153"/>
    </row>
    <row r="782" spans="4:13" s="142" customFormat="1">
      <c r="D782" s="142" t="str">
        <f t="shared" si="122"/>
        <v>\\\</v>
      </c>
      <c r="E782" s="153"/>
      <c r="F782" s="153"/>
      <c r="G782" s="153"/>
      <c r="H782" s="153"/>
      <c r="I782" s="153"/>
      <c r="J782" s="153"/>
      <c r="K782" s="154"/>
      <c r="L782" s="153"/>
      <c r="M782" s="153"/>
    </row>
    <row r="783" spans="4:13" s="142" customFormat="1">
      <c r="D783" s="142" t="str">
        <f t="shared" si="122"/>
        <v>\\\</v>
      </c>
      <c r="E783" s="153"/>
      <c r="F783" s="153"/>
      <c r="G783" s="153"/>
      <c r="H783" s="153"/>
      <c r="I783" s="153"/>
      <c r="J783" s="153"/>
      <c r="K783" s="154"/>
      <c r="L783" s="153"/>
      <c r="M783" s="153"/>
    </row>
    <row r="784" spans="4:13" s="142" customFormat="1">
      <c r="D784" s="142" t="str">
        <f t="shared" si="122"/>
        <v>\\\</v>
      </c>
      <c r="E784" s="153"/>
      <c r="F784" s="153"/>
      <c r="G784" s="153"/>
      <c r="H784" s="153"/>
      <c r="I784" s="153"/>
      <c r="J784" s="153"/>
      <c r="K784" s="154"/>
      <c r="L784" s="153"/>
      <c r="M784" s="153"/>
    </row>
    <row r="785" spans="4:13" s="142" customFormat="1">
      <c r="D785" s="142" t="str">
        <f t="shared" si="122"/>
        <v>\\\</v>
      </c>
      <c r="E785" s="153"/>
      <c r="F785" s="153"/>
      <c r="G785" s="153"/>
      <c r="H785" s="153"/>
      <c r="I785" s="153"/>
      <c r="J785" s="153"/>
      <c r="K785" s="154"/>
      <c r="L785" s="153"/>
      <c r="M785" s="153"/>
    </row>
    <row r="786" spans="4:13" s="142" customFormat="1">
      <c r="D786" s="142" t="str">
        <f t="shared" si="122"/>
        <v>\\\</v>
      </c>
      <c r="E786" s="153"/>
      <c r="F786" s="153"/>
      <c r="G786" s="153"/>
      <c r="H786" s="153"/>
      <c r="I786" s="153"/>
      <c r="J786" s="153"/>
      <c r="K786" s="154"/>
      <c r="L786" s="153"/>
      <c r="M786" s="153"/>
    </row>
    <row r="787" spans="4:13" s="142" customFormat="1">
      <c r="D787" s="142" t="str">
        <f t="shared" si="122"/>
        <v>\\\</v>
      </c>
      <c r="E787" s="153"/>
      <c r="F787" s="153"/>
      <c r="G787" s="153"/>
      <c r="H787" s="153"/>
      <c r="I787" s="153"/>
      <c r="J787" s="153"/>
      <c r="K787" s="154"/>
      <c r="L787" s="153"/>
      <c r="M787" s="153"/>
    </row>
    <row r="788" spans="4:13" s="142" customFormat="1">
      <c r="D788" s="142" t="str">
        <f t="shared" si="122"/>
        <v>\\\</v>
      </c>
      <c r="E788" s="153"/>
      <c r="F788" s="153"/>
      <c r="G788" s="153"/>
      <c r="H788" s="153"/>
      <c r="I788" s="153"/>
      <c r="J788" s="153"/>
      <c r="K788" s="154"/>
      <c r="L788" s="153"/>
      <c r="M788" s="153"/>
    </row>
    <row r="789" spans="4:13" s="142" customFormat="1">
      <c r="D789" s="142" t="str">
        <f t="shared" si="122"/>
        <v>\\\</v>
      </c>
      <c r="E789" s="153"/>
      <c r="F789" s="153"/>
      <c r="G789" s="153"/>
      <c r="H789" s="153"/>
      <c r="I789" s="153"/>
      <c r="J789" s="153"/>
      <c r="K789" s="154"/>
      <c r="L789" s="153"/>
      <c r="M789" s="153"/>
    </row>
    <row r="790" spans="4:13" s="142" customFormat="1">
      <c r="D790" s="142" t="str">
        <f t="shared" si="122"/>
        <v>\\\</v>
      </c>
      <c r="E790" s="153"/>
      <c r="F790" s="153"/>
      <c r="G790" s="153"/>
      <c r="H790" s="153"/>
      <c r="I790" s="153"/>
      <c r="J790" s="153"/>
      <c r="K790" s="154"/>
      <c r="L790" s="153"/>
      <c r="M790" s="153"/>
    </row>
    <row r="791" spans="4:13" s="142" customFormat="1">
      <c r="D791" s="142" t="str">
        <f t="shared" si="122"/>
        <v>\\\</v>
      </c>
      <c r="E791" s="153"/>
      <c r="F791" s="153"/>
      <c r="G791" s="153"/>
      <c r="H791" s="153"/>
      <c r="I791" s="153"/>
      <c r="J791" s="153"/>
      <c r="K791" s="154"/>
      <c r="L791" s="153"/>
      <c r="M791" s="153"/>
    </row>
    <row r="792" spans="4:13" s="142" customFormat="1">
      <c r="D792" s="142" t="str">
        <f t="shared" si="122"/>
        <v>\\\</v>
      </c>
      <c r="E792" s="153"/>
      <c r="F792" s="153"/>
      <c r="G792" s="153"/>
      <c r="H792" s="153"/>
      <c r="I792" s="153"/>
      <c r="J792" s="153"/>
      <c r="K792" s="154"/>
      <c r="L792" s="153"/>
      <c r="M792" s="153"/>
    </row>
    <row r="793" spans="4:13" s="142" customFormat="1">
      <c r="D793" s="142" t="str">
        <f t="shared" si="122"/>
        <v>\\\</v>
      </c>
      <c r="E793" s="153"/>
      <c r="F793" s="153"/>
      <c r="G793" s="153"/>
      <c r="H793" s="153"/>
      <c r="I793" s="153"/>
      <c r="J793" s="153"/>
      <c r="K793" s="154"/>
      <c r="L793" s="153"/>
      <c r="M793" s="153"/>
    </row>
    <row r="794" spans="4:13" s="142" customFormat="1">
      <c r="D794" s="142" t="str">
        <f t="shared" si="122"/>
        <v>\\\</v>
      </c>
      <c r="E794" s="153"/>
      <c r="F794" s="153"/>
      <c r="G794" s="153"/>
      <c r="H794" s="153"/>
      <c r="I794" s="153"/>
      <c r="J794" s="153"/>
      <c r="K794" s="154"/>
      <c r="L794" s="153"/>
      <c r="M794" s="153"/>
    </row>
    <row r="795" spans="4:13" s="142" customFormat="1">
      <c r="D795" s="142" t="str">
        <f t="shared" si="122"/>
        <v>\\\</v>
      </c>
      <c r="E795" s="153"/>
      <c r="F795" s="153"/>
      <c r="G795" s="153"/>
      <c r="H795" s="153"/>
      <c r="I795" s="153"/>
      <c r="J795" s="153"/>
      <c r="K795" s="154"/>
      <c r="L795" s="153"/>
      <c r="M795" s="153"/>
    </row>
    <row r="796" spans="4:13" s="142" customFormat="1">
      <c r="D796" s="142" t="str">
        <f t="shared" si="122"/>
        <v>\\\</v>
      </c>
      <c r="E796" s="153"/>
      <c r="F796" s="153"/>
      <c r="G796" s="153"/>
      <c r="H796" s="153"/>
      <c r="I796" s="153"/>
      <c r="J796" s="153"/>
      <c r="K796" s="154"/>
      <c r="L796" s="153"/>
      <c r="M796" s="153"/>
    </row>
    <row r="797" spans="4:13" s="142" customFormat="1">
      <c r="D797" s="142" t="str">
        <f t="shared" si="122"/>
        <v>\\\</v>
      </c>
      <c r="E797" s="153"/>
      <c r="F797" s="153"/>
      <c r="G797" s="153"/>
      <c r="H797" s="153"/>
      <c r="I797" s="153"/>
      <c r="J797" s="153"/>
      <c r="K797" s="154"/>
      <c r="L797" s="153"/>
      <c r="M797" s="153"/>
    </row>
    <row r="798" spans="4:13" s="142" customFormat="1">
      <c r="D798" s="142" t="str">
        <f t="shared" si="122"/>
        <v>\\\</v>
      </c>
      <c r="E798" s="153"/>
      <c r="F798" s="153"/>
      <c r="G798" s="153"/>
      <c r="H798" s="153"/>
      <c r="I798" s="153"/>
      <c r="J798" s="153"/>
      <c r="K798" s="154"/>
      <c r="L798" s="153"/>
      <c r="M798" s="153"/>
    </row>
    <row r="799" spans="4:13" s="142" customFormat="1">
      <c r="D799" s="142" t="str">
        <f t="shared" si="122"/>
        <v>\\\</v>
      </c>
      <c r="E799" s="153"/>
      <c r="F799" s="153"/>
      <c r="G799" s="153"/>
      <c r="H799" s="153"/>
      <c r="I799" s="153"/>
      <c r="J799" s="153"/>
      <c r="K799" s="154"/>
      <c r="L799" s="153"/>
      <c r="M799" s="153"/>
    </row>
    <row r="800" spans="4:13" s="142" customFormat="1">
      <c r="D800" s="142" t="str">
        <f t="shared" si="122"/>
        <v>\\\</v>
      </c>
      <c r="E800" s="153"/>
      <c r="F800" s="153"/>
      <c r="G800" s="153"/>
      <c r="H800" s="153"/>
      <c r="I800" s="153"/>
      <c r="J800" s="153"/>
      <c r="K800" s="154"/>
      <c r="L800" s="153"/>
      <c r="M800" s="153"/>
    </row>
    <row r="801" spans="4:13" s="142" customFormat="1">
      <c r="D801" s="142" t="str">
        <f t="shared" si="122"/>
        <v>\\\</v>
      </c>
      <c r="E801" s="153"/>
      <c r="F801" s="153"/>
      <c r="G801" s="153"/>
      <c r="H801" s="153"/>
      <c r="I801" s="153"/>
      <c r="J801" s="153"/>
      <c r="K801" s="154"/>
      <c r="L801" s="153"/>
      <c r="M801" s="153"/>
    </row>
    <row r="802" spans="4:13" s="142" customFormat="1">
      <c r="D802" s="142" t="str">
        <f t="shared" si="122"/>
        <v>\\\</v>
      </c>
      <c r="E802" s="153"/>
      <c r="F802" s="153"/>
      <c r="G802" s="153"/>
      <c r="H802" s="153"/>
      <c r="I802" s="153"/>
      <c r="J802" s="153"/>
      <c r="K802" s="154"/>
      <c r="L802" s="153"/>
      <c r="M802" s="153"/>
    </row>
    <row r="803" spans="4:13" s="142" customFormat="1">
      <c r="D803" s="142" t="str">
        <f t="shared" si="122"/>
        <v>\\\</v>
      </c>
      <c r="E803" s="153"/>
      <c r="F803" s="153"/>
      <c r="G803" s="153"/>
      <c r="H803" s="153"/>
      <c r="I803" s="153"/>
      <c r="J803" s="153"/>
      <c r="K803" s="154"/>
      <c r="L803" s="153"/>
      <c r="M803" s="153"/>
    </row>
    <row r="804" spans="4:13" s="142" customFormat="1">
      <c r="D804" s="142" t="str">
        <f t="shared" si="122"/>
        <v>\\\</v>
      </c>
      <c r="E804" s="153"/>
      <c r="F804" s="153"/>
      <c r="G804" s="153"/>
      <c r="H804" s="153"/>
      <c r="I804" s="153"/>
      <c r="J804" s="153"/>
      <c r="K804" s="154"/>
      <c r="L804" s="153"/>
      <c r="M804" s="153"/>
    </row>
    <row r="805" spans="4:13" s="142" customFormat="1">
      <c r="D805" s="142" t="str">
        <f t="shared" si="122"/>
        <v>\\\</v>
      </c>
      <c r="E805" s="153"/>
      <c r="F805" s="153"/>
      <c r="G805" s="153"/>
      <c r="H805" s="153"/>
      <c r="I805" s="153"/>
      <c r="J805" s="153"/>
      <c r="K805" s="154"/>
      <c r="L805" s="153"/>
      <c r="M805" s="153"/>
    </row>
    <row r="806" spans="4:13" s="142" customFormat="1">
      <c r="D806" s="142" t="str">
        <f t="shared" si="122"/>
        <v>\\\</v>
      </c>
      <c r="E806" s="153"/>
      <c r="F806" s="153"/>
      <c r="G806" s="153"/>
      <c r="H806" s="153"/>
      <c r="I806" s="153"/>
      <c r="J806" s="153"/>
      <c r="K806" s="154"/>
      <c r="L806" s="153"/>
      <c r="M806" s="153"/>
    </row>
    <row r="807" spans="4:13" s="142" customFormat="1">
      <c r="D807" s="142" t="str">
        <f t="shared" si="122"/>
        <v>\\\</v>
      </c>
      <c r="E807" s="153"/>
      <c r="F807" s="153"/>
      <c r="G807" s="153"/>
      <c r="H807" s="153"/>
      <c r="I807" s="153"/>
      <c r="J807" s="153"/>
      <c r="K807" s="154"/>
      <c r="L807" s="153"/>
      <c r="M807" s="153"/>
    </row>
    <row r="808" spans="4:13" s="142" customFormat="1">
      <c r="D808" s="142" t="str">
        <f t="shared" si="122"/>
        <v>\\\</v>
      </c>
      <c r="E808" s="153"/>
      <c r="F808" s="153"/>
      <c r="G808" s="153"/>
      <c r="H808" s="153"/>
      <c r="I808" s="153"/>
      <c r="J808" s="153"/>
      <c r="K808" s="154"/>
      <c r="L808" s="153"/>
      <c r="M808" s="153"/>
    </row>
    <row r="809" spans="4:13" s="142" customFormat="1">
      <c r="D809" s="142" t="str">
        <f t="shared" si="122"/>
        <v>\\\</v>
      </c>
      <c r="E809" s="153"/>
      <c r="F809" s="153"/>
      <c r="G809" s="153"/>
      <c r="H809" s="153"/>
      <c r="I809" s="153"/>
      <c r="J809" s="153"/>
      <c r="K809" s="154"/>
      <c r="L809" s="153"/>
      <c r="M809" s="153"/>
    </row>
    <row r="810" spans="4:13" s="142" customFormat="1">
      <c r="D810" s="142" t="str">
        <f t="shared" si="122"/>
        <v>\\\</v>
      </c>
      <c r="E810" s="153"/>
      <c r="F810" s="153"/>
      <c r="G810" s="153"/>
      <c r="H810" s="153"/>
      <c r="I810" s="153"/>
      <c r="J810" s="153"/>
      <c r="K810" s="154"/>
      <c r="L810" s="153"/>
      <c r="M810" s="153"/>
    </row>
    <row r="811" spans="4:13" s="142" customFormat="1">
      <c r="D811" s="142" t="str">
        <f t="shared" si="122"/>
        <v>\\\</v>
      </c>
      <c r="E811" s="153"/>
      <c r="F811" s="153"/>
      <c r="G811" s="153"/>
      <c r="H811" s="153"/>
      <c r="I811" s="153"/>
      <c r="J811" s="153"/>
      <c r="K811" s="154"/>
      <c r="L811" s="153"/>
      <c r="M811" s="153"/>
    </row>
    <row r="812" spans="4:13" s="142" customFormat="1">
      <c r="D812" s="142" t="str">
        <f t="shared" si="122"/>
        <v>\\\</v>
      </c>
      <c r="E812" s="153"/>
      <c r="F812" s="153"/>
      <c r="G812" s="153"/>
      <c r="H812" s="153"/>
      <c r="I812" s="153"/>
      <c r="J812" s="153"/>
      <c r="K812" s="154"/>
      <c r="L812" s="153"/>
      <c r="M812" s="153"/>
    </row>
    <row r="813" spans="4:13" s="142" customFormat="1">
      <c r="D813" s="142" t="str">
        <f t="shared" si="122"/>
        <v>\\\</v>
      </c>
      <c r="E813" s="153"/>
      <c r="F813" s="153"/>
      <c r="G813" s="153"/>
      <c r="H813" s="153"/>
      <c r="I813" s="153"/>
      <c r="J813" s="153"/>
      <c r="K813" s="154"/>
      <c r="L813" s="153"/>
      <c r="M813" s="153"/>
    </row>
    <row r="814" spans="4:13" s="142" customFormat="1">
      <c r="D814" s="142" t="str">
        <f t="shared" si="122"/>
        <v>\\\</v>
      </c>
      <c r="E814" s="153"/>
      <c r="F814" s="153"/>
      <c r="G814" s="153"/>
      <c r="H814" s="153"/>
      <c r="I814" s="153"/>
      <c r="J814" s="153"/>
      <c r="K814" s="154"/>
      <c r="L814" s="153"/>
      <c r="M814" s="153"/>
    </row>
    <row r="815" spans="4:13" s="142" customFormat="1">
      <c r="D815" s="142" t="str">
        <f t="shared" si="122"/>
        <v>\\\</v>
      </c>
      <c r="E815" s="153"/>
      <c r="F815" s="153"/>
      <c r="G815" s="153"/>
      <c r="H815" s="153"/>
      <c r="I815" s="153"/>
      <c r="J815" s="153"/>
      <c r="K815" s="154"/>
      <c r="L815" s="153"/>
      <c r="M815" s="153"/>
    </row>
    <row r="816" spans="4:13" s="142" customFormat="1">
      <c r="D816" s="142" t="str">
        <f t="shared" si="122"/>
        <v>\\\</v>
      </c>
      <c r="E816" s="153"/>
      <c r="F816" s="153"/>
      <c r="G816" s="153"/>
      <c r="H816" s="153"/>
      <c r="I816" s="153"/>
      <c r="J816" s="153"/>
      <c r="K816" s="154"/>
      <c r="L816" s="153"/>
      <c r="M816" s="153"/>
    </row>
    <row r="817" spans="4:13" s="142" customFormat="1">
      <c r="D817" s="142" t="str">
        <f t="shared" si="122"/>
        <v>\\\</v>
      </c>
      <c r="E817" s="153"/>
      <c r="F817" s="153"/>
      <c r="G817" s="153"/>
      <c r="H817" s="153"/>
      <c r="I817" s="153"/>
      <c r="J817" s="153"/>
      <c r="K817" s="154"/>
      <c r="L817" s="153"/>
      <c r="M817" s="153"/>
    </row>
    <row r="818" spans="4:13" s="142" customFormat="1">
      <c r="D818" s="142" t="str">
        <f t="shared" si="122"/>
        <v>\\\</v>
      </c>
      <c r="E818" s="153"/>
      <c r="F818" s="153"/>
      <c r="G818" s="153"/>
      <c r="H818" s="153"/>
      <c r="I818" s="153"/>
      <c r="J818" s="153"/>
      <c r="K818" s="154"/>
      <c r="L818" s="153"/>
      <c r="M818" s="153"/>
    </row>
    <row r="819" spans="4:13" s="142" customFormat="1">
      <c r="D819" s="142" t="str">
        <f t="shared" si="122"/>
        <v>\\\</v>
      </c>
      <c r="E819" s="153"/>
      <c r="F819" s="153"/>
      <c r="G819" s="153"/>
      <c r="H819" s="153"/>
      <c r="I819" s="153"/>
      <c r="J819" s="153"/>
      <c r="K819" s="154"/>
      <c r="L819" s="153"/>
      <c r="M819" s="153"/>
    </row>
    <row r="820" spans="4:13" s="142" customFormat="1">
      <c r="D820" s="142" t="str">
        <f t="shared" si="122"/>
        <v>\\\</v>
      </c>
      <c r="E820" s="153"/>
      <c r="F820" s="153"/>
      <c r="G820" s="153"/>
      <c r="H820" s="153"/>
      <c r="I820" s="153"/>
      <c r="J820" s="153"/>
      <c r="K820" s="154"/>
      <c r="L820" s="153"/>
      <c r="M820" s="153"/>
    </row>
    <row r="821" spans="4:13" s="142" customFormat="1">
      <c r="D821" s="142" t="str">
        <f t="shared" si="122"/>
        <v>\\\</v>
      </c>
      <c r="E821" s="153"/>
      <c r="F821" s="153"/>
      <c r="G821" s="153"/>
      <c r="H821" s="153"/>
      <c r="I821" s="153"/>
      <c r="J821" s="153"/>
      <c r="K821" s="154"/>
      <c r="L821" s="153"/>
      <c r="M821" s="153"/>
    </row>
    <row r="822" spans="4:13" s="142" customFormat="1">
      <c r="D822" s="142" t="str">
        <f t="shared" si="122"/>
        <v>\\\</v>
      </c>
      <c r="E822" s="153"/>
      <c r="F822" s="153"/>
      <c r="G822" s="153"/>
      <c r="H822" s="153"/>
      <c r="I822" s="153"/>
      <c r="J822" s="153"/>
      <c r="K822" s="154"/>
      <c r="L822" s="153"/>
      <c r="M822" s="153"/>
    </row>
    <row r="823" spans="4:13" s="142" customFormat="1">
      <c r="D823" s="142" t="str">
        <f t="shared" si="122"/>
        <v>\\\</v>
      </c>
      <c r="E823" s="153"/>
      <c r="F823" s="153"/>
      <c r="G823" s="153"/>
      <c r="H823" s="153"/>
      <c r="I823" s="153"/>
      <c r="J823" s="153"/>
      <c r="K823" s="154"/>
      <c r="L823" s="153"/>
      <c r="M823" s="153"/>
    </row>
    <row r="824" spans="4:13" s="142" customFormat="1">
      <c r="D824" s="142" t="str">
        <f t="shared" si="122"/>
        <v>\\\</v>
      </c>
      <c r="E824" s="153"/>
      <c r="F824" s="153"/>
      <c r="G824" s="153"/>
      <c r="H824" s="153"/>
      <c r="I824" s="153"/>
      <c r="J824" s="153"/>
      <c r="K824" s="154"/>
      <c r="L824" s="153"/>
      <c r="M824" s="153"/>
    </row>
    <row r="825" spans="4:13" s="142" customFormat="1">
      <c r="D825" s="142" t="str">
        <f t="shared" si="122"/>
        <v>\\\</v>
      </c>
      <c r="E825" s="153"/>
      <c r="F825" s="153"/>
      <c r="G825" s="153"/>
      <c r="H825" s="153"/>
      <c r="I825" s="153"/>
      <c r="J825" s="153"/>
      <c r="K825" s="154"/>
      <c r="L825" s="153"/>
      <c r="M825" s="153"/>
    </row>
    <row r="826" spans="4:13" s="142" customFormat="1">
      <c r="D826" s="142" t="str">
        <f t="shared" si="122"/>
        <v>\\\</v>
      </c>
      <c r="E826" s="153"/>
      <c r="F826" s="153"/>
      <c r="G826" s="153"/>
      <c r="H826" s="153"/>
      <c r="I826" s="153"/>
      <c r="J826" s="153"/>
      <c r="K826" s="154"/>
      <c r="L826" s="153"/>
      <c r="M826" s="153"/>
    </row>
    <row r="827" spans="4:13" s="142" customFormat="1">
      <c r="D827" s="142" t="str">
        <f t="shared" si="122"/>
        <v>\\\</v>
      </c>
      <c r="E827" s="153"/>
      <c r="F827" s="153"/>
      <c r="G827" s="153"/>
      <c r="H827" s="153"/>
      <c r="I827" s="153"/>
      <c r="J827" s="153"/>
      <c r="K827" s="154"/>
      <c r="L827" s="153"/>
      <c r="M827" s="153"/>
    </row>
    <row r="828" spans="4:13" s="142" customFormat="1">
      <c r="D828" s="142" t="str">
        <f t="shared" si="122"/>
        <v>\\\</v>
      </c>
      <c r="E828" s="153"/>
      <c r="F828" s="153"/>
      <c r="G828" s="153"/>
      <c r="H828" s="153"/>
      <c r="I828" s="153"/>
      <c r="J828" s="153"/>
      <c r="K828" s="154"/>
      <c r="L828" s="153"/>
      <c r="M828" s="153"/>
    </row>
    <row r="829" spans="4:13" s="142" customFormat="1">
      <c r="D829" s="142" t="str">
        <f t="shared" si="122"/>
        <v>\\\</v>
      </c>
      <c r="E829" s="153"/>
      <c r="F829" s="153"/>
      <c r="G829" s="153"/>
      <c r="H829" s="153"/>
      <c r="I829" s="153"/>
      <c r="J829" s="153"/>
      <c r="K829" s="154"/>
      <c r="L829" s="153"/>
      <c r="M829" s="153"/>
    </row>
    <row r="830" spans="4:13" s="142" customFormat="1">
      <c r="D830" s="142" t="str">
        <f t="shared" si="122"/>
        <v>\\\</v>
      </c>
      <c r="E830" s="153"/>
      <c r="F830" s="153"/>
      <c r="G830" s="153"/>
      <c r="H830" s="153"/>
      <c r="I830" s="153"/>
      <c r="J830" s="153"/>
      <c r="K830" s="154"/>
      <c r="L830" s="153"/>
      <c r="M830" s="153"/>
    </row>
    <row r="831" spans="4:13" s="142" customFormat="1">
      <c r="D831" s="142" t="str">
        <f t="shared" si="122"/>
        <v>\\\</v>
      </c>
      <c r="E831" s="153"/>
      <c r="F831" s="153"/>
      <c r="G831" s="153"/>
      <c r="H831" s="153"/>
      <c r="I831" s="153"/>
      <c r="J831" s="153"/>
      <c r="K831" s="154"/>
      <c r="L831" s="153"/>
      <c r="M831" s="153"/>
    </row>
    <row r="832" spans="4:13" s="142" customFormat="1">
      <c r="D832" s="142" t="str">
        <f t="shared" si="122"/>
        <v>\\\</v>
      </c>
      <c r="E832" s="153"/>
      <c r="F832" s="153"/>
      <c r="G832" s="153"/>
      <c r="H832" s="153"/>
      <c r="I832" s="153"/>
      <c r="J832" s="153"/>
      <c r="K832" s="154"/>
      <c r="L832" s="153"/>
      <c r="M832" s="153"/>
    </row>
    <row r="833" spans="4:13" s="142" customFormat="1">
      <c r="D833" s="142" t="str">
        <f t="shared" si="122"/>
        <v>\\\</v>
      </c>
      <c r="E833" s="153"/>
      <c r="F833" s="153"/>
      <c r="G833" s="153"/>
      <c r="H833" s="153"/>
      <c r="I833" s="153"/>
      <c r="J833" s="153"/>
      <c r="K833" s="154"/>
      <c r="L833" s="153"/>
      <c r="M833" s="153"/>
    </row>
    <row r="834" spans="4:13" s="142" customFormat="1">
      <c r="D834" s="142" t="str">
        <f t="shared" si="122"/>
        <v>\\\</v>
      </c>
      <c r="E834" s="153"/>
      <c r="F834" s="153"/>
      <c r="G834" s="153"/>
      <c r="H834" s="153"/>
      <c r="I834" s="153"/>
      <c r="J834" s="153"/>
      <c r="K834" s="154"/>
      <c r="L834" s="153"/>
      <c r="M834" s="153"/>
    </row>
    <row r="835" spans="4:13" s="142" customFormat="1">
      <c r="D835" s="142" t="str">
        <f t="shared" si="122"/>
        <v>\\\</v>
      </c>
      <c r="E835" s="153"/>
      <c r="F835" s="153"/>
      <c r="G835" s="153"/>
      <c r="H835" s="153"/>
      <c r="I835" s="153"/>
      <c r="J835" s="153"/>
      <c r="K835" s="154"/>
      <c r="L835" s="153"/>
      <c r="M835" s="153"/>
    </row>
    <row r="836" spans="4:13" s="142" customFormat="1">
      <c r="D836" s="142" t="str">
        <f t="shared" si="122"/>
        <v>\\\</v>
      </c>
      <c r="E836" s="153"/>
      <c r="F836" s="153"/>
      <c r="G836" s="153"/>
      <c r="H836" s="153"/>
      <c r="I836" s="153"/>
      <c r="J836" s="153"/>
      <c r="K836" s="154"/>
      <c r="L836" s="153"/>
      <c r="M836" s="153"/>
    </row>
    <row r="837" spans="4:13" s="142" customFormat="1">
      <c r="D837" s="142" t="str">
        <f t="shared" si="122"/>
        <v>\\\</v>
      </c>
      <c r="E837" s="153"/>
      <c r="F837" s="153"/>
      <c r="G837" s="153"/>
      <c r="H837" s="153"/>
      <c r="I837" s="153"/>
      <c r="J837" s="153"/>
      <c r="K837" s="154"/>
      <c r="L837" s="153"/>
      <c r="M837" s="153"/>
    </row>
    <row r="838" spans="4:13" s="142" customFormat="1">
      <c r="D838" s="142" t="str">
        <f t="shared" ref="D838:D901" si="123">E838&amp;"\"&amp;F838&amp;"\"&amp;L838&amp;"\"&amp;M838</f>
        <v>\\\</v>
      </c>
      <c r="E838" s="153"/>
      <c r="F838" s="153"/>
      <c r="G838" s="153"/>
      <c r="H838" s="153"/>
      <c r="I838" s="153"/>
      <c r="J838" s="153"/>
      <c r="K838" s="154"/>
      <c r="L838" s="153"/>
      <c r="M838" s="153"/>
    </row>
    <row r="839" spans="4:13" s="142" customFormat="1">
      <c r="D839" s="142" t="str">
        <f t="shared" si="123"/>
        <v>\\\</v>
      </c>
      <c r="E839" s="153"/>
      <c r="F839" s="153"/>
      <c r="G839" s="153"/>
      <c r="H839" s="153"/>
      <c r="I839" s="153"/>
      <c r="J839" s="153"/>
      <c r="K839" s="154"/>
      <c r="L839" s="153"/>
      <c r="M839" s="153"/>
    </row>
    <row r="840" spans="4:13" s="142" customFormat="1">
      <c r="D840" s="142" t="str">
        <f t="shared" si="123"/>
        <v>\\\</v>
      </c>
      <c r="E840" s="153"/>
      <c r="F840" s="153"/>
      <c r="G840" s="153"/>
      <c r="H840" s="153"/>
      <c r="I840" s="153"/>
      <c r="J840" s="153"/>
      <c r="K840" s="154"/>
      <c r="L840" s="153"/>
      <c r="M840" s="153"/>
    </row>
    <row r="841" spans="4:13" s="142" customFormat="1">
      <c r="D841" s="142" t="str">
        <f t="shared" si="123"/>
        <v>\\\</v>
      </c>
      <c r="E841" s="153"/>
      <c r="F841" s="153"/>
      <c r="G841" s="153"/>
      <c r="H841" s="153"/>
      <c r="I841" s="153"/>
      <c r="J841" s="153"/>
      <c r="K841" s="154"/>
      <c r="L841" s="153"/>
      <c r="M841" s="153"/>
    </row>
    <row r="842" spans="4:13" s="142" customFormat="1">
      <c r="D842" s="142" t="str">
        <f t="shared" si="123"/>
        <v>\\\</v>
      </c>
      <c r="E842" s="153"/>
      <c r="F842" s="153"/>
      <c r="G842" s="153"/>
      <c r="H842" s="153"/>
      <c r="I842" s="153"/>
      <c r="J842" s="153"/>
      <c r="K842" s="154"/>
      <c r="L842" s="153"/>
      <c r="M842" s="153"/>
    </row>
    <row r="843" spans="4:13" s="142" customFormat="1">
      <c r="D843" s="142" t="str">
        <f t="shared" si="123"/>
        <v>\\\</v>
      </c>
      <c r="E843" s="153"/>
      <c r="F843" s="153"/>
      <c r="G843" s="153"/>
      <c r="H843" s="153"/>
      <c r="I843" s="153"/>
      <c r="J843" s="153"/>
      <c r="K843" s="154"/>
      <c r="L843" s="153"/>
      <c r="M843" s="153"/>
    </row>
    <row r="844" spans="4:13" s="142" customFormat="1">
      <c r="D844" s="142" t="str">
        <f t="shared" si="123"/>
        <v>\\\</v>
      </c>
      <c r="E844" s="153"/>
      <c r="F844" s="153"/>
      <c r="G844" s="153"/>
      <c r="H844" s="153"/>
      <c r="I844" s="153"/>
      <c r="J844" s="153"/>
      <c r="K844" s="154"/>
      <c r="L844" s="153"/>
      <c r="M844" s="153"/>
    </row>
    <row r="845" spans="4:13" s="142" customFormat="1">
      <c r="D845" s="142" t="str">
        <f t="shared" si="123"/>
        <v>\\\</v>
      </c>
      <c r="E845" s="153"/>
      <c r="F845" s="153"/>
      <c r="G845" s="153"/>
      <c r="H845" s="153"/>
      <c r="I845" s="153"/>
      <c r="J845" s="153"/>
      <c r="K845" s="154"/>
      <c r="L845" s="153"/>
      <c r="M845" s="153"/>
    </row>
    <row r="846" spans="4:13" s="142" customFormat="1">
      <c r="D846" s="142" t="str">
        <f t="shared" si="123"/>
        <v>\\\</v>
      </c>
      <c r="E846" s="153"/>
      <c r="F846" s="153"/>
      <c r="G846" s="153"/>
      <c r="H846" s="153"/>
      <c r="I846" s="153"/>
      <c r="J846" s="153"/>
      <c r="K846" s="154"/>
      <c r="L846" s="153"/>
      <c r="M846" s="153"/>
    </row>
    <row r="847" spans="4:13" s="142" customFormat="1">
      <c r="D847" s="142" t="str">
        <f t="shared" si="123"/>
        <v>\\\</v>
      </c>
      <c r="E847" s="153"/>
      <c r="F847" s="153"/>
      <c r="G847" s="153"/>
      <c r="H847" s="153"/>
      <c r="I847" s="153"/>
      <c r="J847" s="153"/>
      <c r="K847" s="154"/>
      <c r="L847" s="153"/>
      <c r="M847" s="153"/>
    </row>
    <row r="848" spans="4:13" s="142" customFormat="1">
      <c r="D848" s="142" t="str">
        <f t="shared" si="123"/>
        <v>\\\</v>
      </c>
      <c r="E848" s="153"/>
      <c r="F848" s="153"/>
      <c r="G848" s="153"/>
      <c r="H848" s="153"/>
      <c r="I848" s="153"/>
      <c r="J848" s="153"/>
      <c r="K848" s="154"/>
      <c r="L848" s="153"/>
      <c r="M848" s="153"/>
    </row>
    <row r="849" spans="4:13" s="142" customFormat="1">
      <c r="D849" s="142" t="str">
        <f t="shared" si="123"/>
        <v>\\\</v>
      </c>
      <c r="E849" s="153"/>
      <c r="F849" s="153"/>
      <c r="G849" s="153"/>
      <c r="H849" s="153"/>
      <c r="I849" s="153"/>
      <c r="J849" s="153"/>
      <c r="K849" s="154"/>
      <c r="L849" s="153"/>
      <c r="M849" s="153"/>
    </row>
    <row r="850" spans="4:13" s="142" customFormat="1">
      <c r="D850" s="142" t="str">
        <f t="shared" si="123"/>
        <v>\\\</v>
      </c>
      <c r="E850" s="153"/>
      <c r="F850" s="153"/>
      <c r="G850" s="153"/>
      <c r="H850" s="153"/>
      <c r="I850" s="153"/>
      <c r="J850" s="153"/>
      <c r="K850" s="154"/>
      <c r="L850" s="153"/>
      <c r="M850" s="153"/>
    </row>
    <row r="851" spans="4:13" s="142" customFormat="1">
      <c r="D851" s="142" t="str">
        <f t="shared" si="123"/>
        <v>\\\</v>
      </c>
      <c r="E851" s="153"/>
      <c r="F851" s="153"/>
      <c r="G851" s="153"/>
      <c r="H851" s="153"/>
      <c r="I851" s="153"/>
      <c r="J851" s="153"/>
      <c r="K851" s="154"/>
      <c r="L851" s="153"/>
      <c r="M851" s="153"/>
    </row>
    <row r="852" spans="4:13" s="142" customFormat="1">
      <c r="D852" s="142" t="str">
        <f t="shared" si="123"/>
        <v>\\\</v>
      </c>
      <c r="E852" s="153"/>
      <c r="F852" s="153"/>
      <c r="G852" s="153"/>
      <c r="H852" s="153"/>
      <c r="I852" s="153"/>
      <c r="J852" s="153"/>
      <c r="K852" s="154"/>
      <c r="L852" s="153"/>
      <c r="M852" s="153"/>
    </row>
    <row r="853" spans="4:13" s="142" customFormat="1">
      <c r="D853" s="142" t="str">
        <f t="shared" si="123"/>
        <v>\\\</v>
      </c>
      <c r="E853" s="153"/>
      <c r="F853" s="153"/>
      <c r="G853" s="153"/>
      <c r="H853" s="153"/>
      <c r="I853" s="153"/>
      <c r="J853" s="153"/>
      <c r="K853" s="154"/>
      <c r="L853" s="153"/>
      <c r="M853" s="153"/>
    </row>
    <row r="854" spans="4:13" s="142" customFormat="1">
      <c r="D854" s="142" t="str">
        <f t="shared" si="123"/>
        <v>\\\</v>
      </c>
      <c r="E854" s="153"/>
      <c r="F854" s="153"/>
      <c r="G854" s="153"/>
      <c r="H854" s="153"/>
      <c r="I854" s="153"/>
      <c r="J854" s="153"/>
      <c r="K854" s="154"/>
      <c r="L854" s="153"/>
      <c r="M854" s="153"/>
    </row>
    <row r="855" spans="4:13" s="142" customFormat="1">
      <c r="D855" s="142" t="str">
        <f t="shared" si="123"/>
        <v>\\\</v>
      </c>
      <c r="E855" s="153"/>
      <c r="F855" s="153"/>
      <c r="G855" s="153"/>
      <c r="H855" s="153"/>
      <c r="I855" s="153"/>
      <c r="J855" s="153"/>
      <c r="K855" s="154"/>
      <c r="L855" s="153"/>
      <c r="M855" s="153"/>
    </row>
    <row r="856" spans="4:13" s="142" customFormat="1">
      <c r="D856" s="142" t="str">
        <f t="shared" si="123"/>
        <v>\\\</v>
      </c>
      <c r="E856" s="153"/>
      <c r="F856" s="153"/>
      <c r="G856" s="153"/>
      <c r="H856" s="153"/>
      <c r="I856" s="153"/>
      <c r="J856" s="153"/>
      <c r="K856" s="154"/>
      <c r="L856" s="153"/>
      <c r="M856" s="153"/>
    </row>
    <row r="857" spans="4:13" s="142" customFormat="1">
      <c r="D857" s="142" t="str">
        <f t="shared" si="123"/>
        <v>\\\</v>
      </c>
      <c r="E857" s="153"/>
      <c r="F857" s="153"/>
      <c r="G857" s="153"/>
      <c r="H857" s="153"/>
      <c r="I857" s="153"/>
      <c r="J857" s="153"/>
      <c r="K857" s="154"/>
      <c r="L857" s="153"/>
      <c r="M857" s="153"/>
    </row>
    <row r="858" spans="4:13" s="142" customFormat="1">
      <c r="D858" s="142" t="str">
        <f t="shared" si="123"/>
        <v>\\\</v>
      </c>
      <c r="E858" s="153"/>
      <c r="F858" s="153"/>
      <c r="G858" s="153"/>
      <c r="H858" s="153"/>
      <c r="I858" s="153"/>
      <c r="J858" s="153"/>
      <c r="K858" s="154"/>
      <c r="L858" s="153"/>
      <c r="M858" s="153"/>
    </row>
    <row r="859" spans="4:13" s="142" customFormat="1">
      <c r="D859" s="142" t="str">
        <f t="shared" si="123"/>
        <v>\\\</v>
      </c>
      <c r="E859" s="153"/>
      <c r="F859" s="153"/>
      <c r="G859" s="153"/>
      <c r="H859" s="153"/>
      <c r="I859" s="153"/>
      <c r="J859" s="153"/>
      <c r="K859" s="154"/>
      <c r="L859" s="153"/>
      <c r="M859" s="153"/>
    </row>
    <row r="860" spans="4:13" s="142" customFormat="1">
      <c r="D860" s="142" t="str">
        <f t="shared" si="123"/>
        <v>\\\</v>
      </c>
      <c r="E860" s="153"/>
      <c r="F860" s="153"/>
      <c r="G860" s="153"/>
      <c r="H860" s="153"/>
      <c r="I860" s="153"/>
      <c r="J860" s="153"/>
      <c r="K860" s="154"/>
      <c r="L860" s="153"/>
      <c r="M860" s="153"/>
    </row>
    <row r="861" spans="4:13" s="142" customFormat="1">
      <c r="D861" s="142" t="str">
        <f t="shared" si="123"/>
        <v>\\\</v>
      </c>
      <c r="E861" s="153"/>
      <c r="F861" s="153"/>
      <c r="G861" s="153"/>
      <c r="H861" s="153"/>
      <c r="I861" s="153"/>
      <c r="J861" s="153"/>
      <c r="K861" s="154"/>
      <c r="L861" s="153"/>
      <c r="M861" s="153"/>
    </row>
    <row r="862" spans="4:13" s="142" customFormat="1">
      <c r="D862" s="142" t="str">
        <f t="shared" si="123"/>
        <v>\\\</v>
      </c>
      <c r="E862" s="153"/>
      <c r="F862" s="153"/>
      <c r="G862" s="153"/>
      <c r="H862" s="153"/>
      <c r="I862" s="153"/>
      <c r="J862" s="153"/>
      <c r="K862" s="154"/>
      <c r="L862" s="153"/>
      <c r="M862" s="153"/>
    </row>
    <row r="863" spans="4:13" s="142" customFormat="1">
      <c r="D863" s="142" t="str">
        <f t="shared" si="123"/>
        <v>\\\</v>
      </c>
      <c r="E863" s="153"/>
      <c r="F863" s="153"/>
      <c r="G863" s="153"/>
      <c r="H863" s="153"/>
      <c r="I863" s="153"/>
      <c r="J863" s="153"/>
      <c r="K863" s="154"/>
      <c r="L863" s="153"/>
      <c r="M863" s="153"/>
    </row>
    <row r="864" spans="4:13" s="142" customFormat="1">
      <c r="D864" s="142" t="str">
        <f t="shared" si="123"/>
        <v>\\\</v>
      </c>
      <c r="E864" s="153"/>
      <c r="F864" s="153"/>
      <c r="G864" s="153"/>
      <c r="H864" s="153"/>
      <c r="I864" s="153"/>
      <c r="J864" s="153"/>
      <c r="K864" s="154"/>
      <c r="L864" s="153"/>
      <c r="M864" s="153"/>
    </row>
    <row r="865" spans="4:13" s="142" customFormat="1">
      <c r="D865" s="142" t="str">
        <f t="shared" si="123"/>
        <v>\\\</v>
      </c>
      <c r="E865" s="153"/>
      <c r="F865" s="153"/>
      <c r="G865" s="153"/>
      <c r="H865" s="153"/>
      <c r="I865" s="153"/>
      <c r="J865" s="153"/>
      <c r="K865" s="154"/>
      <c r="L865" s="153"/>
      <c r="M865" s="153"/>
    </row>
    <row r="866" spans="4:13" s="142" customFormat="1">
      <c r="D866" s="142" t="str">
        <f t="shared" si="123"/>
        <v>\\\</v>
      </c>
      <c r="E866" s="153"/>
      <c r="F866" s="153"/>
      <c r="G866" s="153"/>
      <c r="H866" s="153"/>
      <c r="I866" s="153"/>
      <c r="J866" s="153"/>
      <c r="K866" s="154"/>
      <c r="L866" s="153"/>
      <c r="M866" s="153"/>
    </row>
    <row r="867" spans="4:13" s="142" customFormat="1">
      <c r="D867" s="142" t="str">
        <f t="shared" si="123"/>
        <v>\\\</v>
      </c>
      <c r="E867" s="153"/>
      <c r="F867" s="153"/>
      <c r="G867" s="153"/>
      <c r="H867" s="153"/>
      <c r="I867" s="153"/>
      <c r="J867" s="153"/>
      <c r="K867" s="154"/>
      <c r="L867" s="153"/>
      <c r="M867" s="153"/>
    </row>
    <row r="868" spans="4:13" s="142" customFormat="1">
      <c r="D868" s="142" t="str">
        <f t="shared" si="123"/>
        <v>\\\</v>
      </c>
      <c r="E868" s="153"/>
      <c r="F868" s="153"/>
      <c r="G868" s="153"/>
      <c r="H868" s="153"/>
      <c r="I868" s="153"/>
      <c r="J868" s="153"/>
      <c r="K868" s="154"/>
      <c r="L868" s="153"/>
      <c r="M868" s="153"/>
    </row>
    <row r="869" spans="4:13" s="142" customFormat="1">
      <c r="D869" s="142" t="str">
        <f t="shared" si="123"/>
        <v>\\\</v>
      </c>
      <c r="E869" s="153"/>
      <c r="F869" s="153"/>
      <c r="G869" s="153"/>
      <c r="H869" s="153"/>
      <c r="I869" s="153"/>
      <c r="J869" s="153"/>
      <c r="K869" s="154"/>
      <c r="L869" s="153"/>
      <c r="M869" s="153"/>
    </row>
    <row r="870" spans="4:13" s="142" customFormat="1">
      <c r="D870" s="142" t="str">
        <f t="shared" si="123"/>
        <v>\\\</v>
      </c>
      <c r="E870" s="153"/>
      <c r="F870" s="153"/>
      <c r="G870" s="153"/>
      <c r="H870" s="153"/>
      <c r="I870" s="153"/>
      <c r="J870" s="153"/>
      <c r="K870" s="154"/>
      <c r="L870" s="153"/>
      <c r="M870" s="153"/>
    </row>
    <row r="871" spans="4:13" s="142" customFormat="1">
      <c r="D871" s="142" t="str">
        <f t="shared" si="123"/>
        <v>\\\</v>
      </c>
      <c r="E871" s="153"/>
      <c r="F871" s="153"/>
      <c r="G871" s="153"/>
      <c r="H871" s="153"/>
      <c r="I871" s="153"/>
      <c r="J871" s="153"/>
      <c r="K871" s="154"/>
      <c r="L871" s="153"/>
      <c r="M871" s="153"/>
    </row>
    <row r="872" spans="4:13" s="142" customFormat="1">
      <c r="D872" s="142" t="str">
        <f t="shared" si="123"/>
        <v>\\\</v>
      </c>
      <c r="E872" s="153"/>
      <c r="F872" s="153"/>
      <c r="G872" s="153"/>
      <c r="H872" s="153"/>
      <c r="I872" s="153"/>
      <c r="J872" s="153"/>
      <c r="K872" s="154"/>
      <c r="L872" s="153"/>
      <c r="M872" s="153"/>
    </row>
    <row r="873" spans="4:13" s="142" customFormat="1">
      <c r="D873" s="142" t="str">
        <f t="shared" si="123"/>
        <v>\\\</v>
      </c>
      <c r="E873" s="153"/>
      <c r="F873" s="153"/>
      <c r="G873" s="153"/>
      <c r="H873" s="153"/>
      <c r="I873" s="153"/>
      <c r="J873" s="153"/>
      <c r="K873" s="154"/>
      <c r="L873" s="153"/>
      <c r="M873" s="153"/>
    </row>
    <row r="874" spans="4:13" s="142" customFormat="1">
      <c r="D874" s="142" t="str">
        <f t="shared" si="123"/>
        <v>\\\</v>
      </c>
      <c r="E874" s="153"/>
      <c r="F874" s="153"/>
      <c r="G874" s="153"/>
      <c r="H874" s="153"/>
      <c r="I874" s="153"/>
      <c r="J874" s="153"/>
      <c r="K874" s="154"/>
      <c r="L874" s="153"/>
      <c r="M874" s="153"/>
    </row>
    <row r="875" spans="4:13" s="142" customFormat="1">
      <c r="D875" s="142" t="str">
        <f t="shared" si="123"/>
        <v>\\\</v>
      </c>
      <c r="E875" s="153"/>
      <c r="F875" s="153"/>
      <c r="G875" s="153"/>
      <c r="H875" s="153"/>
      <c r="I875" s="153"/>
      <c r="J875" s="153"/>
      <c r="K875" s="154"/>
      <c r="L875" s="153"/>
      <c r="M875" s="153"/>
    </row>
    <row r="876" spans="4:13" s="142" customFormat="1">
      <c r="D876" s="142" t="str">
        <f t="shared" si="123"/>
        <v>\\\</v>
      </c>
      <c r="E876" s="153"/>
      <c r="F876" s="153"/>
      <c r="G876" s="153"/>
      <c r="H876" s="153"/>
      <c r="I876" s="153"/>
      <c r="J876" s="153"/>
      <c r="K876" s="154"/>
      <c r="L876" s="153"/>
      <c r="M876" s="153"/>
    </row>
    <row r="877" spans="4:13" s="142" customFormat="1">
      <c r="D877" s="142" t="str">
        <f t="shared" si="123"/>
        <v>\\\</v>
      </c>
      <c r="E877" s="153"/>
      <c r="F877" s="153"/>
      <c r="G877" s="153"/>
      <c r="H877" s="153"/>
      <c r="I877" s="153"/>
      <c r="J877" s="153"/>
      <c r="K877" s="154"/>
      <c r="L877" s="153"/>
      <c r="M877" s="153"/>
    </row>
    <row r="878" spans="4:13" s="142" customFormat="1">
      <c r="D878" s="142" t="str">
        <f t="shared" si="123"/>
        <v>\\\</v>
      </c>
      <c r="E878" s="153"/>
      <c r="F878" s="153"/>
      <c r="G878" s="153"/>
      <c r="H878" s="153"/>
      <c r="I878" s="153"/>
      <c r="J878" s="153"/>
      <c r="K878" s="154"/>
      <c r="L878" s="153"/>
      <c r="M878" s="153"/>
    </row>
    <row r="879" spans="4:13" s="142" customFormat="1">
      <c r="D879" s="142" t="str">
        <f t="shared" si="123"/>
        <v>\\\</v>
      </c>
      <c r="E879" s="153"/>
      <c r="F879" s="153"/>
      <c r="G879" s="153"/>
      <c r="H879" s="153"/>
      <c r="I879" s="153"/>
      <c r="J879" s="153"/>
      <c r="K879" s="154"/>
      <c r="L879" s="153"/>
      <c r="M879" s="153"/>
    </row>
    <row r="880" spans="4:13" s="142" customFormat="1">
      <c r="D880" s="142" t="str">
        <f t="shared" si="123"/>
        <v>\\\</v>
      </c>
      <c r="E880" s="153"/>
      <c r="F880" s="153"/>
      <c r="G880" s="153"/>
      <c r="H880" s="153"/>
      <c r="I880" s="153"/>
      <c r="J880" s="153"/>
      <c r="K880" s="154"/>
      <c r="L880" s="153"/>
      <c r="M880" s="153"/>
    </row>
    <row r="881" spans="4:13" s="142" customFormat="1">
      <c r="D881" s="142" t="str">
        <f t="shared" si="123"/>
        <v>\\\</v>
      </c>
      <c r="E881" s="153"/>
      <c r="F881" s="153"/>
      <c r="G881" s="153"/>
      <c r="H881" s="153"/>
      <c r="I881" s="153"/>
      <c r="J881" s="153"/>
      <c r="K881" s="154"/>
      <c r="L881" s="153"/>
      <c r="M881" s="153"/>
    </row>
    <row r="882" spans="4:13" s="142" customFormat="1">
      <c r="D882" s="142" t="str">
        <f t="shared" si="123"/>
        <v>\\\</v>
      </c>
      <c r="E882" s="153"/>
      <c r="F882" s="153"/>
      <c r="G882" s="153"/>
      <c r="H882" s="153"/>
      <c r="I882" s="153"/>
      <c r="J882" s="153"/>
      <c r="K882" s="154"/>
      <c r="L882" s="153"/>
      <c r="M882" s="153"/>
    </row>
    <row r="883" spans="4:13" s="142" customFormat="1">
      <c r="D883" s="142" t="str">
        <f t="shared" si="123"/>
        <v>\\\</v>
      </c>
      <c r="E883" s="153"/>
      <c r="F883" s="153"/>
      <c r="G883" s="153"/>
      <c r="H883" s="153"/>
      <c r="I883" s="153"/>
      <c r="J883" s="153"/>
      <c r="K883" s="154"/>
      <c r="L883" s="153"/>
      <c r="M883" s="153"/>
    </row>
    <row r="884" spans="4:13" s="142" customFormat="1">
      <c r="D884" s="142" t="str">
        <f t="shared" si="123"/>
        <v>\\\</v>
      </c>
      <c r="E884" s="153"/>
      <c r="F884" s="153"/>
      <c r="G884" s="153"/>
      <c r="H884" s="153"/>
      <c r="I884" s="153"/>
      <c r="J884" s="153"/>
      <c r="K884" s="154"/>
      <c r="L884" s="153"/>
      <c r="M884" s="153"/>
    </row>
    <row r="885" spans="4:13" s="142" customFormat="1">
      <c r="D885" s="142" t="str">
        <f t="shared" si="123"/>
        <v>\\\</v>
      </c>
      <c r="E885" s="153"/>
      <c r="F885" s="153"/>
      <c r="G885" s="153"/>
      <c r="H885" s="153"/>
      <c r="I885" s="153"/>
      <c r="J885" s="153"/>
      <c r="K885" s="154"/>
      <c r="L885" s="153"/>
      <c r="M885" s="153"/>
    </row>
    <row r="886" spans="4:13" s="142" customFormat="1">
      <c r="D886" s="142" t="str">
        <f t="shared" si="123"/>
        <v>\\\</v>
      </c>
      <c r="E886" s="153"/>
      <c r="F886" s="153"/>
      <c r="G886" s="153"/>
      <c r="H886" s="153"/>
      <c r="I886" s="153"/>
      <c r="J886" s="153"/>
      <c r="K886" s="154"/>
      <c r="L886" s="153"/>
      <c r="M886" s="153"/>
    </row>
    <row r="887" spans="4:13" s="142" customFormat="1">
      <c r="D887" s="142" t="str">
        <f t="shared" si="123"/>
        <v>\\\</v>
      </c>
      <c r="E887" s="153"/>
      <c r="F887" s="153"/>
      <c r="G887" s="153"/>
      <c r="H887" s="153"/>
      <c r="I887" s="153"/>
      <c r="J887" s="153"/>
      <c r="K887" s="154"/>
      <c r="L887" s="153"/>
      <c r="M887" s="153"/>
    </row>
    <row r="888" spans="4:13" s="142" customFormat="1">
      <c r="D888" s="142" t="str">
        <f t="shared" si="123"/>
        <v>\\\</v>
      </c>
      <c r="E888" s="153"/>
      <c r="F888" s="153"/>
      <c r="G888" s="153"/>
      <c r="H888" s="153"/>
      <c r="I888" s="153"/>
      <c r="J888" s="153"/>
      <c r="K888" s="154"/>
      <c r="L888" s="153"/>
      <c r="M888" s="153"/>
    </row>
    <row r="889" spans="4:13" s="142" customFormat="1">
      <c r="D889" s="142" t="str">
        <f t="shared" si="123"/>
        <v>\\\</v>
      </c>
      <c r="E889" s="153"/>
      <c r="F889" s="153"/>
      <c r="G889" s="153"/>
      <c r="H889" s="153"/>
      <c r="I889" s="153"/>
      <c r="J889" s="153"/>
      <c r="K889" s="154"/>
      <c r="L889" s="153"/>
      <c r="M889" s="153"/>
    </row>
    <row r="890" spans="4:13" s="142" customFormat="1">
      <c r="D890" s="142" t="str">
        <f t="shared" si="123"/>
        <v>\\\</v>
      </c>
      <c r="E890" s="153"/>
      <c r="F890" s="153"/>
      <c r="G890" s="153"/>
      <c r="H890" s="153"/>
      <c r="I890" s="153"/>
      <c r="J890" s="153"/>
      <c r="K890" s="154"/>
      <c r="L890" s="153"/>
      <c r="M890" s="153"/>
    </row>
    <row r="891" spans="4:13" s="142" customFormat="1">
      <c r="D891" s="142" t="str">
        <f t="shared" si="123"/>
        <v>\\\</v>
      </c>
      <c r="E891" s="153"/>
      <c r="F891" s="153"/>
      <c r="G891" s="153"/>
      <c r="H891" s="153"/>
      <c r="I891" s="153"/>
      <c r="J891" s="153"/>
      <c r="K891" s="154"/>
      <c r="L891" s="153"/>
      <c r="M891" s="153"/>
    </row>
    <row r="892" spans="4:13" s="142" customFormat="1">
      <c r="D892" s="142" t="str">
        <f t="shared" si="123"/>
        <v>\\\</v>
      </c>
      <c r="E892" s="153"/>
      <c r="F892" s="153"/>
      <c r="G892" s="153"/>
      <c r="H892" s="153"/>
      <c r="I892" s="153"/>
      <c r="J892" s="153"/>
      <c r="K892" s="154"/>
      <c r="L892" s="153"/>
      <c r="M892" s="153"/>
    </row>
    <row r="893" spans="4:13" s="142" customFormat="1">
      <c r="D893" s="142" t="str">
        <f t="shared" si="123"/>
        <v>\\\</v>
      </c>
      <c r="E893" s="153"/>
      <c r="F893" s="153"/>
      <c r="G893" s="153"/>
      <c r="H893" s="153"/>
      <c r="I893" s="153"/>
      <c r="J893" s="153"/>
      <c r="K893" s="154"/>
      <c r="L893" s="153"/>
      <c r="M893" s="153"/>
    </row>
    <row r="894" spans="4:13" s="142" customFormat="1">
      <c r="D894" s="142" t="str">
        <f t="shared" si="123"/>
        <v>\\\</v>
      </c>
      <c r="E894" s="153"/>
      <c r="F894" s="153"/>
      <c r="G894" s="153"/>
      <c r="H894" s="153"/>
      <c r="I894" s="153"/>
      <c r="J894" s="153"/>
      <c r="K894" s="154"/>
      <c r="L894" s="153"/>
      <c r="M894" s="153"/>
    </row>
    <row r="895" spans="4:13" s="142" customFormat="1">
      <c r="D895" s="142" t="str">
        <f t="shared" si="123"/>
        <v>\\\</v>
      </c>
      <c r="E895" s="153"/>
      <c r="F895" s="153"/>
      <c r="G895" s="153"/>
      <c r="H895" s="153"/>
      <c r="I895" s="153"/>
      <c r="J895" s="153"/>
      <c r="K895" s="154"/>
      <c r="L895" s="153"/>
      <c r="M895" s="153"/>
    </row>
    <row r="896" spans="4:13" s="142" customFormat="1">
      <c r="D896" s="142" t="str">
        <f t="shared" si="123"/>
        <v>\\\</v>
      </c>
      <c r="E896" s="153"/>
      <c r="F896" s="153"/>
      <c r="G896" s="153"/>
      <c r="H896" s="153"/>
      <c r="I896" s="153"/>
      <c r="J896" s="153"/>
      <c r="K896" s="154"/>
      <c r="L896" s="153"/>
      <c r="M896" s="153"/>
    </row>
    <row r="897" spans="4:13" s="142" customFormat="1">
      <c r="D897" s="142" t="str">
        <f t="shared" si="123"/>
        <v>\\\</v>
      </c>
      <c r="E897" s="153"/>
      <c r="F897" s="153"/>
      <c r="G897" s="153"/>
      <c r="H897" s="153"/>
      <c r="I897" s="153"/>
      <c r="J897" s="153"/>
      <c r="K897" s="154"/>
      <c r="L897" s="153"/>
      <c r="M897" s="153"/>
    </row>
    <row r="898" spans="4:13" s="142" customFormat="1">
      <c r="D898" s="142" t="str">
        <f t="shared" si="123"/>
        <v>\\\</v>
      </c>
      <c r="E898" s="153"/>
      <c r="F898" s="153"/>
      <c r="G898" s="153"/>
      <c r="H898" s="153"/>
      <c r="I898" s="153"/>
      <c r="J898" s="153"/>
      <c r="K898" s="154"/>
      <c r="L898" s="153"/>
      <c r="M898" s="153"/>
    </row>
    <row r="899" spans="4:13" s="142" customFormat="1">
      <c r="D899" s="142" t="str">
        <f t="shared" si="123"/>
        <v>\\\</v>
      </c>
      <c r="E899" s="153"/>
      <c r="F899" s="153"/>
      <c r="G899" s="153"/>
      <c r="H899" s="153"/>
      <c r="I899" s="153"/>
      <c r="J899" s="153"/>
      <c r="K899" s="154"/>
      <c r="L899" s="153"/>
      <c r="M899" s="153"/>
    </row>
    <row r="900" spans="4:13" s="142" customFormat="1">
      <c r="D900" s="142" t="str">
        <f t="shared" si="123"/>
        <v>\\\</v>
      </c>
      <c r="E900" s="153"/>
      <c r="F900" s="153"/>
      <c r="G900" s="153"/>
      <c r="H900" s="153"/>
      <c r="I900" s="153"/>
      <c r="J900" s="153"/>
      <c r="K900" s="154"/>
      <c r="L900" s="153"/>
      <c r="M900" s="153"/>
    </row>
    <row r="901" spans="4:13" s="142" customFormat="1">
      <c r="D901" s="142" t="str">
        <f t="shared" si="123"/>
        <v>\\\</v>
      </c>
      <c r="E901" s="153"/>
      <c r="F901" s="153"/>
      <c r="G901" s="153"/>
      <c r="H901" s="153"/>
      <c r="I901" s="153"/>
      <c r="J901" s="153"/>
      <c r="K901" s="154"/>
      <c r="L901" s="153"/>
      <c r="M901" s="153"/>
    </row>
    <row r="902" spans="4:13" s="142" customFormat="1">
      <c r="D902" s="142" t="str">
        <f t="shared" ref="D902:D965" si="124">E902&amp;"\"&amp;F902&amp;"\"&amp;L902&amp;"\"&amp;M902</f>
        <v>\\\</v>
      </c>
      <c r="E902" s="153"/>
      <c r="F902" s="153"/>
      <c r="G902" s="153"/>
      <c r="H902" s="153"/>
      <c r="I902" s="153"/>
      <c r="J902" s="153"/>
      <c r="K902" s="154"/>
      <c r="L902" s="153"/>
      <c r="M902" s="153"/>
    </row>
    <row r="903" spans="4:13" s="142" customFormat="1">
      <c r="D903" s="142" t="str">
        <f t="shared" si="124"/>
        <v>\\\</v>
      </c>
      <c r="E903" s="153"/>
      <c r="F903" s="153"/>
      <c r="G903" s="153"/>
      <c r="H903" s="153"/>
      <c r="I903" s="153"/>
      <c r="J903" s="153"/>
      <c r="K903" s="154"/>
      <c r="L903" s="153"/>
      <c r="M903" s="153"/>
    </row>
    <row r="904" spans="4:13" s="142" customFormat="1">
      <c r="D904" s="142" t="str">
        <f t="shared" si="124"/>
        <v>\\\</v>
      </c>
      <c r="E904" s="153"/>
      <c r="F904" s="153"/>
      <c r="G904" s="153"/>
      <c r="H904" s="153"/>
      <c r="I904" s="153"/>
      <c r="J904" s="153"/>
      <c r="K904" s="154"/>
      <c r="L904" s="153"/>
      <c r="M904" s="153"/>
    </row>
    <row r="905" spans="4:13" s="142" customFormat="1">
      <c r="D905" s="142" t="str">
        <f t="shared" si="124"/>
        <v>\\\</v>
      </c>
      <c r="E905" s="153"/>
      <c r="F905" s="153"/>
      <c r="G905" s="153"/>
      <c r="H905" s="153"/>
      <c r="I905" s="153"/>
      <c r="J905" s="153"/>
      <c r="K905" s="154"/>
      <c r="L905" s="153"/>
      <c r="M905" s="153"/>
    </row>
    <row r="906" spans="4:13" s="142" customFormat="1">
      <c r="D906" s="142" t="str">
        <f t="shared" si="124"/>
        <v>\\\</v>
      </c>
      <c r="E906" s="153"/>
      <c r="F906" s="153"/>
      <c r="G906" s="153"/>
      <c r="H906" s="153"/>
      <c r="I906" s="153"/>
      <c r="J906" s="153"/>
      <c r="K906" s="154"/>
      <c r="L906" s="153"/>
      <c r="M906" s="153"/>
    </row>
    <row r="907" spans="4:13" s="142" customFormat="1">
      <c r="D907" s="142" t="str">
        <f t="shared" si="124"/>
        <v>\\\</v>
      </c>
      <c r="E907" s="153"/>
      <c r="F907" s="153"/>
      <c r="G907" s="153"/>
      <c r="H907" s="153"/>
      <c r="I907" s="153"/>
      <c r="J907" s="153"/>
      <c r="K907" s="154"/>
      <c r="L907" s="153"/>
      <c r="M907" s="153"/>
    </row>
    <row r="908" spans="4:13" s="142" customFormat="1">
      <c r="D908" s="142" t="str">
        <f t="shared" si="124"/>
        <v>\\\</v>
      </c>
      <c r="E908" s="153"/>
      <c r="F908" s="153"/>
      <c r="G908" s="153"/>
      <c r="H908" s="153"/>
      <c r="I908" s="153"/>
      <c r="J908" s="153"/>
      <c r="K908" s="154"/>
      <c r="L908" s="153"/>
      <c r="M908" s="153"/>
    </row>
    <row r="909" spans="4:13" s="142" customFormat="1">
      <c r="D909" s="142" t="str">
        <f t="shared" si="124"/>
        <v>\\\</v>
      </c>
      <c r="E909" s="153"/>
      <c r="F909" s="153"/>
      <c r="G909" s="153"/>
      <c r="H909" s="153"/>
      <c r="I909" s="153"/>
      <c r="J909" s="153"/>
      <c r="K909" s="154"/>
      <c r="L909" s="153"/>
      <c r="M909" s="153"/>
    </row>
    <row r="910" spans="4:13" s="142" customFormat="1">
      <c r="D910" s="142" t="str">
        <f t="shared" si="124"/>
        <v>\\\</v>
      </c>
      <c r="E910" s="153"/>
      <c r="F910" s="153"/>
      <c r="G910" s="153"/>
      <c r="H910" s="153"/>
      <c r="I910" s="153"/>
      <c r="J910" s="153"/>
      <c r="K910" s="154"/>
      <c r="L910" s="153"/>
      <c r="M910" s="153"/>
    </row>
    <row r="911" spans="4:13" s="142" customFormat="1">
      <c r="D911" s="142" t="str">
        <f t="shared" si="124"/>
        <v>\\\</v>
      </c>
      <c r="E911" s="153"/>
      <c r="F911" s="153"/>
      <c r="G911" s="153"/>
      <c r="H911" s="153"/>
      <c r="I911" s="153"/>
      <c r="J911" s="153"/>
      <c r="K911" s="154"/>
      <c r="L911" s="153"/>
      <c r="M911" s="153"/>
    </row>
    <row r="912" spans="4:13" s="142" customFormat="1">
      <c r="D912" s="142" t="str">
        <f t="shared" si="124"/>
        <v>\\\</v>
      </c>
      <c r="E912" s="153"/>
      <c r="F912" s="153"/>
      <c r="G912" s="153"/>
      <c r="H912" s="153"/>
      <c r="I912" s="153"/>
      <c r="J912" s="153"/>
      <c r="K912" s="154"/>
      <c r="L912" s="153"/>
      <c r="M912" s="153"/>
    </row>
    <row r="913" spans="4:13" s="142" customFormat="1">
      <c r="D913" s="142" t="str">
        <f t="shared" si="124"/>
        <v>\\\</v>
      </c>
      <c r="E913" s="153"/>
      <c r="F913" s="153"/>
      <c r="G913" s="153"/>
      <c r="H913" s="153"/>
      <c r="I913" s="153"/>
      <c r="J913" s="153"/>
      <c r="K913" s="154"/>
      <c r="L913" s="153"/>
      <c r="M913" s="153"/>
    </row>
    <row r="914" spans="4:13" s="142" customFormat="1">
      <c r="D914" s="142" t="str">
        <f t="shared" si="124"/>
        <v>\\\</v>
      </c>
      <c r="E914" s="153"/>
      <c r="F914" s="153"/>
      <c r="G914" s="153"/>
      <c r="H914" s="153"/>
      <c r="I914" s="153"/>
      <c r="J914" s="153"/>
      <c r="K914" s="154"/>
      <c r="L914" s="153"/>
      <c r="M914" s="153"/>
    </row>
    <row r="915" spans="4:13" s="142" customFormat="1">
      <c r="D915" s="142" t="str">
        <f t="shared" si="124"/>
        <v>\\\</v>
      </c>
      <c r="E915" s="153"/>
      <c r="F915" s="153"/>
      <c r="G915" s="153"/>
      <c r="H915" s="153"/>
      <c r="I915" s="153"/>
      <c r="J915" s="153"/>
      <c r="K915" s="154"/>
      <c r="L915" s="153"/>
      <c r="M915" s="153"/>
    </row>
    <row r="916" spans="4:13" s="142" customFormat="1">
      <c r="D916" s="142" t="str">
        <f t="shared" si="124"/>
        <v>\\\</v>
      </c>
      <c r="E916" s="153"/>
      <c r="F916" s="153"/>
      <c r="G916" s="153"/>
      <c r="H916" s="153"/>
      <c r="I916" s="153"/>
      <c r="J916" s="153"/>
      <c r="K916" s="154"/>
      <c r="L916" s="153"/>
      <c r="M916" s="153"/>
    </row>
    <row r="917" spans="4:13" s="142" customFormat="1">
      <c r="D917" s="142" t="str">
        <f t="shared" si="124"/>
        <v>\\\</v>
      </c>
      <c r="E917" s="153"/>
      <c r="F917" s="153"/>
      <c r="G917" s="153"/>
      <c r="H917" s="153"/>
      <c r="I917" s="153"/>
      <c r="J917" s="153"/>
      <c r="K917" s="154"/>
      <c r="L917" s="153"/>
      <c r="M917" s="153"/>
    </row>
    <row r="918" spans="4:13" s="142" customFormat="1">
      <c r="D918" s="142" t="str">
        <f t="shared" si="124"/>
        <v>\\\</v>
      </c>
      <c r="E918" s="153"/>
      <c r="F918" s="153"/>
      <c r="G918" s="153"/>
      <c r="H918" s="153"/>
      <c r="I918" s="153"/>
      <c r="J918" s="153"/>
      <c r="K918" s="154"/>
      <c r="L918" s="153"/>
      <c r="M918" s="153"/>
    </row>
    <row r="919" spans="4:13" s="142" customFormat="1">
      <c r="D919" s="142" t="str">
        <f t="shared" si="124"/>
        <v>\\\</v>
      </c>
      <c r="E919" s="153"/>
      <c r="F919" s="153"/>
      <c r="G919" s="153"/>
      <c r="H919" s="153"/>
      <c r="I919" s="153"/>
      <c r="J919" s="153"/>
      <c r="K919" s="154"/>
      <c r="L919" s="153"/>
      <c r="M919" s="153"/>
    </row>
    <row r="920" spans="4:13" s="142" customFormat="1">
      <c r="D920" s="142" t="str">
        <f t="shared" si="124"/>
        <v>\\\</v>
      </c>
      <c r="E920" s="153"/>
      <c r="F920" s="153"/>
      <c r="G920" s="153"/>
      <c r="H920" s="153"/>
      <c r="I920" s="153"/>
      <c r="J920" s="153"/>
      <c r="K920" s="154"/>
      <c r="L920" s="153"/>
      <c r="M920" s="153"/>
    </row>
    <row r="921" spans="4:13" s="142" customFormat="1">
      <c r="D921" s="142" t="str">
        <f t="shared" si="124"/>
        <v>\\\</v>
      </c>
      <c r="E921" s="153"/>
      <c r="F921" s="153"/>
      <c r="G921" s="153"/>
      <c r="H921" s="153"/>
      <c r="I921" s="153"/>
      <c r="J921" s="153"/>
      <c r="K921" s="154"/>
      <c r="L921" s="153"/>
      <c r="M921" s="153"/>
    </row>
    <row r="922" spans="4:13" s="142" customFormat="1">
      <c r="D922" s="142" t="str">
        <f t="shared" si="124"/>
        <v>\\\</v>
      </c>
      <c r="E922" s="153"/>
      <c r="F922" s="153"/>
      <c r="G922" s="153"/>
      <c r="H922" s="153"/>
      <c r="I922" s="153"/>
      <c r="J922" s="153"/>
      <c r="K922" s="154"/>
      <c r="L922" s="153"/>
      <c r="M922" s="153"/>
    </row>
    <row r="923" spans="4:13" s="142" customFormat="1">
      <c r="D923" s="142" t="str">
        <f t="shared" si="124"/>
        <v>\\\</v>
      </c>
      <c r="E923" s="153"/>
      <c r="F923" s="153"/>
      <c r="G923" s="153"/>
      <c r="H923" s="153"/>
      <c r="I923" s="153"/>
      <c r="J923" s="153"/>
      <c r="K923" s="154"/>
      <c r="L923" s="153"/>
      <c r="M923" s="153"/>
    </row>
    <row r="924" spans="4:13" s="142" customFormat="1">
      <c r="D924" s="142" t="str">
        <f t="shared" si="124"/>
        <v>\\\</v>
      </c>
      <c r="E924" s="153"/>
      <c r="F924" s="153"/>
      <c r="G924" s="153"/>
      <c r="H924" s="153"/>
      <c r="I924" s="153"/>
      <c r="J924" s="153"/>
      <c r="K924" s="154"/>
      <c r="L924" s="153"/>
      <c r="M924" s="153"/>
    </row>
    <row r="925" spans="4:13" s="142" customFormat="1">
      <c r="D925" s="142" t="str">
        <f t="shared" si="124"/>
        <v>\\\</v>
      </c>
      <c r="E925" s="153"/>
      <c r="F925" s="153"/>
      <c r="G925" s="153"/>
      <c r="H925" s="153"/>
      <c r="I925" s="153"/>
      <c r="J925" s="153"/>
      <c r="K925" s="154"/>
      <c r="L925" s="153"/>
      <c r="M925" s="153"/>
    </row>
    <row r="926" spans="4:13" s="142" customFormat="1">
      <c r="D926" s="142" t="str">
        <f t="shared" si="124"/>
        <v>\\\</v>
      </c>
      <c r="E926" s="153"/>
      <c r="F926" s="153"/>
      <c r="G926" s="153"/>
      <c r="H926" s="153"/>
      <c r="I926" s="153"/>
      <c r="J926" s="153"/>
      <c r="K926" s="154"/>
      <c r="L926" s="153"/>
      <c r="M926" s="153"/>
    </row>
    <row r="927" spans="4:13" s="142" customFormat="1">
      <c r="D927" s="142" t="str">
        <f t="shared" si="124"/>
        <v>\\\</v>
      </c>
      <c r="E927" s="153"/>
      <c r="F927" s="153"/>
      <c r="G927" s="153"/>
      <c r="H927" s="153"/>
      <c r="I927" s="153"/>
      <c r="J927" s="153"/>
      <c r="K927" s="154"/>
      <c r="L927" s="153"/>
      <c r="M927" s="153"/>
    </row>
    <row r="928" spans="4:13" s="142" customFormat="1">
      <c r="D928" s="142" t="str">
        <f t="shared" si="124"/>
        <v>\\\</v>
      </c>
      <c r="E928" s="153"/>
      <c r="F928" s="153"/>
      <c r="G928" s="153"/>
      <c r="H928" s="153"/>
      <c r="I928" s="153"/>
      <c r="J928" s="153"/>
      <c r="K928" s="154"/>
      <c r="L928" s="153"/>
      <c r="M928" s="153"/>
    </row>
    <row r="929" spans="4:13" s="142" customFormat="1">
      <c r="D929" s="142" t="str">
        <f t="shared" si="124"/>
        <v>\\\</v>
      </c>
      <c r="E929" s="153"/>
      <c r="F929" s="153"/>
      <c r="G929" s="153"/>
      <c r="H929" s="153"/>
      <c r="I929" s="153"/>
      <c r="J929" s="153"/>
      <c r="K929" s="154"/>
      <c r="L929" s="153"/>
      <c r="M929" s="153"/>
    </row>
    <row r="930" spans="4:13" s="142" customFormat="1">
      <c r="D930" s="142" t="str">
        <f t="shared" si="124"/>
        <v>\\\</v>
      </c>
      <c r="E930" s="153"/>
      <c r="F930" s="153"/>
      <c r="G930" s="153"/>
      <c r="H930" s="153"/>
      <c r="I930" s="153"/>
      <c r="J930" s="153"/>
      <c r="K930" s="154"/>
      <c r="L930" s="153"/>
      <c r="M930" s="153"/>
    </row>
    <row r="931" spans="4:13" s="142" customFormat="1">
      <c r="D931" s="142" t="str">
        <f t="shared" si="124"/>
        <v>\\\</v>
      </c>
      <c r="E931" s="153"/>
      <c r="F931" s="153"/>
      <c r="G931" s="153"/>
      <c r="H931" s="153"/>
      <c r="I931" s="153"/>
      <c r="J931" s="153"/>
      <c r="K931" s="154"/>
      <c r="L931" s="153"/>
      <c r="M931" s="153"/>
    </row>
    <row r="932" spans="4:13" s="142" customFormat="1">
      <c r="D932" s="142" t="str">
        <f t="shared" si="124"/>
        <v>\\\</v>
      </c>
      <c r="E932" s="153"/>
      <c r="F932" s="153"/>
      <c r="G932" s="153"/>
      <c r="H932" s="153"/>
      <c r="I932" s="153"/>
      <c r="J932" s="153"/>
      <c r="K932" s="154"/>
      <c r="L932" s="153"/>
      <c r="M932" s="153"/>
    </row>
    <row r="933" spans="4:13" s="142" customFormat="1">
      <c r="D933" s="142" t="str">
        <f t="shared" si="124"/>
        <v>\\\</v>
      </c>
      <c r="E933" s="153"/>
      <c r="F933" s="153"/>
      <c r="G933" s="153"/>
      <c r="H933" s="153"/>
      <c r="I933" s="153"/>
      <c r="J933" s="153"/>
      <c r="K933" s="154"/>
      <c r="L933" s="153"/>
      <c r="M933" s="153"/>
    </row>
    <row r="934" spans="4:13" s="142" customFormat="1">
      <c r="D934" s="142" t="str">
        <f t="shared" si="124"/>
        <v>\\\</v>
      </c>
      <c r="E934" s="153"/>
      <c r="F934" s="153"/>
      <c r="G934" s="153"/>
      <c r="H934" s="153"/>
      <c r="I934" s="153"/>
      <c r="J934" s="153"/>
      <c r="K934" s="154"/>
      <c r="L934" s="153"/>
      <c r="M934" s="153"/>
    </row>
    <row r="935" spans="4:13" s="142" customFormat="1">
      <c r="D935" s="142" t="str">
        <f t="shared" si="124"/>
        <v>\\\</v>
      </c>
      <c r="E935" s="153"/>
      <c r="F935" s="153"/>
      <c r="G935" s="153"/>
      <c r="H935" s="153"/>
      <c r="I935" s="153"/>
      <c r="J935" s="153"/>
      <c r="K935" s="154"/>
      <c r="L935" s="153"/>
      <c r="M935" s="153"/>
    </row>
    <row r="936" spans="4:13" s="142" customFormat="1">
      <c r="D936" s="142" t="str">
        <f t="shared" si="124"/>
        <v>\\\</v>
      </c>
      <c r="E936" s="153"/>
      <c r="F936" s="153"/>
      <c r="G936" s="153"/>
      <c r="H936" s="153"/>
      <c r="I936" s="153"/>
      <c r="J936" s="153"/>
      <c r="K936" s="154"/>
      <c r="L936" s="153"/>
      <c r="M936" s="153"/>
    </row>
    <row r="937" spans="4:13" s="142" customFormat="1">
      <c r="D937" s="142" t="str">
        <f t="shared" si="124"/>
        <v>\\\</v>
      </c>
      <c r="E937" s="153"/>
      <c r="F937" s="153"/>
      <c r="G937" s="153"/>
      <c r="H937" s="153"/>
      <c r="I937" s="153"/>
      <c r="J937" s="153"/>
      <c r="K937" s="154"/>
      <c r="L937" s="153"/>
      <c r="M937" s="153"/>
    </row>
    <row r="938" spans="4:13" s="142" customFormat="1">
      <c r="D938" s="142" t="str">
        <f t="shared" si="124"/>
        <v>\\\</v>
      </c>
      <c r="E938" s="153"/>
      <c r="F938" s="153"/>
      <c r="G938" s="153"/>
      <c r="H938" s="153"/>
      <c r="I938" s="153"/>
      <c r="J938" s="153"/>
      <c r="K938" s="154"/>
      <c r="L938" s="153"/>
      <c r="M938" s="153"/>
    </row>
    <row r="939" spans="4:13" s="142" customFormat="1">
      <c r="D939" s="142" t="str">
        <f t="shared" si="124"/>
        <v>\\\</v>
      </c>
      <c r="E939" s="153"/>
      <c r="F939" s="153"/>
      <c r="G939" s="153"/>
      <c r="H939" s="153"/>
      <c r="I939" s="153"/>
      <c r="J939" s="153"/>
      <c r="K939" s="154"/>
      <c r="L939" s="153"/>
      <c r="M939" s="153"/>
    </row>
    <row r="940" spans="4:13" s="142" customFormat="1">
      <c r="D940" s="142" t="str">
        <f t="shared" si="124"/>
        <v>\\\</v>
      </c>
      <c r="E940" s="153"/>
      <c r="F940" s="153"/>
      <c r="G940" s="153"/>
      <c r="H940" s="153"/>
      <c r="I940" s="153"/>
      <c r="J940" s="153"/>
      <c r="K940" s="154"/>
      <c r="L940" s="153"/>
      <c r="M940" s="153"/>
    </row>
    <row r="941" spans="4:13" s="142" customFormat="1">
      <c r="D941" s="142" t="str">
        <f t="shared" si="124"/>
        <v>\\\</v>
      </c>
      <c r="E941" s="153"/>
      <c r="F941" s="153"/>
      <c r="G941" s="153"/>
      <c r="H941" s="153"/>
      <c r="I941" s="153"/>
      <c r="J941" s="153"/>
      <c r="K941" s="154"/>
      <c r="L941" s="153"/>
      <c r="M941" s="153"/>
    </row>
    <row r="942" spans="4:13" s="142" customFormat="1">
      <c r="D942" s="142" t="str">
        <f t="shared" si="124"/>
        <v>\\\</v>
      </c>
      <c r="E942" s="153"/>
      <c r="F942" s="153"/>
      <c r="G942" s="153"/>
      <c r="H942" s="153"/>
      <c r="I942" s="153"/>
      <c r="J942" s="153"/>
      <c r="K942" s="154"/>
      <c r="L942" s="153"/>
      <c r="M942" s="153"/>
    </row>
    <row r="943" spans="4:13" s="142" customFormat="1">
      <c r="D943" s="142" t="str">
        <f t="shared" si="124"/>
        <v>\\\</v>
      </c>
      <c r="E943" s="153"/>
      <c r="F943" s="153"/>
      <c r="G943" s="153"/>
      <c r="H943" s="153"/>
      <c r="I943" s="153"/>
      <c r="J943" s="153"/>
      <c r="K943" s="154"/>
      <c r="L943" s="153"/>
      <c r="M943" s="153"/>
    </row>
    <row r="944" spans="4:13" s="142" customFormat="1">
      <c r="D944" s="142" t="str">
        <f t="shared" si="124"/>
        <v>\\\</v>
      </c>
      <c r="E944" s="153"/>
      <c r="F944" s="153"/>
      <c r="G944" s="153"/>
      <c r="H944" s="153"/>
      <c r="I944" s="153"/>
      <c r="J944" s="153"/>
      <c r="K944" s="154"/>
      <c r="L944" s="153"/>
      <c r="M944" s="153"/>
    </row>
    <row r="945" spans="4:13" s="142" customFormat="1">
      <c r="D945" s="142" t="str">
        <f t="shared" si="124"/>
        <v>\\\</v>
      </c>
      <c r="E945" s="153"/>
      <c r="F945" s="153"/>
      <c r="G945" s="153"/>
      <c r="H945" s="153"/>
      <c r="I945" s="153"/>
      <c r="J945" s="153"/>
      <c r="K945" s="154"/>
      <c r="L945" s="153"/>
      <c r="M945" s="153"/>
    </row>
    <row r="946" spans="4:13" s="142" customFormat="1">
      <c r="D946" s="142" t="str">
        <f t="shared" si="124"/>
        <v>\\\</v>
      </c>
      <c r="E946" s="153"/>
      <c r="F946" s="153"/>
      <c r="G946" s="153"/>
      <c r="H946" s="153"/>
      <c r="I946" s="153"/>
      <c r="J946" s="153"/>
      <c r="K946" s="154"/>
      <c r="L946" s="153"/>
      <c r="M946" s="153"/>
    </row>
    <row r="947" spans="4:13" s="142" customFormat="1">
      <c r="D947" s="142" t="str">
        <f t="shared" si="124"/>
        <v>\\\</v>
      </c>
      <c r="E947" s="153"/>
      <c r="F947" s="153"/>
      <c r="G947" s="153"/>
      <c r="H947" s="153"/>
      <c r="I947" s="153"/>
      <c r="J947" s="153"/>
      <c r="K947" s="154"/>
      <c r="L947" s="153"/>
      <c r="M947" s="153"/>
    </row>
    <row r="948" spans="4:13" s="142" customFormat="1">
      <c r="D948" s="142" t="str">
        <f t="shared" si="124"/>
        <v>\\\</v>
      </c>
      <c r="E948" s="153"/>
      <c r="F948" s="153"/>
      <c r="G948" s="153"/>
      <c r="H948" s="153"/>
      <c r="I948" s="153"/>
      <c r="J948" s="153"/>
      <c r="K948" s="154"/>
      <c r="L948" s="153"/>
      <c r="M948" s="153"/>
    </row>
    <row r="949" spans="4:13" s="142" customFormat="1">
      <c r="D949" s="142" t="str">
        <f t="shared" si="124"/>
        <v>\\\</v>
      </c>
      <c r="E949" s="153"/>
      <c r="F949" s="153"/>
      <c r="G949" s="153"/>
      <c r="H949" s="153"/>
      <c r="I949" s="153"/>
      <c r="J949" s="153"/>
      <c r="K949" s="154"/>
      <c r="L949" s="153"/>
      <c r="M949" s="153"/>
    </row>
    <row r="950" spans="4:13" s="142" customFormat="1">
      <c r="D950" s="142" t="str">
        <f t="shared" si="124"/>
        <v>\\\</v>
      </c>
      <c r="E950" s="153"/>
      <c r="F950" s="153"/>
      <c r="G950" s="153"/>
      <c r="H950" s="153"/>
      <c r="I950" s="153"/>
      <c r="J950" s="153"/>
      <c r="K950" s="154"/>
      <c r="L950" s="153"/>
      <c r="M950" s="153"/>
    </row>
    <row r="951" spans="4:13" s="142" customFormat="1">
      <c r="D951" s="142" t="str">
        <f t="shared" si="124"/>
        <v>\\\</v>
      </c>
      <c r="E951" s="153"/>
      <c r="F951" s="153"/>
      <c r="G951" s="153"/>
      <c r="H951" s="153"/>
      <c r="I951" s="153"/>
      <c r="J951" s="153"/>
      <c r="K951" s="154"/>
      <c r="L951" s="153"/>
      <c r="M951" s="153"/>
    </row>
    <row r="952" spans="4:13" s="142" customFormat="1">
      <c r="D952" s="142" t="str">
        <f t="shared" si="124"/>
        <v>\\\</v>
      </c>
      <c r="E952" s="153"/>
      <c r="F952" s="153"/>
      <c r="G952" s="153"/>
      <c r="H952" s="153"/>
      <c r="I952" s="153"/>
      <c r="J952" s="153"/>
      <c r="K952" s="154"/>
      <c r="L952" s="153"/>
      <c r="M952" s="153"/>
    </row>
    <row r="953" spans="4:13" s="142" customFormat="1">
      <c r="D953" s="142" t="str">
        <f t="shared" si="124"/>
        <v>\\\</v>
      </c>
      <c r="E953" s="153"/>
      <c r="F953" s="153"/>
      <c r="G953" s="153"/>
      <c r="H953" s="153"/>
      <c r="I953" s="153"/>
      <c r="J953" s="153"/>
      <c r="K953" s="154"/>
      <c r="L953" s="153"/>
      <c r="M953" s="153"/>
    </row>
    <row r="954" spans="4:13" s="142" customFormat="1">
      <c r="D954" s="142" t="str">
        <f t="shared" si="124"/>
        <v>\\\</v>
      </c>
      <c r="E954" s="153"/>
      <c r="F954" s="153"/>
      <c r="G954" s="153"/>
      <c r="H954" s="153"/>
      <c r="I954" s="153"/>
      <c r="J954" s="153"/>
      <c r="K954" s="154"/>
      <c r="L954" s="153"/>
      <c r="M954" s="153"/>
    </row>
    <row r="955" spans="4:13" s="142" customFormat="1">
      <c r="D955" s="142" t="str">
        <f t="shared" si="124"/>
        <v>\\\</v>
      </c>
      <c r="E955" s="153"/>
      <c r="F955" s="153"/>
      <c r="G955" s="153"/>
      <c r="H955" s="153"/>
      <c r="I955" s="153"/>
      <c r="J955" s="153"/>
      <c r="K955" s="154"/>
      <c r="L955" s="153"/>
      <c r="M955" s="153"/>
    </row>
    <row r="956" spans="4:13" s="142" customFormat="1">
      <c r="D956" s="142" t="str">
        <f t="shared" si="124"/>
        <v>\\\</v>
      </c>
      <c r="E956" s="153"/>
      <c r="F956" s="153"/>
      <c r="G956" s="153"/>
      <c r="H956" s="153"/>
      <c r="I956" s="153"/>
      <c r="J956" s="153"/>
      <c r="K956" s="154"/>
      <c r="L956" s="153"/>
      <c r="M956" s="153"/>
    </row>
    <row r="957" spans="4:13" s="142" customFormat="1">
      <c r="D957" s="142" t="str">
        <f t="shared" si="124"/>
        <v>\\\</v>
      </c>
      <c r="E957" s="153"/>
      <c r="F957" s="153"/>
      <c r="G957" s="153"/>
      <c r="H957" s="153"/>
      <c r="I957" s="153"/>
      <c r="J957" s="153"/>
      <c r="K957" s="154"/>
      <c r="L957" s="153"/>
      <c r="M957" s="153"/>
    </row>
    <row r="958" spans="4:13" s="142" customFormat="1">
      <c r="D958" s="142" t="str">
        <f t="shared" si="124"/>
        <v>\\\</v>
      </c>
      <c r="E958" s="153"/>
      <c r="F958" s="153"/>
      <c r="G958" s="153"/>
      <c r="H958" s="153"/>
      <c r="I958" s="153"/>
      <c r="J958" s="153"/>
      <c r="K958" s="154"/>
      <c r="L958" s="153"/>
      <c r="M958" s="153"/>
    </row>
    <row r="959" spans="4:13" s="142" customFormat="1">
      <c r="D959" s="142" t="str">
        <f t="shared" si="124"/>
        <v>\\\</v>
      </c>
      <c r="E959" s="153"/>
      <c r="F959" s="153"/>
      <c r="G959" s="153"/>
      <c r="H959" s="153"/>
      <c r="I959" s="153"/>
      <c r="J959" s="153"/>
      <c r="K959" s="154"/>
      <c r="L959" s="153"/>
      <c r="M959" s="153"/>
    </row>
    <row r="960" spans="4:13" s="142" customFormat="1">
      <c r="D960" s="142" t="str">
        <f t="shared" si="124"/>
        <v>\\\</v>
      </c>
      <c r="E960" s="153"/>
      <c r="F960" s="153"/>
      <c r="G960" s="153"/>
      <c r="H960" s="153"/>
      <c r="I960" s="153"/>
      <c r="J960" s="153"/>
      <c r="K960" s="154"/>
      <c r="L960" s="153"/>
      <c r="M960" s="153"/>
    </row>
    <row r="961" spans="4:13" s="142" customFormat="1">
      <c r="D961" s="142" t="str">
        <f t="shared" si="124"/>
        <v>\\\</v>
      </c>
      <c r="E961" s="153"/>
      <c r="F961" s="153"/>
      <c r="G961" s="153"/>
      <c r="H961" s="153"/>
      <c r="I961" s="153"/>
      <c r="J961" s="153"/>
      <c r="K961" s="154"/>
      <c r="L961" s="153"/>
      <c r="M961" s="153"/>
    </row>
    <row r="962" spans="4:13" s="142" customFormat="1">
      <c r="D962" s="142" t="str">
        <f t="shared" si="124"/>
        <v>\\\</v>
      </c>
      <c r="E962" s="153"/>
      <c r="F962" s="153"/>
      <c r="G962" s="153"/>
      <c r="H962" s="153"/>
      <c r="I962" s="153"/>
      <c r="J962" s="153"/>
      <c r="K962" s="154"/>
      <c r="L962" s="153"/>
      <c r="M962" s="153"/>
    </row>
    <row r="963" spans="4:13" s="142" customFormat="1">
      <c r="D963" s="142" t="str">
        <f t="shared" si="124"/>
        <v>\\\</v>
      </c>
      <c r="E963" s="153"/>
      <c r="F963" s="153"/>
      <c r="G963" s="153"/>
      <c r="H963" s="153"/>
      <c r="I963" s="153"/>
      <c r="J963" s="153"/>
      <c r="K963" s="154"/>
      <c r="L963" s="153"/>
      <c r="M963" s="153"/>
    </row>
    <row r="964" spans="4:13" s="142" customFormat="1">
      <c r="D964" s="142" t="str">
        <f t="shared" si="124"/>
        <v>\\\</v>
      </c>
      <c r="E964" s="153"/>
      <c r="F964" s="153"/>
      <c r="G964" s="153"/>
      <c r="H964" s="153"/>
      <c r="I964" s="153"/>
      <c r="J964" s="153"/>
      <c r="K964" s="154"/>
      <c r="L964" s="153"/>
      <c r="M964" s="153"/>
    </row>
    <row r="965" spans="4:13" s="142" customFormat="1">
      <c r="D965" s="142" t="str">
        <f t="shared" si="124"/>
        <v>\\\</v>
      </c>
      <c r="E965" s="153"/>
      <c r="F965" s="153"/>
      <c r="G965" s="153"/>
      <c r="H965" s="153"/>
      <c r="I965" s="153"/>
      <c r="J965" s="153"/>
      <c r="K965" s="154"/>
      <c r="L965" s="153"/>
      <c r="M965" s="153"/>
    </row>
    <row r="966" spans="4:13" s="142" customFormat="1">
      <c r="D966" s="142" t="str">
        <f t="shared" ref="D966:D1000" si="125">E966&amp;"\"&amp;F966&amp;"\"&amp;L966&amp;"\"&amp;M966</f>
        <v>\\\</v>
      </c>
      <c r="E966" s="153"/>
      <c r="F966" s="153"/>
      <c r="G966" s="153"/>
      <c r="H966" s="153"/>
      <c r="I966" s="153"/>
      <c r="J966" s="153"/>
      <c r="K966" s="154"/>
      <c r="L966" s="153"/>
      <c r="M966" s="153"/>
    </row>
    <row r="967" spans="4:13" s="142" customFormat="1">
      <c r="D967" s="142" t="str">
        <f t="shared" si="125"/>
        <v>\\\</v>
      </c>
      <c r="E967" s="153"/>
      <c r="F967" s="153"/>
      <c r="G967" s="153"/>
      <c r="H967" s="153"/>
      <c r="I967" s="153"/>
      <c r="J967" s="153"/>
      <c r="K967" s="154"/>
      <c r="L967" s="153"/>
      <c r="M967" s="153"/>
    </row>
    <row r="968" spans="4:13" s="142" customFormat="1">
      <c r="D968" s="142" t="str">
        <f t="shared" si="125"/>
        <v>\\\</v>
      </c>
      <c r="E968" s="153"/>
      <c r="F968" s="153"/>
      <c r="G968" s="153"/>
      <c r="H968" s="153"/>
      <c r="I968" s="153"/>
      <c r="J968" s="153"/>
      <c r="K968" s="154"/>
      <c r="L968" s="153"/>
      <c r="M968" s="153"/>
    </row>
    <row r="969" spans="4:13" s="142" customFormat="1">
      <c r="D969" s="142" t="str">
        <f t="shared" si="125"/>
        <v>\\\</v>
      </c>
      <c r="E969" s="153"/>
      <c r="F969" s="153"/>
      <c r="G969" s="153"/>
      <c r="H969" s="153"/>
      <c r="I969" s="153"/>
      <c r="J969" s="153"/>
      <c r="K969" s="154"/>
      <c r="L969" s="153"/>
      <c r="M969" s="153"/>
    </row>
    <row r="970" spans="4:13" s="142" customFormat="1">
      <c r="D970" s="142" t="str">
        <f t="shared" si="125"/>
        <v>\\\</v>
      </c>
      <c r="E970" s="153"/>
      <c r="F970" s="153"/>
      <c r="G970" s="153"/>
      <c r="H970" s="153"/>
      <c r="I970" s="153"/>
      <c r="J970" s="153"/>
      <c r="K970" s="154"/>
      <c r="L970" s="153"/>
      <c r="M970" s="153"/>
    </row>
    <row r="971" spans="4:13" s="142" customFormat="1">
      <c r="D971" s="142" t="str">
        <f t="shared" si="125"/>
        <v>\\\</v>
      </c>
      <c r="E971" s="153"/>
      <c r="F971" s="153"/>
      <c r="G971" s="153"/>
      <c r="H971" s="153"/>
      <c r="I971" s="153"/>
      <c r="J971" s="153"/>
      <c r="K971" s="154"/>
      <c r="L971" s="153"/>
      <c r="M971" s="153"/>
    </row>
    <row r="972" spans="4:13" s="142" customFormat="1">
      <c r="D972" s="142" t="str">
        <f t="shared" si="125"/>
        <v>\\\</v>
      </c>
      <c r="E972" s="153"/>
      <c r="F972" s="153"/>
      <c r="G972" s="153"/>
      <c r="H972" s="153"/>
      <c r="I972" s="153"/>
      <c r="J972" s="153"/>
      <c r="K972" s="154"/>
      <c r="L972" s="153"/>
      <c r="M972" s="153"/>
    </row>
    <row r="973" spans="4:13" s="142" customFormat="1">
      <c r="D973" s="142" t="str">
        <f t="shared" si="125"/>
        <v>\\\</v>
      </c>
      <c r="E973" s="153"/>
      <c r="F973" s="153"/>
      <c r="G973" s="153"/>
      <c r="H973" s="153"/>
      <c r="I973" s="153"/>
      <c r="J973" s="153"/>
      <c r="K973" s="154"/>
      <c r="L973" s="153"/>
      <c r="M973" s="153"/>
    </row>
    <row r="974" spans="4:13" s="142" customFormat="1">
      <c r="D974" s="142" t="str">
        <f t="shared" si="125"/>
        <v>\\\</v>
      </c>
      <c r="E974" s="153"/>
      <c r="F974" s="153"/>
      <c r="G974" s="153"/>
      <c r="H974" s="153"/>
      <c r="I974" s="153"/>
      <c r="J974" s="153"/>
      <c r="K974" s="154"/>
      <c r="L974" s="153"/>
      <c r="M974" s="153"/>
    </row>
    <row r="975" spans="4:13" s="142" customFormat="1">
      <c r="D975" s="142" t="str">
        <f t="shared" si="125"/>
        <v>\\\</v>
      </c>
      <c r="E975" s="153"/>
      <c r="F975" s="153"/>
      <c r="G975" s="153"/>
      <c r="H975" s="153"/>
      <c r="I975" s="153"/>
      <c r="J975" s="153"/>
      <c r="K975" s="154"/>
      <c r="L975" s="153"/>
      <c r="M975" s="153"/>
    </row>
    <row r="976" spans="4:13" s="142" customFormat="1">
      <c r="D976" s="142" t="str">
        <f t="shared" si="125"/>
        <v>\\\</v>
      </c>
      <c r="E976" s="153"/>
      <c r="F976" s="153"/>
      <c r="G976" s="153"/>
      <c r="H976" s="153"/>
      <c r="I976" s="153"/>
      <c r="J976" s="153"/>
      <c r="K976" s="154"/>
      <c r="L976" s="153"/>
      <c r="M976" s="153"/>
    </row>
    <row r="977" spans="4:13" s="142" customFormat="1">
      <c r="D977" s="142" t="str">
        <f t="shared" si="125"/>
        <v>\\\</v>
      </c>
      <c r="E977" s="153"/>
      <c r="F977" s="153"/>
      <c r="G977" s="153"/>
      <c r="H977" s="153"/>
      <c r="I977" s="153"/>
      <c r="J977" s="153"/>
      <c r="K977" s="154"/>
      <c r="L977" s="153"/>
      <c r="M977" s="153"/>
    </row>
    <row r="978" spans="4:13" s="142" customFormat="1">
      <c r="D978" s="142" t="str">
        <f t="shared" si="125"/>
        <v>\\\</v>
      </c>
      <c r="E978" s="153"/>
      <c r="F978" s="153"/>
      <c r="G978" s="153"/>
      <c r="H978" s="153"/>
      <c r="I978" s="153"/>
      <c r="J978" s="153"/>
      <c r="K978" s="154"/>
      <c r="L978" s="153"/>
      <c r="M978" s="153"/>
    </row>
    <row r="979" spans="4:13" s="142" customFormat="1">
      <c r="D979" s="142" t="str">
        <f t="shared" si="125"/>
        <v>\\\</v>
      </c>
      <c r="E979" s="153"/>
      <c r="F979" s="153"/>
      <c r="G979" s="153"/>
      <c r="H979" s="153"/>
      <c r="I979" s="153"/>
      <c r="J979" s="153"/>
      <c r="K979" s="154"/>
      <c r="L979" s="153"/>
      <c r="M979" s="153"/>
    </row>
    <row r="980" spans="4:13" s="142" customFormat="1">
      <c r="D980" s="142" t="str">
        <f t="shared" si="125"/>
        <v>\\\</v>
      </c>
      <c r="E980" s="153"/>
      <c r="F980" s="153"/>
      <c r="G980" s="153"/>
      <c r="H980" s="153"/>
      <c r="I980" s="153"/>
      <c r="J980" s="153"/>
      <c r="K980" s="154"/>
      <c r="L980" s="153"/>
      <c r="M980" s="153"/>
    </row>
    <row r="981" spans="4:13" s="142" customFormat="1">
      <c r="D981" s="142" t="str">
        <f t="shared" si="125"/>
        <v>\\\</v>
      </c>
      <c r="E981" s="153"/>
      <c r="F981" s="153"/>
      <c r="G981" s="153"/>
      <c r="H981" s="153"/>
      <c r="I981" s="153"/>
      <c r="J981" s="153"/>
      <c r="K981" s="154"/>
      <c r="L981" s="153"/>
      <c r="M981" s="153"/>
    </row>
    <row r="982" spans="4:13" s="142" customFormat="1">
      <c r="D982" s="142" t="str">
        <f t="shared" si="125"/>
        <v>\\\</v>
      </c>
      <c r="E982" s="153"/>
      <c r="F982" s="153"/>
      <c r="G982" s="153"/>
      <c r="H982" s="153"/>
      <c r="I982" s="153"/>
      <c r="J982" s="153"/>
      <c r="K982" s="154"/>
      <c r="L982" s="153"/>
      <c r="M982" s="153"/>
    </row>
    <row r="983" spans="4:13" s="142" customFormat="1">
      <c r="D983" s="142" t="str">
        <f t="shared" si="125"/>
        <v>\\\</v>
      </c>
      <c r="E983" s="153"/>
      <c r="F983" s="153"/>
      <c r="G983" s="153"/>
      <c r="H983" s="153"/>
      <c r="I983" s="153"/>
      <c r="J983" s="153"/>
      <c r="K983" s="154"/>
      <c r="L983" s="153"/>
      <c r="M983" s="153"/>
    </row>
    <row r="984" spans="4:13" s="142" customFormat="1">
      <c r="D984" s="142" t="str">
        <f t="shared" si="125"/>
        <v>\\\</v>
      </c>
      <c r="E984" s="153"/>
      <c r="F984" s="153"/>
      <c r="G984" s="153"/>
      <c r="H984" s="153"/>
      <c r="I984" s="153"/>
      <c r="J984" s="153"/>
      <c r="K984" s="154"/>
      <c r="L984" s="153"/>
      <c r="M984" s="153"/>
    </row>
    <row r="985" spans="4:13" s="142" customFormat="1">
      <c r="D985" s="142" t="str">
        <f t="shared" si="125"/>
        <v>\\\</v>
      </c>
      <c r="E985" s="153"/>
      <c r="F985" s="153"/>
      <c r="G985" s="153"/>
      <c r="H985" s="153"/>
      <c r="I985" s="153"/>
      <c r="J985" s="153"/>
      <c r="K985" s="154"/>
      <c r="L985" s="153"/>
      <c r="M985" s="153"/>
    </row>
    <row r="986" spans="4:13" s="142" customFormat="1">
      <c r="D986" s="142" t="str">
        <f t="shared" si="125"/>
        <v>\\\</v>
      </c>
      <c r="E986" s="153"/>
      <c r="F986" s="153"/>
      <c r="G986" s="153"/>
      <c r="H986" s="153"/>
      <c r="I986" s="153"/>
      <c r="J986" s="153"/>
      <c r="K986" s="154"/>
      <c r="L986" s="153"/>
      <c r="M986" s="153"/>
    </row>
    <row r="987" spans="4:13" s="142" customFormat="1">
      <c r="D987" s="142" t="str">
        <f t="shared" si="125"/>
        <v>\\\</v>
      </c>
      <c r="E987" s="153"/>
      <c r="F987" s="153"/>
      <c r="G987" s="153"/>
      <c r="H987" s="153"/>
      <c r="I987" s="153"/>
      <c r="J987" s="153"/>
      <c r="K987" s="154"/>
      <c r="L987" s="153"/>
      <c r="M987" s="153"/>
    </row>
    <row r="988" spans="4:13" s="142" customFormat="1">
      <c r="D988" s="142" t="str">
        <f t="shared" si="125"/>
        <v>\\\</v>
      </c>
      <c r="E988" s="153"/>
      <c r="F988" s="153"/>
      <c r="G988" s="153"/>
      <c r="H988" s="153"/>
      <c r="I988" s="153"/>
      <c r="J988" s="153"/>
      <c r="K988" s="154"/>
      <c r="L988" s="153"/>
      <c r="M988" s="153"/>
    </row>
    <row r="989" spans="4:13" s="142" customFormat="1">
      <c r="D989" s="142" t="str">
        <f t="shared" si="125"/>
        <v>\\\</v>
      </c>
      <c r="E989" s="153"/>
      <c r="F989" s="153"/>
      <c r="G989" s="153"/>
      <c r="H989" s="153"/>
      <c r="I989" s="153"/>
      <c r="J989" s="153"/>
      <c r="K989" s="154"/>
      <c r="L989" s="153"/>
      <c r="M989" s="153"/>
    </row>
    <row r="990" spans="4:13" s="142" customFormat="1">
      <c r="D990" s="142" t="str">
        <f t="shared" si="125"/>
        <v>\\\</v>
      </c>
      <c r="E990" s="153"/>
      <c r="F990" s="153"/>
      <c r="G990" s="153"/>
      <c r="H990" s="153"/>
      <c r="I990" s="153"/>
      <c r="J990" s="153"/>
      <c r="K990" s="154"/>
      <c r="L990" s="153"/>
      <c r="M990" s="153"/>
    </row>
    <row r="991" spans="4:13" s="142" customFormat="1">
      <c r="D991" s="142" t="str">
        <f t="shared" si="125"/>
        <v>\\\</v>
      </c>
      <c r="E991" s="153"/>
      <c r="F991" s="153"/>
      <c r="G991" s="153"/>
      <c r="H991" s="153"/>
      <c r="I991" s="153"/>
      <c r="J991" s="153"/>
      <c r="K991" s="154"/>
      <c r="L991" s="153"/>
      <c r="M991" s="153"/>
    </row>
    <row r="992" spans="4:13" s="142" customFormat="1">
      <c r="D992" s="142" t="str">
        <f t="shared" si="125"/>
        <v>\\\</v>
      </c>
      <c r="E992" s="153"/>
      <c r="F992" s="153"/>
      <c r="G992" s="153"/>
      <c r="H992" s="153"/>
      <c r="I992" s="153"/>
      <c r="J992" s="153"/>
      <c r="K992" s="154"/>
      <c r="L992" s="153"/>
      <c r="M992" s="153"/>
    </row>
    <row r="993" spans="4:13" s="142" customFormat="1">
      <c r="D993" s="142" t="str">
        <f t="shared" si="125"/>
        <v>\\\</v>
      </c>
      <c r="E993" s="153"/>
      <c r="F993" s="153"/>
      <c r="G993" s="153"/>
      <c r="H993" s="153"/>
      <c r="I993" s="153"/>
      <c r="J993" s="153"/>
      <c r="K993" s="154"/>
      <c r="L993" s="153"/>
      <c r="M993" s="153"/>
    </row>
    <row r="994" spans="4:13" s="142" customFormat="1">
      <c r="D994" s="142" t="str">
        <f t="shared" si="125"/>
        <v>\\\</v>
      </c>
      <c r="E994" s="153"/>
      <c r="F994" s="153"/>
      <c r="G994" s="153"/>
      <c r="H994" s="153"/>
      <c r="I994" s="153"/>
      <c r="J994" s="153"/>
      <c r="K994" s="154"/>
      <c r="L994" s="153"/>
      <c r="M994" s="153"/>
    </row>
    <row r="995" spans="4:13" s="142" customFormat="1">
      <c r="D995" s="142" t="str">
        <f t="shared" si="125"/>
        <v>\\\</v>
      </c>
      <c r="E995" s="153"/>
      <c r="F995" s="153"/>
      <c r="G995" s="153"/>
      <c r="H995" s="153"/>
      <c r="I995" s="153"/>
      <c r="J995" s="153"/>
      <c r="K995" s="154"/>
      <c r="L995" s="153"/>
      <c r="M995" s="153"/>
    </row>
    <row r="996" spans="4:13" s="142" customFormat="1">
      <c r="D996" s="142" t="str">
        <f t="shared" si="125"/>
        <v>\\\</v>
      </c>
      <c r="E996" s="153"/>
      <c r="F996" s="153"/>
      <c r="G996" s="153"/>
      <c r="H996" s="153"/>
      <c r="I996" s="153"/>
      <c r="J996" s="153"/>
      <c r="K996" s="154"/>
      <c r="L996" s="153"/>
      <c r="M996" s="153"/>
    </row>
    <row r="997" spans="4:13" s="142" customFormat="1">
      <c r="D997" s="142" t="str">
        <f t="shared" si="125"/>
        <v>\\\</v>
      </c>
      <c r="E997" s="153"/>
      <c r="F997" s="153"/>
      <c r="G997" s="153"/>
      <c r="H997" s="153"/>
      <c r="I997" s="153"/>
      <c r="J997" s="153"/>
      <c r="K997" s="154"/>
      <c r="L997" s="153"/>
      <c r="M997" s="153"/>
    </row>
    <row r="998" spans="4:13" s="142" customFormat="1">
      <c r="D998" s="142" t="str">
        <f t="shared" si="125"/>
        <v>\\\</v>
      </c>
      <c r="E998" s="153"/>
      <c r="F998" s="153"/>
      <c r="G998" s="153"/>
      <c r="H998" s="153"/>
      <c r="I998" s="153"/>
      <c r="J998" s="153"/>
      <c r="K998" s="154"/>
      <c r="L998" s="153"/>
      <c r="M998" s="153"/>
    </row>
    <row r="999" spans="4:13" s="142" customFormat="1">
      <c r="D999" s="142" t="str">
        <f t="shared" si="125"/>
        <v>\\\</v>
      </c>
      <c r="E999" s="153"/>
      <c r="F999" s="153"/>
      <c r="G999" s="153"/>
      <c r="H999" s="153"/>
      <c r="I999" s="153"/>
      <c r="J999" s="153"/>
      <c r="K999" s="154"/>
      <c r="L999" s="153"/>
      <c r="M999" s="153"/>
    </row>
    <row r="1000" spans="4:13" s="142" customFormat="1">
      <c r="D1000" s="142" t="str">
        <f t="shared" si="125"/>
        <v>\\\</v>
      </c>
      <c r="E1000" s="153"/>
      <c r="F1000" s="153"/>
      <c r="G1000" s="153"/>
      <c r="H1000" s="153"/>
      <c r="I1000" s="153"/>
      <c r="J1000" s="153"/>
      <c r="K1000" s="154"/>
      <c r="L1000" s="153"/>
      <c r="M1000" s="153"/>
    </row>
  </sheetData>
  <sheetProtection algorithmName="SHA-512" hashValue="c4AUnoAiyCZTMxryvN0q1FyrMO8BuXmAzVKp/mhFf+/yEnlVJ/YJpeQob700WMWkCefzRKZi4xrt6SnnFLSm6A==" saltValue="0j5KB/GlxWWuBeiICkhAoQ==" spinCount="100000" sheet="1" objects="1" scenarios="1"/>
  <phoneticPr fontId="7" type="noConversion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F0FF4-28B4-43CC-ACF8-8C9CF301CC7D}">
  <dimension ref="A1:BT1001"/>
  <sheetViews>
    <sheetView topLeftCell="F1" zoomScale="70" zoomScaleNormal="70" workbookViewId="0">
      <selection activeCell="Z3" sqref="Z3"/>
    </sheetView>
  </sheetViews>
  <sheetFormatPr defaultRowHeight="13.5"/>
  <cols>
    <col min="1" max="1" width="12.6640625" style="142" hidden="1" customWidth="1"/>
    <col min="2" max="3" width="8.88671875" style="142" hidden="1" customWidth="1"/>
    <col min="4" max="4" width="34.109375" style="142" hidden="1" customWidth="1"/>
    <col min="5" max="5" width="17.21875" style="138" bestFit="1" customWidth="1"/>
    <col min="6" max="6" width="8.88671875" style="138"/>
    <col min="7" max="7" width="23.109375" style="138" customWidth="1"/>
    <col min="8" max="9" width="12.6640625" style="290" bestFit="1" customWidth="1"/>
    <col min="10" max="13" width="12.77734375" style="290" bestFit="1" customWidth="1"/>
    <col min="14" max="16" width="11.5546875" style="290" bestFit="1" customWidth="1"/>
    <col min="17" max="17" width="10.44140625" style="290" bestFit="1" customWidth="1"/>
    <col min="18" max="18" width="11.5546875" style="138" bestFit="1" customWidth="1"/>
    <col min="19" max="24" width="8.88671875" style="138"/>
    <col min="25" max="25" width="14.21875" style="118" bestFit="1" customWidth="1"/>
    <col min="26" max="26" width="11.5546875" style="445" bestFit="1" customWidth="1"/>
    <col min="27" max="27" width="7.88671875" style="118" customWidth="1"/>
    <col min="28" max="68" width="7.88671875" style="142" hidden="1" customWidth="1"/>
    <col min="69" max="69" width="7.88671875" style="142" customWidth="1"/>
    <col min="70" max="71" width="11.5546875" style="142" bestFit="1" customWidth="1"/>
    <col min="72" max="16384" width="8.88671875" style="142"/>
  </cols>
  <sheetData>
    <row r="1" spans="1:68">
      <c r="E1" s="121"/>
      <c r="F1" s="121"/>
      <c r="G1" s="121"/>
      <c r="H1" s="422" t="s">
        <v>289</v>
      </c>
      <c r="I1" s="422"/>
      <c r="J1" s="422"/>
      <c r="K1" s="422"/>
      <c r="L1" s="422"/>
      <c r="M1" s="422"/>
      <c r="N1" s="422"/>
      <c r="O1" s="422"/>
      <c r="P1" s="422"/>
      <c r="Q1" s="422"/>
      <c r="R1" s="121"/>
      <c r="S1" s="121"/>
      <c r="T1" s="121"/>
      <c r="U1" s="121"/>
      <c r="V1" s="121"/>
      <c r="W1" s="121"/>
      <c r="X1" s="121"/>
      <c r="Y1" s="121"/>
      <c r="Z1" s="444"/>
      <c r="AA1" s="121"/>
    </row>
    <row r="2" spans="1:68">
      <c r="A2" s="122" t="s">
        <v>74</v>
      </c>
      <c r="E2" s="121" t="s">
        <v>80</v>
      </c>
      <c r="F2" s="121" t="s">
        <v>288</v>
      </c>
      <c r="G2" s="121" t="s">
        <v>287</v>
      </c>
      <c r="H2" s="289" t="s">
        <v>302</v>
      </c>
      <c r="I2" s="289" t="s">
        <v>301</v>
      </c>
      <c r="J2" s="289" t="s">
        <v>300</v>
      </c>
      <c r="K2" s="289" t="s">
        <v>299</v>
      </c>
      <c r="L2" s="289" t="s">
        <v>298</v>
      </c>
      <c r="M2" s="289" t="s">
        <v>297</v>
      </c>
      <c r="N2" s="289" t="s">
        <v>296</v>
      </c>
      <c r="O2" s="289" t="s">
        <v>295</v>
      </c>
      <c r="P2" s="289" t="s">
        <v>294</v>
      </c>
      <c r="Q2" s="289" t="s">
        <v>293</v>
      </c>
      <c r="R2" s="121" t="s">
        <v>284</v>
      </c>
      <c r="S2" s="121" t="s">
        <v>283</v>
      </c>
      <c r="T2" s="121" t="s">
        <v>282</v>
      </c>
      <c r="U2" s="121" t="s">
        <v>281</v>
      </c>
      <c r="V2" s="121" t="s">
        <v>280</v>
      </c>
      <c r="W2" s="121" t="s">
        <v>76</v>
      </c>
      <c r="X2" s="121" t="s">
        <v>77</v>
      </c>
      <c r="Y2" s="121" t="s">
        <v>292</v>
      </c>
      <c r="Z2" s="444" t="s">
        <v>291</v>
      </c>
      <c r="AA2" s="121" t="s">
        <v>290</v>
      </c>
      <c r="AB2" s="144" t="s">
        <v>222</v>
      </c>
      <c r="AC2" s="144">
        <f ca="1">IFERROR(MATCH('자료입력 및 결과표시'!$J$6,OFFSET($D$3,$AC1,,1000),0)+$AC1,"")</f>
        <v>1</v>
      </c>
      <c r="AD2" s="144" t="str">
        <f ca="1">IFERROR(INDEX(S$3:S$1003,$AC2),"")</f>
        <v>도로</v>
      </c>
      <c r="AE2" s="144" t="str">
        <f ca="1">IFERROR(INDEX(T$3:T$1003,$AC2),"")</f>
        <v>토목</v>
      </c>
      <c r="AF2" s="144" t="str">
        <f ca="1">IFERROR(INDEX(U$3:U$1003,$AC2),"")</f>
        <v>토질지질</v>
      </c>
      <c r="AG2" s="144" t="str">
        <f ca="1">IFERROR(INDEX(V$3:V$1003,$AC2),"")</f>
        <v>조사</v>
      </c>
      <c r="AI2" s="144" t="s">
        <v>219</v>
      </c>
      <c r="AJ2" s="144" t="str">
        <f ca="1">IFERROR(MATCH('자료입력 및 결과표시'!$J$7,OFFSET($D$3,$AJ1,,1000),0)+$AJ1,"")</f>
        <v/>
      </c>
      <c r="AK2" s="144" t="str">
        <f ca="1">IFERROR(INDEX(S$3:S$1003,$AJ2),"")</f>
        <v/>
      </c>
      <c r="AL2" s="144" t="str">
        <f ca="1">IFERROR(INDEX(T$3:T$1003,$AJ2),"")</f>
        <v/>
      </c>
      <c r="AM2" s="144" t="str">
        <f ca="1">IFERROR(INDEX(U$3:U$1003,$AJ2),"")</f>
        <v/>
      </c>
      <c r="AN2" s="144" t="str">
        <f ca="1">IFERROR(INDEX(V$3:V$1003,$AJ2),"")</f>
        <v/>
      </c>
      <c r="AP2" s="144" t="s">
        <v>318</v>
      </c>
      <c r="AQ2" s="144">
        <f ca="1">IFERROR(MATCH('자료입력 및 결과표시'!$J$8,OFFSET($D$3,$AQ1,,1000),0)+$AQ1,"")</f>
        <v>4</v>
      </c>
      <c r="AR2" s="144">
        <f ca="1">IFERROR(INDEX(S$3:S$1003,$AQ2),"")</f>
        <v>0</v>
      </c>
      <c r="AS2" s="144">
        <f ca="1">IFERROR(INDEX(T$3:T$1003,$AQ2),"")</f>
        <v>0</v>
      </c>
      <c r="AT2" s="144">
        <f ca="1">IFERROR(INDEX(U$3:U$1003,$AQ2),"")</f>
        <v>0</v>
      </c>
      <c r="AU2" s="144">
        <f ca="1">IFERROR(INDEX(V$3:V$1003,$AQ2),"")</f>
        <v>0</v>
      </c>
      <c r="AW2" s="144" t="s">
        <v>319</v>
      </c>
      <c r="AX2" s="144">
        <f ca="1">IFERROR(MATCH('자료입력 및 결과표시'!$J$9,OFFSET($D$3,$AX1,,1000),0)+$AX1,"")</f>
        <v>4</v>
      </c>
      <c r="AY2" s="144">
        <f ca="1">IFERROR(INDEX(S$3:S$1003,$AX2),"")</f>
        <v>0</v>
      </c>
      <c r="AZ2" s="144">
        <f ca="1">IFERROR(INDEX(T$3:T$1003,$AX2),"")</f>
        <v>0</v>
      </c>
      <c r="BA2" s="144">
        <f ca="1">IFERROR(INDEX(U$3:U$1003,$AX2),"")</f>
        <v>0</v>
      </c>
      <c r="BB2" s="144">
        <f ca="1">IFERROR(INDEX(V$3:V$1003,$AX2),"")</f>
        <v>0</v>
      </c>
      <c r="BD2" s="144" t="s">
        <v>221</v>
      </c>
      <c r="BE2" s="144">
        <f ca="1">IFERROR(MATCH('자료입력 및 결과표시'!$J$10,OFFSET($D$3,$BE1,,1000),0)+$BE1,"")</f>
        <v>4</v>
      </c>
      <c r="BF2" s="144">
        <f ca="1">IFERROR(INDEX(S$3:S$1003,$BE2),"")</f>
        <v>0</v>
      </c>
      <c r="BG2" s="144">
        <f ca="1">IFERROR(INDEX(T$3:T$1003,$BE2),"")</f>
        <v>0</v>
      </c>
      <c r="BH2" s="144">
        <f ca="1">IFERROR(INDEX(U$3:U$1003,$BE2),"")</f>
        <v>0</v>
      </c>
      <c r="BI2" s="144">
        <f ca="1">IFERROR(INDEX(V$3:V$1003,$BE2),"")</f>
        <v>0</v>
      </c>
      <c r="BK2" s="144" t="s">
        <v>220</v>
      </c>
      <c r="BL2" s="144">
        <f ca="1">IFERROR(MATCH('자료입력 및 결과표시'!$J$11,OFFSET($D$3,$BL1,,1000),0)+$BL1,"")</f>
        <v>4</v>
      </c>
      <c r="BM2" s="144">
        <f ca="1">IFERROR(INDEX(S$3:S$1003,$BL2),"")</f>
        <v>0</v>
      </c>
      <c r="BN2" s="144">
        <f ca="1">IFERROR(INDEX(T$3:T$1003,$BL2),"")</f>
        <v>0</v>
      </c>
      <c r="BO2" s="144">
        <f ca="1">IFERROR(INDEX(U$3:U$1003,$BL2),"")</f>
        <v>0</v>
      </c>
      <c r="BP2" s="144">
        <f ca="1">IFERROR(INDEX(V$3:V$1003,$BL2),"")</f>
        <v>0</v>
      </c>
    </row>
    <row r="3" spans="1:68">
      <c r="A3" s="145">
        <f>'자료입력 및 결과표시'!B4</f>
        <v>44781</v>
      </c>
      <c r="D3" s="142" t="str">
        <f>E3&amp;"\"&amp;F3&amp;"\"&amp;W3&amp;"\"&amp;X3</f>
        <v>국방시설본부\유준명\국방12\국방34</v>
      </c>
      <c r="E3" s="178" t="s">
        <v>352</v>
      </c>
      <c r="F3" s="178" t="s">
        <v>375</v>
      </c>
      <c r="G3" s="178" t="s">
        <v>344</v>
      </c>
      <c r="H3" s="179">
        <v>42955</v>
      </c>
      <c r="I3" s="179">
        <v>42978</v>
      </c>
      <c r="J3" s="179">
        <v>43171</v>
      </c>
      <c r="K3" s="179">
        <v>43226</v>
      </c>
      <c r="L3" s="179">
        <v>43353</v>
      </c>
      <c r="M3" s="179">
        <v>43446</v>
      </c>
      <c r="N3" s="179"/>
      <c r="O3" s="179"/>
      <c r="P3" s="179"/>
      <c r="Q3" s="179"/>
      <c r="R3" s="343" t="s">
        <v>387</v>
      </c>
      <c r="S3" s="178" t="s">
        <v>329</v>
      </c>
      <c r="T3" s="178" t="s">
        <v>330</v>
      </c>
      <c r="U3" s="178" t="s">
        <v>52</v>
      </c>
      <c r="V3" s="178" t="s">
        <v>327</v>
      </c>
      <c r="W3" s="178" t="s">
        <v>350</v>
      </c>
      <c r="X3" s="155" t="s">
        <v>351</v>
      </c>
      <c r="Y3" s="146">
        <f>IF(Q3="",IF(O3="",IF(M3="",IF(K3="",I3,K3),M3),O3),Q3)</f>
        <v>43446</v>
      </c>
      <c r="Z3" s="443">
        <f>SUM(I3,K3,M3,O3,Q3)-SUM(H3,J3,L3,N3,P3)+COUNT(H3:Q3)/2</f>
        <v>174</v>
      </c>
      <c r="AA3" s="147" t="str">
        <f>IF(AND(Y3&gt;=$A$3-365*10-2,Z3&gt;=90),"인정","미인정")</f>
        <v>인정</v>
      </c>
      <c r="AB3" s="148"/>
      <c r="AC3" s="144">
        <f ca="1">IFERROR(MATCH('자료입력 및 결과표시'!$J$6,OFFSET($D$3,$AC2,,1000),0)+$AC2,"")</f>
        <v>2</v>
      </c>
      <c r="AD3" s="144" t="str">
        <f t="shared" ref="AD3:AD27" ca="1" si="0">IFERROR(INDEX(S$3:S$1003,$AC3),"")</f>
        <v>철도</v>
      </c>
      <c r="AE3" s="144" t="str">
        <f t="shared" ref="AE3:AE27" ca="1" si="1">IFERROR(INDEX(T$3:T$1003,$AC3),"")</f>
        <v>토목</v>
      </c>
      <c r="AF3" s="144" t="str">
        <f t="shared" ref="AF3:AF27" ca="1" si="2">IFERROR(INDEX(U$3:U$1003,$AC3),"")</f>
        <v>토질지질</v>
      </c>
      <c r="AG3" s="144" t="str">
        <f t="shared" ref="AG3:AG27" ca="1" si="3">IFERROR(INDEX(V$3:V$1003,$AC3),"")</f>
        <v>조사</v>
      </c>
      <c r="AJ3" s="144" t="str">
        <f ca="1">IFERROR(MATCH('자료입력 및 결과표시'!$J$7,OFFSET($D$3,$AJ2,,1000),0)+$AJ2,"")</f>
        <v/>
      </c>
      <c r="AK3" s="144" t="str">
        <f t="shared" ref="AK3:AK27" ca="1" si="4">IFERROR(INDEX(S$3:S$1003,$AJ3),"")</f>
        <v/>
      </c>
      <c r="AL3" s="144" t="str">
        <f t="shared" ref="AL3:AL27" ca="1" si="5">IFERROR(INDEX(T$3:T$1003,$AJ3),"")</f>
        <v/>
      </c>
      <c r="AM3" s="144" t="str">
        <f t="shared" ref="AM3:AM27" ca="1" si="6">IFERROR(INDEX(U$3:U$1003,$AJ3),"")</f>
        <v/>
      </c>
      <c r="AN3" s="144" t="str">
        <f t="shared" ref="AN3:AN27" ca="1" si="7">IFERROR(INDEX(V$3:V$1003,$AJ3),"")</f>
        <v/>
      </c>
      <c r="AQ3" s="144">
        <f ca="1">IFERROR(MATCH('자료입력 및 결과표시'!$J$8,OFFSET($D$3,$AQ2,,1000),0)+$AQ2,"")</f>
        <v>5</v>
      </c>
      <c r="AR3" s="144">
        <f t="shared" ref="AR3:AR27" ca="1" si="8">IFERROR(INDEX(S$3:S$1003,$AQ3),"")</f>
        <v>0</v>
      </c>
      <c r="AS3" s="144">
        <f t="shared" ref="AS3:AS27" ca="1" si="9">IFERROR(INDEX(T$3:T$1003,$AQ3),"")</f>
        <v>0</v>
      </c>
      <c r="AT3" s="144">
        <f t="shared" ref="AT3:AT27" ca="1" si="10">IFERROR(INDEX(U$3:U$1003,$AQ3),"")</f>
        <v>0</v>
      </c>
      <c r="AU3" s="144">
        <f t="shared" ref="AU3:AU27" ca="1" si="11">IFERROR(INDEX(V$3:V$1003,$AQ3),"")</f>
        <v>0</v>
      </c>
      <c r="AX3" s="144">
        <f ca="1">IFERROR(MATCH('자료입력 및 결과표시'!$J$9,OFFSET($D$3,$AX2,,1000),0)+$AX2,"")</f>
        <v>5</v>
      </c>
      <c r="AY3" s="144">
        <f t="shared" ref="AY3:AY27" ca="1" si="12">IFERROR(INDEX(S$3:S$1003,$AX3),"")</f>
        <v>0</v>
      </c>
      <c r="AZ3" s="144">
        <f t="shared" ref="AZ3:AZ27" ca="1" si="13">IFERROR(INDEX(T$3:T$1003,$AX3),"")</f>
        <v>0</v>
      </c>
      <c r="BA3" s="144">
        <f t="shared" ref="BA3:BA27" ca="1" si="14">IFERROR(INDEX(U$3:U$1003,$AX3),"")</f>
        <v>0</v>
      </c>
      <c r="BB3" s="144">
        <f t="shared" ref="BB3:BB27" ca="1" si="15">IFERROR(INDEX(V$3:V$1003,$AX3),"")</f>
        <v>0</v>
      </c>
      <c r="BE3" s="144">
        <f ca="1">IFERROR(MATCH('자료입력 및 결과표시'!$J$10,OFFSET($D$3,$BE2,,1000),0)+$BE2,"")</f>
        <v>5</v>
      </c>
      <c r="BF3" s="144">
        <f t="shared" ref="BF3:BF27" ca="1" si="16">IFERROR(INDEX(S$3:S$1003,$BE3),"")</f>
        <v>0</v>
      </c>
      <c r="BG3" s="144">
        <f t="shared" ref="BG3:BG27" ca="1" si="17">IFERROR(INDEX(T$3:T$1003,$BE3),"")</f>
        <v>0</v>
      </c>
      <c r="BH3" s="144">
        <f t="shared" ref="BH3:BH27" ca="1" si="18">IFERROR(INDEX(U$3:U$1003,$BE3),"")</f>
        <v>0</v>
      </c>
      <c r="BI3" s="144">
        <f t="shared" ref="BI3:BI27" ca="1" si="19">IFERROR(INDEX(V$3:V$1003,$BE3),"")</f>
        <v>0</v>
      </c>
      <c r="BL3" s="144">
        <f ca="1">IFERROR(MATCH('자료입력 및 결과표시'!$J$11,OFFSET($D$3,$BL2,,1000),0)+$BL2,"")</f>
        <v>5</v>
      </c>
      <c r="BM3" s="144">
        <f t="shared" ref="BM3:BM27" ca="1" si="20">IFERROR(INDEX(S$3:S$1003,$BL3),"")</f>
        <v>0</v>
      </c>
      <c r="BN3" s="144">
        <f t="shared" ref="BN3:BN27" ca="1" si="21">IFERROR(INDEX(T$3:T$1003,$BL3),"")</f>
        <v>0</v>
      </c>
      <c r="BO3" s="144">
        <f t="shared" ref="BO3:BO27" ca="1" si="22">IFERROR(INDEX(U$3:U$1003,$BL3),"")</f>
        <v>0</v>
      </c>
      <c r="BP3" s="144">
        <f t="shared" ref="BP3:BP27" ca="1" si="23">IFERROR(INDEX(V$3:V$1003,$BL3),"")</f>
        <v>0</v>
      </c>
    </row>
    <row r="4" spans="1:68">
      <c r="D4" s="142" t="str">
        <f>E4&amp;"\"&amp;F4&amp;"\"&amp;W4&amp;"\"&amp;X4</f>
        <v>국방시설본부\유준명\국방12\국방34</v>
      </c>
      <c r="E4" s="178" t="s">
        <v>352</v>
      </c>
      <c r="F4" s="178" t="s">
        <v>375</v>
      </c>
      <c r="G4" s="176" t="s">
        <v>345</v>
      </c>
      <c r="H4" s="177">
        <v>43263</v>
      </c>
      <c r="I4" s="177">
        <v>43443</v>
      </c>
      <c r="J4" s="177"/>
      <c r="K4" s="177"/>
      <c r="L4" s="177"/>
      <c r="M4" s="177"/>
      <c r="N4" s="177"/>
      <c r="O4" s="177"/>
      <c r="P4" s="177"/>
      <c r="Q4" s="177"/>
      <c r="R4" s="344" t="s">
        <v>388</v>
      </c>
      <c r="S4" s="176" t="s">
        <v>335</v>
      </c>
      <c r="T4" s="176" t="s">
        <v>330</v>
      </c>
      <c r="U4" s="176" t="s">
        <v>52</v>
      </c>
      <c r="V4" s="176" t="s">
        <v>327</v>
      </c>
      <c r="W4" s="178" t="s">
        <v>350</v>
      </c>
      <c r="X4" s="178" t="s">
        <v>351</v>
      </c>
      <c r="Y4" s="146">
        <f>IF(Q4="",IF(O4="",IF(M4="",IF(K4="",I4,K4),M4),O4),Q4)</f>
        <v>43443</v>
      </c>
      <c r="Z4" s="443">
        <f t="shared" ref="Z4:Z67" si="24">SUM(I4,K4,M4,O4,Q4)-SUM(H4,J4,L4,N4,P4)+COUNT(H4:Q4)/2</f>
        <v>181</v>
      </c>
      <c r="AA4" s="147" t="str">
        <f>IF(AND(Y4&gt;=$A$3-365*10-2,Z4&gt;=90),"인정","미인정")</f>
        <v>인정</v>
      </c>
      <c r="AB4" s="148"/>
      <c r="AC4" s="144">
        <f ca="1">IFERROR(MATCH('자료입력 및 결과표시'!$J$6,OFFSET($D$3,$AC3,,1000),0)+$AC3,"")</f>
        <v>3</v>
      </c>
      <c r="AD4" s="144" t="str">
        <f t="shared" ca="1" si="0"/>
        <v>도로</v>
      </c>
      <c r="AE4" s="144" t="str">
        <f t="shared" ca="1" si="1"/>
        <v>토목</v>
      </c>
      <c r="AF4" s="144" t="str">
        <f t="shared" ca="1" si="2"/>
        <v>토질지질</v>
      </c>
      <c r="AG4" s="144" t="str">
        <f t="shared" ca="1" si="3"/>
        <v>조사</v>
      </c>
      <c r="AJ4" s="144" t="str">
        <f ca="1">IFERROR(MATCH('자료입력 및 결과표시'!$J$7,OFFSET($D$3,$AJ3,,1000),0)+$AJ3,"")</f>
        <v/>
      </c>
      <c r="AK4" s="144" t="str">
        <f t="shared" ca="1" si="4"/>
        <v/>
      </c>
      <c r="AL4" s="144" t="str">
        <f t="shared" ca="1" si="5"/>
        <v/>
      </c>
      <c r="AM4" s="144" t="str">
        <f t="shared" ca="1" si="6"/>
        <v/>
      </c>
      <c r="AN4" s="144" t="str">
        <f t="shared" ca="1" si="7"/>
        <v/>
      </c>
      <c r="AQ4" s="144">
        <f ca="1">IFERROR(MATCH('자료입력 및 결과표시'!$J$8,OFFSET($D$3,$AQ3,,1000),0)+$AQ3,"")</f>
        <v>6</v>
      </c>
      <c r="AR4" s="144">
        <f t="shared" ca="1" si="8"/>
        <v>0</v>
      </c>
      <c r="AS4" s="144">
        <f t="shared" ca="1" si="9"/>
        <v>0</v>
      </c>
      <c r="AT4" s="144">
        <f t="shared" ca="1" si="10"/>
        <v>0</v>
      </c>
      <c r="AU4" s="144">
        <f t="shared" ca="1" si="11"/>
        <v>0</v>
      </c>
      <c r="AX4" s="144">
        <f ca="1">IFERROR(MATCH('자료입력 및 결과표시'!$J$9,OFFSET($D$3,$AX3,,1000),0)+$AX3,"")</f>
        <v>6</v>
      </c>
      <c r="AY4" s="144">
        <f t="shared" ca="1" si="12"/>
        <v>0</v>
      </c>
      <c r="AZ4" s="144">
        <f t="shared" ca="1" si="13"/>
        <v>0</v>
      </c>
      <c r="BA4" s="144">
        <f t="shared" ca="1" si="14"/>
        <v>0</v>
      </c>
      <c r="BB4" s="144">
        <f t="shared" ca="1" si="15"/>
        <v>0</v>
      </c>
      <c r="BE4" s="144">
        <f ca="1">IFERROR(MATCH('자료입력 및 결과표시'!$J$10,OFFSET($D$3,$BE3,,1000),0)+$BE3,"")</f>
        <v>6</v>
      </c>
      <c r="BF4" s="144">
        <f t="shared" ca="1" si="16"/>
        <v>0</v>
      </c>
      <c r="BG4" s="144">
        <f t="shared" ca="1" si="17"/>
        <v>0</v>
      </c>
      <c r="BH4" s="144">
        <f t="shared" ca="1" si="18"/>
        <v>0</v>
      </c>
      <c r="BI4" s="144">
        <f t="shared" ca="1" si="19"/>
        <v>0</v>
      </c>
      <c r="BL4" s="144">
        <f ca="1">IFERROR(MATCH('자료입력 및 결과표시'!$J$11,OFFSET($D$3,$BL3,,1000),0)+$BL3,"")</f>
        <v>6</v>
      </c>
      <c r="BM4" s="144">
        <f t="shared" ca="1" si="20"/>
        <v>0</v>
      </c>
      <c r="BN4" s="144">
        <f t="shared" ca="1" si="21"/>
        <v>0</v>
      </c>
      <c r="BO4" s="144">
        <f t="shared" ca="1" si="22"/>
        <v>0</v>
      </c>
      <c r="BP4" s="144">
        <f t="shared" ca="1" si="23"/>
        <v>0</v>
      </c>
    </row>
    <row r="5" spans="1:68">
      <c r="D5" s="142" t="str">
        <f t="shared" ref="D5:D68" si="25">E5&amp;"\"&amp;F5&amp;"\"&amp;W5&amp;"\"&amp;X5</f>
        <v>국방시설본부\유준명\국방12\국방34</v>
      </c>
      <c r="E5" s="178" t="s">
        <v>352</v>
      </c>
      <c r="F5" s="178" t="s">
        <v>375</v>
      </c>
      <c r="G5" s="176" t="s">
        <v>346</v>
      </c>
      <c r="H5" s="177">
        <v>43653</v>
      </c>
      <c r="I5" s="177">
        <v>43676</v>
      </c>
      <c r="J5" s="177"/>
      <c r="K5" s="177"/>
      <c r="L5" s="177"/>
      <c r="M5" s="177"/>
      <c r="N5" s="177"/>
      <c r="O5" s="177"/>
      <c r="P5" s="177"/>
      <c r="Q5" s="177"/>
      <c r="R5" s="153" t="s">
        <v>389</v>
      </c>
      <c r="S5" s="176" t="s">
        <v>329</v>
      </c>
      <c r="T5" s="176" t="s">
        <v>330</v>
      </c>
      <c r="U5" s="176" t="s">
        <v>52</v>
      </c>
      <c r="V5" s="176" t="s">
        <v>327</v>
      </c>
      <c r="W5" s="178" t="s">
        <v>350</v>
      </c>
      <c r="X5" s="178" t="s">
        <v>351</v>
      </c>
      <c r="Y5" s="146">
        <f>IF(Q5="",IF(O5="",IF(M5="",IF(K5="",I5,K5),M5),O5),Q5)</f>
        <v>43676</v>
      </c>
      <c r="Z5" s="443">
        <f t="shared" si="24"/>
        <v>24</v>
      </c>
      <c r="AA5" s="147" t="str">
        <f>IF(AND(Y5&gt;=$A$3-365*10-2,Z5&gt;=90),"인정","미인정")</f>
        <v>미인정</v>
      </c>
      <c r="AB5" s="148"/>
      <c r="AC5" s="144" t="str">
        <f ca="1">IFERROR(MATCH('자료입력 및 결과표시'!$J$6,OFFSET($D$3,$AC4,,1000),0)+$AC4,"")</f>
        <v/>
      </c>
      <c r="AD5" s="144" t="str">
        <f t="shared" ca="1" si="0"/>
        <v/>
      </c>
      <c r="AE5" s="144" t="str">
        <f t="shared" ca="1" si="1"/>
        <v/>
      </c>
      <c r="AF5" s="144" t="str">
        <f t="shared" ca="1" si="2"/>
        <v/>
      </c>
      <c r="AG5" s="144" t="str">
        <f t="shared" ca="1" si="3"/>
        <v/>
      </c>
      <c r="AJ5" s="144" t="str">
        <f ca="1">IFERROR(MATCH('자료입력 및 결과표시'!$J$7,OFFSET($D$3,$AJ4,,1000),0)+$AJ4,"")</f>
        <v/>
      </c>
      <c r="AK5" s="144" t="str">
        <f t="shared" ca="1" si="4"/>
        <v/>
      </c>
      <c r="AL5" s="144" t="str">
        <f t="shared" ca="1" si="5"/>
        <v/>
      </c>
      <c r="AM5" s="144" t="str">
        <f t="shared" ca="1" si="6"/>
        <v/>
      </c>
      <c r="AN5" s="144" t="str">
        <f t="shared" ca="1" si="7"/>
        <v/>
      </c>
      <c r="AQ5" s="144">
        <f ca="1">IFERROR(MATCH('자료입력 및 결과표시'!$J$8,OFFSET($D$3,$AQ4,,1000),0)+$AQ4,"")</f>
        <v>7</v>
      </c>
      <c r="AR5" s="144">
        <f t="shared" ca="1" si="8"/>
        <v>0</v>
      </c>
      <c r="AS5" s="144">
        <f t="shared" ca="1" si="9"/>
        <v>0</v>
      </c>
      <c r="AT5" s="144">
        <f t="shared" ca="1" si="10"/>
        <v>0</v>
      </c>
      <c r="AU5" s="144">
        <f t="shared" ca="1" si="11"/>
        <v>0</v>
      </c>
      <c r="AX5" s="144">
        <f ca="1">IFERROR(MATCH('자료입력 및 결과표시'!$J$9,OFFSET($D$3,$AX4,,1000),0)+$AX4,"")</f>
        <v>7</v>
      </c>
      <c r="AY5" s="144">
        <f t="shared" ca="1" si="12"/>
        <v>0</v>
      </c>
      <c r="AZ5" s="144">
        <f t="shared" ca="1" si="13"/>
        <v>0</v>
      </c>
      <c r="BA5" s="144">
        <f t="shared" ca="1" si="14"/>
        <v>0</v>
      </c>
      <c r="BB5" s="144">
        <f t="shared" ca="1" si="15"/>
        <v>0</v>
      </c>
      <c r="BE5" s="144">
        <f ca="1">IFERROR(MATCH('자료입력 및 결과표시'!$J$10,OFFSET($D$3,$BE4,,1000),0)+$BE4,"")</f>
        <v>7</v>
      </c>
      <c r="BF5" s="144">
        <f t="shared" ca="1" si="16"/>
        <v>0</v>
      </c>
      <c r="BG5" s="144">
        <f t="shared" ca="1" si="17"/>
        <v>0</v>
      </c>
      <c r="BH5" s="144">
        <f t="shared" ca="1" si="18"/>
        <v>0</v>
      </c>
      <c r="BI5" s="144">
        <f t="shared" ca="1" si="19"/>
        <v>0</v>
      </c>
      <c r="BL5" s="144">
        <f ca="1">IFERROR(MATCH('자료입력 및 결과표시'!$J$11,OFFSET($D$3,$BL4,,1000),0)+$BL4,"")</f>
        <v>7</v>
      </c>
      <c r="BM5" s="144">
        <f t="shared" ca="1" si="20"/>
        <v>0</v>
      </c>
      <c r="BN5" s="144">
        <f t="shared" ca="1" si="21"/>
        <v>0</v>
      </c>
      <c r="BO5" s="144">
        <f t="shared" ca="1" si="22"/>
        <v>0</v>
      </c>
      <c r="BP5" s="144">
        <f t="shared" ca="1" si="23"/>
        <v>0</v>
      </c>
    </row>
    <row r="6" spans="1:68">
      <c r="D6" s="142" t="str">
        <f t="shared" si="25"/>
        <v>\\\</v>
      </c>
      <c r="E6" s="178"/>
      <c r="F6" s="178"/>
      <c r="G6" s="176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81"/>
      <c r="S6" s="176"/>
      <c r="T6" s="176"/>
      <c r="U6" s="176"/>
      <c r="V6" s="176"/>
      <c r="W6" s="178"/>
      <c r="X6" s="178"/>
      <c r="Y6" s="146">
        <f t="shared" ref="Y6:Y69" si="26">IF(Q6="",IF(O6="",IF(M6="",IF(K6="",I6,K6),M6),O6),Q6)</f>
        <v>0</v>
      </c>
      <c r="Z6" s="443">
        <f t="shared" si="24"/>
        <v>0</v>
      </c>
      <c r="AA6" s="147" t="str">
        <f t="shared" ref="AA6:AA69" si="27">IF(AND(Y6&gt;=$A$3-365*10-2,Z6&gt;=90),"인정","미인정")</f>
        <v>미인정</v>
      </c>
      <c r="AB6" s="148"/>
      <c r="AC6" s="144" t="str">
        <f ca="1">IFERROR(MATCH('자료입력 및 결과표시'!$J$6,OFFSET($D$3,$AC5,,1000),0)+$AC5,"")</f>
        <v/>
      </c>
      <c r="AD6" s="144" t="str">
        <f t="shared" ca="1" si="0"/>
        <v/>
      </c>
      <c r="AE6" s="144" t="str">
        <f t="shared" ca="1" si="1"/>
        <v/>
      </c>
      <c r="AF6" s="144" t="str">
        <f t="shared" ca="1" si="2"/>
        <v/>
      </c>
      <c r="AG6" s="144" t="str">
        <f t="shared" ca="1" si="3"/>
        <v/>
      </c>
      <c r="AJ6" s="144" t="str">
        <f ca="1">IFERROR(MATCH('자료입력 및 결과표시'!$J$7,OFFSET($D$3,$AJ5,,1000),0)+$AJ5,"")</f>
        <v/>
      </c>
      <c r="AK6" s="144" t="str">
        <f t="shared" ca="1" si="4"/>
        <v/>
      </c>
      <c r="AL6" s="144" t="str">
        <f t="shared" ca="1" si="5"/>
        <v/>
      </c>
      <c r="AM6" s="144" t="str">
        <f t="shared" ca="1" si="6"/>
        <v/>
      </c>
      <c r="AN6" s="144" t="str">
        <f t="shared" ca="1" si="7"/>
        <v/>
      </c>
      <c r="AQ6" s="144">
        <f ca="1">IFERROR(MATCH('자료입력 및 결과표시'!$J$8,OFFSET($D$3,$AQ5,,1000),0)+$AQ5,"")</f>
        <v>8</v>
      </c>
      <c r="AR6" s="144">
        <f t="shared" ca="1" si="8"/>
        <v>0</v>
      </c>
      <c r="AS6" s="144">
        <f t="shared" ca="1" si="9"/>
        <v>0</v>
      </c>
      <c r="AT6" s="144">
        <f t="shared" ca="1" si="10"/>
        <v>0</v>
      </c>
      <c r="AU6" s="144">
        <f t="shared" ca="1" si="11"/>
        <v>0</v>
      </c>
      <c r="AX6" s="144">
        <f ca="1">IFERROR(MATCH('자료입력 및 결과표시'!$J$9,OFFSET($D$3,$AX5,,1000),0)+$AX5,"")</f>
        <v>8</v>
      </c>
      <c r="AY6" s="144">
        <f t="shared" ca="1" si="12"/>
        <v>0</v>
      </c>
      <c r="AZ6" s="144">
        <f t="shared" ca="1" si="13"/>
        <v>0</v>
      </c>
      <c r="BA6" s="144">
        <f t="shared" ca="1" si="14"/>
        <v>0</v>
      </c>
      <c r="BB6" s="144">
        <f t="shared" ca="1" si="15"/>
        <v>0</v>
      </c>
      <c r="BE6" s="144">
        <f ca="1">IFERROR(MATCH('자료입력 및 결과표시'!$J$10,OFFSET($D$3,$BE5,,1000),0)+$BE5,"")</f>
        <v>8</v>
      </c>
      <c r="BF6" s="144">
        <f t="shared" ca="1" si="16"/>
        <v>0</v>
      </c>
      <c r="BG6" s="144">
        <f t="shared" ca="1" si="17"/>
        <v>0</v>
      </c>
      <c r="BH6" s="144">
        <f t="shared" ca="1" si="18"/>
        <v>0</v>
      </c>
      <c r="BI6" s="144">
        <f t="shared" ca="1" si="19"/>
        <v>0</v>
      </c>
      <c r="BL6" s="144">
        <f ca="1">IFERROR(MATCH('자료입력 및 결과표시'!$J$11,OFFSET($D$3,$BL5,,1000),0)+$BL5,"")</f>
        <v>8</v>
      </c>
      <c r="BM6" s="144">
        <f t="shared" ca="1" si="20"/>
        <v>0</v>
      </c>
      <c r="BN6" s="144">
        <f t="shared" ca="1" si="21"/>
        <v>0</v>
      </c>
      <c r="BO6" s="144">
        <f t="shared" ca="1" si="22"/>
        <v>0</v>
      </c>
      <c r="BP6" s="144">
        <f t="shared" ca="1" si="23"/>
        <v>0</v>
      </c>
    </row>
    <row r="7" spans="1:68">
      <c r="D7" s="142" t="str">
        <f t="shared" si="25"/>
        <v>\\\</v>
      </c>
      <c r="E7" s="178"/>
      <c r="F7" s="178"/>
      <c r="G7" s="176"/>
      <c r="H7" s="177"/>
      <c r="I7" s="154"/>
      <c r="J7" s="177"/>
      <c r="K7" s="177"/>
      <c r="L7" s="177"/>
      <c r="M7" s="177"/>
      <c r="N7" s="177"/>
      <c r="O7" s="177"/>
      <c r="P7" s="177"/>
      <c r="Q7" s="177"/>
      <c r="R7" s="176"/>
      <c r="S7" s="176"/>
      <c r="T7" s="176"/>
      <c r="U7" s="176"/>
      <c r="V7" s="176"/>
      <c r="W7" s="178"/>
      <c r="X7" s="178"/>
      <c r="Y7" s="146">
        <f t="shared" si="26"/>
        <v>0</v>
      </c>
      <c r="Z7" s="443">
        <f t="shared" si="24"/>
        <v>0</v>
      </c>
      <c r="AA7" s="147" t="str">
        <f t="shared" si="27"/>
        <v>미인정</v>
      </c>
      <c r="AB7" s="148"/>
      <c r="AC7" s="144" t="str">
        <f ca="1">IFERROR(MATCH('자료입력 및 결과표시'!$J$6,OFFSET($D$3,$AC6,,1000),0)+$AC6,"")</f>
        <v/>
      </c>
      <c r="AD7" s="144" t="str">
        <f t="shared" ca="1" si="0"/>
        <v/>
      </c>
      <c r="AE7" s="144" t="str">
        <f t="shared" ca="1" si="1"/>
        <v/>
      </c>
      <c r="AF7" s="144" t="str">
        <f t="shared" ca="1" si="2"/>
        <v/>
      </c>
      <c r="AG7" s="144" t="str">
        <f t="shared" ca="1" si="3"/>
        <v/>
      </c>
      <c r="AJ7" s="144" t="str">
        <f ca="1">IFERROR(MATCH('자료입력 및 결과표시'!$J$7,OFFSET($D$3,$AJ6,,1000),0)+$AJ6,"")</f>
        <v/>
      </c>
      <c r="AK7" s="144" t="str">
        <f t="shared" ca="1" si="4"/>
        <v/>
      </c>
      <c r="AL7" s="144" t="str">
        <f t="shared" ca="1" si="5"/>
        <v/>
      </c>
      <c r="AM7" s="144" t="str">
        <f t="shared" ca="1" si="6"/>
        <v/>
      </c>
      <c r="AN7" s="144" t="str">
        <f t="shared" ca="1" si="7"/>
        <v/>
      </c>
      <c r="AQ7" s="144">
        <f ca="1">IFERROR(MATCH('자료입력 및 결과표시'!$J$8,OFFSET($D$3,$AQ6,,1000),0)+$AQ6,"")</f>
        <v>9</v>
      </c>
      <c r="AR7" s="144">
        <f t="shared" ca="1" si="8"/>
        <v>0</v>
      </c>
      <c r="AS7" s="144">
        <f t="shared" ca="1" si="9"/>
        <v>0</v>
      </c>
      <c r="AT7" s="144">
        <f t="shared" ca="1" si="10"/>
        <v>0</v>
      </c>
      <c r="AU7" s="144">
        <f t="shared" ca="1" si="11"/>
        <v>0</v>
      </c>
      <c r="AX7" s="144">
        <f ca="1">IFERROR(MATCH('자료입력 및 결과표시'!$J$9,OFFSET($D$3,$AX6,,1000),0)+$AX6,"")</f>
        <v>9</v>
      </c>
      <c r="AY7" s="144">
        <f t="shared" ca="1" si="12"/>
        <v>0</v>
      </c>
      <c r="AZ7" s="144">
        <f t="shared" ca="1" si="13"/>
        <v>0</v>
      </c>
      <c r="BA7" s="144">
        <f t="shared" ca="1" si="14"/>
        <v>0</v>
      </c>
      <c r="BB7" s="144">
        <f t="shared" ca="1" si="15"/>
        <v>0</v>
      </c>
      <c r="BE7" s="144">
        <f ca="1">IFERROR(MATCH('자료입력 및 결과표시'!$J$10,OFFSET($D$3,$BE6,,1000),0)+$BE6,"")</f>
        <v>9</v>
      </c>
      <c r="BF7" s="144">
        <f t="shared" ca="1" si="16"/>
        <v>0</v>
      </c>
      <c r="BG7" s="144">
        <f t="shared" ca="1" si="17"/>
        <v>0</v>
      </c>
      <c r="BH7" s="144">
        <f t="shared" ca="1" si="18"/>
        <v>0</v>
      </c>
      <c r="BI7" s="144">
        <f t="shared" ca="1" si="19"/>
        <v>0</v>
      </c>
      <c r="BL7" s="144">
        <f ca="1">IFERROR(MATCH('자료입력 및 결과표시'!$J$11,OFFSET($D$3,$BL6,,1000),0)+$BL6,"")</f>
        <v>9</v>
      </c>
      <c r="BM7" s="144">
        <f t="shared" ca="1" si="20"/>
        <v>0</v>
      </c>
      <c r="BN7" s="144">
        <f t="shared" ca="1" si="21"/>
        <v>0</v>
      </c>
      <c r="BO7" s="144">
        <f t="shared" ca="1" si="22"/>
        <v>0</v>
      </c>
      <c r="BP7" s="144">
        <f t="shared" ca="1" si="23"/>
        <v>0</v>
      </c>
    </row>
    <row r="8" spans="1:68">
      <c r="D8" s="142" t="str">
        <f t="shared" si="25"/>
        <v>\\\</v>
      </c>
      <c r="E8" s="178"/>
      <c r="F8" s="178"/>
      <c r="G8" s="181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6"/>
      <c r="S8" s="176"/>
      <c r="T8" s="176"/>
      <c r="U8" s="176"/>
      <c r="V8" s="176"/>
      <c r="W8" s="178"/>
      <c r="X8" s="178"/>
      <c r="Y8" s="146">
        <f t="shared" si="26"/>
        <v>0</v>
      </c>
      <c r="Z8" s="443">
        <f t="shared" si="24"/>
        <v>0</v>
      </c>
      <c r="AA8" s="147" t="str">
        <f t="shared" si="27"/>
        <v>미인정</v>
      </c>
      <c r="AB8" s="148"/>
      <c r="AC8" s="144" t="str">
        <f ca="1">IFERROR(MATCH('자료입력 및 결과표시'!$J$6,OFFSET($D$3,$AC7,,1000),0)+$AC7,"")</f>
        <v/>
      </c>
      <c r="AD8" s="144" t="str">
        <f t="shared" ca="1" si="0"/>
        <v/>
      </c>
      <c r="AE8" s="144" t="str">
        <f t="shared" ca="1" si="1"/>
        <v/>
      </c>
      <c r="AF8" s="144" t="str">
        <f t="shared" ca="1" si="2"/>
        <v/>
      </c>
      <c r="AG8" s="144" t="str">
        <f t="shared" ca="1" si="3"/>
        <v/>
      </c>
      <c r="AJ8" s="144" t="str">
        <f ca="1">IFERROR(MATCH('자료입력 및 결과표시'!$J$7,OFFSET($D$3,$AJ7,,1000),0)+$AJ7,"")</f>
        <v/>
      </c>
      <c r="AK8" s="144" t="str">
        <f t="shared" ca="1" si="4"/>
        <v/>
      </c>
      <c r="AL8" s="144" t="str">
        <f t="shared" ca="1" si="5"/>
        <v/>
      </c>
      <c r="AM8" s="144" t="str">
        <f t="shared" ca="1" si="6"/>
        <v/>
      </c>
      <c r="AN8" s="144" t="str">
        <f t="shared" ca="1" si="7"/>
        <v/>
      </c>
      <c r="AQ8" s="144">
        <f ca="1">IFERROR(MATCH('자료입력 및 결과표시'!$J$8,OFFSET($D$3,$AQ7,,1000),0)+$AQ7,"")</f>
        <v>10</v>
      </c>
      <c r="AR8" s="144">
        <f t="shared" ca="1" si="8"/>
        <v>0</v>
      </c>
      <c r="AS8" s="144">
        <f t="shared" ca="1" si="9"/>
        <v>0</v>
      </c>
      <c r="AT8" s="144">
        <f t="shared" ca="1" si="10"/>
        <v>0</v>
      </c>
      <c r="AU8" s="144">
        <f t="shared" ca="1" si="11"/>
        <v>0</v>
      </c>
      <c r="AX8" s="144">
        <f ca="1">IFERROR(MATCH('자료입력 및 결과표시'!$J$9,OFFSET($D$3,$AX7,,1000),0)+$AX7,"")</f>
        <v>10</v>
      </c>
      <c r="AY8" s="144">
        <f t="shared" ca="1" si="12"/>
        <v>0</v>
      </c>
      <c r="AZ8" s="144">
        <f t="shared" ca="1" si="13"/>
        <v>0</v>
      </c>
      <c r="BA8" s="144">
        <f t="shared" ca="1" si="14"/>
        <v>0</v>
      </c>
      <c r="BB8" s="144">
        <f t="shared" ca="1" si="15"/>
        <v>0</v>
      </c>
      <c r="BE8" s="144">
        <f ca="1">IFERROR(MATCH('자료입력 및 결과표시'!$J$10,OFFSET($D$3,$BE7,,1000),0)+$BE7,"")</f>
        <v>10</v>
      </c>
      <c r="BF8" s="144">
        <f t="shared" ca="1" si="16"/>
        <v>0</v>
      </c>
      <c r="BG8" s="144">
        <f t="shared" ca="1" si="17"/>
        <v>0</v>
      </c>
      <c r="BH8" s="144">
        <f t="shared" ca="1" si="18"/>
        <v>0</v>
      </c>
      <c r="BI8" s="144">
        <f t="shared" ca="1" si="19"/>
        <v>0</v>
      </c>
      <c r="BL8" s="144">
        <f ca="1">IFERROR(MATCH('자료입력 및 결과표시'!$J$11,OFFSET($D$3,$BL7,,1000),0)+$BL7,"")</f>
        <v>10</v>
      </c>
      <c r="BM8" s="144">
        <f t="shared" ca="1" si="20"/>
        <v>0</v>
      </c>
      <c r="BN8" s="144">
        <f t="shared" ca="1" si="21"/>
        <v>0</v>
      </c>
      <c r="BO8" s="144">
        <f t="shared" ca="1" si="22"/>
        <v>0</v>
      </c>
      <c r="BP8" s="144">
        <f t="shared" ca="1" si="23"/>
        <v>0</v>
      </c>
    </row>
    <row r="9" spans="1:68">
      <c r="D9" s="142" t="str">
        <f t="shared" si="25"/>
        <v>\\\</v>
      </c>
      <c r="E9" s="178"/>
      <c r="F9" s="178"/>
      <c r="G9" s="176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6"/>
      <c r="S9" s="176"/>
      <c r="T9" s="176"/>
      <c r="U9" s="176"/>
      <c r="V9" s="176"/>
      <c r="W9" s="178"/>
      <c r="X9" s="178"/>
      <c r="Y9" s="146">
        <f t="shared" si="26"/>
        <v>0</v>
      </c>
      <c r="Z9" s="443">
        <f t="shared" si="24"/>
        <v>0</v>
      </c>
      <c r="AA9" s="147" t="str">
        <f t="shared" si="27"/>
        <v>미인정</v>
      </c>
      <c r="AB9" s="148"/>
      <c r="AC9" s="144" t="str">
        <f ca="1">IFERROR(MATCH('자료입력 및 결과표시'!$J$6,OFFSET($D$3,$AC8,,1000),0)+$AC8,"")</f>
        <v/>
      </c>
      <c r="AD9" s="144" t="str">
        <f t="shared" ca="1" si="0"/>
        <v/>
      </c>
      <c r="AE9" s="144" t="str">
        <f t="shared" ca="1" si="1"/>
        <v/>
      </c>
      <c r="AF9" s="144" t="str">
        <f t="shared" ca="1" si="2"/>
        <v/>
      </c>
      <c r="AG9" s="144" t="str">
        <f t="shared" ca="1" si="3"/>
        <v/>
      </c>
      <c r="AJ9" s="144" t="str">
        <f ca="1">IFERROR(MATCH('자료입력 및 결과표시'!$J$7,OFFSET($D$3,$AJ8,,1000),0)+$AJ8,"")</f>
        <v/>
      </c>
      <c r="AK9" s="144" t="str">
        <f t="shared" ca="1" si="4"/>
        <v/>
      </c>
      <c r="AL9" s="144" t="str">
        <f t="shared" ca="1" si="5"/>
        <v/>
      </c>
      <c r="AM9" s="144" t="str">
        <f t="shared" ca="1" si="6"/>
        <v/>
      </c>
      <c r="AN9" s="144" t="str">
        <f t="shared" ca="1" si="7"/>
        <v/>
      </c>
      <c r="AQ9" s="144">
        <f ca="1">IFERROR(MATCH('자료입력 및 결과표시'!$J$8,OFFSET($D$3,$AQ8,,1000),0)+$AQ8,"")</f>
        <v>11</v>
      </c>
      <c r="AR9" s="144">
        <f t="shared" ca="1" si="8"/>
        <v>0</v>
      </c>
      <c r="AS9" s="144">
        <f t="shared" ca="1" si="9"/>
        <v>0</v>
      </c>
      <c r="AT9" s="144">
        <f t="shared" ca="1" si="10"/>
        <v>0</v>
      </c>
      <c r="AU9" s="144">
        <f t="shared" ca="1" si="11"/>
        <v>0</v>
      </c>
      <c r="AX9" s="144">
        <f ca="1">IFERROR(MATCH('자료입력 및 결과표시'!$J$9,OFFSET($D$3,$AX8,,1000),0)+$AX8,"")</f>
        <v>11</v>
      </c>
      <c r="AY9" s="144">
        <f t="shared" ca="1" si="12"/>
        <v>0</v>
      </c>
      <c r="AZ9" s="144">
        <f t="shared" ca="1" si="13"/>
        <v>0</v>
      </c>
      <c r="BA9" s="144">
        <f t="shared" ca="1" si="14"/>
        <v>0</v>
      </c>
      <c r="BB9" s="144">
        <f t="shared" ca="1" si="15"/>
        <v>0</v>
      </c>
      <c r="BE9" s="144">
        <f ca="1">IFERROR(MATCH('자료입력 및 결과표시'!$J$10,OFFSET($D$3,$BE8,,1000),0)+$BE8,"")</f>
        <v>11</v>
      </c>
      <c r="BF9" s="144">
        <f t="shared" ca="1" si="16"/>
        <v>0</v>
      </c>
      <c r="BG9" s="144">
        <f t="shared" ca="1" si="17"/>
        <v>0</v>
      </c>
      <c r="BH9" s="144">
        <f t="shared" ca="1" si="18"/>
        <v>0</v>
      </c>
      <c r="BI9" s="144">
        <f t="shared" ca="1" si="19"/>
        <v>0</v>
      </c>
      <c r="BL9" s="144">
        <f ca="1">IFERROR(MATCH('자료입력 및 결과표시'!$J$11,OFFSET($D$3,$BL8,,1000),0)+$BL8,"")</f>
        <v>11</v>
      </c>
      <c r="BM9" s="144">
        <f t="shared" ca="1" si="20"/>
        <v>0</v>
      </c>
      <c r="BN9" s="144">
        <f t="shared" ca="1" si="21"/>
        <v>0</v>
      </c>
      <c r="BO9" s="144">
        <f t="shared" ca="1" si="22"/>
        <v>0</v>
      </c>
      <c r="BP9" s="144">
        <f t="shared" ca="1" si="23"/>
        <v>0</v>
      </c>
    </row>
    <row r="10" spans="1:68">
      <c r="D10" s="142" t="str">
        <f t="shared" si="25"/>
        <v>\\\</v>
      </c>
      <c r="E10" s="178"/>
      <c r="F10" s="178"/>
      <c r="G10" s="176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6"/>
      <c r="S10" s="176"/>
      <c r="T10" s="176"/>
      <c r="U10" s="176"/>
      <c r="V10" s="176"/>
      <c r="W10" s="178"/>
      <c r="X10" s="178"/>
      <c r="Y10" s="146">
        <f t="shared" si="26"/>
        <v>0</v>
      </c>
      <c r="Z10" s="443">
        <f t="shared" si="24"/>
        <v>0</v>
      </c>
      <c r="AA10" s="147" t="str">
        <f t="shared" si="27"/>
        <v>미인정</v>
      </c>
      <c r="AB10" s="148"/>
      <c r="AC10" s="144" t="str">
        <f ca="1">IFERROR(MATCH('자료입력 및 결과표시'!$J$6,OFFSET($D$3,$AC9,,1000),0)+$AC9,"")</f>
        <v/>
      </c>
      <c r="AD10" s="144" t="str">
        <f t="shared" ca="1" si="0"/>
        <v/>
      </c>
      <c r="AE10" s="144" t="str">
        <f t="shared" ca="1" si="1"/>
        <v/>
      </c>
      <c r="AF10" s="144" t="str">
        <f t="shared" ca="1" si="2"/>
        <v/>
      </c>
      <c r="AG10" s="144" t="str">
        <f t="shared" ca="1" si="3"/>
        <v/>
      </c>
      <c r="AJ10" s="144" t="str">
        <f ca="1">IFERROR(MATCH('자료입력 및 결과표시'!$J$7,OFFSET($D$3,$AJ9,,1000),0)+$AJ9,"")</f>
        <v/>
      </c>
      <c r="AK10" s="144" t="str">
        <f t="shared" ca="1" si="4"/>
        <v/>
      </c>
      <c r="AL10" s="144" t="str">
        <f t="shared" ca="1" si="5"/>
        <v/>
      </c>
      <c r="AM10" s="144" t="str">
        <f t="shared" ca="1" si="6"/>
        <v/>
      </c>
      <c r="AN10" s="144" t="str">
        <f t="shared" ca="1" si="7"/>
        <v/>
      </c>
      <c r="AQ10" s="144">
        <f ca="1">IFERROR(MATCH('자료입력 및 결과표시'!$J$8,OFFSET($D$3,$AQ9,,1000),0)+$AQ9,"")</f>
        <v>12</v>
      </c>
      <c r="AR10" s="144">
        <f t="shared" ca="1" si="8"/>
        <v>0</v>
      </c>
      <c r="AS10" s="144">
        <f t="shared" ca="1" si="9"/>
        <v>0</v>
      </c>
      <c r="AT10" s="144">
        <f t="shared" ca="1" si="10"/>
        <v>0</v>
      </c>
      <c r="AU10" s="144">
        <f t="shared" ca="1" si="11"/>
        <v>0</v>
      </c>
      <c r="AX10" s="144">
        <f ca="1">IFERROR(MATCH('자료입력 및 결과표시'!$J$9,OFFSET($D$3,$AX9,,1000),0)+$AX9,"")</f>
        <v>12</v>
      </c>
      <c r="AY10" s="144">
        <f t="shared" ca="1" si="12"/>
        <v>0</v>
      </c>
      <c r="AZ10" s="144">
        <f t="shared" ca="1" si="13"/>
        <v>0</v>
      </c>
      <c r="BA10" s="144">
        <f t="shared" ca="1" si="14"/>
        <v>0</v>
      </c>
      <c r="BB10" s="144">
        <f t="shared" ca="1" si="15"/>
        <v>0</v>
      </c>
      <c r="BE10" s="144">
        <f ca="1">IFERROR(MATCH('자료입력 및 결과표시'!$J$10,OFFSET($D$3,$BE9,,1000),0)+$BE9,"")</f>
        <v>12</v>
      </c>
      <c r="BF10" s="144">
        <f t="shared" ca="1" si="16"/>
        <v>0</v>
      </c>
      <c r="BG10" s="144">
        <f t="shared" ca="1" si="17"/>
        <v>0</v>
      </c>
      <c r="BH10" s="144">
        <f t="shared" ca="1" si="18"/>
        <v>0</v>
      </c>
      <c r="BI10" s="144">
        <f t="shared" ca="1" si="19"/>
        <v>0</v>
      </c>
      <c r="BL10" s="144">
        <f ca="1">IFERROR(MATCH('자료입력 및 결과표시'!$J$11,OFFSET($D$3,$BL9,,1000),0)+$BL9,"")</f>
        <v>12</v>
      </c>
      <c r="BM10" s="144">
        <f t="shared" ca="1" si="20"/>
        <v>0</v>
      </c>
      <c r="BN10" s="144">
        <f t="shared" ca="1" si="21"/>
        <v>0</v>
      </c>
      <c r="BO10" s="144">
        <f t="shared" ca="1" si="22"/>
        <v>0</v>
      </c>
      <c r="BP10" s="144">
        <f t="shared" ca="1" si="23"/>
        <v>0</v>
      </c>
    </row>
    <row r="11" spans="1:68">
      <c r="D11" s="142" t="str">
        <f t="shared" si="25"/>
        <v>\\\</v>
      </c>
      <c r="E11" s="178"/>
      <c r="F11" s="178"/>
      <c r="G11" s="176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6"/>
      <c r="S11" s="176"/>
      <c r="T11" s="176"/>
      <c r="U11" s="176"/>
      <c r="V11" s="176"/>
      <c r="W11" s="178"/>
      <c r="X11" s="178"/>
      <c r="Y11" s="146">
        <f t="shared" si="26"/>
        <v>0</v>
      </c>
      <c r="Z11" s="443">
        <f t="shared" si="24"/>
        <v>0</v>
      </c>
      <c r="AA11" s="147" t="str">
        <f t="shared" si="27"/>
        <v>미인정</v>
      </c>
      <c r="AB11" s="148"/>
      <c r="AC11" s="144" t="str">
        <f ca="1">IFERROR(MATCH('자료입력 및 결과표시'!$J$6,OFFSET($D$3,$AC10,,1000),0)+$AC10,"")</f>
        <v/>
      </c>
      <c r="AD11" s="144" t="str">
        <f t="shared" ca="1" si="0"/>
        <v/>
      </c>
      <c r="AE11" s="144" t="str">
        <f t="shared" ca="1" si="1"/>
        <v/>
      </c>
      <c r="AF11" s="144" t="str">
        <f t="shared" ca="1" si="2"/>
        <v/>
      </c>
      <c r="AG11" s="144" t="str">
        <f t="shared" ca="1" si="3"/>
        <v/>
      </c>
      <c r="AJ11" s="144" t="str">
        <f ca="1">IFERROR(MATCH('자료입력 및 결과표시'!$J$7,OFFSET($D$3,$AJ10,,1000),0)+$AJ10,"")</f>
        <v/>
      </c>
      <c r="AK11" s="144" t="str">
        <f t="shared" ca="1" si="4"/>
        <v/>
      </c>
      <c r="AL11" s="144" t="str">
        <f t="shared" ca="1" si="5"/>
        <v/>
      </c>
      <c r="AM11" s="144" t="str">
        <f t="shared" ca="1" si="6"/>
        <v/>
      </c>
      <c r="AN11" s="144" t="str">
        <f t="shared" ca="1" si="7"/>
        <v/>
      </c>
      <c r="AQ11" s="144">
        <f ca="1">IFERROR(MATCH('자료입력 및 결과표시'!$J$8,OFFSET($D$3,$AQ10,,1000),0)+$AQ10,"")</f>
        <v>13</v>
      </c>
      <c r="AR11" s="144">
        <f t="shared" ca="1" si="8"/>
        <v>0</v>
      </c>
      <c r="AS11" s="144">
        <f t="shared" ca="1" si="9"/>
        <v>0</v>
      </c>
      <c r="AT11" s="144">
        <f t="shared" ca="1" si="10"/>
        <v>0</v>
      </c>
      <c r="AU11" s="144">
        <f t="shared" ca="1" si="11"/>
        <v>0</v>
      </c>
      <c r="AX11" s="144">
        <f ca="1">IFERROR(MATCH('자료입력 및 결과표시'!$J$9,OFFSET($D$3,$AX10,,1000),0)+$AX10,"")</f>
        <v>13</v>
      </c>
      <c r="AY11" s="144">
        <f t="shared" ca="1" si="12"/>
        <v>0</v>
      </c>
      <c r="AZ11" s="144">
        <f t="shared" ca="1" si="13"/>
        <v>0</v>
      </c>
      <c r="BA11" s="144">
        <f t="shared" ca="1" si="14"/>
        <v>0</v>
      </c>
      <c r="BB11" s="144">
        <f t="shared" ca="1" si="15"/>
        <v>0</v>
      </c>
      <c r="BE11" s="144">
        <f ca="1">IFERROR(MATCH('자료입력 및 결과표시'!$J$10,OFFSET($D$3,$BE10,,1000),0)+$BE10,"")</f>
        <v>13</v>
      </c>
      <c r="BF11" s="144">
        <f t="shared" ca="1" si="16"/>
        <v>0</v>
      </c>
      <c r="BG11" s="144">
        <f t="shared" ca="1" si="17"/>
        <v>0</v>
      </c>
      <c r="BH11" s="144">
        <f t="shared" ca="1" si="18"/>
        <v>0</v>
      </c>
      <c r="BI11" s="144">
        <f t="shared" ca="1" si="19"/>
        <v>0</v>
      </c>
      <c r="BL11" s="144">
        <f ca="1">IFERROR(MATCH('자료입력 및 결과표시'!$J$11,OFFSET($D$3,$BL10,,1000),0)+$BL10,"")</f>
        <v>13</v>
      </c>
      <c r="BM11" s="144">
        <f t="shared" ca="1" si="20"/>
        <v>0</v>
      </c>
      <c r="BN11" s="144">
        <f t="shared" ca="1" si="21"/>
        <v>0</v>
      </c>
      <c r="BO11" s="144">
        <f t="shared" ca="1" si="22"/>
        <v>0</v>
      </c>
      <c r="BP11" s="144">
        <f t="shared" ca="1" si="23"/>
        <v>0</v>
      </c>
    </row>
    <row r="12" spans="1:68">
      <c r="D12" s="142" t="str">
        <f t="shared" si="25"/>
        <v>\\\</v>
      </c>
      <c r="E12" s="178"/>
      <c r="F12" s="178"/>
      <c r="G12" s="176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6"/>
      <c r="S12" s="176"/>
      <c r="T12" s="176"/>
      <c r="U12" s="176"/>
      <c r="V12" s="176"/>
      <c r="W12" s="178"/>
      <c r="X12" s="178"/>
      <c r="Y12" s="146">
        <f t="shared" si="26"/>
        <v>0</v>
      </c>
      <c r="Z12" s="443">
        <f t="shared" si="24"/>
        <v>0</v>
      </c>
      <c r="AA12" s="147" t="str">
        <f t="shared" si="27"/>
        <v>미인정</v>
      </c>
      <c r="AB12" s="148"/>
      <c r="AC12" s="144" t="str">
        <f ca="1">IFERROR(MATCH('자료입력 및 결과표시'!$J$6,OFFSET($D$3,$AC11,,1000),0)+$AC11,"")</f>
        <v/>
      </c>
      <c r="AD12" s="144" t="str">
        <f t="shared" ca="1" si="0"/>
        <v/>
      </c>
      <c r="AE12" s="144" t="str">
        <f t="shared" ca="1" si="1"/>
        <v/>
      </c>
      <c r="AF12" s="144" t="str">
        <f t="shared" ca="1" si="2"/>
        <v/>
      </c>
      <c r="AG12" s="144" t="str">
        <f t="shared" ca="1" si="3"/>
        <v/>
      </c>
      <c r="AJ12" s="144" t="str">
        <f ca="1">IFERROR(MATCH('자료입력 및 결과표시'!$J$7,OFFSET($D$3,$AJ11,,1000),0)+$AJ11,"")</f>
        <v/>
      </c>
      <c r="AK12" s="144" t="str">
        <f t="shared" ca="1" si="4"/>
        <v/>
      </c>
      <c r="AL12" s="144" t="str">
        <f t="shared" ca="1" si="5"/>
        <v/>
      </c>
      <c r="AM12" s="144" t="str">
        <f t="shared" ca="1" si="6"/>
        <v/>
      </c>
      <c r="AN12" s="144" t="str">
        <f t="shared" ca="1" si="7"/>
        <v/>
      </c>
      <c r="AQ12" s="144">
        <f ca="1">IFERROR(MATCH('자료입력 및 결과표시'!$J$8,OFFSET($D$3,$AQ11,,1000),0)+$AQ11,"")</f>
        <v>14</v>
      </c>
      <c r="AR12" s="144">
        <f t="shared" ca="1" si="8"/>
        <v>0</v>
      </c>
      <c r="AS12" s="144">
        <f t="shared" ca="1" si="9"/>
        <v>0</v>
      </c>
      <c r="AT12" s="144">
        <f t="shared" ca="1" si="10"/>
        <v>0</v>
      </c>
      <c r="AU12" s="144">
        <f t="shared" ca="1" si="11"/>
        <v>0</v>
      </c>
      <c r="AX12" s="144">
        <f ca="1">IFERROR(MATCH('자료입력 및 결과표시'!$J$9,OFFSET($D$3,$AX11,,1000),0)+$AX11,"")</f>
        <v>14</v>
      </c>
      <c r="AY12" s="144">
        <f t="shared" ca="1" si="12"/>
        <v>0</v>
      </c>
      <c r="AZ12" s="144">
        <f t="shared" ca="1" si="13"/>
        <v>0</v>
      </c>
      <c r="BA12" s="144">
        <f t="shared" ca="1" si="14"/>
        <v>0</v>
      </c>
      <c r="BB12" s="144">
        <f t="shared" ca="1" si="15"/>
        <v>0</v>
      </c>
      <c r="BE12" s="144">
        <f ca="1">IFERROR(MATCH('자료입력 및 결과표시'!$J$10,OFFSET($D$3,$BE11,,1000),0)+$BE11,"")</f>
        <v>14</v>
      </c>
      <c r="BF12" s="144">
        <f t="shared" ca="1" si="16"/>
        <v>0</v>
      </c>
      <c r="BG12" s="144">
        <f t="shared" ca="1" si="17"/>
        <v>0</v>
      </c>
      <c r="BH12" s="144">
        <f t="shared" ca="1" si="18"/>
        <v>0</v>
      </c>
      <c r="BI12" s="144">
        <f t="shared" ca="1" si="19"/>
        <v>0</v>
      </c>
      <c r="BL12" s="144">
        <f ca="1">IFERROR(MATCH('자료입력 및 결과표시'!$J$11,OFFSET($D$3,$BL11,,1000),0)+$BL11,"")</f>
        <v>14</v>
      </c>
      <c r="BM12" s="144">
        <f t="shared" ca="1" si="20"/>
        <v>0</v>
      </c>
      <c r="BN12" s="144">
        <f t="shared" ca="1" si="21"/>
        <v>0</v>
      </c>
      <c r="BO12" s="144">
        <f t="shared" ca="1" si="22"/>
        <v>0</v>
      </c>
      <c r="BP12" s="144">
        <f t="shared" ca="1" si="23"/>
        <v>0</v>
      </c>
    </row>
    <row r="13" spans="1:68">
      <c r="D13" s="142" t="str">
        <f t="shared" si="25"/>
        <v>\\\</v>
      </c>
      <c r="E13" s="178"/>
      <c r="F13" s="178"/>
      <c r="G13" s="176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6"/>
      <c r="S13" s="176"/>
      <c r="T13" s="176"/>
      <c r="U13" s="176"/>
      <c r="V13" s="176"/>
      <c r="W13" s="178"/>
      <c r="X13" s="178"/>
      <c r="Y13" s="146">
        <f t="shared" si="26"/>
        <v>0</v>
      </c>
      <c r="Z13" s="443">
        <f t="shared" si="24"/>
        <v>0</v>
      </c>
      <c r="AA13" s="147" t="str">
        <f t="shared" si="27"/>
        <v>미인정</v>
      </c>
      <c r="AB13" s="148"/>
      <c r="AC13" s="144" t="str">
        <f ca="1">IFERROR(MATCH('자료입력 및 결과표시'!$J$6,OFFSET($D$3,$AC12,,1000),0)+$AC12,"")</f>
        <v/>
      </c>
      <c r="AD13" s="144" t="str">
        <f t="shared" ca="1" si="0"/>
        <v/>
      </c>
      <c r="AE13" s="144" t="str">
        <f t="shared" ca="1" si="1"/>
        <v/>
      </c>
      <c r="AF13" s="144" t="str">
        <f t="shared" ca="1" si="2"/>
        <v/>
      </c>
      <c r="AG13" s="144" t="str">
        <f t="shared" ca="1" si="3"/>
        <v/>
      </c>
      <c r="AJ13" s="144" t="str">
        <f ca="1">IFERROR(MATCH('자료입력 및 결과표시'!$J$7,OFFSET($D$3,$AJ12,,1000),0)+$AJ12,"")</f>
        <v/>
      </c>
      <c r="AK13" s="144" t="str">
        <f t="shared" ca="1" si="4"/>
        <v/>
      </c>
      <c r="AL13" s="144" t="str">
        <f t="shared" ca="1" si="5"/>
        <v/>
      </c>
      <c r="AM13" s="144" t="str">
        <f t="shared" ca="1" si="6"/>
        <v/>
      </c>
      <c r="AN13" s="144" t="str">
        <f t="shared" ca="1" si="7"/>
        <v/>
      </c>
      <c r="AQ13" s="144">
        <f ca="1">IFERROR(MATCH('자료입력 및 결과표시'!$J$8,OFFSET($D$3,$AQ12,,1000),0)+$AQ12,"")</f>
        <v>15</v>
      </c>
      <c r="AR13" s="144">
        <f t="shared" ca="1" si="8"/>
        <v>0</v>
      </c>
      <c r="AS13" s="144">
        <f t="shared" ca="1" si="9"/>
        <v>0</v>
      </c>
      <c r="AT13" s="144">
        <f t="shared" ca="1" si="10"/>
        <v>0</v>
      </c>
      <c r="AU13" s="144">
        <f t="shared" ca="1" si="11"/>
        <v>0</v>
      </c>
      <c r="AX13" s="144">
        <f ca="1">IFERROR(MATCH('자료입력 및 결과표시'!$J$9,OFFSET($D$3,$AX12,,1000),0)+$AX12,"")</f>
        <v>15</v>
      </c>
      <c r="AY13" s="144">
        <f t="shared" ca="1" si="12"/>
        <v>0</v>
      </c>
      <c r="AZ13" s="144">
        <f t="shared" ca="1" si="13"/>
        <v>0</v>
      </c>
      <c r="BA13" s="144">
        <f t="shared" ca="1" si="14"/>
        <v>0</v>
      </c>
      <c r="BB13" s="144">
        <f t="shared" ca="1" si="15"/>
        <v>0</v>
      </c>
      <c r="BE13" s="144">
        <f ca="1">IFERROR(MATCH('자료입력 및 결과표시'!$J$10,OFFSET($D$3,$BE12,,1000),0)+$BE12,"")</f>
        <v>15</v>
      </c>
      <c r="BF13" s="144">
        <f t="shared" ca="1" si="16"/>
        <v>0</v>
      </c>
      <c r="BG13" s="144">
        <f t="shared" ca="1" si="17"/>
        <v>0</v>
      </c>
      <c r="BH13" s="144">
        <f t="shared" ca="1" si="18"/>
        <v>0</v>
      </c>
      <c r="BI13" s="144">
        <f t="shared" ca="1" si="19"/>
        <v>0</v>
      </c>
      <c r="BL13" s="144">
        <f ca="1">IFERROR(MATCH('자료입력 및 결과표시'!$J$11,OFFSET($D$3,$BL12,,1000),0)+$BL12,"")</f>
        <v>15</v>
      </c>
      <c r="BM13" s="144">
        <f t="shared" ca="1" si="20"/>
        <v>0</v>
      </c>
      <c r="BN13" s="144">
        <f t="shared" ca="1" si="21"/>
        <v>0</v>
      </c>
      <c r="BO13" s="144">
        <f t="shared" ca="1" si="22"/>
        <v>0</v>
      </c>
      <c r="BP13" s="144">
        <f t="shared" ca="1" si="23"/>
        <v>0</v>
      </c>
    </row>
    <row r="14" spans="1:68">
      <c r="D14" s="142" t="str">
        <f t="shared" si="25"/>
        <v>\\\</v>
      </c>
      <c r="E14" s="178"/>
      <c r="F14" s="178"/>
      <c r="G14" s="176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6"/>
      <c r="S14" s="176"/>
      <c r="T14" s="176"/>
      <c r="U14" s="176"/>
      <c r="V14" s="176"/>
      <c r="W14" s="178"/>
      <c r="X14" s="178"/>
      <c r="Y14" s="146">
        <f t="shared" si="26"/>
        <v>0</v>
      </c>
      <c r="Z14" s="443">
        <f t="shared" si="24"/>
        <v>0</v>
      </c>
      <c r="AA14" s="147" t="str">
        <f t="shared" si="27"/>
        <v>미인정</v>
      </c>
      <c r="AB14" s="148"/>
      <c r="AC14" s="144" t="str">
        <f ca="1">IFERROR(MATCH('자료입력 및 결과표시'!$J$6,OFFSET($D$3,$AC13,,1000),0)+$AC13,"")</f>
        <v/>
      </c>
      <c r="AD14" s="144" t="str">
        <f t="shared" ca="1" si="0"/>
        <v/>
      </c>
      <c r="AE14" s="144" t="str">
        <f t="shared" ca="1" si="1"/>
        <v/>
      </c>
      <c r="AF14" s="144" t="str">
        <f t="shared" ca="1" si="2"/>
        <v/>
      </c>
      <c r="AG14" s="144" t="str">
        <f t="shared" ca="1" si="3"/>
        <v/>
      </c>
      <c r="AJ14" s="144" t="str">
        <f ca="1">IFERROR(MATCH('자료입력 및 결과표시'!$J$7,OFFSET($D$3,$AJ13,,1000),0)+$AJ13,"")</f>
        <v/>
      </c>
      <c r="AK14" s="144" t="str">
        <f t="shared" ca="1" si="4"/>
        <v/>
      </c>
      <c r="AL14" s="144" t="str">
        <f t="shared" ca="1" si="5"/>
        <v/>
      </c>
      <c r="AM14" s="144" t="str">
        <f t="shared" ca="1" si="6"/>
        <v/>
      </c>
      <c r="AN14" s="144" t="str">
        <f t="shared" ca="1" si="7"/>
        <v/>
      </c>
      <c r="AQ14" s="144">
        <f ca="1">IFERROR(MATCH('자료입력 및 결과표시'!$J$8,OFFSET($D$3,$AQ13,,1000),0)+$AQ13,"")</f>
        <v>16</v>
      </c>
      <c r="AR14" s="144">
        <f t="shared" ca="1" si="8"/>
        <v>0</v>
      </c>
      <c r="AS14" s="144">
        <f t="shared" ca="1" si="9"/>
        <v>0</v>
      </c>
      <c r="AT14" s="144">
        <f t="shared" ca="1" si="10"/>
        <v>0</v>
      </c>
      <c r="AU14" s="144">
        <f t="shared" ca="1" si="11"/>
        <v>0</v>
      </c>
      <c r="AX14" s="144">
        <f ca="1">IFERROR(MATCH('자료입력 및 결과표시'!$J$9,OFFSET($D$3,$AX13,,1000),0)+$AX13,"")</f>
        <v>16</v>
      </c>
      <c r="AY14" s="144">
        <f t="shared" ca="1" si="12"/>
        <v>0</v>
      </c>
      <c r="AZ14" s="144">
        <f t="shared" ca="1" si="13"/>
        <v>0</v>
      </c>
      <c r="BA14" s="144">
        <f t="shared" ca="1" si="14"/>
        <v>0</v>
      </c>
      <c r="BB14" s="144">
        <f t="shared" ca="1" si="15"/>
        <v>0</v>
      </c>
      <c r="BE14" s="144">
        <f ca="1">IFERROR(MATCH('자료입력 및 결과표시'!$J$10,OFFSET($D$3,$BE13,,1000),0)+$BE13,"")</f>
        <v>16</v>
      </c>
      <c r="BF14" s="144">
        <f t="shared" ca="1" si="16"/>
        <v>0</v>
      </c>
      <c r="BG14" s="144">
        <f t="shared" ca="1" si="17"/>
        <v>0</v>
      </c>
      <c r="BH14" s="144">
        <f t="shared" ca="1" si="18"/>
        <v>0</v>
      </c>
      <c r="BI14" s="144">
        <f t="shared" ca="1" si="19"/>
        <v>0</v>
      </c>
      <c r="BL14" s="144">
        <f ca="1">IFERROR(MATCH('자료입력 및 결과표시'!$J$11,OFFSET($D$3,$BL13,,1000),0)+$BL13,"")</f>
        <v>16</v>
      </c>
      <c r="BM14" s="144">
        <f t="shared" ca="1" si="20"/>
        <v>0</v>
      </c>
      <c r="BN14" s="144">
        <f t="shared" ca="1" si="21"/>
        <v>0</v>
      </c>
      <c r="BO14" s="144">
        <f t="shared" ca="1" si="22"/>
        <v>0</v>
      </c>
      <c r="BP14" s="144">
        <f t="shared" ca="1" si="23"/>
        <v>0</v>
      </c>
    </row>
    <row r="15" spans="1:68">
      <c r="D15" s="142" t="str">
        <f t="shared" si="25"/>
        <v>\\\</v>
      </c>
      <c r="E15" s="178"/>
      <c r="F15" s="178"/>
      <c r="G15" s="176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6"/>
      <c r="S15" s="176"/>
      <c r="T15" s="176"/>
      <c r="U15" s="176"/>
      <c r="V15" s="176"/>
      <c r="W15" s="178"/>
      <c r="X15" s="178"/>
      <c r="Y15" s="146">
        <f t="shared" si="26"/>
        <v>0</v>
      </c>
      <c r="Z15" s="443">
        <f t="shared" si="24"/>
        <v>0</v>
      </c>
      <c r="AA15" s="147" t="str">
        <f t="shared" si="27"/>
        <v>미인정</v>
      </c>
      <c r="AB15" s="148"/>
      <c r="AC15" s="144" t="str">
        <f ca="1">IFERROR(MATCH('자료입력 및 결과표시'!$J$6,OFFSET($D$3,$AC14,,1000),0)+$AC14,"")</f>
        <v/>
      </c>
      <c r="AD15" s="144" t="str">
        <f t="shared" ca="1" si="0"/>
        <v/>
      </c>
      <c r="AE15" s="144" t="str">
        <f t="shared" ca="1" si="1"/>
        <v/>
      </c>
      <c r="AF15" s="144" t="str">
        <f t="shared" ca="1" si="2"/>
        <v/>
      </c>
      <c r="AG15" s="144" t="str">
        <f t="shared" ca="1" si="3"/>
        <v/>
      </c>
      <c r="AJ15" s="144" t="str">
        <f ca="1">IFERROR(MATCH('자료입력 및 결과표시'!$J$7,OFFSET($D$3,$AJ14,,1000),0)+$AJ14,"")</f>
        <v/>
      </c>
      <c r="AK15" s="144" t="str">
        <f t="shared" ca="1" si="4"/>
        <v/>
      </c>
      <c r="AL15" s="144" t="str">
        <f t="shared" ca="1" si="5"/>
        <v/>
      </c>
      <c r="AM15" s="144" t="str">
        <f t="shared" ca="1" si="6"/>
        <v/>
      </c>
      <c r="AN15" s="144" t="str">
        <f t="shared" ca="1" si="7"/>
        <v/>
      </c>
      <c r="AQ15" s="144">
        <f ca="1">IFERROR(MATCH('자료입력 및 결과표시'!$J$8,OFFSET($D$3,$AQ14,,1000),0)+$AQ14,"")</f>
        <v>17</v>
      </c>
      <c r="AR15" s="144">
        <f t="shared" ca="1" si="8"/>
        <v>0</v>
      </c>
      <c r="AS15" s="144">
        <f t="shared" ca="1" si="9"/>
        <v>0</v>
      </c>
      <c r="AT15" s="144">
        <f t="shared" ca="1" si="10"/>
        <v>0</v>
      </c>
      <c r="AU15" s="144">
        <f t="shared" ca="1" si="11"/>
        <v>0</v>
      </c>
      <c r="AX15" s="144">
        <f ca="1">IFERROR(MATCH('자료입력 및 결과표시'!$J$9,OFFSET($D$3,$AX14,,1000),0)+$AX14,"")</f>
        <v>17</v>
      </c>
      <c r="AY15" s="144">
        <f t="shared" ca="1" si="12"/>
        <v>0</v>
      </c>
      <c r="AZ15" s="144">
        <f t="shared" ca="1" si="13"/>
        <v>0</v>
      </c>
      <c r="BA15" s="144">
        <f t="shared" ca="1" si="14"/>
        <v>0</v>
      </c>
      <c r="BB15" s="144">
        <f t="shared" ca="1" si="15"/>
        <v>0</v>
      </c>
      <c r="BE15" s="144">
        <f ca="1">IFERROR(MATCH('자료입력 및 결과표시'!$J$10,OFFSET($D$3,$BE14,,1000),0)+$BE14,"")</f>
        <v>17</v>
      </c>
      <c r="BF15" s="144">
        <f t="shared" ca="1" si="16"/>
        <v>0</v>
      </c>
      <c r="BG15" s="144">
        <f t="shared" ca="1" si="17"/>
        <v>0</v>
      </c>
      <c r="BH15" s="144">
        <f t="shared" ca="1" si="18"/>
        <v>0</v>
      </c>
      <c r="BI15" s="144">
        <f t="shared" ca="1" si="19"/>
        <v>0</v>
      </c>
      <c r="BL15" s="144">
        <f ca="1">IFERROR(MATCH('자료입력 및 결과표시'!$J$11,OFFSET($D$3,$BL14,,1000),0)+$BL14,"")</f>
        <v>17</v>
      </c>
      <c r="BM15" s="144">
        <f t="shared" ca="1" si="20"/>
        <v>0</v>
      </c>
      <c r="BN15" s="144">
        <f t="shared" ca="1" si="21"/>
        <v>0</v>
      </c>
      <c r="BO15" s="144">
        <f t="shared" ca="1" si="22"/>
        <v>0</v>
      </c>
      <c r="BP15" s="144">
        <f t="shared" ca="1" si="23"/>
        <v>0</v>
      </c>
    </row>
    <row r="16" spans="1:68">
      <c r="D16" s="142" t="str">
        <f t="shared" si="25"/>
        <v>\\\</v>
      </c>
      <c r="E16" s="178"/>
      <c r="F16" s="178"/>
      <c r="G16" s="176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6"/>
      <c r="S16" s="176"/>
      <c r="T16" s="176"/>
      <c r="U16" s="176"/>
      <c r="V16" s="176"/>
      <c r="W16" s="178"/>
      <c r="X16" s="178"/>
      <c r="Y16" s="146">
        <f t="shared" si="26"/>
        <v>0</v>
      </c>
      <c r="Z16" s="443">
        <f t="shared" si="24"/>
        <v>0</v>
      </c>
      <c r="AA16" s="147" t="str">
        <f t="shared" si="27"/>
        <v>미인정</v>
      </c>
      <c r="AB16" s="148"/>
      <c r="AC16" s="144" t="str">
        <f ca="1">IFERROR(MATCH('자료입력 및 결과표시'!$J$6,OFFSET($D$3,$AC15,,1000),0)+$AC15,"")</f>
        <v/>
      </c>
      <c r="AD16" s="144" t="str">
        <f t="shared" ca="1" si="0"/>
        <v/>
      </c>
      <c r="AE16" s="144" t="str">
        <f t="shared" ca="1" si="1"/>
        <v/>
      </c>
      <c r="AF16" s="144" t="str">
        <f t="shared" ca="1" si="2"/>
        <v/>
      </c>
      <c r="AG16" s="144" t="str">
        <f t="shared" ca="1" si="3"/>
        <v/>
      </c>
      <c r="AJ16" s="144" t="str">
        <f ca="1">IFERROR(MATCH('자료입력 및 결과표시'!$J$7,OFFSET($D$3,$AJ15,,1000),0)+$AJ15,"")</f>
        <v/>
      </c>
      <c r="AK16" s="144" t="str">
        <f t="shared" ca="1" si="4"/>
        <v/>
      </c>
      <c r="AL16" s="144" t="str">
        <f t="shared" ca="1" si="5"/>
        <v/>
      </c>
      <c r="AM16" s="144" t="str">
        <f t="shared" ca="1" si="6"/>
        <v/>
      </c>
      <c r="AN16" s="144" t="str">
        <f t="shared" ca="1" si="7"/>
        <v/>
      </c>
      <c r="AQ16" s="144">
        <f ca="1">IFERROR(MATCH('자료입력 및 결과표시'!$J$8,OFFSET($D$3,$AQ15,,1000),0)+$AQ15,"")</f>
        <v>18</v>
      </c>
      <c r="AR16" s="144">
        <f t="shared" ca="1" si="8"/>
        <v>0</v>
      </c>
      <c r="AS16" s="144">
        <f t="shared" ca="1" si="9"/>
        <v>0</v>
      </c>
      <c r="AT16" s="144">
        <f t="shared" ca="1" si="10"/>
        <v>0</v>
      </c>
      <c r="AU16" s="144">
        <f t="shared" ca="1" si="11"/>
        <v>0</v>
      </c>
      <c r="AX16" s="144">
        <f ca="1">IFERROR(MATCH('자료입력 및 결과표시'!$J$9,OFFSET($D$3,$AX15,,1000),0)+$AX15,"")</f>
        <v>18</v>
      </c>
      <c r="AY16" s="144">
        <f t="shared" ca="1" si="12"/>
        <v>0</v>
      </c>
      <c r="AZ16" s="144">
        <f t="shared" ca="1" si="13"/>
        <v>0</v>
      </c>
      <c r="BA16" s="144">
        <f t="shared" ca="1" si="14"/>
        <v>0</v>
      </c>
      <c r="BB16" s="144">
        <f t="shared" ca="1" si="15"/>
        <v>0</v>
      </c>
      <c r="BE16" s="144">
        <f ca="1">IFERROR(MATCH('자료입력 및 결과표시'!$J$10,OFFSET($D$3,$BE15,,1000),0)+$BE15,"")</f>
        <v>18</v>
      </c>
      <c r="BF16" s="144">
        <f t="shared" ca="1" si="16"/>
        <v>0</v>
      </c>
      <c r="BG16" s="144">
        <f t="shared" ca="1" si="17"/>
        <v>0</v>
      </c>
      <c r="BH16" s="144">
        <f t="shared" ca="1" si="18"/>
        <v>0</v>
      </c>
      <c r="BI16" s="144">
        <f t="shared" ca="1" si="19"/>
        <v>0</v>
      </c>
      <c r="BL16" s="144">
        <f ca="1">IFERROR(MATCH('자료입력 및 결과표시'!$J$11,OFFSET($D$3,$BL15,,1000),0)+$BL15,"")</f>
        <v>18</v>
      </c>
      <c r="BM16" s="144">
        <f t="shared" ca="1" si="20"/>
        <v>0</v>
      </c>
      <c r="BN16" s="144">
        <f t="shared" ca="1" si="21"/>
        <v>0</v>
      </c>
      <c r="BO16" s="144">
        <f t="shared" ca="1" si="22"/>
        <v>0</v>
      </c>
      <c r="BP16" s="144">
        <f t="shared" ca="1" si="23"/>
        <v>0</v>
      </c>
    </row>
    <row r="17" spans="4:72">
      <c r="D17" s="142" t="str">
        <f t="shared" si="25"/>
        <v>\\\</v>
      </c>
      <c r="E17" s="178"/>
      <c r="F17" s="178"/>
      <c r="G17" s="176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6"/>
      <c r="S17" s="176"/>
      <c r="T17" s="176"/>
      <c r="U17" s="176"/>
      <c r="V17" s="176"/>
      <c r="W17" s="178"/>
      <c r="X17" s="178"/>
      <c r="Y17" s="146">
        <f t="shared" si="26"/>
        <v>0</v>
      </c>
      <c r="Z17" s="443">
        <f t="shared" si="24"/>
        <v>0</v>
      </c>
      <c r="AA17" s="147" t="str">
        <f t="shared" si="27"/>
        <v>미인정</v>
      </c>
      <c r="AB17" s="148"/>
      <c r="AC17" s="144" t="str">
        <f ca="1">IFERROR(MATCH('자료입력 및 결과표시'!$J$6,OFFSET($D$3,$AC16,,1000),0)+$AC16,"")</f>
        <v/>
      </c>
      <c r="AD17" s="144" t="str">
        <f t="shared" ca="1" si="0"/>
        <v/>
      </c>
      <c r="AE17" s="144" t="str">
        <f t="shared" ca="1" si="1"/>
        <v/>
      </c>
      <c r="AF17" s="144" t="str">
        <f t="shared" ca="1" si="2"/>
        <v/>
      </c>
      <c r="AG17" s="144" t="str">
        <f t="shared" ca="1" si="3"/>
        <v/>
      </c>
      <c r="AJ17" s="144" t="str">
        <f ca="1">IFERROR(MATCH('자료입력 및 결과표시'!$J$7,OFFSET($D$3,$AJ16,,1000),0)+$AJ16,"")</f>
        <v/>
      </c>
      <c r="AK17" s="144" t="str">
        <f t="shared" ca="1" si="4"/>
        <v/>
      </c>
      <c r="AL17" s="144" t="str">
        <f t="shared" ca="1" si="5"/>
        <v/>
      </c>
      <c r="AM17" s="144" t="str">
        <f t="shared" ca="1" si="6"/>
        <v/>
      </c>
      <c r="AN17" s="144" t="str">
        <f t="shared" ca="1" si="7"/>
        <v/>
      </c>
      <c r="AQ17" s="144">
        <f ca="1">IFERROR(MATCH('자료입력 및 결과표시'!$J$8,OFFSET($D$3,$AQ16,,1000),0)+$AQ16,"")</f>
        <v>19</v>
      </c>
      <c r="AR17" s="144">
        <f t="shared" ca="1" si="8"/>
        <v>0</v>
      </c>
      <c r="AS17" s="144">
        <f t="shared" ca="1" si="9"/>
        <v>0</v>
      </c>
      <c r="AT17" s="144">
        <f t="shared" ca="1" si="10"/>
        <v>0</v>
      </c>
      <c r="AU17" s="144">
        <f t="shared" ca="1" si="11"/>
        <v>0</v>
      </c>
      <c r="AX17" s="144">
        <f ca="1">IFERROR(MATCH('자료입력 및 결과표시'!$J$9,OFFSET($D$3,$AX16,,1000),0)+$AX16,"")</f>
        <v>19</v>
      </c>
      <c r="AY17" s="144">
        <f t="shared" ca="1" si="12"/>
        <v>0</v>
      </c>
      <c r="AZ17" s="144">
        <f t="shared" ca="1" si="13"/>
        <v>0</v>
      </c>
      <c r="BA17" s="144">
        <f t="shared" ca="1" si="14"/>
        <v>0</v>
      </c>
      <c r="BB17" s="144">
        <f t="shared" ca="1" si="15"/>
        <v>0</v>
      </c>
      <c r="BE17" s="144">
        <f ca="1">IFERROR(MATCH('자료입력 및 결과표시'!$J$10,OFFSET($D$3,$BE16,,1000),0)+$BE16,"")</f>
        <v>19</v>
      </c>
      <c r="BF17" s="144">
        <f t="shared" ca="1" si="16"/>
        <v>0</v>
      </c>
      <c r="BG17" s="144">
        <f t="shared" ca="1" si="17"/>
        <v>0</v>
      </c>
      <c r="BH17" s="144">
        <f t="shared" ca="1" si="18"/>
        <v>0</v>
      </c>
      <c r="BI17" s="144">
        <f t="shared" ca="1" si="19"/>
        <v>0</v>
      </c>
      <c r="BL17" s="144">
        <f ca="1">IFERROR(MATCH('자료입력 및 결과표시'!$J$11,OFFSET($D$3,$BL16,,1000),0)+$BL16,"")</f>
        <v>19</v>
      </c>
      <c r="BM17" s="144">
        <f t="shared" ca="1" si="20"/>
        <v>0</v>
      </c>
      <c r="BN17" s="144">
        <f t="shared" ca="1" si="21"/>
        <v>0</v>
      </c>
      <c r="BO17" s="144">
        <f t="shared" ca="1" si="22"/>
        <v>0</v>
      </c>
      <c r="BP17" s="144">
        <f t="shared" ca="1" si="23"/>
        <v>0</v>
      </c>
    </row>
    <row r="18" spans="4:72">
      <c r="D18" s="142" t="str">
        <f t="shared" si="25"/>
        <v>\\\</v>
      </c>
      <c r="E18" s="178"/>
      <c r="F18" s="176"/>
      <c r="G18" s="176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81"/>
      <c r="S18" s="176"/>
      <c r="T18" s="176"/>
      <c r="U18" s="176"/>
      <c r="V18" s="176"/>
      <c r="W18" s="178"/>
      <c r="X18" s="178"/>
      <c r="Y18" s="146">
        <f t="shared" si="26"/>
        <v>0</v>
      </c>
      <c r="Z18" s="443">
        <f t="shared" si="24"/>
        <v>0</v>
      </c>
      <c r="AA18" s="147" t="str">
        <f t="shared" si="27"/>
        <v>미인정</v>
      </c>
      <c r="AB18" s="148"/>
      <c r="AC18" s="144" t="str">
        <f ca="1">IFERROR(MATCH('자료입력 및 결과표시'!$J$6,OFFSET($D$3,$AC17,,1000),0)+$AC17,"")</f>
        <v/>
      </c>
      <c r="AD18" s="144" t="str">
        <f t="shared" ca="1" si="0"/>
        <v/>
      </c>
      <c r="AE18" s="144" t="str">
        <f t="shared" ca="1" si="1"/>
        <v/>
      </c>
      <c r="AF18" s="144" t="str">
        <f t="shared" ca="1" si="2"/>
        <v/>
      </c>
      <c r="AG18" s="144" t="str">
        <f t="shared" ca="1" si="3"/>
        <v/>
      </c>
      <c r="AJ18" s="144" t="str">
        <f ca="1">IFERROR(MATCH('자료입력 및 결과표시'!$J$7,OFFSET($D$3,$AJ17,,1000),0)+$AJ17,"")</f>
        <v/>
      </c>
      <c r="AK18" s="144" t="str">
        <f t="shared" ca="1" si="4"/>
        <v/>
      </c>
      <c r="AL18" s="144" t="str">
        <f t="shared" ca="1" si="5"/>
        <v/>
      </c>
      <c r="AM18" s="144" t="str">
        <f t="shared" ca="1" si="6"/>
        <v/>
      </c>
      <c r="AN18" s="144" t="str">
        <f t="shared" ca="1" si="7"/>
        <v/>
      </c>
      <c r="AQ18" s="144">
        <f ca="1">IFERROR(MATCH('자료입력 및 결과표시'!$J$8,OFFSET($D$3,$AQ17,,1000),0)+$AQ17,"")</f>
        <v>20</v>
      </c>
      <c r="AR18" s="144">
        <f t="shared" ca="1" si="8"/>
        <v>0</v>
      </c>
      <c r="AS18" s="144">
        <f t="shared" ca="1" si="9"/>
        <v>0</v>
      </c>
      <c r="AT18" s="144">
        <f t="shared" ca="1" si="10"/>
        <v>0</v>
      </c>
      <c r="AU18" s="144">
        <f t="shared" ca="1" si="11"/>
        <v>0</v>
      </c>
      <c r="AX18" s="144">
        <f ca="1">IFERROR(MATCH('자료입력 및 결과표시'!$J$9,OFFSET($D$3,$AX17,,1000),0)+$AX17,"")</f>
        <v>20</v>
      </c>
      <c r="AY18" s="144">
        <f t="shared" ca="1" si="12"/>
        <v>0</v>
      </c>
      <c r="AZ18" s="144">
        <f t="shared" ca="1" si="13"/>
        <v>0</v>
      </c>
      <c r="BA18" s="144">
        <f t="shared" ca="1" si="14"/>
        <v>0</v>
      </c>
      <c r="BB18" s="144">
        <f t="shared" ca="1" si="15"/>
        <v>0</v>
      </c>
      <c r="BE18" s="144">
        <f ca="1">IFERROR(MATCH('자료입력 및 결과표시'!$J$10,OFFSET($D$3,$BE17,,1000),0)+$BE17,"")</f>
        <v>20</v>
      </c>
      <c r="BF18" s="144">
        <f t="shared" ca="1" si="16"/>
        <v>0</v>
      </c>
      <c r="BG18" s="144">
        <f t="shared" ca="1" si="17"/>
        <v>0</v>
      </c>
      <c r="BH18" s="144">
        <f t="shared" ca="1" si="18"/>
        <v>0</v>
      </c>
      <c r="BI18" s="144">
        <f t="shared" ca="1" si="19"/>
        <v>0</v>
      </c>
      <c r="BL18" s="144">
        <f ca="1">IFERROR(MATCH('자료입력 및 결과표시'!$J$11,OFFSET($D$3,$BL17,,1000),0)+$BL17,"")</f>
        <v>20</v>
      </c>
      <c r="BM18" s="144">
        <f t="shared" ca="1" si="20"/>
        <v>0</v>
      </c>
      <c r="BN18" s="144">
        <f t="shared" ca="1" si="21"/>
        <v>0</v>
      </c>
      <c r="BO18" s="144">
        <f t="shared" ca="1" si="22"/>
        <v>0</v>
      </c>
      <c r="BP18" s="144">
        <f t="shared" ca="1" si="23"/>
        <v>0</v>
      </c>
    </row>
    <row r="19" spans="4:72">
      <c r="D19" s="142" t="str">
        <f t="shared" si="25"/>
        <v>\\\</v>
      </c>
      <c r="E19" s="178"/>
      <c r="F19" s="176"/>
      <c r="G19" s="176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81"/>
      <c r="S19" s="176"/>
      <c r="T19" s="176"/>
      <c r="U19" s="176"/>
      <c r="V19" s="176"/>
      <c r="W19" s="178"/>
      <c r="X19" s="178"/>
      <c r="Y19" s="146">
        <f t="shared" si="26"/>
        <v>0</v>
      </c>
      <c r="Z19" s="443">
        <f t="shared" si="24"/>
        <v>0</v>
      </c>
      <c r="AA19" s="147" t="str">
        <f t="shared" si="27"/>
        <v>미인정</v>
      </c>
      <c r="AB19" s="148"/>
      <c r="AC19" s="144" t="str">
        <f ca="1">IFERROR(MATCH('자료입력 및 결과표시'!$J$6,OFFSET($D$3,$AC18,,1000),0)+$AC18,"")</f>
        <v/>
      </c>
      <c r="AD19" s="144" t="str">
        <f t="shared" ca="1" si="0"/>
        <v/>
      </c>
      <c r="AE19" s="144" t="str">
        <f t="shared" ca="1" si="1"/>
        <v/>
      </c>
      <c r="AF19" s="144" t="str">
        <f t="shared" ca="1" si="2"/>
        <v/>
      </c>
      <c r="AG19" s="144" t="str">
        <f t="shared" ca="1" si="3"/>
        <v/>
      </c>
      <c r="AJ19" s="144" t="str">
        <f ca="1">IFERROR(MATCH('자료입력 및 결과표시'!$J$7,OFFSET($D$3,$AJ18,,1000),0)+$AJ18,"")</f>
        <v/>
      </c>
      <c r="AK19" s="144" t="str">
        <f t="shared" ca="1" si="4"/>
        <v/>
      </c>
      <c r="AL19" s="144" t="str">
        <f t="shared" ca="1" si="5"/>
        <v/>
      </c>
      <c r="AM19" s="144" t="str">
        <f t="shared" ca="1" si="6"/>
        <v/>
      </c>
      <c r="AN19" s="144" t="str">
        <f t="shared" ca="1" si="7"/>
        <v/>
      </c>
      <c r="AQ19" s="144">
        <f ca="1">IFERROR(MATCH('자료입력 및 결과표시'!$J$8,OFFSET($D$3,$AQ18,,1000),0)+$AQ18,"")</f>
        <v>21</v>
      </c>
      <c r="AR19" s="144">
        <f t="shared" ca="1" si="8"/>
        <v>0</v>
      </c>
      <c r="AS19" s="144">
        <f t="shared" ca="1" si="9"/>
        <v>0</v>
      </c>
      <c r="AT19" s="144">
        <f t="shared" ca="1" si="10"/>
        <v>0</v>
      </c>
      <c r="AU19" s="144">
        <f t="shared" ca="1" si="11"/>
        <v>0</v>
      </c>
      <c r="AX19" s="144">
        <f ca="1">IFERROR(MATCH('자료입력 및 결과표시'!$J$9,OFFSET($D$3,$AX18,,1000),0)+$AX18,"")</f>
        <v>21</v>
      </c>
      <c r="AY19" s="144">
        <f t="shared" ca="1" si="12"/>
        <v>0</v>
      </c>
      <c r="AZ19" s="144">
        <f t="shared" ca="1" si="13"/>
        <v>0</v>
      </c>
      <c r="BA19" s="144">
        <f t="shared" ca="1" si="14"/>
        <v>0</v>
      </c>
      <c r="BB19" s="144">
        <f t="shared" ca="1" si="15"/>
        <v>0</v>
      </c>
      <c r="BE19" s="144">
        <f ca="1">IFERROR(MATCH('자료입력 및 결과표시'!$J$10,OFFSET($D$3,$BE18,,1000),0)+$BE18,"")</f>
        <v>21</v>
      </c>
      <c r="BF19" s="144">
        <f t="shared" ca="1" si="16"/>
        <v>0</v>
      </c>
      <c r="BG19" s="144">
        <f t="shared" ca="1" si="17"/>
        <v>0</v>
      </c>
      <c r="BH19" s="144">
        <f t="shared" ca="1" si="18"/>
        <v>0</v>
      </c>
      <c r="BI19" s="144">
        <f t="shared" ca="1" si="19"/>
        <v>0</v>
      </c>
      <c r="BL19" s="144">
        <f ca="1">IFERROR(MATCH('자료입력 및 결과표시'!$J$11,OFFSET($D$3,$BL18,,1000),0)+$BL18,"")</f>
        <v>21</v>
      </c>
      <c r="BM19" s="144">
        <f t="shared" ca="1" si="20"/>
        <v>0</v>
      </c>
      <c r="BN19" s="144">
        <f t="shared" ca="1" si="21"/>
        <v>0</v>
      </c>
      <c r="BO19" s="144">
        <f t="shared" ca="1" si="22"/>
        <v>0</v>
      </c>
      <c r="BP19" s="144">
        <f t="shared" ca="1" si="23"/>
        <v>0</v>
      </c>
    </row>
    <row r="20" spans="4:72">
      <c r="D20" s="142" t="str">
        <f t="shared" si="25"/>
        <v>\\\</v>
      </c>
      <c r="E20" s="178"/>
      <c r="F20" s="176"/>
      <c r="G20" s="176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6"/>
      <c r="S20" s="176"/>
      <c r="T20" s="176"/>
      <c r="U20" s="176"/>
      <c r="V20" s="176"/>
      <c r="W20" s="178"/>
      <c r="X20" s="178"/>
      <c r="Y20" s="146">
        <f t="shared" si="26"/>
        <v>0</v>
      </c>
      <c r="Z20" s="443">
        <f t="shared" si="24"/>
        <v>0</v>
      </c>
      <c r="AA20" s="147" t="str">
        <f t="shared" si="27"/>
        <v>미인정</v>
      </c>
      <c r="AB20" s="148"/>
      <c r="AC20" s="144" t="str">
        <f ca="1">IFERROR(MATCH('자료입력 및 결과표시'!$J$6,OFFSET($D$3,$AC19,,1000),0)+$AC19,"")</f>
        <v/>
      </c>
      <c r="AD20" s="144" t="str">
        <f t="shared" ca="1" si="0"/>
        <v/>
      </c>
      <c r="AE20" s="144" t="str">
        <f t="shared" ca="1" si="1"/>
        <v/>
      </c>
      <c r="AF20" s="144" t="str">
        <f t="shared" ca="1" si="2"/>
        <v/>
      </c>
      <c r="AG20" s="144" t="str">
        <f t="shared" ca="1" si="3"/>
        <v/>
      </c>
      <c r="AJ20" s="144" t="str">
        <f ca="1">IFERROR(MATCH('자료입력 및 결과표시'!$J$7,OFFSET($D$3,$AJ19,,1000),0)+$AJ19,"")</f>
        <v/>
      </c>
      <c r="AK20" s="144" t="str">
        <f t="shared" ca="1" si="4"/>
        <v/>
      </c>
      <c r="AL20" s="144" t="str">
        <f t="shared" ca="1" si="5"/>
        <v/>
      </c>
      <c r="AM20" s="144" t="str">
        <f t="shared" ca="1" si="6"/>
        <v/>
      </c>
      <c r="AN20" s="144" t="str">
        <f t="shared" ca="1" si="7"/>
        <v/>
      </c>
      <c r="AQ20" s="144">
        <f ca="1">IFERROR(MATCH('자료입력 및 결과표시'!$J$8,OFFSET($D$3,$AQ19,,1000),0)+$AQ19,"")</f>
        <v>22</v>
      </c>
      <c r="AR20" s="144">
        <f t="shared" ca="1" si="8"/>
        <v>0</v>
      </c>
      <c r="AS20" s="144">
        <f t="shared" ca="1" si="9"/>
        <v>0</v>
      </c>
      <c r="AT20" s="144">
        <f t="shared" ca="1" si="10"/>
        <v>0</v>
      </c>
      <c r="AU20" s="144">
        <f t="shared" ca="1" si="11"/>
        <v>0</v>
      </c>
      <c r="AX20" s="144">
        <f ca="1">IFERROR(MATCH('자료입력 및 결과표시'!$J$9,OFFSET($D$3,$AX19,,1000),0)+$AX19,"")</f>
        <v>22</v>
      </c>
      <c r="AY20" s="144">
        <f t="shared" ca="1" si="12"/>
        <v>0</v>
      </c>
      <c r="AZ20" s="144">
        <f t="shared" ca="1" si="13"/>
        <v>0</v>
      </c>
      <c r="BA20" s="144">
        <f t="shared" ca="1" si="14"/>
        <v>0</v>
      </c>
      <c r="BB20" s="144">
        <f t="shared" ca="1" si="15"/>
        <v>0</v>
      </c>
      <c r="BE20" s="144">
        <f ca="1">IFERROR(MATCH('자료입력 및 결과표시'!$J$10,OFFSET($D$3,$BE19,,1000),0)+$BE19,"")</f>
        <v>22</v>
      </c>
      <c r="BF20" s="144">
        <f t="shared" ca="1" si="16"/>
        <v>0</v>
      </c>
      <c r="BG20" s="144">
        <f t="shared" ca="1" si="17"/>
        <v>0</v>
      </c>
      <c r="BH20" s="144">
        <f t="shared" ca="1" si="18"/>
        <v>0</v>
      </c>
      <c r="BI20" s="144">
        <f t="shared" ca="1" si="19"/>
        <v>0</v>
      </c>
      <c r="BL20" s="144">
        <f ca="1">IFERROR(MATCH('자료입력 및 결과표시'!$J$11,OFFSET($D$3,$BL19,,1000),0)+$BL19,"")</f>
        <v>22</v>
      </c>
      <c r="BM20" s="144">
        <f t="shared" ca="1" si="20"/>
        <v>0</v>
      </c>
      <c r="BN20" s="144">
        <f t="shared" ca="1" si="21"/>
        <v>0</v>
      </c>
      <c r="BO20" s="144">
        <f t="shared" ca="1" si="22"/>
        <v>0</v>
      </c>
      <c r="BP20" s="144">
        <f t="shared" ca="1" si="23"/>
        <v>0</v>
      </c>
    </row>
    <row r="21" spans="4:72">
      <c r="D21" s="142" t="str">
        <f t="shared" si="25"/>
        <v>\\\</v>
      </c>
      <c r="E21" s="178"/>
      <c r="F21" s="176"/>
      <c r="G21" s="176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81"/>
      <c r="S21" s="176"/>
      <c r="T21" s="176"/>
      <c r="U21" s="176"/>
      <c r="V21" s="176"/>
      <c r="W21" s="178"/>
      <c r="X21" s="178"/>
      <c r="Y21" s="146">
        <f t="shared" si="26"/>
        <v>0</v>
      </c>
      <c r="Z21" s="443">
        <f t="shared" si="24"/>
        <v>0</v>
      </c>
      <c r="AA21" s="147" t="str">
        <f t="shared" si="27"/>
        <v>미인정</v>
      </c>
      <c r="AB21" s="148"/>
      <c r="AC21" s="144" t="str">
        <f ca="1">IFERROR(MATCH('자료입력 및 결과표시'!$J$6,OFFSET($D$3,$AC20,,1000),0)+$AC20,"")</f>
        <v/>
      </c>
      <c r="AD21" s="144" t="str">
        <f t="shared" ca="1" si="0"/>
        <v/>
      </c>
      <c r="AE21" s="144" t="str">
        <f t="shared" ca="1" si="1"/>
        <v/>
      </c>
      <c r="AF21" s="144" t="str">
        <f t="shared" ca="1" si="2"/>
        <v/>
      </c>
      <c r="AG21" s="144" t="str">
        <f t="shared" ca="1" si="3"/>
        <v/>
      </c>
      <c r="AJ21" s="144" t="str">
        <f ca="1">IFERROR(MATCH('자료입력 및 결과표시'!$J$7,OFFSET($D$3,$AJ20,,1000),0)+$AJ20,"")</f>
        <v/>
      </c>
      <c r="AK21" s="144" t="str">
        <f t="shared" ca="1" si="4"/>
        <v/>
      </c>
      <c r="AL21" s="144" t="str">
        <f t="shared" ca="1" si="5"/>
        <v/>
      </c>
      <c r="AM21" s="144" t="str">
        <f t="shared" ca="1" si="6"/>
        <v/>
      </c>
      <c r="AN21" s="144" t="str">
        <f t="shared" ca="1" si="7"/>
        <v/>
      </c>
      <c r="AQ21" s="144">
        <f ca="1">IFERROR(MATCH('자료입력 및 결과표시'!$J$8,OFFSET($D$3,$AQ20,,1000),0)+$AQ20,"")</f>
        <v>23</v>
      </c>
      <c r="AR21" s="144">
        <f t="shared" ca="1" si="8"/>
        <v>0</v>
      </c>
      <c r="AS21" s="144">
        <f t="shared" ca="1" si="9"/>
        <v>0</v>
      </c>
      <c r="AT21" s="144">
        <f t="shared" ca="1" si="10"/>
        <v>0</v>
      </c>
      <c r="AU21" s="144">
        <f t="shared" ca="1" si="11"/>
        <v>0</v>
      </c>
      <c r="AX21" s="144">
        <f ca="1">IFERROR(MATCH('자료입력 및 결과표시'!$J$9,OFFSET($D$3,$AX20,,1000),0)+$AX20,"")</f>
        <v>23</v>
      </c>
      <c r="AY21" s="144">
        <f t="shared" ca="1" si="12"/>
        <v>0</v>
      </c>
      <c r="AZ21" s="144">
        <f t="shared" ca="1" si="13"/>
        <v>0</v>
      </c>
      <c r="BA21" s="144">
        <f t="shared" ca="1" si="14"/>
        <v>0</v>
      </c>
      <c r="BB21" s="144">
        <f t="shared" ca="1" si="15"/>
        <v>0</v>
      </c>
      <c r="BE21" s="144">
        <f ca="1">IFERROR(MATCH('자료입력 및 결과표시'!$J$10,OFFSET($D$3,$BE20,,1000),0)+$BE20,"")</f>
        <v>23</v>
      </c>
      <c r="BF21" s="144">
        <f t="shared" ca="1" si="16"/>
        <v>0</v>
      </c>
      <c r="BG21" s="144">
        <f t="shared" ca="1" si="17"/>
        <v>0</v>
      </c>
      <c r="BH21" s="144">
        <f t="shared" ca="1" si="18"/>
        <v>0</v>
      </c>
      <c r="BI21" s="144">
        <f t="shared" ca="1" si="19"/>
        <v>0</v>
      </c>
      <c r="BL21" s="144">
        <f ca="1">IFERROR(MATCH('자료입력 및 결과표시'!$J$11,OFFSET($D$3,$BL20,,1000),0)+$BL20,"")</f>
        <v>23</v>
      </c>
      <c r="BM21" s="144">
        <f t="shared" ca="1" si="20"/>
        <v>0</v>
      </c>
      <c r="BN21" s="144">
        <f t="shared" ca="1" si="21"/>
        <v>0</v>
      </c>
      <c r="BO21" s="144">
        <f t="shared" ca="1" si="22"/>
        <v>0</v>
      </c>
      <c r="BP21" s="144">
        <f t="shared" ca="1" si="23"/>
        <v>0</v>
      </c>
    </row>
    <row r="22" spans="4:72">
      <c r="D22" s="142" t="str">
        <f t="shared" si="25"/>
        <v>\\\</v>
      </c>
      <c r="E22" s="178"/>
      <c r="F22" s="176"/>
      <c r="G22" s="176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6"/>
      <c r="S22" s="176"/>
      <c r="T22" s="176"/>
      <c r="U22" s="176"/>
      <c r="V22" s="176"/>
      <c r="W22" s="178"/>
      <c r="X22" s="178"/>
      <c r="Y22" s="146">
        <f t="shared" si="26"/>
        <v>0</v>
      </c>
      <c r="Z22" s="443">
        <f t="shared" si="24"/>
        <v>0</v>
      </c>
      <c r="AA22" s="147" t="str">
        <f t="shared" si="27"/>
        <v>미인정</v>
      </c>
      <c r="AC22" s="144" t="str">
        <f ca="1">IFERROR(MATCH('자료입력 및 결과표시'!$J$6,OFFSET($D$3,$AC21,,1000),0)+$AC21,"")</f>
        <v/>
      </c>
      <c r="AD22" s="144" t="str">
        <f t="shared" ca="1" si="0"/>
        <v/>
      </c>
      <c r="AE22" s="144" t="str">
        <f t="shared" ca="1" si="1"/>
        <v/>
      </c>
      <c r="AF22" s="144" t="str">
        <f t="shared" ca="1" si="2"/>
        <v/>
      </c>
      <c r="AG22" s="144" t="str">
        <f t="shared" ca="1" si="3"/>
        <v/>
      </c>
      <c r="AJ22" s="144" t="str">
        <f ca="1">IFERROR(MATCH('자료입력 및 결과표시'!$J$7,OFFSET($D$3,$AJ21,,1000),0)+$AJ21,"")</f>
        <v/>
      </c>
      <c r="AK22" s="144" t="str">
        <f t="shared" ca="1" si="4"/>
        <v/>
      </c>
      <c r="AL22" s="144" t="str">
        <f t="shared" ca="1" si="5"/>
        <v/>
      </c>
      <c r="AM22" s="144" t="str">
        <f t="shared" ca="1" si="6"/>
        <v/>
      </c>
      <c r="AN22" s="144" t="str">
        <f t="shared" ca="1" si="7"/>
        <v/>
      </c>
      <c r="AQ22" s="144">
        <f ca="1">IFERROR(MATCH('자료입력 및 결과표시'!$J$8,OFFSET($D$3,$AQ21,,1000),0)+$AQ21,"")</f>
        <v>24</v>
      </c>
      <c r="AR22" s="144">
        <f t="shared" ca="1" si="8"/>
        <v>0</v>
      </c>
      <c r="AS22" s="144">
        <f t="shared" ca="1" si="9"/>
        <v>0</v>
      </c>
      <c r="AT22" s="144">
        <f t="shared" ca="1" si="10"/>
        <v>0</v>
      </c>
      <c r="AU22" s="144">
        <f t="shared" ca="1" si="11"/>
        <v>0</v>
      </c>
      <c r="AX22" s="144">
        <f ca="1">IFERROR(MATCH('자료입력 및 결과표시'!$J$9,OFFSET($D$3,$AX21,,1000),0)+$AX21,"")</f>
        <v>24</v>
      </c>
      <c r="AY22" s="144">
        <f t="shared" ca="1" si="12"/>
        <v>0</v>
      </c>
      <c r="AZ22" s="144">
        <f t="shared" ca="1" si="13"/>
        <v>0</v>
      </c>
      <c r="BA22" s="144">
        <f t="shared" ca="1" si="14"/>
        <v>0</v>
      </c>
      <c r="BB22" s="144">
        <f t="shared" ca="1" si="15"/>
        <v>0</v>
      </c>
      <c r="BE22" s="144">
        <f ca="1">IFERROR(MATCH('자료입력 및 결과표시'!$J$10,OFFSET($D$3,$BE21,,1000),0)+$BE21,"")</f>
        <v>24</v>
      </c>
      <c r="BF22" s="144">
        <f t="shared" ca="1" si="16"/>
        <v>0</v>
      </c>
      <c r="BG22" s="144">
        <f t="shared" ca="1" si="17"/>
        <v>0</v>
      </c>
      <c r="BH22" s="144">
        <f t="shared" ca="1" si="18"/>
        <v>0</v>
      </c>
      <c r="BI22" s="144">
        <f t="shared" ca="1" si="19"/>
        <v>0</v>
      </c>
      <c r="BL22" s="144">
        <f ca="1">IFERROR(MATCH('자료입력 및 결과표시'!$J$11,OFFSET($D$3,$BL21,,1000),0)+$BL21,"")</f>
        <v>24</v>
      </c>
      <c r="BM22" s="144">
        <f t="shared" ca="1" si="20"/>
        <v>0</v>
      </c>
      <c r="BN22" s="144">
        <f t="shared" ca="1" si="21"/>
        <v>0</v>
      </c>
      <c r="BO22" s="144">
        <f t="shared" ca="1" si="22"/>
        <v>0</v>
      </c>
      <c r="BP22" s="144">
        <f t="shared" ca="1" si="23"/>
        <v>0</v>
      </c>
      <c r="BR22" s="442">
        <v>44547</v>
      </c>
      <c r="BS22" s="442">
        <v>44636</v>
      </c>
      <c r="BT22" s="142">
        <f>BS22-BR22</f>
        <v>89</v>
      </c>
    </row>
    <row r="23" spans="4:72">
      <c r="D23" s="142" t="str">
        <f t="shared" si="25"/>
        <v>\\\</v>
      </c>
      <c r="E23" s="178"/>
      <c r="F23" s="176"/>
      <c r="G23" s="181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6"/>
      <c r="S23" s="176"/>
      <c r="T23" s="176"/>
      <c r="U23" s="176"/>
      <c r="V23" s="176"/>
      <c r="W23" s="178"/>
      <c r="X23" s="178"/>
      <c r="Y23" s="146">
        <f t="shared" si="26"/>
        <v>0</v>
      </c>
      <c r="Z23" s="443">
        <f t="shared" si="24"/>
        <v>0</v>
      </c>
      <c r="AA23" s="147" t="str">
        <f t="shared" si="27"/>
        <v>미인정</v>
      </c>
      <c r="AC23" s="144" t="str">
        <f ca="1">IFERROR(MATCH('자료입력 및 결과표시'!$J$6,OFFSET($D$3,$AC22,,1000),0)+$AC22,"")</f>
        <v/>
      </c>
      <c r="AD23" s="144" t="str">
        <f t="shared" ca="1" si="0"/>
        <v/>
      </c>
      <c r="AE23" s="144" t="str">
        <f t="shared" ca="1" si="1"/>
        <v/>
      </c>
      <c r="AF23" s="144" t="str">
        <f t="shared" ca="1" si="2"/>
        <v/>
      </c>
      <c r="AG23" s="144" t="str">
        <f t="shared" ca="1" si="3"/>
        <v/>
      </c>
      <c r="AJ23" s="144" t="str">
        <f ca="1">IFERROR(MATCH('자료입력 및 결과표시'!$J$7,OFFSET($D$3,$AJ22,,1000),0)+$AJ22,"")</f>
        <v/>
      </c>
      <c r="AK23" s="144" t="str">
        <f t="shared" ca="1" si="4"/>
        <v/>
      </c>
      <c r="AL23" s="144" t="str">
        <f t="shared" ca="1" si="5"/>
        <v/>
      </c>
      <c r="AM23" s="144" t="str">
        <f t="shared" ca="1" si="6"/>
        <v/>
      </c>
      <c r="AN23" s="144" t="str">
        <f t="shared" ca="1" si="7"/>
        <v/>
      </c>
      <c r="AQ23" s="144">
        <f ca="1">IFERROR(MATCH('자료입력 및 결과표시'!$J$8,OFFSET($D$3,$AQ22,,1000),0)+$AQ22,"")</f>
        <v>25</v>
      </c>
      <c r="AR23" s="144">
        <f t="shared" ca="1" si="8"/>
        <v>0</v>
      </c>
      <c r="AS23" s="144">
        <f t="shared" ca="1" si="9"/>
        <v>0</v>
      </c>
      <c r="AT23" s="144">
        <f t="shared" ca="1" si="10"/>
        <v>0</v>
      </c>
      <c r="AU23" s="144">
        <f t="shared" ca="1" si="11"/>
        <v>0</v>
      </c>
      <c r="AX23" s="144">
        <f ca="1">IFERROR(MATCH('자료입력 및 결과표시'!$J$9,OFFSET($D$3,$AX22,,1000),0)+$AX22,"")</f>
        <v>25</v>
      </c>
      <c r="AY23" s="144">
        <f t="shared" ca="1" si="12"/>
        <v>0</v>
      </c>
      <c r="AZ23" s="144">
        <f t="shared" ca="1" si="13"/>
        <v>0</v>
      </c>
      <c r="BA23" s="144">
        <f t="shared" ca="1" si="14"/>
        <v>0</v>
      </c>
      <c r="BB23" s="144">
        <f t="shared" ca="1" si="15"/>
        <v>0</v>
      </c>
      <c r="BE23" s="144">
        <f ca="1">IFERROR(MATCH('자료입력 및 결과표시'!$J$10,OFFSET($D$3,$BE22,,1000),0)+$BE22,"")</f>
        <v>25</v>
      </c>
      <c r="BF23" s="144">
        <f t="shared" ca="1" si="16"/>
        <v>0</v>
      </c>
      <c r="BG23" s="144">
        <f t="shared" ca="1" si="17"/>
        <v>0</v>
      </c>
      <c r="BH23" s="144">
        <f t="shared" ca="1" si="18"/>
        <v>0</v>
      </c>
      <c r="BI23" s="144">
        <f t="shared" ca="1" si="19"/>
        <v>0</v>
      </c>
      <c r="BL23" s="144">
        <f ca="1">IFERROR(MATCH('자료입력 및 결과표시'!$J$11,OFFSET($D$3,$BL22,,1000),0)+$BL22,"")</f>
        <v>25</v>
      </c>
      <c r="BM23" s="144">
        <f t="shared" ca="1" si="20"/>
        <v>0</v>
      </c>
      <c r="BN23" s="144">
        <f t="shared" ca="1" si="21"/>
        <v>0</v>
      </c>
      <c r="BO23" s="144">
        <f t="shared" ca="1" si="22"/>
        <v>0</v>
      </c>
      <c r="BP23" s="144">
        <f t="shared" ca="1" si="23"/>
        <v>0</v>
      </c>
    </row>
    <row r="24" spans="4:72">
      <c r="D24" s="142" t="str">
        <f t="shared" si="25"/>
        <v>\\\</v>
      </c>
      <c r="E24" s="178"/>
      <c r="F24" s="176"/>
      <c r="G24" s="176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6"/>
      <c r="S24" s="176"/>
      <c r="T24" s="176"/>
      <c r="U24" s="176"/>
      <c r="V24" s="176"/>
      <c r="W24" s="178"/>
      <c r="X24" s="178"/>
      <c r="Y24" s="146">
        <f t="shared" si="26"/>
        <v>0</v>
      </c>
      <c r="Z24" s="443">
        <f t="shared" si="24"/>
        <v>0</v>
      </c>
      <c r="AA24" s="147" t="str">
        <f t="shared" si="27"/>
        <v>미인정</v>
      </c>
      <c r="AC24" s="144" t="str">
        <f ca="1">IFERROR(MATCH('자료입력 및 결과표시'!$J$6,OFFSET($D$3,$AC23,,1000),0)+$AC23,"")</f>
        <v/>
      </c>
      <c r="AD24" s="144" t="str">
        <f t="shared" ca="1" si="0"/>
        <v/>
      </c>
      <c r="AE24" s="144" t="str">
        <f t="shared" ca="1" si="1"/>
        <v/>
      </c>
      <c r="AF24" s="144" t="str">
        <f t="shared" ca="1" si="2"/>
        <v/>
      </c>
      <c r="AG24" s="144" t="str">
        <f t="shared" ca="1" si="3"/>
        <v/>
      </c>
      <c r="AJ24" s="144" t="str">
        <f ca="1">IFERROR(MATCH('자료입력 및 결과표시'!$J$7,OFFSET($D$3,$AJ23,,1000),0)+$AJ23,"")</f>
        <v/>
      </c>
      <c r="AK24" s="144" t="str">
        <f t="shared" ca="1" si="4"/>
        <v/>
      </c>
      <c r="AL24" s="144" t="str">
        <f t="shared" ca="1" si="5"/>
        <v/>
      </c>
      <c r="AM24" s="144" t="str">
        <f t="shared" ca="1" si="6"/>
        <v/>
      </c>
      <c r="AN24" s="144" t="str">
        <f t="shared" ca="1" si="7"/>
        <v/>
      </c>
      <c r="AQ24" s="144">
        <f ca="1">IFERROR(MATCH('자료입력 및 결과표시'!$J$8,OFFSET($D$3,$AQ23,,1000),0)+$AQ23,"")</f>
        <v>26</v>
      </c>
      <c r="AR24" s="144">
        <f t="shared" ca="1" si="8"/>
        <v>0</v>
      </c>
      <c r="AS24" s="144">
        <f t="shared" ca="1" si="9"/>
        <v>0</v>
      </c>
      <c r="AT24" s="144">
        <f t="shared" ca="1" si="10"/>
        <v>0</v>
      </c>
      <c r="AU24" s="144">
        <f t="shared" ca="1" si="11"/>
        <v>0</v>
      </c>
      <c r="AX24" s="144">
        <f ca="1">IFERROR(MATCH('자료입력 및 결과표시'!$J$9,OFFSET($D$3,$AX23,,1000),0)+$AX23,"")</f>
        <v>26</v>
      </c>
      <c r="AY24" s="144">
        <f t="shared" ca="1" si="12"/>
        <v>0</v>
      </c>
      <c r="AZ24" s="144">
        <f t="shared" ca="1" si="13"/>
        <v>0</v>
      </c>
      <c r="BA24" s="144">
        <f t="shared" ca="1" si="14"/>
        <v>0</v>
      </c>
      <c r="BB24" s="144">
        <f t="shared" ca="1" si="15"/>
        <v>0</v>
      </c>
      <c r="BE24" s="144">
        <f ca="1">IFERROR(MATCH('자료입력 및 결과표시'!$J$10,OFFSET($D$3,$BE23,,1000),0)+$BE23,"")</f>
        <v>26</v>
      </c>
      <c r="BF24" s="144">
        <f t="shared" ca="1" si="16"/>
        <v>0</v>
      </c>
      <c r="BG24" s="144">
        <f t="shared" ca="1" si="17"/>
        <v>0</v>
      </c>
      <c r="BH24" s="144">
        <f t="shared" ca="1" si="18"/>
        <v>0</v>
      </c>
      <c r="BI24" s="144">
        <f t="shared" ca="1" si="19"/>
        <v>0</v>
      </c>
      <c r="BL24" s="144">
        <f ca="1">IFERROR(MATCH('자료입력 및 결과표시'!$J$11,OFFSET($D$3,$BL23,,1000),0)+$BL23,"")</f>
        <v>26</v>
      </c>
      <c r="BM24" s="144">
        <f t="shared" ca="1" si="20"/>
        <v>0</v>
      </c>
      <c r="BN24" s="144">
        <f t="shared" ca="1" si="21"/>
        <v>0</v>
      </c>
      <c r="BO24" s="144">
        <f t="shared" ca="1" si="22"/>
        <v>0</v>
      </c>
      <c r="BP24" s="144">
        <f t="shared" ca="1" si="23"/>
        <v>0</v>
      </c>
    </row>
    <row r="25" spans="4:72">
      <c r="D25" s="142" t="str">
        <f t="shared" si="25"/>
        <v>\\\</v>
      </c>
      <c r="E25" s="178"/>
      <c r="F25" s="176"/>
      <c r="G25" s="176"/>
      <c r="H25" s="177"/>
      <c r="I25" s="177"/>
      <c r="J25" s="177"/>
      <c r="K25" s="154"/>
      <c r="L25" s="177"/>
      <c r="M25" s="177"/>
      <c r="N25" s="177"/>
      <c r="O25" s="177"/>
      <c r="P25" s="177"/>
      <c r="Q25" s="177"/>
      <c r="R25" s="176"/>
      <c r="S25" s="176"/>
      <c r="T25" s="176"/>
      <c r="U25" s="176"/>
      <c r="V25" s="176"/>
      <c r="W25" s="178"/>
      <c r="X25" s="178"/>
      <c r="Y25" s="146">
        <f t="shared" si="26"/>
        <v>0</v>
      </c>
      <c r="Z25" s="443">
        <f t="shared" si="24"/>
        <v>0</v>
      </c>
      <c r="AA25" s="147" t="str">
        <f t="shared" si="27"/>
        <v>미인정</v>
      </c>
      <c r="AC25" s="144" t="str">
        <f ca="1">IFERROR(MATCH('자료입력 및 결과표시'!$J$6,OFFSET($D$3,$AC24,,1000),0)+$AC24,"")</f>
        <v/>
      </c>
      <c r="AD25" s="144" t="str">
        <f t="shared" ca="1" si="0"/>
        <v/>
      </c>
      <c r="AE25" s="144" t="str">
        <f t="shared" ca="1" si="1"/>
        <v/>
      </c>
      <c r="AF25" s="144" t="str">
        <f t="shared" ca="1" si="2"/>
        <v/>
      </c>
      <c r="AG25" s="144" t="str">
        <f t="shared" ca="1" si="3"/>
        <v/>
      </c>
      <c r="AJ25" s="144" t="str">
        <f ca="1">IFERROR(MATCH('자료입력 및 결과표시'!$J$7,OFFSET($D$3,$AJ24,,1000),0)+$AJ24,"")</f>
        <v/>
      </c>
      <c r="AK25" s="144" t="str">
        <f t="shared" ca="1" si="4"/>
        <v/>
      </c>
      <c r="AL25" s="144" t="str">
        <f t="shared" ca="1" si="5"/>
        <v/>
      </c>
      <c r="AM25" s="144" t="str">
        <f t="shared" ca="1" si="6"/>
        <v/>
      </c>
      <c r="AN25" s="144" t="str">
        <f t="shared" ca="1" si="7"/>
        <v/>
      </c>
      <c r="AQ25" s="144">
        <f ca="1">IFERROR(MATCH('자료입력 및 결과표시'!$J$8,OFFSET($D$3,$AQ24,,1000),0)+$AQ24,"")</f>
        <v>27</v>
      </c>
      <c r="AR25" s="144">
        <f t="shared" ca="1" si="8"/>
        <v>0</v>
      </c>
      <c r="AS25" s="144">
        <f t="shared" ca="1" si="9"/>
        <v>0</v>
      </c>
      <c r="AT25" s="144">
        <f t="shared" ca="1" si="10"/>
        <v>0</v>
      </c>
      <c r="AU25" s="144">
        <f t="shared" ca="1" si="11"/>
        <v>0</v>
      </c>
      <c r="AX25" s="144">
        <f ca="1">IFERROR(MATCH('자료입력 및 결과표시'!$J$9,OFFSET($D$3,$AX24,,1000),0)+$AX24,"")</f>
        <v>27</v>
      </c>
      <c r="AY25" s="144">
        <f t="shared" ca="1" si="12"/>
        <v>0</v>
      </c>
      <c r="AZ25" s="144">
        <f t="shared" ca="1" si="13"/>
        <v>0</v>
      </c>
      <c r="BA25" s="144">
        <f t="shared" ca="1" si="14"/>
        <v>0</v>
      </c>
      <c r="BB25" s="144">
        <f t="shared" ca="1" si="15"/>
        <v>0</v>
      </c>
      <c r="BE25" s="144">
        <f ca="1">IFERROR(MATCH('자료입력 및 결과표시'!$J$10,OFFSET($D$3,$BE24,,1000),0)+$BE24,"")</f>
        <v>27</v>
      </c>
      <c r="BF25" s="144">
        <f t="shared" ca="1" si="16"/>
        <v>0</v>
      </c>
      <c r="BG25" s="144">
        <f t="shared" ca="1" si="17"/>
        <v>0</v>
      </c>
      <c r="BH25" s="144">
        <f t="shared" ca="1" si="18"/>
        <v>0</v>
      </c>
      <c r="BI25" s="144">
        <f t="shared" ca="1" si="19"/>
        <v>0</v>
      </c>
      <c r="BL25" s="144">
        <f ca="1">IFERROR(MATCH('자료입력 및 결과표시'!$J$11,OFFSET($D$3,$BL24,,1000),0)+$BL24,"")</f>
        <v>27</v>
      </c>
      <c r="BM25" s="144">
        <f t="shared" ca="1" si="20"/>
        <v>0</v>
      </c>
      <c r="BN25" s="144">
        <f t="shared" ca="1" si="21"/>
        <v>0</v>
      </c>
      <c r="BO25" s="144">
        <f t="shared" ca="1" si="22"/>
        <v>0</v>
      </c>
      <c r="BP25" s="144">
        <f t="shared" ca="1" si="23"/>
        <v>0</v>
      </c>
    </row>
    <row r="26" spans="4:72">
      <c r="D26" s="142" t="str">
        <f t="shared" si="25"/>
        <v>\\\</v>
      </c>
      <c r="E26" s="178"/>
      <c r="F26" s="176"/>
      <c r="G26" s="176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6"/>
      <c r="S26" s="176"/>
      <c r="T26" s="176"/>
      <c r="U26" s="176"/>
      <c r="V26" s="176"/>
      <c r="W26" s="178"/>
      <c r="X26" s="178"/>
      <c r="Y26" s="146">
        <f t="shared" si="26"/>
        <v>0</v>
      </c>
      <c r="Z26" s="443">
        <f t="shared" si="24"/>
        <v>0</v>
      </c>
      <c r="AA26" s="147" t="str">
        <f t="shared" si="27"/>
        <v>미인정</v>
      </c>
      <c r="AC26" s="144" t="str">
        <f ca="1">IFERROR(MATCH('자료입력 및 결과표시'!$J$6,OFFSET($D$3,$AC25,,1000),0)+$AC25,"")</f>
        <v/>
      </c>
      <c r="AD26" s="144" t="str">
        <f t="shared" ca="1" si="0"/>
        <v/>
      </c>
      <c r="AE26" s="144" t="str">
        <f t="shared" ca="1" si="1"/>
        <v/>
      </c>
      <c r="AF26" s="144" t="str">
        <f t="shared" ca="1" si="2"/>
        <v/>
      </c>
      <c r="AG26" s="144" t="str">
        <f t="shared" ca="1" si="3"/>
        <v/>
      </c>
      <c r="AJ26" s="144" t="str">
        <f ca="1">IFERROR(MATCH('자료입력 및 결과표시'!$J$7,OFFSET($D$3,$AJ25,,1000),0)+$AJ25,"")</f>
        <v/>
      </c>
      <c r="AK26" s="144" t="str">
        <f t="shared" ca="1" si="4"/>
        <v/>
      </c>
      <c r="AL26" s="144" t="str">
        <f t="shared" ca="1" si="5"/>
        <v/>
      </c>
      <c r="AM26" s="144" t="str">
        <f t="shared" ca="1" si="6"/>
        <v/>
      </c>
      <c r="AN26" s="144" t="str">
        <f t="shared" ca="1" si="7"/>
        <v/>
      </c>
      <c r="AQ26" s="144">
        <f ca="1">IFERROR(MATCH('자료입력 및 결과표시'!$J$8,OFFSET($D$3,$AQ25,,1000),0)+$AQ25,"")</f>
        <v>28</v>
      </c>
      <c r="AR26" s="144">
        <f t="shared" ca="1" si="8"/>
        <v>0</v>
      </c>
      <c r="AS26" s="144">
        <f t="shared" ca="1" si="9"/>
        <v>0</v>
      </c>
      <c r="AT26" s="144">
        <f t="shared" ca="1" si="10"/>
        <v>0</v>
      </c>
      <c r="AU26" s="144">
        <f t="shared" ca="1" si="11"/>
        <v>0</v>
      </c>
      <c r="AX26" s="144">
        <f ca="1">IFERROR(MATCH('자료입력 및 결과표시'!$J$9,OFFSET($D$3,$AX25,,1000),0)+$AX25,"")</f>
        <v>28</v>
      </c>
      <c r="AY26" s="144">
        <f t="shared" ca="1" si="12"/>
        <v>0</v>
      </c>
      <c r="AZ26" s="144">
        <f t="shared" ca="1" si="13"/>
        <v>0</v>
      </c>
      <c r="BA26" s="144">
        <f t="shared" ca="1" si="14"/>
        <v>0</v>
      </c>
      <c r="BB26" s="144">
        <f t="shared" ca="1" si="15"/>
        <v>0</v>
      </c>
      <c r="BE26" s="144">
        <f ca="1">IFERROR(MATCH('자료입력 및 결과표시'!$J$10,OFFSET($D$3,$BE25,,1000),0)+$BE25,"")</f>
        <v>28</v>
      </c>
      <c r="BF26" s="144">
        <f t="shared" ca="1" si="16"/>
        <v>0</v>
      </c>
      <c r="BG26" s="144">
        <f t="shared" ca="1" si="17"/>
        <v>0</v>
      </c>
      <c r="BH26" s="144">
        <f t="shared" ca="1" si="18"/>
        <v>0</v>
      </c>
      <c r="BI26" s="144">
        <f t="shared" ca="1" si="19"/>
        <v>0</v>
      </c>
      <c r="BL26" s="144">
        <f ca="1">IFERROR(MATCH('자료입력 및 결과표시'!$J$11,OFFSET($D$3,$BL25,,1000),0)+$BL25,"")</f>
        <v>28</v>
      </c>
      <c r="BM26" s="144">
        <f t="shared" ca="1" si="20"/>
        <v>0</v>
      </c>
      <c r="BN26" s="144">
        <f t="shared" ca="1" si="21"/>
        <v>0</v>
      </c>
      <c r="BO26" s="144">
        <f t="shared" ca="1" si="22"/>
        <v>0</v>
      </c>
      <c r="BP26" s="144">
        <f t="shared" ca="1" si="23"/>
        <v>0</v>
      </c>
    </row>
    <row r="27" spans="4:72">
      <c r="D27" s="142" t="str">
        <f t="shared" si="25"/>
        <v>\\\</v>
      </c>
      <c r="E27" s="178"/>
      <c r="F27" s="176"/>
      <c r="G27" s="176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6"/>
      <c r="S27" s="176"/>
      <c r="T27" s="176"/>
      <c r="U27" s="176"/>
      <c r="V27" s="176"/>
      <c r="W27" s="178"/>
      <c r="X27" s="178"/>
      <c r="Y27" s="146">
        <f t="shared" si="26"/>
        <v>0</v>
      </c>
      <c r="Z27" s="443">
        <f t="shared" si="24"/>
        <v>0</v>
      </c>
      <c r="AA27" s="147" t="str">
        <f t="shared" si="27"/>
        <v>미인정</v>
      </c>
      <c r="AC27" s="144" t="str">
        <f ca="1">IFERROR(MATCH('자료입력 및 결과표시'!$J$6,OFFSET($D$3,$AC26,,1000),0)+$AC26,"")</f>
        <v/>
      </c>
      <c r="AD27" s="144" t="str">
        <f t="shared" ca="1" si="0"/>
        <v/>
      </c>
      <c r="AE27" s="144" t="str">
        <f t="shared" ca="1" si="1"/>
        <v/>
      </c>
      <c r="AF27" s="144" t="str">
        <f t="shared" ca="1" si="2"/>
        <v/>
      </c>
      <c r="AG27" s="144" t="str">
        <f t="shared" ca="1" si="3"/>
        <v/>
      </c>
      <c r="AJ27" s="144" t="str">
        <f ca="1">IFERROR(MATCH('자료입력 및 결과표시'!$J$7,OFFSET($D$3,$AJ26,,1000),0)+$AJ26,"")</f>
        <v/>
      </c>
      <c r="AK27" s="144" t="str">
        <f t="shared" ca="1" si="4"/>
        <v/>
      </c>
      <c r="AL27" s="144" t="str">
        <f t="shared" ca="1" si="5"/>
        <v/>
      </c>
      <c r="AM27" s="144" t="str">
        <f t="shared" ca="1" si="6"/>
        <v/>
      </c>
      <c r="AN27" s="144" t="str">
        <f t="shared" ca="1" si="7"/>
        <v/>
      </c>
      <c r="AQ27" s="144">
        <f ca="1">IFERROR(MATCH('자료입력 및 결과표시'!$J$8,OFFSET($D$3,$AQ26,,1000),0)+$AQ26,"")</f>
        <v>29</v>
      </c>
      <c r="AR27" s="144">
        <f t="shared" ca="1" si="8"/>
        <v>0</v>
      </c>
      <c r="AS27" s="144">
        <f t="shared" ca="1" si="9"/>
        <v>0</v>
      </c>
      <c r="AT27" s="144">
        <f t="shared" ca="1" si="10"/>
        <v>0</v>
      </c>
      <c r="AU27" s="144">
        <f t="shared" ca="1" si="11"/>
        <v>0</v>
      </c>
      <c r="AX27" s="144">
        <f ca="1">IFERROR(MATCH('자료입력 및 결과표시'!$J$9,OFFSET($D$3,$AX26,,1000),0)+$AX26,"")</f>
        <v>29</v>
      </c>
      <c r="AY27" s="144">
        <f t="shared" ca="1" si="12"/>
        <v>0</v>
      </c>
      <c r="AZ27" s="144">
        <f t="shared" ca="1" si="13"/>
        <v>0</v>
      </c>
      <c r="BA27" s="144">
        <f t="shared" ca="1" si="14"/>
        <v>0</v>
      </c>
      <c r="BB27" s="144">
        <f t="shared" ca="1" si="15"/>
        <v>0</v>
      </c>
      <c r="BE27" s="144">
        <f ca="1">IFERROR(MATCH('자료입력 및 결과표시'!$J$10,OFFSET($D$3,$BE26,,1000),0)+$BE26,"")</f>
        <v>29</v>
      </c>
      <c r="BF27" s="144">
        <f t="shared" ca="1" si="16"/>
        <v>0</v>
      </c>
      <c r="BG27" s="144">
        <f t="shared" ca="1" si="17"/>
        <v>0</v>
      </c>
      <c r="BH27" s="144">
        <f t="shared" ca="1" si="18"/>
        <v>0</v>
      </c>
      <c r="BI27" s="144">
        <f t="shared" ca="1" si="19"/>
        <v>0</v>
      </c>
      <c r="BL27" s="144">
        <f ca="1">IFERROR(MATCH('자료입력 및 결과표시'!$J$11,OFFSET($D$3,$BL26,,1000),0)+$BL26,"")</f>
        <v>29</v>
      </c>
      <c r="BM27" s="144">
        <f t="shared" ca="1" si="20"/>
        <v>0</v>
      </c>
      <c r="BN27" s="144">
        <f t="shared" ca="1" si="21"/>
        <v>0</v>
      </c>
      <c r="BO27" s="144">
        <f t="shared" ca="1" si="22"/>
        <v>0</v>
      </c>
      <c r="BP27" s="144">
        <f t="shared" ca="1" si="23"/>
        <v>0</v>
      </c>
    </row>
    <row r="28" spans="4:72">
      <c r="D28" s="142" t="str">
        <f t="shared" si="25"/>
        <v>\\\</v>
      </c>
      <c r="E28" s="178"/>
      <c r="F28" s="176"/>
      <c r="G28" s="176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6"/>
      <c r="S28" s="176"/>
      <c r="T28" s="176"/>
      <c r="U28" s="176"/>
      <c r="V28" s="176"/>
      <c r="W28" s="178"/>
      <c r="X28" s="178"/>
      <c r="Y28" s="146">
        <f t="shared" si="26"/>
        <v>0</v>
      </c>
      <c r="Z28" s="443">
        <f t="shared" si="24"/>
        <v>0</v>
      </c>
      <c r="AA28" s="147" t="str">
        <f t="shared" si="27"/>
        <v>미인정</v>
      </c>
      <c r="AG28" s="142">
        <f ca="1">IF('자료입력 및 결과표시'!$F$6="",COUNTIFS(AF2:AF27,'자료입력 및 결과표시'!$G$6,AG2:AG27,'자료입력 및 결과표시'!$F$4),COUNTIFS(AE2:AE27,'자료입력 및 결과표시'!$F$6,AG2:AG27,'자료입력 및 결과표시'!$F$4))</f>
        <v>3</v>
      </c>
      <c r="AN28" s="142">
        <f ca="1">IF('자료입력 및 결과표시'!$F$7="",COUNTIFS(AM2:AM27,'자료입력 및 결과표시'!$G$7,AN2:AN27,'자료입력 및 결과표시'!$F$4),COUNTIFS(AL2:AL27,'자료입력 및 결과표시'!$F$7,AN2:AN27,'자료입력 및 결과표시'!$F$4))</f>
        <v>0</v>
      </c>
      <c r="AU28" s="142">
        <f ca="1">IF('자료입력 및 결과표시'!$F$8="",COUNTIFS(AT2:AT27,'자료입력 및 결과표시'!$G$8,AU2:AU27,'자료입력 및 결과표시'!$F$4),COUNTIFS(AS2:AS27,'자료입력 및 결과표시'!$F$8,AU2:AU27,'자료입력 및 결과표시'!$F$4))</f>
        <v>0</v>
      </c>
      <c r="BB28" s="142">
        <f ca="1">IF('자료입력 및 결과표시'!$F$9="",COUNTIFS(BA2:BA27,'자료입력 및 결과표시'!$G$9,BB2:BB27,'자료입력 및 결과표시'!$F$4),COUNTIFS(AZ2:AZ27,'자료입력 및 결과표시'!$F$9,BB2:BB27,'자료입력 및 결과표시'!$F$4))</f>
        <v>0</v>
      </c>
      <c r="BI28" s="142">
        <f ca="1">IF('자료입력 및 결과표시'!$F$10="",COUNTIFS(BH2:BH27,'자료입력 및 결과표시'!$G$10,BI2:BI27,'자료입력 및 결과표시'!$F$4),COUNTIFS(BG2:BG27,'자료입력 및 결과표시'!$F$10,BI2:BI27,'자료입력 및 결과표시'!$F$4))</f>
        <v>0</v>
      </c>
      <c r="BP28" s="142">
        <f ca="1">IF('자료입력 및 결과표시'!$F$11="",COUNTIFS(BO2:BO27,'자료입력 및 결과표시'!$G$11,BP2:BP27,'자료입력 및 결과표시'!$F$4),COUNTIFS(BN2:BN27,'자료입력 및 결과표시'!$F$11,BP2:BP27,'자료입력 및 결과표시'!$F$4))</f>
        <v>0</v>
      </c>
    </row>
    <row r="29" spans="4:72">
      <c r="D29" s="142" t="str">
        <f t="shared" si="25"/>
        <v>\\\</v>
      </c>
      <c r="E29" s="178"/>
      <c r="F29" s="176"/>
      <c r="G29" s="176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81"/>
      <c r="S29" s="176"/>
      <c r="T29" s="176"/>
      <c r="U29" s="176"/>
      <c r="V29" s="176"/>
      <c r="W29" s="178"/>
      <c r="X29" s="178"/>
      <c r="Y29" s="146">
        <f t="shared" si="26"/>
        <v>0</v>
      </c>
      <c r="Z29" s="443">
        <f t="shared" si="24"/>
        <v>0</v>
      </c>
      <c r="AA29" s="147" t="str">
        <f t="shared" si="27"/>
        <v>미인정</v>
      </c>
      <c r="AB29" s="144" t="s">
        <v>320</v>
      </c>
      <c r="AC29" s="144" t="str">
        <f ca="1">IFERROR(MATCH('자료입력 및 결과표시'!$J$12,OFFSET($D$3,$AC28,,1000),0)+$AC28,"")</f>
        <v/>
      </c>
      <c r="AD29" s="144" t="str">
        <f ca="1">IFERROR(INDEX(S$3:S$1003,$AC29),"")</f>
        <v/>
      </c>
      <c r="AE29" s="144" t="str">
        <f ca="1">IFERROR(INDEX(T$3:T$1003,$AC29),"")</f>
        <v/>
      </c>
      <c r="AF29" s="144" t="str">
        <f ca="1">IFERROR(INDEX(U$3:U$1003,$AC29),"")</f>
        <v/>
      </c>
      <c r="AG29" s="144" t="str">
        <f ca="1">IFERROR(INDEX(V$3:V$1003,$AC29),"")</f>
        <v/>
      </c>
      <c r="AI29" s="144" t="s">
        <v>321</v>
      </c>
      <c r="AJ29" s="144">
        <f ca="1">IFERROR(MATCH('자료입력 및 결과표시'!$J$13,OFFSET($D$3,$AJ28,,1000),0)+$AJ28,"")</f>
        <v>4</v>
      </c>
      <c r="AK29" s="144">
        <f ca="1">IFERROR(INDEX(S$3:S$1003,$AJ29),"")</f>
        <v>0</v>
      </c>
      <c r="AL29" s="144">
        <f ca="1">IFERROR(INDEX(T$3:T$1003,$AJ29),"")</f>
        <v>0</v>
      </c>
      <c r="AM29" s="144">
        <f ca="1">IFERROR(INDEX(U$3:U$1003,$AJ29),"")</f>
        <v>0</v>
      </c>
      <c r="AN29" s="144">
        <f ca="1">IFERROR(INDEX(V$3:V$1003,$AJ29),"")</f>
        <v>0</v>
      </c>
      <c r="AP29" s="144" t="s">
        <v>322</v>
      </c>
      <c r="AQ29" s="144">
        <f ca="1">IFERROR(MATCH('자료입력 및 결과표시'!$J$14,OFFSET($D$3,$AQ28,,1000),0)+$AQ28,"")</f>
        <v>4</v>
      </c>
      <c r="AR29" s="144">
        <f ca="1">IFERROR(INDEX(S$3:S$1003,$AQ29),"")</f>
        <v>0</v>
      </c>
      <c r="AS29" s="144">
        <f ca="1">IFERROR(INDEX(T$3:T$1003,$AQ29),"")</f>
        <v>0</v>
      </c>
      <c r="AT29" s="144">
        <f ca="1">IFERROR(INDEX(U$3:U$1003,$AQ29),"")</f>
        <v>0</v>
      </c>
      <c r="AU29" s="144">
        <f ca="1">IFERROR(INDEX(V$3:V$1003,$AQ29),"")</f>
        <v>0</v>
      </c>
      <c r="AW29" s="144" t="s">
        <v>323</v>
      </c>
      <c r="AX29" s="144">
        <f ca="1">IFERROR(MATCH('자료입력 및 결과표시'!$J$15,OFFSET($D$3,$AX28,,1000),0)+$AX28,"")</f>
        <v>4</v>
      </c>
      <c r="AY29" s="144">
        <f ca="1">IFERROR(INDEX(S$3:S$1003,$AX29),"")</f>
        <v>0</v>
      </c>
      <c r="AZ29" s="144">
        <f ca="1">IFERROR(INDEX(T$3:T$1003,$AX29),"")</f>
        <v>0</v>
      </c>
      <c r="BA29" s="144">
        <f ca="1">IFERROR(INDEX(U$3:U$1003,$AX29),"")</f>
        <v>0</v>
      </c>
      <c r="BB29" s="144">
        <f ca="1">IFERROR(INDEX(V$3:V$1003,$AX29),"")</f>
        <v>0</v>
      </c>
      <c r="BD29" s="144" t="s">
        <v>324</v>
      </c>
      <c r="BE29" s="144">
        <f ca="1">IFERROR(MATCH('자료입력 및 결과표시'!$J$15,OFFSET($D$3,$BE28,,1000),0)+$BE28,"")</f>
        <v>4</v>
      </c>
      <c r="BF29" s="144">
        <f ca="1">IFERROR(INDEX(S$3:S$1003,$BE29),"")</f>
        <v>0</v>
      </c>
      <c r="BG29" s="144">
        <f t="shared" ref="BG29:BH29" ca="1" si="28">IFERROR(INDEX(T$3:T$1003,$BE29),"")</f>
        <v>0</v>
      </c>
      <c r="BH29" s="144">
        <f t="shared" ca="1" si="28"/>
        <v>0</v>
      </c>
      <c r="BI29" s="144">
        <f ca="1">IFERROR(INDEX(V$3:V$1003,$BE29),"")</f>
        <v>0</v>
      </c>
    </row>
    <row r="30" spans="4:72">
      <c r="D30" s="142" t="str">
        <f t="shared" si="25"/>
        <v>\\\</v>
      </c>
      <c r="E30" s="178"/>
      <c r="F30" s="176"/>
      <c r="G30" s="176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6"/>
      <c r="S30" s="176"/>
      <c r="T30" s="176"/>
      <c r="U30" s="176"/>
      <c r="V30" s="176"/>
      <c r="W30" s="178"/>
      <c r="X30" s="178"/>
      <c r="Y30" s="146">
        <f t="shared" si="26"/>
        <v>0</v>
      </c>
      <c r="Z30" s="443">
        <f t="shared" si="24"/>
        <v>0</v>
      </c>
      <c r="AA30" s="147" t="str">
        <f t="shared" si="27"/>
        <v>미인정</v>
      </c>
      <c r="AC30" s="144" t="str">
        <f ca="1">IFERROR(MATCH('자료입력 및 결과표시'!$J$12,OFFSET($D$3,$AC29,,1000),0)+$AC29,"")</f>
        <v/>
      </c>
      <c r="AD30" s="144" t="str">
        <f t="shared" ref="AD30:AD53" ca="1" si="29">IFERROR(INDEX(S$3:S$1003,$AC30),"")</f>
        <v/>
      </c>
      <c r="AE30" s="144" t="str">
        <f t="shared" ref="AE30:AE53" ca="1" si="30">IFERROR(INDEX(T$3:T$1003,$AC30),"")</f>
        <v/>
      </c>
      <c r="AF30" s="144" t="str">
        <f t="shared" ref="AF30:AF53" ca="1" si="31">IFERROR(INDEX(U$3:U$1003,$AC30),"")</f>
        <v/>
      </c>
      <c r="AG30" s="144" t="str">
        <f t="shared" ref="AG30:AG53" ca="1" si="32">IFERROR(INDEX(V$3:V$1003,$AC30),"")</f>
        <v/>
      </c>
      <c r="AJ30" s="144">
        <f ca="1">IFERROR(MATCH('자료입력 및 결과표시'!$J$13,OFFSET($D$3,$AJ29,,1000),0)+$AJ29,"")</f>
        <v>5</v>
      </c>
      <c r="AK30" s="144">
        <f t="shared" ref="AK30:AK54" ca="1" si="33">IFERROR(INDEX(S$3:S$1003,$AJ30),"")</f>
        <v>0</v>
      </c>
      <c r="AL30" s="144">
        <f t="shared" ref="AL30:AL54" ca="1" si="34">IFERROR(INDEX(T$3:T$1003,$AJ30),"")</f>
        <v>0</v>
      </c>
      <c r="AM30" s="144">
        <f t="shared" ref="AM30:AM54" ca="1" si="35">IFERROR(INDEX(U$3:U$1003,$AJ30),"")</f>
        <v>0</v>
      </c>
      <c r="AN30" s="144">
        <f t="shared" ref="AN30:AN54" ca="1" si="36">IFERROR(INDEX(V$3:V$1003,$AJ30),"")</f>
        <v>0</v>
      </c>
      <c r="AQ30" s="144">
        <f ca="1">IFERROR(MATCH('자료입력 및 결과표시'!$J$14,OFFSET($D$3,$AQ29,,1000),0)+$AQ29,"")</f>
        <v>5</v>
      </c>
      <c r="AR30" s="144">
        <f t="shared" ref="AR30:AR54" ca="1" si="37">IFERROR(INDEX(S$3:S$1003,$AQ30),"")</f>
        <v>0</v>
      </c>
      <c r="AS30" s="144">
        <f t="shared" ref="AS30:AS54" ca="1" si="38">IFERROR(INDEX(T$3:T$1003,$AQ30),"")</f>
        <v>0</v>
      </c>
      <c r="AT30" s="144">
        <f t="shared" ref="AT30:AT54" ca="1" si="39">IFERROR(INDEX(U$3:U$1003,$AQ30),"")</f>
        <v>0</v>
      </c>
      <c r="AU30" s="144">
        <f t="shared" ref="AU30:AU54" ca="1" si="40">IFERROR(INDEX(V$3:V$1003,$AQ30),"")</f>
        <v>0</v>
      </c>
      <c r="AX30" s="144">
        <f ca="1">IFERROR(MATCH('자료입력 및 결과표시'!$J$15,OFFSET($D$3,$AX29,,1000),0)+$AX29,"")</f>
        <v>5</v>
      </c>
      <c r="AY30" s="144">
        <f t="shared" ref="AY30:AY54" ca="1" si="41">IFERROR(INDEX(S$3:S$1003,$AX30),"")</f>
        <v>0</v>
      </c>
      <c r="AZ30" s="144">
        <f t="shared" ref="AZ30:AZ54" ca="1" si="42">IFERROR(INDEX(T$3:T$1003,$AX30),"")</f>
        <v>0</v>
      </c>
      <c r="BA30" s="144">
        <f t="shared" ref="BA30:BA54" ca="1" si="43">IFERROR(INDEX(U$3:U$1003,$AX30),"")</f>
        <v>0</v>
      </c>
      <c r="BB30" s="144">
        <f t="shared" ref="BB30:BB54" ca="1" si="44">IFERROR(INDEX(V$3:V$1003,$AX30),"")</f>
        <v>0</v>
      </c>
      <c r="BE30" s="144">
        <f ca="1">IFERROR(MATCH('자료입력 및 결과표시'!$J$15,OFFSET($D$3,$BE29,,1000),0)+$BE29,"")</f>
        <v>5</v>
      </c>
      <c r="BF30" s="144">
        <f t="shared" ref="BF30:BF54" ca="1" si="45">IFERROR(INDEX(S$3:S$1003,$BE30),"")</f>
        <v>0</v>
      </c>
      <c r="BG30" s="144">
        <f t="shared" ref="BG30:BG54" ca="1" si="46">IFERROR(INDEX(T$3:T$1003,$BE30),"")</f>
        <v>0</v>
      </c>
      <c r="BH30" s="144">
        <f t="shared" ref="BH30:BH54" ca="1" si="47">IFERROR(INDEX(U$3:U$1003,$BE30),"")</f>
        <v>0</v>
      </c>
      <c r="BI30" s="144">
        <f t="shared" ref="BI30:BI54" ca="1" si="48">IFERROR(INDEX(V$3:V$1003,$BE30),"")</f>
        <v>0</v>
      </c>
    </row>
    <row r="31" spans="4:72">
      <c r="D31" s="142" t="str">
        <f t="shared" si="25"/>
        <v>\\\</v>
      </c>
      <c r="E31" s="178"/>
      <c r="F31" s="176"/>
      <c r="G31" s="176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6"/>
      <c r="S31" s="176"/>
      <c r="T31" s="176"/>
      <c r="U31" s="176"/>
      <c r="V31" s="176"/>
      <c r="W31" s="178"/>
      <c r="X31" s="178"/>
      <c r="Y31" s="146">
        <f t="shared" si="26"/>
        <v>0</v>
      </c>
      <c r="Z31" s="443">
        <f t="shared" si="24"/>
        <v>0</v>
      </c>
      <c r="AA31" s="147" t="str">
        <f t="shared" si="27"/>
        <v>미인정</v>
      </c>
      <c r="AC31" s="144" t="str">
        <f ca="1">IFERROR(MATCH('자료입력 및 결과표시'!$J$12,OFFSET($D$3,$AC30,,1000),0)+$AC30,"")</f>
        <v/>
      </c>
      <c r="AD31" s="144" t="str">
        <f t="shared" ca="1" si="29"/>
        <v/>
      </c>
      <c r="AE31" s="144" t="str">
        <f t="shared" ca="1" si="30"/>
        <v/>
      </c>
      <c r="AF31" s="144" t="str">
        <f t="shared" ca="1" si="31"/>
        <v/>
      </c>
      <c r="AG31" s="144" t="str">
        <f t="shared" ca="1" si="32"/>
        <v/>
      </c>
      <c r="AJ31" s="144">
        <f ca="1">IFERROR(MATCH('자료입력 및 결과표시'!$J$13,OFFSET($D$3,$AJ30,,1000),0)+$AJ30,"")</f>
        <v>6</v>
      </c>
      <c r="AK31" s="144">
        <f t="shared" ca="1" si="33"/>
        <v>0</v>
      </c>
      <c r="AL31" s="144">
        <f t="shared" ca="1" si="34"/>
        <v>0</v>
      </c>
      <c r="AM31" s="144">
        <f t="shared" ca="1" si="35"/>
        <v>0</v>
      </c>
      <c r="AN31" s="144">
        <f t="shared" ca="1" si="36"/>
        <v>0</v>
      </c>
      <c r="AQ31" s="144">
        <f ca="1">IFERROR(MATCH('자료입력 및 결과표시'!$J$14,OFFSET($D$3,$AQ30,,1000),0)+$AQ30,"")</f>
        <v>6</v>
      </c>
      <c r="AR31" s="144">
        <f t="shared" ca="1" si="37"/>
        <v>0</v>
      </c>
      <c r="AS31" s="144">
        <f t="shared" ca="1" si="38"/>
        <v>0</v>
      </c>
      <c r="AT31" s="144">
        <f t="shared" ca="1" si="39"/>
        <v>0</v>
      </c>
      <c r="AU31" s="144">
        <f t="shared" ca="1" si="40"/>
        <v>0</v>
      </c>
      <c r="AX31" s="144">
        <f ca="1">IFERROR(MATCH('자료입력 및 결과표시'!$J$15,OFFSET($D$3,$AX30,,1000),0)+$AX30,"")</f>
        <v>6</v>
      </c>
      <c r="AY31" s="144">
        <f t="shared" ca="1" si="41"/>
        <v>0</v>
      </c>
      <c r="AZ31" s="144">
        <f t="shared" ca="1" si="42"/>
        <v>0</v>
      </c>
      <c r="BA31" s="144">
        <f t="shared" ca="1" si="43"/>
        <v>0</v>
      </c>
      <c r="BB31" s="144">
        <f t="shared" ca="1" si="44"/>
        <v>0</v>
      </c>
      <c r="BE31" s="144">
        <f ca="1">IFERROR(MATCH('자료입력 및 결과표시'!$J$15,OFFSET($D$3,$BE30,,1000),0)+$BE30,"")</f>
        <v>6</v>
      </c>
      <c r="BF31" s="144">
        <f t="shared" ca="1" si="45"/>
        <v>0</v>
      </c>
      <c r="BG31" s="144">
        <f t="shared" ca="1" si="46"/>
        <v>0</v>
      </c>
      <c r="BH31" s="144">
        <f t="shared" ca="1" si="47"/>
        <v>0</v>
      </c>
      <c r="BI31" s="144">
        <f t="shared" ca="1" si="48"/>
        <v>0</v>
      </c>
    </row>
    <row r="32" spans="4:72">
      <c r="D32" s="142" t="str">
        <f t="shared" si="25"/>
        <v>\\\</v>
      </c>
      <c r="E32" s="178"/>
      <c r="F32" s="176"/>
      <c r="G32" s="176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6"/>
      <c r="S32" s="176"/>
      <c r="T32" s="176"/>
      <c r="U32" s="176"/>
      <c r="V32" s="176"/>
      <c r="W32" s="178"/>
      <c r="X32" s="178"/>
      <c r="Y32" s="146">
        <f t="shared" si="26"/>
        <v>0</v>
      </c>
      <c r="Z32" s="443">
        <f t="shared" si="24"/>
        <v>0</v>
      </c>
      <c r="AA32" s="147" t="str">
        <f t="shared" si="27"/>
        <v>미인정</v>
      </c>
      <c r="AC32" s="144" t="str">
        <f ca="1">IFERROR(MATCH('자료입력 및 결과표시'!$J$12,OFFSET($D$3,$AC31,,1000),0)+$AC31,"")</f>
        <v/>
      </c>
      <c r="AD32" s="144" t="str">
        <f t="shared" ca="1" si="29"/>
        <v/>
      </c>
      <c r="AE32" s="144" t="str">
        <f t="shared" ca="1" si="30"/>
        <v/>
      </c>
      <c r="AF32" s="144" t="str">
        <f t="shared" ca="1" si="31"/>
        <v/>
      </c>
      <c r="AG32" s="144" t="str">
        <f t="shared" ca="1" si="32"/>
        <v/>
      </c>
      <c r="AJ32" s="144">
        <f ca="1">IFERROR(MATCH('자료입력 및 결과표시'!$J$13,OFFSET($D$3,$AJ31,,1000),0)+$AJ31,"")</f>
        <v>7</v>
      </c>
      <c r="AK32" s="144">
        <f t="shared" ca="1" si="33"/>
        <v>0</v>
      </c>
      <c r="AL32" s="144">
        <f t="shared" ca="1" si="34"/>
        <v>0</v>
      </c>
      <c r="AM32" s="144">
        <f t="shared" ca="1" si="35"/>
        <v>0</v>
      </c>
      <c r="AN32" s="144">
        <f t="shared" ca="1" si="36"/>
        <v>0</v>
      </c>
      <c r="AQ32" s="144">
        <f ca="1">IFERROR(MATCH('자료입력 및 결과표시'!$J$14,OFFSET($D$3,$AQ31,,1000),0)+$AQ31,"")</f>
        <v>7</v>
      </c>
      <c r="AR32" s="144">
        <f t="shared" ca="1" si="37"/>
        <v>0</v>
      </c>
      <c r="AS32" s="144">
        <f t="shared" ca="1" si="38"/>
        <v>0</v>
      </c>
      <c r="AT32" s="144">
        <f t="shared" ca="1" si="39"/>
        <v>0</v>
      </c>
      <c r="AU32" s="144">
        <f t="shared" ca="1" si="40"/>
        <v>0</v>
      </c>
      <c r="AX32" s="144">
        <f ca="1">IFERROR(MATCH('자료입력 및 결과표시'!$J$15,OFFSET($D$3,$AX31,,1000),0)+$AX31,"")</f>
        <v>7</v>
      </c>
      <c r="AY32" s="144">
        <f t="shared" ca="1" si="41"/>
        <v>0</v>
      </c>
      <c r="AZ32" s="144">
        <f t="shared" ca="1" si="42"/>
        <v>0</v>
      </c>
      <c r="BA32" s="144">
        <f t="shared" ca="1" si="43"/>
        <v>0</v>
      </c>
      <c r="BB32" s="144">
        <f t="shared" ca="1" si="44"/>
        <v>0</v>
      </c>
      <c r="BE32" s="144">
        <f ca="1">IFERROR(MATCH('자료입력 및 결과표시'!$J$15,OFFSET($D$3,$BE31,,1000),0)+$BE31,"")</f>
        <v>7</v>
      </c>
      <c r="BF32" s="144">
        <f t="shared" ca="1" si="45"/>
        <v>0</v>
      </c>
      <c r="BG32" s="144">
        <f t="shared" ca="1" si="46"/>
        <v>0</v>
      </c>
      <c r="BH32" s="144">
        <f t="shared" ca="1" si="47"/>
        <v>0</v>
      </c>
      <c r="BI32" s="144">
        <f t="shared" ca="1" si="48"/>
        <v>0</v>
      </c>
    </row>
    <row r="33" spans="4:61">
      <c r="D33" s="142" t="str">
        <f t="shared" si="25"/>
        <v>\\\</v>
      </c>
      <c r="E33" s="178"/>
      <c r="F33" s="176"/>
      <c r="G33" s="176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81"/>
      <c r="S33" s="176"/>
      <c r="T33" s="176"/>
      <c r="U33" s="176"/>
      <c r="V33" s="176"/>
      <c r="W33" s="178"/>
      <c r="X33" s="178"/>
      <c r="Y33" s="146">
        <f t="shared" si="26"/>
        <v>0</v>
      </c>
      <c r="Z33" s="443">
        <f t="shared" si="24"/>
        <v>0</v>
      </c>
      <c r="AA33" s="147" t="str">
        <f t="shared" si="27"/>
        <v>미인정</v>
      </c>
      <c r="AC33" s="144" t="str">
        <f ca="1">IFERROR(MATCH('자료입력 및 결과표시'!$J$12,OFFSET($D$3,$AC32,,1000),0)+$AC32,"")</f>
        <v/>
      </c>
      <c r="AD33" s="144" t="str">
        <f t="shared" ca="1" si="29"/>
        <v/>
      </c>
      <c r="AE33" s="144" t="str">
        <f t="shared" ca="1" si="30"/>
        <v/>
      </c>
      <c r="AF33" s="144" t="str">
        <f t="shared" ca="1" si="31"/>
        <v/>
      </c>
      <c r="AG33" s="144" t="str">
        <f t="shared" ca="1" si="32"/>
        <v/>
      </c>
      <c r="AJ33" s="144">
        <f ca="1">IFERROR(MATCH('자료입력 및 결과표시'!$J$13,OFFSET($D$3,$AJ32,,1000),0)+$AJ32,"")</f>
        <v>8</v>
      </c>
      <c r="AK33" s="144">
        <f t="shared" ca="1" si="33"/>
        <v>0</v>
      </c>
      <c r="AL33" s="144">
        <f t="shared" ca="1" si="34"/>
        <v>0</v>
      </c>
      <c r="AM33" s="144">
        <f t="shared" ca="1" si="35"/>
        <v>0</v>
      </c>
      <c r="AN33" s="144">
        <f t="shared" ca="1" si="36"/>
        <v>0</v>
      </c>
      <c r="AQ33" s="144">
        <f ca="1">IFERROR(MATCH('자료입력 및 결과표시'!$J$14,OFFSET($D$3,$AQ32,,1000),0)+$AQ32,"")</f>
        <v>8</v>
      </c>
      <c r="AR33" s="144">
        <f t="shared" ca="1" si="37"/>
        <v>0</v>
      </c>
      <c r="AS33" s="144">
        <f t="shared" ca="1" si="38"/>
        <v>0</v>
      </c>
      <c r="AT33" s="144">
        <f t="shared" ca="1" si="39"/>
        <v>0</v>
      </c>
      <c r="AU33" s="144">
        <f t="shared" ca="1" si="40"/>
        <v>0</v>
      </c>
      <c r="AX33" s="144">
        <f ca="1">IFERROR(MATCH('자료입력 및 결과표시'!$J$15,OFFSET($D$3,$AX32,,1000),0)+$AX32,"")</f>
        <v>8</v>
      </c>
      <c r="AY33" s="144">
        <f t="shared" ca="1" si="41"/>
        <v>0</v>
      </c>
      <c r="AZ33" s="144">
        <f t="shared" ca="1" si="42"/>
        <v>0</v>
      </c>
      <c r="BA33" s="144">
        <f t="shared" ca="1" si="43"/>
        <v>0</v>
      </c>
      <c r="BB33" s="144">
        <f t="shared" ca="1" si="44"/>
        <v>0</v>
      </c>
      <c r="BE33" s="144">
        <f ca="1">IFERROR(MATCH('자료입력 및 결과표시'!$J$15,OFFSET($D$3,$BE32,,1000),0)+$BE32,"")</f>
        <v>8</v>
      </c>
      <c r="BF33" s="144">
        <f t="shared" ca="1" si="45"/>
        <v>0</v>
      </c>
      <c r="BG33" s="144">
        <f t="shared" ca="1" si="46"/>
        <v>0</v>
      </c>
      <c r="BH33" s="144">
        <f t="shared" ca="1" si="47"/>
        <v>0</v>
      </c>
      <c r="BI33" s="144">
        <f t="shared" ca="1" si="48"/>
        <v>0</v>
      </c>
    </row>
    <row r="34" spans="4:61">
      <c r="D34" s="142" t="str">
        <f t="shared" si="25"/>
        <v>\\\</v>
      </c>
      <c r="E34" s="178"/>
      <c r="F34" s="176"/>
      <c r="G34" s="181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81"/>
      <c r="S34" s="176"/>
      <c r="T34" s="176"/>
      <c r="U34" s="176"/>
      <c r="V34" s="176"/>
      <c r="W34" s="178"/>
      <c r="X34" s="178"/>
      <c r="Y34" s="146">
        <f t="shared" si="26"/>
        <v>0</v>
      </c>
      <c r="Z34" s="443">
        <f t="shared" si="24"/>
        <v>0</v>
      </c>
      <c r="AA34" s="147" t="str">
        <f t="shared" si="27"/>
        <v>미인정</v>
      </c>
      <c r="AC34" s="144" t="str">
        <f ca="1">IFERROR(MATCH('자료입력 및 결과표시'!$J$12,OFFSET($D$3,$AC33,,1000),0)+$AC33,"")</f>
        <v/>
      </c>
      <c r="AD34" s="144" t="str">
        <f t="shared" ca="1" si="29"/>
        <v/>
      </c>
      <c r="AE34" s="144" t="str">
        <f t="shared" ca="1" si="30"/>
        <v/>
      </c>
      <c r="AF34" s="144" t="str">
        <f t="shared" ca="1" si="31"/>
        <v/>
      </c>
      <c r="AG34" s="144" t="str">
        <f t="shared" ca="1" si="32"/>
        <v/>
      </c>
      <c r="AJ34" s="144">
        <f ca="1">IFERROR(MATCH('자료입력 및 결과표시'!$J$13,OFFSET($D$3,$AJ33,,1000),0)+$AJ33,"")</f>
        <v>9</v>
      </c>
      <c r="AK34" s="144">
        <f t="shared" ca="1" si="33"/>
        <v>0</v>
      </c>
      <c r="AL34" s="144">
        <f t="shared" ca="1" si="34"/>
        <v>0</v>
      </c>
      <c r="AM34" s="144">
        <f t="shared" ca="1" si="35"/>
        <v>0</v>
      </c>
      <c r="AN34" s="144">
        <f t="shared" ca="1" si="36"/>
        <v>0</v>
      </c>
      <c r="AQ34" s="144">
        <f ca="1">IFERROR(MATCH('자료입력 및 결과표시'!$J$14,OFFSET($D$3,$AQ33,,1000),0)+$AQ33,"")</f>
        <v>9</v>
      </c>
      <c r="AR34" s="144">
        <f t="shared" ca="1" si="37"/>
        <v>0</v>
      </c>
      <c r="AS34" s="144">
        <f t="shared" ca="1" si="38"/>
        <v>0</v>
      </c>
      <c r="AT34" s="144">
        <f t="shared" ca="1" si="39"/>
        <v>0</v>
      </c>
      <c r="AU34" s="144">
        <f t="shared" ca="1" si="40"/>
        <v>0</v>
      </c>
      <c r="AX34" s="144">
        <f ca="1">IFERROR(MATCH('자료입력 및 결과표시'!$J$15,OFFSET($D$3,$AX33,,1000),0)+$AX33,"")</f>
        <v>9</v>
      </c>
      <c r="AY34" s="144">
        <f t="shared" ca="1" si="41"/>
        <v>0</v>
      </c>
      <c r="AZ34" s="144">
        <f t="shared" ca="1" si="42"/>
        <v>0</v>
      </c>
      <c r="BA34" s="144">
        <f t="shared" ca="1" si="43"/>
        <v>0</v>
      </c>
      <c r="BB34" s="144">
        <f t="shared" ca="1" si="44"/>
        <v>0</v>
      </c>
      <c r="BE34" s="144">
        <f ca="1">IFERROR(MATCH('자료입력 및 결과표시'!$J$15,OFFSET($D$3,$BE33,,1000),0)+$BE33,"")</f>
        <v>9</v>
      </c>
      <c r="BF34" s="144">
        <f t="shared" ca="1" si="45"/>
        <v>0</v>
      </c>
      <c r="BG34" s="144">
        <f t="shared" ca="1" si="46"/>
        <v>0</v>
      </c>
      <c r="BH34" s="144">
        <f t="shared" ca="1" si="47"/>
        <v>0</v>
      </c>
      <c r="BI34" s="144">
        <f t="shared" ca="1" si="48"/>
        <v>0</v>
      </c>
    </row>
    <row r="35" spans="4:61">
      <c r="D35" s="142" t="str">
        <f t="shared" si="25"/>
        <v>\\\</v>
      </c>
      <c r="E35" s="178"/>
      <c r="F35" s="176"/>
      <c r="G35" s="176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6"/>
      <c r="S35" s="176"/>
      <c r="T35" s="176"/>
      <c r="U35" s="176"/>
      <c r="V35" s="176"/>
      <c r="W35" s="178"/>
      <c r="X35" s="178"/>
      <c r="Y35" s="146">
        <f t="shared" si="26"/>
        <v>0</v>
      </c>
      <c r="Z35" s="443">
        <f t="shared" si="24"/>
        <v>0</v>
      </c>
      <c r="AA35" s="147" t="str">
        <f t="shared" si="27"/>
        <v>미인정</v>
      </c>
      <c r="AC35" s="144" t="str">
        <f ca="1">IFERROR(MATCH('자료입력 및 결과표시'!$J$12,OFFSET($D$3,$AC34,,1000),0)+$AC34,"")</f>
        <v/>
      </c>
      <c r="AD35" s="144" t="str">
        <f t="shared" ca="1" si="29"/>
        <v/>
      </c>
      <c r="AE35" s="144" t="str">
        <f t="shared" ca="1" si="30"/>
        <v/>
      </c>
      <c r="AF35" s="144" t="str">
        <f t="shared" ca="1" si="31"/>
        <v/>
      </c>
      <c r="AG35" s="144" t="str">
        <f t="shared" ca="1" si="32"/>
        <v/>
      </c>
      <c r="AJ35" s="144">
        <f ca="1">IFERROR(MATCH('자료입력 및 결과표시'!$J$13,OFFSET($D$3,$AJ34,,1000),0)+$AJ34,"")</f>
        <v>10</v>
      </c>
      <c r="AK35" s="144">
        <f t="shared" ca="1" si="33"/>
        <v>0</v>
      </c>
      <c r="AL35" s="144">
        <f t="shared" ca="1" si="34"/>
        <v>0</v>
      </c>
      <c r="AM35" s="144">
        <f t="shared" ca="1" si="35"/>
        <v>0</v>
      </c>
      <c r="AN35" s="144">
        <f t="shared" ca="1" si="36"/>
        <v>0</v>
      </c>
      <c r="AQ35" s="144">
        <f ca="1">IFERROR(MATCH('자료입력 및 결과표시'!$J$14,OFFSET($D$3,$AQ34,,1000),0)+$AQ34,"")</f>
        <v>10</v>
      </c>
      <c r="AR35" s="144">
        <f t="shared" ca="1" si="37"/>
        <v>0</v>
      </c>
      <c r="AS35" s="144">
        <f t="shared" ca="1" si="38"/>
        <v>0</v>
      </c>
      <c r="AT35" s="144">
        <f t="shared" ca="1" si="39"/>
        <v>0</v>
      </c>
      <c r="AU35" s="144">
        <f t="shared" ca="1" si="40"/>
        <v>0</v>
      </c>
      <c r="AX35" s="144">
        <f ca="1">IFERROR(MATCH('자료입력 및 결과표시'!$J$15,OFFSET($D$3,$AX34,,1000),0)+$AX34,"")</f>
        <v>10</v>
      </c>
      <c r="AY35" s="144">
        <f t="shared" ca="1" si="41"/>
        <v>0</v>
      </c>
      <c r="AZ35" s="144">
        <f t="shared" ca="1" si="42"/>
        <v>0</v>
      </c>
      <c r="BA35" s="144">
        <f t="shared" ca="1" si="43"/>
        <v>0</v>
      </c>
      <c r="BB35" s="144">
        <f t="shared" ca="1" si="44"/>
        <v>0</v>
      </c>
      <c r="BE35" s="144">
        <f ca="1">IFERROR(MATCH('자료입력 및 결과표시'!$J$15,OFFSET($D$3,$BE34,,1000),0)+$BE34,"")</f>
        <v>10</v>
      </c>
      <c r="BF35" s="144">
        <f t="shared" ca="1" si="45"/>
        <v>0</v>
      </c>
      <c r="BG35" s="144">
        <f t="shared" ca="1" si="46"/>
        <v>0</v>
      </c>
      <c r="BH35" s="144">
        <f t="shared" ca="1" si="47"/>
        <v>0</v>
      </c>
      <c r="BI35" s="144">
        <f t="shared" ca="1" si="48"/>
        <v>0</v>
      </c>
    </row>
    <row r="36" spans="4:61">
      <c r="D36" s="142" t="str">
        <f t="shared" si="25"/>
        <v>\\\</v>
      </c>
      <c r="E36" s="178"/>
      <c r="F36" s="176"/>
      <c r="G36" s="176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6"/>
      <c r="S36" s="176"/>
      <c r="T36" s="176"/>
      <c r="U36" s="176"/>
      <c r="V36" s="176"/>
      <c r="W36" s="178"/>
      <c r="X36" s="178"/>
      <c r="Y36" s="146">
        <f t="shared" si="26"/>
        <v>0</v>
      </c>
      <c r="Z36" s="443">
        <f t="shared" si="24"/>
        <v>0</v>
      </c>
      <c r="AA36" s="147" t="str">
        <f t="shared" si="27"/>
        <v>미인정</v>
      </c>
      <c r="AC36" s="144" t="str">
        <f ca="1">IFERROR(MATCH('자료입력 및 결과표시'!$J$12,OFFSET($D$3,$AC35,,1000),0)+$AC35,"")</f>
        <v/>
      </c>
      <c r="AD36" s="144" t="str">
        <f t="shared" ca="1" si="29"/>
        <v/>
      </c>
      <c r="AE36" s="144" t="str">
        <f t="shared" ca="1" si="30"/>
        <v/>
      </c>
      <c r="AF36" s="144" t="str">
        <f t="shared" ca="1" si="31"/>
        <v/>
      </c>
      <c r="AG36" s="144" t="str">
        <f t="shared" ca="1" si="32"/>
        <v/>
      </c>
      <c r="AJ36" s="144">
        <f ca="1">IFERROR(MATCH('자료입력 및 결과표시'!$J$13,OFFSET($D$3,$AJ35,,1000),0)+$AJ35,"")</f>
        <v>11</v>
      </c>
      <c r="AK36" s="144">
        <f t="shared" ca="1" si="33"/>
        <v>0</v>
      </c>
      <c r="AL36" s="144">
        <f t="shared" ca="1" si="34"/>
        <v>0</v>
      </c>
      <c r="AM36" s="144">
        <f t="shared" ca="1" si="35"/>
        <v>0</v>
      </c>
      <c r="AN36" s="144">
        <f t="shared" ca="1" si="36"/>
        <v>0</v>
      </c>
      <c r="AQ36" s="144">
        <f ca="1">IFERROR(MATCH('자료입력 및 결과표시'!$J$14,OFFSET($D$3,$AQ35,,1000),0)+$AQ35,"")</f>
        <v>11</v>
      </c>
      <c r="AR36" s="144">
        <f t="shared" ca="1" si="37"/>
        <v>0</v>
      </c>
      <c r="AS36" s="144">
        <f t="shared" ca="1" si="38"/>
        <v>0</v>
      </c>
      <c r="AT36" s="144">
        <f t="shared" ca="1" si="39"/>
        <v>0</v>
      </c>
      <c r="AU36" s="144">
        <f t="shared" ca="1" si="40"/>
        <v>0</v>
      </c>
      <c r="AX36" s="144">
        <f ca="1">IFERROR(MATCH('자료입력 및 결과표시'!$J$15,OFFSET($D$3,$AX35,,1000),0)+$AX35,"")</f>
        <v>11</v>
      </c>
      <c r="AY36" s="144">
        <f t="shared" ca="1" si="41"/>
        <v>0</v>
      </c>
      <c r="AZ36" s="144">
        <f t="shared" ca="1" si="42"/>
        <v>0</v>
      </c>
      <c r="BA36" s="144">
        <f t="shared" ca="1" si="43"/>
        <v>0</v>
      </c>
      <c r="BB36" s="144">
        <f t="shared" ca="1" si="44"/>
        <v>0</v>
      </c>
      <c r="BE36" s="144">
        <f ca="1">IFERROR(MATCH('자료입력 및 결과표시'!$J$15,OFFSET($D$3,$BE35,,1000),0)+$BE35,"")</f>
        <v>11</v>
      </c>
      <c r="BF36" s="144">
        <f t="shared" ca="1" si="45"/>
        <v>0</v>
      </c>
      <c r="BG36" s="144">
        <f t="shared" ca="1" si="46"/>
        <v>0</v>
      </c>
      <c r="BH36" s="144">
        <f t="shared" ca="1" si="47"/>
        <v>0</v>
      </c>
      <c r="BI36" s="144">
        <f t="shared" ca="1" si="48"/>
        <v>0</v>
      </c>
    </row>
    <row r="37" spans="4:61">
      <c r="D37" s="142" t="str">
        <f t="shared" si="25"/>
        <v>\\\</v>
      </c>
      <c r="E37" s="178"/>
      <c r="F37" s="176"/>
      <c r="G37" s="176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6"/>
      <c r="S37" s="176"/>
      <c r="T37" s="176"/>
      <c r="U37" s="176"/>
      <c r="V37" s="176"/>
      <c r="W37" s="178"/>
      <c r="X37" s="178"/>
      <c r="Y37" s="146">
        <f t="shared" si="26"/>
        <v>0</v>
      </c>
      <c r="Z37" s="443">
        <f t="shared" si="24"/>
        <v>0</v>
      </c>
      <c r="AA37" s="147" t="str">
        <f t="shared" si="27"/>
        <v>미인정</v>
      </c>
      <c r="AC37" s="144" t="str">
        <f ca="1">IFERROR(MATCH('자료입력 및 결과표시'!$J$12,OFFSET($D$3,$AC36,,1000),0)+$AC36,"")</f>
        <v/>
      </c>
      <c r="AD37" s="144" t="str">
        <f t="shared" ca="1" si="29"/>
        <v/>
      </c>
      <c r="AE37" s="144" t="str">
        <f t="shared" ca="1" si="30"/>
        <v/>
      </c>
      <c r="AF37" s="144" t="str">
        <f t="shared" ca="1" si="31"/>
        <v/>
      </c>
      <c r="AG37" s="144" t="str">
        <f t="shared" ca="1" si="32"/>
        <v/>
      </c>
      <c r="AJ37" s="144">
        <f ca="1">IFERROR(MATCH('자료입력 및 결과표시'!$J$13,OFFSET($D$3,$AJ36,,1000),0)+$AJ36,"")</f>
        <v>12</v>
      </c>
      <c r="AK37" s="144">
        <f t="shared" ca="1" si="33"/>
        <v>0</v>
      </c>
      <c r="AL37" s="144">
        <f t="shared" ca="1" si="34"/>
        <v>0</v>
      </c>
      <c r="AM37" s="144">
        <f t="shared" ca="1" si="35"/>
        <v>0</v>
      </c>
      <c r="AN37" s="144">
        <f t="shared" ca="1" si="36"/>
        <v>0</v>
      </c>
      <c r="AQ37" s="144">
        <f ca="1">IFERROR(MATCH('자료입력 및 결과표시'!$J$14,OFFSET($D$3,$AQ36,,1000),0)+$AQ36,"")</f>
        <v>12</v>
      </c>
      <c r="AR37" s="144">
        <f t="shared" ca="1" si="37"/>
        <v>0</v>
      </c>
      <c r="AS37" s="144">
        <f t="shared" ca="1" si="38"/>
        <v>0</v>
      </c>
      <c r="AT37" s="144">
        <f t="shared" ca="1" si="39"/>
        <v>0</v>
      </c>
      <c r="AU37" s="144">
        <f t="shared" ca="1" si="40"/>
        <v>0</v>
      </c>
      <c r="AX37" s="144">
        <f ca="1">IFERROR(MATCH('자료입력 및 결과표시'!$J$15,OFFSET($D$3,$AX36,,1000),0)+$AX36,"")</f>
        <v>12</v>
      </c>
      <c r="AY37" s="144">
        <f t="shared" ca="1" si="41"/>
        <v>0</v>
      </c>
      <c r="AZ37" s="144">
        <f t="shared" ca="1" si="42"/>
        <v>0</v>
      </c>
      <c r="BA37" s="144">
        <f t="shared" ca="1" si="43"/>
        <v>0</v>
      </c>
      <c r="BB37" s="144">
        <f t="shared" ca="1" si="44"/>
        <v>0</v>
      </c>
      <c r="BE37" s="144">
        <f ca="1">IFERROR(MATCH('자료입력 및 결과표시'!$J$15,OFFSET($D$3,$BE36,,1000),0)+$BE36,"")</f>
        <v>12</v>
      </c>
      <c r="BF37" s="144">
        <f t="shared" ca="1" si="45"/>
        <v>0</v>
      </c>
      <c r="BG37" s="144">
        <f t="shared" ca="1" si="46"/>
        <v>0</v>
      </c>
      <c r="BH37" s="144">
        <f t="shared" ca="1" si="47"/>
        <v>0</v>
      </c>
      <c r="BI37" s="144">
        <f t="shared" ca="1" si="48"/>
        <v>0</v>
      </c>
    </row>
    <row r="38" spans="4:61">
      <c r="D38" s="142" t="str">
        <f t="shared" si="25"/>
        <v>\\\</v>
      </c>
      <c r="E38" s="178"/>
      <c r="F38" s="176"/>
      <c r="G38" s="176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81"/>
      <c r="S38" s="176"/>
      <c r="T38" s="176"/>
      <c r="U38" s="176"/>
      <c r="V38" s="176"/>
      <c r="W38" s="178"/>
      <c r="X38" s="178"/>
      <c r="Y38" s="146">
        <f t="shared" si="26"/>
        <v>0</v>
      </c>
      <c r="Z38" s="443">
        <f t="shared" si="24"/>
        <v>0</v>
      </c>
      <c r="AA38" s="147" t="str">
        <f t="shared" si="27"/>
        <v>미인정</v>
      </c>
      <c r="AC38" s="144" t="str">
        <f ca="1">IFERROR(MATCH('자료입력 및 결과표시'!$J$12,OFFSET($D$3,$AC37,,1000),0)+$AC37,"")</f>
        <v/>
      </c>
      <c r="AD38" s="144" t="str">
        <f t="shared" ca="1" si="29"/>
        <v/>
      </c>
      <c r="AE38" s="144" t="str">
        <f t="shared" ca="1" si="30"/>
        <v/>
      </c>
      <c r="AF38" s="144" t="str">
        <f t="shared" ca="1" si="31"/>
        <v/>
      </c>
      <c r="AG38" s="144" t="str">
        <f t="shared" ca="1" si="32"/>
        <v/>
      </c>
      <c r="AJ38" s="144">
        <f ca="1">IFERROR(MATCH('자료입력 및 결과표시'!$J$13,OFFSET($D$3,$AJ37,,1000),0)+$AJ37,"")</f>
        <v>13</v>
      </c>
      <c r="AK38" s="144">
        <f t="shared" ca="1" si="33"/>
        <v>0</v>
      </c>
      <c r="AL38" s="144">
        <f t="shared" ca="1" si="34"/>
        <v>0</v>
      </c>
      <c r="AM38" s="144">
        <f t="shared" ca="1" si="35"/>
        <v>0</v>
      </c>
      <c r="AN38" s="144">
        <f t="shared" ca="1" si="36"/>
        <v>0</v>
      </c>
      <c r="AQ38" s="144">
        <f ca="1">IFERROR(MATCH('자료입력 및 결과표시'!$J$14,OFFSET($D$3,$AQ37,,1000),0)+$AQ37,"")</f>
        <v>13</v>
      </c>
      <c r="AR38" s="144">
        <f t="shared" ca="1" si="37"/>
        <v>0</v>
      </c>
      <c r="AS38" s="144">
        <f t="shared" ca="1" si="38"/>
        <v>0</v>
      </c>
      <c r="AT38" s="144">
        <f t="shared" ca="1" si="39"/>
        <v>0</v>
      </c>
      <c r="AU38" s="144">
        <f t="shared" ca="1" si="40"/>
        <v>0</v>
      </c>
      <c r="AX38" s="144">
        <f ca="1">IFERROR(MATCH('자료입력 및 결과표시'!$J$15,OFFSET($D$3,$AX37,,1000),0)+$AX37,"")</f>
        <v>13</v>
      </c>
      <c r="AY38" s="144">
        <f t="shared" ca="1" si="41"/>
        <v>0</v>
      </c>
      <c r="AZ38" s="144">
        <f t="shared" ca="1" si="42"/>
        <v>0</v>
      </c>
      <c r="BA38" s="144">
        <f t="shared" ca="1" si="43"/>
        <v>0</v>
      </c>
      <c r="BB38" s="144">
        <f t="shared" ca="1" si="44"/>
        <v>0</v>
      </c>
      <c r="BE38" s="144">
        <f ca="1">IFERROR(MATCH('자료입력 및 결과표시'!$J$15,OFFSET($D$3,$BE37,,1000),0)+$BE37,"")</f>
        <v>13</v>
      </c>
      <c r="BF38" s="144">
        <f t="shared" ca="1" si="45"/>
        <v>0</v>
      </c>
      <c r="BG38" s="144">
        <f t="shared" ca="1" si="46"/>
        <v>0</v>
      </c>
      <c r="BH38" s="144">
        <f t="shared" ca="1" si="47"/>
        <v>0</v>
      </c>
      <c r="BI38" s="144">
        <f t="shared" ca="1" si="48"/>
        <v>0</v>
      </c>
    </row>
    <row r="39" spans="4:61">
      <c r="D39" s="142" t="str">
        <f t="shared" si="25"/>
        <v>\\\</v>
      </c>
      <c r="E39" s="178"/>
      <c r="F39" s="176"/>
      <c r="G39" s="176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81"/>
      <c r="S39" s="176"/>
      <c r="T39" s="176"/>
      <c r="U39" s="176"/>
      <c r="V39" s="176"/>
      <c r="W39" s="178"/>
      <c r="X39" s="178"/>
      <c r="Y39" s="146">
        <f t="shared" si="26"/>
        <v>0</v>
      </c>
      <c r="Z39" s="443">
        <f t="shared" si="24"/>
        <v>0</v>
      </c>
      <c r="AA39" s="147" t="str">
        <f t="shared" si="27"/>
        <v>미인정</v>
      </c>
      <c r="AC39" s="144" t="str">
        <f ca="1">IFERROR(MATCH('자료입력 및 결과표시'!$J$12,OFFSET($D$3,$AC38,,1000),0)+$AC38,"")</f>
        <v/>
      </c>
      <c r="AD39" s="144" t="str">
        <f t="shared" ca="1" si="29"/>
        <v/>
      </c>
      <c r="AE39" s="144" t="str">
        <f t="shared" ca="1" si="30"/>
        <v/>
      </c>
      <c r="AF39" s="144" t="str">
        <f t="shared" ca="1" si="31"/>
        <v/>
      </c>
      <c r="AG39" s="144" t="str">
        <f t="shared" ca="1" si="32"/>
        <v/>
      </c>
      <c r="AJ39" s="144">
        <f ca="1">IFERROR(MATCH('자료입력 및 결과표시'!$J$13,OFFSET($D$3,$AJ38,,1000),0)+$AJ38,"")</f>
        <v>14</v>
      </c>
      <c r="AK39" s="144">
        <f t="shared" ca="1" si="33"/>
        <v>0</v>
      </c>
      <c r="AL39" s="144">
        <f t="shared" ca="1" si="34"/>
        <v>0</v>
      </c>
      <c r="AM39" s="144">
        <f t="shared" ca="1" si="35"/>
        <v>0</v>
      </c>
      <c r="AN39" s="144">
        <f t="shared" ca="1" si="36"/>
        <v>0</v>
      </c>
      <c r="AQ39" s="144">
        <f ca="1">IFERROR(MATCH('자료입력 및 결과표시'!$J$14,OFFSET($D$3,$AQ38,,1000),0)+$AQ38,"")</f>
        <v>14</v>
      </c>
      <c r="AR39" s="144">
        <f t="shared" ca="1" si="37"/>
        <v>0</v>
      </c>
      <c r="AS39" s="144">
        <f t="shared" ca="1" si="38"/>
        <v>0</v>
      </c>
      <c r="AT39" s="144">
        <f t="shared" ca="1" si="39"/>
        <v>0</v>
      </c>
      <c r="AU39" s="144">
        <f t="shared" ca="1" si="40"/>
        <v>0</v>
      </c>
      <c r="AX39" s="144">
        <f ca="1">IFERROR(MATCH('자료입력 및 결과표시'!$J$15,OFFSET($D$3,$AX38,,1000),0)+$AX38,"")</f>
        <v>14</v>
      </c>
      <c r="AY39" s="144">
        <f t="shared" ca="1" si="41"/>
        <v>0</v>
      </c>
      <c r="AZ39" s="144">
        <f t="shared" ca="1" si="42"/>
        <v>0</v>
      </c>
      <c r="BA39" s="144">
        <f t="shared" ca="1" si="43"/>
        <v>0</v>
      </c>
      <c r="BB39" s="144">
        <f t="shared" ca="1" si="44"/>
        <v>0</v>
      </c>
      <c r="BE39" s="144">
        <f ca="1">IFERROR(MATCH('자료입력 및 결과표시'!$J$15,OFFSET($D$3,$BE38,,1000),0)+$BE38,"")</f>
        <v>14</v>
      </c>
      <c r="BF39" s="144">
        <f t="shared" ca="1" si="45"/>
        <v>0</v>
      </c>
      <c r="BG39" s="144">
        <f t="shared" ca="1" si="46"/>
        <v>0</v>
      </c>
      <c r="BH39" s="144">
        <f t="shared" ca="1" si="47"/>
        <v>0</v>
      </c>
      <c r="BI39" s="144">
        <f t="shared" ca="1" si="48"/>
        <v>0</v>
      </c>
    </row>
    <row r="40" spans="4:61">
      <c r="D40" s="142" t="str">
        <f t="shared" si="25"/>
        <v>\\\</v>
      </c>
      <c r="E40" s="178"/>
      <c r="F40" s="176"/>
      <c r="G40" s="176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6"/>
      <c r="S40" s="176"/>
      <c r="T40" s="176"/>
      <c r="U40" s="176"/>
      <c r="V40" s="176"/>
      <c r="W40" s="178"/>
      <c r="X40" s="178"/>
      <c r="Y40" s="146">
        <f t="shared" si="26"/>
        <v>0</v>
      </c>
      <c r="Z40" s="443">
        <f t="shared" si="24"/>
        <v>0</v>
      </c>
      <c r="AA40" s="147" t="str">
        <f t="shared" si="27"/>
        <v>미인정</v>
      </c>
      <c r="AC40" s="144" t="str">
        <f ca="1">IFERROR(MATCH('자료입력 및 결과표시'!$J$12,OFFSET($D$3,$AC39,,1000),0)+$AC39,"")</f>
        <v/>
      </c>
      <c r="AD40" s="144" t="str">
        <f t="shared" ca="1" si="29"/>
        <v/>
      </c>
      <c r="AE40" s="144" t="str">
        <f t="shared" ca="1" si="30"/>
        <v/>
      </c>
      <c r="AF40" s="144" t="str">
        <f t="shared" ca="1" si="31"/>
        <v/>
      </c>
      <c r="AG40" s="144" t="str">
        <f t="shared" ca="1" si="32"/>
        <v/>
      </c>
      <c r="AJ40" s="144">
        <f ca="1">IFERROR(MATCH('자료입력 및 결과표시'!$J$13,OFFSET($D$3,$AJ39,,1000),0)+$AJ39,"")</f>
        <v>15</v>
      </c>
      <c r="AK40" s="144">
        <f t="shared" ca="1" si="33"/>
        <v>0</v>
      </c>
      <c r="AL40" s="144">
        <f t="shared" ca="1" si="34"/>
        <v>0</v>
      </c>
      <c r="AM40" s="144">
        <f t="shared" ca="1" si="35"/>
        <v>0</v>
      </c>
      <c r="AN40" s="144">
        <f t="shared" ca="1" si="36"/>
        <v>0</v>
      </c>
      <c r="AQ40" s="144">
        <f ca="1">IFERROR(MATCH('자료입력 및 결과표시'!$J$14,OFFSET($D$3,$AQ39,,1000),0)+$AQ39,"")</f>
        <v>15</v>
      </c>
      <c r="AR40" s="144">
        <f t="shared" ca="1" si="37"/>
        <v>0</v>
      </c>
      <c r="AS40" s="144">
        <f t="shared" ca="1" si="38"/>
        <v>0</v>
      </c>
      <c r="AT40" s="144">
        <f t="shared" ca="1" si="39"/>
        <v>0</v>
      </c>
      <c r="AU40" s="144">
        <f t="shared" ca="1" si="40"/>
        <v>0</v>
      </c>
      <c r="AX40" s="144">
        <f ca="1">IFERROR(MATCH('자료입력 및 결과표시'!$J$15,OFFSET($D$3,$AX39,,1000),0)+$AX39,"")</f>
        <v>15</v>
      </c>
      <c r="AY40" s="144">
        <f t="shared" ca="1" si="41"/>
        <v>0</v>
      </c>
      <c r="AZ40" s="144">
        <f t="shared" ca="1" si="42"/>
        <v>0</v>
      </c>
      <c r="BA40" s="144">
        <f t="shared" ca="1" si="43"/>
        <v>0</v>
      </c>
      <c r="BB40" s="144">
        <f t="shared" ca="1" si="44"/>
        <v>0</v>
      </c>
      <c r="BE40" s="144">
        <f ca="1">IFERROR(MATCH('자료입력 및 결과표시'!$J$15,OFFSET($D$3,$BE39,,1000),0)+$BE39,"")</f>
        <v>15</v>
      </c>
      <c r="BF40" s="144">
        <f t="shared" ca="1" si="45"/>
        <v>0</v>
      </c>
      <c r="BG40" s="144">
        <f t="shared" ca="1" si="46"/>
        <v>0</v>
      </c>
      <c r="BH40" s="144">
        <f t="shared" ca="1" si="47"/>
        <v>0</v>
      </c>
      <c r="BI40" s="144">
        <f t="shared" ca="1" si="48"/>
        <v>0</v>
      </c>
    </row>
    <row r="41" spans="4:61">
      <c r="D41" s="142" t="str">
        <f t="shared" si="25"/>
        <v>\\\</v>
      </c>
      <c r="E41" s="178"/>
      <c r="F41" s="176"/>
      <c r="G41" s="176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6"/>
      <c r="S41" s="176"/>
      <c r="T41" s="176"/>
      <c r="U41" s="176"/>
      <c r="V41" s="176"/>
      <c r="W41" s="178"/>
      <c r="X41" s="178"/>
      <c r="Y41" s="146">
        <f t="shared" si="26"/>
        <v>0</v>
      </c>
      <c r="Z41" s="443">
        <f t="shared" si="24"/>
        <v>0</v>
      </c>
      <c r="AA41" s="147" t="str">
        <f t="shared" si="27"/>
        <v>미인정</v>
      </c>
      <c r="AC41" s="144" t="str">
        <f ca="1">IFERROR(MATCH('자료입력 및 결과표시'!$J$12,OFFSET($D$3,$AC40,,1000),0)+$AC40,"")</f>
        <v/>
      </c>
      <c r="AD41" s="144" t="str">
        <f t="shared" ca="1" si="29"/>
        <v/>
      </c>
      <c r="AE41" s="144" t="str">
        <f t="shared" ca="1" si="30"/>
        <v/>
      </c>
      <c r="AF41" s="144" t="str">
        <f t="shared" ca="1" si="31"/>
        <v/>
      </c>
      <c r="AG41" s="144" t="str">
        <f t="shared" ca="1" si="32"/>
        <v/>
      </c>
      <c r="AJ41" s="144">
        <f ca="1">IFERROR(MATCH('자료입력 및 결과표시'!$J$13,OFFSET($D$3,$AJ40,,1000),0)+$AJ40,"")</f>
        <v>16</v>
      </c>
      <c r="AK41" s="144">
        <f t="shared" ca="1" si="33"/>
        <v>0</v>
      </c>
      <c r="AL41" s="144">
        <f t="shared" ca="1" si="34"/>
        <v>0</v>
      </c>
      <c r="AM41" s="144">
        <f t="shared" ca="1" si="35"/>
        <v>0</v>
      </c>
      <c r="AN41" s="144">
        <f t="shared" ca="1" si="36"/>
        <v>0</v>
      </c>
      <c r="AQ41" s="144">
        <f ca="1">IFERROR(MATCH('자료입력 및 결과표시'!$J$14,OFFSET($D$3,$AQ40,,1000),0)+$AQ40,"")</f>
        <v>16</v>
      </c>
      <c r="AR41" s="144">
        <f t="shared" ca="1" si="37"/>
        <v>0</v>
      </c>
      <c r="AS41" s="144">
        <f t="shared" ca="1" si="38"/>
        <v>0</v>
      </c>
      <c r="AT41" s="144">
        <f t="shared" ca="1" si="39"/>
        <v>0</v>
      </c>
      <c r="AU41" s="144">
        <f t="shared" ca="1" si="40"/>
        <v>0</v>
      </c>
      <c r="AX41" s="144">
        <f ca="1">IFERROR(MATCH('자료입력 및 결과표시'!$J$15,OFFSET($D$3,$AX40,,1000),0)+$AX40,"")</f>
        <v>16</v>
      </c>
      <c r="AY41" s="144">
        <f t="shared" ca="1" si="41"/>
        <v>0</v>
      </c>
      <c r="AZ41" s="144">
        <f t="shared" ca="1" si="42"/>
        <v>0</v>
      </c>
      <c r="BA41" s="144">
        <f t="shared" ca="1" si="43"/>
        <v>0</v>
      </c>
      <c r="BB41" s="144">
        <f t="shared" ca="1" si="44"/>
        <v>0</v>
      </c>
      <c r="BE41" s="144">
        <f ca="1">IFERROR(MATCH('자료입력 및 결과표시'!$J$15,OFFSET($D$3,$BE40,,1000),0)+$BE40,"")</f>
        <v>16</v>
      </c>
      <c r="BF41" s="144">
        <f t="shared" ca="1" si="45"/>
        <v>0</v>
      </c>
      <c r="BG41" s="144">
        <f t="shared" ca="1" si="46"/>
        <v>0</v>
      </c>
      <c r="BH41" s="144">
        <f t="shared" ca="1" si="47"/>
        <v>0</v>
      </c>
      <c r="BI41" s="144">
        <f t="shared" ca="1" si="48"/>
        <v>0</v>
      </c>
    </row>
    <row r="42" spans="4:61">
      <c r="D42" s="142" t="str">
        <f t="shared" si="25"/>
        <v>\\\</v>
      </c>
      <c r="E42" s="178"/>
      <c r="F42" s="176"/>
      <c r="G42" s="176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6"/>
      <c r="S42" s="176"/>
      <c r="T42" s="176"/>
      <c r="U42" s="176"/>
      <c r="V42" s="176"/>
      <c r="W42" s="178"/>
      <c r="X42" s="178"/>
      <c r="Y42" s="146">
        <f t="shared" si="26"/>
        <v>0</v>
      </c>
      <c r="Z42" s="443">
        <f t="shared" si="24"/>
        <v>0</v>
      </c>
      <c r="AA42" s="147" t="str">
        <f t="shared" si="27"/>
        <v>미인정</v>
      </c>
      <c r="AC42" s="144" t="str">
        <f ca="1">IFERROR(MATCH('자료입력 및 결과표시'!$J$12,OFFSET($D$3,$AC41,,1000),0)+$AC41,"")</f>
        <v/>
      </c>
      <c r="AD42" s="144" t="str">
        <f t="shared" ca="1" si="29"/>
        <v/>
      </c>
      <c r="AE42" s="144" t="str">
        <f t="shared" ca="1" si="30"/>
        <v/>
      </c>
      <c r="AF42" s="144" t="str">
        <f t="shared" ca="1" si="31"/>
        <v/>
      </c>
      <c r="AG42" s="144" t="str">
        <f t="shared" ca="1" si="32"/>
        <v/>
      </c>
      <c r="AJ42" s="144">
        <f ca="1">IFERROR(MATCH('자료입력 및 결과표시'!$J$13,OFFSET($D$3,$AJ41,,1000),0)+$AJ41,"")</f>
        <v>17</v>
      </c>
      <c r="AK42" s="144">
        <f t="shared" ca="1" si="33"/>
        <v>0</v>
      </c>
      <c r="AL42" s="144">
        <f t="shared" ca="1" si="34"/>
        <v>0</v>
      </c>
      <c r="AM42" s="144">
        <f t="shared" ca="1" si="35"/>
        <v>0</v>
      </c>
      <c r="AN42" s="144">
        <f t="shared" ca="1" si="36"/>
        <v>0</v>
      </c>
      <c r="AQ42" s="144">
        <f ca="1">IFERROR(MATCH('자료입력 및 결과표시'!$J$14,OFFSET($D$3,$AQ41,,1000),0)+$AQ41,"")</f>
        <v>17</v>
      </c>
      <c r="AR42" s="144">
        <f t="shared" ca="1" si="37"/>
        <v>0</v>
      </c>
      <c r="AS42" s="144">
        <f t="shared" ca="1" si="38"/>
        <v>0</v>
      </c>
      <c r="AT42" s="144">
        <f t="shared" ca="1" si="39"/>
        <v>0</v>
      </c>
      <c r="AU42" s="144">
        <f t="shared" ca="1" si="40"/>
        <v>0</v>
      </c>
      <c r="AX42" s="144">
        <f ca="1">IFERROR(MATCH('자료입력 및 결과표시'!$J$15,OFFSET($D$3,$AX41,,1000),0)+$AX41,"")</f>
        <v>17</v>
      </c>
      <c r="AY42" s="144">
        <f t="shared" ca="1" si="41"/>
        <v>0</v>
      </c>
      <c r="AZ42" s="144">
        <f t="shared" ca="1" si="42"/>
        <v>0</v>
      </c>
      <c r="BA42" s="144">
        <f t="shared" ca="1" si="43"/>
        <v>0</v>
      </c>
      <c r="BB42" s="144">
        <f t="shared" ca="1" si="44"/>
        <v>0</v>
      </c>
      <c r="BE42" s="144">
        <f ca="1">IFERROR(MATCH('자료입력 및 결과표시'!$J$15,OFFSET($D$3,$BE41,,1000),0)+$BE41,"")</f>
        <v>17</v>
      </c>
      <c r="BF42" s="144">
        <f t="shared" ca="1" si="45"/>
        <v>0</v>
      </c>
      <c r="BG42" s="144">
        <f t="shared" ca="1" si="46"/>
        <v>0</v>
      </c>
      <c r="BH42" s="144">
        <f t="shared" ca="1" si="47"/>
        <v>0</v>
      </c>
      <c r="BI42" s="144">
        <f t="shared" ca="1" si="48"/>
        <v>0</v>
      </c>
    </row>
    <row r="43" spans="4:61">
      <c r="D43" s="142" t="str">
        <f t="shared" si="25"/>
        <v>\\\</v>
      </c>
      <c r="E43" s="178"/>
      <c r="F43" s="178"/>
      <c r="G43" s="178"/>
      <c r="H43" s="203"/>
      <c r="I43" s="203"/>
      <c r="J43" s="179"/>
      <c r="K43" s="179"/>
      <c r="L43" s="179"/>
      <c r="M43" s="179"/>
      <c r="N43" s="179"/>
      <c r="O43" s="179"/>
      <c r="P43" s="179"/>
      <c r="Q43" s="179"/>
      <c r="R43" s="178"/>
      <c r="S43" s="178"/>
      <c r="T43" s="178"/>
      <c r="U43" s="178"/>
      <c r="V43" s="178"/>
      <c r="W43" s="178"/>
      <c r="X43" s="178"/>
      <c r="Y43" s="146">
        <f t="shared" si="26"/>
        <v>0</v>
      </c>
      <c r="Z43" s="443">
        <f t="shared" si="24"/>
        <v>0</v>
      </c>
      <c r="AA43" s="147" t="str">
        <f t="shared" si="27"/>
        <v>미인정</v>
      </c>
      <c r="AC43" s="144" t="str">
        <f ca="1">IFERROR(MATCH('자료입력 및 결과표시'!$J$12,OFFSET($D$3,$AC42,,1000),0)+$AC42,"")</f>
        <v/>
      </c>
      <c r="AD43" s="144" t="str">
        <f t="shared" ca="1" si="29"/>
        <v/>
      </c>
      <c r="AE43" s="144" t="str">
        <f t="shared" ca="1" si="30"/>
        <v/>
      </c>
      <c r="AF43" s="144" t="str">
        <f t="shared" ca="1" si="31"/>
        <v/>
      </c>
      <c r="AG43" s="144" t="str">
        <f t="shared" ca="1" si="32"/>
        <v/>
      </c>
      <c r="AJ43" s="144">
        <f ca="1">IFERROR(MATCH('자료입력 및 결과표시'!$J$13,OFFSET($D$3,$AJ42,,1000),0)+$AJ42,"")</f>
        <v>18</v>
      </c>
      <c r="AK43" s="144">
        <f t="shared" ca="1" si="33"/>
        <v>0</v>
      </c>
      <c r="AL43" s="144">
        <f t="shared" ca="1" si="34"/>
        <v>0</v>
      </c>
      <c r="AM43" s="144">
        <f t="shared" ca="1" si="35"/>
        <v>0</v>
      </c>
      <c r="AN43" s="144">
        <f t="shared" ca="1" si="36"/>
        <v>0</v>
      </c>
      <c r="AQ43" s="144">
        <f ca="1">IFERROR(MATCH('자료입력 및 결과표시'!$J$14,OFFSET($D$3,$AQ42,,1000),0)+$AQ42,"")</f>
        <v>18</v>
      </c>
      <c r="AR43" s="144">
        <f t="shared" ca="1" si="37"/>
        <v>0</v>
      </c>
      <c r="AS43" s="144">
        <f t="shared" ca="1" si="38"/>
        <v>0</v>
      </c>
      <c r="AT43" s="144">
        <f t="shared" ca="1" si="39"/>
        <v>0</v>
      </c>
      <c r="AU43" s="144">
        <f t="shared" ca="1" si="40"/>
        <v>0</v>
      </c>
      <c r="AX43" s="144">
        <f ca="1">IFERROR(MATCH('자료입력 및 결과표시'!$J$15,OFFSET($D$3,$AX42,,1000),0)+$AX42,"")</f>
        <v>18</v>
      </c>
      <c r="AY43" s="144">
        <f t="shared" ca="1" si="41"/>
        <v>0</v>
      </c>
      <c r="AZ43" s="144">
        <f t="shared" ca="1" si="42"/>
        <v>0</v>
      </c>
      <c r="BA43" s="144">
        <f t="shared" ca="1" si="43"/>
        <v>0</v>
      </c>
      <c r="BB43" s="144">
        <f t="shared" ca="1" si="44"/>
        <v>0</v>
      </c>
      <c r="BE43" s="144">
        <f ca="1">IFERROR(MATCH('자료입력 및 결과표시'!$J$15,OFFSET($D$3,$BE42,,1000),0)+$BE42,"")</f>
        <v>18</v>
      </c>
      <c r="BF43" s="144">
        <f t="shared" ca="1" si="45"/>
        <v>0</v>
      </c>
      <c r="BG43" s="144">
        <f t="shared" ca="1" si="46"/>
        <v>0</v>
      </c>
      <c r="BH43" s="144">
        <f t="shared" ca="1" si="47"/>
        <v>0</v>
      </c>
      <c r="BI43" s="144">
        <f t="shared" ca="1" si="48"/>
        <v>0</v>
      </c>
    </row>
    <row r="44" spans="4:61">
      <c r="D44" s="142" t="str">
        <f t="shared" si="25"/>
        <v>\\\</v>
      </c>
      <c r="E44" s="178"/>
      <c r="F44" s="178"/>
      <c r="G44" s="176"/>
      <c r="H44" s="203"/>
      <c r="I44" s="203"/>
      <c r="J44" s="177"/>
      <c r="K44" s="177"/>
      <c r="L44" s="177"/>
      <c r="M44" s="177"/>
      <c r="N44" s="177"/>
      <c r="O44" s="177"/>
      <c r="P44" s="177"/>
      <c r="Q44" s="177"/>
      <c r="R44" s="176"/>
      <c r="S44" s="176"/>
      <c r="T44" s="176"/>
      <c r="U44" s="176"/>
      <c r="V44" s="176"/>
      <c r="W44" s="178"/>
      <c r="X44" s="178"/>
      <c r="Y44" s="146">
        <f t="shared" si="26"/>
        <v>0</v>
      </c>
      <c r="Z44" s="443">
        <f t="shared" si="24"/>
        <v>0</v>
      </c>
      <c r="AA44" s="147" t="str">
        <f t="shared" si="27"/>
        <v>미인정</v>
      </c>
      <c r="AC44" s="144" t="str">
        <f ca="1">IFERROR(MATCH('자료입력 및 결과표시'!$J$12,OFFSET($D$3,$AC43,,1000),0)+$AC43,"")</f>
        <v/>
      </c>
      <c r="AD44" s="144" t="str">
        <f t="shared" ca="1" si="29"/>
        <v/>
      </c>
      <c r="AE44" s="144" t="str">
        <f t="shared" ca="1" si="30"/>
        <v/>
      </c>
      <c r="AF44" s="144" t="str">
        <f t="shared" ca="1" si="31"/>
        <v/>
      </c>
      <c r="AG44" s="144" t="str">
        <f t="shared" ca="1" si="32"/>
        <v/>
      </c>
      <c r="AJ44" s="144">
        <f ca="1">IFERROR(MATCH('자료입력 및 결과표시'!$J$13,OFFSET($D$3,$AJ43,,1000),0)+$AJ43,"")</f>
        <v>19</v>
      </c>
      <c r="AK44" s="144">
        <f t="shared" ca="1" si="33"/>
        <v>0</v>
      </c>
      <c r="AL44" s="144">
        <f t="shared" ca="1" si="34"/>
        <v>0</v>
      </c>
      <c r="AM44" s="144">
        <f t="shared" ca="1" si="35"/>
        <v>0</v>
      </c>
      <c r="AN44" s="144">
        <f t="shared" ca="1" si="36"/>
        <v>0</v>
      </c>
      <c r="AQ44" s="144">
        <f ca="1">IFERROR(MATCH('자료입력 및 결과표시'!$J$14,OFFSET($D$3,$AQ43,,1000),0)+$AQ43,"")</f>
        <v>19</v>
      </c>
      <c r="AR44" s="144">
        <f t="shared" ca="1" si="37"/>
        <v>0</v>
      </c>
      <c r="AS44" s="144">
        <f t="shared" ca="1" si="38"/>
        <v>0</v>
      </c>
      <c r="AT44" s="144">
        <f t="shared" ca="1" si="39"/>
        <v>0</v>
      </c>
      <c r="AU44" s="144">
        <f t="shared" ca="1" si="40"/>
        <v>0</v>
      </c>
      <c r="AX44" s="144">
        <f ca="1">IFERROR(MATCH('자료입력 및 결과표시'!$J$15,OFFSET($D$3,$AX43,,1000),0)+$AX43,"")</f>
        <v>19</v>
      </c>
      <c r="AY44" s="144">
        <f t="shared" ca="1" si="41"/>
        <v>0</v>
      </c>
      <c r="AZ44" s="144">
        <f t="shared" ca="1" si="42"/>
        <v>0</v>
      </c>
      <c r="BA44" s="144">
        <f t="shared" ca="1" si="43"/>
        <v>0</v>
      </c>
      <c r="BB44" s="144">
        <f t="shared" ca="1" si="44"/>
        <v>0</v>
      </c>
      <c r="BE44" s="144">
        <f ca="1">IFERROR(MATCH('자료입력 및 결과표시'!$J$15,OFFSET($D$3,$BE43,,1000),0)+$BE43,"")</f>
        <v>19</v>
      </c>
      <c r="BF44" s="144">
        <f t="shared" ca="1" si="45"/>
        <v>0</v>
      </c>
      <c r="BG44" s="144">
        <f t="shared" ca="1" si="46"/>
        <v>0</v>
      </c>
      <c r="BH44" s="144">
        <f t="shared" ca="1" si="47"/>
        <v>0</v>
      </c>
      <c r="BI44" s="144">
        <f t="shared" ca="1" si="48"/>
        <v>0</v>
      </c>
    </row>
    <row r="45" spans="4:61">
      <c r="D45" s="142" t="str">
        <f t="shared" si="25"/>
        <v>\\\</v>
      </c>
      <c r="E45" s="178"/>
      <c r="F45" s="178"/>
      <c r="G45" s="176"/>
      <c r="H45" s="203"/>
      <c r="I45" s="203"/>
      <c r="J45" s="177"/>
      <c r="K45" s="177"/>
      <c r="L45" s="177"/>
      <c r="M45" s="177"/>
      <c r="N45" s="177"/>
      <c r="O45" s="177"/>
      <c r="P45" s="177"/>
      <c r="Q45" s="177"/>
      <c r="R45" s="176"/>
      <c r="S45" s="176"/>
      <c r="T45" s="176"/>
      <c r="U45" s="176"/>
      <c r="V45" s="176"/>
      <c r="W45" s="178"/>
      <c r="X45" s="178"/>
      <c r="Y45" s="146">
        <f t="shared" si="26"/>
        <v>0</v>
      </c>
      <c r="Z45" s="443">
        <f t="shared" si="24"/>
        <v>0</v>
      </c>
      <c r="AA45" s="147" t="str">
        <f t="shared" si="27"/>
        <v>미인정</v>
      </c>
      <c r="AC45" s="144" t="str">
        <f ca="1">IFERROR(MATCH('자료입력 및 결과표시'!$J$12,OFFSET($D$3,$AC44,,1000),0)+$AC44,"")</f>
        <v/>
      </c>
      <c r="AD45" s="144" t="str">
        <f t="shared" ca="1" si="29"/>
        <v/>
      </c>
      <c r="AE45" s="144" t="str">
        <f t="shared" ca="1" si="30"/>
        <v/>
      </c>
      <c r="AF45" s="144" t="str">
        <f t="shared" ca="1" si="31"/>
        <v/>
      </c>
      <c r="AG45" s="144" t="str">
        <f t="shared" ca="1" si="32"/>
        <v/>
      </c>
      <c r="AJ45" s="144">
        <f ca="1">IFERROR(MATCH('자료입력 및 결과표시'!$J$13,OFFSET($D$3,$AJ44,,1000),0)+$AJ44,"")</f>
        <v>20</v>
      </c>
      <c r="AK45" s="144">
        <f t="shared" ca="1" si="33"/>
        <v>0</v>
      </c>
      <c r="AL45" s="144">
        <f t="shared" ca="1" si="34"/>
        <v>0</v>
      </c>
      <c r="AM45" s="144">
        <f t="shared" ca="1" si="35"/>
        <v>0</v>
      </c>
      <c r="AN45" s="144">
        <f t="shared" ca="1" si="36"/>
        <v>0</v>
      </c>
      <c r="AQ45" s="144">
        <f ca="1">IFERROR(MATCH('자료입력 및 결과표시'!$J$14,OFFSET($D$3,$AQ44,,1000),0)+$AQ44,"")</f>
        <v>20</v>
      </c>
      <c r="AR45" s="144">
        <f t="shared" ca="1" si="37"/>
        <v>0</v>
      </c>
      <c r="AS45" s="144">
        <f t="shared" ca="1" si="38"/>
        <v>0</v>
      </c>
      <c r="AT45" s="144">
        <f t="shared" ca="1" si="39"/>
        <v>0</v>
      </c>
      <c r="AU45" s="144">
        <f t="shared" ca="1" si="40"/>
        <v>0</v>
      </c>
      <c r="AX45" s="144">
        <f ca="1">IFERROR(MATCH('자료입력 및 결과표시'!$J$15,OFFSET($D$3,$AX44,,1000),0)+$AX44,"")</f>
        <v>20</v>
      </c>
      <c r="AY45" s="144">
        <f t="shared" ca="1" si="41"/>
        <v>0</v>
      </c>
      <c r="AZ45" s="144">
        <f t="shared" ca="1" si="42"/>
        <v>0</v>
      </c>
      <c r="BA45" s="144">
        <f t="shared" ca="1" si="43"/>
        <v>0</v>
      </c>
      <c r="BB45" s="144">
        <f t="shared" ca="1" si="44"/>
        <v>0</v>
      </c>
      <c r="BE45" s="144">
        <f ca="1">IFERROR(MATCH('자료입력 및 결과표시'!$J$15,OFFSET($D$3,$BE44,,1000),0)+$BE44,"")</f>
        <v>20</v>
      </c>
      <c r="BF45" s="144">
        <f t="shared" ca="1" si="45"/>
        <v>0</v>
      </c>
      <c r="BG45" s="144">
        <f t="shared" ca="1" si="46"/>
        <v>0</v>
      </c>
      <c r="BH45" s="144">
        <f t="shared" ca="1" si="47"/>
        <v>0</v>
      </c>
      <c r="BI45" s="144">
        <f t="shared" ca="1" si="48"/>
        <v>0</v>
      </c>
    </row>
    <row r="46" spans="4:61">
      <c r="D46" s="142" t="str">
        <f t="shared" si="25"/>
        <v>\\\</v>
      </c>
      <c r="E46" s="178"/>
      <c r="F46" s="178"/>
      <c r="G46" s="176"/>
      <c r="H46" s="203"/>
      <c r="I46" s="203"/>
      <c r="J46" s="177"/>
      <c r="K46" s="177"/>
      <c r="L46" s="177"/>
      <c r="M46" s="177"/>
      <c r="N46" s="177"/>
      <c r="O46" s="177"/>
      <c r="P46" s="177"/>
      <c r="Q46" s="177"/>
      <c r="R46" s="176"/>
      <c r="S46" s="176"/>
      <c r="T46" s="176"/>
      <c r="U46" s="176"/>
      <c r="V46" s="176"/>
      <c r="W46" s="178"/>
      <c r="X46" s="178"/>
      <c r="Y46" s="146">
        <f t="shared" si="26"/>
        <v>0</v>
      </c>
      <c r="Z46" s="443">
        <f t="shared" si="24"/>
        <v>0</v>
      </c>
      <c r="AA46" s="147" t="str">
        <f t="shared" si="27"/>
        <v>미인정</v>
      </c>
      <c r="AC46" s="144" t="str">
        <f ca="1">IFERROR(MATCH('자료입력 및 결과표시'!$J$12,OFFSET($D$3,$AC45,,1000),0)+$AC45,"")</f>
        <v/>
      </c>
      <c r="AD46" s="144" t="str">
        <f t="shared" ca="1" si="29"/>
        <v/>
      </c>
      <c r="AE46" s="144" t="str">
        <f t="shared" ca="1" si="30"/>
        <v/>
      </c>
      <c r="AF46" s="144" t="str">
        <f t="shared" ca="1" si="31"/>
        <v/>
      </c>
      <c r="AG46" s="144" t="str">
        <f t="shared" ca="1" si="32"/>
        <v/>
      </c>
      <c r="AJ46" s="144">
        <f ca="1">IFERROR(MATCH('자료입력 및 결과표시'!$J$13,OFFSET($D$3,$AJ45,,1000),0)+$AJ45,"")</f>
        <v>21</v>
      </c>
      <c r="AK46" s="144">
        <f t="shared" ca="1" si="33"/>
        <v>0</v>
      </c>
      <c r="AL46" s="144">
        <f t="shared" ca="1" si="34"/>
        <v>0</v>
      </c>
      <c r="AM46" s="144">
        <f t="shared" ca="1" si="35"/>
        <v>0</v>
      </c>
      <c r="AN46" s="144">
        <f t="shared" ca="1" si="36"/>
        <v>0</v>
      </c>
      <c r="AQ46" s="144">
        <f ca="1">IFERROR(MATCH('자료입력 및 결과표시'!$J$14,OFFSET($D$3,$AQ45,,1000),0)+$AQ45,"")</f>
        <v>21</v>
      </c>
      <c r="AR46" s="144">
        <f t="shared" ca="1" si="37"/>
        <v>0</v>
      </c>
      <c r="AS46" s="144">
        <f t="shared" ca="1" si="38"/>
        <v>0</v>
      </c>
      <c r="AT46" s="144">
        <f t="shared" ca="1" si="39"/>
        <v>0</v>
      </c>
      <c r="AU46" s="144">
        <f t="shared" ca="1" si="40"/>
        <v>0</v>
      </c>
      <c r="AX46" s="144">
        <f ca="1">IFERROR(MATCH('자료입력 및 결과표시'!$J$15,OFFSET($D$3,$AX45,,1000),0)+$AX45,"")</f>
        <v>21</v>
      </c>
      <c r="AY46" s="144">
        <f t="shared" ca="1" si="41"/>
        <v>0</v>
      </c>
      <c r="AZ46" s="144">
        <f t="shared" ca="1" si="42"/>
        <v>0</v>
      </c>
      <c r="BA46" s="144">
        <f t="shared" ca="1" si="43"/>
        <v>0</v>
      </c>
      <c r="BB46" s="144">
        <f t="shared" ca="1" si="44"/>
        <v>0</v>
      </c>
      <c r="BE46" s="144">
        <f ca="1">IFERROR(MATCH('자료입력 및 결과표시'!$J$15,OFFSET($D$3,$BE45,,1000),0)+$BE45,"")</f>
        <v>21</v>
      </c>
      <c r="BF46" s="144">
        <f t="shared" ca="1" si="45"/>
        <v>0</v>
      </c>
      <c r="BG46" s="144">
        <f t="shared" ca="1" si="46"/>
        <v>0</v>
      </c>
      <c r="BH46" s="144">
        <f t="shared" ca="1" si="47"/>
        <v>0</v>
      </c>
      <c r="BI46" s="144">
        <f t="shared" ca="1" si="48"/>
        <v>0</v>
      </c>
    </row>
    <row r="47" spans="4:61">
      <c r="D47" s="142" t="str">
        <f t="shared" si="25"/>
        <v>\\\</v>
      </c>
      <c r="E47" s="178"/>
      <c r="F47" s="178"/>
      <c r="G47" s="176"/>
      <c r="H47" s="203"/>
      <c r="I47" s="203"/>
      <c r="J47" s="177"/>
      <c r="K47" s="177"/>
      <c r="L47" s="177"/>
      <c r="M47" s="177"/>
      <c r="N47" s="177"/>
      <c r="O47" s="177"/>
      <c r="P47" s="177"/>
      <c r="Q47" s="177"/>
      <c r="R47" s="176"/>
      <c r="S47" s="176"/>
      <c r="T47" s="176"/>
      <c r="U47" s="176"/>
      <c r="V47" s="176"/>
      <c r="W47" s="178"/>
      <c r="X47" s="178"/>
      <c r="Y47" s="146">
        <f t="shared" si="26"/>
        <v>0</v>
      </c>
      <c r="Z47" s="443">
        <f t="shared" si="24"/>
        <v>0</v>
      </c>
      <c r="AA47" s="147" t="str">
        <f t="shared" si="27"/>
        <v>미인정</v>
      </c>
      <c r="AC47" s="144" t="str">
        <f ca="1">IFERROR(MATCH('자료입력 및 결과표시'!$J$12,OFFSET($D$3,$AC46,,1000),0)+$AC46,"")</f>
        <v/>
      </c>
      <c r="AD47" s="144" t="str">
        <f t="shared" ca="1" si="29"/>
        <v/>
      </c>
      <c r="AE47" s="144" t="str">
        <f t="shared" ca="1" si="30"/>
        <v/>
      </c>
      <c r="AF47" s="144" t="str">
        <f t="shared" ca="1" si="31"/>
        <v/>
      </c>
      <c r="AG47" s="144" t="str">
        <f t="shared" ca="1" si="32"/>
        <v/>
      </c>
      <c r="AJ47" s="144">
        <f ca="1">IFERROR(MATCH('자료입력 및 결과표시'!$J$13,OFFSET($D$3,$AJ46,,1000),0)+$AJ46,"")</f>
        <v>22</v>
      </c>
      <c r="AK47" s="144">
        <f t="shared" ca="1" si="33"/>
        <v>0</v>
      </c>
      <c r="AL47" s="144">
        <f t="shared" ca="1" si="34"/>
        <v>0</v>
      </c>
      <c r="AM47" s="144">
        <f t="shared" ca="1" si="35"/>
        <v>0</v>
      </c>
      <c r="AN47" s="144">
        <f t="shared" ca="1" si="36"/>
        <v>0</v>
      </c>
      <c r="AQ47" s="144">
        <f ca="1">IFERROR(MATCH('자료입력 및 결과표시'!$J$14,OFFSET($D$3,$AQ46,,1000),0)+$AQ46,"")</f>
        <v>22</v>
      </c>
      <c r="AR47" s="144">
        <f t="shared" ca="1" si="37"/>
        <v>0</v>
      </c>
      <c r="AS47" s="144">
        <f t="shared" ca="1" si="38"/>
        <v>0</v>
      </c>
      <c r="AT47" s="144">
        <f t="shared" ca="1" si="39"/>
        <v>0</v>
      </c>
      <c r="AU47" s="144">
        <f t="shared" ca="1" si="40"/>
        <v>0</v>
      </c>
      <c r="AX47" s="144">
        <f ca="1">IFERROR(MATCH('자료입력 및 결과표시'!$J$15,OFFSET($D$3,$AX46,,1000),0)+$AX46,"")</f>
        <v>22</v>
      </c>
      <c r="AY47" s="144">
        <f t="shared" ca="1" si="41"/>
        <v>0</v>
      </c>
      <c r="AZ47" s="144">
        <f t="shared" ca="1" si="42"/>
        <v>0</v>
      </c>
      <c r="BA47" s="144">
        <f t="shared" ca="1" si="43"/>
        <v>0</v>
      </c>
      <c r="BB47" s="144">
        <f t="shared" ca="1" si="44"/>
        <v>0</v>
      </c>
      <c r="BE47" s="144">
        <f ca="1">IFERROR(MATCH('자료입력 및 결과표시'!$J$15,OFFSET($D$3,$BE46,,1000),0)+$BE46,"")</f>
        <v>22</v>
      </c>
      <c r="BF47" s="144">
        <f t="shared" ca="1" si="45"/>
        <v>0</v>
      </c>
      <c r="BG47" s="144">
        <f t="shared" ca="1" si="46"/>
        <v>0</v>
      </c>
      <c r="BH47" s="144">
        <f t="shared" ca="1" si="47"/>
        <v>0</v>
      </c>
      <c r="BI47" s="144">
        <f t="shared" ca="1" si="48"/>
        <v>0</v>
      </c>
    </row>
    <row r="48" spans="4:61">
      <c r="D48" s="142" t="str">
        <f t="shared" si="25"/>
        <v>\\\</v>
      </c>
      <c r="E48" s="178"/>
      <c r="F48" s="178"/>
      <c r="G48" s="176"/>
      <c r="H48" s="203"/>
      <c r="I48" s="203"/>
      <c r="J48" s="177"/>
      <c r="K48" s="177"/>
      <c r="L48" s="177"/>
      <c r="M48" s="177"/>
      <c r="N48" s="177"/>
      <c r="O48" s="177"/>
      <c r="P48" s="177"/>
      <c r="Q48" s="177"/>
      <c r="R48" s="176"/>
      <c r="S48" s="176"/>
      <c r="T48" s="176"/>
      <c r="U48" s="176"/>
      <c r="V48" s="176"/>
      <c r="W48" s="178"/>
      <c r="X48" s="178"/>
      <c r="Y48" s="146">
        <f t="shared" si="26"/>
        <v>0</v>
      </c>
      <c r="Z48" s="443">
        <f t="shared" si="24"/>
        <v>0</v>
      </c>
      <c r="AA48" s="147" t="str">
        <f t="shared" si="27"/>
        <v>미인정</v>
      </c>
      <c r="AC48" s="144" t="str">
        <f ca="1">IFERROR(MATCH('자료입력 및 결과표시'!$J$12,OFFSET($D$3,$AC47,,1000),0)+$AC47,"")</f>
        <v/>
      </c>
      <c r="AD48" s="144" t="str">
        <f t="shared" ca="1" si="29"/>
        <v/>
      </c>
      <c r="AE48" s="144" t="str">
        <f t="shared" ca="1" si="30"/>
        <v/>
      </c>
      <c r="AF48" s="144" t="str">
        <f t="shared" ca="1" si="31"/>
        <v/>
      </c>
      <c r="AG48" s="144" t="str">
        <f t="shared" ca="1" si="32"/>
        <v/>
      </c>
      <c r="AJ48" s="144">
        <f ca="1">IFERROR(MATCH('자료입력 및 결과표시'!$J$13,OFFSET($D$3,$AJ47,,1000),0)+$AJ47,"")</f>
        <v>23</v>
      </c>
      <c r="AK48" s="144">
        <f t="shared" ca="1" si="33"/>
        <v>0</v>
      </c>
      <c r="AL48" s="144">
        <f t="shared" ca="1" si="34"/>
        <v>0</v>
      </c>
      <c r="AM48" s="144">
        <f t="shared" ca="1" si="35"/>
        <v>0</v>
      </c>
      <c r="AN48" s="144">
        <f t="shared" ca="1" si="36"/>
        <v>0</v>
      </c>
      <c r="AQ48" s="144">
        <f ca="1">IFERROR(MATCH('자료입력 및 결과표시'!$J$14,OFFSET($D$3,$AQ47,,1000),0)+$AQ47,"")</f>
        <v>23</v>
      </c>
      <c r="AR48" s="144">
        <f t="shared" ca="1" si="37"/>
        <v>0</v>
      </c>
      <c r="AS48" s="144">
        <f t="shared" ca="1" si="38"/>
        <v>0</v>
      </c>
      <c r="AT48" s="144">
        <f t="shared" ca="1" si="39"/>
        <v>0</v>
      </c>
      <c r="AU48" s="144">
        <f t="shared" ca="1" si="40"/>
        <v>0</v>
      </c>
      <c r="AX48" s="144">
        <f ca="1">IFERROR(MATCH('자료입력 및 결과표시'!$J$15,OFFSET($D$3,$AX47,,1000),0)+$AX47,"")</f>
        <v>23</v>
      </c>
      <c r="AY48" s="144">
        <f t="shared" ca="1" si="41"/>
        <v>0</v>
      </c>
      <c r="AZ48" s="144">
        <f t="shared" ca="1" si="42"/>
        <v>0</v>
      </c>
      <c r="BA48" s="144">
        <f t="shared" ca="1" si="43"/>
        <v>0</v>
      </c>
      <c r="BB48" s="144">
        <f t="shared" ca="1" si="44"/>
        <v>0</v>
      </c>
      <c r="BE48" s="144">
        <f ca="1">IFERROR(MATCH('자료입력 및 결과표시'!$J$15,OFFSET($D$3,$BE47,,1000),0)+$BE47,"")</f>
        <v>23</v>
      </c>
      <c r="BF48" s="144">
        <f t="shared" ca="1" si="45"/>
        <v>0</v>
      </c>
      <c r="BG48" s="144">
        <f t="shared" ca="1" si="46"/>
        <v>0</v>
      </c>
      <c r="BH48" s="144">
        <f t="shared" ca="1" si="47"/>
        <v>0</v>
      </c>
      <c r="BI48" s="144">
        <f t="shared" ca="1" si="48"/>
        <v>0</v>
      </c>
    </row>
    <row r="49" spans="4:61">
      <c r="D49" s="142" t="str">
        <f t="shared" si="25"/>
        <v>\\\</v>
      </c>
      <c r="E49" s="178"/>
      <c r="F49" s="178"/>
      <c r="G49" s="176"/>
      <c r="H49" s="203"/>
      <c r="I49" s="203"/>
      <c r="J49" s="177"/>
      <c r="K49" s="177"/>
      <c r="L49" s="177"/>
      <c r="M49" s="177"/>
      <c r="N49" s="177"/>
      <c r="O49" s="177"/>
      <c r="P49" s="177"/>
      <c r="Q49" s="177"/>
      <c r="R49" s="176"/>
      <c r="S49" s="176"/>
      <c r="T49" s="176"/>
      <c r="U49" s="176"/>
      <c r="V49" s="176"/>
      <c r="W49" s="178"/>
      <c r="X49" s="178"/>
      <c r="Y49" s="146">
        <f t="shared" si="26"/>
        <v>0</v>
      </c>
      <c r="Z49" s="443">
        <f t="shared" si="24"/>
        <v>0</v>
      </c>
      <c r="AA49" s="147" t="str">
        <f t="shared" si="27"/>
        <v>미인정</v>
      </c>
      <c r="AC49" s="144" t="str">
        <f ca="1">IFERROR(MATCH('자료입력 및 결과표시'!$J$12,OFFSET($D$3,$AC48,,1000),0)+$AC48,"")</f>
        <v/>
      </c>
      <c r="AD49" s="144" t="str">
        <f t="shared" ca="1" si="29"/>
        <v/>
      </c>
      <c r="AE49" s="144" t="str">
        <f t="shared" ca="1" si="30"/>
        <v/>
      </c>
      <c r="AF49" s="144" t="str">
        <f t="shared" ca="1" si="31"/>
        <v/>
      </c>
      <c r="AG49" s="144" t="str">
        <f t="shared" ca="1" si="32"/>
        <v/>
      </c>
      <c r="AJ49" s="144">
        <f ca="1">IFERROR(MATCH('자료입력 및 결과표시'!$J$13,OFFSET($D$3,$AJ48,,1000),0)+$AJ48,"")</f>
        <v>24</v>
      </c>
      <c r="AK49" s="144">
        <f t="shared" ca="1" si="33"/>
        <v>0</v>
      </c>
      <c r="AL49" s="144">
        <f t="shared" ca="1" si="34"/>
        <v>0</v>
      </c>
      <c r="AM49" s="144">
        <f t="shared" ca="1" si="35"/>
        <v>0</v>
      </c>
      <c r="AN49" s="144">
        <f t="shared" ca="1" si="36"/>
        <v>0</v>
      </c>
      <c r="AQ49" s="144">
        <f ca="1">IFERROR(MATCH('자료입력 및 결과표시'!$J$14,OFFSET($D$3,$AQ48,,1000),0)+$AQ48,"")</f>
        <v>24</v>
      </c>
      <c r="AR49" s="144">
        <f t="shared" ca="1" si="37"/>
        <v>0</v>
      </c>
      <c r="AS49" s="144">
        <f t="shared" ca="1" si="38"/>
        <v>0</v>
      </c>
      <c r="AT49" s="144">
        <f t="shared" ca="1" si="39"/>
        <v>0</v>
      </c>
      <c r="AU49" s="144">
        <f t="shared" ca="1" si="40"/>
        <v>0</v>
      </c>
      <c r="AX49" s="144">
        <f ca="1">IFERROR(MATCH('자료입력 및 결과표시'!$J$15,OFFSET($D$3,$AX48,,1000),0)+$AX48,"")</f>
        <v>24</v>
      </c>
      <c r="AY49" s="144">
        <f t="shared" ca="1" si="41"/>
        <v>0</v>
      </c>
      <c r="AZ49" s="144">
        <f t="shared" ca="1" si="42"/>
        <v>0</v>
      </c>
      <c r="BA49" s="144">
        <f t="shared" ca="1" si="43"/>
        <v>0</v>
      </c>
      <c r="BB49" s="144">
        <f t="shared" ca="1" si="44"/>
        <v>0</v>
      </c>
      <c r="BE49" s="144">
        <f ca="1">IFERROR(MATCH('자료입력 및 결과표시'!$J$15,OFFSET($D$3,$BE48,,1000),0)+$BE48,"")</f>
        <v>24</v>
      </c>
      <c r="BF49" s="144">
        <f t="shared" ca="1" si="45"/>
        <v>0</v>
      </c>
      <c r="BG49" s="144">
        <f t="shared" ca="1" si="46"/>
        <v>0</v>
      </c>
      <c r="BH49" s="144">
        <f t="shared" ca="1" si="47"/>
        <v>0</v>
      </c>
      <c r="BI49" s="144">
        <f t="shared" ca="1" si="48"/>
        <v>0</v>
      </c>
    </row>
    <row r="50" spans="4:61">
      <c r="D50" s="142" t="str">
        <f t="shared" si="25"/>
        <v>\\\</v>
      </c>
      <c r="E50" s="178"/>
      <c r="F50" s="178"/>
      <c r="G50" s="176"/>
      <c r="H50" s="203"/>
      <c r="I50" s="203"/>
      <c r="J50" s="177"/>
      <c r="K50" s="177"/>
      <c r="L50" s="177"/>
      <c r="M50" s="177"/>
      <c r="N50" s="177"/>
      <c r="O50" s="177"/>
      <c r="P50" s="177"/>
      <c r="Q50" s="177"/>
      <c r="R50" s="176"/>
      <c r="S50" s="176"/>
      <c r="T50" s="176"/>
      <c r="U50" s="176"/>
      <c r="V50" s="176"/>
      <c r="W50" s="178"/>
      <c r="X50" s="178"/>
      <c r="Y50" s="146">
        <f t="shared" si="26"/>
        <v>0</v>
      </c>
      <c r="Z50" s="443">
        <f t="shared" si="24"/>
        <v>0</v>
      </c>
      <c r="AA50" s="147" t="str">
        <f t="shared" si="27"/>
        <v>미인정</v>
      </c>
      <c r="AC50" s="144" t="str">
        <f ca="1">IFERROR(MATCH('자료입력 및 결과표시'!$J$12,OFFSET($D$3,$AC49,,1000),0)+$AC49,"")</f>
        <v/>
      </c>
      <c r="AD50" s="144" t="str">
        <f t="shared" ca="1" si="29"/>
        <v/>
      </c>
      <c r="AE50" s="144" t="str">
        <f t="shared" ca="1" si="30"/>
        <v/>
      </c>
      <c r="AF50" s="144" t="str">
        <f t="shared" ca="1" si="31"/>
        <v/>
      </c>
      <c r="AG50" s="144" t="str">
        <f t="shared" ca="1" si="32"/>
        <v/>
      </c>
      <c r="AJ50" s="144">
        <f ca="1">IFERROR(MATCH('자료입력 및 결과표시'!$J$13,OFFSET($D$3,$AJ49,,1000),0)+$AJ49,"")</f>
        <v>25</v>
      </c>
      <c r="AK50" s="144">
        <f t="shared" ca="1" si="33"/>
        <v>0</v>
      </c>
      <c r="AL50" s="144">
        <f t="shared" ca="1" si="34"/>
        <v>0</v>
      </c>
      <c r="AM50" s="144">
        <f t="shared" ca="1" si="35"/>
        <v>0</v>
      </c>
      <c r="AN50" s="144">
        <f t="shared" ca="1" si="36"/>
        <v>0</v>
      </c>
      <c r="AQ50" s="144">
        <f ca="1">IFERROR(MATCH('자료입력 및 결과표시'!$J$14,OFFSET($D$3,$AQ49,,1000),0)+$AQ49,"")</f>
        <v>25</v>
      </c>
      <c r="AR50" s="144">
        <f t="shared" ca="1" si="37"/>
        <v>0</v>
      </c>
      <c r="AS50" s="144">
        <f t="shared" ca="1" si="38"/>
        <v>0</v>
      </c>
      <c r="AT50" s="144">
        <f t="shared" ca="1" si="39"/>
        <v>0</v>
      </c>
      <c r="AU50" s="144">
        <f t="shared" ca="1" si="40"/>
        <v>0</v>
      </c>
      <c r="AX50" s="144">
        <f ca="1">IFERROR(MATCH('자료입력 및 결과표시'!$J$15,OFFSET($D$3,$AX49,,1000),0)+$AX49,"")</f>
        <v>25</v>
      </c>
      <c r="AY50" s="144">
        <f t="shared" ca="1" si="41"/>
        <v>0</v>
      </c>
      <c r="AZ50" s="144">
        <f t="shared" ca="1" si="42"/>
        <v>0</v>
      </c>
      <c r="BA50" s="144">
        <f t="shared" ca="1" si="43"/>
        <v>0</v>
      </c>
      <c r="BB50" s="144">
        <f t="shared" ca="1" si="44"/>
        <v>0</v>
      </c>
      <c r="BE50" s="144">
        <f ca="1">IFERROR(MATCH('자료입력 및 결과표시'!$J$15,OFFSET($D$3,$BE49,,1000),0)+$BE49,"")</f>
        <v>25</v>
      </c>
      <c r="BF50" s="144">
        <f t="shared" ca="1" si="45"/>
        <v>0</v>
      </c>
      <c r="BG50" s="144">
        <f t="shared" ca="1" si="46"/>
        <v>0</v>
      </c>
      <c r="BH50" s="144">
        <f t="shared" ca="1" si="47"/>
        <v>0</v>
      </c>
      <c r="BI50" s="144">
        <f t="shared" ca="1" si="48"/>
        <v>0</v>
      </c>
    </row>
    <row r="51" spans="4:61">
      <c r="D51" s="142" t="str">
        <f t="shared" si="25"/>
        <v>\\\</v>
      </c>
      <c r="E51" s="178"/>
      <c r="F51" s="178"/>
      <c r="G51" s="176"/>
      <c r="H51" s="203"/>
      <c r="I51" s="203"/>
      <c r="J51" s="177"/>
      <c r="K51" s="177"/>
      <c r="L51" s="177"/>
      <c r="M51" s="177"/>
      <c r="N51" s="177"/>
      <c r="O51" s="177"/>
      <c r="P51" s="177"/>
      <c r="Q51" s="177"/>
      <c r="R51" s="176"/>
      <c r="S51" s="176"/>
      <c r="T51" s="176"/>
      <c r="U51" s="176"/>
      <c r="V51" s="176"/>
      <c r="W51" s="178"/>
      <c r="X51" s="178"/>
      <c r="Y51" s="146">
        <f t="shared" si="26"/>
        <v>0</v>
      </c>
      <c r="Z51" s="443">
        <f t="shared" si="24"/>
        <v>0</v>
      </c>
      <c r="AA51" s="147" t="str">
        <f t="shared" si="27"/>
        <v>미인정</v>
      </c>
      <c r="AC51" s="144" t="str">
        <f ca="1">IFERROR(MATCH('자료입력 및 결과표시'!$J$12,OFFSET($D$3,$AC50,,1000),0)+$AC50,"")</f>
        <v/>
      </c>
      <c r="AD51" s="144" t="str">
        <f t="shared" ca="1" si="29"/>
        <v/>
      </c>
      <c r="AE51" s="144" t="str">
        <f t="shared" ca="1" si="30"/>
        <v/>
      </c>
      <c r="AF51" s="144" t="str">
        <f t="shared" ca="1" si="31"/>
        <v/>
      </c>
      <c r="AG51" s="144" t="str">
        <f t="shared" ca="1" si="32"/>
        <v/>
      </c>
      <c r="AJ51" s="144">
        <f ca="1">IFERROR(MATCH('자료입력 및 결과표시'!$J$13,OFFSET($D$3,$AJ50,,1000),0)+$AJ50,"")</f>
        <v>26</v>
      </c>
      <c r="AK51" s="144">
        <f t="shared" ca="1" si="33"/>
        <v>0</v>
      </c>
      <c r="AL51" s="144">
        <f t="shared" ca="1" si="34"/>
        <v>0</v>
      </c>
      <c r="AM51" s="144">
        <f t="shared" ca="1" si="35"/>
        <v>0</v>
      </c>
      <c r="AN51" s="144">
        <f t="shared" ca="1" si="36"/>
        <v>0</v>
      </c>
      <c r="AQ51" s="144">
        <f ca="1">IFERROR(MATCH('자료입력 및 결과표시'!$J$14,OFFSET($D$3,$AQ50,,1000),0)+$AQ50,"")</f>
        <v>26</v>
      </c>
      <c r="AR51" s="144">
        <f t="shared" ca="1" si="37"/>
        <v>0</v>
      </c>
      <c r="AS51" s="144">
        <f t="shared" ca="1" si="38"/>
        <v>0</v>
      </c>
      <c r="AT51" s="144">
        <f t="shared" ca="1" si="39"/>
        <v>0</v>
      </c>
      <c r="AU51" s="144">
        <f t="shared" ca="1" si="40"/>
        <v>0</v>
      </c>
      <c r="AX51" s="144">
        <f ca="1">IFERROR(MATCH('자료입력 및 결과표시'!$J$15,OFFSET($D$3,$AX50,,1000),0)+$AX50,"")</f>
        <v>26</v>
      </c>
      <c r="AY51" s="144">
        <f t="shared" ca="1" si="41"/>
        <v>0</v>
      </c>
      <c r="AZ51" s="144">
        <f t="shared" ca="1" si="42"/>
        <v>0</v>
      </c>
      <c r="BA51" s="144">
        <f t="shared" ca="1" si="43"/>
        <v>0</v>
      </c>
      <c r="BB51" s="144">
        <f t="shared" ca="1" si="44"/>
        <v>0</v>
      </c>
      <c r="BE51" s="144">
        <f ca="1">IFERROR(MATCH('자료입력 및 결과표시'!$J$15,OFFSET($D$3,$BE50,,1000),0)+$BE50,"")</f>
        <v>26</v>
      </c>
      <c r="BF51" s="144">
        <f t="shared" ca="1" si="45"/>
        <v>0</v>
      </c>
      <c r="BG51" s="144">
        <f t="shared" ca="1" si="46"/>
        <v>0</v>
      </c>
      <c r="BH51" s="144">
        <f t="shared" ca="1" si="47"/>
        <v>0</v>
      </c>
      <c r="BI51" s="144">
        <f t="shared" ca="1" si="48"/>
        <v>0</v>
      </c>
    </row>
    <row r="52" spans="4:61">
      <c r="D52" s="142" t="str">
        <f t="shared" si="25"/>
        <v>\\\</v>
      </c>
      <c r="E52" s="178"/>
      <c r="F52" s="178"/>
      <c r="G52" s="176"/>
      <c r="H52" s="203"/>
      <c r="I52" s="203"/>
      <c r="J52" s="177"/>
      <c r="K52" s="177"/>
      <c r="L52" s="177"/>
      <c r="M52" s="177"/>
      <c r="N52" s="177"/>
      <c r="O52" s="177"/>
      <c r="P52" s="177"/>
      <c r="Q52" s="177"/>
      <c r="R52" s="176"/>
      <c r="S52" s="176"/>
      <c r="T52" s="176"/>
      <c r="U52" s="176"/>
      <c r="V52" s="176"/>
      <c r="W52" s="178"/>
      <c r="X52" s="178"/>
      <c r="Y52" s="146">
        <f t="shared" si="26"/>
        <v>0</v>
      </c>
      <c r="Z52" s="443">
        <f t="shared" si="24"/>
        <v>0</v>
      </c>
      <c r="AA52" s="147" t="str">
        <f t="shared" si="27"/>
        <v>미인정</v>
      </c>
      <c r="AC52" s="144" t="str">
        <f ca="1">IFERROR(MATCH('자료입력 및 결과표시'!$J$12,OFFSET($D$3,$AC51,,1000),0)+$AC51,"")</f>
        <v/>
      </c>
      <c r="AD52" s="144" t="str">
        <f t="shared" ca="1" si="29"/>
        <v/>
      </c>
      <c r="AE52" s="144" t="str">
        <f t="shared" ca="1" si="30"/>
        <v/>
      </c>
      <c r="AF52" s="144" t="str">
        <f t="shared" ca="1" si="31"/>
        <v/>
      </c>
      <c r="AG52" s="144" t="str">
        <f t="shared" ca="1" si="32"/>
        <v/>
      </c>
      <c r="AJ52" s="144">
        <f ca="1">IFERROR(MATCH('자료입력 및 결과표시'!$J$13,OFFSET($D$3,$AJ51,,1000),0)+$AJ51,"")</f>
        <v>27</v>
      </c>
      <c r="AK52" s="144">
        <f t="shared" ca="1" si="33"/>
        <v>0</v>
      </c>
      <c r="AL52" s="144">
        <f t="shared" ca="1" si="34"/>
        <v>0</v>
      </c>
      <c r="AM52" s="144">
        <f t="shared" ca="1" si="35"/>
        <v>0</v>
      </c>
      <c r="AN52" s="144">
        <f t="shared" ca="1" si="36"/>
        <v>0</v>
      </c>
      <c r="AQ52" s="144">
        <f ca="1">IFERROR(MATCH('자료입력 및 결과표시'!$J$14,OFFSET($D$3,$AQ51,,1000),0)+$AQ51,"")</f>
        <v>27</v>
      </c>
      <c r="AR52" s="144">
        <f t="shared" ca="1" si="37"/>
        <v>0</v>
      </c>
      <c r="AS52" s="144">
        <f t="shared" ca="1" si="38"/>
        <v>0</v>
      </c>
      <c r="AT52" s="144">
        <f t="shared" ca="1" si="39"/>
        <v>0</v>
      </c>
      <c r="AU52" s="144">
        <f t="shared" ca="1" si="40"/>
        <v>0</v>
      </c>
      <c r="AX52" s="144">
        <f ca="1">IFERROR(MATCH('자료입력 및 결과표시'!$J$15,OFFSET($D$3,$AX51,,1000),0)+$AX51,"")</f>
        <v>27</v>
      </c>
      <c r="AY52" s="144">
        <f t="shared" ca="1" si="41"/>
        <v>0</v>
      </c>
      <c r="AZ52" s="144">
        <f t="shared" ca="1" si="42"/>
        <v>0</v>
      </c>
      <c r="BA52" s="144">
        <f t="shared" ca="1" si="43"/>
        <v>0</v>
      </c>
      <c r="BB52" s="144">
        <f t="shared" ca="1" si="44"/>
        <v>0</v>
      </c>
      <c r="BE52" s="144">
        <f ca="1">IFERROR(MATCH('자료입력 및 결과표시'!$J$15,OFFSET($D$3,$BE51,,1000),0)+$BE51,"")</f>
        <v>27</v>
      </c>
      <c r="BF52" s="144">
        <f t="shared" ca="1" si="45"/>
        <v>0</v>
      </c>
      <c r="BG52" s="144">
        <f t="shared" ca="1" si="46"/>
        <v>0</v>
      </c>
      <c r="BH52" s="144">
        <f t="shared" ca="1" si="47"/>
        <v>0</v>
      </c>
      <c r="BI52" s="144">
        <f t="shared" ca="1" si="48"/>
        <v>0</v>
      </c>
    </row>
    <row r="53" spans="4:61">
      <c r="D53" s="142" t="str">
        <f t="shared" si="25"/>
        <v>\\\</v>
      </c>
      <c r="E53" s="178"/>
      <c r="F53" s="178"/>
      <c r="G53" s="176"/>
      <c r="H53" s="203"/>
      <c r="I53" s="203"/>
      <c r="J53" s="177"/>
      <c r="K53" s="177"/>
      <c r="L53" s="177"/>
      <c r="M53" s="177"/>
      <c r="N53" s="177"/>
      <c r="O53" s="177"/>
      <c r="P53" s="177"/>
      <c r="Q53" s="177"/>
      <c r="R53" s="176"/>
      <c r="S53" s="176"/>
      <c r="T53" s="176"/>
      <c r="U53" s="176"/>
      <c r="V53" s="176"/>
      <c r="W53" s="178"/>
      <c r="X53" s="178"/>
      <c r="Y53" s="146">
        <f t="shared" si="26"/>
        <v>0</v>
      </c>
      <c r="Z53" s="443">
        <f t="shared" si="24"/>
        <v>0</v>
      </c>
      <c r="AA53" s="147" t="str">
        <f t="shared" si="27"/>
        <v>미인정</v>
      </c>
      <c r="AC53" s="144" t="str">
        <f ca="1">IFERROR(MATCH('자료입력 및 결과표시'!$J$12,OFFSET($D$3,$AC52,,1000),0)+$AC52,"")</f>
        <v/>
      </c>
      <c r="AD53" s="144" t="str">
        <f t="shared" ca="1" si="29"/>
        <v/>
      </c>
      <c r="AE53" s="144" t="str">
        <f t="shared" ca="1" si="30"/>
        <v/>
      </c>
      <c r="AF53" s="144" t="str">
        <f t="shared" ca="1" si="31"/>
        <v/>
      </c>
      <c r="AG53" s="144" t="str">
        <f t="shared" ca="1" si="32"/>
        <v/>
      </c>
      <c r="AJ53" s="144">
        <f ca="1">IFERROR(MATCH('자료입력 및 결과표시'!$J$13,OFFSET($D$3,$AJ52,,1000),0)+$AJ52,"")</f>
        <v>28</v>
      </c>
      <c r="AK53" s="144">
        <f t="shared" ca="1" si="33"/>
        <v>0</v>
      </c>
      <c r="AL53" s="144">
        <f t="shared" ca="1" si="34"/>
        <v>0</v>
      </c>
      <c r="AM53" s="144">
        <f t="shared" ca="1" si="35"/>
        <v>0</v>
      </c>
      <c r="AN53" s="144">
        <f t="shared" ca="1" si="36"/>
        <v>0</v>
      </c>
      <c r="AQ53" s="144">
        <f ca="1">IFERROR(MATCH('자료입력 및 결과표시'!$J$14,OFFSET($D$3,$AQ52,,1000),0)+$AQ52,"")</f>
        <v>28</v>
      </c>
      <c r="AR53" s="144">
        <f t="shared" ca="1" si="37"/>
        <v>0</v>
      </c>
      <c r="AS53" s="144">
        <f t="shared" ca="1" si="38"/>
        <v>0</v>
      </c>
      <c r="AT53" s="144">
        <f t="shared" ca="1" si="39"/>
        <v>0</v>
      </c>
      <c r="AU53" s="144">
        <f t="shared" ca="1" si="40"/>
        <v>0</v>
      </c>
      <c r="AX53" s="144">
        <f ca="1">IFERROR(MATCH('자료입력 및 결과표시'!$J$15,OFFSET($D$3,$AX52,,1000),0)+$AX52,"")</f>
        <v>28</v>
      </c>
      <c r="AY53" s="144">
        <f t="shared" ca="1" si="41"/>
        <v>0</v>
      </c>
      <c r="AZ53" s="144">
        <f t="shared" ca="1" si="42"/>
        <v>0</v>
      </c>
      <c r="BA53" s="144">
        <f t="shared" ca="1" si="43"/>
        <v>0</v>
      </c>
      <c r="BB53" s="144">
        <f t="shared" ca="1" si="44"/>
        <v>0</v>
      </c>
      <c r="BE53" s="144">
        <f ca="1">IFERROR(MATCH('자료입력 및 결과표시'!$J$15,OFFSET($D$3,$BE52,,1000),0)+$BE52,"")</f>
        <v>28</v>
      </c>
      <c r="BF53" s="144">
        <f t="shared" ca="1" si="45"/>
        <v>0</v>
      </c>
      <c r="BG53" s="144">
        <f t="shared" ca="1" si="46"/>
        <v>0</v>
      </c>
      <c r="BH53" s="144">
        <f t="shared" ca="1" si="47"/>
        <v>0</v>
      </c>
      <c r="BI53" s="144">
        <f t="shared" ca="1" si="48"/>
        <v>0</v>
      </c>
    </row>
    <row r="54" spans="4:61">
      <c r="D54" s="142" t="str">
        <f t="shared" si="25"/>
        <v>\\\</v>
      </c>
      <c r="E54" s="178"/>
      <c r="F54" s="178"/>
      <c r="G54" s="176"/>
      <c r="H54" s="203"/>
      <c r="I54" s="203"/>
      <c r="J54" s="177"/>
      <c r="K54" s="177"/>
      <c r="L54" s="177"/>
      <c r="M54" s="177"/>
      <c r="N54" s="177"/>
      <c r="O54" s="177"/>
      <c r="P54" s="177"/>
      <c r="Q54" s="177"/>
      <c r="R54" s="176"/>
      <c r="S54" s="176"/>
      <c r="T54" s="176"/>
      <c r="U54" s="176"/>
      <c r="V54" s="176"/>
      <c r="W54" s="178"/>
      <c r="X54" s="178"/>
      <c r="Y54" s="146">
        <f t="shared" si="26"/>
        <v>0</v>
      </c>
      <c r="Z54" s="443">
        <f t="shared" si="24"/>
        <v>0</v>
      </c>
      <c r="AA54" s="147" t="str">
        <f t="shared" si="27"/>
        <v>미인정</v>
      </c>
      <c r="AC54" s="144" t="str">
        <f ca="1">IFERROR(MATCH('자료입력 및 결과표시'!$J$12,OFFSET($D$3,$AC53,,1000),0)+$AC53,"")</f>
        <v/>
      </c>
      <c r="AD54" s="144" t="str">
        <f t="shared" ref="AD54" ca="1" si="49">IFERROR(INDEX(S$3:S$1003,$AC54),"")</f>
        <v/>
      </c>
      <c r="AE54" s="144" t="str">
        <f t="shared" ref="AE54" ca="1" si="50">IFERROR(INDEX(T$3:T$1003,$AC54),"")</f>
        <v/>
      </c>
      <c r="AF54" s="144" t="str">
        <f t="shared" ref="AF54" ca="1" si="51">IFERROR(INDEX(U$3:U$1003,$AC54),"")</f>
        <v/>
      </c>
      <c r="AG54" s="144" t="str">
        <f t="shared" ref="AG54" ca="1" si="52">IFERROR(INDEX(V$3:V$1003,$AC54),"")</f>
        <v/>
      </c>
      <c r="AJ54" s="144">
        <f ca="1">IFERROR(MATCH('자료입력 및 결과표시'!$J$13,OFFSET($D$3,$AJ53,,1000),0)+$AJ53,"")</f>
        <v>29</v>
      </c>
      <c r="AK54" s="144">
        <f t="shared" ca="1" si="33"/>
        <v>0</v>
      </c>
      <c r="AL54" s="144">
        <f t="shared" ca="1" si="34"/>
        <v>0</v>
      </c>
      <c r="AM54" s="144">
        <f t="shared" ca="1" si="35"/>
        <v>0</v>
      </c>
      <c r="AN54" s="144">
        <f t="shared" ca="1" si="36"/>
        <v>0</v>
      </c>
      <c r="AQ54" s="144">
        <f ca="1">IFERROR(MATCH('자료입력 및 결과표시'!$J$14,OFFSET($D$3,$AQ53,,1000),0)+$AQ53,"")</f>
        <v>29</v>
      </c>
      <c r="AR54" s="144">
        <f t="shared" ca="1" si="37"/>
        <v>0</v>
      </c>
      <c r="AS54" s="144">
        <f t="shared" ca="1" si="38"/>
        <v>0</v>
      </c>
      <c r="AT54" s="144">
        <f t="shared" ca="1" si="39"/>
        <v>0</v>
      </c>
      <c r="AU54" s="144">
        <f t="shared" ca="1" si="40"/>
        <v>0</v>
      </c>
      <c r="AX54" s="144">
        <f ca="1">IFERROR(MATCH('자료입력 및 결과표시'!$J$15,OFFSET($D$3,$AX53,,1000),0)+$AX53,"")</f>
        <v>29</v>
      </c>
      <c r="AY54" s="144">
        <f t="shared" ca="1" si="41"/>
        <v>0</v>
      </c>
      <c r="AZ54" s="144">
        <f t="shared" ca="1" si="42"/>
        <v>0</v>
      </c>
      <c r="BA54" s="144">
        <f t="shared" ca="1" si="43"/>
        <v>0</v>
      </c>
      <c r="BB54" s="144">
        <f t="shared" ca="1" si="44"/>
        <v>0</v>
      </c>
      <c r="BE54" s="144">
        <f ca="1">IFERROR(MATCH('자료입력 및 결과표시'!$J$15,OFFSET($D$3,$BE53,,1000),0)+$BE53,"")</f>
        <v>29</v>
      </c>
      <c r="BF54" s="144">
        <f t="shared" ca="1" si="45"/>
        <v>0</v>
      </c>
      <c r="BG54" s="144">
        <f t="shared" ca="1" si="46"/>
        <v>0</v>
      </c>
      <c r="BH54" s="144">
        <f t="shared" ca="1" si="47"/>
        <v>0</v>
      </c>
      <c r="BI54" s="144">
        <f t="shared" ca="1" si="48"/>
        <v>0</v>
      </c>
    </row>
    <row r="55" spans="4:61">
      <c r="D55" s="142" t="str">
        <f t="shared" si="25"/>
        <v>\\\</v>
      </c>
      <c r="E55" s="178"/>
      <c r="F55" s="178"/>
      <c r="G55" s="176"/>
      <c r="H55" s="203"/>
      <c r="I55" s="203"/>
      <c r="J55" s="177"/>
      <c r="K55" s="177"/>
      <c r="L55" s="177"/>
      <c r="M55" s="177"/>
      <c r="N55" s="177"/>
      <c r="O55" s="177"/>
      <c r="P55" s="177"/>
      <c r="Q55" s="177"/>
      <c r="R55" s="176"/>
      <c r="S55" s="176"/>
      <c r="T55" s="176"/>
      <c r="U55" s="176"/>
      <c r="V55" s="176"/>
      <c r="W55" s="178"/>
      <c r="X55" s="178"/>
      <c r="Y55" s="146">
        <f t="shared" si="26"/>
        <v>0</v>
      </c>
      <c r="Z55" s="443">
        <f t="shared" si="24"/>
        <v>0</v>
      </c>
      <c r="AA55" s="147" t="str">
        <f t="shared" si="27"/>
        <v>미인정</v>
      </c>
      <c r="AG55" s="142">
        <f ca="1">IF('자료입력 및 결과표시'!$F$12="",COUNTIFS(AF29:AF54,'자료입력 및 결과표시'!$G$12,AG29:AG54,'자료입력 및 결과표시'!$F$4),COUNTIFS(AE29:AE54,'자료입력 및 결과표시'!$F$12,AG29:AG54,'자료입력 및 결과표시'!$F$4))</f>
        <v>0</v>
      </c>
      <c r="AN55" s="142">
        <f ca="1">IF('자료입력 및 결과표시'!$F$13="",COUNTIFS(AM29:AM54,'자료입력 및 결과표시'!$G$13,AN29:AN54,'자료입력 및 결과표시'!$F$4),COUNTIFS(AL29:AL54,'자료입력 및 결과표시'!$F$13,AN29:AN54,'자료입력 및 결과표시'!$F$4))</f>
        <v>0</v>
      </c>
      <c r="AU55" s="142">
        <f ca="1">IF('자료입력 및 결과표시'!$F$14="",COUNTIFS(AT29:AT54,'자료입력 및 결과표시'!$G$14,AU29:AU54,'자료입력 및 결과표시'!$F$4),COUNTIFS(AS29:AS54,'자료입력 및 결과표시'!$F$14,AU29:AU54,'자료입력 및 결과표시'!$F$4))</f>
        <v>0</v>
      </c>
      <c r="BB55" s="142">
        <f ca="1">IF('자료입력 및 결과표시'!$F$15="",COUNTIFS(BA29:BA54,'자료입력 및 결과표시'!$G$15,BB29:BB54,'자료입력 및 결과표시'!$F$4),COUNTIFS(AZ29:AZ54,'자료입력 및 결과표시'!$F$15,BB29:BB54,'자료입력 및 결과표시'!$F$4))</f>
        <v>0</v>
      </c>
      <c r="BI55" s="142">
        <f ca="1">IF('자료입력 및 결과표시'!$F$16="",COUNTIFS(BH29:BH54,'자료입력 및 결과표시'!$G$16,BI29:BI54,'자료입력 및 결과표시'!$F$4),COUNTIFS(BG29:BG54,'자료입력 및 결과표시'!$F$16,BI29:BI54,'자료입력 및 결과표시'!$F$4))</f>
        <v>0</v>
      </c>
    </row>
    <row r="56" spans="4:61">
      <c r="D56" s="142" t="str">
        <f t="shared" si="25"/>
        <v>\\\</v>
      </c>
      <c r="E56" s="178"/>
      <c r="F56" s="178"/>
      <c r="G56" s="176"/>
      <c r="H56" s="203"/>
      <c r="I56" s="203"/>
      <c r="J56" s="177"/>
      <c r="K56" s="177"/>
      <c r="L56" s="177"/>
      <c r="M56" s="177"/>
      <c r="N56" s="177"/>
      <c r="O56" s="177"/>
      <c r="P56" s="177"/>
      <c r="Q56" s="177"/>
      <c r="R56" s="176"/>
      <c r="S56" s="176"/>
      <c r="T56" s="176"/>
      <c r="U56" s="176"/>
      <c r="V56" s="176"/>
      <c r="W56" s="178"/>
      <c r="X56" s="178"/>
      <c r="Y56" s="146">
        <f t="shared" si="26"/>
        <v>0</v>
      </c>
      <c r="Z56" s="443">
        <f t="shared" si="24"/>
        <v>0</v>
      </c>
      <c r="AA56" s="147" t="str">
        <f t="shared" si="27"/>
        <v>미인정</v>
      </c>
    </row>
    <row r="57" spans="4:61">
      <c r="D57" s="142" t="str">
        <f t="shared" si="25"/>
        <v>\\\</v>
      </c>
      <c r="E57" s="178"/>
      <c r="F57" s="178"/>
      <c r="G57" s="176"/>
      <c r="H57" s="203"/>
      <c r="I57" s="203"/>
      <c r="J57" s="177"/>
      <c r="K57" s="177"/>
      <c r="L57" s="177"/>
      <c r="M57" s="177"/>
      <c r="N57" s="177"/>
      <c r="O57" s="177"/>
      <c r="P57" s="177"/>
      <c r="Q57" s="177"/>
      <c r="R57" s="176"/>
      <c r="S57" s="176"/>
      <c r="T57" s="176"/>
      <c r="U57" s="176"/>
      <c r="V57" s="176"/>
      <c r="W57" s="178"/>
      <c r="X57" s="178"/>
      <c r="Y57" s="146">
        <f t="shared" si="26"/>
        <v>0</v>
      </c>
      <c r="Z57" s="443">
        <f t="shared" si="24"/>
        <v>0</v>
      </c>
      <c r="AA57" s="147" t="str">
        <f t="shared" si="27"/>
        <v>미인정</v>
      </c>
    </row>
    <row r="58" spans="4:61">
      <c r="D58" s="142" t="str">
        <f t="shared" si="25"/>
        <v>\\\</v>
      </c>
      <c r="E58" s="178"/>
      <c r="F58" s="178"/>
      <c r="G58" s="176"/>
      <c r="H58" s="203"/>
      <c r="I58" s="203"/>
      <c r="J58" s="177"/>
      <c r="K58" s="177"/>
      <c r="L58" s="177"/>
      <c r="M58" s="177"/>
      <c r="N58" s="177"/>
      <c r="O58" s="177"/>
      <c r="P58" s="177"/>
      <c r="Q58" s="177"/>
      <c r="R58" s="176"/>
      <c r="S58" s="176"/>
      <c r="T58" s="176"/>
      <c r="U58" s="176"/>
      <c r="V58" s="176"/>
      <c r="W58" s="178"/>
      <c r="X58" s="178"/>
      <c r="Y58" s="146">
        <f t="shared" si="26"/>
        <v>0</v>
      </c>
      <c r="Z58" s="443">
        <f t="shared" si="24"/>
        <v>0</v>
      </c>
      <c r="AA58" s="147" t="str">
        <f t="shared" si="27"/>
        <v>미인정</v>
      </c>
    </row>
    <row r="59" spans="4:61">
      <c r="D59" s="142" t="str">
        <f t="shared" si="25"/>
        <v>\\\</v>
      </c>
      <c r="E59" s="178"/>
      <c r="F59" s="178"/>
      <c r="G59" s="176"/>
      <c r="H59" s="203"/>
      <c r="I59" s="203"/>
      <c r="J59" s="177"/>
      <c r="K59" s="177"/>
      <c r="L59" s="177"/>
      <c r="M59" s="177"/>
      <c r="N59" s="177"/>
      <c r="O59" s="177"/>
      <c r="P59" s="177"/>
      <c r="Q59" s="177"/>
      <c r="R59" s="176"/>
      <c r="S59" s="176"/>
      <c r="T59" s="176"/>
      <c r="U59" s="176"/>
      <c r="V59" s="176"/>
      <c r="W59" s="178"/>
      <c r="X59" s="178"/>
      <c r="Y59" s="146">
        <f t="shared" si="26"/>
        <v>0</v>
      </c>
      <c r="Z59" s="443">
        <f t="shared" si="24"/>
        <v>0</v>
      </c>
      <c r="AA59" s="147" t="str">
        <f t="shared" si="27"/>
        <v>미인정</v>
      </c>
    </row>
    <row r="60" spans="4:61">
      <c r="D60" s="142" t="str">
        <f t="shared" si="25"/>
        <v>\\\</v>
      </c>
      <c r="E60" s="178"/>
      <c r="F60" s="178"/>
      <c r="G60" s="176"/>
      <c r="H60" s="203"/>
      <c r="I60" s="203"/>
      <c r="J60" s="177"/>
      <c r="K60" s="177"/>
      <c r="L60" s="177"/>
      <c r="M60" s="177"/>
      <c r="N60" s="177"/>
      <c r="O60" s="177"/>
      <c r="P60" s="177"/>
      <c r="Q60" s="177"/>
      <c r="R60" s="176"/>
      <c r="S60" s="176"/>
      <c r="T60" s="176"/>
      <c r="U60" s="176"/>
      <c r="V60" s="176"/>
      <c r="W60" s="178"/>
      <c r="X60" s="178"/>
      <c r="Y60" s="146">
        <f t="shared" si="26"/>
        <v>0</v>
      </c>
      <c r="Z60" s="443">
        <f t="shared" si="24"/>
        <v>0</v>
      </c>
      <c r="AA60" s="147" t="str">
        <f t="shared" si="27"/>
        <v>미인정</v>
      </c>
    </row>
    <row r="61" spans="4:61">
      <c r="D61" s="142" t="str">
        <f t="shared" si="25"/>
        <v>\\\</v>
      </c>
      <c r="E61" s="178"/>
      <c r="F61" s="178"/>
      <c r="G61" s="176"/>
      <c r="H61" s="203"/>
      <c r="I61" s="203"/>
      <c r="J61" s="177"/>
      <c r="K61" s="177"/>
      <c r="L61" s="177"/>
      <c r="M61" s="177"/>
      <c r="N61" s="177"/>
      <c r="O61" s="177"/>
      <c r="P61" s="177"/>
      <c r="Q61" s="177"/>
      <c r="R61" s="176"/>
      <c r="S61" s="176"/>
      <c r="T61" s="176"/>
      <c r="U61" s="176"/>
      <c r="V61" s="176"/>
      <c r="W61" s="178"/>
      <c r="X61" s="178"/>
      <c r="Y61" s="146">
        <f t="shared" si="26"/>
        <v>0</v>
      </c>
      <c r="Z61" s="443">
        <f t="shared" si="24"/>
        <v>0</v>
      </c>
      <c r="AA61" s="147" t="str">
        <f t="shared" si="27"/>
        <v>미인정</v>
      </c>
    </row>
    <row r="62" spans="4:61">
      <c r="D62" s="142" t="str">
        <f t="shared" si="25"/>
        <v>\\\</v>
      </c>
      <c r="E62" s="178"/>
      <c r="F62" s="178"/>
      <c r="G62" s="176"/>
      <c r="H62" s="203"/>
      <c r="I62" s="203"/>
      <c r="J62" s="177"/>
      <c r="K62" s="177"/>
      <c r="L62" s="177"/>
      <c r="M62" s="177"/>
      <c r="N62" s="177"/>
      <c r="O62" s="177"/>
      <c r="P62" s="177"/>
      <c r="Q62" s="177"/>
      <c r="R62" s="176"/>
      <c r="S62" s="176"/>
      <c r="T62" s="176"/>
      <c r="U62" s="176"/>
      <c r="V62" s="176"/>
      <c r="W62" s="178"/>
      <c r="X62" s="178"/>
      <c r="Y62" s="146">
        <f t="shared" si="26"/>
        <v>0</v>
      </c>
      <c r="Z62" s="443">
        <f t="shared" si="24"/>
        <v>0</v>
      </c>
      <c r="AA62" s="147" t="str">
        <f t="shared" si="27"/>
        <v>미인정</v>
      </c>
    </row>
    <row r="63" spans="4:61">
      <c r="D63" s="142" t="str">
        <f t="shared" si="25"/>
        <v>\\\</v>
      </c>
      <c r="E63" s="178"/>
      <c r="F63" s="178"/>
      <c r="G63" s="204"/>
      <c r="H63" s="203"/>
      <c r="I63" s="203"/>
      <c r="J63" s="177"/>
      <c r="K63" s="177"/>
      <c r="L63" s="177"/>
      <c r="M63" s="177"/>
      <c r="N63" s="177"/>
      <c r="O63" s="177"/>
      <c r="P63" s="177"/>
      <c r="Q63" s="177"/>
      <c r="R63" s="204"/>
      <c r="S63" s="204"/>
      <c r="T63" s="176"/>
      <c r="U63" s="176"/>
      <c r="V63" s="176"/>
      <c r="W63" s="178"/>
      <c r="X63" s="178"/>
      <c r="Y63" s="146">
        <f t="shared" si="26"/>
        <v>0</v>
      </c>
      <c r="Z63" s="443">
        <f t="shared" si="24"/>
        <v>0</v>
      </c>
      <c r="AA63" s="147" t="str">
        <f t="shared" si="27"/>
        <v>미인정</v>
      </c>
    </row>
    <row r="64" spans="4:61">
      <c r="D64" s="142" t="str">
        <f t="shared" si="25"/>
        <v>\\\</v>
      </c>
      <c r="E64" s="178"/>
      <c r="F64" s="178"/>
      <c r="G64" s="204"/>
      <c r="H64" s="203"/>
      <c r="I64" s="203"/>
      <c r="J64" s="177"/>
      <c r="K64" s="177"/>
      <c r="L64" s="177"/>
      <c r="M64" s="177"/>
      <c r="N64" s="177"/>
      <c r="O64" s="177"/>
      <c r="P64" s="177"/>
      <c r="Q64" s="177"/>
      <c r="R64" s="204"/>
      <c r="S64" s="204"/>
      <c r="T64" s="176"/>
      <c r="U64" s="176"/>
      <c r="V64" s="176"/>
      <c r="W64" s="178"/>
      <c r="X64" s="178"/>
      <c r="Y64" s="146">
        <f t="shared" si="26"/>
        <v>0</v>
      </c>
      <c r="Z64" s="443">
        <f t="shared" si="24"/>
        <v>0</v>
      </c>
      <c r="AA64" s="147" t="str">
        <f t="shared" si="27"/>
        <v>미인정</v>
      </c>
    </row>
    <row r="65" spans="4:27">
      <c r="D65" s="142" t="str">
        <f t="shared" si="25"/>
        <v>\\\</v>
      </c>
      <c r="E65" s="178"/>
      <c r="F65" s="178"/>
      <c r="G65" s="204"/>
      <c r="H65" s="203"/>
      <c r="I65" s="203"/>
      <c r="J65" s="177"/>
      <c r="K65" s="177"/>
      <c r="L65" s="177"/>
      <c r="M65" s="177"/>
      <c r="N65" s="177"/>
      <c r="O65" s="177"/>
      <c r="P65" s="177"/>
      <c r="Q65" s="177"/>
      <c r="R65" s="204"/>
      <c r="S65" s="204"/>
      <c r="T65" s="176"/>
      <c r="U65" s="176"/>
      <c r="V65" s="176"/>
      <c r="W65" s="178"/>
      <c r="X65" s="178"/>
      <c r="Y65" s="146">
        <f t="shared" si="26"/>
        <v>0</v>
      </c>
      <c r="Z65" s="443">
        <f t="shared" si="24"/>
        <v>0</v>
      </c>
      <c r="AA65" s="147" t="str">
        <f t="shared" si="27"/>
        <v>미인정</v>
      </c>
    </row>
    <row r="66" spans="4:27">
      <c r="D66" s="142" t="str">
        <f t="shared" si="25"/>
        <v>\\\</v>
      </c>
      <c r="E66" s="178"/>
      <c r="F66" s="178"/>
      <c r="G66" s="204"/>
      <c r="H66" s="203"/>
      <c r="I66" s="203"/>
      <c r="J66" s="177"/>
      <c r="K66" s="177"/>
      <c r="L66" s="177"/>
      <c r="M66" s="177"/>
      <c r="N66" s="177"/>
      <c r="O66" s="177"/>
      <c r="P66" s="177"/>
      <c r="Q66" s="177"/>
      <c r="R66" s="204"/>
      <c r="S66" s="204"/>
      <c r="T66" s="176"/>
      <c r="U66" s="176"/>
      <c r="V66" s="176"/>
      <c r="W66" s="178"/>
      <c r="X66" s="178"/>
      <c r="Y66" s="146">
        <f t="shared" si="26"/>
        <v>0</v>
      </c>
      <c r="Z66" s="443">
        <f t="shared" si="24"/>
        <v>0</v>
      </c>
      <c r="AA66" s="147" t="str">
        <f t="shared" si="27"/>
        <v>미인정</v>
      </c>
    </row>
    <row r="67" spans="4:27">
      <c r="D67" s="142" t="str">
        <f t="shared" si="25"/>
        <v>\\\</v>
      </c>
      <c r="E67" s="178"/>
      <c r="F67" s="178"/>
      <c r="G67" s="204"/>
      <c r="H67" s="203"/>
      <c r="I67" s="203"/>
      <c r="J67" s="177"/>
      <c r="K67" s="177"/>
      <c r="L67" s="177"/>
      <c r="M67" s="177"/>
      <c r="N67" s="177"/>
      <c r="O67" s="177"/>
      <c r="P67" s="177"/>
      <c r="Q67" s="177"/>
      <c r="R67" s="204"/>
      <c r="S67" s="204"/>
      <c r="T67" s="176"/>
      <c r="U67" s="176"/>
      <c r="V67" s="176"/>
      <c r="W67" s="178"/>
      <c r="X67" s="178"/>
      <c r="Y67" s="146">
        <f t="shared" si="26"/>
        <v>0</v>
      </c>
      <c r="Z67" s="443">
        <f t="shared" si="24"/>
        <v>0</v>
      </c>
      <c r="AA67" s="147" t="str">
        <f t="shared" si="27"/>
        <v>미인정</v>
      </c>
    </row>
    <row r="68" spans="4:27">
      <c r="D68" s="142" t="str">
        <f t="shared" si="25"/>
        <v>\\\</v>
      </c>
      <c r="E68" s="178"/>
      <c r="F68" s="178"/>
      <c r="G68" s="204"/>
      <c r="H68" s="203"/>
      <c r="I68" s="203"/>
      <c r="J68" s="177"/>
      <c r="K68" s="177"/>
      <c r="L68" s="177"/>
      <c r="M68" s="177"/>
      <c r="N68" s="177"/>
      <c r="O68" s="177"/>
      <c r="P68" s="177"/>
      <c r="Q68" s="177"/>
      <c r="R68" s="204"/>
      <c r="S68" s="204"/>
      <c r="T68" s="176"/>
      <c r="U68" s="176"/>
      <c r="V68" s="176"/>
      <c r="W68" s="178"/>
      <c r="X68" s="178"/>
      <c r="Y68" s="146">
        <f t="shared" si="26"/>
        <v>0</v>
      </c>
      <c r="Z68" s="443">
        <f t="shared" ref="Z68:Z131" si="53">SUM(I68,K68,M68,O68,Q68)-SUM(H68,J68,L68,N68,P68)+COUNT(H68:Q68)/2</f>
        <v>0</v>
      </c>
      <c r="AA68" s="147" t="str">
        <f t="shared" si="27"/>
        <v>미인정</v>
      </c>
    </row>
    <row r="69" spans="4:27">
      <c r="D69" s="142" t="str">
        <f t="shared" ref="D69:D132" si="54">E69&amp;"\"&amp;F69&amp;"\"&amp;W69&amp;"\"&amp;X69</f>
        <v>\\\</v>
      </c>
      <c r="E69" s="178"/>
      <c r="F69" s="178"/>
      <c r="G69" s="204"/>
      <c r="H69" s="203"/>
      <c r="I69" s="203"/>
      <c r="J69" s="177"/>
      <c r="K69" s="177"/>
      <c r="L69" s="177"/>
      <c r="M69" s="177"/>
      <c r="N69" s="177"/>
      <c r="O69" s="177"/>
      <c r="P69" s="177"/>
      <c r="Q69" s="177"/>
      <c r="R69" s="204"/>
      <c r="S69" s="204"/>
      <c r="T69" s="176"/>
      <c r="U69" s="176"/>
      <c r="V69" s="176"/>
      <c r="W69" s="178"/>
      <c r="X69" s="178"/>
      <c r="Y69" s="146">
        <f t="shared" si="26"/>
        <v>0</v>
      </c>
      <c r="Z69" s="443">
        <f t="shared" si="53"/>
        <v>0</v>
      </c>
      <c r="AA69" s="147" t="str">
        <f t="shared" si="27"/>
        <v>미인정</v>
      </c>
    </row>
    <row r="70" spans="4:27">
      <c r="D70" s="142" t="str">
        <f t="shared" si="54"/>
        <v>\\\</v>
      </c>
      <c r="E70" s="178"/>
      <c r="F70" s="178"/>
      <c r="G70" s="204"/>
      <c r="H70" s="203"/>
      <c r="I70" s="203"/>
      <c r="J70" s="177"/>
      <c r="K70" s="177"/>
      <c r="L70" s="177"/>
      <c r="M70" s="177"/>
      <c r="N70" s="177"/>
      <c r="O70" s="177"/>
      <c r="P70" s="177"/>
      <c r="Q70" s="177"/>
      <c r="R70" s="204"/>
      <c r="S70" s="204"/>
      <c r="T70" s="176"/>
      <c r="U70" s="176"/>
      <c r="V70" s="176"/>
      <c r="W70" s="178"/>
      <c r="X70" s="178"/>
      <c r="Y70" s="146">
        <f t="shared" ref="Y70:Y133" si="55">IF(Q70="",IF(O70="",IF(M70="",IF(K70="",I70,K70),M70),O70),Q70)</f>
        <v>0</v>
      </c>
      <c r="Z70" s="443">
        <f t="shared" si="53"/>
        <v>0</v>
      </c>
      <c r="AA70" s="147" t="str">
        <f t="shared" ref="AA70:AA133" si="56">IF(AND(Y70&gt;=$A$3-365*10-2,Z70&gt;=90),"인정","미인정")</f>
        <v>미인정</v>
      </c>
    </row>
    <row r="71" spans="4:27">
      <c r="D71" s="142" t="str">
        <f t="shared" si="54"/>
        <v>\\\</v>
      </c>
      <c r="E71" s="178"/>
      <c r="F71" s="178"/>
      <c r="G71" s="204"/>
      <c r="H71" s="203"/>
      <c r="I71" s="203"/>
      <c r="J71" s="177"/>
      <c r="K71" s="177"/>
      <c r="L71" s="177"/>
      <c r="M71" s="177"/>
      <c r="N71" s="177"/>
      <c r="O71" s="177"/>
      <c r="P71" s="177"/>
      <c r="Q71" s="177"/>
      <c r="R71" s="204"/>
      <c r="S71" s="204"/>
      <c r="T71" s="176"/>
      <c r="U71" s="176"/>
      <c r="V71" s="176"/>
      <c r="W71" s="178"/>
      <c r="X71" s="178"/>
      <c r="Y71" s="146">
        <f t="shared" si="55"/>
        <v>0</v>
      </c>
      <c r="Z71" s="443">
        <f t="shared" si="53"/>
        <v>0</v>
      </c>
      <c r="AA71" s="147" t="str">
        <f t="shared" si="56"/>
        <v>미인정</v>
      </c>
    </row>
    <row r="72" spans="4:27">
      <c r="D72" s="142" t="str">
        <f t="shared" si="54"/>
        <v>\\\</v>
      </c>
      <c r="E72" s="178"/>
      <c r="F72" s="178"/>
      <c r="G72" s="204"/>
      <c r="H72" s="203"/>
      <c r="I72" s="203"/>
      <c r="J72" s="177"/>
      <c r="K72" s="177"/>
      <c r="L72" s="177"/>
      <c r="M72" s="177"/>
      <c r="N72" s="177"/>
      <c r="O72" s="177"/>
      <c r="P72" s="177"/>
      <c r="Q72" s="177"/>
      <c r="R72" s="204"/>
      <c r="S72" s="204"/>
      <c r="T72" s="176"/>
      <c r="U72" s="176"/>
      <c r="V72" s="176"/>
      <c r="W72" s="178"/>
      <c r="X72" s="178"/>
      <c r="Y72" s="146">
        <f t="shared" si="55"/>
        <v>0</v>
      </c>
      <c r="Z72" s="443">
        <f t="shared" si="53"/>
        <v>0</v>
      </c>
      <c r="AA72" s="147" t="str">
        <f t="shared" si="56"/>
        <v>미인정</v>
      </c>
    </row>
    <row r="73" spans="4:27">
      <c r="D73" s="142" t="str">
        <f t="shared" si="54"/>
        <v>\\\</v>
      </c>
      <c r="E73" s="178"/>
      <c r="F73" s="178"/>
      <c r="G73" s="204"/>
      <c r="H73" s="203"/>
      <c r="I73" s="203"/>
      <c r="J73" s="177"/>
      <c r="K73" s="177"/>
      <c r="L73" s="177"/>
      <c r="M73" s="177"/>
      <c r="N73" s="177"/>
      <c r="O73" s="177"/>
      <c r="P73" s="177"/>
      <c r="Q73" s="177"/>
      <c r="R73" s="204"/>
      <c r="S73" s="204"/>
      <c r="T73" s="176"/>
      <c r="U73" s="176"/>
      <c r="V73" s="176"/>
      <c r="W73" s="178"/>
      <c r="X73" s="178"/>
      <c r="Y73" s="146">
        <f t="shared" si="55"/>
        <v>0</v>
      </c>
      <c r="Z73" s="443">
        <f t="shared" si="53"/>
        <v>0</v>
      </c>
      <c r="AA73" s="147" t="str">
        <f t="shared" si="56"/>
        <v>미인정</v>
      </c>
    </row>
    <row r="74" spans="4:27">
      <c r="D74" s="142" t="str">
        <f t="shared" si="54"/>
        <v>\\\</v>
      </c>
      <c r="E74" s="178"/>
      <c r="F74" s="178"/>
      <c r="G74" s="204"/>
      <c r="H74" s="203"/>
      <c r="I74" s="203"/>
      <c r="J74" s="177"/>
      <c r="K74" s="177"/>
      <c r="L74" s="177"/>
      <c r="M74" s="177"/>
      <c r="N74" s="177"/>
      <c r="O74" s="177"/>
      <c r="P74" s="177"/>
      <c r="Q74" s="177"/>
      <c r="R74" s="204"/>
      <c r="S74" s="204"/>
      <c r="T74" s="176"/>
      <c r="U74" s="176"/>
      <c r="V74" s="176"/>
      <c r="W74" s="178"/>
      <c r="X74" s="178"/>
      <c r="Y74" s="146">
        <f t="shared" si="55"/>
        <v>0</v>
      </c>
      <c r="Z74" s="443">
        <f t="shared" si="53"/>
        <v>0</v>
      </c>
      <c r="AA74" s="147" t="str">
        <f t="shared" si="56"/>
        <v>미인정</v>
      </c>
    </row>
    <row r="75" spans="4:27">
      <c r="D75" s="142" t="str">
        <f t="shared" si="54"/>
        <v>\\\</v>
      </c>
      <c r="E75" s="178"/>
      <c r="F75" s="178"/>
      <c r="G75" s="204"/>
      <c r="H75" s="203"/>
      <c r="I75" s="203"/>
      <c r="J75" s="177"/>
      <c r="K75" s="177"/>
      <c r="L75" s="177"/>
      <c r="M75" s="177"/>
      <c r="N75" s="177"/>
      <c r="O75" s="177"/>
      <c r="P75" s="177"/>
      <c r="Q75" s="177"/>
      <c r="R75" s="204"/>
      <c r="S75" s="204"/>
      <c r="T75" s="176"/>
      <c r="U75" s="176"/>
      <c r="V75" s="176"/>
      <c r="W75" s="178"/>
      <c r="X75" s="178"/>
      <c r="Y75" s="146">
        <f t="shared" si="55"/>
        <v>0</v>
      </c>
      <c r="Z75" s="443">
        <f t="shared" si="53"/>
        <v>0</v>
      </c>
      <c r="AA75" s="147" t="str">
        <f t="shared" si="56"/>
        <v>미인정</v>
      </c>
    </row>
    <row r="76" spans="4:27">
      <c r="D76" s="142" t="str">
        <f t="shared" si="54"/>
        <v>\\\</v>
      </c>
      <c r="E76" s="178"/>
      <c r="F76" s="178"/>
      <c r="G76" s="204"/>
      <c r="H76" s="203"/>
      <c r="I76" s="203"/>
      <c r="J76" s="177"/>
      <c r="K76" s="177"/>
      <c r="L76" s="177"/>
      <c r="M76" s="177"/>
      <c r="N76" s="177"/>
      <c r="O76" s="177"/>
      <c r="P76" s="177"/>
      <c r="Q76" s="177"/>
      <c r="R76" s="204"/>
      <c r="S76" s="204"/>
      <c r="T76" s="176"/>
      <c r="U76" s="176"/>
      <c r="V76" s="176"/>
      <c r="W76" s="178"/>
      <c r="X76" s="178"/>
      <c r="Y76" s="146">
        <f t="shared" si="55"/>
        <v>0</v>
      </c>
      <c r="Z76" s="443">
        <f t="shared" si="53"/>
        <v>0</v>
      </c>
      <c r="AA76" s="147" t="str">
        <f t="shared" si="56"/>
        <v>미인정</v>
      </c>
    </row>
    <row r="77" spans="4:27">
      <c r="D77" s="142" t="str">
        <f t="shared" si="54"/>
        <v>\\\</v>
      </c>
      <c r="E77" s="178"/>
      <c r="F77" s="178"/>
      <c r="G77" s="204"/>
      <c r="H77" s="203"/>
      <c r="I77" s="203"/>
      <c r="J77" s="177"/>
      <c r="K77" s="177"/>
      <c r="L77" s="177"/>
      <c r="M77" s="177"/>
      <c r="N77" s="177"/>
      <c r="O77" s="177"/>
      <c r="P77" s="177"/>
      <c r="Q77" s="177"/>
      <c r="R77" s="204"/>
      <c r="S77" s="204"/>
      <c r="T77" s="176"/>
      <c r="U77" s="176"/>
      <c r="V77" s="176"/>
      <c r="W77" s="178"/>
      <c r="X77" s="178"/>
      <c r="Y77" s="146">
        <f t="shared" si="55"/>
        <v>0</v>
      </c>
      <c r="Z77" s="443">
        <f t="shared" si="53"/>
        <v>0</v>
      </c>
      <c r="AA77" s="147" t="str">
        <f t="shared" si="56"/>
        <v>미인정</v>
      </c>
    </row>
    <row r="78" spans="4:27">
      <c r="D78" s="142" t="str">
        <f t="shared" si="54"/>
        <v>\\\</v>
      </c>
      <c r="E78" s="178"/>
      <c r="F78" s="178"/>
      <c r="G78" s="204"/>
      <c r="H78" s="203"/>
      <c r="I78" s="203"/>
      <c r="J78" s="177"/>
      <c r="K78" s="177"/>
      <c r="L78" s="177"/>
      <c r="M78" s="177"/>
      <c r="N78" s="177"/>
      <c r="O78" s="177"/>
      <c r="P78" s="177"/>
      <c r="Q78" s="177"/>
      <c r="R78" s="204"/>
      <c r="S78" s="204"/>
      <c r="T78" s="176"/>
      <c r="U78" s="176"/>
      <c r="V78" s="176"/>
      <c r="W78" s="178"/>
      <c r="X78" s="178"/>
      <c r="Y78" s="146">
        <f t="shared" si="55"/>
        <v>0</v>
      </c>
      <c r="Z78" s="443">
        <f t="shared" si="53"/>
        <v>0</v>
      </c>
      <c r="AA78" s="147" t="str">
        <f t="shared" si="56"/>
        <v>미인정</v>
      </c>
    </row>
    <row r="79" spans="4:27">
      <c r="D79" s="142" t="str">
        <f t="shared" si="54"/>
        <v>\\\</v>
      </c>
      <c r="E79" s="178"/>
      <c r="F79" s="176"/>
      <c r="G79" s="204"/>
      <c r="H79" s="203"/>
      <c r="I79" s="203"/>
      <c r="J79" s="177"/>
      <c r="K79" s="177"/>
      <c r="L79" s="177"/>
      <c r="M79" s="177"/>
      <c r="N79" s="177"/>
      <c r="O79" s="177"/>
      <c r="P79" s="177"/>
      <c r="Q79" s="177"/>
      <c r="R79" s="204"/>
      <c r="S79" s="204"/>
      <c r="T79" s="176"/>
      <c r="U79" s="176"/>
      <c r="V79" s="176"/>
      <c r="W79" s="178"/>
      <c r="X79" s="178"/>
      <c r="Y79" s="146">
        <f t="shared" si="55"/>
        <v>0</v>
      </c>
      <c r="Z79" s="443">
        <f t="shared" si="53"/>
        <v>0</v>
      </c>
      <c r="AA79" s="147" t="str">
        <f t="shared" si="56"/>
        <v>미인정</v>
      </c>
    </row>
    <row r="80" spans="4:27">
      <c r="D80" s="142" t="str">
        <f t="shared" si="54"/>
        <v>\\\</v>
      </c>
      <c r="E80" s="178"/>
      <c r="F80" s="176"/>
      <c r="G80" s="204"/>
      <c r="H80" s="203"/>
      <c r="I80" s="203"/>
      <c r="J80" s="177"/>
      <c r="K80" s="177"/>
      <c r="L80" s="177"/>
      <c r="M80" s="177"/>
      <c r="N80" s="177"/>
      <c r="O80" s="177"/>
      <c r="P80" s="177"/>
      <c r="Q80" s="177"/>
      <c r="R80" s="204"/>
      <c r="S80" s="204"/>
      <c r="T80" s="176"/>
      <c r="U80" s="176"/>
      <c r="V80" s="176"/>
      <c r="W80" s="178"/>
      <c r="X80" s="178"/>
      <c r="Y80" s="146">
        <f t="shared" si="55"/>
        <v>0</v>
      </c>
      <c r="Z80" s="443">
        <f t="shared" si="53"/>
        <v>0</v>
      </c>
      <c r="AA80" s="147" t="str">
        <f t="shared" si="56"/>
        <v>미인정</v>
      </c>
    </row>
    <row r="81" spans="4:27">
      <c r="D81" s="142" t="str">
        <f t="shared" si="54"/>
        <v>\\\</v>
      </c>
      <c r="E81" s="178"/>
      <c r="F81" s="176"/>
      <c r="G81" s="204"/>
      <c r="H81" s="203"/>
      <c r="I81" s="203"/>
      <c r="J81" s="177"/>
      <c r="K81" s="177"/>
      <c r="L81" s="177"/>
      <c r="M81" s="177"/>
      <c r="N81" s="177"/>
      <c r="O81" s="177"/>
      <c r="P81" s="177"/>
      <c r="Q81" s="177"/>
      <c r="R81" s="204"/>
      <c r="S81" s="204"/>
      <c r="T81" s="176"/>
      <c r="U81" s="176"/>
      <c r="V81" s="176"/>
      <c r="W81" s="178"/>
      <c r="X81" s="178"/>
      <c r="Y81" s="146">
        <f t="shared" si="55"/>
        <v>0</v>
      </c>
      <c r="Z81" s="443">
        <f t="shared" si="53"/>
        <v>0</v>
      </c>
      <c r="AA81" s="147" t="str">
        <f t="shared" si="56"/>
        <v>미인정</v>
      </c>
    </row>
    <row r="82" spans="4:27">
      <c r="D82" s="142" t="str">
        <f t="shared" si="54"/>
        <v>\\\</v>
      </c>
      <c r="E82" s="178"/>
      <c r="F82" s="176"/>
      <c r="G82" s="204"/>
      <c r="H82" s="203"/>
      <c r="I82" s="203"/>
      <c r="J82" s="177"/>
      <c r="K82" s="177"/>
      <c r="L82" s="177"/>
      <c r="M82" s="177"/>
      <c r="N82" s="177"/>
      <c r="O82" s="177"/>
      <c r="P82" s="177"/>
      <c r="Q82" s="177"/>
      <c r="R82" s="204"/>
      <c r="S82" s="204"/>
      <c r="T82" s="176"/>
      <c r="U82" s="176"/>
      <c r="V82" s="176"/>
      <c r="W82" s="178"/>
      <c r="X82" s="178"/>
      <c r="Y82" s="146">
        <f t="shared" si="55"/>
        <v>0</v>
      </c>
      <c r="Z82" s="443">
        <f t="shared" si="53"/>
        <v>0</v>
      </c>
      <c r="AA82" s="147" t="str">
        <f t="shared" si="56"/>
        <v>미인정</v>
      </c>
    </row>
    <row r="83" spans="4:27">
      <c r="D83" s="142" t="str">
        <f t="shared" si="54"/>
        <v>\\\</v>
      </c>
      <c r="E83" s="178"/>
      <c r="F83" s="176"/>
      <c r="G83" s="204"/>
      <c r="H83" s="203"/>
      <c r="I83" s="203"/>
      <c r="J83" s="177"/>
      <c r="K83" s="177"/>
      <c r="L83" s="177"/>
      <c r="M83" s="177"/>
      <c r="N83" s="177"/>
      <c r="O83" s="177"/>
      <c r="P83" s="177"/>
      <c r="Q83" s="177"/>
      <c r="R83" s="204"/>
      <c r="S83" s="204"/>
      <c r="T83" s="176"/>
      <c r="U83" s="176"/>
      <c r="V83" s="176"/>
      <c r="W83" s="178"/>
      <c r="X83" s="178"/>
      <c r="Y83" s="146">
        <f t="shared" si="55"/>
        <v>0</v>
      </c>
      <c r="Z83" s="443">
        <f t="shared" si="53"/>
        <v>0</v>
      </c>
      <c r="AA83" s="147" t="str">
        <f t="shared" si="56"/>
        <v>미인정</v>
      </c>
    </row>
    <row r="84" spans="4:27">
      <c r="D84" s="142" t="str">
        <f t="shared" si="54"/>
        <v>\\\</v>
      </c>
      <c r="E84" s="178"/>
      <c r="F84" s="176"/>
      <c r="G84" s="204"/>
      <c r="H84" s="203"/>
      <c r="I84" s="203"/>
      <c r="J84" s="177"/>
      <c r="K84" s="177"/>
      <c r="L84" s="177"/>
      <c r="M84" s="177"/>
      <c r="N84" s="177"/>
      <c r="O84" s="177"/>
      <c r="P84" s="177"/>
      <c r="Q84" s="177"/>
      <c r="R84" s="204"/>
      <c r="S84" s="204"/>
      <c r="T84" s="176"/>
      <c r="U84" s="176"/>
      <c r="V84" s="176"/>
      <c r="W84" s="178"/>
      <c r="X84" s="178"/>
      <c r="Y84" s="146">
        <f t="shared" si="55"/>
        <v>0</v>
      </c>
      <c r="Z84" s="443">
        <f t="shared" si="53"/>
        <v>0</v>
      </c>
      <c r="AA84" s="147" t="str">
        <f t="shared" si="56"/>
        <v>미인정</v>
      </c>
    </row>
    <row r="85" spans="4:27">
      <c r="D85" s="142" t="str">
        <f t="shared" si="54"/>
        <v>\\\</v>
      </c>
      <c r="E85" s="178"/>
      <c r="F85" s="176"/>
      <c r="G85" s="204"/>
      <c r="H85" s="203"/>
      <c r="I85" s="203"/>
      <c r="J85" s="177"/>
      <c r="K85" s="177"/>
      <c r="L85" s="177"/>
      <c r="M85" s="177"/>
      <c r="N85" s="177"/>
      <c r="O85" s="177"/>
      <c r="P85" s="177"/>
      <c r="Q85" s="177"/>
      <c r="R85" s="204"/>
      <c r="S85" s="204"/>
      <c r="T85" s="176"/>
      <c r="U85" s="176"/>
      <c r="V85" s="176"/>
      <c r="W85" s="178"/>
      <c r="X85" s="178"/>
      <c r="Y85" s="146">
        <f t="shared" si="55"/>
        <v>0</v>
      </c>
      <c r="Z85" s="443">
        <f t="shared" si="53"/>
        <v>0</v>
      </c>
      <c r="AA85" s="147" t="str">
        <f t="shared" si="56"/>
        <v>미인정</v>
      </c>
    </row>
    <row r="86" spans="4:27">
      <c r="D86" s="142" t="str">
        <f t="shared" si="54"/>
        <v>\\\</v>
      </c>
      <c r="E86" s="178"/>
      <c r="F86" s="176"/>
      <c r="G86" s="204"/>
      <c r="H86" s="203"/>
      <c r="I86" s="203"/>
      <c r="J86" s="177"/>
      <c r="K86" s="177"/>
      <c r="L86" s="177"/>
      <c r="M86" s="177"/>
      <c r="N86" s="177"/>
      <c r="O86" s="177"/>
      <c r="P86" s="177"/>
      <c r="Q86" s="177"/>
      <c r="R86" s="204"/>
      <c r="S86" s="204"/>
      <c r="T86" s="176"/>
      <c r="U86" s="176"/>
      <c r="V86" s="176"/>
      <c r="W86" s="178"/>
      <c r="X86" s="178"/>
      <c r="Y86" s="146">
        <f t="shared" si="55"/>
        <v>0</v>
      </c>
      <c r="Z86" s="443">
        <f t="shared" si="53"/>
        <v>0</v>
      </c>
      <c r="AA86" s="147" t="str">
        <f t="shared" si="56"/>
        <v>미인정</v>
      </c>
    </row>
    <row r="87" spans="4:27">
      <c r="D87" s="142" t="str">
        <f t="shared" si="54"/>
        <v>\\\</v>
      </c>
      <c r="E87" s="178"/>
      <c r="F87" s="176"/>
      <c r="G87" s="204"/>
      <c r="H87" s="203"/>
      <c r="I87" s="203"/>
      <c r="J87" s="177"/>
      <c r="K87" s="177"/>
      <c r="L87" s="177"/>
      <c r="M87" s="177"/>
      <c r="N87" s="177"/>
      <c r="O87" s="177"/>
      <c r="P87" s="177"/>
      <c r="Q87" s="177"/>
      <c r="R87" s="204"/>
      <c r="S87" s="204"/>
      <c r="T87" s="176"/>
      <c r="U87" s="176"/>
      <c r="V87" s="176"/>
      <c r="W87" s="178"/>
      <c r="X87" s="178"/>
      <c r="Y87" s="146">
        <f t="shared" si="55"/>
        <v>0</v>
      </c>
      <c r="Z87" s="443">
        <f t="shared" si="53"/>
        <v>0</v>
      </c>
      <c r="AA87" s="147" t="str">
        <f t="shared" si="56"/>
        <v>미인정</v>
      </c>
    </row>
    <row r="88" spans="4:27">
      <c r="D88" s="142" t="str">
        <f t="shared" si="54"/>
        <v>\\\</v>
      </c>
      <c r="E88" s="178"/>
      <c r="F88" s="176"/>
      <c r="G88" s="204"/>
      <c r="H88" s="203"/>
      <c r="I88" s="203"/>
      <c r="J88" s="177"/>
      <c r="K88" s="177"/>
      <c r="L88" s="177"/>
      <c r="M88" s="177"/>
      <c r="N88" s="177"/>
      <c r="O88" s="177"/>
      <c r="P88" s="177"/>
      <c r="Q88" s="177"/>
      <c r="R88" s="204"/>
      <c r="S88" s="204"/>
      <c r="T88" s="176"/>
      <c r="U88" s="176"/>
      <c r="V88" s="176"/>
      <c r="W88" s="178"/>
      <c r="X88" s="178"/>
      <c r="Y88" s="146">
        <f t="shared" si="55"/>
        <v>0</v>
      </c>
      <c r="Z88" s="443">
        <f t="shared" si="53"/>
        <v>0</v>
      </c>
      <c r="AA88" s="147" t="str">
        <f t="shared" si="56"/>
        <v>미인정</v>
      </c>
    </row>
    <row r="89" spans="4:27">
      <c r="D89" s="142" t="str">
        <f t="shared" si="54"/>
        <v>\\\</v>
      </c>
      <c r="E89" s="178"/>
      <c r="F89" s="176"/>
      <c r="G89" s="204"/>
      <c r="H89" s="203"/>
      <c r="I89" s="203"/>
      <c r="J89" s="177"/>
      <c r="K89" s="177"/>
      <c r="L89" s="177"/>
      <c r="M89" s="177"/>
      <c r="N89" s="177"/>
      <c r="O89" s="177"/>
      <c r="P89" s="177"/>
      <c r="Q89" s="177"/>
      <c r="R89" s="204"/>
      <c r="S89" s="204"/>
      <c r="T89" s="176"/>
      <c r="U89" s="176"/>
      <c r="V89" s="176"/>
      <c r="W89" s="178"/>
      <c r="X89" s="178"/>
      <c r="Y89" s="146">
        <f t="shared" si="55"/>
        <v>0</v>
      </c>
      <c r="Z89" s="443">
        <f t="shared" si="53"/>
        <v>0</v>
      </c>
      <c r="AA89" s="147" t="str">
        <f t="shared" si="56"/>
        <v>미인정</v>
      </c>
    </row>
    <row r="90" spans="4:27">
      <c r="D90" s="142" t="str">
        <f t="shared" si="54"/>
        <v>\\\</v>
      </c>
      <c r="E90" s="178"/>
      <c r="F90" s="178"/>
      <c r="G90" s="180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8"/>
      <c r="S90" s="178"/>
      <c r="T90" s="178"/>
      <c r="U90" s="178"/>
      <c r="V90" s="178"/>
      <c r="W90" s="178"/>
      <c r="X90" s="178"/>
      <c r="Y90" s="146">
        <f t="shared" si="55"/>
        <v>0</v>
      </c>
      <c r="Z90" s="443">
        <f t="shared" si="53"/>
        <v>0</v>
      </c>
      <c r="AA90" s="147" t="str">
        <f t="shared" si="56"/>
        <v>미인정</v>
      </c>
    </row>
    <row r="91" spans="4:27">
      <c r="D91" s="142" t="str">
        <f t="shared" si="54"/>
        <v>\\\</v>
      </c>
      <c r="E91" s="178"/>
      <c r="F91" s="178"/>
      <c r="G91" s="176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6"/>
      <c r="S91" s="176"/>
      <c r="T91" s="176"/>
      <c r="U91" s="176"/>
      <c r="V91" s="176"/>
      <c r="W91" s="178"/>
      <c r="X91" s="178"/>
      <c r="Y91" s="146">
        <f t="shared" si="55"/>
        <v>0</v>
      </c>
      <c r="Z91" s="443">
        <f t="shared" si="53"/>
        <v>0</v>
      </c>
      <c r="AA91" s="147" t="str">
        <f t="shared" si="56"/>
        <v>미인정</v>
      </c>
    </row>
    <row r="92" spans="4:27">
      <c r="D92" s="142" t="str">
        <f t="shared" si="54"/>
        <v>\\\</v>
      </c>
      <c r="E92" s="178"/>
      <c r="F92" s="178"/>
      <c r="G92" s="176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6"/>
      <c r="S92" s="176"/>
      <c r="T92" s="176"/>
      <c r="U92" s="176"/>
      <c r="V92" s="176"/>
      <c r="W92" s="178"/>
      <c r="X92" s="178"/>
      <c r="Y92" s="146">
        <f t="shared" si="55"/>
        <v>0</v>
      </c>
      <c r="Z92" s="443">
        <f t="shared" si="53"/>
        <v>0</v>
      </c>
      <c r="AA92" s="147" t="str">
        <f t="shared" si="56"/>
        <v>미인정</v>
      </c>
    </row>
    <row r="93" spans="4:27">
      <c r="D93" s="142" t="str">
        <f t="shared" si="54"/>
        <v>\\\</v>
      </c>
      <c r="E93" s="178"/>
      <c r="F93" s="178"/>
      <c r="G93" s="176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6"/>
      <c r="S93" s="176"/>
      <c r="T93" s="176"/>
      <c r="U93" s="176"/>
      <c r="V93" s="176"/>
      <c r="W93" s="178"/>
      <c r="X93" s="178"/>
      <c r="Y93" s="146">
        <f t="shared" si="55"/>
        <v>0</v>
      </c>
      <c r="Z93" s="443">
        <f t="shared" si="53"/>
        <v>0</v>
      </c>
      <c r="AA93" s="147" t="str">
        <f t="shared" si="56"/>
        <v>미인정</v>
      </c>
    </row>
    <row r="94" spans="4:27">
      <c r="D94" s="142" t="str">
        <f t="shared" si="54"/>
        <v>\\\</v>
      </c>
      <c r="E94" s="178"/>
      <c r="F94" s="178"/>
      <c r="G94" s="176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6"/>
      <c r="S94" s="176"/>
      <c r="T94" s="176"/>
      <c r="U94" s="176"/>
      <c r="V94" s="176"/>
      <c r="W94" s="178"/>
      <c r="X94" s="178"/>
      <c r="Y94" s="146">
        <f t="shared" si="55"/>
        <v>0</v>
      </c>
      <c r="Z94" s="443">
        <f t="shared" si="53"/>
        <v>0</v>
      </c>
      <c r="AA94" s="147" t="str">
        <f t="shared" si="56"/>
        <v>미인정</v>
      </c>
    </row>
    <row r="95" spans="4:27">
      <c r="D95" s="142" t="str">
        <f t="shared" si="54"/>
        <v>\\\</v>
      </c>
      <c r="E95" s="178"/>
      <c r="F95" s="178"/>
      <c r="G95" s="176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6"/>
      <c r="S95" s="176"/>
      <c r="T95" s="176"/>
      <c r="U95" s="176"/>
      <c r="V95" s="176"/>
      <c r="W95" s="178"/>
      <c r="X95" s="178"/>
      <c r="Y95" s="146">
        <f t="shared" si="55"/>
        <v>0</v>
      </c>
      <c r="Z95" s="443">
        <f t="shared" si="53"/>
        <v>0</v>
      </c>
      <c r="AA95" s="147" t="str">
        <f t="shared" si="56"/>
        <v>미인정</v>
      </c>
    </row>
    <row r="96" spans="4:27">
      <c r="D96" s="142" t="str">
        <f t="shared" si="54"/>
        <v>\\\</v>
      </c>
      <c r="E96" s="178"/>
      <c r="F96" s="178"/>
      <c r="G96" s="176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6"/>
      <c r="S96" s="176"/>
      <c r="T96" s="176"/>
      <c r="U96" s="176"/>
      <c r="V96" s="176"/>
      <c r="W96" s="178"/>
      <c r="X96" s="178"/>
      <c r="Y96" s="146">
        <f t="shared" si="55"/>
        <v>0</v>
      </c>
      <c r="Z96" s="443">
        <f t="shared" si="53"/>
        <v>0</v>
      </c>
      <c r="AA96" s="147" t="str">
        <f t="shared" si="56"/>
        <v>미인정</v>
      </c>
    </row>
    <row r="97" spans="4:27">
      <c r="D97" s="142" t="str">
        <f t="shared" si="54"/>
        <v>\\\</v>
      </c>
      <c r="E97" s="178"/>
      <c r="F97" s="178"/>
      <c r="G97" s="176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6"/>
      <c r="S97" s="176"/>
      <c r="T97" s="176"/>
      <c r="U97" s="176"/>
      <c r="V97" s="176"/>
      <c r="W97" s="178"/>
      <c r="X97" s="178"/>
      <c r="Y97" s="146">
        <f t="shared" si="55"/>
        <v>0</v>
      </c>
      <c r="Z97" s="443">
        <f t="shared" si="53"/>
        <v>0</v>
      </c>
      <c r="AA97" s="147" t="str">
        <f t="shared" si="56"/>
        <v>미인정</v>
      </c>
    </row>
    <row r="98" spans="4:27">
      <c r="D98" s="142" t="str">
        <f t="shared" si="54"/>
        <v>\\\</v>
      </c>
      <c r="E98" s="178"/>
      <c r="F98" s="178"/>
      <c r="G98" s="176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8"/>
      <c r="S98" s="176"/>
      <c r="T98" s="176"/>
      <c r="U98" s="176"/>
      <c r="V98" s="176"/>
      <c r="W98" s="178"/>
      <c r="X98" s="178"/>
      <c r="Y98" s="146">
        <f t="shared" si="55"/>
        <v>0</v>
      </c>
      <c r="Z98" s="443">
        <f t="shared" si="53"/>
        <v>0</v>
      </c>
      <c r="AA98" s="147" t="str">
        <f t="shared" si="56"/>
        <v>미인정</v>
      </c>
    </row>
    <row r="99" spans="4:27">
      <c r="D99" s="142" t="str">
        <f t="shared" si="54"/>
        <v>\\\</v>
      </c>
      <c r="E99" s="178"/>
      <c r="F99" s="178"/>
      <c r="G99" s="176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6"/>
      <c r="S99" s="176"/>
      <c r="T99" s="176"/>
      <c r="U99" s="176"/>
      <c r="V99" s="176"/>
      <c r="W99" s="178"/>
      <c r="X99" s="178"/>
      <c r="Y99" s="146">
        <f t="shared" si="55"/>
        <v>0</v>
      </c>
      <c r="Z99" s="443">
        <f t="shared" si="53"/>
        <v>0</v>
      </c>
      <c r="AA99" s="147" t="str">
        <f t="shared" si="56"/>
        <v>미인정</v>
      </c>
    </row>
    <row r="100" spans="4:27">
      <c r="D100" s="142" t="str">
        <f t="shared" si="54"/>
        <v>\\\</v>
      </c>
      <c r="E100" s="178"/>
      <c r="F100" s="178"/>
      <c r="G100" s="176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6"/>
      <c r="S100" s="176"/>
      <c r="T100" s="176"/>
      <c r="U100" s="176"/>
      <c r="V100" s="176"/>
      <c r="W100" s="178"/>
      <c r="X100" s="178"/>
      <c r="Y100" s="146">
        <f t="shared" si="55"/>
        <v>0</v>
      </c>
      <c r="Z100" s="443">
        <f t="shared" si="53"/>
        <v>0</v>
      </c>
      <c r="AA100" s="147" t="str">
        <f t="shared" si="56"/>
        <v>미인정</v>
      </c>
    </row>
    <row r="101" spans="4:27">
      <c r="D101" s="142" t="str">
        <f t="shared" si="54"/>
        <v>\\\</v>
      </c>
      <c r="E101" s="178"/>
      <c r="F101" s="178"/>
      <c r="G101" s="176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6"/>
      <c r="S101" s="176"/>
      <c r="T101" s="176"/>
      <c r="U101" s="176"/>
      <c r="V101" s="176"/>
      <c r="W101" s="178"/>
      <c r="X101" s="178"/>
      <c r="Y101" s="146">
        <f t="shared" si="55"/>
        <v>0</v>
      </c>
      <c r="Z101" s="443">
        <f t="shared" si="53"/>
        <v>0</v>
      </c>
      <c r="AA101" s="147" t="str">
        <f t="shared" si="56"/>
        <v>미인정</v>
      </c>
    </row>
    <row r="102" spans="4:27">
      <c r="D102" s="142" t="str">
        <f t="shared" si="54"/>
        <v>\\\</v>
      </c>
      <c r="E102" s="178"/>
      <c r="F102" s="178"/>
      <c r="G102" s="176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6"/>
      <c r="S102" s="176"/>
      <c r="T102" s="176"/>
      <c r="U102" s="176"/>
      <c r="V102" s="176"/>
      <c r="W102" s="178"/>
      <c r="X102" s="178"/>
      <c r="Y102" s="146">
        <f t="shared" si="55"/>
        <v>0</v>
      </c>
      <c r="Z102" s="443">
        <f t="shared" si="53"/>
        <v>0</v>
      </c>
      <c r="AA102" s="147" t="str">
        <f t="shared" si="56"/>
        <v>미인정</v>
      </c>
    </row>
    <row r="103" spans="4:27">
      <c r="D103" s="142" t="str">
        <f t="shared" si="54"/>
        <v>\\\</v>
      </c>
      <c r="E103" s="178"/>
      <c r="F103" s="178"/>
      <c r="G103" s="176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6"/>
      <c r="S103" s="176"/>
      <c r="T103" s="176"/>
      <c r="U103" s="176"/>
      <c r="V103" s="176"/>
      <c r="W103" s="178"/>
      <c r="X103" s="178"/>
      <c r="Y103" s="146">
        <f t="shared" si="55"/>
        <v>0</v>
      </c>
      <c r="Z103" s="443">
        <f t="shared" si="53"/>
        <v>0</v>
      </c>
      <c r="AA103" s="147" t="str">
        <f t="shared" si="56"/>
        <v>미인정</v>
      </c>
    </row>
    <row r="104" spans="4:27">
      <c r="D104" s="142" t="str">
        <f t="shared" si="54"/>
        <v>\\\</v>
      </c>
      <c r="E104" s="178"/>
      <c r="F104" s="178"/>
      <c r="G104" s="176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6"/>
      <c r="S104" s="176"/>
      <c r="T104" s="176"/>
      <c r="U104" s="176"/>
      <c r="V104" s="176"/>
      <c r="W104" s="178"/>
      <c r="X104" s="178"/>
      <c r="Y104" s="146">
        <f t="shared" si="55"/>
        <v>0</v>
      </c>
      <c r="Z104" s="443">
        <f t="shared" si="53"/>
        <v>0</v>
      </c>
      <c r="AA104" s="147" t="str">
        <f t="shared" si="56"/>
        <v>미인정</v>
      </c>
    </row>
    <row r="105" spans="4:27">
      <c r="D105" s="142" t="str">
        <f t="shared" si="54"/>
        <v>\\\</v>
      </c>
      <c r="E105" s="178"/>
      <c r="F105" s="178"/>
      <c r="G105" s="176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6"/>
      <c r="S105" s="176"/>
      <c r="T105" s="176"/>
      <c r="U105" s="176"/>
      <c r="V105" s="176"/>
      <c r="W105" s="178"/>
      <c r="X105" s="178"/>
      <c r="Y105" s="146">
        <f t="shared" si="55"/>
        <v>0</v>
      </c>
      <c r="Z105" s="443">
        <f t="shared" si="53"/>
        <v>0</v>
      </c>
      <c r="AA105" s="147" t="str">
        <f t="shared" si="56"/>
        <v>미인정</v>
      </c>
    </row>
    <row r="106" spans="4:27">
      <c r="D106" s="142" t="str">
        <f t="shared" si="54"/>
        <v>\\\</v>
      </c>
      <c r="E106" s="178"/>
      <c r="F106" s="178"/>
      <c r="G106" s="176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6"/>
      <c r="S106" s="176"/>
      <c r="T106" s="176"/>
      <c r="U106" s="176"/>
      <c r="V106" s="176"/>
      <c r="W106" s="178"/>
      <c r="X106" s="178"/>
      <c r="Y106" s="146">
        <f t="shared" si="55"/>
        <v>0</v>
      </c>
      <c r="Z106" s="443">
        <f t="shared" si="53"/>
        <v>0</v>
      </c>
      <c r="AA106" s="147" t="str">
        <f t="shared" si="56"/>
        <v>미인정</v>
      </c>
    </row>
    <row r="107" spans="4:27">
      <c r="D107" s="142" t="str">
        <f t="shared" si="54"/>
        <v>\\\</v>
      </c>
      <c r="E107" s="178"/>
      <c r="F107" s="178"/>
      <c r="G107" s="176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6"/>
      <c r="S107" s="176"/>
      <c r="T107" s="176"/>
      <c r="U107" s="176"/>
      <c r="V107" s="176"/>
      <c r="W107" s="178"/>
      <c r="X107" s="178"/>
      <c r="Y107" s="146">
        <f t="shared" si="55"/>
        <v>0</v>
      </c>
      <c r="Z107" s="443">
        <f t="shared" si="53"/>
        <v>0</v>
      </c>
      <c r="AA107" s="147" t="str">
        <f t="shared" si="56"/>
        <v>미인정</v>
      </c>
    </row>
    <row r="108" spans="4:27">
      <c r="D108" s="142" t="str">
        <f t="shared" si="54"/>
        <v>\\\</v>
      </c>
      <c r="E108" s="178"/>
      <c r="F108" s="178"/>
      <c r="G108" s="176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6"/>
      <c r="S108" s="176"/>
      <c r="T108" s="176"/>
      <c r="U108" s="176"/>
      <c r="V108" s="176"/>
      <c r="W108" s="178"/>
      <c r="X108" s="178"/>
      <c r="Y108" s="146">
        <f t="shared" si="55"/>
        <v>0</v>
      </c>
      <c r="Z108" s="443">
        <f t="shared" si="53"/>
        <v>0</v>
      </c>
      <c r="AA108" s="147" t="str">
        <f t="shared" si="56"/>
        <v>미인정</v>
      </c>
    </row>
    <row r="109" spans="4:27">
      <c r="D109" s="142" t="str">
        <f t="shared" si="54"/>
        <v>\\\</v>
      </c>
      <c r="E109" s="178"/>
      <c r="F109" s="178"/>
      <c r="G109" s="176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6"/>
      <c r="S109" s="176"/>
      <c r="T109" s="176"/>
      <c r="U109" s="176"/>
      <c r="V109" s="176"/>
      <c r="W109" s="178"/>
      <c r="X109" s="178"/>
      <c r="Y109" s="146">
        <f t="shared" si="55"/>
        <v>0</v>
      </c>
      <c r="Z109" s="443">
        <f t="shared" si="53"/>
        <v>0</v>
      </c>
      <c r="AA109" s="147" t="str">
        <f t="shared" si="56"/>
        <v>미인정</v>
      </c>
    </row>
    <row r="110" spans="4:27">
      <c r="D110" s="142" t="str">
        <f t="shared" si="54"/>
        <v>\\\</v>
      </c>
      <c r="E110" s="178"/>
      <c r="F110" s="176"/>
      <c r="G110" s="176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6"/>
      <c r="S110" s="176"/>
      <c r="T110" s="176"/>
      <c r="U110" s="176"/>
      <c r="V110" s="176"/>
      <c r="W110" s="178"/>
      <c r="X110" s="178"/>
      <c r="Y110" s="146">
        <f t="shared" si="55"/>
        <v>0</v>
      </c>
      <c r="Z110" s="443">
        <f t="shared" si="53"/>
        <v>0</v>
      </c>
      <c r="AA110" s="147" t="str">
        <f t="shared" si="56"/>
        <v>미인정</v>
      </c>
    </row>
    <row r="111" spans="4:27">
      <c r="D111" s="142" t="str">
        <f t="shared" si="54"/>
        <v>\\\</v>
      </c>
      <c r="E111" s="178"/>
      <c r="F111" s="176"/>
      <c r="G111" s="176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6"/>
      <c r="S111" s="176"/>
      <c r="T111" s="176"/>
      <c r="U111" s="176"/>
      <c r="V111" s="176"/>
      <c r="W111" s="178"/>
      <c r="X111" s="178"/>
      <c r="Y111" s="146">
        <f t="shared" si="55"/>
        <v>0</v>
      </c>
      <c r="Z111" s="443">
        <f t="shared" si="53"/>
        <v>0</v>
      </c>
      <c r="AA111" s="147" t="str">
        <f t="shared" si="56"/>
        <v>미인정</v>
      </c>
    </row>
    <row r="112" spans="4:27">
      <c r="D112" s="142" t="str">
        <f t="shared" si="54"/>
        <v>\\\</v>
      </c>
      <c r="E112" s="178"/>
      <c r="F112" s="176"/>
      <c r="G112" s="176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6"/>
      <c r="S112" s="176"/>
      <c r="T112" s="176"/>
      <c r="U112" s="176"/>
      <c r="V112" s="176"/>
      <c r="W112" s="178"/>
      <c r="X112" s="178"/>
      <c r="Y112" s="146">
        <f t="shared" si="55"/>
        <v>0</v>
      </c>
      <c r="Z112" s="443">
        <f t="shared" si="53"/>
        <v>0</v>
      </c>
      <c r="AA112" s="147" t="str">
        <f t="shared" si="56"/>
        <v>미인정</v>
      </c>
    </row>
    <row r="113" spans="4:27">
      <c r="D113" s="142" t="str">
        <f t="shared" si="54"/>
        <v>\\\</v>
      </c>
      <c r="E113" s="178"/>
      <c r="F113" s="176"/>
      <c r="G113" s="176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6"/>
      <c r="S113" s="176"/>
      <c r="T113" s="176"/>
      <c r="U113" s="176"/>
      <c r="V113" s="176"/>
      <c r="W113" s="178"/>
      <c r="X113" s="178"/>
      <c r="Y113" s="146">
        <f t="shared" si="55"/>
        <v>0</v>
      </c>
      <c r="Z113" s="443">
        <f t="shared" si="53"/>
        <v>0</v>
      </c>
      <c r="AA113" s="147" t="str">
        <f t="shared" si="56"/>
        <v>미인정</v>
      </c>
    </row>
    <row r="114" spans="4:27">
      <c r="D114" s="142" t="str">
        <f t="shared" si="54"/>
        <v>\\\</v>
      </c>
      <c r="E114" s="178"/>
      <c r="F114" s="176"/>
      <c r="G114" s="176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6"/>
      <c r="S114" s="176"/>
      <c r="T114" s="176"/>
      <c r="U114" s="176"/>
      <c r="V114" s="176"/>
      <c r="W114" s="178"/>
      <c r="X114" s="178"/>
      <c r="Y114" s="146">
        <f t="shared" si="55"/>
        <v>0</v>
      </c>
      <c r="Z114" s="443">
        <f t="shared" si="53"/>
        <v>0</v>
      </c>
      <c r="AA114" s="147" t="str">
        <f t="shared" si="56"/>
        <v>미인정</v>
      </c>
    </row>
    <row r="115" spans="4:27">
      <c r="D115" s="142" t="str">
        <f t="shared" si="54"/>
        <v>\\\</v>
      </c>
      <c r="E115" s="178"/>
      <c r="F115" s="176"/>
      <c r="G115" s="176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6"/>
      <c r="S115" s="176"/>
      <c r="T115" s="176"/>
      <c r="U115" s="176"/>
      <c r="V115" s="176"/>
      <c r="W115" s="178"/>
      <c r="X115" s="178"/>
      <c r="Y115" s="146">
        <f t="shared" si="55"/>
        <v>0</v>
      </c>
      <c r="Z115" s="443">
        <f t="shared" si="53"/>
        <v>0</v>
      </c>
      <c r="AA115" s="147" t="str">
        <f t="shared" si="56"/>
        <v>미인정</v>
      </c>
    </row>
    <row r="116" spans="4:27">
      <c r="D116" s="142" t="str">
        <f t="shared" si="54"/>
        <v>\\\</v>
      </c>
      <c r="E116" s="178"/>
      <c r="F116" s="176"/>
      <c r="G116" s="176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6"/>
      <c r="S116" s="176"/>
      <c r="T116" s="176"/>
      <c r="U116" s="176"/>
      <c r="V116" s="176"/>
      <c r="W116" s="178"/>
      <c r="X116" s="178"/>
      <c r="Y116" s="146">
        <f t="shared" si="55"/>
        <v>0</v>
      </c>
      <c r="Z116" s="443">
        <f t="shared" si="53"/>
        <v>0</v>
      </c>
      <c r="AA116" s="147" t="str">
        <f t="shared" si="56"/>
        <v>미인정</v>
      </c>
    </row>
    <row r="117" spans="4:27">
      <c r="D117" s="142" t="str">
        <f t="shared" si="54"/>
        <v>\\\</v>
      </c>
      <c r="E117" s="178"/>
      <c r="F117" s="176"/>
      <c r="G117" s="176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8"/>
      <c r="S117" s="176"/>
      <c r="T117" s="176"/>
      <c r="U117" s="176"/>
      <c r="V117" s="176"/>
      <c r="W117" s="178"/>
      <c r="X117" s="178"/>
      <c r="Y117" s="146">
        <f t="shared" si="55"/>
        <v>0</v>
      </c>
      <c r="Z117" s="443">
        <f t="shared" si="53"/>
        <v>0</v>
      </c>
      <c r="AA117" s="147" t="str">
        <f t="shared" si="56"/>
        <v>미인정</v>
      </c>
    </row>
    <row r="118" spans="4:27">
      <c r="D118" s="142" t="str">
        <f t="shared" si="54"/>
        <v>\\\</v>
      </c>
      <c r="E118" s="178"/>
      <c r="F118" s="176"/>
      <c r="G118" s="176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6"/>
      <c r="S118" s="176"/>
      <c r="T118" s="176"/>
      <c r="U118" s="176"/>
      <c r="V118" s="176"/>
      <c r="W118" s="178"/>
      <c r="X118" s="178"/>
      <c r="Y118" s="146">
        <f t="shared" si="55"/>
        <v>0</v>
      </c>
      <c r="Z118" s="443">
        <f t="shared" si="53"/>
        <v>0</v>
      </c>
      <c r="AA118" s="147" t="str">
        <f t="shared" si="56"/>
        <v>미인정</v>
      </c>
    </row>
    <row r="119" spans="4:27">
      <c r="D119" s="142" t="str">
        <f t="shared" si="54"/>
        <v>\\\</v>
      </c>
      <c r="E119" s="178"/>
      <c r="F119" s="176"/>
      <c r="G119" s="176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6"/>
      <c r="S119" s="176"/>
      <c r="T119" s="176"/>
      <c r="U119" s="176"/>
      <c r="V119" s="176"/>
      <c r="W119" s="178"/>
      <c r="X119" s="178"/>
      <c r="Y119" s="146">
        <f t="shared" si="55"/>
        <v>0</v>
      </c>
      <c r="Z119" s="443">
        <f t="shared" si="53"/>
        <v>0</v>
      </c>
      <c r="AA119" s="147" t="str">
        <f t="shared" si="56"/>
        <v>미인정</v>
      </c>
    </row>
    <row r="120" spans="4:27">
      <c r="D120" s="142" t="str">
        <f t="shared" si="54"/>
        <v>\\\</v>
      </c>
      <c r="E120" s="178"/>
      <c r="F120" s="176"/>
      <c r="G120" s="176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6"/>
      <c r="S120" s="176"/>
      <c r="T120" s="176"/>
      <c r="U120" s="176"/>
      <c r="V120" s="176"/>
      <c r="W120" s="178"/>
      <c r="X120" s="178"/>
      <c r="Y120" s="146">
        <f t="shared" si="55"/>
        <v>0</v>
      </c>
      <c r="Z120" s="443">
        <f t="shared" si="53"/>
        <v>0</v>
      </c>
      <c r="AA120" s="147" t="str">
        <f t="shared" si="56"/>
        <v>미인정</v>
      </c>
    </row>
    <row r="121" spans="4:27">
      <c r="D121" s="142" t="str">
        <f t="shared" si="54"/>
        <v>\\\</v>
      </c>
      <c r="E121" s="178"/>
      <c r="F121" s="176"/>
      <c r="G121" s="176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6"/>
      <c r="S121" s="176"/>
      <c r="T121" s="176"/>
      <c r="U121" s="176"/>
      <c r="V121" s="176"/>
      <c r="W121" s="178"/>
      <c r="X121" s="178"/>
      <c r="Y121" s="146">
        <f t="shared" si="55"/>
        <v>0</v>
      </c>
      <c r="Z121" s="443">
        <f t="shared" si="53"/>
        <v>0</v>
      </c>
      <c r="AA121" s="147" t="str">
        <f t="shared" si="56"/>
        <v>미인정</v>
      </c>
    </row>
    <row r="122" spans="4:27">
      <c r="D122" s="142" t="str">
        <f t="shared" si="54"/>
        <v>\\\</v>
      </c>
      <c r="E122" s="178"/>
      <c r="F122" s="176"/>
      <c r="G122" s="176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6"/>
      <c r="S122" s="176"/>
      <c r="T122" s="176"/>
      <c r="U122" s="176"/>
      <c r="V122" s="176"/>
      <c r="W122" s="178"/>
      <c r="X122" s="178"/>
      <c r="Y122" s="146">
        <f t="shared" si="55"/>
        <v>0</v>
      </c>
      <c r="Z122" s="443">
        <f t="shared" si="53"/>
        <v>0</v>
      </c>
      <c r="AA122" s="147" t="str">
        <f t="shared" si="56"/>
        <v>미인정</v>
      </c>
    </row>
    <row r="123" spans="4:27">
      <c r="D123" s="142" t="str">
        <f t="shared" si="54"/>
        <v>\\\</v>
      </c>
      <c r="E123" s="178"/>
      <c r="F123" s="176"/>
      <c r="G123" s="176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6"/>
      <c r="S123" s="176"/>
      <c r="T123" s="176"/>
      <c r="U123" s="176"/>
      <c r="V123" s="176"/>
      <c r="W123" s="178"/>
      <c r="X123" s="178"/>
      <c r="Y123" s="146">
        <f t="shared" si="55"/>
        <v>0</v>
      </c>
      <c r="Z123" s="443">
        <f t="shared" si="53"/>
        <v>0</v>
      </c>
      <c r="AA123" s="147" t="str">
        <f t="shared" si="56"/>
        <v>미인정</v>
      </c>
    </row>
    <row r="124" spans="4:27">
      <c r="D124" s="142" t="str">
        <f t="shared" si="54"/>
        <v>\\\</v>
      </c>
      <c r="E124" s="178"/>
      <c r="F124" s="176"/>
      <c r="G124" s="176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6"/>
      <c r="S124" s="176"/>
      <c r="T124" s="176"/>
      <c r="U124" s="176"/>
      <c r="V124" s="176"/>
      <c r="W124" s="178"/>
      <c r="X124" s="178"/>
      <c r="Y124" s="146">
        <f t="shared" si="55"/>
        <v>0</v>
      </c>
      <c r="Z124" s="443">
        <f t="shared" si="53"/>
        <v>0</v>
      </c>
      <c r="AA124" s="147" t="str">
        <f t="shared" si="56"/>
        <v>미인정</v>
      </c>
    </row>
    <row r="125" spans="4:27">
      <c r="D125" s="142" t="str">
        <f t="shared" si="54"/>
        <v>\\\</v>
      </c>
      <c r="E125" s="178"/>
      <c r="F125" s="176"/>
      <c r="G125" s="176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6"/>
      <c r="S125" s="176"/>
      <c r="T125" s="176"/>
      <c r="U125" s="176"/>
      <c r="V125" s="176"/>
      <c r="W125" s="178"/>
      <c r="X125" s="178"/>
      <c r="Y125" s="146">
        <f t="shared" si="55"/>
        <v>0</v>
      </c>
      <c r="Z125" s="443">
        <f t="shared" si="53"/>
        <v>0</v>
      </c>
      <c r="AA125" s="147" t="str">
        <f t="shared" si="56"/>
        <v>미인정</v>
      </c>
    </row>
    <row r="126" spans="4:27">
      <c r="D126" s="142" t="str">
        <f t="shared" si="54"/>
        <v>\\\</v>
      </c>
      <c r="E126" s="178"/>
      <c r="F126" s="176"/>
      <c r="G126" s="176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6"/>
      <c r="S126" s="176"/>
      <c r="T126" s="176"/>
      <c r="U126" s="176"/>
      <c r="V126" s="176"/>
      <c r="W126" s="178"/>
      <c r="X126" s="178"/>
      <c r="Y126" s="146">
        <f t="shared" si="55"/>
        <v>0</v>
      </c>
      <c r="Z126" s="443">
        <f t="shared" si="53"/>
        <v>0</v>
      </c>
      <c r="AA126" s="147" t="str">
        <f t="shared" si="56"/>
        <v>미인정</v>
      </c>
    </row>
    <row r="127" spans="4:27">
      <c r="D127" s="142" t="str">
        <f t="shared" si="54"/>
        <v>\\\</v>
      </c>
      <c r="E127" s="178"/>
      <c r="F127" s="176"/>
      <c r="G127" s="176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6"/>
      <c r="S127" s="176"/>
      <c r="T127" s="176"/>
      <c r="U127" s="176"/>
      <c r="V127" s="176"/>
      <c r="W127" s="178"/>
      <c r="X127" s="178"/>
      <c r="Y127" s="146">
        <f t="shared" si="55"/>
        <v>0</v>
      </c>
      <c r="Z127" s="443">
        <f t="shared" si="53"/>
        <v>0</v>
      </c>
      <c r="AA127" s="147" t="str">
        <f t="shared" si="56"/>
        <v>미인정</v>
      </c>
    </row>
    <row r="128" spans="4:27">
      <c r="D128" s="142" t="str">
        <f t="shared" si="54"/>
        <v>\\\</v>
      </c>
      <c r="E128" s="178"/>
      <c r="F128" s="176"/>
      <c r="G128" s="176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6"/>
      <c r="S128" s="176"/>
      <c r="T128" s="176"/>
      <c r="U128" s="176"/>
      <c r="V128" s="176"/>
      <c r="W128" s="178"/>
      <c r="X128" s="178"/>
      <c r="Y128" s="146">
        <f t="shared" si="55"/>
        <v>0</v>
      </c>
      <c r="Z128" s="443">
        <f t="shared" si="53"/>
        <v>0</v>
      </c>
      <c r="AA128" s="147" t="str">
        <f t="shared" si="56"/>
        <v>미인정</v>
      </c>
    </row>
    <row r="129" spans="4:27">
      <c r="D129" s="142" t="str">
        <f t="shared" si="54"/>
        <v>\\\</v>
      </c>
      <c r="E129" s="178"/>
      <c r="F129" s="176"/>
      <c r="G129" s="176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6"/>
      <c r="S129" s="176"/>
      <c r="T129" s="176"/>
      <c r="U129" s="176"/>
      <c r="V129" s="176"/>
      <c r="W129" s="178"/>
      <c r="X129" s="178"/>
      <c r="Y129" s="146">
        <f t="shared" si="55"/>
        <v>0</v>
      </c>
      <c r="Z129" s="443">
        <f t="shared" si="53"/>
        <v>0</v>
      </c>
      <c r="AA129" s="147" t="str">
        <f t="shared" si="56"/>
        <v>미인정</v>
      </c>
    </row>
    <row r="130" spans="4:27">
      <c r="D130" s="142" t="str">
        <f t="shared" si="54"/>
        <v>\\\</v>
      </c>
      <c r="E130" s="178"/>
      <c r="F130" s="176"/>
      <c r="G130" s="176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6"/>
      <c r="S130" s="176"/>
      <c r="T130" s="176"/>
      <c r="U130" s="176"/>
      <c r="V130" s="176"/>
      <c r="W130" s="178"/>
      <c r="X130" s="178"/>
      <c r="Y130" s="146">
        <f t="shared" si="55"/>
        <v>0</v>
      </c>
      <c r="Z130" s="443">
        <f t="shared" si="53"/>
        <v>0</v>
      </c>
      <c r="AA130" s="147" t="str">
        <f t="shared" si="56"/>
        <v>미인정</v>
      </c>
    </row>
    <row r="131" spans="4:27">
      <c r="D131" s="142" t="str">
        <f t="shared" si="54"/>
        <v>\\\</v>
      </c>
      <c r="E131" s="178"/>
      <c r="F131" s="176"/>
      <c r="G131" s="176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6"/>
      <c r="S131" s="176"/>
      <c r="T131" s="176"/>
      <c r="U131" s="176"/>
      <c r="V131" s="176"/>
      <c r="W131" s="178"/>
      <c r="X131" s="178"/>
      <c r="Y131" s="146">
        <f t="shared" si="55"/>
        <v>0</v>
      </c>
      <c r="Z131" s="443">
        <f t="shared" si="53"/>
        <v>0</v>
      </c>
      <c r="AA131" s="147" t="str">
        <f t="shared" si="56"/>
        <v>미인정</v>
      </c>
    </row>
    <row r="132" spans="4:27">
      <c r="D132" s="142" t="str">
        <f t="shared" si="54"/>
        <v>\\\</v>
      </c>
      <c r="E132" s="178"/>
      <c r="F132" s="176"/>
      <c r="G132" s="176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6"/>
      <c r="S132" s="176"/>
      <c r="T132" s="176"/>
      <c r="U132" s="176"/>
      <c r="V132" s="176"/>
      <c r="W132" s="178"/>
      <c r="X132" s="178"/>
      <c r="Y132" s="146">
        <f t="shared" si="55"/>
        <v>0</v>
      </c>
      <c r="Z132" s="443">
        <f t="shared" ref="Z132:Z195" si="57">SUM(I132,K132,M132,O132,Q132)-SUM(H132,J132,L132,N132,P132)+COUNT(H132:Q132)/2</f>
        <v>0</v>
      </c>
      <c r="AA132" s="147" t="str">
        <f t="shared" si="56"/>
        <v>미인정</v>
      </c>
    </row>
    <row r="133" spans="4:27">
      <c r="D133" s="142" t="str">
        <f t="shared" ref="D133:D196" si="58">E133&amp;"\"&amp;F133&amp;"\"&amp;W133&amp;"\"&amp;X133</f>
        <v>\\\</v>
      </c>
      <c r="E133" s="178"/>
      <c r="F133" s="176"/>
      <c r="G133" s="176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6"/>
      <c r="S133" s="176"/>
      <c r="T133" s="176"/>
      <c r="U133" s="176"/>
      <c r="V133" s="176"/>
      <c r="W133" s="178"/>
      <c r="X133" s="178"/>
      <c r="Y133" s="146">
        <f t="shared" si="55"/>
        <v>0</v>
      </c>
      <c r="Z133" s="443">
        <f t="shared" si="57"/>
        <v>0</v>
      </c>
      <c r="AA133" s="147" t="str">
        <f t="shared" si="56"/>
        <v>미인정</v>
      </c>
    </row>
    <row r="134" spans="4:27">
      <c r="D134" s="142" t="str">
        <f t="shared" si="58"/>
        <v>\\\</v>
      </c>
      <c r="E134" s="178"/>
      <c r="F134" s="176"/>
      <c r="G134" s="176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6"/>
      <c r="S134" s="176"/>
      <c r="T134" s="176"/>
      <c r="U134" s="176"/>
      <c r="V134" s="176"/>
      <c r="W134" s="178"/>
      <c r="X134" s="178"/>
      <c r="Y134" s="146">
        <f t="shared" ref="Y134:Y197" si="59">IF(Q134="",IF(O134="",IF(M134="",IF(K134="",I134,K134),M134),O134),Q134)</f>
        <v>0</v>
      </c>
      <c r="Z134" s="443">
        <f t="shared" si="57"/>
        <v>0</v>
      </c>
      <c r="AA134" s="147" t="str">
        <f t="shared" ref="AA134:AA197" si="60">IF(AND(Y134&gt;=$A$3-365*10-2,Z134&gt;=90),"인정","미인정")</f>
        <v>미인정</v>
      </c>
    </row>
    <row r="135" spans="4:27">
      <c r="D135" s="142" t="str">
        <f t="shared" si="58"/>
        <v>\\\</v>
      </c>
      <c r="E135" s="178"/>
      <c r="F135" s="176"/>
      <c r="G135" s="176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6"/>
      <c r="S135" s="176"/>
      <c r="T135" s="176"/>
      <c r="U135" s="176"/>
      <c r="V135" s="176"/>
      <c r="W135" s="178"/>
      <c r="X135" s="178"/>
      <c r="Y135" s="146">
        <f t="shared" si="59"/>
        <v>0</v>
      </c>
      <c r="Z135" s="443">
        <f t="shared" si="57"/>
        <v>0</v>
      </c>
      <c r="AA135" s="147" t="str">
        <f t="shared" si="60"/>
        <v>미인정</v>
      </c>
    </row>
    <row r="136" spans="4:27">
      <c r="D136" s="142" t="str">
        <f t="shared" si="58"/>
        <v>\\\</v>
      </c>
      <c r="E136" s="178"/>
      <c r="F136" s="176"/>
      <c r="G136" s="176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8"/>
      <c r="S136" s="176"/>
      <c r="T136" s="176"/>
      <c r="U136" s="176"/>
      <c r="V136" s="176"/>
      <c r="W136" s="178"/>
      <c r="X136" s="178"/>
      <c r="Y136" s="146">
        <f t="shared" si="59"/>
        <v>0</v>
      </c>
      <c r="Z136" s="443">
        <f t="shared" si="57"/>
        <v>0</v>
      </c>
      <c r="AA136" s="147" t="str">
        <f t="shared" si="60"/>
        <v>미인정</v>
      </c>
    </row>
    <row r="137" spans="4:27">
      <c r="D137" s="142" t="str">
        <f t="shared" si="58"/>
        <v>\\\</v>
      </c>
      <c r="E137" s="178"/>
      <c r="F137" s="176"/>
      <c r="G137" s="176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6"/>
      <c r="S137" s="176"/>
      <c r="T137" s="176"/>
      <c r="U137" s="176"/>
      <c r="V137" s="176"/>
      <c r="W137" s="178"/>
      <c r="X137" s="178"/>
      <c r="Y137" s="146">
        <f t="shared" si="59"/>
        <v>0</v>
      </c>
      <c r="Z137" s="443">
        <f t="shared" si="57"/>
        <v>0</v>
      </c>
      <c r="AA137" s="147" t="str">
        <f t="shared" si="60"/>
        <v>미인정</v>
      </c>
    </row>
    <row r="138" spans="4:27">
      <c r="D138" s="142" t="str">
        <f t="shared" si="58"/>
        <v>\\\</v>
      </c>
      <c r="E138" s="178"/>
      <c r="F138" s="176"/>
      <c r="G138" s="176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6"/>
      <c r="S138" s="176"/>
      <c r="T138" s="176"/>
      <c r="U138" s="176"/>
      <c r="V138" s="176"/>
      <c r="W138" s="178"/>
      <c r="X138" s="178"/>
      <c r="Y138" s="146">
        <f t="shared" si="59"/>
        <v>0</v>
      </c>
      <c r="Z138" s="443">
        <f t="shared" si="57"/>
        <v>0</v>
      </c>
      <c r="AA138" s="147" t="str">
        <f t="shared" si="60"/>
        <v>미인정</v>
      </c>
    </row>
    <row r="139" spans="4:27">
      <c r="D139" s="142" t="str">
        <f t="shared" si="58"/>
        <v>\\\</v>
      </c>
      <c r="E139" s="178"/>
      <c r="F139" s="176"/>
      <c r="G139" s="176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6"/>
      <c r="S139" s="176"/>
      <c r="T139" s="176"/>
      <c r="U139" s="176"/>
      <c r="V139" s="176"/>
      <c r="W139" s="178"/>
      <c r="X139" s="178"/>
      <c r="Y139" s="146">
        <f t="shared" si="59"/>
        <v>0</v>
      </c>
      <c r="Z139" s="443">
        <f t="shared" si="57"/>
        <v>0</v>
      </c>
      <c r="AA139" s="147" t="str">
        <f t="shared" si="60"/>
        <v>미인정</v>
      </c>
    </row>
    <row r="140" spans="4:27">
      <c r="D140" s="142" t="str">
        <f t="shared" si="58"/>
        <v>\\\</v>
      </c>
      <c r="E140" s="178"/>
      <c r="F140" s="176"/>
      <c r="G140" s="176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6"/>
      <c r="S140" s="176"/>
      <c r="T140" s="176"/>
      <c r="U140" s="176"/>
      <c r="V140" s="176"/>
      <c r="W140" s="178"/>
      <c r="X140" s="178"/>
      <c r="Y140" s="146">
        <f t="shared" si="59"/>
        <v>0</v>
      </c>
      <c r="Z140" s="443">
        <f t="shared" si="57"/>
        <v>0</v>
      </c>
      <c r="AA140" s="147" t="str">
        <f t="shared" si="60"/>
        <v>미인정</v>
      </c>
    </row>
    <row r="141" spans="4:27">
      <c r="D141" s="142" t="str">
        <f t="shared" si="58"/>
        <v>\\\</v>
      </c>
      <c r="E141" s="178"/>
      <c r="F141" s="176"/>
      <c r="G141" s="176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6"/>
      <c r="S141" s="176"/>
      <c r="T141" s="176"/>
      <c r="U141" s="176"/>
      <c r="V141" s="176"/>
      <c r="W141" s="178"/>
      <c r="X141" s="178"/>
      <c r="Y141" s="146">
        <f t="shared" si="59"/>
        <v>0</v>
      </c>
      <c r="Z141" s="443">
        <f t="shared" si="57"/>
        <v>0</v>
      </c>
      <c r="AA141" s="147" t="str">
        <f t="shared" si="60"/>
        <v>미인정</v>
      </c>
    </row>
    <row r="142" spans="4:27">
      <c r="D142" s="142" t="str">
        <f t="shared" si="58"/>
        <v>\\\</v>
      </c>
      <c r="E142" s="178"/>
      <c r="F142" s="176"/>
      <c r="G142" s="176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6"/>
      <c r="S142" s="176"/>
      <c r="T142" s="176"/>
      <c r="U142" s="176"/>
      <c r="V142" s="176"/>
      <c r="W142" s="178"/>
      <c r="X142" s="178"/>
      <c r="Y142" s="146">
        <f t="shared" si="59"/>
        <v>0</v>
      </c>
      <c r="Z142" s="443">
        <f t="shared" si="57"/>
        <v>0</v>
      </c>
      <c r="AA142" s="147" t="str">
        <f t="shared" si="60"/>
        <v>미인정</v>
      </c>
    </row>
    <row r="143" spans="4:27">
      <c r="D143" s="142" t="str">
        <f t="shared" si="58"/>
        <v>\\\</v>
      </c>
      <c r="E143" s="178"/>
      <c r="F143" s="176"/>
      <c r="G143" s="176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6"/>
      <c r="S143" s="176"/>
      <c r="T143" s="176"/>
      <c r="U143" s="176"/>
      <c r="V143" s="176"/>
      <c r="W143" s="178"/>
      <c r="X143" s="178"/>
      <c r="Y143" s="146">
        <f t="shared" si="59"/>
        <v>0</v>
      </c>
      <c r="Z143" s="443">
        <f t="shared" si="57"/>
        <v>0</v>
      </c>
      <c r="AA143" s="147" t="str">
        <f t="shared" si="60"/>
        <v>미인정</v>
      </c>
    </row>
    <row r="144" spans="4:27">
      <c r="D144" s="142" t="str">
        <f t="shared" si="58"/>
        <v>\\\</v>
      </c>
      <c r="E144" s="178"/>
      <c r="F144" s="176"/>
      <c r="G144" s="176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6"/>
      <c r="S144" s="176"/>
      <c r="T144" s="176"/>
      <c r="U144" s="176"/>
      <c r="V144" s="176"/>
      <c r="W144" s="178"/>
      <c r="X144" s="178"/>
      <c r="Y144" s="146">
        <f t="shared" si="59"/>
        <v>0</v>
      </c>
      <c r="Z144" s="443">
        <f t="shared" si="57"/>
        <v>0</v>
      </c>
      <c r="AA144" s="147" t="str">
        <f t="shared" si="60"/>
        <v>미인정</v>
      </c>
    </row>
    <row r="145" spans="4:27">
      <c r="D145" s="142" t="str">
        <f t="shared" si="58"/>
        <v>\\\</v>
      </c>
      <c r="E145" s="178"/>
      <c r="F145" s="176"/>
      <c r="G145" s="176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6"/>
      <c r="S145" s="176"/>
      <c r="T145" s="176"/>
      <c r="U145" s="176"/>
      <c r="V145" s="176"/>
      <c r="W145" s="178"/>
      <c r="X145" s="178"/>
      <c r="Y145" s="146">
        <f t="shared" si="59"/>
        <v>0</v>
      </c>
      <c r="Z145" s="443">
        <f t="shared" si="57"/>
        <v>0</v>
      </c>
      <c r="AA145" s="147" t="str">
        <f t="shared" si="60"/>
        <v>미인정</v>
      </c>
    </row>
    <row r="146" spans="4:27">
      <c r="D146" s="142" t="str">
        <f t="shared" si="58"/>
        <v>\\\</v>
      </c>
      <c r="E146" s="178"/>
      <c r="F146" s="176"/>
      <c r="G146" s="176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6"/>
      <c r="S146" s="176"/>
      <c r="T146" s="176"/>
      <c r="U146" s="176"/>
      <c r="V146" s="176"/>
      <c r="W146" s="178"/>
      <c r="X146" s="178"/>
      <c r="Y146" s="146">
        <f t="shared" si="59"/>
        <v>0</v>
      </c>
      <c r="Z146" s="443">
        <f t="shared" si="57"/>
        <v>0</v>
      </c>
      <c r="AA146" s="147" t="str">
        <f t="shared" si="60"/>
        <v>미인정</v>
      </c>
    </row>
    <row r="147" spans="4:27">
      <c r="D147" s="142" t="str">
        <f t="shared" si="58"/>
        <v>\\\</v>
      </c>
      <c r="E147" s="178"/>
      <c r="F147" s="176"/>
      <c r="G147" s="176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6"/>
      <c r="S147" s="176"/>
      <c r="T147" s="176"/>
      <c r="U147" s="176"/>
      <c r="V147" s="176"/>
      <c r="W147" s="178"/>
      <c r="X147" s="178"/>
      <c r="Y147" s="146">
        <f t="shared" si="59"/>
        <v>0</v>
      </c>
      <c r="Z147" s="443">
        <f t="shared" si="57"/>
        <v>0</v>
      </c>
      <c r="AA147" s="147" t="str">
        <f t="shared" si="60"/>
        <v>미인정</v>
      </c>
    </row>
    <row r="148" spans="4:27">
      <c r="D148" s="142" t="str">
        <f t="shared" si="58"/>
        <v>\\\</v>
      </c>
      <c r="E148" s="281"/>
      <c r="F148" s="281"/>
      <c r="G148" s="282"/>
      <c r="H148" s="167"/>
      <c r="I148" s="167"/>
      <c r="J148" s="283"/>
      <c r="K148" s="283"/>
      <c r="L148" s="283"/>
      <c r="M148" s="283"/>
      <c r="N148" s="283"/>
      <c r="O148" s="283"/>
      <c r="P148" s="283"/>
      <c r="Q148" s="283"/>
      <c r="R148" s="282"/>
      <c r="S148" s="282"/>
      <c r="T148" s="281"/>
      <c r="U148" s="281"/>
      <c r="V148" s="281"/>
      <c r="W148" s="279"/>
      <c r="X148" s="279"/>
      <c r="Y148" s="146">
        <f t="shared" si="59"/>
        <v>0</v>
      </c>
      <c r="Z148" s="443">
        <f t="shared" si="57"/>
        <v>0</v>
      </c>
      <c r="AA148" s="147" t="str">
        <f t="shared" si="60"/>
        <v>미인정</v>
      </c>
    </row>
    <row r="149" spans="4:27">
      <c r="D149" s="142" t="str">
        <f t="shared" si="58"/>
        <v>\\\</v>
      </c>
      <c r="E149" s="281"/>
      <c r="F149" s="281"/>
      <c r="G149" s="282"/>
      <c r="H149" s="167"/>
      <c r="I149" s="167"/>
      <c r="J149" s="280"/>
      <c r="K149" s="280"/>
      <c r="L149" s="280"/>
      <c r="M149" s="280"/>
      <c r="N149" s="280"/>
      <c r="O149" s="280"/>
      <c r="P149" s="280"/>
      <c r="Q149" s="280"/>
      <c r="R149" s="282"/>
      <c r="S149" s="282"/>
      <c r="T149" s="281"/>
      <c r="U149" s="279"/>
      <c r="V149" s="279"/>
      <c r="W149" s="279"/>
      <c r="X149" s="279"/>
      <c r="Y149" s="146">
        <f t="shared" si="59"/>
        <v>0</v>
      </c>
      <c r="Z149" s="443">
        <f t="shared" si="57"/>
        <v>0</v>
      </c>
      <c r="AA149" s="147" t="str">
        <f t="shared" si="60"/>
        <v>미인정</v>
      </c>
    </row>
    <row r="150" spans="4:27">
      <c r="D150" s="142" t="str">
        <f t="shared" si="58"/>
        <v>\\\</v>
      </c>
      <c r="E150" s="281"/>
      <c r="F150" s="281"/>
      <c r="G150" s="282"/>
      <c r="H150" s="167"/>
      <c r="I150" s="167"/>
      <c r="J150" s="280"/>
      <c r="K150" s="280"/>
      <c r="L150" s="280"/>
      <c r="M150" s="280"/>
      <c r="N150" s="280"/>
      <c r="O150" s="280"/>
      <c r="P150" s="280"/>
      <c r="Q150" s="280"/>
      <c r="R150" s="282"/>
      <c r="S150" s="282"/>
      <c r="T150" s="281"/>
      <c r="U150" s="279"/>
      <c r="V150" s="279"/>
      <c r="W150" s="279"/>
      <c r="X150" s="279"/>
      <c r="Y150" s="146">
        <f t="shared" si="59"/>
        <v>0</v>
      </c>
      <c r="Z150" s="443">
        <f t="shared" si="57"/>
        <v>0</v>
      </c>
      <c r="AA150" s="147" t="str">
        <f t="shared" si="60"/>
        <v>미인정</v>
      </c>
    </row>
    <row r="151" spans="4:27">
      <c r="D151" s="142" t="str">
        <f t="shared" si="58"/>
        <v>\\\</v>
      </c>
      <c r="E151" s="281"/>
      <c r="F151" s="281"/>
      <c r="G151" s="282"/>
      <c r="H151" s="167"/>
      <c r="I151" s="167"/>
      <c r="J151" s="280"/>
      <c r="K151" s="280"/>
      <c r="L151" s="280"/>
      <c r="M151" s="280"/>
      <c r="N151" s="280"/>
      <c r="O151" s="280"/>
      <c r="P151" s="280"/>
      <c r="Q151" s="280"/>
      <c r="R151" s="282"/>
      <c r="S151" s="282"/>
      <c r="T151" s="281"/>
      <c r="U151" s="279"/>
      <c r="V151" s="279"/>
      <c r="W151" s="279"/>
      <c r="X151" s="279"/>
      <c r="Y151" s="146">
        <f t="shared" si="59"/>
        <v>0</v>
      </c>
      <c r="Z151" s="443">
        <f t="shared" si="57"/>
        <v>0</v>
      </c>
      <c r="AA151" s="147" t="str">
        <f t="shared" si="60"/>
        <v>미인정</v>
      </c>
    </row>
    <row r="152" spans="4:27">
      <c r="D152" s="142" t="str">
        <f t="shared" si="58"/>
        <v>\\\</v>
      </c>
      <c r="E152" s="281"/>
      <c r="F152" s="281"/>
      <c r="G152" s="282"/>
      <c r="H152" s="167"/>
      <c r="I152" s="167"/>
      <c r="J152" s="280"/>
      <c r="K152" s="280"/>
      <c r="L152" s="280"/>
      <c r="M152" s="280"/>
      <c r="N152" s="280"/>
      <c r="O152" s="280"/>
      <c r="P152" s="280"/>
      <c r="Q152" s="280"/>
      <c r="R152" s="282"/>
      <c r="S152" s="282"/>
      <c r="T152" s="281"/>
      <c r="U152" s="279"/>
      <c r="V152" s="279"/>
      <c r="W152" s="279"/>
      <c r="X152" s="279"/>
      <c r="Y152" s="146">
        <f t="shared" si="59"/>
        <v>0</v>
      </c>
      <c r="Z152" s="443">
        <f t="shared" si="57"/>
        <v>0</v>
      </c>
      <c r="AA152" s="147" t="str">
        <f t="shared" si="60"/>
        <v>미인정</v>
      </c>
    </row>
    <row r="153" spans="4:27">
      <c r="D153" s="142" t="str">
        <f t="shared" si="58"/>
        <v>\\\</v>
      </c>
      <c r="E153" s="281"/>
      <c r="F153" s="281"/>
      <c r="G153" s="282"/>
      <c r="H153" s="167"/>
      <c r="I153" s="167"/>
      <c r="J153" s="280"/>
      <c r="K153" s="280"/>
      <c r="L153" s="280"/>
      <c r="M153" s="280"/>
      <c r="N153" s="280"/>
      <c r="O153" s="280"/>
      <c r="P153" s="280"/>
      <c r="Q153" s="280"/>
      <c r="R153" s="282"/>
      <c r="S153" s="282"/>
      <c r="T153" s="281"/>
      <c r="U153" s="279"/>
      <c r="V153" s="279"/>
      <c r="W153" s="279"/>
      <c r="X153" s="279"/>
      <c r="Y153" s="146">
        <f t="shared" si="59"/>
        <v>0</v>
      </c>
      <c r="Z153" s="443">
        <f t="shared" si="57"/>
        <v>0</v>
      </c>
      <c r="AA153" s="147" t="str">
        <f t="shared" si="60"/>
        <v>미인정</v>
      </c>
    </row>
    <row r="154" spans="4:27">
      <c r="D154" s="142" t="str">
        <f t="shared" si="58"/>
        <v>\\\</v>
      </c>
      <c r="E154" s="281"/>
      <c r="F154" s="281"/>
      <c r="G154" s="282"/>
      <c r="H154" s="167"/>
      <c r="I154" s="167"/>
      <c r="J154" s="280"/>
      <c r="K154" s="280"/>
      <c r="L154" s="280"/>
      <c r="M154" s="280"/>
      <c r="N154" s="280"/>
      <c r="O154" s="280"/>
      <c r="P154" s="280"/>
      <c r="Q154" s="280"/>
      <c r="R154" s="282"/>
      <c r="S154" s="282"/>
      <c r="T154" s="281"/>
      <c r="U154" s="279"/>
      <c r="V154" s="279"/>
      <c r="W154" s="279"/>
      <c r="X154" s="279"/>
      <c r="Y154" s="146">
        <f t="shared" si="59"/>
        <v>0</v>
      </c>
      <c r="Z154" s="443">
        <f t="shared" si="57"/>
        <v>0</v>
      </c>
      <c r="AA154" s="147" t="str">
        <f t="shared" si="60"/>
        <v>미인정</v>
      </c>
    </row>
    <row r="155" spans="4:27">
      <c r="D155" s="142" t="str">
        <f t="shared" si="58"/>
        <v>\\\</v>
      </c>
      <c r="E155" s="281"/>
      <c r="F155" s="281"/>
      <c r="G155" s="282"/>
      <c r="H155" s="167"/>
      <c r="I155" s="167"/>
      <c r="J155" s="280"/>
      <c r="K155" s="280"/>
      <c r="L155" s="280"/>
      <c r="M155" s="280"/>
      <c r="N155" s="280"/>
      <c r="O155" s="280"/>
      <c r="P155" s="280"/>
      <c r="Q155" s="280"/>
      <c r="R155" s="282"/>
      <c r="S155" s="282"/>
      <c r="T155" s="281"/>
      <c r="U155" s="279"/>
      <c r="V155" s="279"/>
      <c r="W155" s="279"/>
      <c r="X155" s="279"/>
      <c r="Y155" s="146">
        <f t="shared" si="59"/>
        <v>0</v>
      </c>
      <c r="Z155" s="443">
        <f t="shared" si="57"/>
        <v>0</v>
      </c>
      <c r="AA155" s="147" t="str">
        <f t="shared" si="60"/>
        <v>미인정</v>
      </c>
    </row>
    <row r="156" spans="4:27">
      <c r="D156" s="142" t="str">
        <f t="shared" si="58"/>
        <v>\\\</v>
      </c>
      <c r="E156" s="281"/>
      <c r="F156" s="281"/>
      <c r="G156" s="282"/>
      <c r="H156" s="167"/>
      <c r="I156" s="167"/>
      <c r="J156" s="280"/>
      <c r="K156" s="280"/>
      <c r="L156" s="280"/>
      <c r="M156" s="280"/>
      <c r="N156" s="280"/>
      <c r="O156" s="280"/>
      <c r="P156" s="280"/>
      <c r="Q156" s="280"/>
      <c r="R156" s="282"/>
      <c r="S156" s="282"/>
      <c r="T156" s="281"/>
      <c r="U156" s="279"/>
      <c r="V156" s="279"/>
      <c r="W156" s="279"/>
      <c r="X156" s="279"/>
      <c r="Y156" s="146">
        <f t="shared" si="59"/>
        <v>0</v>
      </c>
      <c r="Z156" s="443">
        <f t="shared" si="57"/>
        <v>0</v>
      </c>
      <c r="AA156" s="147" t="str">
        <f t="shared" si="60"/>
        <v>미인정</v>
      </c>
    </row>
    <row r="157" spans="4:27">
      <c r="D157" s="142" t="str">
        <f t="shared" si="58"/>
        <v>\\\</v>
      </c>
      <c r="E157" s="281"/>
      <c r="F157" s="281"/>
      <c r="G157" s="282"/>
      <c r="H157" s="167"/>
      <c r="I157" s="167"/>
      <c r="J157" s="280"/>
      <c r="K157" s="280"/>
      <c r="L157" s="280"/>
      <c r="M157" s="280"/>
      <c r="N157" s="280"/>
      <c r="O157" s="280"/>
      <c r="P157" s="280"/>
      <c r="Q157" s="280"/>
      <c r="R157" s="282"/>
      <c r="S157" s="282"/>
      <c r="T157" s="281"/>
      <c r="U157" s="279"/>
      <c r="V157" s="279"/>
      <c r="W157" s="279"/>
      <c r="X157" s="279"/>
      <c r="Y157" s="146">
        <f t="shared" si="59"/>
        <v>0</v>
      </c>
      <c r="Z157" s="443">
        <f t="shared" si="57"/>
        <v>0</v>
      </c>
      <c r="AA157" s="147" t="str">
        <f t="shared" si="60"/>
        <v>미인정</v>
      </c>
    </row>
    <row r="158" spans="4:27">
      <c r="D158" s="142" t="str">
        <f t="shared" si="58"/>
        <v>\\\</v>
      </c>
      <c r="E158" s="281"/>
      <c r="F158" s="281"/>
      <c r="G158" s="282"/>
      <c r="H158" s="167"/>
      <c r="I158" s="167"/>
      <c r="J158" s="280"/>
      <c r="K158" s="280"/>
      <c r="L158" s="280"/>
      <c r="M158" s="280"/>
      <c r="N158" s="280"/>
      <c r="O158" s="280"/>
      <c r="P158" s="280"/>
      <c r="Q158" s="280"/>
      <c r="R158" s="282"/>
      <c r="S158" s="282"/>
      <c r="T158" s="281"/>
      <c r="U158" s="279"/>
      <c r="V158" s="279"/>
      <c r="W158" s="279"/>
      <c r="X158" s="279"/>
      <c r="Y158" s="146">
        <f t="shared" si="59"/>
        <v>0</v>
      </c>
      <c r="Z158" s="443">
        <f t="shared" si="57"/>
        <v>0</v>
      </c>
      <c r="AA158" s="147" t="str">
        <f t="shared" si="60"/>
        <v>미인정</v>
      </c>
    </row>
    <row r="159" spans="4:27">
      <c r="D159" s="142" t="str">
        <f t="shared" si="58"/>
        <v>\\\</v>
      </c>
      <c r="E159" s="281"/>
      <c r="F159" s="281"/>
      <c r="G159" s="282"/>
      <c r="H159" s="167"/>
      <c r="I159" s="167"/>
      <c r="J159" s="280"/>
      <c r="K159" s="280"/>
      <c r="L159" s="280"/>
      <c r="M159" s="280"/>
      <c r="N159" s="280"/>
      <c r="O159" s="280"/>
      <c r="P159" s="280"/>
      <c r="Q159" s="280"/>
      <c r="R159" s="282"/>
      <c r="S159" s="282"/>
      <c r="T159" s="281"/>
      <c r="U159" s="279"/>
      <c r="V159" s="279"/>
      <c r="W159" s="279"/>
      <c r="X159" s="279"/>
      <c r="Y159" s="146">
        <f t="shared" si="59"/>
        <v>0</v>
      </c>
      <c r="Z159" s="443">
        <f t="shared" si="57"/>
        <v>0</v>
      </c>
      <c r="AA159" s="147" t="str">
        <f t="shared" si="60"/>
        <v>미인정</v>
      </c>
    </row>
    <row r="160" spans="4:27">
      <c r="D160" s="142" t="str">
        <f t="shared" si="58"/>
        <v>\\\</v>
      </c>
      <c r="E160" s="281"/>
      <c r="F160" s="281"/>
      <c r="G160" s="282"/>
      <c r="H160" s="167"/>
      <c r="I160" s="167"/>
      <c r="J160" s="280"/>
      <c r="K160" s="280"/>
      <c r="L160" s="280"/>
      <c r="M160" s="280"/>
      <c r="N160" s="280"/>
      <c r="O160" s="280"/>
      <c r="P160" s="280"/>
      <c r="Q160" s="280"/>
      <c r="R160" s="282"/>
      <c r="S160" s="282"/>
      <c r="T160" s="281"/>
      <c r="U160" s="279"/>
      <c r="V160" s="279"/>
      <c r="W160" s="279"/>
      <c r="X160" s="279"/>
      <c r="Y160" s="146">
        <f t="shared" si="59"/>
        <v>0</v>
      </c>
      <c r="Z160" s="443">
        <f t="shared" si="57"/>
        <v>0</v>
      </c>
      <c r="AA160" s="147" t="str">
        <f t="shared" si="60"/>
        <v>미인정</v>
      </c>
    </row>
    <row r="161" spans="4:27">
      <c r="D161" s="142" t="str">
        <f t="shared" si="58"/>
        <v>\\\</v>
      </c>
      <c r="E161" s="281"/>
      <c r="F161" s="281"/>
      <c r="G161" s="282"/>
      <c r="H161" s="167"/>
      <c r="I161" s="167"/>
      <c r="J161" s="280"/>
      <c r="K161" s="280"/>
      <c r="L161" s="280"/>
      <c r="M161" s="280"/>
      <c r="N161" s="280"/>
      <c r="O161" s="280"/>
      <c r="P161" s="280"/>
      <c r="Q161" s="280"/>
      <c r="R161" s="282"/>
      <c r="S161" s="282"/>
      <c r="T161" s="281"/>
      <c r="U161" s="279"/>
      <c r="V161" s="279"/>
      <c r="W161" s="279"/>
      <c r="X161" s="279"/>
      <c r="Y161" s="146">
        <f t="shared" si="59"/>
        <v>0</v>
      </c>
      <c r="Z161" s="443">
        <f t="shared" si="57"/>
        <v>0</v>
      </c>
      <c r="AA161" s="147" t="str">
        <f t="shared" si="60"/>
        <v>미인정</v>
      </c>
    </row>
    <row r="162" spans="4:27">
      <c r="D162" s="142" t="str">
        <f t="shared" si="58"/>
        <v>\\\</v>
      </c>
      <c r="E162" s="281"/>
      <c r="F162" s="281"/>
      <c r="G162" s="282"/>
      <c r="H162" s="167"/>
      <c r="I162" s="167"/>
      <c r="J162" s="280"/>
      <c r="K162" s="280"/>
      <c r="L162" s="280"/>
      <c r="M162" s="280"/>
      <c r="N162" s="280"/>
      <c r="O162" s="280"/>
      <c r="P162" s="280"/>
      <c r="Q162" s="280"/>
      <c r="R162" s="282"/>
      <c r="S162" s="282"/>
      <c r="T162" s="281"/>
      <c r="U162" s="279"/>
      <c r="V162" s="279"/>
      <c r="W162" s="279"/>
      <c r="X162" s="279"/>
      <c r="Y162" s="146">
        <f t="shared" si="59"/>
        <v>0</v>
      </c>
      <c r="Z162" s="443">
        <f t="shared" si="57"/>
        <v>0</v>
      </c>
      <c r="AA162" s="147" t="str">
        <f t="shared" si="60"/>
        <v>미인정</v>
      </c>
    </row>
    <row r="163" spans="4:27">
      <c r="D163" s="142" t="str">
        <f t="shared" si="58"/>
        <v>\\\</v>
      </c>
      <c r="E163" s="281"/>
      <c r="F163" s="281"/>
      <c r="G163" s="282"/>
      <c r="H163" s="167"/>
      <c r="I163" s="167"/>
      <c r="J163" s="280"/>
      <c r="K163" s="280"/>
      <c r="L163" s="280"/>
      <c r="M163" s="280"/>
      <c r="N163" s="280"/>
      <c r="O163" s="280"/>
      <c r="P163" s="280"/>
      <c r="Q163" s="280"/>
      <c r="R163" s="282"/>
      <c r="S163" s="282"/>
      <c r="T163" s="281"/>
      <c r="U163" s="279"/>
      <c r="V163" s="279"/>
      <c r="W163" s="279"/>
      <c r="X163" s="279"/>
      <c r="Y163" s="146">
        <f t="shared" si="59"/>
        <v>0</v>
      </c>
      <c r="Z163" s="443">
        <f t="shared" si="57"/>
        <v>0</v>
      </c>
      <c r="AA163" s="147" t="str">
        <f t="shared" si="60"/>
        <v>미인정</v>
      </c>
    </row>
    <row r="164" spans="4:27">
      <c r="D164" s="142" t="str">
        <f t="shared" si="58"/>
        <v>\\\</v>
      </c>
      <c r="E164" s="281"/>
      <c r="F164" s="281"/>
      <c r="G164" s="282"/>
      <c r="H164" s="167"/>
      <c r="I164" s="167"/>
      <c r="J164" s="280"/>
      <c r="K164" s="280"/>
      <c r="L164" s="280"/>
      <c r="M164" s="280"/>
      <c r="N164" s="280"/>
      <c r="O164" s="280"/>
      <c r="P164" s="280"/>
      <c r="Q164" s="280"/>
      <c r="R164" s="282"/>
      <c r="S164" s="282"/>
      <c r="T164" s="281"/>
      <c r="U164" s="279"/>
      <c r="V164" s="279"/>
      <c r="W164" s="279"/>
      <c r="X164" s="279"/>
      <c r="Y164" s="146">
        <f t="shared" si="59"/>
        <v>0</v>
      </c>
      <c r="Z164" s="443">
        <f t="shared" si="57"/>
        <v>0</v>
      </c>
      <c r="AA164" s="147" t="str">
        <f t="shared" si="60"/>
        <v>미인정</v>
      </c>
    </row>
    <row r="165" spans="4:27">
      <c r="D165" s="142" t="str">
        <f t="shared" si="58"/>
        <v>\\\</v>
      </c>
      <c r="E165" s="281"/>
      <c r="F165" s="281"/>
      <c r="G165" s="282"/>
      <c r="H165" s="167"/>
      <c r="I165" s="167"/>
      <c r="J165" s="280"/>
      <c r="K165" s="280"/>
      <c r="L165" s="280"/>
      <c r="M165" s="280"/>
      <c r="N165" s="280"/>
      <c r="O165" s="280"/>
      <c r="P165" s="280"/>
      <c r="Q165" s="280"/>
      <c r="R165" s="282"/>
      <c r="S165" s="282"/>
      <c r="T165" s="281"/>
      <c r="U165" s="279"/>
      <c r="V165" s="279"/>
      <c r="W165" s="279"/>
      <c r="X165" s="279"/>
      <c r="Y165" s="146">
        <f t="shared" si="59"/>
        <v>0</v>
      </c>
      <c r="Z165" s="443">
        <f t="shared" si="57"/>
        <v>0</v>
      </c>
      <c r="AA165" s="147" t="str">
        <f t="shared" si="60"/>
        <v>미인정</v>
      </c>
    </row>
    <row r="166" spans="4:27">
      <c r="D166" s="142" t="str">
        <f t="shared" si="58"/>
        <v>\\\</v>
      </c>
      <c r="E166" s="281"/>
      <c r="F166" s="281"/>
      <c r="G166" s="282"/>
      <c r="H166" s="167"/>
      <c r="I166" s="167"/>
      <c r="J166" s="280"/>
      <c r="K166" s="280"/>
      <c r="L166" s="280"/>
      <c r="M166" s="280"/>
      <c r="N166" s="280"/>
      <c r="O166" s="280"/>
      <c r="P166" s="280"/>
      <c r="Q166" s="280"/>
      <c r="R166" s="282"/>
      <c r="S166" s="282"/>
      <c r="T166" s="281"/>
      <c r="U166" s="279"/>
      <c r="V166" s="279"/>
      <c r="W166" s="279"/>
      <c r="X166" s="279"/>
      <c r="Y166" s="146">
        <f t="shared" si="59"/>
        <v>0</v>
      </c>
      <c r="Z166" s="443">
        <f t="shared" si="57"/>
        <v>0</v>
      </c>
      <c r="AA166" s="147" t="str">
        <f t="shared" si="60"/>
        <v>미인정</v>
      </c>
    </row>
    <row r="167" spans="4:27">
      <c r="D167" s="142" t="str">
        <f t="shared" si="58"/>
        <v>\\\</v>
      </c>
      <c r="E167" s="281"/>
      <c r="F167" s="281"/>
      <c r="G167" s="282"/>
      <c r="H167" s="167"/>
      <c r="I167" s="167"/>
      <c r="J167" s="280"/>
      <c r="K167" s="280"/>
      <c r="L167" s="280"/>
      <c r="M167" s="280"/>
      <c r="N167" s="280"/>
      <c r="O167" s="280"/>
      <c r="P167" s="280"/>
      <c r="Q167" s="280"/>
      <c r="R167" s="282"/>
      <c r="S167" s="282"/>
      <c r="T167" s="281"/>
      <c r="U167" s="279"/>
      <c r="V167" s="279"/>
      <c r="W167" s="279"/>
      <c r="X167" s="279"/>
      <c r="Y167" s="146">
        <f t="shared" si="59"/>
        <v>0</v>
      </c>
      <c r="Z167" s="443">
        <f t="shared" si="57"/>
        <v>0</v>
      </c>
      <c r="AA167" s="147" t="str">
        <f t="shared" si="60"/>
        <v>미인정</v>
      </c>
    </row>
    <row r="168" spans="4:27">
      <c r="D168" s="142" t="str">
        <f t="shared" si="58"/>
        <v>\\\</v>
      </c>
      <c r="E168" s="281"/>
      <c r="F168" s="281"/>
      <c r="G168" s="282"/>
      <c r="H168" s="167"/>
      <c r="I168" s="167"/>
      <c r="J168" s="280"/>
      <c r="K168" s="280"/>
      <c r="L168" s="280"/>
      <c r="M168" s="280"/>
      <c r="N168" s="280"/>
      <c r="O168" s="280"/>
      <c r="P168" s="280"/>
      <c r="Q168" s="280"/>
      <c r="R168" s="282"/>
      <c r="S168" s="282"/>
      <c r="T168" s="281"/>
      <c r="U168" s="279"/>
      <c r="V168" s="279"/>
      <c r="W168" s="279"/>
      <c r="X168" s="279"/>
      <c r="Y168" s="146">
        <f t="shared" si="59"/>
        <v>0</v>
      </c>
      <c r="Z168" s="443">
        <f t="shared" si="57"/>
        <v>0</v>
      </c>
      <c r="AA168" s="147" t="str">
        <f t="shared" si="60"/>
        <v>미인정</v>
      </c>
    </row>
    <row r="169" spans="4:27">
      <c r="D169" s="142" t="str">
        <f t="shared" si="58"/>
        <v>\\\</v>
      </c>
      <c r="E169" s="281"/>
      <c r="F169" s="281"/>
      <c r="G169" s="282"/>
      <c r="H169" s="167"/>
      <c r="I169" s="167"/>
      <c r="J169" s="280"/>
      <c r="K169" s="280"/>
      <c r="L169" s="280"/>
      <c r="M169" s="280"/>
      <c r="N169" s="280"/>
      <c r="O169" s="280"/>
      <c r="P169" s="280"/>
      <c r="Q169" s="280"/>
      <c r="R169" s="282"/>
      <c r="S169" s="282"/>
      <c r="T169" s="281"/>
      <c r="U169" s="279"/>
      <c r="V169" s="279"/>
      <c r="W169" s="279"/>
      <c r="X169" s="279"/>
      <c r="Y169" s="146">
        <f t="shared" si="59"/>
        <v>0</v>
      </c>
      <c r="Z169" s="443">
        <f t="shared" si="57"/>
        <v>0</v>
      </c>
      <c r="AA169" s="147" t="str">
        <f t="shared" si="60"/>
        <v>미인정</v>
      </c>
    </row>
    <row r="170" spans="4:27">
      <c r="D170" s="142" t="str">
        <f t="shared" si="58"/>
        <v>\\\</v>
      </c>
      <c r="E170" s="281"/>
      <c r="F170" s="281"/>
      <c r="G170" s="282"/>
      <c r="H170" s="167"/>
      <c r="I170" s="167"/>
      <c r="J170" s="280"/>
      <c r="K170" s="280"/>
      <c r="L170" s="280"/>
      <c r="M170" s="280"/>
      <c r="N170" s="280"/>
      <c r="O170" s="280"/>
      <c r="P170" s="280"/>
      <c r="Q170" s="280"/>
      <c r="R170" s="282"/>
      <c r="S170" s="282"/>
      <c r="T170" s="281"/>
      <c r="U170" s="279"/>
      <c r="V170" s="279"/>
      <c r="W170" s="279"/>
      <c r="X170" s="279"/>
      <c r="Y170" s="146">
        <f t="shared" si="59"/>
        <v>0</v>
      </c>
      <c r="Z170" s="443">
        <f t="shared" si="57"/>
        <v>0</v>
      </c>
      <c r="AA170" s="147" t="str">
        <f t="shared" si="60"/>
        <v>미인정</v>
      </c>
    </row>
    <row r="171" spans="4:27">
      <c r="D171" s="142" t="str">
        <f t="shared" si="58"/>
        <v>\\\</v>
      </c>
      <c r="E171" s="281"/>
      <c r="F171" s="281"/>
      <c r="G171" s="282"/>
      <c r="H171" s="167"/>
      <c r="I171" s="167"/>
      <c r="J171" s="280"/>
      <c r="K171" s="280"/>
      <c r="L171" s="280"/>
      <c r="M171" s="280"/>
      <c r="N171" s="280"/>
      <c r="O171" s="280"/>
      <c r="P171" s="280"/>
      <c r="Q171" s="280"/>
      <c r="R171" s="282"/>
      <c r="S171" s="282"/>
      <c r="T171" s="281"/>
      <c r="U171" s="279"/>
      <c r="V171" s="279"/>
      <c r="W171" s="279"/>
      <c r="X171" s="279"/>
      <c r="Y171" s="146">
        <f t="shared" si="59"/>
        <v>0</v>
      </c>
      <c r="Z171" s="443">
        <f t="shared" si="57"/>
        <v>0</v>
      </c>
      <c r="AA171" s="147" t="str">
        <f t="shared" si="60"/>
        <v>미인정</v>
      </c>
    </row>
    <row r="172" spans="4:27">
      <c r="D172" s="142" t="str">
        <f t="shared" si="58"/>
        <v>\\\</v>
      </c>
      <c r="E172" s="281"/>
      <c r="F172" s="281"/>
      <c r="G172" s="282"/>
      <c r="H172" s="167"/>
      <c r="I172" s="167"/>
      <c r="J172" s="280"/>
      <c r="K172" s="280"/>
      <c r="L172" s="280"/>
      <c r="M172" s="280"/>
      <c r="N172" s="280"/>
      <c r="O172" s="280"/>
      <c r="P172" s="280"/>
      <c r="Q172" s="280"/>
      <c r="R172" s="282"/>
      <c r="S172" s="282"/>
      <c r="T172" s="281"/>
      <c r="U172" s="279"/>
      <c r="V172" s="279"/>
      <c r="W172" s="279"/>
      <c r="X172" s="279"/>
      <c r="Y172" s="146">
        <f t="shared" si="59"/>
        <v>0</v>
      </c>
      <c r="Z172" s="443">
        <f t="shared" si="57"/>
        <v>0</v>
      </c>
      <c r="AA172" s="147" t="str">
        <f t="shared" si="60"/>
        <v>미인정</v>
      </c>
    </row>
    <row r="173" spans="4:27">
      <c r="D173" s="142" t="str">
        <f t="shared" si="58"/>
        <v>\\\</v>
      </c>
      <c r="E173" s="281"/>
      <c r="F173" s="281"/>
      <c r="G173" s="282"/>
      <c r="H173" s="167"/>
      <c r="I173" s="167"/>
      <c r="J173" s="280"/>
      <c r="K173" s="280"/>
      <c r="L173" s="280"/>
      <c r="M173" s="280"/>
      <c r="N173" s="280"/>
      <c r="O173" s="280"/>
      <c r="P173" s="280"/>
      <c r="Q173" s="280"/>
      <c r="R173" s="282"/>
      <c r="S173" s="282"/>
      <c r="T173" s="281"/>
      <c r="U173" s="279"/>
      <c r="V173" s="279"/>
      <c r="W173" s="279"/>
      <c r="X173" s="279"/>
      <c r="Y173" s="146">
        <f t="shared" si="59"/>
        <v>0</v>
      </c>
      <c r="Z173" s="443">
        <f t="shared" si="57"/>
        <v>0</v>
      </c>
      <c r="AA173" s="147" t="str">
        <f t="shared" si="60"/>
        <v>미인정</v>
      </c>
    </row>
    <row r="174" spans="4:27">
      <c r="D174" s="142" t="str">
        <f t="shared" si="58"/>
        <v>\\\</v>
      </c>
      <c r="E174" s="281"/>
      <c r="F174" s="281"/>
      <c r="G174" s="282"/>
      <c r="H174" s="167"/>
      <c r="I174" s="167"/>
      <c r="J174" s="280"/>
      <c r="K174" s="280"/>
      <c r="L174" s="280"/>
      <c r="M174" s="280"/>
      <c r="N174" s="280"/>
      <c r="O174" s="280"/>
      <c r="P174" s="280"/>
      <c r="Q174" s="280"/>
      <c r="R174" s="282"/>
      <c r="S174" s="282"/>
      <c r="T174" s="281"/>
      <c r="U174" s="279"/>
      <c r="V174" s="279"/>
      <c r="W174" s="279"/>
      <c r="X174" s="279"/>
      <c r="Y174" s="146">
        <f t="shared" si="59"/>
        <v>0</v>
      </c>
      <c r="Z174" s="443">
        <f t="shared" si="57"/>
        <v>0</v>
      </c>
      <c r="AA174" s="147" t="str">
        <f t="shared" si="60"/>
        <v>미인정</v>
      </c>
    </row>
    <row r="175" spans="4:27">
      <c r="D175" s="142" t="str">
        <f t="shared" si="58"/>
        <v>\\\</v>
      </c>
      <c r="E175" s="281"/>
      <c r="F175" s="281"/>
      <c r="G175" s="282"/>
      <c r="H175" s="167"/>
      <c r="I175" s="167"/>
      <c r="J175" s="280"/>
      <c r="K175" s="280"/>
      <c r="L175" s="280"/>
      <c r="M175" s="280"/>
      <c r="N175" s="280"/>
      <c r="O175" s="280"/>
      <c r="P175" s="280"/>
      <c r="Q175" s="280"/>
      <c r="R175" s="282"/>
      <c r="S175" s="282"/>
      <c r="T175" s="281"/>
      <c r="U175" s="279"/>
      <c r="V175" s="279"/>
      <c r="W175" s="279"/>
      <c r="X175" s="279"/>
      <c r="Y175" s="146">
        <f t="shared" si="59"/>
        <v>0</v>
      </c>
      <c r="Z175" s="443">
        <f t="shared" si="57"/>
        <v>0</v>
      </c>
      <c r="AA175" s="147" t="str">
        <f t="shared" si="60"/>
        <v>미인정</v>
      </c>
    </row>
    <row r="176" spans="4:27">
      <c r="D176" s="142" t="str">
        <f t="shared" si="58"/>
        <v>\\\</v>
      </c>
      <c r="E176" s="281"/>
      <c r="F176" s="281"/>
      <c r="G176" s="282"/>
      <c r="H176" s="167"/>
      <c r="I176" s="167"/>
      <c r="J176" s="280"/>
      <c r="K176" s="280"/>
      <c r="L176" s="280"/>
      <c r="M176" s="280"/>
      <c r="N176" s="280"/>
      <c r="O176" s="280"/>
      <c r="P176" s="280"/>
      <c r="Q176" s="280"/>
      <c r="R176" s="282"/>
      <c r="S176" s="282"/>
      <c r="T176" s="281"/>
      <c r="U176" s="279"/>
      <c r="V176" s="279"/>
      <c r="W176" s="279"/>
      <c r="X176" s="279"/>
      <c r="Y176" s="146">
        <f t="shared" si="59"/>
        <v>0</v>
      </c>
      <c r="Z176" s="443">
        <f t="shared" si="57"/>
        <v>0</v>
      </c>
      <c r="AA176" s="147" t="str">
        <f t="shared" si="60"/>
        <v>미인정</v>
      </c>
    </row>
    <row r="177" spans="4:27">
      <c r="D177" s="142" t="str">
        <f t="shared" si="58"/>
        <v>\\\</v>
      </c>
      <c r="E177" s="153"/>
      <c r="F177" s="153"/>
      <c r="G177" s="153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3"/>
      <c r="S177" s="153"/>
      <c r="T177" s="153"/>
      <c r="U177" s="153"/>
      <c r="V177" s="153"/>
      <c r="W177" s="153"/>
      <c r="X177" s="153"/>
      <c r="Y177" s="146">
        <f t="shared" si="59"/>
        <v>0</v>
      </c>
      <c r="Z177" s="443">
        <f t="shared" si="57"/>
        <v>0</v>
      </c>
      <c r="AA177" s="147" t="str">
        <f t="shared" si="60"/>
        <v>미인정</v>
      </c>
    </row>
    <row r="178" spans="4:27">
      <c r="D178" s="142" t="str">
        <f t="shared" si="58"/>
        <v>\\\</v>
      </c>
      <c r="E178" s="153"/>
      <c r="F178" s="153"/>
      <c r="G178" s="153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3"/>
      <c r="S178" s="153"/>
      <c r="T178" s="153"/>
      <c r="U178" s="153"/>
      <c r="V178" s="153"/>
      <c r="W178" s="153"/>
      <c r="X178" s="153"/>
      <c r="Y178" s="146">
        <f t="shared" si="59"/>
        <v>0</v>
      </c>
      <c r="Z178" s="443">
        <f t="shared" si="57"/>
        <v>0</v>
      </c>
      <c r="AA178" s="147" t="str">
        <f t="shared" si="60"/>
        <v>미인정</v>
      </c>
    </row>
    <row r="179" spans="4:27">
      <c r="D179" s="142" t="str">
        <f t="shared" si="58"/>
        <v>\\\</v>
      </c>
      <c r="E179" s="153"/>
      <c r="F179" s="153"/>
      <c r="G179" s="153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3"/>
      <c r="S179" s="153"/>
      <c r="T179" s="153"/>
      <c r="U179" s="153"/>
      <c r="V179" s="153"/>
      <c r="W179" s="153"/>
      <c r="X179" s="153"/>
      <c r="Y179" s="146">
        <f t="shared" si="59"/>
        <v>0</v>
      </c>
      <c r="Z179" s="443">
        <f t="shared" si="57"/>
        <v>0</v>
      </c>
      <c r="AA179" s="147" t="str">
        <f t="shared" si="60"/>
        <v>미인정</v>
      </c>
    </row>
    <row r="180" spans="4:27">
      <c r="D180" s="142" t="str">
        <f t="shared" si="58"/>
        <v>\\\</v>
      </c>
      <c r="E180" s="153"/>
      <c r="F180" s="153"/>
      <c r="G180" s="153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3"/>
      <c r="S180" s="153"/>
      <c r="T180" s="153"/>
      <c r="U180" s="153"/>
      <c r="V180" s="153"/>
      <c r="W180" s="153"/>
      <c r="X180" s="153"/>
      <c r="Y180" s="146">
        <f t="shared" si="59"/>
        <v>0</v>
      </c>
      <c r="Z180" s="443">
        <f t="shared" si="57"/>
        <v>0</v>
      </c>
      <c r="AA180" s="147" t="str">
        <f t="shared" si="60"/>
        <v>미인정</v>
      </c>
    </row>
    <row r="181" spans="4:27">
      <c r="D181" s="142" t="str">
        <f t="shared" si="58"/>
        <v>\\\</v>
      </c>
      <c r="E181" s="153"/>
      <c r="F181" s="153"/>
      <c r="G181" s="153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3"/>
      <c r="S181" s="153"/>
      <c r="T181" s="153"/>
      <c r="U181" s="153"/>
      <c r="V181" s="153"/>
      <c r="W181" s="153"/>
      <c r="X181" s="153"/>
      <c r="Y181" s="146">
        <f t="shared" si="59"/>
        <v>0</v>
      </c>
      <c r="Z181" s="443">
        <f t="shared" si="57"/>
        <v>0</v>
      </c>
      <c r="AA181" s="147" t="str">
        <f t="shared" si="60"/>
        <v>미인정</v>
      </c>
    </row>
    <row r="182" spans="4:27">
      <c r="D182" s="142" t="str">
        <f t="shared" si="58"/>
        <v>\\\</v>
      </c>
      <c r="E182" s="153"/>
      <c r="F182" s="153"/>
      <c r="G182" s="153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3"/>
      <c r="S182" s="153"/>
      <c r="T182" s="153"/>
      <c r="U182" s="153"/>
      <c r="V182" s="153"/>
      <c r="W182" s="153"/>
      <c r="X182" s="153"/>
      <c r="Y182" s="146">
        <f t="shared" si="59"/>
        <v>0</v>
      </c>
      <c r="Z182" s="443">
        <f t="shared" si="57"/>
        <v>0</v>
      </c>
      <c r="AA182" s="147" t="str">
        <f t="shared" si="60"/>
        <v>미인정</v>
      </c>
    </row>
    <row r="183" spans="4:27">
      <c r="D183" s="142" t="str">
        <f t="shared" si="58"/>
        <v>\\\</v>
      </c>
      <c r="E183" s="153"/>
      <c r="F183" s="153"/>
      <c r="G183" s="153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3"/>
      <c r="S183" s="153"/>
      <c r="T183" s="153"/>
      <c r="U183" s="153"/>
      <c r="V183" s="153"/>
      <c r="W183" s="153"/>
      <c r="X183" s="153"/>
      <c r="Y183" s="146">
        <f t="shared" si="59"/>
        <v>0</v>
      </c>
      <c r="Z183" s="443">
        <f t="shared" si="57"/>
        <v>0</v>
      </c>
      <c r="AA183" s="147" t="str">
        <f t="shared" si="60"/>
        <v>미인정</v>
      </c>
    </row>
    <row r="184" spans="4:27">
      <c r="D184" s="142" t="str">
        <f t="shared" si="58"/>
        <v>\\\</v>
      </c>
      <c r="E184" s="153"/>
      <c r="F184" s="153"/>
      <c r="G184" s="153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3"/>
      <c r="S184" s="153"/>
      <c r="T184" s="153"/>
      <c r="U184" s="153"/>
      <c r="V184" s="153"/>
      <c r="W184" s="153"/>
      <c r="X184" s="153"/>
      <c r="Y184" s="146">
        <f t="shared" si="59"/>
        <v>0</v>
      </c>
      <c r="Z184" s="443">
        <f t="shared" si="57"/>
        <v>0</v>
      </c>
      <c r="AA184" s="147" t="str">
        <f t="shared" si="60"/>
        <v>미인정</v>
      </c>
    </row>
    <row r="185" spans="4:27">
      <c r="D185" s="142" t="str">
        <f t="shared" si="58"/>
        <v>\\\</v>
      </c>
      <c r="E185" s="153"/>
      <c r="F185" s="153"/>
      <c r="G185" s="153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3"/>
      <c r="S185" s="153"/>
      <c r="T185" s="153"/>
      <c r="U185" s="153"/>
      <c r="V185" s="153"/>
      <c r="W185" s="153"/>
      <c r="X185" s="153"/>
      <c r="Y185" s="146">
        <f t="shared" si="59"/>
        <v>0</v>
      </c>
      <c r="Z185" s="443">
        <f t="shared" si="57"/>
        <v>0</v>
      </c>
      <c r="AA185" s="147" t="str">
        <f t="shared" si="60"/>
        <v>미인정</v>
      </c>
    </row>
    <row r="186" spans="4:27">
      <c r="D186" s="142" t="str">
        <f t="shared" si="58"/>
        <v>\\\</v>
      </c>
      <c r="E186" s="153"/>
      <c r="F186" s="153"/>
      <c r="G186" s="153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3"/>
      <c r="S186" s="153"/>
      <c r="T186" s="153"/>
      <c r="U186" s="153"/>
      <c r="V186" s="153"/>
      <c r="W186" s="153"/>
      <c r="X186" s="153"/>
      <c r="Y186" s="146">
        <f t="shared" si="59"/>
        <v>0</v>
      </c>
      <c r="Z186" s="443">
        <f t="shared" si="57"/>
        <v>0</v>
      </c>
      <c r="AA186" s="147" t="str">
        <f t="shared" si="60"/>
        <v>미인정</v>
      </c>
    </row>
    <row r="187" spans="4:27">
      <c r="D187" s="142" t="str">
        <f t="shared" si="58"/>
        <v>\\\</v>
      </c>
      <c r="E187" s="153"/>
      <c r="F187" s="153"/>
      <c r="G187" s="153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3"/>
      <c r="S187" s="153"/>
      <c r="T187" s="153"/>
      <c r="U187" s="153"/>
      <c r="V187" s="153"/>
      <c r="W187" s="153"/>
      <c r="X187" s="153"/>
      <c r="Y187" s="146">
        <f t="shared" si="59"/>
        <v>0</v>
      </c>
      <c r="Z187" s="443">
        <f t="shared" si="57"/>
        <v>0</v>
      </c>
      <c r="AA187" s="147" t="str">
        <f t="shared" si="60"/>
        <v>미인정</v>
      </c>
    </row>
    <row r="188" spans="4:27">
      <c r="D188" s="142" t="str">
        <f t="shared" si="58"/>
        <v>\\\</v>
      </c>
      <c r="E188" s="153"/>
      <c r="F188" s="153"/>
      <c r="G188" s="153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3"/>
      <c r="S188" s="153"/>
      <c r="T188" s="153"/>
      <c r="U188" s="153"/>
      <c r="V188" s="153"/>
      <c r="W188" s="153"/>
      <c r="X188" s="153"/>
      <c r="Y188" s="146">
        <f t="shared" si="59"/>
        <v>0</v>
      </c>
      <c r="Z188" s="443">
        <f t="shared" si="57"/>
        <v>0</v>
      </c>
      <c r="AA188" s="147" t="str">
        <f t="shared" si="60"/>
        <v>미인정</v>
      </c>
    </row>
    <row r="189" spans="4:27">
      <c r="D189" s="142" t="str">
        <f t="shared" si="58"/>
        <v>\\\</v>
      </c>
      <c r="E189" s="153"/>
      <c r="F189" s="153"/>
      <c r="G189" s="153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3"/>
      <c r="S189" s="153"/>
      <c r="T189" s="153"/>
      <c r="U189" s="153"/>
      <c r="V189" s="153"/>
      <c r="W189" s="153"/>
      <c r="X189" s="153"/>
      <c r="Y189" s="146">
        <f t="shared" si="59"/>
        <v>0</v>
      </c>
      <c r="Z189" s="443">
        <f t="shared" si="57"/>
        <v>0</v>
      </c>
      <c r="AA189" s="147" t="str">
        <f t="shared" si="60"/>
        <v>미인정</v>
      </c>
    </row>
    <row r="190" spans="4:27">
      <c r="D190" s="142" t="str">
        <f t="shared" si="58"/>
        <v>\\\</v>
      </c>
      <c r="E190" s="153"/>
      <c r="F190" s="153"/>
      <c r="G190" s="153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3"/>
      <c r="S190" s="153"/>
      <c r="T190" s="153"/>
      <c r="U190" s="153"/>
      <c r="V190" s="153"/>
      <c r="W190" s="153"/>
      <c r="X190" s="153"/>
      <c r="Y190" s="146">
        <f t="shared" si="59"/>
        <v>0</v>
      </c>
      <c r="Z190" s="443">
        <f t="shared" si="57"/>
        <v>0</v>
      </c>
      <c r="AA190" s="147" t="str">
        <f t="shared" si="60"/>
        <v>미인정</v>
      </c>
    </row>
    <row r="191" spans="4:27">
      <c r="D191" s="142" t="str">
        <f t="shared" si="58"/>
        <v>\\\</v>
      </c>
      <c r="E191" s="153"/>
      <c r="F191" s="153"/>
      <c r="G191" s="153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3"/>
      <c r="S191" s="153"/>
      <c r="T191" s="153"/>
      <c r="U191" s="153"/>
      <c r="V191" s="153"/>
      <c r="W191" s="153"/>
      <c r="X191" s="153"/>
      <c r="Y191" s="146">
        <f t="shared" si="59"/>
        <v>0</v>
      </c>
      <c r="Z191" s="443">
        <f t="shared" si="57"/>
        <v>0</v>
      </c>
      <c r="AA191" s="147" t="str">
        <f t="shared" si="60"/>
        <v>미인정</v>
      </c>
    </row>
    <row r="192" spans="4:27">
      <c r="D192" s="142" t="str">
        <f t="shared" si="58"/>
        <v>\\\</v>
      </c>
      <c r="E192" s="153"/>
      <c r="F192" s="153"/>
      <c r="G192" s="153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3"/>
      <c r="S192" s="153"/>
      <c r="T192" s="153"/>
      <c r="U192" s="153"/>
      <c r="V192" s="153"/>
      <c r="W192" s="153"/>
      <c r="X192" s="153"/>
      <c r="Y192" s="146">
        <f t="shared" si="59"/>
        <v>0</v>
      </c>
      <c r="Z192" s="443">
        <f t="shared" si="57"/>
        <v>0</v>
      </c>
      <c r="AA192" s="147" t="str">
        <f t="shared" si="60"/>
        <v>미인정</v>
      </c>
    </row>
    <row r="193" spans="4:27">
      <c r="D193" s="142" t="str">
        <f t="shared" si="58"/>
        <v>\\\</v>
      </c>
      <c r="E193" s="153"/>
      <c r="F193" s="153"/>
      <c r="G193" s="153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3"/>
      <c r="S193" s="153"/>
      <c r="T193" s="153"/>
      <c r="U193" s="153"/>
      <c r="V193" s="153"/>
      <c r="W193" s="153"/>
      <c r="X193" s="153"/>
      <c r="Y193" s="146">
        <f t="shared" si="59"/>
        <v>0</v>
      </c>
      <c r="Z193" s="443">
        <f t="shared" si="57"/>
        <v>0</v>
      </c>
      <c r="AA193" s="147" t="str">
        <f t="shared" si="60"/>
        <v>미인정</v>
      </c>
    </row>
    <row r="194" spans="4:27">
      <c r="D194" s="142" t="str">
        <f t="shared" si="58"/>
        <v>\\\</v>
      </c>
      <c r="E194" s="153"/>
      <c r="F194" s="153"/>
      <c r="G194" s="153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3"/>
      <c r="S194" s="153"/>
      <c r="T194" s="153"/>
      <c r="U194" s="153"/>
      <c r="V194" s="153"/>
      <c r="W194" s="153"/>
      <c r="X194" s="153"/>
      <c r="Y194" s="146">
        <f t="shared" si="59"/>
        <v>0</v>
      </c>
      <c r="Z194" s="443">
        <f t="shared" si="57"/>
        <v>0</v>
      </c>
      <c r="AA194" s="147" t="str">
        <f t="shared" si="60"/>
        <v>미인정</v>
      </c>
    </row>
    <row r="195" spans="4:27">
      <c r="D195" s="142" t="str">
        <f t="shared" si="58"/>
        <v>\\\</v>
      </c>
      <c r="E195" s="153"/>
      <c r="F195" s="153"/>
      <c r="G195" s="153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3"/>
      <c r="S195" s="153"/>
      <c r="T195" s="153"/>
      <c r="U195" s="153"/>
      <c r="V195" s="153"/>
      <c r="W195" s="153"/>
      <c r="X195" s="153"/>
      <c r="Y195" s="146">
        <f t="shared" si="59"/>
        <v>0</v>
      </c>
      <c r="Z195" s="443">
        <f t="shared" si="57"/>
        <v>0</v>
      </c>
      <c r="AA195" s="147" t="str">
        <f t="shared" si="60"/>
        <v>미인정</v>
      </c>
    </row>
    <row r="196" spans="4:27">
      <c r="D196" s="142" t="str">
        <f t="shared" si="58"/>
        <v>\\\</v>
      </c>
      <c r="E196" s="153"/>
      <c r="F196" s="153"/>
      <c r="G196" s="153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3"/>
      <c r="S196" s="153"/>
      <c r="T196" s="153"/>
      <c r="U196" s="153"/>
      <c r="V196" s="153"/>
      <c r="W196" s="153"/>
      <c r="X196" s="153"/>
      <c r="Y196" s="146">
        <f t="shared" si="59"/>
        <v>0</v>
      </c>
      <c r="Z196" s="443">
        <f t="shared" ref="Z196:Z259" si="61">SUM(I196,K196,M196,O196,Q196)-SUM(H196,J196,L196,N196,P196)+COUNT(H196:Q196)/2</f>
        <v>0</v>
      </c>
      <c r="AA196" s="147" t="str">
        <f t="shared" si="60"/>
        <v>미인정</v>
      </c>
    </row>
    <row r="197" spans="4:27">
      <c r="D197" s="142" t="str">
        <f t="shared" ref="D197:D260" si="62">E197&amp;"\"&amp;F197&amp;"\"&amp;W197&amp;"\"&amp;X197</f>
        <v>\\\</v>
      </c>
      <c r="E197" s="153"/>
      <c r="F197" s="153"/>
      <c r="G197" s="153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3"/>
      <c r="S197" s="153"/>
      <c r="T197" s="153"/>
      <c r="U197" s="153"/>
      <c r="V197" s="153"/>
      <c r="W197" s="153"/>
      <c r="X197" s="153"/>
      <c r="Y197" s="146">
        <f t="shared" si="59"/>
        <v>0</v>
      </c>
      <c r="Z197" s="443">
        <f t="shared" si="61"/>
        <v>0</v>
      </c>
      <c r="AA197" s="147" t="str">
        <f t="shared" si="60"/>
        <v>미인정</v>
      </c>
    </row>
    <row r="198" spans="4:27">
      <c r="D198" s="142" t="str">
        <f t="shared" si="62"/>
        <v>\\\</v>
      </c>
      <c r="E198" s="153"/>
      <c r="F198" s="153"/>
      <c r="G198" s="153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3"/>
      <c r="S198" s="153"/>
      <c r="T198" s="153"/>
      <c r="U198" s="153"/>
      <c r="V198" s="153"/>
      <c r="W198" s="153"/>
      <c r="X198" s="153"/>
      <c r="Y198" s="146">
        <f t="shared" ref="Y198:Y261" si="63">IF(Q198="",IF(O198="",IF(M198="",IF(K198="",I198,K198),M198),O198),Q198)</f>
        <v>0</v>
      </c>
      <c r="Z198" s="443">
        <f t="shared" si="61"/>
        <v>0</v>
      </c>
      <c r="AA198" s="147" t="str">
        <f t="shared" ref="AA198:AA261" si="64">IF(AND(Y198&gt;=$A$3-365*10-2,Z198&gt;=90),"인정","미인정")</f>
        <v>미인정</v>
      </c>
    </row>
    <row r="199" spans="4:27">
      <c r="D199" s="142" t="str">
        <f t="shared" si="62"/>
        <v>\\\</v>
      </c>
      <c r="E199" s="153"/>
      <c r="F199" s="153"/>
      <c r="G199" s="153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3"/>
      <c r="S199" s="153"/>
      <c r="T199" s="153"/>
      <c r="U199" s="153"/>
      <c r="V199" s="153"/>
      <c r="W199" s="153"/>
      <c r="X199" s="153"/>
      <c r="Y199" s="146">
        <f t="shared" si="63"/>
        <v>0</v>
      </c>
      <c r="Z199" s="443">
        <f t="shared" si="61"/>
        <v>0</v>
      </c>
      <c r="AA199" s="147" t="str">
        <f t="shared" si="64"/>
        <v>미인정</v>
      </c>
    </row>
    <row r="200" spans="4:27">
      <c r="D200" s="142" t="str">
        <f t="shared" si="62"/>
        <v>\\\</v>
      </c>
      <c r="E200" s="153"/>
      <c r="F200" s="153"/>
      <c r="G200" s="153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3"/>
      <c r="S200" s="153"/>
      <c r="T200" s="153"/>
      <c r="U200" s="153"/>
      <c r="V200" s="153"/>
      <c r="W200" s="153"/>
      <c r="X200" s="153"/>
      <c r="Y200" s="146">
        <f t="shared" si="63"/>
        <v>0</v>
      </c>
      <c r="Z200" s="443">
        <f t="shared" si="61"/>
        <v>0</v>
      </c>
      <c r="AA200" s="147" t="str">
        <f t="shared" si="64"/>
        <v>미인정</v>
      </c>
    </row>
    <row r="201" spans="4:27">
      <c r="D201" s="142" t="str">
        <f t="shared" si="62"/>
        <v>\\\</v>
      </c>
      <c r="E201" s="153"/>
      <c r="F201" s="153"/>
      <c r="G201" s="153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3"/>
      <c r="S201" s="153"/>
      <c r="T201" s="153"/>
      <c r="U201" s="153"/>
      <c r="V201" s="153"/>
      <c r="W201" s="153"/>
      <c r="X201" s="153"/>
      <c r="Y201" s="146">
        <f t="shared" si="63"/>
        <v>0</v>
      </c>
      <c r="Z201" s="443">
        <f t="shared" si="61"/>
        <v>0</v>
      </c>
      <c r="AA201" s="147" t="str">
        <f t="shared" si="64"/>
        <v>미인정</v>
      </c>
    </row>
    <row r="202" spans="4:27">
      <c r="D202" s="142" t="str">
        <f t="shared" si="62"/>
        <v>\\\</v>
      </c>
      <c r="E202" s="153"/>
      <c r="F202" s="153"/>
      <c r="G202" s="153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3"/>
      <c r="S202" s="153"/>
      <c r="T202" s="153"/>
      <c r="U202" s="153"/>
      <c r="V202" s="153"/>
      <c r="W202" s="153"/>
      <c r="X202" s="153"/>
      <c r="Y202" s="146">
        <f t="shared" si="63"/>
        <v>0</v>
      </c>
      <c r="Z202" s="443">
        <f t="shared" si="61"/>
        <v>0</v>
      </c>
      <c r="AA202" s="147" t="str">
        <f t="shared" si="64"/>
        <v>미인정</v>
      </c>
    </row>
    <row r="203" spans="4:27">
      <c r="D203" s="142" t="str">
        <f t="shared" si="62"/>
        <v>\\\</v>
      </c>
      <c r="E203" s="153"/>
      <c r="F203" s="153"/>
      <c r="G203" s="153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3"/>
      <c r="S203" s="153"/>
      <c r="T203" s="153"/>
      <c r="U203" s="153"/>
      <c r="V203" s="153"/>
      <c r="W203" s="153"/>
      <c r="X203" s="153"/>
      <c r="Y203" s="146">
        <f t="shared" si="63"/>
        <v>0</v>
      </c>
      <c r="Z203" s="443">
        <f t="shared" si="61"/>
        <v>0</v>
      </c>
      <c r="AA203" s="147" t="str">
        <f t="shared" si="64"/>
        <v>미인정</v>
      </c>
    </row>
    <row r="204" spans="4:27">
      <c r="D204" s="142" t="str">
        <f t="shared" si="62"/>
        <v>\\\</v>
      </c>
      <c r="E204" s="153"/>
      <c r="F204" s="153"/>
      <c r="G204" s="153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3"/>
      <c r="S204" s="153"/>
      <c r="T204" s="153"/>
      <c r="U204" s="153"/>
      <c r="V204" s="153"/>
      <c r="W204" s="153"/>
      <c r="X204" s="153"/>
      <c r="Y204" s="146">
        <f t="shared" si="63"/>
        <v>0</v>
      </c>
      <c r="Z204" s="443">
        <f t="shared" si="61"/>
        <v>0</v>
      </c>
      <c r="AA204" s="147" t="str">
        <f t="shared" si="64"/>
        <v>미인정</v>
      </c>
    </row>
    <row r="205" spans="4:27">
      <c r="D205" s="142" t="str">
        <f t="shared" si="62"/>
        <v>\\\</v>
      </c>
      <c r="E205" s="153"/>
      <c r="F205" s="153"/>
      <c r="G205" s="153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3"/>
      <c r="S205" s="153"/>
      <c r="T205" s="153"/>
      <c r="U205" s="153"/>
      <c r="V205" s="153"/>
      <c r="W205" s="153"/>
      <c r="X205" s="153"/>
      <c r="Y205" s="146">
        <f t="shared" si="63"/>
        <v>0</v>
      </c>
      <c r="Z205" s="443">
        <f t="shared" si="61"/>
        <v>0</v>
      </c>
      <c r="AA205" s="147" t="str">
        <f t="shared" si="64"/>
        <v>미인정</v>
      </c>
    </row>
    <row r="206" spans="4:27">
      <c r="D206" s="142" t="str">
        <f t="shared" si="62"/>
        <v>\\\</v>
      </c>
      <c r="E206" s="153"/>
      <c r="F206" s="153"/>
      <c r="G206" s="153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3"/>
      <c r="S206" s="153"/>
      <c r="T206" s="153"/>
      <c r="U206" s="153"/>
      <c r="V206" s="153"/>
      <c r="W206" s="153"/>
      <c r="X206" s="153"/>
      <c r="Y206" s="146">
        <f t="shared" si="63"/>
        <v>0</v>
      </c>
      <c r="Z206" s="443">
        <f t="shared" si="61"/>
        <v>0</v>
      </c>
      <c r="AA206" s="147" t="str">
        <f t="shared" si="64"/>
        <v>미인정</v>
      </c>
    </row>
    <row r="207" spans="4:27">
      <c r="D207" s="142" t="str">
        <f t="shared" si="62"/>
        <v>\\\</v>
      </c>
      <c r="E207" s="153"/>
      <c r="F207" s="153"/>
      <c r="G207" s="153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3"/>
      <c r="S207" s="153"/>
      <c r="T207" s="153"/>
      <c r="U207" s="153"/>
      <c r="V207" s="153"/>
      <c r="W207" s="153"/>
      <c r="X207" s="153"/>
      <c r="Y207" s="146">
        <f t="shared" si="63"/>
        <v>0</v>
      </c>
      <c r="Z207" s="443">
        <f t="shared" si="61"/>
        <v>0</v>
      </c>
      <c r="AA207" s="147" t="str">
        <f t="shared" si="64"/>
        <v>미인정</v>
      </c>
    </row>
    <row r="208" spans="4:27">
      <c r="D208" s="142" t="str">
        <f t="shared" si="62"/>
        <v>\\\</v>
      </c>
      <c r="E208" s="153"/>
      <c r="F208" s="153"/>
      <c r="G208" s="153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3"/>
      <c r="S208" s="153"/>
      <c r="T208" s="153"/>
      <c r="U208" s="153"/>
      <c r="V208" s="153"/>
      <c r="W208" s="153"/>
      <c r="X208" s="153"/>
      <c r="Y208" s="146">
        <f t="shared" si="63"/>
        <v>0</v>
      </c>
      <c r="Z208" s="443">
        <f t="shared" si="61"/>
        <v>0</v>
      </c>
      <c r="AA208" s="147" t="str">
        <f t="shared" si="64"/>
        <v>미인정</v>
      </c>
    </row>
    <row r="209" spans="4:27">
      <c r="D209" s="142" t="str">
        <f t="shared" si="62"/>
        <v>\\\</v>
      </c>
      <c r="E209" s="153"/>
      <c r="F209" s="153"/>
      <c r="G209" s="153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3"/>
      <c r="S209" s="153"/>
      <c r="T209" s="153"/>
      <c r="U209" s="153"/>
      <c r="V209" s="153"/>
      <c r="W209" s="153"/>
      <c r="X209" s="153"/>
      <c r="Y209" s="146">
        <f t="shared" si="63"/>
        <v>0</v>
      </c>
      <c r="Z209" s="443">
        <f t="shared" si="61"/>
        <v>0</v>
      </c>
      <c r="AA209" s="147" t="str">
        <f t="shared" si="64"/>
        <v>미인정</v>
      </c>
    </row>
    <row r="210" spans="4:27">
      <c r="D210" s="142" t="str">
        <f t="shared" si="62"/>
        <v>\\\</v>
      </c>
      <c r="E210" s="153"/>
      <c r="F210" s="153"/>
      <c r="G210" s="153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3"/>
      <c r="S210" s="153"/>
      <c r="T210" s="153"/>
      <c r="U210" s="153"/>
      <c r="V210" s="153"/>
      <c r="W210" s="153"/>
      <c r="X210" s="153"/>
      <c r="Y210" s="146">
        <f t="shared" si="63"/>
        <v>0</v>
      </c>
      <c r="Z210" s="443">
        <f t="shared" si="61"/>
        <v>0</v>
      </c>
      <c r="AA210" s="147" t="str">
        <f t="shared" si="64"/>
        <v>미인정</v>
      </c>
    </row>
    <row r="211" spans="4:27">
      <c r="D211" s="142" t="str">
        <f t="shared" si="62"/>
        <v>\\\</v>
      </c>
      <c r="E211" s="153"/>
      <c r="F211" s="153"/>
      <c r="G211" s="153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3"/>
      <c r="S211" s="153"/>
      <c r="T211" s="153"/>
      <c r="U211" s="153"/>
      <c r="V211" s="153"/>
      <c r="W211" s="153"/>
      <c r="X211" s="153"/>
      <c r="Y211" s="146">
        <f t="shared" si="63"/>
        <v>0</v>
      </c>
      <c r="Z211" s="443">
        <f t="shared" si="61"/>
        <v>0</v>
      </c>
      <c r="AA211" s="147" t="str">
        <f t="shared" si="64"/>
        <v>미인정</v>
      </c>
    </row>
    <row r="212" spans="4:27">
      <c r="D212" s="142" t="str">
        <f t="shared" si="62"/>
        <v>\\\</v>
      </c>
      <c r="E212" s="153"/>
      <c r="F212" s="153"/>
      <c r="G212" s="153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3"/>
      <c r="S212" s="153"/>
      <c r="T212" s="153"/>
      <c r="U212" s="153"/>
      <c r="V212" s="153"/>
      <c r="W212" s="153"/>
      <c r="X212" s="153"/>
      <c r="Y212" s="146">
        <f t="shared" si="63"/>
        <v>0</v>
      </c>
      <c r="Z212" s="443">
        <f t="shared" si="61"/>
        <v>0</v>
      </c>
      <c r="AA212" s="147" t="str">
        <f t="shared" si="64"/>
        <v>미인정</v>
      </c>
    </row>
    <row r="213" spans="4:27">
      <c r="D213" s="142" t="str">
        <f t="shared" si="62"/>
        <v>\\\</v>
      </c>
      <c r="E213" s="153"/>
      <c r="F213" s="153"/>
      <c r="G213" s="153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3"/>
      <c r="S213" s="153"/>
      <c r="T213" s="153"/>
      <c r="U213" s="153"/>
      <c r="V213" s="153"/>
      <c r="W213" s="153"/>
      <c r="X213" s="153"/>
      <c r="Y213" s="146">
        <f t="shared" si="63"/>
        <v>0</v>
      </c>
      <c r="Z213" s="443">
        <f t="shared" si="61"/>
        <v>0</v>
      </c>
      <c r="AA213" s="147" t="str">
        <f t="shared" si="64"/>
        <v>미인정</v>
      </c>
    </row>
    <row r="214" spans="4:27">
      <c r="D214" s="142" t="str">
        <f t="shared" si="62"/>
        <v>\\\</v>
      </c>
      <c r="E214" s="153"/>
      <c r="F214" s="153"/>
      <c r="G214" s="153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3"/>
      <c r="S214" s="153"/>
      <c r="T214" s="153"/>
      <c r="U214" s="153"/>
      <c r="V214" s="153"/>
      <c r="W214" s="153"/>
      <c r="X214" s="153"/>
      <c r="Y214" s="146">
        <f t="shared" si="63"/>
        <v>0</v>
      </c>
      <c r="Z214" s="443">
        <f t="shared" si="61"/>
        <v>0</v>
      </c>
      <c r="AA214" s="147" t="str">
        <f t="shared" si="64"/>
        <v>미인정</v>
      </c>
    </row>
    <row r="215" spans="4:27">
      <c r="D215" s="142" t="str">
        <f t="shared" si="62"/>
        <v>\\\</v>
      </c>
      <c r="E215" s="153"/>
      <c r="F215" s="153"/>
      <c r="G215" s="153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3"/>
      <c r="S215" s="153"/>
      <c r="T215" s="153"/>
      <c r="U215" s="153"/>
      <c r="V215" s="153"/>
      <c r="W215" s="153"/>
      <c r="X215" s="153"/>
      <c r="Y215" s="146">
        <f t="shared" si="63"/>
        <v>0</v>
      </c>
      <c r="Z215" s="443">
        <f t="shared" si="61"/>
        <v>0</v>
      </c>
      <c r="AA215" s="147" t="str">
        <f t="shared" si="64"/>
        <v>미인정</v>
      </c>
    </row>
    <row r="216" spans="4:27">
      <c r="D216" s="142" t="str">
        <f t="shared" si="62"/>
        <v>\\\</v>
      </c>
      <c r="E216" s="153"/>
      <c r="F216" s="153"/>
      <c r="G216" s="153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3"/>
      <c r="S216" s="153"/>
      <c r="T216" s="153"/>
      <c r="U216" s="153"/>
      <c r="V216" s="153"/>
      <c r="W216" s="153"/>
      <c r="X216" s="153"/>
      <c r="Y216" s="146">
        <f t="shared" si="63"/>
        <v>0</v>
      </c>
      <c r="Z216" s="443">
        <f t="shared" si="61"/>
        <v>0</v>
      </c>
      <c r="AA216" s="147" t="str">
        <f t="shared" si="64"/>
        <v>미인정</v>
      </c>
    </row>
    <row r="217" spans="4:27">
      <c r="D217" s="142" t="str">
        <f t="shared" si="62"/>
        <v>\\\</v>
      </c>
      <c r="E217" s="153"/>
      <c r="F217" s="153"/>
      <c r="G217" s="153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3"/>
      <c r="S217" s="153"/>
      <c r="T217" s="153"/>
      <c r="U217" s="153"/>
      <c r="V217" s="153"/>
      <c r="W217" s="153"/>
      <c r="X217" s="153"/>
      <c r="Y217" s="146">
        <f t="shared" si="63"/>
        <v>0</v>
      </c>
      <c r="Z217" s="443">
        <f t="shared" si="61"/>
        <v>0</v>
      </c>
      <c r="AA217" s="147" t="str">
        <f t="shared" si="64"/>
        <v>미인정</v>
      </c>
    </row>
    <row r="218" spans="4:27">
      <c r="D218" s="142" t="str">
        <f t="shared" si="62"/>
        <v>\\\</v>
      </c>
      <c r="E218" s="153"/>
      <c r="F218" s="153"/>
      <c r="G218" s="153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3"/>
      <c r="S218" s="153"/>
      <c r="T218" s="153"/>
      <c r="U218" s="153"/>
      <c r="V218" s="153"/>
      <c r="W218" s="153"/>
      <c r="X218" s="153"/>
      <c r="Y218" s="146">
        <f t="shared" si="63"/>
        <v>0</v>
      </c>
      <c r="Z218" s="443">
        <f t="shared" si="61"/>
        <v>0</v>
      </c>
      <c r="AA218" s="147" t="str">
        <f t="shared" si="64"/>
        <v>미인정</v>
      </c>
    </row>
    <row r="219" spans="4:27">
      <c r="D219" s="142" t="str">
        <f t="shared" si="62"/>
        <v>\\\</v>
      </c>
      <c r="E219" s="153"/>
      <c r="F219" s="153"/>
      <c r="G219" s="153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3"/>
      <c r="S219" s="153"/>
      <c r="T219" s="153"/>
      <c r="U219" s="153"/>
      <c r="V219" s="153"/>
      <c r="W219" s="153"/>
      <c r="X219" s="153"/>
      <c r="Y219" s="146">
        <f t="shared" si="63"/>
        <v>0</v>
      </c>
      <c r="Z219" s="443">
        <f t="shared" si="61"/>
        <v>0</v>
      </c>
      <c r="AA219" s="147" t="str">
        <f t="shared" si="64"/>
        <v>미인정</v>
      </c>
    </row>
    <row r="220" spans="4:27">
      <c r="D220" s="142" t="str">
        <f t="shared" si="62"/>
        <v>\\\</v>
      </c>
      <c r="E220" s="153"/>
      <c r="F220" s="153"/>
      <c r="G220" s="153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3"/>
      <c r="S220" s="153"/>
      <c r="T220" s="153"/>
      <c r="U220" s="153"/>
      <c r="V220" s="153"/>
      <c r="W220" s="153"/>
      <c r="X220" s="153"/>
      <c r="Y220" s="146">
        <f t="shared" si="63"/>
        <v>0</v>
      </c>
      <c r="Z220" s="443">
        <f t="shared" si="61"/>
        <v>0</v>
      </c>
      <c r="AA220" s="147" t="str">
        <f t="shared" si="64"/>
        <v>미인정</v>
      </c>
    </row>
    <row r="221" spans="4:27">
      <c r="D221" s="142" t="str">
        <f t="shared" si="62"/>
        <v>\\\</v>
      </c>
      <c r="E221" s="153"/>
      <c r="F221" s="153"/>
      <c r="G221" s="153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3"/>
      <c r="S221" s="153"/>
      <c r="T221" s="153"/>
      <c r="U221" s="153"/>
      <c r="V221" s="153"/>
      <c r="W221" s="153"/>
      <c r="X221" s="153"/>
      <c r="Y221" s="146">
        <f t="shared" si="63"/>
        <v>0</v>
      </c>
      <c r="Z221" s="443">
        <f t="shared" si="61"/>
        <v>0</v>
      </c>
      <c r="AA221" s="147" t="str">
        <f t="shared" si="64"/>
        <v>미인정</v>
      </c>
    </row>
    <row r="222" spans="4:27">
      <c r="D222" s="142" t="str">
        <f t="shared" si="62"/>
        <v>\\\</v>
      </c>
      <c r="E222" s="153"/>
      <c r="F222" s="153"/>
      <c r="G222" s="153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3"/>
      <c r="S222" s="153"/>
      <c r="T222" s="153"/>
      <c r="U222" s="153"/>
      <c r="V222" s="153"/>
      <c r="W222" s="153"/>
      <c r="X222" s="153"/>
      <c r="Y222" s="146">
        <f t="shared" si="63"/>
        <v>0</v>
      </c>
      <c r="Z222" s="443">
        <f t="shared" si="61"/>
        <v>0</v>
      </c>
      <c r="AA222" s="147" t="str">
        <f t="shared" si="64"/>
        <v>미인정</v>
      </c>
    </row>
    <row r="223" spans="4:27">
      <c r="D223" s="142" t="str">
        <f t="shared" si="62"/>
        <v>\\\</v>
      </c>
      <c r="E223" s="153"/>
      <c r="F223" s="153"/>
      <c r="G223" s="153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3"/>
      <c r="S223" s="153"/>
      <c r="T223" s="153"/>
      <c r="U223" s="153"/>
      <c r="V223" s="153"/>
      <c r="W223" s="153"/>
      <c r="X223" s="153"/>
      <c r="Y223" s="146">
        <f t="shared" si="63"/>
        <v>0</v>
      </c>
      <c r="Z223" s="443">
        <f t="shared" si="61"/>
        <v>0</v>
      </c>
      <c r="AA223" s="147" t="str">
        <f t="shared" si="64"/>
        <v>미인정</v>
      </c>
    </row>
    <row r="224" spans="4:27">
      <c r="D224" s="142" t="str">
        <f t="shared" si="62"/>
        <v>\\\</v>
      </c>
      <c r="E224" s="153"/>
      <c r="F224" s="153"/>
      <c r="G224" s="153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3"/>
      <c r="S224" s="153"/>
      <c r="T224" s="153"/>
      <c r="U224" s="153"/>
      <c r="V224" s="153"/>
      <c r="W224" s="153"/>
      <c r="X224" s="153"/>
      <c r="Y224" s="146">
        <f t="shared" si="63"/>
        <v>0</v>
      </c>
      <c r="Z224" s="443">
        <f t="shared" si="61"/>
        <v>0</v>
      </c>
      <c r="AA224" s="147" t="str">
        <f t="shared" si="64"/>
        <v>미인정</v>
      </c>
    </row>
    <row r="225" spans="4:27">
      <c r="D225" s="142" t="str">
        <f t="shared" si="62"/>
        <v>\\\</v>
      </c>
      <c r="E225" s="153"/>
      <c r="F225" s="153"/>
      <c r="G225" s="153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3"/>
      <c r="S225" s="153"/>
      <c r="T225" s="153"/>
      <c r="U225" s="153"/>
      <c r="V225" s="153"/>
      <c r="W225" s="153"/>
      <c r="X225" s="153"/>
      <c r="Y225" s="146">
        <f t="shared" si="63"/>
        <v>0</v>
      </c>
      <c r="Z225" s="443">
        <f t="shared" si="61"/>
        <v>0</v>
      </c>
      <c r="AA225" s="147" t="str">
        <f t="shared" si="64"/>
        <v>미인정</v>
      </c>
    </row>
    <row r="226" spans="4:27">
      <c r="D226" s="142" t="str">
        <f t="shared" si="62"/>
        <v>\\\</v>
      </c>
      <c r="E226" s="153"/>
      <c r="F226" s="153"/>
      <c r="G226" s="153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3"/>
      <c r="S226" s="153"/>
      <c r="T226" s="153"/>
      <c r="U226" s="153"/>
      <c r="V226" s="153"/>
      <c r="W226" s="153"/>
      <c r="X226" s="153"/>
      <c r="Y226" s="146">
        <f t="shared" si="63"/>
        <v>0</v>
      </c>
      <c r="Z226" s="443">
        <f t="shared" si="61"/>
        <v>0</v>
      </c>
      <c r="AA226" s="147" t="str">
        <f t="shared" si="64"/>
        <v>미인정</v>
      </c>
    </row>
    <row r="227" spans="4:27">
      <c r="D227" s="142" t="str">
        <f t="shared" si="62"/>
        <v>\\\</v>
      </c>
      <c r="E227" s="153"/>
      <c r="F227" s="153"/>
      <c r="G227" s="153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3"/>
      <c r="S227" s="153"/>
      <c r="T227" s="153"/>
      <c r="U227" s="153"/>
      <c r="V227" s="153"/>
      <c r="W227" s="153"/>
      <c r="X227" s="153"/>
      <c r="Y227" s="146">
        <f t="shared" si="63"/>
        <v>0</v>
      </c>
      <c r="Z227" s="443">
        <f t="shared" si="61"/>
        <v>0</v>
      </c>
      <c r="AA227" s="147" t="str">
        <f t="shared" si="64"/>
        <v>미인정</v>
      </c>
    </row>
    <row r="228" spans="4:27">
      <c r="D228" s="142" t="str">
        <f t="shared" si="62"/>
        <v>\\\</v>
      </c>
      <c r="E228" s="153"/>
      <c r="F228" s="153"/>
      <c r="G228" s="153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3"/>
      <c r="S228" s="153"/>
      <c r="T228" s="153"/>
      <c r="U228" s="153"/>
      <c r="V228" s="153"/>
      <c r="W228" s="153"/>
      <c r="X228" s="153"/>
      <c r="Y228" s="146">
        <f t="shared" si="63"/>
        <v>0</v>
      </c>
      <c r="Z228" s="443">
        <f t="shared" si="61"/>
        <v>0</v>
      </c>
      <c r="AA228" s="147" t="str">
        <f t="shared" si="64"/>
        <v>미인정</v>
      </c>
    </row>
    <row r="229" spans="4:27">
      <c r="D229" s="142" t="str">
        <f t="shared" si="62"/>
        <v>\\\</v>
      </c>
      <c r="E229" s="153"/>
      <c r="F229" s="153"/>
      <c r="G229" s="153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3"/>
      <c r="S229" s="153"/>
      <c r="T229" s="153"/>
      <c r="U229" s="153"/>
      <c r="V229" s="153"/>
      <c r="W229" s="153"/>
      <c r="X229" s="153"/>
      <c r="Y229" s="146">
        <f t="shared" si="63"/>
        <v>0</v>
      </c>
      <c r="Z229" s="443">
        <f t="shared" si="61"/>
        <v>0</v>
      </c>
      <c r="AA229" s="147" t="str">
        <f t="shared" si="64"/>
        <v>미인정</v>
      </c>
    </row>
    <row r="230" spans="4:27">
      <c r="D230" s="142" t="str">
        <f t="shared" si="62"/>
        <v>\\\</v>
      </c>
      <c r="E230" s="153"/>
      <c r="F230" s="153"/>
      <c r="G230" s="153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3"/>
      <c r="S230" s="153"/>
      <c r="T230" s="153"/>
      <c r="U230" s="153"/>
      <c r="V230" s="153"/>
      <c r="W230" s="153"/>
      <c r="X230" s="153"/>
      <c r="Y230" s="146">
        <f t="shared" si="63"/>
        <v>0</v>
      </c>
      <c r="Z230" s="443">
        <f t="shared" si="61"/>
        <v>0</v>
      </c>
      <c r="AA230" s="147" t="str">
        <f t="shared" si="64"/>
        <v>미인정</v>
      </c>
    </row>
    <row r="231" spans="4:27">
      <c r="D231" s="142" t="str">
        <f t="shared" si="62"/>
        <v>\\\</v>
      </c>
      <c r="E231" s="153"/>
      <c r="F231" s="153"/>
      <c r="G231" s="153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3"/>
      <c r="S231" s="153"/>
      <c r="T231" s="153"/>
      <c r="U231" s="153"/>
      <c r="V231" s="153"/>
      <c r="W231" s="153"/>
      <c r="X231" s="153"/>
      <c r="Y231" s="146">
        <f t="shared" si="63"/>
        <v>0</v>
      </c>
      <c r="Z231" s="443">
        <f t="shared" si="61"/>
        <v>0</v>
      </c>
      <c r="AA231" s="147" t="str">
        <f t="shared" si="64"/>
        <v>미인정</v>
      </c>
    </row>
    <row r="232" spans="4:27">
      <c r="D232" s="142" t="str">
        <f t="shared" si="62"/>
        <v>\\\</v>
      </c>
      <c r="E232" s="153"/>
      <c r="F232" s="153"/>
      <c r="G232" s="153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3"/>
      <c r="S232" s="153"/>
      <c r="T232" s="153"/>
      <c r="U232" s="153"/>
      <c r="V232" s="153"/>
      <c r="W232" s="153"/>
      <c r="X232" s="153"/>
      <c r="Y232" s="146">
        <f t="shared" si="63"/>
        <v>0</v>
      </c>
      <c r="Z232" s="443">
        <f t="shared" si="61"/>
        <v>0</v>
      </c>
      <c r="AA232" s="147" t="str">
        <f t="shared" si="64"/>
        <v>미인정</v>
      </c>
    </row>
    <row r="233" spans="4:27">
      <c r="D233" s="142" t="str">
        <f t="shared" si="62"/>
        <v>\\\</v>
      </c>
      <c r="E233" s="153"/>
      <c r="F233" s="153"/>
      <c r="G233" s="153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3"/>
      <c r="S233" s="153"/>
      <c r="T233" s="153"/>
      <c r="U233" s="153"/>
      <c r="V233" s="153"/>
      <c r="W233" s="153"/>
      <c r="X233" s="153"/>
      <c r="Y233" s="146">
        <f t="shared" si="63"/>
        <v>0</v>
      </c>
      <c r="Z233" s="443">
        <f t="shared" si="61"/>
        <v>0</v>
      </c>
      <c r="AA233" s="147" t="str">
        <f t="shared" si="64"/>
        <v>미인정</v>
      </c>
    </row>
    <row r="234" spans="4:27">
      <c r="D234" s="142" t="str">
        <f t="shared" si="62"/>
        <v>\\\</v>
      </c>
      <c r="E234" s="153"/>
      <c r="F234" s="153"/>
      <c r="G234" s="153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3"/>
      <c r="S234" s="153"/>
      <c r="T234" s="153"/>
      <c r="U234" s="153"/>
      <c r="V234" s="153"/>
      <c r="W234" s="153"/>
      <c r="X234" s="153"/>
      <c r="Y234" s="146">
        <f t="shared" si="63"/>
        <v>0</v>
      </c>
      <c r="Z234" s="443">
        <f t="shared" si="61"/>
        <v>0</v>
      </c>
      <c r="AA234" s="147" t="str">
        <f t="shared" si="64"/>
        <v>미인정</v>
      </c>
    </row>
    <row r="235" spans="4:27">
      <c r="D235" s="142" t="str">
        <f t="shared" si="62"/>
        <v>\\\</v>
      </c>
      <c r="E235" s="153"/>
      <c r="F235" s="153"/>
      <c r="G235" s="153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3"/>
      <c r="S235" s="153"/>
      <c r="T235" s="153"/>
      <c r="U235" s="153"/>
      <c r="V235" s="153"/>
      <c r="W235" s="153"/>
      <c r="X235" s="153"/>
      <c r="Y235" s="146">
        <f t="shared" si="63"/>
        <v>0</v>
      </c>
      <c r="Z235" s="443">
        <f t="shared" si="61"/>
        <v>0</v>
      </c>
      <c r="AA235" s="147" t="str">
        <f t="shared" si="64"/>
        <v>미인정</v>
      </c>
    </row>
    <row r="236" spans="4:27">
      <c r="D236" s="142" t="str">
        <f t="shared" si="62"/>
        <v>\\\</v>
      </c>
      <c r="E236" s="153"/>
      <c r="F236" s="153"/>
      <c r="G236" s="153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3"/>
      <c r="S236" s="153"/>
      <c r="T236" s="153"/>
      <c r="U236" s="153"/>
      <c r="V236" s="153"/>
      <c r="W236" s="153"/>
      <c r="X236" s="153"/>
      <c r="Y236" s="146">
        <f t="shared" si="63"/>
        <v>0</v>
      </c>
      <c r="Z236" s="443">
        <f t="shared" si="61"/>
        <v>0</v>
      </c>
      <c r="AA236" s="147" t="str">
        <f t="shared" si="64"/>
        <v>미인정</v>
      </c>
    </row>
    <row r="237" spans="4:27">
      <c r="D237" s="142" t="str">
        <f t="shared" si="62"/>
        <v>\\\</v>
      </c>
      <c r="E237" s="153"/>
      <c r="F237" s="153"/>
      <c r="G237" s="153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3"/>
      <c r="S237" s="153"/>
      <c r="T237" s="153"/>
      <c r="U237" s="153"/>
      <c r="V237" s="153"/>
      <c r="W237" s="153"/>
      <c r="X237" s="153"/>
      <c r="Y237" s="146">
        <f t="shared" si="63"/>
        <v>0</v>
      </c>
      <c r="Z237" s="443">
        <f t="shared" si="61"/>
        <v>0</v>
      </c>
      <c r="AA237" s="147" t="str">
        <f t="shared" si="64"/>
        <v>미인정</v>
      </c>
    </row>
    <row r="238" spans="4:27">
      <c r="D238" s="142" t="str">
        <f t="shared" si="62"/>
        <v>\\\</v>
      </c>
      <c r="E238" s="153"/>
      <c r="F238" s="153"/>
      <c r="G238" s="153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3"/>
      <c r="S238" s="153"/>
      <c r="T238" s="153"/>
      <c r="U238" s="153"/>
      <c r="V238" s="153"/>
      <c r="W238" s="153"/>
      <c r="X238" s="153"/>
      <c r="Y238" s="146">
        <f t="shared" si="63"/>
        <v>0</v>
      </c>
      <c r="Z238" s="443">
        <f t="shared" si="61"/>
        <v>0</v>
      </c>
      <c r="AA238" s="147" t="str">
        <f t="shared" si="64"/>
        <v>미인정</v>
      </c>
    </row>
    <row r="239" spans="4:27">
      <c r="D239" s="142" t="str">
        <f t="shared" si="62"/>
        <v>\\\</v>
      </c>
      <c r="E239" s="153"/>
      <c r="F239" s="153"/>
      <c r="G239" s="153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3"/>
      <c r="S239" s="153"/>
      <c r="T239" s="153"/>
      <c r="U239" s="153"/>
      <c r="V239" s="153"/>
      <c r="W239" s="153"/>
      <c r="X239" s="153"/>
      <c r="Y239" s="146">
        <f t="shared" si="63"/>
        <v>0</v>
      </c>
      <c r="Z239" s="443">
        <f t="shared" si="61"/>
        <v>0</v>
      </c>
      <c r="AA239" s="147" t="str">
        <f t="shared" si="64"/>
        <v>미인정</v>
      </c>
    </row>
    <row r="240" spans="4:27">
      <c r="D240" s="142" t="str">
        <f t="shared" si="62"/>
        <v>\\\</v>
      </c>
      <c r="E240" s="153"/>
      <c r="F240" s="153"/>
      <c r="G240" s="153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3"/>
      <c r="S240" s="153"/>
      <c r="T240" s="153"/>
      <c r="U240" s="153"/>
      <c r="V240" s="153"/>
      <c r="W240" s="153"/>
      <c r="X240" s="153"/>
      <c r="Y240" s="146">
        <f t="shared" si="63"/>
        <v>0</v>
      </c>
      <c r="Z240" s="443">
        <f t="shared" si="61"/>
        <v>0</v>
      </c>
      <c r="AA240" s="147" t="str">
        <f t="shared" si="64"/>
        <v>미인정</v>
      </c>
    </row>
    <row r="241" spans="4:27">
      <c r="D241" s="142" t="str">
        <f t="shared" si="62"/>
        <v>\\\</v>
      </c>
      <c r="E241" s="153"/>
      <c r="F241" s="153"/>
      <c r="G241" s="153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3"/>
      <c r="S241" s="153"/>
      <c r="T241" s="153"/>
      <c r="U241" s="153"/>
      <c r="V241" s="153"/>
      <c r="W241" s="153"/>
      <c r="X241" s="153"/>
      <c r="Y241" s="146">
        <f t="shared" si="63"/>
        <v>0</v>
      </c>
      <c r="Z241" s="443">
        <f t="shared" si="61"/>
        <v>0</v>
      </c>
      <c r="AA241" s="147" t="str">
        <f t="shared" si="64"/>
        <v>미인정</v>
      </c>
    </row>
    <row r="242" spans="4:27">
      <c r="D242" s="142" t="str">
        <f t="shared" si="62"/>
        <v>\\\</v>
      </c>
      <c r="E242" s="153"/>
      <c r="F242" s="153"/>
      <c r="G242" s="153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3"/>
      <c r="S242" s="153"/>
      <c r="T242" s="153"/>
      <c r="U242" s="153"/>
      <c r="V242" s="153"/>
      <c r="W242" s="153"/>
      <c r="X242" s="153"/>
      <c r="Y242" s="146">
        <f t="shared" si="63"/>
        <v>0</v>
      </c>
      <c r="Z242" s="443">
        <f t="shared" si="61"/>
        <v>0</v>
      </c>
      <c r="AA242" s="147" t="str">
        <f t="shared" si="64"/>
        <v>미인정</v>
      </c>
    </row>
    <row r="243" spans="4:27">
      <c r="D243" s="142" t="str">
        <f t="shared" si="62"/>
        <v>\\\</v>
      </c>
      <c r="E243" s="153"/>
      <c r="F243" s="153"/>
      <c r="G243" s="153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3"/>
      <c r="S243" s="153"/>
      <c r="T243" s="153"/>
      <c r="U243" s="153"/>
      <c r="V243" s="153"/>
      <c r="W243" s="153"/>
      <c r="X243" s="153"/>
      <c r="Y243" s="146">
        <f t="shared" si="63"/>
        <v>0</v>
      </c>
      <c r="Z243" s="443">
        <f t="shared" si="61"/>
        <v>0</v>
      </c>
      <c r="AA243" s="147" t="str">
        <f t="shared" si="64"/>
        <v>미인정</v>
      </c>
    </row>
    <row r="244" spans="4:27">
      <c r="D244" s="142" t="str">
        <f t="shared" si="62"/>
        <v>\\\</v>
      </c>
      <c r="E244" s="153"/>
      <c r="F244" s="153"/>
      <c r="G244" s="153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3"/>
      <c r="S244" s="153"/>
      <c r="T244" s="153"/>
      <c r="U244" s="153"/>
      <c r="V244" s="153"/>
      <c r="W244" s="153"/>
      <c r="X244" s="153"/>
      <c r="Y244" s="146">
        <f t="shared" si="63"/>
        <v>0</v>
      </c>
      <c r="Z244" s="443">
        <f t="shared" si="61"/>
        <v>0</v>
      </c>
      <c r="AA244" s="147" t="str">
        <f t="shared" si="64"/>
        <v>미인정</v>
      </c>
    </row>
    <row r="245" spans="4:27">
      <c r="D245" s="142" t="str">
        <f t="shared" si="62"/>
        <v>\\\</v>
      </c>
      <c r="E245" s="153"/>
      <c r="F245" s="153"/>
      <c r="G245" s="153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3"/>
      <c r="S245" s="153"/>
      <c r="T245" s="153"/>
      <c r="U245" s="153"/>
      <c r="V245" s="153"/>
      <c r="W245" s="153"/>
      <c r="X245" s="153"/>
      <c r="Y245" s="146">
        <f t="shared" si="63"/>
        <v>0</v>
      </c>
      <c r="Z245" s="443">
        <f t="shared" si="61"/>
        <v>0</v>
      </c>
      <c r="AA245" s="147" t="str">
        <f t="shared" si="64"/>
        <v>미인정</v>
      </c>
    </row>
    <row r="246" spans="4:27">
      <c r="D246" s="142" t="str">
        <f t="shared" si="62"/>
        <v>\\\</v>
      </c>
      <c r="E246" s="153"/>
      <c r="F246" s="153"/>
      <c r="G246" s="153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3"/>
      <c r="S246" s="153"/>
      <c r="T246" s="153"/>
      <c r="U246" s="153"/>
      <c r="V246" s="153"/>
      <c r="W246" s="153"/>
      <c r="X246" s="153"/>
      <c r="Y246" s="146">
        <f t="shared" si="63"/>
        <v>0</v>
      </c>
      <c r="Z246" s="443">
        <f t="shared" si="61"/>
        <v>0</v>
      </c>
      <c r="AA246" s="147" t="str">
        <f t="shared" si="64"/>
        <v>미인정</v>
      </c>
    </row>
    <row r="247" spans="4:27">
      <c r="D247" s="142" t="str">
        <f t="shared" si="62"/>
        <v>\\\</v>
      </c>
      <c r="E247" s="153"/>
      <c r="F247" s="153"/>
      <c r="G247" s="153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3"/>
      <c r="S247" s="153"/>
      <c r="T247" s="153"/>
      <c r="U247" s="153"/>
      <c r="V247" s="153"/>
      <c r="W247" s="153"/>
      <c r="X247" s="153"/>
      <c r="Y247" s="146">
        <f t="shared" si="63"/>
        <v>0</v>
      </c>
      <c r="Z247" s="443">
        <f t="shared" si="61"/>
        <v>0</v>
      </c>
      <c r="AA247" s="147" t="str">
        <f t="shared" si="64"/>
        <v>미인정</v>
      </c>
    </row>
    <row r="248" spans="4:27">
      <c r="D248" s="142" t="str">
        <f t="shared" si="62"/>
        <v>\\\</v>
      </c>
      <c r="E248" s="153"/>
      <c r="F248" s="153"/>
      <c r="G248" s="153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3"/>
      <c r="S248" s="153"/>
      <c r="T248" s="153"/>
      <c r="U248" s="153"/>
      <c r="V248" s="153"/>
      <c r="W248" s="153"/>
      <c r="X248" s="153"/>
      <c r="Y248" s="146">
        <f t="shared" si="63"/>
        <v>0</v>
      </c>
      <c r="Z248" s="443">
        <f t="shared" si="61"/>
        <v>0</v>
      </c>
      <c r="AA248" s="147" t="str">
        <f t="shared" si="64"/>
        <v>미인정</v>
      </c>
    </row>
    <row r="249" spans="4:27">
      <c r="D249" s="142" t="str">
        <f t="shared" si="62"/>
        <v>\\\</v>
      </c>
      <c r="E249" s="153"/>
      <c r="F249" s="153"/>
      <c r="G249" s="153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3"/>
      <c r="S249" s="153"/>
      <c r="T249" s="153"/>
      <c r="U249" s="153"/>
      <c r="V249" s="153"/>
      <c r="W249" s="153"/>
      <c r="X249" s="153"/>
      <c r="Y249" s="146">
        <f t="shared" si="63"/>
        <v>0</v>
      </c>
      <c r="Z249" s="443">
        <f t="shared" si="61"/>
        <v>0</v>
      </c>
      <c r="AA249" s="147" t="str">
        <f t="shared" si="64"/>
        <v>미인정</v>
      </c>
    </row>
    <row r="250" spans="4:27">
      <c r="D250" s="142" t="str">
        <f t="shared" si="62"/>
        <v>\\\</v>
      </c>
      <c r="E250" s="153"/>
      <c r="F250" s="153"/>
      <c r="G250" s="153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3"/>
      <c r="S250" s="153"/>
      <c r="T250" s="153"/>
      <c r="U250" s="153"/>
      <c r="V250" s="153"/>
      <c r="W250" s="153"/>
      <c r="X250" s="153"/>
      <c r="Y250" s="146">
        <f t="shared" si="63"/>
        <v>0</v>
      </c>
      <c r="Z250" s="443">
        <f t="shared" si="61"/>
        <v>0</v>
      </c>
      <c r="AA250" s="147" t="str">
        <f t="shared" si="64"/>
        <v>미인정</v>
      </c>
    </row>
    <row r="251" spans="4:27">
      <c r="D251" s="142" t="str">
        <f t="shared" si="62"/>
        <v>\\\</v>
      </c>
      <c r="E251" s="153"/>
      <c r="F251" s="153"/>
      <c r="G251" s="153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3"/>
      <c r="S251" s="153"/>
      <c r="T251" s="153"/>
      <c r="U251" s="153"/>
      <c r="V251" s="153"/>
      <c r="W251" s="153"/>
      <c r="X251" s="153"/>
      <c r="Y251" s="146">
        <f t="shared" si="63"/>
        <v>0</v>
      </c>
      <c r="Z251" s="443">
        <f t="shared" si="61"/>
        <v>0</v>
      </c>
      <c r="AA251" s="147" t="str">
        <f t="shared" si="64"/>
        <v>미인정</v>
      </c>
    </row>
    <row r="252" spans="4:27">
      <c r="D252" s="142" t="str">
        <f t="shared" si="62"/>
        <v>\\\</v>
      </c>
      <c r="E252" s="153"/>
      <c r="F252" s="153"/>
      <c r="G252" s="153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3"/>
      <c r="S252" s="153"/>
      <c r="T252" s="153"/>
      <c r="U252" s="153"/>
      <c r="V252" s="153"/>
      <c r="W252" s="153"/>
      <c r="X252" s="153"/>
      <c r="Y252" s="146">
        <f t="shared" si="63"/>
        <v>0</v>
      </c>
      <c r="Z252" s="443">
        <f t="shared" si="61"/>
        <v>0</v>
      </c>
      <c r="AA252" s="147" t="str">
        <f t="shared" si="64"/>
        <v>미인정</v>
      </c>
    </row>
    <row r="253" spans="4:27">
      <c r="D253" s="142" t="str">
        <f t="shared" si="62"/>
        <v>\\\</v>
      </c>
      <c r="E253" s="153"/>
      <c r="F253" s="153"/>
      <c r="G253" s="153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3"/>
      <c r="S253" s="153"/>
      <c r="T253" s="153"/>
      <c r="U253" s="153"/>
      <c r="V253" s="153"/>
      <c r="W253" s="153"/>
      <c r="X253" s="153"/>
      <c r="Y253" s="146">
        <f t="shared" si="63"/>
        <v>0</v>
      </c>
      <c r="Z253" s="443">
        <f t="shared" si="61"/>
        <v>0</v>
      </c>
      <c r="AA253" s="147" t="str">
        <f t="shared" si="64"/>
        <v>미인정</v>
      </c>
    </row>
    <row r="254" spans="4:27">
      <c r="D254" s="142" t="str">
        <f t="shared" si="62"/>
        <v>\\\</v>
      </c>
      <c r="E254" s="153"/>
      <c r="F254" s="153"/>
      <c r="G254" s="153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3"/>
      <c r="S254" s="153"/>
      <c r="T254" s="153"/>
      <c r="U254" s="153"/>
      <c r="V254" s="153"/>
      <c r="W254" s="153"/>
      <c r="X254" s="153"/>
      <c r="Y254" s="146">
        <f t="shared" si="63"/>
        <v>0</v>
      </c>
      <c r="Z254" s="443">
        <f t="shared" si="61"/>
        <v>0</v>
      </c>
      <c r="AA254" s="147" t="str">
        <f t="shared" si="64"/>
        <v>미인정</v>
      </c>
    </row>
    <row r="255" spans="4:27">
      <c r="D255" s="142" t="str">
        <f t="shared" si="62"/>
        <v>\\\</v>
      </c>
      <c r="E255" s="153"/>
      <c r="F255" s="153"/>
      <c r="G255" s="153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3"/>
      <c r="S255" s="153"/>
      <c r="T255" s="153"/>
      <c r="U255" s="153"/>
      <c r="V255" s="153"/>
      <c r="W255" s="153"/>
      <c r="X255" s="153"/>
      <c r="Y255" s="146">
        <f t="shared" si="63"/>
        <v>0</v>
      </c>
      <c r="Z255" s="443">
        <f t="shared" si="61"/>
        <v>0</v>
      </c>
      <c r="AA255" s="147" t="str">
        <f t="shared" si="64"/>
        <v>미인정</v>
      </c>
    </row>
    <row r="256" spans="4:27">
      <c r="D256" s="142" t="str">
        <f t="shared" si="62"/>
        <v>\\\</v>
      </c>
      <c r="E256" s="153"/>
      <c r="F256" s="153"/>
      <c r="G256" s="153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3"/>
      <c r="S256" s="153"/>
      <c r="T256" s="153"/>
      <c r="U256" s="153"/>
      <c r="V256" s="153"/>
      <c r="W256" s="153"/>
      <c r="X256" s="153"/>
      <c r="Y256" s="146">
        <f t="shared" si="63"/>
        <v>0</v>
      </c>
      <c r="Z256" s="443">
        <f t="shared" si="61"/>
        <v>0</v>
      </c>
      <c r="AA256" s="147" t="str">
        <f t="shared" si="64"/>
        <v>미인정</v>
      </c>
    </row>
    <row r="257" spans="4:27">
      <c r="D257" s="142" t="str">
        <f t="shared" si="62"/>
        <v>\\\</v>
      </c>
      <c r="E257" s="153"/>
      <c r="F257" s="153"/>
      <c r="G257" s="153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3"/>
      <c r="S257" s="153"/>
      <c r="T257" s="153"/>
      <c r="U257" s="153"/>
      <c r="V257" s="153"/>
      <c r="W257" s="153"/>
      <c r="X257" s="153"/>
      <c r="Y257" s="146">
        <f t="shared" si="63"/>
        <v>0</v>
      </c>
      <c r="Z257" s="443">
        <f t="shared" si="61"/>
        <v>0</v>
      </c>
      <c r="AA257" s="147" t="str">
        <f t="shared" si="64"/>
        <v>미인정</v>
      </c>
    </row>
    <row r="258" spans="4:27">
      <c r="D258" s="142" t="str">
        <f t="shared" si="62"/>
        <v>\\\</v>
      </c>
      <c r="E258" s="153"/>
      <c r="F258" s="153"/>
      <c r="G258" s="153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3"/>
      <c r="S258" s="153"/>
      <c r="T258" s="153"/>
      <c r="U258" s="153"/>
      <c r="V258" s="153"/>
      <c r="W258" s="153"/>
      <c r="X258" s="153"/>
      <c r="Y258" s="146">
        <f t="shared" si="63"/>
        <v>0</v>
      </c>
      <c r="Z258" s="443">
        <f t="shared" si="61"/>
        <v>0</v>
      </c>
      <c r="AA258" s="147" t="str">
        <f t="shared" si="64"/>
        <v>미인정</v>
      </c>
    </row>
    <row r="259" spans="4:27">
      <c r="D259" s="142" t="str">
        <f t="shared" si="62"/>
        <v>\\\</v>
      </c>
      <c r="E259" s="153"/>
      <c r="F259" s="153"/>
      <c r="G259" s="153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3"/>
      <c r="S259" s="153"/>
      <c r="T259" s="153"/>
      <c r="U259" s="153"/>
      <c r="V259" s="153"/>
      <c r="W259" s="153"/>
      <c r="X259" s="153"/>
      <c r="Y259" s="146">
        <f t="shared" si="63"/>
        <v>0</v>
      </c>
      <c r="Z259" s="443">
        <f t="shared" si="61"/>
        <v>0</v>
      </c>
      <c r="AA259" s="147" t="str">
        <f t="shared" si="64"/>
        <v>미인정</v>
      </c>
    </row>
    <row r="260" spans="4:27">
      <c r="D260" s="142" t="str">
        <f t="shared" si="62"/>
        <v>\\\</v>
      </c>
      <c r="E260" s="153"/>
      <c r="F260" s="153"/>
      <c r="G260" s="153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3"/>
      <c r="S260" s="153"/>
      <c r="T260" s="153"/>
      <c r="U260" s="153"/>
      <c r="V260" s="153"/>
      <c r="W260" s="153"/>
      <c r="X260" s="153"/>
      <c r="Y260" s="146">
        <f t="shared" si="63"/>
        <v>0</v>
      </c>
      <c r="Z260" s="443">
        <f t="shared" ref="Z260:Z323" si="65">SUM(I260,K260,M260,O260,Q260)-SUM(H260,J260,L260,N260,P260)+COUNT(H260:Q260)/2</f>
        <v>0</v>
      </c>
      <c r="AA260" s="147" t="str">
        <f t="shared" si="64"/>
        <v>미인정</v>
      </c>
    </row>
    <row r="261" spans="4:27">
      <c r="D261" s="142" t="str">
        <f t="shared" ref="D261:D324" si="66">E261&amp;"\"&amp;F261&amp;"\"&amp;W261&amp;"\"&amp;X261</f>
        <v>\\\</v>
      </c>
      <c r="E261" s="153"/>
      <c r="F261" s="153"/>
      <c r="G261" s="153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3"/>
      <c r="S261" s="153"/>
      <c r="T261" s="153"/>
      <c r="U261" s="153"/>
      <c r="V261" s="153"/>
      <c r="W261" s="153"/>
      <c r="X261" s="153"/>
      <c r="Y261" s="146">
        <f t="shared" si="63"/>
        <v>0</v>
      </c>
      <c r="Z261" s="443">
        <f t="shared" si="65"/>
        <v>0</v>
      </c>
      <c r="AA261" s="147" t="str">
        <f t="shared" si="64"/>
        <v>미인정</v>
      </c>
    </row>
    <row r="262" spans="4:27">
      <c r="D262" s="142" t="str">
        <f t="shared" si="66"/>
        <v>\\\</v>
      </c>
      <c r="E262" s="153"/>
      <c r="F262" s="153"/>
      <c r="G262" s="153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3"/>
      <c r="S262" s="153"/>
      <c r="T262" s="153"/>
      <c r="U262" s="153"/>
      <c r="V262" s="153"/>
      <c r="W262" s="153"/>
      <c r="X262" s="153"/>
      <c r="Y262" s="146">
        <f t="shared" ref="Y262:Y325" si="67">IF(Q262="",IF(O262="",IF(M262="",IF(K262="",I262,K262),M262),O262),Q262)</f>
        <v>0</v>
      </c>
      <c r="Z262" s="443">
        <f t="shared" si="65"/>
        <v>0</v>
      </c>
      <c r="AA262" s="147" t="str">
        <f t="shared" ref="AA262:AA325" si="68">IF(AND(Y262&gt;=$A$3-365*10-2,Z262&gt;=90),"인정","미인정")</f>
        <v>미인정</v>
      </c>
    </row>
    <row r="263" spans="4:27">
      <c r="D263" s="142" t="str">
        <f t="shared" si="66"/>
        <v>\\\</v>
      </c>
      <c r="E263" s="153"/>
      <c r="F263" s="153"/>
      <c r="G263" s="153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3"/>
      <c r="S263" s="153"/>
      <c r="T263" s="153"/>
      <c r="U263" s="153"/>
      <c r="V263" s="153"/>
      <c r="W263" s="153"/>
      <c r="X263" s="153"/>
      <c r="Y263" s="146">
        <f t="shared" si="67"/>
        <v>0</v>
      </c>
      <c r="Z263" s="443">
        <f t="shared" si="65"/>
        <v>0</v>
      </c>
      <c r="AA263" s="147" t="str">
        <f t="shared" si="68"/>
        <v>미인정</v>
      </c>
    </row>
    <row r="264" spans="4:27">
      <c r="D264" s="142" t="str">
        <f t="shared" si="66"/>
        <v>\\\</v>
      </c>
      <c r="E264" s="153"/>
      <c r="F264" s="153"/>
      <c r="G264" s="153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3"/>
      <c r="S264" s="153"/>
      <c r="T264" s="153"/>
      <c r="U264" s="153"/>
      <c r="V264" s="153"/>
      <c r="W264" s="153"/>
      <c r="X264" s="153"/>
      <c r="Y264" s="146">
        <f t="shared" si="67"/>
        <v>0</v>
      </c>
      <c r="Z264" s="443">
        <f t="shared" si="65"/>
        <v>0</v>
      </c>
      <c r="AA264" s="147" t="str">
        <f t="shared" si="68"/>
        <v>미인정</v>
      </c>
    </row>
    <row r="265" spans="4:27">
      <c r="D265" s="142" t="str">
        <f t="shared" si="66"/>
        <v>\\\</v>
      </c>
      <c r="E265" s="153"/>
      <c r="F265" s="153"/>
      <c r="G265" s="153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3"/>
      <c r="S265" s="153"/>
      <c r="T265" s="153"/>
      <c r="U265" s="153"/>
      <c r="V265" s="153"/>
      <c r="W265" s="153"/>
      <c r="X265" s="153"/>
      <c r="Y265" s="146">
        <f t="shared" si="67"/>
        <v>0</v>
      </c>
      <c r="Z265" s="443">
        <f t="shared" si="65"/>
        <v>0</v>
      </c>
      <c r="AA265" s="147" t="str">
        <f t="shared" si="68"/>
        <v>미인정</v>
      </c>
    </row>
    <row r="266" spans="4:27">
      <c r="D266" s="142" t="str">
        <f t="shared" si="66"/>
        <v>\\\</v>
      </c>
      <c r="E266" s="153"/>
      <c r="F266" s="153"/>
      <c r="G266" s="153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3"/>
      <c r="S266" s="153"/>
      <c r="T266" s="153"/>
      <c r="U266" s="153"/>
      <c r="V266" s="153"/>
      <c r="W266" s="153"/>
      <c r="X266" s="153"/>
      <c r="Y266" s="146">
        <f t="shared" si="67"/>
        <v>0</v>
      </c>
      <c r="Z266" s="443">
        <f t="shared" si="65"/>
        <v>0</v>
      </c>
      <c r="AA266" s="147" t="str">
        <f t="shared" si="68"/>
        <v>미인정</v>
      </c>
    </row>
    <row r="267" spans="4:27">
      <c r="D267" s="142" t="str">
        <f t="shared" si="66"/>
        <v>\\\</v>
      </c>
      <c r="E267" s="153"/>
      <c r="F267" s="153"/>
      <c r="G267" s="153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3"/>
      <c r="S267" s="153"/>
      <c r="T267" s="153"/>
      <c r="U267" s="153"/>
      <c r="V267" s="153"/>
      <c r="W267" s="153"/>
      <c r="X267" s="153"/>
      <c r="Y267" s="146">
        <f t="shared" si="67"/>
        <v>0</v>
      </c>
      <c r="Z267" s="443">
        <f t="shared" si="65"/>
        <v>0</v>
      </c>
      <c r="AA267" s="147" t="str">
        <f t="shared" si="68"/>
        <v>미인정</v>
      </c>
    </row>
    <row r="268" spans="4:27">
      <c r="D268" s="142" t="str">
        <f t="shared" si="66"/>
        <v>\\\</v>
      </c>
      <c r="E268" s="153"/>
      <c r="F268" s="153"/>
      <c r="G268" s="153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3"/>
      <c r="S268" s="153"/>
      <c r="T268" s="153"/>
      <c r="U268" s="153"/>
      <c r="V268" s="153"/>
      <c r="W268" s="153"/>
      <c r="X268" s="153"/>
      <c r="Y268" s="146">
        <f t="shared" si="67"/>
        <v>0</v>
      </c>
      <c r="Z268" s="443">
        <f t="shared" si="65"/>
        <v>0</v>
      </c>
      <c r="AA268" s="147" t="str">
        <f t="shared" si="68"/>
        <v>미인정</v>
      </c>
    </row>
    <row r="269" spans="4:27">
      <c r="D269" s="142" t="str">
        <f t="shared" si="66"/>
        <v>\\\</v>
      </c>
      <c r="E269" s="153"/>
      <c r="F269" s="153"/>
      <c r="G269" s="153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3"/>
      <c r="S269" s="153"/>
      <c r="T269" s="153"/>
      <c r="U269" s="153"/>
      <c r="V269" s="153"/>
      <c r="W269" s="153"/>
      <c r="X269" s="153"/>
      <c r="Y269" s="146">
        <f t="shared" si="67"/>
        <v>0</v>
      </c>
      <c r="Z269" s="443">
        <f t="shared" si="65"/>
        <v>0</v>
      </c>
      <c r="AA269" s="147" t="str">
        <f t="shared" si="68"/>
        <v>미인정</v>
      </c>
    </row>
    <row r="270" spans="4:27">
      <c r="D270" s="142" t="str">
        <f t="shared" si="66"/>
        <v>\\\</v>
      </c>
      <c r="E270" s="153"/>
      <c r="F270" s="153"/>
      <c r="G270" s="153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3"/>
      <c r="S270" s="153"/>
      <c r="T270" s="153"/>
      <c r="U270" s="153"/>
      <c r="V270" s="153"/>
      <c r="W270" s="153"/>
      <c r="X270" s="153"/>
      <c r="Y270" s="146">
        <f t="shared" si="67"/>
        <v>0</v>
      </c>
      <c r="Z270" s="443">
        <f t="shared" si="65"/>
        <v>0</v>
      </c>
      <c r="AA270" s="147" t="str">
        <f t="shared" si="68"/>
        <v>미인정</v>
      </c>
    </row>
    <row r="271" spans="4:27">
      <c r="D271" s="142" t="str">
        <f t="shared" si="66"/>
        <v>\\\</v>
      </c>
      <c r="E271" s="153"/>
      <c r="F271" s="153"/>
      <c r="G271" s="153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3"/>
      <c r="S271" s="153"/>
      <c r="T271" s="153"/>
      <c r="U271" s="153"/>
      <c r="V271" s="153"/>
      <c r="W271" s="153"/>
      <c r="X271" s="153"/>
      <c r="Y271" s="146">
        <f t="shared" si="67"/>
        <v>0</v>
      </c>
      <c r="Z271" s="443">
        <f t="shared" si="65"/>
        <v>0</v>
      </c>
      <c r="AA271" s="147" t="str">
        <f t="shared" si="68"/>
        <v>미인정</v>
      </c>
    </row>
    <row r="272" spans="4:27">
      <c r="D272" s="142" t="str">
        <f t="shared" si="66"/>
        <v>\\\</v>
      </c>
      <c r="E272" s="153"/>
      <c r="F272" s="153"/>
      <c r="G272" s="153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3"/>
      <c r="S272" s="153"/>
      <c r="T272" s="153"/>
      <c r="U272" s="153"/>
      <c r="V272" s="153"/>
      <c r="W272" s="153"/>
      <c r="X272" s="153"/>
      <c r="Y272" s="146">
        <f t="shared" si="67"/>
        <v>0</v>
      </c>
      <c r="Z272" s="443">
        <f t="shared" si="65"/>
        <v>0</v>
      </c>
      <c r="AA272" s="147" t="str">
        <f t="shared" si="68"/>
        <v>미인정</v>
      </c>
    </row>
    <row r="273" spans="4:27">
      <c r="D273" s="142" t="str">
        <f t="shared" si="66"/>
        <v>\\\</v>
      </c>
      <c r="E273" s="153"/>
      <c r="F273" s="153"/>
      <c r="G273" s="153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3"/>
      <c r="S273" s="153"/>
      <c r="T273" s="153"/>
      <c r="U273" s="153"/>
      <c r="V273" s="153"/>
      <c r="W273" s="153"/>
      <c r="X273" s="153"/>
      <c r="Y273" s="146">
        <f t="shared" si="67"/>
        <v>0</v>
      </c>
      <c r="Z273" s="443">
        <f t="shared" si="65"/>
        <v>0</v>
      </c>
      <c r="AA273" s="147" t="str">
        <f t="shared" si="68"/>
        <v>미인정</v>
      </c>
    </row>
    <row r="274" spans="4:27">
      <c r="D274" s="142" t="str">
        <f t="shared" si="66"/>
        <v>\\\</v>
      </c>
      <c r="E274" s="153"/>
      <c r="F274" s="153"/>
      <c r="G274" s="153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3"/>
      <c r="S274" s="153"/>
      <c r="T274" s="153"/>
      <c r="U274" s="153"/>
      <c r="V274" s="153"/>
      <c r="W274" s="153"/>
      <c r="X274" s="153"/>
      <c r="Y274" s="146">
        <f t="shared" si="67"/>
        <v>0</v>
      </c>
      <c r="Z274" s="443">
        <f t="shared" si="65"/>
        <v>0</v>
      </c>
      <c r="AA274" s="147" t="str">
        <f t="shared" si="68"/>
        <v>미인정</v>
      </c>
    </row>
    <row r="275" spans="4:27">
      <c r="D275" s="142" t="str">
        <f t="shared" si="66"/>
        <v>\\\</v>
      </c>
      <c r="E275" s="153"/>
      <c r="F275" s="153"/>
      <c r="G275" s="153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3"/>
      <c r="S275" s="153"/>
      <c r="T275" s="153"/>
      <c r="U275" s="153"/>
      <c r="V275" s="153"/>
      <c r="W275" s="153"/>
      <c r="X275" s="153"/>
      <c r="Y275" s="146">
        <f t="shared" si="67"/>
        <v>0</v>
      </c>
      <c r="Z275" s="443">
        <f t="shared" si="65"/>
        <v>0</v>
      </c>
      <c r="AA275" s="147" t="str">
        <f t="shared" si="68"/>
        <v>미인정</v>
      </c>
    </row>
    <row r="276" spans="4:27">
      <c r="D276" s="142" t="str">
        <f t="shared" si="66"/>
        <v>\\\</v>
      </c>
      <c r="E276" s="153"/>
      <c r="F276" s="153"/>
      <c r="G276" s="153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3"/>
      <c r="S276" s="153"/>
      <c r="T276" s="153"/>
      <c r="U276" s="153"/>
      <c r="V276" s="153"/>
      <c r="W276" s="153"/>
      <c r="X276" s="153"/>
      <c r="Y276" s="146">
        <f t="shared" si="67"/>
        <v>0</v>
      </c>
      <c r="Z276" s="443">
        <f t="shared" si="65"/>
        <v>0</v>
      </c>
      <c r="AA276" s="147" t="str">
        <f t="shared" si="68"/>
        <v>미인정</v>
      </c>
    </row>
    <row r="277" spans="4:27">
      <c r="D277" s="142" t="str">
        <f t="shared" si="66"/>
        <v>\\\</v>
      </c>
      <c r="E277" s="153"/>
      <c r="F277" s="153"/>
      <c r="G277" s="153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3"/>
      <c r="S277" s="153"/>
      <c r="T277" s="153"/>
      <c r="U277" s="153"/>
      <c r="V277" s="153"/>
      <c r="W277" s="153"/>
      <c r="X277" s="153"/>
      <c r="Y277" s="146">
        <f t="shared" si="67"/>
        <v>0</v>
      </c>
      <c r="Z277" s="443">
        <f t="shared" si="65"/>
        <v>0</v>
      </c>
      <c r="AA277" s="147" t="str">
        <f t="shared" si="68"/>
        <v>미인정</v>
      </c>
    </row>
    <row r="278" spans="4:27">
      <c r="D278" s="142" t="str">
        <f t="shared" si="66"/>
        <v>\\\</v>
      </c>
      <c r="E278" s="153"/>
      <c r="F278" s="153"/>
      <c r="G278" s="153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3"/>
      <c r="S278" s="153"/>
      <c r="T278" s="153"/>
      <c r="U278" s="153"/>
      <c r="V278" s="153"/>
      <c r="W278" s="153"/>
      <c r="X278" s="153"/>
      <c r="Y278" s="146">
        <f t="shared" si="67"/>
        <v>0</v>
      </c>
      <c r="Z278" s="443">
        <f t="shared" si="65"/>
        <v>0</v>
      </c>
      <c r="AA278" s="147" t="str">
        <f t="shared" si="68"/>
        <v>미인정</v>
      </c>
    </row>
    <row r="279" spans="4:27">
      <c r="D279" s="142" t="str">
        <f t="shared" si="66"/>
        <v>\\\</v>
      </c>
      <c r="E279" s="153"/>
      <c r="F279" s="153"/>
      <c r="G279" s="153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3"/>
      <c r="S279" s="153"/>
      <c r="T279" s="153"/>
      <c r="U279" s="153"/>
      <c r="V279" s="153"/>
      <c r="W279" s="153"/>
      <c r="X279" s="153"/>
      <c r="Y279" s="146">
        <f t="shared" si="67"/>
        <v>0</v>
      </c>
      <c r="Z279" s="443">
        <f t="shared" si="65"/>
        <v>0</v>
      </c>
      <c r="AA279" s="147" t="str">
        <f t="shared" si="68"/>
        <v>미인정</v>
      </c>
    </row>
    <row r="280" spans="4:27">
      <c r="D280" s="142" t="str">
        <f t="shared" si="66"/>
        <v>\\\</v>
      </c>
      <c r="E280" s="153"/>
      <c r="F280" s="153"/>
      <c r="G280" s="153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3"/>
      <c r="S280" s="153"/>
      <c r="T280" s="153"/>
      <c r="U280" s="153"/>
      <c r="V280" s="153"/>
      <c r="W280" s="153"/>
      <c r="X280" s="153"/>
      <c r="Y280" s="146">
        <f t="shared" si="67"/>
        <v>0</v>
      </c>
      <c r="Z280" s="443">
        <f t="shared" si="65"/>
        <v>0</v>
      </c>
      <c r="AA280" s="147" t="str">
        <f t="shared" si="68"/>
        <v>미인정</v>
      </c>
    </row>
    <row r="281" spans="4:27">
      <c r="D281" s="142" t="str">
        <f t="shared" si="66"/>
        <v>\\\</v>
      </c>
      <c r="E281" s="153"/>
      <c r="F281" s="153"/>
      <c r="G281" s="153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3"/>
      <c r="S281" s="153"/>
      <c r="T281" s="153"/>
      <c r="U281" s="153"/>
      <c r="V281" s="153"/>
      <c r="W281" s="153"/>
      <c r="X281" s="153"/>
      <c r="Y281" s="146">
        <f t="shared" si="67"/>
        <v>0</v>
      </c>
      <c r="Z281" s="443">
        <f t="shared" si="65"/>
        <v>0</v>
      </c>
      <c r="AA281" s="147" t="str">
        <f t="shared" si="68"/>
        <v>미인정</v>
      </c>
    </row>
    <row r="282" spans="4:27">
      <c r="D282" s="142" t="str">
        <f t="shared" si="66"/>
        <v>\\\</v>
      </c>
      <c r="E282" s="153"/>
      <c r="F282" s="153"/>
      <c r="G282" s="153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3"/>
      <c r="S282" s="153"/>
      <c r="T282" s="153"/>
      <c r="U282" s="153"/>
      <c r="V282" s="153"/>
      <c r="W282" s="153"/>
      <c r="X282" s="153"/>
      <c r="Y282" s="146">
        <f t="shared" si="67"/>
        <v>0</v>
      </c>
      <c r="Z282" s="443">
        <f t="shared" si="65"/>
        <v>0</v>
      </c>
      <c r="AA282" s="147" t="str">
        <f t="shared" si="68"/>
        <v>미인정</v>
      </c>
    </row>
    <row r="283" spans="4:27">
      <c r="D283" s="142" t="str">
        <f t="shared" si="66"/>
        <v>\\\</v>
      </c>
      <c r="E283" s="153"/>
      <c r="F283" s="153"/>
      <c r="G283" s="153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3"/>
      <c r="S283" s="153"/>
      <c r="T283" s="153"/>
      <c r="U283" s="153"/>
      <c r="V283" s="153"/>
      <c r="W283" s="153"/>
      <c r="X283" s="153"/>
      <c r="Y283" s="146">
        <f t="shared" si="67"/>
        <v>0</v>
      </c>
      <c r="Z283" s="443">
        <f t="shared" si="65"/>
        <v>0</v>
      </c>
      <c r="AA283" s="147" t="str">
        <f t="shared" si="68"/>
        <v>미인정</v>
      </c>
    </row>
    <row r="284" spans="4:27">
      <c r="D284" s="142" t="str">
        <f t="shared" si="66"/>
        <v>\\\</v>
      </c>
      <c r="E284" s="153"/>
      <c r="F284" s="153"/>
      <c r="G284" s="153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3"/>
      <c r="S284" s="153"/>
      <c r="T284" s="153"/>
      <c r="U284" s="153"/>
      <c r="V284" s="153"/>
      <c r="W284" s="153"/>
      <c r="X284" s="153"/>
      <c r="Y284" s="146">
        <f t="shared" si="67"/>
        <v>0</v>
      </c>
      <c r="Z284" s="443">
        <f t="shared" si="65"/>
        <v>0</v>
      </c>
      <c r="AA284" s="147" t="str">
        <f t="shared" si="68"/>
        <v>미인정</v>
      </c>
    </row>
    <row r="285" spans="4:27">
      <c r="D285" s="142" t="str">
        <f t="shared" si="66"/>
        <v>\\\</v>
      </c>
      <c r="E285" s="153"/>
      <c r="F285" s="153"/>
      <c r="G285" s="153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3"/>
      <c r="S285" s="153"/>
      <c r="T285" s="153"/>
      <c r="U285" s="153"/>
      <c r="V285" s="153"/>
      <c r="W285" s="153"/>
      <c r="X285" s="153"/>
      <c r="Y285" s="146">
        <f t="shared" si="67"/>
        <v>0</v>
      </c>
      <c r="Z285" s="443">
        <f t="shared" si="65"/>
        <v>0</v>
      </c>
      <c r="AA285" s="147" t="str">
        <f t="shared" si="68"/>
        <v>미인정</v>
      </c>
    </row>
    <row r="286" spans="4:27">
      <c r="D286" s="142" t="str">
        <f t="shared" si="66"/>
        <v>\\\</v>
      </c>
      <c r="E286" s="153"/>
      <c r="F286" s="153"/>
      <c r="G286" s="153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3"/>
      <c r="S286" s="153"/>
      <c r="T286" s="153"/>
      <c r="U286" s="153"/>
      <c r="V286" s="153"/>
      <c r="W286" s="153"/>
      <c r="X286" s="153"/>
      <c r="Y286" s="146">
        <f t="shared" si="67"/>
        <v>0</v>
      </c>
      <c r="Z286" s="443">
        <f t="shared" si="65"/>
        <v>0</v>
      </c>
      <c r="AA286" s="147" t="str">
        <f t="shared" si="68"/>
        <v>미인정</v>
      </c>
    </row>
    <row r="287" spans="4:27">
      <c r="D287" s="142" t="str">
        <f t="shared" si="66"/>
        <v>\\\</v>
      </c>
      <c r="E287" s="153"/>
      <c r="F287" s="153"/>
      <c r="G287" s="153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3"/>
      <c r="S287" s="153"/>
      <c r="T287" s="153"/>
      <c r="U287" s="153"/>
      <c r="V287" s="153"/>
      <c r="W287" s="153"/>
      <c r="X287" s="153"/>
      <c r="Y287" s="146">
        <f t="shared" si="67"/>
        <v>0</v>
      </c>
      <c r="Z287" s="443">
        <f t="shared" si="65"/>
        <v>0</v>
      </c>
      <c r="AA287" s="147" t="str">
        <f t="shared" si="68"/>
        <v>미인정</v>
      </c>
    </row>
    <row r="288" spans="4:27">
      <c r="D288" s="142" t="str">
        <f t="shared" si="66"/>
        <v>\\\</v>
      </c>
      <c r="E288" s="153"/>
      <c r="F288" s="153"/>
      <c r="G288" s="153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3"/>
      <c r="S288" s="153"/>
      <c r="T288" s="153"/>
      <c r="U288" s="153"/>
      <c r="V288" s="153"/>
      <c r="W288" s="153"/>
      <c r="X288" s="153"/>
      <c r="Y288" s="146">
        <f t="shared" si="67"/>
        <v>0</v>
      </c>
      <c r="Z288" s="443">
        <f t="shared" si="65"/>
        <v>0</v>
      </c>
      <c r="AA288" s="147" t="str">
        <f t="shared" si="68"/>
        <v>미인정</v>
      </c>
    </row>
    <row r="289" spans="4:27">
      <c r="D289" s="142" t="str">
        <f t="shared" si="66"/>
        <v>\\\</v>
      </c>
      <c r="E289" s="153"/>
      <c r="F289" s="153"/>
      <c r="G289" s="153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3"/>
      <c r="S289" s="153"/>
      <c r="T289" s="153"/>
      <c r="U289" s="153"/>
      <c r="V289" s="153"/>
      <c r="W289" s="153"/>
      <c r="X289" s="153"/>
      <c r="Y289" s="146">
        <f t="shared" si="67"/>
        <v>0</v>
      </c>
      <c r="Z289" s="443">
        <f t="shared" si="65"/>
        <v>0</v>
      </c>
      <c r="AA289" s="147" t="str">
        <f t="shared" si="68"/>
        <v>미인정</v>
      </c>
    </row>
    <row r="290" spans="4:27">
      <c r="D290" s="142" t="str">
        <f t="shared" si="66"/>
        <v>\\\</v>
      </c>
      <c r="E290" s="153"/>
      <c r="F290" s="153"/>
      <c r="G290" s="153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3"/>
      <c r="S290" s="153"/>
      <c r="T290" s="153"/>
      <c r="U290" s="153"/>
      <c r="V290" s="153"/>
      <c r="W290" s="153"/>
      <c r="X290" s="153"/>
      <c r="Y290" s="146">
        <f t="shared" si="67"/>
        <v>0</v>
      </c>
      <c r="Z290" s="443">
        <f t="shared" si="65"/>
        <v>0</v>
      </c>
      <c r="AA290" s="147" t="str">
        <f t="shared" si="68"/>
        <v>미인정</v>
      </c>
    </row>
    <row r="291" spans="4:27">
      <c r="D291" s="142" t="str">
        <f t="shared" si="66"/>
        <v>\\\</v>
      </c>
      <c r="E291" s="153"/>
      <c r="F291" s="153"/>
      <c r="G291" s="153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3"/>
      <c r="S291" s="153"/>
      <c r="T291" s="153"/>
      <c r="U291" s="153"/>
      <c r="V291" s="153"/>
      <c r="W291" s="153"/>
      <c r="X291" s="153"/>
      <c r="Y291" s="146">
        <f t="shared" si="67"/>
        <v>0</v>
      </c>
      <c r="Z291" s="443">
        <f t="shared" si="65"/>
        <v>0</v>
      </c>
      <c r="AA291" s="147" t="str">
        <f t="shared" si="68"/>
        <v>미인정</v>
      </c>
    </row>
    <row r="292" spans="4:27">
      <c r="D292" s="142" t="str">
        <f t="shared" si="66"/>
        <v>\\\</v>
      </c>
      <c r="E292" s="153"/>
      <c r="F292" s="153"/>
      <c r="G292" s="153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3"/>
      <c r="S292" s="153"/>
      <c r="T292" s="153"/>
      <c r="U292" s="153"/>
      <c r="V292" s="153"/>
      <c r="W292" s="153"/>
      <c r="X292" s="153"/>
      <c r="Y292" s="146">
        <f t="shared" si="67"/>
        <v>0</v>
      </c>
      <c r="Z292" s="443">
        <f t="shared" si="65"/>
        <v>0</v>
      </c>
      <c r="AA292" s="147" t="str">
        <f t="shared" si="68"/>
        <v>미인정</v>
      </c>
    </row>
    <row r="293" spans="4:27">
      <c r="D293" s="142" t="str">
        <f t="shared" si="66"/>
        <v>\\\</v>
      </c>
      <c r="E293" s="153"/>
      <c r="F293" s="153"/>
      <c r="G293" s="153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3"/>
      <c r="S293" s="153"/>
      <c r="T293" s="153"/>
      <c r="U293" s="153"/>
      <c r="V293" s="153"/>
      <c r="W293" s="153"/>
      <c r="X293" s="153"/>
      <c r="Y293" s="146">
        <f t="shared" si="67"/>
        <v>0</v>
      </c>
      <c r="Z293" s="443">
        <f t="shared" si="65"/>
        <v>0</v>
      </c>
      <c r="AA293" s="147" t="str">
        <f t="shared" si="68"/>
        <v>미인정</v>
      </c>
    </row>
    <row r="294" spans="4:27">
      <c r="D294" s="142" t="str">
        <f t="shared" si="66"/>
        <v>\\\</v>
      </c>
      <c r="E294" s="153"/>
      <c r="F294" s="153"/>
      <c r="G294" s="153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3"/>
      <c r="S294" s="153"/>
      <c r="T294" s="153"/>
      <c r="U294" s="153"/>
      <c r="V294" s="153"/>
      <c r="W294" s="153"/>
      <c r="X294" s="153"/>
      <c r="Y294" s="146">
        <f t="shared" si="67"/>
        <v>0</v>
      </c>
      <c r="Z294" s="443">
        <f t="shared" si="65"/>
        <v>0</v>
      </c>
      <c r="AA294" s="147" t="str">
        <f t="shared" si="68"/>
        <v>미인정</v>
      </c>
    </row>
    <row r="295" spans="4:27">
      <c r="D295" s="142" t="str">
        <f t="shared" si="66"/>
        <v>\\\</v>
      </c>
      <c r="E295" s="153"/>
      <c r="F295" s="153"/>
      <c r="G295" s="153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3"/>
      <c r="S295" s="153"/>
      <c r="T295" s="153"/>
      <c r="U295" s="153"/>
      <c r="V295" s="153"/>
      <c r="W295" s="153"/>
      <c r="X295" s="153"/>
      <c r="Y295" s="146">
        <f t="shared" si="67"/>
        <v>0</v>
      </c>
      <c r="Z295" s="443">
        <f t="shared" si="65"/>
        <v>0</v>
      </c>
      <c r="AA295" s="147" t="str">
        <f t="shared" si="68"/>
        <v>미인정</v>
      </c>
    </row>
    <row r="296" spans="4:27">
      <c r="D296" s="142" t="str">
        <f t="shared" si="66"/>
        <v>\\\</v>
      </c>
      <c r="E296" s="153"/>
      <c r="F296" s="153"/>
      <c r="G296" s="153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3"/>
      <c r="S296" s="153"/>
      <c r="T296" s="153"/>
      <c r="U296" s="153"/>
      <c r="V296" s="153"/>
      <c r="W296" s="153"/>
      <c r="X296" s="153"/>
      <c r="Y296" s="146">
        <f t="shared" si="67"/>
        <v>0</v>
      </c>
      <c r="Z296" s="443">
        <f t="shared" si="65"/>
        <v>0</v>
      </c>
      <c r="AA296" s="147" t="str">
        <f t="shared" si="68"/>
        <v>미인정</v>
      </c>
    </row>
    <row r="297" spans="4:27">
      <c r="D297" s="142" t="str">
        <f t="shared" si="66"/>
        <v>\\\</v>
      </c>
      <c r="E297" s="153"/>
      <c r="F297" s="153"/>
      <c r="G297" s="153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3"/>
      <c r="S297" s="153"/>
      <c r="T297" s="153"/>
      <c r="U297" s="153"/>
      <c r="V297" s="153"/>
      <c r="W297" s="153"/>
      <c r="X297" s="153"/>
      <c r="Y297" s="146">
        <f t="shared" si="67"/>
        <v>0</v>
      </c>
      <c r="Z297" s="443">
        <f t="shared" si="65"/>
        <v>0</v>
      </c>
      <c r="AA297" s="147" t="str">
        <f t="shared" si="68"/>
        <v>미인정</v>
      </c>
    </row>
    <row r="298" spans="4:27">
      <c r="D298" s="142" t="str">
        <f t="shared" si="66"/>
        <v>\\\</v>
      </c>
      <c r="E298" s="153"/>
      <c r="F298" s="153"/>
      <c r="G298" s="153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3"/>
      <c r="S298" s="153"/>
      <c r="T298" s="153"/>
      <c r="U298" s="153"/>
      <c r="V298" s="153"/>
      <c r="W298" s="153"/>
      <c r="X298" s="153"/>
      <c r="Y298" s="146">
        <f t="shared" si="67"/>
        <v>0</v>
      </c>
      <c r="Z298" s="443">
        <f t="shared" si="65"/>
        <v>0</v>
      </c>
      <c r="AA298" s="147" t="str">
        <f t="shared" si="68"/>
        <v>미인정</v>
      </c>
    </row>
    <row r="299" spans="4:27">
      <c r="D299" s="142" t="str">
        <f t="shared" si="66"/>
        <v>\\\</v>
      </c>
      <c r="E299" s="153"/>
      <c r="F299" s="153"/>
      <c r="G299" s="153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3"/>
      <c r="S299" s="153"/>
      <c r="T299" s="153"/>
      <c r="U299" s="153"/>
      <c r="V299" s="153"/>
      <c r="W299" s="153"/>
      <c r="X299" s="153"/>
      <c r="Y299" s="146">
        <f t="shared" si="67"/>
        <v>0</v>
      </c>
      <c r="Z299" s="443">
        <f t="shared" si="65"/>
        <v>0</v>
      </c>
      <c r="AA299" s="147" t="str">
        <f t="shared" si="68"/>
        <v>미인정</v>
      </c>
    </row>
    <row r="300" spans="4:27">
      <c r="D300" s="142" t="str">
        <f t="shared" si="66"/>
        <v>\\\</v>
      </c>
      <c r="E300" s="153"/>
      <c r="F300" s="153"/>
      <c r="G300" s="153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3"/>
      <c r="S300" s="153"/>
      <c r="T300" s="153"/>
      <c r="U300" s="153"/>
      <c r="V300" s="153"/>
      <c r="W300" s="153"/>
      <c r="X300" s="153"/>
      <c r="Y300" s="146">
        <f t="shared" si="67"/>
        <v>0</v>
      </c>
      <c r="Z300" s="443">
        <f t="shared" si="65"/>
        <v>0</v>
      </c>
      <c r="AA300" s="147" t="str">
        <f t="shared" si="68"/>
        <v>미인정</v>
      </c>
    </row>
    <row r="301" spans="4:27">
      <c r="D301" s="142" t="str">
        <f t="shared" si="66"/>
        <v>\\\</v>
      </c>
      <c r="E301" s="153"/>
      <c r="F301" s="153"/>
      <c r="G301" s="153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3"/>
      <c r="S301" s="153"/>
      <c r="T301" s="153"/>
      <c r="U301" s="153"/>
      <c r="V301" s="153"/>
      <c r="W301" s="153"/>
      <c r="X301" s="153"/>
      <c r="Y301" s="146">
        <f t="shared" si="67"/>
        <v>0</v>
      </c>
      <c r="Z301" s="443">
        <f t="shared" si="65"/>
        <v>0</v>
      </c>
      <c r="AA301" s="147" t="str">
        <f t="shared" si="68"/>
        <v>미인정</v>
      </c>
    </row>
    <row r="302" spans="4:27">
      <c r="D302" s="142" t="str">
        <f t="shared" si="66"/>
        <v>\\\</v>
      </c>
      <c r="E302" s="153"/>
      <c r="F302" s="153"/>
      <c r="G302" s="153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3"/>
      <c r="S302" s="153"/>
      <c r="T302" s="153"/>
      <c r="U302" s="153"/>
      <c r="V302" s="153"/>
      <c r="W302" s="153"/>
      <c r="X302" s="153"/>
      <c r="Y302" s="146">
        <f t="shared" si="67"/>
        <v>0</v>
      </c>
      <c r="Z302" s="443">
        <f t="shared" si="65"/>
        <v>0</v>
      </c>
      <c r="AA302" s="147" t="str">
        <f t="shared" si="68"/>
        <v>미인정</v>
      </c>
    </row>
    <row r="303" spans="4:27">
      <c r="D303" s="142" t="str">
        <f t="shared" si="66"/>
        <v>\\\</v>
      </c>
      <c r="E303" s="153"/>
      <c r="F303" s="153"/>
      <c r="G303" s="153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3"/>
      <c r="S303" s="153"/>
      <c r="T303" s="153"/>
      <c r="U303" s="153"/>
      <c r="V303" s="153"/>
      <c r="W303" s="153"/>
      <c r="X303" s="153"/>
      <c r="Y303" s="146">
        <f t="shared" si="67"/>
        <v>0</v>
      </c>
      <c r="Z303" s="443">
        <f t="shared" si="65"/>
        <v>0</v>
      </c>
      <c r="AA303" s="147" t="str">
        <f t="shared" si="68"/>
        <v>미인정</v>
      </c>
    </row>
    <row r="304" spans="4:27">
      <c r="D304" s="142" t="str">
        <f t="shared" si="66"/>
        <v>\\\</v>
      </c>
      <c r="E304" s="153"/>
      <c r="F304" s="153"/>
      <c r="G304" s="153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3"/>
      <c r="S304" s="153"/>
      <c r="T304" s="153"/>
      <c r="U304" s="153"/>
      <c r="V304" s="153"/>
      <c r="W304" s="153"/>
      <c r="X304" s="153"/>
      <c r="Y304" s="146">
        <f t="shared" si="67"/>
        <v>0</v>
      </c>
      <c r="Z304" s="443">
        <f t="shared" si="65"/>
        <v>0</v>
      </c>
      <c r="AA304" s="147" t="str">
        <f t="shared" si="68"/>
        <v>미인정</v>
      </c>
    </row>
    <row r="305" spans="4:27">
      <c r="D305" s="142" t="str">
        <f t="shared" si="66"/>
        <v>\\\</v>
      </c>
      <c r="E305" s="153"/>
      <c r="F305" s="153"/>
      <c r="G305" s="153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3"/>
      <c r="S305" s="153"/>
      <c r="T305" s="153"/>
      <c r="U305" s="153"/>
      <c r="V305" s="153"/>
      <c r="W305" s="153"/>
      <c r="X305" s="153"/>
      <c r="Y305" s="146">
        <f t="shared" si="67"/>
        <v>0</v>
      </c>
      <c r="Z305" s="443">
        <f t="shared" si="65"/>
        <v>0</v>
      </c>
      <c r="AA305" s="147" t="str">
        <f t="shared" si="68"/>
        <v>미인정</v>
      </c>
    </row>
    <row r="306" spans="4:27">
      <c r="D306" s="142" t="str">
        <f t="shared" si="66"/>
        <v>\\\</v>
      </c>
      <c r="E306" s="153"/>
      <c r="F306" s="153"/>
      <c r="G306" s="153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3"/>
      <c r="S306" s="153"/>
      <c r="T306" s="153"/>
      <c r="U306" s="153"/>
      <c r="V306" s="153"/>
      <c r="W306" s="153"/>
      <c r="X306" s="153"/>
      <c r="Y306" s="146">
        <f t="shared" si="67"/>
        <v>0</v>
      </c>
      <c r="Z306" s="443">
        <f t="shared" si="65"/>
        <v>0</v>
      </c>
      <c r="AA306" s="147" t="str">
        <f t="shared" si="68"/>
        <v>미인정</v>
      </c>
    </row>
    <row r="307" spans="4:27">
      <c r="D307" s="142" t="str">
        <f t="shared" si="66"/>
        <v>\\\</v>
      </c>
      <c r="E307" s="153"/>
      <c r="F307" s="153"/>
      <c r="G307" s="153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3"/>
      <c r="S307" s="153"/>
      <c r="T307" s="153"/>
      <c r="U307" s="153"/>
      <c r="V307" s="153"/>
      <c r="W307" s="153"/>
      <c r="X307" s="153"/>
      <c r="Y307" s="146">
        <f t="shared" si="67"/>
        <v>0</v>
      </c>
      <c r="Z307" s="443">
        <f t="shared" si="65"/>
        <v>0</v>
      </c>
      <c r="AA307" s="147" t="str">
        <f t="shared" si="68"/>
        <v>미인정</v>
      </c>
    </row>
    <row r="308" spans="4:27">
      <c r="D308" s="142" t="str">
        <f t="shared" si="66"/>
        <v>\\\</v>
      </c>
      <c r="E308" s="153"/>
      <c r="F308" s="153"/>
      <c r="G308" s="153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3"/>
      <c r="S308" s="153"/>
      <c r="T308" s="153"/>
      <c r="U308" s="153"/>
      <c r="V308" s="153"/>
      <c r="W308" s="153"/>
      <c r="X308" s="153"/>
      <c r="Y308" s="146">
        <f t="shared" si="67"/>
        <v>0</v>
      </c>
      <c r="Z308" s="443">
        <f t="shared" si="65"/>
        <v>0</v>
      </c>
      <c r="AA308" s="147" t="str">
        <f t="shared" si="68"/>
        <v>미인정</v>
      </c>
    </row>
    <row r="309" spans="4:27">
      <c r="D309" s="142" t="str">
        <f t="shared" si="66"/>
        <v>\\\</v>
      </c>
      <c r="E309" s="153"/>
      <c r="F309" s="153"/>
      <c r="G309" s="153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3"/>
      <c r="S309" s="153"/>
      <c r="T309" s="153"/>
      <c r="U309" s="153"/>
      <c r="V309" s="153"/>
      <c r="W309" s="153"/>
      <c r="X309" s="153"/>
      <c r="Y309" s="146">
        <f t="shared" si="67"/>
        <v>0</v>
      </c>
      <c r="Z309" s="443">
        <f t="shared" si="65"/>
        <v>0</v>
      </c>
      <c r="AA309" s="147" t="str">
        <f t="shared" si="68"/>
        <v>미인정</v>
      </c>
    </row>
    <row r="310" spans="4:27">
      <c r="D310" s="142" t="str">
        <f t="shared" si="66"/>
        <v>\\\</v>
      </c>
      <c r="E310" s="153"/>
      <c r="F310" s="153"/>
      <c r="G310" s="153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3"/>
      <c r="S310" s="153"/>
      <c r="T310" s="153"/>
      <c r="U310" s="153"/>
      <c r="V310" s="153"/>
      <c r="W310" s="153"/>
      <c r="X310" s="153"/>
      <c r="Y310" s="146">
        <f t="shared" si="67"/>
        <v>0</v>
      </c>
      <c r="Z310" s="443">
        <f t="shared" si="65"/>
        <v>0</v>
      </c>
      <c r="AA310" s="147" t="str">
        <f t="shared" si="68"/>
        <v>미인정</v>
      </c>
    </row>
    <row r="311" spans="4:27">
      <c r="D311" s="142" t="str">
        <f t="shared" si="66"/>
        <v>\\\</v>
      </c>
      <c r="E311" s="153"/>
      <c r="F311" s="153"/>
      <c r="G311" s="153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3"/>
      <c r="S311" s="153"/>
      <c r="T311" s="153"/>
      <c r="U311" s="153"/>
      <c r="V311" s="153"/>
      <c r="W311" s="153"/>
      <c r="X311" s="153"/>
      <c r="Y311" s="146">
        <f t="shared" si="67"/>
        <v>0</v>
      </c>
      <c r="Z311" s="443">
        <f t="shared" si="65"/>
        <v>0</v>
      </c>
      <c r="AA311" s="147" t="str">
        <f t="shared" si="68"/>
        <v>미인정</v>
      </c>
    </row>
    <row r="312" spans="4:27">
      <c r="D312" s="142" t="str">
        <f t="shared" si="66"/>
        <v>\\\</v>
      </c>
      <c r="E312" s="153"/>
      <c r="F312" s="153"/>
      <c r="G312" s="153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3"/>
      <c r="S312" s="153"/>
      <c r="T312" s="153"/>
      <c r="U312" s="153"/>
      <c r="V312" s="153"/>
      <c r="W312" s="153"/>
      <c r="X312" s="153"/>
      <c r="Y312" s="146">
        <f t="shared" si="67"/>
        <v>0</v>
      </c>
      <c r="Z312" s="443">
        <f t="shared" si="65"/>
        <v>0</v>
      </c>
      <c r="AA312" s="147" t="str">
        <f t="shared" si="68"/>
        <v>미인정</v>
      </c>
    </row>
    <row r="313" spans="4:27">
      <c r="D313" s="142" t="str">
        <f t="shared" si="66"/>
        <v>\\\</v>
      </c>
      <c r="E313" s="153"/>
      <c r="F313" s="153"/>
      <c r="G313" s="153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3"/>
      <c r="S313" s="153"/>
      <c r="T313" s="153"/>
      <c r="U313" s="153"/>
      <c r="V313" s="153"/>
      <c r="W313" s="153"/>
      <c r="X313" s="153"/>
      <c r="Y313" s="146">
        <f t="shared" si="67"/>
        <v>0</v>
      </c>
      <c r="Z313" s="443">
        <f t="shared" si="65"/>
        <v>0</v>
      </c>
      <c r="AA313" s="147" t="str">
        <f t="shared" si="68"/>
        <v>미인정</v>
      </c>
    </row>
    <row r="314" spans="4:27">
      <c r="D314" s="142" t="str">
        <f t="shared" si="66"/>
        <v>\\\</v>
      </c>
      <c r="E314" s="153"/>
      <c r="F314" s="153"/>
      <c r="G314" s="153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3"/>
      <c r="S314" s="153"/>
      <c r="T314" s="153"/>
      <c r="U314" s="153"/>
      <c r="V314" s="153"/>
      <c r="W314" s="153"/>
      <c r="X314" s="153"/>
      <c r="Y314" s="146">
        <f t="shared" si="67"/>
        <v>0</v>
      </c>
      <c r="Z314" s="443">
        <f t="shared" si="65"/>
        <v>0</v>
      </c>
      <c r="AA314" s="147" t="str">
        <f t="shared" si="68"/>
        <v>미인정</v>
      </c>
    </row>
    <row r="315" spans="4:27">
      <c r="D315" s="142" t="str">
        <f t="shared" si="66"/>
        <v>\\\</v>
      </c>
      <c r="E315" s="153"/>
      <c r="F315" s="153"/>
      <c r="G315" s="153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3"/>
      <c r="S315" s="153"/>
      <c r="T315" s="153"/>
      <c r="U315" s="153"/>
      <c r="V315" s="153"/>
      <c r="W315" s="153"/>
      <c r="X315" s="153"/>
      <c r="Y315" s="146">
        <f t="shared" si="67"/>
        <v>0</v>
      </c>
      <c r="Z315" s="443">
        <f t="shared" si="65"/>
        <v>0</v>
      </c>
      <c r="AA315" s="147" t="str">
        <f t="shared" si="68"/>
        <v>미인정</v>
      </c>
    </row>
    <row r="316" spans="4:27">
      <c r="D316" s="142" t="str">
        <f t="shared" si="66"/>
        <v>\\\</v>
      </c>
      <c r="E316" s="153"/>
      <c r="F316" s="153"/>
      <c r="G316" s="153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3"/>
      <c r="S316" s="153"/>
      <c r="T316" s="153"/>
      <c r="U316" s="153"/>
      <c r="V316" s="153"/>
      <c r="W316" s="153"/>
      <c r="X316" s="153"/>
      <c r="Y316" s="146">
        <f t="shared" si="67"/>
        <v>0</v>
      </c>
      <c r="Z316" s="443">
        <f t="shared" si="65"/>
        <v>0</v>
      </c>
      <c r="AA316" s="147" t="str">
        <f t="shared" si="68"/>
        <v>미인정</v>
      </c>
    </row>
    <row r="317" spans="4:27">
      <c r="D317" s="142" t="str">
        <f t="shared" si="66"/>
        <v>\\\</v>
      </c>
      <c r="E317" s="153"/>
      <c r="F317" s="153"/>
      <c r="G317" s="153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3"/>
      <c r="S317" s="153"/>
      <c r="T317" s="153"/>
      <c r="U317" s="153"/>
      <c r="V317" s="153"/>
      <c r="W317" s="153"/>
      <c r="X317" s="153"/>
      <c r="Y317" s="146">
        <f t="shared" si="67"/>
        <v>0</v>
      </c>
      <c r="Z317" s="443">
        <f t="shared" si="65"/>
        <v>0</v>
      </c>
      <c r="AA317" s="147" t="str">
        <f t="shared" si="68"/>
        <v>미인정</v>
      </c>
    </row>
    <row r="318" spans="4:27">
      <c r="D318" s="142" t="str">
        <f t="shared" si="66"/>
        <v>\\\</v>
      </c>
      <c r="E318" s="153"/>
      <c r="F318" s="153"/>
      <c r="G318" s="153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3"/>
      <c r="S318" s="153"/>
      <c r="T318" s="153"/>
      <c r="U318" s="153"/>
      <c r="V318" s="153"/>
      <c r="W318" s="153"/>
      <c r="X318" s="153"/>
      <c r="Y318" s="146">
        <f t="shared" si="67"/>
        <v>0</v>
      </c>
      <c r="Z318" s="443">
        <f t="shared" si="65"/>
        <v>0</v>
      </c>
      <c r="AA318" s="147" t="str">
        <f t="shared" si="68"/>
        <v>미인정</v>
      </c>
    </row>
    <row r="319" spans="4:27">
      <c r="D319" s="142" t="str">
        <f t="shared" si="66"/>
        <v>\\\</v>
      </c>
      <c r="E319" s="153"/>
      <c r="F319" s="153"/>
      <c r="G319" s="153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3"/>
      <c r="S319" s="153"/>
      <c r="T319" s="153"/>
      <c r="U319" s="153"/>
      <c r="V319" s="153"/>
      <c r="W319" s="153"/>
      <c r="X319" s="153"/>
      <c r="Y319" s="146">
        <f t="shared" si="67"/>
        <v>0</v>
      </c>
      <c r="Z319" s="443">
        <f t="shared" si="65"/>
        <v>0</v>
      </c>
      <c r="AA319" s="147" t="str">
        <f t="shared" si="68"/>
        <v>미인정</v>
      </c>
    </row>
    <row r="320" spans="4:27">
      <c r="D320" s="142" t="str">
        <f t="shared" si="66"/>
        <v>\\\</v>
      </c>
      <c r="E320" s="153"/>
      <c r="F320" s="153"/>
      <c r="G320" s="153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3"/>
      <c r="S320" s="153"/>
      <c r="T320" s="153"/>
      <c r="U320" s="153"/>
      <c r="V320" s="153"/>
      <c r="W320" s="153"/>
      <c r="X320" s="153"/>
      <c r="Y320" s="146">
        <f t="shared" si="67"/>
        <v>0</v>
      </c>
      <c r="Z320" s="443">
        <f t="shared" si="65"/>
        <v>0</v>
      </c>
      <c r="AA320" s="147" t="str">
        <f t="shared" si="68"/>
        <v>미인정</v>
      </c>
    </row>
    <row r="321" spans="4:27">
      <c r="D321" s="142" t="str">
        <f t="shared" si="66"/>
        <v>\\\</v>
      </c>
      <c r="E321" s="153"/>
      <c r="F321" s="153"/>
      <c r="G321" s="153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3"/>
      <c r="S321" s="153"/>
      <c r="T321" s="153"/>
      <c r="U321" s="153"/>
      <c r="V321" s="153"/>
      <c r="W321" s="153"/>
      <c r="X321" s="153"/>
      <c r="Y321" s="146">
        <f t="shared" si="67"/>
        <v>0</v>
      </c>
      <c r="Z321" s="443">
        <f t="shared" si="65"/>
        <v>0</v>
      </c>
      <c r="AA321" s="147" t="str">
        <f t="shared" si="68"/>
        <v>미인정</v>
      </c>
    </row>
    <row r="322" spans="4:27">
      <c r="D322" s="142" t="str">
        <f t="shared" si="66"/>
        <v>\\\</v>
      </c>
      <c r="E322" s="153"/>
      <c r="F322" s="153"/>
      <c r="G322" s="153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3"/>
      <c r="S322" s="153"/>
      <c r="T322" s="153"/>
      <c r="U322" s="153"/>
      <c r="V322" s="153"/>
      <c r="W322" s="153"/>
      <c r="X322" s="153"/>
      <c r="Y322" s="146">
        <f t="shared" si="67"/>
        <v>0</v>
      </c>
      <c r="Z322" s="443">
        <f t="shared" si="65"/>
        <v>0</v>
      </c>
      <c r="AA322" s="147" t="str">
        <f t="shared" si="68"/>
        <v>미인정</v>
      </c>
    </row>
    <row r="323" spans="4:27">
      <c r="D323" s="142" t="str">
        <f t="shared" si="66"/>
        <v>\\\</v>
      </c>
      <c r="E323" s="153"/>
      <c r="F323" s="153"/>
      <c r="G323" s="153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3"/>
      <c r="S323" s="153"/>
      <c r="T323" s="153"/>
      <c r="U323" s="153"/>
      <c r="V323" s="153"/>
      <c r="W323" s="153"/>
      <c r="X323" s="153"/>
      <c r="Y323" s="146">
        <f t="shared" si="67"/>
        <v>0</v>
      </c>
      <c r="Z323" s="443">
        <f t="shared" si="65"/>
        <v>0</v>
      </c>
      <c r="AA323" s="147" t="str">
        <f t="shared" si="68"/>
        <v>미인정</v>
      </c>
    </row>
    <row r="324" spans="4:27">
      <c r="D324" s="142" t="str">
        <f t="shared" si="66"/>
        <v>\\\</v>
      </c>
      <c r="E324" s="153"/>
      <c r="F324" s="153"/>
      <c r="G324" s="153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3"/>
      <c r="S324" s="153"/>
      <c r="T324" s="153"/>
      <c r="U324" s="153"/>
      <c r="V324" s="153"/>
      <c r="W324" s="153"/>
      <c r="X324" s="153"/>
      <c r="Y324" s="146">
        <f t="shared" si="67"/>
        <v>0</v>
      </c>
      <c r="Z324" s="443">
        <f t="shared" ref="Z324:Z387" si="69">SUM(I324,K324,M324,O324,Q324)-SUM(H324,J324,L324,N324,P324)+COUNT(H324:Q324)/2</f>
        <v>0</v>
      </c>
      <c r="AA324" s="147" t="str">
        <f t="shared" si="68"/>
        <v>미인정</v>
      </c>
    </row>
    <row r="325" spans="4:27">
      <c r="D325" s="142" t="str">
        <f t="shared" ref="D325:D388" si="70">E325&amp;"\"&amp;F325&amp;"\"&amp;W325&amp;"\"&amp;X325</f>
        <v>\\\</v>
      </c>
      <c r="E325" s="153"/>
      <c r="F325" s="153"/>
      <c r="G325" s="153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3"/>
      <c r="S325" s="153"/>
      <c r="T325" s="153"/>
      <c r="U325" s="153"/>
      <c r="V325" s="153"/>
      <c r="W325" s="153"/>
      <c r="X325" s="153"/>
      <c r="Y325" s="146">
        <f t="shared" si="67"/>
        <v>0</v>
      </c>
      <c r="Z325" s="443">
        <f t="shared" si="69"/>
        <v>0</v>
      </c>
      <c r="AA325" s="147" t="str">
        <f t="shared" si="68"/>
        <v>미인정</v>
      </c>
    </row>
    <row r="326" spans="4:27">
      <c r="D326" s="142" t="str">
        <f t="shared" si="70"/>
        <v>\\\</v>
      </c>
      <c r="E326" s="153"/>
      <c r="F326" s="153"/>
      <c r="G326" s="153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3"/>
      <c r="S326" s="153"/>
      <c r="T326" s="153"/>
      <c r="U326" s="153"/>
      <c r="V326" s="153"/>
      <c r="W326" s="153"/>
      <c r="X326" s="153"/>
      <c r="Y326" s="146">
        <f t="shared" ref="Y326:Y389" si="71">IF(Q326="",IF(O326="",IF(M326="",IF(K326="",I326,K326),M326),O326),Q326)</f>
        <v>0</v>
      </c>
      <c r="Z326" s="443">
        <f t="shared" si="69"/>
        <v>0</v>
      </c>
      <c r="AA326" s="147" t="str">
        <f t="shared" ref="AA326:AA389" si="72">IF(AND(Y326&gt;=$A$3-365*10-2,Z326&gt;=90),"인정","미인정")</f>
        <v>미인정</v>
      </c>
    </row>
    <row r="327" spans="4:27">
      <c r="D327" s="142" t="str">
        <f t="shared" si="70"/>
        <v>\\\</v>
      </c>
      <c r="E327" s="153"/>
      <c r="F327" s="153"/>
      <c r="G327" s="153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3"/>
      <c r="S327" s="153"/>
      <c r="T327" s="153"/>
      <c r="U327" s="153"/>
      <c r="V327" s="153"/>
      <c r="W327" s="153"/>
      <c r="X327" s="153"/>
      <c r="Y327" s="146">
        <f t="shared" si="71"/>
        <v>0</v>
      </c>
      <c r="Z327" s="443">
        <f t="shared" si="69"/>
        <v>0</v>
      </c>
      <c r="AA327" s="147" t="str">
        <f t="shared" si="72"/>
        <v>미인정</v>
      </c>
    </row>
    <row r="328" spans="4:27">
      <c r="D328" s="142" t="str">
        <f t="shared" si="70"/>
        <v>\\\</v>
      </c>
      <c r="E328" s="153"/>
      <c r="F328" s="153"/>
      <c r="G328" s="153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3"/>
      <c r="S328" s="153"/>
      <c r="T328" s="153"/>
      <c r="U328" s="153"/>
      <c r="V328" s="153"/>
      <c r="W328" s="153"/>
      <c r="X328" s="153"/>
      <c r="Y328" s="146">
        <f t="shared" si="71"/>
        <v>0</v>
      </c>
      <c r="Z328" s="443">
        <f t="shared" si="69"/>
        <v>0</v>
      </c>
      <c r="AA328" s="147" t="str">
        <f t="shared" si="72"/>
        <v>미인정</v>
      </c>
    </row>
    <row r="329" spans="4:27">
      <c r="D329" s="142" t="str">
        <f t="shared" si="70"/>
        <v>\\\</v>
      </c>
      <c r="E329" s="153"/>
      <c r="F329" s="153"/>
      <c r="G329" s="153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3"/>
      <c r="S329" s="153"/>
      <c r="T329" s="153"/>
      <c r="U329" s="153"/>
      <c r="V329" s="153"/>
      <c r="W329" s="153"/>
      <c r="X329" s="153"/>
      <c r="Y329" s="146">
        <f t="shared" si="71"/>
        <v>0</v>
      </c>
      <c r="Z329" s="443">
        <f t="shared" si="69"/>
        <v>0</v>
      </c>
      <c r="AA329" s="147" t="str">
        <f t="shared" si="72"/>
        <v>미인정</v>
      </c>
    </row>
    <row r="330" spans="4:27">
      <c r="D330" s="142" t="str">
        <f t="shared" si="70"/>
        <v>\\\</v>
      </c>
      <c r="E330" s="153"/>
      <c r="F330" s="153"/>
      <c r="G330" s="153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3"/>
      <c r="S330" s="153"/>
      <c r="T330" s="153"/>
      <c r="U330" s="153"/>
      <c r="V330" s="153"/>
      <c r="W330" s="153"/>
      <c r="X330" s="153"/>
      <c r="Y330" s="146">
        <f t="shared" si="71"/>
        <v>0</v>
      </c>
      <c r="Z330" s="443">
        <f t="shared" si="69"/>
        <v>0</v>
      </c>
      <c r="AA330" s="147" t="str">
        <f t="shared" si="72"/>
        <v>미인정</v>
      </c>
    </row>
    <row r="331" spans="4:27">
      <c r="D331" s="142" t="str">
        <f t="shared" si="70"/>
        <v>\\\</v>
      </c>
      <c r="E331" s="153"/>
      <c r="F331" s="153"/>
      <c r="G331" s="153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3"/>
      <c r="S331" s="153"/>
      <c r="T331" s="153"/>
      <c r="U331" s="153"/>
      <c r="V331" s="153"/>
      <c r="W331" s="153"/>
      <c r="X331" s="153"/>
      <c r="Y331" s="146">
        <f t="shared" si="71"/>
        <v>0</v>
      </c>
      <c r="Z331" s="443">
        <f t="shared" si="69"/>
        <v>0</v>
      </c>
      <c r="AA331" s="147" t="str">
        <f t="shared" si="72"/>
        <v>미인정</v>
      </c>
    </row>
    <row r="332" spans="4:27">
      <c r="D332" s="142" t="str">
        <f t="shared" si="70"/>
        <v>\\\</v>
      </c>
      <c r="E332" s="153"/>
      <c r="F332" s="153"/>
      <c r="G332" s="153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3"/>
      <c r="S332" s="153"/>
      <c r="T332" s="153"/>
      <c r="U332" s="153"/>
      <c r="V332" s="153"/>
      <c r="W332" s="153"/>
      <c r="X332" s="153"/>
      <c r="Y332" s="146">
        <f t="shared" si="71"/>
        <v>0</v>
      </c>
      <c r="Z332" s="443">
        <f t="shared" si="69"/>
        <v>0</v>
      </c>
      <c r="AA332" s="147" t="str">
        <f t="shared" si="72"/>
        <v>미인정</v>
      </c>
    </row>
    <row r="333" spans="4:27">
      <c r="D333" s="142" t="str">
        <f t="shared" si="70"/>
        <v>\\\</v>
      </c>
      <c r="E333" s="153"/>
      <c r="F333" s="153"/>
      <c r="G333" s="153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3"/>
      <c r="S333" s="153"/>
      <c r="T333" s="153"/>
      <c r="U333" s="153"/>
      <c r="V333" s="153"/>
      <c r="W333" s="153"/>
      <c r="X333" s="153"/>
      <c r="Y333" s="146">
        <f t="shared" si="71"/>
        <v>0</v>
      </c>
      <c r="Z333" s="443">
        <f t="shared" si="69"/>
        <v>0</v>
      </c>
      <c r="AA333" s="147" t="str">
        <f t="shared" si="72"/>
        <v>미인정</v>
      </c>
    </row>
    <row r="334" spans="4:27">
      <c r="D334" s="142" t="str">
        <f t="shared" si="70"/>
        <v>\\\</v>
      </c>
      <c r="E334" s="153"/>
      <c r="F334" s="153"/>
      <c r="G334" s="153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3"/>
      <c r="S334" s="153"/>
      <c r="T334" s="153"/>
      <c r="U334" s="153"/>
      <c r="V334" s="153"/>
      <c r="W334" s="153"/>
      <c r="X334" s="153"/>
      <c r="Y334" s="146">
        <f t="shared" si="71"/>
        <v>0</v>
      </c>
      <c r="Z334" s="443">
        <f t="shared" si="69"/>
        <v>0</v>
      </c>
      <c r="AA334" s="147" t="str">
        <f t="shared" si="72"/>
        <v>미인정</v>
      </c>
    </row>
    <row r="335" spans="4:27">
      <c r="D335" s="142" t="str">
        <f t="shared" si="70"/>
        <v>\\\</v>
      </c>
      <c r="E335" s="153"/>
      <c r="F335" s="153"/>
      <c r="G335" s="153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3"/>
      <c r="S335" s="153"/>
      <c r="T335" s="153"/>
      <c r="U335" s="153"/>
      <c r="V335" s="153"/>
      <c r="W335" s="153"/>
      <c r="X335" s="153"/>
      <c r="Y335" s="146">
        <f t="shared" si="71"/>
        <v>0</v>
      </c>
      <c r="Z335" s="443">
        <f t="shared" si="69"/>
        <v>0</v>
      </c>
      <c r="AA335" s="147" t="str">
        <f t="shared" si="72"/>
        <v>미인정</v>
      </c>
    </row>
    <row r="336" spans="4:27">
      <c r="D336" s="142" t="str">
        <f t="shared" si="70"/>
        <v>\\\</v>
      </c>
      <c r="E336" s="153"/>
      <c r="F336" s="153"/>
      <c r="G336" s="153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3"/>
      <c r="S336" s="153"/>
      <c r="T336" s="153"/>
      <c r="U336" s="153"/>
      <c r="V336" s="153"/>
      <c r="W336" s="153"/>
      <c r="X336" s="153"/>
      <c r="Y336" s="146">
        <f t="shared" si="71"/>
        <v>0</v>
      </c>
      <c r="Z336" s="443">
        <f t="shared" si="69"/>
        <v>0</v>
      </c>
      <c r="AA336" s="147" t="str">
        <f t="shared" si="72"/>
        <v>미인정</v>
      </c>
    </row>
    <row r="337" spans="4:27">
      <c r="D337" s="142" t="str">
        <f t="shared" si="70"/>
        <v>\\\</v>
      </c>
      <c r="E337" s="153"/>
      <c r="F337" s="153"/>
      <c r="G337" s="153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3"/>
      <c r="S337" s="153"/>
      <c r="T337" s="153"/>
      <c r="U337" s="153"/>
      <c r="V337" s="153"/>
      <c r="W337" s="153"/>
      <c r="X337" s="153"/>
      <c r="Y337" s="146">
        <f t="shared" si="71"/>
        <v>0</v>
      </c>
      <c r="Z337" s="443">
        <f t="shared" si="69"/>
        <v>0</v>
      </c>
      <c r="AA337" s="147" t="str">
        <f t="shared" si="72"/>
        <v>미인정</v>
      </c>
    </row>
    <row r="338" spans="4:27">
      <c r="D338" s="142" t="str">
        <f t="shared" si="70"/>
        <v>\\\</v>
      </c>
      <c r="E338" s="153"/>
      <c r="F338" s="153"/>
      <c r="G338" s="153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3"/>
      <c r="S338" s="153"/>
      <c r="T338" s="153"/>
      <c r="U338" s="153"/>
      <c r="V338" s="153"/>
      <c r="W338" s="153"/>
      <c r="X338" s="153"/>
      <c r="Y338" s="146">
        <f t="shared" si="71"/>
        <v>0</v>
      </c>
      <c r="Z338" s="443">
        <f t="shared" si="69"/>
        <v>0</v>
      </c>
      <c r="AA338" s="147" t="str">
        <f t="shared" si="72"/>
        <v>미인정</v>
      </c>
    </row>
    <row r="339" spans="4:27">
      <c r="D339" s="142" t="str">
        <f t="shared" si="70"/>
        <v>\\\</v>
      </c>
      <c r="E339" s="153"/>
      <c r="F339" s="153"/>
      <c r="G339" s="153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3"/>
      <c r="S339" s="153"/>
      <c r="T339" s="153"/>
      <c r="U339" s="153"/>
      <c r="V339" s="153"/>
      <c r="W339" s="153"/>
      <c r="X339" s="153"/>
      <c r="Y339" s="146">
        <f t="shared" si="71"/>
        <v>0</v>
      </c>
      <c r="Z339" s="443">
        <f t="shared" si="69"/>
        <v>0</v>
      </c>
      <c r="AA339" s="147" t="str">
        <f t="shared" si="72"/>
        <v>미인정</v>
      </c>
    </row>
    <row r="340" spans="4:27">
      <c r="D340" s="142" t="str">
        <f t="shared" si="70"/>
        <v>\\\</v>
      </c>
      <c r="E340" s="153"/>
      <c r="F340" s="153"/>
      <c r="G340" s="153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3"/>
      <c r="S340" s="153"/>
      <c r="T340" s="153"/>
      <c r="U340" s="153"/>
      <c r="V340" s="153"/>
      <c r="W340" s="153"/>
      <c r="X340" s="153"/>
      <c r="Y340" s="146">
        <f t="shared" si="71"/>
        <v>0</v>
      </c>
      <c r="Z340" s="443">
        <f t="shared" si="69"/>
        <v>0</v>
      </c>
      <c r="AA340" s="147" t="str">
        <f t="shared" si="72"/>
        <v>미인정</v>
      </c>
    </row>
    <row r="341" spans="4:27">
      <c r="D341" s="142" t="str">
        <f t="shared" si="70"/>
        <v>\\\</v>
      </c>
      <c r="E341" s="153"/>
      <c r="F341" s="153"/>
      <c r="G341" s="153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3"/>
      <c r="S341" s="153"/>
      <c r="T341" s="153"/>
      <c r="U341" s="153"/>
      <c r="V341" s="153"/>
      <c r="W341" s="153"/>
      <c r="X341" s="153"/>
      <c r="Y341" s="146">
        <f t="shared" si="71"/>
        <v>0</v>
      </c>
      <c r="Z341" s="443">
        <f t="shared" si="69"/>
        <v>0</v>
      </c>
      <c r="AA341" s="147" t="str">
        <f t="shared" si="72"/>
        <v>미인정</v>
      </c>
    </row>
    <row r="342" spans="4:27">
      <c r="D342" s="142" t="str">
        <f t="shared" si="70"/>
        <v>\\\</v>
      </c>
      <c r="E342" s="153"/>
      <c r="F342" s="153"/>
      <c r="G342" s="153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3"/>
      <c r="S342" s="153"/>
      <c r="T342" s="153"/>
      <c r="U342" s="153"/>
      <c r="V342" s="153"/>
      <c r="W342" s="153"/>
      <c r="X342" s="153"/>
      <c r="Y342" s="146">
        <f t="shared" si="71"/>
        <v>0</v>
      </c>
      <c r="Z342" s="443">
        <f t="shared" si="69"/>
        <v>0</v>
      </c>
      <c r="AA342" s="147" t="str">
        <f t="shared" si="72"/>
        <v>미인정</v>
      </c>
    </row>
    <row r="343" spans="4:27">
      <c r="D343" s="142" t="str">
        <f t="shared" si="70"/>
        <v>\\\</v>
      </c>
      <c r="E343" s="153"/>
      <c r="F343" s="153"/>
      <c r="G343" s="153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3"/>
      <c r="S343" s="153"/>
      <c r="T343" s="153"/>
      <c r="U343" s="153"/>
      <c r="V343" s="153"/>
      <c r="W343" s="153"/>
      <c r="X343" s="153"/>
      <c r="Y343" s="146">
        <f t="shared" si="71"/>
        <v>0</v>
      </c>
      <c r="Z343" s="443">
        <f t="shared" si="69"/>
        <v>0</v>
      </c>
      <c r="AA343" s="147" t="str">
        <f t="shared" si="72"/>
        <v>미인정</v>
      </c>
    </row>
    <row r="344" spans="4:27">
      <c r="D344" s="142" t="str">
        <f t="shared" si="70"/>
        <v>\\\</v>
      </c>
      <c r="E344" s="153"/>
      <c r="F344" s="153"/>
      <c r="G344" s="153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3"/>
      <c r="S344" s="153"/>
      <c r="T344" s="153"/>
      <c r="U344" s="153"/>
      <c r="V344" s="153"/>
      <c r="W344" s="153"/>
      <c r="X344" s="153"/>
      <c r="Y344" s="146">
        <f t="shared" si="71"/>
        <v>0</v>
      </c>
      <c r="Z344" s="443">
        <f t="shared" si="69"/>
        <v>0</v>
      </c>
      <c r="AA344" s="147" t="str">
        <f t="shared" si="72"/>
        <v>미인정</v>
      </c>
    </row>
    <row r="345" spans="4:27">
      <c r="D345" s="142" t="str">
        <f t="shared" si="70"/>
        <v>\\\</v>
      </c>
      <c r="E345" s="153"/>
      <c r="F345" s="153"/>
      <c r="G345" s="153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3"/>
      <c r="S345" s="153"/>
      <c r="T345" s="153"/>
      <c r="U345" s="153"/>
      <c r="V345" s="153"/>
      <c r="W345" s="153"/>
      <c r="X345" s="153"/>
      <c r="Y345" s="146">
        <f t="shared" si="71"/>
        <v>0</v>
      </c>
      <c r="Z345" s="443">
        <f t="shared" si="69"/>
        <v>0</v>
      </c>
      <c r="AA345" s="147" t="str">
        <f t="shared" si="72"/>
        <v>미인정</v>
      </c>
    </row>
    <row r="346" spans="4:27">
      <c r="D346" s="142" t="str">
        <f t="shared" si="70"/>
        <v>\\\</v>
      </c>
      <c r="E346" s="153"/>
      <c r="F346" s="153"/>
      <c r="G346" s="153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3"/>
      <c r="S346" s="153"/>
      <c r="T346" s="153"/>
      <c r="U346" s="153"/>
      <c r="V346" s="153"/>
      <c r="W346" s="153"/>
      <c r="X346" s="153"/>
      <c r="Y346" s="146">
        <f t="shared" si="71"/>
        <v>0</v>
      </c>
      <c r="Z346" s="443">
        <f t="shared" si="69"/>
        <v>0</v>
      </c>
      <c r="AA346" s="147" t="str">
        <f t="shared" si="72"/>
        <v>미인정</v>
      </c>
    </row>
    <row r="347" spans="4:27">
      <c r="D347" s="142" t="str">
        <f t="shared" si="70"/>
        <v>\\\</v>
      </c>
      <c r="E347" s="153"/>
      <c r="F347" s="153"/>
      <c r="G347" s="153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3"/>
      <c r="S347" s="153"/>
      <c r="T347" s="153"/>
      <c r="U347" s="153"/>
      <c r="V347" s="153"/>
      <c r="W347" s="153"/>
      <c r="X347" s="153"/>
      <c r="Y347" s="146">
        <f t="shared" si="71"/>
        <v>0</v>
      </c>
      <c r="Z347" s="443">
        <f t="shared" si="69"/>
        <v>0</v>
      </c>
      <c r="AA347" s="147" t="str">
        <f t="shared" si="72"/>
        <v>미인정</v>
      </c>
    </row>
    <row r="348" spans="4:27">
      <c r="D348" s="142" t="str">
        <f t="shared" si="70"/>
        <v>\\\</v>
      </c>
      <c r="E348" s="153"/>
      <c r="F348" s="153"/>
      <c r="G348" s="153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3"/>
      <c r="S348" s="153"/>
      <c r="T348" s="153"/>
      <c r="U348" s="153"/>
      <c r="V348" s="153"/>
      <c r="W348" s="153"/>
      <c r="X348" s="153"/>
      <c r="Y348" s="146">
        <f t="shared" si="71"/>
        <v>0</v>
      </c>
      <c r="Z348" s="443">
        <f t="shared" si="69"/>
        <v>0</v>
      </c>
      <c r="AA348" s="147" t="str">
        <f t="shared" si="72"/>
        <v>미인정</v>
      </c>
    </row>
    <row r="349" spans="4:27">
      <c r="D349" s="142" t="str">
        <f t="shared" si="70"/>
        <v>\\\</v>
      </c>
      <c r="E349" s="153"/>
      <c r="F349" s="153"/>
      <c r="G349" s="153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3"/>
      <c r="S349" s="153"/>
      <c r="T349" s="153"/>
      <c r="U349" s="153"/>
      <c r="V349" s="153"/>
      <c r="W349" s="153"/>
      <c r="X349" s="153"/>
      <c r="Y349" s="146">
        <f t="shared" si="71"/>
        <v>0</v>
      </c>
      <c r="Z349" s="443">
        <f t="shared" si="69"/>
        <v>0</v>
      </c>
      <c r="AA349" s="147" t="str">
        <f t="shared" si="72"/>
        <v>미인정</v>
      </c>
    </row>
    <row r="350" spans="4:27">
      <c r="D350" s="142" t="str">
        <f t="shared" si="70"/>
        <v>\\\</v>
      </c>
      <c r="E350" s="153"/>
      <c r="F350" s="153"/>
      <c r="G350" s="153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3"/>
      <c r="S350" s="153"/>
      <c r="T350" s="153"/>
      <c r="U350" s="153"/>
      <c r="V350" s="153"/>
      <c r="W350" s="153"/>
      <c r="X350" s="153"/>
      <c r="Y350" s="146">
        <f t="shared" si="71"/>
        <v>0</v>
      </c>
      <c r="Z350" s="443">
        <f t="shared" si="69"/>
        <v>0</v>
      </c>
      <c r="AA350" s="147" t="str">
        <f t="shared" si="72"/>
        <v>미인정</v>
      </c>
    </row>
    <row r="351" spans="4:27">
      <c r="D351" s="142" t="str">
        <f t="shared" si="70"/>
        <v>\\\</v>
      </c>
      <c r="E351" s="153"/>
      <c r="F351" s="153"/>
      <c r="G351" s="153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3"/>
      <c r="S351" s="153"/>
      <c r="T351" s="153"/>
      <c r="U351" s="153"/>
      <c r="V351" s="153"/>
      <c r="W351" s="153"/>
      <c r="X351" s="153"/>
      <c r="Y351" s="146">
        <f t="shared" si="71"/>
        <v>0</v>
      </c>
      <c r="Z351" s="443">
        <f t="shared" si="69"/>
        <v>0</v>
      </c>
      <c r="AA351" s="147" t="str">
        <f t="shared" si="72"/>
        <v>미인정</v>
      </c>
    </row>
    <row r="352" spans="4:27">
      <c r="D352" s="142" t="str">
        <f t="shared" si="70"/>
        <v>\\\</v>
      </c>
      <c r="E352" s="153"/>
      <c r="F352" s="153"/>
      <c r="G352" s="153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3"/>
      <c r="S352" s="153"/>
      <c r="T352" s="153"/>
      <c r="U352" s="153"/>
      <c r="V352" s="153"/>
      <c r="W352" s="153"/>
      <c r="X352" s="153"/>
      <c r="Y352" s="146">
        <f t="shared" si="71"/>
        <v>0</v>
      </c>
      <c r="Z352" s="443">
        <f t="shared" si="69"/>
        <v>0</v>
      </c>
      <c r="AA352" s="147" t="str">
        <f t="shared" si="72"/>
        <v>미인정</v>
      </c>
    </row>
    <row r="353" spans="4:27">
      <c r="D353" s="142" t="str">
        <f t="shared" si="70"/>
        <v>\\\</v>
      </c>
      <c r="E353" s="153"/>
      <c r="F353" s="153"/>
      <c r="G353" s="153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3"/>
      <c r="S353" s="153"/>
      <c r="T353" s="153"/>
      <c r="U353" s="153"/>
      <c r="V353" s="153"/>
      <c r="W353" s="153"/>
      <c r="X353" s="153"/>
      <c r="Y353" s="146">
        <f t="shared" si="71"/>
        <v>0</v>
      </c>
      <c r="Z353" s="443">
        <f t="shared" si="69"/>
        <v>0</v>
      </c>
      <c r="AA353" s="147" t="str">
        <f t="shared" si="72"/>
        <v>미인정</v>
      </c>
    </row>
    <row r="354" spans="4:27">
      <c r="D354" s="142" t="str">
        <f t="shared" si="70"/>
        <v>\\\</v>
      </c>
      <c r="E354" s="153"/>
      <c r="F354" s="153"/>
      <c r="G354" s="153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3"/>
      <c r="S354" s="153"/>
      <c r="T354" s="153"/>
      <c r="U354" s="153"/>
      <c r="V354" s="153"/>
      <c r="W354" s="153"/>
      <c r="X354" s="153"/>
      <c r="Y354" s="146">
        <f t="shared" si="71"/>
        <v>0</v>
      </c>
      <c r="Z354" s="443">
        <f t="shared" si="69"/>
        <v>0</v>
      </c>
      <c r="AA354" s="147" t="str">
        <f t="shared" si="72"/>
        <v>미인정</v>
      </c>
    </row>
    <row r="355" spans="4:27">
      <c r="D355" s="142" t="str">
        <f t="shared" si="70"/>
        <v>\\\</v>
      </c>
      <c r="E355" s="153"/>
      <c r="F355" s="153"/>
      <c r="G355" s="153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3"/>
      <c r="S355" s="153"/>
      <c r="T355" s="153"/>
      <c r="U355" s="153"/>
      <c r="V355" s="153"/>
      <c r="W355" s="153"/>
      <c r="X355" s="153"/>
      <c r="Y355" s="146">
        <f t="shared" si="71"/>
        <v>0</v>
      </c>
      <c r="Z355" s="443">
        <f t="shared" si="69"/>
        <v>0</v>
      </c>
      <c r="AA355" s="147" t="str">
        <f t="shared" si="72"/>
        <v>미인정</v>
      </c>
    </row>
    <row r="356" spans="4:27">
      <c r="D356" s="142" t="str">
        <f t="shared" si="70"/>
        <v>\\\</v>
      </c>
      <c r="E356" s="153"/>
      <c r="F356" s="153"/>
      <c r="G356" s="153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3"/>
      <c r="S356" s="153"/>
      <c r="T356" s="153"/>
      <c r="U356" s="153"/>
      <c r="V356" s="153"/>
      <c r="W356" s="153"/>
      <c r="X356" s="153"/>
      <c r="Y356" s="146">
        <f t="shared" si="71"/>
        <v>0</v>
      </c>
      <c r="Z356" s="443">
        <f t="shared" si="69"/>
        <v>0</v>
      </c>
      <c r="AA356" s="147" t="str">
        <f t="shared" si="72"/>
        <v>미인정</v>
      </c>
    </row>
    <row r="357" spans="4:27">
      <c r="D357" s="142" t="str">
        <f t="shared" si="70"/>
        <v>\\\</v>
      </c>
      <c r="E357" s="153"/>
      <c r="F357" s="153"/>
      <c r="G357" s="153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3"/>
      <c r="S357" s="153"/>
      <c r="T357" s="153"/>
      <c r="U357" s="153"/>
      <c r="V357" s="153"/>
      <c r="W357" s="153"/>
      <c r="X357" s="153"/>
      <c r="Y357" s="146">
        <f t="shared" si="71"/>
        <v>0</v>
      </c>
      <c r="Z357" s="443">
        <f t="shared" si="69"/>
        <v>0</v>
      </c>
      <c r="AA357" s="147" t="str">
        <f t="shared" si="72"/>
        <v>미인정</v>
      </c>
    </row>
    <row r="358" spans="4:27">
      <c r="D358" s="142" t="str">
        <f t="shared" si="70"/>
        <v>\\\</v>
      </c>
      <c r="E358" s="153"/>
      <c r="F358" s="153"/>
      <c r="G358" s="153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3"/>
      <c r="S358" s="153"/>
      <c r="T358" s="153"/>
      <c r="U358" s="153"/>
      <c r="V358" s="153"/>
      <c r="W358" s="153"/>
      <c r="X358" s="153"/>
      <c r="Y358" s="146">
        <f t="shared" si="71"/>
        <v>0</v>
      </c>
      <c r="Z358" s="443">
        <f t="shared" si="69"/>
        <v>0</v>
      </c>
      <c r="AA358" s="147" t="str">
        <f t="shared" si="72"/>
        <v>미인정</v>
      </c>
    </row>
    <row r="359" spans="4:27">
      <c r="D359" s="142" t="str">
        <f t="shared" si="70"/>
        <v>\\\</v>
      </c>
      <c r="E359" s="153"/>
      <c r="F359" s="153"/>
      <c r="G359" s="153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3"/>
      <c r="S359" s="153"/>
      <c r="T359" s="153"/>
      <c r="U359" s="153"/>
      <c r="V359" s="153"/>
      <c r="W359" s="153"/>
      <c r="X359" s="153"/>
      <c r="Y359" s="146">
        <f t="shared" si="71"/>
        <v>0</v>
      </c>
      <c r="Z359" s="443">
        <f t="shared" si="69"/>
        <v>0</v>
      </c>
      <c r="AA359" s="147" t="str">
        <f t="shared" si="72"/>
        <v>미인정</v>
      </c>
    </row>
    <row r="360" spans="4:27">
      <c r="D360" s="142" t="str">
        <f t="shared" si="70"/>
        <v>\\\</v>
      </c>
      <c r="E360" s="153"/>
      <c r="F360" s="153"/>
      <c r="G360" s="153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3"/>
      <c r="S360" s="153"/>
      <c r="T360" s="153"/>
      <c r="U360" s="153"/>
      <c r="V360" s="153"/>
      <c r="W360" s="153"/>
      <c r="X360" s="153"/>
      <c r="Y360" s="146">
        <f t="shared" si="71"/>
        <v>0</v>
      </c>
      <c r="Z360" s="443">
        <f t="shared" si="69"/>
        <v>0</v>
      </c>
      <c r="AA360" s="147" t="str">
        <f t="shared" si="72"/>
        <v>미인정</v>
      </c>
    </row>
    <row r="361" spans="4:27">
      <c r="D361" s="142" t="str">
        <f t="shared" si="70"/>
        <v>\\\</v>
      </c>
      <c r="E361" s="153"/>
      <c r="F361" s="153"/>
      <c r="G361" s="153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3"/>
      <c r="S361" s="153"/>
      <c r="T361" s="153"/>
      <c r="U361" s="153"/>
      <c r="V361" s="153"/>
      <c r="W361" s="153"/>
      <c r="X361" s="153"/>
      <c r="Y361" s="146">
        <f t="shared" si="71"/>
        <v>0</v>
      </c>
      <c r="Z361" s="443">
        <f t="shared" si="69"/>
        <v>0</v>
      </c>
      <c r="AA361" s="147" t="str">
        <f t="shared" si="72"/>
        <v>미인정</v>
      </c>
    </row>
    <row r="362" spans="4:27">
      <c r="D362" s="142" t="str">
        <f t="shared" si="70"/>
        <v>\\\</v>
      </c>
      <c r="E362" s="153"/>
      <c r="F362" s="153"/>
      <c r="G362" s="153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3"/>
      <c r="S362" s="153"/>
      <c r="T362" s="153"/>
      <c r="U362" s="153"/>
      <c r="V362" s="153"/>
      <c r="W362" s="153"/>
      <c r="X362" s="153"/>
      <c r="Y362" s="146">
        <f t="shared" si="71"/>
        <v>0</v>
      </c>
      <c r="Z362" s="443">
        <f t="shared" si="69"/>
        <v>0</v>
      </c>
      <c r="AA362" s="147" t="str">
        <f t="shared" si="72"/>
        <v>미인정</v>
      </c>
    </row>
    <row r="363" spans="4:27">
      <c r="D363" s="142" t="str">
        <f t="shared" si="70"/>
        <v>\\\</v>
      </c>
      <c r="E363" s="153"/>
      <c r="F363" s="153"/>
      <c r="G363" s="153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3"/>
      <c r="S363" s="153"/>
      <c r="T363" s="153"/>
      <c r="U363" s="153"/>
      <c r="V363" s="153"/>
      <c r="W363" s="153"/>
      <c r="X363" s="153"/>
      <c r="Y363" s="146">
        <f t="shared" si="71"/>
        <v>0</v>
      </c>
      <c r="Z363" s="443">
        <f t="shared" si="69"/>
        <v>0</v>
      </c>
      <c r="AA363" s="147" t="str">
        <f t="shared" si="72"/>
        <v>미인정</v>
      </c>
    </row>
    <row r="364" spans="4:27">
      <c r="D364" s="142" t="str">
        <f t="shared" si="70"/>
        <v>\\\</v>
      </c>
      <c r="E364" s="153"/>
      <c r="F364" s="153"/>
      <c r="G364" s="153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3"/>
      <c r="S364" s="153"/>
      <c r="T364" s="153"/>
      <c r="U364" s="153"/>
      <c r="V364" s="153"/>
      <c r="W364" s="153"/>
      <c r="X364" s="153"/>
      <c r="Y364" s="146">
        <f t="shared" si="71"/>
        <v>0</v>
      </c>
      <c r="Z364" s="443">
        <f t="shared" si="69"/>
        <v>0</v>
      </c>
      <c r="AA364" s="147" t="str">
        <f t="shared" si="72"/>
        <v>미인정</v>
      </c>
    </row>
    <row r="365" spans="4:27">
      <c r="D365" s="142" t="str">
        <f t="shared" si="70"/>
        <v>\\\</v>
      </c>
      <c r="E365" s="153"/>
      <c r="F365" s="153"/>
      <c r="G365" s="153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3"/>
      <c r="S365" s="153"/>
      <c r="T365" s="153"/>
      <c r="U365" s="153"/>
      <c r="V365" s="153"/>
      <c r="W365" s="153"/>
      <c r="X365" s="153"/>
      <c r="Y365" s="146">
        <f t="shared" si="71"/>
        <v>0</v>
      </c>
      <c r="Z365" s="443">
        <f t="shared" si="69"/>
        <v>0</v>
      </c>
      <c r="AA365" s="147" t="str">
        <f t="shared" si="72"/>
        <v>미인정</v>
      </c>
    </row>
    <row r="366" spans="4:27">
      <c r="D366" s="142" t="str">
        <f t="shared" si="70"/>
        <v>\\\</v>
      </c>
      <c r="E366" s="153"/>
      <c r="F366" s="153"/>
      <c r="G366" s="153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3"/>
      <c r="S366" s="153"/>
      <c r="T366" s="153"/>
      <c r="U366" s="153"/>
      <c r="V366" s="153"/>
      <c r="W366" s="153"/>
      <c r="X366" s="153"/>
      <c r="Y366" s="146">
        <f t="shared" si="71"/>
        <v>0</v>
      </c>
      <c r="Z366" s="443">
        <f t="shared" si="69"/>
        <v>0</v>
      </c>
      <c r="AA366" s="147" t="str">
        <f t="shared" si="72"/>
        <v>미인정</v>
      </c>
    </row>
    <row r="367" spans="4:27">
      <c r="D367" s="142" t="str">
        <f t="shared" si="70"/>
        <v>\\\</v>
      </c>
      <c r="E367" s="153"/>
      <c r="F367" s="153"/>
      <c r="G367" s="153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3"/>
      <c r="S367" s="153"/>
      <c r="T367" s="153"/>
      <c r="U367" s="153"/>
      <c r="V367" s="153"/>
      <c r="W367" s="153"/>
      <c r="X367" s="153"/>
      <c r="Y367" s="146">
        <f t="shared" si="71"/>
        <v>0</v>
      </c>
      <c r="Z367" s="443">
        <f t="shared" si="69"/>
        <v>0</v>
      </c>
      <c r="AA367" s="147" t="str">
        <f t="shared" si="72"/>
        <v>미인정</v>
      </c>
    </row>
    <row r="368" spans="4:27">
      <c r="D368" s="142" t="str">
        <f t="shared" si="70"/>
        <v>\\\</v>
      </c>
      <c r="E368" s="153"/>
      <c r="F368" s="153"/>
      <c r="G368" s="153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3"/>
      <c r="S368" s="153"/>
      <c r="T368" s="153"/>
      <c r="U368" s="153"/>
      <c r="V368" s="153"/>
      <c r="W368" s="153"/>
      <c r="X368" s="153"/>
      <c r="Y368" s="146">
        <f t="shared" si="71"/>
        <v>0</v>
      </c>
      <c r="Z368" s="443">
        <f t="shared" si="69"/>
        <v>0</v>
      </c>
      <c r="AA368" s="147" t="str">
        <f t="shared" si="72"/>
        <v>미인정</v>
      </c>
    </row>
    <row r="369" spans="4:27">
      <c r="D369" s="142" t="str">
        <f t="shared" si="70"/>
        <v>\\\</v>
      </c>
      <c r="E369" s="153"/>
      <c r="F369" s="153"/>
      <c r="G369" s="153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3"/>
      <c r="S369" s="153"/>
      <c r="T369" s="153"/>
      <c r="U369" s="153"/>
      <c r="V369" s="153"/>
      <c r="W369" s="153"/>
      <c r="X369" s="153"/>
      <c r="Y369" s="146">
        <f t="shared" si="71"/>
        <v>0</v>
      </c>
      <c r="Z369" s="443">
        <f t="shared" si="69"/>
        <v>0</v>
      </c>
      <c r="AA369" s="147" t="str">
        <f t="shared" si="72"/>
        <v>미인정</v>
      </c>
    </row>
    <row r="370" spans="4:27">
      <c r="D370" s="142" t="str">
        <f t="shared" si="70"/>
        <v>\\\</v>
      </c>
      <c r="E370" s="153"/>
      <c r="F370" s="153"/>
      <c r="G370" s="153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3"/>
      <c r="S370" s="153"/>
      <c r="T370" s="153"/>
      <c r="U370" s="153"/>
      <c r="V370" s="153"/>
      <c r="W370" s="153"/>
      <c r="X370" s="153"/>
      <c r="Y370" s="146">
        <f t="shared" si="71"/>
        <v>0</v>
      </c>
      <c r="Z370" s="443">
        <f t="shared" si="69"/>
        <v>0</v>
      </c>
      <c r="AA370" s="147" t="str">
        <f t="shared" si="72"/>
        <v>미인정</v>
      </c>
    </row>
    <row r="371" spans="4:27">
      <c r="D371" s="142" t="str">
        <f t="shared" si="70"/>
        <v>\\\</v>
      </c>
      <c r="E371" s="153"/>
      <c r="F371" s="153"/>
      <c r="G371" s="153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3"/>
      <c r="S371" s="153"/>
      <c r="T371" s="153"/>
      <c r="U371" s="153"/>
      <c r="V371" s="153"/>
      <c r="W371" s="153"/>
      <c r="X371" s="153"/>
      <c r="Y371" s="146">
        <f t="shared" si="71"/>
        <v>0</v>
      </c>
      <c r="Z371" s="443">
        <f t="shared" si="69"/>
        <v>0</v>
      </c>
      <c r="AA371" s="147" t="str">
        <f t="shared" si="72"/>
        <v>미인정</v>
      </c>
    </row>
    <row r="372" spans="4:27">
      <c r="D372" s="142" t="str">
        <f t="shared" si="70"/>
        <v>\\\</v>
      </c>
      <c r="E372" s="153"/>
      <c r="F372" s="153"/>
      <c r="G372" s="153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3"/>
      <c r="S372" s="153"/>
      <c r="T372" s="153"/>
      <c r="U372" s="153"/>
      <c r="V372" s="153"/>
      <c r="W372" s="153"/>
      <c r="X372" s="153"/>
      <c r="Y372" s="146">
        <f t="shared" si="71"/>
        <v>0</v>
      </c>
      <c r="Z372" s="443">
        <f t="shared" si="69"/>
        <v>0</v>
      </c>
      <c r="AA372" s="147" t="str">
        <f t="shared" si="72"/>
        <v>미인정</v>
      </c>
    </row>
    <row r="373" spans="4:27">
      <c r="D373" s="142" t="str">
        <f t="shared" si="70"/>
        <v>\\\</v>
      </c>
      <c r="E373" s="153"/>
      <c r="F373" s="153"/>
      <c r="G373" s="153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3"/>
      <c r="S373" s="153"/>
      <c r="T373" s="153"/>
      <c r="U373" s="153"/>
      <c r="V373" s="153"/>
      <c r="W373" s="153"/>
      <c r="X373" s="153"/>
      <c r="Y373" s="146">
        <f t="shared" si="71"/>
        <v>0</v>
      </c>
      <c r="Z373" s="443">
        <f t="shared" si="69"/>
        <v>0</v>
      </c>
      <c r="AA373" s="147" t="str">
        <f t="shared" si="72"/>
        <v>미인정</v>
      </c>
    </row>
    <row r="374" spans="4:27">
      <c r="D374" s="142" t="str">
        <f t="shared" si="70"/>
        <v>\\\</v>
      </c>
      <c r="E374" s="153"/>
      <c r="F374" s="153"/>
      <c r="G374" s="153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3"/>
      <c r="S374" s="153"/>
      <c r="T374" s="153"/>
      <c r="U374" s="153"/>
      <c r="V374" s="153"/>
      <c r="W374" s="153"/>
      <c r="X374" s="153"/>
      <c r="Y374" s="146">
        <f t="shared" si="71"/>
        <v>0</v>
      </c>
      <c r="Z374" s="443">
        <f t="shared" si="69"/>
        <v>0</v>
      </c>
      <c r="AA374" s="147" t="str">
        <f t="shared" si="72"/>
        <v>미인정</v>
      </c>
    </row>
    <row r="375" spans="4:27">
      <c r="D375" s="142" t="str">
        <f t="shared" si="70"/>
        <v>\\\</v>
      </c>
      <c r="E375" s="153"/>
      <c r="F375" s="153"/>
      <c r="G375" s="153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3"/>
      <c r="S375" s="153"/>
      <c r="T375" s="153"/>
      <c r="U375" s="153"/>
      <c r="V375" s="153"/>
      <c r="W375" s="153"/>
      <c r="X375" s="153"/>
      <c r="Y375" s="146">
        <f t="shared" si="71"/>
        <v>0</v>
      </c>
      <c r="Z375" s="443">
        <f t="shared" si="69"/>
        <v>0</v>
      </c>
      <c r="AA375" s="147" t="str">
        <f t="shared" si="72"/>
        <v>미인정</v>
      </c>
    </row>
    <row r="376" spans="4:27">
      <c r="D376" s="142" t="str">
        <f t="shared" si="70"/>
        <v>\\\</v>
      </c>
      <c r="E376" s="153"/>
      <c r="F376" s="153"/>
      <c r="G376" s="153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3"/>
      <c r="S376" s="153"/>
      <c r="T376" s="153"/>
      <c r="U376" s="153"/>
      <c r="V376" s="153"/>
      <c r="W376" s="153"/>
      <c r="X376" s="153"/>
      <c r="Y376" s="146">
        <f t="shared" si="71"/>
        <v>0</v>
      </c>
      <c r="Z376" s="443">
        <f t="shared" si="69"/>
        <v>0</v>
      </c>
      <c r="AA376" s="147" t="str">
        <f t="shared" si="72"/>
        <v>미인정</v>
      </c>
    </row>
    <row r="377" spans="4:27">
      <c r="D377" s="142" t="str">
        <f t="shared" si="70"/>
        <v>\\\</v>
      </c>
      <c r="E377" s="153"/>
      <c r="F377" s="153"/>
      <c r="G377" s="153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3"/>
      <c r="S377" s="153"/>
      <c r="T377" s="153"/>
      <c r="U377" s="153"/>
      <c r="V377" s="153"/>
      <c r="W377" s="153"/>
      <c r="X377" s="153"/>
      <c r="Y377" s="146">
        <f t="shared" si="71"/>
        <v>0</v>
      </c>
      <c r="Z377" s="443">
        <f t="shared" si="69"/>
        <v>0</v>
      </c>
      <c r="AA377" s="147" t="str">
        <f t="shared" si="72"/>
        <v>미인정</v>
      </c>
    </row>
    <row r="378" spans="4:27">
      <c r="D378" s="142" t="str">
        <f t="shared" si="70"/>
        <v>\\\</v>
      </c>
      <c r="E378" s="153"/>
      <c r="F378" s="153"/>
      <c r="G378" s="153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3"/>
      <c r="S378" s="153"/>
      <c r="T378" s="153"/>
      <c r="U378" s="153"/>
      <c r="V378" s="153"/>
      <c r="W378" s="153"/>
      <c r="X378" s="153"/>
      <c r="Y378" s="146">
        <f t="shared" si="71"/>
        <v>0</v>
      </c>
      <c r="Z378" s="443">
        <f t="shared" si="69"/>
        <v>0</v>
      </c>
      <c r="AA378" s="147" t="str">
        <f t="shared" si="72"/>
        <v>미인정</v>
      </c>
    </row>
    <row r="379" spans="4:27">
      <c r="D379" s="142" t="str">
        <f t="shared" si="70"/>
        <v>\\\</v>
      </c>
      <c r="E379" s="153"/>
      <c r="F379" s="153"/>
      <c r="G379" s="153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3"/>
      <c r="S379" s="153"/>
      <c r="T379" s="153"/>
      <c r="U379" s="153"/>
      <c r="V379" s="153"/>
      <c r="W379" s="153"/>
      <c r="X379" s="153"/>
      <c r="Y379" s="146">
        <f t="shared" si="71"/>
        <v>0</v>
      </c>
      <c r="Z379" s="443">
        <f t="shared" si="69"/>
        <v>0</v>
      </c>
      <c r="AA379" s="147" t="str">
        <f t="shared" si="72"/>
        <v>미인정</v>
      </c>
    </row>
    <row r="380" spans="4:27">
      <c r="D380" s="142" t="str">
        <f t="shared" si="70"/>
        <v>\\\</v>
      </c>
      <c r="E380" s="153"/>
      <c r="F380" s="153"/>
      <c r="G380" s="153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3"/>
      <c r="S380" s="153"/>
      <c r="T380" s="153"/>
      <c r="U380" s="153"/>
      <c r="V380" s="153"/>
      <c r="W380" s="153"/>
      <c r="X380" s="153"/>
      <c r="Y380" s="146">
        <f t="shared" si="71"/>
        <v>0</v>
      </c>
      <c r="Z380" s="443">
        <f t="shared" si="69"/>
        <v>0</v>
      </c>
      <c r="AA380" s="147" t="str">
        <f t="shared" si="72"/>
        <v>미인정</v>
      </c>
    </row>
    <row r="381" spans="4:27">
      <c r="D381" s="142" t="str">
        <f t="shared" si="70"/>
        <v>\\\</v>
      </c>
      <c r="E381" s="153"/>
      <c r="F381" s="153"/>
      <c r="G381" s="153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3"/>
      <c r="S381" s="153"/>
      <c r="T381" s="153"/>
      <c r="U381" s="153"/>
      <c r="V381" s="153"/>
      <c r="W381" s="153"/>
      <c r="X381" s="153"/>
      <c r="Y381" s="146">
        <f t="shared" si="71"/>
        <v>0</v>
      </c>
      <c r="Z381" s="443">
        <f t="shared" si="69"/>
        <v>0</v>
      </c>
      <c r="AA381" s="147" t="str">
        <f t="shared" si="72"/>
        <v>미인정</v>
      </c>
    </row>
    <row r="382" spans="4:27">
      <c r="D382" s="142" t="str">
        <f t="shared" si="70"/>
        <v>\\\</v>
      </c>
      <c r="E382" s="153"/>
      <c r="F382" s="153"/>
      <c r="G382" s="153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3"/>
      <c r="S382" s="153"/>
      <c r="T382" s="153"/>
      <c r="U382" s="153"/>
      <c r="V382" s="153"/>
      <c r="W382" s="153"/>
      <c r="X382" s="153"/>
      <c r="Y382" s="146">
        <f t="shared" si="71"/>
        <v>0</v>
      </c>
      <c r="Z382" s="443">
        <f t="shared" si="69"/>
        <v>0</v>
      </c>
      <c r="AA382" s="147" t="str">
        <f t="shared" si="72"/>
        <v>미인정</v>
      </c>
    </row>
    <row r="383" spans="4:27">
      <c r="D383" s="142" t="str">
        <f t="shared" si="70"/>
        <v>\\\</v>
      </c>
      <c r="E383" s="153"/>
      <c r="F383" s="153"/>
      <c r="G383" s="153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3"/>
      <c r="S383" s="153"/>
      <c r="T383" s="153"/>
      <c r="U383" s="153"/>
      <c r="V383" s="153"/>
      <c r="W383" s="153"/>
      <c r="X383" s="153"/>
      <c r="Y383" s="146">
        <f t="shared" si="71"/>
        <v>0</v>
      </c>
      <c r="Z383" s="443">
        <f t="shared" si="69"/>
        <v>0</v>
      </c>
      <c r="AA383" s="147" t="str">
        <f t="shared" si="72"/>
        <v>미인정</v>
      </c>
    </row>
    <row r="384" spans="4:27">
      <c r="D384" s="142" t="str">
        <f t="shared" si="70"/>
        <v>\\\</v>
      </c>
      <c r="E384" s="153"/>
      <c r="F384" s="153"/>
      <c r="G384" s="153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3"/>
      <c r="S384" s="153"/>
      <c r="T384" s="153"/>
      <c r="U384" s="153"/>
      <c r="V384" s="153"/>
      <c r="W384" s="153"/>
      <c r="X384" s="153"/>
      <c r="Y384" s="146">
        <f t="shared" si="71"/>
        <v>0</v>
      </c>
      <c r="Z384" s="443">
        <f t="shared" si="69"/>
        <v>0</v>
      </c>
      <c r="AA384" s="147" t="str">
        <f t="shared" si="72"/>
        <v>미인정</v>
      </c>
    </row>
    <row r="385" spans="4:27">
      <c r="D385" s="142" t="str">
        <f t="shared" si="70"/>
        <v>\\\</v>
      </c>
      <c r="E385" s="153"/>
      <c r="F385" s="153"/>
      <c r="G385" s="153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3"/>
      <c r="S385" s="153"/>
      <c r="T385" s="153"/>
      <c r="U385" s="153"/>
      <c r="V385" s="153"/>
      <c r="W385" s="153"/>
      <c r="X385" s="153"/>
      <c r="Y385" s="146">
        <f t="shared" si="71"/>
        <v>0</v>
      </c>
      <c r="Z385" s="443">
        <f t="shared" si="69"/>
        <v>0</v>
      </c>
      <c r="AA385" s="147" t="str">
        <f t="shared" si="72"/>
        <v>미인정</v>
      </c>
    </row>
    <row r="386" spans="4:27">
      <c r="D386" s="142" t="str">
        <f t="shared" si="70"/>
        <v>\\\</v>
      </c>
      <c r="E386" s="153"/>
      <c r="F386" s="153"/>
      <c r="G386" s="153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3"/>
      <c r="S386" s="153"/>
      <c r="T386" s="153"/>
      <c r="U386" s="153"/>
      <c r="V386" s="153"/>
      <c r="W386" s="153"/>
      <c r="X386" s="153"/>
      <c r="Y386" s="146">
        <f t="shared" si="71"/>
        <v>0</v>
      </c>
      <c r="Z386" s="443">
        <f t="shared" si="69"/>
        <v>0</v>
      </c>
      <c r="AA386" s="147" t="str">
        <f t="shared" si="72"/>
        <v>미인정</v>
      </c>
    </row>
    <row r="387" spans="4:27">
      <c r="D387" s="142" t="str">
        <f t="shared" si="70"/>
        <v>\\\</v>
      </c>
      <c r="E387" s="153"/>
      <c r="F387" s="153"/>
      <c r="G387" s="153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3"/>
      <c r="S387" s="153"/>
      <c r="T387" s="153"/>
      <c r="U387" s="153"/>
      <c r="V387" s="153"/>
      <c r="W387" s="153"/>
      <c r="X387" s="153"/>
      <c r="Y387" s="146">
        <f t="shared" si="71"/>
        <v>0</v>
      </c>
      <c r="Z387" s="443">
        <f t="shared" si="69"/>
        <v>0</v>
      </c>
      <c r="AA387" s="147" t="str">
        <f t="shared" si="72"/>
        <v>미인정</v>
      </c>
    </row>
    <row r="388" spans="4:27">
      <c r="D388" s="142" t="str">
        <f t="shared" si="70"/>
        <v>\\\</v>
      </c>
      <c r="E388" s="153"/>
      <c r="F388" s="153"/>
      <c r="G388" s="153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3"/>
      <c r="S388" s="153"/>
      <c r="T388" s="153"/>
      <c r="U388" s="153"/>
      <c r="V388" s="153"/>
      <c r="W388" s="153"/>
      <c r="X388" s="153"/>
      <c r="Y388" s="146">
        <f t="shared" si="71"/>
        <v>0</v>
      </c>
      <c r="Z388" s="443">
        <f t="shared" ref="Z388:Z451" si="73">SUM(I388,K388,M388,O388,Q388)-SUM(H388,J388,L388,N388,P388)+COUNT(H388:Q388)/2</f>
        <v>0</v>
      </c>
      <c r="AA388" s="147" t="str">
        <f t="shared" si="72"/>
        <v>미인정</v>
      </c>
    </row>
    <row r="389" spans="4:27">
      <c r="D389" s="142" t="str">
        <f t="shared" ref="D389:D452" si="74">E389&amp;"\"&amp;F389&amp;"\"&amp;W389&amp;"\"&amp;X389</f>
        <v>\\\</v>
      </c>
      <c r="E389" s="153"/>
      <c r="F389" s="153"/>
      <c r="G389" s="153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3"/>
      <c r="S389" s="153"/>
      <c r="T389" s="153"/>
      <c r="U389" s="153"/>
      <c r="V389" s="153"/>
      <c r="W389" s="153"/>
      <c r="X389" s="153"/>
      <c r="Y389" s="146">
        <f t="shared" si="71"/>
        <v>0</v>
      </c>
      <c r="Z389" s="443">
        <f t="shared" si="73"/>
        <v>0</v>
      </c>
      <c r="AA389" s="147" t="str">
        <f t="shared" si="72"/>
        <v>미인정</v>
      </c>
    </row>
    <row r="390" spans="4:27">
      <c r="D390" s="142" t="str">
        <f t="shared" si="74"/>
        <v>\\\</v>
      </c>
      <c r="E390" s="153"/>
      <c r="F390" s="153"/>
      <c r="G390" s="153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3"/>
      <c r="S390" s="153"/>
      <c r="T390" s="153"/>
      <c r="U390" s="153"/>
      <c r="V390" s="153"/>
      <c r="W390" s="153"/>
      <c r="X390" s="153"/>
      <c r="Y390" s="146">
        <f t="shared" ref="Y390:Y453" si="75">IF(Q390="",IF(O390="",IF(M390="",IF(K390="",I390,K390),M390),O390),Q390)</f>
        <v>0</v>
      </c>
      <c r="Z390" s="443">
        <f t="shared" si="73"/>
        <v>0</v>
      </c>
      <c r="AA390" s="147" t="str">
        <f t="shared" ref="AA390:AA453" si="76">IF(AND(Y390&gt;=$A$3-365*10-2,Z390&gt;=90),"인정","미인정")</f>
        <v>미인정</v>
      </c>
    </row>
    <row r="391" spans="4:27">
      <c r="D391" s="142" t="str">
        <f t="shared" si="74"/>
        <v>\\\</v>
      </c>
      <c r="E391" s="153"/>
      <c r="F391" s="153"/>
      <c r="G391" s="153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3"/>
      <c r="S391" s="153"/>
      <c r="T391" s="153"/>
      <c r="U391" s="153"/>
      <c r="V391" s="153"/>
      <c r="W391" s="153"/>
      <c r="X391" s="153"/>
      <c r="Y391" s="146">
        <f t="shared" si="75"/>
        <v>0</v>
      </c>
      <c r="Z391" s="443">
        <f t="shared" si="73"/>
        <v>0</v>
      </c>
      <c r="AA391" s="147" t="str">
        <f t="shared" si="76"/>
        <v>미인정</v>
      </c>
    </row>
    <row r="392" spans="4:27">
      <c r="D392" s="142" t="str">
        <f t="shared" si="74"/>
        <v>\\\</v>
      </c>
      <c r="E392" s="153"/>
      <c r="F392" s="153"/>
      <c r="G392" s="153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3"/>
      <c r="S392" s="153"/>
      <c r="T392" s="153"/>
      <c r="U392" s="153"/>
      <c r="V392" s="153"/>
      <c r="W392" s="153"/>
      <c r="X392" s="153"/>
      <c r="Y392" s="146">
        <f t="shared" si="75"/>
        <v>0</v>
      </c>
      <c r="Z392" s="443">
        <f t="shared" si="73"/>
        <v>0</v>
      </c>
      <c r="AA392" s="147" t="str">
        <f t="shared" si="76"/>
        <v>미인정</v>
      </c>
    </row>
    <row r="393" spans="4:27">
      <c r="D393" s="142" t="str">
        <f t="shared" si="74"/>
        <v>\\\</v>
      </c>
      <c r="E393" s="153"/>
      <c r="F393" s="153"/>
      <c r="G393" s="153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3"/>
      <c r="S393" s="153"/>
      <c r="T393" s="153"/>
      <c r="U393" s="153"/>
      <c r="V393" s="153"/>
      <c r="W393" s="153"/>
      <c r="X393" s="153"/>
      <c r="Y393" s="146">
        <f t="shared" si="75"/>
        <v>0</v>
      </c>
      <c r="Z393" s="443">
        <f t="shared" si="73"/>
        <v>0</v>
      </c>
      <c r="AA393" s="147" t="str">
        <f t="shared" si="76"/>
        <v>미인정</v>
      </c>
    </row>
    <row r="394" spans="4:27">
      <c r="D394" s="142" t="str">
        <f t="shared" si="74"/>
        <v>\\\</v>
      </c>
      <c r="E394" s="153"/>
      <c r="F394" s="153"/>
      <c r="G394" s="153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3"/>
      <c r="S394" s="153"/>
      <c r="T394" s="153"/>
      <c r="U394" s="153"/>
      <c r="V394" s="153"/>
      <c r="W394" s="153"/>
      <c r="X394" s="153"/>
      <c r="Y394" s="146">
        <f t="shared" si="75"/>
        <v>0</v>
      </c>
      <c r="Z394" s="443">
        <f t="shared" si="73"/>
        <v>0</v>
      </c>
      <c r="AA394" s="147" t="str">
        <f t="shared" si="76"/>
        <v>미인정</v>
      </c>
    </row>
    <row r="395" spans="4:27">
      <c r="D395" s="142" t="str">
        <f t="shared" si="74"/>
        <v>\\\</v>
      </c>
      <c r="E395" s="153"/>
      <c r="F395" s="153"/>
      <c r="G395" s="153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3"/>
      <c r="S395" s="153"/>
      <c r="T395" s="153"/>
      <c r="U395" s="153"/>
      <c r="V395" s="153"/>
      <c r="W395" s="153"/>
      <c r="X395" s="153"/>
      <c r="Y395" s="146">
        <f t="shared" si="75"/>
        <v>0</v>
      </c>
      <c r="Z395" s="443">
        <f t="shared" si="73"/>
        <v>0</v>
      </c>
      <c r="AA395" s="147" t="str">
        <f t="shared" si="76"/>
        <v>미인정</v>
      </c>
    </row>
    <row r="396" spans="4:27">
      <c r="D396" s="142" t="str">
        <f t="shared" si="74"/>
        <v>\\\</v>
      </c>
      <c r="E396" s="153"/>
      <c r="F396" s="153"/>
      <c r="G396" s="153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3"/>
      <c r="S396" s="153"/>
      <c r="T396" s="153"/>
      <c r="U396" s="153"/>
      <c r="V396" s="153"/>
      <c r="W396" s="153"/>
      <c r="X396" s="153"/>
      <c r="Y396" s="146">
        <f t="shared" si="75"/>
        <v>0</v>
      </c>
      <c r="Z396" s="443">
        <f t="shared" si="73"/>
        <v>0</v>
      </c>
      <c r="AA396" s="147" t="str">
        <f t="shared" si="76"/>
        <v>미인정</v>
      </c>
    </row>
    <row r="397" spans="4:27">
      <c r="D397" s="142" t="str">
        <f t="shared" si="74"/>
        <v>\\\</v>
      </c>
      <c r="E397" s="153"/>
      <c r="F397" s="153"/>
      <c r="G397" s="153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3"/>
      <c r="S397" s="153"/>
      <c r="T397" s="153"/>
      <c r="U397" s="153"/>
      <c r="V397" s="153"/>
      <c r="W397" s="153"/>
      <c r="X397" s="153"/>
      <c r="Y397" s="146">
        <f t="shared" si="75"/>
        <v>0</v>
      </c>
      <c r="Z397" s="443">
        <f t="shared" si="73"/>
        <v>0</v>
      </c>
      <c r="AA397" s="147" t="str">
        <f t="shared" si="76"/>
        <v>미인정</v>
      </c>
    </row>
    <row r="398" spans="4:27">
      <c r="D398" s="142" t="str">
        <f t="shared" si="74"/>
        <v>\\\</v>
      </c>
      <c r="E398" s="153"/>
      <c r="F398" s="153"/>
      <c r="G398" s="153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3"/>
      <c r="S398" s="153"/>
      <c r="T398" s="153"/>
      <c r="U398" s="153"/>
      <c r="V398" s="153"/>
      <c r="W398" s="153"/>
      <c r="X398" s="153"/>
      <c r="Y398" s="146">
        <f t="shared" si="75"/>
        <v>0</v>
      </c>
      <c r="Z398" s="443">
        <f t="shared" si="73"/>
        <v>0</v>
      </c>
      <c r="AA398" s="147" t="str">
        <f t="shared" si="76"/>
        <v>미인정</v>
      </c>
    </row>
    <row r="399" spans="4:27">
      <c r="D399" s="142" t="str">
        <f t="shared" si="74"/>
        <v>\\\</v>
      </c>
      <c r="E399" s="153"/>
      <c r="F399" s="153"/>
      <c r="G399" s="153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3"/>
      <c r="S399" s="153"/>
      <c r="T399" s="153"/>
      <c r="U399" s="153"/>
      <c r="V399" s="153"/>
      <c r="W399" s="153"/>
      <c r="X399" s="153"/>
      <c r="Y399" s="146">
        <f t="shared" si="75"/>
        <v>0</v>
      </c>
      <c r="Z399" s="443">
        <f t="shared" si="73"/>
        <v>0</v>
      </c>
      <c r="AA399" s="147" t="str">
        <f t="shared" si="76"/>
        <v>미인정</v>
      </c>
    </row>
    <row r="400" spans="4:27">
      <c r="D400" s="142" t="str">
        <f t="shared" si="74"/>
        <v>\\\</v>
      </c>
      <c r="E400" s="153"/>
      <c r="F400" s="153"/>
      <c r="G400" s="153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3"/>
      <c r="S400" s="153"/>
      <c r="T400" s="153"/>
      <c r="U400" s="153"/>
      <c r="V400" s="153"/>
      <c r="W400" s="153"/>
      <c r="X400" s="153"/>
      <c r="Y400" s="146">
        <f t="shared" si="75"/>
        <v>0</v>
      </c>
      <c r="Z400" s="443">
        <f t="shared" si="73"/>
        <v>0</v>
      </c>
      <c r="AA400" s="147" t="str">
        <f t="shared" si="76"/>
        <v>미인정</v>
      </c>
    </row>
    <row r="401" spans="4:27">
      <c r="D401" s="142" t="str">
        <f t="shared" si="74"/>
        <v>\\\</v>
      </c>
      <c r="E401" s="153"/>
      <c r="F401" s="153"/>
      <c r="G401" s="153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3"/>
      <c r="S401" s="153"/>
      <c r="T401" s="153"/>
      <c r="U401" s="153"/>
      <c r="V401" s="153"/>
      <c r="W401" s="153"/>
      <c r="X401" s="153"/>
      <c r="Y401" s="146">
        <f t="shared" si="75"/>
        <v>0</v>
      </c>
      <c r="Z401" s="443">
        <f t="shared" si="73"/>
        <v>0</v>
      </c>
      <c r="AA401" s="147" t="str">
        <f t="shared" si="76"/>
        <v>미인정</v>
      </c>
    </row>
    <row r="402" spans="4:27">
      <c r="D402" s="142" t="str">
        <f t="shared" si="74"/>
        <v>\\\</v>
      </c>
      <c r="E402" s="153"/>
      <c r="F402" s="153"/>
      <c r="G402" s="153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3"/>
      <c r="S402" s="153"/>
      <c r="T402" s="153"/>
      <c r="U402" s="153"/>
      <c r="V402" s="153"/>
      <c r="W402" s="153"/>
      <c r="X402" s="153"/>
      <c r="Y402" s="146">
        <f t="shared" si="75"/>
        <v>0</v>
      </c>
      <c r="Z402" s="443">
        <f t="shared" si="73"/>
        <v>0</v>
      </c>
      <c r="AA402" s="147" t="str">
        <f t="shared" si="76"/>
        <v>미인정</v>
      </c>
    </row>
    <row r="403" spans="4:27">
      <c r="D403" s="142" t="str">
        <f t="shared" si="74"/>
        <v>\\\</v>
      </c>
      <c r="E403" s="153"/>
      <c r="F403" s="153"/>
      <c r="G403" s="153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3"/>
      <c r="S403" s="153"/>
      <c r="T403" s="153"/>
      <c r="U403" s="153"/>
      <c r="V403" s="153"/>
      <c r="W403" s="153"/>
      <c r="X403" s="153"/>
      <c r="Y403" s="146">
        <f t="shared" si="75"/>
        <v>0</v>
      </c>
      <c r="Z403" s="443">
        <f t="shared" si="73"/>
        <v>0</v>
      </c>
      <c r="AA403" s="147" t="str">
        <f t="shared" si="76"/>
        <v>미인정</v>
      </c>
    </row>
    <row r="404" spans="4:27">
      <c r="D404" s="142" t="str">
        <f t="shared" si="74"/>
        <v>\\\</v>
      </c>
      <c r="E404" s="153"/>
      <c r="F404" s="153"/>
      <c r="G404" s="153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3"/>
      <c r="S404" s="153"/>
      <c r="T404" s="153"/>
      <c r="U404" s="153"/>
      <c r="V404" s="153"/>
      <c r="W404" s="153"/>
      <c r="X404" s="153"/>
      <c r="Y404" s="146">
        <f t="shared" si="75"/>
        <v>0</v>
      </c>
      <c r="Z404" s="443">
        <f t="shared" si="73"/>
        <v>0</v>
      </c>
      <c r="AA404" s="147" t="str">
        <f t="shared" si="76"/>
        <v>미인정</v>
      </c>
    </row>
    <row r="405" spans="4:27">
      <c r="D405" s="142" t="str">
        <f t="shared" si="74"/>
        <v>\\\</v>
      </c>
      <c r="E405" s="153"/>
      <c r="F405" s="153"/>
      <c r="G405" s="153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3"/>
      <c r="S405" s="153"/>
      <c r="T405" s="153"/>
      <c r="U405" s="153"/>
      <c r="V405" s="153"/>
      <c r="W405" s="153"/>
      <c r="X405" s="153"/>
      <c r="Y405" s="146">
        <f t="shared" si="75"/>
        <v>0</v>
      </c>
      <c r="Z405" s="443">
        <f t="shared" si="73"/>
        <v>0</v>
      </c>
      <c r="AA405" s="147" t="str">
        <f t="shared" si="76"/>
        <v>미인정</v>
      </c>
    </row>
    <row r="406" spans="4:27">
      <c r="D406" s="142" t="str">
        <f t="shared" si="74"/>
        <v>\\\</v>
      </c>
      <c r="E406" s="153"/>
      <c r="F406" s="153"/>
      <c r="G406" s="153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3"/>
      <c r="S406" s="153"/>
      <c r="T406" s="153"/>
      <c r="U406" s="153"/>
      <c r="V406" s="153"/>
      <c r="W406" s="153"/>
      <c r="X406" s="153"/>
      <c r="Y406" s="146">
        <f t="shared" si="75"/>
        <v>0</v>
      </c>
      <c r="Z406" s="443">
        <f t="shared" si="73"/>
        <v>0</v>
      </c>
      <c r="AA406" s="147" t="str">
        <f t="shared" si="76"/>
        <v>미인정</v>
      </c>
    </row>
    <row r="407" spans="4:27">
      <c r="D407" s="142" t="str">
        <f t="shared" si="74"/>
        <v>\\\</v>
      </c>
      <c r="E407" s="153"/>
      <c r="F407" s="153"/>
      <c r="G407" s="153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3"/>
      <c r="S407" s="153"/>
      <c r="T407" s="153"/>
      <c r="U407" s="153"/>
      <c r="V407" s="153"/>
      <c r="W407" s="153"/>
      <c r="X407" s="153"/>
      <c r="Y407" s="146">
        <f t="shared" si="75"/>
        <v>0</v>
      </c>
      <c r="Z407" s="443">
        <f t="shared" si="73"/>
        <v>0</v>
      </c>
      <c r="AA407" s="147" t="str">
        <f t="shared" si="76"/>
        <v>미인정</v>
      </c>
    </row>
    <row r="408" spans="4:27">
      <c r="D408" s="142" t="str">
        <f t="shared" si="74"/>
        <v>\\\</v>
      </c>
      <c r="E408" s="153"/>
      <c r="F408" s="153"/>
      <c r="G408" s="153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3"/>
      <c r="S408" s="153"/>
      <c r="T408" s="153"/>
      <c r="U408" s="153"/>
      <c r="V408" s="153"/>
      <c r="W408" s="153"/>
      <c r="X408" s="153"/>
      <c r="Y408" s="146">
        <f t="shared" si="75"/>
        <v>0</v>
      </c>
      <c r="Z408" s="443">
        <f t="shared" si="73"/>
        <v>0</v>
      </c>
      <c r="AA408" s="147" t="str">
        <f t="shared" si="76"/>
        <v>미인정</v>
      </c>
    </row>
    <row r="409" spans="4:27">
      <c r="D409" s="142" t="str">
        <f t="shared" si="74"/>
        <v>\\\</v>
      </c>
      <c r="E409" s="153"/>
      <c r="F409" s="153"/>
      <c r="G409" s="153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3"/>
      <c r="S409" s="153"/>
      <c r="T409" s="153"/>
      <c r="U409" s="153"/>
      <c r="V409" s="153"/>
      <c r="W409" s="153"/>
      <c r="X409" s="153"/>
      <c r="Y409" s="146">
        <f t="shared" si="75"/>
        <v>0</v>
      </c>
      <c r="Z409" s="443">
        <f t="shared" si="73"/>
        <v>0</v>
      </c>
      <c r="AA409" s="147" t="str">
        <f t="shared" si="76"/>
        <v>미인정</v>
      </c>
    </row>
    <row r="410" spans="4:27">
      <c r="D410" s="142" t="str">
        <f t="shared" si="74"/>
        <v>\\\</v>
      </c>
      <c r="E410" s="153"/>
      <c r="F410" s="153"/>
      <c r="G410" s="153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3"/>
      <c r="S410" s="153"/>
      <c r="T410" s="153"/>
      <c r="U410" s="153"/>
      <c r="V410" s="153"/>
      <c r="W410" s="153"/>
      <c r="X410" s="153"/>
      <c r="Y410" s="146">
        <f t="shared" si="75"/>
        <v>0</v>
      </c>
      <c r="Z410" s="443">
        <f t="shared" si="73"/>
        <v>0</v>
      </c>
      <c r="AA410" s="147" t="str">
        <f t="shared" si="76"/>
        <v>미인정</v>
      </c>
    </row>
    <row r="411" spans="4:27">
      <c r="D411" s="142" t="str">
        <f t="shared" si="74"/>
        <v>\\\</v>
      </c>
      <c r="E411" s="153"/>
      <c r="F411" s="153"/>
      <c r="G411" s="153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3"/>
      <c r="S411" s="153"/>
      <c r="T411" s="153"/>
      <c r="U411" s="153"/>
      <c r="V411" s="153"/>
      <c r="W411" s="153"/>
      <c r="X411" s="153"/>
      <c r="Y411" s="146">
        <f t="shared" si="75"/>
        <v>0</v>
      </c>
      <c r="Z411" s="443">
        <f t="shared" si="73"/>
        <v>0</v>
      </c>
      <c r="AA411" s="147" t="str">
        <f t="shared" si="76"/>
        <v>미인정</v>
      </c>
    </row>
    <row r="412" spans="4:27">
      <c r="D412" s="142" t="str">
        <f t="shared" si="74"/>
        <v>\\\</v>
      </c>
      <c r="E412" s="153"/>
      <c r="F412" s="153"/>
      <c r="G412" s="153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3"/>
      <c r="S412" s="153"/>
      <c r="T412" s="153"/>
      <c r="U412" s="153"/>
      <c r="V412" s="153"/>
      <c r="W412" s="153"/>
      <c r="X412" s="153"/>
      <c r="Y412" s="146">
        <f t="shared" si="75"/>
        <v>0</v>
      </c>
      <c r="Z412" s="443">
        <f t="shared" si="73"/>
        <v>0</v>
      </c>
      <c r="AA412" s="147" t="str">
        <f t="shared" si="76"/>
        <v>미인정</v>
      </c>
    </row>
    <row r="413" spans="4:27">
      <c r="D413" s="142" t="str">
        <f t="shared" si="74"/>
        <v>\\\</v>
      </c>
      <c r="E413" s="153"/>
      <c r="F413" s="153"/>
      <c r="G413" s="153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3"/>
      <c r="S413" s="153"/>
      <c r="T413" s="153"/>
      <c r="U413" s="153"/>
      <c r="V413" s="153"/>
      <c r="W413" s="153"/>
      <c r="X413" s="153"/>
      <c r="Y413" s="146">
        <f t="shared" si="75"/>
        <v>0</v>
      </c>
      <c r="Z413" s="443">
        <f t="shared" si="73"/>
        <v>0</v>
      </c>
      <c r="AA413" s="147" t="str">
        <f t="shared" si="76"/>
        <v>미인정</v>
      </c>
    </row>
    <row r="414" spans="4:27">
      <c r="D414" s="142" t="str">
        <f t="shared" si="74"/>
        <v>\\\</v>
      </c>
      <c r="E414" s="153"/>
      <c r="F414" s="153"/>
      <c r="G414" s="153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3"/>
      <c r="S414" s="153"/>
      <c r="T414" s="153"/>
      <c r="U414" s="153"/>
      <c r="V414" s="153"/>
      <c r="W414" s="153"/>
      <c r="X414" s="153"/>
      <c r="Y414" s="146">
        <f t="shared" si="75"/>
        <v>0</v>
      </c>
      <c r="Z414" s="443">
        <f t="shared" si="73"/>
        <v>0</v>
      </c>
      <c r="AA414" s="147" t="str">
        <f t="shared" si="76"/>
        <v>미인정</v>
      </c>
    </row>
    <row r="415" spans="4:27">
      <c r="D415" s="142" t="str">
        <f t="shared" si="74"/>
        <v>\\\</v>
      </c>
      <c r="E415" s="153"/>
      <c r="F415" s="153"/>
      <c r="G415" s="153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3"/>
      <c r="S415" s="153"/>
      <c r="T415" s="153"/>
      <c r="U415" s="153"/>
      <c r="V415" s="153"/>
      <c r="W415" s="153"/>
      <c r="X415" s="153"/>
      <c r="Y415" s="146">
        <f t="shared" si="75"/>
        <v>0</v>
      </c>
      <c r="Z415" s="443">
        <f t="shared" si="73"/>
        <v>0</v>
      </c>
      <c r="AA415" s="147" t="str">
        <f t="shared" si="76"/>
        <v>미인정</v>
      </c>
    </row>
    <row r="416" spans="4:27">
      <c r="D416" s="142" t="str">
        <f t="shared" si="74"/>
        <v>\\\</v>
      </c>
      <c r="E416" s="153"/>
      <c r="F416" s="153"/>
      <c r="G416" s="153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3"/>
      <c r="S416" s="153"/>
      <c r="T416" s="153"/>
      <c r="U416" s="153"/>
      <c r="V416" s="153"/>
      <c r="W416" s="153"/>
      <c r="X416" s="153"/>
      <c r="Y416" s="146">
        <f t="shared" si="75"/>
        <v>0</v>
      </c>
      <c r="Z416" s="443">
        <f t="shared" si="73"/>
        <v>0</v>
      </c>
      <c r="AA416" s="147" t="str">
        <f t="shared" si="76"/>
        <v>미인정</v>
      </c>
    </row>
    <row r="417" spans="4:27">
      <c r="D417" s="142" t="str">
        <f t="shared" si="74"/>
        <v>\\\</v>
      </c>
      <c r="E417" s="153"/>
      <c r="F417" s="153"/>
      <c r="G417" s="153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3"/>
      <c r="S417" s="153"/>
      <c r="T417" s="153"/>
      <c r="U417" s="153"/>
      <c r="V417" s="153"/>
      <c r="W417" s="153"/>
      <c r="X417" s="153"/>
      <c r="Y417" s="146">
        <f t="shared" si="75"/>
        <v>0</v>
      </c>
      <c r="Z417" s="443">
        <f t="shared" si="73"/>
        <v>0</v>
      </c>
      <c r="AA417" s="147" t="str">
        <f t="shared" si="76"/>
        <v>미인정</v>
      </c>
    </row>
    <row r="418" spans="4:27">
      <c r="D418" s="142" t="str">
        <f t="shared" si="74"/>
        <v>\\\</v>
      </c>
      <c r="E418" s="153"/>
      <c r="F418" s="153"/>
      <c r="G418" s="153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3"/>
      <c r="S418" s="153"/>
      <c r="T418" s="153"/>
      <c r="U418" s="153"/>
      <c r="V418" s="153"/>
      <c r="W418" s="153"/>
      <c r="X418" s="153"/>
      <c r="Y418" s="146">
        <f t="shared" si="75"/>
        <v>0</v>
      </c>
      <c r="Z418" s="443">
        <f t="shared" si="73"/>
        <v>0</v>
      </c>
      <c r="AA418" s="147" t="str">
        <f t="shared" si="76"/>
        <v>미인정</v>
      </c>
    </row>
    <row r="419" spans="4:27">
      <c r="D419" s="142" t="str">
        <f t="shared" si="74"/>
        <v>\\\</v>
      </c>
      <c r="E419" s="153"/>
      <c r="F419" s="153"/>
      <c r="G419" s="153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3"/>
      <c r="S419" s="153"/>
      <c r="T419" s="153"/>
      <c r="U419" s="153"/>
      <c r="V419" s="153"/>
      <c r="W419" s="153"/>
      <c r="X419" s="153"/>
      <c r="Y419" s="146">
        <f t="shared" si="75"/>
        <v>0</v>
      </c>
      <c r="Z419" s="443">
        <f t="shared" si="73"/>
        <v>0</v>
      </c>
      <c r="AA419" s="147" t="str">
        <f t="shared" si="76"/>
        <v>미인정</v>
      </c>
    </row>
    <row r="420" spans="4:27">
      <c r="D420" s="142" t="str">
        <f t="shared" si="74"/>
        <v>\\\</v>
      </c>
      <c r="E420" s="153"/>
      <c r="F420" s="153"/>
      <c r="G420" s="153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3"/>
      <c r="S420" s="153"/>
      <c r="T420" s="153"/>
      <c r="U420" s="153"/>
      <c r="V420" s="153"/>
      <c r="W420" s="153"/>
      <c r="X420" s="153"/>
      <c r="Y420" s="146">
        <f t="shared" si="75"/>
        <v>0</v>
      </c>
      <c r="Z420" s="443">
        <f t="shared" si="73"/>
        <v>0</v>
      </c>
      <c r="AA420" s="147" t="str">
        <f t="shared" si="76"/>
        <v>미인정</v>
      </c>
    </row>
    <row r="421" spans="4:27">
      <c r="D421" s="142" t="str">
        <f t="shared" si="74"/>
        <v>\\\</v>
      </c>
      <c r="E421" s="153"/>
      <c r="F421" s="153"/>
      <c r="G421" s="153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3"/>
      <c r="S421" s="153"/>
      <c r="T421" s="153"/>
      <c r="U421" s="153"/>
      <c r="V421" s="153"/>
      <c r="W421" s="153"/>
      <c r="X421" s="153"/>
      <c r="Y421" s="146">
        <f t="shared" si="75"/>
        <v>0</v>
      </c>
      <c r="Z421" s="443">
        <f t="shared" si="73"/>
        <v>0</v>
      </c>
      <c r="AA421" s="147" t="str">
        <f t="shared" si="76"/>
        <v>미인정</v>
      </c>
    </row>
    <row r="422" spans="4:27">
      <c r="D422" s="142" t="str">
        <f t="shared" si="74"/>
        <v>\\\</v>
      </c>
      <c r="E422" s="153"/>
      <c r="F422" s="153"/>
      <c r="G422" s="153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3"/>
      <c r="S422" s="153"/>
      <c r="T422" s="153"/>
      <c r="U422" s="153"/>
      <c r="V422" s="153"/>
      <c r="W422" s="153"/>
      <c r="X422" s="153"/>
      <c r="Y422" s="146">
        <f t="shared" si="75"/>
        <v>0</v>
      </c>
      <c r="Z422" s="443">
        <f t="shared" si="73"/>
        <v>0</v>
      </c>
      <c r="AA422" s="147" t="str">
        <f t="shared" si="76"/>
        <v>미인정</v>
      </c>
    </row>
    <row r="423" spans="4:27">
      <c r="D423" s="142" t="str">
        <f t="shared" si="74"/>
        <v>\\\</v>
      </c>
      <c r="E423" s="153"/>
      <c r="F423" s="153"/>
      <c r="G423" s="153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3"/>
      <c r="S423" s="153"/>
      <c r="T423" s="153"/>
      <c r="U423" s="153"/>
      <c r="V423" s="153"/>
      <c r="W423" s="153"/>
      <c r="X423" s="153"/>
      <c r="Y423" s="146">
        <f t="shared" si="75"/>
        <v>0</v>
      </c>
      <c r="Z423" s="443">
        <f t="shared" si="73"/>
        <v>0</v>
      </c>
      <c r="AA423" s="147" t="str">
        <f t="shared" si="76"/>
        <v>미인정</v>
      </c>
    </row>
    <row r="424" spans="4:27">
      <c r="D424" s="142" t="str">
        <f t="shared" si="74"/>
        <v>\\\</v>
      </c>
      <c r="E424" s="153"/>
      <c r="F424" s="153"/>
      <c r="G424" s="153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3"/>
      <c r="S424" s="153"/>
      <c r="T424" s="153"/>
      <c r="U424" s="153"/>
      <c r="V424" s="153"/>
      <c r="W424" s="153"/>
      <c r="X424" s="153"/>
      <c r="Y424" s="146">
        <f t="shared" si="75"/>
        <v>0</v>
      </c>
      <c r="Z424" s="443">
        <f t="shared" si="73"/>
        <v>0</v>
      </c>
      <c r="AA424" s="147" t="str">
        <f t="shared" si="76"/>
        <v>미인정</v>
      </c>
    </row>
    <row r="425" spans="4:27">
      <c r="D425" s="142" t="str">
        <f t="shared" si="74"/>
        <v>\\\</v>
      </c>
      <c r="E425" s="153"/>
      <c r="F425" s="153"/>
      <c r="G425" s="153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3"/>
      <c r="S425" s="153"/>
      <c r="T425" s="153"/>
      <c r="U425" s="153"/>
      <c r="V425" s="153"/>
      <c r="W425" s="153"/>
      <c r="X425" s="153"/>
      <c r="Y425" s="146">
        <f t="shared" si="75"/>
        <v>0</v>
      </c>
      <c r="Z425" s="443">
        <f t="shared" si="73"/>
        <v>0</v>
      </c>
      <c r="AA425" s="147" t="str">
        <f t="shared" si="76"/>
        <v>미인정</v>
      </c>
    </row>
    <row r="426" spans="4:27">
      <c r="D426" s="142" t="str">
        <f t="shared" si="74"/>
        <v>\\\</v>
      </c>
      <c r="E426" s="153"/>
      <c r="F426" s="153"/>
      <c r="G426" s="153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3"/>
      <c r="S426" s="153"/>
      <c r="T426" s="153"/>
      <c r="U426" s="153"/>
      <c r="V426" s="153"/>
      <c r="W426" s="153"/>
      <c r="X426" s="153"/>
      <c r="Y426" s="146">
        <f t="shared" si="75"/>
        <v>0</v>
      </c>
      <c r="Z426" s="443">
        <f t="shared" si="73"/>
        <v>0</v>
      </c>
      <c r="AA426" s="147" t="str">
        <f t="shared" si="76"/>
        <v>미인정</v>
      </c>
    </row>
    <row r="427" spans="4:27">
      <c r="D427" s="142" t="str">
        <f t="shared" si="74"/>
        <v>\\\</v>
      </c>
      <c r="E427" s="153"/>
      <c r="F427" s="153"/>
      <c r="G427" s="153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3"/>
      <c r="S427" s="153"/>
      <c r="T427" s="153"/>
      <c r="U427" s="153"/>
      <c r="V427" s="153"/>
      <c r="W427" s="153"/>
      <c r="X427" s="153"/>
      <c r="Y427" s="146">
        <f t="shared" si="75"/>
        <v>0</v>
      </c>
      <c r="Z427" s="443">
        <f t="shared" si="73"/>
        <v>0</v>
      </c>
      <c r="AA427" s="147" t="str">
        <f t="shared" si="76"/>
        <v>미인정</v>
      </c>
    </row>
    <row r="428" spans="4:27">
      <c r="D428" s="142" t="str">
        <f t="shared" si="74"/>
        <v>\\\</v>
      </c>
      <c r="E428" s="153"/>
      <c r="F428" s="153"/>
      <c r="G428" s="153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3"/>
      <c r="S428" s="153"/>
      <c r="T428" s="153"/>
      <c r="U428" s="153"/>
      <c r="V428" s="153"/>
      <c r="W428" s="153"/>
      <c r="X428" s="153"/>
      <c r="Y428" s="146">
        <f t="shared" si="75"/>
        <v>0</v>
      </c>
      <c r="Z428" s="443">
        <f t="shared" si="73"/>
        <v>0</v>
      </c>
      <c r="AA428" s="147" t="str">
        <f t="shared" si="76"/>
        <v>미인정</v>
      </c>
    </row>
    <row r="429" spans="4:27">
      <c r="D429" s="142" t="str">
        <f t="shared" si="74"/>
        <v>\\\</v>
      </c>
      <c r="E429" s="153"/>
      <c r="F429" s="153"/>
      <c r="G429" s="153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3"/>
      <c r="S429" s="153"/>
      <c r="T429" s="153"/>
      <c r="U429" s="153"/>
      <c r="V429" s="153"/>
      <c r="W429" s="153"/>
      <c r="X429" s="153"/>
      <c r="Y429" s="146">
        <f t="shared" si="75"/>
        <v>0</v>
      </c>
      <c r="Z429" s="443">
        <f t="shared" si="73"/>
        <v>0</v>
      </c>
      <c r="AA429" s="147" t="str">
        <f t="shared" si="76"/>
        <v>미인정</v>
      </c>
    </row>
    <row r="430" spans="4:27">
      <c r="D430" s="142" t="str">
        <f t="shared" si="74"/>
        <v>\\\</v>
      </c>
      <c r="E430" s="153"/>
      <c r="F430" s="153"/>
      <c r="G430" s="153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3"/>
      <c r="S430" s="153"/>
      <c r="T430" s="153"/>
      <c r="U430" s="153"/>
      <c r="V430" s="153"/>
      <c r="W430" s="153"/>
      <c r="X430" s="153"/>
      <c r="Y430" s="146">
        <f t="shared" si="75"/>
        <v>0</v>
      </c>
      <c r="Z430" s="443">
        <f t="shared" si="73"/>
        <v>0</v>
      </c>
      <c r="AA430" s="147" t="str">
        <f t="shared" si="76"/>
        <v>미인정</v>
      </c>
    </row>
    <row r="431" spans="4:27">
      <c r="D431" s="142" t="str">
        <f t="shared" si="74"/>
        <v>\\\</v>
      </c>
      <c r="E431" s="153"/>
      <c r="F431" s="153"/>
      <c r="G431" s="153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3"/>
      <c r="S431" s="153"/>
      <c r="T431" s="153"/>
      <c r="U431" s="153"/>
      <c r="V431" s="153"/>
      <c r="W431" s="153"/>
      <c r="X431" s="153"/>
      <c r="Y431" s="146">
        <f t="shared" si="75"/>
        <v>0</v>
      </c>
      <c r="Z431" s="443">
        <f t="shared" si="73"/>
        <v>0</v>
      </c>
      <c r="AA431" s="147" t="str">
        <f t="shared" si="76"/>
        <v>미인정</v>
      </c>
    </row>
    <row r="432" spans="4:27">
      <c r="D432" s="142" t="str">
        <f t="shared" si="74"/>
        <v>\\\</v>
      </c>
      <c r="E432" s="153"/>
      <c r="F432" s="153"/>
      <c r="G432" s="153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3"/>
      <c r="S432" s="153"/>
      <c r="T432" s="153"/>
      <c r="U432" s="153"/>
      <c r="V432" s="153"/>
      <c r="W432" s="153"/>
      <c r="X432" s="153"/>
      <c r="Y432" s="146">
        <f t="shared" si="75"/>
        <v>0</v>
      </c>
      <c r="Z432" s="443">
        <f t="shared" si="73"/>
        <v>0</v>
      </c>
      <c r="AA432" s="147" t="str">
        <f t="shared" si="76"/>
        <v>미인정</v>
      </c>
    </row>
    <row r="433" spans="4:27">
      <c r="D433" s="142" t="str">
        <f t="shared" si="74"/>
        <v>\\\</v>
      </c>
      <c r="E433" s="153"/>
      <c r="F433" s="153"/>
      <c r="G433" s="153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3"/>
      <c r="S433" s="153"/>
      <c r="T433" s="153"/>
      <c r="U433" s="153"/>
      <c r="V433" s="153"/>
      <c r="W433" s="153"/>
      <c r="X433" s="153"/>
      <c r="Y433" s="146">
        <f t="shared" si="75"/>
        <v>0</v>
      </c>
      <c r="Z433" s="443">
        <f t="shared" si="73"/>
        <v>0</v>
      </c>
      <c r="AA433" s="147" t="str">
        <f t="shared" si="76"/>
        <v>미인정</v>
      </c>
    </row>
    <row r="434" spans="4:27">
      <c r="D434" s="142" t="str">
        <f t="shared" si="74"/>
        <v>\\\</v>
      </c>
      <c r="E434" s="153"/>
      <c r="F434" s="153"/>
      <c r="G434" s="153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3"/>
      <c r="S434" s="153"/>
      <c r="T434" s="153"/>
      <c r="U434" s="153"/>
      <c r="V434" s="153"/>
      <c r="W434" s="153"/>
      <c r="X434" s="153"/>
      <c r="Y434" s="146">
        <f t="shared" si="75"/>
        <v>0</v>
      </c>
      <c r="Z434" s="443">
        <f t="shared" si="73"/>
        <v>0</v>
      </c>
      <c r="AA434" s="147" t="str">
        <f t="shared" si="76"/>
        <v>미인정</v>
      </c>
    </row>
    <row r="435" spans="4:27">
      <c r="D435" s="142" t="str">
        <f t="shared" si="74"/>
        <v>\\\</v>
      </c>
      <c r="E435" s="153"/>
      <c r="F435" s="153"/>
      <c r="G435" s="153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3"/>
      <c r="S435" s="153"/>
      <c r="T435" s="153"/>
      <c r="U435" s="153"/>
      <c r="V435" s="153"/>
      <c r="W435" s="153"/>
      <c r="X435" s="153"/>
      <c r="Y435" s="146">
        <f t="shared" si="75"/>
        <v>0</v>
      </c>
      <c r="Z435" s="443">
        <f t="shared" si="73"/>
        <v>0</v>
      </c>
      <c r="AA435" s="147" t="str">
        <f t="shared" si="76"/>
        <v>미인정</v>
      </c>
    </row>
    <row r="436" spans="4:27">
      <c r="D436" s="142" t="str">
        <f t="shared" si="74"/>
        <v>\\\</v>
      </c>
      <c r="E436" s="153"/>
      <c r="F436" s="153"/>
      <c r="G436" s="153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3"/>
      <c r="S436" s="153"/>
      <c r="T436" s="153"/>
      <c r="U436" s="153"/>
      <c r="V436" s="153"/>
      <c r="W436" s="153"/>
      <c r="X436" s="153"/>
      <c r="Y436" s="146">
        <f t="shared" si="75"/>
        <v>0</v>
      </c>
      <c r="Z436" s="443">
        <f t="shared" si="73"/>
        <v>0</v>
      </c>
      <c r="AA436" s="147" t="str">
        <f t="shared" si="76"/>
        <v>미인정</v>
      </c>
    </row>
    <row r="437" spans="4:27">
      <c r="D437" s="142" t="str">
        <f t="shared" si="74"/>
        <v>\\\</v>
      </c>
      <c r="E437" s="153"/>
      <c r="F437" s="153"/>
      <c r="G437" s="153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3"/>
      <c r="S437" s="153"/>
      <c r="T437" s="153"/>
      <c r="U437" s="153"/>
      <c r="V437" s="153"/>
      <c r="W437" s="153"/>
      <c r="X437" s="153"/>
      <c r="Y437" s="146">
        <f t="shared" si="75"/>
        <v>0</v>
      </c>
      <c r="Z437" s="443">
        <f t="shared" si="73"/>
        <v>0</v>
      </c>
      <c r="AA437" s="147" t="str">
        <f t="shared" si="76"/>
        <v>미인정</v>
      </c>
    </row>
    <row r="438" spans="4:27">
      <c r="D438" s="142" t="str">
        <f t="shared" si="74"/>
        <v>\\\</v>
      </c>
      <c r="E438" s="153"/>
      <c r="F438" s="153"/>
      <c r="G438" s="153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3"/>
      <c r="S438" s="153"/>
      <c r="T438" s="153"/>
      <c r="U438" s="153"/>
      <c r="V438" s="153"/>
      <c r="W438" s="153"/>
      <c r="X438" s="153"/>
      <c r="Y438" s="146">
        <f t="shared" si="75"/>
        <v>0</v>
      </c>
      <c r="Z438" s="443">
        <f t="shared" si="73"/>
        <v>0</v>
      </c>
      <c r="AA438" s="147" t="str">
        <f t="shared" si="76"/>
        <v>미인정</v>
      </c>
    </row>
    <row r="439" spans="4:27">
      <c r="D439" s="142" t="str">
        <f t="shared" si="74"/>
        <v>\\\</v>
      </c>
      <c r="E439" s="153"/>
      <c r="F439" s="153"/>
      <c r="G439" s="153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3"/>
      <c r="S439" s="153"/>
      <c r="T439" s="153"/>
      <c r="U439" s="153"/>
      <c r="V439" s="153"/>
      <c r="W439" s="153"/>
      <c r="X439" s="153"/>
      <c r="Y439" s="146">
        <f t="shared" si="75"/>
        <v>0</v>
      </c>
      <c r="Z439" s="443">
        <f t="shared" si="73"/>
        <v>0</v>
      </c>
      <c r="AA439" s="147" t="str">
        <f t="shared" si="76"/>
        <v>미인정</v>
      </c>
    </row>
    <row r="440" spans="4:27">
      <c r="D440" s="142" t="str">
        <f t="shared" si="74"/>
        <v>\\\</v>
      </c>
      <c r="E440" s="153"/>
      <c r="F440" s="153"/>
      <c r="G440" s="153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3"/>
      <c r="S440" s="153"/>
      <c r="T440" s="153"/>
      <c r="U440" s="153"/>
      <c r="V440" s="153"/>
      <c r="W440" s="153"/>
      <c r="X440" s="153"/>
      <c r="Y440" s="146">
        <f t="shared" si="75"/>
        <v>0</v>
      </c>
      <c r="Z440" s="443">
        <f t="shared" si="73"/>
        <v>0</v>
      </c>
      <c r="AA440" s="147" t="str">
        <f t="shared" si="76"/>
        <v>미인정</v>
      </c>
    </row>
    <row r="441" spans="4:27">
      <c r="D441" s="142" t="str">
        <f t="shared" si="74"/>
        <v>\\\</v>
      </c>
      <c r="E441" s="153"/>
      <c r="F441" s="153"/>
      <c r="G441" s="153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3"/>
      <c r="S441" s="153"/>
      <c r="T441" s="153"/>
      <c r="U441" s="153"/>
      <c r="V441" s="153"/>
      <c r="W441" s="153"/>
      <c r="X441" s="153"/>
      <c r="Y441" s="146">
        <f t="shared" si="75"/>
        <v>0</v>
      </c>
      <c r="Z441" s="443">
        <f t="shared" si="73"/>
        <v>0</v>
      </c>
      <c r="AA441" s="147" t="str">
        <f t="shared" si="76"/>
        <v>미인정</v>
      </c>
    </row>
    <row r="442" spans="4:27">
      <c r="D442" s="142" t="str">
        <f t="shared" si="74"/>
        <v>\\\</v>
      </c>
      <c r="E442" s="153"/>
      <c r="F442" s="153"/>
      <c r="G442" s="153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3"/>
      <c r="S442" s="153"/>
      <c r="T442" s="153"/>
      <c r="U442" s="153"/>
      <c r="V442" s="153"/>
      <c r="W442" s="153"/>
      <c r="X442" s="153"/>
      <c r="Y442" s="146">
        <f t="shared" si="75"/>
        <v>0</v>
      </c>
      <c r="Z442" s="443">
        <f t="shared" si="73"/>
        <v>0</v>
      </c>
      <c r="AA442" s="147" t="str">
        <f t="shared" si="76"/>
        <v>미인정</v>
      </c>
    </row>
    <row r="443" spans="4:27">
      <c r="D443" s="142" t="str">
        <f t="shared" si="74"/>
        <v>\\\</v>
      </c>
      <c r="E443" s="153"/>
      <c r="F443" s="153"/>
      <c r="G443" s="153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3"/>
      <c r="S443" s="153"/>
      <c r="T443" s="153"/>
      <c r="U443" s="153"/>
      <c r="V443" s="153"/>
      <c r="W443" s="153"/>
      <c r="X443" s="153"/>
      <c r="Y443" s="146">
        <f t="shared" si="75"/>
        <v>0</v>
      </c>
      <c r="Z443" s="443">
        <f t="shared" si="73"/>
        <v>0</v>
      </c>
      <c r="AA443" s="147" t="str">
        <f t="shared" si="76"/>
        <v>미인정</v>
      </c>
    </row>
    <row r="444" spans="4:27">
      <c r="D444" s="142" t="str">
        <f t="shared" si="74"/>
        <v>\\\</v>
      </c>
      <c r="E444" s="153"/>
      <c r="F444" s="153"/>
      <c r="G444" s="153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3"/>
      <c r="S444" s="153"/>
      <c r="T444" s="153"/>
      <c r="U444" s="153"/>
      <c r="V444" s="153"/>
      <c r="W444" s="153"/>
      <c r="X444" s="153"/>
      <c r="Y444" s="146">
        <f t="shared" si="75"/>
        <v>0</v>
      </c>
      <c r="Z444" s="443">
        <f t="shared" si="73"/>
        <v>0</v>
      </c>
      <c r="AA444" s="147" t="str">
        <f t="shared" si="76"/>
        <v>미인정</v>
      </c>
    </row>
    <row r="445" spans="4:27">
      <c r="D445" s="142" t="str">
        <f t="shared" si="74"/>
        <v>\\\</v>
      </c>
      <c r="E445" s="153"/>
      <c r="F445" s="153"/>
      <c r="G445" s="153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3"/>
      <c r="S445" s="153"/>
      <c r="T445" s="153"/>
      <c r="U445" s="153"/>
      <c r="V445" s="153"/>
      <c r="W445" s="153"/>
      <c r="X445" s="153"/>
      <c r="Y445" s="146">
        <f t="shared" si="75"/>
        <v>0</v>
      </c>
      <c r="Z445" s="443">
        <f t="shared" si="73"/>
        <v>0</v>
      </c>
      <c r="AA445" s="147" t="str">
        <f t="shared" si="76"/>
        <v>미인정</v>
      </c>
    </row>
    <row r="446" spans="4:27">
      <c r="D446" s="142" t="str">
        <f t="shared" si="74"/>
        <v>\\\</v>
      </c>
      <c r="E446" s="153"/>
      <c r="F446" s="153"/>
      <c r="G446" s="153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3"/>
      <c r="S446" s="153"/>
      <c r="T446" s="153"/>
      <c r="U446" s="153"/>
      <c r="V446" s="153"/>
      <c r="W446" s="153"/>
      <c r="X446" s="153"/>
      <c r="Y446" s="146">
        <f t="shared" si="75"/>
        <v>0</v>
      </c>
      <c r="Z446" s="443">
        <f t="shared" si="73"/>
        <v>0</v>
      </c>
      <c r="AA446" s="147" t="str">
        <f t="shared" si="76"/>
        <v>미인정</v>
      </c>
    </row>
    <row r="447" spans="4:27">
      <c r="D447" s="142" t="str">
        <f t="shared" si="74"/>
        <v>\\\</v>
      </c>
      <c r="E447" s="153"/>
      <c r="F447" s="153"/>
      <c r="G447" s="153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3"/>
      <c r="S447" s="153"/>
      <c r="T447" s="153"/>
      <c r="U447" s="153"/>
      <c r="V447" s="153"/>
      <c r="W447" s="153"/>
      <c r="X447" s="153"/>
      <c r="Y447" s="146">
        <f t="shared" si="75"/>
        <v>0</v>
      </c>
      <c r="Z447" s="443">
        <f t="shared" si="73"/>
        <v>0</v>
      </c>
      <c r="AA447" s="147" t="str">
        <f t="shared" si="76"/>
        <v>미인정</v>
      </c>
    </row>
    <row r="448" spans="4:27">
      <c r="D448" s="142" t="str">
        <f t="shared" si="74"/>
        <v>\\\</v>
      </c>
      <c r="E448" s="153"/>
      <c r="F448" s="153"/>
      <c r="G448" s="153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3"/>
      <c r="S448" s="153"/>
      <c r="T448" s="153"/>
      <c r="U448" s="153"/>
      <c r="V448" s="153"/>
      <c r="W448" s="153"/>
      <c r="X448" s="153"/>
      <c r="Y448" s="146">
        <f t="shared" si="75"/>
        <v>0</v>
      </c>
      <c r="Z448" s="443">
        <f t="shared" si="73"/>
        <v>0</v>
      </c>
      <c r="AA448" s="147" t="str">
        <f t="shared" si="76"/>
        <v>미인정</v>
      </c>
    </row>
    <row r="449" spans="4:27">
      <c r="D449" s="142" t="str">
        <f t="shared" si="74"/>
        <v>\\\</v>
      </c>
      <c r="E449" s="153"/>
      <c r="F449" s="153"/>
      <c r="G449" s="153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3"/>
      <c r="S449" s="153"/>
      <c r="T449" s="153"/>
      <c r="U449" s="153"/>
      <c r="V449" s="153"/>
      <c r="W449" s="153"/>
      <c r="X449" s="153"/>
      <c r="Y449" s="146">
        <f t="shared" si="75"/>
        <v>0</v>
      </c>
      <c r="Z449" s="443">
        <f t="shared" si="73"/>
        <v>0</v>
      </c>
      <c r="AA449" s="147" t="str">
        <f t="shared" si="76"/>
        <v>미인정</v>
      </c>
    </row>
    <row r="450" spans="4:27">
      <c r="D450" s="142" t="str">
        <f t="shared" si="74"/>
        <v>\\\</v>
      </c>
      <c r="E450" s="153"/>
      <c r="F450" s="153"/>
      <c r="G450" s="153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3"/>
      <c r="S450" s="153"/>
      <c r="T450" s="153"/>
      <c r="U450" s="153"/>
      <c r="V450" s="153"/>
      <c r="W450" s="153"/>
      <c r="X450" s="153"/>
      <c r="Y450" s="146">
        <f t="shared" si="75"/>
        <v>0</v>
      </c>
      <c r="Z450" s="443">
        <f t="shared" si="73"/>
        <v>0</v>
      </c>
      <c r="AA450" s="147" t="str">
        <f t="shared" si="76"/>
        <v>미인정</v>
      </c>
    </row>
    <row r="451" spans="4:27">
      <c r="D451" s="142" t="str">
        <f t="shared" si="74"/>
        <v>\\\</v>
      </c>
      <c r="E451" s="153"/>
      <c r="F451" s="153"/>
      <c r="G451" s="153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3"/>
      <c r="S451" s="153"/>
      <c r="T451" s="153"/>
      <c r="U451" s="153"/>
      <c r="V451" s="153"/>
      <c r="W451" s="153"/>
      <c r="X451" s="153"/>
      <c r="Y451" s="146">
        <f t="shared" si="75"/>
        <v>0</v>
      </c>
      <c r="Z451" s="443">
        <f t="shared" si="73"/>
        <v>0</v>
      </c>
      <c r="AA451" s="147" t="str">
        <f t="shared" si="76"/>
        <v>미인정</v>
      </c>
    </row>
    <row r="452" spans="4:27">
      <c r="D452" s="142" t="str">
        <f t="shared" si="74"/>
        <v>\\\</v>
      </c>
      <c r="E452" s="153"/>
      <c r="F452" s="153"/>
      <c r="G452" s="153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3"/>
      <c r="S452" s="153"/>
      <c r="T452" s="153"/>
      <c r="U452" s="153"/>
      <c r="V452" s="153"/>
      <c r="W452" s="153"/>
      <c r="X452" s="153"/>
      <c r="Y452" s="146">
        <f t="shared" si="75"/>
        <v>0</v>
      </c>
      <c r="Z452" s="443">
        <f t="shared" ref="Z452:Z515" si="77">SUM(I452,K452,M452,O452,Q452)-SUM(H452,J452,L452,N452,P452)+COUNT(H452:Q452)/2</f>
        <v>0</v>
      </c>
      <c r="AA452" s="147" t="str">
        <f t="shared" si="76"/>
        <v>미인정</v>
      </c>
    </row>
    <row r="453" spans="4:27">
      <c r="D453" s="142" t="str">
        <f t="shared" ref="D453:D516" si="78">E453&amp;"\"&amp;F453&amp;"\"&amp;W453&amp;"\"&amp;X453</f>
        <v>\\\</v>
      </c>
      <c r="E453" s="153"/>
      <c r="F453" s="153"/>
      <c r="G453" s="153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3"/>
      <c r="S453" s="153"/>
      <c r="T453" s="153"/>
      <c r="U453" s="153"/>
      <c r="V453" s="153"/>
      <c r="W453" s="153"/>
      <c r="X453" s="153"/>
      <c r="Y453" s="146">
        <f t="shared" si="75"/>
        <v>0</v>
      </c>
      <c r="Z453" s="443">
        <f t="shared" si="77"/>
        <v>0</v>
      </c>
      <c r="AA453" s="147" t="str">
        <f t="shared" si="76"/>
        <v>미인정</v>
      </c>
    </row>
    <row r="454" spans="4:27">
      <c r="D454" s="142" t="str">
        <f t="shared" si="78"/>
        <v>\\\</v>
      </c>
      <c r="E454" s="153"/>
      <c r="F454" s="153"/>
      <c r="G454" s="153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3"/>
      <c r="S454" s="153"/>
      <c r="T454" s="153"/>
      <c r="U454" s="153"/>
      <c r="V454" s="153"/>
      <c r="W454" s="153"/>
      <c r="X454" s="153"/>
      <c r="Y454" s="146">
        <f t="shared" ref="Y454:Y517" si="79">IF(Q454="",IF(O454="",IF(M454="",IF(K454="",I454,K454),M454),O454),Q454)</f>
        <v>0</v>
      </c>
      <c r="Z454" s="443">
        <f t="shared" si="77"/>
        <v>0</v>
      </c>
      <c r="AA454" s="147" t="str">
        <f t="shared" ref="AA454:AA517" si="80">IF(AND(Y454&gt;=$A$3-365*10-2,Z454&gt;=90),"인정","미인정")</f>
        <v>미인정</v>
      </c>
    </row>
    <row r="455" spans="4:27">
      <c r="D455" s="142" t="str">
        <f t="shared" si="78"/>
        <v>\\\</v>
      </c>
      <c r="E455" s="153"/>
      <c r="F455" s="153"/>
      <c r="G455" s="153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3"/>
      <c r="S455" s="153"/>
      <c r="T455" s="153"/>
      <c r="U455" s="153"/>
      <c r="V455" s="153"/>
      <c r="W455" s="153"/>
      <c r="X455" s="153"/>
      <c r="Y455" s="146">
        <f t="shared" si="79"/>
        <v>0</v>
      </c>
      <c r="Z455" s="443">
        <f t="shared" si="77"/>
        <v>0</v>
      </c>
      <c r="AA455" s="147" t="str">
        <f t="shared" si="80"/>
        <v>미인정</v>
      </c>
    </row>
    <row r="456" spans="4:27">
      <c r="D456" s="142" t="str">
        <f t="shared" si="78"/>
        <v>\\\</v>
      </c>
      <c r="E456" s="153"/>
      <c r="F456" s="153"/>
      <c r="G456" s="153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3"/>
      <c r="S456" s="153"/>
      <c r="T456" s="153"/>
      <c r="U456" s="153"/>
      <c r="V456" s="153"/>
      <c r="W456" s="153"/>
      <c r="X456" s="153"/>
      <c r="Y456" s="146">
        <f t="shared" si="79"/>
        <v>0</v>
      </c>
      <c r="Z456" s="443">
        <f t="shared" si="77"/>
        <v>0</v>
      </c>
      <c r="AA456" s="147" t="str">
        <f t="shared" si="80"/>
        <v>미인정</v>
      </c>
    </row>
    <row r="457" spans="4:27">
      <c r="D457" s="142" t="str">
        <f t="shared" si="78"/>
        <v>\\\</v>
      </c>
      <c r="E457" s="153"/>
      <c r="F457" s="153"/>
      <c r="G457" s="153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3"/>
      <c r="S457" s="153"/>
      <c r="T457" s="153"/>
      <c r="U457" s="153"/>
      <c r="V457" s="153"/>
      <c r="W457" s="153"/>
      <c r="X457" s="153"/>
      <c r="Y457" s="146">
        <f t="shared" si="79"/>
        <v>0</v>
      </c>
      <c r="Z457" s="443">
        <f t="shared" si="77"/>
        <v>0</v>
      </c>
      <c r="AA457" s="147" t="str">
        <f t="shared" si="80"/>
        <v>미인정</v>
      </c>
    </row>
    <row r="458" spans="4:27">
      <c r="D458" s="142" t="str">
        <f t="shared" si="78"/>
        <v>\\\</v>
      </c>
      <c r="E458" s="153"/>
      <c r="F458" s="153"/>
      <c r="G458" s="153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3"/>
      <c r="S458" s="153"/>
      <c r="T458" s="153"/>
      <c r="U458" s="153"/>
      <c r="V458" s="153"/>
      <c r="W458" s="153"/>
      <c r="X458" s="153"/>
      <c r="Y458" s="146">
        <f t="shared" si="79"/>
        <v>0</v>
      </c>
      <c r="Z458" s="443">
        <f t="shared" si="77"/>
        <v>0</v>
      </c>
      <c r="AA458" s="147" t="str">
        <f t="shared" si="80"/>
        <v>미인정</v>
      </c>
    </row>
    <row r="459" spans="4:27">
      <c r="D459" s="142" t="str">
        <f t="shared" si="78"/>
        <v>\\\</v>
      </c>
      <c r="E459" s="153"/>
      <c r="F459" s="153"/>
      <c r="G459" s="153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3"/>
      <c r="S459" s="153"/>
      <c r="T459" s="153"/>
      <c r="U459" s="153"/>
      <c r="V459" s="153"/>
      <c r="W459" s="153"/>
      <c r="X459" s="153"/>
      <c r="Y459" s="146">
        <f t="shared" si="79"/>
        <v>0</v>
      </c>
      <c r="Z459" s="443">
        <f t="shared" si="77"/>
        <v>0</v>
      </c>
      <c r="AA459" s="147" t="str">
        <f t="shared" si="80"/>
        <v>미인정</v>
      </c>
    </row>
    <row r="460" spans="4:27">
      <c r="D460" s="142" t="str">
        <f t="shared" si="78"/>
        <v>\\\</v>
      </c>
      <c r="E460" s="153"/>
      <c r="F460" s="153"/>
      <c r="G460" s="153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3"/>
      <c r="S460" s="153"/>
      <c r="T460" s="153"/>
      <c r="U460" s="153"/>
      <c r="V460" s="153"/>
      <c r="W460" s="153"/>
      <c r="X460" s="153"/>
      <c r="Y460" s="146">
        <f t="shared" si="79"/>
        <v>0</v>
      </c>
      <c r="Z460" s="443">
        <f t="shared" si="77"/>
        <v>0</v>
      </c>
      <c r="AA460" s="147" t="str">
        <f t="shared" si="80"/>
        <v>미인정</v>
      </c>
    </row>
    <row r="461" spans="4:27">
      <c r="D461" s="142" t="str">
        <f t="shared" si="78"/>
        <v>\\\</v>
      </c>
      <c r="E461" s="153"/>
      <c r="F461" s="153"/>
      <c r="G461" s="153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3"/>
      <c r="S461" s="153"/>
      <c r="T461" s="153"/>
      <c r="U461" s="153"/>
      <c r="V461" s="153"/>
      <c r="W461" s="153"/>
      <c r="X461" s="153"/>
      <c r="Y461" s="146">
        <f t="shared" si="79"/>
        <v>0</v>
      </c>
      <c r="Z461" s="443">
        <f t="shared" si="77"/>
        <v>0</v>
      </c>
      <c r="AA461" s="147" t="str">
        <f t="shared" si="80"/>
        <v>미인정</v>
      </c>
    </row>
    <row r="462" spans="4:27">
      <c r="D462" s="142" t="str">
        <f t="shared" si="78"/>
        <v>\\\</v>
      </c>
      <c r="E462" s="153"/>
      <c r="F462" s="153"/>
      <c r="G462" s="153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3"/>
      <c r="S462" s="153"/>
      <c r="T462" s="153"/>
      <c r="U462" s="153"/>
      <c r="V462" s="153"/>
      <c r="W462" s="153"/>
      <c r="X462" s="153"/>
      <c r="Y462" s="146">
        <f t="shared" si="79"/>
        <v>0</v>
      </c>
      <c r="Z462" s="443">
        <f t="shared" si="77"/>
        <v>0</v>
      </c>
      <c r="AA462" s="147" t="str">
        <f t="shared" si="80"/>
        <v>미인정</v>
      </c>
    </row>
    <row r="463" spans="4:27">
      <c r="D463" s="142" t="str">
        <f t="shared" si="78"/>
        <v>\\\</v>
      </c>
      <c r="E463" s="153"/>
      <c r="F463" s="153"/>
      <c r="G463" s="153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3"/>
      <c r="S463" s="153"/>
      <c r="T463" s="153"/>
      <c r="U463" s="153"/>
      <c r="V463" s="153"/>
      <c r="W463" s="153"/>
      <c r="X463" s="153"/>
      <c r="Y463" s="146">
        <f t="shared" si="79"/>
        <v>0</v>
      </c>
      <c r="Z463" s="443">
        <f t="shared" si="77"/>
        <v>0</v>
      </c>
      <c r="AA463" s="147" t="str">
        <f t="shared" si="80"/>
        <v>미인정</v>
      </c>
    </row>
    <row r="464" spans="4:27">
      <c r="D464" s="142" t="str">
        <f t="shared" si="78"/>
        <v>\\\</v>
      </c>
      <c r="E464" s="153"/>
      <c r="F464" s="153"/>
      <c r="G464" s="153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3"/>
      <c r="S464" s="153"/>
      <c r="T464" s="153"/>
      <c r="U464" s="153"/>
      <c r="V464" s="153"/>
      <c r="W464" s="153"/>
      <c r="X464" s="153"/>
      <c r="Y464" s="146">
        <f t="shared" si="79"/>
        <v>0</v>
      </c>
      <c r="Z464" s="443">
        <f t="shared" si="77"/>
        <v>0</v>
      </c>
      <c r="AA464" s="147" t="str">
        <f t="shared" si="80"/>
        <v>미인정</v>
      </c>
    </row>
    <row r="465" spans="4:27">
      <c r="D465" s="142" t="str">
        <f t="shared" si="78"/>
        <v>\\\</v>
      </c>
      <c r="E465" s="153"/>
      <c r="F465" s="153"/>
      <c r="G465" s="153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3"/>
      <c r="S465" s="153"/>
      <c r="T465" s="153"/>
      <c r="U465" s="153"/>
      <c r="V465" s="153"/>
      <c r="W465" s="153"/>
      <c r="X465" s="153"/>
      <c r="Y465" s="146">
        <f t="shared" si="79"/>
        <v>0</v>
      </c>
      <c r="Z465" s="443">
        <f t="shared" si="77"/>
        <v>0</v>
      </c>
      <c r="AA465" s="147" t="str">
        <f t="shared" si="80"/>
        <v>미인정</v>
      </c>
    </row>
    <row r="466" spans="4:27">
      <c r="D466" s="142" t="str">
        <f t="shared" si="78"/>
        <v>\\\</v>
      </c>
      <c r="E466" s="153"/>
      <c r="F466" s="153"/>
      <c r="G466" s="153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3"/>
      <c r="S466" s="153"/>
      <c r="T466" s="153"/>
      <c r="U466" s="153"/>
      <c r="V466" s="153"/>
      <c r="W466" s="153"/>
      <c r="X466" s="153"/>
      <c r="Y466" s="146">
        <f t="shared" si="79"/>
        <v>0</v>
      </c>
      <c r="Z466" s="443">
        <f t="shared" si="77"/>
        <v>0</v>
      </c>
      <c r="AA466" s="147" t="str">
        <f t="shared" si="80"/>
        <v>미인정</v>
      </c>
    </row>
    <row r="467" spans="4:27">
      <c r="D467" s="142" t="str">
        <f t="shared" si="78"/>
        <v>\\\</v>
      </c>
      <c r="E467" s="153"/>
      <c r="F467" s="153"/>
      <c r="G467" s="153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3"/>
      <c r="S467" s="153"/>
      <c r="T467" s="153"/>
      <c r="U467" s="153"/>
      <c r="V467" s="153"/>
      <c r="W467" s="153"/>
      <c r="X467" s="153"/>
      <c r="Y467" s="146">
        <f t="shared" si="79"/>
        <v>0</v>
      </c>
      <c r="Z467" s="443">
        <f t="shared" si="77"/>
        <v>0</v>
      </c>
      <c r="AA467" s="147" t="str">
        <f t="shared" si="80"/>
        <v>미인정</v>
      </c>
    </row>
    <row r="468" spans="4:27">
      <c r="D468" s="142" t="str">
        <f t="shared" si="78"/>
        <v>\\\</v>
      </c>
      <c r="E468" s="153"/>
      <c r="F468" s="153"/>
      <c r="G468" s="153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3"/>
      <c r="S468" s="153"/>
      <c r="T468" s="153"/>
      <c r="U468" s="153"/>
      <c r="V468" s="153"/>
      <c r="W468" s="153"/>
      <c r="X468" s="153"/>
      <c r="Y468" s="146">
        <f t="shared" si="79"/>
        <v>0</v>
      </c>
      <c r="Z468" s="443">
        <f t="shared" si="77"/>
        <v>0</v>
      </c>
      <c r="AA468" s="147" t="str">
        <f t="shared" si="80"/>
        <v>미인정</v>
      </c>
    </row>
    <row r="469" spans="4:27">
      <c r="D469" s="142" t="str">
        <f t="shared" si="78"/>
        <v>\\\</v>
      </c>
      <c r="E469" s="153"/>
      <c r="F469" s="153"/>
      <c r="G469" s="153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3"/>
      <c r="S469" s="153"/>
      <c r="T469" s="153"/>
      <c r="U469" s="153"/>
      <c r="V469" s="153"/>
      <c r="W469" s="153"/>
      <c r="X469" s="153"/>
      <c r="Y469" s="146">
        <f t="shared" si="79"/>
        <v>0</v>
      </c>
      <c r="Z469" s="443">
        <f t="shared" si="77"/>
        <v>0</v>
      </c>
      <c r="AA469" s="147" t="str">
        <f t="shared" si="80"/>
        <v>미인정</v>
      </c>
    </row>
    <row r="470" spans="4:27">
      <c r="D470" s="142" t="str">
        <f t="shared" si="78"/>
        <v>\\\</v>
      </c>
      <c r="E470" s="153"/>
      <c r="F470" s="153"/>
      <c r="G470" s="153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3"/>
      <c r="S470" s="153"/>
      <c r="T470" s="153"/>
      <c r="U470" s="153"/>
      <c r="V470" s="153"/>
      <c r="W470" s="153"/>
      <c r="X470" s="153"/>
      <c r="Y470" s="146">
        <f t="shared" si="79"/>
        <v>0</v>
      </c>
      <c r="Z470" s="443">
        <f t="shared" si="77"/>
        <v>0</v>
      </c>
      <c r="AA470" s="147" t="str">
        <f t="shared" si="80"/>
        <v>미인정</v>
      </c>
    </row>
    <row r="471" spans="4:27">
      <c r="D471" s="142" t="str">
        <f t="shared" si="78"/>
        <v>\\\</v>
      </c>
      <c r="E471" s="153"/>
      <c r="F471" s="153"/>
      <c r="G471" s="153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3"/>
      <c r="S471" s="153"/>
      <c r="T471" s="153"/>
      <c r="U471" s="153"/>
      <c r="V471" s="153"/>
      <c r="W471" s="153"/>
      <c r="X471" s="153"/>
      <c r="Y471" s="146">
        <f t="shared" si="79"/>
        <v>0</v>
      </c>
      <c r="Z471" s="443">
        <f t="shared" si="77"/>
        <v>0</v>
      </c>
      <c r="AA471" s="147" t="str">
        <f t="shared" si="80"/>
        <v>미인정</v>
      </c>
    </row>
    <row r="472" spans="4:27">
      <c r="D472" s="142" t="str">
        <f t="shared" si="78"/>
        <v>\\\</v>
      </c>
      <c r="E472" s="153"/>
      <c r="F472" s="153"/>
      <c r="G472" s="153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3"/>
      <c r="S472" s="153"/>
      <c r="T472" s="153"/>
      <c r="U472" s="153"/>
      <c r="V472" s="153"/>
      <c r="W472" s="153"/>
      <c r="X472" s="153"/>
      <c r="Y472" s="146">
        <f t="shared" si="79"/>
        <v>0</v>
      </c>
      <c r="Z472" s="443">
        <f t="shared" si="77"/>
        <v>0</v>
      </c>
      <c r="AA472" s="147" t="str">
        <f t="shared" si="80"/>
        <v>미인정</v>
      </c>
    </row>
    <row r="473" spans="4:27">
      <c r="D473" s="142" t="str">
        <f t="shared" si="78"/>
        <v>\\\</v>
      </c>
      <c r="E473" s="153"/>
      <c r="F473" s="153"/>
      <c r="G473" s="153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3"/>
      <c r="S473" s="153"/>
      <c r="T473" s="153"/>
      <c r="U473" s="153"/>
      <c r="V473" s="153"/>
      <c r="W473" s="153"/>
      <c r="X473" s="153"/>
      <c r="Y473" s="146">
        <f t="shared" si="79"/>
        <v>0</v>
      </c>
      <c r="Z473" s="443">
        <f t="shared" si="77"/>
        <v>0</v>
      </c>
      <c r="AA473" s="147" t="str">
        <f t="shared" si="80"/>
        <v>미인정</v>
      </c>
    </row>
    <row r="474" spans="4:27">
      <c r="D474" s="142" t="str">
        <f t="shared" si="78"/>
        <v>\\\</v>
      </c>
      <c r="E474" s="153"/>
      <c r="F474" s="153"/>
      <c r="G474" s="153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3"/>
      <c r="S474" s="153"/>
      <c r="T474" s="153"/>
      <c r="U474" s="153"/>
      <c r="V474" s="153"/>
      <c r="W474" s="153"/>
      <c r="X474" s="153"/>
      <c r="Y474" s="146">
        <f t="shared" si="79"/>
        <v>0</v>
      </c>
      <c r="Z474" s="443">
        <f t="shared" si="77"/>
        <v>0</v>
      </c>
      <c r="AA474" s="147" t="str">
        <f t="shared" si="80"/>
        <v>미인정</v>
      </c>
    </row>
    <row r="475" spans="4:27">
      <c r="D475" s="142" t="str">
        <f t="shared" si="78"/>
        <v>\\\</v>
      </c>
      <c r="E475" s="153"/>
      <c r="F475" s="153"/>
      <c r="G475" s="153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3"/>
      <c r="S475" s="153"/>
      <c r="T475" s="153"/>
      <c r="U475" s="153"/>
      <c r="V475" s="153"/>
      <c r="W475" s="153"/>
      <c r="X475" s="153"/>
      <c r="Y475" s="146">
        <f t="shared" si="79"/>
        <v>0</v>
      </c>
      <c r="Z475" s="443">
        <f t="shared" si="77"/>
        <v>0</v>
      </c>
      <c r="AA475" s="147" t="str">
        <f t="shared" si="80"/>
        <v>미인정</v>
      </c>
    </row>
    <row r="476" spans="4:27">
      <c r="D476" s="142" t="str">
        <f t="shared" si="78"/>
        <v>\\\</v>
      </c>
      <c r="E476" s="153"/>
      <c r="F476" s="153"/>
      <c r="G476" s="153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3"/>
      <c r="S476" s="153"/>
      <c r="T476" s="153"/>
      <c r="U476" s="153"/>
      <c r="V476" s="153"/>
      <c r="W476" s="153"/>
      <c r="X476" s="153"/>
      <c r="Y476" s="146">
        <f t="shared" si="79"/>
        <v>0</v>
      </c>
      <c r="Z476" s="443">
        <f t="shared" si="77"/>
        <v>0</v>
      </c>
      <c r="AA476" s="147" t="str">
        <f t="shared" si="80"/>
        <v>미인정</v>
      </c>
    </row>
    <row r="477" spans="4:27">
      <c r="D477" s="142" t="str">
        <f t="shared" si="78"/>
        <v>\\\</v>
      </c>
      <c r="E477" s="153"/>
      <c r="F477" s="153"/>
      <c r="G477" s="153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3"/>
      <c r="S477" s="153"/>
      <c r="T477" s="153"/>
      <c r="U477" s="153"/>
      <c r="V477" s="153"/>
      <c r="W477" s="153"/>
      <c r="X477" s="153"/>
      <c r="Y477" s="146">
        <f t="shared" si="79"/>
        <v>0</v>
      </c>
      <c r="Z477" s="443">
        <f t="shared" si="77"/>
        <v>0</v>
      </c>
      <c r="AA477" s="147" t="str">
        <f t="shared" si="80"/>
        <v>미인정</v>
      </c>
    </row>
    <row r="478" spans="4:27">
      <c r="D478" s="142" t="str">
        <f t="shared" si="78"/>
        <v>\\\</v>
      </c>
      <c r="E478" s="153"/>
      <c r="F478" s="153"/>
      <c r="G478" s="153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3"/>
      <c r="S478" s="153"/>
      <c r="T478" s="153"/>
      <c r="U478" s="153"/>
      <c r="V478" s="153"/>
      <c r="W478" s="153"/>
      <c r="X478" s="153"/>
      <c r="Y478" s="146">
        <f t="shared" si="79"/>
        <v>0</v>
      </c>
      <c r="Z478" s="443">
        <f t="shared" si="77"/>
        <v>0</v>
      </c>
      <c r="AA478" s="147" t="str">
        <f t="shared" si="80"/>
        <v>미인정</v>
      </c>
    </row>
    <row r="479" spans="4:27">
      <c r="D479" s="142" t="str">
        <f t="shared" si="78"/>
        <v>\\\</v>
      </c>
      <c r="E479" s="153"/>
      <c r="F479" s="153"/>
      <c r="G479" s="153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3"/>
      <c r="S479" s="153"/>
      <c r="T479" s="153"/>
      <c r="U479" s="153"/>
      <c r="V479" s="153"/>
      <c r="W479" s="153"/>
      <c r="X479" s="153"/>
      <c r="Y479" s="146">
        <f t="shared" si="79"/>
        <v>0</v>
      </c>
      <c r="Z479" s="443">
        <f t="shared" si="77"/>
        <v>0</v>
      </c>
      <c r="AA479" s="147" t="str">
        <f t="shared" si="80"/>
        <v>미인정</v>
      </c>
    </row>
    <row r="480" spans="4:27">
      <c r="D480" s="142" t="str">
        <f t="shared" si="78"/>
        <v>\\\</v>
      </c>
      <c r="E480" s="153"/>
      <c r="F480" s="153"/>
      <c r="G480" s="153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3"/>
      <c r="S480" s="153"/>
      <c r="T480" s="153"/>
      <c r="U480" s="153"/>
      <c r="V480" s="153"/>
      <c r="W480" s="153"/>
      <c r="X480" s="153"/>
      <c r="Y480" s="146">
        <f t="shared" si="79"/>
        <v>0</v>
      </c>
      <c r="Z480" s="443">
        <f t="shared" si="77"/>
        <v>0</v>
      </c>
      <c r="AA480" s="147" t="str">
        <f t="shared" si="80"/>
        <v>미인정</v>
      </c>
    </row>
    <row r="481" spans="4:27">
      <c r="D481" s="142" t="str">
        <f t="shared" si="78"/>
        <v>\\\</v>
      </c>
      <c r="E481" s="153"/>
      <c r="F481" s="153"/>
      <c r="G481" s="153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3"/>
      <c r="S481" s="153"/>
      <c r="T481" s="153"/>
      <c r="U481" s="153"/>
      <c r="V481" s="153"/>
      <c r="W481" s="153"/>
      <c r="X481" s="153"/>
      <c r="Y481" s="146">
        <f t="shared" si="79"/>
        <v>0</v>
      </c>
      <c r="Z481" s="443">
        <f t="shared" si="77"/>
        <v>0</v>
      </c>
      <c r="AA481" s="147" t="str">
        <f t="shared" si="80"/>
        <v>미인정</v>
      </c>
    </row>
    <row r="482" spans="4:27">
      <c r="D482" s="142" t="str">
        <f t="shared" si="78"/>
        <v>\\\</v>
      </c>
      <c r="E482" s="153"/>
      <c r="F482" s="153"/>
      <c r="G482" s="153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3"/>
      <c r="S482" s="153"/>
      <c r="T482" s="153"/>
      <c r="U482" s="153"/>
      <c r="V482" s="153"/>
      <c r="W482" s="153"/>
      <c r="X482" s="153"/>
      <c r="Y482" s="146">
        <f t="shared" si="79"/>
        <v>0</v>
      </c>
      <c r="Z482" s="443">
        <f t="shared" si="77"/>
        <v>0</v>
      </c>
      <c r="AA482" s="147" t="str">
        <f t="shared" si="80"/>
        <v>미인정</v>
      </c>
    </row>
    <row r="483" spans="4:27">
      <c r="D483" s="142" t="str">
        <f t="shared" si="78"/>
        <v>\\\</v>
      </c>
      <c r="E483" s="153"/>
      <c r="F483" s="153"/>
      <c r="G483" s="153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3"/>
      <c r="S483" s="153"/>
      <c r="T483" s="153"/>
      <c r="U483" s="153"/>
      <c r="V483" s="153"/>
      <c r="W483" s="153"/>
      <c r="X483" s="153"/>
      <c r="Y483" s="146">
        <f t="shared" si="79"/>
        <v>0</v>
      </c>
      <c r="Z483" s="443">
        <f t="shared" si="77"/>
        <v>0</v>
      </c>
      <c r="AA483" s="147" t="str">
        <f t="shared" si="80"/>
        <v>미인정</v>
      </c>
    </row>
    <row r="484" spans="4:27">
      <c r="D484" s="142" t="str">
        <f t="shared" si="78"/>
        <v>\\\</v>
      </c>
      <c r="E484" s="153"/>
      <c r="F484" s="153"/>
      <c r="G484" s="153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3"/>
      <c r="S484" s="153"/>
      <c r="T484" s="153"/>
      <c r="U484" s="153"/>
      <c r="V484" s="153"/>
      <c r="W484" s="153"/>
      <c r="X484" s="153"/>
      <c r="Y484" s="146">
        <f t="shared" si="79"/>
        <v>0</v>
      </c>
      <c r="Z484" s="443">
        <f t="shared" si="77"/>
        <v>0</v>
      </c>
      <c r="AA484" s="147" t="str">
        <f t="shared" si="80"/>
        <v>미인정</v>
      </c>
    </row>
    <row r="485" spans="4:27">
      <c r="D485" s="142" t="str">
        <f t="shared" si="78"/>
        <v>\\\</v>
      </c>
      <c r="E485" s="153"/>
      <c r="F485" s="153"/>
      <c r="G485" s="153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3"/>
      <c r="S485" s="153"/>
      <c r="T485" s="153"/>
      <c r="U485" s="153"/>
      <c r="V485" s="153"/>
      <c r="W485" s="153"/>
      <c r="X485" s="153"/>
      <c r="Y485" s="146">
        <f t="shared" si="79"/>
        <v>0</v>
      </c>
      <c r="Z485" s="443">
        <f t="shared" si="77"/>
        <v>0</v>
      </c>
      <c r="AA485" s="147" t="str">
        <f t="shared" si="80"/>
        <v>미인정</v>
      </c>
    </row>
    <row r="486" spans="4:27">
      <c r="D486" s="142" t="str">
        <f t="shared" si="78"/>
        <v>\\\</v>
      </c>
      <c r="E486" s="153"/>
      <c r="F486" s="153"/>
      <c r="G486" s="153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3"/>
      <c r="S486" s="153"/>
      <c r="T486" s="153"/>
      <c r="U486" s="153"/>
      <c r="V486" s="153"/>
      <c r="W486" s="153"/>
      <c r="X486" s="153"/>
      <c r="Y486" s="146">
        <f t="shared" si="79"/>
        <v>0</v>
      </c>
      <c r="Z486" s="443">
        <f t="shared" si="77"/>
        <v>0</v>
      </c>
      <c r="AA486" s="147" t="str">
        <f t="shared" si="80"/>
        <v>미인정</v>
      </c>
    </row>
    <row r="487" spans="4:27">
      <c r="D487" s="142" t="str">
        <f t="shared" si="78"/>
        <v>\\\</v>
      </c>
      <c r="E487" s="153"/>
      <c r="F487" s="153"/>
      <c r="G487" s="153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3"/>
      <c r="S487" s="153"/>
      <c r="T487" s="153"/>
      <c r="U487" s="153"/>
      <c r="V487" s="153"/>
      <c r="W487" s="153"/>
      <c r="X487" s="153"/>
      <c r="Y487" s="146">
        <f t="shared" si="79"/>
        <v>0</v>
      </c>
      <c r="Z487" s="443">
        <f t="shared" si="77"/>
        <v>0</v>
      </c>
      <c r="AA487" s="147" t="str">
        <f t="shared" si="80"/>
        <v>미인정</v>
      </c>
    </row>
    <row r="488" spans="4:27">
      <c r="D488" s="142" t="str">
        <f t="shared" si="78"/>
        <v>\\\</v>
      </c>
      <c r="E488" s="153"/>
      <c r="F488" s="153"/>
      <c r="G488" s="153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3"/>
      <c r="S488" s="153"/>
      <c r="T488" s="153"/>
      <c r="U488" s="153"/>
      <c r="V488" s="153"/>
      <c r="W488" s="153"/>
      <c r="X488" s="153"/>
      <c r="Y488" s="146">
        <f t="shared" si="79"/>
        <v>0</v>
      </c>
      <c r="Z488" s="443">
        <f t="shared" si="77"/>
        <v>0</v>
      </c>
      <c r="AA488" s="147" t="str">
        <f t="shared" si="80"/>
        <v>미인정</v>
      </c>
    </row>
    <row r="489" spans="4:27">
      <c r="D489" s="142" t="str">
        <f t="shared" si="78"/>
        <v>\\\</v>
      </c>
      <c r="E489" s="153"/>
      <c r="F489" s="153"/>
      <c r="G489" s="153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3"/>
      <c r="S489" s="153"/>
      <c r="T489" s="153"/>
      <c r="U489" s="153"/>
      <c r="V489" s="153"/>
      <c r="W489" s="153"/>
      <c r="X489" s="153"/>
      <c r="Y489" s="146">
        <f t="shared" si="79"/>
        <v>0</v>
      </c>
      <c r="Z489" s="443">
        <f t="shared" si="77"/>
        <v>0</v>
      </c>
      <c r="AA489" s="147" t="str">
        <f t="shared" si="80"/>
        <v>미인정</v>
      </c>
    </row>
    <row r="490" spans="4:27">
      <c r="D490" s="142" t="str">
        <f t="shared" si="78"/>
        <v>\\\</v>
      </c>
      <c r="E490" s="153"/>
      <c r="F490" s="153"/>
      <c r="G490" s="153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3"/>
      <c r="S490" s="153"/>
      <c r="T490" s="153"/>
      <c r="U490" s="153"/>
      <c r="V490" s="153"/>
      <c r="W490" s="153"/>
      <c r="X490" s="153"/>
      <c r="Y490" s="146">
        <f t="shared" si="79"/>
        <v>0</v>
      </c>
      <c r="Z490" s="443">
        <f t="shared" si="77"/>
        <v>0</v>
      </c>
      <c r="AA490" s="147" t="str">
        <f t="shared" si="80"/>
        <v>미인정</v>
      </c>
    </row>
    <row r="491" spans="4:27">
      <c r="D491" s="142" t="str">
        <f t="shared" si="78"/>
        <v>\\\</v>
      </c>
      <c r="E491" s="153"/>
      <c r="F491" s="153"/>
      <c r="G491" s="153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3"/>
      <c r="S491" s="153"/>
      <c r="T491" s="153"/>
      <c r="U491" s="153"/>
      <c r="V491" s="153"/>
      <c r="W491" s="153"/>
      <c r="X491" s="153"/>
      <c r="Y491" s="146">
        <f t="shared" si="79"/>
        <v>0</v>
      </c>
      <c r="Z491" s="443">
        <f t="shared" si="77"/>
        <v>0</v>
      </c>
      <c r="AA491" s="147" t="str">
        <f t="shared" si="80"/>
        <v>미인정</v>
      </c>
    </row>
    <row r="492" spans="4:27">
      <c r="D492" s="142" t="str">
        <f t="shared" si="78"/>
        <v>\\\</v>
      </c>
      <c r="E492" s="153"/>
      <c r="F492" s="153"/>
      <c r="G492" s="153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3"/>
      <c r="S492" s="153"/>
      <c r="T492" s="153"/>
      <c r="U492" s="153"/>
      <c r="V492" s="153"/>
      <c r="W492" s="153"/>
      <c r="X492" s="153"/>
      <c r="Y492" s="146">
        <f t="shared" si="79"/>
        <v>0</v>
      </c>
      <c r="Z492" s="443">
        <f t="shared" si="77"/>
        <v>0</v>
      </c>
      <c r="AA492" s="147" t="str">
        <f t="shared" si="80"/>
        <v>미인정</v>
      </c>
    </row>
    <row r="493" spans="4:27">
      <c r="D493" s="142" t="str">
        <f t="shared" si="78"/>
        <v>\\\</v>
      </c>
      <c r="E493" s="153"/>
      <c r="F493" s="153"/>
      <c r="G493" s="153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3"/>
      <c r="S493" s="153"/>
      <c r="T493" s="153"/>
      <c r="U493" s="153"/>
      <c r="V493" s="153"/>
      <c r="W493" s="153"/>
      <c r="X493" s="153"/>
      <c r="Y493" s="146">
        <f t="shared" si="79"/>
        <v>0</v>
      </c>
      <c r="Z493" s="443">
        <f t="shared" si="77"/>
        <v>0</v>
      </c>
      <c r="AA493" s="147" t="str">
        <f t="shared" si="80"/>
        <v>미인정</v>
      </c>
    </row>
    <row r="494" spans="4:27">
      <c r="D494" s="142" t="str">
        <f t="shared" si="78"/>
        <v>\\\</v>
      </c>
      <c r="E494" s="153"/>
      <c r="F494" s="153"/>
      <c r="G494" s="153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3"/>
      <c r="S494" s="153"/>
      <c r="T494" s="153"/>
      <c r="U494" s="153"/>
      <c r="V494" s="153"/>
      <c r="W494" s="153"/>
      <c r="X494" s="153"/>
      <c r="Y494" s="146">
        <f t="shared" si="79"/>
        <v>0</v>
      </c>
      <c r="Z494" s="443">
        <f t="shared" si="77"/>
        <v>0</v>
      </c>
      <c r="AA494" s="147" t="str">
        <f t="shared" si="80"/>
        <v>미인정</v>
      </c>
    </row>
    <row r="495" spans="4:27">
      <c r="D495" s="142" t="str">
        <f t="shared" si="78"/>
        <v>\\\</v>
      </c>
      <c r="E495" s="153"/>
      <c r="F495" s="153"/>
      <c r="G495" s="153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3"/>
      <c r="S495" s="153"/>
      <c r="T495" s="153"/>
      <c r="U495" s="153"/>
      <c r="V495" s="153"/>
      <c r="W495" s="153"/>
      <c r="X495" s="153"/>
      <c r="Y495" s="146">
        <f t="shared" si="79"/>
        <v>0</v>
      </c>
      <c r="Z495" s="443">
        <f t="shared" si="77"/>
        <v>0</v>
      </c>
      <c r="AA495" s="147" t="str">
        <f t="shared" si="80"/>
        <v>미인정</v>
      </c>
    </row>
    <row r="496" spans="4:27">
      <c r="D496" s="142" t="str">
        <f t="shared" si="78"/>
        <v>\\\</v>
      </c>
      <c r="E496" s="153"/>
      <c r="F496" s="153"/>
      <c r="G496" s="153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3"/>
      <c r="S496" s="153"/>
      <c r="T496" s="153"/>
      <c r="U496" s="153"/>
      <c r="V496" s="153"/>
      <c r="W496" s="153"/>
      <c r="X496" s="153"/>
      <c r="Y496" s="146">
        <f t="shared" si="79"/>
        <v>0</v>
      </c>
      <c r="Z496" s="443">
        <f t="shared" si="77"/>
        <v>0</v>
      </c>
      <c r="AA496" s="147" t="str">
        <f t="shared" si="80"/>
        <v>미인정</v>
      </c>
    </row>
    <row r="497" spans="4:27">
      <c r="D497" s="142" t="str">
        <f t="shared" si="78"/>
        <v>\\\</v>
      </c>
      <c r="E497" s="153"/>
      <c r="F497" s="153"/>
      <c r="G497" s="153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3"/>
      <c r="S497" s="153"/>
      <c r="T497" s="153"/>
      <c r="U497" s="153"/>
      <c r="V497" s="153"/>
      <c r="W497" s="153"/>
      <c r="X497" s="153"/>
      <c r="Y497" s="146">
        <f t="shared" si="79"/>
        <v>0</v>
      </c>
      <c r="Z497" s="443">
        <f t="shared" si="77"/>
        <v>0</v>
      </c>
      <c r="AA497" s="147" t="str">
        <f t="shared" si="80"/>
        <v>미인정</v>
      </c>
    </row>
    <row r="498" spans="4:27">
      <c r="D498" s="142" t="str">
        <f t="shared" si="78"/>
        <v>\\\</v>
      </c>
      <c r="E498" s="153"/>
      <c r="F498" s="153"/>
      <c r="G498" s="153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3"/>
      <c r="S498" s="153"/>
      <c r="T498" s="153"/>
      <c r="U498" s="153"/>
      <c r="V498" s="153"/>
      <c r="W498" s="153"/>
      <c r="X498" s="153"/>
      <c r="Y498" s="146">
        <f t="shared" si="79"/>
        <v>0</v>
      </c>
      <c r="Z498" s="443">
        <f t="shared" si="77"/>
        <v>0</v>
      </c>
      <c r="AA498" s="147" t="str">
        <f t="shared" si="80"/>
        <v>미인정</v>
      </c>
    </row>
    <row r="499" spans="4:27">
      <c r="D499" s="142" t="str">
        <f t="shared" si="78"/>
        <v>\\\</v>
      </c>
      <c r="E499" s="153"/>
      <c r="F499" s="153"/>
      <c r="G499" s="153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3"/>
      <c r="S499" s="153"/>
      <c r="T499" s="153"/>
      <c r="U499" s="153"/>
      <c r="V499" s="153"/>
      <c r="W499" s="153"/>
      <c r="X499" s="153"/>
      <c r="Y499" s="146">
        <f t="shared" si="79"/>
        <v>0</v>
      </c>
      <c r="Z499" s="443">
        <f t="shared" si="77"/>
        <v>0</v>
      </c>
      <c r="AA499" s="147" t="str">
        <f t="shared" si="80"/>
        <v>미인정</v>
      </c>
    </row>
    <row r="500" spans="4:27">
      <c r="D500" s="142" t="str">
        <f t="shared" si="78"/>
        <v>\\\</v>
      </c>
      <c r="E500" s="153"/>
      <c r="F500" s="153"/>
      <c r="G500" s="153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3"/>
      <c r="S500" s="153"/>
      <c r="T500" s="153"/>
      <c r="U500" s="153"/>
      <c r="V500" s="153"/>
      <c r="W500" s="153"/>
      <c r="X500" s="153"/>
      <c r="Y500" s="146">
        <f t="shared" si="79"/>
        <v>0</v>
      </c>
      <c r="Z500" s="443">
        <f t="shared" si="77"/>
        <v>0</v>
      </c>
      <c r="AA500" s="147" t="str">
        <f t="shared" si="80"/>
        <v>미인정</v>
      </c>
    </row>
    <row r="501" spans="4:27">
      <c r="D501" s="142" t="str">
        <f t="shared" si="78"/>
        <v>\\\</v>
      </c>
      <c r="E501" s="153"/>
      <c r="F501" s="153"/>
      <c r="G501" s="153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3"/>
      <c r="S501" s="153"/>
      <c r="T501" s="153"/>
      <c r="U501" s="153"/>
      <c r="V501" s="153"/>
      <c r="W501" s="153"/>
      <c r="X501" s="153"/>
      <c r="Y501" s="146">
        <f t="shared" si="79"/>
        <v>0</v>
      </c>
      <c r="Z501" s="443">
        <f t="shared" si="77"/>
        <v>0</v>
      </c>
      <c r="AA501" s="147" t="str">
        <f t="shared" si="80"/>
        <v>미인정</v>
      </c>
    </row>
    <row r="502" spans="4:27">
      <c r="D502" s="142" t="str">
        <f t="shared" si="78"/>
        <v>\\\</v>
      </c>
      <c r="E502" s="153"/>
      <c r="F502" s="153"/>
      <c r="G502" s="153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3"/>
      <c r="S502" s="153"/>
      <c r="T502" s="153"/>
      <c r="U502" s="153"/>
      <c r="V502" s="153"/>
      <c r="W502" s="153"/>
      <c r="X502" s="153"/>
      <c r="Y502" s="146">
        <f t="shared" si="79"/>
        <v>0</v>
      </c>
      <c r="Z502" s="443">
        <f t="shared" si="77"/>
        <v>0</v>
      </c>
      <c r="AA502" s="147" t="str">
        <f t="shared" si="80"/>
        <v>미인정</v>
      </c>
    </row>
    <row r="503" spans="4:27">
      <c r="D503" s="142" t="str">
        <f t="shared" si="78"/>
        <v>\\\</v>
      </c>
      <c r="E503" s="153"/>
      <c r="F503" s="153"/>
      <c r="G503" s="153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3"/>
      <c r="S503" s="153"/>
      <c r="T503" s="153"/>
      <c r="U503" s="153"/>
      <c r="V503" s="153"/>
      <c r="W503" s="153"/>
      <c r="X503" s="153"/>
      <c r="Y503" s="146">
        <f t="shared" si="79"/>
        <v>0</v>
      </c>
      <c r="Z503" s="443">
        <f t="shared" si="77"/>
        <v>0</v>
      </c>
      <c r="AA503" s="147" t="str">
        <f t="shared" si="80"/>
        <v>미인정</v>
      </c>
    </row>
    <row r="504" spans="4:27">
      <c r="D504" s="142" t="str">
        <f t="shared" si="78"/>
        <v>\\\</v>
      </c>
      <c r="E504" s="153"/>
      <c r="F504" s="153"/>
      <c r="G504" s="153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3"/>
      <c r="S504" s="153"/>
      <c r="T504" s="153"/>
      <c r="U504" s="153"/>
      <c r="V504" s="153"/>
      <c r="W504" s="153"/>
      <c r="X504" s="153"/>
      <c r="Y504" s="146">
        <f t="shared" si="79"/>
        <v>0</v>
      </c>
      <c r="Z504" s="443">
        <f t="shared" si="77"/>
        <v>0</v>
      </c>
      <c r="AA504" s="147" t="str">
        <f t="shared" si="80"/>
        <v>미인정</v>
      </c>
    </row>
    <row r="505" spans="4:27">
      <c r="D505" s="142" t="str">
        <f t="shared" si="78"/>
        <v>\\\</v>
      </c>
      <c r="E505" s="153"/>
      <c r="F505" s="153"/>
      <c r="G505" s="153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3"/>
      <c r="S505" s="153"/>
      <c r="T505" s="153"/>
      <c r="U505" s="153"/>
      <c r="V505" s="153"/>
      <c r="W505" s="153"/>
      <c r="X505" s="153"/>
      <c r="Y505" s="146">
        <f t="shared" si="79"/>
        <v>0</v>
      </c>
      <c r="Z505" s="443">
        <f t="shared" si="77"/>
        <v>0</v>
      </c>
      <c r="AA505" s="147" t="str">
        <f t="shared" si="80"/>
        <v>미인정</v>
      </c>
    </row>
    <row r="506" spans="4:27">
      <c r="D506" s="142" t="str">
        <f t="shared" si="78"/>
        <v>\\\</v>
      </c>
      <c r="E506" s="153"/>
      <c r="F506" s="153"/>
      <c r="G506" s="153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3"/>
      <c r="S506" s="153"/>
      <c r="T506" s="153"/>
      <c r="U506" s="153"/>
      <c r="V506" s="153"/>
      <c r="W506" s="153"/>
      <c r="X506" s="153"/>
      <c r="Y506" s="146">
        <f t="shared" si="79"/>
        <v>0</v>
      </c>
      <c r="Z506" s="443">
        <f t="shared" si="77"/>
        <v>0</v>
      </c>
      <c r="AA506" s="147" t="str">
        <f t="shared" si="80"/>
        <v>미인정</v>
      </c>
    </row>
    <row r="507" spans="4:27">
      <c r="D507" s="142" t="str">
        <f t="shared" si="78"/>
        <v>\\\</v>
      </c>
      <c r="E507" s="153"/>
      <c r="F507" s="153"/>
      <c r="G507" s="153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3"/>
      <c r="S507" s="153"/>
      <c r="T507" s="153"/>
      <c r="U507" s="153"/>
      <c r="V507" s="153"/>
      <c r="W507" s="153"/>
      <c r="X507" s="153"/>
      <c r="Y507" s="146">
        <f t="shared" si="79"/>
        <v>0</v>
      </c>
      <c r="Z507" s="443">
        <f t="shared" si="77"/>
        <v>0</v>
      </c>
      <c r="AA507" s="147" t="str">
        <f t="shared" si="80"/>
        <v>미인정</v>
      </c>
    </row>
    <row r="508" spans="4:27">
      <c r="D508" s="142" t="str">
        <f t="shared" si="78"/>
        <v>\\\</v>
      </c>
      <c r="E508" s="153"/>
      <c r="F508" s="153"/>
      <c r="G508" s="153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3"/>
      <c r="S508" s="153"/>
      <c r="T508" s="153"/>
      <c r="U508" s="153"/>
      <c r="V508" s="153"/>
      <c r="W508" s="153"/>
      <c r="X508" s="153"/>
      <c r="Y508" s="146">
        <f t="shared" si="79"/>
        <v>0</v>
      </c>
      <c r="Z508" s="443">
        <f t="shared" si="77"/>
        <v>0</v>
      </c>
      <c r="AA508" s="147" t="str">
        <f t="shared" si="80"/>
        <v>미인정</v>
      </c>
    </row>
    <row r="509" spans="4:27">
      <c r="D509" s="142" t="str">
        <f t="shared" si="78"/>
        <v>\\\</v>
      </c>
      <c r="E509" s="153"/>
      <c r="F509" s="153"/>
      <c r="G509" s="153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3"/>
      <c r="S509" s="153"/>
      <c r="T509" s="153"/>
      <c r="U509" s="153"/>
      <c r="V509" s="153"/>
      <c r="W509" s="153"/>
      <c r="X509" s="153"/>
      <c r="Y509" s="146">
        <f t="shared" si="79"/>
        <v>0</v>
      </c>
      <c r="Z509" s="443">
        <f t="shared" si="77"/>
        <v>0</v>
      </c>
      <c r="AA509" s="147" t="str">
        <f t="shared" si="80"/>
        <v>미인정</v>
      </c>
    </row>
    <row r="510" spans="4:27">
      <c r="D510" s="142" t="str">
        <f t="shared" si="78"/>
        <v>\\\</v>
      </c>
      <c r="E510" s="153"/>
      <c r="F510" s="153"/>
      <c r="G510" s="153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3"/>
      <c r="S510" s="153"/>
      <c r="T510" s="153"/>
      <c r="U510" s="153"/>
      <c r="V510" s="153"/>
      <c r="W510" s="153"/>
      <c r="X510" s="153"/>
      <c r="Y510" s="146">
        <f t="shared" si="79"/>
        <v>0</v>
      </c>
      <c r="Z510" s="443">
        <f t="shared" si="77"/>
        <v>0</v>
      </c>
      <c r="AA510" s="147" t="str">
        <f t="shared" si="80"/>
        <v>미인정</v>
      </c>
    </row>
    <row r="511" spans="4:27">
      <c r="D511" s="142" t="str">
        <f t="shared" si="78"/>
        <v>\\\</v>
      </c>
      <c r="E511" s="153"/>
      <c r="F511" s="153"/>
      <c r="G511" s="153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3"/>
      <c r="S511" s="153"/>
      <c r="T511" s="153"/>
      <c r="U511" s="153"/>
      <c r="V511" s="153"/>
      <c r="W511" s="153"/>
      <c r="X511" s="153"/>
      <c r="Y511" s="146">
        <f t="shared" si="79"/>
        <v>0</v>
      </c>
      <c r="Z511" s="443">
        <f t="shared" si="77"/>
        <v>0</v>
      </c>
      <c r="AA511" s="147" t="str">
        <f t="shared" si="80"/>
        <v>미인정</v>
      </c>
    </row>
    <row r="512" spans="4:27">
      <c r="D512" s="142" t="str">
        <f t="shared" si="78"/>
        <v>\\\</v>
      </c>
      <c r="E512" s="153"/>
      <c r="F512" s="153"/>
      <c r="G512" s="153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3"/>
      <c r="S512" s="153"/>
      <c r="T512" s="153"/>
      <c r="U512" s="153"/>
      <c r="V512" s="153"/>
      <c r="W512" s="153"/>
      <c r="X512" s="153"/>
      <c r="Y512" s="146">
        <f t="shared" si="79"/>
        <v>0</v>
      </c>
      <c r="Z512" s="443">
        <f t="shared" si="77"/>
        <v>0</v>
      </c>
      <c r="AA512" s="147" t="str">
        <f t="shared" si="80"/>
        <v>미인정</v>
      </c>
    </row>
    <row r="513" spans="4:27">
      <c r="D513" s="142" t="str">
        <f t="shared" si="78"/>
        <v>\\\</v>
      </c>
      <c r="E513" s="153"/>
      <c r="F513" s="153"/>
      <c r="G513" s="153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3"/>
      <c r="S513" s="153"/>
      <c r="T513" s="153"/>
      <c r="U513" s="153"/>
      <c r="V513" s="153"/>
      <c r="W513" s="153"/>
      <c r="X513" s="153"/>
      <c r="Y513" s="146">
        <f t="shared" si="79"/>
        <v>0</v>
      </c>
      <c r="Z513" s="443">
        <f t="shared" si="77"/>
        <v>0</v>
      </c>
      <c r="AA513" s="147" t="str">
        <f t="shared" si="80"/>
        <v>미인정</v>
      </c>
    </row>
    <row r="514" spans="4:27">
      <c r="D514" s="142" t="str">
        <f t="shared" si="78"/>
        <v>\\\</v>
      </c>
      <c r="E514" s="153"/>
      <c r="F514" s="153"/>
      <c r="G514" s="153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3"/>
      <c r="S514" s="153"/>
      <c r="T514" s="153"/>
      <c r="U514" s="153"/>
      <c r="V514" s="153"/>
      <c r="W514" s="153"/>
      <c r="X514" s="153"/>
      <c r="Y514" s="146">
        <f t="shared" si="79"/>
        <v>0</v>
      </c>
      <c r="Z514" s="443">
        <f t="shared" si="77"/>
        <v>0</v>
      </c>
      <c r="AA514" s="147" t="str">
        <f t="shared" si="80"/>
        <v>미인정</v>
      </c>
    </row>
    <row r="515" spans="4:27">
      <c r="D515" s="142" t="str">
        <f t="shared" si="78"/>
        <v>\\\</v>
      </c>
      <c r="E515" s="153"/>
      <c r="F515" s="153"/>
      <c r="G515" s="153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3"/>
      <c r="S515" s="153"/>
      <c r="T515" s="153"/>
      <c r="U515" s="153"/>
      <c r="V515" s="153"/>
      <c r="W515" s="153"/>
      <c r="X515" s="153"/>
      <c r="Y515" s="146">
        <f t="shared" si="79"/>
        <v>0</v>
      </c>
      <c r="Z515" s="443">
        <f t="shared" si="77"/>
        <v>0</v>
      </c>
      <c r="AA515" s="147" t="str">
        <f t="shared" si="80"/>
        <v>미인정</v>
      </c>
    </row>
    <row r="516" spans="4:27">
      <c r="D516" s="142" t="str">
        <f t="shared" si="78"/>
        <v>\\\</v>
      </c>
      <c r="E516" s="153"/>
      <c r="F516" s="153"/>
      <c r="G516" s="153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3"/>
      <c r="S516" s="153"/>
      <c r="T516" s="153"/>
      <c r="U516" s="153"/>
      <c r="V516" s="153"/>
      <c r="W516" s="153"/>
      <c r="X516" s="153"/>
      <c r="Y516" s="146">
        <f t="shared" si="79"/>
        <v>0</v>
      </c>
      <c r="Z516" s="443">
        <f t="shared" ref="Z516:Z579" si="81">SUM(I516,K516,M516,O516,Q516)-SUM(H516,J516,L516,N516,P516)+COUNT(H516:Q516)/2</f>
        <v>0</v>
      </c>
      <c r="AA516" s="147" t="str">
        <f t="shared" si="80"/>
        <v>미인정</v>
      </c>
    </row>
    <row r="517" spans="4:27">
      <c r="D517" s="142" t="str">
        <f t="shared" ref="D517:D580" si="82">E517&amp;"\"&amp;F517&amp;"\"&amp;W517&amp;"\"&amp;X517</f>
        <v>\\\</v>
      </c>
      <c r="E517" s="153"/>
      <c r="F517" s="153"/>
      <c r="G517" s="153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3"/>
      <c r="S517" s="153"/>
      <c r="T517" s="153"/>
      <c r="U517" s="153"/>
      <c r="V517" s="153"/>
      <c r="W517" s="153"/>
      <c r="X517" s="153"/>
      <c r="Y517" s="146">
        <f t="shared" si="79"/>
        <v>0</v>
      </c>
      <c r="Z517" s="443">
        <f t="shared" si="81"/>
        <v>0</v>
      </c>
      <c r="AA517" s="147" t="str">
        <f t="shared" si="80"/>
        <v>미인정</v>
      </c>
    </row>
    <row r="518" spans="4:27">
      <c r="D518" s="142" t="str">
        <f t="shared" si="82"/>
        <v>\\\</v>
      </c>
      <c r="E518" s="153"/>
      <c r="F518" s="153"/>
      <c r="G518" s="153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3"/>
      <c r="S518" s="153"/>
      <c r="T518" s="153"/>
      <c r="U518" s="153"/>
      <c r="V518" s="153"/>
      <c r="W518" s="153"/>
      <c r="X518" s="153"/>
      <c r="Y518" s="146">
        <f t="shared" ref="Y518:Y581" si="83">IF(Q518="",IF(O518="",IF(M518="",IF(K518="",I518,K518),M518),O518),Q518)</f>
        <v>0</v>
      </c>
      <c r="Z518" s="443">
        <f t="shared" si="81"/>
        <v>0</v>
      </c>
      <c r="AA518" s="147" t="str">
        <f t="shared" ref="AA518:AA581" si="84">IF(AND(Y518&gt;=$A$3-365*10-2,Z518&gt;=90),"인정","미인정")</f>
        <v>미인정</v>
      </c>
    </row>
    <row r="519" spans="4:27">
      <c r="D519" s="142" t="str">
        <f t="shared" si="82"/>
        <v>\\\</v>
      </c>
      <c r="E519" s="153"/>
      <c r="F519" s="153"/>
      <c r="G519" s="153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3"/>
      <c r="S519" s="153"/>
      <c r="T519" s="153"/>
      <c r="U519" s="153"/>
      <c r="V519" s="153"/>
      <c r="W519" s="153"/>
      <c r="X519" s="153"/>
      <c r="Y519" s="146">
        <f t="shared" si="83"/>
        <v>0</v>
      </c>
      <c r="Z519" s="443">
        <f t="shared" si="81"/>
        <v>0</v>
      </c>
      <c r="AA519" s="147" t="str">
        <f t="shared" si="84"/>
        <v>미인정</v>
      </c>
    </row>
    <row r="520" spans="4:27">
      <c r="D520" s="142" t="str">
        <f t="shared" si="82"/>
        <v>\\\</v>
      </c>
      <c r="E520" s="153"/>
      <c r="F520" s="153"/>
      <c r="G520" s="153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3"/>
      <c r="S520" s="153"/>
      <c r="T520" s="153"/>
      <c r="U520" s="153"/>
      <c r="V520" s="153"/>
      <c r="W520" s="153"/>
      <c r="X520" s="153"/>
      <c r="Y520" s="146">
        <f t="shared" si="83"/>
        <v>0</v>
      </c>
      <c r="Z520" s="443">
        <f t="shared" si="81"/>
        <v>0</v>
      </c>
      <c r="AA520" s="147" t="str">
        <f t="shared" si="84"/>
        <v>미인정</v>
      </c>
    </row>
    <row r="521" spans="4:27">
      <c r="D521" s="142" t="str">
        <f t="shared" si="82"/>
        <v>\\\</v>
      </c>
      <c r="E521" s="153"/>
      <c r="F521" s="153"/>
      <c r="G521" s="153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3"/>
      <c r="S521" s="153"/>
      <c r="T521" s="153"/>
      <c r="U521" s="153"/>
      <c r="V521" s="153"/>
      <c r="W521" s="153"/>
      <c r="X521" s="153"/>
      <c r="Y521" s="146">
        <f t="shared" si="83"/>
        <v>0</v>
      </c>
      <c r="Z521" s="443">
        <f t="shared" si="81"/>
        <v>0</v>
      </c>
      <c r="AA521" s="147" t="str">
        <f t="shared" si="84"/>
        <v>미인정</v>
      </c>
    </row>
    <row r="522" spans="4:27">
      <c r="D522" s="142" t="str">
        <f t="shared" si="82"/>
        <v>\\\</v>
      </c>
      <c r="E522" s="153"/>
      <c r="F522" s="153"/>
      <c r="G522" s="153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3"/>
      <c r="S522" s="153"/>
      <c r="T522" s="153"/>
      <c r="U522" s="153"/>
      <c r="V522" s="153"/>
      <c r="W522" s="153"/>
      <c r="X522" s="153"/>
      <c r="Y522" s="146">
        <f t="shared" si="83"/>
        <v>0</v>
      </c>
      <c r="Z522" s="443">
        <f t="shared" si="81"/>
        <v>0</v>
      </c>
      <c r="AA522" s="147" t="str">
        <f t="shared" si="84"/>
        <v>미인정</v>
      </c>
    </row>
    <row r="523" spans="4:27">
      <c r="D523" s="142" t="str">
        <f t="shared" si="82"/>
        <v>\\\</v>
      </c>
      <c r="E523" s="153"/>
      <c r="F523" s="153"/>
      <c r="G523" s="153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3"/>
      <c r="S523" s="153"/>
      <c r="T523" s="153"/>
      <c r="U523" s="153"/>
      <c r="V523" s="153"/>
      <c r="W523" s="153"/>
      <c r="X523" s="153"/>
      <c r="Y523" s="146">
        <f t="shared" si="83"/>
        <v>0</v>
      </c>
      <c r="Z523" s="443">
        <f t="shared" si="81"/>
        <v>0</v>
      </c>
      <c r="AA523" s="147" t="str">
        <f t="shared" si="84"/>
        <v>미인정</v>
      </c>
    </row>
    <row r="524" spans="4:27">
      <c r="D524" s="142" t="str">
        <f t="shared" si="82"/>
        <v>\\\</v>
      </c>
      <c r="E524" s="153"/>
      <c r="F524" s="153"/>
      <c r="G524" s="153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3"/>
      <c r="S524" s="153"/>
      <c r="T524" s="153"/>
      <c r="U524" s="153"/>
      <c r="V524" s="153"/>
      <c r="W524" s="153"/>
      <c r="X524" s="153"/>
      <c r="Y524" s="146">
        <f t="shared" si="83"/>
        <v>0</v>
      </c>
      <c r="Z524" s="443">
        <f t="shared" si="81"/>
        <v>0</v>
      </c>
      <c r="AA524" s="147" t="str">
        <f t="shared" si="84"/>
        <v>미인정</v>
      </c>
    </row>
    <row r="525" spans="4:27">
      <c r="D525" s="142" t="str">
        <f t="shared" si="82"/>
        <v>\\\</v>
      </c>
      <c r="E525" s="153"/>
      <c r="F525" s="153"/>
      <c r="G525" s="153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3"/>
      <c r="S525" s="153"/>
      <c r="T525" s="153"/>
      <c r="U525" s="153"/>
      <c r="V525" s="153"/>
      <c r="W525" s="153"/>
      <c r="X525" s="153"/>
      <c r="Y525" s="146">
        <f t="shared" si="83"/>
        <v>0</v>
      </c>
      <c r="Z525" s="443">
        <f t="shared" si="81"/>
        <v>0</v>
      </c>
      <c r="AA525" s="147" t="str">
        <f t="shared" si="84"/>
        <v>미인정</v>
      </c>
    </row>
    <row r="526" spans="4:27">
      <c r="D526" s="142" t="str">
        <f t="shared" si="82"/>
        <v>\\\</v>
      </c>
      <c r="E526" s="153"/>
      <c r="F526" s="153"/>
      <c r="G526" s="153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3"/>
      <c r="S526" s="153"/>
      <c r="T526" s="153"/>
      <c r="U526" s="153"/>
      <c r="V526" s="153"/>
      <c r="W526" s="153"/>
      <c r="X526" s="153"/>
      <c r="Y526" s="146">
        <f t="shared" si="83"/>
        <v>0</v>
      </c>
      <c r="Z526" s="443">
        <f t="shared" si="81"/>
        <v>0</v>
      </c>
      <c r="AA526" s="147" t="str">
        <f t="shared" si="84"/>
        <v>미인정</v>
      </c>
    </row>
    <row r="527" spans="4:27">
      <c r="D527" s="142" t="str">
        <f t="shared" si="82"/>
        <v>\\\</v>
      </c>
      <c r="E527" s="153"/>
      <c r="F527" s="153"/>
      <c r="G527" s="153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3"/>
      <c r="S527" s="153"/>
      <c r="T527" s="153"/>
      <c r="U527" s="153"/>
      <c r="V527" s="153"/>
      <c r="W527" s="153"/>
      <c r="X527" s="153"/>
      <c r="Y527" s="146">
        <f t="shared" si="83"/>
        <v>0</v>
      </c>
      <c r="Z527" s="443">
        <f t="shared" si="81"/>
        <v>0</v>
      </c>
      <c r="AA527" s="147" t="str">
        <f t="shared" si="84"/>
        <v>미인정</v>
      </c>
    </row>
    <row r="528" spans="4:27">
      <c r="D528" s="142" t="str">
        <f t="shared" si="82"/>
        <v>\\\</v>
      </c>
      <c r="E528" s="153"/>
      <c r="F528" s="153"/>
      <c r="G528" s="153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3"/>
      <c r="S528" s="153"/>
      <c r="T528" s="153"/>
      <c r="U528" s="153"/>
      <c r="V528" s="153"/>
      <c r="W528" s="153"/>
      <c r="X528" s="153"/>
      <c r="Y528" s="146">
        <f t="shared" si="83"/>
        <v>0</v>
      </c>
      <c r="Z528" s="443">
        <f t="shared" si="81"/>
        <v>0</v>
      </c>
      <c r="AA528" s="147" t="str">
        <f t="shared" si="84"/>
        <v>미인정</v>
      </c>
    </row>
    <row r="529" spans="4:27">
      <c r="D529" s="142" t="str">
        <f t="shared" si="82"/>
        <v>\\\</v>
      </c>
      <c r="E529" s="153"/>
      <c r="F529" s="153"/>
      <c r="G529" s="153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3"/>
      <c r="S529" s="153"/>
      <c r="T529" s="153"/>
      <c r="U529" s="153"/>
      <c r="V529" s="153"/>
      <c r="W529" s="153"/>
      <c r="X529" s="153"/>
      <c r="Y529" s="146">
        <f t="shared" si="83"/>
        <v>0</v>
      </c>
      <c r="Z529" s="443">
        <f t="shared" si="81"/>
        <v>0</v>
      </c>
      <c r="AA529" s="147" t="str">
        <f t="shared" si="84"/>
        <v>미인정</v>
      </c>
    </row>
    <row r="530" spans="4:27">
      <c r="D530" s="142" t="str">
        <f t="shared" si="82"/>
        <v>\\\</v>
      </c>
      <c r="E530" s="153"/>
      <c r="F530" s="153"/>
      <c r="G530" s="153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3"/>
      <c r="S530" s="153"/>
      <c r="T530" s="153"/>
      <c r="U530" s="153"/>
      <c r="V530" s="153"/>
      <c r="W530" s="153"/>
      <c r="X530" s="153"/>
      <c r="Y530" s="146">
        <f t="shared" si="83"/>
        <v>0</v>
      </c>
      <c r="Z530" s="443">
        <f t="shared" si="81"/>
        <v>0</v>
      </c>
      <c r="AA530" s="147" t="str">
        <f t="shared" si="84"/>
        <v>미인정</v>
      </c>
    </row>
    <row r="531" spans="4:27">
      <c r="D531" s="142" t="str">
        <f t="shared" si="82"/>
        <v>\\\</v>
      </c>
      <c r="E531" s="153"/>
      <c r="F531" s="153"/>
      <c r="G531" s="153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3"/>
      <c r="S531" s="153"/>
      <c r="T531" s="153"/>
      <c r="U531" s="153"/>
      <c r="V531" s="153"/>
      <c r="W531" s="153"/>
      <c r="X531" s="153"/>
      <c r="Y531" s="146">
        <f t="shared" si="83"/>
        <v>0</v>
      </c>
      <c r="Z531" s="443">
        <f t="shared" si="81"/>
        <v>0</v>
      </c>
      <c r="AA531" s="147" t="str">
        <f t="shared" si="84"/>
        <v>미인정</v>
      </c>
    </row>
    <row r="532" spans="4:27">
      <c r="D532" s="142" t="str">
        <f t="shared" si="82"/>
        <v>\\\</v>
      </c>
      <c r="E532" s="153"/>
      <c r="F532" s="153"/>
      <c r="G532" s="153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3"/>
      <c r="S532" s="153"/>
      <c r="T532" s="153"/>
      <c r="U532" s="153"/>
      <c r="V532" s="153"/>
      <c r="W532" s="153"/>
      <c r="X532" s="153"/>
      <c r="Y532" s="146">
        <f t="shared" si="83"/>
        <v>0</v>
      </c>
      <c r="Z532" s="443">
        <f t="shared" si="81"/>
        <v>0</v>
      </c>
      <c r="AA532" s="147" t="str">
        <f t="shared" si="84"/>
        <v>미인정</v>
      </c>
    </row>
    <row r="533" spans="4:27">
      <c r="D533" s="142" t="str">
        <f t="shared" si="82"/>
        <v>\\\</v>
      </c>
      <c r="E533" s="153"/>
      <c r="F533" s="153"/>
      <c r="G533" s="153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3"/>
      <c r="S533" s="153"/>
      <c r="T533" s="153"/>
      <c r="U533" s="153"/>
      <c r="V533" s="153"/>
      <c r="W533" s="153"/>
      <c r="X533" s="153"/>
      <c r="Y533" s="146">
        <f t="shared" si="83"/>
        <v>0</v>
      </c>
      <c r="Z533" s="443">
        <f t="shared" si="81"/>
        <v>0</v>
      </c>
      <c r="AA533" s="147" t="str">
        <f t="shared" si="84"/>
        <v>미인정</v>
      </c>
    </row>
    <row r="534" spans="4:27">
      <c r="D534" s="142" t="str">
        <f t="shared" si="82"/>
        <v>\\\</v>
      </c>
      <c r="E534" s="153"/>
      <c r="F534" s="153"/>
      <c r="G534" s="153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3"/>
      <c r="S534" s="153"/>
      <c r="T534" s="153"/>
      <c r="U534" s="153"/>
      <c r="V534" s="153"/>
      <c r="W534" s="153"/>
      <c r="X534" s="153"/>
      <c r="Y534" s="146">
        <f t="shared" si="83"/>
        <v>0</v>
      </c>
      <c r="Z534" s="443">
        <f t="shared" si="81"/>
        <v>0</v>
      </c>
      <c r="AA534" s="147" t="str">
        <f t="shared" si="84"/>
        <v>미인정</v>
      </c>
    </row>
    <row r="535" spans="4:27">
      <c r="D535" s="142" t="str">
        <f t="shared" si="82"/>
        <v>\\\</v>
      </c>
      <c r="E535" s="153"/>
      <c r="F535" s="153"/>
      <c r="G535" s="153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3"/>
      <c r="S535" s="153"/>
      <c r="T535" s="153"/>
      <c r="U535" s="153"/>
      <c r="V535" s="153"/>
      <c r="W535" s="153"/>
      <c r="X535" s="153"/>
      <c r="Y535" s="146">
        <f t="shared" si="83"/>
        <v>0</v>
      </c>
      <c r="Z535" s="443">
        <f t="shared" si="81"/>
        <v>0</v>
      </c>
      <c r="AA535" s="147" t="str">
        <f t="shared" si="84"/>
        <v>미인정</v>
      </c>
    </row>
    <row r="536" spans="4:27">
      <c r="D536" s="142" t="str">
        <f t="shared" si="82"/>
        <v>\\\</v>
      </c>
      <c r="E536" s="153"/>
      <c r="F536" s="153"/>
      <c r="G536" s="153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3"/>
      <c r="S536" s="153"/>
      <c r="T536" s="153"/>
      <c r="U536" s="153"/>
      <c r="V536" s="153"/>
      <c r="W536" s="153"/>
      <c r="X536" s="153"/>
      <c r="Y536" s="146">
        <f t="shared" si="83"/>
        <v>0</v>
      </c>
      <c r="Z536" s="443">
        <f t="shared" si="81"/>
        <v>0</v>
      </c>
      <c r="AA536" s="147" t="str">
        <f t="shared" si="84"/>
        <v>미인정</v>
      </c>
    </row>
    <row r="537" spans="4:27">
      <c r="D537" s="142" t="str">
        <f t="shared" si="82"/>
        <v>\\\</v>
      </c>
      <c r="E537" s="153"/>
      <c r="F537" s="153"/>
      <c r="G537" s="153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3"/>
      <c r="S537" s="153"/>
      <c r="T537" s="153"/>
      <c r="U537" s="153"/>
      <c r="V537" s="153"/>
      <c r="W537" s="153"/>
      <c r="X537" s="153"/>
      <c r="Y537" s="146">
        <f t="shared" si="83"/>
        <v>0</v>
      </c>
      <c r="Z537" s="443">
        <f t="shared" si="81"/>
        <v>0</v>
      </c>
      <c r="AA537" s="147" t="str">
        <f t="shared" si="84"/>
        <v>미인정</v>
      </c>
    </row>
    <row r="538" spans="4:27">
      <c r="D538" s="142" t="str">
        <f t="shared" si="82"/>
        <v>\\\</v>
      </c>
      <c r="E538" s="153"/>
      <c r="F538" s="153"/>
      <c r="G538" s="153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3"/>
      <c r="S538" s="153"/>
      <c r="T538" s="153"/>
      <c r="U538" s="153"/>
      <c r="V538" s="153"/>
      <c r="W538" s="153"/>
      <c r="X538" s="153"/>
      <c r="Y538" s="146">
        <f t="shared" si="83"/>
        <v>0</v>
      </c>
      <c r="Z538" s="443">
        <f t="shared" si="81"/>
        <v>0</v>
      </c>
      <c r="AA538" s="147" t="str">
        <f t="shared" si="84"/>
        <v>미인정</v>
      </c>
    </row>
    <row r="539" spans="4:27">
      <c r="D539" s="142" t="str">
        <f t="shared" si="82"/>
        <v>\\\</v>
      </c>
      <c r="E539" s="153"/>
      <c r="F539" s="153"/>
      <c r="G539" s="153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3"/>
      <c r="S539" s="153"/>
      <c r="T539" s="153"/>
      <c r="U539" s="153"/>
      <c r="V539" s="153"/>
      <c r="W539" s="153"/>
      <c r="X539" s="153"/>
      <c r="Y539" s="146">
        <f t="shared" si="83"/>
        <v>0</v>
      </c>
      <c r="Z539" s="443">
        <f t="shared" si="81"/>
        <v>0</v>
      </c>
      <c r="AA539" s="147" t="str">
        <f t="shared" si="84"/>
        <v>미인정</v>
      </c>
    </row>
    <row r="540" spans="4:27">
      <c r="D540" s="142" t="str">
        <f t="shared" si="82"/>
        <v>\\\</v>
      </c>
      <c r="E540" s="153"/>
      <c r="F540" s="153"/>
      <c r="G540" s="153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3"/>
      <c r="S540" s="153"/>
      <c r="T540" s="153"/>
      <c r="U540" s="153"/>
      <c r="V540" s="153"/>
      <c r="W540" s="153"/>
      <c r="X540" s="153"/>
      <c r="Y540" s="146">
        <f t="shared" si="83"/>
        <v>0</v>
      </c>
      <c r="Z540" s="443">
        <f t="shared" si="81"/>
        <v>0</v>
      </c>
      <c r="AA540" s="147" t="str">
        <f t="shared" si="84"/>
        <v>미인정</v>
      </c>
    </row>
    <row r="541" spans="4:27">
      <c r="D541" s="142" t="str">
        <f t="shared" si="82"/>
        <v>\\\</v>
      </c>
      <c r="E541" s="153"/>
      <c r="F541" s="153"/>
      <c r="G541" s="153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3"/>
      <c r="S541" s="153"/>
      <c r="T541" s="153"/>
      <c r="U541" s="153"/>
      <c r="V541" s="153"/>
      <c r="W541" s="153"/>
      <c r="X541" s="153"/>
      <c r="Y541" s="146">
        <f t="shared" si="83"/>
        <v>0</v>
      </c>
      <c r="Z541" s="443">
        <f t="shared" si="81"/>
        <v>0</v>
      </c>
      <c r="AA541" s="147" t="str">
        <f t="shared" si="84"/>
        <v>미인정</v>
      </c>
    </row>
    <row r="542" spans="4:27">
      <c r="D542" s="142" t="str">
        <f t="shared" si="82"/>
        <v>\\\</v>
      </c>
      <c r="E542" s="153"/>
      <c r="F542" s="153"/>
      <c r="G542" s="153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3"/>
      <c r="S542" s="153"/>
      <c r="T542" s="153"/>
      <c r="U542" s="153"/>
      <c r="V542" s="153"/>
      <c r="W542" s="153"/>
      <c r="X542" s="153"/>
      <c r="Y542" s="146">
        <f t="shared" si="83"/>
        <v>0</v>
      </c>
      <c r="Z542" s="443">
        <f t="shared" si="81"/>
        <v>0</v>
      </c>
      <c r="AA542" s="147" t="str">
        <f t="shared" si="84"/>
        <v>미인정</v>
      </c>
    </row>
    <row r="543" spans="4:27">
      <c r="D543" s="142" t="str">
        <f t="shared" si="82"/>
        <v>\\\</v>
      </c>
      <c r="E543" s="153"/>
      <c r="F543" s="153"/>
      <c r="G543" s="153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3"/>
      <c r="S543" s="153"/>
      <c r="T543" s="153"/>
      <c r="U543" s="153"/>
      <c r="V543" s="153"/>
      <c r="W543" s="153"/>
      <c r="X543" s="153"/>
      <c r="Y543" s="146">
        <f t="shared" si="83"/>
        <v>0</v>
      </c>
      <c r="Z543" s="443">
        <f t="shared" si="81"/>
        <v>0</v>
      </c>
      <c r="AA543" s="147" t="str">
        <f t="shared" si="84"/>
        <v>미인정</v>
      </c>
    </row>
    <row r="544" spans="4:27">
      <c r="D544" s="142" t="str">
        <f t="shared" si="82"/>
        <v>\\\</v>
      </c>
      <c r="E544" s="153"/>
      <c r="F544" s="153"/>
      <c r="G544" s="153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3"/>
      <c r="S544" s="153"/>
      <c r="T544" s="153"/>
      <c r="U544" s="153"/>
      <c r="V544" s="153"/>
      <c r="W544" s="153"/>
      <c r="X544" s="153"/>
      <c r="Y544" s="146">
        <f t="shared" si="83"/>
        <v>0</v>
      </c>
      <c r="Z544" s="443">
        <f t="shared" si="81"/>
        <v>0</v>
      </c>
      <c r="AA544" s="147" t="str">
        <f t="shared" si="84"/>
        <v>미인정</v>
      </c>
    </row>
    <row r="545" spans="4:27">
      <c r="D545" s="142" t="str">
        <f t="shared" si="82"/>
        <v>\\\</v>
      </c>
      <c r="E545" s="153"/>
      <c r="F545" s="153"/>
      <c r="G545" s="153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3"/>
      <c r="S545" s="153"/>
      <c r="T545" s="153"/>
      <c r="U545" s="153"/>
      <c r="V545" s="153"/>
      <c r="W545" s="153"/>
      <c r="X545" s="153"/>
      <c r="Y545" s="146">
        <f t="shared" si="83"/>
        <v>0</v>
      </c>
      <c r="Z545" s="443">
        <f t="shared" si="81"/>
        <v>0</v>
      </c>
      <c r="AA545" s="147" t="str">
        <f t="shared" si="84"/>
        <v>미인정</v>
      </c>
    </row>
    <row r="546" spans="4:27">
      <c r="D546" s="142" t="str">
        <f t="shared" si="82"/>
        <v>\\\</v>
      </c>
      <c r="E546" s="153"/>
      <c r="F546" s="153"/>
      <c r="G546" s="153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3"/>
      <c r="S546" s="153"/>
      <c r="T546" s="153"/>
      <c r="U546" s="153"/>
      <c r="V546" s="153"/>
      <c r="W546" s="153"/>
      <c r="X546" s="153"/>
      <c r="Y546" s="146">
        <f t="shared" si="83"/>
        <v>0</v>
      </c>
      <c r="Z546" s="443">
        <f t="shared" si="81"/>
        <v>0</v>
      </c>
      <c r="AA546" s="147" t="str">
        <f t="shared" si="84"/>
        <v>미인정</v>
      </c>
    </row>
    <row r="547" spans="4:27">
      <c r="D547" s="142" t="str">
        <f t="shared" si="82"/>
        <v>\\\</v>
      </c>
      <c r="E547" s="153"/>
      <c r="F547" s="153"/>
      <c r="G547" s="153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3"/>
      <c r="S547" s="153"/>
      <c r="T547" s="153"/>
      <c r="U547" s="153"/>
      <c r="V547" s="153"/>
      <c r="W547" s="153"/>
      <c r="X547" s="153"/>
      <c r="Y547" s="146">
        <f t="shared" si="83"/>
        <v>0</v>
      </c>
      <c r="Z547" s="443">
        <f t="shared" si="81"/>
        <v>0</v>
      </c>
      <c r="AA547" s="147" t="str">
        <f t="shared" si="84"/>
        <v>미인정</v>
      </c>
    </row>
    <row r="548" spans="4:27">
      <c r="D548" s="142" t="str">
        <f t="shared" si="82"/>
        <v>\\\</v>
      </c>
      <c r="E548" s="153"/>
      <c r="F548" s="153"/>
      <c r="G548" s="153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3"/>
      <c r="S548" s="153"/>
      <c r="T548" s="153"/>
      <c r="U548" s="153"/>
      <c r="V548" s="153"/>
      <c r="W548" s="153"/>
      <c r="X548" s="153"/>
      <c r="Y548" s="146">
        <f t="shared" si="83"/>
        <v>0</v>
      </c>
      <c r="Z548" s="443">
        <f t="shared" si="81"/>
        <v>0</v>
      </c>
      <c r="AA548" s="147" t="str">
        <f t="shared" si="84"/>
        <v>미인정</v>
      </c>
    </row>
    <row r="549" spans="4:27">
      <c r="D549" s="142" t="str">
        <f t="shared" si="82"/>
        <v>\\\</v>
      </c>
      <c r="E549" s="153"/>
      <c r="F549" s="153"/>
      <c r="G549" s="153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3"/>
      <c r="S549" s="153"/>
      <c r="T549" s="153"/>
      <c r="U549" s="153"/>
      <c r="V549" s="153"/>
      <c r="W549" s="153"/>
      <c r="X549" s="153"/>
      <c r="Y549" s="146">
        <f t="shared" si="83"/>
        <v>0</v>
      </c>
      <c r="Z549" s="443">
        <f t="shared" si="81"/>
        <v>0</v>
      </c>
      <c r="AA549" s="147" t="str">
        <f t="shared" si="84"/>
        <v>미인정</v>
      </c>
    </row>
    <row r="550" spans="4:27">
      <c r="D550" s="142" t="str">
        <f t="shared" si="82"/>
        <v>\\\</v>
      </c>
      <c r="E550" s="153"/>
      <c r="F550" s="153"/>
      <c r="G550" s="153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3"/>
      <c r="S550" s="153"/>
      <c r="T550" s="153"/>
      <c r="U550" s="153"/>
      <c r="V550" s="153"/>
      <c r="W550" s="153"/>
      <c r="X550" s="153"/>
      <c r="Y550" s="146">
        <f t="shared" si="83"/>
        <v>0</v>
      </c>
      <c r="Z550" s="443">
        <f t="shared" si="81"/>
        <v>0</v>
      </c>
      <c r="AA550" s="147" t="str">
        <f t="shared" si="84"/>
        <v>미인정</v>
      </c>
    </row>
    <row r="551" spans="4:27">
      <c r="D551" s="142" t="str">
        <f t="shared" si="82"/>
        <v>\\\</v>
      </c>
      <c r="E551" s="153"/>
      <c r="F551" s="153"/>
      <c r="G551" s="153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3"/>
      <c r="S551" s="153"/>
      <c r="T551" s="153"/>
      <c r="U551" s="153"/>
      <c r="V551" s="153"/>
      <c r="W551" s="153"/>
      <c r="X551" s="153"/>
      <c r="Y551" s="146">
        <f t="shared" si="83"/>
        <v>0</v>
      </c>
      <c r="Z551" s="443">
        <f t="shared" si="81"/>
        <v>0</v>
      </c>
      <c r="AA551" s="147" t="str">
        <f t="shared" si="84"/>
        <v>미인정</v>
      </c>
    </row>
    <row r="552" spans="4:27">
      <c r="D552" s="142" t="str">
        <f t="shared" si="82"/>
        <v>\\\</v>
      </c>
      <c r="E552" s="153"/>
      <c r="F552" s="153"/>
      <c r="G552" s="153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3"/>
      <c r="S552" s="153"/>
      <c r="T552" s="153"/>
      <c r="U552" s="153"/>
      <c r="V552" s="153"/>
      <c r="W552" s="153"/>
      <c r="X552" s="153"/>
      <c r="Y552" s="146">
        <f t="shared" si="83"/>
        <v>0</v>
      </c>
      <c r="Z552" s="443">
        <f t="shared" si="81"/>
        <v>0</v>
      </c>
      <c r="AA552" s="147" t="str">
        <f t="shared" si="84"/>
        <v>미인정</v>
      </c>
    </row>
    <row r="553" spans="4:27">
      <c r="D553" s="142" t="str">
        <f t="shared" si="82"/>
        <v>\\\</v>
      </c>
      <c r="E553" s="153"/>
      <c r="F553" s="153"/>
      <c r="G553" s="153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3"/>
      <c r="S553" s="153"/>
      <c r="T553" s="153"/>
      <c r="U553" s="153"/>
      <c r="V553" s="153"/>
      <c r="W553" s="153"/>
      <c r="X553" s="153"/>
      <c r="Y553" s="146">
        <f t="shared" si="83"/>
        <v>0</v>
      </c>
      <c r="Z553" s="443">
        <f t="shared" si="81"/>
        <v>0</v>
      </c>
      <c r="AA553" s="147" t="str">
        <f t="shared" si="84"/>
        <v>미인정</v>
      </c>
    </row>
    <row r="554" spans="4:27">
      <c r="D554" s="142" t="str">
        <f t="shared" si="82"/>
        <v>\\\</v>
      </c>
      <c r="E554" s="153"/>
      <c r="F554" s="153"/>
      <c r="G554" s="153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3"/>
      <c r="S554" s="153"/>
      <c r="T554" s="153"/>
      <c r="U554" s="153"/>
      <c r="V554" s="153"/>
      <c r="W554" s="153"/>
      <c r="X554" s="153"/>
      <c r="Y554" s="146">
        <f t="shared" si="83"/>
        <v>0</v>
      </c>
      <c r="Z554" s="443">
        <f t="shared" si="81"/>
        <v>0</v>
      </c>
      <c r="AA554" s="147" t="str">
        <f t="shared" si="84"/>
        <v>미인정</v>
      </c>
    </row>
    <row r="555" spans="4:27">
      <c r="D555" s="142" t="str">
        <f t="shared" si="82"/>
        <v>\\\</v>
      </c>
      <c r="E555" s="153"/>
      <c r="F555" s="153"/>
      <c r="G555" s="153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3"/>
      <c r="S555" s="153"/>
      <c r="T555" s="153"/>
      <c r="U555" s="153"/>
      <c r="V555" s="153"/>
      <c r="W555" s="153"/>
      <c r="X555" s="153"/>
      <c r="Y555" s="146">
        <f t="shared" si="83"/>
        <v>0</v>
      </c>
      <c r="Z555" s="443">
        <f t="shared" si="81"/>
        <v>0</v>
      </c>
      <c r="AA555" s="147" t="str">
        <f t="shared" si="84"/>
        <v>미인정</v>
      </c>
    </row>
    <row r="556" spans="4:27">
      <c r="D556" s="142" t="str">
        <f t="shared" si="82"/>
        <v>\\\</v>
      </c>
      <c r="E556" s="153"/>
      <c r="F556" s="153"/>
      <c r="G556" s="153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3"/>
      <c r="S556" s="153"/>
      <c r="T556" s="153"/>
      <c r="U556" s="153"/>
      <c r="V556" s="153"/>
      <c r="W556" s="153"/>
      <c r="X556" s="153"/>
      <c r="Y556" s="146">
        <f t="shared" si="83"/>
        <v>0</v>
      </c>
      <c r="Z556" s="443">
        <f t="shared" si="81"/>
        <v>0</v>
      </c>
      <c r="AA556" s="147" t="str">
        <f t="shared" si="84"/>
        <v>미인정</v>
      </c>
    </row>
    <row r="557" spans="4:27">
      <c r="D557" s="142" t="str">
        <f t="shared" si="82"/>
        <v>\\\</v>
      </c>
      <c r="E557" s="153"/>
      <c r="F557" s="153"/>
      <c r="G557" s="153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3"/>
      <c r="S557" s="153"/>
      <c r="T557" s="153"/>
      <c r="U557" s="153"/>
      <c r="V557" s="153"/>
      <c r="W557" s="153"/>
      <c r="X557" s="153"/>
      <c r="Y557" s="146">
        <f t="shared" si="83"/>
        <v>0</v>
      </c>
      <c r="Z557" s="443">
        <f t="shared" si="81"/>
        <v>0</v>
      </c>
      <c r="AA557" s="147" t="str">
        <f t="shared" si="84"/>
        <v>미인정</v>
      </c>
    </row>
    <row r="558" spans="4:27">
      <c r="D558" s="142" t="str">
        <f t="shared" si="82"/>
        <v>\\\</v>
      </c>
      <c r="E558" s="153"/>
      <c r="F558" s="153"/>
      <c r="G558" s="153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3"/>
      <c r="S558" s="153"/>
      <c r="T558" s="153"/>
      <c r="U558" s="153"/>
      <c r="V558" s="153"/>
      <c r="W558" s="153"/>
      <c r="X558" s="153"/>
      <c r="Y558" s="146">
        <f t="shared" si="83"/>
        <v>0</v>
      </c>
      <c r="Z558" s="443">
        <f t="shared" si="81"/>
        <v>0</v>
      </c>
      <c r="AA558" s="147" t="str">
        <f t="shared" si="84"/>
        <v>미인정</v>
      </c>
    </row>
    <row r="559" spans="4:27">
      <c r="D559" s="142" t="str">
        <f t="shared" si="82"/>
        <v>\\\</v>
      </c>
      <c r="E559" s="153"/>
      <c r="F559" s="153"/>
      <c r="G559" s="153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3"/>
      <c r="S559" s="153"/>
      <c r="T559" s="153"/>
      <c r="U559" s="153"/>
      <c r="V559" s="153"/>
      <c r="W559" s="153"/>
      <c r="X559" s="153"/>
      <c r="Y559" s="146">
        <f t="shared" si="83"/>
        <v>0</v>
      </c>
      <c r="Z559" s="443">
        <f t="shared" si="81"/>
        <v>0</v>
      </c>
      <c r="AA559" s="147" t="str">
        <f t="shared" si="84"/>
        <v>미인정</v>
      </c>
    </row>
    <row r="560" spans="4:27">
      <c r="D560" s="142" t="str">
        <f t="shared" si="82"/>
        <v>\\\</v>
      </c>
      <c r="E560" s="153"/>
      <c r="F560" s="153"/>
      <c r="G560" s="153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3"/>
      <c r="S560" s="153"/>
      <c r="T560" s="153"/>
      <c r="U560" s="153"/>
      <c r="V560" s="153"/>
      <c r="W560" s="153"/>
      <c r="X560" s="153"/>
      <c r="Y560" s="146">
        <f t="shared" si="83"/>
        <v>0</v>
      </c>
      <c r="Z560" s="443">
        <f t="shared" si="81"/>
        <v>0</v>
      </c>
      <c r="AA560" s="147" t="str">
        <f t="shared" si="84"/>
        <v>미인정</v>
      </c>
    </row>
    <row r="561" spans="4:27">
      <c r="D561" s="142" t="str">
        <f t="shared" si="82"/>
        <v>\\\</v>
      </c>
      <c r="E561" s="153"/>
      <c r="F561" s="153"/>
      <c r="G561" s="153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3"/>
      <c r="S561" s="153"/>
      <c r="T561" s="153"/>
      <c r="U561" s="153"/>
      <c r="V561" s="153"/>
      <c r="W561" s="153"/>
      <c r="X561" s="153"/>
      <c r="Y561" s="146">
        <f t="shared" si="83"/>
        <v>0</v>
      </c>
      <c r="Z561" s="443">
        <f t="shared" si="81"/>
        <v>0</v>
      </c>
      <c r="AA561" s="147" t="str">
        <f t="shared" si="84"/>
        <v>미인정</v>
      </c>
    </row>
    <row r="562" spans="4:27">
      <c r="D562" s="142" t="str">
        <f t="shared" si="82"/>
        <v>\\\</v>
      </c>
      <c r="E562" s="153"/>
      <c r="F562" s="153"/>
      <c r="G562" s="153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3"/>
      <c r="S562" s="153"/>
      <c r="T562" s="153"/>
      <c r="U562" s="153"/>
      <c r="V562" s="153"/>
      <c r="W562" s="153"/>
      <c r="X562" s="153"/>
      <c r="Y562" s="146">
        <f t="shared" si="83"/>
        <v>0</v>
      </c>
      <c r="Z562" s="443">
        <f t="shared" si="81"/>
        <v>0</v>
      </c>
      <c r="AA562" s="147" t="str">
        <f t="shared" si="84"/>
        <v>미인정</v>
      </c>
    </row>
    <row r="563" spans="4:27">
      <c r="D563" s="142" t="str">
        <f t="shared" si="82"/>
        <v>\\\</v>
      </c>
      <c r="E563" s="153"/>
      <c r="F563" s="153"/>
      <c r="G563" s="153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3"/>
      <c r="S563" s="153"/>
      <c r="T563" s="153"/>
      <c r="U563" s="153"/>
      <c r="V563" s="153"/>
      <c r="W563" s="153"/>
      <c r="X563" s="153"/>
      <c r="Y563" s="146">
        <f t="shared" si="83"/>
        <v>0</v>
      </c>
      <c r="Z563" s="443">
        <f t="shared" si="81"/>
        <v>0</v>
      </c>
      <c r="AA563" s="147" t="str">
        <f t="shared" si="84"/>
        <v>미인정</v>
      </c>
    </row>
    <row r="564" spans="4:27">
      <c r="D564" s="142" t="str">
        <f t="shared" si="82"/>
        <v>\\\</v>
      </c>
      <c r="E564" s="153"/>
      <c r="F564" s="153"/>
      <c r="G564" s="153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3"/>
      <c r="S564" s="153"/>
      <c r="T564" s="153"/>
      <c r="U564" s="153"/>
      <c r="V564" s="153"/>
      <c r="W564" s="153"/>
      <c r="X564" s="153"/>
      <c r="Y564" s="146">
        <f t="shared" si="83"/>
        <v>0</v>
      </c>
      <c r="Z564" s="443">
        <f t="shared" si="81"/>
        <v>0</v>
      </c>
      <c r="AA564" s="147" t="str">
        <f t="shared" si="84"/>
        <v>미인정</v>
      </c>
    </row>
    <row r="565" spans="4:27">
      <c r="D565" s="142" t="str">
        <f t="shared" si="82"/>
        <v>\\\</v>
      </c>
      <c r="E565" s="153"/>
      <c r="F565" s="153"/>
      <c r="G565" s="153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3"/>
      <c r="S565" s="153"/>
      <c r="T565" s="153"/>
      <c r="U565" s="153"/>
      <c r="V565" s="153"/>
      <c r="W565" s="153"/>
      <c r="X565" s="153"/>
      <c r="Y565" s="146">
        <f t="shared" si="83"/>
        <v>0</v>
      </c>
      <c r="Z565" s="443">
        <f t="shared" si="81"/>
        <v>0</v>
      </c>
      <c r="AA565" s="147" t="str">
        <f t="shared" si="84"/>
        <v>미인정</v>
      </c>
    </row>
    <row r="566" spans="4:27">
      <c r="D566" s="142" t="str">
        <f t="shared" si="82"/>
        <v>\\\</v>
      </c>
      <c r="E566" s="153"/>
      <c r="F566" s="153"/>
      <c r="G566" s="153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3"/>
      <c r="S566" s="153"/>
      <c r="T566" s="153"/>
      <c r="U566" s="153"/>
      <c r="V566" s="153"/>
      <c r="W566" s="153"/>
      <c r="X566" s="153"/>
      <c r="Y566" s="146">
        <f t="shared" si="83"/>
        <v>0</v>
      </c>
      <c r="Z566" s="443">
        <f t="shared" si="81"/>
        <v>0</v>
      </c>
      <c r="AA566" s="147" t="str">
        <f t="shared" si="84"/>
        <v>미인정</v>
      </c>
    </row>
    <row r="567" spans="4:27">
      <c r="D567" s="142" t="str">
        <f t="shared" si="82"/>
        <v>\\\</v>
      </c>
      <c r="E567" s="153"/>
      <c r="F567" s="153"/>
      <c r="G567" s="153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3"/>
      <c r="S567" s="153"/>
      <c r="T567" s="153"/>
      <c r="U567" s="153"/>
      <c r="V567" s="153"/>
      <c r="W567" s="153"/>
      <c r="X567" s="153"/>
      <c r="Y567" s="146">
        <f t="shared" si="83"/>
        <v>0</v>
      </c>
      <c r="Z567" s="443">
        <f t="shared" si="81"/>
        <v>0</v>
      </c>
      <c r="AA567" s="147" t="str">
        <f t="shared" si="84"/>
        <v>미인정</v>
      </c>
    </row>
    <row r="568" spans="4:27">
      <c r="D568" s="142" t="str">
        <f t="shared" si="82"/>
        <v>\\\</v>
      </c>
      <c r="E568" s="153"/>
      <c r="F568" s="153"/>
      <c r="G568" s="153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3"/>
      <c r="S568" s="153"/>
      <c r="T568" s="153"/>
      <c r="U568" s="153"/>
      <c r="V568" s="153"/>
      <c r="W568" s="153"/>
      <c r="X568" s="153"/>
      <c r="Y568" s="146">
        <f t="shared" si="83"/>
        <v>0</v>
      </c>
      <c r="Z568" s="443">
        <f t="shared" si="81"/>
        <v>0</v>
      </c>
      <c r="AA568" s="147" t="str">
        <f t="shared" si="84"/>
        <v>미인정</v>
      </c>
    </row>
    <row r="569" spans="4:27">
      <c r="D569" s="142" t="str">
        <f t="shared" si="82"/>
        <v>\\\</v>
      </c>
      <c r="E569" s="153"/>
      <c r="F569" s="153"/>
      <c r="G569" s="153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3"/>
      <c r="S569" s="153"/>
      <c r="T569" s="153"/>
      <c r="U569" s="153"/>
      <c r="V569" s="153"/>
      <c r="W569" s="153"/>
      <c r="X569" s="153"/>
      <c r="Y569" s="146">
        <f t="shared" si="83"/>
        <v>0</v>
      </c>
      <c r="Z569" s="443">
        <f t="shared" si="81"/>
        <v>0</v>
      </c>
      <c r="AA569" s="147" t="str">
        <f t="shared" si="84"/>
        <v>미인정</v>
      </c>
    </row>
    <row r="570" spans="4:27">
      <c r="D570" s="142" t="str">
        <f t="shared" si="82"/>
        <v>\\\</v>
      </c>
      <c r="E570" s="153"/>
      <c r="F570" s="153"/>
      <c r="G570" s="153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3"/>
      <c r="S570" s="153"/>
      <c r="T570" s="153"/>
      <c r="U570" s="153"/>
      <c r="V570" s="153"/>
      <c r="W570" s="153"/>
      <c r="X570" s="153"/>
      <c r="Y570" s="146">
        <f t="shared" si="83"/>
        <v>0</v>
      </c>
      <c r="Z570" s="443">
        <f t="shared" si="81"/>
        <v>0</v>
      </c>
      <c r="AA570" s="147" t="str">
        <f t="shared" si="84"/>
        <v>미인정</v>
      </c>
    </row>
    <row r="571" spans="4:27">
      <c r="D571" s="142" t="str">
        <f t="shared" si="82"/>
        <v>\\\</v>
      </c>
      <c r="E571" s="153"/>
      <c r="F571" s="153"/>
      <c r="G571" s="153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3"/>
      <c r="S571" s="153"/>
      <c r="T571" s="153"/>
      <c r="U571" s="153"/>
      <c r="V571" s="153"/>
      <c r="W571" s="153"/>
      <c r="X571" s="153"/>
      <c r="Y571" s="146">
        <f t="shared" si="83"/>
        <v>0</v>
      </c>
      <c r="Z571" s="443">
        <f t="shared" si="81"/>
        <v>0</v>
      </c>
      <c r="AA571" s="147" t="str">
        <f t="shared" si="84"/>
        <v>미인정</v>
      </c>
    </row>
    <row r="572" spans="4:27">
      <c r="D572" s="142" t="str">
        <f t="shared" si="82"/>
        <v>\\\</v>
      </c>
      <c r="E572" s="153"/>
      <c r="F572" s="153"/>
      <c r="G572" s="153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3"/>
      <c r="S572" s="153"/>
      <c r="T572" s="153"/>
      <c r="U572" s="153"/>
      <c r="V572" s="153"/>
      <c r="W572" s="153"/>
      <c r="X572" s="153"/>
      <c r="Y572" s="146">
        <f t="shared" si="83"/>
        <v>0</v>
      </c>
      <c r="Z572" s="443">
        <f t="shared" si="81"/>
        <v>0</v>
      </c>
      <c r="AA572" s="147" t="str">
        <f t="shared" si="84"/>
        <v>미인정</v>
      </c>
    </row>
    <row r="573" spans="4:27">
      <c r="D573" s="142" t="str">
        <f t="shared" si="82"/>
        <v>\\\</v>
      </c>
      <c r="E573" s="153"/>
      <c r="F573" s="153"/>
      <c r="G573" s="153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3"/>
      <c r="S573" s="153"/>
      <c r="T573" s="153"/>
      <c r="U573" s="153"/>
      <c r="V573" s="153"/>
      <c r="W573" s="153"/>
      <c r="X573" s="153"/>
      <c r="Y573" s="146">
        <f t="shared" si="83"/>
        <v>0</v>
      </c>
      <c r="Z573" s="443">
        <f t="shared" si="81"/>
        <v>0</v>
      </c>
      <c r="AA573" s="147" t="str">
        <f t="shared" si="84"/>
        <v>미인정</v>
      </c>
    </row>
    <row r="574" spans="4:27">
      <c r="D574" s="142" t="str">
        <f t="shared" si="82"/>
        <v>\\\</v>
      </c>
      <c r="E574" s="153"/>
      <c r="F574" s="153"/>
      <c r="G574" s="153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3"/>
      <c r="S574" s="153"/>
      <c r="T574" s="153"/>
      <c r="U574" s="153"/>
      <c r="V574" s="153"/>
      <c r="W574" s="153"/>
      <c r="X574" s="153"/>
      <c r="Y574" s="146">
        <f t="shared" si="83"/>
        <v>0</v>
      </c>
      <c r="Z574" s="443">
        <f t="shared" si="81"/>
        <v>0</v>
      </c>
      <c r="AA574" s="147" t="str">
        <f t="shared" si="84"/>
        <v>미인정</v>
      </c>
    </row>
    <row r="575" spans="4:27">
      <c r="D575" s="142" t="str">
        <f t="shared" si="82"/>
        <v>\\\</v>
      </c>
      <c r="E575" s="153"/>
      <c r="F575" s="153"/>
      <c r="G575" s="153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3"/>
      <c r="S575" s="153"/>
      <c r="T575" s="153"/>
      <c r="U575" s="153"/>
      <c r="V575" s="153"/>
      <c r="W575" s="153"/>
      <c r="X575" s="153"/>
      <c r="Y575" s="146">
        <f t="shared" si="83"/>
        <v>0</v>
      </c>
      <c r="Z575" s="443">
        <f t="shared" si="81"/>
        <v>0</v>
      </c>
      <c r="AA575" s="147" t="str">
        <f t="shared" si="84"/>
        <v>미인정</v>
      </c>
    </row>
    <row r="576" spans="4:27">
      <c r="D576" s="142" t="str">
        <f t="shared" si="82"/>
        <v>\\\</v>
      </c>
      <c r="E576" s="153"/>
      <c r="F576" s="153"/>
      <c r="G576" s="153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3"/>
      <c r="S576" s="153"/>
      <c r="T576" s="153"/>
      <c r="U576" s="153"/>
      <c r="V576" s="153"/>
      <c r="W576" s="153"/>
      <c r="X576" s="153"/>
      <c r="Y576" s="146">
        <f t="shared" si="83"/>
        <v>0</v>
      </c>
      <c r="Z576" s="443">
        <f t="shared" si="81"/>
        <v>0</v>
      </c>
      <c r="AA576" s="147" t="str">
        <f t="shared" si="84"/>
        <v>미인정</v>
      </c>
    </row>
    <row r="577" spans="4:27">
      <c r="D577" s="142" t="str">
        <f t="shared" si="82"/>
        <v>\\\</v>
      </c>
      <c r="E577" s="153"/>
      <c r="F577" s="153"/>
      <c r="G577" s="153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3"/>
      <c r="S577" s="153"/>
      <c r="T577" s="153"/>
      <c r="U577" s="153"/>
      <c r="V577" s="153"/>
      <c r="W577" s="153"/>
      <c r="X577" s="153"/>
      <c r="Y577" s="146">
        <f t="shared" si="83"/>
        <v>0</v>
      </c>
      <c r="Z577" s="443">
        <f t="shared" si="81"/>
        <v>0</v>
      </c>
      <c r="AA577" s="147" t="str">
        <f t="shared" si="84"/>
        <v>미인정</v>
      </c>
    </row>
    <row r="578" spans="4:27">
      <c r="D578" s="142" t="str">
        <f t="shared" si="82"/>
        <v>\\\</v>
      </c>
      <c r="E578" s="153"/>
      <c r="F578" s="153"/>
      <c r="G578" s="153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3"/>
      <c r="S578" s="153"/>
      <c r="T578" s="153"/>
      <c r="U578" s="153"/>
      <c r="V578" s="153"/>
      <c r="W578" s="153"/>
      <c r="X578" s="153"/>
      <c r="Y578" s="146">
        <f t="shared" si="83"/>
        <v>0</v>
      </c>
      <c r="Z578" s="443">
        <f t="shared" si="81"/>
        <v>0</v>
      </c>
      <c r="AA578" s="147" t="str">
        <f t="shared" si="84"/>
        <v>미인정</v>
      </c>
    </row>
    <row r="579" spans="4:27">
      <c r="D579" s="142" t="str">
        <f t="shared" si="82"/>
        <v>\\\</v>
      </c>
      <c r="E579" s="153"/>
      <c r="F579" s="153"/>
      <c r="G579" s="153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3"/>
      <c r="S579" s="153"/>
      <c r="T579" s="153"/>
      <c r="U579" s="153"/>
      <c r="V579" s="153"/>
      <c r="W579" s="153"/>
      <c r="X579" s="153"/>
      <c r="Y579" s="146">
        <f t="shared" si="83"/>
        <v>0</v>
      </c>
      <c r="Z579" s="443">
        <f t="shared" si="81"/>
        <v>0</v>
      </c>
      <c r="AA579" s="147" t="str">
        <f t="shared" si="84"/>
        <v>미인정</v>
      </c>
    </row>
    <row r="580" spans="4:27">
      <c r="D580" s="142" t="str">
        <f t="shared" si="82"/>
        <v>\\\</v>
      </c>
      <c r="E580" s="153"/>
      <c r="F580" s="153"/>
      <c r="G580" s="153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3"/>
      <c r="S580" s="153"/>
      <c r="T580" s="153"/>
      <c r="U580" s="153"/>
      <c r="V580" s="153"/>
      <c r="W580" s="153"/>
      <c r="X580" s="153"/>
      <c r="Y580" s="146">
        <f t="shared" si="83"/>
        <v>0</v>
      </c>
      <c r="Z580" s="443">
        <f t="shared" ref="Z580:Z643" si="85">SUM(I580,K580,M580,O580,Q580)-SUM(H580,J580,L580,N580,P580)+COUNT(H580:Q580)/2</f>
        <v>0</v>
      </c>
      <c r="AA580" s="147" t="str">
        <f t="shared" si="84"/>
        <v>미인정</v>
      </c>
    </row>
    <row r="581" spans="4:27">
      <c r="D581" s="142" t="str">
        <f t="shared" ref="D581:D644" si="86">E581&amp;"\"&amp;F581&amp;"\"&amp;W581&amp;"\"&amp;X581</f>
        <v>\\\</v>
      </c>
      <c r="E581" s="153"/>
      <c r="F581" s="153"/>
      <c r="G581" s="153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3"/>
      <c r="S581" s="153"/>
      <c r="T581" s="153"/>
      <c r="U581" s="153"/>
      <c r="V581" s="153"/>
      <c r="W581" s="153"/>
      <c r="X581" s="153"/>
      <c r="Y581" s="146">
        <f t="shared" si="83"/>
        <v>0</v>
      </c>
      <c r="Z581" s="443">
        <f t="shared" si="85"/>
        <v>0</v>
      </c>
      <c r="AA581" s="147" t="str">
        <f t="shared" si="84"/>
        <v>미인정</v>
      </c>
    </row>
    <row r="582" spans="4:27">
      <c r="D582" s="142" t="str">
        <f t="shared" si="86"/>
        <v>\\\</v>
      </c>
      <c r="E582" s="153"/>
      <c r="F582" s="153"/>
      <c r="G582" s="153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3"/>
      <c r="S582" s="153"/>
      <c r="T582" s="153"/>
      <c r="U582" s="153"/>
      <c r="V582" s="153"/>
      <c r="W582" s="153"/>
      <c r="X582" s="153"/>
      <c r="Y582" s="146">
        <f t="shared" ref="Y582:Y645" si="87">IF(Q582="",IF(O582="",IF(M582="",IF(K582="",I582,K582),M582),O582),Q582)</f>
        <v>0</v>
      </c>
      <c r="Z582" s="443">
        <f t="shared" si="85"/>
        <v>0</v>
      </c>
      <c r="AA582" s="147" t="str">
        <f t="shared" ref="AA582:AA645" si="88">IF(AND(Y582&gt;=$A$3-365*10-2,Z582&gt;=90),"인정","미인정")</f>
        <v>미인정</v>
      </c>
    </row>
    <row r="583" spans="4:27">
      <c r="D583" s="142" t="str">
        <f t="shared" si="86"/>
        <v>\\\</v>
      </c>
      <c r="E583" s="153"/>
      <c r="F583" s="153"/>
      <c r="G583" s="153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3"/>
      <c r="S583" s="153"/>
      <c r="T583" s="153"/>
      <c r="U583" s="153"/>
      <c r="V583" s="153"/>
      <c r="W583" s="153"/>
      <c r="X583" s="153"/>
      <c r="Y583" s="146">
        <f t="shared" si="87"/>
        <v>0</v>
      </c>
      <c r="Z583" s="443">
        <f t="shared" si="85"/>
        <v>0</v>
      </c>
      <c r="AA583" s="147" t="str">
        <f t="shared" si="88"/>
        <v>미인정</v>
      </c>
    </row>
    <row r="584" spans="4:27">
      <c r="D584" s="142" t="str">
        <f t="shared" si="86"/>
        <v>\\\</v>
      </c>
      <c r="E584" s="153"/>
      <c r="F584" s="153"/>
      <c r="G584" s="153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3"/>
      <c r="S584" s="153"/>
      <c r="T584" s="153"/>
      <c r="U584" s="153"/>
      <c r="V584" s="153"/>
      <c r="W584" s="153"/>
      <c r="X584" s="153"/>
      <c r="Y584" s="146">
        <f t="shared" si="87"/>
        <v>0</v>
      </c>
      <c r="Z584" s="443">
        <f t="shared" si="85"/>
        <v>0</v>
      </c>
      <c r="AA584" s="147" t="str">
        <f t="shared" si="88"/>
        <v>미인정</v>
      </c>
    </row>
    <row r="585" spans="4:27">
      <c r="D585" s="142" t="str">
        <f t="shared" si="86"/>
        <v>\\\</v>
      </c>
      <c r="E585" s="153"/>
      <c r="F585" s="153"/>
      <c r="G585" s="153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3"/>
      <c r="S585" s="153"/>
      <c r="T585" s="153"/>
      <c r="U585" s="153"/>
      <c r="V585" s="153"/>
      <c r="W585" s="153"/>
      <c r="X585" s="153"/>
      <c r="Y585" s="146">
        <f t="shared" si="87"/>
        <v>0</v>
      </c>
      <c r="Z585" s="443">
        <f t="shared" si="85"/>
        <v>0</v>
      </c>
      <c r="AA585" s="147" t="str">
        <f t="shared" si="88"/>
        <v>미인정</v>
      </c>
    </row>
    <row r="586" spans="4:27">
      <c r="D586" s="142" t="str">
        <f t="shared" si="86"/>
        <v>\\\</v>
      </c>
      <c r="E586" s="153"/>
      <c r="F586" s="153"/>
      <c r="G586" s="153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3"/>
      <c r="S586" s="153"/>
      <c r="T586" s="153"/>
      <c r="U586" s="153"/>
      <c r="V586" s="153"/>
      <c r="W586" s="153"/>
      <c r="X586" s="153"/>
      <c r="Y586" s="146">
        <f t="shared" si="87"/>
        <v>0</v>
      </c>
      <c r="Z586" s="443">
        <f t="shared" si="85"/>
        <v>0</v>
      </c>
      <c r="AA586" s="147" t="str">
        <f t="shared" si="88"/>
        <v>미인정</v>
      </c>
    </row>
    <row r="587" spans="4:27">
      <c r="D587" s="142" t="str">
        <f t="shared" si="86"/>
        <v>\\\</v>
      </c>
      <c r="E587" s="153"/>
      <c r="F587" s="153"/>
      <c r="G587" s="153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3"/>
      <c r="S587" s="153"/>
      <c r="T587" s="153"/>
      <c r="U587" s="153"/>
      <c r="V587" s="153"/>
      <c r="W587" s="153"/>
      <c r="X587" s="153"/>
      <c r="Y587" s="146">
        <f t="shared" si="87"/>
        <v>0</v>
      </c>
      <c r="Z587" s="443">
        <f t="shared" si="85"/>
        <v>0</v>
      </c>
      <c r="AA587" s="147" t="str">
        <f t="shared" si="88"/>
        <v>미인정</v>
      </c>
    </row>
    <row r="588" spans="4:27">
      <c r="D588" s="142" t="str">
        <f t="shared" si="86"/>
        <v>\\\</v>
      </c>
      <c r="E588" s="153"/>
      <c r="F588" s="153"/>
      <c r="G588" s="153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3"/>
      <c r="S588" s="153"/>
      <c r="T588" s="153"/>
      <c r="U588" s="153"/>
      <c r="V588" s="153"/>
      <c r="W588" s="153"/>
      <c r="X588" s="153"/>
      <c r="Y588" s="146">
        <f t="shared" si="87"/>
        <v>0</v>
      </c>
      <c r="Z588" s="443">
        <f t="shared" si="85"/>
        <v>0</v>
      </c>
      <c r="AA588" s="147" t="str">
        <f t="shared" si="88"/>
        <v>미인정</v>
      </c>
    </row>
    <row r="589" spans="4:27">
      <c r="D589" s="142" t="str">
        <f t="shared" si="86"/>
        <v>\\\</v>
      </c>
      <c r="E589" s="153"/>
      <c r="F589" s="153"/>
      <c r="G589" s="153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3"/>
      <c r="S589" s="153"/>
      <c r="T589" s="153"/>
      <c r="U589" s="153"/>
      <c r="V589" s="153"/>
      <c r="W589" s="153"/>
      <c r="X589" s="153"/>
      <c r="Y589" s="146">
        <f t="shared" si="87"/>
        <v>0</v>
      </c>
      <c r="Z589" s="443">
        <f t="shared" si="85"/>
        <v>0</v>
      </c>
      <c r="AA589" s="147" t="str">
        <f t="shared" si="88"/>
        <v>미인정</v>
      </c>
    </row>
    <row r="590" spans="4:27">
      <c r="D590" s="142" t="str">
        <f t="shared" si="86"/>
        <v>\\\</v>
      </c>
      <c r="E590" s="153"/>
      <c r="F590" s="153"/>
      <c r="G590" s="153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3"/>
      <c r="S590" s="153"/>
      <c r="T590" s="153"/>
      <c r="U590" s="153"/>
      <c r="V590" s="153"/>
      <c r="W590" s="153"/>
      <c r="X590" s="153"/>
      <c r="Y590" s="146">
        <f t="shared" si="87"/>
        <v>0</v>
      </c>
      <c r="Z590" s="443">
        <f t="shared" si="85"/>
        <v>0</v>
      </c>
      <c r="AA590" s="147" t="str">
        <f t="shared" si="88"/>
        <v>미인정</v>
      </c>
    </row>
    <row r="591" spans="4:27">
      <c r="D591" s="142" t="str">
        <f t="shared" si="86"/>
        <v>\\\</v>
      </c>
      <c r="E591" s="153"/>
      <c r="F591" s="153"/>
      <c r="G591" s="153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3"/>
      <c r="S591" s="153"/>
      <c r="T591" s="153"/>
      <c r="U591" s="153"/>
      <c r="V591" s="153"/>
      <c r="W591" s="153"/>
      <c r="X591" s="153"/>
      <c r="Y591" s="146">
        <f t="shared" si="87"/>
        <v>0</v>
      </c>
      <c r="Z591" s="443">
        <f t="shared" si="85"/>
        <v>0</v>
      </c>
      <c r="AA591" s="147" t="str">
        <f t="shared" si="88"/>
        <v>미인정</v>
      </c>
    </row>
    <row r="592" spans="4:27">
      <c r="D592" s="142" t="str">
        <f t="shared" si="86"/>
        <v>\\\</v>
      </c>
      <c r="E592" s="153"/>
      <c r="F592" s="153"/>
      <c r="G592" s="153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3"/>
      <c r="S592" s="153"/>
      <c r="T592" s="153"/>
      <c r="U592" s="153"/>
      <c r="V592" s="153"/>
      <c r="W592" s="153"/>
      <c r="X592" s="153"/>
      <c r="Y592" s="146">
        <f t="shared" si="87"/>
        <v>0</v>
      </c>
      <c r="Z592" s="443">
        <f t="shared" si="85"/>
        <v>0</v>
      </c>
      <c r="AA592" s="147" t="str">
        <f t="shared" si="88"/>
        <v>미인정</v>
      </c>
    </row>
    <row r="593" spans="4:27">
      <c r="D593" s="142" t="str">
        <f t="shared" si="86"/>
        <v>\\\</v>
      </c>
      <c r="E593" s="153"/>
      <c r="F593" s="153"/>
      <c r="G593" s="153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3"/>
      <c r="S593" s="153"/>
      <c r="T593" s="153"/>
      <c r="U593" s="153"/>
      <c r="V593" s="153"/>
      <c r="W593" s="153"/>
      <c r="X593" s="153"/>
      <c r="Y593" s="146">
        <f t="shared" si="87"/>
        <v>0</v>
      </c>
      <c r="Z593" s="443">
        <f t="shared" si="85"/>
        <v>0</v>
      </c>
      <c r="AA593" s="147" t="str">
        <f t="shared" si="88"/>
        <v>미인정</v>
      </c>
    </row>
    <row r="594" spans="4:27">
      <c r="D594" s="142" t="str">
        <f t="shared" si="86"/>
        <v>\\\</v>
      </c>
      <c r="E594" s="153"/>
      <c r="F594" s="153"/>
      <c r="G594" s="153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3"/>
      <c r="S594" s="153"/>
      <c r="T594" s="153"/>
      <c r="U594" s="153"/>
      <c r="V594" s="153"/>
      <c r="W594" s="153"/>
      <c r="X594" s="153"/>
      <c r="Y594" s="146">
        <f t="shared" si="87"/>
        <v>0</v>
      </c>
      <c r="Z594" s="443">
        <f t="shared" si="85"/>
        <v>0</v>
      </c>
      <c r="AA594" s="147" t="str">
        <f t="shared" si="88"/>
        <v>미인정</v>
      </c>
    </row>
    <row r="595" spans="4:27">
      <c r="D595" s="142" t="str">
        <f t="shared" si="86"/>
        <v>\\\</v>
      </c>
      <c r="E595" s="153"/>
      <c r="F595" s="153"/>
      <c r="G595" s="153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3"/>
      <c r="S595" s="153"/>
      <c r="T595" s="153"/>
      <c r="U595" s="153"/>
      <c r="V595" s="153"/>
      <c r="W595" s="153"/>
      <c r="X595" s="153"/>
      <c r="Y595" s="146">
        <f t="shared" si="87"/>
        <v>0</v>
      </c>
      <c r="Z595" s="443">
        <f t="shared" si="85"/>
        <v>0</v>
      </c>
      <c r="AA595" s="147" t="str">
        <f t="shared" si="88"/>
        <v>미인정</v>
      </c>
    </row>
    <row r="596" spans="4:27">
      <c r="D596" s="142" t="str">
        <f t="shared" si="86"/>
        <v>\\\</v>
      </c>
      <c r="E596" s="153"/>
      <c r="F596" s="153"/>
      <c r="G596" s="153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3"/>
      <c r="S596" s="153"/>
      <c r="T596" s="153"/>
      <c r="U596" s="153"/>
      <c r="V596" s="153"/>
      <c r="W596" s="153"/>
      <c r="X596" s="153"/>
      <c r="Y596" s="146">
        <f t="shared" si="87"/>
        <v>0</v>
      </c>
      <c r="Z596" s="443">
        <f t="shared" si="85"/>
        <v>0</v>
      </c>
      <c r="AA596" s="147" t="str">
        <f t="shared" si="88"/>
        <v>미인정</v>
      </c>
    </row>
    <row r="597" spans="4:27">
      <c r="D597" s="142" t="str">
        <f t="shared" si="86"/>
        <v>\\\</v>
      </c>
      <c r="E597" s="153"/>
      <c r="F597" s="153"/>
      <c r="G597" s="153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3"/>
      <c r="S597" s="153"/>
      <c r="T597" s="153"/>
      <c r="U597" s="153"/>
      <c r="V597" s="153"/>
      <c r="W597" s="153"/>
      <c r="X597" s="153"/>
      <c r="Y597" s="146">
        <f t="shared" si="87"/>
        <v>0</v>
      </c>
      <c r="Z597" s="443">
        <f t="shared" si="85"/>
        <v>0</v>
      </c>
      <c r="AA597" s="147" t="str">
        <f t="shared" si="88"/>
        <v>미인정</v>
      </c>
    </row>
    <row r="598" spans="4:27">
      <c r="D598" s="142" t="str">
        <f t="shared" si="86"/>
        <v>\\\</v>
      </c>
      <c r="E598" s="153"/>
      <c r="F598" s="153"/>
      <c r="G598" s="153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3"/>
      <c r="S598" s="153"/>
      <c r="T598" s="153"/>
      <c r="U598" s="153"/>
      <c r="V598" s="153"/>
      <c r="W598" s="153"/>
      <c r="X598" s="153"/>
      <c r="Y598" s="146">
        <f t="shared" si="87"/>
        <v>0</v>
      </c>
      <c r="Z598" s="443">
        <f t="shared" si="85"/>
        <v>0</v>
      </c>
      <c r="AA598" s="147" t="str">
        <f t="shared" si="88"/>
        <v>미인정</v>
      </c>
    </row>
    <row r="599" spans="4:27">
      <c r="D599" s="142" t="str">
        <f t="shared" si="86"/>
        <v>\\\</v>
      </c>
      <c r="E599" s="153"/>
      <c r="F599" s="153"/>
      <c r="G599" s="153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3"/>
      <c r="S599" s="153"/>
      <c r="T599" s="153"/>
      <c r="U599" s="153"/>
      <c r="V599" s="153"/>
      <c r="W599" s="153"/>
      <c r="X599" s="153"/>
      <c r="Y599" s="146">
        <f t="shared" si="87"/>
        <v>0</v>
      </c>
      <c r="Z599" s="443">
        <f t="shared" si="85"/>
        <v>0</v>
      </c>
      <c r="AA599" s="147" t="str">
        <f t="shared" si="88"/>
        <v>미인정</v>
      </c>
    </row>
    <row r="600" spans="4:27">
      <c r="D600" s="142" t="str">
        <f t="shared" si="86"/>
        <v>\\\</v>
      </c>
      <c r="E600" s="153"/>
      <c r="F600" s="153"/>
      <c r="G600" s="153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3"/>
      <c r="S600" s="153"/>
      <c r="T600" s="153"/>
      <c r="U600" s="153"/>
      <c r="V600" s="153"/>
      <c r="W600" s="153"/>
      <c r="X600" s="153"/>
      <c r="Y600" s="146">
        <f t="shared" si="87"/>
        <v>0</v>
      </c>
      <c r="Z600" s="443">
        <f t="shared" si="85"/>
        <v>0</v>
      </c>
      <c r="AA600" s="147" t="str">
        <f t="shared" si="88"/>
        <v>미인정</v>
      </c>
    </row>
    <row r="601" spans="4:27">
      <c r="D601" s="142" t="str">
        <f t="shared" si="86"/>
        <v>\\\</v>
      </c>
      <c r="E601" s="153"/>
      <c r="F601" s="153"/>
      <c r="G601" s="153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3"/>
      <c r="S601" s="153"/>
      <c r="T601" s="153"/>
      <c r="U601" s="153"/>
      <c r="V601" s="153"/>
      <c r="W601" s="153"/>
      <c r="X601" s="153"/>
      <c r="Y601" s="146">
        <f t="shared" si="87"/>
        <v>0</v>
      </c>
      <c r="Z601" s="443">
        <f t="shared" si="85"/>
        <v>0</v>
      </c>
      <c r="AA601" s="147" t="str">
        <f t="shared" si="88"/>
        <v>미인정</v>
      </c>
    </row>
    <row r="602" spans="4:27">
      <c r="D602" s="142" t="str">
        <f t="shared" si="86"/>
        <v>\\\</v>
      </c>
      <c r="E602" s="153"/>
      <c r="F602" s="153"/>
      <c r="G602" s="153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3"/>
      <c r="S602" s="153"/>
      <c r="T602" s="153"/>
      <c r="U602" s="153"/>
      <c r="V602" s="153"/>
      <c r="W602" s="153"/>
      <c r="X602" s="153"/>
      <c r="Y602" s="146">
        <f t="shared" si="87"/>
        <v>0</v>
      </c>
      <c r="Z602" s="443">
        <f t="shared" si="85"/>
        <v>0</v>
      </c>
      <c r="AA602" s="147" t="str">
        <f t="shared" si="88"/>
        <v>미인정</v>
      </c>
    </row>
    <row r="603" spans="4:27">
      <c r="D603" s="142" t="str">
        <f t="shared" si="86"/>
        <v>\\\</v>
      </c>
      <c r="E603" s="153"/>
      <c r="F603" s="153"/>
      <c r="G603" s="153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3"/>
      <c r="S603" s="153"/>
      <c r="T603" s="153"/>
      <c r="U603" s="153"/>
      <c r="V603" s="153"/>
      <c r="W603" s="153"/>
      <c r="X603" s="153"/>
      <c r="Y603" s="146">
        <f t="shared" si="87"/>
        <v>0</v>
      </c>
      <c r="Z603" s="443">
        <f t="shared" si="85"/>
        <v>0</v>
      </c>
      <c r="AA603" s="147" t="str">
        <f t="shared" si="88"/>
        <v>미인정</v>
      </c>
    </row>
    <row r="604" spans="4:27">
      <c r="D604" s="142" t="str">
        <f t="shared" si="86"/>
        <v>\\\</v>
      </c>
      <c r="E604" s="153"/>
      <c r="F604" s="153"/>
      <c r="G604" s="153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3"/>
      <c r="S604" s="153"/>
      <c r="T604" s="153"/>
      <c r="U604" s="153"/>
      <c r="V604" s="153"/>
      <c r="W604" s="153"/>
      <c r="X604" s="153"/>
      <c r="Y604" s="146">
        <f t="shared" si="87"/>
        <v>0</v>
      </c>
      <c r="Z604" s="443">
        <f t="shared" si="85"/>
        <v>0</v>
      </c>
      <c r="AA604" s="147" t="str">
        <f t="shared" si="88"/>
        <v>미인정</v>
      </c>
    </row>
    <row r="605" spans="4:27">
      <c r="D605" s="142" t="str">
        <f t="shared" si="86"/>
        <v>\\\</v>
      </c>
      <c r="E605" s="153"/>
      <c r="F605" s="153"/>
      <c r="G605" s="153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3"/>
      <c r="S605" s="153"/>
      <c r="T605" s="153"/>
      <c r="U605" s="153"/>
      <c r="V605" s="153"/>
      <c r="W605" s="153"/>
      <c r="X605" s="153"/>
      <c r="Y605" s="146">
        <f t="shared" si="87"/>
        <v>0</v>
      </c>
      <c r="Z605" s="443">
        <f t="shared" si="85"/>
        <v>0</v>
      </c>
      <c r="AA605" s="147" t="str">
        <f t="shared" si="88"/>
        <v>미인정</v>
      </c>
    </row>
    <row r="606" spans="4:27">
      <c r="D606" s="142" t="str">
        <f t="shared" si="86"/>
        <v>\\\</v>
      </c>
      <c r="E606" s="153"/>
      <c r="F606" s="153"/>
      <c r="G606" s="153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3"/>
      <c r="S606" s="153"/>
      <c r="T606" s="153"/>
      <c r="U606" s="153"/>
      <c r="V606" s="153"/>
      <c r="W606" s="153"/>
      <c r="X606" s="153"/>
      <c r="Y606" s="146">
        <f t="shared" si="87"/>
        <v>0</v>
      </c>
      <c r="Z606" s="443">
        <f t="shared" si="85"/>
        <v>0</v>
      </c>
      <c r="AA606" s="147" t="str">
        <f t="shared" si="88"/>
        <v>미인정</v>
      </c>
    </row>
    <row r="607" spans="4:27">
      <c r="D607" s="142" t="str">
        <f t="shared" si="86"/>
        <v>\\\</v>
      </c>
      <c r="E607" s="153"/>
      <c r="F607" s="153"/>
      <c r="G607" s="153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3"/>
      <c r="S607" s="153"/>
      <c r="T607" s="153"/>
      <c r="U607" s="153"/>
      <c r="V607" s="153"/>
      <c r="W607" s="153"/>
      <c r="X607" s="153"/>
      <c r="Y607" s="146">
        <f t="shared" si="87"/>
        <v>0</v>
      </c>
      <c r="Z607" s="443">
        <f t="shared" si="85"/>
        <v>0</v>
      </c>
      <c r="AA607" s="147" t="str">
        <f t="shared" si="88"/>
        <v>미인정</v>
      </c>
    </row>
    <row r="608" spans="4:27">
      <c r="D608" s="142" t="str">
        <f t="shared" si="86"/>
        <v>\\\</v>
      </c>
      <c r="E608" s="153"/>
      <c r="F608" s="153"/>
      <c r="G608" s="153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3"/>
      <c r="S608" s="153"/>
      <c r="T608" s="153"/>
      <c r="U608" s="153"/>
      <c r="V608" s="153"/>
      <c r="W608" s="153"/>
      <c r="X608" s="153"/>
      <c r="Y608" s="146">
        <f t="shared" si="87"/>
        <v>0</v>
      </c>
      <c r="Z608" s="443">
        <f t="shared" si="85"/>
        <v>0</v>
      </c>
      <c r="AA608" s="147" t="str">
        <f t="shared" si="88"/>
        <v>미인정</v>
      </c>
    </row>
    <row r="609" spans="4:27">
      <c r="D609" s="142" t="str">
        <f t="shared" si="86"/>
        <v>\\\</v>
      </c>
      <c r="E609" s="153"/>
      <c r="F609" s="153"/>
      <c r="G609" s="153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3"/>
      <c r="S609" s="153"/>
      <c r="T609" s="153"/>
      <c r="U609" s="153"/>
      <c r="V609" s="153"/>
      <c r="W609" s="153"/>
      <c r="X609" s="153"/>
      <c r="Y609" s="146">
        <f t="shared" si="87"/>
        <v>0</v>
      </c>
      <c r="Z609" s="443">
        <f t="shared" si="85"/>
        <v>0</v>
      </c>
      <c r="AA609" s="147" t="str">
        <f t="shared" si="88"/>
        <v>미인정</v>
      </c>
    </row>
    <row r="610" spans="4:27">
      <c r="D610" s="142" t="str">
        <f t="shared" si="86"/>
        <v>\\\</v>
      </c>
      <c r="E610" s="153"/>
      <c r="F610" s="153"/>
      <c r="G610" s="153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3"/>
      <c r="S610" s="153"/>
      <c r="T610" s="153"/>
      <c r="U610" s="153"/>
      <c r="V610" s="153"/>
      <c r="W610" s="153"/>
      <c r="X610" s="153"/>
      <c r="Y610" s="146">
        <f t="shared" si="87"/>
        <v>0</v>
      </c>
      <c r="Z610" s="443">
        <f t="shared" si="85"/>
        <v>0</v>
      </c>
      <c r="AA610" s="147" t="str">
        <f t="shared" si="88"/>
        <v>미인정</v>
      </c>
    </row>
    <row r="611" spans="4:27">
      <c r="D611" s="142" t="str">
        <f t="shared" si="86"/>
        <v>\\\</v>
      </c>
      <c r="E611" s="153"/>
      <c r="F611" s="153"/>
      <c r="G611" s="153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3"/>
      <c r="S611" s="153"/>
      <c r="T611" s="153"/>
      <c r="U611" s="153"/>
      <c r="V611" s="153"/>
      <c r="W611" s="153"/>
      <c r="X611" s="153"/>
      <c r="Y611" s="146">
        <f t="shared" si="87"/>
        <v>0</v>
      </c>
      <c r="Z611" s="443">
        <f t="shared" si="85"/>
        <v>0</v>
      </c>
      <c r="AA611" s="147" t="str">
        <f t="shared" si="88"/>
        <v>미인정</v>
      </c>
    </row>
    <row r="612" spans="4:27">
      <c r="D612" s="142" t="str">
        <f t="shared" si="86"/>
        <v>\\\</v>
      </c>
      <c r="E612" s="153"/>
      <c r="F612" s="153"/>
      <c r="G612" s="153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3"/>
      <c r="S612" s="153"/>
      <c r="T612" s="153"/>
      <c r="U612" s="153"/>
      <c r="V612" s="153"/>
      <c r="W612" s="153"/>
      <c r="X612" s="153"/>
      <c r="Y612" s="146">
        <f t="shared" si="87"/>
        <v>0</v>
      </c>
      <c r="Z612" s="443">
        <f t="shared" si="85"/>
        <v>0</v>
      </c>
      <c r="AA612" s="147" t="str">
        <f t="shared" si="88"/>
        <v>미인정</v>
      </c>
    </row>
    <row r="613" spans="4:27">
      <c r="D613" s="142" t="str">
        <f t="shared" si="86"/>
        <v>\\\</v>
      </c>
      <c r="E613" s="153"/>
      <c r="F613" s="153"/>
      <c r="G613" s="153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3"/>
      <c r="S613" s="153"/>
      <c r="T613" s="153"/>
      <c r="U613" s="153"/>
      <c r="V613" s="153"/>
      <c r="W613" s="153"/>
      <c r="X613" s="153"/>
      <c r="Y613" s="146">
        <f t="shared" si="87"/>
        <v>0</v>
      </c>
      <c r="Z613" s="443">
        <f t="shared" si="85"/>
        <v>0</v>
      </c>
      <c r="AA613" s="147" t="str">
        <f t="shared" si="88"/>
        <v>미인정</v>
      </c>
    </row>
    <row r="614" spans="4:27">
      <c r="D614" s="142" t="str">
        <f t="shared" si="86"/>
        <v>\\\</v>
      </c>
      <c r="E614" s="153"/>
      <c r="F614" s="153"/>
      <c r="G614" s="153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3"/>
      <c r="S614" s="153"/>
      <c r="T614" s="153"/>
      <c r="U614" s="153"/>
      <c r="V614" s="153"/>
      <c r="W614" s="153"/>
      <c r="X614" s="153"/>
      <c r="Y614" s="146">
        <f t="shared" si="87"/>
        <v>0</v>
      </c>
      <c r="Z614" s="443">
        <f t="shared" si="85"/>
        <v>0</v>
      </c>
      <c r="AA614" s="147" t="str">
        <f t="shared" si="88"/>
        <v>미인정</v>
      </c>
    </row>
    <row r="615" spans="4:27">
      <c r="D615" s="142" t="str">
        <f t="shared" si="86"/>
        <v>\\\</v>
      </c>
      <c r="E615" s="153"/>
      <c r="F615" s="153"/>
      <c r="G615" s="153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3"/>
      <c r="S615" s="153"/>
      <c r="T615" s="153"/>
      <c r="U615" s="153"/>
      <c r="V615" s="153"/>
      <c r="W615" s="153"/>
      <c r="X615" s="153"/>
      <c r="Y615" s="146">
        <f t="shared" si="87"/>
        <v>0</v>
      </c>
      <c r="Z615" s="443">
        <f t="shared" si="85"/>
        <v>0</v>
      </c>
      <c r="AA615" s="147" t="str">
        <f t="shared" si="88"/>
        <v>미인정</v>
      </c>
    </row>
    <row r="616" spans="4:27">
      <c r="D616" s="142" t="str">
        <f t="shared" si="86"/>
        <v>\\\</v>
      </c>
      <c r="E616" s="153"/>
      <c r="F616" s="153"/>
      <c r="G616" s="153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3"/>
      <c r="S616" s="153"/>
      <c r="T616" s="153"/>
      <c r="U616" s="153"/>
      <c r="V616" s="153"/>
      <c r="W616" s="153"/>
      <c r="X616" s="153"/>
      <c r="Y616" s="146">
        <f t="shared" si="87"/>
        <v>0</v>
      </c>
      <c r="Z616" s="443">
        <f t="shared" si="85"/>
        <v>0</v>
      </c>
      <c r="AA616" s="147" t="str">
        <f t="shared" si="88"/>
        <v>미인정</v>
      </c>
    </row>
    <row r="617" spans="4:27">
      <c r="D617" s="142" t="str">
        <f t="shared" si="86"/>
        <v>\\\</v>
      </c>
      <c r="E617" s="153"/>
      <c r="F617" s="153"/>
      <c r="G617" s="153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3"/>
      <c r="S617" s="153"/>
      <c r="T617" s="153"/>
      <c r="U617" s="153"/>
      <c r="V617" s="153"/>
      <c r="W617" s="153"/>
      <c r="X617" s="153"/>
      <c r="Y617" s="146">
        <f t="shared" si="87"/>
        <v>0</v>
      </c>
      <c r="Z617" s="443">
        <f t="shared" si="85"/>
        <v>0</v>
      </c>
      <c r="AA617" s="147" t="str">
        <f t="shared" si="88"/>
        <v>미인정</v>
      </c>
    </row>
    <row r="618" spans="4:27">
      <c r="D618" s="142" t="str">
        <f t="shared" si="86"/>
        <v>\\\</v>
      </c>
      <c r="E618" s="153"/>
      <c r="F618" s="153"/>
      <c r="G618" s="153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3"/>
      <c r="S618" s="153"/>
      <c r="T618" s="153"/>
      <c r="U618" s="153"/>
      <c r="V618" s="153"/>
      <c r="W618" s="153"/>
      <c r="X618" s="153"/>
      <c r="Y618" s="146">
        <f t="shared" si="87"/>
        <v>0</v>
      </c>
      <c r="Z618" s="443">
        <f t="shared" si="85"/>
        <v>0</v>
      </c>
      <c r="AA618" s="147" t="str">
        <f t="shared" si="88"/>
        <v>미인정</v>
      </c>
    </row>
    <row r="619" spans="4:27">
      <c r="D619" s="142" t="str">
        <f t="shared" si="86"/>
        <v>\\\</v>
      </c>
      <c r="E619" s="153"/>
      <c r="F619" s="153"/>
      <c r="G619" s="153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3"/>
      <c r="S619" s="153"/>
      <c r="T619" s="153"/>
      <c r="U619" s="153"/>
      <c r="V619" s="153"/>
      <c r="W619" s="153"/>
      <c r="X619" s="153"/>
      <c r="Y619" s="146">
        <f t="shared" si="87"/>
        <v>0</v>
      </c>
      <c r="Z619" s="443">
        <f t="shared" si="85"/>
        <v>0</v>
      </c>
      <c r="AA619" s="147" t="str">
        <f t="shared" si="88"/>
        <v>미인정</v>
      </c>
    </row>
    <row r="620" spans="4:27">
      <c r="D620" s="142" t="str">
        <f t="shared" si="86"/>
        <v>\\\</v>
      </c>
      <c r="E620" s="153"/>
      <c r="F620" s="153"/>
      <c r="G620" s="153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3"/>
      <c r="S620" s="153"/>
      <c r="T620" s="153"/>
      <c r="U620" s="153"/>
      <c r="V620" s="153"/>
      <c r="W620" s="153"/>
      <c r="X620" s="153"/>
      <c r="Y620" s="146">
        <f t="shared" si="87"/>
        <v>0</v>
      </c>
      <c r="Z620" s="443">
        <f t="shared" si="85"/>
        <v>0</v>
      </c>
      <c r="AA620" s="147" t="str">
        <f t="shared" si="88"/>
        <v>미인정</v>
      </c>
    </row>
    <row r="621" spans="4:27">
      <c r="D621" s="142" t="str">
        <f t="shared" si="86"/>
        <v>\\\</v>
      </c>
      <c r="E621" s="153"/>
      <c r="F621" s="153"/>
      <c r="G621" s="153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3"/>
      <c r="S621" s="153"/>
      <c r="T621" s="153"/>
      <c r="U621" s="153"/>
      <c r="V621" s="153"/>
      <c r="W621" s="153"/>
      <c r="X621" s="153"/>
      <c r="Y621" s="146">
        <f t="shared" si="87"/>
        <v>0</v>
      </c>
      <c r="Z621" s="443">
        <f t="shared" si="85"/>
        <v>0</v>
      </c>
      <c r="AA621" s="147" t="str">
        <f t="shared" si="88"/>
        <v>미인정</v>
      </c>
    </row>
    <row r="622" spans="4:27">
      <c r="D622" s="142" t="str">
        <f t="shared" si="86"/>
        <v>\\\</v>
      </c>
      <c r="E622" s="153"/>
      <c r="F622" s="153"/>
      <c r="G622" s="153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3"/>
      <c r="S622" s="153"/>
      <c r="T622" s="153"/>
      <c r="U622" s="153"/>
      <c r="V622" s="153"/>
      <c r="W622" s="153"/>
      <c r="X622" s="153"/>
      <c r="Y622" s="146">
        <f t="shared" si="87"/>
        <v>0</v>
      </c>
      <c r="Z622" s="443">
        <f t="shared" si="85"/>
        <v>0</v>
      </c>
      <c r="AA622" s="147" t="str">
        <f t="shared" si="88"/>
        <v>미인정</v>
      </c>
    </row>
    <row r="623" spans="4:27">
      <c r="D623" s="142" t="str">
        <f t="shared" si="86"/>
        <v>\\\</v>
      </c>
      <c r="E623" s="153"/>
      <c r="F623" s="153"/>
      <c r="G623" s="153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3"/>
      <c r="S623" s="153"/>
      <c r="T623" s="153"/>
      <c r="U623" s="153"/>
      <c r="V623" s="153"/>
      <c r="W623" s="153"/>
      <c r="X623" s="153"/>
      <c r="Y623" s="146">
        <f t="shared" si="87"/>
        <v>0</v>
      </c>
      <c r="Z623" s="443">
        <f t="shared" si="85"/>
        <v>0</v>
      </c>
      <c r="AA623" s="147" t="str">
        <f t="shared" si="88"/>
        <v>미인정</v>
      </c>
    </row>
    <row r="624" spans="4:27">
      <c r="D624" s="142" t="str">
        <f t="shared" si="86"/>
        <v>\\\</v>
      </c>
      <c r="E624" s="153"/>
      <c r="F624" s="153"/>
      <c r="G624" s="153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3"/>
      <c r="S624" s="153"/>
      <c r="T624" s="153"/>
      <c r="U624" s="153"/>
      <c r="V624" s="153"/>
      <c r="W624" s="153"/>
      <c r="X624" s="153"/>
      <c r="Y624" s="146">
        <f t="shared" si="87"/>
        <v>0</v>
      </c>
      <c r="Z624" s="443">
        <f t="shared" si="85"/>
        <v>0</v>
      </c>
      <c r="AA624" s="147" t="str">
        <f t="shared" si="88"/>
        <v>미인정</v>
      </c>
    </row>
    <row r="625" spans="4:27">
      <c r="D625" s="142" t="str">
        <f t="shared" si="86"/>
        <v>\\\</v>
      </c>
      <c r="E625" s="153"/>
      <c r="F625" s="153"/>
      <c r="G625" s="153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3"/>
      <c r="S625" s="153"/>
      <c r="T625" s="153"/>
      <c r="U625" s="153"/>
      <c r="V625" s="153"/>
      <c r="W625" s="153"/>
      <c r="X625" s="153"/>
      <c r="Y625" s="146">
        <f t="shared" si="87"/>
        <v>0</v>
      </c>
      <c r="Z625" s="443">
        <f t="shared" si="85"/>
        <v>0</v>
      </c>
      <c r="AA625" s="147" t="str">
        <f t="shared" si="88"/>
        <v>미인정</v>
      </c>
    </row>
    <row r="626" spans="4:27">
      <c r="D626" s="142" t="str">
        <f t="shared" si="86"/>
        <v>\\\</v>
      </c>
      <c r="E626" s="153"/>
      <c r="F626" s="153"/>
      <c r="G626" s="153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3"/>
      <c r="S626" s="153"/>
      <c r="T626" s="153"/>
      <c r="U626" s="153"/>
      <c r="V626" s="153"/>
      <c r="W626" s="153"/>
      <c r="X626" s="153"/>
      <c r="Y626" s="146">
        <f t="shared" si="87"/>
        <v>0</v>
      </c>
      <c r="Z626" s="443">
        <f t="shared" si="85"/>
        <v>0</v>
      </c>
      <c r="AA626" s="147" t="str">
        <f t="shared" si="88"/>
        <v>미인정</v>
      </c>
    </row>
    <row r="627" spans="4:27">
      <c r="D627" s="142" t="str">
        <f t="shared" si="86"/>
        <v>\\\</v>
      </c>
      <c r="E627" s="153"/>
      <c r="F627" s="153"/>
      <c r="G627" s="153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3"/>
      <c r="S627" s="153"/>
      <c r="T627" s="153"/>
      <c r="U627" s="153"/>
      <c r="V627" s="153"/>
      <c r="W627" s="153"/>
      <c r="X627" s="153"/>
      <c r="Y627" s="146">
        <f t="shared" si="87"/>
        <v>0</v>
      </c>
      <c r="Z627" s="443">
        <f t="shared" si="85"/>
        <v>0</v>
      </c>
      <c r="AA627" s="147" t="str">
        <f t="shared" si="88"/>
        <v>미인정</v>
      </c>
    </row>
    <row r="628" spans="4:27">
      <c r="D628" s="142" t="str">
        <f t="shared" si="86"/>
        <v>\\\</v>
      </c>
      <c r="E628" s="153"/>
      <c r="F628" s="153"/>
      <c r="G628" s="153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3"/>
      <c r="S628" s="153"/>
      <c r="T628" s="153"/>
      <c r="U628" s="153"/>
      <c r="V628" s="153"/>
      <c r="W628" s="153"/>
      <c r="X628" s="153"/>
      <c r="Y628" s="146">
        <f t="shared" si="87"/>
        <v>0</v>
      </c>
      <c r="Z628" s="443">
        <f t="shared" si="85"/>
        <v>0</v>
      </c>
      <c r="AA628" s="147" t="str">
        <f t="shared" si="88"/>
        <v>미인정</v>
      </c>
    </row>
    <row r="629" spans="4:27">
      <c r="D629" s="142" t="str">
        <f t="shared" si="86"/>
        <v>\\\</v>
      </c>
      <c r="E629" s="153"/>
      <c r="F629" s="153"/>
      <c r="G629" s="153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3"/>
      <c r="S629" s="153"/>
      <c r="T629" s="153"/>
      <c r="U629" s="153"/>
      <c r="V629" s="153"/>
      <c r="W629" s="153"/>
      <c r="X629" s="153"/>
      <c r="Y629" s="146">
        <f t="shared" si="87"/>
        <v>0</v>
      </c>
      <c r="Z629" s="443">
        <f t="shared" si="85"/>
        <v>0</v>
      </c>
      <c r="AA629" s="147" t="str">
        <f t="shared" si="88"/>
        <v>미인정</v>
      </c>
    </row>
    <row r="630" spans="4:27">
      <c r="D630" s="142" t="str">
        <f t="shared" si="86"/>
        <v>\\\</v>
      </c>
      <c r="E630" s="153"/>
      <c r="F630" s="153"/>
      <c r="G630" s="153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3"/>
      <c r="S630" s="153"/>
      <c r="T630" s="153"/>
      <c r="U630" s="153"/>
      <c r="V630" s="153"/>
      <c r="W630" s="153"/>
      <c r="X630" s="153"/>
      <c r="Y630" s="146">
        <f t="shared" si="87"/>
        <v>0</v>
      </c>
      <c r="Z630" s="443">
        <f t="shared" si="85"/>
        <v>0</v>
      </c>
      <c r="AA630" s="147" t="str">
        <f t="shared" si="88"/>
        <v>미인정</v>
      </c>
    </row>
    <row r="631" spans="4:27">
      <c r="D631" s="142" t="str">
        <f t="shared" si="86"/>
        <v>\\\</v>
      </c>
      <c r="E631" s="153"/>
      <c r="F631" s="153"/>
      <c r="G631" s="153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3"/>
      <c r="S631" s="153"/>
      <c r="T631" s="153"/>
      <c r="U631" s="153"/>
      <c r="V631" s="153"/>
      <c r="W631" s="153"/>
      <c r="X631" s="153"/>
      <c r="Y631" s="146">
        <f t="shared" si="87"/>
        <v>0</v>
      </c>
      <c r="Z631" s="443">
        <f t="shared" si="85"/>
        <v>0</v>
      </c>
      <c r="AA631" s="147" t="str">
        <f t="shared" si="88"/>
        <v>미인정</v>
      </c>
    </row>
    <row r="632" spans="4:27">
      <c r="D632" s="142" t="str">
        <f t="shared" si="86"/>
        <v>\\\</v>
      </c>
      <c r="E632" s="153"/>
      <c r="F632" s="153"/>
      <c r="G632" s="153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3"/>
      <c r="S632" s="153"/>
      <c r="T632" s="153"/>
      <c r="U632" s="153"/>
      <c r="V632" s="153"/>
      <c r="W632" s="153"/>
      <c r="X632" s="153"/>
      <c r="Y632" s="146">
        <f t="shared" si="87"/>
        <v>0</v>
      </c>
      <c r="Z632" s="443">
        <f t="shared" si="85"/>
        <v>0</v>
      </c>
      <c r="AA632" s="147" t="str">
        <f t="shared" si="88"/>
        <v>미인정</v>
      </c>
    </row>
    <row r="633" spans="4:27">
      <c r="D633" s="142" t="str">
        <f t="shared" si="86"/>
        <v>\\\</v>
      </c>
      <c r="E633" s="153"/>
      <c r="F633" s="153"/>
      <c r="G633" s="153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3"/>
      <c r="S633" s="153"/>
      <c r="T633" s="153"/>
      <c r="U633" s="153"/>
      <c r="V633" s="153"/>
      <c r="W633" s="153"/>
      <c r="X633" s="153"/>
      <c r="Y633" s="146">
        <f t="shared" si="87"/>
        <v>0</v>
      </c>
      <c r="Z633" s="443">
        <f t="shared" si="85"/>
        <v>0</v>
      </c>
      <c r="AA633" s="147" t="str">
        <f t="shared" si="88"/>
        <v>미인정</v>
      </c>
    </row>
    <row r="634" spans="4:27">
      <c r="D634" s="142" t="str">
        <f t="shared" si="86"/>
        <v>\\\</v>
      </c>
      <c r="E634" s="153"/>
      <c r="F634" s="153"/>
      <c r="G634" s="153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3"/>
      <c r="S634" s="153"/>
      <c r="T634" s="153"/>
      <c r="U634" s="153"/>
      <c r="V634" s="153"/>
      <c r="W634" s="153"/>
      <c r="X634" s="153"/>
      <c r="Y634" s="146">
        <f t="shared" si="87"/>
        <v>0</v>
      </c>
      <c r="Z634" s="443">
        <f t="shared" si="85"/>
        <v>0</v>
      </c>
      <c r="AA634" s="147" t="str">
        <f t="shared" si="88"/>
        <v>미인정</v>
      </c>
    </row>
    <row r="635" spans="4:27">
      <c r="D635" s="142" t="str">
        <f t="shared" si="86"/>
        <v>\\\</v>
      </c>
      <c r="E635" s="153"/>
      <c r="F635" s="153"/>
      <c r="G635" s="153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3"/>
      <c r="S635" s="153"/>
      <c r="T635" s="153"/>
      <c r="U635" s="153"/>
      <c r="V635" s="153"/>
      <c r="W635" s="153"/>
      <c r="X635" s="153"/>
      <c r="Y635" s="146">
        <f t="shared" si="87"/>
        <v>0</v>
      </c>
      <c r="Z635" s="443">
        <f t="shared" si="85"/>
        <v>0</v>
      </c>
      <c r="AA635" s="147" t="str">
        <f t="shared" si="88"/>
        <v>미인정</v>
      </c>
    </row>
    <row r="636" spans="4:27">
      <c r="D636" s="142" t="str">
        <f t="shared" si="86"/>
        <v>\\\</v>
      </c>
      <c r="E636" s="153"/>
      <c r="F636" s="153"/>
      <c r="G636" s="153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3"/>
      <c r="S636" s="153"/>
      <c r="T636" s="153"/>
      <c r="U636" s="153"/>
      <c r="V636" s="153"/>
      <c r="W636" s="153"/>
      <c r="X636" s="153"/>
      <c r="Y636" s="146">
        <f t="shared" si="87"/>
        <v>0</v>
      </c>
      <c r="Z636" s="443">
        <f t="shared" si="85"/>
        <v>0</v>
      </c>
      <c r="AA636" s="147" t="str">
        <f t="shared" si="88"/>
        <v>미인정</v>
      </c>
    </row>
    <row r="637" spans="4:27">
      <c r="D637" s="142" t="str">
        <f t="shared" si="86"/>
        <v>\\\</v>
      </c>
      <c r="E637" s="153"/>
      <c r="F637" s="153"/>
      <c r="G637" s="153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3"/>
      <c r="S637" s="153"/>
      <c r="T637" s="153"/>
      <c r="U637" s="153"/>
      <c r="V637" s="153"/>
      <c r="W637" s="153"/>
      <c r="X637" s="153"/>
      <c r="Y637" s="146">
        <f t="shared" si="87"/>
        <v>0</v>
      </c>
      <c r="Z637" s="443">
        <f t="shared" si="85"/>
        <v>0</v>
      </c>
      <c r="AA637" s="147" t="str">
        <f t="shared" si="88"/>
        <v>미인정</v>
      </c>
    </row>
    <row r="638" spans="4:27">
      <c r="D638" s="142" t="str">
        <f t="shared" si="86"/>
        <v>\\\</v>
      </c>
      <c r="E638" s="153"/>
      <c r="F638" s="153"/>
      <c r="G638" s="153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3"/>
      <c r="S638" s="153"/>
      <c r="T638" s="153"/>
      <c r="U638" s="153"/>
      <c r="V638" s="153"/>
      <c r="W638" s="153"/>
      <c r="X638" s="153"/>
      <c r="Y638" s="146">
        <f t="shared" si="87"/>
        <v>0</v>
      </c>
      <c r="Z638" s="443">
        <f t="shared" si="85"/>
        <v>0</v>
      </c>
      <c r="AA638" s="147" t="str">
        <f t="shared" si="88"/>
        <v>미인정</v>
      </c>
    </row>
    <row r="639" spans="4:27">
      <c r="D639" s="142" t="str">
        <f t="shared" si="86"/>
        <v>\\\</v>
      </c>
      <c r="E639" s="153"/>
      <c r="F639" s="153"/>
      <c r="G639" s="153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3"/>
      <c r="S639" s="153"/>
      <c r="T639" s="153"/>
      <c r="U639" s="153"/>
      <c r="V639" s="153"/>
      <c r="W639" s="153"/>
      <c r="X639" s="153"/>
      <c r="Y639" s="146">
        <f t="shared" si="87"/>
        <v>0</v>
      </c>
      <c r="Z639" s="443">
        <f t="shared" si="85"/>
        <v>0</v>
      </c>
      <c r="AA639" s="147" t="str">
        <f t="shared" si="88"/>
        <v>미인정</v>
      </c>
    </row>
    <row r="640" spans="4:27">
      <c r="D640" s="142" t="str">
        <f t="shared" si="86"/>
        <v>\\\</v>
      </c>
      <c r="E640" s="153"/>
      <c r="F640" s="153"/>
      <c r="G640" s="153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3"/>
      <c r="S640" s="153"/>
      <c r="T640" s="153"/>
      <c r="U640" s="153"/>
      <c r="V640" s="153"/>
      <c r="W640" s="153"/>
      <c r="X640" s="153"/>
      <c r="Y640" s="146">
        <f t="shared" si="87"/>
        <v>0</v>
      </c>
      <c r="Z640" s="443">
        <f t="shared" si="85"/>
        <v>0</v>
      </c>
      <c r="AA640" s="147" t="str">
        <f t="shared" si="88"/>
        <v>미인정</v>
      </c>
    </row>
    <row r="641" spans="4:27">
      <c r="D641" s="142" t="str">
        <f t="shared" si="86"/>
        <v>\\\</v>
      </c>
      <c r="E641" s="153"/>
      <c r="F641" s="153"/>
      <c r="G641" s="153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3"/>
      <c r="S641" s="153"/>
      <c r="T641" s="153"/>
      <c r="U641" s="153"/>
      <c r="V641" s="153"/>
      <c r="W641" s="153"/>
      <c r="X641" s="153"/>
      <c r="Y641" s="146">
        <f t="shared" si="87"/>
        <v>0</v>
      </c>
      <c r="Z641" s="443">
        <f t="shared" si="85"/>
        <v>0</v>
      </c>
      <c r="AA641" s="147" t="str">
        <f t="shared" si="88"/>
        <v>미인정</v>
      </c>
    </row>
    <row r="642" spans="4:27">
      <c r="D642" s="142" t="str">
        <f t="shared" si="86"/>
        <v>\\\</v>
      </c>
      <c r="E642" s="153"/>
      <c r="F642" s="153"/>
      <c r="G642" s="153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3"/>
      <c r="S642" s="153"/>
      <c r="T642" s="153"/>
      <c r="U642" s="153"/>
      <c r="V642" s="153"/>
      <c r="W642" s="153"/>
      <c r="X642" s="153"/>
      <c r="Y642" s="146">
        <f t="shared" si="87"/>
        <v>0</v>
      </c>
      <c r="Z642" s="443">
        <f t="shared" si="85"/>
        <v>0</v>
      </c>
      <c r="AA642" s="147" t="str">
        <f t="shared" si="88"/>
        <v>미인정</v>
      </c>
    </row>
    <row r="643" spans="4:27">
      <c r="D643" s="142" t="str">
        <f t="shared" si="86"/>
        <v>\\\</v>
      </c>
      <c r="E643" s="153"/>
      <c r="F643" s="153"/>
      <c r="G643" s="153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3"/>
      <c r="S643" s="153"/>
      <c r="T643" s="153"/>
      <c r="U643" s="153"/>
      <c r="V643" s="153"/>
      <c r="W643" s="153"/>
      <c r="X643" s="153"/>
      <c r="Y643" s="146">
        <f t="shared" si="87"/>
        <v>0</v>
      </c>
      <c r="Z643" s="443">
        <f t="shared" si="85"/>
        <v>0</v>
      </c>
      <c r="AA643" s="147" t="str">
        <f t="shared" si="88"/>
        <v>미인정</v>
      </c>
    </row>
    <row r="644" spans="4:27">
      <c r="D644" s="142" t="str">
        <f t="shared" si="86"/>
        <v>\\\</v>
      </c>
      <c r="E644" s="153"/>
      <c r="F644" s="153"/>
      <c r="G644" s="153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3"/>
      <c r="S644" s="153"/>
      <c r="T644" s="153"/>
      <c r="U644" s="153"/>
      <c r="V644" s="153"/>
      <c r="W644" s="153"/>
      <c r="X644" s="153"/>
      <c r="Y644" s="146">
        <f t="shared" si="87"/>
        <v>0</v>
      </c>
      <c r="Z644" s="443">
        <f t="shared" ref="Z644:Z707" si="89">SUM(I644,K644,M644,O644,Q644)-SUM(H644,J644,L644,N644,P644)+COUNT(H644:Q644)/2</f>
        <v>0</v>
      </c>
      <c r="AA644" s="147" t="str">
        <f t="shared" si="88"/>
        <v>미인정</v>
      </c>
    </row>
    <row r="645" spans="4:27">
      <c r="D645" s="142" t="str">
        <f t="shared" ref="D645:D708" si="90">E645&amp;"\"&amp;F645&amp;"\"&amp;W645&amp;"\"&amp;X645</f>
        <v>\\\</v>
      </c>
      <c r="E645" s="153"/>
      <c r="F645" s="153"/>
      <c r="G645" s="153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3"/>
      <c r="S645" s="153"/>
      <c r="T645" s="153"/>
      <c r="U645" s="153"/>
      <c r="V645" s="153"/>
      <c r="W645" s="153"/>
      <c r="X645" s="153"/>
      <c r="Y645" s="146">
        <f t="shared" si="87"/>
        <v>0</v>
      </c>
      <c r="Z645" s="443">
        <f t="shared" si="89"/>
        <v>0</v>
      </c>
      <c r="AA645" s="147" t="str">
        <f t="shared" si="88"/>
        <v>미인정</v>
      </c>
    </row>
    <row r="646" spans="4:27">
      <c r="D646" s="142" t="str">
        <f t="shared" si="90"/>
        <v>\\\</v>
      </c>
      <c r="E646" s="153"/>
      <c r="F646" s="153"/>
      <c r="G646" s="153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3"/>
      <c r="S646" s="153"/>
      <c r="T646" s="153"/>
      <c r="U646" s="153"/>
      <c r="V646" s="153"/>
      <c r="W646" s="153"/>
      <c r="X646" s="153"/>
      <c r="Y646" s="146">
        <f t="shared" ref="Y646:Y709" si="91">IF(Q646="",IF(O646="",IF(M646="",IF(K646="",I646,K646),M646),O646),Q646)</f>
        <v>0</v>
      </c>
      <c r="Z646" s="443">
        <f t="shared" si="89"/>
        <v>0</v>
      </c>
      <c r="AA646" s="147" t="str">
        <f t="shared" ref="AA646:AA709" si="92">IF(AND(Y646&gt;=$A$3-365*10-2,Z646&gt;=90),"인정","미인정")</f>
        <v>미인정</v>
      </c>
    </row>
    <row r="647" spans="4:27">
      <c r="D647" s="142" t="str">
        <f t="shared" si="90"/>
        <v>\\\</v>
      </c>
      <c r="E647" s="153"/>
      <c r="F647" s="153"/>
      <c r="G647" s="153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3"/>
      <c r="S647" s="153"/>
      <c r="T647" s="153"/>
      <c r="U647" s="153"/>
      <c r="V647" s="153"/>
      <c r="W647" s="153"/>
      <c r="X647" s="153"/>
      <c r="Y647" s="146">
        <f t="shared" si="91"/>
        <v>0</v>
      </c>
      <c r="Z647" s="443">
        <f t="shared" si="89"/>
        <v>0</v>
      </c>
      <c r="AA647" s="147" t="str">
        <f t="shared" si="92"/>
        <v>미인정</v>
      </c>
    </row>
    <row r="648" spans="4:27">
      <c r="D648" s="142" t="str">
        <f t="shared" si="90"/>
        <v>\\\</v>
      </c>
      <c r="E648" s="153"/>
      <c r="F648" s="153"/>
      <c r="G648" s="153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3"/>
      <c r="S648" s="153"/>
      <c r="T648" s="153"/>
      <c r="U648" s="153"/>
      <c r="V648" s="153"/>
      <c r="W648" s="153"/>
      <c r="X648" s="153"/>
      <c r="Y648" s="146">
        <f t="shared" si="91"/>
        <v>0</v>
      </c>
      <c r="Z648" s="443">
        <f t="shared" si="89"/>
        <v>0</v>
      </c>
      <c r="AA648" s="147" t="str">
        <f t="shared" si="92"/>
        <v>미인정</v>
      </c>
    </row>
    <row r="649" spans="4:27">
      <c r="D649" s="142" t="str">
        <f t="shared" si="90"/>
        <v>\\\</v>
      </c>
      <c r="E649" s="153"/>
      <c r="F649" s="153"/>
      <c r="G649" s="153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3"/>
      <c r="S649" s="153"/>
      <c r="T649" s="153"/>
      <c r="U649" s="153"/>
      <c r="V649" s="153"/>
      <c r="W649" s="153"/>
      <c r="X649" s="153"/>
      <c r="Y649" s="146">
        <f t="shared" si="91"/>
        <v>0</v>
      </c>
      <c r="Z649" s="443">
        <f t="shared" si="89"/>
        <v>0</v>
      </c>
      <c r="AA649" s="147" t="str">
        <f t="shared" si="92"/>
        <v>미인정</v>
      </c>
    </row>
    <row r="650" spans="4:27">
      <c r="D650" s="142" t="str">
        <f t="shared" si="90"/>
        <v>\\\</v>
      </c>
      <c r="E650" s="153"/>
      <c r="F650" s="153"/>
      <c r="G650" s="153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3"/>
      <c r="S650" s="153"/>
      <c r="T650" s="153"/>
      <c r="U650" s="153"/>
      <c r="V650" s="153"/>
      <c r="W650" s="153"/>
      <c r="X650" s="153"/>
      <c r="Y650" s="146">
        <f t="shared" si="91"/>
        <v>0</v>
      </c>
      <c r="Z650" s="443">
        <f t="shared" si="89"/>
        <v>0</v>
      </c>
      <c r="AA650" s="147" t="str">
        <f t="shared" si="92"/>
        <v>미인정</v>
      </c>
    </row>
    <row r="651" spans="4:27">
      <c r="D651" s="142" t="str">
        <f t="shared" si="90"/>
        <v>\\\</v>
      </c>
      <c r="E651" s="153"/>
      <c r="F651" s="153"/>
      <c r="G651" s="153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3"/>
      <c r="S651" s="153"/>
      <c r="T651" s="153"/>
      <c r="U651" s="153"/>
      <c r="V651" s="153"/>
      <c r="W651" s="153"/>
      <c r="X651" s="153"/>
      <c r="Y651" s="146">
        <f t="shared" si="91"/>
        <v>0</v>
      </c>
      <c r="Z651" s="443">
        <f t="shared" si="89"/>
        <v>0</v>
      </c>
      <c r="AA651" s="147" t="str">
        <f t="shared" si="92"/>
        <v>미인정</v>
      </c>
    </row>
    <row r="652" spans="4:27">
      <c r="D652" s="142" t="str">
        <f t="shared" si="90"/>
        <v>\\\</v>
      </c>
      <c r="E652" s="153"/>
      <c r="F652" s="153"/>
      <c r="G652" s="153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3"/>
      <c r="S652" s="153"/>
      <c r="T652" s="153"/>
      <c r="U652" s="153"/>
      <c r="V652" s="153"/>
      <c r="W652" s="153"/>
      <c r="X652" s="153"/>
      <c r="Y652" s="146">
        <f t="shared" si="91"/>
        <v>0</v>
      </c>
      <c r="Z652" s="443">
        <f t="shared" si="89"/>
        <v>0</v>
      </c>
      <c r="AA652" s="147" t="str">
        <f t="shared" si="92"/>
        <v>미인정</v>
      </c>
    </row>
    <row r="653" spans="4:27">
      <c r="D653" s="142" t="str">
        <f t="shared" si="90"/>
        <v>\\\</v>
      </c>
      <c r="E653" s="153"/>
      <c r="F653" s="153"/>
      <c r="G653" s="153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3"/>
      <c r="S653" s="153"/>
      <c r="T653" s="153"/>
      <c r="U653" s="153"/>
      <c r="V653" s="153"/>
      <c r="W653" s="153"/>
      <c r="X653" s="153"/>
      <c r="Y653" s="146">
        <f t="shared" si="91"/>
        <v>0</v>
      </c>
      <c r="Z653" s="443">
        <f t="shared" si="89"/>
        <v>0</v>
      </c>
      <c r="AA653" s="147" t="str">
        <f t="shared" si="92"/>
        <v>미인정</v>
      </c>
    </row>
    <row r="654" spans="4:27">
      <c r="D654" s="142" t="str">
        <f t="shared" si="90"/>
        <v>\\\</v>
      </c>
      <c r="E654" s="153"/>
      <c r="F654" s="153"/>
      <c r="G654" s="153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3"/>
      <c r="S654" s="153"/>
      <c r="T654" s="153"/>
      <c r="U654" s="153"/>
      <c r="V654" s="153"/>
      <c r="W654" s="153"/>
      <c r="X654" s="153"/>
      <c r="Y654" s="146">
        <f t="shared" si="91"/>
        <v>0</v>
      </c>
      <c r="Z654" s="443">
        <f t="shared" si="89"/>
        <v>0</v>
      </c>
      <c r="AA654" s="147" t="str">
        <f t="shared" si="92"/>
        <v>미인정</v>
      </c>
    </row>
    <row r="655" spans="4:27">
      <c r="D655" s="142" t="str">
        <f t="shared" si="90"/>
        <v>\\\</v>
      </c>
      <c r="E655" s="153"/>
      <c r="F655" s="153"/>
      <c r="G655" s="153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3"/>
      <c r="S655" s="153"/>
      <c r="T655" s="153"/>
      <c r="U655" s="153"/>
      <c r="V655" s="153"/>
      <c r="W655" s="153"/>
      <c r="X655" s="153"/>
      <c r="Y655" s="146">
        <f t="shared" si="91"/>
        <v>0</v>
      </c>
      <c r="Z655" s="443">
        <f t="shared" si="89"/>
        <v>0</v>
      </c>
      <c r="AA655" s="147" t="str">
        <f t="shared" si="92"/>
        <v>미인정</v>
      </c>
    </row>
    <row r="656" spans="4:27">
      <c r="D656" s="142" t="str">
        <f t="shared" si="90"/>
        <v>\\\</v>
      </c>
      <c r="E656" s="153"/>
      <c r="F656" s="153"/>
      <c r="G656" s="153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3"/>
      <c r="S656" s="153"/>
      <c r="T656" s="153"/>
      <c r="U656" s="153"/>
      <c r="V656" s="153"/>
      <c r="W656" s="153"/>
      <c r="X656" s="153"/>
      <c r="Y656" s="146">
        <f t="shared" si="91"/>
        <v>0</v>
      </c>
      <c r="Z656" s="443">
        <f t="shared" si="89"/>
        <v>0</v>
      </c>
      <c r="AA656" s="147" t="str">
        <f t="shared" si="92"/>
        <v>미인정</v>
      </c>
    </row>
    <row r="657" spans="4:27">
      <c r="D657" s="142" t="str">
        <f t="shared" si="90"/>
        <v>\\\</v>
      </c>
      <c r="E657" s="153"/>
      <c r="F657" s="153"/>
      <c r="G657" s="153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3"/>
      <c r="S657" s="153"/>
      <c r="T657" s="153"/>
      <c r="U657" s="153"/>
      <c r="V657" s="153"/>
      <c r="W657" s="153"/>
      <c r="X657" s="153"/>
      <c r="Y657" s="146">
        <f t="shared" si="91"/>
        <v>0</v>
      </c>
      <c r="Z657" s="443">
        <f t="shared" si="89"/>
        <v>0</v>
      </c>
      <c r="AA657" s="147" t="str">
        <f t="shared" si="92"/>
        <v>미인정</v>
      </c>
    </row>
    <row r="658" spans="4:27">
      <c r="D658" s="142" t="str">
        <f t="shared" si="90"/>
        <v>\\\</v>
      </c>
      <c r="E658" s="153"/>
      <c r="F658" s="153"/>
      <c r="G658" s="153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3"/>
      <c r="S658" s="153"/>
      <c r="T658" s="153"/>
      <c r="U658" s="153"/>
      <c r="V658" s="153"/>
      <c r="W658" s="153"/>
      <c r="X658" s="153"/>
      <c r="Y658" s="146">
        <f t="shared" si="91"/>
        <v>0</v>
      </c>
      <c r="Z658" s="443">
        <f t="shared" si="89"/>
        <v>0</v>
      </c>
      <c r="AA658" s="147" t="str">
        <f t="shared" si="92"/>
        <v>미인정</v>
      </c>
    </row>
    <row r="659" spans="4:27">
      <c r="D659" s="142" t="str">
        <f t="shared" si="90"/>
        <v>\\\</v>
      </c>
      <c r="E659" s="153"/>
      <c r="F659" s="153"/>
      <c r="G659" s="153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3"/>
      <c r="S659" s="153"/>
      <c r="T659" s="153"/>
      <c r="U659" s="153"/>
      <c r="V659" s="153"/>
      <c r="W659" s="153"/>
      <c r="X659" s="153"/>
      <c r="Y659" s="146">
        <f t="shared" si="91"/>
        <v>0</v>
      </c>
      <c r="Z659" s="443">
        <f t="shared" si="89"/>
        <v>0</v>
      </c>
      <c r="AA659" s="147" t="str">
        <f t="shared" si="92"/>
        <v>미인정</v>
      </c>
    </row>
    <row r="660" spans="4:27">
      <c r="D660" s="142" t="str">
        <f t="shared" si="90"/>
        <v>\\\</v>
      </c>
      <c r="E660" s="153"/>
      <c r="F660" s="153"/>
      <c r="G660" s="153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3"/>
      <c r="S660" s="153"/>
      <c r="T660" s="153"/>
      <c r="U660" s="153"/>
      <c r="V660" s="153"/>
      <c r="W660" s="153"/>
      <c r="X660" s="153"/>
      <c r="Y660" s="146">
        <f t="shared" si="91"/>
        <v>0</v>
      </c>
      <c r="Z660" s="443">
        <f t="shared" si="89"/>
        <v>0</v>
      </c>
      <c r="AA660" s="147" t="str">
        <f t="shared" si="92"/>
        <v>미인정</v>
      </c>
    </row>
    <row r="661" spans="4:27">
      <c r="D661" s="142" t="str">
        <f t="shared" si="90"/>
        <v>\\\</v>
      </c>
      <c r="E661" s="153"/>
      <c r="F661" s="153"/>
      <c r="G661" s="153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3"/>
      <c r="S661" s="153"/>
      <c r="T661" s="153"/>
      <c r="U661" s="153"/>
      <c r="V661" s="153"/>
      <c r="W661" s="153"/>
      <c r="X661" s="153"/>
      <c r="Y661" s="146">
        <f t="shared" si="91"/>
        <v>0</v>
      </c>
      <c r="Z661" s="443">
        <f t="shared" si="89"/>
        <v>0</v>
      </c>
      <c r="AA661" s="147" t="str">
        <f t="shared" si="92"/>
        <v>미인정</v>
      </c>
    </row>
    <row r="662" spans="4:27">
      <c r="D662" s="142" t="str">
        <f t="shared" si="90"/>
        <v>\\\</v>
      </c>
      <c r="E662" s="153"/>
      <c r="F662" s="153"/>
      <c r="G662" s="153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3"/>
      <c r="S662" s="153"/>
      <c r="T662" s="153"/>
      <c r="U662" s="153"/>
      <c r="V662" s="153"/>
      <c r="W662" s="153"/>
      <c r="X662" s="153"/>
      <c r="Y662" s="146">
        <f t="shared" si="91"/>
        <v>0</v>
      </c>
      <c r="Z662" s="443">
        <f t="shared" si="89"/>
        <v>0</v>
      </c>
      <c r="AA662" s="147" t="str">
        <f t="shared" si="92"/>
        <v>미인정</v>
      </c>
    </row>
    <row r="663" spans="4:27">
      <c r="D663" s="142" t="str">
        <f t="shared" si="90"/>
        <v>\\\</v>
      </c>
      <c r="E663" s="153"/>
      <c r="F663" s="153"/>
      <c r="G663" s="153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3"/>
      <c r="S663" s="153"/>
      <c r="T663" s="153"/>
      <c r="U663" s="153"/>
      <c r="V663" s="153"/>
      <c r="W663" s="153"/>
      <c r="X663" s="153"/>
      <c r="Y663" s="146">
        <f t="shared" si="91"/>
        <v>0</v>
      </c>
      <c r="Z663" s="443">
        <f t="shared" si="89"/>
        <v>0</v>
      </c>
      <c r="AA663" s="147" t="str">
        <f t="shared" si="92"/>
        <v>미인정</v>
      </c>
    </row>
    <row r="664" spans="4:27">
      <c r="D664" s="142" t="str">
        <f t="shared" si="90"/>
        <v>\\\</v>
      </c>
      <c r="E664" s="153"/>
      <c r="F664" s="153"/>
      <c r="G664" s="153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3"/>
      <c r="S664" s="153"/>
      <c r="T664" s="153"/>
      <c r="U664" s="153"/>
      <c r="V664" s="153"/>
      <c r="W664" s="153"/>
      <c r="X664" s="153"/>
      <c r="Y664" s="146">
        <f t="shared" si="91"/>
        <v>0</v>
      </c>
      <c r="Z664" s="443">
        <f t="shared" si="89"/>
        <v>0</v>
      </c>
      <c r="AA664" s="147" t="str">
        <f t="shared" si="92"/>
        <v>미인정</v>
      </c>
    </row>
    <row r="665" spans="4:27">
      <c r="D665" s="142" t="str">
        <f t="shared" si="90"/>
        <v>\\\</v>
      </c>
      <c r="E665" s="153"/>
      <c r="F665" s="153"/>
      <c r="G665" s="153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3"/>
      <c r="S665" s="153"/>
      <c r="T665" s="153"/>
      <c r="U665" s="153"/>
      <c r="V665" s="153"/>
      <c r="W665" s="153"/>
      <c r="X665" s="153"/>
      <c r="Y665" s="146">
        <f t="shared" si="91"/>
        <v>0</v>
      </c>
      <c r="Z665" s="443">
        <f t="shared" si="89"/>
        <v>0</v>
      </c>
      <c r="AA665" s="147" t="str">
        <f t="shared" si="92"/>
        <v>미인정</v>
      </c>
    </row>
    <row r="666" spans="4:27">
      <c r="D666" s="142" t="str">
        <f t="shared" si="90"/>
        <v>\\\</v>
      </c>
      <c r="E666" s="153"/>
      <c r="F666" s="153"/>
      <c r="G666" s="153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3"/>
      <c r="S666" s="153"/>
      <c r="T666" s="153"/>
      <c r="U666" s="153"/>
      <c r="V666" s="153"/>
      <c r="W666" s="153"/>
      <c r="X666" s="153"/>
      <c r="Y666" s="146">
        <f t="shared" si="91"/>
        <v>0</v>
      </c>
      <c r="Z666" s="443">
        <f t="shared" si="89"/>
        <v>0</v>
      </c>
      <c r="AA666" s="147" t="str">
        <f t="shared" si="92"/>
        <v>미인정</v>
      </c>
    </row>
    <row r="667" spans="4:27">
      <c r="D667" s="142" t="str">
        <f t="shared" si="90"/>
        <v>\\\</v>
      </c>
      <c r="E667" s="153"/>
      <c r="F667" s="153"/>
      <c r="G667" s="153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3"/>
      <c r="S667" s="153"/>
      <c r="T667" s="153"/>
      <c r="U667" s="153"/>
      <c r="V667" s="153"/>
      <c r="W667" s="153"/>
      <c r="X667" s="153"/>
      <c r="Y667" s="146">
        <f t="shared" si="91"/>
        <v>0</v>
      </c>
      <c r="Z667" s="443">
        <f t="shared" si="89"/>
        <v>0</v>
      </c>
      <c r="AA667" s="147" t="str">
        <f t="shared" si="92"/>
        <v>미인정</v>
      </c>
    </row>
    <row r="668" spans="4:27">
      <c r="D668" s="142" t="str">
        <f t="shared" si="90"/>
        <v>\\\</v>
      </c>
      <c r="E668" s="153"/>
      <c r="F668" s="153"/>
      <c r="G668" s="153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3"/>
      <c r="S668" s="153"/>
      <c r="T668" s="153"/>
      <c r="U668" s="153"/>
      <c r="V668" s="153"/>
      <c r="W668" s="153"/>
      <c r="X668" s="153"/>
      <c r="Y668" s="146">
        <f t="shared" si="91"/>
        <v>0</v>
      </c>
      <c r="Z668" s="443">
        <f t="shared" si="89"/>
        <v>0</v>
      </c>
      <c r="AA668" s="147" t="str">
        <f t="shared" si="92"/>
        <v>미인정</v>
      </c>
    </row>
    <row r="669" spans="4:27">
      <c r="D669" s="142" t="str">
        <f t="shared" si="90"/>
        <v>\\\</v>
      </c>
      <c r="E669" s="153"/>
      <c r="F669" s="153"/>
      <c r="G669" s="153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3"/>
      <c r="S669" s="153"/>
      <c r="T669" s="153"/>
      <c r="U669" s="153"/>
      <c r="V669" s="153"/>
      <c r="W669" s="153"/>
      <c r="X669" s="153"/>
      <c r="Y669" s="146">
        <f t="shared" si="91"/>
        <v>0</v>
      </c>
      <c r="Z669" s="443">
        <f t="shared" si="89"/>
        <v>0</v>
      </c>
      <c r="AA669" s="147" t="str">
        <f t="shared" si="92"/>
        <v>미인정</v>
      </c>
    </row>
    <row r="670" spans="4:27">
      <c r="D670" s="142" t="str">
        <f t="shared" si="90"/>
        <v>\\\</v>
      </c>
      <c r="E670" s="153"/>
      <c r="F670" s="153"/>
      <c r="G670" s="153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3"/>
      <c r="S670" s="153"/>
      <c r="T670" s="153"/>
      <c r="U670" s="153"/>
      <c r="V670" s="153"/>
      <c r="W670" s="153"/>
      <c r="X670" s="153"/>
      <c r="Y670" s="146">
        <f t="shared" si="91"/>
        <v>0</v>
      </c>
      <c r="Z670" s="443">
        <f t="shared" si="89"/>
        <v>0</v>
      </c>
      <c r="AA670" s="147" t="str">
        <f t="shared" si="92"/>
        <v>미인정</v>
      </c>
    </row>
    <row r="671" spans="4:27">
      <c r="D671" s="142" t="str">
        <f t="shared" si="90"/>
        <v>\\\</v>
      </c>
      <c r="E671" s="153"/>
      <c r="F671" s="153"/>
      <c r="G671" s="153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3"/>
      <c r="S671" s="153"/>
      <c r="T671" s="153"/>
      <c r="U671" s="153"/>
      <c r="V671" s="153"/>
      <c r="W671" s="153"/>
      <c r="X671" s="153"/>
      <c r="Y671" s="146">
        <f t="shared" si="91"/>
        <v>0</v>
      </c>
      <c r="Z671" s="443">
        <f t="shared" si="89"/>
        <v>0</v>
      </c>
      <c r="AA671" s="147" t="str">
        <f t="shared" si="92"/>
        <v>미인정</v>
      </c>
    </row>
    <row r="672" spans="4:27">
      <c r="D672" s="142" t="str">
        <f t="shared" si="90"/>
        <v>\\\</v>
      </c>
      <c r="E672" s="153"/>
      <c r="F672" s="153"/>
      <c r="G672" s="153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3"/>
      <c r="S672" s="153"/>
      <c r="T672" s="153"/>
      <c r="U672" s="153"/>
      <c r="V672" s="153"/>
      <c r="W672" s="153"/>
      <c r="X672" s="153"/>
      <c r="Y672" s="146">
        <f t="shared" si="91"/>
        <v>0</v>
      </c>
      <c r="Z672" s="443">
        <f t="shared" si="89"/>
        <v>0</v>
      </c>
      <c r="AA672" s="147" t="str">
        <f t="shared" si="92"/>
        <v>미인정</v>
      </c>
    </row>
    <row r="673" spans="4:27">
      <c r="D673" s="142" t="str">
        <f t="shared" si="90"/>
        <v>\\\</v>
      </c>
      <c r="E673" s="153"/>
      <c r="F673" s="153"/>
      <c r="G673" s="153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3"/>
      <c r="S673" s="153"/>
      <c r="T673" s="153"/>
      <c r="U673" s="153"/>
      <c r="V673" s="153"/>
      <c r="W673" s="153"/>
      <c r="X673" s="153"/>
      <c r="Y673" s="146">
        <f t="shared" si="91"/>
        <v>0</v>
      </c>
      <c r="Z673" s="443">
        <f t="shared" si="89"/>
        <v>0</v>
      </c>
      <c r="AA673" s="147" t="str">
        <f t="shared" si="92"/>
        <v>미인정</v>
      </c>
    </row>
    <row r="674" spans="4:27">
      <c r="D674" s="142" t="str">
        <f t="shared" si="90"/>
        <v>\\\</v>
      </c>
      <c r="E674" s="153"/>
      <c r="F674" s="153"/>
      <c r="G674" s="153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3"/>
      <c r="S674" s="153"/>
      <c r="T674" s="153"/>
      <c r="U674" s="153"/>
      <c r="V674" s="153"/>
      <c r="W674" s="153"/>
      <c r="X674" s="153"/>
      <c r="Y674" s="146">
        <f t="shared" si="91"/>
        <v>0</v>
      </c>
      <c r="Z674" s="443">
        <f t="shared" si="89"/>
        <v>0</v>
      </c>
      <c r="AA674" s="147" t="str">
        <f t="shared" si="92"/>
        <v>미인정</v>
      </c>
    </row>
    <row r="675" spans="4:27">
      <c r="D675" s="142" t="str">
        <f t="shared" si="90"/>
        <v>\\\</v>
      </c>
      <c r="E675" s="153"/>
      <c r="F675" s="153"/>
      <c r="G675" s="153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3"/>
      <c r="S675" s="153"/>
      <c r="T675" s="153"/>
      <c r="U675" s="153"/>
      <c r="V675" s="153"/>
      <c r="W675" s="153"/>
      <c r="X675" s="153"/>
      <c r="Y675" s="146">
        <f t="shared" si="91"/>
        <v>0</v>
      </c>
      <c r="Z675" s="443">
        <f t="shared" si="89"/>
        <v>0</v>
      </c>
      <c r="AA675" s="147" t="str">
        <f t="shared" si="92"/>
        <v>미인정</v>
      </c>
    </row>
    <row r="676" spans="4:27">
      <c r="D676" s="142" t="str">
        <f t="shared" si="90"/>
        <v>\\\</v>
      </c>
      <c r="E676" s="153"/>
      <c r="F676" s="153"/>
      <c r="G676" s="153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3"/>
      <c r="S676" s="153"/>
      <c r="T676" s="153"/>
      <c r="U676" s="153"/>
      <c r="V676" s="153"/>
      <c r="W676" s="153"/>
      <c r="X676" s="153"/>
      <c r="Y676" s="146">
        <f t="shared" si="91"/>
        <v>0</v>
      </c>
      <c r="Z676" s="443">
        <f t="shared" si="89"/>
        <v>0</v>
      </c>
      <c r="AA676" s="147" t="str">
        <f t="shared" si="92"/>
        <v>미인정</v>
      </c>
    </row>
    <row r="677" spans="4:27">
      <c r="D677" s="142" t="str">
        <f t="shared" si="90"/>
        <v>\\\</v>
      </c>
      <c r="E677" s="153"/>
      <c r="F677" s="153"/>
      <c r="G677" s="153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3"/>
      <c r="S677" s="153"/>
      <c r="T677" s="153"/>
      <c r="U677" s="153"/>
      <c r="V677" s="153"/>
      <c r="W677" s="153"/>
      <c r="X677" s="153"/>
      <c r="Y677" s="146">
        <f t="shared" si="91"/>
        <v>0</v>
      </c>
      <c r="Z677" s="443">
        <f t="shared" si="89"/>
        <v>0</v>
      </c>
      <c r="AA677" s="147" t="str">
        <f t="shared" si="92"/>
        <v>미인정</v>
      </c>
    </row>
    <row r="678" spans="4:27">
      <c r="D678" s="142" t="str">
        <f t="shared" si="90"/>
        <v>\\\</v>
      </c>
      <c r="E678" s="153"/>
      <c r="F678" s="153"/>
      <c r="G678" s="153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3"/>
      <c r="S678" s="153"/>
      <c r="T678" s="153"/>
      <c r="U678" s="153"/>
      <c r="V678" s="153"/>
      <c r="W678" s="153"/>
      <c r="X678" s="153"/>
      <c r="Y678" s="146">
        <f t="shared" si="91"/>
        <v>0</v>
      </c>
      <c r="Z678" s="443">
        <f t="shared" si="89"/>
        <v>0</v>
      </c>
      <c r="AA678" s="147" t="str">
        <f t="shared" si="92"/>
        <v>미인정</v>
      </c>
    </row>
    <row r="679" spans="4:27">
      <c r="D679" s="142" t="str">
        <f t="shared" si="90"/>
        <v>\\\</v>
      </c>
      <c r="E679" s="153"/>
      <c r="F679" s="153"/>
      <c r="G679" s="153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3"/>
      <c r="S679" s="153"/>
      <c r="T679" s="153"/>
      <c r="U679" s="153"/>
      <c r="V679" s="153"/>
      <c r="W679" s="153"/>
      <c r="X679" s="153"/>
      <c r="Y679" s="146">
        <f t="shared" si="91"/>
        <v>0</v>
      </c>
      <c r="Z679" s="443">
        <f t="shared" si="89"/>
        <v>0</v>
      </c>
      <c r="AA679" s="147" t="str">
        <f t="shared" si="92"/>
        <v>미인정</v>
      </c>
    </row>
    <row r="680" spans="4:27">
      <c r="D680" s="142" t="str">
        <f t="shared" si="90"/>
        <v>\\\</v>
      </c>
      <c r="E680" s="153"/>
      <c r="F680" s="153"/>
      <c r="G680" s="153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3"/>
      <c r="S680" s="153"/>
      <c r="T680" s="153"/>
      <c r="U680" s="153"/>
      <c r="V680" s="153"/>
      <c r="W680" s="153"/>
      <c r="X680" s="153"/>
      <c r="Y680" s="146">
        <f t="shared" si="91"/>
        <v>0</v>
      </c>
      <c r="Z680" s="443">
        <f t="shared" si="89"/>
        <v>0</v>
      </c>
      <c r="AA680" s="147" t="str">
        <f t="shared" si="92"/>
        <v>미인정</v>
      </c>
    </row>
    <row r="681" spans="4:27">
      <c r="D681" s="142" t="str">
        <f t="shared" si="90"/>
        <v>\\\</v>
      </c>
      <c r="E681" s="153"/>
      <c r="F681" s="153"/>
      <c r="G681" s="153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3"/>
      <c r="S681" s="153"/>
      <c r="T681" s="153"/>
      <c r="U681" s="153"/>
      <c r="V681" s="153"/>
      <c r="W681" s="153"/>
      <c r="X681" s="153"/>
      <c r="Y681" s="146">
        <f t="shared" si="91"/>
        <v>0</v>
      </c>
      <c r="Z681" s="443">
        <f t="shared" si="89"/>
        <v>0</v>
      </c>
      <c r="AA681" s="147" t="str">
        <f t="shared" si="92"/>
        <v>미인정</v>
      </c>
    </row>
    <row r="682" spans="4:27">
      <c r="D682" s="142" t="str">
        <f t="shared" si="90"/>
        <v>\\\</v>
      </c>
      <c r="E682" s="153"/>
      <c r="F682" s="153"/>
      <c r="G682" s="153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3"/>
      <c r="S682" s="153"/>
      <c r="T682" s="153"/>
      <c r="U682" s="153"/>
      <c r="V682" s="153"/>
      <c r="W682" s="153"/>
      <c r="X682" s="153"/>
      <c r="Y682" s="146">
        <f t="shared" si="91"/>
        <v>0</v>
      </c>
      <c r="Z682" s="443">
        <f t="shared" si="89"/>
        <v>0</v>
      </c>
      <c r="AA682" s="147" t="str">
        <f t="shared" si="92"/>
        <v>미인정</v>
      </c>
    </row>
    <row r="683" spans="4:27">
      <c r="D683" s="142" t="str">
        <f t="shared" si="90"/>
        <v>\\\</v>
      </c>
      <c r="E683" s="153"/>
      <c r="F683" s="153"/>
      <c r="G683" s="153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3"/>
      <c r="S683" s="153"/>
      <c r="T683" s="153"/>
      <c r="U683" s="153"/>
      <c r="V683" s="153"/>
      <c r="W683" s="153"/>
      <c r="X683" s="153"/>
      <c r="Y683" s="146">
        <f t="shared" si="91"/>
        <v>0</v>
      </c>
      <c r="Z683" s="443">
        <f t="shared" si="89"/>
        <v>0</v>
      </c>
      <c r="AA683" s="147" t="str">
        <f t="shared" si="92"/>
        <v>미인정</v>
      </c>
    </row>
    <row r="684" spans="4:27">
      <c r="D684" s="142" t="str">
        <f t="shared" si="90"/>
        <v>\\\</v>
      </c>
      <c r="E684" s="153"/>
      <c r="F684" s="153"/>
      <c r="G684" s="153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3"/>
      <c r="S684" s="153"/>
      <c r="T684" s="153"/>
      <c r="U684" s="153"/>
      <c r="V684" s="153"/>
      <c r="W684" s="153"/>
      <c r="X684" s="153"/>
      <c r="Y684" s="146">
        <f t="shared" si="91"/>
        <v>0</v>
      </c>
      <c r="Z684" s="443">
        <f t="shared" si="89"/>
        <v>0</v>
      </c>
      <c r="AA684" s="147" t="str">
        <f t="shared" si="92"/>
        <v>미인정</v>
      </c>
    </row>
    <row r="685" spans="4:27">
      <c r="D685" s="142" t="str">
        <f t="shared" si="90"/>
        <v>\\\</v>
      </c>
      <c r="E685" s="153"/>
      <c r="F685" s="153"/>
      <c r="G685" s="153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3"/>
      <c r="S685" s="153"/>
      <c r="T685" s="153"/>
      <c r="U685" s="153"/>
      <c r="V685" s="153"/>
      <c r="W685" s="153"/>
      <c r="X685" s="153"/>
      <c r="Y685" s="146">
        <f t="shared" si="91"/>
        <v>0</v>
      </c>
      <c r="Z685" s="443">
        <f t="shared" si="89"/>
        <v>0</v>
      </c>
      <c r="AA685" s="147" t="str">
        <f t="shared" si="92"/>
        <v>미인정</v>
      </c>
    </row>
    <row r="686" spans="4:27">
      <c r="D686" s="142" t="str">
        <f t="shared" si="90"/>
        <v>\\\</v>
      </c>
      <c r="E686" s="153"/>
      <c r="F686" s="153"/>
      <c r="G686" s="153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3"/>
      <c r="S686" s="153"/>
      <c r="T686" s="153"/>
      <c r="U686" s="153"/>
      <c r="V686" s="153"/>
      <c r="W686" s="153"/>
      <c r="X686" s="153"/>
      <c r="Y686" s="146">
        <f t="shared" si="91"/>
        <v>0</v>
      </c>
      <c r="Z686" s="443">
        <f t="shared" si="89"/>
        <v>0</v>
      </c>
      <c r="AA686" s="147" t="str">
        <f t="shared" si="92"/>
        <v>미인정</v>
      </c>
    </row>
    <row r="687" spans="4:27">
      <c r="D687" s="142" t="str">
        <f t="shared" si="90"/>
        <v>\\\</v>
      </c>
      <c r="E687" s="153"/>
      <c r="F687" s="153"/>
      <c r="G687" s="153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3"/>
      <c r="S687" s="153"/>
      <c r="T687" s="153"/>
      <c r="U687" s="153"/>
      <c r="V687" s="153"/>
      <c r="W687" s="153"/>
      <c r="X687" s="153"/>
      <c r="Y687" s="146">
        <f t="shared" si="91"/>
        <v>0</v>
      </c>
      <c r="Z687" s="443">
        <f t="shared" si="89"/>
        <v>0</v>
      </c>
      <c r="AA687" s="147" t="str">
        <f t="shared" si="92"/>
        <v>미인정</v>
      </c>
    </row>
    <row r="688" spans="4:27">
      <c r="D688" s="142" t="str">
        <f t="shared" si="90"/>
        <v>\\\</v>
      </c>
      <c r="E688" s="153"/>
      <c r="F688" s="153"/>
      <c r="G688" s="153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3"/>
      <c r="S688" s="153"/>
      <c r="T688" s="153"/>
      <c r="U688" s="153"/>
      <c r="V688" s="153"/>
      <c r="W688" s="153"/>
      <c r="X688" s="153"/>
      <c r="Y688" s="146">
        <f t="shared" si="91"/>
        <v>0</v>
      </c>
      <c r="Z688" s="443">
        <f t="shared" si="89"/>
        <v>0</v>
      </c>
      <c r="AA688" s="147" t="str">
        <f t="shared" si="92"/>
        <v>미인정</v>
      </c>
    </row>
    <row r="689" spans="4:27">
      <c r="D689" s="142" t="str">
        <f t="shared" si="90"/>
        <v>\\\</v>
      </c>
      <c r="E689" s="153"/>
      <c r="F689" s="153"/>
      <c r="G689" s="153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3"/>
      <c r="S689" s="153"/>
      <c r="T689" s="153"/>
      <c r="U689" s="153"/>
      <c r="V689" s="153"/>
      <c r="W689" s="153"/>
      <c r="X689" s="153"/>
      <c r="Y689" s="146">
        <f t="shared" si="91"/>
        <v>0</v>
      </c>
      <c r="Z689" s="443">
        <f t="shared" si="89"/>
        <v>0</v>
      </c>
      <c r="AA689" s="147" t="str">
        <f t="shared" si="92"/>
        <v>미인정</v>
      </c>
    </row>
    <row r="690" spans="4:27">
      <c r="D690" s="142" t="str">
        <f t="shared" si="90"/>
        <v>\\\</v>
      </c>
      <c r="E690" s="153"/>
      <c r="F690" s="153"/>
      <c r="G690" s="153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3"/>
      <c r="S690" s="153"/>
      <c r="T690" s="153"/>
      <c r="U690" s="153"/>
      <c r="V690" s="153"/>
      <c r="W690" s="153"/>
      <c r="X690" s="153"/>
      <c r="Y690" s="146">
        <f t="shared" si="91"/>
        <v>0</v>
      </c>
      <c r="Z690" s="443">
        <f t="shared" si="89"/>
        <v>0</v>
      </c>
      <c r="AA690" s="147" t="str">
        <f t="shared" si="92"/>
        <v>미인정</v>
      </c>
    </row>
    <row r="691" spans="4:27">
      <c r="D691" s="142" t="str">
        <f t="shared" si="90"/>
        <v>\\\</v>
      </c>
      <c r="E691" s="153"/>
      <c r="F691" s="153"/>
      <c r="G691" s="153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3"/>
      <c r="S691" s="153"/>
      <c r="T691" s="153"/>
      <c r="U691" s="153"/>
      <c r="V691" s="153"/>
      <c r="W691" s="153"/>
      <c r="X691" s="153"/>
      <c r="Y691" s="146">
        <f t="shared" si="91"/>
        <v>0</v>
      </c>
      <c r="Z691" s="443">
        <f t="shared" si="89"/>
        <v>0</v>
      </c>
      <c r="AA691" s="147" t="str">
        <f t="shared" si="92"/>
        <v>미인정</v>
      </c>
    </row>
    <row r="692" spans="4:27">
      <c r="D692" s="142" t="str">
        <f t="shared" si="90"/>
        <v>\\\</v>
      </c>
      <c r="E692" s="153"/>
      <c r="F692" s="153"/>
      <c r="G692" s="153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3"/>
      <c r="S692" s="153"/>
      <c r="T692" s="153"/>
      <c r="U692" s="153"/>
      <c r="V692" s="153"/>
      <c r="W692" s="153"/>
      <c r="X692" s="153"/>
      <c r="Y692" s="146">
        <f t="shared" si="91"/>
        <v>0</v>
      </c>
      <c r="Z692" s="443">
        <f t="shared" si="89"/>
        <v>0</v>
      </c>
      <c r="AA692" s="147" t="str">
        <f t="shared" si="92"/>
        <v>미인정</v>
      </c>
    </row>
    <row r="693" spans="4:27">
      <c r="D693" s="142" t="str">
        <f t="shared" si="90"/>
        <v>\\\</v>
      </c>
      <c r="E693" s="153"/>
      <c r="F693" s="153"/>
      <c r="G693" s="153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3"/>
      <c r="S693" s="153"/>
      <c r="T693" s="153"/>
      <c r="U693" s="153"/>
      <c r="V693" s="153"/>
      <c r="W693" s="153"/>
      <c r="X693" s="153"/>
      <c r="Y693" s="146">
        <f t="shared" si="91"/>
        <v>0</v>
      </c>
      <c r="Z693" s="443">
        <f t="shared" si="89"/>
        <v>0</v>
      </c>
      <c r="AA693" s="147" t="str">
        <f t="shared" si="92"/>
        <v>미인정</v>
      </c>
    </row>
    <row r="694" spans="4:27">
      <c r="D694" s="142" t="str">
        <f t="shared" si="90"/>
        <v>\\\</v>
      </c>
      <c r="E694" s="153"/>
      <c r="F694" s="153"/>
      <c r="G694" s="153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3"/>
      <c r="S694" s="153"/>
      <c r="T694" s="153"/>
      <c r="U694" s="153"/>
      <c r="V694" s="153"/>
      <c r="W694" s="153"/>
      <c r="X694" s="153"/>
      <c r="Y694" s="146">
        <f t="shared" si="91"/>
        <v>0</v>
      </c>
      <c r="Z694" s="443">
        <f t="shared" si="89"/>
        <v>0</v>
      </c>
      <c r="AA694" s="147" t="str">
        <f t="shared" si="92"/>
        <v>미인정</v>
      </c>
    </row>
    <row r="695" spans="4:27">
      <c r="D695" s="142" t="str">
        <f t="shared" si="90"/>
        <v>\\\</v>
      </c>
      <c r="E695" s="153"/>
      <c r="F695" s="153"/>
      <c r="G695" s="153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3"/>
      <c r="S695" s="153"/>
      <c r="T695" s="153"/>
      <c r="U695" s="153"/>
      <c r="V695" s="153"/>
      <c r="W695" s="153"/>
      <c r="X695" s="153"/>
      <c r="Y695" s="146">
        <f t="shared" si="91"/>
        <v>0</v>
      </c>
      <c r="Z695" s="443">
        <f t="shared" si="89"/>
        <v>0</v>
      </c>
      <c r="AA695" s="147" t="str">
        <f t="shared" si="92"/>
        <v>미인정</v>
      </c>
    </row>
    <row r="696" spans="4:27">
      <c r="D696" s="142" t="str">
        <f t="shared" si="90"/>
        <v>\\\</v>
      </c>
      <c r="E696" s="153"/>
      <c r="F696" s="153"/>
      <c r="G696" s="153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3"/>
      <c r="S696" s="153"/>
      <c r="T696" s="153"/>
      <c r="U696" s="153"/>
      <c r="V696" s="153"/>
      <c r="W696" s="153"/>
      <c r="X696" s="153"/>
      <c r="Y696" s="146">
        <f t="shared" si="91"/>
        <v>0</v>
      </c>
      <c r="Z696" s="443">
        <f t="shared" si="89"/>
        <v>0</v>
      </c>
      <c r="AA696" s="147" t="str">
        <f t="shared" si="92"/>
        <v>미인정</v>
      </c>
    </row>
    <row r="697" spans="4:27">
      <c r="D697" s="142" t="str">
        <f t="shared" si="90"/>
        <v>\\\</v>
      </c>
      <c r="E697" s="153"/>
      <c r="F697" s="153"/>
      <c r="G697" s="153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3"/>
      <c r="S697" s="153"/>
      <c r="T697" s="153"/>
      <c r="U697" s="153"/>
      <c r="V697" s="153"/>
      <c r="W697" s="153"/>
      <c r="X697" s="153"/>
      <c r="Y697" s="146">
        <f t="shared" si="91"/>
        <v>0</v>
      </c>
      <c r="Z697" s="443">
        <f t="shared" si="89"/>
        <v>0</v>
      </c>
      <c r="AA697" s="147" t="str">
        <f t="shared" si="92"/>
        <v>미인정</v>
      </c>
    </row>
    <row r="698" spans="4:27">
      <c r="D698" s="142" t="str">
        <f t="shared" si="90"/>
        <v>\\\</v>
      </c>
      <c r="E698" s="153"/>
      <c r="F698" s="153"/>
      <c r="G698" s="153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3"/>
      <c r="S698" s="153"/>
      <c r="T698" s="153"/>
      <c r="U698" s="153"/>
      <c r="V698" s="153"/>
      <c r="W698" s="153"/>
      <c r="X698" s="153"/>
      <c r="Y698" s="146">
        <f t="shared" si="91"/>
        <v>0</v>
      </c>
      <c r="Z698" s="443">
        <f t="shared" si="89"/>
        <v>0</v>
      </c>
      <c r="AA698" s="147" t="str">
        <f t="shared" si="92"/>
        <v>미인정</v>
      </c>
    </row>
    <row r="699" spans="4:27">
      <c r="D699" s="142" t="str">
        <f t="shared" si="90"/>
        <v>\\\</v>
      </c>
      <c r="E699" s="153"/>
      <c r="F699" s="153"/>
      <c r="G699" s="153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3"/>
      <c r="S699" s="153"/>
      <c r="T699" s="153"/>
      <c r="U699" s="153"/>
      <c r="V699" s="153"/>
      <c r="W699" s="153"/>
      <c r="X699" s="153"/>
      <c r="Y699" s="146">
        <f t="shared" si="91"/>
        <v>0</v>
      </c>
      <c r="Z699" s="443">
        <f t="shared" si="89"/>
        <v>0</v>
      </c>
      <c r="AA699" s="147" t="str">
        <f t="shared" si="92"/>
        <v>미인정</v>
      </c>
    </row>
    <row r="700" spans="4:27">
      <c r="D700" s="142" t="str">
        <f t="shared" si="90"/>
        <v>\\\</v>
      </c>
      <c r="E700" s="153"/>
      <c r="F700" s="153"/>
      <c r="G700" s="153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3"/>
      <c r="S700" s="153"/>
      <c r="T700" s="153"/>
      <c r="U700" s="153"/>
      <c r="V700" s="153"/>
      <c r="W700" s="153"/>
      <c r="X700" s="153"/>
      <c r="Y700" s="146">
        <f t="shared" si="91"/>
        <v>0</v>
      </c>
      <c r="Z700" s="443">
        <f t="shared" si="89"/>
        <v>0</v>
      </c>
      <c r="AA700" s="147" t="str">
        <f t="shared" si="92"/>
        <v>미인정</v>
      </c>
    </row>
    <row r="701" spans="4:27">
      <c r="D701" s="142" t="str">
        <f t="shared" si="90"/>
        <v>\\\</v>
      </c>
      <c r="E701" s="153"/>
      <c r="F701" s="153"/>
      <c r="G701" s="153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3"/>
      <c r="S701" s="153"/>
      <c r="T701" s="153"/>
      <c r="U701" s="153"/>
      <c r="V701" s="153"/>
      <c r="W701" s="153"/>
      <c r="X701" s="153"/>
      <c r="Y701" s="146">
        <f t="shared" si="91"/>
        <v>0</v>
      </c>
      <c r="Z701" s="443">
        <f t="shared" si="89"/>
        <v>0</v>
      </c>
      <c r="AA701" s="147" t="str">
        <f t="shared" si="92"/>
        <v>미인정</v>
      </c>
    </row>
    <row r="702" spans="4:27">
      <c r="D702" s="142" t="str">
        <f t="shared" si="90"/>
        <v>\\\</v>
      </c>
      <c r="E702" s="153"/>
      <c r="F702" s="153"/>
      <c r="G702" s="153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3"/>
      <c r="S702" s="153"/>
      <c r="T702" s="153"/>
      <c r="U702" s="153"/>
      <c r="V702" s="153"/>
      <c r="W702" s="153"/>
      <c r="X702" s="153"/>
      <c r="Y702" s="146">
        <f t="shared" si="91"/>
        <v>0</v>
      </c>
      <c r="Z702" s="443">
        <f t="shared" si="89"/>
        <v>0</v>
      </c>
      <c r="AA702" s="147" t="str">
        <f t="shared" si="92"/>
        <v>미인정</v>
      </c>
    </row>
    <row r="703" spans="4:27">
      <c r="D703" s="142" t="str">
        <f t="shared" si="90"/>
        <v>\\\</v>
      </c>
      <c r="E703" s="153"/>
      <c r="F703" s="153"/>
      <c r="G703" s="153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3"/>
      <c r="S703" s="153"/>
      <c r="T703" s="153"/>
      <c r="U703" s="153"/>
      <c r="V703" s="153"/>
      <c r="W703" s="153"/>
      <c r="X703" s="153"/>
      <c r="Y703" s="146">
        <f t="shared" si="91"/>
        <v>0</v>
      </c>
      <c r="Z703" s="443">
        <f t="shared" si="89"/>
        <v>0</v>
      </c>
      <c r="AA703" s="147" t="str">
        <f t="shared" si="92"/>
        <v>미인정</v>
      </c>
    </row>
    <row r="704" spans="4:27">
      <c r="D704" s="142" t="str">
        <f t="shared" si="90"/>
        <v>\\\</v>
      </c>
      <c r="E704" s="153"/>
      <c r="F704" s="153"/>
      <c r="G704" s="153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3"/>
      <c r="S704" s="153"/>
      <c r="T704" s="153"/>
      <c r="U704" s="153"/>
      <c r="V704" s="153"/>
      <c r="W704" s="153"/>
      <c r="X704" s="153"/>
      <c r="Y704" s="146">
        <f t="shared" si="91"/>
        <v>0</v>
      </c>
      <c r="Z704" s="443">
        <f t="shared" si="89"/>
        <v>0</v>
      </c>
      <c r="AA704" s="147" t="str">
        <f t="shared" si="92"/>
        <v>미인정</v>
      </c>
    </row>
    <row r="705" spans="4:27">
      <c r="D705" s="142" t="str">
        <f t="shared" si="90"/>
        <v>\\\</v>
      </c>
      <c r="E705" s="153"/>
      <c r="F705" s="153"/>
      <c r="G705" s="153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3"/>
      <c r="S705" s="153"/>
      <c r="T705" s="153"/>
      <c r="U705" s="153"/>
      <c r="V705" s="153"/>
      <c r="W705" s="153"/>
      <c r="X705" s="153"/>
      <c r="Y705" s="146">
        <f t="shared" si="91"/>
        <v>0</v>
      </c>
      <c r="Z705" s="443">
        <f t="shared" si="89"/>
        <v>0</v>
      </c>
      <c r="AA705" s="147" t="str">
        <f t="shared" si="92"/>
        <v>미인정</v>
      </c>
    </row>
    <row r="706" spans="4:27">
      <c r="D706" s="142" t="str">
        <f t="shared" si="90"/>
        <v>\\\</v>
      </c>
      <c r="E706" s="153"/>
      <c r="F706" s="153"/>
      <c r="G706" s="153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3"/>
      <c r="S706" s="153"/>
      <c r="T706" s="153"/>
      <c r="U706" s="153"/>
      <c r="V706" s="153"/>
      <c r="W706" s="153"/>
      <c r="X706" s="153"/>
      <c r="Y706" s="146">
        <f t="shared" si="91"/>
        <v>0</v>
      </c>
      <c r="Z706" s="443">
        <f t="shared" si="89"/>
        <v>0</v>
      </c>
      <c r="AA706" s="147" t="str">
        <f t="shared" si="92"/>
        <v>미인정</v>
      </c>
    </row>
    <row r="707" spans="4:27">
      <c r="D707" s="142" t="str">
        <f t="shared" si="90"/>
        <v>\\\</v>
      </c>
      <c r="E707" s="153"/>
      <c r="F707" s="153"/>
      <c r="G707" s="153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3"/>
      <c r="S707" s="153"/>
      <c r="T707" s="153"/>
      <c r="U707" s="153"/>
      <c r="V707" s="153"/>
      <c r="W707" s="153"/>
      <c r="X707" s="153"/>
      <c r="Y707" s="146">
        <f t="shared" si="91"/>
        <v>0</v>
      </c>
      <c r="Z707" s="443">
        <f t="shared" si="89"/>
        <v>0</v>
      </c>
      <c r="AA707" s="147" t="str">
        <f t="shared" si="92"/>
        <v>미인정</v>
      </c>
    </row>
    <row r="708" spans="4:27">
      <c r="D708" s="142" t="str">
        <f t="shared" si="90"/>
        <v>\\\</v>
      </c>
      <c r="E708" s="153"/>
      <c r="F708" s="153"/>
      <c r="G708" s="153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3"/>
      <c r="S708" s="153"/>
      <c r="T708" s="153"/>
      <c r="U708" s="153"/>
      <c r="V708" s="153"/>
      <c r="W708" s="153"/>
      <c r="X708" s="153"/>
      <c r="Y708" s="146">
        <f t="shared" si="91"/>
        <v>0</v>
      </c>
      <c r="Z708" s="443">
        <f t="shared" ref="Z708:Z771" si="93">SUM(I708,K708,M708,O708,Q708)-SUM(H708,J708,L708,N708,P708)+COUNT(H708:Q708)/2</f>
        <v>0</v>
      </c>
      <c r="AA708" s="147" t="str">
        <f t="shared" si="92"/>
        <v>미인정</v>
      </c>
    </row>
    <row r="709" spans="4:27">
      <c r="D709" s="142" t="str">
        <f t="shared" ref="D709:D772" si="94">E709&amp;"\"&amp;F709&amp;"\"&amp;W709&amp;"\"&amp;X709</f>
        <v>\\\</v>
      </c>
      <c r="E709" s="153"/>
      <c r="F709" s="153"/>
      <c r="G709" s="153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3"/>
      <c r="S709" s="153"/>
      <c r="T709" s="153"/>
      <c r="U709" s="153"/>
      <c r="V709" s="153"/>
      <c r="W709" s="153"/>
      <c r="X709" s="153"/>
      <c r="Y709" s="146">
        <f t="shared" si="91"/>
        <v>0</v>
      </c>
      <c r="Z709" s="443">
        <f t="shared" si="93"/>
        <v>0</v>
      </c>
      <c r="AA709" s="147" t="str">
        <f t="shared" si="92"/>
        <v>미인정</v>
      </c>
    </row>
    <row r="710" spans="4:27">
      <c r="D710" s="142" t="str">
        <f t="shared" si="94"/>
        <v>\\\</v>
      </c>
      <c r="E710" s="153"/>
      <c r="F710" s="153"/>
      <c r="G710" s="153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3"/>
      <c r="S710" s="153"/>
      <c r="T710" s="153"/>
      <c r="U710" s="153"/>
      <c r="V710" s="153"/>
      <c r="W710" s="153"/>
      <c r="X710" s="153"/>
      <c r="Y710" s="146">
        <f t="shared" ref="Y710:Y773" si="95">IF(Q710="",IF(O710="",IF(M710="",IF(K710="",I710,K710),M710),O710),Q710)</f>
        <v>0</v>
      </c>
      <c r="Z710" s="443">
        <f t="shared" si="93"/>
        <v>0</v>
      </c>
      <c r="AA710" s="147" t="str">
        <f t="shared" ref="AA710:AA773" si="96">IF(AND(Y710&gt;=$A$3-365*10-2,Z710&gt;=90),"인정","미인정")</f>
        <v>미인정</v>
      </c>
    </row>
    <row r="711" spans="4:27">
      <c r="D711" s="142" t="str">
        <f t="shared" si="94"/>
        <v>\\\</v>
      </c>
      <c r="E711" s="153"/>
      <c r="F711" s="153"/>
      <c r="G711" s="153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3"/>
      <c r="S711" s="153"/>
      <c r="T711" s="153"/>
      <c r="U711" s="153"/>
      <c r="V711" s="153"/>
      <c r="W711" s="153"/>
      <c r="X711" s="153"/>
      <c r="Y711" s="146">
        <f t="shared" si="95"/>
        <v>0</v>
      </c>
      <c r="Z711" s="443">
        <f t="shared" si="93"/>
        <v>0</v>
      </c>
      <c r="AA711" s="147" t="str">
        <f t="shared" si="96"/>
        <v>미인정</v>
      </c>
    </row>
    <row r="712" spans="4:27">
      <c r="D712" s="142" t="str">
        <f t="shared" si="94"/>
        <v>\\\</v>
      </c>
      <c r="E712" s="153"/>
      <c r="F712" s="153"/>
      <c r="G712" s="153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3"/>
      <c r="S712" s="153"/>
      <c r="T712" s="153"/>
      <c r="U712" s="153"/>
      <c r="V712" s="153"/>
      <c r="W712" s="153"/>
      <c r="X712" s="153"/>
      <c r="Y712" s="146">
        <f t="shared" si="95"/>
        <v>0</v>
      </c>
      <c r="Z712" s="443">
        <f t="shared" si="93"/>
        <v>0</v>
      </c>
      <c r="AA712" s="147" t="str">
        <f t="shared" si="96"/>
        <v>미인정</v>
      </c>
    </row>
    <row r="713" spans="4:27">
      <c r="D713" s="142" t="str">
        <f t="shared" si="94"/>
        <v>\\\</v>
      </c>
      <c r="E713" s="153"/>
      <c r="F713" s="153"/>
      <c r="G713" s="153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3"/>
      <c r="S713" s="153"/>
      <c r="T713" s="153"/>
      <c r="U713" s="153"/>
      <c r="V713" s="153"/>
      <c r="W713" s="153"/>
      <c r="X713" s="153"/>
      <c r="Y713" s="146">
        <f t="shared" si="95"/>
        <v>0</v>
      </c>
      <c r="Z713" s="443">
        <f t="shared" si="93"/>
        <v>0</v>
      </c>
      <c r="AA713" s="147" t="str">
        <f t="shared" si="96"/>
        <v>미인정</v>
      </c>
    </row>
    <row r="714" spans="4:27">
      <c r="D714" s="142" t="str">
        <f t="shared" si="94"/>
        <v>\\\</v>
      </c>
      <c r="E714" s="153"/>
      <c r="F714" s="153"/>
      <c r="G714" s="153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3"/>
      <c r="S714" s="153"/>
      <c r="T714" s="153"/>
      <c r="U714" s="153"/>
      <c r="V714" s="153"/>
      <c r="W714" s="153"/>
      <c r="X714" s="153"/>
      <c r="Y714" s="146">
        <f t="shared" si="95"/>
        <v>0</v>
      </c>
      <c r="Z714" s="443">
        <f t="shared" si="93"/>
        <v>0</v>
      </c>
      <c r="AA714" s="147" t="str">
        <f t="shared" si="96"/>
        <v>미인정</v>
      </c>
    </row>
    <row r="715" spans="4:27">
      <c r="D715" s="142" t="str">
        <f t="shared" si="94"/>
        <v>\\\</v>
      </c>
      <c r="E715" s="153"/>
      <c r="F715" s="153"/>
      <c r="G715" s="153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3"/>
      <c r="S715" s="153"/>
      <c r="T715" s="153"/>
      <c r="U715" s="153"/>
      <c r="V715" s="153"/>
      <c r="W715" s="153"/>
      <c r="X715" s="153"/>
      <c r="Y715" s="146">
        <f t="shared" si="95"/>
        <v>0</v>
      </c>
      <c r="Z715" s="443">
        <f t="shared" si="93"/>
        <v>0</v>
      </c>
      <c r="AA715" s="147" t="str">
        <f t="shared" si="96"/>
        <v>미인정</v>
      </c>
    </row>
    <row r="716" spans="4:27">
      <c r="D716" s="142" t="str">
        <f t="shared" si="94"/>
        <v>\\\</v>
      </c>
      <c r="E716" s="153"/>
      <c r="F716" s="153"/>
      <c r="G716" s="153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3"/>
      <c r="S716" s="153"/>
      <c r="T716" s="153"/>
      <c r="U716" s="153"/>
      <c r="V716" s="153"/>
      <c r="W716" s="153"/>
      <c r="X716" s="153"/>
      <c r="Y716" s="146">
        <f t="shared" si="95"/>
        <v>0</v>
      </c>
      <c r="Z716" s="443">
        <f t="shared" si="93"/>
        <v>0</v>
      </c>
      <c r="AA716" s="147" t="str">
        <f t="shared" si="96"/>
        <v>미인정</v>
      </c>
    </row>
    <row r="717" spans="4:27">
      <c r="D717" s="142" t="str">
        <f t="shared" si="94"/>
        <v>\\\</v>
      </c>
      <c r="E717" s="153"/>
      <c r="F717" s="153"/>
      <c r="G717" s="153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3"/>
      <c r="S717" s="153"/>
      <c r="T717" s="153"/>
      <c r="U717" s="153"/>
      <c r="V717" s="153"/>
      <c r="W717" s="153"/>
      <c r="X717" s="153"/>
      <c r="Y717" s="146">
        <f t="shared" si="95"/>
        <v>0</v>
      </c>
      <c r="Z717" s="443">
        <f t="shared" si="93"/>
        <v>0</v>
      </c>
      <c r="AA717" s="147" t="str">
        <f t="shared" si="96"/>
        <v>미인정</v>
      </c>
    </row>
    <row r="718" spans="4:27">
      <c r="D718" s="142" t="str">
        <f t="shared" si="94"/>
        <v>\\\</v>
      </c>
      <c r="E718" s="153"/>
      <c r="F718" s="153"/>
      <c r="G718" s="153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3"/>
      <c r="S718" s="153"/>
      <c r="T718" s="153"/>
      <c r="U718" s="153"/>
      <c r="V718" s="153"/>
      <c r="W718" s="153"/>
      <c r="X718" s="153"/>
      <c r="Y718" s="146">
        <f t="shared" si="95"/>
        <v>0</v>
      </c>
      <c r="Z718" s="443">
        <f t="shared" si="93"/>
        <v>0</v>
      </c>
      <c r="AA718" s="147" t="str">
        <f t="shared" si="96"/>
        <v>미인정</v>
      </c>
    </row>
    <row r="719" spans="4:27">
      <c r="D719" s="142" t="str">
        <f t="shared" si="94"/>
        <v>\\\</v>
      </c>
      <c r="E719" s="153"/>
      <c r="F719" s="153"/>
      <c r="G719" s="153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3"/>
      <c r="S719" s="153"/>
      <c r="T719" s="153"/>
      <c r="U719" s="153"/>
      <c r="V719" s="153"/>
      <c r="W719" s="153"/>
      <c r="X719" s="153"/>
      <c r="Y719" s="146">
        <f t="shared" si="95"/>
        <v>0</v>
      </c>
      <c r="Z719" s="443">
        <f t="shared" si="93"/>
        <v>0</v>
      </c>
      <c r="AA719" s="147" t="str">
        <f t="shared" si="96"/>
        <v>미인정</v>
      </c>
    </row>
    <row r="720" spans="4:27">
      <c r="D720" s="142" t="str">
        <f t="shared" si="94"/>
        <v>\\\</v>
      </c>
      <c r="E720" s="153"/>
      <c r="F720" s="153"/>
      <c r="G720" s="153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3"/>
      <c r="S720" s="153"/>
      <c r="T720" s="153"/>
      <c r="U720" s="153"/>
      <c r="V720" s="153"/>
      <c r="W720" s="153"/>
      <c r="X720" s="153"/>
      <c r="Y720" s="146">
        <f t="shared" si="95"/>
        <v>0</v>
      </c>
      <c r="Z720" s="443">
        <f t="shared" si="93"/>
        <v>0</v>
      </c>
      <c r="AA720" s="147" t="str">
        <f t="shared" si="96"/>
        <v>미인정</v>
      </c>
    </row>
    <row r="721" spans="4:27">
      <c r="D721" s="142" t="str">
        <f t="shared" si="94"/>
        <v>\\\</v>
      </c>
      <c r="E721" s="153"/>
      <c r="F721" s="153"/>
      <c r="G721" s="153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3"/>
      <c r="S721" s="153"/>
      <c r="T721" s="153"/>
      <c r="U721" s="153"/>
      <c r="V721" s="153"/>
      <c r="W721" s="153"/>
      <c r="X721" s="153"/>
      <c r="Y721" s="146">
        <f t="shared" si="95"/>
        <v>0</v>
      </c>
      <c r="Z721" s="443">
        <f t="shared" si="93"/>
        <v>0</v>
      </c>
      <c r="AA721" s="147" t="str">
        <f t="shared" si="96"/>
        <v>미인정</v>
      </c>
    </row>
    <row r="722" spans="4:27">
      <c r="D722" s="142" t="str">
        <f t="shared" si="94"/>
        <v>\\\</v>
      </c>
      <c r="E722" s="153"/>
      <c r="F722" s="153"/>
      <c r="G722" s="153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3"/>
      <c r="S722" s="153"/>
      <c r="T722" s="153"/>
      <c r="U722" s="153"/>
      <c r="V722" s="153"/>
      <c r="W722" s="153"/>
      <c r="X722" s="153"/>
      <c r="Y722" s="146">
        <f t="shared" si="95"/>
        <v>0</v>
      </c>
      <c r="Z722" s="443">
        <f t="shared" si="93"/>
        <v>0</v>
      </c>
      <c r="AA722" s="147" t="str">
        <f t="shared" si="96"/>
        <v>미인정</v>
      </c>
    </row>
    <row r="723" spans="4:27">
      <c r="D723" s="142" t="str">
        <f t="shared" si="94"/>
        <v>\\\</v>
      </c>
      <c r="E723" s="153"/>
      <c r="F723" s="153"/>
      <c r="G723" s="153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3"/>
      <c r="S723" s="153"/>
      <c r="T723" s="153"/>
      <c r="U723" s="153"/>
      <c r="V723" s="153"/>
      <c r="W723" s="153"/>
      <c r="X723" s="153"/>
      <c r="Y723" s="146">
        <f t="shared" si="95"/>
        <v>0</v>
      </c>
      <c r="Z723" s="443">
        <f t="shared" si="93"/>
        <v>0</v>
      </c>
      <c r="AA723" s="147" t="str">
        <f t="shared" si="96"/>
        <v>미인정</v>
      </c>
    </row>
    <row r="724" spans="4:27">
      <c r="D724" s="142" t="str">
        <f t="shared" si="94"/>
        <v>\\\</v>
      </c>
      <c r="E724" s="153"/>
      <c r="F724" s="153"/>
      <c r="G724" s="153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3"/>
      <c r="S724" s="153"/>
      <c r="T724" s="153"/>
      <c r="U724" s="153"/>
      <c r="V724" s="153"/>
      <c r="W724" s="153"/>
      <c r="X724" s="153"/>
      <c r="Y724" s="146">
        <f t="shared" si="95"/>
        <v>0</v>
      </c>
      <c r="Z724" s="443">
        <f t="shared" si="93"/>
        <v>0</v>
      </c>
      <c r="AA724" s="147" t="str">
        <f t="shared" si="96"/>
        <v>미인정</v>
      </c>
    </row>
    <row r="725" spans="4:27">
      <c r="D725" s="142" t="str">
        <f t="shared" si="94"/>
        <v>\\\</v>
      </c>
      <c r="E725" s="153"/>
      <c r="F725" s="153"/>
      <c r="G725" s="153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3"/>
      <c r="S725" s="153"/>
      <c r="T725" s="153"/>
      <c r="U725" s="153"/>
      <c r="V725" s="153"/>
      <c r="W725" s="153"/>
      <c r="X725" s="153"/>
      <c r="Y725" s="146">
        <f t="shared" si="95"/>
        <v>0</v>
      </c>
      <c r="Z725" s="443">
        <f t="shared" si="93"/>
        <v>0</v>
      </c>
      <c r="AA725" s="147" t="str">
        <f t="shared" si="96"/>
        <v>미인정</v>
      </c>
    </row>
    <row r="726" spans="4:27">
      <c r="D726" s="142" t="str">
        <f t="shared" si="94"/>
        <v>\\\</v>
      </c>
      <c r="E726" s="153"/>
      <c r="F726" s="153"/>
      <c r="G726" s="153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3"/>
      <c r="S726" s="153"/>
      <c r="T726" s="153"/>
      <c r="U726" s="153"/>
      <c r="V726" s="153"/>
      <c r="W726" s="153"/>
      <c r="X726" s="153"/>
      <c r="Y726" s="146">
        <f t="shared" si="95"/>
        <v>0</v>
      </c>
      <c r="Z726" s="443">
        <f t="shared" si="93"/>
        <v>0</v>
      </c>
      <c r="AA726" s="147" t="str">
        <f t="shared" si="96"/>
        <v>미인정</v>
      </c>
    </row>
    <row r="727" spans="4:27">
      <c r="D727" s="142" t="str">
        <f t="shared" si="94"/>
        <v>\\\</v>
      </c>
      <c r="E727" s="153"/>
      <c r="F727" s="153"/>
      <c r="G727" s="153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3"/>
      <c r="S727" s="153"/>
      <c r="T727" s="153"/>
      <c r="U727" s="153"/>
      <c r="V727" s="153"/>
      <c r="W727" s="153"/>
      <c r="X727" s="153"/>
      <c r="Y727" s="146">
        <f t="shared" si="95"/>
        <v>0</v>
      </c>
      <c r="Z727" s="443">
        <f t="shared" si="93"/>
        <v>0</v>
      </c>
      <c r="AA727" s="147" t="str">
        <f t="shared" si="96"/>
        <v>미인정</v>
      </c>
    </row>
    <row r="728" spans="4:27">
      <c r="D728" s="142" t="str">
        <f t="shared" si="94"/>
        <v>\\\</v>
      </c>
      <c r="E728" s="153"/>
      <c r="F728" s="153"/>
      <c r="G728" s="153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3"/>
      <c r="S728" s="153"/>
      <c r="T728" s="153"/>
      <c r="U728" s="153"/>
      <c r="V728" s="153"/>
      <c r="W728" s="153"/>
      <c r="X728" s="153"/>
      <c r="Y728" s="146">
        <f t="shared" si="95"/>
        <v>0</v>
      </c>
      <c r="Z728" s="443">
        <f t="shared" si="93"/>
        <v>0</v>
      </c>
      <c r="AA728" s="147" t="str">
        <f t="shared" si="96"/>
        <v>미인정</v>
      </c>
    </row>
    <row r="729" spans="4:27">
      <c r="D729" s="142" t="str">
        <f t="shared" si="94"/>
        <v>\\\</v>
      </c>
      <c r="E729" s="153"/>
      <c r="F729" s="153"/>
      <c r="G729" s="153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3"/>
      <c r="S729" s="153"/>
      <c r="T729" s="153"/>
      <c r="U729" s="153"/>
      <c r="V729" s="153"/>
      <c r="W729" s="153"/>
      <c r="X729" s="153"/>
      <c r="Y729" s="146">
        <f t="shared" si="95"/>
        <v>0</v>
      </c>
      <c r="Z729" s="443">
        <f t="shared" si="93"/>
        <v>0</v>
      </c>
      <c r="AA729" s="147" t="str">
        <f t="shared" si="96"/>
        <v>미인정</v>
      </c>
    </row>
    <row r="730" spans="4:27">
      <c r="D730" s="142" t="str">
        <f t="shared" si="94"/>
        <v>\\\</v>
      </c>
      <c r="E730" s="153"/>
      <c r="F730" s="153"/>
      <c r="G730" s="153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3"/>
      <c r="S730" s="153"/>
      <c r="T730" s="153"/>
      <c r="U730" s="153"/>
      <c r="V730" s="153"/>
      <c r="W730" s="153"/>
      <c r="X730" s="153"/>
      <c r="Y730" s="146">
        <f t="shared" si="95"/>
        <v>0</v>
      </c>
      <c r="Z730" s="443">
        <f t="shared" si="93"/>
        <v>0</v>
      </c>
      <c r="AA730" s="147" t="str">
        <f t="shared" si="96"/>
        <v>미인정</v>
      </c>
    </row>
    <row r="731" spans="4:27">
      <c r="D731" s="142" t="str">
        <f t="shared" si="94"/>
        <v>\\\</v>
      </c>
      <c r="E731" s="153"/>
      <c r="F731" s="153"/>
      <c r="G731" s="153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3"/>
      <c r="S731" s="153"/>
      <c r="T731" s="153"/>
      <c r="U731" s="153"/>
      <c r="V731" s="153"/>
      <c r="W731" s="153"/>
      <c r="X731" s="153"/>
      <c r="Y731" s="146">
        <f t="shared" si="95"/>
        <v>0</v>
      </c>
      <c r="Z731" s="443">
        <f t="shared" si="93"/>
        <v>0</v>
      </c>
      <c r="AA731" s="147" t="str">
        <f t="shared" si="96"/>
        <v>미인정</v>
      </c>
    </row>
    <row r="732" spans="4:27">
      <c r="D732" s="142" t="str">
        <f t="shared" si="94"/>
        <v>\\\</v>
      </c>
      <c r="E732" s="153"/>
      <c r="F732" s="153"/>
      <c r="G732" s="153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3"/>
      <c r="S732" s="153"/>
      <c r="T732" s="153"/>
      <c r="U732" s="153"/>
      <c r="V732" s="153"/>
      <c r="W732" s="153"/>
      <c r="X732" s="153"/>
      <c r="Y732" s="146">
        <f t="shared" si="95"/>
        <v>0</v>
      </c>
      <c r="Z732" s="443">
        <f t="shared" si="93"/>
        <v>0</v>
      </c>
      <c r="AA732" s="147" t="str">
        <f t="shared" si="96"/>
        <v>미인정</v>
      </c>
    </row>
    <row r="733" spans="4:27">
      <c r="D733" s="142" t="str">
        <f t="shared" si="94"/>
        <v>\\\</v>
      </c>
      <c r="E733" s="153"/>
      <c r="F733" s="153"/>
      <c r="G733" s="153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3"/>
      <c r="S733" s="153"/>
      <c r="T733" s="153"/>
      <c r="U733" s="153"/>
      <c r="V733" s="153"/>
      <c r="W733" s="153"/>
      <c r="X733" s="153"/>
      <c r="Y733" s="146">
        <f t="shared" si="95"/>
        <v>0</v>
      </c>
      <c r="Z733" s="443">
        <f t="shared" si="93"/>
        <v>0</v>
      </c>
      <c r="AA733" s="147" t="str">
        <f t="shared" si="96"/>
        <v>미인정</v>
      </c>
    </row>
    <row r="734" spans="4:27">
      <c r="D734" s="142" t="str">
        <f t="shared" si="94"/>
        <v>\\\</v>
      </c>
      <c r="E734" s="153"/>
      <c r="F734" s="153"/>
      <c r="G734" s="153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3"/>
      <c r="S734" s="153"/>
      <c r="T734" s="153"/>
      <c r="U734" s="153"/>
      <c r="V734" s="153"/>
      <c r="W734" s="153"/>
      <c r="X734" s="153"/>
      <c r="Y734" s="146">
        <f t="shared" si="95"/>
        <v>0</v>
      </c>
      <c r="Z734" s="443">
        <f t="shared" si="93"/>
        <v>0</v>
      </c>
      <c r="AA734" s="147" t="str">
        <f t="shared" si="96"/>
        <v>미인정</v>
      </c>
    </row>
    <row r="735" spans="4:27">
      <c r="D735" s="142" t="str">
        <f t="shared" si="94"/>
        <v>\\\</v>
      </c>
      <c r="E735" s="153"/>
      <c r="F735" s="153"/>
      <c r="G735" s="153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3"/>
      <c r="S735" s="153"/>
      <c r="T735" s="153"/>
      <c r="U735" s="153"/>
      <c r="V735" s="153"/>
      <c r="W735" s="153"/>
      <c r="X735" s="153"/>
      <c r="Y735" s="146">
        <f t="shared" si="95"/>
        <v>0</v>
      </c>
      <c r="Z735" s="443">
        <f t="shared" si="93"/>
        <v>0</v>
      </c>
      <c r="AA735" s="147" t="str">
        <f t="shared" si="96"/>
        <v>미인정</v>
      </c>
    </row>
    <row r="736" spans="4:27">
      <c r="D736" s="142" t="str">
        <f t="shared" si="94"/>
        <v>\\\</v>
      </c>
      <c r="E736" s="153"/>
      <c r="F736" s="153"/>
      <c r="G736" s="153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3"/>
      <c r="S736" s="153"/>
      <c r="T736" s="153"/>
      <c r="U736" s="153"/>
      <c r="V736" s="153"/>
      <c r="W736" s="153"/>
      <c r="X736" s="153"/>
      <c r="Y736" s="146">
        <f t="shared" si="95"/>
        <v>0</v>
      </c>
      <c r="Z736" s="443">
        <f t="shared" si="93"/>
        <v>0</v>
      </c>
      <c r="AA736" s="147" t="str">
        <f t="shared" si="96"/>
        <v>미인정</v>
      </c>
    </row>
    <row r="737" spans="4:27">
      <c r="D737" s="142" t="str">
        <f t="shared" si="94"/>
        <v>\\\</v>
      </c>
      <c r="E737" s="153"/>
      <c r="F737" s="153"/>
      <c r="G737" s="153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3"/>
      <c r="S737" s="153"/>
      <c r="T737" s="153"/>
      <c r="U737" s="153"/>
      <c r="V737" s="153"/>
      <c r="W737" s="153"/>
      <c r="X737" s="153"/>
      <c r="Y737" s="146">
        <f t="shared" si="95"/>
        <v>0</v>
      </c>
      <c r="Z737" s="443">
        <f t="shared" si="93"/>
        <v>0</v>
      </c>
      <c r="AA737" s="147" t="str">
        <f t="shared" si="96"/>
        <v>미인정</v>
      </c>
    </row>
    <row r="738" spans="4:27">
      <c r="D738" s="142" t="str">
        <f t="shared" si="94"/>
        <v>\\\</v>
      </c>
      <c r="E738" s="153"/>
      <c r="F738" s="153"/>
      <c r="G738" s="153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3"/>
      <c r="S738" s="153"/>
      <c r="T738" s="153"/>
      <c r="U738" s="153"/>
      <c r="V738" s="153"/>
      <c r="W738" s="153"/>
      <c r="X738" s="153"/>
      <c r="Y738" s="146">
        <f t="shared" si="95"/>
        <v>0</v>
      </c>
      <c r="Z738" s="443">
        <f t="shared" si="93"/>
        <v>0</v>
      </c>
      <c r="AA738" s="147" t="str">
        <f t="shared" si="96"/>
        <v>미인정</v>
      </c>
    </row>
    <row r="739" spans="4:27">
      <c r="D739" s="142" t="str">
        <f t="shared" si="94"/>
        <v>\\\</v>
      </c>
      <c r="E739" s="153"/>
      <c r="F739" s="153"/>
      <c r="G739" s="153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3"/>
      <c r="S739" s="153"/>
      <c r="T739" s="153"/>
      <c r="U739" s="153"/>
      <c r="V739" s="153"/>
      <c r="W739" s="153"/>
      <c r="X739" s="153"/>
      <c r="Y739" s="146">
        <f t="shared" si="95"/>
        <v>0</v>
      </c>
      <c r="Z739" s="443">
        <f t="shared" si="93"/>
        <v>0</v>
      </c>
      <c r="AA739" s="147" t="str">
        <f t="shared" si="96"/>
        <v>미인정</v>
      </c>
    </row>
    <row r="740" spans="4:27">
      <c r="D740" s="142" t="str">
        <f t="shared" si="94"/>
        <v>\\\</v>
      </c>
      <c r="E740" s="153"/>
      <c r="F740" s="153"/>
      <c r="G740" s="153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3"/>
      <c r="S740" s="153"/>
      <c r="T740" s="153"/>
      <c r="U740" s="153"/>
      <c r="V740" s="153"/>
      <c r="W740" s="153"/>
      <c r="X740" s="153"/>
      <c r="Y740" s="146">
        <f t="shared" si="95"/>
        <v>0</v>
      </c>
      <c r="Z740" s="443">
        <f t="shared" si="93"/>
        <v>0</v>
      </c>
      <c r="AA740" s="147" t="str">
        <f t="shared" si="96"/>
        <v>미인정</v>
      </c>
    </row>
    <row r="741" spans="4:27">
      <c r="D741" s="142" t="str">
        <f t="shared" si="94"/>
        <v>\\\</v>
      </c>
      <c r="E741" s="153"/>
      <c r="F741" s="153"/>
      <c r="G741" s="153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3"/>
      <c r="S741" s="153"/>
      <c r="T741" s="153"/>
      <c r="U741" s="153"/>
      <c r="V741" s="153"/>
      <c r="W741" s="153"/>
      <c r="X741" s="153"/>
      <c r="Y741" s="146">
        <f t="shared" si="95"/>
        <v>0</v>
      </c>
      <c r="Z741" s="443">
        <f t="shared" si="93"/>
        <v>0</v>
      </c>
      <c r="AA741" s="147" t="str">
        <f t="shared" si="96"/>
        <v>미인정</v>
      </c>
    </row>
    <row r="742" spans="4:27">
      <c r="D742" s="142" t="str">
        <f t="shared" si="94"/>
        <v>\\\</v>
      </c>
      <c r="E742" s="153"/>
      <c r="F742" s="153"/>
      <c r="G742" s="153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3"/>
      <c r="S742" s="153"/>
      <c r="T742" s="153"/>
      <c r="U742" s="153"/>
      <c r="V742" s="153"/>
      <c r="W742" s="153"/>
      <c r="X742" s="153"/>
      <c r="Y742" s="146">
        <f t="shared" si="95"/>
        <v>0</v>
      </c>
      <c r="Z742" s="443">
        <f t="shared" si="93"/>
        <v>0</v>
      </c>
      <c r="AA742" s="147" t="str">
        <f t="shared" si="96"/>
        <v>미인정</v>
      </c>
    </row>
    <row r="743" spans="4:27">
      <c r="D743" s="142" t="str">
        <f t="shared" si="94"/>
        <v>\\\</v>
      </c>
      <c r="E743" s="153"/>
      <c r="F743" s="153"/>
      <c r="G743" s="153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3"/>
      <c r="S743" s="153"/>
      <c r="T743" s="153"/>
      <c r="U743" s="153"/>
      <c r="V743" s="153"/>
      <c r="W743" s="153"/>
      <c r="X743" s="153"/>
      <c r="Y743" s="146">
        <f t="shared" si="95"/>
        <v>0</v>
      </c>
      <c r="Z743" s="443">
        <f t="shared" si="93"/>
        <v>0</v>
      </c>
      <c r="AA743" s="147" t="str">
        <f t="shared" si="96"/>
        <v>미인정</v>
      </c>
    </row>
    <row r="744" spans="4:27">
      <c r="D744" s="142" t="str">
        <f t="shared" si="94"/>
        <v>\\\</v>
      </c>
      <c r="E744" s="153"/>
      <c r="F744" s="153"/>
      <c r="G744" s="153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3"/>
      <c r="S744" s="153"/>
      <c r="T744" s="153"/>
      <c r="U744" s="153"/>
      <c r="V744" s="153"/>
      <c r="W744" s="153"/>
      <c r="X744" s="153"/>
      <c r="Y744" s="146">
        <f t="shared" si="95"/>
        <v>0</v>
      </c>
      <c r="Z744" s="443">
        <f t="shared" si="93"/>
        <v>0</v>
      </c>
      <c r="AA744" s="147" t="str">
        <f t="shared" si="96"/>
        <v>미인정</v>
      </c>
    </row>
    <row r="745" spans="4:27">
      <c r="D745" s="142" t="str">
        <f t="shared" si="94"/>
        <v>\\\</v>
      </c>
      <c r="E745" s="153"/>
      <c r="F745" s="153"/>
      <c r="G745" s="153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3"/>
      <c r="S745" s="153"/>
      <c r="T745" s="153"/>
      <c r="U745" s="153"/>
      <c r="V745" s="153"/>
      <c r="W745" s="153"/>
      <c r="X745" s="153"/>
      <c r="Y745" s="146">
        <f t="shared" si="95"/>
        <v>0</v>
      </c>
      <c r="Z745" s="443">
        <f t="shared" si="93"/>
        <v>0</v>
      </c>
      <c r="AA745" s="147" t="str">
        <f t="shared" si="96"/>
        <v>미인정</v>
      </c>
    </row>
    <row r="746" spans="4:27">
      <c r="D746" s="142" t="str">
        <f t="shared" si="94"/>
        <v>\\\</v>
      </c>
      <c r="E746" s="153"/>
      <c r="F746" s="153"/>
      <c r="G746" s="153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3"/>
      <c r="S746" s="153"/>
      <c r="T746" s="153"/>
      <c r="U746" s="153"/>
      <c r="V746" s="153"/>
      <c r="W746" s="153"/>
      <c r="X746" s="153"/>
      <c r="Y746" s="146">
        <f t="shared" si="95"/>
        <v>0</v>
      </c>
      <c r="Z746" s="443">
        <f t="shared" si="93"/>
        <v>0</v>
      </c>
      <c r="AA746" s="147" t="str">
        <f t="shared" si="96"/>
        <v>미인정</v>
      </c>
    </row>
    <row r="747" spans="4:27">
      <c r="D747" s="142" t="str">
        <f t="shared" si="94"/>
        <v>\\\</v>
      </c>
      <c r="E747" s="153"/>
      <c r="F747" s="153"/>
      <c r="G747" s="153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3"/>
      <c r="S747" s="153"/>
      <c r="T747" s="153"/>
      <c r="U747" s="153"/>
      <c r="V747" s="153"/>
      <c r="W747" s="153"/>
      <c r="X747" s="153"/>
      <c r="Y747" s="146">
        <f t="shared" si="95"/>
        <v>0</v>
      </c>
      <c r="Z747" s="443">
        <f t="shared" si="93"/>
        <v>0</v>
      </c>
      <c r="AA747" s="147" t="str">
        <f t="shared" si="96"/>
        <v>미인정</v>
      </c>
    </row>
    <row r="748" spans="4:27">
      <c r="D748" s="142" t="str">
        <f t="shared" si="94"/>
        <v>\\\</v>
      </c>
      <c r="E748" s="153"/>
      <c r="F748" s="153"/>
      <c r="G748" s="153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3"/>
      <c r="S748" s="153"/>
      <c r="T748" s="153"/>
      <c r="U748" s="153"/>
      <c r="V748" s="153"/>
      <c r="W748" s="153"/>
      <c r="X748" s="153"/>
      <c r="Y748" s="146">
        <f t="shared" si="95"/>
        <v>0</v>
      </c>
      <c r="Z748" s="443">
        <f t="shared" si="93"/>
        <v>0</v>
      </c>
      <c r="AA748" s="147" t="str">
        <f t="shared" si="96"/>
        <v>미인정</v>
      </c>
    </row>
    <row r="749" spans="4:27">
      <c r="D749" s="142" t="str">
        <f t="shared" si="94"/>
        <v>\\\</v>
      </c>
      <c r="E749" s="153"/>
      <c r="F749" s="153"/>
      <c r="G749" s="153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3"/>
      <c r="S749" s="153"/>
      <c r="T749" s="153"/>
      <c r="U749" s="153"/>
      <c r="V749" s="153"/>
      <c r="W749" s="153"/>
      <c r="X749" s="153"/>
      <c r="Y749" s="146">
        <f t="shared" si="95"/>
        <v>0</v>
      </c>
      <c r="Z749" s="443">
        <f t="shared" si="93"/>
        <v>0</v>
      </c>
      <c r="AA749" s="147" t="str">
        <f t="shared" si="96"/>
        <v>미인정</v>
      </c>
    </row>
    <row r="750" spans="4:27">
      <c r="D750" s="142" t="str">
        <f t="shared" si="94"/>
        <v>\\\</v>
      </c>
      <c r="E750" s="153"/>
      <c r="F750" s="153"/>
      <c r="G750" s="153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3"/>
      <c r="S750" s="153"/>
      <c r="T750" s="153"/>
      <c r="U750" s="153"/>
      <c r="V750" s="153"/>
      <c r="W750" s="153"/>
      <c r="X750" s="153"/>
      <c r="Y750" s="146">
        <f t="shared" si="95"/>
        <v>0</v>
      </c>
      <c r="Z750" s="443">
        <f t="shared" si="93"/>
        <v>0</v>
      </c>
      <c r="AA750" s="147" t="str">
        <f t="shared" si="96"/>
        <v>미인정</v>
      </c>
    </row>
    <row r="751" spans="4:27">
      <c r="D751" s="142" t="str">
        <f t="shared" si="94"/>
        <v>\\\</v>
      </c>
      <c r="E751" s="153"/>
      <c r="F751" s="153"/>
      <c r="G751" s="153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3"/>
      <c r="S751" s="153"/>
      <c r="T751" s="153"/>
      <c r="U751" s="153"/>
      <c r="V751" s="153"/>
      <c r="W751" s="153"/>
      <c r="X751" s="153"/>
      <c r="Y751" s="146">
        <f t="shared" si="95"/>
        <v>0</v>
      </c>
      <c r="Z751" s="443">
        <f t="shared" si="93"/>
        <v>0</v>
      </c>
      <c r="AA751" s="147" t="str">
        <f t="shared" si="96"/>
        <v>미인정</v>
      </c>
    </row>
    <row r="752" spans="4:27">
      <c r="D752" s="142" t="str">
        <f t="shared" si="94"/>
        <v>\\\</v>
      </c>
      <c r="E752" s="153"/>
      <c r="F752" s="153"/>
      <c r="G752" s="153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3"/>
      <c r="S752" s="153"/>
      <c r="T752" s="153"/>
      <c r="U752" s="153"/>
      <c r="V752" s="153"/>
      <c r="W752" s="153"/>
      <c r="X752" s="153"/>
      <c r="Y752" s="146">
        <f t="shared" si="95"/>
        <v>0</v>
      </c>
      <c r="Z752" s="443">
        <f t="shared" si="93"/>
        <v>0</v>
      </c>
      <c r="AA752" s="147" t="str">
        <f t="shared" si="96"/>
        <v>미인정</v>
      </c>
    </row>
    <row r="753" spans="4:27">
      <c r="D753" s="142" t="str">
        <f t="shared" si="94"/>
        <v>\\\</v>
      </c>
      <c r="E753" s="153"/>
      <c r="F753" s="153"/>
      <c r="G753" s="153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3"/>
      <c r="S753" s="153"/>
      <c r="T753" s="153"/>
      <c r="U753" s="153"/>
      <c r="V753" s="153"/>
      <c r="W753" s="153"/>
      <c r="X753" s="153"/>
      <c r="Y753" s="146">
        <f t="shared" si="95"/>
        <v>0</v>
      </c>
      <c r="Z753" s="443">
        <f t="shared" si="93"/>
        <v>0</v>
      </c>
      <c r="AA753" s="147" t="str">
        <f t="shared" si="96"/>
        <v>미인정</v>
      </c>
    </row>
    <row r="754" spans="4:27">
      <c r="D754" s="142" t="str">
        <f t="shared" si="94"/>
        <v>\\\</v>
      </c>
      <c r="E754" s="153"/>
      <c r="F754" s="153"/>
      <c r="G754" s="153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3"/>
      <c r="S754" s="153"/>
      <c r="T754" s="153"/>
      <c r="U754" s="153"/>
      <c r="V754" s="153"/>
      <c r="W754" s="153"/>
      <c r="X754" s="153"/>
      <c r="Y754" s="146">
        <f t="shared" si="95"/>
        <v>0</v>
      </c>
      <c r="Z754" s="443">
        <f t="shared" si="93"/>
        <v>0</v>
      </c>
      <c r="AA754" s="147" t="str">
        <f t="shared" si="96"/>
        <v>미인정</v>
      </c>
    </row>
    <row r="755" spans="4:27">
      <c r="D755" s="142" t="str">
        <f t="shared" si="94"/>
        <v>\\\</v>
      </c>
      <c r="E755" s="153"/>
      <c r="F755" s="153"/>
      <c r="G755" s="153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3"/>
      <c r="S755" s="153"/>
      <c r="T755" s="153"/>
      <c r="U755" s="153"/>
      <c r="V755" s="153"/>
      <c r="W755" s="153"/>
      <c r="X755" s="153"/>
      <c r="Y755" s="146">
        <f t="shared" si="95"/>
        <v>0</v>
      </c>
      <c r="Z755" s="443">
        <f t="shared" si="93"/>
        <v>0</v>
      </c>
      <c r="AA755" s="147" t="str">
        <f t="shared" si="96"/>
        <v>미인정</v>
      </c>
    </row>
    <row r="756" spans="4:27">
      <c r="D756" s="142" t="str">
        <f t="shared" si="94"/>
        <v>\\\</v>
      </c>
      <c r="E756" s="153"/>
      <c r="F756" s="153"/>
      <c r="G756" s="153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3"/>
      <c r="S756" s="153"/>
      <c r="T756" s="153"/>
      <c r="U756" s="153"/>
      <c r="V756" s="153"/>
      <c r="W756" s="153"/>
      <c r="X756" s="153"/>
      <c r="Y756" s="146">
        <f t="shared" si="95"/>
        <v>0</v>
      </c>
      <c r="Z756" s="443">
        <f t="shared" si="93"/>
        <v>0</v>
      </c>
      <c r="AA756" s="147" t="str">
        <f t="shared" si="96"/>
        <v>미인정</v>
      </c>
    </row>
    <row r="757" spans="4:27">
      <c r="D757" s="142" t="str">
        <f t="shared" si="94"/>
        <v>\\\</v>
      </c>
      <c r="E757" s="153"/>
      <c r="F757" s="153"/>
      <c r="G757" s="153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3"/>
      <c r="S757" s="153"/>
      <c r="T757" s="153"/>
      <c r="U757" s="153"/>
      <c r="V757" s="153"/>
      <c r="W757" s="153"/>
      <c r="X757" s="153"/>
      <c r="Y757" s="146">
        <f t="shared" si="95"/>
        <v>0</v>
      </c>
      <c r="Z757" s="443">
        <f t="shared" si="93"/>
        <v>0</v>
      </c>
      <c r="AA757" s="147" t="str">
        <f t="shared" si="96"/>
        <v>미인정</v>
      </c>
    </row>
    <row r="758" spans="4:27">
      <c r="D758" s="142" t="str">
        <f t="shared" si="94"/>
        <v>\\\</v>
      </c>
      <c r="E758" s="153"/>
      <c r="F758" s="153"/>
      <c r="G758" s="153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3"/>
      <c r="S758" s="153"/>
      <c r="T758" s="153"/>
      <c r="U758" s="153"/>
      <c r="V758" s="153"/>
      <c r="W758" s="153"/>
      <c r="X758" s="153"/>
      <c r="Y758" s="146">
        <f t="shared" si="95"/>
        <v>0</v>
      </c>
      <c r="Z758" s="443">
        <f t="shared" si="93"/>
        <v>0</v>
      </c>
      <c r="AA758" s="147" t="str">
        <f t="shared" si="96"/>
        <v>미인정</v>
      </c>
    </row>
    <row r="759" spans="4:27">
      <c r="D759" s="142" t="str">
        <f t="shared" si="94"/>
        <v>\\\</v>
      </c>
      <c r="E759" s="153"/>
      <c r="F759" s="153"/>
      <c r="G759" s="153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3"/>
      <c r="S759" s="153"/>
      <c r="T759" s="153"/>
      <c r="U759" s="153"/>
      <c r="V759" s="153"/>
      <c r="W759" s="153"/>
      <c r="X759" s="153"/>
      <c r="Y759" s="146">
        <f t="shared" si="95"/>
        <v>0</v>
      </c>
      <c r="Z759" s="443">
        <f t="shared" si="93"/>
        <v>0</v>
      </c>
      <c r="AA759" s="147" t="str">
        <f t="shared" si="96"/>
        <v>미인정</v>
      </c>
    </row>
    <row r="760" spans="4:27">
      <c r="D760" s="142" t="str">
        <f t="shared" si="94"/>
        <v>\\\</v>
      </c>
      <c r="E760" s="153"/>
      <c r="F760" s="153"/>
      <c r="G760" s="153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3"/>
      <c r="S760" s="153"/>
      <c r="T760" s="153"/>
      <c r="U760" s="153"/>
      <c r="V760" s="153"/>
      <c r="W760" s="153"/>
      <c r="X760" s="153"/>
      <c r="Y760" s="146">
        <f t="shared" si="95"/>
        <v>0</v>
      </c>
      <c r="Z760" s="443">
        <f t="shared" si="93"/>
        <v>0</v>
      </c>
      <c r="AA760" s="147" t="str">
        <f t="shared" si="96"/>
        <v>미인정</v>
      </c>
    </row>
    <row r="761" spans="4:27">
      <c r="D761" s="142" t="str">
        <f t="shared" si="94"/>
        <v>\\\</v>
      </c>
      <c r="E761" s="153"/>
      <c r="F761" s="153"/>
      <c r="G761" s="153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3"/>
      <c r="S761" s="153"/>
      <c r="T761" s="153"/>
      <c r="U761" s="153"/>
      <c r="V761" s="153"/>
      <c r="W761" s="153"/>
      <c r="X761" s="153"/>
      <c r="Y761" s="146">
        <f t="shared" si="95"/>
        <v>0</v>
      </c>
      <c r="Z761" s="443">
        <f t="shared" si="93"/>
        <v>0</v>
      </c>
      <c r="AA761" s="147" t="str">
        <f t="shared" si="96"/>
        <v>미인정</v>
      </c>
    </row>
    <row r="762" spans="4:27">
      <c r="D762" s="142" t="str">
        <f t="shared" si="94"/>
        <v>\\\</v>
      </c>
      <c r="E762" s="153"/>
      <c r="F762" s="153"/>
      <c r="G762" s="153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3"/>
      <c r="S762" s="153"/>
      <c r="T762" s="153"/>
      <c r="U762" s="153"/>
      <c r="V762" s="153"/>
      <c r="W762" s="153"/>
      <c r="X762" s="153"/>
      <c r="Y762" s="146">
        <f t="shared" si="95"/>
        <v>0</v>
      </c>
      <c r="Z762" s="443">
        <f t="shared" si="93"/>
        <v>0</v>
      </c>
      <c r="AA762" s="147" t="str">
        <f t="shared" si="96"/>
        <v>미인정</v>
      </c>
    </row>
    <row r="763" spans="4:27">
      <c r="D763" s="142" t="str">
        <f t="shared" si="94"/>
        <v>\\\</v>
      </c>
      <c r="E763" s="153"/>
      <c r="F763" s="153"/>
      <c r="G763" s="153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3"/>
      <c r="S763" s="153"/>
      <c r="T763" s="153"/>
      <c r="U763" s="153"/>
      <c r="V763" s="153"/>
      <c r="W763" s="153"/>
      <c r="X763" s="153"/>
      <c r="Y763" s="146">
        <f t="shared" si="95"/>
        <v>0</v>
      </c>
      <c r="Z763" s="443">
        <f t="shared" si="93"/>
        <v>0</v>
      </c>
      <c r="AA763" s="147" t="str">
        <f t="shared" si="96"/>
        <v>미인정</v>
      </c>
    </row>
    <row r="764" spans="4:27">
      <c r="D764" s="142" t="str">
        <f t="shared" si="94"/>
        <v>\\\</v>
      </c>
      <c r="E764" s="153"/>
      <c r="F764" s="153"/>
      <c r="G764" s="153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3"/>
      <c r="S764" s="153"/>
      <c r="T764" s="153"/>
      <c r="U764" s="153"/>
      <c r="V764" s="153"/>
      <c r="W764" s="153"/>
      <c r="X764" s="153"/>
      <c r="Y764" s="146">
        <f t="shared" si="95"/>
        <v>0</v>
      </c>
      <c r="Z764" s="443">
        <f t="shared" si="93"/>
        <v>0</v>
      </c>
      <c r="AA764" s="147" t="str">
        <f t="shared" si="96"/>
        <v>미인정</v>
      </c>
    </row>
    <row r="765" spans="4:27">
      <c r="D765" s="142" t="str">
        <f t="shared" si="94"/>
        <v>\\\</v>
      </c>
      <c r="E765" s="153"/>
      <c r="F765" s="153"/>
      <c r="G765" s="153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3"/>
      <c r="S765" s="153"/>
      <c r="T765" s="153"/>
      <c r="U765" s="153"/>
      <c r="V765" s="153"/>
      <c r="W765" s="153"/>
      <c r="X765" s="153"/>
      <c r="Y765" s="146">
        <f t="shared" si="95"/>
        <v>0</v>
      </c>
      <c r="Z765" s="443">
        <f t="shared" si="93"/>
        <v>0</v>
      </c>
      <c r="AA765" s="147" t="str">
        <f t="shared" si="96"/>
        <v>미인정</v>
      </c>
    </row>
    <row r="766" spans="4:27">
      <c r="D766" s="142" t="str">
        <f t="shared" si="94"/>
        <v>\\\</v>
      </c>
      <c r="E766" s="153"/>
      <c r="F766" s="153"/>
      <c r="G766" s="153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3"/>
      <c r="S766" s="153"/>
      <c r="T766" s="153"/>
      <c r="U766" s="153"/>
      <c r="V766" s="153"/>
      <c r="W766" s="153"/>
      <c r="X766" s="153"/>
      <c r="Y766" s="146">
        <f t="shared" si="95"/>
        <v>0</v>
      </c>
      <c r="Z766" s="443">
        <f t="shared" si="93"/>
        <v>0</v>
      </c>
      <c r="AA766" s="147" t="str">
        <f t="shared" si="96"/>
        <v>미인정</v>
      </c>
    </row>
    <row r="767" spans="4:27">
      <c r="D767" s="142" t="str">
        <f t="shared" si="94"/>
        <v>\\\</v>
      </c>
      <c r="E767" s="153"/>
      <c r="F767" s="153"/>
      <c r="G767" s="153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3"/>
      <c r="S767" s="153"/>
      <c r="T767" s="153"/>
      <c r="U767" s="153"/>
      <c r="V767" s="153"/>
      <c r="W767" s="153"/>
      <c r="X767" s="153"/>
      <c r="Y767" s="146">
        <f t="shared" si="95"/>
        <v>0</v>
      </c>
      <c r="Z767" s="443">
        <f t="shared" si="93"/>
        <v>0</v>
      </c>
      <c r="AA767" s="147" t="str">
        <f t="shared" si="96"/>
        <v>미인정</v>
      </c>
    </row>
    <row r="768" spans="4:27">
      <c r="D768" s="142" t="str">
        <f t="shared" si="94"/>
        <v>\\\</v>
      </c>
      <c r="E768" s="153"/>
      <c r="F768" s="153"/>
      <c r="G768" s="153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3"/>
      <c r="S768" s="153"/>
      <c r="T768" s="153"/>
      <c r="U768" s="153"/>
      <c r="V768" s="153"/>
      <c r="W768" s="153"/>
      <c r="X768" s="153"/>
      <c r="Y768" s="146">
        <f t="shared" si="95"/>
        <v>0</v>
      </c>
      <c r="Z768" s="443">
        <f t="shared" si="93"/>
        <v>0</v>
      </c>
      <c r="AA768" s="147" t="str">
        <f t="shared" si="96"/>
        <v>미인정</v>
      </c>
    </row>
    <row r="769" spans="4:27">
      <c r="D769" s="142" t="str">
        <f t="shared" si="94"/>
        <v>\\\</v>
      </c>
      <c r="E769" s="153"/>
      <c r="F769" s="153"/>
      <c r="G769" s="153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3"/>
      <c r="S769" s="153"/>
      <c r="T769" s="153"/>
      <c r="U769" s="153"/>
      <c r="V769" s="153"/>
      <c r="W769" s="153"/>
      <c r="X769" s="153"/>
      <c r="Y769" s="146">
        <f t="shared" si="95"/>
        <v>0</v>
      </c>
      <c r="Z769" s="443">
        <f t="shared" si="93"/>
        <v>0</v>
      </c>
      <c r="AA769" s="147" t="str">
        <f t="shared" si="96"/>
        <v>미인정</v>
      </c>
    </row>
    <row r="770" spans="4:27">
      <c r="D770" s="142" t="str">
        <f t="shared" si="94"/>
        <v>\\\</v>
      </c>
      <c r="E770" s="153"/>
      <c r="F770" s="153"/>
      <c r="G770" s="153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3"/>
      <c r="S770" s="153"/>
      <c r="T770" s="153"/>
      <c r="U770" s="153"/>
      <c r="V770" s="153"/>
      <c r="W770" s="153"/>
      <c r="X770" s="153"/>
      <c r="Y770" s="146">
        <f t="shared" si="95"/>
        <v>0</v>
      </c>
      <c r="Z770" s="443">
        <f t="shared" si="93"/>
        <v>0</v>
      </c>
      <c r="AA770" s="147" t="str">
        <f t="shared" si="96"/>
        <v>미인정</v>
      </c>
    </row>
    <row r="771" spans="4:27">
      <c r="D771" s="142" t="str">
        <f t="shared" si="94"/>
        <v>\\\</v>
      </c>
      <c r="E771" s="153"/>
      <c r="F771" s="153"/>
      <c r="G771" s="153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3"/>
      <c r="S771" s="153"/>
      <c r="T771" s="153"/>
      <c r="U771" s="153"/>
      <c r="V771" s="153"/>
      <c r="W771" s="153"/>
      <c r="X771" s="153"/>
      <c r="Y771" s="146">
        <f t="shared" si="95"/>
        <v>0</v>
      </c>
      <c r="Z771" s="443">
        <f t="shared" si="93"/>
        <v>0</v>
      </c>
      <c r="AA771" s="147" t="str">
        <f t="shared" si="96"/>
        <v>미인정</v>
      </c>
    </row>
    <row r="772" spans="4:27">
      <c r="D772" s="142" t="str">
        <f t="shared" si="94"/>
        <v>\\\</v>
      </c>
      <c r="E772" s="153"/>
      <c r="F772" s="153"/>
      <c r="G772" s="153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3"/>
      <c r="S772" s="153"/>
      <c r="T772" s="153"/>
      <c r="U772" s="153"/>
      <c r="V772" s="153"/>
      <c r="W772" s="153"/>
      <c r="X772" s="153"/>
      <c r="Y772" s="146">
        <f t="shared" si="95"/>
        <v>0</v>
      </c>
      <c r="Z772" s="443">
        <f t="shared" ref="Z772:Z835" si="97">SUM(I772,K772,M772,O772,Q772)-SUM(H772,J772,L772,N772,P772)+COUNT(H772:Q772)/2</f>
        <v>0</v>
      </c>
      <c r="AA772" s="147" t="str">
        <f t="shared" si="96"/>
        <v>미인정</v>
      </c>
    </row>
    <row r="773" spans="4:27">
      <c r="D773" s="142" t="str">
        <f t="shared" ref="D773:D836" si="98">E773&amp;"\"&amp;F773&amp;"\"&amp;W773&amp;"\"&amp;X773</f>
        <v>\\\</v>
      </c>
      <c r="E773" s="153"/>
      <c r="F773" s="153"/>
      <c r="G773" s="153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3"/>
      <c r="S773" s="153"/>
      <c r="T773" s="153"/>
      <c r="U773" s="153"/>
      <c r="V773" s="153"/>
      <c r="W773" s="153"/>
      <c r="X773" s="153"/>
      <c r="Y773" s="146">
        <f t="shared" si="95"/>
        <v>0</v>
      </c>
      <c r="Z773" s="443">
        <f t="shared" si="97"/>
        <v>0</v>
      </c>
      <c r="AA773" s="147" t="str">
        <f t="shared" si="96"/>
        <v>미인정</v>
      </c>
    </row>
    <row r="774" spans="4:27">
      <c r="D774" s="142" t="str">
        <f t="shared" si="98"/>
        <v>\\\</v>
      </c>
      <c r="E774" s="153"/>
      <c r="F774" s="153"/>
      <c r="G774" s="153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3"/>
      <c r="S774" s="153"/>
      <c r="T774" s="153"/>
      <c r="U774" s="153"/>
      <c r="V774" s="153"/>
      <c r="W774" s="153"/>
      <c r="X774" s="153"/>
      <c r="Y774" s="146">
        <f t="shared" ref="Y774:Y837" si="99">IF(Q774="",IF(O774="",IF(M774="",IF(K774="",I774,K774),M774),O774),Q774)</f>
        <v>0</v>
      </c>
      <c r="Z774" s="443">
        <f t="shared" si="97"/>
        <v>0</v>
      </c>
      <c r="AA774" s="147" t="str">
        <f t="shared" ref="AA774:AA837" si="100">IF(AND(Y774&gt;=$A$3-365*10-2,Z774&gt;=90),"인정","미인정")</f>
        <v>미인정</v>
      </c>
    </row>
    <row r="775" spans="4:27">
      <c r="D775" s="142" t="str">
        <f t="shared" si="98"/>
        <v>\\\</v>
      </c>
      <c r="E775" s="153"/>
      <c r="F775" s="153"/>
      <c r="G775" s="153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3"/>
      <c r="S775" s="153"/>
      <c r="T775" s="153"/>
      <c r="U775" s="153"/>
      <c r="V775" s="153"/>
      <c r="W775" s="153"/>
      <c r="X775" s="153"/>
      <c r="Y775" s="146">
        <f t="shared" si="99"/>
        <v>0</v>
      </c>
      <c r="Z775" s="443">
        <f t="shared" si="97"/>
        <v>0</v>
      </c>
      <c r="AA775" s="147" t="str">
        <f t="shared" si="100"/>
        <v>미인정</v>
      </c>
    </row>
    <row r="776" spans="4:27">
      <c r="D776" s="142" t="str">
        <f t="shared" si="98"/>
        <v>\\\</v>
      </c>
      <c r="E776" s="153"/>
      <c r="F776" s="153"/>
      <c r="G776" s="153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3"/>
      <c r="S776" s="153"/>
      <c r="T776" s="153"/>
      <c r="U776" s="153"/>
      <c r="V776" s="153"/>
      <c r="W776" s="153"/>
      <c r="X776" s="153"/>
      <c r="Y776" s="146">
        <f t="shared" si="99"/>
        <v>0</v>
      </c>
      <c r="Z776" s="443">
        <f t="shared" si="97"/>
        <v>0</v>
      </c>
      <c r="AA776" s="147" t="str">
        <f t="shared" si="100"/>
        <v>미인정</v>
      </c>
    </row>
    <row r="777" spans="4:27">
      <c r="D777" s="142" t="str">
        <f t="shared" si="98"/>
        <v>\\\</v>
      </c>
      <c r="E777" s="153"/>
      <c r="F777" s="153"/>
      <c r="G777" s="153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3"/>
      <c r="S777" s="153"/>
      <c r="T777" s="153"/>
      <c r="U777" s="153"/>
      <c r="V777" s="153"/>
      <c r="W777" s="153"/>
      <c r="X777" s="153"/>
      <c r="Y777" s="146">
        <f t="shared" si="99"/>
        <v>0</v>
      </c>
      <c r="Z777" s="443">
        <f t="shared" si="97"/>
        <v>0</v>
      </c>
      <c r="AA777" s="147" t="str">
        <f t="shared" si="100"/>
        <v>미인정</v>
      </c>
    </row>
    <row r="778" spans="4:27">
      <c r="D778" s="142" t="str">
        <f t="shared" si="98"/>
        <v>\\\</v>
      </c>
      <c r="E778" s="153"/>
      <c r="F778" s="153"/>
      <c r="G778" s="153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3"/>
      <c r="S778" s="153"/>
      <c r="T778" s="153"/>
      <c r="U778" s="153"/>
      <c r="V778" s="153"/>
      <c r="W778" s="153"/>
      <c r="X778" s="153"/>
      <c r="Y778" s="146">
        <f t="shared" si="99"/>
        <v>0</v>
      </c>
      <c r="Z778" s="443">
        <f t="shared" si="97"/>
        <v>0</v>
      </c>
      <c r="AA778" s="147" t="str">
        <f t="shared" si="100"/>
        <v>미인정</v>
      </c>
    </row>
    <row r="779" spans="4:27">
      <c r="D779" s="142" t="str">
        <f t="shared" si="98"/>
        <v>\\\</v>
      </c>
      <c r="E779" s="153"/>
      <c r="F779" s="153"/>
      <c r="G779" s="153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3"/>
      <c r="S779" s="153"/>
      <c r="T779" s="153"/>
      <c r="U779" s="153"/>
      <c r="V779" s="153"/>
      <c r="W779" s="153"/>
      <c r="X779" s="153"/>
      <c r="Y779" s="146">
        <f t="shared" si="99"/>
        <v>0</v>
      </c>
      <c r="Z779" s="443">
        <f t="shared" si="97"/>
        <v>0</v>
      </c>
      <c r="AA779" s="147" t="str">
        <f t="shared" si="100"/>
        <v>미인정</v>
      </c>
    </row>
    <row r="780" spans="4:27">
      <c r="D780" s="142" t="str">
        <f t="shared" si="98"/>
        <v>\\\</v>
      </c>
      <c r="E780" s="153"/>
      <c r="F780" s="153"/>
      <c r="G780" s="153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3"/>
      <c r="S780" s="153"/>
      <c r="T780" s="153"/>
      <c r="U780" s="153"/>
      <c r="V780" s="153"/>
      <c r="W780" s="153"/>
      <c r="X780" s="153"/>
      <c r="Y780" s="146">
        <f t="shared" si="99"/>
        <v>0</v>
      </c>
      <c r="Z780" s="443">
        <f t="shared" si="97"/>
        <v>0</v>
      </c>
      <c r="AA780" s="147" t="str">
        <f t="shared" si="100"/>
        <v>미인정</v>
      </c>
    </row>
    <row r="781" spans="4:27">
      <c r="D781" s="142" t="str">
        <f t="shared" si="98"/>
        <v>\\\</v>
      </c>
      <c r="E781" s="153"/>
      <c r="F781" s="153"/>
      <c r="G781" s="153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3"/>
      <c r="S781" s="153"/>
      <c r="T781" s="153"/>
      <c r="U781" s="153"/>
      <c r="V781" s="153"/>
      <c r="W781" s="153"/>
      <c r="X781" s="153"/>
      <c r="Y781" s="146">
        <f t="shared" si="99"/>
        <v>0</v>
      </c>
      <c r="Z781" s="443">
        <f t="shared" si="97"/>
        <v>0</v>
      </c>
      <c r="AA781" s="147" t="str">
        <f t="shared" si="100"/>
        <v>미인정</v>
      </c>
    </row>
    <row r="782" spans="4:27">
      <c r="D782" s="142" t="str">
        <f t="shared" si="98"/>
        <v>\\\</v>
      </c>
      <c r="E782" s="153"/>
      <c r="F782" s="153"/>
      <c r="G782" s="153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3"/>
      <c r="S782" s="153"/>
      <c r="T782" s="153"/>
      <c r="U782" s="153"/>
      <c r="V782" s="153"/>
      <c r="W782" s="153"/>
      <c r="X782" s="153"/>
      <c r="Y782" s="146">
        <f t="shared" si="99"/>
        <v>0</v>
      </c>
      <c r="Z782" s="443">
        <f t="shared" si="97"/>
        <v>0</v>
      </c>
      <c r="AA782" s="147" t="str">
        <f t="shared" si="100"/>
        <v>미인정</v>
      </c>
    </row>
    <row r="783" spans="4:27">
      <c r="D783" s="142" t="str">
        <f t="shared" si="98"/>
        <v>\\\</v>
      </c>
      <c r="E783" s="153"/>
      <c r="F783" s="153"/>
      <c r="G783" s="153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3"/>
      <c r="S783" s="153"/>
      <c r="T783" s="153"/>
      <c r="U783" s="153"/>
      <c r="V783" s="153"/>
      <c r="W783" s="153"/>
      <c r="X783" s="153"/>
      <c r="Y783" s="146">
        <f t="shared" si="99"/>
        <v>0</v>
      </c>
      <c r="Z783" s="443">
        <f t="shared" si="97"/>
        <v>0</v>
      </c>
      <c r="AA783" s="147" t="str">
        <f t="shared" si="100"/>
        <v>미인정</v>
      </c>
    </row>
    <row r="784" spans="4:27">
      <c r="D784" s="142" t="str">
        <f t="shared" si="98"/>
        <v>\\\</v>
      </c>
      <c r="E784" s="153"/>
      <c r="F784" s="153"/>
      <c r="G784" s="153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3"/>
      <c r="S784" s="153"/>
      <c r="T784" s="153"/>
      <c r="U784" s="153"/>
      <c r="V784" s="153"/>
      <c r="W784" s="153"/>
      <c r="X784" s="153"/>
      <c r="Y784" s="146">
        <f t="shared" si="99"/>
        <v>0</v>
      </c>
      <c r="Z784" s="443">
        <f t="shared" si="97"/>
        <v>0</v>
      </c>
      <c r="AA784" s="147" t="str">
        <f t="shared" si="100"/>
        <v>미인정</v>
      </c>
    </row>
    <row r="785" spans="4:27">
      <c r="D785" s="142" t="str">
        <f t="shared" si="98"/>
        <v>\\\</v>
      </c>
      <c r="E785" s="153"/>
      <c r="F785" s="153"/>
      <c r="G785" s="153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3"/>
      <c r="S785" s="153"/>
      <c r="T785" s="153"/>
      <c r="U785" s="153"/>
      <c r="V785" s="153"/>
      <c r="W785" s="153"/>
      <c r="X785" s="153"/>
      <c r="Y785" s="146">
        <f t="shared" si="99"/>
        <v>0</v>
      </c>
      <c r="Z785" s="443">
        <f t="shared" si="97"/>
        <v>0</v>
      </c>
      <c r="AA785" s="147" t="str">
        <f t="shared" si="100"/>
        <v>미인정</v>
      </c>
    </row>
    <row r="786" spans="4:27">
      <c r="D786" s="142" t="str">
        <f t="shared" si="98"/>
        <v>\\\</v>
      </c>
      <c r="E786" s="153"/>
      <c r="F786" s="153"/>
      <c r="G786" s="153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3"/>
      <c r="S786" s="153"/>
      <c r="T786" s="153"/>
      <c r="U786" s="153"/>
      <c r="V786" s="153"/>
      <c r="W786" s="153"/>
      <c r="X786" s="153"/>
      <c r="Y786" s="146">
        <f t="shared" si="99"/>
        <v>0</v>
      </c>
      <c r="Z786" s="443">
        <f t="shared" si="97"/>
        <v>0</v>
      </c>
      <c r="AA786" s="147" t="str">
        <f t="shared" si="100"/>
        <v>미인정</v>
      </c>
    </row>
    <row r="787" spans="4:27">
      <c r="D787" s="142" t="str">
        <f t="shared" si="98"/>
        <v>\\\</v>
      </c>
      <c r="E787" s="153"/>
      <c r="F787" s="153"/>
      <c r="G787" s="153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3"/>
      <c r="S787" s="153"/>
      <c r="T787" s="153"/>
      <c r="U787" s="153"/>
      <c r="V787" s="153"/>
      <c r="W787" s="153"/>
      <c r="X787" s="153"/>
      <c r="Y787" s="146">
        <f t="shared" si="99"/>
        <v>0</v>
      </c>
      <c r="Z787" s="443">
        <f t="shared" si="97"/>
        <v>0</v>
      </c>
      <c r="AA787" s="147" t="str">
        <f t="shared" si="100"/>
        <v>미인정</v>
      </c>
    </row>
    <row r="788" spans="4:27">
      <c r="D788" s="142" t="str">
        <f t="shared" si="98"/>
        <v>\\\</v>
      </c>
      <c r="E788" s="153"/>
      <c r="F788" s="153"/>
      <c r="G788" s="153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3"/>
      <c r="S788" s="153"/>
      <c r="T788" s="153"/>
      <c r="U788" s="153"/>
      <c r="V788" s="153"/>
      <c r="W788" s="153"/>
      <c r="X788" s="153"/>
      <c r="Y788" s="146">
        <f t="shared" si="99"/>
        <v>0</v>
      </c>
      <c r="Z788" s="443">
        <f t="shared" si="97"/>
        <v>0</v>
      </c>
      <c r="AA788" s="147" t="str">
        <f t="shared" si="100"/>
        <v>미인정</v>
      </c>
    </row>
    <row r="789" spans="4:27">
      <c r="D789" s="142" t="str">
        <f t="shared" si="98"/>
        <v>\\\</v>
      </c>
      <c r="E789" s="153"/>
      <c r="F789" s="153"/>
      <c r="G789" s="153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3"/>
      <c r="S789" s="153"/>
      <c r="T789" s="153"/>
      <c r="U789" s="153"/>
      <c r="V789" s="153"/>
      <c r="W789" s="153"/>
      <c r="X789" s="153"/>
      <c r="Y789" s="146">
        <f t="shared" si="99"/>
        <v>0</v>
      </c>
      <c r="Z789" s="443">
        <f t="shared" si="97"/>
        <v>0</v>
      </c>
      <c r="AA789" s="147" t="str">
        <f t="shared" si="100"/>
        <v>미인정</v>
      </c>
    </row>
    <row r="790" spans="4:27">
      <c r="D790" s="142" t="str">
        <f t="shared" si="98"/>
        <v>\\\</v>
      </c>
      <c r="E790" s="153"/>
      <c r="F790" s="153"/>
      <c r="G790" s="153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3"/>
      <c r="S790" s="153"/>
      <c r="T790" s="153"/>
      <c r="U790" s="153"/>
      <c r="V790" s="153"/>
      <c r="W790" s="153"/>
      <c r="X790" s="153"/>
      <c r="Y790" s="146">
        <f t="shared" si="99"/>
        <v>0</v>
      </c>
      <c r="Z790" s="443">
        <f t="shared" si="97"/>
        <v>0</v>
      </c>
      <c r="AA790" s="147" t="str">
        <f t="shared" si="100"/>
        <v>미인정</v>
      </c>
    </row>
    <row r="791" spans="4:27">
      <c r="D791" s="142" t="str">
        <f t="shared" si="98"/>
        <v>\\\</v>
      </c>
      <c r="E791" s="153"/>
      <c r="F791" s="153"/>
      <c r="G791" s="153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3"/>
      <c r="S791" s="153"/>
      <c r="T791" s="153"/>
      <c r="U791" s="153"/>
      <c r="V791" s="153"/>
      <c r="W791" s="153"/>
      <c r="X791" s="153"/>
      <c r="Y791" s="146">
        <f t="shared" si="99"/>
        <v>0</v>
      </c>
      <c r="Z791" s="443">
        <f t="shared" si="97"/>
        <v>0</v>
      </c>
      <c r="AA791" s="147" t="str">
        <f t="shared" si="100"/>
        <v>미인정</v>
      </c>
    </row>
    <row r="792" spans="4:27">
      <c r="D792" s="142" t="str">
        <f t="shared" si="98"/>
        <v>\\\</v>
      </c>
      <c r="E792" s="153"/>
      <c r="F792" s="153"/>
      <c r="G792" s="153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3"/>
      <c r="S792" s="153"/>
      <c r="T792" s="153"/>
      <c r="U792" s="153"/>
      <c r="V792" s="153"/>
      <c r="W792" s="153"/>
      <c r="X792" s="153"/>
      <c r="Y792" s="146">
        <f t="shared" si="99"/>
        <v>0</v>
      </c>
      <c r="Z792" s="443">
        <f t="shared" si="97"/>
        <v>0</v>
      </c>
      <c r="AA792" s="147" t="str">
        <f t="shared" si="100"/>
        <v>미인정</v>
      </c>
    </row>
    <row r="793" spans="4:27">
      <c r="D793" s="142" t="str">
        <f t="shared" si="98"/>
        <v>\\\</v>
      </c>
      <c r="E793" s="153"/>
      <c r="F793" s="153"/>
      <c r="G793" s="153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3"/>
      <c r="S793" s="153"/>
      <c r="T793" s="153"/>
      <c r="U793" s="153"/>
      <c r="V793" s="153"/>
      <c r="W793" s="153"/>
      <c r="X793" s="153"/>
      <c r="Y793" s="146">
        <f t="shared" si="99"/>
        <v>0</v>
      </c>
      <c r="Z793" s="443">
        <f t="shared" si="97"/>
        <v>0</v>
      </c>
      <c r="AA793" s="147" t="str">
        <f t="shared" si="100"/>
        <v>미인정</v>
      </c>
    </row>
    <row r="794" spans="4:27">
      <c r="D794" s="142" t="str">
        <f t="shared" si="98"/>
        <v>\\\</v>
      </c>
      <c r="E794" s="153"/>
      <c r="F794" s="153"/>
      <c r="G794" s="153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3"/>
      <c r="S794" s="153"/>
      <c r="T794" s="153"/>
      <c r="U794" s="153"/>
      <c r="V794" s="153"/>
      <c r="W794" s="153"/>
      <c r="X794" s="153"/>
      <c r="Y794" s="146">
        <f t="shared" si="99"/>
        <v>0</v>
      </c>
      <c r="Z794" s="443">
        <f t="shared" si="97"/>
        <v>0</v>
      </c>
      <c r="AA794" s="147" t="str">
        <f t="shared" si="100"/>
        <v>미인정</v>
      </c>
    </row>
    <row r="795" spans="4:27">
      <c r="D795" s="142" t="str">
        <f t="shared" si="98"/>
        <v>\\\</v>
      </c>
      <c r="E795" s="153"/>
      <c r="F795" s="153"/>
      <c r="G795" s="153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3"/>
      <c r="S795" s="153"/>
      <c r="T795" s="153"/>
      <c r="U795" s="153"/>
      <c r="V795" s="153"/>
      <c r="W795" s="153"/>
      <c r="X795" s="153"/>
      <c r="Y795" s="146">
        <f t="shared" si="99"/>
        <v>0</v>
      </c>
      <c r="Z795" s="443">
        <f t="shared" si="97"/>
        <v>0</v>
      </c>
      <c r="AA795" s="147" t="str">
        <f t="shared" si="100"/>
        <v>미인정</v>
      </c>
    </row>
    <row r="796" spans="4:27">
      <c r="D796" s="142" t="str">
        <f t="shared" si="98"/>
        <v>\\\</v>
      </c>
      <c r="E796" s="153"/>
      <c r="F796" s="153"/>
      <c r="G796" s="153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3"/>
      <c r="S796" s="153"/>
      <c r="T796" s="153"/>
      <c r="U796" s="153"/>
      <c r="V796" s="153"/>
      <c r="W796" s="153"/>
      <c r="X796" s="153"/>
      <c r="Y796" s="146">
        <f t="shared" si="99"/>
        <v>0</v>
      </c>
      <c r="Z796" s="443">
        <f t="shared" si="97"/>
        <v>0</v>
      </c>
      <c r="AA796" s="147" t="str">
        <f t="shared" si="100"/>
        <v>미인정</v>
      </c>
    </row>
    <row r="797" spans="4:27">
      <c r="D797" s="142" t="str">
        <f t="shared" si="98"/>
        <v>\\\</v>
      </c>
      <c r="E797" s="153"/>
      <c r="F797" s="153"/>
      <c r="G797" s="153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3"/>
      <c r="S797" s="153"/>
      <c r="T797" s="153"/>
      <c r="U797" s="153"/>
      <c r="V797" s="153"/>
      <c r="W797" s="153"/>
      <c r="X797" s="153"/>
      <c r="Y797" s="146">
        <f t="shared" si="99"/>
        <v>0</v>
      </c>
      <c r="Z797" s="443">
        <f t="shared" si="97"/>
        <v>0</v>
      </c>
      <c r="AA797" s="147" t="str">
        <f t="shared" si="100"/>
        <v>미인정</v>
      </c>
    </row>
    <row r="798" spans="4:27">
      <c r="D798" s="142" t="str">
        <f t="shared" si="98"/>
        <v>\\\</v>
      </c>
      <c r="E798" s="153"/>
      <c r="F798" s="153"/>
      <c r="G798" s="153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3"/>
      <c r="S798" s="153"/>
      <c r="T798" s="153"/>
      <c r="U798" s="153"/>
      <c r="V798" s="153"/>
      <c r="W798" s="153"/>
      <c r="X798" s="153"/>
      <c r="Y798" s="146">
        <f t="shared" si="99"/>
        <v>0</v>
      </c>
      <c r="Z798" s="443">
        <f t="shared" si="97"/>
        <v>0</v>
      </c>
      <c r="AA798" s="147" t="str">
        <f t="shared" si="100"/>
        <v>미인정</v>
      </c>
    </row>
    <row r="799" spans="4:27">
      <c r="D799" s="142" t="str">
        <f t="shared" si="98"/>
        <v>\\\</v>
      </c>
      <c r="E799" s="153"/>
      <c r="F799" s="153"/>
      <c r="G799" s="153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3"/>
      <c r="S799" s="153"/>
      <c r="T799" s="153"/>
      <c r="U799" s="153"/>
      <c r="V799" s="153"/>
      <c r="W799" s="153"/>
      <c r="X799" s="153"/>
      <c r="Y799" s="146">
        <f t="shared" si="99"/>
        <v>0</v>
      </c>
      <c r="Z799" s="443">
        <f t="shared" si="97"/>
        <v>0</v>
      </c>
      <c r="AA799" s="147" t="str">
        <f t="shared" si="100"/>
        <v>미인정</v>
      </c>
    </row>
    <row r="800" spans="4:27">
      <c r="D800" s="142" t="str">
        <f t="shared" si="98"/>
        <v>\\\</v>
      </c>
      <c r="E800" s="153"/>
      <c r="F800" s="153"/>
      <c r="G800" s="153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3"/>
      <c r="S800" s="153"/>
      <c r="T800" s="153"/>
      <c r="U800" s="153"/>
      <c r="V800" s="153"/>
      <c r="W800" s="153"/>
      <c r="X800" s="153"/>
      <c r="Y800" s="146">
        <f t="shared" si="99"/>
        <v>0</v>
      </c>
      <c r="Z800" s="443">
        <f t="shared" si="97"/>
        <v>0</v>
      </c>
      <c r="AA800" s="147" t="str">
        <f t="shared" si="100"/>
        <v>미인정</v>
      </c>
    </row>
    <row r="801" spans="4:27">
      <c r="D801" s="142" t="str">
        <f t="shared" si="98"/>
        <v>\\\</v>
      </c>
      <c r="E801" s="153"/>
      <c r="F801" s="153"/>
      <c r="G801" s="153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3"/>
      <c r="S801" s="153"/>
      <c r="T801" s="153"/>
      <c r="U801" s="153"/>
      <c r="V801" s="153"/>
      <c r="W801" s="153"/>
      <c r="X801" s="153"/>
      <c r="Y801" s="146">
        <f t="shared" si="99"/>
        <v>0</v>
      </c>
      <c r="Z801" s="443">
        <f t="shared" si="97"/>
        <v>0</v>
      </c>
      <c r="AA801" s="147" t="str">
        <f t="shared" si="100"/>
        <v>미인정</v>
      </c>
    </row>
    <row r="802" spans="4:27">
      <c r="D802" s="142" t="str">
        <f t="shared" si="98"/>
        <v>\\\</v>
      </c>
      <c r="E802" s="153"/>
      <c r="F802" s="153"/>
      <c r="G802" s="153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3"/>
      <c r="S802" s="153"/>
      <c r="T802" s="153"/>
      <c r="U802" s="153"/>
      <c r="V802" s="153"/>
      <c r="W802" s="153"/>
      <c r="X802" s="153"/>
      <c r="Y802" s="146">
        <f t="shared" si="99"/>
        <v>0</v>
      </c>
      <c r="Z802" s="443">
        <f t="shared" si="97"/>
        <v>0</v>
      </c>
      <c r="AA802" s="147" t="str">
        <f t="shared" si="100"/>
        <v>미인정</v>
      </c>
    </row>
    <row r="803" spans="4:27">
      <c r="D803" s="142" t="str">
        <f t="shared" si="98"/>
        <v>\\\</v>
      </c>
      <c r="E803" s="153"/>
      <c r="F803" s="153"/>
      <c r="G803" s="153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3"/>
      <c r="S803" s="153"/>
      <c r="T803" s="153"/>
      <c r="U803" s="153"/>
      <c r="V803" s="153"/>
      <c r="W803" s="153"/>
      <c r="X803" s="153"/>
      <c r="Y803" s="146">
        <f t="shared" si="99"/>
        <v>0</v>
      </c>
      <c r="Z803" s="443">
        <f t="shared" si="97"/>
        <v>0</v>
      </c>
      <c r="AA803" s="147" t="str">
        <f t="shared" si="100"/>
        <v>미인정</v>
      </c>
    </row>
    <row r="804" spans="4:27">
      <c r="D804" s="142" t="str">
        <f t="shared" si="98"/>
        <v>\\\</v>
      </c>
      <c r="E804" s="153"/>
      <c r="F804" s="153"/>
      <c r="G804" s="153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3"/>
      <c r="S804" s="153"/>
      <c r="T804" s="153"/>
      <c r="U804" s="153"/>
      <c r="V804" s="153"/>
      <c r="W804" s="153"/>
      <c r="X804" s="153"/>
      <c r="Y804" s="146">
        <f t="shared" si="99"/>
        <v>0</v>
      </c>
      <c r="Z804" s="443">
        <f t="shared" si="97"/>
        <v>0</v>
      </c>
      <c r="AA804" s="147" t="str">
        <f t="shared" si="100"/>
        <v>미인정</v>
      </c>
    </row>
    <row r="805" spans="4:27">
      <c r="D805" s="142" t="str">
        <f t="shared" si="98"/>
        <v>\\\</v>
      </c>
      <c r="E805" s="153"/>
      <c r="F805" s="153"/>
      <c r="G805" s="153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3"/>
      <c r="S805" s="153"/>
      <c r="T805" s="153"/>
      <c r="U805" s="153"/>
      <c r="V805" s="153"/>
      <c r="W805" s="153"/>
      <c r="X805" s="153"/>
      <c r="Y805" s="146">
        <f t="shared" si="99"/>
        <v>0</v>
      </c>
      <c r="Z805" s="443">
        <f t="shared" si="97"/>
        <v>0</v>
      </c>
      <c r="AA805" s="147" t="str">
        <f t="shared" si="100"/>
        <v>미인정</v>
      </c>
    </row>
    <row r="806" spans="4:27">
      <c r="D806" s="142" t="str">
        <f t="shared" si="98"/>
        <v>\\\</v>
      </c>
      <c r="E806" s="153"/>
      <c r="F806" s="153"/>
      <c r="G806" s="153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3"/>
      <c r="S806" s="153"/>
      <c r="T806" s="153"/>
      <c r="U806" s="153"/>
      <c r="V806" s="153"/>
      <c r="W806" s="153"/>
      <c r="X806" s="153"/>
      <c r="Y806" s="146">
        <f t="shared" si="99"/>
        <v>0</v>
      </c>
      <c r="Z806" s="443">
        <f t="shared" si="97"/>
        <v>0</v>
      </c>
      <c r="AA806" s="147" t="str">
        <f t="shared" si="100"/>
        <v>미인정</v>
      </c>
    </row>
    <row r="807" spans="4:27">
      <c r="D807" s="142" t="str">
        <f t="shared" si="98"/>
        <v>\\\</v>
      </c>
      <c r="E807" s="153"/>
      <c r="F807" s="153"/>
      <c r="G807" s="153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3"/>
      <c r="S807" s="153"/>
      <c r="T807" s="153"/>
      <c r="U807" s="153"/>
      <c r="V807" s="153"/>
      <c r="W807" s="153"/>
      <c r="X807" s="153"/>
      <c r="Y807" s="146">
        <f t="shared" si="99"/>
        <v>0</v>
      </c>
      <c r="Z807" s="443">
        <f t="shared" si="97"/>
        <v>0</v>
      </c>
      <c r="AA807" s="147" t="str">
        <f t="shared" si="100"/>
        <v>미인정</v>
      </c>
    </row>
    <row r="808" spans="4:27">
      <c r="D808" s="142" t="str">
        <f t="shared" si="98"/>
        <v>\\\</v>
      </c>
      <c r="E808" s="153"/>
      <c r="F808" s="153"/>
      <c r="G808" s="153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3"/>
      <c r="S808" s="153"/>
      <c r="T808" s="153"/>
      <c r="U808" s="153"/>
      <c r="V808" s="153"/>
      <c r="W808" s="153"/>
      <c r="X808" s="153"/>
      <c r="Y808" s="146">
        <f t="shared" si="99"/>
        <v>0</v>
      </c>
      <c r="Z808" s="443">
        <f t="shared" si="97"/>
        <v>0</v>
      </c>
      <c r="AA808" s="147" t="str">
        <f t="shared" si="100"/>
        <v>미인정</v>
      </c>
    </row>
    <row r="809" spans="4:27">
      <c r="D809" s="142" t="str">
        <f t="shared" si="98"/>
        <v>\\\</v>
      </c>
      <c r="E809" s="153"/>
      <c r="F809" s="153"/>
      <c r="G809" s="153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3"/>
      <c r="S809" s="153"/>
      <c r="T809" s="153"/>
      <c r="U809" s="153"/>
      <c r="V809" s="153"/>
      <c r="W809" s="153"/>
      <c r="X809" s="153"/>
      <c r="Y809" s="146">
        <f t="shared" si="99"/>
        <v>0</v>
      </c>
      <c r="Z809" s="443">
        <f t="shared" si="97"/>
        <v>0</v>
      </c>
      <c r="AA809" s="147" t="str">
        <f t="shared" si="100"/>
        <v>미인정</v>
      </c>
    </row>
    <row r="810" spans="4:27">
      <c r="D810" s="142" t="str">
        <f t="shared" si="98"/>
        <v>\\\</v>
      </c>
      <c r="E810" s="153"/>
      <c r="F810" s="153"/>
      <c r="G810" s="153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3"/>
      <c r="S810" s="153"/>
      <c r="T810" s="153"/>
      <c r="U810" s="153"/>
      <c r="V810" s="153"/>
      <c r="W810" s="153"/>
      <c r="X810" s="153"/>
      <c r="Y810" s="146">
        <f t="shared" si="99"/>
        <v>0</v>
      </c>
      <c r="Z810" s="443">
        <f t="shared" si="97"/>
        <v>0</v>
      </c>
      <c r="AA810" s="147" t="str">
        <f t="shared" si="100"/>
        <v>미인정</v>
      </c>
    </row>
    <row r="811" spans="4:27">
      <c r="D811" s="142" t="str">
        <f t="shared" si="98"/>
        <v>\\\</v>
      </c>
      <c r="E811" s="153"/>
      <c r="F811" s="153"/>
      <c r="G811" s="153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3"/>
      <c r="S811" s="153"/>
      <c r="T811" s="153"/>
      <c r="U811" s="153"/>
      <c r="V811" s="153"/>
      <c r="W811" s="153"/>
      <c r="X811" s="153"/>
      <c r="Y811" s="146">
        <f t="shared" si="99"/>
        <v>0</v>
      </c>
      <c r="Z811" s="443">
        <f t="shared" si="97"/>
        <v>0</v>
      </c>
      <c r="AA811" s="147" t="str">
        <f t="shared" si="100"/>
        <v>미인정</v>
      </c>
    </row>
    <row r="812" spans="4:27">
      <c r="D812" s="142" t="str">
        <f t="shared" si="98"/>
        <v>\\\</v>
      </c>
      <c r="E812" s="153"/>
      <c r="F812" s="153"/>
      <c r="G812" s="153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3"/>
      <c r="S812" s="153"/>
      <c r="T812" s="153"/>
      <c r="U812" s="153"/>
      <c r="V812" s="153"/>
      <c r="W812" s="153"/>
      <c r="X812" s="153"/>
      <c r="Y812" s="146">
        <f t="shared" si="99"/>
        <v>0</v>
      </c>
      <c r="Z812" s="443">
        <f t="shared" si="97"/>
        <v>0</v>
      </c>
      <c r="AA812" s="147" t="str">
        <f t="shared" si="100"/>
        <v>미인정</v>
      </c>
    </row>
    <row r="813" spans="4:27">
      <c r="D813" s="142" t="str">
        <f t="shared" si="98"/>
        <v>\\\</v>
      </c>
      <c r="E813" s="153"/>
      <c r="F813" s="153"/>
      <c r="G813" s="153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3"/>
      <c r="S813" s="153"/>
      <c r="T813" s="153"/>
      <c r="U813" s="153"/>
      <c r="V813" s="153"/>
      <c r="W813" s="153"/>
      <c r="X813" s="153"/>
      <c r="Y813" s="146">
        <f t="shared" si="99"/>
        <v>0</v>
      </c>
      <c r="Z813" s="443">
        <f t="shared" si="97"/>
        <v>0</v>
      </c>
      <c r="AA813" s="147" t="str">
        <f t="shared" si="100"/>
        <v>미인정</v>
      </c>
    </row>
    <row r="814" spans="4:27">
      <c r="D814" s="142" t="str">
        <f t="shared" si="98"/>
        <v>\\\</v>
      </c>
      <c r="E814" s="153"/>
      <c r="F814" s="153"/>
      <c r="G814" s="153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3"/>
      <c r="S814" s="153"/>
      <c r="T814" s="153"/>
      <c r="U814" s="153"/>
      <c r="V814" s="153"/>
      <c r="W814" s="153"/>
      <c r="X814" s="153"/>
      <c r="Y814" s="146">
        <f t="shared" si="99"/>
        <v>0</v>
      </c>
      <c r="Z814" s="443">
        <f t="shared" si="97"/>
        <v>0</v>
      </c>
      <c r="AA814" s="147" t="str">
        <f t="shared" si="100"/>
        <v>미인정</v>
      </c>
    </row>
    <row r="815" spans="4:27">
      <c r="D815" s="142" t="str">
        <f t="shared" si="98"/>
        <v>\\\</v>
      </c>
      <c r="E815" s="153"/>
      <c r="F815" s="153"/>
      <c r="G815" s="153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3"/>
      <c r="S815" s="153"/>
      <c r="T815" s="153"/>
      <c r="U815" s="153"/>
      <c r="V815" s="153"/>
      <c r="W815" s="153"/>
      <c r="X815" s="153"/>
      <c r="Y815" s="146">
        <f t="shared" si="99"/>
        <v>0</v>
      </c>
      <c r="Z815" s="443">
        <f t="shared" si="97"/>
        <v>0</v>
      </c>
      <c r="AA815" s="147" t="str">
        <f t="shared" si="100"/>
        <v>미인정</v>
      </c>
    </row>
    <row r="816" spans="4:27">
      <c r="D816" s="142" t="str">
        <f t="shared" si="98"/>
        <v>\\\</v>
      </c>
      <c r="E816" s="153"/>
      <c r="F816" s="153"/>
      <c r="G816" s="153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3"/>
      <c r="S816" s="153"/>
      <c r="T816" s="153"/>
      <c r="U816" s="153"/>
      <c r="V816" s="153"/>
      <c r="W816" s="153"/>
      <c r="X816" s="153"/>
      <c r="Y816" s="146">
        <f t="shared" si="99"/>
        <v>0</v>
      </c>
      <c r="Z816" s="443">
        <f t="shared" si="97"/>
        <v>0</v>
      </c>
      <c r="AA816" s="147" t="str">
        <f t="shared" si="100"/>
        <v>미인정</v>
      </c>
    </row>
    <row r="817" spans="4:27">
      <c r="D817" s="142" t="str">
        <f t="shared" si="98"/>
        <v>\\\</v>
      </c>
      <c r="E817" s="153"/>
      <c r="F817" s="153"/>
      <c r="G817" s="153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3"/>
      <c r="S817" s="153"/>
      <c r="T817" s="153"/>
      <c r="U817" s="153"/>
      <c r="V817" s="153"/>
      <c r="W817" s="153"/>
      <c r="X817" s="153"/>
      <c r="Y817" s="146">
        <f t="shared" si="99"/>
        <v>0</v>
      </c>
      <c r="Z817" s="443">
        <f t="shared" si="97"/>
        <v>0</v>
      </c>
      <c r="AA817" s="147" t="str">
        <f t="shared" si="100"/>
        <v>미인정</v>
      </c>
    </row>
    <row r="818" spans="4:27">
      <c r="D818" s="142" t="str">
        <f t="shared" si="98"/>
        <v>\\\</v>
      </c>
      <c r="E818" s="153"/>
      <c r="F818" s="153"/>
      <c r="G818" s="153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3"/>
      <c r="S818" s="153"/>
      <c r="T818" s="153"/>
      <c r="U818" s="153"/>
      <c r="V818" s="153"/>
      <c r="W818" s="153"/>
      <c r="X818" s="153"/>
      <c r="Y818" s="146">
        <f t="shared" si="99"/>
        <v>0</v>
      </c>
      <c r="Z818" s="443">
        <f t="shared" si="97"/>
        <v>0</v>
      </c>
      <c r="AA818" s="147" t="str">
        <f t="shared" si="100"/>
        <v>미인정</v>
      </c>
    </row>
    <row r="819" spans="4:27">
      <c r="D819" s="142" t="str">
        <f t="shared" si="98"/>
        <v>\\\</v>
      </c>
      <c r="E819" s="153"/>
      <c r="F819" s="153"/>
      <c r="G819" s="153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3"/>
      <c r="S819" s="153"/>
      <c r="T819" s="153"/>
      <c r="U819" s="153"/>
      <c r="V819" s="153"/>
      <c r="W819" s="153"/>
      <c r="X819" s="153"/>
      <c r="Y819" s="146">
        <f t="shared" si="99"/>
        <v>0</v>
      </c>
      <c r="Z819" s="443">
        <f t="shared" si="97"/>
        <v>0</v>
      </c>
      <c r="AA819" s="147" t="str">
        <f t="shared" si="100"/>
        <v>미인정</v>
      </c>
    </row>
    <row r="820" spans="4:27">
      <c r="D820" s="142" t="str">
        <f t="shared" si="98"/>
        <v>\\\</v>
      </c>
      <c r="E820" s="153"/>
      <c r="F820" s="153"/>
      <c r="G820" s="153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3"/>
      <c r="S820" s="153"/>
      <c r="T820" s="153"/>
      <c r="U820" s="153"/>
      <c r="V820" s="153"/>
      <c r="W820" s="153"/>
      <c r="X820" s="153"/>
      <c r="Y820" s="146">
        <f t="shared" si="99"/>
        <v>0</v>
      </c>
      <c r="Z820" s="443">
        <f t="shared" si="97"/>
        <v>0</v>
      </c>
      <c r="AA820" s="147" t="str">
        <f t="shared" si="100"/>
        <v>미인정</v>
      </c>
    </row>
    <row r="821" spans="4:27">
      <c r="D821" s="142" t="str">
        <f t="shared" si="98"/>
        <v>\\\</v>
      </c>
      <c r="E821" s="153"/>
      <c r="F821" s="153"/>
      <c r="G821" s="153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3"/>
      <c r="S821" s="153"/>
      <c r="T821" s="153"/>
      <c r="U821" s="153"/>
      <c r="V821" s="153"/>
      <c r="W821" s="153"/>
      <c r="X821" s="153"/>
      <c r="Y821" s="146">
        <f t="shared" si="99"/>
        <v>0</v>
      </c>
      <c r="Z821" s="443">
        <f t="shared" si="97"/>
        <v>0</v>
      </c>
      <c r="AA821" s="147" t="str">
        <f t="shared" si="100"/>
        <v>미인정</v>
      </c>
    </row>
    <row r="822" spans="4:27">
      <c r="D822" s="142" t="str">
        <f t="shared" si="98"/>
        <v>\\\</v>
      </c>
      <c r="E822" s="153"/>
      <c r="F822" s="153"/>
      <c r="G822" s="153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3"/>
      <c r="S822" s="153"/>
      <c r="T822" s="153"/>
      <c r="U822" s="153"/>
      <c r="V822" s="153"/>
      <c r="W822" s="153"/>
      <c r="X822" s="153"/>
      <c r="Y822" s="146">
        <f t="shared" si="99"/>
        <v>0</v>
      </c>
      <c r="Z822" s="443">
        <f t="shared" si="97"/>
        <v>0</v>
      </c>
      <c r="AA822" s="147" t="str">
        <f t="shared" si="100"/>
        <v>미인정</v>
      </c>
    </row>
    <row r="823" spans="4:27">
      <c r="D823" s="142" t="str">
        <f t="shared" si="98"/>
        <v>\\\</v>
      </c>
      <c r="E823" s="153"/>
      <c r="F823" s="153"/>
      <c r="G823" s="153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3"/>
      <c r="S823" s="153"/>
      <c r="T823" s="153"/>
      <c r="U823" s="153"/>
      <c r="V823" s="153"/>
      <c r="W823" s="153"/>
      <c r="X823" s="153"/>
      <c r="Y823" s="146">
        <f t="shared" si="99"/>
        <v>0</v>
      </c>
      <c r="Z823" s="443">
        <f t="shared" si="97"/>
        <v>0</v>
      </c>
      <c r="AA823" s="147" t="str">
        <f t="shared" si="100"/>
        <v>미인정</v>
      </c>
    </row>
    <row r="824" spans="4:27">
      <c r="D824" s="142" t="str">
        <f t="shared" si="98"/>
        <v>\\\</v>
      </c>
      <c r="E824" s="153"/>
      <c r="F824" s="153"/>
      <c r="G824" s="153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3"/>
      <c r="S824" s="153"/>
      <c r="T824" s="153"/>
      <c r="U824" s="153"/>
      <c r="V824" s="153"/>
      <c r="W824" s="153"/>
      <c r="X824" s="153"/>
      <c r="Y824" s="146">
        <f t="shared" si="99"/>
        <v>0</v>
      </c>
      <c r="Z824" s="443">
        <f t="shared" si="97"/>
        <v>0</v>
      </c>
      <c r="AA824" s="147" t="str">
        <f t="shared" si="100"/>
        <v>미인정</v>
      </c>
    </row>
    <row r="825" spans="4:27">
      <c r="D825" s="142" t="str">
        <f t="shared" si="98"/>
        <v>\\\</v>
      </c>
      <c r="E825" s="153"/>
      <c r="F825" s="153"/>
      <c r="G825" s="153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3"/>
      <c r="S825" s="153"/>
      <c r="T825" s="153"/>
      <c r="U825" s="153"/>
      <c r="V825" s="153"/>
      <c r="W825" s="153"/>
      <c r="X825" s="153"/>
      <c r="Y825" s="146">
        <f t="shared" si="99"/>
        <v>0</v>
      </c>
      <c r="Z825" s="443">
        <f t="shared" si="97"/>
        <v>0</v>
      </c>
      <c r="AA825" s="147" t="str">
        <f t="shared" si="100"/>
        <v>미인정</v>
      </c>
    </row>
    <row r="826" spans="4:27">
      <c r="D826" s="142" t="str">
        <f t="shared" si="98"/>
        <v>\\\</v>
      </c>
      <c r="E826" s="153"/>
      <c r="F826" s="153"/>
      <c r="G826" s="153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3"/>
      <c r="S826" s="153"/>
      <c r="T826" s="153"/>
      <c r="U826" s="153"/>
      <c r="V826" s="153"/>
      <c r="W826" s="153"/>
      <c r="X826" s="153"/>
      <c r="Y826" s="146">
        <f t="shared" si="99"/>
        <v>0</v>
      </c>
      <c r="Z826" s="443">
        <f t="shared" si="97"/>
        <v>0</v>
      </c>
      <c r="AA826" s="147" t="str">
        <f t="shared" si="100"/>
        <v>미인정</v>
      </c>
    </row>
    <row r="827" spans="4:27">
      <c r="D827" s="142" t="str">
        <f t="shared" si="98"/>
        <v>\\\</v>
      </c>
      <c r="E827" s="153"/>
      <c r="F827" s="153"/>
      <c r="G827" s="153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3"/>
      <c r="S827" s="153"/>
      <c r="T827" s="153"/>
      <c r="U827" s="153"/>
      <c r="V827" s="153"/>
      <c r="W827" s="153"/>
      <c r="X827" s="153"/>
      <c r="Y827" s="146">
        <f t="shared" si="99"/>
        <v>0</v>
      </c>
      <c r="Z827" s="443">
        <f t="shared" si="97"/>
        <v>0</v>
      </c>
      <c r="AA827" s="147" t="str">
        <f t="shared" si="100"/>
        <v>미인정</v>
      </c>
    </row>
    <row r="828" spans="4:27">
      <c r="D828" s="142" t="str">
        <f t="shared" si="98"/>
        <v>\\\</v>
      </c>
      <c r="E828" s="153"/>
      <c r="F828" s="153"/>
      <c r="G828" s="153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3"/>
      <c r="S828" s="153"/>
      <c r="T828" s="153"/>
      <c r="U828" s="153"/>
      <c r="V828" s="153"/>
      <c r="W828" s="153"/>
      <c r="X828" s="153"/>
      <c r="Y828" s="146">
        <f t="shared" si="99"/>
        <v>0</v>
      </c>
      <c r="Z828" s="443">
        <f t="shared" si="97"/>
        <v>0</v>
      </c>
      <c r="AA828" s="147" t="str">
        <f t="shared" si="100"/>
        <v>미인정</v>
      </c>
    </row>
    <row r="829" spans="4:27">
      <c r="D829" s="142" t="str">
        <f t="shared" si="98"/>
        <v>\\\</v>
      </c>
      <c r="E829" s="153"/>
      <c r="F829" s="153"/>
      <c r="G829" s="153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3"/>
      <c r="S829" s="153"/>
      <c r="T829" s="153"/>
      <c r="U829" s="153"/>
      <c r="V829" s="153"/>
      <c r="W829" s="153"/>
      <c r="X829" s="153"/>
      <c r="Y829" s="146">
        <f t="shared" si="99"/>
        <v>0</v>
      </c>
      <c r="Z829" s="443">
        <f t="shared" si="97"/>
        <v>0</v>
      </c>
      <c r="AA829" s="147" t="str">
        <f t="shared" si="100"/>
        <v>미인정</v>
      </c>
    </row>
    <row r="830" spans="4:27">
      <c r="D830" s="142" t="str">
        <f t="shared" si="98"/>
        <v>\\\</v>
      </c>
      <c r="E830" s="153"/>
      <c r="F830" s="153"/>
      <c r="G830" s="153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3"/>
      <c r="S830" s="153"/>
      <c r="T830" s="153"/>
      <c r="U830" s="153"/>
      <c r="V830" s="153"/>
      <c r="W830" s="153"/>
      <c r="X830" s="153"/>
      <c r="Y830" s="146">
        <f t="shared" si="99"/>
        <v>0</v>
      </c>
      <c r="Z830" s="443">
        <f t="shared" si="97"/>
        <v>0</v>
      </c>
      <c r="AA830" s="147" t="str">
        <f t="shared" si="100"/>
        <v>미인정</v>
      </c>
    </row>
    <row r="831" spans="4:27">
      <c r="D831" s="142" t="str">
        <f t="shared" si="98"/>
        <v>\\\</v>
      </c>
      <c r="E831" s="153"/>
      <c r="F831" s="153"/>
      <c r="G831" s="153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3"/>
      <c r="S831" s="153"/>
      <c r="T831" s="153"/>
      <c r="U831" s="153"/>
      <c r="V831" s="153"/>
      <c r="W831" s="153"/>
      <c r="X831" s="153"/>
      <c r="Y831" s="146">
        <f t="shared" si="99"/>
        <v>0</v>
      </c>
      <c r="Z831" s="443">
        <f t="shared" si="97"/>
        <v>0</v>
      </c>
      <c r="AA831" s="147" t="str">
        <f t="shared" si="100"/>
        <v>미인정</v>
      </c>
    </row>
    <row r="832" spans="4:27">
      <c r="D832" s="142" t="str">
        <f t="shared" si="98"/>
        <v>\\\</v>
      </c>
      <c r="E832" s="153"/>
      <c r="F832" s="153"/>
      <c r="G832" s="153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3"/>
      <c r="S832" s="153"/>
      <c r="T832" s="153"/>
      <c r="U832" s="153"/>
      <c r="V832" s="153"/>
      <c r="W832" s="153"/>
      <c r="X832" s="153"/>
      <c r="Y832" s="146">
        <f t="shared" si="99"/>
        <v>0</v>
      </c>
      <c r="Z832" s="443">
        <f t="shared" si="97"/>
        <v>0</v>
      </c>
      <c r="AA832" s="147" t="str">
        <f t="shared" si="100"/>
        <v>미인정</v>
      </c>
    </row>
    <row r="833" spans="4:27">
      <c r="D833" s="142" t="str">
        <f t="shared" si="98"/>
        <v>\\\</v>
      </c>
      <c r="E833" s="153"/>
      <c r="F833" s="153"/>
      <c r="G833" s="153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3"/>
      <c r="S833" s="153"/>
      <c r="T833" s="153"/>
      <c r="U833" s="153"/>
      <c r="V833" s="153"/>
      <c r="W833" s="153"/>
      <c r="X833" s="153"/>
      <c r="Y833" s="146">
        <f t="shared" si="99"/>
        <v>0</v>
      </c>
      <c r="Z833" s="443">
        <f t="shared" si="97"/>
        <v>0</v>
      </c>
      <c r="AA833" s="147" t="str">
        <f t="shared" si="100"/>
        <v>미인정</v>
      </c>
    </row>
    <row r="834" spans="4:27">
      <c r="D834" s="142" t="str">
        <f t="shared" si="98"/>
        <v>\\\</v>
      </c>
      <c r="E834" s="153"/>
      <c r="F834" s="153"/>
      <c r="G834" s="153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3"/>
      <c r="S834" s="153"/>
      <c r="T834" s="153"/>
      <c r="U834" s="153"/>
      <c r="V834" s="153"/>
      <c r="W834" s="153"/>
      <c r="X834" s="153"/>
      <c r="Y834" s="146">
        <f t="shared" si="99"/>
        <v>0</v>
      </c>
      <c r="Z834" s="443">
        <f t="shared" si="97"/>
        <v>0</v>
      </c>
      <c r="AA834" s="147" t="str">
        <f t="shared" si="100"/>
        <v>미인정</v>
      </c>
    </row>
    <row r="835" spans="4:27">
      <c r="D835" s="142" t="str">
        <f t="shared" si="98"/>
        <v>\\\</v>
      </c>
      <c r="E835" s="153"/>
      <c r="F835" s="153"/>
      <c r="G835" s="153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3"/>
      <c r="S835" s="153"/>
      <c r="T835" s="153"/>
      <c r="U835" s="153"/>
      <c r="V835" s="153"/>
      <c r="W835" s="153"/>
      <c r="X835" s="153"/>
      <c r="Y835" s="146">
        <f t="shared" si="99"/>
        <v>0</v>
      </c>
      <c r="Z835" s="443">
        <f t="shared" si="97"/>
        <v>0</v>
      </c>
      <c r="AA835" s="147" t="str">
        <f t="shared" si="100"/>
        <v>미인정</v>
      </c>
    </row>
    <row r="836" spans="4:27">
      <c r="D836" s="142" t="str">
        <f t="shared" si="98"/>
        <v>\\\</v>
      </c>
      <c r="E836" s="153"/>
      <c r="F836" s="153"/>
      <c r="G836" s="153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3"/>
      <c r="S836" s="153"/>
      <c r="T836" s="153"/>
      <c r="U836" s="153"/>
      <c r="V836" s="153"/>
      <c r="W836" s="153"/>
      <c r="X836" s="153"/>
      <c r="Y836" s="146">
        <f t="shared" si="99"/>
        <v>0</v>
      </c>
      <c r="Z836" s="443">
        <f t="shared" ref="Z836:Z899" si="101">SUM(I836,K836,M836,O836,Q836)-SUM(H836,J836,L836,N836,P836)+COUNT(H836:Q836)/2</f>
        <v>0</v>
      </c>
      <c r="AA836" s="147" t="str">
        <f t="shared" si="100"/>
        <v>미인정</v>
      </c>
    </row>
    <row r="837" spans="4:27">
      <c r="D837" s="142" t="str">
        <f t="shared" ref="D837:D900" si="102">E837&amp;"\"&amp;F837&amp;"\"&amp;W837&amp;"\"&amp;X837</f>
        <v>\\\</v>
      </c>
      <c r="E837" s="153"/>
      <c r="F837" s="153"/>
      <c r="G837" s="153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3"/>
      <c r="S837" s="153"/>
      <c r="T837" s="153"/>
      <c r="U837" s="153"/>
      <c r="V837" s="153"/>
      <c r="W837" s="153"/>
      <c r="X837" s="153"/>
      <c r="Y837" s="146">
        <f t="shared" si="99"/>
        <v>0</v>
      </c>
      <c r="Z837" s="443">
        <f t="shared" si="101"/>
        <v>0</v>
      </c>
      <c r="AA837" s="147" t="str">
        <f t="shared" si="100"/>
        <v>미인정</v>
      </c>
    </row>
    <row r="838" spans="4:27">
      <c r="D838" s="142" t="str">
        <f t="shared" si="102"/>
        <v>\\\</v>
      </c>
      <c r="E838" s="153"/>
      <c r="F838" s="153"/>
      <c r="G838" s="153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3"/>
      <c r="S838" s="153"/>
      <c r="T838" s="153"/>
      <c r="U838" s="153"/>
      <c r="V838" s="153"/>
      <c r="W838" s="153"/>
      <c r="X838" s="153"/>
      <c r="Y838" s="146">
        <f t="shared" ref="Y838:Y901" si="103">IF(Q838="",IF(O838="",IF(M838="",IF(K838="",I838,K838),M838),O838),Q838)</f>
        <v>0</v>
      </c>
      <c r="Z838" s="443">
        <f t="shared" si="101"/>
        <v>0</v>
      </c>
      <c r="AA838" s="147" t="str">
        <f t="shared" ref="AA838:AA901" si="104">IF(AND(Y838&gt;=$A$3-365*10-2,Z838&gt;=90),"인정","미인정")</f>
        <v>미인정</v>
      </c>
    </row>
    <row r="839" spans="4:27">
      <c r="D839" s="142" t="str">
        <f t="shared" si="102"/>
        <v>\\\</v>
      </c>
      <c r="E839" s="153"/>
      <c r="F839" s="153"/>
      <c r="G839" s="153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3"/>
      <c r="S839" s="153"/>
      <c r="T839" s="153"/>
      <c r="U839" s="153"/>
      <c r="V839" s="153"/>
      <c r="W839" s="153"/>
      <c r="X839" s="153"/>
      <c r="Y839" s="146">
        <f t="shared" si="103"/>
        <v>0</v>
      </c>
      <c r="Z839" s="443">
        <f t="shared" si="101"/>
        <v>0</v>
      </c>
      <c r="AA839" s="147" t="str">
        <f t="shared" si="104"/>
        <v>미인정</v>
      </c>
    </row>
    <row r="840" spans="4:27">
      <c r="D840" s="142" t="str">
        <f t="shared" si="102"/>
        <v>\\\</v>
      </c>
      <c r="E840" s="153"/>
      <c r="F840" s="153"/>
      <c r="G840" s="153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3"/>
      <c r="S840" s="153"/>
      <c r="T840" s="153"/>
      <c r="U840" s="153"/>
      <c r="V840" s="153"/>
      <c r="W840" s="153"/>
      <c r="X840" s="153"/>
      <c r="Y840" s="146">
        <f t="shared" si="103"/>
        <v>0</v>
      </c>
      <c r="Z840" s="443">
        <f t="shared" si="101"/>
        <v>0</v>
      </c>
      <c r="AA840" s="147" t="str">
        <f t="shared" si="104"/>
        <v>미인정</v>
      </c>
    </row>
    <row r="841" spans="4:27">
      <c r="D841" s="142" t="str">
        <f t="shared" si="102"/>
        <v>\\\</v>
      </c>
      <c r="E841" s="153"/>
      <c r="F841" s="153"/>
      <c r="G841" s="153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3"/>
      <c r="S841" s="153"/>
      <c r="T841" s="153"/>
      <c r="U841" s="153"/>
      <c r="V841" s="153"/>
      <c r="W841" s="153"/>
      <c r="X841" s="153"/>
      <c r="Y841" s="146">
        <f t="shared" si="103"/>
        <v>0</v>
      </c>
      <c r="Z841" s="443">
        <f t="shared" si="101"/>
        <v>0</v>
      </c>
      <c r="AA841" s="147" t="str">
        <f t="shared" si="104"/>
        <v>미인정</v>
      </c>
    </row>
    <row r="842" spans="4:27">
      <c r="D842" s="142" t="str">
        <f t="shared" si="102"/>
        <v>\\\</v>
      </c>
      <c r="E842" s="153"/>
      <c r="F842" s="153"/>
      <c r="G842" s="153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3"/>
      <c r="S842" s="153"/>
      <c r="T842" s="153"/>
      <c r="U842" s="153"/>
      <c r="V842" s="153"/>
      <c r="W842" s="153"/>
      <c r="X842" s="153"/>
      <c r="Y842" s="146">
        <f t="shared" si="103"/>
        <v>0</v>
      </c>
      <c r="Z842" s="443">
        <f t="shared" si="101"/>
        <v>0</v>
      </c>
      <c r="AA842" s="147" t="str">
        <f t="shared" si="104"/>
        <v>미인정</v>
      </c>
    </row>
    <row r="843" spans="4:27">
      <c r="D843" s="142" t="str">
        <f t="shared" si="102"/>
        <v>\\\</v>
      </c>
      <c r="E843" s="153"/>
      <c r="F843" s="153"/>
      <c r="G843" s="153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3"/>
      <c r="S843" s="153"/>
      <c r="T843" s="153"/>
      <c r="U843" s="153"/>
      <c r="V843" s="153"/>
      <c r="W843" s="153"/>
      <c r="X843" s="153"/>
      <c r="Y843" s="146">
        <f t="shared" si="103"/>
        <v>0</v>
      </c>
      <c r="Z843" s="443">
        <f t="shared" si="101"/>
        <v>0</v>
      </c>
      <c r="AA843" s="147" t="str">
        <f t="shared" si="104"/>
        <v>미인정</v>
      </c>
    </row>
    <row r="844" spans="4:27">
      <c r="D844" s="142" t="str">
        <f t="shared" si="102"/>
        <v>\\\</v>
      </c>
      <c r="E844" s="153"/>
      <c r="F844" s="153"/>
      <c r="G844" s="153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3"/>
      <c r="S844" s="153"/>
      <c r="T844" s="153"/>
      <c r="U844" s="153"/>
      <c r="V844" s="153"/>
      <c r="W844" s="153"/>
      <c r="X844" s="153"/>
      <c r="Y844" s="146">
        <f t="shared" si="103"/>
        <v>0</v>
      </c>
      <c r="Z844" s="443">
        <f t="shared" si="101"/>
        <v>0</v>
      </c>
      <c r="AA844" s="147" t="str">
        <f t="shared" si="104"/>
        <v>미인정</v>
      </c>
    </row>
    <row r="845" spans="4:27">
      <c r="D845" s="142" t="str">
        <f t="shared" si="102"/>
        <v>\\\</v>
      </c>
      <c r="E845" s="153"/>
      <c r="F845" s="153"/>
      <c r="G845" s="153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3"/>
      <c r="S845" s="153"/>
      <c r="T845" s="153"/>
      <c r="U845" s="153"/>
      <c r="V845" s="153"/>
      <c r="W845" s="153"/>
      <c r="X845" s="153"/>
      <c r="Y845" s="146">
        <f t="shared" si="103"/>
        <v>0</v>
      </c>
      <c r="Z845" s="443">
        <f t="shared" si="101"/>
        <v>0</v>
      </c>
      <c r="AA845" s="147" t="str">
        <f t="shared" si="104"/>
        <v>미인정</v>
      </c>
    </row>
    <row r="846" spans="4:27">
      <c r="D846" s="142" t="str">
        <f t="shared" si="102"/>
        <v>\\\</v>
      </c>
      <c r="E846" s="153"/>
      <c r="F846" s="153"/>
      <c r="G846" s="153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3"/>
      <c r="S846" s="153"/>
      <c r="T846" s="153"/>
      <c r="U846" s="153"/>
      <c r="V846" s="153"/>
      <c r="W846" s="153"/>
      <c r="X846" s="153"/>
      <c r="Y846" s="146">
        <f t="shared" si="103"/>
        <v>0</v>
      </c>
      <c r="Z846" s="443">
        <f t="shared" si="101"/>
        <v>0</v>
      </c>
      <c r="AA846" s="147" t="str">
        <f t="shared" si="104"/>
        <v>미인정</v>
      </c>
    </row>
    <row r="847" spans="4:27">
      <c r="D847" s="142" t="str">
        <f t="shared" si="102"/>
        <v>\\\</v>
      </c>
      <c r="E847" s="153"/>
      <c r="F847" s="153"/>
      <c r="G847" s="153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3"/>
      <c r="S847" s="153"/>
      <c r="T847" s="153"/>
      <c r="U847" s="153"/>
      <c r="V847" s="153"/>
      <c r="W847" s="153"/>
      <c r="X847" s="153"/>
      <c r="Y847" s="146">
        <f t="shared" si="103"/>
        <v>0</v>
      </c>
      <c r="Z847" s="443">
        <f t="shared" si="101"/>
        <v>0</v>
      </c>
      <c r="AA847" s="147" t="str">
        <f t="shared" si="104"/>
        <v>미인정</v>
      </c>
    </row>
    <row r="848" spans="4:27">
      <c r="D848" s="142" t="str">
        <f t="shared" si="102"/>
        <v>\\\</v>
      </c>
      <c r="E848" s="153"/>
      <c r="F848" s="153"/>
      <c r="G848" s="153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3"/>
      <c r="S848" s="153"/>
      <c r="T848" s="153"/>
      <c r="U848" s="153"/>
      <c r="V848" s="153"/>
      <c r="W848" s="153"/>
      <c r="X848" s="153"/>
      <c r="Y848" s="146">
        <f t="shared" si="103"/>
        <v>0</v>
      </c>
      <c r="Z848" s="443">
        <f t="shared" si="101"/>
        <v>0</v>
      </c>
      <c r="AA848" s="147" t="str">
        <f t="shared" si="104"/>
        <v>미인정</v>
      </c>
    </row>
    <row r="849" spans="4:27">
      <c r="D849" s="142" t="str">
        <f t="shared" si="102"/>
        <v>\\\</v>
      </c>
      <c r="E849" s="153"/>
      <c r="F849" s="153"/>
      <c r="G849" s="153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3"/>
      <c r="S849" s="153"/>
      <c r="T849" s="153"/>
      <c r="U849" s="153"/>
      <c r="V849" s="153"/>
      <c r="W849" s="153"/>
      <c r="X849" s="153"/>
      <c r="Y849" s="146">
        <f t="shared" si="103"/>
        <v>0</v>
      </c>
      <c r="Z849" s="443">
        <f t="shared" si="101"/>
        <v>0</v>
      </c>
      <c r="AA849" s="147" t="str">
        <f t="shared" si="104"/>
        <v>미인정</v>
      </c>
    </row>
    <row r="850" spans="4:27">
      <c r="D850" s="142" t="str">
        <f t="shared" si="102"/>
        <v>\\\</v>
      </c>
      <c r="E850" s="153"/>
      <c r="F850" s="153"/>
      <c r="G850" s="153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3"/>
      <c r="S850" s="153"/>
      <c r="T850" s="153"/>
      <c r="U850" s="153"/>
      <c r="V850" s="153"/>
      <c r="W850" s="153"/>
      <c r="X850" s="153"/>
      <c r="Y850" s="146">
        <f t="shared" si="103"/>
        <v>0</v>
      </c>
      <c r="Z850" s="443">
        <f t="shared" si="101"/>
        <v>0</v>
      </c>
      <c r="AA850" s="147" t="str">
        <f t="shared" si="104"/>
        <v>미인정</v>
      </c>
    </row>
    <row r="851" spans="4:27">
      <c r="D851" s="142" t="str">
        <f t="shared" si="102"/>
        <v>\\\</v>
      </c>
      <c r="E851" s="153"/>
      <c r="F851" s="153"/>
      <c r="G851" s="153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3"/>
      <c r="S851" s="153"/>
      <c r="T851" s="153"/>
      <c r="U851" s="153"/>
      <c r="V851" s="153"/>
      <c r="W851" s="153"/>
      <c r="X851" s="153"/>
      <c r="Y851" s="146">
        <f t="shared" si="103"/>
        <v>0</v>
      </c>
      <c r="Z851" s="443">
        <f t="shared" si="101"/>
        <v>0</v>
      </c>
      <c r="AA851" s="147" t="str">
        <f t="shared" si="104"/>
        <v>미인정</v>
      </c>
    </row>
    <row r="852" spans="4:27">
      <c r="D852" s="142" t="str">
        <f t="shared" si="102"/>
        <v>\\\</v>
      </c>
      <c r="E852" s="153"/>
      <c r="F852" s="153"/>
      <c r="G852" s="153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3"/>
      <c r="S852" s="153"/>
      <c r="T852" s="153"/>
      <c r="U852" s="153"/>
      <c r="V852" s="153"/>
      <c r="W852" s="153"/>
      <c r="X852" s="153"/>
      <c r="Y852" s="146">
        <f t="shared" si="103"/>
        <v>0</v>
      </c>
      <c r="Z852" s="443">
        <f t="shared" si="101"/>
        <v>0</v>
      </c>
      <c r="AA852" s="147" t="str">
        <f t="shared" si="104"/>
        <v>미인정</v>
      </c>
    </row>
    <row r="853" spans="4:27">
      <c r="D853" s="142" t="str">
        <f t="shared" si="102"/>
        <v>\\\</v>
      </c>
      <c r="E853" s="153"/>
      <c r="F853" s="153"/>
      <c r="G853" s="153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3"/>
      <c r="S853" s="153"/>
      <c r="T853" s="153"/>
      <c r="U853" s="153"/>
      <c r="V853" s="153"/>
      <c r="W853" s="153"/>
      <c r="X853" s="153"/>
      <c r="Y853" s="146">
        <f t="shared" si="103"/>
        <v>0</v>
      </c>
      <c r="Z853" s="443">
        <f t="shared" si="101"/>
        <v>0</v>
      </c>
      <c r="AA853" s="147" t="str">
        <f t="shared" si="104"/>
        <v>미인정</v>
      </c>
    </row>
    <row r="854" spans="4:27">
      <c r="D854" s="142" t="str">
        <f t="shared" si="102"/>
        <v>\\\</v>
      </c>
      <c r="E854" s="153"/>
      <c r="F854" s="153"/>
      <c r="G854" s="153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3"/>
      <c r="S854" s="153"/>
      <c r="T854" s="153"/>
      <c r="U854" s="153"/>
      <c r="V854" s="153"/>
      <c r="W854" s="153"/>
      <c r="X854" s="153"/>
      <c r="Y854" s="146">
        <f t="shared" si="103"/>
        <v>0</v>
      </c>
      <c r="Z854" s="443">
        <f t="shared" si="101"/>
        <v>0</v>
      </c>
      <c r="AA854" s="147" t="str">
        <f t="shared" si="104"/>
        <v>미인정</v>
      </c>
    </row>
    <row r="855" spans="4:27">
      <c r="D855" s="142" t="str">
        <f t="shared" si="102"/>
        <v>\\\</v>
      </c>
      <c r="E855" s="153"/>
      <c r="F855" s="153"/>
      <c r="G855" s="153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3"/>
      <c r="S855" s="153"/>
      <c r="T855" s="153"/>
      <c r="U855" s="153"/>
      <c r="V855" s="153"/>
      <c r="W855" s="153"/>
      <c r="X855" s="153"/>
      <c r="Y855" s="146">
        <f t="shared" si="103"/>
        <v>0</v>
      </c>
      <c r="Z855" s="443">
        <f t="shared" si="101"/>
        <v>0</v>
      </c>
      <c r="AA855" s="147" t="str">
        <f t="shared" si="104"/>
        <v>미인정</v>
      </c>
    </row>
    <row r="856" spans="4:27">
      <c r="D856" s="142" t="str">
        <f t="shared" si="102"/>
        <v>\\\</v>
      </c>
      <c r="E856" s="153"/>
      <c r="F856" s="153"/>
      <c r="G856" s="153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3"/>
      <c r="S856" s="153"/>
      <c r="T856" s="153"/>
      <c r="U856" s="153"/>
      <c r="V856" s="153"/>
      <c r="W856" s="153"/>
      <c r="X856" s="153"/>
      <c r="Y856" s="146">
        <f t="shared" si="103"/>
        <v>0</v>
      </c>
      <c r="Z856" s="443">
        <f t="shared" si="101"/>
        <v>0</v>
      </c>
      <c r="AA856" s="147" t="str">
        <f t="shared" si="104"/>
        <v>미인정</v>
      </c>
    </row>
    <row r="857" spans="4:27">
      <c r="D857" s="142" t="str">
        <f t="shared" si="102"/>
        <v>\\\</v>
      </c>
      <c r="E857" s="153"/>
      <c r="F857" s="153"/>
      <c r="G857" s="153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3"/>
      <c r="S857" s="153"/>
      <c r="T857" s="153"/>
      <c r="U857" s="153"/>
      <c r="V857" s="153"/>
      <c r="W857" s="153"/>
      <c r="X857" s="153"/>
      <c r="Y857" s="146">
        <f t="shared" si="103"/>
        <v>0</v>
      </c>
      <c r="Z857" s="443">
        <f t="shared" si="101"/>
        <v>0</v>
      </c>
      <c r="AA857" s="147" t="str">
        <f t="shared" si="104"/>
        <v>미인정</v>
      </c>
    </row>
    <row r="858" spans="4:27">
      <c r="D858" s="142" t="str">
        <f t="shared" si="102"/>
        <v>\\\</v>
      </c>
      <c r="E858" s="153"/>
      <c r="F858" s="153"/>
      <c r="G858" s="153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3"/>
      <c r="S858" s="153"/>
      <c r="T858" s="153"/>
      <c r="U858" s="153"/>
      <c r="V858" s="153"/>
      <c r="W858" s="153"/>
      <c r="X858" s="153"/>
      <c r="Y858" s="146">
        <f t="shared" si="103"/>
        <v>0</v>
      </c>
      <c r="Z858" s="443">
        <f t="shared" si="101"/>
        <v>0</v>
      </c>
      <c r="AA858" s="147" t="str">
        <f t="shared" si="104"/>
        <v>미인정</v>
      </c>
    </row>
    <row r="859" spans="4:27">
      <c r="D859" s="142" t="str">
        <f t="shared" si="102"/>
        <v>\\\</v>
      </c>
      <c r="E859" s="153"/>
      <c r="F859" s="153"/>
      <c r="G859" s="153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3"/>
      <c r="S859" s="153"/>
      <c r="T859" s="153"/>
      <c r="U859" s="153"/>
      <c r="V859" s="153"/>
      <c r="W859" s="153"/>
      <c r="X859" s="153"/>
      <c r="Y859" s="146">
        <f t="shared" si="103"/>
        <v>0</v>
      </c>
      <c r="Z859" s="443">
        <f t="shared" si="101"/>
        <v>0</v>
      </c>
      <c r="AA859" s="147" t="str">
        <f t="shared" si="104"/>
        <v>미인정</v>
      </c>
    </row>
    <row r="860" spans="4:27">
      <c r="D860" s="142" t="str">
        <f t="shared" si="102"/>
        <v>\\\</v>
      </c>
      <c r="E860" s="153"/>
      <c r="F860" s="153"/>
      <c r="G860" s="153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3"/>
      <c r="S860" s="153"/>
      <c r="T860" s="153"/>
      <c r="U860" s="153"/>
      <c r="V860" s="153"/>
      <c r="W860" s="153"/>
      <c r="X860" s="153"/>
      <c r="Y860" s="146">
        <f t="shared" si="103"/>
        <v>0</v>
      </c>
      <c r="Z860" s="443">
        <f t="shared" si="101"/>
        <v>0</v>
      </c>
      <c r="AA860" s="147" t="str">
        <f t="shared" si="104"/>
        <v>미인정</v>
      </c>
    </row>
    <row r="861" spans="4:27">
      <c r="D861" s="142" t="str">
        <f t="shared" si="102"/>
        <v>\\\</v>
      </c>
      <c r="E861" s="153"/>
      <c r="F861" s="153"/>
      <c r="G861" s="153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3"/>
      <c r="S861" s="153"/>
      <c r="T861" s="153"/>
      <c r="U861" s="153"/>
      <c r="V861" s="153"/>
      <c r="W861" s="153"/>
      <c r="X861" s="153"/>
      <c r="Y861" s="146">
        <f t="shared" si="103"/>
        <v>0</v>
      </c>
      <c r="Z861" s="443">
        <f t="shared" si="101"/>
        <v>0</v>
      </c>
      <c r="AA861" s="147" t="str">
        <f t="shared" si="104"/>
        <v>미인정</v>
      </c>
    </row>
    <row r="862" spans="4:27">
      <c r="D862" s="142" t="str">
        <f t="shared" si="102"/>
        <v>\\\</v>
      </c>
      <c r="E862" s="153"/>
      <c r="F862" s="153"/>
      <c r="G862" s="153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3"/>
      <c r="S862" s="153"/>
      <c r="T862" s="153"/>
      <c r="U862" s="153"/>
      <c r="V862" s="153"/>
      <c r="W862" s="153"/>
      <c r="X862" s="153"/>
      <c r="Y862" s="146">
        <f t="shared" si="103"/>
        <v>0</v>
      </c>
      <c r="Z862" s="443">
        <f t="shared" si="101"/>
        <v>0</v>
      </c>
      <c r="AA862" s="147" t="str">
        <f t="shared" si="104"/>
        <v>미인정</v>
      </c>
    </row>
    <row r="863" spans="4:27">
      <c r="D863" s="142" t="str">
        <f t="shared" si="102"/>
        <v>\\\</v>
      </c>
      <c r="E863" s="153"/>
      <c r="F863" s="153"/>
      <c r="G863" s="153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3"/>
      <c r="S863" s="153"/>
      <c r="T863" s="153"/>
      <c r="U863" s="153"/>
      <c r="V863" s="153"/>
      <c r="W863" s="153"/>
      <c r="X863" s="153"/>
      <c r="Y863" s="146">
        <f t="shared" si="103"/>
        <v>0</v>
      </c>
      <c r="Z863" s="443">
        <f t="shared" si="101"/>
        <v>0</v>
      </c>
      <c r="AA863" s="147" t="str">
        <f t="shared" si="104"/>
        <v>미인정</v>
      </c>
    </row>
    <row r="864" spans="4:27">
      <c r="D864" s="142" t="str">
        <f t="shared" si="102"/>
        <v>\\\</v>
      </c>
      <c r="E864" s="153"/>
      <c r="F864" s="153"/>
      <c r="G864" s="153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3"/>
      <c r="S864" s="153"/>
      <c r="T864" s="153"/>
      <c r="U864" s="153"/>
      <c r="V864" s="153"/>
      <c r="W864" s="153"/>
      <c r="X864" s="153"/>
      <c r="Y864" s="146">
        <f t="shared" si="103"/>
        <v>0</v>
      </c>
      <c r="Z864" s="443">
        <f t="shared" si="101"/>
        <v>0</v>
      </c>
      <c r="AA864" s="147" t="str">
        <f t="shared" si="104"/>
        <v>미인정</v>
      </c>
    </row>
    <row r="865" spans="4:27">
      <c r="D865" s="142" t="str">
        <f t="shared" si="102"/>
        <v>\\\</v>
      </c>
      <c r="E865" s="153"/>
      <c r="F865" s="153"/>
      <c r="G865" s="153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3"/>
      <c r="S865" s="153"/>
      <c r="T865" s="153"/>
      <c r="U865" s="153"/>
      <c r="V865" s="153"/>
      <c r="W865" s="153"/>
      <c r="X865" s="153"/>
      <c r="Y865" s="146">
        <f t="shared" si="103"/>
        <v>0</v>
      </c>
      <c r="Z865" s="443">
        <f t="shared" si="101"/>
        <v>0</v>
      </c>
      <c r="AA865" s="147" t="str">
        <f t="shared" si="104"/>
        <v>미인정</v>
      </c>
    </row>
    <row r="866" spans="4:27">
      <c r="D866" s="142" t="str">
        <f t="shared" si="102"/>
        <v>\\\</v>
      </c>
      <c r="E866" s="153"/>
      <c r="F866" s="153"/>
      <c r="G866" s="153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3"/>
      <c r="S866" s="153"/>
      <c r="T866" s="153"/>
      <c r="U866" s="153"/>
      <c r="V866" s="153"/>
      <c r="W866" s="153"/>
      <c r="X866" s="153"/>
      <c r="Y866" s="146">
        <f t="shared" si="103"/>
        <v>0</v>
      </c>
      <c r="Z866" s="443">
        <f t="shared" si="101"/>
        <v>0</v>
      </c>
      <c r="AA866" s="147" t="str">
        <f t="shared" si="104"/>
        <v>미인정</v>
      </c>
    </row>
    <row r="867" spans="4:27">
      <c r="D867" s="142" t="str">
        <f t="shared" si="102"/>
        <v>\\\</v>
      </c>
      <c r="E867" s="153"/>
      <c r="F867" s="153"/>
      <c r="G867" s="153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3"/>
      <c r="S867" s="153"/>
      <c r="T867" s="153"/>
      <c r="U867" s="153"/>
      <c r="V867" s="153"/>
      <c r="W867" s="153"/>
      <c r="X867" s="153"/>
      <c r="Y867" s="146">
        <f t="shared" si="103"/>
        <v>0</v>
      </c>
      <c r="Z867" s="443">
        <f t="shared" si="101"/>
        <v>0</v>
      </c>
      <c r="AA867" s="147" t="str">
        <f t="shared" si="104"/>
        <v>미인정</v>
      </c>
    </row>
    <row r="868" spans="4:27">
      <c r="D868" s="142" t="str">
        <f t="shared" si="102"/>
        <v>\\\</v>
      </c>
      <c r="E868" s="153"/>
      <c r="F868" s="153"/>
      <c r="G868" s="153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3"/>
      <c r="S868" s="153"/>
      <c r="T868" s="153"/>
      <c r="U868" s="153"/>
      <c r="V868" s="153"/>
      <c r="W868" s="153"/>
      <c r="X868" s="153"/>
      <c r="Y868" s="146">
        <f t="shared" si="103"/>
        <v>0</v>
      </c>
      <c r="Z868" s="443">
        <f t="shared" si="101"/>
        <v>0</v>
      </c>
      <c r="AA868" s="147" t="str">
        <f t="shared" si="104"/>
        <v>미인정</v>
      </c>
    </row>
    <row r="869" spans="4:27">
      <c r="D869" s="142" t="str">
        <f t="shared" si="102"/>
        <v>\\\</v>
      </c>
      <c r="E869" s="153"/>
      <c r="F869" s="153"/>
      <c r="G869" s="153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3"/>
      <c r="S869" s="153"/>
      <c r="T869" s="153"/>
      <c r="U869" s="153"/>
      <c r="V869" s="153"/>
      <c r="W869" s="153"/>
      <c r="X869" s="153"/>
      <c r="Y869" s="146">
        <f t="shared" si="103"/>
        <v>0</v>
      </c>
      <c r="Z869" s="443">
        <f t="shared" si="101"/>
        <v>0</v>
      </c>
      <c r="AA869" s="147" t="str">
        <f t="shared" si="104"/>
        <v>미인정</v>
      </c>
    </row>
    <row r="870" spans="4:27">
      <c r="D870" s="142" t="str">
        <f t="shared" si="102"/>
        <v>\\\</v>
      </c>
      <c r="E870" s="153"/>
      <c r="F870" s="153"/>
      <c r="G870" s="153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3"/>
      <c r="S870" s="153"/>
      <c r="T870" s="153"/>
      <c r="U870" s="153"/>
      <c r="V870" s="153"/>
      <c r="W870" s="153"/>
      <c r="X870" s="153"/>
      <c r="Y870" s="146">
        <f t="shared" si="103"/>
        <v>0</v>
      </c>
      <c r="Z870" s="443">
        <f t="shared" si="101"/>
        <v>0</v>
      </c>
      <c r="AA870" s="147" t="str">
        <f t="shared" si="104"/>
        <v>미인정</v>
      </c>
    </row>
    <row r="871" spans="4:27">
      <c r="D871" s="142" t="str">
        <f t="shared" si="102"/>
        <v>\\\</v>
      </c>
      <c r="E871" s="153"/>
      <c r="F871" s="153"/>
      <c r="G871" s="153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3"/>
      <c r="S871" s="153"/>
      <c r="T871" s="153"/>
      <c r="U871" s="153"/>
      <c r="V871" s="153"/>
      <c r="W871" s="153"/>
      <c r="X871" s="153"/>
      <c r="Y871" s="146">
        <f t="shared" si="103"/>
        <v>0</v>
      </c>
      <c r="Z871" s="443">
        <f t="shared" si="101"/>
        <v>0</v>
      </c>
      <c r="AA871" s="147" t="str">
        <f t="shared" si="104"/>
        <v>미인정</v>
      </c>
    </row>
    <row r="872" spans="4:27">
      <c r="D872" s="142" t="str">
        <f t="shared" si="102"/>
        <v>\\\</v>
      </c>
      <c r="E872" s="153"/>
      <c r="F872" s="153"/>
      <c r="G872" s="153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3"/>
      <c r="S872" s="153"/>
      <c r="T872" s="153"/>
      <c r="U872" s="153"/>
      <c r="V872" s="153"/>
      <c r="W872" s="153"/>
      <c r="X872" s="153"/>
      <c r="Y872" s="146">
        <f t="shared" si="103"/>
        <v>0</v>
      </c>
      <c r="Z872" s="443">
        <f t="shared" si="101"/>
        <v>0</v>
      </c>
      <c r="AA872" s="147" t="str">
        <f t="shared" si="104"/>
        <v>미인정</v>
      </c>
    </row>
    <row r="873" spans="4:27">
      <c r="D873" s="142" t="str">
        <f t="shared" si="102"/>
        <v>\\\</v>
      </c>
      <c r="E873" s="153"/>
      <c r="F873" s="153"/>
      <c r="G873" s="153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3"/>
      <c r="S873" s="153"/>
      <c r="T873" s="153"/>
      <c r="U873" s="153"/>
      <c r="V873" s="153"/>
      <c r="W873" s="153"/>
      <c r="X873" s="153"/>
      <c r="Y873" s="146">
        <f t="shared" si="103"/>
        <v>0</v>
      </c>
      <c r="Z873" s="443">
        <f t="shared" si="101"/>
        <v>0</v>
      </c>
      <c r="AA873" s="147" t="str">
        <f t="shared" si="104"/>
        <v>미인정</v>
      </c>
    </row>
    <row r="874" spans="4:27">
      <c r="D874" s="142" t="str">
        <f t="shared" si="102"/>
        <v>\\\</v>
      </c>
      <c r="E874" s="153"/>
      <c r="F874" s="153"/>
      <c r="G874" s="153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3"/>
      <c r="S874" s="153"/>
      <c r="T874" s="153"/>
      <c r="U874" s="153"/>
      <c r="V874" s="153"/>
      <c r="W874" s="153"/>
      <c r="X874" s="153"/>
      <c r="Y874" s="146">
        <f t="shared" si="103"/>
        <v>0</v>
      </c>
      <c r="Z874" s="443">
        <f t="shared" si="101"/>
        <v>0</v>
      </c>
      <c r="AA874" s="147" t="str">
        <f t="shared" si="104"/>
        <v>미인정</v>
      </c>
    </row>
    <row r="875" spans="4:27">
      <c r="D875" s="142" t="str">
        <f t="shared" si="102"/>
        <v>\\\</v>
      </c>
      <c r="E875" s="153"/>
      <c r="F875" s="153"/>
      <c r="G875" s="153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3"/>
      <c r="S875" s="153"/>
      <c r="T875" s="153"/>
      <c r="U875" s="153"/>
      <c r="V875" s="153"/>
      <c r="W875" s="153"/>
      <c r="X875" s="153"/>
      <c r="Y875" s="146">
        <f t="shared" si="103"/>
        <v>0</v>
      </c>
      <c r="Z875" s="443">
        <f t="shared" si="101"/>
        <v>0</v>
      </c>
      <c r="AA875" s="147" t="str">
        <f t="shared" si="104"/>
        <v>미인정</v>
      </c>
    </row>
    <row r="876" spans="4:27">
      <c r="D876" s="142" t="str">
        <f t="shared" si="102"/>
        <v>\\\</v>
      </c>
      <c r="E876" s="153"/>
      <c r="F876" s="153"/>
      <c r="G876" s="153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3"/>
      <c r="S876" s="153"/>
      <c r="T876" s="153"/>
      <c r="U876" s="153"/>
      <c r="V876" s="153"/>
      <c r="W876" s="153"/>
      <c r="X876" s="153"/>
      <c r="Y876" s="146">
        <f t="shared" si="103"/>
        <v>0</v>
      </c>
      <c r="Z876" s="443">
        <f t="shared" si="101"/>
        <v>0</v>
      </c>
      <c r="AA876" s="147" t="str">
        <f t="shared" si="104"/>
        <v>미인정</v>
      </c>
    </row>
    <row r="877" spans="4:27">
      <c r="D877" s="142" t="str">
        <f t="shared" si="102"/>
        <v>\\\</v>
      </c>
      <c r="E877" s="153"/>
      <c r="F877" s="153"/>
      <c r="G877" s="153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3"/>
      <c r="S877" s="153"/>
      <c r="T877" s="153"/>
      <c r="U877" s="153"/>
      <c r="V877" s="153"/>
      <c r="W877" s="153"/>
      <c r="X877" s="153"/>
      <c r="Y877" s="146">
        <f t="shared" si="103"/>
        <v>0</v>
      </c>
      <c r="Z877" s="443">
        <f t="shared" si="101"/>
        <v>0</v>
      </c>
      <c r="AA877" s="147" t="str">
        <f t="shared" si="104"/>
        <v>미인정</v>
      </c>
    </row>
    <row r="878" spans="4:27">
      <c r="D878" s="142" t="str">
        <f t="shared" si="102"/>
        <v>\\\</v>
      </c>
      <c r="E878" s="153"/>
      <c r="F878" s="153"/>
      <c r="G878" s="153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3"/>
      <c r="S878" s="153"/>
      <c r="T878" s="153"/>
      <c r="U878" s="153"/>
      <c r="V878" s="153"/>
      <c r="W878" s="153"/>
      <c r="X878" s="153"/>
      <c r="Y878" s="146">
        <f t="shared" si="103"/>
        <v>0</v>
      </c>
      <c r="Z878" s="443">
        <f t="shared" si="101"/>
        <v>0</v>
      </c>
      <c r="AA878" s="147" t="str">
        <f t="shared" si="104"/>
        <v>미인정</v>
      </c>
    </row>
    <row r="879" spans="4:27">
      <c r="D879" s="142" t="str">
        <f t="shared" si="102"/>
        <v>\\\</v>
      </c>
      <c r="E879" s="153"/>
      <c r="F879" s="153"/>
      <c r="G879" s="153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3"/>
      <c r="S879" s="153"/>
      <c r="T879" s="153"/>
      <c r="U879" s="153"/>
      <c r="V879" s="153"/>
      <c r="W879" s="153"/>
      <c r="X879" s="153"/>
      <c r="Y879" s="146">
        <f t="shared" si="103"/>
        <v>0</v>
      </c>
      <c r="Z879" s="443">
        <f t="shared" si="101"/>
        <v>0</v>
      </c>
      <c r="AA879" s="147" t="str">
        <f t="shared" si="104"/>
        <v>미인정</v>
      </c>
    </row>
    <row r="880" spans="4:27">
      <c r="D880" s="142" t="str">
        <f t="shared" si="102"/>
        <v>\\\</v>
      </c>
      <c r="E880" s="153"/>
      <c r="F880" s="153"/>
      <c r="G880" s="153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3"/>
      <c r="S880" s="153"/>
      <c r="T880" s="153"/>
      <c r="U880" s="153"/>
      <c r="V880" s="153"/>
      <c r="W880" s="153"/>
      <c r="X880" s="153"/>
      <c r="Y880" s="146">
        <f t="shared" si="103"/>
        <v>0</v>
      </c>
      <c r="Z880" s="443">
        <f t="shared" si="101"/>
        <v>0</v>
      </c>
      <c r="AA880" s="147" t="str">
        <f t="shared" si="104"/>
        <v>미인정</v>
      </c>
    </row>
    <row r="881" spans="4:27">
      <c r="D881" s="142" t="str">
        <f t="shared" si="102"/>
        <v>\\\</v>
      </c>
      <c r="E881" s="153"/>
      <c r="F881" s="153"/>
      <c r="G881" s="153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3"/>
      <c r="S881" s="153"/>
      <c r="T881" s="153"/>
      <c r="U881" s="153"/>
      <c r="V881" s="153"/>
      <c r="W881" s="153"/>
      <c r="X881" s="153"/>
      <c r="Y881" s="146">
        <f t="shared" si="103"/>
        <v>0</v>
      </c>
      <c r="Z881" s="443">
        <f t="shared" si="101"/>
        <v>0</v>
      </c>
      <c r="AA881" s="147" t="str">
        <f t="shared" si="104"/>
        <v>미인정</v>
      </c>
    </row>
    <row r="882" spans="4:27">
      <c r="D882" s="142" t="str">
        <f t="shared" si="102"/>
        <v>\\\</v>
      </c>
      <c r="E882" s="153"/>
      <c r="F882" s="153"/>
      <c r="G882" s="153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3"/>
      <c r="S882" s="153"/>
      <c r="T882" s="153"/>
      <c r="U882" s="153"/>
      <c r="V882" s="153"/>
      <c r="W882" s="153"/>
      <c r="X882" s="153"/>
      <c r="Y882" s="146">
        <f t="shared" si="103"/>
        <v>0</v>
      </c>
      <c r="Z882" s="443">
        <f t="shared" si="101"/>
        <v>0</v>
      </c>
      <c r="AA882" s="147" t="str">
        <f t="shared" si="104"/>
        <v>미인정</v>
      </c>
    </row>
    <row r="883" spans="4:27">
      <c r="D883" s="142" t="str">
        <f t="shared" si="102"/>
        <v>\\\</v>
      </c>
      <c r="E883" s="153"/>
      <c r="F883" s="153"/>
      <c r="G883" s="153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3"/>
      <c r="S883" s="153"/>
      <c r="T883" s="153"/>
      <c r="U883" s="153"/>
      <c r="V883" s="153"/>
      <c r="W883" s="153"/>
      <c r="X883" s="153"/>
      <c r="Y883" s="146">
        <f t="shared" si="103"/>
        <v>0</v>
      </c>
      <c r="Z883" s="443">
        <f t="shared" si="101"/>
        <v>0</v>
      </c>
      <c r="AA883" s="147" t="str">
        <f t="shared" si="104"/>
        <v>미인정</v>
      </c>
    </row>
    <row r="884" spans="4:27">
      <c r="D884" s="142" t="str">
        <f t="shared" si="102"/>
        <v>\\\</v>
      </c>
      <c r="E884" s="153"/>
      <c r="F884" s="153"/>
      <c r="G884" s="153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3"/>
      <c r="S884" s="153"/>
      <c r="T884" s="153"/>
      <c r="U884" s="153"/>
      <c r="V884" s="153"/>
      <c r="W884" s="153"/>
      <c r="X884" s="153"/>
      <c r="Y884" s="146">
        <f t="shared" si="103"/>
        <v>0</v>
      </c>
      <c r="Z884" s="443">
        <f t="shared" si="101"/>
        <v>0</v>
      </c>
      <c r="AA884" s="147" t="str">
        <f t="shared" si="104"/>
        <v>미인정</v>
      </c>
    </row>
    <row r="885" spans="4:27">
      <c r="D885" s="142" t="str">
        <f t="shared" si="102"/>
        <v>\\\</v>
      </c>
      <c r="E885" s="153"/>
      <c r="F885" s="153"/>
      <c r="G885" s="153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3"/>
      <c r="S885" s="153"/>
      <c r="T885" s="153"/>
      <c r="U885" s="153"/>
      <c r="V885" s="153"/>
      <c r="W885" s="153"/>
      <c r="X885" s="153"/>
      <c r="Y885" s="146">
        <f t="shared" si="103"/>
        <v>0</v>
      </c>
      <c r="Z885" s="443">
        <f t="shared" si="101"/>
        <v>0</v>
      </c>
      <c r="AA885" s="147" t="str">
        <f t="shared" si="104"/>
        <v>미인정</v>
      </c>
    </row>
    <row r="886" spans="4:27">
      <c r="D886" s="142" t="str">
        <f t="shared" si="102"/>
        <v>\\\</v>
      </c>
      <c r="E886" s="153"/>
      <c r="F886" s="153"/>
      <c r="G886" s="153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3"/>
      <c r="S886" s="153"/>
      <c r="T886" s="153"/>
      <c r="U886" s="153"/>
      <c r="V886" s="153"/>
      <c r="W886" s="153"/>
      <c r="X886" s="153"/>
      <c r="Y886" s="146">
        <f t="shared" si="103"/>
        <v>0</v>
      </c>
      <c r="Z886" s="443">
        <f t="shared" si="101"/>
        <v>0</v>
      </c>
      <c r="AA886" s="147" t="str">
        <f t="shared" si="104"/>
        <v>미인정</v>
      </c>
    </row>
    <row r="887" spans="4:27">
      <c r="D887" s="142" t="str">
        <f t="shared" si="102"/>
        <v>\\\</v>
      </c>
      <c r="E887" s="153"/>
      <c r="F887" s="153"/>
      <c r="G887" s="153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3"/>
      <c r="S887" s="153"/>
      <c r="T887" s="153"/>
      <c r="U887" s="153"/>
      <c r="V887" s="153"/>
      <c r="W887" s="153"/>
      <c r="X887" s="153"/>
      <c r="Y887" s="146">
        <f t="shared" si="103"/>
        <v>0</v>
      </c>
      <c r="Z887" s="443">
        <f t="shared" si="101"/>
        <v>0</v>
      </c>
      <c r="AA887" s="147" t="str">
        <f t="shared" si="104"/>
        <v>미인정</v>
      </c>
    </row>
    <row r="888" spans="4:27">
      <c r="D888" s="142" t="str">
        <f t="shared" si="102"/>
        <v>\\\</v>
      </c>
      <c r="E888" s="153"/>
      <c r="F888" s="153"/>
      <c r="G888" s="153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3"/>
      <c r="S888" s="153"/>
      <c r="T888" s="153"/>
      <c r="U888" s="153"/>
      <c r="V888" s="153"/>
      <c r="W888" s="153"/>
      <c r="X888" s="153"/>
      <c r="Y888" s="146">
        <f t="shared" si="103"/>
        <v>0</v>
      </c>
      <c r="Z888" s="443">
        <f t="shared" si="101"/>
        <v>0</v>
      </c>
      <c r="AA888" s="147" t="str">
        <f t="shared" si="104"/>
        <v>미인정</v>
      </c>
    </row>
    <row r="889" spans="4:27">
      <c r="D889" s="142" t="str">
        <f t="shared" si="102"/>
        <v>\\\</v>
      </c>
      <c r="E889" s="153"/>
      <c r="F889" s="153"/>
      <c r="G889" s="153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3"/>
      <c r="S889" s="153"/>
      <c r="T889" s="153"/>
      <c r="U889" s="153"/>
      <c r="V889" s="153"/>
      <c r="W889" s="153"/>
      <c r="X889" s="153"/>
      <c r="Y889" s="146">
        <f t="shared" si="103"/>
        <v>0</v>
      </c>
      <c r="Z889" s="443">
        <f t="shared" si="101"/>
        <v>0</v>
      </c>
      <c r="AA889" s="147" t="str">
        <f t="shared" si="104"/>
        <v>미인정</v>
      </c>
    </row>
    <row r="890" spans="4:27">
      <c r="D890" s="142" t="str">
        <f t="shared" si="102"/>
        <v>\\\</v>
      </c>
      <c r="E890" s="153"/>
      <c r="F890" s="153"/>
      <c r="G890" s="153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3"/>
      <c r="S890" s="153"/>
      <c r="T890" s="153"/>
      <c r="U890" s="153"/>
      <c r="V890" s="153"/>
      <c r="W890" s="153"/>
      <c r="X890" s="153"/>
      <c r="Y890" s="146">
        <f t="shared" si="103"/>
        <v>0</v>
      </c>
      <c r="Z890" s="443">
        <f t="shared" si="101"/>
        <v>0</v>
      </c>
      <c r="AA890" s="147" t="str">
        <f t="shared" si="104"/>
        <v>미인정</v>
      </c>
    </row>
    <row r="891" spans="4:27">
      <c r="D891" s="142" t="str">
        <f t="shared" si="102"/>
        <v>\\\</v>
      </c>
      <c r="E891" s="153"/>
      <c r="F891" s="153"/>
      <c r="G891" s="153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3"/>
      <c r="S891" s="153"/>
      <c r="T891" s="153"/>
      <c r="U891" s="153"/>
      <c r="V891" s="153"/>
      <c r="W891" s="153"/>
      <c r="X891" s="153"/>
      <c r="Y891" s="146">
        <f t="shared" si="103"/>
        <v>0</v>
      </c>
      <c r="Z891" s="443">
        <f t="shared" si="101"/>
        <v>0</v>
      </c>
      <c r="AA891" s="147" t="str">
        <f t="shared" si="104"/>
        <v>미인정</v>
      </c>
    </row>
    <row r="892" spans="4:27">
      <c r="D892" s="142" t="str">
        <f t="shared" si="102"/>
        <v>\\\</v>
      </c>
      <c r="E892" s="153"/>
      <c r="F892" s="153"/>
      <c r="G892" s="153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3"/>
      <c r="S892" s="153"/>
      <c r="T892" s="153"/>
      <c r="U892" s="153"/>
      <c r="V892" s="153"/>
      <c r="W892" s="153"/>
      <c r="X892" s="153"/>
      <c r="Y892" s="146">
        <f t="shared" si="103"/>
        <v>0</v>
      </c>
      <c r="Z892" s="443">
        <f t="shared" si="101"/>
        <v>0</v>
      </c>
      <c r="AA892" s="147" t="str">
        <f t="shared" si="104"/>
        <v>미인정</v>
      </c>
    </row>
    <row r="893" spans="4:27">
      <c r="D893" s="142" t="str">
        <f t="shared" si="102"/>
        <v>\\\</v>
      </c>
      <c r="E893" s="153"/>
      <c r="F893" s="153"/>
      <c r="G893" s="153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3"/>
      <c r="S893" s="153"/>
      <c r="T893" s="153"/>
      <c r="U893" s="153"/>
      <c r="V893" s="153"/>
      <c r="W893" s="153"/>
      <c r="X893" s="153"/>
      <c r="Y893" s="146">
        <f t="shared" si="103"/>
        <v>0</v>
      </c>
      <c r="Z893" s="443">
        <f t="shared" si="101"/>
        <v>0</v>
      </c>
      <c r="AA893" s="147" t="str">
        <f t="shared" si="104"/>
        <v>미인정</v>
      </c>
    </row>
    <row r="894" spans="4:27">
      <c r="D894" s="142" t="str">
        <f t="shared" si="102"/>
        <v>\\\</v>
      </c>
      <c r="E894" s="153"/>
      <c r="F894" s="153"/>
      <c r="G894" s="153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3"/>
      <c r="S894" s="153"/>
      <c r="T894" s="153"/>
      <c r="U894" s="153"/>
      <c r="V894" s="153"/>
      <c r="W894" s="153"/>
      <c r="X894" s="153"/>
      <c r="Y894" s="146">
        <f t="shared" si="103"/>
        <v>0</v>
      </c>
      <c r="Z894" s="443">
        <f t="shared" si="101"/>
        <v>0</v>
      </c>
      <c r="AA894" s="147" t="str">
        <f t="shared" si="104"/>
        <v>미인정</v>
      </c>
    </row>
    <row r="895" spans="4:27">
      <c r="D895" s="142" t="str">
        <f t="shared" si="102"/>
        <v>\\\</v>
      </c>
      <c r="E895" s="153"/>
      <c r="F895" s="153"/>
      <c r="G895" s="153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3"/>
      <c r="S895" s="153"/>
      <c r="T895" s="153"/>
      <c r="U895" s="153"/>
      <c r="V895" s="153"/>
      <c r="W895" s="153"/>
      <c r="X895" s="153"/>
      <c r="Y895" s="146">
        <f t="shared" si="103"/>
        <v>0</v>
      </c>
      <c r="Z895" s="443">
        <f t="shared" si="101"/>
        <v>0</v>
      </c>
      <c r="AA895" s="147" t="str">
        <f t="shared" si="104"/>
        <v>미인정</v>
      </c>
    </row>
    <row r="896" spans="4:27">
      <c r="D896" s="142" t="str">
        <f t="shared" si="102"/>
        <v>\\\</v>
      </c>
      <c r="E896" s="153"/>
      <c r="F896" s="153"/>
      <c r="G896" s="153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3"/>
      <c r="S896" s="153"/>
      <c r="T896" s="153"/>
      <c r="U896" s="153"/>
      <c r="V896" s="153"/>
      <c r="W896" s="153"/>
      <c r="X896" s="153"/>
      <c r="Y896" s="146">
        <f t="shared" si="103"/>
        <v>0</v>
      </c>
      <c r="Z896" s="443">
        <f t="shared" si="101"/>
        <v>0</v>
      </c>
      <c r="AA896" s="147" t="str">
        <f t="shared" si="104"/>
        <v>미인정</v>
      </c>
    </row>
    <row r="897" spans="4:27">
      <c r="D897" s="142" t="str">
        <f t="shared" si="102"/>
        <v>\\\</v>
      </c>
      <c r="E897" s="153"/>
      <c r="F897" s="153"/>
      <c r="G897" s="153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3"/>
      <c r="S897" s="153"/>
      <c r="T897" s="153"/>
      <c r="U897" s="153"/>
      <c r="V897" s="153"/>
      <c r="W897" s="153"/>
      <c r="X897" s="153"/>
      <c r="Y897" s="146">
        <f t="shared" si="103"/>
        <v>0</v>
      </c>
      <c r="Z897" s="443">
        <f t="shared" si="101"/>
        <v>0</v>
      </c>
      <c r="AA897" s="147" t="str">
        <f t="shared" si="104"/>
        <v>미인정</v>
      </c>
    </row>
    <row r="898" spans="4:27">
      <c r="D898" s="142" t="str">
        <f t="shared" si="102"/>
        <v>\\\</v>
      </c>
      <c r="E898" s="153"/>
      <c r="F898" s="153"/>
      <c r="G898" s="153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3"/>
      <c r="S898" s="153"/>
      <c r="T898" s="153"/>
      <c r="U898" s="153"/>
      <c r="V898" s="153"/>
      <c r="W898" s="153"/>
      <c r="X898" s="153"/>
      <c r="Y898" s="146">
        <f t="shared" si="103"/>
        <v>0</v>
      </c>
      <c r="Z898" s="443">
        <f t="shared" si="101"/>
        <v>0</v>
      </c>
      <c r="AA898" s="147" t="str">
        <f t="shared" si="104"/>
        <v>미인정</v>
      </c>
    </row>
    <row r="899" spans="4:27">
      <c r="D899" s="142" t="str">
        <f t="shared" si="102"/>
        <v>\\\</v>
      </c>
      <c r="E899" s="153"/>
      <c r="F899" s="153"/>
      <c r="G899" s="153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3"/>
      <c r="S899" s="153"/>
      <c r="T899" s="153"/>
      <c r="U899" s="153"/>
      <c r="V899" s="153"/>
      <c r="W899" s="153"/>
      <c r="X899" s="153"/>
      <c r="Y899" s="146">
        <f t="shared" si="103"/>
        <v>0</v>
      </c>
      <c r="Z899" s="443">
        <f t="shared" si="101"/>
        <v>0</v>
      </c>
      <c r="AA899" s="147" t="str">
        <f t="shared" si="104"/>
        <v>미인정</v>
      </c>
    </row>
    <row r="900" spans="4:27">
      <c r="D900" s="142" t="str">
        <f t="shared" si="102"/>
        <v>\\\</v>
      </c>
      <c r="E900" s="153"/>
      <c r="F900" s="153"/>
      <c r="G900" s="153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3"/>
      <c r="S900" s="153"/>
      <c r="T900" s="153"/>
      <c r="U900" s="153"/>
      <c r="V900" s="153"/>
      <c r="W900" s="153"/>
      <c r="X900" s="153"/>
      <c r="Y900" s="146">
        <f t="shared" si="103"/>
        <v>0</v>
      </c>
      <c r="Z900" s="443">
        <f t="shared" ref="Z900:Z963" si="105">SUM(I900,K900,M900,O900,Q900)-SUM(H900,J900,L900,N900,P900)+COUNT(H900:Q900)/2</f>
        <v>0</v>
      </c>
      <c r="AA900" s="147" t="str">
        <f t="shared" si="104"/>
        <v>미인정</v>
      </c>
    </row>
    <row r="901" spans="4:27">
      <c r="D901" s="142" t="str">
        <f t="shared" ref="D901:D964" si="106">E901&amp;"\"&amp;F901&amp;"\"&amp;W901&amp;"\"&amp;X901</f>
        <v>\\\</v>
      </c>
      <c r="E901" s="153"/>
      <c r="F901" s="153"/>
      <c r="G901" s="153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3"/>
      <c r="S901" s="153"/>
      <c r="T901" s="153"/>
      <c r="U901" s="153"/>
      <c r="V901" s="153"/>
      <c r="W901" s="153"/>
      <c r="X901" s="153"/>
      <c r="Y901" s="146">
        <f t="shared" si="103"/>
        <v>0</v>
      </c>
      <c r="Z901" s="443">
        <f t="shared" si="105"/>
        <v>0</v>
      </c>
      <c r="AA901" s="147" t="str">
        <f t="shared" si="104"/>
        <v>미인정</v>
      </c>
    </row>
    <row r="902" spans="4:27">
      <c r="D902" s="142" t="str">
        <f t="shared" si="106"/>
        <v>\\\</v>
      </c>
      <c r="E902" s="153"/>
      <c r="F902" s="153"/>
      <c r="G902" s="153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3"/>
      <c r="S902" s="153"/>
      <c r="T902" s="153"/>
      <c r="U902" s="153"/>
      <c r="V902" s="153"/>
      <c r="W902" s="153"/>
      <c r="X902" s="153"/>
      <c r="Y902" s="146">
        <f t="shared" ref="Y902:Y965" si="107">IF(Q902="",IF(O902="",IF(M902="",IF(K902="",I902,K902),M902),O902),Q902)</f>
        <v>0</v>
      </c>
      <c r="Z902" s="443">
        <f t="shared" si="105"/>
        <v>0</v>
      </c>
      <c r="AA902" s="147" t="str">
        <f t="shared" ref="AA902:AA965" si="108">IF(AND(Y902&gt;=$A$3-365*10-2,Z902&gt;=90),"인정","미인정")</f>
        <v>미인정</v>
      </c>
    </row>
    <row r="903" spans="4:27">
      <c r="D903" s="142" t="str">
        <f t="shared" si="106"/>
        <v>\\\</v>
      </c>
      <c r="E903" s="153"/>
      <c r="F903" s="153"/>
      <c r="G903" s="153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3"/>
      <c r="S903" s="153"/>
      <c r="T903" s="153"/>
      <c r="U903" s="153"/>
      <c r="V903" s="153"/>
      <c r="W903" s="153"/>
      <c r="X903" s="153"/>
      <c r="Y903" s="146">
        <f t="shared" si="107"/>
        <v>0</v>
      </c>
      <c r="Z903" s="443">
        <f t="shared" si="105"/>
        <v>0</v>
      </c>
      <c r="AA903" s="147" t="str">
        <f t="shared" si="108"/>
        <v>미인정</v>
      </c>
    </row>
    <row r="904" spans="4:27">
      <c r="D904" s="142" t="str">
        <f t="shared" si="106"/>
        <v>\\\</v>
      </c>
      <c r="E904" s="153"/>
      <c r="F904" s="153"/>
      <c r="G904" s="153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3"/>
      <c r="S904" s="153"/>
      <c r="T904" s="153"/>
      <c r="U904" s="153"/>
      <c r="V904" s="153"/>
      <c r="W904" s="153"/>
      <c r="X904" s="153"/>
      <c r="Y904" s="146">
        <f t="shared" si="107"/>
        <v>0</v>
      </c>
      <c r="Z904" s="443">
        <f t="shared" si="105"/>
        <v>0</v>
      </c>
      <c r="AA904" s="147" t="str">
        <f t="shared" si="108"/>
        <v>미인정</v>
      </c>
    </row>
    <row r="905" spans="4:27">
      <c r="D905" s="142" t="str">
        <f t="shared" si="106"/>
        <v>\\\</v>
      </c>
      <c r="E905" s="153"/>
      <c r="F905" s="153"/>
      <c r="G905" s="153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3"/>
      <c r="S905" s="153"/>
      <c r="T905" s="153"/>
      <c r="U905" s="153"/>
      <c r="V905" s="153"/>
      <c r="W905" s="153"/>
      <c r="X905" s="153"/>
      <c r="Y905" s="146">
        <f t="shared" si="107"/>
        <v>0</v>
      </c>
      <c r="Z905" s="443">
        <f t="shared" si="105"/>
        <v>0</v>
      </c>
      <c r="AA905" s="147" t="str">
        <f t="shared" si="108"/>
        <v>미인정</v>
      </c>
    </row>
    <row r="906" spans="4:27">
      <c r="D906" s="142" t="str">
        <f t="shared" si="106"/>
        <v>\\\</v>
      </c>
      <c r="E906" s="153"/>
      <c r="F906" s="153"/>
      <c r="G906" s="153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3"/>
      <c r="S906" s="153"/>
      <c r="T906" s="153"/>
      <c r="U906" s="153"/>
      <c r="V906" s="153"/>
      <c r="W906" s="153"/>
      <c r="X906" s="153"/>
      <c r="Y906" s="146">
        <f t="shared" si="107"/>
        <v>0</v>
      </c>
      <c r="Z906" s="443">
        <f t="shared" si="105"/>
        <v>0</v>
      </c>
      <c r="AA906" s="147" t="str">
        <f t="shared" si="108"/>
        <v>미인정</v>
      </c>
    </row>
    <row r="907" spans="4:27">
      <c r="D907" s="142" t="str">
        <f t="shared" si="106"/>
        <v>\\\</v>
      </c>
      <c r="E907" s="153"/>
      <c r="F907" s="153"/>
      <c r="G907" s="153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3"/>
      <c r="S907" s="153"/>
      <c r="T907" s="153"/>
      <c r="U907" s="153"/>
      <c r="V907" s="153"/>
      <c r="W907" s="153"/>
      <c r="X907" s="153"/>
      <c r="Y907" s="146">
        <f t="shared" si="107"/>
        <v>0</v>
      </c>
      <c r="Z907" s="443">
        <f t="shared" si="105"/>
        <v>0</v>
      </c>
      <c r="AA907" s="147" t="str">
        <f t="shared" si="108"/>
        <v>미인정</v>
      </c>
    </row>
    <row r="908" spans="4:27">
      <c r="D908" s="142" t="str">
        <f t="shared" si="106"/>
        <v>\\\</v>
      </c>
      <c r="E908" s="153"/>
      <c r="F908" s="153"/>
      <c r="G908" s="153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3"/>
      <c r="S908" s="153"/>
      <c r="T908" s="153"/>
      <c r="U908" s="153"/>
      <c r="V908" s="153"/>
      <c r="W908" s="153"/>
      <c r="X908" s="153"/>
      <c r="Y908" s="146">
        <f t="shared" si="107"/>
        <v>0</v>
      </c>
      <c r="Z908" s="443">
        <f t="shared" si="105"/>
        <v>0</v>
      </c>
      <c r="AA908" s="147" t="str">
        <f t="shared" si="108"/>
        <v>미인정</v>
      </c>
    </row>
    <row r="909" spans="4:27">
      <c r="D909" s="142" t="str">
        <f t="shared" si="106"/>
        <v>\\\</v>
      </c>
      <c r="E909" s="153"/>
      <c r="F909" s="153"/>
      <c r="G909" s="153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3"/>
      <c r="S909" s="153"/>
      <c r="T909" s="153"/>
      <c r="U909" s="153"/>
      <c r="V909" s="153"/>
      <c r="W909" s="153"/>
      <c r="X909" s="153"/>
      <c r="Y909" s="146">
        <f t="shared" si="107"/>
        <v>0</v>
      </c>
      <c r="Z909" s="443">
        <f t="shared" si="105"/>
        <v>0</v>
      </c>
      <c r="AA909" s="147" t="str">
        <f t="shared" si="108"/>
        <v>미인정</v>
      </c>
    </row>
    <row r="910" spans="4:27">
      <c r="D910" s="142" t="str">
        <f t="shared" si="106"/>
        <v>\\\</v>
      </c>
      <c r="E910" s="153"/>
      <c r="F910" s="153"/>
      <c r="G910" s="153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3"/>
      <c r="S910" s="153"/>
      <c r="T910" s="153"/>
      <c r="U910" s="153"/>
      <c r="V910" s="153"/>
      <c r="W910" s="153"/>
      <c r="X910" s="153"/>
      <c r="Y910" s="146">
        <f t="shared" si="107"/>
        <v>0</v>
      </c>
      <c r="Z910" s="443">
        <f t="shared" si="105"/>
        <v>0</v>
      </c>
      <c r="AA910" s="147" t="str">
        <f t="shared" si="108"/>
        <v>미인정</v>
      </c>
    </row>
    <row r="911" spans="4:27">
      <c r="D911" s="142" t="str">
        <f t="shared" si="106"/>
        <v>\\\</v>
      </c>
      <c r="E911" s="153"/>
      <c r="F911" s="153"/>
      <c r="G911" s="153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3"/>
      <c r="S911" s="153"/>
      <c r="T911" s="153"/>
      <c r="U911" s="153"/>
      <c r="V911" s="153"/>
      <c r="W911" s="153"/>
      <c r="X911" s="153"/>
      <c r="Y911" s="146">
        <f t="shared" si="107"/>
        <v>0</v>
      </c>
      <c r="Z911" s="443">
        <f t="shared" si="105"/>
        <v>0</v>
      </c>
      <c r="AA911" s="147" t="str">
        <f t="shared" si="108"/>
        <v>미인정</v>
      </c>
    </row>
    <row r="912" spans="4:27">
      <c r="D912" s="142" t="str">
        <f t="shared" si="106"/>
        <v>\\\</v>
      </c>
      <c r="E912" s="153"/>
      <c r="F912" s="153"/>
      <c r="G912" s="153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3"/>
      <c r="S912" s="153"/>
      <c r="T912" s="153"/>
      <c r="U912" s="153"/>
      <c r="V912" s="153"/>
      <c r="W912" s="153"/>
      <c r="X912" s="153"/>
      <c r="Y912" s="146">
        <f t="shared" si="107"/>
        <v>0</v>
      </c>
      <c r="Z912" s="443">
        <f t="shared" si="105"/>
        <v>0</v>
      </c>
      <c r="AA912" s="147" t="str">
        <f t="shared" si="108"/>
        <v>미인정</v>
      </c>
    </row>
    <row r="913" spans="4:27">
      <c r="D913" s="142" t="str">
        <f t="shared" si="106"/>
        <v>\\\</v>
      </c>
      <c r="E913" s="153"/>
      <c r="F913" s="153"/>
      <c r="G913" s="153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3"/>
      <c r="S913" s="153"/>
      <c r="T913" s="153"/>
      <c r="U913" s="153"/>
      <c r="V913" s="153"/>
      <c r="W913" s="153"/>
      <c r="X913" s="153"/>
      <c r="Y913" s="146">
        <f t="shared" si="107"/>
        <v>0</v>
      </c>
      <c r="Z913" s="443">
        <f t="shared" si="105"/>
        <v>0</v>
      </c>
      <c r="AA913" s="147" t="str">
        <f t="shared" si="108"/>
        <v>미인정</v>
      </c>
    </row>
    <row r="914" spans="4:27">
      <c r="D914" s="142" t="str">
        <f t="shared" si="106"/>
        <v>\\\</v>
      </c>
      <c r="E914" s="153"/>
      <c r="F914" s="153"/>
      <c r="G914" s="153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3"/>
      <c r="S914" s="153"/>
      <c r="T914" s="153"/>
      <c r="U914" s="153"/>
      <c r="V914" s="153"/>
      <c r="W914" s="153"/>
      <c r="X914" s="153"/>
      <c r="Y914" s="146">
        <f t="shared" si="107"/>
        <v>0</v>
      </c>
      <c r="Z914" s="443">
        <f t="shared" si="105"/>
        <v>0</v>
      </c>
      <c r="AA914" s="147" t="str">
        <f t="shared" si="108"/>
        <v>미인정</v>
      </c>
    </row>
    <row r="915" spans="4:27">
      <c r="D915" s="142" t="str">
        <f t="shared" si="106"/>
        <v>\\\</v>
      </c>
      <c r="E915" s="153"/>
      <c r="F915" s="153"/>
      <c r="G915" s="153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3"/>
      <c r="S915" s="153"/>
      <c r="T915" s="153"/>
      <c r="U915" s="153"/>
      <c r="V915" s="153"/>
      <c r="W915" s="153"/>
      <c r="X915" s="153"/>
      <c r="Y915" s="146">
        <f t="shared" si="107"/>
        <v>0</v>
      </c>
      <c r="Z915" s="443">
        <f t="shared" si="105"/>
        <v>0</v>
      </c>
      <c r="AA915" s="147" t="str">
        <f t="shared" si="108"/>
        <v>미인정</v>
      </c>
    </row>
    <row r="916" spans="4:27">
      <c r="D916" s="142" t="str">
        <f t="shared" si="106"/>
        <v>\\\</v>
      </c>
      <c r="E916" s="153"/>
      <c r="F916" s="153"/>
      <c r="G916" s="153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3"/>
      <c r="S916" s="153"/>
      <c r="T916" s="153"/>
      <c r="U916" s="153"/>
      <c r="V916" s="153"/>
      <c r="W916" s="153"/>
      <c r="X916" s="153"/>
      <c r="Y916" s="146">
        <f t="shared" si="107"/>
        <v>0</v>
      </c>
      <c r="Z916" s="443">
        <f t="shared" si="105"/>
        <v>0</v>
      </c>
      <c r="AA916" s="147" t="str">
        <f t="shared" si="108"/>
        <v>미인정</v>
      </c>
    </row>
    <row r="917" spans="4:27">
      <c r="D917" s="142" t="str">
        <f t="shared" si="106"/>
        <v>\\\</v>
      </c>
      <c r="E917" s="153"/>
      <c r="F917" s="153"/>
      <c r="G917" s="153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3"/>
      <c r="S917" s="153"/>
      <c r="T917" s="153"/>
      <c r="U917" s="153"/>
      <c r="V917" s="153"/>
      <c r="W917" s="153"/>
      <c r="X917" s="153"/>
      <c r="Y917" s="146">
        <f t="shared" si="107"/>
        <v>0</v>
      </c>
      <c r="Z917" s="443">
        <f t="shared" si="105"/>
        <v>0</v>
      </c>
      <c r="AA917" s="147" t="str">
        <f t="shared" si="108"/>
        <v>미인정</v>
      </c>
    </row>
    <row r="918" spans="4:27">
      <c r="D918" s="142" t="str">
        <f t="shared" si="106"/>
        <v>\\\</v>
      </c>
      <c r="E918" s="153"/>
      <c r="F918" s="153"/>
      <c r="G918" s="153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3"/>
      <c r="S918" s="153"/>
      <c r="T918" s="153"/>
      <c r="U918" s="153"/>
      <c r="V918" s="153"/>
      <c r="W918" s="153"/>
      <c r="X918" s="153"/>
      <c r="Y918" s="146">
        <f t="shared" si="107"/>
        <v>0</v>
      </c>
      <c r="Z918" s="443">
        <f t="shared" si="105"/>
        <v>0</v>
      </c>
      <c r="AA918" s="147" t="str">
        <f t="shared" si="108"/>
        <v>미인정</v>
      </c>
    </row>
    <row r="919" spans="4:27">
      <c r="D919" s="142" t="str">
        <f t="shared" si="106"/>
        <v>\\\</v>
      </c>
      <c r="E919" s="153"/>
      <c r="F919" s="153"/>
      <c r="G919" s="153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3"/>
      <c r="S919" s="153"/>
      <c r="T919" s="153"/>
      <c r="U919" s="153"/>
      <c r="V919" s="153"/>
      <c r="W919" s="153"/>
      <c r="X919" s="153"/>
      <c r="Y919" s="146">
        <f t="shared" si="107"/>
        <v>0</v>
      </c>
      <c r="Z919" s="443">
        <f t="shared" si="105"/>
        <v>0</v>
      </c>
      <c r="AA919" s="147" t="str">
        <f t="shared" si="108"/>
        <v>미인정</v>
      </c>
    </row>
    <row r="920" spans="4:27">
      <c r="D920" s="142" t="str">
        <f t="shared" si="106"/>
        <v>\\\</v>
      </c>
      <c r="E920" s="153"/>
      <c r="F920" s="153"/>
      <c r="G920" s="153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3"/>
      <c r="S920" s="153"/>
      <c r="T920" s="153"/>
      <c r="U920" s="153"/>
      <c r="V920" s="153"/>
      <c r="W920" s="153"/>
      <c r="X920" s="153"/>
      <c r="Y920" s="146">
        <f t="shared" si="107"/>
        <v>0</v>
      </c>
      <c r="Z920" s="443">
        <f t="shared" si="105"/>
        <v>0</v>
      </c>
      <c r="AA920" s="147" t="str">
        <f t="shared" si="108"/>
        <v>미인정</v>
      </c>
    </row>
    <row r="921" spans="4:27">
      <c r="D921" s="142" t="str">
        <f t="shared" si="106"/>
        <v>\\\</v>
      </c>
      <c r="E921" s="153"/>
      <c r="F921" s="153"/>
      <c r="G921" s="153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3"/>
      <c r="S921" s="153"/>
      <c r="T921" s="153"/>
      <c r="U921" s="153"/>
      <c r="V921" s="153"/>
      <c r="W921" s="153"/>
      <c r="X921" s="153"/>
      <c r="Y921" s="146">
        <f t="shared" si="107"/>
        <v>0</v>
      </c>
      <c r="Z921" s="443">
        <f t="shared" si="105"/>
        <v>0</v>
      </c>
      <c r="AA921" s="147" t="str">
        <f t="shared" si="108"/>
        <v>미인정</v>
      </c>
    </row>
    <row r="922" spans="4:27">
      <c r="D922" s="142" t="str">
        <f t="shared" si="106"/>
        <v>\\\</v>
      </c>
      <c r="E922" s="153"/>
      <c r="F922" s="153"/>
      <c r="G922" s="153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3"/>
      <c r="S922" s="153"/>
      <c r="T922" s="153"/>
      <c r="U922" s="153"/>
      <c r="V922" s="153"/>
      <c r="W922" s="153"/>
      <c r="X922" s="153"/>
      <c r="Y922" s="146">
        <f t="shared" si="107"/>
        <v>0</v>
      </c>
      <c r="Z922" s="443">
        <f t="shared" si="105"/>
        <v>0</v>
      </c>
      <c r="AA922" s="147" t="str">
        <f t="shared" si="108"/>
        <v>미인정</v>
      </c>
    </row>
    <row r="923" spans="4:27">
      <c r="D923" s="142" t="str">
        <f t="shared" si="106"/>
        <v>\\\</v>
      </c>
      <c r="E923" s="153"/>
      <c r="F923" s="153"/>
      <c r="G923" s="153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3"/>
      <c r="S923" s="153"/>
      <c r="T923" s="153"/>
      <c r="U923" s="153"/>
      <c r="V923" s="153"/>
      <c r="W923" s="153"/>
      <c r="X923" s="153"/>
      <c r="Y923" s="146">
        <f t="shared" si="107"/>
        <v>0</v>
      </c>
      <c r="Z923" s="443">
        <f t="shared" si="105"/>
        <v>0</v>
      </c>
      <c r="AA923" s="147" t="str">
        <f t="shared" si="108"/>
        <v>미인정</v>
      </c>
    </row>
    <row r="924" spans="4:27">
      <c r="D924" s="142" t="str">
        <f t="shared" si="106"/>
        <v>\\\</v>
      </c>
      <c r="E924" s="153"/>
      <c r="F924" s="153"/>
      <c r="G924" s="153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3"/>
      <c r="S924" s="153"/>
      <c r="T924" s="153"/>
      <c r="U924" s="153"/>
      <c r="V924" s="153"/>
      <c r="W924" s="153"/>
      <c r="X924" s="153"/>
      <c r="Y924" s="146">
        <f t="shared" si="107"/>
        <v>0</v>
      </c>
      <c r="Z924" s="443">
        <f t="shared" si="105"/>
        <v>0</v>
      </c>
      <c r="AA924" s="147" t="str">
        <f t="shared" si="108"/>
        <v>미인정</v>
      </c>
    </row>
    <row r="925" spans="4:27">
      <c r="D925" s="142" t="str">
        <f t="shared" si="106"/>
        <v>\\\</v>
      </c>
      <c r="E925" s="153"/>
      <c r="F925" s="153"/>
      <c r="G925" s="153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3"/>
      <c r="S925" s="153"/>
      <c r="T925" s="153"/>
      <c r="U925" s="153"/>
      <c r="V925" s="153"/>
      <c r="W925" s="153"/>
      <c r="X925" s="153"/>
      <c r="Y925" s="146">
        <f t="shared" si="107"/>
        <v>0</v>
      </c>
      <c r="Z925" s="443">
        <f t="shared" si="105"/>
        <v>0</v>
      </c>
      <c r="AA925" s="147" t="str">
        <f t="shared" si="108"/>
        <v>미인정</v>
      </c>
    </row>
    <row r="926" spans="4:27">
      <c r="D926" s="142" t="str">
        <f t="shared" si="106"/>
        <v>\\\</v>
      </c>
      <c r="E926" s="153"/>
      <c r="F926" s="153"/>
      <c r="G926" s="153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3"/>
      <c r="S926" s="153"/>
      <c r="T926" s="153"/>
      <c r="U926" s="153"/>
      <c r="V926" s="153"/>
      <c r="W926" s="153"/>
      <c r="X926" s="153"/>
      <c r="Y926" s="146">
        <f t="shared" si="107"/>
        <v>0</v>
      </c>
      <c r="Z926" s="443">
        <f t="shared" si="105"/>
        <v>0</v>
      </c>
      <c r="AA926" s="147" t="str">
        <f t="shared" si="108"/>
        <v>미인정</v>
      </c>
    </row>
    <row r="927" spans="4:27">
      <c r="D927" s="142" t="str">
        <f t="shared" si="106"/>
        <v>\\\</v>
      </c>
      <c r="E927" s="153"/>
      <c r="F927" s="153"/>
      <c r="G927" s="153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3"/>
      <c r="S927" s="153"/>
      <c r="T927" s="153"/>
      <c r="U927" s="153"/>
      <c r="V927" s="153"/>
      <c r="W927" s="153"/>
      <c r="X927" s="153"/>
      <c r="Y927" s="146">
        <f t="shared" si="107"/>
        <v>0</v>
      </c>
      <c r="Z927" s="443">
        <f t="shared" si="105"/>
        <v>0</v>
      </c>
      <c r="AA927" s="147" t="str">
        <f t="shared" si="108"/>
        <v>미인정</v>
      </c>
    </row>
    <row r="928" spans="4:27">
      <c r="D928" s="142" t="str">
        <f t="shared" si="106"/>
        <v>\\\</v>
      </c>
      <c r="E928" s="153"/>
      <c r="F928" s="153"/>
      <c r="G928" s="153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3"/>
      <c r="S928" s="153"/>
      <c r="T928" s="153"/>
      <c r="U928" s="153"/>
      <c r="V928" s="153"/>
      <c r="W928" s="153"/>
      <c r="X928" s="153"/>
      <c r="Y928" s="146">
        <f t="shared" si="107"/>
        <v>0</v>
      </c>
      <c r="Z928" s="443">
        <f t="shared" si="105"/>
        <v>0</v>
      </c>
      <c r="AA928" s="147" t="str">
        <f t="shared" si="108"/>
        <v>미인정</v>
      </c>
    </row>
    <row r="929" spans="4:27">
      <c r="D929" s="142" t="str">
        <f t="shared" si="106"/>
        <v>\\\</v>
      </c>
      <c r="E929" s="153"/>
      <c r="F929" s="153"/>
      <c r="G929" s="153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3"/>
      <c r="S929" s="153"/>
      <c r="T929" s="153"/>
      <c r="U929" s="153"/>
      <c r="V929" s="153"/>
      <c r="W929" s="153"/>
      <c r="X929" s="153"/>
      <c r="Y929" s="146">
        <f t="shared" si="107"/>
        <v>0</v>
      </c>
      <c r="Z929" s="443">
        <f t="shared" si="105"/>
        <v>0</v>
      </c>
      <c r="AA929" s="147" t="str">
        <f t="shared" si="108"/>
        <v>미인정</v>
      </c>
    </row>
    <row r="930" spans="4:27">
      <c r="D930" s="142" t="str">
        <f t="shared" si="106"/>
        <v>\\\</v>
      </c>
      <c r="E930" s="153"/>
      <c r="F930" s="153"/>
      <c r="G930" s="153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3"/>
      <c r="S930" s="153"/>
      <c r="T930" s="153"/>
      <c r="U930" s="153"/>
      <c r="V930" s="153"/>
      <c r="W930" s="153"/>
      <c r="X930" s="153"/>
      <c r="Y930" s="146">
        <f t="shared" si="107"/>
        <v>0</v>
      </c>
      <c r="Z930" s="443">
        <f t="shared" si="105"/>
        <v>0</v>
      </c>
      <c r="AA930" s="147" t="str">
        <f t="shared" si="108"/>
        <v>미인정</v>
      </c>
    </row>
    <row r="931" spans="4:27">
      <c r="D931" s="142" t="str">
        <f t="shared" si="106"/>
        <v>\\\</v>
      </c>
      <c r="E931" s="153"/>
      <c r="F931" s="153"/>
      <c r="G931" s="153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3"/>
      <c r="S931" s="153"/>
      <c r="T931" s="153"/>
      <c r="U931" s="153"/>
      <c r="V931" s="153"/>
      <c r="W931" s="153"/>
      <c r="X931" s="153"/>
      <c r="Y931" s="146">
        <f t="shared" si="107"/>
        <v>0</v>
      </c>
      <c r="Z931" s="443">
        <f t="shared" si="105"/>
        <v>0</v>
      </c>
      <c r="AA931" s="147" t="str">
        <f t="shared" si="108"/>
        <v>미인정</v>
      </c>
    </row>
    <row r="932" spans="4:27">
      <c r="D932" s="142" t="str">
        <f t="shared" si="106"/>
        <v>\\\</v>
      </c>
      <c r="E932" s="153"/>
      <c r="F932" s="153"/>
      <c r="G932" s="153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3"/>
      <c r="S932" s="153"/>
      <c r="T932" s="153"/>
      <c r="U932" s="153"/>
      <c r="V932" s="153"/>
      <c r="W932" s="153"/>
      <c r="X932" s="153"/>
      <c r="Y932" s="146">
        <f t="shared" si="107"/>
        <v>0</v>
      </c>
      <c r="Z932" s="443">
        <f t="shared" si="105"/>
        <v>0</v>
      </c>
      <c r="AA932" s="147" t="str">
        <f t="shared" si="108"/>
        <v>미인정</v>
      </c>
    </row>
    <row r="933" spans="4:27">
      <c r="D933" s="142" t="str">
        <f t="shared" si="106"/>
        <v>\\\</v>
      </c>
      <c r="E933" s="153"/>
      <c r="F933" s="153"/>
      <c r="G933" s="153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3"/>
      <c r="S933" s="153"/>
      <c r="T933" s="153"/>
      <c r="U933" s="153"/>
      <c r="V933" s="153"/>
      <c r="W933" s="153"/>
      <c r="X933" s="153"/>
      <c r="Y933" s="146">
        <f t="shared" si="107"/>
        <v>0</v>
      </c>
      <c r="Z933" s="443">
        <f t="shared" si="105"/>
        <v>0</v>
      </c>
      <c r="AA933" s="147" t="str">
        <f t="shared" si="108"/>
        <v>미인정</v>
      </c>
    </row>
    <row r="934" spans="4:27">
      <c r="D934" s="142" t="str">
        <f t="shared" si="106"/>
        <v>\\\</v>
      </c>
      <c r="E934" s="153"/>
      <c r="F934" s="153"/>
      <c r="G934" s="153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3"/>
      <c r="S934" s="153"/>
      <c r="T934" s="153"/>
      <c r="U934" s="153"/>
      <c r="V934" s="153"/>
      <c r="W934" s="153"/>
      <c r="X934" s="153"/>
      <c r="Y934" s="146">
        <f t="shared" si="107"/>
        <v>0</v>
      </c>
      <c r="Z934" s="443">
        <f t="shared" si="105"/>
        <v>0</v>
      </c>
      <c r="AA934" s="147" t="str">
        <f t="shared" si="108"/>
        <v>미인정</v>
      </c>
    </row>
    <row r="935" spans="4:27">
      <c r="D935" s="142" t="str">
        <f t="shared" si="106"/>
        <v>\\\</v>
      </c>
      <c r="E935" s="153"/>
      <c r="F935" s="153"/>
      <c r="G935" s="153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3"/>
      <c r="S935" s="153"/>
      <c r="T935" s="153"/>
      <c r="U935" s="153"/>
      <c r="V935" s="153"/>
      <c r="W935" s="153"/>
      <c r="X935" s="153"/>
      <c r="Y935" s="146">
        <f t="shared" si="107"/>
        <v>0</v>
      </c>
      <c r="Z935" s="443">
        <f t="shared" si="105"/>
        <v>0</v>
      </c>
      <c r="AA935" s="147" t="str">
        <f t="shared" si="108"/>
        <v>미인정</v>
      </c>
    </row>
    <row r="936" spans="4:27">
      <c r="D936" s="142" t="str">
        <f t="shared" si="106"/>
        <v>\\\</v>
      </c>
      <c r="E936" s="153"/>
      <c r="F936" s="153"/>
      <c r="G936" s="153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3"/>
      <c r="S936" s="153"/>
      <c r="T936" s="153"/>
      <c r="U936" s="153"/>
      <c r="V936" s="153"/>
      <c r="W936" s="153"/>
      <c r="X936" s="153"/>
      <c r="Y936" s="146">
        <f t="shared" si="107"/>
        <v>0</v>
      </c>
      <c r="Z936" s="443">
        <f t="shared" si="105"/>
        <v>0</v>
      </c>
      <c r="AA936" s="147" t="str">
        <f t="shared" si="108"/>
        <v>미인정</v>
      </c>
    </row>
    <row r="937" spans="4:27">
      <c r="D937" s="142" t="str">
        <f t="shared" si="106"/>
        <v>\\\</v>
      </c>
      <c r="E937" s="153"/>
      <c r="F937" s="153"/>
      <c r="G937" s="153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3"/>
      <c r="S937" s="153"/>
      <c r="T937" s="153"/>
      <c r="U937" s="153"/>
      <c r="V937" s="153"/>
      <c r="W937" s="153"/>
      <c r="X937" s="153"/>
      <c r="Y937" s="146">
        <f t="shared" si="107"/>
        <v>0</v>
      </c>
      <c r="Z937" s="443">
        <f t="shared" si="105"/>
        <v>0</v>
      </c>
      <c r="AA937" s="147" t="str">
        <f t="shared" si="108"/>
        <v>미인정</v>
      </c>
    </row>
    <row r="938" spans="4:27">
      <c r="D938" s="142" t="str">
        <f t="shared" si="106"/>
        <v>\\\</v>
      </c>
      <c r="E938" s="153"/>
      <c r="F938" s="153"/>
      <c r="G938" s="153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3"/>
      <c r="S938" s="153"/>
      <c r="T938" s="153"/>
      <c r="U938" s="153"/>
      <c r="V938" s="153"/>
      <c r="W938" s="153"/>
      <c r="X938" s="153"/>
      <c r="Y938" s="146">
        <f t="shared" si="107"/>
        <v>0</v>
      </c>
      <c r="Z938" s="443">
        <f t="shared" si="105"/>
        <v>0</v>
      </c>
      <c r="AA938" s="147" t="str">
        <f t="shared" si="108"/>
        <v>미인정</v>
      </c>
    </row>
    <row r="939" spans="4:27">
      <c r="D939" s="142" t="str">
        <f t="shared" si="106"/>
        <v>\\\</v>
      </c>
      <c r="E939" s="153"/>
      <c r="F939" s="153"/>
      <c r="G939" s="153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3"/>
      <c r="S939" s="153"/>
      <c r="T939" s="153"/>
      <c r="U939" s="153"/>
      <c r="V939" s="153"/>
      <c r="W939" s="153"/>
      <c r="X939" s="153"/>
      <c r="Y939" s="146">
        <f t="shared" si="107"/>
        <v>0</v>
      </c>
      <c r="Z939" s="443">
        <f t="shared" si="105"/>
        <v>0</v>
      </c>
      <c r="AA939" s="147" t="str">
        <f t="shared" si="108"/>
        <v>미인정</v>
      </c>
    </row>
    <row r="940" spans="4:27">
      <c r="D940" s="142" t="str">
        <f t="shared" si="106"/>
        <v>\\\</v>
      </c>
      <c r="E940" s="153"/>
      <c r="F940" s="153"/>
      <c r="G940" s="153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3"/>
      <c r="S940" s="153"/>
      <c r="T940" s="153"/>
      <c r="U940" s="153"/>
      <c r="V940" s="153"/>
      <c r="W940" s="153"/>
      <c r="X940" s="153"/>
      <c r="Y940" s="146">
        <f t="shared" si="107"/>
        <v>0</v>
      </c>
      <c r="Z940" s="443">
        <f t="shared" si="105"/>
        <v>0</v>
      </c>
      <c r="AA940" s="147" t="str">
        <f t="shared" si="108"/>
        <v>미인정</v>
      </c>
    </row>
    <row r="941" spans="4:27">
      <c r="D941" s="142" t="str">
        <f t="shared" si="106"/>
        <v>\\\</v>
      </c>
      <c r="E941" s="153"/>
      <c r="F941" s="153"/>
      <c r="G941" s="153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3"/>
      <c r="S941" s="153"/>
      <c r="T941" s="153"/>
      <c r="U941" s="153"/>
      <c r="V941" s="153"/>
      <c r="W941" s="153"/>
      <c r="X941" s="153"/>
      <c r="Y941" s="146">
        <f t="shared" si="107"/>
        <v>0</v>
      </c>
      <c r="Z941" s="443">
        <f t="shared" si="105"/>
        <v>0</v>
      </c>
      <c r="AA941" s="147" t="str">
        <f t="shared" si="108"/>
        <v>미인정</v>
      </c>
    </row>
    <row r="942" spans="4:27">
      <c r="D942" s="142" t="str">
        <f t="shared" si="106"/>
        <v>\\\</v>
      </c>
      <c r="E942" s="153"/>
      <c r="F942" s="153"/>
      <c r="G942" s="153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3"/>
      <c r="S942" s="153"/>
      <c r="T942" s="153"/>
      <c r="U942" s="153"/>
      <c r="V942" s="153"/>
      <c r="W942" s="153"/>
      <c r="X942" s="153"/>
      <c r="Y942" s="146">
        <f t="shared" si="107"/>
        <v>0</v>
      </c>
      <c r="Z942" s="443">
        <f t="shared" si="105"/>
        <v>0</v>
      </c>
      <c r="AA942" s="147" t="str">
        <f t="shared" si="108"/>
        <v>미인정</v>
      </c>
    </row>
    <row r="943" spans="4:27">
      <c r="D943" s="142" t="str">
        <f t="shared" si="106"/>
        <v>\\\</v>
      </c>
      <c r="E943" s="153"/>
      <c r="F943" s="153"/>
      <c r="G943" s="153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3"/>
      <c r="S943" s="153"/>
      <c r="T943" s="153"/>
      <c r="U943" s="153"/>
      <c r="V943" s="153"/>
      <c r="W943" s="153"/>
      <c r="X943" s="153"/>
      <c r="Y943" s="146">
        <f t="shared" si="107"/>
        <v>0</v>
      </c>
      <c r="Z943" s="443">
        <f t="shared" si="105"/>
        <v>0</v>
      </c>
      <c r="AA943" s="147" t="str">
        <f t="shared" si="108"/>
        <v>미인정</v>
      </c>
    </row>
    <row r="944" spans="4:27">
      <c r="D944" s="142" t="str">
        <f t="shared" si="106"/>
        <v>\\\</v>
      </c>
      <c r="E944" s="153"/>
      <c r="F944" s="153"/>
      <c r="G944" s="153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3"/>
      <c r="S944" s="153"/>
      <c r="T944" s="153"/>
      <c r="U944" s="153"/>
      <c r="V944" s="153"/>
      <c r="W944" s="153"/>
      <c r="X944" s="153"/>
      <c r="Y944" s="146">
        <f t="shared" si="107"/>
        <v>0</v>
      </c>
      <c r="Z944" s="443">
        <f t="shared" si="105"/>
        <v>0</v>
      </c>
      <c r="AA944" s="147" t="str">
        <f t="shared" si="108"/>
        <v>미인정</v>
      </c>
    </row>
    <row r="945" spans="4:27">
      <c r="D945" s="142" t="str">
        <f t="shared" si="106"/>
        <v>\\\</v>
      </c>
      <c r="E945" s="153"/>
      <c r="F945" s="153"/>
      <c r="G945" s="153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3"/>
      <c r="S945" s="153"/>
      <c r="T945" s="153"/>
      <c r="U945" s="153"/>
      <c r="V945" s="153"/>
      <c r="W945" s="153"/>
      <c r="X945" s="153"/>
      <c r="Y945" s="146">
        <f t="shared" si="107"/>
        <v>0</v>
      </c>
      <c r="Z945" s="443">
        <f t="shared" si="105"/>
        <v>0</v>
      </c>
      <c r="AA945" s="147" t="str">
        <f t="shared" si="108"/>
        <v>미인정</v>
      </c>
    </row>
    <row r="946" spans="4:27">
      <c r="D946" s="142" t="str">
        <f t="shared" si="106"/>
        <v>\\\</v>
      </c>
      <c r="E946" s="153"/>
      <c r="F946" s="153"/>
      <c r="G946" s="153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3"/>
      <c r="S946" s="153"/>
      <c r="T946" s="153"/>
      <c r="U946" s="153"/>
      <c r="V946" s="153"/>
      <c r="W946" s="153"/>
      <c r="X946" s="153"/>
      <c r="Y946" s="146">
        <f t="shared" si="107"/>
        <v>0</v>
      </c>
      <c r="Z946" s="443">
        <f t="shared" si="105"/>
        <v>0</v>
      </c>
      <c r="AA946" s="147" t="str">
        <f t="shared" si="108"/>
        <v>미인정</v>
      </c>
    </row>
    <row r="947" spans="4:27">
      <c r="D947" s="142" t="str">
        <f t="shared" si="106"/>
        <v>\\\</v>
      </c>
      <c r="E947" s="153"/>
      <c r="F947" s="153"/>
      <c r="G947" s="153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3"/>
      <c r="S947" s="153"/>
      <c r="T947" s="153"/>
      <c r="U947" s="153"/>
      <c r="V947" s="153"/>
      <c r="W947" s="153"/>
      <c r="X947" s="153"/>
      <c r="Y947" s="146">
        <f t="shared" si="107"/>
        <v>0</v>
      </c>
      <c r="Z947" s="443">
        <f t="shared" si="105"/>
        <v>0</v>
      </c>
      <c r="AA947" s="147" t="str">
        <f t="shared" si="108"/>
        <v>미인정</v>
      </c>
    </row>
    <row r="948" spans="4:27">
      <c r="D948" s="142" t="str">
        <f t="shared" si="106"/>
        <v>\\\</v>
      </c>
      <c r="E948" s="153"/>
      <c r="F948" s="153"/>
      <c r="G948" s="153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3"/>
      <c r="S948" s="153"/>
      <c r="T948" s="153"/>
      <c r="U948" s="153"/>
      <c r="V948" s="153"/>
      <c r="W948" s="153"/>
      <c r="X948" s="153"/>
      <c r="Y948" s="146">
        <f t="shared" si="107"/>
        <v>0</v>
      </c>
      <c r="Z948" s="443">
        <f t="shared" si="105"/>
        <v>0</v>
      </c>
      <c r="AA948" s="147" t="str">
        <f t="shared" si="108"/>
        <v>미인정</v>
      </c>
    </row>
    <row r="949" spans="4:27">
      <c r="D949" s="142" t="str">
        <f t="shared" si="106"/>
        <v>\\\</v>
      </c>
      <c r="E949" s="153"/>
      <c r="F949" s="153"/>
      <c r="G949" s="153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3"/>
      <c r="S949" s="153"/>
      <c r="T949" s="153"/>
      <c r="U949" s="153"/>
      <c r="V949" s="153"/>
      <c r="W949" s="153"/>
      <c r="X949" s="153"/>
      <c r="Y949" s="146">
        <f t="shared" si="107"/>
        <v>0</v>
      </c>
      <c r="Z949" s="443">
        <f t="shared" si="105"/>
        <v>0</v>
      </c>
      <c r="AA949" s="147" t="str">
        <f t="shared" si="108"/>
        <v>미인정</v>
      </c>
    </row>
    <row r="950" spans="4:27">
      <c r="D950" s="142" t="str">
        <f t="shared" si="106"/>
        <v>\\\</v>
      </c>
      <c r="E950" s="153"/>
      <c r="F950" s="153"/>
      <c r="G950" s="153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3"/>
      <c r="S950" s="153"/>
      <c r="T950" s="153"/>
      <c r="U950" s="153"/>
      <c r="V950" s="153"/>
      <c r="W950" s="153"/>
      <c r="X950" s="153"/>
      <c r="Y950" s="146">
        <f t="shared" si="107"/>
        <v>0</v>
      </c>
      <c r="Z950" s="443">
        <f t="shared" si="105"/>
        <v>0</v>
      </c>
      <c r="AA950" s="147" t="str">
        <f t="shared" si="108"/>
        <v>미인정</v>
      </c>
    </row>
    <row r="951" spans="4:27">
      <c r="D951" s="142" t="str">
        <f t="shared" si="106"/>
        <v>\\\</v>
      </c>
      <c r="E951" s="153"/>
      <c r="F951" s="153"/>
      <c r="G951" s="153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3"/>
      <c r="S951" s="153"/>
      <c r="T951" s="153"/>
      <c r="U951" s="153"/>
      <c r="V951" s="153"/>
      <c r="W951" s="153"/>
      <c r="X951" s="153"/>
      <c r="Y951" s="146">
        <f t="shared" si="107"/>
        <v>0</v>
      </c>
      <c r="Z951" s="443">
        <f t="shared" si="105"/>
        <v>0</v>
      </c>
      <c r="AA951" s="147" t="str">
        <f t="shared" si="108"/>
        <v>미인정</v>
      </c>
    </row>
    <row r="952" spans="4:27">
      <c r="D952" s="142" t="str">
        <f t="shared" si="106"/>
        <v>\\\</v>
      </c>
      <c r="E952" s="153"/>
      <c r="F952" s="153"/>
      <c r="G952" s="153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3"/>
      <c r="S952" s="153"/>
      <c r="T952" s="153"/>
      <c r="U952" s="153"/>
      <c r="V952" s="153"/>
      <c r="W952" s="153"/>
      <c r="X952" s="153"/>
      <c r="Y952" s="146">
        <f t="shared" si="107"/>
        <v>0</v>
      </c>
      <c r="Z952" s="443">
        <f t="shared" si="105"/>
        <v>0</v>
      </c>
      <c r="AA952" s="147" t="str">
        <f t="shared" si="108"/>
        <v>미인정</v>
      </c>
    </row>
    <row r="953" spans="4:27">
      <c r="D953" s="142" t="str">
        <f t="shared" si="106"/>
        <v>\\\</v>
      </c>
      <c r="E953" s="153"/>
      <c r="F953" s="153"/>
      <c r="G953" s="153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3"/>
      <c r="S953" s="153"/>
      <c r="T953" s="153"/>
      <c r="U953" s="153"/>
      <c r="V953" s="153"/>
      <c r="W953" s="153"/>
      <c r="X953" s="153"/>
      <c r="Y953" s="146">
        <f t="shared" si="107"/>
        <v>0</v>
      </c>
      <c r="Z953" s="443">
        <f t="shared" si="105"/>
        <v>0</v>
      </c>
      <c r="AA953" s="147" t="str">
        <f t="shared" si="108"/>
        <v>미인정</v>
      </c>
    </row>
    <row r="954" spans="4:27">
      <c r="D954" s="142" t="str">
        <f t="shared" si="106"/>
        <v>\\\</v>
      </c>
      <c r="E954" s="153"/>
      <c r="F954" s="153"/>
      <c r="G954" s="153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3"/>
      <c r="S954" s="153"/>
      <c r="T954" s="153"/>
      <c r="U954" s="153"/>
      <c r="V954" s="153"/>
      <c r="W954" s="153"/>
      <c r="X954" s="153"/>
      <c r="Y954" s="146">
        <f t="shared" si="107"/>
        <v>0</v>
      </c>
      <c r="Z954" s="443">
        <f t="shared" si="105"/>
        <v>0</v>
      </c>
      <c r="AA954" s="147" t="str">
        <f t="shared" si="108"/>
        <v>미인정</v>
      </c>
    </row>
    <row r="955" spans="4:27">
      <c r="D955" s="142" t="str">
        <f t="shared" si="106"/>
        <v>\\\</v>
      </c>
      <c r="E955" s="153"/>
      <c r="F955" s="153"/>
      <c r="G955" s="153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3"/>
      <c r="S955" s="153"/>
      <c r="T955" s="153"/>
      <c r="U955" s="153"/>
      <c r="V955" s="153"/>
      <c r="W955" s="153"/>
      <c r="X955" s="153"/>
      <c r="Y955" s="146">
        <f t="shared" si="107"/>
        <v>0</v>
      </c>
      <c r="Z955" s="443">
        <f t="shared" si="105"/>
        <v>0</v>
      </c>
      <c r="AA955" s="147" t="str">
        <f t="shared" si="108"/>
        <v>미인정</v>
      </c>
    </row>
    <row r="956" spans="4:27">
      <c r="D956" s="142" t="str">
        <f t="shared" si="106"/>
        <v>\\\</v>
      </c>
      <c r="E956" s="153"/>
      <c r="F956" s="153"/>
      <c r="G956" s="153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3"/>
      <c r="S956" s="153"/>
      <c r="T956" s="153"/>
      <c r="U956" s="153"/>
      <c r="V956" s="153"/>
      <c r="W956" s="153"/>
      <c r="X956" s="153"/>
      <c r="Y956" s="146">
        <f t="shared" si="107"/>
        <v>0</v>
      </c>
      <c r="Z956" s="443">
        <f t="shared" si="105"/>
        <v>0</v>
      </c>
      <c r="AA956" s="147" t="str">
        <f t="shared" si="108"/>
        <v>미인정</v>
      </c>
    </row>
    <row r="957" spans="4:27">
      <c r="D957" s="142" t="str">
        <f t="shared" si="106"/>
        <v>\\\</v>
      </c>
      <c r="E957" s="153"/>
      <c r="F957" s="153"/>
      <c r="G957" s="153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3"/>
      <c r="S957" s="153"/>
      <c r="T957" s="153"/>
      <c r="U957" s="153"/>
      <c r="V957" s="153"/>
      <c r="W957" s="153"/>
      <c r="X957" s="153"/>
      <c r="Y957" s="146">
        <f t="shared" si="107"/>
        <v>0</v>
      </c>
      <c r="Z957" s="443">
        <f t="shared" si="105"/>
        <v>0</v>
      </c>
      <c r="AA957" s="147" t="str">
        <f t="shared" si="108"/>
        <v>미인정</v>
      </c>
    </row>
    <row r="958" spans="4:27">
      <c r="D958" s="142" t="str">
        <f t="shared" si="106"/>
        <v>\\\</v>
      </c>
      <c r="E958" s="153"/>
      <c r="F958" s="153"/>
      <c r="G958" s="153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3"/>
      <c r="S958" s="153"/>
      <c r="T958" s="153"/>
      <c r="U958" s="153"/>
      <c r="V958" s="153"/>
      <c r="W958" s="153"/>
      <c r="X958" s="153"/>
      <c r="Y958" s="146">
        <f t="shared" si="107"/>
        <v>0</v>
      </c>
      <c r="Z958" s="443">
        <f t="shared" si="105"/>
        <v>0</v>
      </c>
      <c r="AA958" s="147" t="str">
        <f t="shared" si="108"/>
        <v>미인정</v>
      </c>
    </row>
    <row r="959" spans="4:27">
      <c r="D959" s="142" t="str">
        <f t="shared" si="106"/>
        <v>\\\</v>
      </c>
      <c r="E959" s="153"/>
      <c r="F959" s="153"/>
      <c r="G959" s="153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3"/>
      <c r="S959" s="153"/>
      <c r="T959" s="153"/>
      <c r="U959" s="153"/>
      <c r="V959" s="153"/>
      <c r="W959" s="153"/>
      <c r="X959" s="153"/>
      <c r="Y959" s="146">
        <f t="shared" si="107"/>
        <v>0</v>
      </c>
      <c r="Z959" s="443">
        <f t="shared" si="105"/>
        <v>0</v>
      </c>
      <c r="AA959" s="147" t="str">
        <f t="shared" si="108"/>
        <v>미인정</v>
      </c>
    </row>
    <row r="960" spans="4:27">
      <c r="D960" s="142" t="str">
        <f t="shared" si="106"/>
        <v>\\\</v>
      </c>
      <c r="E960" s="153"/>
      <c r="F960" s="153"/>
      <c r="G960" s="153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3"/>
      <c r="S960" s="153"/>
      <c r="T960" s="153"/>
      <c r="U960" s="153"/>
      <c r="V960" s="153"/>
      <c r="W960" s="153"/>
      <c r="X960" s="153"/>
      <c r="Y960" s="146">
        <f t="shared" si="107"/>
        <v>0</v>
      </c>
      <c r="Z960" s="443">
        <f t="shared" si="105"/>
        <v>0</v>
      </c>
      <c r="AA960" s="147" t="str">
        <f t="shared" si="108"/>
        <v>미인정</v>
      </c>
    </row>
    <row r="961" spans="4:27">
      <c r="D961" s="142" t="str">
        <f t="shared" si="106"/>
        <v>\\\</v>
      </c>
      <c r="E961" s="153"/>
      <c r="F961" s="153"/>
      <c r="G961" s="153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3"/>
      <c r="S961" s="153"/>
      <c r="T961" s="153"/>
      <c r="U961" s="153"/>
      <c r="V961" s="153"/>
      <c r="W961" s="153"/>
      <c r="X961" s="153"/>
      <c r="Y961" s="146">
        <f t="shared" si="107"/>
        <v>0</v>
      </c>
      <c r="Z961" s="443">
        <f t="shared" si="105"/>
        <v>0</v>
      </c>
      <c r="AA961" s="147" t="str">
        <f t="shared" si="108"/>
        <v>미인정</v>
      </c>
    </row>
    <row r="962" spans="4:27">
      <c r="D962" s="142" t="str">
        <f t="shared" si="106"/>
        <v>\\\</v>
      </c>
      <c r="E962" s="153"/>
      <c r="F962" s="153"/>
      <c r="G962" s="153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3"/>
      <c r="S962" s="153"/>
      <c r="T962" s="153"/>
      <c r="U962" s="153"/>
      <c r="V962" s="153"/>
      <c r="W962" s="153"/>
      <c r="X962" s="153"/>
      <c r="Y962" s="146">
        <f t="shared" si="107"/>
        <v>0</v>
      </c>
      <c r="Z962" s="443">
        <f t="shared" si="105"/>
        <v>0</v>
      </c>
      <c r="AA962" s="147" t="str">
        <f t="shared" si="108"/>
        <v>미인정</v>
      </c>
    </row>
    <row r="963" spans="4:27">
      <c r="D963" s="142" t="str">
        <f t="shared" si="106"/>
        <v>\\\</v>
      </c>
      <c r="E963" s="153"/>
      <c r="F963" s="153"/>
      <c r="G963" s="153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3"/>
      <c r="S963" s="153"/>
      <c r="T963" s="153"/>
      <c r="U963" s="153"/>
      <c r="V963" s="153"/>
      <c r="W963" s="153"/>
      <c r="X963" s="153"/>
      <c r="Y963" s="146">
        <f t="shared" si="107"/>
        <v>0</v>
      </c>
      <c r="Z963" s="443">
        <f t="shared" si="105"/>
        <v>0</v>
      </c>
      <c r="AA963" s="147" t="str">
        <f t="shared" si="108"/>
        <v>미인정</v>
      </c>
    </row>
    <row r="964" spans="4:27">
      <c r="D964" s="142" t="str">
        <f t="shared" si="106"/>
        <v>\\\</v>
      </c>
      <c r="E964" s="153"/>
      <c r="F964" s="153"/>
      <c r="G964" s="153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3"/>
      <c r="S964" s="153"/>
      <c r="T964" s="153"/>
      <c r="U964" s="153"/>
      <c r="V964" s="153"/>
      <c r="W964" s="153"/>
      <c r="X964" s="153"/>
      <c r="Y964" s="146">
        <f t="shared" si="107"/>
        <v>0</v>
      </c>
      <c r="Z964" s="443">
        <f t="shared" ref="Z964:Z1001" si="109">SUM(I964,K964,M964,O964,Q964)-SUM(H964,J964,L964,N964,P964)+COUNT(H964:Q964)/2</f>
        <v>0</v>
      </c>
      <c r="AA964" s="147" t="str">
        <f t="shared" si="108"/>
        <v>미인정</v>
      </c>
    </row>
    <row r="965" spans="4:27">
      <c r="D965" s="142" t="str">
        <f t="shared" ref="D965:D1000" si="110">E965&amp;"\"&amp;F965&amp;"\"&amp;W965&amp;"\"&amp;X965</f>
        <v>\\\</v>
      </c>
      <c r="E965" s="153"/>
      <c r="F965" s="153"/>
      <c r="G965" s="153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3"/>
      <c r="S965" s="153"/>
      <c r="T965" s="153"/>
      <c r="U965" s="153"/>
      <c r="V965" s="153"/>
      <c r="W965" s="153"/>
      <c r="X965" s="153"/>
      <c r="Y965" s="146">
        <f t="shared" si="107"/>
        <v>0</v>
      </c>
      <c r="Z965" s="443">
        <f t="shared" si="109"/>
        <v>0</v>
      </c>
      <c r="AA965" s="147" t="str">
        <f t="shared" si="108"/>
        <v>미인정</v>
      </c>
    </row>
    <row r="966" spans="4:27">
      <c r="D966" s="142" t="str">
        <f t="shared" si="110"/>
        <v>\\\</v>
      </c>
      <c r="E966" s="153"/>
      <c r="F966" s="153"/>
      <c r="G966" s="153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3"/>
      <c r="S966" s="153"/>
      <c r="T966" s="153"/>
      <c r="U966" s="153"/>
      <c r="V966" s="153"/>
      <c r="W966" s="153"/>
      <c r="X966" s="153"/>
      <c r="Y966" s="146">
        <f t="shared" ref="Y966:Y1001" si="111">IF(Q966="",IF(O966="",IF(M966="",IF(K966="",I966,K966),M966),O966),Q966)</f>
        <v>0</v>
      </c>
      <c r="Z966" s="443">
        <f t="shared" si="109"/>
        <v>0</v>
      </c>
      <c r="AA966" s="147" t="str">
        <f t="shared" ref="AA966:AA1001" si="112">IF(AND(Y966&gt;=$A$3-365*10-2,Z966&gt;=90),"인정","미인정")</f>
        <v>미인정</v>
      </c>
    </row>
    <row r="967" spans="4:27">
      <c r="D967" s="142" t="str">
        <f t="shared" si="110"/>
        <v>\\\</v>
      </c>
      <c r="E967" s="153"/>
      <c r="F967" s="153"/>
      <c r="G967" s="153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3"/>
      <c r="S967" s="153"/>
      <c r="T967" s="153"/>
      <c r="U967" s="153"/>
      <c r="V967" s="153"/>
      <c r="W967" s="153"/>
      <c r="X967" s="153"/>
      <c r="Y967" s="146">
        <f t="shared" si="111"/>
        <v>0</v>
      </c>
      <c r="Z967" s="443">
        <f t="shared" si="109"/>
        <v>0</v>
      </c>
      <c r="AA967" s="147" t="str">
        <f t="shared" si="112"/>
        <v>미인정</v>
      </c>
    </row>
    <row r="968" spans="4:27">
      <c r="D968" s="142" t="str">
        <f t="shared" si="110"/>
        <v>\\\</v>
      </c>
      <c r="E968" s="153"/>
      <c r="F968" s="153"/>
      <c r="G968" s="153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3"/>
      <c r="S968" s="153"/>
      <c r="T968" s="153"/>
      <c r="U968" s="153"/>
      <c r="V968" s="153"/>
      <c r="W968" s="153"/>
      <c r="X968" s="153"/>
      <c r="Y968" s="146">
        <f t="shared" si="111"/>
        <v>0</v>
      </c>
      <c r="Z968" s="443">
        <f t="shared" si="109"/>
        <v>0</v>
      </c>
      <c r="AA968" s="147" t="str">
        <f t="shared" si="112"/>
        <v>미인정</v>
      </c>
    </row>
    <row r="969" spans="4:27">
      <c r="D969" s="142" t="str">
        <f t="shared" si="110"/>
        <v>\\\</v>
      </c>
      <c r="E969" s="153"/>
      <c r="F969" s="153"/>
      <c r="G969" s="153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3"/>
      <c r="S969" s="153"/>
      <c r="T969" s="153"/>
      <c r="U969" s="153"/>
      <c r="V969" s="153"/>
      <c r="W969" s="153"/>
      <c r="X969" s="153"/>
      <c r="Y969" s="146">
        <f t="shared" si="111"/>
        <v>0</v>
      </c>
      <c r="Z969" s="443">
        <f t="shared" si="109"/>
        <v>0</v>
      </c>
      <c r="AA969" s="147" t="str">
        <f t="shared" si="112"/>
        <v>미인정</v>
      </c>
    </row>
    <row r="970" spans="4:27">
      <c r="D970" s="142" t="str">
        <f t="shared" si="110"/>
        <v>\\\</v>
      </c>
      <c r="E970" s="153"/>
      <c r="F970" s="153"/>
      <c r="G970" s="153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3"/>
      <c r="S970" s="153"/>
      <c r="T970" s="153"/>
      <c r="U970" s="153"/>
      <c r="V970" s="153"/>
      <c r="W970" s="153"/>
      <c r="X970" s="153"/>
      <c r="Y970" s="146">
        <f t="shared" si="111"/>
        <v>0</v>
      </c>
      <c r="Z970" s="443">
        <f t="shared" si="109"/>
        <v>0</v>
      </c>
      <c r="AA970" s="147" t="str">
        <f t="shared" si="112"/>
        <v>미인정</v>
      </c>
    </row>
    <row r="971" spans="4:27">
      <c r="D971" s="142" t="str">
        <f t="shared" si="110"/>
        <v>\\\</v>
      </c>
      <c r="E971" s="153"/>
      <c r="F971" s="153"/>
      <c r="G971" s="153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3"/>
      <c r="S971" s="153"/>
      <c r="T971" s="153"/>
      <c r="U971" s="153"/>
      <c r="V971" s="153"/>
      <c r="W971" s="153"/>
      <c r="X971" s="153"/>
      <c r="Y971" s="146">
        <f t="shared" si="111"/>
        <v>0</v>
      </c>
      <c r="Z971" s="443">
        <f t="shared" si="109"/>
        <v>0</v>
      </c>
      <c r="AA971" s="147" t="str">
        <f t="shared" si="112"/>
        <v>미인정</v>
      </c>
    </row>
    <row r="972" spans="4:27">
      <c r="D972" s="142" t="str">
        <f t="shared" si="110"/>
        <v>\\\</v>
      </c>
      <c r="E972" s="153"/>
      <c r="F972" s="153"/>
      <c r="G972" s="153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3"/>
      <c r="S972" s="153"/>
      <c r="T972" s="153"/>
      <c r="U972" s="153"/>
      <c r="V972" s="153"/>
      <c r="W972" s="153"/>
      <c r="X972" s="153"/>
      <c r="Y972" s="146">
        <f t="shared" si="111"/>
        <v>0</v>
      </c>
      <c r="Z972" s="443">
        <f t="shared" si="109"/>
        <v>0</v>
      </c>
      <c r="AA972" s="147" t="str">
        <f t="shared" si="112"/>
        <v>미인정</v>
      </c>
    </row>
    <row r="973" spans="4:27">
      <c r="D973" s="142" t="str">
        <f t="shared" si="110"/>
        <v>\\\</v>
      </c>
      <c r="E973" s="153"/>
      <c r="F973" s="153"/>
      <c r="G973" s="153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3"/>
      <c r="S973" s="153"/>
      <c r="T973" s="153"/>
      <c r="U973" s="153"/>
      <c r="V973" s="153"/>
      <c r="W973" s="153"/>
      <c r="X973" s="153"/>
      <c r="Y973" s="146">
        <f t="shared" si="111"/>
        <v>0</v>
      </c>
      <c r="Z973" s="443">
        <f t="shared" si="109"/>
        <v>0</v>
      </c>
      <c r="AA973" s="147" t="str">
        <f t="shared" si="112"/>
        <v>미인정</v>
      </c>
    </row>
    <row r="974" spans="4:27">
      <c r="D974" s="142" t="str">
        <f t="shared" si="110"/>
        <v>\\\</v>
      </c>
      <c r="E974" s="153"/>
      <c r="F974" s="153"/>
      <c r="G974" s="153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3"/>
      <c r="S974" s="153"/>
      <c r="T974" s="153"/>
      <c r="U974" s="153"/>
      <c r="V974" s="153"/>
      <c r="W974" s="153"/>
      <c r="X974" s="153"/>
      <c r="Y974" s="146">
        <f t="shared" si="111"/>
        <v>0</v>
      </c>
      <c r="Z974" s="443">
        <f t="shared" si="109"/>
        <v>0</v>
      </c>
      <c r="AA974" s="147" t="str">
        <f t="shared" si="112"/>
        <v>미인정</v>
      </c>
    </row>
    <row r="975" spans="4:27">
      <c r="D975" s="142" t="str">
        <f t="shared" si="110"/>
        <v>\\\</v>
      </c>
      <c r="E975" s="153"/>
      <c r="F975" s="153"/>
      <c r="G975" s="153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3"/>
      <c r="S975" s="153"/>
      <c r="T975" s="153"/>
      <c r="U975" s="153"/>
      <c r="V975" s="153"/>
      <c r="W975" s="153"/>
      <c r="X975" s="153"/>
      <c r="Y975" s="146">
        <f t="shared" si="111"/>
        <v>0</v>
      </c>
      <c r="Z975" s="443">
        <f t="shared" si="109"/>
        <v>0</v>
      </c>
      <c r="AA975" s="147" t="str">
        <f t="shared" si="112"/>
        <v>미인정</v>
      </c>
    </row>
    <row r="976" spans="4:27">
      <c r="D976" s="142" t="str">
        <f t="shared" si="110"/>
        <v>\\\</v>
      </c>
      <c r="E976" s="153"/>
      <c r="F976" s="153"/>
      <c r="G976" s="153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3"/>
      <c r="S976" s="153"/>
      <c r="T976" s="153"/>
      <c r="U976" s="153"/>
      <c r="V976" s="153"/>
      <c r="W976" s="153"/>
      <c r="X976" s="153"/>
      <c r="Y976" s="146">
        <f t="shared" si="111"/>
        <v>0</v>
      </c>
      <c r="Z976" s="443">
        <f t="shared" si="109"/>
        <v>0</v>
      </c>
      <c r="AA976" s="147" t="str">
        <f t="shared" si="112"/>
        <v>미인정</v>
      </c>
    </row>
    <row r="977" spans="4:27">
      <c r="D977" s="142" t="str">
        <f t="shared" si="110"/>
        <v>\\\</v>
      </c>
      <c r="E977" s="153"/>
      <c r="F977" s="153"/>
      <c r="G977" s="153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3"/>
      <c r="S977" s="153"/>
      <c r="T977" s="153"/>
      <c r="U977" s="153"/>
      <c r="V977" s="153"/>
      <c r="W977" s="153"/>
      <c r="X977" s="153"/>
      <c r="Y977" s="146">
        <f t="shared" si="111"/>
        <v>0</v>
      </c>
      <c r="Z977" s="443">
        <f t="shared" si="109"/>
        <v>0</v>
      </c>
      <c r="AA977" s="147" t="str">
        <f t="shared" si="112"/>
        <v>미인정</v>
      </c>
    </row>
    <row r="978" spans="4:27">
      <c r="D978" s="142" t="str">
        <f t="shared" si="110"/>
        <v>\\\</v>
      </c>
      <c r="E978" s="153"/>
      <c r="F978" s="153"/>
      <c r="G978" s="153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3"/>
      <c r="S978" s="153"/>
      <c r="T978" s="153"/>
      <c r="U978" s="153"/>
      <c r="V978" s="153"/>
      <c r="W978" s="153"/>
      <c r="X978" s="153"/>
      <c r="Y978" s="146">
        <f t="shared" si="111"/>
        <v>0</v>
      </c>
      <c r="Z978" s="443">
        <f t="shared" si="109"/>
        <v>0</v>
      </c>
      <c r="AA978" s="147" t="str">
        <f t="shared" si="112"/>
        <v>미인정</v>
      </c>
    </row>
    <row r="979" spans="4:27">
      <c r="D979" s="142" t="str">
        <f t="shared" si="110"/>
        <v>\\\</v>
      </c>
      <c r="E979" s="153"/>
      <c r="F979" s="153"/>
      <c r="G979" s="153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3"/>
      <c r="S979" s="153"/>
      <c r="T979" s="153"/>
      <c r="U979" s="153"/>
      <c r="V979" s="153"/>
      <c r="W979" s="153"/>
      <c r="X979" s="153"/>
      <c r="Y979" s="146">
        <f t="shared" si="111"/>
        <v>0</v>
      </c>
      <c r="Z979" s="443">
        <f t="shared" si="109"/>
        <v>0</v>
      </c>
      <c r="AA979" s="147" t="str">
        <f t="shared" si="112"/>
        <v>미인정</v>
      </c>
    </row>
    <row r="980" spans="4:27">
      <c r="D980" s="142" t="str">
        <f t="shared" si="110"/>
        <v>\\\</v>
      </c>
      <c r="E980" s="153"/>
      <c r="F980" s="153"/>
      <c r="G980" s="153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3"/>
      <c r="S980" s="153"/>
      <c r="T980" s="153"/>
      <c r="U980" s="153"/>
      <c r="V980" s="153"/>
      <c r="W980" s="153"/>
      <c r="X980" s="153"/>
      <c r="Y980" s="146">
        <f t="shared" si="111"/>
        <v>0</v>
      </c>
      <c r="Z980" s="443">
        <f t="shared" si="109"/>
        <v>0</v>
      </c>
      <c r="AA980" s="147" t="str">
        <f t="shared" si="112"/>
        <v>미인정</v>
      </c>
    </row>
    <row r="981" spans="4:27">
      <c r="D981" s="142" t="str">
        <f t="shared" si="110"/>
        <v>\\\</v>
      </c>
      <c r="E981" s="153"/>
      <c r="F981" s="153"/>
      <c r="G981" s="153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3"/>
      <c r="S981" s="153"/>
      <c r="T981" s="153"/>
      <c r="U981" s="153"/>
      <c r="V981" s="153"/>
      <c r="W981" s="153"/>
      <c r="X981" s="153"/>
      <c r="Y981" s="146">
        <f t="shared" si="111"/>
        <v>0</v>
      </c>
      <c r="Z981" s="443">
        <f t="shared" si="109"/>
        <v>0</v>
      </c>
      <c r="AA981" s="147" t="str">
        <f t="shared" si="112"/>
        <v>미인정</v>
      </c>
    </row>
    <row r="982" spans="4:27">
      <c r="D982" s="142" t="str">
        <f t="shared" si="110"/>
        <v>\\\</v>
      </c>
      <c r="E982" s="153"/>
      <c r="F982" s="153"/>
      <c r="G982" s="153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3"/>
      <c r="S982" s="153"/>
      <c r="T982" s="153"/>
      <c r="U982" s="153"/>
      <c r="V982" s="153"/>
      <c r="W982" s="153"/>
      <c r="X982" s="153"/>
      <c r="Y982" s="146">
        <f t="shared" si="111"/>
        <v>0</v>
      </c>
      <c r="Z982" s="443">
        <f t="shared" si="109"/>
        <v>0</v>
      </c>
      <c r="AA982" s="147" t="str">
        <f t="shared" si="112"/>
        <v>미인정</v>
      </c>
    </row>
    <row r="983" spans="4:27">
      <c r="D983" s="142" t="str">
        <f t="shared" si="110"/>
        <v>\\\</v>
      </c>
      <c r="E983" s="153"/>
      <c r="F983" s="153"/>
      <c r="G983" s="153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3"/>
      <c r="S983" s="153"/>
      <c r="T983" s="153"/>
      <c r="U983" s="153"/>
      <c r="V983" s="153"/>
      <c r="W983" s="153"/>
      <c r="X983" s="153"/>
      <c r="Y983" s="146">
        <f t="shared" si="111"/>
        <v>0</v>
      </c>
      <c r="Z983" s="443">
        <f t="shared" si="109"/>
        <v>0</v>
      </c>
      <c r="AA983" s="147" t="str">
        <f t="shared" si="112"/>
        <v>미인정</v>
      </c>
    </row>
    <row r="984" spans="4:27">
      <c r="D984" s="142" t="str">
        <f t="shared" si="110"/>
        <v>\\\</v>
      </c>
      <c r="E984" s="153"/>
      <c r="F984" s="153"/>
      <c r="G984" s="153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3"/>
      <c r="S984" s="153"/>
      <c r="T984" s="153"/>
      <c r="U984" s="153"/>
      <c r="V984" s="153"/>
      <c r="W984" s="153"/>
      <c r="X984" s="153"/>
      <c r="Y984" s="146">
        <f t="shared" si="111"/>
        <v>0</v>
      </c>
      <c r="Z984" s="443">
        <f t="shared" si="109"/>
        <v>0</v>
      </c>
      <c r="AA984" s="147" t="str">
        <f t="shared" si="112"/>
        <v>미인정</v>
      </c>
    </row>
    <row r="985" spans="4:27">
      <c r="D985" s="142" t="str">
        <f t="shared" si="110"/>
        <v>\\\</v>
      </c>
      <c r="E985" s="153"/>
      <c r="F985" s="153"/>
      <c r="G985" s="153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3"/>
      <c r="S985" s="153"/>
      <c r="T985" s="153"/>
      <c r="U985" s="153"/>
      <c r="V985" s="153"/>
      <c r="W985" s="153"/>
      <c r="X985" s="153"/>
      <c r="Y985" s="146">
        <f t="shared" si="111"/>
        <v>0</v>
      </c>
      <c r="Z985" s="443">
        <f t="shared" si="109"/>
        <v>0</v>
      </c>
      <c r="AA985" s="147" t="str">
        <f t="shared" si="112"/>
        <v>미인정</v>
      </c>
    </row>
    <row r="986" spans="4:27">
      <c r="D986" s="142" t="str">
        <f t="shared" si="110"/>
        <v>\\\</v>
      </c>
      <c r="E986" s="153"/>
      <c r="F986" s="153"/>
      <c r="G986" s="153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3"/>
      <c r="S986" s="153"/>
      <c r="T986" s="153"/>
      <c r="U986" s="153"/>
      <c r="V986" s="153"/>
      <c r="W986" s="153"/>
      <c r="X986" s="153"/>
      <c r="Y986" s="146">
        <f t="shared" si="111"/>
        <v>0</v>
      </c>
      <c r="Z986" s="443">
        <f t="shared" si="109"/>
        <v>0</v>
      </c>
      <c r="AA986" s="147" t="str">
        <f t="shared" si="112"/>
        <v>미인정</v>
      </c>
    </row>
    <row r="987" spans="4:27">
      <c r="D987" s="142" t="str">
        <f t="shared" si="110"/>
        <v>\\\</v>
      </c>
      <c r="E987" s="153"/>
      <c r="F987" s="153"/>
      <c r="G987" s="153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3"/>
      <c r="S987" s="153"/>
      <c r="T987" s="153"/>
      <c r="U987" s="153"/>
      <c r="V987" s="153"/>
      <c r="W987" s="153"/>
      <c r="X987" s="153"/>
      <c r="Y987" s="146">
        <f t="shared" si="111"/>
        <v>0</v>
      </c>
      <c r="Z987" s="443">
        <f t="shared" si="109"/>
        <v>0</v>
      </c>
      <c r="AA987" s="147" t="str">
        <f t="shared" si="112"/>
        <v>미인정</v>
      </c>
    </row>
    <row r="988" spans="4:27">
      <c r="D988" s="142" t="str">
        <f t="shared" si="110"/>
        <v>\\\</v>
      </c>
      <c r="E988" s="153"/>
      <c r="F988" s="153"/>
      <c r="G988" s="153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3"/>
      <c r="S988" s="153"/>
      <c r="T988" s="153"/>
      <c r="U988" s="153"/>
      <c r="V988" s="153"/>
      <c r="W988" s="153"/>
      <c r="X988" s="153"/>
      <c r="Y988" s="146">
        <f t="shared" si="111"/>
        <v>0</v>
      </c>
      <c r="Z988" s="443">
        <f t="shared" si="109"/>
        <v>0</v>
      </c>
      <c r="AA988" s="147" t="str">
        <f t="shared" si="112"/>
        <v>미인정</v>
      </c>
    </row>
    <row r="989" spans="4:27">
      <c r="D989" s="142" t="str">
        <f t="shared" si="110"/>
        <v>\\\</v>
      </c>
      <c r="E989" s="153"/>
      <c r="F989" s="153"/>
      <c r="G989" s="153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3"/>
      <c r="S989" s="153"/>
      <c r="T989" s="153"/>
      <c r="U989" s="153"/>
      <c r="V989" s="153"/>
      <c r="W989" s="153"/>
      <c r="X989" s="153"/>
      <c r="Y989" s="146">
        <f t="shared" si="111"/>
        <v>0</v>
      </c>
      <c r="Z989" s="443">
        <f t="shared" si="109"/>
        <v>0</v>
      </c>
      <c r="AA989" s="147" t="str">
        <f t="shared" si="112"/>
        <v>미인정</v>
      </c>
    </row>
    <row r="990" spans="4:27">
      <c r="D990" s="142" t="str">
        <f t="shared" si="110"/>
        <v>\\\</v>
      </c>
      <c r="E990" s="153"/>
      <c r="F990" s="153"/>
      <c r="G990" s="153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3"/>
      <c r="S990" s="153"/>
      <c r="T990" s="153"/>
      <c r="U990" s="153"/>
      <c r="V990" s="153"/>
      <c r="W990" s="153"/>
      <c r="X990" s="153"/>
      <c r="Y990" s="146">
        <f t="shared" si="111"/>
        <v>0</v>
      </c>
      <c r="Z990" s="443">
        <f t="shared" si="109"/>
        <v>0</v>
      </c>
      <c r="AA990" s="147" t="str">
        <f t="shared" si="112"/>
        <v>미인정</v>
      </c>
    </row>
    <row r="991" spans="4:27">
      <c r="D991" s="142" t="str">
        <f t="shared" si="110"/>
        <v>\\\</v>
      </c>
      <c r="E991" s="153"/>
      <c r="F991" s="153"/>
      <c r="G991" s="153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3"/>
      <c r="S991" s="153"/>
      <c r="T991" s="153"/>
      <c r="U991" s="153"/>
      <c r="V991" s="153"/>
      <c r="W991" s="153"/>
      <c r="X991" s="153"/>
      <c r="Y991" s="146">
        <f t="shared" si="111"/>
        <v>0</v>
      </c>
      <c r="Z991" s="443">
        <f t="shared" si="109"/>
        <v>0</v>
      </c>
      <c r="AA991" s="147" t="str">
        <f t="shared" si="112"/>
        <v>미인정</v>
      </c>
    </row>
    <row r="992" spans="4:27">
      <c r="D992" s="142" t="str">
        <f t="shared" si="110"/>
        <v>\\\</v>
      </c>
      <c r="E992" s="153"/>
      <c r="F992" s="153"/>
      <c r="G992" s="153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3"/>
      <c r="S992" s="153"/>
      <c r="T992" s="153"/>
      <c r="U992" s="153"/>
      <c r="V992" s="153"/>
      <c r="W992" s="153"/>
      <c r="X992" s="153"/>
      <c r="Y992" s="146">
        <f t="shared" si="111"/>
        <v>0</v>
      </c>
      <c r="Z992" s="443">
        <f t="shared" si="109"/>
        <v>0</v>
      </c>
      <c r="AA992" s="147" t="str">
        <f t="shared" si="112"/>
        <v>미인정</v>
      </c>
    </row>
    <row r="993" spans="4:27">
      <c r="D993" s="142" t="str">
        <f t="shared" si="110"/>
        <v>\\\</v>
      </c>
      <c r="E993" s="153"/>
      <c r="F993" s="153"/>
      <c r="G993" s="153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3"/>
      <c r="S993" s="153"/>
      <c r="T993" s="153"/>
      <c r="U993" s="153"/>
      <c r="V993" s="153"/>
      <c r="W993" s="153"/>
      <c r="X993" s="153"/>
      <c r="Y993" s="146">
        <f t="shared" si="111"/>
        <v>0</v>
      </c>
      <c r="Z993" s="443">
        <f t="shared" si="109"/>
        <v>0</v>
      </c>
      <c r="AA993" s="147" t="str">
        <f t="shared" si="112"/>
        <v>미인정</v>
      </c>
    </row>
    <row r="994" spans="4:27">
      <c r="D994" s="142" t="str">
        <f t="shared" si="110"/>
        <v>\\\</v>
      </c>
      <c r="E994" s="153"/>
      <c r="F994" s="153"/>
      <c r="G994" s="153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3"/>
      <c r="S994" s="153"/>
      <c r="T994" s="153"/>
      <c r="U994" s="153"/>
      <c r="V994" s="153"/>
      <c r="W994" s="153"/>
      <c r="X994" s="153"/>
      <c r="Y994" s="146">
        <f t="shared" si="111"/>
        <v>0</v>
      </c>
      <c r="Z994" s="443">
        <f t="shared" si="109"/>
        <v>0</v>
      </c>
      <c r="AA994" s="147" t="str">
        <f t="shared" si="112"/>
        <v>미인정</v>
      </c>
    </row>
    <row r="995" spans="4:27">
      <c r="D995" s="142" t="str">
        <f t="shared" si="110"/>
        <v>\\\</v>
      </c>
      <c r="E995" s="153"/>
      <c r="F995" s="153"/>
      <c r="G995" s="153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3"/>
      <c r="S995" s="153"/>
      <c r="T995" s="153"/>
      <c r="U995" s="153"/>
      <c r="V995" s="153"/>
      <c r="W995" s="153"/>
      <c r="X995" s="153"/>
      <c r="Y995" s="146">
        <f t="shared" si="111"/>
        <v>0</v>
      </c>
      <c r="Z995" s="443">
        <f t="shared" si="109"/>
        <v>0</v>
      </c>
      <c r="AA995" s="147" t="str">
        <f t="shared" si="112"/>
        <v>미인정</v>
      </c>
    </row>
    <row r="996" spans="4:27">
      <c r="D996" s="142" t="str">
        <f t="shared" si="110"/>
        <v>\\\</v>
      </c>
      <c r="E996" s="153"/>
      <c r="F996" s="153"/>
      <c r="G996" s="153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3"/>
      <c r="S996" s="153"/>
      <c r="T996" s="153"/>
      <c r="U996" s="153"/>
      <c r="V996" s="153"/>
      <c r="W996" s="153"/>
      <c r="X996" s="153"/>
      <c r="Y996" s="146">
        <f t="shared" si="111"/>
        <v>0</v>
      </c>
      <c r="Z996" s="443">
        <f t="shared" si="109"/>
        <v>0</v>
      </c>
      <c r="AA996" s="147" t="str">
        <f t="shared" si="112"/>
        <v>미인정</v>
      </c>
    </row>
    <row r="997" spans="4:27">
      <c r="D997" s="142" t="str">
        <f t="shared" si="110"/>
        <v>\\\</v>
      </c>
      <c r="E997" s="153"/>
      <c r="F997" s="153"/>
      <c r="G997" s="153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3"/>
      <c r="S997" s="153"/>
      <c r="T997" s="153"/>
      <c r="U997" s="153"/>
      <c r="V997" s="153"/>
      <c r="W997" s="153"/>
      <c r="X997" s="153"/>
      <c r="Y997" s="146">
        <f t="shared" si="111"/>
        <v>0</v>
      </c>
      <c r="Z997" s="443">
        <f t="shared" si="109"/>
        <v>0</v>
      </c>
      <c r="AA997" s="147" t="str">
        <f t="shared" si="112"/>
        <v>미인정</v>
      </c>
    </row>
    <row r="998" spans="4:27">
      <c r="D998" s="142" t="str">
        <f t="shared" si="110"/>
        <v>\\\</v>
      </c>
      <c r="E998" s="153"/>
      <c r="F998" s="153"/>
      <c r="G998" s="153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3"/>
      <c r="S998" s="153"/>
      <c r="T998" s="153"/>
      <c r="U998" s="153"/>
      <c r="V998" s="153"/>
      <c r="W998" s="153"/>
      <c r="X998" s="153"/>
      <c r="Y998" s="146">
        <f t="shared" si="111"/>
        <v>0</v>
      </c>
      <c r="Z998" s="443">
        <f t="shared" si="109"/>
        <v>0</v>
      </c>
      <c r="AA998" s="147" t="str">
        <f t="shared" si="112"/>
        <v>미인정</v>
      </c>
    </row>
    <row r="999" spans="4:27">
      <c r="D999" s="142" t="str">
        <f t="shared" si="110"/>
        <v>\\\</v>
      </c>
      <c r="E999" s="153"/>
      <c r="F999" s="153"/>
      <c r="G999" s="153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3"/>
      <c r="S999" s="153"/>
      <c r="T999" s="153"/>
      <c r="U999" s="153"/>
      <c r="V999" s="153"/>
      <c r="W999" s="153"/>
      <c r="X999" s="153"/>
      <c r="Y999" s="146">
        <f t="shared" si="111"/>
        <v>0</v>
      </c>
      <c r="Z999" s="443">
        <f t="shared" si="109"/>
        <v>0</v>
      </c>
      <c r="AA999" s="147" t="str">
        <f t="shared" si="112"/>
        <v>미인정</v>
      </c>
    </row>
    <row r="1000" spans="4:27">
      <c r="D1000" s="142" t="str">
        <f t="shared" si="110"/>
        <v>\\\</v>
      </c>
      <c r="E1000" s="153"/>
      <c r="F1000" s="153"/>
      <c r="G1000" s="153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3"/>
      <c r="S1000" s="153"/>
      <c r="T1000" s="153"/>
      <c r="U1000" s="153"/>
      <c r="V1000" s="153"/>
      <c r="W1000" s="153"/>
      <c r="X1000" s="153"/>
      <c r="Y1000" s="146">
        <f t="shared" si="111"/>
        <v>0</v>
      </c>
      <c r="Z1000" s="443">
        <f t="shared" si="109"/>
        <v>0</v>
      </c>
      <c r="AA1000" s="147" t="str">
        <f t="shared" si="112"/>
        <v>미인정</v>
      </c>
    </row>
    <row r="1001" spans="4:27">
      <c r="Y1001" s="146">
        <f t="shared" si="111"/>
        <v>0</v>
      </c>
      <c r="Z1001" s="443">
        <f t="shared" si="109"/>
        <v>0</v>
      </c>
      <c r="AA1001" s="147" t="str">
        <f t="shared" si="112"/>
        <v>미인정</v>
      </c>
    </row>
  </sheetData>
  <sheetProtection algorithmName="SHA-512" hashValue="kEe0LhGnhfzPYMgxD6giQhbNIyhkk1zF9UAXQGEw5/92fFfCw6Rkx15K8hp1ktWcNt0rxa2uyOxhfbEApMG5hA==" saltValue="pxiDxTa+q3ngkmOiDfVHuQ==" spinCount="100000" sheet="1" objects="1" scenarios="1"/>
  <mergeCells count="1">
    <mergeCell ref="H1:Q1"/>
  </mergeCells>
  <phoneticPr fontId="7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4951A-CE7F-449F-AFFF-BC185A2315F0}">
  <dimension ref="A1:BR1000"/>
  <sheetViews>
    <sheetView topLeftCell="D1" zoomScale="115" zoomScaleNormal="115" workbookViewId="0">
      <selection activeCell="G11" sqref="G11"/>
    </sheetView>
  </sheetViews>
  <sheetFormatPr defaultRowHeight="13.5"/>
  <cols>
    <col min="1" max="2" width="11.5546875" style="122" hidden="1" customWidth="1"/>
    <col min="3" max="3" width="34.109375" style="122" hidden="1" customWidth="1"/>
    <col min="4" max="4" width="11.6640625" style="381" bestFit="1" customWidth="1"/>
    <col min="5" max="5" width="8.88671875" style="382"/>
    <col min="6" max="6" width="25.88671875" style="393" customWidth="1"/>
    <col min="7" max="7" width="11.5546875" style="400" bestFit="1" customWidth="1"/>
    <col min="8" max="8" width="11.5546875" style="401" bestFit="1" customWidth="1"/>
    <col min="9" max="9" width="8.88671875" style="381"/>
    <col min="10" max="10" width="11.44140625" style="382" bestFit="1" customWidth="1"/>
    <col min="11" max="11" width="9" style="383" customWidth="1"/>
    <col min="12" max="13" width="8.88671875" style="142" hidden="1" customWidth="1"/>
    <col min="14" max="24" width="0" style="142" hidden="1" customWidth="1"/>
    <col min="25" max="27" width="8.88671875" style="142" hidden="1" customWidth="1"/>
    <col min="28" max="69" width="0" style="142" hidden="1" customWidth="1"/>
    <col min="70" max="70" width="7" style="142" hidden="1" customWidth="1"/>
    <col min="71" max="16384" width="8.88671875" style="142"/>
  </cols>
  <sheetData>
    <row r="1" spans="1:68" ht="14.25" thickBot="1">
      <c r="A1" s="122" t="s">
        <v>74</v>
      </c>
      <c r="B1" s="122" t="s">
        <v>306</v>
      </c>
      <c r="D1" s="402"/>
      <c r="E1" s="403"/>
      <c r="F1" s="404"/>
      <c r="G1" s="423" t="s">
        <v>305</v>
      </c>
      <c r="H1" s="424"/>
      <c r="I1" s="425"/>
      <c r="J1" s="426"/>
    </row>
    <row r="2" spans="1:68">
      <c r="A2" s="145">
        <f>'자료입력 및 결과표시'!B4</f>
        <v>44781</v>
      </c>
      <c r="B2" s="145">
        <f>A2-365*3-1</f>
        <v>43685</v>
      </c>
      <c r="D2" s="405" t="s">
        <v>80</v>
      </c>
      <c r="E2" s="406" t="s">
        <v>288</v>
      </c>
      <c r="F2" s="407" t="s">
        <v>304</v>
      </c>
      <c r="G2" s="408" t="s">
        <v>286</v>
      </c>
      <c r="H2" s="409" t="s">
        <v>285</v>
      </c>
      <c r="I2" s="405" t="s">
        <v>76</v>
      </c>
      <c r="J2" s="406" t="s">
        <v>77</v>
      </c>
      <c r="K2" s="383" t="s">
        <v>303</v>
      </c>
      <c r="AB2" s="144" t="s">
        <v>222</v>
      </c>
      <c r="AC2" s="144">
        <f ca="1">IFERROR(MATCH('자료입력 및 결과표시'!$J$6,OFFSET($C$3,$AC1,,1000),0)+$AC1,"")</f>
        <v>1</v>
      </c>
      <c r="AD2" s="144">
        <f ca="1">IFERROR(INDEX(S$3:S$1003,$AC2),"")</f>
        <v>0</v>
      </c>
      <c r="AE2" s="144">
        <f ca="1">IFERROR(INDEX(T$3:T$1003,$AC2),"")</f>
        <v>0</v>
      </c>
      <c r="AF2" s="144">
        <f ca="1">IFERROR(INDEX(U$3:U$1003,$AC2),"")</f>
        <v>0</v>
      </c>
      <c r="AG2" s="144">
        <f ca="1">IFERROR(INDEX(K$3:K$1001,$AC2),"")</f>
        <v>1</v>
      </c>
      <c r="AI2" s="144" t="s">
        <v>219</v>
      </c>
      <c r="AJ2" s="144" t="str">
        <f ca="1">IFERROR(MATCH('자료입력 및 결과표시'!$J$7,OFFSET($C$3,$AJ1,,1000),0)+$AJ1,"")</f>
        <v/>
      </c>
      <c r="AK2" s="144" t="str">
        <f ca="1">IFERROR(INDEX(S$3:S$1003,$AJ2),"")</f>
        <v/>
      </c>
      <c r="AL2" s="144" t="str">
        <f ca="1">IFERROR(INDEX(T$3:T$1003,$AJ2),"")</f>
        <v/>
      </c>
      <c r="AM2" s="144" t="str">
        <f ca="1">IFERROR(INDEX(U$3:U$1003,$AJ2),"")</f>
        <v/>
      </c>
      <c r="AN2" s="144" t="str">
        <f t="shared" ref="AN2:AN27" ca="1" si="0">IFERROR(INDEX(K$3:K$1003,$AJ2),"")</f>
        <v/>
      </c>
      <c r="AP2" s="144" t="s">
        <v>318</v>
      </c>
      <c r="AQ2" s="144">
        <f ca="1">IFERROR(MATCH('자료입력 및 결과표시'!$J$8,OFFSET($C$3,$AQ1,,1000),0)+$AQ1,"")</f>
        <v>3</v>
      </c>
      <c r="AR2" s="144">
        <f ca="1">IFERROR(INDEX(S$3:S$1003,$AQ2),"")</f>
        <v>0</v>
      </c>
      <c r="AS2" s="144">
        <f ca="1">IFERROR(INDEX(T$3:T$1003,$AQ2),"")</f>
        <v>0</v>
      </c>
      <c r="AT2" s="144">
        <f ca="1">IFERROR(INDEX(U$3:U$1003,$AQ2),"")</f>
        <v>0</v>
      </c>
      <c r="AU2" s="144">
        <f t="shared" ref="AU2:AU27" ca="1" si="1">IFERROR(INDEX(K$3:K$1003,$AQ2),"")</f>
        <v>0</v>
      </c>
      <c r="AW2" s="144" t="s">
        <v>319</v>
      </c>
      <c r="AX2" s="144">
        <f ca="1">IFERROR(MATCH('자료입력 및 결과표시'!$J$9,OFFSET($C$3,$AX1,,1000),0)+$AX1,"")</f>
        <v>3</v>
      </c>
      <c r="AY2" s="144">
        <f ca="1">IFERROR(INDEX(S$3:S$1003,$AX2),"")</f>
        <v>0</v>
      </c>
      <c r="AZ2" s="144">
        <f ca="1">IFERROR(INDEX(T$3:T$1003,$AX2),"")</f>
        <v>0</v>
      </c>
      <c r="BA2" s="144">
        <f ca="1">IFERROR(INDEX(U$3:U$1003,$AX2),"")</f>
        <v>0</v>
      </c>
      <c r="BB2" s="144">
        <f t="shared" ref="BB2:BB27" ca="1" si="2">IFERROR(INDEX(K$3:K$1003,$AX2),"")</f>
        <v>0</v>
      </c>
      <c r="BD2" s="144" t="s">
        <v>221</v>
      </c>
      <c r="BE2" s="144">
        <f ca="1">IFERROR(MATCH('자료입력 및 결과표시'!$J$10,OFFSET($C$3,$BE1,,1000),0)+$BE1,"")</f>
        <v>3</v>
      </c>
      <c r="BF2" s="144">
        <f ca="1">IFERROR(INDEX(S$3:S$1003,$BE2),"")</f>
        <v>0</v>
      </c>
      <c r="BG2" s="144">
        <f ca="1">IFERROR(INDEX(T$3:T$1003,$BE2),"")</f>
        <v>0</v>
      </c>
      <c r="BH2" s="144">
        <f ca="1">IFERROR(INDEX(U$3:U$1003,$BE2),"")</f>
        <v>0</v>
      </c>
      <c r="BI2" s="144">
        <f t="shared" ref="BI2:BI27" ca="1" si="3">IFERROR(INDEX(K$3:K$1003,$BE2),"")</f>
        <v>0</v>
      </c>
      <c r="BK2" s="144" t="s">
        <v>220</v>
      </c>
      <c r="BL2" s="144">
        <f ca="1">IFERROR(MATCH('자료입력 및 결과표시'!$J$11,OFFSET($C$3,$BL1,,1000),0)+$BL1,"")</f>
        <v>3</v>
      </c>
      <c r="BM2" s="144">
        <f ca="1">IFERROR(INDEX(S$3:S$1003,$BL2),"")</f>
        <v>0</v>
      </c>
      <c r="BN2" s="144">
        <f ca="1">IFERROR(INDEX(T$3:T$1003,$BL2),"")</f>
        <v>0</v>
      </c>
      <c r="BO2" s="144">
        <f ca="1">IFERROR(INDEX(U$3:U$1003,$BL2),"")</f>
        <v>0</v>
      </c>
      <c r="BP2" s="144">
        <f t="shared" ref="BP2:BP27" ca="1" si="4">IFERROR(INDEX(K$3:K$1003,$BL2),"")</f>
        <v>0</v>
      </c>
    </row>
    <row r="3" spans="1:68">
      <c r="C3" s="122" t="str">
        <f>D3&amp;"\"&amp;E3&amp;"\"&amp;I3&amp;"\"&amp;J3</f>
        <v>국방시설본부\유준명\국방12\국방34</v>
      </c>
      <c r="D3" s="251" t="s">
        <v>352</v>
      </c>
      <c r="E3" s="376" t="s">
        <v>375</v>
      </c>
      <c r="F3" s="388" t="s">
        <v>347</v>
      </c>
      <c r="G3" s="394">
        <v>44056</v>
      </c>
      <c r="H3" s="252">
        <v>44064</v>
      </c>
      <c r="I3" s="251" t="s">
        <v>350</v>
      </c>
      <c r="J3" s="252" t="s">
        <v>351</v>
      </c>
      <c r="K3" s="383">
        <f>IF(OR(E3="",E3=0),0,IF(AND($B$2&lt;=H3,H3&lt;=$A$2),1,0))</f>
        <v>1</v>
      </c>
      <c r="AB3" s="148"/>
      <c r="AC3" s="144">
        <f ca="1">IFERROR(MATCH('자료입력 및 결과표시'!$J$6,OFFSET($C$3,$AC2,,1000),0)+$AC2,"")</f>
        <v>2</v>
      </c>
      <c r="AD3" s="144">
        <f t="shared" ref="AD3:AF27" ca="1" si="5">IFERROR(INDEX(S$3:S$1003,$AC3),"")</f>
        <v>0</v>
      </c>
      <c r="AE3" s="144">
        <f t="shared" ca="1" si="5"/>
        <v>0</v>
      </c>
      <c r="AF3" s="144">
        <f t="shared" ca="1" si="5"/>
        <v>0</v>
      </c>
      <c r="AG3" s="144">
        <f t="shared" ref="AG3:AG27" ca="1" si="6">IFERROR(INDEX(K$3:K$1001,$AC3),"")</f>
        <v>1</v>
      </c>
      <c r="AJ3" s="144" t="str">
        <f ca="1">IFERROR(MATCH('자료입력 및 결과표시'!$J$7,OFFSET($C$3,$AJ2,,1000),0)+$AJ2,"")</f>
        <v/>
      </c>
      <c r="AK3" s="144" t="str">
        <f t="shared" ref="AK3:AM27" ca="1" si="7">IFERROR(INDEX(S$3:S$1003,$AJ3),"")</f>
        <v/>
      </c>
      <c r="AL3" s="144" t="str">
        <f t="shared" ca="1" si="7"/>
        <v/>
      </c>
      <c r="AM3" s="144" t="str">
        <f t="shared" ca="1" si="7"/>
        <v/>
      </c>
      <c r="AN3" s="144" t="str">
        <f t="shared" ca="1" si="0"/>
        <v/>
      </c>
      <c r="AQ3" s="144">
        <f ca="1">IFERROR(MATCH('자료입력 및 결과표시'!$J$8,OFFSET($C$3,$AQ2,,1000),0)+$AQ2,"")</f>
        <v>4</v>
      </c>
      <c r="AR3" s="144">
        <f t="shared" ref="AR3:AT27" ca="1" si="8">IFERROR(INDEX(S$3:S$1003,$AQ3),"")</f>
        <v>0</v>
      </c>
      <c r="AS3" s="144">
        <f t="shared" ca="1" si="8"/>
        <v>0</v>
      </c>
      <c r="AT3" s="144">
        <f t="shared" ca="1" si="8"/>
        <v>0</v>
      </c>
      <c r="AU3" s="144">
        <f t="shared" ca="1" si="1"/>
        <v>0</v>
      </c>
      <c r="AX3" s="144">
        <f ca="1">IFERROR(MATCH('자료입력 및 결과표시'!$J$9,OFFSET($C$3,$AX2,,1000),0)+$AX2,"")</f>
        <v>4</v>
      </c>
      <c r="AY3" s="144">
        <f t="shared" ref="AY3:BA27" ca="1" si="9">IFERROR(INDEX(S$3:S$1003,$AX3),"")</f>
        <v>0</v>
      </c>
      <c r="AZ3" s="144">
        <f t="shared" ca="1" si="9"/>
        <v>0</v>
      </c>
      <c r="BA3" s="144">
        <f t="shared" ca="1" si="9"/>
        <v>0</v>
      </c>
      <c r="BB3" s="144">
        <f t="shared" ca="1" si="2"/>
        <v>0</v>
      </c>
      <c r="BE3" s="144">
        <f ca="1">IFERROR(MATCH('자료입력 및 결과표시'!$J$10,OFFSET($C$3,$BE2,,1000),0)+$BE2,"")</f>
        <v>4</v>
      </c>
      <c r="BF3" s="144">
        <f t="shared" ref="BF3:BH27" ca="1" si="10">IFERROR(INDEX(S$3:S$1003,$BE3),"")</f>
        <v>0</v>
      </c>
      <c r="BG3" s="144">
        <f t="shared" ca="1" si="10"/>
        <v>0</v>
      </c>
      <c r="BH3" s="144">
        <f t="shared" ca="1" si="10"/>
        <v>0</v>
      </c>
      <c r="BI3" s="144">
        <f t="shared" ca="1" si="3"/>
        <v>0</v>
      </c>
      <c r="BL3" s="144">
        <f ca="1">IFERROR(MATCH('자료입력 및 결과표시'!$J$11,OFFSET($C$3,$BL2,,1000),0)+$BL2,"")</f>
        <v>4</v>
      </c>
      <c r="BM3" s="144">
        <f t="shared" ref="BM3:BO27" ca="1" si="11">IFERROR(INDEX(S$3:S$1003,$BL3),"")</f>
        <v>0</v>
      </c>
      <c r="BN3" s="144">
        <f t="shared" ca="1" si="11"/>
        <v>0</v>
      </c>
      <c r="BO3" s="144">
        <f t="shared" ca="1" si="11"/>
        <v>0</v>
      </c>
      <c r="BP3" s="144">
        <f t="shared" ca="1" si="4"/>
        <v>0</v>
      </c>
    </row>
    <row r="4" spans="1:68">
      <c r="C4" s="122" t="str">
        <f t="shared" ref="C4:C67" si="12">D4&amp;"\"&amp;E4&amp;"\"&amp;I4&amp;"\"&amp;J4</f>
        <v>국방시설본부\유준명\국방12\국방34</v>
      </c>
      <c r="D4" s="251" t="s">
        <v>352</v>
      </c>
      <c r="E4" s="376" t="s">
        <v>375</v>
      </c>
      <c r="F4" s="388" t="s">
        <v>347</v>
      </c>
      <c r="G4" s="394">
        <v>44049</v>
      </c>
      <c r="H4" s="252">
        <v>44056</v>
      </c>
      <c r="I4" s="251" t="s">
        <v>350</v>
      </c>
      <c r="J4" s="252" t="s">
        <v>351</v>
      </c>
      <c r="K4" s="383">
        <f t="shared" ref="K4:K67" si="13">IF(OR(E4="",E4=0),0,IF(AND($B$2&lt;=H4,H4&lt;=$A$2),1,0))</f>
        <v>1</v>
      </c>
      <c r="AB4" s="148"/>
      <c r="AC4" s="144" t="str">
        <f ca="1">IFERROR(MATCH('자료입력 및 결과표시'!$J$6,OFFSET($C$3,$AC3,,1000),0)+$AC3,"")</f>
        <v/>
      </c>
      <c r="AD4" s="144" t="str">
        <f t="shared" ca="1" si="5"/>
        <v/>
      </c>
      <c r="AE4" s="144" t="str">
        <f t="shared" ca="1" si="5"/>
        <v/>
      </c>
      <c r="AF4" s="144" t="str">
        <f t="shared" ca="1" si="5"/>
        <v/>
      </c>
      <c r="AG4" s="144" t="str">
        <f t="shared" ca="1" si="6"/>
        <v/>
      </c>
      <c r="AJ4" s="144" t="str">
        <f ca="1">IFERROR(MATCH('자료입력 및 결과표시'!$J$7,OFFSET($C$3,$AJ3,,1000),0)+$AJ3,"")</f>
        <v/>
      </c>
      <c r="AK4" s="144" t="str">
        <f t="shared" ca="1" si="7"/>
        <v/>
      </c>
      <c r="AL4" s="144" t="str">
        <f t="shared" ca="1" si="7"/>
        <v/>
      </c>
      <c r="AM4" s="144" t="str">
        <f t="shared" ca="1" si="7"/>
        <v/>
      </c>
      <c r="AN4" s="144" t="str">
        <f t="shared" ca="1" si="0"/>
        <v/>
      </c>
      <c r="AQ4" s="144">
        <f ca="1">IFERROR(MATCH('자료입력 및 결과표시'!$J$8,OFFSET($C$3,$AQ3,,1000),0)+$AQ3,"")</f>
        <v>5</v>
      </c>
      <c r="AR4" s="144">
        <f t="shared" ca="1" si="8"/>
        <v>0</v>
      </c>
      <c r="AS4" s="144">
        <f t="shared" ca="1" si="8"/>
        <v>0</v>
      </c>
      <c r="AT4" s="144">
        <f t="shared" ca="1" si="8"/>
        <v>0</v>
      </c>
      <c r="AU4" s="144">
        <f t="shared" ca="1" si="1"/>
        <v>0</v>
      </c>
      <c r="AX4" s="144">
        <f ca="1">IFERROR(MATCH('자료입력 및 결과표시'!$J$9,OFFSET($C$3,$AX3,,1000),0)+$AX3,"")</f>
        <v>5</v>
      </c>
      <c r="AY4" s="144">
        <f t="shared" ca="1" si="9"/>
        <v>0</v>
      </c>
      <c r="AZ4" s="144">
        <f t="shared" ca="1" si="9"/>
        <v>0</v>
      </c>
      <c r="BA4" s="144">
        <f t="shared" ca="1" si="9"/>
        <v>0</v>
      </c>
      <c r="BB4" s="144">
        <f t="shared" ca="1" si="2"/>
        <v>0</v>
      </c>
      <c r="BE4" s="144">
        <f ca="1">IFERROR(MATCH('자료입력 및 결과표시'!$J$10,OFFSET($C$3,$BE3,,1000),0)+$BE3,"")</f>
        <v>5</v>
      </c>
      <c r="BF4" s="144">
        <f t="shared" ca="1" si="10"/>
        <v>0</v>
      </c>
      <c r="BG4" s="144">
        <f t="shared" ca="1" si="10"/>
        <v>0</v>
      </c>
      <c r="BH4" s="144">
        <f t="shared" ca="1" si="10"/>
        <v>0</v>
      </c>
      <c r="BI4" s="144">
        <f t="shared" ca="1" si="3"/>
        <v>0</v>
      </c>
      <c r="BL4" s="144">
        <f ca="1">IFERROR(MATCH('자료입력 및 결과표시'!$J$11,OFFSET($C$3,$BL3,,1000),0)+$BL3,"")</f>
        <v>5</v>
      </c>
      <c r="BM4" s="144">
        <f t="shared" ca="1" si="11"/>
        <v>0</v>
      </c>
      <c r="BN4" s="144">
        <f t="shared" ca="1" si="11"/>
        <v>0</v>
      </c>
      <c r="BO4" s="144">
        <f t="shared" ca="1" si="11"/>
        <v>0</v>
      </c>
      <c r="BP4" s="144">
        <f t="shared" ca="1" si="4"/>
        <v>0</v>
      </c>
    </row>
    <row r="5" spans="1:68">
      <c r="C5" s="122" t="str">
        <f t="shared" si="12"/>
        <v>\\\</v>
      </c>
      <c r="D5" s="251"/>
      <c r="E5" s="376"/>
      <c r="F5" s="388"/>
      <c r="G5" s="394"/>
      <c r="H5" s="252"/>
      <c r="I5" s="251"/>
      <c r="J5" s="252"/>
      <c r="K5" s="383">
        <f t="shared" si="13"/>
        <v>0</v>
      </c>
      <c r="AB5" s="148"/>
      <c r="AC5" s="144" t="str">
        <f ca="1">IFERROR(MATCH('자료입력 및 결과표시'!$J$6,OFFSET($C$3,$AC4,,1000),0)+$AC4,"")</f>
        <v/>
      </c>
      <c r="AD5" s="144" t="str">
        <f t="shared" ca="1" si="5"/>
        <v/>
      </c>
      <c r="AE5" s="144" t="str">
        <f t="shared" ca="1" si="5"/>
        <v/>
      </c>
      <c r="AF5" s="144" t="str">
        <f t="shared" ca="1" si="5"/>
        <v/>
      </c>
      <c r="AG5" s="144" t="str">
        <f t="shared" ca="1" si="6"/>
        <v/>
      </c>
      <c r="AJ5" s="144" t="str">
        <f ca="1">IFERROR(MATCH('자료입력 및 결과표시'!$J$7,OFFSET($C$3,$AJ4,,1000),0)+$AJ4,"")</f>
        <v/>
      </c>
      <c r="AK5" s="144" t="str">
        <f t="shared" ca="1" si="7"/>
        <v/>
      </c>
      <c r="AL5" s="144" t="str">
        <f t="shared" ca="1" si="7"/>
        <v/>
      </c>
      <c r="AM5" s="144" t="str">
        <f t="shared" ca="1" si="7"/>
        <v/>
      </c>
      <c r="AN5" s="144" t="str">
        <f t="shared" ca="1" si="0"/>
        <v/>
      </c>
      <c r="AQ5" s="144">
        <f ca="1">IFERROR(MATCH('자료입력 및 결과표시'!$J$8,OFFSET($C$3,$AQ4,,1000),0)+$AQ4,"")</f>
        <v>6</v>
      </c>
      <c r="AR5" s="144">
        <f t="shared" ca="1" si="8"/>
        <v>0</v>
      </c>
      <c r="AS5" s="144">
        <f t="shared" ca="1" si="8"/>
        <v>0</v>
      </c>
      <c r="AT5" s="144">
        <f t="shared" ca="1" si="8"/>
        <v>0</v>
      </c>
      <c r="AU5" s="144">
        <f t="shared" ca="1" si="1"/>
        <v>0</v>
      </c>
      <c r="AX5" s="144">
        <f ca="1">IFERROR(MATCH('자료입력 및 결과표시'!$J$9,OFFSET($C$3,$AX4,,1000),0)+$AX4,"")</f>
        <v>6</v>
      </c>
      <c r="AY5" s="144">
        <f t="shared" ca="1" si="9"/>
        <v>0</v>
      </c>
      <c r="AZ5" s="144">
        <f t="shared" ca="1" si="9"/>
        <v>0</v>
      </c>
      <c r="BA5" s="144">
        <f t="shared" ca="1" si="9"/>
        <v>0</v>
      </c>
      <c r="BB5" s="144">
        <f t="shared" ca="1" si="2"/>
        <v>0</v>
      </c>
      <c r="BE5" s="144">
        <f ca="1">IFERROR(MATCH('자료입력 및 결과표시'!$J$10,OFFSET($C$3,$BE4,,1000),0)+$BE4,"")</f>
        <v>6</v>
      </c>
      <c r="BF5" s="144">
        <f t="shared" ca="1" si="10"/>
        <v>0</v>
      </c>
      <c r="BG5" s="144">
        <f t="shared" ca="1" si="10"/>
        <v>0</v>
      </c>
      <c r="BH5" s="144">
        <f t="shared" ca="1" si="10"/>
        <v>0</v>
      </c>
      <c r="BI5" s="144">
        <f t="shared" ca="1" si="3"/>
        <v>0</v>
      </c>
      <c r="BL5" s="144">
        <f ca="1">IFERROR(MATCH('자료입력 및 결과표시'!$J$11,OFFSET($C$3,$BL4,,1000),0)+$BL4,"")</f>
        <v>6</v>
      </c>
      <c r="BM5" s="144">
        <f t="shared" ca="1" si="11"/>
        <v>0</v>
      </c>
      <c r="BN5" s="144">
        <f t="shared" ca="1" si="11"/>
        <v>0</v>
      </c>
      <c r="BO5" s="144">
        <f t="shared" ca="1" si="11"/>
        <v>0</v>
      </c>
      <c r="BP5" s="144">
        <f t="shared" ca="1" si="4"/>
        <v>0</v>
      </c>
    </row>
    <row r="6" spans="1:68">
      <c r="C6" s="122" t="str">
        <f t="shared" si="12"/>
        <v>\\\</v>
      </c>
      <c r="D6" s="251"/>
      <c r="E6" s="376"/>
      <c r="F6" s="388"/>
      <c r="G6" s="394"/>
      <c r="H6" s="252"/>
      <c r="I6" s="251"/>
      <c r="J6" s="252"/>
      <c r="K6" s="383">
        <f t="shared" si="13"/>
        <v>0</v>
      </c>
      <c r="AB6" s="148"/>
      <c r="AC6" s="144" t="str">
        <f ca="1">IFERROR(MATCH('자료입력 및 결과표시'!$J$6,OFFSET($C$3,$AC5,,1000),0)+$AC5,"")</f>
        <v/>
      </c>
      <c r="AD6" s="144" t="str">
        <f t="shared" ca="1" si="5"/>
        <v/>
      </c>
      <c r="AE6" s="144" t="str">
        <f t="shared" ca="1" si="5"/>
        <v/>
      </c>
      <c r="AF6" s="144" t="str">
        <f t="shared" ca="1" si="5"/>
        <v/>
      </c>
      <c r="AG6" s="144" t="str">
        <f t="shared" ca="1" si="6"/>
        <v/>
      </c>
      <c r="AJ6" s="144" t="str">
        <f ca="1">IFERROR(MATCH('자료입력 및 결과표시'!$J$7,OFFSET($C$3,$AJ5,,1000),0)+$AJ5,"")</f>
        <v/>
      </c>
      <c r="AK6" s="144" t="str">
        <f t="shared" ca="1" si="7"/>
        <v/>
      </c>
      <c r="AL6" s="144" t="str">
        <f t="shared" ca="1" si="7"/>
        <v/>
      </c>
      <c r="AM6" s="144" t="str">
        <f t="shared" ca="1" si="7"/>
        <v/>
      </c>
      <c r="AN6" s="144" t="str">
        <f t="shared" ca="1" si="0"/>
        <v/>
      </c>
      <c r="AQ6" s="144">
        <f ca="1">IFERROR(MATCH('자료입력 및 결과표시'!$J$8,OFFSET($C$3,$AQ5,,1000),0)+$AQ5,"")</f>
        <v>7</v>
      </c>
      <c r="AR6" s="144">
        <f t="shared" ca="1" si="8"/>
        <v>0</v>
      </c>
      <c r="AS6" s="144">
        <f t="shared" ca="1" si="8"/>
        <v>0</v>
      </c>
      <c r="AT6" s="144">
        <f t="shared" ca="1" si="8"/>
        <v>0</v>
      </c>
      <c r="AU6" s="144">
        <f t="shared" ca="1" si="1"/>
        <v>0</v>
      </c>
      <c r="AX6" s="144">
        <f ca="1">IFERROR(MATCH('자료입력 및 결과표시'!$J$9,OFFSET($C$3,$AX5,,1000),0)+$AX5,"")</f>
        <v>7</v>
      </c>
      <c r="AY6" s="144">
        <f t="shared" ca="1" si="9"/>
        <v>0</v>
      </c>
      <c r="AZ6" s="144">
        <f t="shared" ca="1" si="9"/>
        <v>0</v>
      </c>
      <c r="BA6" s="144">
        <f t="shared" ca="1" si="9"/>
        <v>0</v>
      </c>
      <c r="BB6" s="144">
        <f t="shared" ca="1" si="2"/>
        <v>0</v>
      </c>
      <c r="BE6" s="144">
        <f ca="1">IFERROR(MATCH('자료입력 및 결과표시'!$J$10,OFFSET($C$3,$BE5,,1000),0)+$BE5,"")</f>
        <v>7</v>
      </c>
      <c r="BF6" s="144">
        <f t="shared" ca="1" si="10"/>
        <v>0</v>
      </c>
      <c r="BG6" s="144">
        <f t="shared" ca="1" si="10"/>
        <v>0</v>
      </c>
      <c r="BH6" s="144">
        <f t="shared" ca="1" si="10"/>
        <v>0</v>
      </c>
      <c r="BI6" s="144">
        <f t="shared" ca="1" si="3"/>
        <v>0</v>
      </c>
      <c r="BL6" s="144">
        <f ca="1">IFERROR(MATCH('자료입력 및 결과표시'!$J$11,OFFSET($C$3,$BL5,,1000),0)+$BL5,"")</f>
        <v>7</v>
      </c>
      <c r="BM6" s="144">
        <f t="shared" ca="1" si="11"/>
        <v>0</v>
      </c>
      <c r="BN6" s="144">
        <f t="shared" ca="1" si="11"/>
        <v>0</v>
      </c>
      <c r="BO6" s="144">
        <f t="shared" ca="1" si="11"/>
        <v>0</v>
      </c>
      <c r="BP6" s="144">
        <f t="shared" ca="1" si="4"/>
        <v>0</v>
      </c>
    </row>
    <row r="7" spans="1:68">
      <c r="C7" s="122" t="str">
        <f t="shared" si="12"/>
        <v>\\\</v>
      </c>
      <c r="D7" s="251"/>
      <c r="E7" s="376"/>
      <c r="F7" s="388"/>
      <c r="G7" s="394"/>
      <c r="H7" s="252"/>
      <c r="I7" s="251"/>
      <c r="J7" s="252"/>
      <c r="K7" s="383">
        <f t="shared" si="13"/>
        <v>0</v>
      </c>
      <c r="AB7" s="148"/>
      <c r="AC7" s="144" t="str">
        <f ca="1">IFERROR(MATCH('자료입력 및 결과표시'!$J$6,OFFSET($C$3,$AC6,,1000),0)+$AC6,"")</f>
        <v/>
      </c>
      <c r="AD7" s="144" t="str">
        <f t="shared" ca="1" si="5"/>
        <v/>
      </c>
      <c r="AE7" s="144" t="str">
        <f t="shared" ca="1" si="5"/>
        <v/>
      </c>
      <c r="AF7" s="144" t="str">
        <f t="shared" ca="1" si="5"/>
        <v/>
      </c>
      <c r="AG7" s="144" t="str">
        <f t="shared" ca="1" si="6"/>
        <v/>
      </c>
      <c r="AJ7" s="144" t="str">
        <f ca="1">IFERROR(MATCH('자료입력 및 결과표시'!$J$7,OFFSET($C$3,$AJ6,,1000),0)+$AJ6,"")</f>
        <v/>
      </c>
      <c r="AK7" s="144" t="str">
        <f t="shared" ca="1" si="7"/>
        <v/>
      </c>
      <c r="AL7" s="144" t="str">
        <f t="shared" ca="1" si="7"/>
        <v/>
      </c>
      <c r="AM7" s="144" t="str">
        <f t="shared" ca="1" si="7"/>
        <v/>
      </c>
      <c r="AN7" s="144" t="str">
        <f t="shared" ca="1" si="0"/>
        <v/>
      </c>
      <c r="AQ7" s="144">
        <f ca="1">IFERROR(MATCH('자료입력 및 결과표시'!$J$8,OFFSET($C$3,$AQ6,,1000),0)+$AQ6,"")</f>
        <v>8</v>
      </c>
      <c r="AR7" s="144">
        <f t="shared" ca="1" si="8"/>
        <v>0</v>
      </c>
      <c r="AS7" s="144">
        <f t="shared" ca="1" si="8"/>
        <v>0</v>
      </c>
      <c r="AT7" s="144">
        <f t="shared" ca="1" si="8"/>
        <v>0</v>
      </c>
      <c r="AU7" s="144">
        <f t="shared" ca="1" si="1"/>
        <v>0</v>
      </c>
      <c r="AX7" s="144">
        <f ca="1">IFERROR(MATCH('자료입력 및 결과표시'!$J$9,OFFSET($C$3,$AX6,,1000),0)+$AX6,"")</f>
        <v>8</v>
      </c>
      <c r="AY7" s="144">
        <f t="shared" ca="1" si="9"/>
        <v>0</v>
      </c>
      <c r="AZ7" s="144">
        <f t="shared" ca="1" si="9"/>
        <v>0</v>
      </c>
      <c r="BA7" s="144">
        <f t="shared" ca="1" si="9"/>
        <v>0</v>
      </c>
      <c r="BB7" s="144">
        <f t="shared" ca="1" si="2"/>
        <v>0</v>
      </c>
      <c r="BE7" s="144">
        <f ca="1">IFERROR(MATCH('자료입력 및 결과표시'!$J$10,OFFSET($C$3,$BE6,,1000),0)+$BE6,"")</f>
        <v>8</v>
      </c>
      <c r="BF7" s="144">
        <f t="shared" ca="1" si="10"/>
        <v>0</v>
      </c>
      <c r="BG7" s="144">
        <f t="shared" ca="1" si="10"/>
        <v>0</v>
      </c>
      <c r="BH7" s="144">
        <f t="shared" ca="1" si="10"/>
        <v>0</v>
      </c>
      <c r="BI7" s="144">
        <f t="shared" ca="1" si="3"/>
        <v>0</v>
      </c>
      <c r="BL7" s="144">
        <f ca="1">IFERROR(MATCH('자료입력 및 결과표시'!$J$11,OFFSET($C$3,$BL6,,1000),0)+$BL6,"")</f>
        <v>8</v>
      </c>
      <c r="BM7" s="144">
        <f t="shared" ca="1" si="11"/>
        <v>0</v>
      </c>
      <c r="BN7" s="144">
        <f t="shared" ca="1" si="11"/>
        <v>0</v>
      </c>
      <c r="BO7" s="144">
        <f t="shared" ca="1" si="11"/>
        <v>0</v>
      </c>
      <c r="BP7" s="144">
        <f t="shared" ca="1" si="4"/>
        <v>0</v>
      </c>
    </row>
    <row r="8" spans="1:68">
      <c r="C8" s="122" t="str">
        <f t="shared" si="12"/>
        <v>\\\</v>
      </c>
      <c r="D8" s="251"/>
      <c r="E8" s="376"/>
      <c r="F8" s="389"/>
      <c r="G8" s="210"/>
      <c r="H8" s="211"/>
      <c r="I8" s="251"/>
      <c r="J8" s="252"/>
      <c r="K8" s="383">
        <f t="shared" si="13"/>
        <v>0</v>
      </c>
      <c r="AB8" s="148"/>
      <c r="AC8" s="144" t="str">
        <f ca="1">IFERROR(MATCH('자료입력 및 결과표시'!$J$6,OFFSET($C$3,$AC7,,1000),0)+$AC7,"")</f>
        <v/>
      </c>
      <c r="AD8" s="144" t="str">
        <f t="shared" ca="1" si="5"/>
        <v/>
      </c>
      <c r="AE8" s="144" t="str">
        <f t="shared" ca="1" si="5"/>
        <v/>
      </c>
      <c r="AF8" s="144" t="str">
        <f t="shared" ca="1" si="5"/>
        <v/>
      </c>
      <c r="AG8" s="144" t="str">
        <f t="shared" ca="1" si="6"/>
        <v/>
      </c>
      <c r="AJ8" s="144" t="str">
        <f ca="1">IFERROR(MATCH('자료입력 및 결과표시'!$J$7,OFFSET($C$3,$AJ7,,1000),0)+$AJ7,"")</f>
        <v/>
      </c>
      <c r="AK8" s="144" t="str">
        <f t="shared" ca="1" si="7"/>
        <v/>
      </c>
      <c r="AL8" s="144" t="str">
        <f t="shared" ca="1" si="7"/>
        <v/>
      </c>
      <c r="AM8" s="144" t="str">
        <f t="shared" ca="1" si="7"/>
        <v/>
      </c>
      <c r="AN8" s="144" t="str">
        <f t="shared" ca="1" si="0"/>
        <v/>
      </c>
      <c r="AQ8" s="144">
        <f ca="1">IFERROR(MATCH('자료입력 및 결과표시'!$J$8,OFFSET($C$3,$AQ7,,1000),0)+$AQ7,"")</f>
        <v>9</v>
      </c>
      <c r="AR8" s="144">
        <f t="shared" ca="1" si="8"/>
        <v>0</v>
      </c>
      <c r="AS8" s="144">
        <f t="shared" ca="1" si="8"/>
        <v>0</v>
      </c>
      <c r="AT8" s="144">
        <f t="shared" ca="1" si="8"/>
        <v>0</v>
      </c>
      <c r="AU8" s="144">
        <f t="shared" ca="1" si="1"/>
        <v>0</v>
      </c>
      <c r="AX8" s="144">
        <f ca="1">IFERROR(MATCH('자료입력 및 결과표시'!$J$9,OFFSET($C$3,$AX7,,1000),0)+$AX7,"")</f>
        <v>9</v>
      </c>
      <c r="AY8" s="144">
        <f t="shared" ca="1" si="9"/>
        <v>0</v>
      </c>
      <c r="AZ8" s="144">
        <f t="shared" ca="1" si="9"/>
        <v>0</v>
      </c>
      <c r="BA8" s="144">
        <f t="shared" ca="1" si="9"/>
        <v>0</v>
      </c>
      <c r="BB8" s="144">
        <f t="shared" ca="1" si="2"/>
        <v>0</v>
      </c>
      <c r="BE8" s="144">
        <f ca="1">IFERROR(MATCH('자료입력 및 결과표시'!$J$10,OFFSET($C$3,$BE7,,1000),0)+$BE7,"")</f>
        <v>9</v>
      </c>
      <c r="BF8" s="144">
        <f t="shared" ca="1" si="10"/>
        <v>0</v>
      </c>
      <c r="BG8" s="144">
        <f t="shared" ca="1" si="10"/>
        <v>0</v>
      </c>
      <c r="BH8" s="144">
        <f t="shared" ca="1" si="10"/>
        <v>0</v>
      </c>
      <c r="BI8" s="144">
        <f t="shared" ca="1" si="3"/>
        <v>0</v>
      </c>
      <c r="BL8" s="144">
        <f ca="1">IFERROR(MATCH('자료입력 및 결과표시'!$J$11,OFFSET($C$3,$BL7,,1000),0)+$BL7,"")</f>
        <v>9</v>
      </c>
      <c r="BM8" s="144">
        <f t="shared" ca="1" si="11"/>
        <v>0</v>
      </c>
      <c r="BN8" s="144">
        <f t="shared" ca="1" si="11"/>
        <v>0</v>
      </c>
      <c r="BO8" s="144">
        <f t="shared" ca="1" si="11"/>
        <v>0</v>
      </c>
      <c r="BP8" s="144">
        <f t="shared" ca="1" si="4"/>
        <v>0</v>
      </c>
    </row>
    <row r="9" spans="1:68">
      <c r="C9" s="122" t="str">
        <f t="shared" si="12"/>
        <v>\\\</v>
      </c>
      <c r="D9" s="251"/>
      <c r="E9" s="376"/>
      <c r="F9" s="389"/>
      <c r="G9" s="210"/>
      <c r="H9" s="211"/>
      <c r="I9" s="251"/>
      <c r="J9" s="252"/>
      <c r="K9" s="383">
        <f t="shared" si="13"/>
        <v>0</v>
      </c>
      <c r="AB9" s="148"/>
      <c r="AC9" s="144" t="str">
        <f ca="1">IFERROR(MATCH('자료입력 및 결과표시'!$J$6,OFFSET($C$3,$AC8,,1000),0)+$AC8,"")</f>
        <v/>
      </c>
      <c r="AD9" s="144" t="str">
        <f t="shared" ca="1" si="5"/>
        <v/>
      </c>
      <c r="AE9" s="144" t="str">
        <f t="shared" ca="1" si="5"/>
        <v/>
      </c>
      <c r="AF9" s="144" t="str">
        <f t="shared" ca="1" si="5"/>
        <v/>
      </c>
      <c r="AG9" s="144" t="str">
        <f t="shared" ca="1" si="6"/>
        <v/>
      </c>
      <c r="AJ9" s="144" t="str">
        <f ca="1">IFERROR(MATCH('자료입력 및 결과표시'!$J$7,OFFSET($C$3,$AJ8,,1000),0)+$AJ8,"")</f>
        <v/>
      </c>
      <c r="AK9" s="144" t="str">
        <f t="shared" ca="1" si="7"/>
        <v/>
      </c>
      <c r="AL9" s="144" t="str">
        <f t="shared" ca="1" si="7"/>
        <v/>
      </c>
      <c r="AM9" s="144" t="str">
        <f t="shared" ca="1" si="7"/>
        <v/>
      </c>
      <c r="AN9" s="144" t="str">
        <f t="shared" ca="1" si="0"/>
        <v/>
      </c>
      <c r="AQ9" s="144">
        <f ca="1">IFERROR(MATCH('자료입력 및 결과표시'!$J$8,OFFSET($C$3,$AQ8,,1000),0)+$AQ8,"")</f>
        <v>10</v>
      </c>
      <c r="AR9" s="144">
        <f t="shared" ca="1" si="8"/>
        <v>0</v>
      </c>
      <c r="AS9" s="144">
        <f t="shared" ca="1" si="8"/>
        <v>0</v>
      </c>
      <c r="AT9" s="144">
        <f t="shared" ca="1" si="8"/>
        <v>0</v>
      </c>
      <c r="AU9" s="144">
        <f t="shared" ca="1" si="1"/>
        <v>0</v>
      </c>
      <c r="AX9" s="144">
        <f ca="1">IFERROR(MATCH('자료입력 및 결과표시'!$J$9,OFFSET($C$3,$AX8,,1000),0)+$AX8,"")</f>
        <v>10</v>
      </c>
      <c r="AY9" s="144">
        <f t="shared" ca="1" si="9"/>
        <v>0</v>
      </c>
      <c r="AZ9" s="144">
        <f t="shared" ca="1" si="9"/>
        <v>0</v>
      </c>
      <c r="BA9" s="144">
        <f t="shared" ca="1" si="9"/>
        <v>0</v>
      </c>
      <c r="BB9" s="144">
        <f t="shared" ca="1" si="2"/>
        <v>0</v>
      </c>
      <c r="BE9" s="144">
        <f ca="1">IFERROR(MATCH('자료입력 및 결과표시'!$J$10,OFFSET($C$3,$BE8,,1000),0)+$BE8,"")</f>
        <v>10</v>
      </c>
      <c r="BF9" s="144">
        <f t="shared" ca="1" si="10"/>
        <v>0</v>
      </c>
      <c r="BG9" s="144">
        <f t="shared" ca="1" si="10"/>
        <v>0</v>
      </c>
      <c r="BH9" s="144">
        <f t="shared" ca="1" si="10"/>
        <v>0</v>
      </c>
      <c r="BI9" s="144">
        <f t="shared" ca="1" si="3"/>
        <v>0</v>
      </c>
      <c r="BL9" s="144">
        <f ca="1">IFERROR(MATCH('자료입력 및 결과표시'!$J$11,OFFSET($C$3,$BL8,,1000),0)+$BL8,"")</f>
        <v>10</v>
      </c>
      <c r="BM9" s="144">
        <f t="shared" ca="1" si="11"/>
        <v>0</v>
      </c>
      <c r="BN9" s="144">
        <f t="shared" ca="1" si="11"/>
        <v>0</v>
      </c>
      <c r="BO9" s="144">
        <f t="shared" ca="1" si="11"/>
        <v>0</v>
      </c>
      <c r="BP9" s="144">
        <f t="shared" ca="1" si="4"/>
        <v>0</v>
      </c>
    </row>
    <row r="10" spans="1:68">
      <c r="C10" s="122" t="str">
        <f t="shared" si="12"/>
        <v>\\\</v>
      </c>
      <c r="D10" s="251"/>
      <c r="E10" s="376"/>
      <c r="F10" s="389"/>
      <c r="G10" s="210"/>
      <c r="H10" s="211"/>
      <c r="I10" s="251"/>
      <c r="J10" s="252"/>
      <c r="K10" s="383">
        <f t="shared" si="13"/>
        <v>0</v>
      </c>
      <c r="AB10" s="148"/>
      <c r="AC10" s="144" t="str">
        <f ca="1">IFERROR(MATCH('자료입력 및 결과표시'!$J$6,OFFSET($C$3,$AC9,,1000),0)+$AC9,"")</f>
        <v/>
      </c>
      <c r="AD10" s="144" t="str">
        <f t="shared" ca="1" si="5"/>
        <v/>
      </c>
      <c r="AE10" s="144" t="str">
        <f t="shared" ca="1" si="5"/>
        <v/>
      </c>
      <c r="AF10" s="144" t="str">
        <f t="shared" ca="1" si="5"/>
        <v/>
      </c>
      <c r="AG10" s="144" t="str">
        <f t="shared" ca="1" si="6"/>
        <v/>
      </c>
      <c r="AJ10" s="144" t="str">
        <f ca="1">IFERROR(MATCH('자료입력 및 결과표시'!$J$7,OFFSET($C$3,$AJ9,,1000),0)+$AJ9,"")</f>
        <v/>
      </c>
      <c r="AK10" s="144" t="str">
        <f t="shared" ca="1" si="7"/>
        <v/>
      </c>
      <c r="AL10" s="144" t="str">
        <f t="shared" ca="1" si="7"/>
        <v/>
      </c>
      <c r="AM10" s="144" t="str">
        <f t="shared" ca="1" si="7"/>
        <v/>
      </c>
      <c r="AN10" s="144" t="str">
        <f t="shared" ca="1" si="0"/>
        <v/>
      </c>
      <c r="AQ10" s="144">
        <f ca="1">IFERROR(MATCH('자료입력 및 결과표시'!$J$8,OFFSET($C$3,$AQ9,,1000),0)+$AQ9,"")</f>
        <v>11</v>
      </c>
      <c r="AR10" s="144">
        <f t="shared" ca="1" si="8"/>
        <v>0</v>
      </c>
      <c r="AS10" s="144">
        <f t="shared" ca="1" si="8"/>
        <v>0</v>
      </c>
      <c r="AT10" s="144">
        <f t="shared" ca="1" si="8"/>
        <v>0</v>
      </c>
      <c r="AU10" s="144">
        <f t="shared" ca="1" si="1"/>
        <v>0</v>
      </c>
      <c r="AX10" s="144">
        <f ca="1">IFERROR(MATCH('자료입력 및 결과표시'!$J$9,OFFSET($C$3,$AX9,,1000),0)+$AX9,"")</f>
        <v>11</v>
      </c>
      <c r="AY10" s="144">
        <f t="shared" ca="1" si="9"/>
        <v>0</v>
      </c>
      <c r="AZ10" s="144">
        <f t="shared" ca="1" si="9"/>
        <v>0</v>
      </c>
      <c r="BA10" s="144">
        <f t="shared" ca="1" si="9"/>
        <v>0</v>
      </c>
      <c r="BB10" s="144">
        <f t="shared" ca="1" si="2"/>
        <v>0</v>
      </c>
      <c r="BE10" s="144">
        <f ca="1">IFERROR(MATCH('자료입력 및 결과표시'!$J$10,OFFSET($C$3,$BE9,,1000),0)+$BE9,"")</f>
        <v>11</v>
      </c>
      <c r="BF10" s="144">
        <f t="shared" ca="1" si="10"/>
        <v>0</v>
      </c>
      <c r="BG10" s="144">
        <f t="shared" ca="1" si="10"/>
        <v>0</v>
      </c>
      <c r="BH10" s="144">
        <f t="shared" ca="1" si="10"/>
        <v>0</v>
      </c>
      <c r="BI10" s="144">
        <f t="shared" ca="1" si="3"/>
        <v>0</v>
      </c>
      <c r="BL10" s="144">
        <f ca="1">IFERROR(MATCH('자료입력 및 결과표시'!$J$11,OFFSET($C$3,$BL9,,1000),0)+$BL9,"")</f>
        <v>11</v>
      </c>
      <c r="BM10" s="144">
        <f t="shared" ca="1" si="11"/>
        <v>0</v>
      </c>
      <c r="BN10" s="144">
        <f t="shared" ca="1" si="11"/>
        <v>0</v>
      </c>
      <c r="BO10" s="144">
        <f t="shared" ca="1" si="11"/>
        <v>0</v>
      </c>
      <c r="BP10" s="144">
        <f t="shared" ca="1" si="4"/>
        <v>0</v>
      </c>
    </row>
    <row r="11" spans="1:68">
      <c r="C11" s="122" t="str">
        <f t="shared" si="12"/>
        <v>\\\</v>
      </c>
      <c r="D11" s="251"/>
      <c r="E11" s="376"/>
      <c r="F11" s="389"/>
      <c r="G11" s="210"/>
      <c r="H11" s="211"/>
      <c r="I11" s="251"/>
      <c r="J11" s="252"/>
      <c r="K11" s="383">
        <f t="shared" si="13"/>
        <v>0</v>
      </c>
      <c r="AB11" s="148"/>
      <c r="AC11" s="144" t="str">
        <f ca="1">IFERROR(MATCH('자료입력 및 결과표시'!$J$6,OFFSET($C$3,$AC10,,1000),0)+$AC10,"")</f>
        <v/>
      </c>
      <c r="AD11" s="144" t="str">
        <f t="shared" ca="1" si="5"/>
        <v/>
      </c>
      <c r="AE11" s="144" t="str">
        <f t="shared" ca="1" si="5"/>
        <v/>
      </c>
      <c r="AF11" s="144" t="str">
        <f t="shared" ca="1" si="5"/>
        <v/>
      </c>
      <c r="AG11" s="144" t="str">
        <f t="shared" ca="1" si="6"/>
        <v/>
      </c>
      <c r="AJ11" s="144" t="str">
        <f ca="1">IFERROR(MATCH('자료입력 및 결과표시'!$J$7,OFFSET($C$3,$AJ10,,1000),0)+$AJ10,"")</f>
        <v/>
      </c>
      <c r="AK11" s="144" t="str">
        <f t="shared" ca="1" si="7"/>
        <v/>
      </c>
      <c r="AL11" s="144" t="str">
        <f t="shared" ca="1" si="7"/>
        <v/>
      </c>
      <c r="AM11" s="144" t="str">
        <f t="shared" ca="1" si="7"/>
        <v/>
      </c>
      <c r="AN11" s="144" t="str">
        <f t="shared" ca="1" si="0"/>
        <v/>
      </c>
      <c r="AQ11" s="144">
        <f ca="1">IFERROR(MATCH('자료입력 및 결과표시'!$J$8,OFFSET($C$3,$AQ10,,1000),0)+$AQ10,"")</f>
        <v>12</v>
      </c>
      <c r="AR11" s="144">
        <f t="shared" ca="1" si="8"/>
        <v>0</v>
      </c>
      <c r="AS11" s="144">
        <f t="shared" ca="1" si="8"/>
        <v>0</v>
      </c>
      <c r="AT11" s="144">
        <f t="shared" ca="1" si="8"/>
        <v>0</v>
      </c>
      <c r="AU11" s="144">
        <f t="shared" ca="1" si="1"/>
        <v>0</v>
      </c>
      <c r="AX11" s="144">
        <f ca="1">IFERROR(MATCH('자료입력 및 결과표시'!$J$9,OFFSET($C$3,$AX10,,1000),0)+$AX10,"")</f>
        <v>12</v>
      </c>
      <c r="AY11" s="144">
        <f t="shared" ca="1" si="9"/>
        <v>0</v>
      </c>
      <c r="AZ11" s="144">
        <f t="shared" ca="1" si="9"/>
        <v>0</v>
      </c>
      <c r="BA11" s="144">
        <f t="shared" ca="1" si="9"/>
        <v>0</v>
      </c>
      <c r="BB11" s="144">
        <f t="shared" ca="1" si="2"/>
        <v>0</v>
      </c>
      <c r="BE11" s="144">
        <f ca="1">IFERROR(MATCH('자료입력 및 결과표시'!$J$10,OFFSET($C$3,$BE10,,1000),0)+$BE10,"")</f>
        <v>12</v>
      </c>
      <c r="BF11" s="144">
        <f t="shared" ca="1" si="10"/>
        <v>0</v>
      </c>
      <c r="BG11" s="144">
        <f t="shared" ca="1" si="10"/>
        <v>0</v>
      </c>
      <c r="BH11" s="144">
        <f t="shared" ca="1" si="10"/>
        <v>0</v>
      </c>
      <c r="BI11" s="144">
        <f t="shared" ca="1" si="3"/>
        <v>0</v>
      </c>
      <c r="BL11" s="144">
        <f ca="1">IFERROR(MATCH('자료입력 및 결과표시'!$J$11,OFFSET($C$3,$BL10,,1000),0)+$BL10,"")</f>
        <v>12</v>
      </c>
      <c r="BM11" s="144">
        <f t="shared" ca="1" si="11"/>
        <v>0</v>
      </c>
      <c r="BN11" s="144">
        <f t="shared" ca="1" si="11"/>
        <v>0</v>
      </c>
      <c r="BO11" s="144">
        <f t="shared" ca="1" si="11"/>
        <v>0</v>
      </c>
      <c r="BP11" s="144">
        <f t="shared" ca="1" si="4"/>
        <v>0</v>
      </c>
    </row>
    <row r="12" spans="1:68">
      <c r="C12" s="122" t="str">
        <f t="shared" si="12"/>
        <v>\\\</v>
      </c>
      <c r="D12" s="251"/>
      <c r="E12" s="376"/>
      <c r="F12" s="389"/>
      <c r="G12" s="210"/>
      <c r="H12" s="211"/>
      <c r="I12" s="251"/>
      <c r="J12" s="252"/>
      <c r="K12" s="383">
        <f t="shared" si="13"/>
        <v>0</v>
      </c>
      <c r="AB12" s="148"/>
      <c r="AC12" s="144" t="str">
        <f ca="1">IFERROR(MATCH('자료입력 및 결과표시'!$J$6,OFFSET($C$3,$AC11,,1000),0)+$AC11,"")</f>
        <v/>
      </c>
      <c r="AD12" s="144" t="str">
        <f t="shared" ca="1" si="5"/>
        <v/>
      </c>
      <c r="AE12" s="144" t="str">
        <f t="shared" ca="1" si="5"/>
        <v/>
      </c>
      <c r="AF12" s="144" t="str">
        <f t="shared" ca="1" si="5"/>
        <v/>
      </c>
      <c r="AG12" s="144" t="str">
        <f t="shared" ca="1" si="6"/>
        <v/>
      </c>
      <c r="AJ12" s="144" t="str">
        <f ca="1">IFERROR(MATCH('자료입력 및 결과표시'!$J$7,OFFSET($C$3,$AJ11,,1000),0)+$AJ11,"")</f>
        <v/>
      </c>
      <c r="AK12" s="144" t="str">
        <f t="shared" ca="1" si="7"/>
        <v/>
      </c>
      <c r="AL12" s="144" t="str">
        <f t="shared" ca="1" si="7"/>
        <v/>
      </c>
      <c r="AM12" s="144" t="str">
        <f t="shared" ca="1" si="7"/>
        <v/>
      </c>
      <c r="AN12" s="144" t="str">
        <f t="shared" ca="1" si="0"/>
        <v/>
      </c>
      <c r="AQ12" s="144">
        <f ca="1">IFERROR(MATCH('자료입력 및 결과표시'!$J$8,OFFSET($C$3,$AQ11,,1000),0)+$AQ11,"")</f>
        <v>13</v>
      </c>
      <c r="AR12" s="144">
        <f t="shared" ca="1" si="8"/>
        <v>0</v>
      </c>
      <c r="AS12" s="144">
        <f t="shared" ca="1" si="8"/>
        <v>0</v>
      </c>
      <c r="AT12" s="144">
        <f t="shared" ca="1" si="8"/>
        <v>0</v>
      </c>
      <c r="AU12" s="144">
        <f t="shared" ca="1" si="1"/>
        <v>0</v>
      </c>
      <c r="AX12" s="144">
        <f ca="1">IFERROR(MATCH('자료입력 및 결과표시'!$J$9,OFFSET($C$3,$AX11,,1000),0)+$AX11,"")</f>
        <v>13</v>
      </c>
      <c r="AY12" s="144">
        <f t="shared" ca="1" si="9"/>
        <v>0</v>
      </c>
      <c r="AZ12" s="144">
        <f t="shared" ca="1" si="9"/>
        <v>0</v>
      </c>
      <c r="BA12" s="144">
        <f t="shared" ca="1" si="9"/>
        <v>0</v>
      </c>
      <c r="BB12" s="144">
        <f t="shared" ca="1" si="2"/>
        <v>0</v>
      </c>
      <c r="BE12" s="144">
        <f ca="1">IFERROR(MATCH('자료입력 및 결과표시'!$J$10,OFFSET($C$3,$BE11,,1000),0)+$BE11,"")</f>
        <v>13</v>
      </c>
      <c r="BF12" s="144">
        <f t="shared" ca="1" si="10"/>
        <v>0</v>
      </c>
      <c r="BG12" s="144">
        <f t="shared" ca="1" si="10"/>
        <v>0</v>
      </c>
      <c r="BH12" s="144">
        <f t="shared" ca="1" si="10"/>
        <v>0</v>
      </c>
      <c r="BI12" s="144">
        <f t="shared" ca="1" si="3"/>
        <v>0</v>
      </c>
      <c r="BL12" s="144">
        <f ca="1">IFERROR(MATCH('자료입력 및 결과표시'!$J$11,OFFSET($C$3,$BL11,,1000),0)+$BL11,"")</f>
        <v>13</v>
      </c>
      <c r="BM12" s="144">
        <f t="shared" ca="1" si="11"/>
        <v>0</v>
      </c>
      <c r="BN12" s="144">
        <f t="shared" ca="1" si="11"/>
        <v>0</v>
      </c>
      <c r="BO12" s="144">
        <f t="shared" ca="1" si="11"/>
        <v>0</v>
      </c>
      <c r="BP12" s="144">
        <f t="shared" ca="1" si="4"/>
        <v>0</v>
      </c>
    </row>
    <row r="13" spans="1:68">
      <c r="C13" s="122" t="str">
        <f t="shared" si="12"/>
        <v>\\\</v>
      </c>
      <c r="D13" s="251"/>
      <c r="E13" s="376"/>
      <c r="F13" s="389"/>
      <c r="G13" s="210"/>
      <c r="H13" s="211"/>
      <c r="I13" s="251"/>
      <c r="J13" s="252"/>
      <c r="K13" s="383">
        <f t="shared" si="13"/>
        <v>0</v>
      </c>
      <c r="AB13" s="148"/>
      <c r="AC13" s="144" t="str">
        <f ca="1">IFERROR(MATCH('자료입력 및 결과표시'!$J$6,OFFSET($C$3,$AC12,,1000),0)+$AC12,"")</f>
        <v/>
      </c>
      <c r="AD13" s="144" t="str">
        <f t="shared" ca="1" si="5"/>
        <v/>
      </c>
      <c r="AE13" s="144" t="str">
        <f t="shared" ca="1" si="5"/>
        <v/>
      </c>
      <c r="AF13" s="144" t="str">
        <f t="shared" ca="1" si="5"/>
        <v/>
      </c>
      <c r="AG13" s="144" t="str">
        <f t="shared" ca="1" si="6"/>
        <v/>
      </c>
      <c r="AJ13" s="144" t="str">
        <f ca="1">IFERROR(MATCH('자료입력 및 결과표시'!$J$7,OFFSET($C$3,$AJ12,,1000),0)+$AJ12,"")</f>
        <v/>
      </c>
      <c r="AK13" s="144" t="str">
        <f t="shared" ca="1" si="7"/>
        <v/>
      </c>
      <c r="AL13" s="144" t="str">
        <f t="shared" ca="1" si="7"/>
        <v/>
      </c>
      <c r="AM13" s="144" t="str">
        <f t="shared" ca="1" si="7"/>
        <v/>
      </c>
      <c r="AN13" s="144" t="str">
        <f t="shared" ca="1" si="0"/>
        <v/>
      </c>
      <c r="AQ13" s="144">
        <f ca="1">IFERROR(MATCH('자료입력 및 결과표시'!$J$8,OFFSET($C$3,$AQ12,,1000),0)+$AQ12,"")</f>
        <v>14</v>
      </c>
      <c r="AR13" s="144">
        <f t="shared" ca="1" si="8"/>
        <v>0</v>
      </c>
      <c r="AS13" s="144">
        <f t="shared" ca="1" si="8"/>
        <v>0</v>
      </c>
      <c r="AT13" s="144">
        <f t="shared" ca="1" si="8"/>
        <v>0</v>
      </c>
      <c r="AU13" s="144">
        <f t="shared" ca="1" si="1"/>
        <v>0</v>
      </c>
      <c r="AX13" s="144">
        <f ca="1">IFERROR(MATCH('자료입력 및 결과표시'!$J$9,OFFSET($C$3,$AX12,,1000),0)+$AX12,"")</f>
        <v>14</v>
      </c>
      <c r="AY13" s="144">
        <f t="shared" ca="1" si="9"/>
        <v>0</v>
      </c>
      <c r="AZ13" s="144">
        <f t="shared" ca="1" si="9"/>
        <v>0</v>
      </c>
      <c r="BA13" s="144">
        <f t="shared" ca="1" si="9"/>
        <v>0</v>
      </c>
      <c r="BB13" s="144">
        <f t="shared" ca="1" si="2"/>
        <v>0</v>
      </c>
      <c r="BE13" s="144">
        <f ca="1">IFERROR(MATCH('자료입력 및 결과표시'!$J$10,OFFSET($C$3,$BE12,,1000),0)+$BE12,"")</f>
        <v>14</v>
      </c>
      <c r="BF13" s="144">
        <f t="shared" ca="1" si="10"/>
        <v>0</v>
      </c>
      <c r="BG13" s="144">
        <f t="shared" ca="1" si="10"/>
        <v>0</v>
      </c>
      <c r="BH13" s="144">
        <f t="shared" ca="1" si="10"/>
        <v>0</v>
      </c>
      <c r="BI13" s="144">
        <f t="shared" ca="1" si="3"/>
        <v>0</v>
      </c>
      <c r="BL13" s="144">
        <f ca="1">IFERROR(MATCH('자료입력 및 결과표시'!$J$11,OFFSET($C$3,$BL12,,1000),0)+$BL12,"")</f>
        <v>14</v>
      </c>
      <c r="BM13" s="144">
        <f t="shared" ca="1" si="11"/>
        <v>0</v>
      </c>
      <c r="BN13" s="144">
        <f t="shared" ca="1" si="11"/>
        <v>0</v>
      </c>
      <c r="BO13" s="144">
        <f t="shared" ca="1" si="11"/>
        <v>0</v>
      </c>
      <c r="BP13" s="144">
        <f t="shared" ca="1" si="4"/>
        <v>0</v>
      </c>
    </row>
    <row r="14" spans="1:68">
      <c r="C14" s="122" t="str">
        <f t="shared" si="12"/>
        <v>\\\</v>
      </c>
      <c r="D14" s="251"/>
      <c r="E14" s="376"/>
      <c r="F14" s="388"/>
      <c r="G14" s="394"/>
      <c r="H14" s="252"/>
      <c r="I14" s="251"/>
      <c r="J14" s="384"/>
      <c r="K14" s="383">
        <f t="shared" si="13"/>
        <v>0</v>
      </c>
      <c r="AB14" s="148"/>
      <c r="AC14" s="144" t="str">
        <f ca="1">IFERROR(MATCH('자료입력 및 결과표시'!$J$6,OFFSET($C$3,$AC13,,1000),0)+$AC13,"")</f>
        <v/>
      </c>
      <c r="AD14" s="144" t="str">
        <f t="shared" ca="1" si="5"/>
        <v/>
      </c>
      <c r="AE14" s="144" t="str">
        <f t="shared" ca="1" si="5"/>
        <v/>
      </c>
      <c r="AF14" s="144" t="str">
        <f t="shared" ca="1" si="5"/>
        <v/>
      </c>
      <c r="AG14" s="144" t="str">
        <f t="shared" ca="1" si="6"/>
        <v/>
      </c>
      <c r="AJ14" s="144" t="str">
        <f ca="1">IFERROR(MATCH('자료입력 및 결과표시'!$J$7,OFFSET($C$3,$AJ13,,1000),0)+$AJ13,"")</f>
        <v/>
      </c>
      <c r="AK14" s="144" t="str">
        <f t="shared" ca="1" si="7"/>
        <v/>
      </c>
      <c r="AL14" s="144" t="str">
        <f t="shared" ca="1" si="7"/>
        <v/>
      </c>
      <c r="AM14" s="144" t="str">
        <f t="shared" ca="1" si="7"/>
        <v/>
      </c>
      <c r="AN14" s="144" t="str">
        <f t="shared" ca="1" si="0"/>
        <v/>
      </c>
      <c r="AQ14" s="144">
        <f ca="1">IFERROR(MATCH('자료입력 및 결과표시'!$J$8,OFFSET($C$3,$AQ13,,1000),0)+$AQ13,"")</f>
        <v>15</v>
      </c>
      <c r="AR14" s="144">
        <f t="shared" ca="1" si="8"/>
        <v>0</v>
      </c>
      <c r="AS14" s="144">
        <f t="shared" ca="1" si="8"/>
        <v>0</v>
      </c>
      <c r="AT14" s="144">
        <f t="shared" ca="1" si="8"/>
        <v>0</v>
      </c>
      <c r="AU14" s="144">
        <f t="shared" ca="1" si="1"/>
        <v>0</v>
      </c>
      <c r="AX14" s="144">
        <f ca="1">IFERROR(MATCH('자료입력 및 결과표시'!$J$9,OFFSET($C$3,$AX13,,1000),0)+$AX13,"")</f>
        <v>15</v>
      </c>
      <c r="AY14" s="144">
        <f t="shared" ca="1" si="9"/>
        <v>0</v>
      </c>
      <c r="AZ14" s="144">
        <f t="shared" ca="1" si="9"/>
        <v>0</v>
      </c>
      <c r="BA14" s="144">
        <f t="shared" ca="1" si="9"/>
        <v>0</v>
      </c>
      <c r="BB14" s="144">
        <f t="shared" ca="1" si="2"/>
        <v>0</v>
      </c>
      <c r="BE14" s="144">
        <f ca="1">IFERROR(MATCH('자료입력 및 결과표시'!$J$10,OFFSET($C$3,$BE13,,1000),0)+$BE13,"")</f>
        <v>15</v>
      </c>
      <c r="BF14" s="144">
        <f t="shared" ca="1" si="10"/>
        <v>0</v>
      </c>
      <c r="BG14" s="144">
        <f t="shared" ca="1" si="10"/>
        <v>0</v>
      </c>
      <c r="BH14" s="144">
        <f t="shared" ca="1" si="10"/>
        <v>0</v>
      </c>
      <c r="BI14" s="144">
        <f t="shared" ca="1" si="3"/>
        <v>0</v>
      </c>
      <c r="BL14" s="144">
        <f ca="1">IFERROR(MATCH('자료입력 및 결과표시'!$J$11,OFFSET($C$3,$BL13,,1000),0)+$BL13,"")</f>
        <v>15</v>
      </c>
      <c r="BM14" s="144">
        <f t="shared" ca="1" si="11"/>
        <v>0</v>
      </c>
      <c r="BN14" s="144">
        <f t="shared" ca="1" si="11"/>
        <v>0</v>
      </c>
      <c r="BO14" s="144">
        <f t="shared" ca="1" si="11"/>
        <v>0</v>
      </c>
      <c r="BP14" s="144">
        <f t="shared" ca="1" si="4"/>
        <v>0</v>
      </c>
    </row>
    <row r="15" spans="1:68">
      <c r="C15" s="122" t="str">
        <f t="shared" si="12"/>
        <v>\\\</v>
      </c>
      <c r="D15" s="251"/>
      <c r="E15" s="376"/>
      <c r="F15" s="388"/>
      <c r="G15" s="394"/>
      <c r="H15" s="252"/>
      <c r="I15" s="251"/>
      <c r="J15" s="384"/>
      <c r="K15" s="383">
        <f t="shared" si="13"/>
        <v>0</v>
      </c>
      <c r="AB15" s="148"/>
      <c r="AC15" s="144" t="str">
        <f ca="1">IFERROR(MATCH('자료입력 및 결과표시'!$J$6,OFFSET($C$3,$AC14,,1000),0)+$AC14,"")</f>
        <v/>
      </c>
      <c r="AD15" s="144" t="str">
        <f t="shared" ca="1" si="5"/>
        <v/>
      </c>
      <c r="AE15" s="144" t="str">
        <f t="shared" ca="1" si="5"/>
        <v/>
      </c>
      <c r="AF15" s="144" t="str">
        <f t="shared" ca="1" si="5"/>
        <v/>
      </c>
      <c r="AG15" s="144" t="str">
        <f t="shared" ca="1" si="6"/>
        <v/>
      </c>
      <c r="AJ15" s="144" t="str">
        <f ca="1">IFERROR(MATCH('자료입력 및 결과표시'!$J$7,OFFSET($C$3,$AJ14,,1000),0)+$AJ14,"")</f>
        <v/>
      </c>
      <c r="AK15" s="144" t="str">
        <f t="shared" ca="1" si="7"/>
        <v/>
      </c>
      <c r="AL15" s="144" t="str">
        <f t="shared" ca="1" si="7"/>
        <v/>
      </c>
      <c r="AM15" s="144" t="str">
        <f t="shared" ca="1" si="7"/>
        <v/>
      </c>
      <c r="AN15" s="144" t="str">
        <f t="shared" ca="1" si="0"/>
        <v/>
      </c>
      <c r="AQ15" s="144">
        <f ca="1">IFERROR(MATCH('자료입력 및 결과표시'!$J$8,OFFSET($C$3,$AQ14,,1000),0)+$AQ14,"")</f>
        <v>16</v>
      </c>
      <c r="AR15" s="144">
        <f t="shared" ca="1" si="8"/>
        <v>0</v>
      </c>
      <c r="AS15" s="144">
        <f t="shared" ca="1" si="8"/>
        <v>0</v>
      </c>
      <c r="AT15" s="144">
        <f t="shared" ca="1" si="8"/>
        <v>0</v>
      </c>
      <c r="AU15" s="144">
        <f t="shared" ca="1" si="1"/>
        <v>0</v>
      </c>
      <c r="AX15" s="144">
        <f ca="1">IFERROR(MATCH('자료입력 및 결과표시'!$J$9,OFFSET($C$3,$AX14,,1000),0)+$AX14,"")</f>
        <v>16</v>
      </c>
      <c r="AY15" s="144">
        <f t="shared" ca="1" si="9"/>
        <v>0</v>
      </c>
      <c r="AZ15" s="144">
        <f t="shared" ca="1" si="9"/>
        <v>0</v>
      </c>
      <c r="BA15" s="144">
        <f t="shared" ca="1" si="9"/>
        <v>0</v>
      </c>
      <c r="BB15" s="144">
        <f t="shared" ca="1" si="2"/>
        <v>0</v>
      </c>
      <c r="BE15" s="144">
        <f ca="1">IFERROR(MATCH('자료입력 및 결과표시'!$J$10,OFFSET($C$3,$BE14,,1000),0)+$BE14,"")</f>
        <v>16</v>
      </c>
      <c r="BF15" s="144">
        <f t="shared" ca="1" si="10"/>
        <v>0</v>
      </c>
      <c r="BG15" s="144">
        <f t="shared" ca="1" si="10"/>
        <v>0</v>
      </c>
      <c r="BH15" s="144">
        <f t="shared" ca="1" si="10"/>
        <v>0</v>
      </c>
      <c r="BI15" s="144">
        <f t="shared" ca="1" si="3"/>
        <v>0</v>
      </c>
      <c r="BL15" s="144">
        <f ca="1">IFERROR(MATCH('자료입력 및 결과표시'!$J$11,OFFSET($C$3,$BL14,,1000),0)+$BL14,"")</f>
        <v>16</v>
      </c>
      <c r="BM15" s="144">
        <f t="shared" ca="1" si="11"/>
        <v>0</v>
      </c>
      <c r="BN15" s="144">
        <f t="shared" ca="1" si="11"/>
        <v>0</v>
      </c>
      <c r="BO15" s="144">
        <f t="shared" ca="1" si="11"/>
        <v>0</v>
      </c>
      <c r="BP15" s="144">
        <f t="shared" ca="1" si="4"/>
        <v>0</v>
      </c>
    </row>
    <row r="16" spans="1:68">
      <c r="C16" s="122" t="str">
        <f t="shared" si="12"/>
        <v>\\\</v>
      </c>
      <c r="D16" s="251"/>
      <c r="E16" s="376"/>
      <c r="F16" s="388"/>
      <c r="G16" s="394"/>
      <c r="H16" s="252"/>
      <c r="I16" s="251"/>
      <c r="J16" s="384"/>
      <c r="K16" s="383">
        <f t="shared" si="13"/>
        <v>0</v>
      </c>
      <c r="AB16" s="148"/>
      <c r="AC16" s="144" t="str">
        <f ca="1">IFERROR(MATCH('자료입력 및 결과표시'!$J$6,OFFSET($C$3,$AC15,,1000),0)+$AC15,"")</f>
        <v/>
      </c>
      <c r="AD16" s="144" t="str">
        <f t="shared" ca="1" si="5"/>
        <v/>
      </c>
      <c r="AE16" s="144" t="str">
        <f t="shared" ca="1" si="5"/>
        <v/>
      </c>
      <c r="AF16" s="144" t="str">
        <f t="shared" ca="1" si="5"/>
        <v/>
      </c>
      <c r="AG16" s="144" t="str">
        <f t="shared" ca="1" si="6"/>
        <v/>
      </c>
      <c r="AJ16" s="144" t="str">
        <f ca="1">IFERROR(MATCH('자료입력 및 결과표시'!$J$7,OFFSET($C$3,$AJ15,,1000),0)+$AJ15,"")</f>
        <v/>
      </c>
      <c r="AK16" s="144" t="str">
        <f t="shared" ca="1" si="7"/>
        <v/>
      </c>
      <c r="AL16" s="144" t="str">
        <f t="shared" ca="1" si="7"/>
        <v/>
      </c>
      <c r="AM16" s="144" t="str">
        <f t="shared" ca="1" si="7"/>
        <v/>
      </c>
      <c r="AN16" s="144" t="str">
        <f t="shared" ca="1" si="0"/>
        <v/>
      </c>
      <c r="AQ16" s="144">
        <f ca="1">IFERROR(MATCH('자료입력 및 결과표시'!$J$8,OFFSET($C$3,$AQ15,,1000),0)+$AQ15,"")</f>
        <v>17</v>
      </c>
      <c r="AR16" s="144">
        <f t="shared" ca="1" si="8"/>
        <v>0</v>
      </c>
      <c r="AS16" s="144">
        <f t="shared" ca="1" si="8"/>
        <v>0</v>
      </c>
      <c r="AT16" s="144">
        <f t="shared" ca="1" si="8"/>
        <v>0</v>
      </c>
      <c r="AU16" s="144">
        <f t="shared" ca="1" si="1"/>
        <v>0</v>
      </c>
      <c r="AX16" s="144">
        <f ca="1">IFERROR(MATCH('자료입력 및 결과표시'!$J$9,OFFSET($C$3,$AX15,,1000),0)+$AX15,"")</f>
        <v>17</v>
      </c>
      <c r="AY16" s="144">
        <f t="shared" ca="1" si="9"/>
        <v>0</v>
      </c>
      <c r="AZ16" s="144">
        <f t="shared" ca="1" si="9"/>
        <v>0</v>
      </c>
      <c r="BA16" s="144">
        <f t="shared" ca="1" si="9"/>
        <v>0</v>
      </c>
      <c r="BB16" s="144">
        <f t="shared" ca="1" si="2"/>
        <v>0</v>
      </c>
      <c r="BE16" s="144">
        <f ca="1">IFERROR(MATCH('자료입력 및 결과표시'!$J$10,OFFSET($C$3,$BE15,,1000),0)+$BE15,"")</f>
        <v>17</v>
      </c>
      <c r="BF16" s="144">
        <f t="shared" ca="1" si="10"/>
        <v>0</v>
      </c>
      <c r="BG16" s="144">
        <f t="shared" ca="1" si="10"/>
        <v>0</v>
      </c>
      <c r="BH16" s="144">
        <f t="shared" ca="1" si="10"/>
        <v>0</v>
      </c>
      <c r="BI16" s="144">
        <f t="shared" ca="1" si="3"/>
        <v>0</v>
      </c>
      <c r="BL16" s="144">
        <f ca="1">IFERROR(MATCH('자료입력 및 결과표시'!$J$11,OFFSET($C$3,$BL15,,1000),0)+$BL15,"")</f>
        <v>17</v>
      </c>
      <c r="BM16" s="144">
        <f t="shared" ca="1" si="11"/>
        <v>0</v>
      </c>
      <c r="BN16" s="144">
        <f t="shared" ca="1" si="11"/>
        <v>0</v>
      </c>
      <c r="BO16" s="144">
        <f t="shared" ca="1" si="11"/>
        <v>0</v>
      </c>
      <c r="BP16" s="144">
        <f t="shared" ca="1" si="4"/>
        <v>0</v>
      </c>
    </row>
    <row r="17" spans="3:68">
      <c r="C17" s="122" t="str">
        <f t="shared" si="12"/>
        <v>\\\</v>
      </c>
      <c r="D17" s="251"/>
      <c r="E17" s="376"/>
      <c r="F17" s="388"/>
      <c r="G17" s="394"/>
      <c r="H17" s="252"/>
      <c r="I17" s="251"/>
      <c r="J17" s="384"/>
      <c r="K17" s="383">
        <f t="shared" si="13"/>
        <v>0</v>
      </c>
      <c r="AB17" s="148"/>
      <c r="AC17" s="144" t="str">
        <f ca="1">IFERROR(MATCH('자료입력 및 결과표시'!$J$6,OFFSET($C$3,$AC16,,1000),0)+$AC16,"")</f>
        <v/>
      </c>
      <c r="AD17" s="144" t="str">
        <f t="shared" ca="1" si="5"/>
        <v/>
      </c>
      <c r="AE17" s="144" t="str">
        <f t="shared" ca="1" si="5"/>
        <v/>
      </c>
      <c r="AF17" s="144" t="str">
        <f t="shared" ca="1" si="5"/>
        <v/>
      </c>
      <c r="AG17" s="144" t="str">
        <f t="shared" ca="1" si="6"/>
        <v/>
      </c>
      <c r="AJ17" s="144" t="str">
        <f ca="1">IFERROR(MATCH('자료입력 및 결과표시'!$J$7,OFFSET($C$3,$AJ16,,1000),0)+$AJ16,"")</f>
        <v/>
      </c>
      <c r="AK17" s="144" t="str">
        <f t="shared" ca="1" si="7"/>
        <v/>
      </c>
      <c r="AL17" s="144" t="str">
        <f t="shared" ca="1" si="7"/>
        <v/>
      </c>
      <c r="AM17" s="144" t="str">
        <f t="shared" ca="1" si="7"/>
        <v/>
      </c>
      <c r="AN17" s="144" t="str">
        <f t="shared" ca="1" si="0"/>
        <v/>
      </c>
      <c r="AQ17" s="144">
        <f ca="1">IFERROR(MATCH('자료입력 및 결과표시'!$J$8,OFFSET($C$3,$AQ16,,1000),0)+$AQ16,"")</f>
        <v>18</v>
      </c>
      <c r="AR17" s="144">
        <f t="shared" ca="1" si="8"/>
        <v>0</v>
      </c>
      <c r="AS17" s="144">
        <f t="shared" ca="1" si="8"/>
        <v>0</v>
      </c>
      <c r="AT17" s="144">
        <f t="shared" ca="1" si="8"/>
        <v>0</v>
      </c>
      <c r="AU17" s="144">
        <f t="shared" ca="1" si="1"/>
        <v>0</v>
      </c>
      <c r="AX17" s="144">
        <f ca="1">IFERROR(MATCH('자료입력 및 결과표시'!$J$9,OFFSET($C$3,$AX16,,1000),0)+$AX16,"")</f>
        <v>18</v>
      </c>
      <c r="AY17" s="144">
        <f t="shared" ca="1" si="9"/>
        <v>0</v>
      </c>
      <c r="AZ17" s="144">
        <f t="shared" ca="1" si="9"/>
        <v>0</v>
      </c>
      <c r="BA17" s="144">
        <f t="shared" ca="1" si="9"/>
        <v>0</v>
      </c>
      <c r="BB17" s="144">
        <f t="shared" ca="1" si="2"/>
        <v>0</v>
      </c>
      <c r="BE17" s="144">
        <f ca="1">IFERROR(MATCH('자료입력 및 결과표시'!$J$10,OFFSET($C$3,$BE16,,1000),0)+$BE16,"")</f>
        <v>18</v>
      </c>
      <c r="BF17" s="144">
        <f t="shared" ca="1" si="10"/>
        <v>0</v>
      </c>
      <c r="BG17" s="144">
        <f t="shared" ca="1" si="10"/>
        <v>0</v>
      </c>
      <c r="BH17" s="144">
        <f t="shared" ca="1" si="10"/>
        <v>0</v>
      </c>
      <c r="BI17" s="144">
        <f t="shared" ca="1" si="3"/>
        <v>0</v>
      </c>
      <c r="BL17" s="144">
        <f ca="1">IFERROR(MATCH('자료입력 및 결과표시'!$J$11,OFFSET($C$3,$BL16,,1000),0)+$BL16,"")</f>
        <v>18</v>
      </c>
      <c r="BM17" s="144">
        <f t="shared" ca="1" si="11"/>
        <v>0</v>
      </c>
      <c r="BN17" s="144">
        <f t="shared" ca="1" si="11"/>
        <v>0</v>
      </c>
      <c r="BO17" s="144">
        <f t="shared" ca="1" si="11"/>
        <v>0</v>
      </c>
      <c r="BP17" s="144">
        <f t="shared" ca="1" si="4"/>
        <v>0</v>
      </c>
    </row>
    <row r="18" spans="3:68">
      <c r="C18" s="122" t="str">
        <f t="shared" si="12"/>
        <v>\\\</v>
      </c>
      <c r="D18" s="251"/>
      <c r="E18" s="376"/>
      <c r="F18" s="388"/>
      <c r="G18" s="394"/>
      <c r="H18" s="252"/>
      <c r="I18" s="251"/>
      <c r="J18" s="384"/>
      <c r="K18" s="383">
        <f t="shared" si="13"/>
        <v>0</v>
      </c>
      <c r="AB18" s="148"/>
      <c r="AC18" s="144" t="str">
        <f ca="1">IFERROR(MATCH('자료입력 및 결과표시'!$J$6,OFFSET($C$3,$AC17,,1000),0)+$AC17,"")</f>
        <v/>
      </c>
      <c r="AD18" s="144" t="str">
        <f t="shared" ca="1" si="5"/>
        <v/>
      </c>
      <c r="AE18" s="144" t="str">
        <f t="shared" ca="1" si="5"/>
        <v/>
      </c>
      <c r="AF18" s="144" t="str">
        <f t="shared" ca="1" si="5"/>
        <v/>
      </c>
      <c r="AG18" s="144" t="str">
        <f t="shared" ca="1" si="6"/>
        <v/>
      </c>
      <c r="AJ18" s="144" t="str">
        <f ca="1">IFERROR(MATCH('자료입력 및 결과표시'!$J$7,OFFSET($C$3,$AJ17,,1000),0)+$AJ17,"")</f>
        <v/>
      </c>
      <c r="AK18" s="144" t="str">
        <f t="shared" ca="1" si="7"/>
        <v/>
      </c>
      <c r="AL18" s="144" t="str">
        <f t="shared" ca="1" si="7"/>
        <v/>
      </c>
      <c r="AM18" s="144" t="str">
        <f t="shared" ca="1" si="7"/>
        <v/>
      </c>
      <c r="AN18" s="144" t="str">
        <f t="shared" ca="1" si="0"/>
        <v/>
      </c>
      <c r="AQ18" s="144">
        <f ca="1">IFERROR(MATCH('자료입력 및 결과표시'!$J$8,OFFSET($C$3,$AQ17,,1000),0)+$AQ17,"")</f>
        <v>19</v>
      </c>
      <c r="AR18" s="144">
        <f t="shared" ca="1" si="8"/>
        <v>0</v>
      </c>
      <c r="AS18" s="144">
        <f t="shared" ca="1" si="8"/>
        <v>0</v>
      </c>
      <c r="AT18" s="144">
        <f t="shared" ca="1" si="8"/>
        <v>0</v>
      </c>
      <c r="AU18" s="144">
        <f t="shared" ca="1" si="1"/>
        <v>0</v>
      </c>
      <c r="AX18" s="144">
        <f ca="1">IFERROR(MATCH('자료입력 및 결과표시'!$J$9,OFFSET($C$3,$AX17,,1000),0)+$AX17,"")</f>
        <v>19</v>
      </c>
      <c r="AY18" s="144">
        <f t="shared" ca="1" si="9"/>
        <v>0</v>
      </c>
      <c r="AZ18" s="144">
        <f t="shared" ca="1" si="9"/>
        <v>0</v>
      </c>
      <c r="BA18" s="144">
        <f t="shared" ca="1" si="9"/>
        <v>0</v>
      </c>
      <c r="BB18" s="144">
        <f t="shared" ca="1" si="2"/>
        <v>0</v>
      </c>
      <c r="BE18" s="144">
        <f ca="1">IFERROR(MATCH('자료입력 및 결과표시'!$J$10,OFFSET($C$3,$BE17,,1000),0)+$BE17,"")</f>
        <v>19</v>
      </c>
      <c r="BF18" s="144">
        <f t="shared" ca="1" si="10"/>
        <v>0</v>
      </c>
      <c r="BG18" s="144">
        <f t="shared" ca="1" si="10"/>
        <v>0</v>
      </c>
      <c r="BH18" s="144">
        <f t="shared" ca="1" si="10"/>
        <v>0</v>
      </c>
      <c r="BI18" s="144">
        <f t="shared" ca="1" si="3"/>
        <v>0</v>
      </c>
      <c r="BL18" s="144">
        <f ca="1">IFERROR(MATCH('자료입력 및 결과표시'!$J$11,OFFSET($C$3,$BL17,,1000),0)+$BL17,"")</f>
        <v>19</v>
      </c>
      <c r="BM18" s="144">
        <f t="shared" ca="1" si="11"/>
        <v>0</v>
      </c>
      <c r="BN18" s="144">
        <f t="shared" ca="1" si="11"/>
        <v>0</v>
      </c>
      <c r="BO18" s="144">
        <f t="shared" ca="1" si="11"/>
        <v>0</v>
      </c>
      <c r="BP18" s="144">
        <f t="shared" ca="1" si="4"/>
        <v>0</v>
      </c>
    </row>
    <row r="19" spans="3:68">
      <c r="C19" s="122" t="str">
        <f t="shared" si="12"/>
        <v>\\\</v>
      </c>
      <c r="D19" s="251"/>
      <c r="E19" s="376"/>
      <c r="F19" s="388"/>
      <c r="G19" s="394"/>
      <c r="H19" s="252"/>
      <c r="I19" s="251"/>
      <c r="J19" s="384"/>
      <c r="K19" s="383">
        <f t="shared" si="13"/>
        <v>0</v>
      </c>
      <c r="AB19" s="148"/>
      <c r="AC19" s="144" t="str">
        <f ca="1">IFERROR(MATCH('자료입력 및 결과표시'!$J$6,OFFSET($C$3,$AC18,,1000),0)+$AC18,"")</f>
        <v/>
      </c>
      <c r="AD19" s="144" t="str">
        <f t="shared" ca="1" si="5"/>
        <v/>
      </c>
      <c r="AE19" s="144" t="str">
        <f t="shared" ca="1" si="5"/>
        <v/>
      </c>
      <c r="AF19" s="144" t="str">
        <f t="shared" ca="1" si="5"/>
        <v/>
      </c>
      <c r="AG19" s="144" t="str">
        <f t="shared" ca="1" si="6"/>
        <v/>
      </c>
      <c r="AJ19" s="144" t="str">
        <f ca="1">IFERROR(MATCH('자료입력 및 결과표시'!$J$7,OFFSET($C$3,$AJ18,,1000),0)+$AJ18,"")</f>
        <v/>
      </c>
      <c r="AK19" s="144" t="str">
        <f t="shared" ca="1" si="7"/>
        <v/>
      </c>
      <c r="AL19" s="144" t="str">
        <f t="shared" ca="1" si="7"/>
        <v/>
      </c>
      <c r="AM19" s="144" t="str">
        <f t="shared" ca="1" si="7"/>
        <v/>
      </c>
      <c r="AN19" s="144" t="str">
        <f t="shared" ca="1" si="0"/>
        <v/>
      </c>
      <c r="AQ19" s="144">
        <f ca="1">IFERROR(MATCH('자료입력 및 결과표시'!$J$8,OFFSET($C$3,$AQ18,,1000),0)+$AQ18,"")</f>
        <v>20</v>
      </c>
      <c r="AR19" s="144">
        <f t="shared" ca="1" si="8"/>
        <v>0</v>
      </c>
      <c r="AS19" s="144">
        <f t="shared" ca="1" si="8"/>
        <v>0</v>
      </c>
      <c r="AT19" s="144">
        <f t="shared" ca="1" si="8"/>
        <v>0</v>
      </c>
      <c r="AU19" s="144">
        <f t="shared" ca="1" si="1"/>
        <v>0</v>
      </c>
      <c r="AX19" s="144">
        <f ca="1">IFERROR(MATCH('자료입력 및 결과표시'!$J$9,OFFSET($C$3,$AX18,,1000),0)+$AX18,"")</f>
        <v>20</v>
      </c>
      <c r="AY19" s="144">
        <f t="shared" ca="1" si="9"/>
        <v>0</v>
      </c>
      <c r="AZ19" s="144">
        <f t="shared" ca="1" si="9"/>
        <v>0</v>
      </c>
      <c r="BA19" s="144">
        <f t="shared" ca="1" si="9"/>
        <v>0</v>
      </c>
      <c r="BB19" s="144">
        <f t="shared" ca="1" si="2"/>
        <v>0</v>
      </c>
      <c r="BE19" s="144">
        <f ca="1">IFERROR(MATCH('자료입력 및 결과표시'!$J$10,OFFSET($C$3,$BE18,,1000),0)+$BE18,"")</f>
        <v>20</v>
      </c>
      <c r="BF19" s="144">
        <f t="shared" ca="1" si="10"/>
        <v>0</v>
      </c>
      <c r="BG19" s="144">
        <f t="shared" ca="1" si="10"/>
        <v>0</v>
      </c>
      <c r="BH19" s="144">
        <f t="shared" ca="1" si="10"/>
        <v>0</v>
      </c>
      <c r="BI19" s="144">
        <f t="shared" ca="1" si="3"/>
        <v>0</v>
      </c>
      <c r="BL19" s="144">
        <f ca="1">IFERROR(MATCH('자료입력 및 결과표시'!$J$11,OFFSET($C$3,$BL18,,1000),0)+$BL18,"")</f>
        <v>20</v>
      </c>
      <c r="BM19" s="144">
        <f t="shared" ca="1" si="11"/>
        <v>0</v>
      </c>
      <c r="BN19" s="144">
        <f t="shared" ca="1" si="11"/>
        <v>0</v>
      </c>
      <c r="BO19" s="144">
        <f t="shared" ca="1" si="11"/>
        <v>0</v>
      </c>
      <c r="BP19" s="144">
        <f t="shared" ca="1" si="4"/>
        <v>0</v>
      </c>
    </row>
    <row r="20" spans="3:68">
      <c r="C20" s="122" t="str">
        <f t="shared" si="12"/>
        <v>\\\</v>
      </c>
      <c r="D20" s="377"/>
      <c r="E20" s="378"/>
      <c r="F20" s="390"/>
      <c r="G20" s="395"/>
      <c r="H20" s="396"/>
      <c r="I20" s="385"/>
      <c r="J20" s="386"/>
      <c r="K20" s="383">
        <f t="shared" si="13"/>
        <v>0</v>
      </c>
      <c r="AB20" s="148"/>
      <c r="AC20" s="144" t="str">
        <f ca="1">IFERROR(MATCH('자료입력 및 결과표시'!$J$6,OFFSET($C$3,$AC19,,1000),0)+$AC19,"")</f>
        <v/>
      </c>
      <c r="AD20" s="144" t="str">
        <f t="shared" ca="1" si="5"/>
        <v/>
      </c>
      <c r="AE20" s="144" t="str">
        <f t="shared" ca="1" si="5"/>
        <v/>
      </c>
      <c r="AF20" s="144" t="str">
        <f t="shared" ca="1" si="5"/>
        <v/>
      </c>
      <c r="AG20" s="144" t="str">
        <f t="shared" ca="1" si="6"/>
        <v/>
      </c>
      <c r="AJ20" s="144" t="str">
        <f ca="1">IFERROR(MATCH('자료입력 및 결과표시'!$J$7,OFFSET($C$3,$AJ19,,1000),0)+$AJ19,"")</f>
        <v/>
      </c>
      <c r="AK20" s="144" t="str">
        <f t="shared" ca="1" si="7"/>
        <v/>
      </c>
      <c r="AL20" s="144" t="str">
        <f t="shared" ca="1" si="7"/>
        <v/>
      </c>
      <c r="AM20" s="144" t="str">
        <f t="shared" ca="1" si="7"/>
        <v/>
      </c>
      <c r="AN20" s="144" t="str">
        <f t="shared" ca="1" si="0"/>
        <v/>
      </c>
      <c r="AQ20" s="144">
        <f ca="1">IFERROR(MATCH('자료입력 및 결과표시'!$J$8,OFFSET($C$3,$AQ19,,1000),0)+$AQ19,"")</f>
        <v>21</v>
      </c>
      <c r="AR20" s="144">
        <f t="shared" ca="1" si="8"/>
        <v>0</v>
      </c>
      <c r="AS20" s="144">
        <f t="shared" ca="1" si="8"/>
        <v>0</v>
      </c>
      <c r="AT20" s="144">
        <f t="shared" ca="1" si="8"/>
        <v>0</v>
      </c>
      <c r="AU20" s="144">
        <f t="shared" ca="1" si="1"/>
        <v>0</v>
      </c>
      <c r="AX20" s="144">
        <f ca="1">IFERROR(MATCH('자료입력 및 결과표시'!$J$9,OFFSET($C$3,$AX19,,1000),0)+$AX19,"")</f>
        <v>21</v>
      </c>
      <c r="AY20" s="144">
        <f t="shared" ca="1" si="9"/>
        <v>0</v>
      </c>
      <c r="AZ20" s="144">
        <f t="shared" ca="1" si="9"/>
        <v>0</v>
      </c>
      <c r="BA20" s="144">
        <f t="shared" ca="1" si="9"/>
        <v>0</v>
      </c>
      <c r="BB20" s="144">
        <f t="shared" ca="1" si="2"/>
        <v>0</v>
      </c>
      <c r="BE20" s="144">
        <f ca="1">IFERROR(MATCH('자료입력 및 결과표시'!$J$10,OFFSET($C$3,$BE19,,1000),0)+$BE19,"")</f>
        <v>21</v>
      </c>
      <c r="BF20" s="144">
        <f t="shared" ca="1" si="10"/>
        <v>0</v>
      </c>
      <c r="BG20" s="144">
        <f t="shared" ca="1" si="10"/>
        <v>0</v>
      </c>
      <c r="BH20" s="144">
        <f t="shared" ca="1" si="10"/>
        <v>0</v>
      </c>
      <c r="BI20" s="144">
        <f t="shared" ca="1" si="3"/>
        <v>0</v>
      </c>
      <c r="BL20" s="144">
        <f ca="1">IFERROR(MATCH('자료입력 및 결과표시'!$J$11,OFFSET($C$3,$BL19,,1000),0)+$BL19,"")</f>
        <v>21</v>
      </c>
      <c r="BM20" s="144">
        <f t="shared" ca="1" si="11"/>
        <v>0</v>
      </c>
      <c r="BN20" s="144">
        <f t="shared" ca="1" si="11"/>
        <v>0</v>
      </c>
      <c r="BO20" s="144">
        <f t="shared" ca="1" si="11"/>
        <v>0</v>
      </c>
      <c r="BP20" s="144">
        <f t="shared" ca="1" si="4"/>
        <v>0</v>
      </c>
    </row>
    <row r="21" spans="3:68">
      <c r="C21" s="122" t="str">
        <f t="shared" si="12"/>
        <v>\\\</v>
      </c>
      <c r="D21" s="377"/>
      <c r="E21" s="378"/>
      <c r="F21" s="390"/>
      <c r="G21" s="395"/>
      <c r="H21" s="396"/>
      <c r="I21" s="385"/>
      <c r="J21" s="386"/>
      <c r="K21" s="383">
        <f t="shared" si="13"/>
        <v>0</v>
      </c>
      <c r="AB21" s="148"/>
      <c r="AC21" s="144" t="str">
        <f ca="1">IFERROR(MATCH('자료입력 및 결과표시'!$J$6,OFFSET($C$3,$AC20,,1000),0)+$AC20,"")</f>
        <v/>
      </c>
      <c r="AD21" s="144" t="str">
        <f t="shared" ca="1" si="5"/>
        <v/>
      </c>
      <c r="AE21" s="144" t="str">
        <f t="shared" ca="1" si="5"/>
        <v/>
      </c>
      <c r="AF21" s="144" t="str">
        <f t="shared" ca="1" si="5"/>
        <v/>
      </c>
      <c r="AG21" s="144" t="str">
        <f t="shared" ca="1" si="6"/>
        <v/>
      </c>
      <c r="AJ21" s="144" t="str">
        <f ca="1">IFERROR(MATCH('자료입력 및 결과표시'!$J$7,OFFSET($C$3,$AJ20,,1000),0)+$AJ20,"")</f>
        <v/>
      </c>
      <c r="AK21" s="144" t="str">
        <f t="shared" ca="1" si="7"/>
        <v/>
      </c>
      <c r="AL21" s="144" t="str">
        <f t="shared" ca="1" si="7"/>
        <v/>
      </c>
      <c r="AM21" s="144" t="str">
        <f t="shared" ca="1" si="7"/>
        <v/>
      </c>
      <c r="AN21" s="144" t="str">
        <f t="shared" ca="1" si="0"/>
        <v/>
      </c>
      <c r="AQ21" s="144">
        <f ca="1">IFERROR(MATCH('자료입력 및 결과표시'!$J$8,OFFSET($C$3,$AQ20,,1000),0)+$AQ20,"")</f>
        <v>22</v>
      </c>
      <c r="AR21" s="144">
        <f t="shared" ca="1" si="8"/>
        <v>0</v>
      </c>
      <c r="AS21" s="144">
        <f t="shared" ca="1" si="8"/>
        <v>0</v>
      </c>
      <c r="AT21" s="144">
        <f t="shared" ca="1" si="8"/>
        <v>0</v>
      </c>
      <c r="AU21" s="144">
        <f t="shared" ca="1" si="1"/>
        <v>0</v>
      </c>
      <c r="AX21" s="144">
        <f ca="1">IFERROR(MATCH('자료입력 및 결과표시'!$J$9,OFFSET($C$3,$AX20,,1000),0)+$AX20,"")</f>
        <v>22</v>
      </c>
      <c r="AY21" s="144">
        <f t="shared" ca="1" si="9"/>
        <v>0</v>
      </c>
      <c r="AZ21" s="144">
        <f t="shared" ca="1" si="9"/>
        <v>0</v>
      </c>
      <c r="BA21" s="144">
        <f t="shared" ca="1" si="9"/>
        <v>0</v>
      </c>
      <c r="BB21" s="144">
        <f t="shared" ca="1" si="2"/>
        <v>0</v>
      </c>
      <c r="BE21" s="144">
        <f ca="1">IFERROR(MATCH('자료입력 및 결과표시'!$J$10,OFFSET($C$3,$BE20,,1000),0)+$BE20,"")</f>
        <v>22</v>
      </c>
      <c r="BF21" s="144">
        <f t="shared" ca="1" si="10"/>
        <v>0</v>
      </c>
      <c r="BG21" s="144">
        <f t="shared" ca="1" si="10"/>
        <v>0</v>
      </c>
      <c r="BH21" s="144">
        <f t="shared" ca="1" si="10"/>
        <v>0</v>
      </c>
      <c r="BI21" s="144">
        <f t="shared" ca="1" si="3"/>
        <v>0</v>
      </c>
      <c r="BL21" s="144">
        <f ca="1">IFERROR(MATCH('자료입력 및 결과표시'!$J$11,OFFSET($C$3,$BL20,,1000),0)+$BL20,"")</f>
        <v>22</v>
      </c>
      <c r="BM21" s="144">
        <f t="shared" ca="1" si="11"/>
        <v>0</v>
      </c>
      <c r="BN21" s="144">
        <f t="shared" ca="1" si="11"/>
        <v>0</v>
      </c>
      <c r="BO21" s="144">
        <f t="shared" ca="1" si="11"/>
        <v>0</v>
      </c>
      <c r="BP21" s="144">
        <f t="shared" ca="1" si="4"/>
        <v>0</v>
      </c>
    </row>
    <row r="22" spans="3:68">
      <c r="C22" s="122" t="str">
        <f t="shared" si="12"/>
        <v>\\\</v>
      </c>
      <c r="D22" s="377"/>
      <c r="E22" s="378"/>
      <c r="F22" s="390"/>
      <c r="G22" s="395"/>
      <c r="H22" s="396"/>
      <c r="I22" s="385"/>
      <c r="J22" s="386"/>
      <c r="K22" s="383">
        <f t="shared" si="13"/>
        <v>0</v>
      </c>
      <c r="AC22" s="144" t="str">
        <f ca="1">IFERROR(MATCH('자료입력 및 결과표시'!$J$6,OFFSET($C$3,$AC21,,1000),0)+$AC21,"")</f>
        <v/>
      </c>
      <c r="AD22" s="144" t="str">
        <f t="shared" ca="1" si="5"/>
        <v/>
      </c>
      <c r="AE22" s="144" t="str">
        <f t="shared" ca="1" si="5"/>
        <v/>
      </c>
      <c r="AF22" s="144" t="str">
        <f t="shared" ca="1" si="5"/>
        <v/>
      </c>
      <c r="AG22" s="144" t="str">
        <f t="shared" ca="1" si="6"/>
        <v/>
      </c>
      <c r="AJ22" s="144" t="str">
        <f ca="1">IFERROR(MATCH('자료입력 및 결과표시'!$J$7,OFFSET($C$3,$AJ21,,1000),0)+$AJ21,"")</f>
        <v/>
      </c>
      <c r="AK22" s="144" t="str">
        <f t="shared" ca="1" si="7"/>
        <v/>
      </c>
      <c r="AL22" s="144" t="str">
        <f t="shared" ca="1" si="7"/>
        <v/>
      </c>
      <c r="AM22" s="144" t="str">
        <f t="shared" ca="1" si="7"/>
        <v/>
      </c>
      <c r="AN22" s="144" t="str">
        <f t="shared" ca="1" si="0"/>
        <v/>
      </c>
      <c r="AQ22" s="144">
        <f ca="1">IFERROR(MATCH('자료입력 및 결과표시'!$J$8,OFFSET($C$3,$AQ21,,1000),0)+$AQ21,"")</f>
        <v>23</v>
      </c>
      <c r="AR22" s="144">
        <f t="shared" ca="1" si="8"/>
        <v>0</v>
      </c>
      <c r="AS22" s="144">
        <f t="shared" ca="1" si="8"/>
        <v>0</v>
      </c>
      <c r="AT22" s="144">
        <f t="shared" ca="1" si="8"/>
        <v>0</v>
      </c>
      <c r="AU22" s="144">
        <f t="shared" ca="1" si="1"/>
        <v>0</v>
      </c>
      <c r="AX22" s="144">
        <f ca="1">IFERROR(MATCH('자료입력 및 결과표시'!$J$9,OFFSET($C$3,$AX21,,1000),0)+$AX21,"")</f>
        <v>23</v>
      </c>
      <c r="AY22" s="144">
        <f t="shared" ca="1" si="9"/>
        <v>0</v>
      </c>
      <c r="AZ22" s="144">
        <f t="shared" ca="1" si="9"/>
        <v>0</v>
      </c>
      <c r="BA22" s="144">
        <f t="shared" ca="1" si="9"/>
        <v>0</v>
      </c>
      <c r="BB22" s="144">
        <f t="shared" ca="1" si="2"/>
        <v>0</v>
      </c>
      <c r="BE22" s="144">
        <f ca="1">IFERROR(MATCH('자료입력 및 결과표시'!$J$10,OFFSET($C$3,$BE21,,1000),0)+$BE21,"")</f>
        <v>23</v>
      </c>
      <c r="BF22" s="144">
        <f t="shared" ca="1" si="10"/>
        <v>0</v>
      </c>
      <c r="BG22" s="144">
        <f t="shared" ca="1" si="10"/>
        <v>0</v>
      </c>
      <c r="BH22" s="144">
        <f t="shared" ca="1" si="10"/>
        <v>0</v>
      </c>
      <c r="BI22" s="144">
        <f t="shared" ca="1" si="3"/>
        <v>0</v>
      </c>
      <c r="BL22" s="144">
        <f ca="1">IFERROR(MATCH('자료입력 및 결과표시'!$J$11,OFFSET($C$3,$BL21,,1000),0)+$BL21,"")</f>
        <v>23</v>
      </c>
      <c r="BM22" s="144">
        <f t="shared" ca="1" si="11"/>
        <v>0</v>
      </c>
      <c r="BN22" s="144">
        <f t="shared" ca="1" si="11"/>
        <v>0</v>
      </c>
      <c r="BO22" s="144">
        <f t="shared" ca="1" si="11"/>
        <v>0</v>
      </c>
      <c r="BP22" s="144">
        <f t="shared" ca="1" si="4"/>
        <v>0</v>
      </c>
    </row>
    <row r="23" spans="3:68">
      <c r="C23" s="122" t="str">
        <f t="shared" si="12"/>
        <v>\\\</v>
      </c>
      <c r="D23" s="377"/>
      <c r="E23" s="378"/>
      <c r="F23" s="390"/>
      <c r="G23" s="395"/>
      <c r="H23" s="396"/>
      <c r="I23" s="385"/>
      <c r="J23" s="386"/>
      <c r="K23" s="383">
        <f t="shared" si="13"/>
        <v>0</v>
      </c>
      <c r="AC23" s="144" t="str">
        <f ca="1">IFERROR(MATCH('자료입력 및 결과표시'!$J$6,OFFSET($C$3,$AC22,,1000),0)+$AC22,"")</f>
        <v/>
      </c>
      <c r="AD23" s="144" t="str">
        <f t="shared" ca="1" si="5"/>
        <v/>
      </c>
      <c r="AE23" s="144" t="str">
        <f t="shared" ca="1" si="5"/>
        <v/>
      </c>
      <c r="AF23" s="144" t="str">
        <f t="shared" ca="1" si="5"/>
        <v/>
      </c>
      <c r="AG23" s="144" t="str">
        <f t="shared" ca="1" si="6"/>
        <v/>
      </c>
      <c r="AJ23" s="144" t="str">
        <f ca="1">IFERROR(MATCH('자료입력 및 결과표시'!$J$7,OFFSET($C$3,$AJ22,,1000),0)+$AJ22,"")</f>
        <v/>
      </c>
      <c r="AK23" s="144" t="str">
        <f t="shared" ca="1" si="7"/>
        <v/>
      </c>
      <c r="AL23" s="144" t="str">
        <f t="shared" ca="1" si="7"/>
        <v/>
      </c>
      <c r="AM23" s="144" t="str">
        <f t="shared" ca="1" si="7"/>
        <v/>
      </c>
      <c r="AN23" s="144" t="str">
        <f t="shared" ca="1" si="0"/>
        <v/>
      </c>
      <c r="AQ23" s="144">
        <f ca="1">IFERROR(MATCH('자료입력 및 결과표시'!$J$8,OFFSET($C$3,$AQ22,,1000),0)+$AQ22,"")</f>
        <v>24</v>
      </c>
      <c r="AR23" s="144">
        <f t="shared" ca="1" si="8"/>
        <v>0</v>
      </c>
      <c r="AS23" s="144">
        <f t="shared" ca="1" si="8"/>
        <v>0</v>
      </c>
      <c r="AT23" s="144">
        <f t="shared" ca="1" si="8"/>
        <v>0</v>
      </c>
      <c r="AU23" s="144">
        <f t="shared" ca="1" si="1"/>
        <v>0</v>
      </c>
      <c r="AX23" s="144">
        <f ca="1">IFERROR(MATCH('자료입력 및 결과표시'!$J$9,OFFSET($C$3,$AX22,,1000),0)+$AX22,"")</f>
        <v>24</v>
      </c>
      <c r="AY23" s="144">
        <f t="shared" ca="1" si="9"/>
        <v>0</v>
      </c>
      <c r="AZ23" s="144">
        <f t="shared" ca="1" si="9"/>
        <v>0</v>
      </c>
      <c r="BA23" s="144">
        <f t="shared" ca="1" si="9"/>
        <v>0</v>
      </c>
      <c r="BB23" s="144">
        <f t="shared" ca="1" si="2"/>
        <v>0</v>
      </c>
      <c r="BE23" s="144">
        <f ca="1">IFERROR(MATCH('자료입력 및 결과표시'!$J$10,OFFSET($C$3,$BE22,,1000),0)+$BE22,"")</f>
        <v>24</v>
      </c>
      <c r="BF23" s="144">
        <f t="shared" ca="1" si="10"/>
        <v>0</v>
      </c>
      <c r="BG23" s="144">
        <f t="shared" ca="1" si="10"/>
        <v>0</v>
      </c>
      <c r="BH23" s="144">
        <f t="shared" ca="1" si="10"/>
        <v>0</v>
      </c>
      <c r="BI23" s="144">
        <f t="shared" ca="1" si="3"/>
        <v>0</v>
      </c>
      <c r="BL23" s="144">
        <f ca="1">IFERROR(MATCH('자료입력 및 결과표시'!$J$11,OFFSET($C$3,$BL22,,1000),0)+$BL22,"")</f>
        <v>24</v>
      </c>
      <c r="BM23" s="144">
        <f t="shared" ca="1" si="11"/>
        <v>0</v>
      </c>
      <c r="BN23" s="144">
        <f t="shared" ca="1" si="11"/>
        <v>0</v>
      </c>
      <c r="BO23" s="144">
        <f t="shared" ca="1" si="11"/>
        <v>0</v>
      </c>
      <c r="BP23" s="144">
        <f t="shared" ca="1" si="4"/>
        <v>0</v>
      </c>
    </row>
    <row r="24" spans="3:68">
      <c r="C24" s="122" t="str">
        <f t="shared" si="12"/>
        <v>\\\</v>
      </c>
      <c r="D24" s="377"/>
      <c r="E24" s="378"/>
      <c r="F24" s="390"/>
      <c r="G24" s="395"/>
      <c r="H24" s="396"/>
      <c r="I24" s="385"/>
      <c r="J24" s="386"/>
      <c r="K24" s="383">
        <f t="shared" si="13"/>
        <v>0</v>
      </c>
      <c r="AC24" s="144" t="str">
        <f ca="1">IFERROR(MATCH('자료입력 및 결과표시'!$J$6,OFFSET($C$3,$AC23,,1000),0)+$AC23,"")</f>
        <v/>
      </c>
      <c r="AD24" s="144" t="str">
        <f t="shared" ca="1" si="5"/>
        <v/>
      </c>
      <c r="AE24" s="144" t="str">
        <f t="shared" ca="1" si="5"/>
        <v/>
      </c>
      <c r="AF24" s="144" t="str">
        <f t="shared" ca="1" si="5"/>
        <v/>
      </c>
      <c r="AG24" s="144" t="str">
        <f t="shared" ca="1" si="6"/>
        <v/>
      </c>
      <c r="AJ24" s="144" t="str">
        <f ca="1">IFERROR(MATCH('자료입력 및 결과표시'!$J$7,OFFSET($C$3,$AJ23,,1000),0)+$AJ23,"")</f>
        <v/>
      </c>
      <c r="AK24" s="144" t="str">
        <f t="shared" ca="1" si="7"/>
        <v/>
      </c>
      <c r="AL24" s="144" t="str">
        <f t="shared" ca="1" si="7"/>
        <v/>
      </c>
      <c r="AM24" s="144" t="str">
        <f t="shared" ca="1" si="7"/>
        <v/>
      </c>
      <c r="AN24" s="144" t="str">
        <f t="shared" ca="1" si="0"/>
        <v/>
      </c>
      <c r="AQ24" s="144">
        <f ca="1">IFERROR(MATCH('자료입력 및 결과표시'!$J$8,OFFSET($C$3,$AQ23,,1000),0)+$AQ23,"")</f>
        <v>25</v>
      </c>
      <c r="AR24" s="144">
        <f t="shared" ca="1" si="8"/>
        <v>0</v>
      </c>
      <c r="AS24" s="144">
        <f t="shared" ca="1" si="8"/>
        <v>0</v>
      </c>
      <c r="AT24" s="144">
        <f t="shared" ca="1" si="8"/>
        <v>0</v>
      </c>
      <c r="AU24" s="144">
        <f t="shared" ca="1" si="1"/>
        <v>0</v>
      </c>
      <c r="AX24" s="144">
        <f ca="1">IFERROR(MATCH('자료입력 및 결과표시'!$J$9,OFFSET($C$3,$AX23,,1000),0)+$AX23,"")</f>
        <v>25</v>
      </c>
      <c r="AY24" s="144">
        <f t="shared" ca="1" si="9"/>
        <v>0</v>
      </c>
      <c r="AZ24" s="144">
        <f t="shared" ca="1" si="9"/>
        <v>0</v>
      </c>
      <c r="BA24" s="144">
        <f t="shared" ca="1" si="9"/>
        <v>0</v>
      </c>
      <c r="BB24" s="144">
        <f t="shared" ca="1" si="2"/>
        <v>0</v>
      </c>
      <c r="BE24" s="144">
        <f ca="1">IFERROR(MATCH('자료입력 및 결과표시'!$J$10,OFFSET($C$3,$BE23,,1000),0)+$BE23,"")</f>
        <v>25</v>
      </c>
      <c r="BF24" s="144">
        <f t="shared" ca="1" si="10"/>
        <v>0</v>
      </c>
      <c r="BG24" s="144">
        <f t="shared" ca="1" si="10"/>
        <v>0</v>
      </c>
      <c r="BH24" s="144">
        <f t="shared" ca="1" si="10"/>
        <v>0</v>
      </c>
      <c r="BI24" s="144">
        <f t="shared" ca="1" si="3"/>
        <v>0</v>
      </c>
      <c r="BL24" s="144">
        <f ca="1">IFERROR(MATCH('자료입력 및 결과표시'!$J$11,OFFSET($C$3,$BL23,,1000),0)+$BL23,"")</f>
        <v>25</v>
      </c>
      <c r="BM24" s="144">
        <f t="shared" ca="1" si="11"/>
        <v>0</v>
      </c>
      <c r="BN24" s="144">
        <f t="shared" ca="1" si="11"/>
        <v>0</v>
      </c>
      <c r="BO24" s="144">
        <f t="shared" ca="1" si="11"/>
        <v>0</v>
      </c>
      <c r="BP24" s="144">
        <f t="shared" ca="1" si="4"/>
        <v>0</v>
      </c>
    </row>
    <row r="25" spans="3:68">
      <c r="C25" s="122" t="str">
        <f t="shared" si="12"/>
        <v>\\\</v>
      </c>
      <c r="D25" s="377"/>
      <c r="E25" s="378"/>
      <c r="F25" s="390"/>
      <c r="G25" s="395"/>
      <c r="H25" s="396"/>
      <c r="I25" s="385"/>
      <c r="J25" s="386"/>
      <c r="K25" s="383">
        <f t="shared" si="13"/>
        <v>0</v>
      </c>
      <c r="AC25" s="144" t="str">
        <f ca="1">IFERROR(MATCH('자료입력 및 결과표시'!$J$6,OFFSET($C$3,$AC24,,1000),0)+$AC24,"")</f>
        <v/>
      </c>
      <c r="AD25" s="144" t="str">
        <f t="shared" ca="1" si="5"/>
        <v/>
      </c>
      <c r="AE25" s="144" t="str">
        <f t="shared" ca="1" si="5"/>
        <v/>
      </c>
      <c r="AF25" s="144" t="str">
        <f t="shared" ca="1" si="5"/>
        <v/>
      </c>
      <c r="AG25" s="144" t="str">
        <f t="shared" ca="1" si="6"/>
        <v/>
      </c>
      <c r="AJ25" s="144" t="str">
        <f ca="1">IFERROR(MATCH('자료입력 및 결과표시'!$J$7,OFFSET($C$3,$AJ24,,1000),0)+$AJ24,"")</f>
        <v/>
      </c>
      <c r="AK25" s="144" t="str">
        <f t="shared" ca="1" si="7"/>
        <v/>
      </c>
      <c r="AL25" s="144" t="str">
        <f t="shared" ca="1" si="7"/>
        <v/>
      </c>
      <c r="AM25" s="144" t="str">
        <f t="shared" ca="1" si="7"/>
        <v/>
      </c>
      <c r="AN25" s="144" t="str">
        <f t="shared" ca="1" si="0"/>
        <v/>
      </c>
      <c r="AQ25" s="144">
        <f ca="1">IFERROR(MATCH('자료입력 및 결과표시'!$J$8,OFFSET($C$3,$AQ24,,1000),0)+$AQ24,"")</f>
        <v>26</v>
      </c>
      <c r="AR25" s="144">
        <f t="shared" ca="1" si="8"/>
        <v>0</v>
      </c>
      <c r="AS25" s="144">
        <f t="shared" ca="1" si="8"/>
        <v>0</v>
      </c>
      <c r="AT25" s="144">
        <f t="shared" ca="1" si="8"/>
        <v>0</v>
      </c>
      <c r="AU25" s="144">
        <f t="shared" ca="1" si="1"/>
        <v>0</v>
      </c>
      <c r="AX25" s="144">
        <f ca="1">IFERROR(MATCH('자료입력 및 결과표시'!$J$9,OFFSET($C$3,$AX24,,1000),0)+$AX24,"")</f>
        <v>26</v>
      </c>
      <c r="AY25" s="144">
        <f t="shared" ca="1" si="9"/>
        <v>0</v>
      </c>
      <c r="AZ25" s="144">
        <f t="shared" ca="1" si="9"/>
        <v>0</v>
      </c>
      <c r="BA25" s="144">
        <f t="shared" ca="1" si="9"/>
        <v>0</v>
      </c>
      <c r="BB25" s="144">
        <f t="shared" ca="1" si="2"/>
        <v>0</v>
      </c>
      <c r="BE25" s="144">
        <f ca="1">IFERROR(MATCH('자료입력 및 결과표시'!$J$10,OFFSET($C$3,$BE24,,1000),0)+$BE24,"")</f>
        <v>26</v>
      </c>
      <c r="BF25" s="144">
        <f t="shared" ca="1" si="10"/>
        <v>0</v>
      </c>
      <c r="BG25" s="144">
        <f t="shared" ca="1" si="10"/>
        <v>0</v>
      </c>
      <c r="BH25" s="144">
        <f t="shared" ca="1" si="10"/>
        <v>0</v>
      </c>
      <c r="BI25" s="144">
        <f t="shared" ca="1" si="3"/>
        <v>0</v>
      </c>
      <c r="BL25" s="144">
        <f ca="1">IFERROR(MATCH('자료입력 및 결과표시'!$J$11,OFFSET($C$3,$BL24,,1000),0)+$BL24,"")</f>
        <v>26</v>
      </c>
      <c r="BM25" s="144">
        <f t="shared" ca="1" si="11"/>
        <v>0</v>
      </c>
      <c r="BN25" s="144">
        <f t="shared" ca="1" si="11"/>
        <v>0</v>
      </c>
      <c r="BO25" s="144">
        <f t="shared" ca="1" si="11"/>
        <v>0</v>
      </c>
      <c r="BP25" s="144">
        <f t="shared" ca="1" si="4"/>
        <v>0</v>
      </c>
    </row>
    <row r="26" spans="3:68">
      <c r="C26" s="122" t="str">
        <f t="shared" si="12"/>
        <v>\\\</v>
      </c>
      <c r="D26" s="379"/>
      <c r="E26" s="380"/>
      <c r="F26" s="391"/>
      <c r="G26" s="397"/>
      <c r="H26" s="398"/>
      <c r="I26" s="379"/>
      <c r="J26" s="380"/>
      <c r="K26" s="383">
        <f t="shared" si="13"/>
        <v>0</v>
      </c>
      <c r="AC26" s="144" t="str">
        <f ca="1">IFERROR(MATCH('자료입력 및 결과표시'!$J$6,OFFSET($C$3,$AC25,,1000),0)+$AC25,"")</f>
        <v/>
      </c>
      <c r="AD26" s="144" t="str">
        <f t="shared" ca="1" si="5"/>
        <v/>
      </c>
      <c r="AE26" s="144" t="str">
        <f t="shared" ca="1" si="5"/>
        <v/>
      </c>
      <c r="AF26" s="144" t="str">
        <f t="shared" ca="1" si="5"/>
        <v/>
      </c>
      <c r="AG26" s="144" t="str">
        <f t="shared" ca="1" si="6"/>
        <v/>
      </c>
      <c r="AJ26" s="144" t="str">
        <f ca="1">IFERROR(MATCH('자료입력 및 결과표시'!$J$7,OFFSET($C$3,$AJ25,,1000),0)+$AJ25,"")</f>
        <v/>
      </c>
      <c r="AK26" s="144" t="str">
        <f t="shared" ca="1" si="7"/>
        <v/>
      </c>
      <c r="AL26" s="144" t="str">
        <f t="shared" ca="1" si="7"/>
        <v/>
      </c>
      <c r="AM26" s="144" t="str">
        <f t="shared" ca="1" si="7"/>
        <v/>
      </c>
      <c r="AN26" s="144" t="str">
        <f t="shared" ca="1" si="0"/>
        <v/>
      </c>
      <c r="AQ26" s="144">
        <f ca="1">IFERROR(MATCH('자료입력 및 결과표시'!$J$8,OFFSET($C$3,$AQ25,,1000),0)+$AQ25,"")</f>
        <v>27</v>
      </c>
      <c r="AR26" s="144">
        <f t="shared" ca="1" si="8"/>
        <v>0</v>
      </c>
      <c r="AS26" s="144">
        <f t="shared" ca="1" si="8"/>
        <v>0</v>
      </c>
      <c r="AT26" s="144">
        <f t="shared" ca="1" si="8"/>
        <v>0</v>
      </c>
      <c r="AU26" s="144">
        <f t="shared" ca="1" si="1"/>
        <v>0</v>
      </c>
      <c r="AX26" s="144">
        <f ca="1">IFERROR(MATCH('자료입력 및 결과표시'!$J$9,OFFSET($C$3,$AX25,,1000),0)+$AX25,"")</f>
        <v>27</v>
      </c>
      <c r="AY26" s="144">
        <f t="shared" ca="1" si="9"/>
        <v>0</v>
      </c>
      <c r="AZ26" s="144">
        <f t="shared" ca="1" si="9"/>
        <v>0</v>
      </c>
      <c r="BA26" s="144">
        <f t="shared" ca="1" si="9"/>
        <v>0</v>
      </c>
      <c r="BB26" s="144">
        <f t="shared" ca="1" si="2"/>
        <v>0</v>
      </c>
      <c r="BE26" s="144">
        <f ca="1">IFERROR(MATCH('자료입력 및 결과표시'!$J$10,OFFSET($C$3,$BE25,,1000),0)+$BE25,"")</f>
        <v>27</v>
      </c>
      <c r="BF26" s="144">
        <f t="shared" ca="1" si="10"/>
        <v>0</v>
      </c>
      <c r="BG26" s="144">
        <f t="shared" ca="1" si="10"/>
        <v>0</v>
      </c>
      <c r="BH26" s="144">
        <f t="shared" ca="1" si="10"/>
        <v>0</v>
      </c>
      <c r="BI26" s="144">
        <f t="shared" ca="1" si="3"/>
        <v>0</v>
      </c>
      <c r="BL26" s="144">
        <f ca="1">IFERROR(MATCH('자료입력 및 결과표시'!$J$11,OFFSET($C$3,$BL25,,1000),0)+$BL25,"")</f>
        <v>27</v>
      </c>
      <c r="BM26" s="144">
        <f t="shared" ca="1" si="11"/>
        <v>0</v>
      </c>
      <c r="BN26" s="144">
        <f t="shared" ca="1" si="11"/>
        <v>0</v>
      </c>
      <c r="BO26" s="144">
        <f t="shared" ca="1" si="11"/>
        <v>0</v>
      </c>
      <c r="BP26" s="144">
        <f t="shared" ca="1" si="4"/>
        <v>0</v>
      </c>
    </row>
    <row r="27" spans="3:68">
      <c r="C27" s="122" t="str">
        <f t="shared" si="12"/>
        <v>\\\</v>
      </c>
      <c r="D27" s="379"/>
      <c r="E27" s="380"/>
      <c r="F27" s="391"/>
      <c r="G27" s="397"/>
      <c r="H27" s="398"/>
      <c r="I27" s="379"/>
      <c r="J27" s="380"/>
      <c r="K27" s="383">
        <f t="shared" si="13"/>
        <v>0</v>
      </c>
      <c r="AC27" s="144" t="str">
        <f ca="1">IFERROR(MATCH('자료입력 및 결과표시'!$J$6,OFFSET($C$3,$AC26,,1000),0)+$AC26,"")</f>
        <v/>
      </c>
      <c r="AD27" s="144" t="str">
        <f t="shared" ca="1" si="5"/>
        <v/>
      </c>
      <c r="AE27" s="144" t="str">
        <f t="shared" ca="1" si="5"/>
        <v/>
      </c>
      <c r="AF27" s="144" t="str">
        <f t="shared" ca="1" si="5"/>
        <v/>
      </c>
      <c r="AG27" s="144" t="str">
        <f t="shared" ca="1" si="6"/>
        <v/>
      </c>
      <c r="AJ27" s="144" t="str">
        <f ca="1">IFERROR(MATCH('자료입력 및 결과표시'!$J$7,OFFSET($C$3,$AJ26,,1000),0)+$AJ26,"")</f>
        <v/>
      </c>
      <c r="AK27" s="144" t="str">
        <f t="shared" ca="1" si="7"/>
        <v/>
      </c>
      <c r="AL27" s="144" t="str">
        <f t="shared" ca="1" si="7"/>
        <v/>
      </c>
      <c r="AM27" s="144" t="str">
        <f t="shared" ca="1" si="7"/>
        <v/>
      </c>
      <c r="AN27" s="144" t="str">
        <f t="shared" ca="1" si="0"/>
        <v/>
      </c>
      <c r="AQ27" s="144">
        <f ca="1">IFERROR(MATCH('자료입력 및 결과표시'!$J$8,OFFSET($C$3,$AQ26,,1000),0)+$AQ26,"")</f>
        <v>28</v>
      </c>
      <c r="AR27" s="144">
        <f t="shared" ca="1" si="8"/>
        <v>0</v>
      </c>
      <c r="AS27" s="144">
        <f t="shared" ca="1" si="8"/>
        <v>0</v>
      </c>
      <c r="AT27" s="144">
        <f t="shared" ca="1" si="8"/>
        <v>0</v>
      </c>
      <c r="AU27" s="144">
        <f t="shared" ca="1" si="1"/>
        <v>0</v>
      </c>
      <c r="AX27" s="144">
        <f ca="1">IFERROR(MATCH('자료입력 및 결과표시'!$J$9,OFFSET($C$3,$AX26,,1000),0)+$AX26,"")</f>
        <v>28</v>
      </c>
      <c r="AY27" s="144">
        <f t="shared" ca="1" si="9"/>
        <v>0</v>
      </c>
      <c r="AZ27" s="144">
        <f t="shared" ca="1" si="9"/>
        <v>0</v>
      </c>
      <c r="BA27" s="144">
        <f t="shared" ca="1" si="9"/>
        <v>0</v>
      </c>
      <c r="BB27" s="144">
        <f t="shared" ca="1" si="2"/>
        <v>0</v>
      </c>
      <c r="BE27" s="144">
        <f ca="1">IFERROR(MATCH('자료입력 및 결과표시'!$J$10,OFFSET($C$3,$BE26,,1000),0)+$BE26,"")</f>
        <v>28</v>
      </c>
      <c r="BF27" s="144">
        <f t="shared" ca="1" si="10"/>
        <v>0</v>
      </c>
      <c r="BG27" s="144">
        <f t="shared" ca="1" si="10"/>
        <v>0</v>
      </c>
      <c r="BH27" s="144">
        <f t="shared" ca="1" si="10"/>
        <v>0</v>
      </c>
      <c r="BI27" s="144">
        <f t="shared" ca="1" si="3"/>
        <v>0</v>
      </c>
      <c r="BL27" s="144">
        <f ca="1">IFERROR(MATCH('자료입력 및 결과표시'!$J$11,OFFSET($C$3,$BL26,,1000),0)+$BL26,"")</f>
        <v>28</v>
      </c>
      <c r="BM27" s="144">
        <f t="shared" ca="1" si="11"/>
        <v>0</v>
      </c>
      <c r="BN27" s="144">
        <f t="shared" ca="1" si="11"/>
        <v>0</v>
      </c>
      <c r="BO27" s="144">
        <f t="shared" ca="1" si="11"/>
        <v>0</v>
      </c>
      <c r="BP27" s="144">
        <f t="shared" ca="1" si="4"/>
        <v>0</v>
      </c>
    </row>
    <row r="28" spans="3:68">
      <c r="C28" s="122" t="str">
        <f t="shared" si="12"/>
        <v>\\\</v>
      </c>
      <c r="D28" s="379"/>
      <c r="E28" s="380"/>
      <c r="F28" s="391"/>
      <c r="G28" s="397"/>
      <c r="H28" s="398"/>
      <c r="I28" s="379"/>
      <c r="J28" s="380"/>
      <c r="K28" s="383">
        <f t="shared" si="13"/>
        <v>0</v>
      </c>
      <c r="AG28" s="142">
        <f ca="1">SUM(AG2:AG27)</f>
        <v>2</v>
      </c>
      <c r="AN28" s="142">
        <f ca="1">SUM(AN2:AN27)</f>
        <v>0</v>
      </c>
      <c r="AU28" s="142">
        <f ca="1">SUM(AU2:AU27)</f>
        <v>0</v>
      </c>
      <c r="BB28" s="142">
        <f ca="1">SUM(BB2:BB27)</f>
        <v>0</v>
      </c>
      <c r="BI28" s="142">
        <f ca="1">SUM(BI2:BI27)</f>
        <v>0</v>
      </c>
      <c r="BP28" s="142">
        <f ca="1">SUM(BP2:BP27)</f>
        <v>0</v>
      </c>
    </row>
    <row r="29" spans="3:68">
      <c r="C29" s="122" t="str">
        <f t="shared" si="12"/>
        <v>\\\</v>
      </c>
      <c r="D29" s="379"/>
      <c r="E29" s="380"/>
      <c r="F29" s="391"/>
      <c r="G29" s="397"/>
      <c r="H29" s="398"/>
      <c r="I29" s="379"/>
      <c r="J29" s="380"/>
      <c r="K29" s="383">
        <f t="shared" si="13"/>
        <v>0</v>
      </c>
      <c r="AB29" s="144" t="s">
        <v>320</v>
      </c>
      <c r="AC29" s="144" t="str">
        <f ca="1">IFERROR(MATCH('자료입력 및 결과표시'!$J$12,OFFSET($C$3,$AC28,,1000),0)+$AC28,"")</f>
        <v/>
      </c>
      <c r="AD29" s="144" t="str">
        <f ca="1">IFERROR(INDEX(S$3:S$1003,$AC29),"")</f>
        <v/>
      </c>
      <c r="AE29" s="144" t="str">
        <f ca="1">IFERROR(INDEX(T$3:T$1003,$AC29),"")</f>
        <v/>
      </c>
      <c r="AF29" s="144" t="str">
        <f ca="1">IFERROR(INDEX(U$3:U$1003,$AC29),"")</f>
        <v/>
      </c>
      <c r="AG29" s="144" t="str">
        <f t="shared" ref="AG29:AG54" ca="1" si="14">IFERROR(INDEX(K$3:K$1003,$AC29),"")</f>
        <v/>
      </c>
      <c r="AI29" s="144" t="s">
        <v>321</v>
      </c>
      <c r="AJ29" s="144">
        <f ca="1">IFERROR(MATCH('자료입력 및 결과표시'!$J$13,OFFSET($C$3,$AJ28,,1000),0)+$AJ28,"")</f>
        <v>3</v>
      </c>
      <c r="AK29" s="144">
        <f ca="1">IFERROR(INDEX(S$3:S$1003,$AJ29),"")</f>
        <v>0</v>
      </c>
      <c r="AL29" s="144">
        <f ca="1">IFERROR(INDEX(T$3:T$1003,$AJ29),"")</f>
        <v>0</v>
      </c>
      <c r="AM29" s="144">
        <f ca="1">IFERROR(INDEX(U$3:U$1003,$AJ29),"")</f>
        <v>0</v>
      </c>
      <c r="AN29" s="144">
        <f t="shared" ref="AN29:AN54" ca="1" si="15">IFERROR(INDEX(K$3:K$1003,$AJ29),"")</f>
        <v>0</v>
      </c>
      <c r="AP29" s="144" t="s">
        <v>322</v>
      </c>
      <c r="AQ29" s="144">
        <f ca="1">IFERROR(MATCH('자료입력 및 결과표시'!$J$14,OFFSET($C$3,$AQ28,,1000),0)+$AQ28,"")</f>
        <v>3</v>
      </c>
      <c r="AR29" s="144">
        <f ca="1">IFERROR(INDEX(S$3:S$1003,$AQ29),"")</f>
        <v>0</v>
      </c>
      <c r="AS29" s="144">
        <f ca="1">IFERROR(INDEX(T$3:T$1003,$AQ29),"")</f>
        <v>0</v>
      </c>
      <c r="AT29" s="144">
        <f ca="1">IFERROR(INDEX(U$3:U$1003,$AQ29),"")</f>
        <v>0</v>
      </c>
      <c r="AU29" s="144">
        <f t="shared" ref="AU29:AU54" ca="1" si="16">IFERROR(INDEX(K$3:K$1003,$AQ29),"")</f>
        <v>0</v>
      </c>
      <c r="AW29" s="144" t="s">
        <v>323</v>
      </c>
      <c r="AX29" s="144">
        <f ca="1">IFERROR(MATCH('자료입력 및 결과표시'!$J$15,OFFSET($C$3,$AX28,,1000),0)+$AX28,"")</f>
        <v>3</v>
      </c>
      <c r="AY29" s="144">
        <f ca="1">IFERROR(INDEX(S$3:S$1003,$AX29),"")</f>
        <v>0</v>
      </c>
      <c r="AZ29" s="144">
        <f ca="1">IFERROR(INDEX(T$3:T$1003,$AX29),"")</f>
        <v>0</v>
      </c>
      <c r="BA29" s="144">
        <f ca="1">IFERROR(INDEX(U$3:U$1003,$AX29),"")</f>
        <v>0</v>
      </c>
      <c r="BB29" s="144">
        <f t="shared" ref="BB29:BB54" ca="1" si="17">IFERROR(INDEX(K$3:K$1003,$AX29),"")</f>
        <v>0</v>
      </c>
      <c r="BD29" s="144" t="s">
        <v>324</v>
      </c>
      <c r="BE29" s="144">
        <f ca="1">IFERROR(MATCH('자료입력 및 결과표시'!$J$15,OFFSET($C$3,$BE28,,1000),0)+$BE28,"")</f>
        <v>3</v>
      </c>
      <c r="BF29" s="144">
        <f ca="1">IFERROR(INDEX(S$3:S$1003,$BE29),"")</f>
        <v>0</v>
      </c>
      <c r="BG29" s="144">
        <f t="shared" ref="BG29:BH44" ca="1" si="18">IFERROR(INDEX(T$3:T$1003,$BE29),"")</f>
        <v>0</v>
      </c>
      <c r="BH29" s="144">
        <f t="shared" ca="1" si="18"/>
        <v>0</v>
      </c>
      <c r="BI29" s="144">
        <f t="shared" ref="BI29:BI54" ca="1" si="19">IFERROR(INDEX(K$3:K$1003,$BE29),"")</f>
        <v>0</v>
      </c>
    </row>
    <row r="30" spans="3:68">
      <c r="C30" s="122" t="str">
        <f t="shared" si="12"/>
        <v>\\\</v>
      </c>
      <c r="D30" s="379"/>
      <c r="E30" s="380"/>
      <c r="F30" s="391"/>
      <c r="G30" s="397"/>
      <c r="H30" s="398"/>
      <c r="I30" s="379"/>
      <c r="J30" s="380"/>
      <c r="K30" s="383">
        <f t="shared" si="13"/>
        <v>0</v>
      </c>
      <c r="AC30" s="144" t="str">
        <f ca="1">IFERROR(MATCH('자료입력 및 결과표시'!$J$12,OFFSET($C$3,$AC29,,1000),0)+$AC29,"")</f>
        <v/>
      </c>
      <c r="AD30" s="144" t="str">
        <f t="shared" ref="AD30:AF53" ca="1" si="20">IFERROR(INDEX(S$3:S$1003,$AC30),"")</f>
        <v/>
      </c>
      <c r="AE30" s="144" t="str">
        <f t="shared" ca="1" si="20"/>
        <v/>
      </c>
      <c r="AF30" s="144" t="str">
        <f t="shared" ca="1" si="20"/>
        <v/>
      </c>
      <c r="AG30" s="144" t="str">
        <f t="shared" ca="1" si="14"/>
        <v/>
      </c>
      <c r="AJ30" s="144">
        <f ca="1">IFERROR(MATCH('자료입력 및 결과표시'!$J$13,OFFSET($C$3,$AJ29,,1000),0)+$AJ29,"")</f>
        <v>4</v>
      </c>
      <c r="AK30" s="144">
        <f t="shared" ref="AK30:AM54" ca="1" si="21">IFERROR(INDEX(S$3:S$1003,$AJ30),"")</f>
        <v>0</v>
      </c>
      <c r="AL30" s="144">
        <f t="shared" ca="1" si="21"/>
        <v>0</v>
      </c>
      <c r="AM30" s="144">
        <f t="shared" ca="1" si="21"/>
        <v>0</v>
      </c>
      <c r="AN30" s="144">
        <f t="shared" ca="1" si="15"/>
        <v>0</v>
      </c>
      <c r="AQ30" s="144">
        <f ca="1">IFERROR(MATCH('자료입력 및 결과표시'!$J$14,OFFSET($C$3,$AQ29,,1000),0)+$AQ29,"")</f>
        <v>4</v>
      </c>
      <c r="AR30" s="144">
        <f t="shared" ref="AR30:AT54" ca="1" si="22">IFERROR(INDEX(S$3:S$1003,$AQ30),"")</f>
        <v>0</v>
      </c>
      <c r="AS30" s="144">
        <f t="shared" ca="1" si="22"/>
        <v>0</v>
      </c>
      <c r="AT30" s="144">
        <f t="shared" ca="1" si="22"/>
        <v>0</v>
      </c>
      <c r="AU30" s="144">
        <f t="shared" ca="1" si="16"/>
        <v>0</v>
      </c>
      <c r="AX30" s="144">
        <f ca="1">IFERROR(MATCH('자료입력 및 결과표시'!$J$15,OFFSET($C$3,$AX29,,1000),0)+$AX29,"")</f>
        <v>4</v>
      </c>
      <c r="AY30" s="144">
        <f t="shared" ref="AY30:BA54" ca="1" si="23">IFERROR(INDEX(S$3:S$1003,$AX30),"")</f>
        <v>0</v>
      </c>
      <c r="AZ30" s="144">
        <f t="shared" ca="1" si="23"/>
        <v>0</v>
      </c>
      <c r="BA30" s="144">
        <f t="shared" ca="1" si="23"/>
        <v>0</v>
      </c>
      <c r="BB30" s="144">
        <f t="shared" ca="1" si="17"/>
        <v>0</v>
      </c>
      <c r="BE30" s="144">
        <f ca="1">IFERROR(MATCH('자료입력 및 결과표시'!$J$15,OFFSET($C$3,$BE29,,1000),0)+$BE29,"")</f>
        <v>4</v>
      </c>
      <c r="BF30" s="144">
        <f t="shared" ref="BF30:BH54" ca="1" si="24">IFERROR(INDEX(S$3:S$1003,$BE30),"")</f>
        <v>0</v>
      </c>
      <c r="BG30" s="144">
        <f t="shared" ca="1" si="18"/>
        <v>0</v>
      </c>
      <c r="BH30" s="144">
        <f t="shared" ca="1" si="18"/>
        <v>0</v>
      </c>
      <c r="BI30" s="144">
        <f t="shared" ca="1" si="19"/>
        <v>0</v>
      </c>
    </row>
    <row r="31" spans="3:68">
      <c r="C31" s="122" t="str">
        <f t="shared" si="12"/>
        <v>\\\</v>
      </c>
      <c r="D31" s="379"/>
      <c r="E31" s="380"/>
      <c r="F31" s="391"/>
      <c r="G31" s="397"/>
      <c r="H31" s="398"/>
      <c r="I31" s="379"/>
      <c r="J31" s="380"/>
      <c r="K31" s="383">
        <f t="shared" si="13"/>
        <v>0</v>
      </c>
      <c r="AC31" s="144" t="str">
        <f ca="1">IFERROR(MATCH('자료입력 및 결과표시'!$J$12,OFFSET($C$3,$AC30,,1000),0)+$AC30,"")</f>
        <v/>
      </c>
      <c r="AD31" s="144" t="str">
        <f t="shared" ca="1" si="20"/>
        <v/>
      </c>
      <c r="AE31" s="144" t="str">
        <f t="shared" ca="1" si="20"/>
        <v/>
      </c>
      <c r="AF31" s="144" t="str">
        <f t="shared" ca="1" si="20"/>
        <v/>
      </c>
      <c r="AG31" s="144" t="str">
        <f t="shared" ca="1" si="14"/>
        <v/>
      </c>
      <c r="AJ31" s="144">
        <f ca="1">IFERROR(MATCH('자료입력 및 결과표시'!$J$13,OFFSET($C$3,$AJ30,,1000),0)+$AJ30,"")</f>
        <v>5</v>
      </c>
      <c r="AK31" s="144">
        <f t="shared" ca="1" si="21"/>
        <v>0</v>
      </c>
      <c r="AL31" s="144">
        <f t="shared" ca="1" si="21"/>
        <v>0</v>
      </c>
      <c r="AM31" s="144">
        <f t="shared" ca="1" si="21"/>
        <v>0</v>
      </c>
      <c r="AN31" s="144">
        <f t="shared" ca="1" si="15"/>
        <v>0</v>
      </c>
      <c r="AQ31" s="144">
        <f ca="1">IFERROR(MATCH('자료입력 및 결과표시'!$J$14,OFFSET($C$3,$AQ30,,1000),0)+$AQ30,"")</f>
        <v>5</v>
      </c>
      <c r="AR31" s="144">
        <f t="shared" ca="1" si="22"/>
        <v>0</v>
      </c>
      <c r="AS31" s="144">
        <f t="shared" ca="1" si="22"/>
        <v>0</v>
      </c>
      <c r="AT31" s="144">
        <f t="shared" ca="1" si="22"/>
        <v>0</v>
      </c>
      <c r="AU31" s="144">
        <f t="shared" ca="1" si="16"/>
        <v>0</v>
      </c>
      <c r="AX31" s="144">
        <f ca="1">IFERROR(MATCH('자료입력 및 결과표시'!$J$15,OFFSET($C$3,$AX30,,1000),0)+$AX30,"")</f>
        <v>5</v>
      </c>
      <c r="AY31" s="144">
        <f t="shared" ca="1" si="23"/>
        <v>0</v>
      </c>
      <c r="AZ31" s="144">
        <f t="shared" ca="1" si="23"/>
        <v>0</v>
      </c>
      <c r="BA31" s="144">
        <f t="shared" ca="1" si="23"/>
        <v>0</v>
      </c>
      <c r="BB31" s="144">
        <f t="shared" ca="1" si="17"/>
        <v>0</v>
      </c>
      <c r="BE31" s="144">
        <f ca="1">IFERROR(MATCH('자료입력 및 결과표시'!$J$15,OFFSET($C$3,$BE30,,1000),0)+$BE30,"")</f>
        <v>5</v>
      </c>
      <c r="BF31" s="144">
        <f t="shared" ca="1" si="24"/>
        <v>0</v>
      </c>
      <c r="BG31" s="144">
        <f t="shared" ca="1" si="18"/>
        <v>0</v>
      </c>
      <c r="BH31" s="144">
        <f t="shared" ca="1" si="18"/>
        <v>0</v>
      </c>
      <c r="BI31" s="144">
        <f t="shared" ca="1" si="19"/>
        <v>0</v>
      </c>
    </row>
    <row r="32" spans="3:68">
      <c r="C32" s="122" t="str">
        <f t="shared" si="12"/>
        <v>\\\</v>
      </c>
      <c r="D32" s="377"/>
      <c r="E32" s="378"/>
      <c r="F32" s="392"/>
      <c r="G32" s="399"/>
      <c r="H32" s="387"/>
      <c r="I32" s="377"/>
      <c r="J32" s="387"/>
      <c r="K32" s="383">
        <f t="shared" si="13"/>
        <v>0</v>
      </c>
      <c r="AC32" s="144" t="str">
        <f ca="1">IFERROR(MATCH('자료입력 및 결과표시'!$J$12,OFFSET($C$3,$AC31,,1000),0)+$AC31,"")</f>
        <v/>
      </c>
      <c r="AD32" s="144" t="str">
        <f t="shared" ca="1" si="20"/>
        <v/>
      </c>
      <c r="AE32" s="144" t="str">
        <f t="shared" ca="1" si="20"/>
        <v/>
      </c>
      <c r="AF32" s="144" t="str">
        <f t="shared" ca="1" si="20"/>
        <v/>
      </c>
      <c r="AG32" s="144" t="str">
        <f t="shared" ca="1" si="14"/>
        <v/>
      </c>
      <c r="AJ32" s="144">
        <f ca="1">IFERROR(MATCH('자료입력 및 결과표시'!$J$13,OFFSET($C$3,$AJ31,,1000),0)+$AJ31,"")</f>
        <v>6</v>
      </c>
      <c r="AK32" s="144">
        <f t="shared" ca="1" si="21"/>
        <v>0</v>
      </c>
      <c r="AL32" s="144">
        <f t="shared" ca="1" si="21"/>
        <v>0</v>
      </c>
      <c r="AM32" s="144">
        <f t="shared" ca="1" si="21"/>
        <v>0</v>
      </c>
      <c r="AN32" s="144">
        <f t="shared" ca="1" si="15"/>
        <v>0</v>
      </c>
      <c r="AQ32" s="144">
        <f ca="1">IFERROR(MATCH('자료입력 및 결과표시'!$J$14,OFFSET($C$3,$AQ31,,1000),0)+$AQ31,"")</f>
        <v>6</v>
      </c>
      <c r="AR32" s="144">
        <f t="shared" ca="1" si="22"/>
        <v>0</v>
      </c>
      <c r="AS32" s="144">
        <f t="shared" ca="1" si="22"/>
        <v>0</v>
      </c>
      <c r="AT32" s="144">
        <f t="shared" ca="1" si="22"/>
        <v>0</v>
      </c>
      <c r="AU32" s="144">
        <f t="shared" ca="1" si="16"/>
        <v>0</v>
      </c>
      <c r="AX32" s="144">
        <f ca="1">IFERROR(MATCH('자료입력 및 결과표시'!$J$15,OFFSET($C$3,$AX31,,1000),0)+$AX31,"")</f>
        <v>6</v>
      </c>
      <c r="AY32" s="144">
        <f t="shared" ca="1" si="23"/>
        <v>0</v>
      </c>
      <c r="AZ32" s="144">
        <f t="shared" ca="1" si="23"/>
        <v>0</v>
      </c>
      <c r="BA32" s="144">
        <f t="shared" ca="1" si="23"/>
        <v>0</v>
      </c>
      <c r="BB32" s="144">
        <f t="shared" ca="1" si="17"/>
        <v>0</v>
      </c>
      <c r="BE32" s="144">
        <f ca="1">IFERROR(MATCH('자료입력 및 결과표시'!$J$15,OFFSET($C$3,$BE31,,1000),0)+$BE31,"")</f>
        <v>6</v>
      </c>
      <c r="BF32" s="144">
        <f t="shared" ca="1" si="24"/>
        <v>0</v>
      </c>
      <c r="BG32" s="144">
        <f t="shared" ca="1" si="18"/>
        <v>0</v>
      </c>
      <c r="BH32" s="144">
        <f t="shared" ca="1" si="18"/>
        <v>0</v>
      </c>
      <c r="BI32" s="144">
        <f t="shared" ca="1" si="19"/>
        <v>0</v>
      </c>
    </row>
    <row r="33" spans="3:61">
      <c r="C33" s="122" t="str">
        <f t="shared" si="12"/>
        <v>\\\</v>
      </c>
      <c r="D33" s="377"/>
      <c r="E33" s="378"/>
      <c r="F33" s="392"/>
      <c r="G33" s="399"/>
      <c r="H33" s="387"/>
      <c r="I33" s="377"/>
      <c r="J33" s="387"/>
      <c r="K33" s="383">
        <f t="shared" si="13"/>
        <v>0</v>
      </c>
      <c r="AC33" s="144" t="str">
        <f ca="1">IFERROR(MATCH('자료입력 및 결과표시'!$J$12,OFFSET($C$3,$AC32,,1000),0)+$AC32,"")</f>
        <v/>
      </c>
      <c r="AD33" s="144" t="str">
        <f t="shared" ca="1" si="20"/>
        <v/>
      </c>
      <c r="AE33" s="144" t="str">
        <f t="shared" ca="1" si="20"/>
        <v/>
      </c>
      <c r="AF33" s="144" t="str">
        <f t="shared" ca="1" si="20"/>
        <v/>
      </c>
      <c r="AG33" s="144" t="str">
        <f t="shared" ca="1" si="14"/>
        <v/>
      </c>
      <c r="AJ33" s="144">
        <f ca="1">IFERROR(MATCH('자료입력 및 결과표시'!$J$13,OFFSET($C$3,$AJ32,,1000),0)+$AJ32,"")</f>
        <v>7</v>
      </c>
      <c r="AK33" s="144">
        <f t="shared" ca="1" si="21"/>
        <v>0</v>
      </c>
      <c r="AL33" s="144">
        <f t="shared" ca="1" si="21"/>
        <v>0</v>
      </c>
      <c r="AM33" s="144">
        <f t="shared" ca="1" si="21"/>
        <v>0</v>
      </c>
      <c r="AN33" s="144">
        <f t="shared" ca="1" si="15"/>
        <v>0</v>
      </c>
      <c r="AQ33" s="144">
        <f ca="1">IFERROR(MATCH('자료입력 및 결과표시'!$J$14,OFFSET($C$3,$AQ32,,1000),0)+$AQ32,"")</f>
        <v>7</v>
      </c>
      <c r="AR33" s="144">
        <f t="shared" ca="1" si="22"/>
        <v>0</v>
      </c>
      <c r="AS33" s="144">
        <f t="shared" ca="1" si="22"/>
        <v>0</v>
      </c>
      <c r="AT33" s="144">
        <f t="shared" ca="1" si="22"/>
        <v>0</v>
      </c>
      <c r="AU33" s="144">
        <f t="shared" ca="1" si="16"/>
        <v>0</v>
      </c>
      <c r="AX33" s="144">
        <f ca="1">IFERROR(MATCH('자료입력 및 결과표시'!$J$15,OFFSET($C$3,$AX32,,1000),0)+$AX32,"")</f>
        <v>7</v>
      </c>
      <c r="AY33" s="144">
        <f t="shared" ca="1" si="23"/>
        <v>0</v>
      </c>
      <c r="AZ33" s="144">
        <f t="shared" ca="1" si="23"/>
        <v>0</v>
      </c>
      <c r="BA33" s="144">
        <f t="shared" ca="1" si="23"/>
        <v>0</v>
      </c>
      <c r="BB33" s="144">
        <f t="shared" ca="1" si="17"/>
        <v>0</v>
      </c>
      <c r="BE33" s="144">
        <f ca="1">IFERROR(MATCH('자료입력 및 결과표시'!$J$15,OFFSET($C$3,$BE32,,1000),0)+$BE32,"")</f>
        <v>7</v>
      </c>
      <c r="BF33" s="144">
        <f t="shared" ca="1" si="24"/>
        <v>0</v>
      </c>
      <c r="BG33" s="144">
        <f t="shared" ca="1" si="18"/>
        <v>0</v>
      </c>
      <c r="BH33" s="144">
        <f t="shared" ca="1" si="18"/>
        <v>0</v>
      </c>
      <c r="BI33" s="144">
        <f t="shared" ca="1" si="19"/>
        <v>0</v>
      </c>
    </row>
    <row r="34" spans="3:61">
      <c r="C34" s="122" t="str">
        <f t="shared" si="12"/>
        <v>\\\</v>
      </c>
      <c r="D34" s="377"/>
      <c r="E34" s="378"/>
      <c r="F34" s="392"/>
      <c r="G34" s="399"/>
      <c r="H34" s="387"/>
      <c r="I34" s="377"/>
      <c r="J34" s="387"/>
      <c r="K34" s="383">
        <f t="shared" si="13"/>
        <v>0</v>
      </c>
      <c r="AC34" s="144" t="str">
        <f ca="1">IFERROR(MATCH('자료입력 및 결과표시'!$J$12,OFFSET($C$3,$AC33,,1000),0)+$AC33,"")</f>
        <v/>
      </c>
      <c r="AD34" s="144" t="str">
        <f t="shared" ca="1" si="20"/>
        <v/>
      </c>
      <c r="AE34" s="144" t="str">
        <f t="shared" ca="1" si="20"/>
        <v/>
      </c>
      <c r="AF34" s="144" t="str">
        <f t="shared" ca="1" si="20"/>
        <v/>
      </c>
      <c r="AG34" s="144" t="str">
        <f t="shared" ca="1" si="14"/>
        <v/>
      </c>
      <c r="AJ34" s="144">
        <f ca="1">IFERROR(MATCH('자료입력 및 결과표시'!$J$13,OFFSET($C$3,$AJ33,,1000),0)+$AJ33,"")</f>
        <v>8</v>
      </c>
      <c r="AK34" s="144">
        <f t="shared" ca="1" si="21"/>
        <v>0</v>
      </c>
      <c r="AL34" s="144">
        <f t="shared" ca="1" si="21"/>
        <v>0</v>
      </c>
      <c r="AM34" s="144">
        <f t="shared" ca="1" si="21"/>
        <v>0</v>
      </c>
      <c r="AN34" s="144">
        <f t="shared" ca="1" si="15"/>
        <v>0</v>
      </c>
      <c r="AQ34" s="144">
        <f ca="1">IFERROR(MATCH('자료입력 및 결과표시'!$J$14,OFFSET($C$3,$AQ33,,1000),0)+$AQ33,"")</f>
        <v>8</v>
      </c>
      <c r="AR34" s="144">
        <f t="shared" ca="1" si="22"/>
        <v>0</v>
      </c>
      <c r="AS34" s="144">
        <f t="shared" ca="1" si="22"/>
        <v>0</v>
      </c>
      <c r="AT34" s="144">
        <f t="shared" ca="1" si="22"/>
        <v>0</v>
      </c>
      <c r="AU34" s="144">
        <f t="shared" ca="1" si="16"/>
        <v>0</v>
      </c>
      <c r="AX34" s="144">
        <f ca="1">IFERROR(MATCH('자료입력 및 결과표시'!$J$15,OFFSET($C$3,$AX33,,1000),0)+$AX33,"")</f>
        <v>8</v>
      </c>
      <c r="AY34" s="144">
        <f t="shared" ca="1" si="23"/>
        <v>0</v>
      </c>
      <c r="AZ34" s="144">
        <f t="shared" ca="1" si="23"/>
        <v>0</v>
      </c>
      <c r="BA34" s="144">
        <f t="shared" ca="1" si="23"/>
        <v>0</v>
      </c>
      <c r="BB34" s="144">
        <f t="shared" ca="1" si="17"/>
        <v>0</v>
      </c>
      <c r="BE34" s="144">
        <f ca="1">IFERROR(MATCH('자료입력 및 결과표시'!$J$15,OFFSET($C$3,$BE33,,1000),0)+$BE33,"")</f>
        <v>8</v>
      </c>
      <c r="BF34" s="144">
        <f t="shared" ca="1" si="24"/>
        <v>0</v>
      </c>
      <c r="BG34" s="144">
        <f t="shared" ca="1" si="18"/>
        <v>0</v>
      </c>
      <c r="BH34" s="144">
        <f t="shared" ca="1" si="18"/>
        <v>0</v>
      </c>
      <c r="BI34" s="144">
        <f t="shared" ca="1" si="19"/>
        <v>0</v>
      </c>
    </row>
    <row r="35" spans="3:61">
      <c r="C35" s="122" t="str">
        <f t="shared" si="12"/>
        <v>\\\</v>
      </c>
      <c r="D35" s="377"/>
      <c r="E35" s="378"/>
      <c r="F35" s="392"/>
      <c r="G35" s="399"/>
      <c r="H35" s="387"/>
      <c r="I35" s="377"/>
      <c r="J35" s="387"/>
      <c r="K35" s="383">
        <f t="shared" si="13"/>
        <v>0</v>
      </c>
      <c r="AC35" s="144" t="str">
        <f ca="1">IFERROR(MATCH('자료입력 및 결과표시'!$J$12,OFFSET($C$3,$AC34,,1000),0)+$AC34,"")</f>
        <v/>
      </c>
      <c r="AD35" s="144" t="str">
        <f t="shared" ca="1" si="20"/>
        <v/>
      </c>
      <c r="AE35" s="144" t="str">
        <f t="shared" ca="1" si="20"/>
        <v/>
      </c>
      <c r="AF35" s="144" t="str">
        <f t="shared" ca="1" si="20"/>
        <v/>
      </c>
      <c r="AG35" s="144" t="str">
        <f t="shared" ca="1" si="14"/>
        <v/>
      </c>
      <c r="AJ35" s="144">
        <f ca="1">IFERROR(MATCH('자료입력 및 결과표시'!$J$13,OFFSET($C$3,$AJ34,,1000),0)+$AJ34,"")</f>
        <v>9</v>
      </c>
      <c r="AK35" s="144">
        <f t="shared" ca="1" si="21"/>
        <v>0</v>
      </c>
      <c r="AL35" s="144">
        <f t="shared" ca="1" si="21"/>
        <v>0</v>
      </c>
      <c r="AM35" s="144">
        <f t="shared" ca="1" si="21"/>
        <v>0</v>
      </c>
      <c r="AN35" s="144">
        <f t="shared" ca="1" si="15"/>
        <v>0</v>
      </c>
      <c r="AQ35" s="144">
        <f ca="1">IFERROR(MATCH('자료입력 및 결과표시'!$J$14,OFFSET($C$3,$AQ34,,1000),0)+$AQ34,"")</f>
        <v>9</v>
      </c>
      <c r="AR35" s="144">
        <f t="shared" ca="1" si="22"/>
        <v>0</v>
      </c>
      <c r="AS35" s="144">
        <f t="shared" ca="1" si="22"/>
        <v>0</v>
      </c>
      <c r="AT35" s="144">
        <f t="shared" ca="1" si="22"/>
        <v>0</v>
      </c>
      <c r="AU35" s="144">
        <f t="shared" ca="1" si="16"/>
        <v>0</v>
      </c>
      <c r="AX35" s="144">
        <f ca="1">IFERROR(MATCH('자료입력 및 결과표시'!$J$15,OFFSET($C$3,$AX34,,1000),0)+$AX34,"")</f>
        <v>9</v>
      </c>
      <c r="AY35" s="144">
        <f t="shared" ca="1" si="23"/>
        <v>0</v>
      </c>
      <c r="AZ35" s="144">
        <f t="shared" ca="1" si="23"/>
        <v>0</v>
      </c>
      <c r="BA35" s="144">
        <f t="shared" ca="1" si="23"/>
        <v>0</v>
      </c>
      <c r="BB35" s="144">
        <f t="shared" ca="1" si="17"/>
        <v>0</v>
      </c>
      <c r="BE35" s="144">
        <f ca="1">IFERROR(MATCH('자료입력 및 결과표시'!$J$15,OFFSET($C$3,$BE34,,1000),0)+$BE34,"")</f>
        <v>9</v>
      </c>
      <c r="BF35" s="144">
        <f t="shared" ca="1" si="24"/>
        <v>0</v>
      </c>
      <c r="BG35" s="144">
        <f t="shared" ca="1" si="18"/>
        <v>0</v>
      </c>
      <c r="BH35" s="144">
        <f t="shared" ca="1" si="18"/>
        <v>0</v>
      </c>
      <c r="BI35" s="144">
        <f t="shared" ca="1" si="19"/>
        <v>0</v>
      </c>
    </row>
    <row r="36" spans="3:61">
      <c r="C36" s="122" t="str">
        <f t="shared" si="12"/>
        <v>\\\</v>
      </c>
      <c r="D36" s="377"/>
      <c r="E36" s="378"/>
      <c r="F36" s="392"/>
      <c r="G36" s="399"/>
      <c r="H36" s="387"/>
      <c r="I36" s="377"/>
      <c r="J36" s="387"/>
      <c r="K36" s="383">
        <f t="shared" si="13"/>
        <v>0</v>
      </c>
      <c r="AC36" s="144" t="str">
        <f ca="1">IFERROR(MATCH('자료입력 및 결과표시'!$J$12,OFFSET($C$3,$AC35,,1000),0)+$AC35,"")</f>
        <v/>
      </c>
      <c r="AD36" s="144" t="str">
        <f t="shared" ca="1" si="20"/>
        <v/>
      </c>
      <c r="AE36" s="144" t="str">
        <f t="shared" ca="1" si="20"/>
        <v/>
      </c>
      <c r="AF36" s="144" t="str">
        <f t="shared" ca="1" si="20"/>
        <v/>
      </c>
      <c r="AG36" s="144" t="str">
        <f t="shared" ca="1" si="14"/>
        <v/>
      </c>
      <c r="AJ36" s="144">
        <f ca="1">IFERROR(MATCH('자료입력 및 결과표시'!$J$13,OFFSET($C$3,$AJ35,,1000),0)+$AJ35,"")</f>
        <v>10</v>
      </c>
      <c r="AK36" s="144">
        <f t="shared" ca="1" si="21"/>
        <v>0</v>
      </c>
      <c r="AL36" s="144">
        <f t="shared" ca="1" si="21"/>
        <v>0</v>
      </c>
      <c r="AM36" s="144">
        <f t="shared" ca="1" si="21"/>
        <v>0</v>
      </c>
      <c r="AN36" s="144">
        <f t="shared" ca="1" si="15"/>
        <v>0</v>
      </c>
      <c r="AQ36" s="144">
        <f ca="1">IFERROR(MATCH('자료입력 및 결과표시'!$J$14,OFFSET($C$3,$AQ35,,1000),0)+$AQ35,"")</f>
        <v>10</v>
      </c>
      <c r="AR36" s="144">
        <f t="shared" ca="1" si="22"/>
        <v>0</v>
      </c>
      <c r="AS36" s="144">
        <f t="shared" ca="1" si="22"/>
        <v>0</v>
      </c>
      <c r="AT36" s="144">
        <f t="shared" ca="1" si="22"/>
        <v>0</v>
      </c>
      <c r="AU36" s="144">
        <f t="shared" ca="1" si="16"/>
        <v>0</v>
      </c>
      <c r="AX36" s="144">
        <f ca="1">IFERROR(MATCH('자료입력 및 결과표시'!$J$15,OFFSET($C$3,$AX35,,1000),0)+$AX35,"")</f>
        <v>10</v>
      </c>
      <c r="AY36" s="144">
        <f t="shared" ca="1" si="23"/>
        <v>0</v>
      </c>
      <c r="AZ36" s="144">
        <f t="shared" ca="1" si="23"/>
        <v>0</v>
      </c>
      <c r="BA36" s="144">
        <f t="shared" ca="1" si="23"/>
        <v>0</v>
      </c>
      <c r="BB36" s="144">
        <f t="shared" ca="1" si="17"/>
        <v>0</v>
      </c>
      <c r="BE36" s="144">
        <f ca="1">IFERROR(MATCH('자료입력 및 결과표시'!$J$15,OFFSET($C$3,$BE35,,1000),0)+$BE35,"")</f>
        <v>10</v>
      </c>
      <c r="BF36" s="144">
        <f t="shared" ca="1" si="24"/>
        <v>0</v>
      </c>
      <c r="BG36" s="144">
        <f t="shared" ca="1" si="18"/>
        <v>0</v>
      </c>
      <c r="BH36" s="144">
        <f t="shared" ca="1" si="18"/>
        <v>0</v>
      </c>
      <c r="BI36" s="144">
        <f t="shared" ca="1" si="19"/>
        <v>0</v>
      </c>
    </row>
    <row r="37" spans="3:61">
      <c r="C37" s="122" t="str">
        <f t="shared" si="12"/>
        <v>\\\</v>
      </c>
      <c r="D37" s="377"/>
      <c r="E37" s="378"/>
      <c r="F37" s="392"/>
      <c r="G37" s="399"/>
      <c r="H37" s="387"/>
      <c r="I37" s="377"/>
      <c r="J37" s="387"/>
      <c r="K37" s="383">
        <f t="shared" si="13"/>
        <v>0</v>
      </c>
      <c r="AC37" s="144" t="str">
        <f ca="1">IFERROR(MATCH('자료입력 및 결과표시'!$J$12,OFFSET($C$3,$AC36,,1000),0)+$AC36,"")</f>
        <v/>
      </c>
      <c r="AD37" s="144" t="str">
        <f t="shared" ca="1" si="20"/>
        <v/>
      </c>
      <c r="AE37" s="144" t="str">
        <f t="shared" ca="1" si="20"/>
        <v/>
      </c>
      <c r="AF37" s="144" t="str">
        <f t="shared" ca="1" si="20"/>
        <v/>
      </c>
      <c r="AG37" s="144" t="str">
        <f t="shared" ca="1" si="14"/>
        <v/>
      </c>
      <c r="AJ37" s="144">
        <f ca="1">IFERROR(MATCH('자료입력 및 결과표시'!$J$13,OFFSET($C$3,$AJ36,,1000),0)+$AJ36,"")</f>
        <v>11</v>
      </c>
      <c r="AK37" s="144">
        <f t="shared" ca="1" si="21"/>
        <v>0</v>
      </c>
      <c r="AL37" s="144">
        <f t="shared" ca="1" si="21"/>
        <v>0</v>
      </c>
      <c r="AM37" s="144">
        <f t="shared" ca="1" si="21"/>
        <v>0</v>
      </c>
      <c r="AN37" s="144">
        <f t="shared" ca="1" si="15"/>
        <v>0</v>
      </c>
      <c r="AQ37" s="144">
        <f ca="1">IFERROR(MATCH('자료입력 및 결과표시'!$J$14,OFFSET($C$3,$AQ36,,1000),0)+$AQ36,"")</f>
        <v>11</v>
      </c>
      <c r="AR37" s="144">
        <f t="shared" ca="1" si="22"/>
        <v>0</v>
      </c>
      <c r="AS37" s="144">
        <f t="shared" ca="1" si="22"/>
        <v>0</v>
      </c>
      <c r="AT37" s="144">
        <f t="shared" ca="1" si="22"/>
        <v>0</v>
      </c>
      <c r="AU37" s="144">
        <f t="shared" ca="1" si="16"/>
        <v>0</v>
      </c>
      <c r="AX37" s="144">
        <f ca="1">IFERROR(MATCH('자료입력 및 결과표시'!$J$15,OFFSET($C$3,$AX36,,1000),0)+$AX36,"")</f>
        <v>11</v>
      </c>
      <c r="AY37" s="144">
        <f t="shared" ca="1" si="23"/>
        <v>0</v>
      </c>
      <c r="AZ37" s="144">
        <f t="shared" ca="1" si="23"/>
        <v>0</v>
      </c>
      <c r="BA37" s="144">
        <f t="shared" ca="1" si="23"/>
        <v>0</v>
      </c>
      <c r="BB37" s="144">
        <f t="shared" ca="1" si="17"/>
        <v>0</v>
      </c>
      <c r="BE37" s="144">
        <f ca="1">IFERROR(MATCH('자료입력 및 결과표시'!$J$15,OFFSET($C$3,$BE36,,1000),0)+$BE36,"")</f>
        <v>11</v>
      </c>
      <c r="BF37" s="144">
        <f t="shared" ca="1" si="24"/>
        <v>0</v>
      </c>
      <c r="BG37" s="144">
        <f t="shared" ca="1" si="18"/>
        <v>0</v>
      </c>
      <c r="BH37" s="144">
        <f t="shared" ca="1" si="18"/>
        <v>0</v>
      </c>
      <c r="BI37" s="144">
        <f t="shared" ca="1" si="19"/>
        <v>0</v>
      </c>
    </row>
    <row r="38" spans="3:61">
      <c r="C38" s="122" t="str">
        <f t="shared" si="12"/>
        <v>\\\</v>
      </c>
      <c r="D38" s="379"/>
      <c r="E38" s="380"/>
      <c r="F38" s="391"/>
      <c r="G38" s="397"/>
      <c r="H38" s="398"/>
      <c r="I38" s="379"/>
      <c r="J38" s="380"/>
      <c r="K38" s="383">
        <f t="shared" si="13"/>
        <v>0</v>
      </c>
      <c r="AC38" s="144" t="str">
        <f ca="1">IFERROR(MATCH('자료입력 및 결과표시'!$J$12,OFFSET($C$3,$AC37,,1000),0)+$AC37,"")</f>
        <v/>
      </c>
      <c r="AD38" s="144" t="str">
        <f t="shared" ca="1" si="20"/>
        <v/>
      </c>
      <c r="AE38" s="144" t="str">
        <f t="shared" ca="1" si="20"/>
        <v/>
      </c>
      <c r="AF38" s="144" t="str">
        <f t="shared" ca="1" si="20"/>
        <v/>
      </c>
      <c r="AG38" s="144" t="str">
        <f t="shared" ca="1" si="14"/>
        <v/>
      </c>
      <c r="AJ38" s="144">
        <f ca="1">IFERROR(MATCH('자료입력 및 결과표시'!$J$13,OFFSET($C$3,$AJ37,,1000),0)+$AJ37,"")</f>
        <v>12</v>
      </c>
      <c r="AK38" s="144">
        <f t="shared" ca="1" si="21"/>
        <v>0</v>
      </c>
      <c r="AL38" s="144">
        <f t="shared" ca="1" si="21"/>
        <v>0</v>
      </c>
      <c r="AM38" s="144">
        <f t="shared" ca="1" si="21"/>
        <v>0</v>
      </c>
      <c r="AN38" s="144">
        <f t="shared" ca="1" si="15"/>
        <v>0</v>
      </c>
      <c r="AQ38" s="144">
        <f ca="1">IFERROR(MATCH('자료입력 및 결과표시'!$J$14,OFFSET($C$3,$AQ37,,1000),0)+$AQ37,"")</f>
        <v>12</v>
      </c>
      <c r="AR38" s="144">
        <f t="shared" ca="1" si="22"/>
        <v>0</v>
      </c>
      <c r="AS38" s="144">
        <f t="shared" ca="1" si="22"/>
        <v>0</v>
      </c>
      <c r="AT38" s="144">
        <f t="shared" ca="1" si="22"/>
        <v>0</v>
      </c>
      <c r="AU38" s="144">
        <f t="shared" ca="1" si="16"/>
        <v>0</v>
      </c>
      <c r="AX38" s="144">
        <f ca="1">IFERROR(MATCH('자료입력 및 결과표시'!$J$15,OFFSET($C$3,$AX37,,1000),0)+$AX37,"")</f>
        <v>12</v>
      </c>
      <c r="AY38" s="144">
        <f t="shared" ca="1" si="23"/>
        <v>0</v>
      </c>
      <c r="AZ38" s="144">
        <f t="shared" ca="1" si="23"/>
        <v>0</v>
      </c>
      <c r="BA38" s="144">
        <f t="shared" ca="1" si="23"/>
        <v>0</v>
      </c>
      <c r="BB38" s="144">
        <f t="shared" ca="1" si="17"/>
        <v>0</v>
      </c>
      <c r="BE38" s="144">
        <f ca="1">IFERROR(MATCH('자료입력 및 결과표시'!$J$15,OFFSET($C$3,$BE37,,1000),0)+$BE37,"")</f>
        <v>12</v>
      </c>
      <c r="BF38" s="144">
        <f t="shared" ca="1" si="24"/>
        <v>0</v>
      </c>
      <c r="BG38" s="144">
        <f t="shared" ca="1" si="18"/>
        <v>0</v>
      </c>
      <c r="BH38" s="144">
        <f t="shared" ca="1" si="18"/>
        <v>0</v>
      </c>
      <c r="BI38" s="144">
        <f t="shared" ca="1" si="19"/>
        <v>0</v>
      </c>
    </row>
    <row r="39" spans="3:61">
      <c r="C39" s="122" t="str">
        <f t="shared" si="12"/>
        <v>\\\</v>
      </c>
      <c r="D39" s="379"/>
      <c r="E39" s="380"/>
      <c r="F39" s="391"/>
      <c r="G39" s="397"/>
      <c r="H39" s="398"/>
      <c r="I39" s="379"/>
      <c r="J39" s="380"/>
      <c r="K39" s="383">
        <f t="shared" si="13"/>
        <v>0</v>
      </c>
      <c r="AC39" s="144" t="str">
        <f ca="1">IFERROR(MATCH('자료입력 및 결과표시'!$J$12,OFFSET($C$3,$AC38,,1000),0)+$AC38,"")</f>
        <v/>
      </c>
      <c r="AD39" s="144" t="str">
        <f t="shared" ca="1" si="20"/>
        <v/>
      </c>
      <c r="AE39" s="144" t="str">
        <f t="shared" ca="1" si="20"/>
        <v/>
      </c>
      <c r="AF39" s="144" t="str">
        <f t="shared" ca="1" si="20"/>
        <v/>
      </c>
      <c r="AG39" s="144" t="str">
        <f t="shared" ca="1" si="14"/>
        <v/>
      </c>
      <c r="AJ39" s="144">
        <f ca="1">IFERROR(MATCH('자료입력 및 결과표시'!$J$13,OFFSET($C$3,$AJ38,,1000),0)+$AJ38,"")</f>
        <v>13</v>
      </c>
      <c r="AK39" s="144">
        <f t="shared" ca="1" si="21"/>
        <v>0</v>
      </c>
      <c r="AL39" s="144">
        <f t="shared" ca="1" si="21"/>
        <v>0</v>
      </c>
      <c r="AM39" s="144">
        <f t="shared" ca="1" si="21"/>
        <v>0</v>
      </c>
      <c r="AN39" s="144">
        <f t="shared" ca="1" si="15"/>
        <v>0</v>
      </c>
      <c r="AQ39" s="144">
        <f ca="1">IFERROR(MATCH('자료입력 및 결과표시'!$J$14,OFFSET($C$3,$AQ38,,1000),0)+$AQ38,"")</f>
        <v>13</v>
      </c>
      <c r="AR39" s="144">
        <f t="shared" ca="1" si="22"/>
        <v>0</v>
      </c>
      <c r="AS39" s="144">
        <f t="shared" ca="1" si="22"/>
        <v>0</v>
      </c>
      <c r="AT39" s="144">
        <f t="shared" ca="1" si="22"/>
        <v>0</v>
      </c>
      <c r="AU39" s="144">
        <f t="shared" ca="1" si="16"/>
        <v>0</v>
      </c>
      <c r="AX39" s="144">
        <f ca="1">IFERROR(MATCH('자료입력 및 결과표시'!$J$15,OFFSET($C$3,$AX38,,1000),0)+$AX38,"")</f>
        <v>13</v>
      </c>
      <c r="AY39" s="144">
        <f t="shared" ca="1" si="23"/>
        <v>0</v>
      </c>
      <c r="AZ39" s="144">
        <f t="shared" ca="1" si="23"/>
        <v>0</v>
      </c>
      <c r="BA39" s="144">
        <f t="shared" ca="1" si="23"/>
        <v>0</v>
      </c>
      <c r="BB39" s="144">
        <f t="shared" ca="1" si="17"/>
        <v>0</v>
      </c>
      <c r="BE39" s="144">
        <f ca="1">IFERROR(MATCH('자료입력 및 결과표시'!$J$15,OFFSET($C$3,$BE38,,1000),0)+$BE38,"")</f>
        <v>13</v>
      </c>
      <c r="BF39" s="144">
        <f t="shared" ca="1" si="24"/>
        <v>0</v>
      </c>
      <c r="BG39" s="144">
        <f t="shared" ca="1" si="18"/>
        <v>0</v>
      </c>
      <c r="BH39" s="144">
        <f t="shared" ca="1" si="18"/>
        <v>0</v>
      </c>
      <c r="BI39" s="144">
        <f t="shared" ca="1" si="19"/>
        <v>0</v>
      </c>
    </row>
    <row r="40" spans="3:61">
      <c r="C40" s="122" t="str">
        <f t="shared" si="12"/>
        <v>\\\</v>
      </c>
      <c r="D40" s="379"/>
      <c r="E40" s="380"/>
      <c r="F40" s="391"/>
      <c r="G40" s="397"/>
      <c r="H40" s="398"/>
      <c r="I40" s="379"/>
      <c r="J40" s="380"/>
      <c r="K40" s="383">
        <f t="shared" si="13"/>
        <v>0</v>
      </c>
      <c r="AC40" s="144" t="str">
        <f ca="1">IFERROR(MATCH('자료입력 및 결과표시'!$J$12,OFFSET($C$3,$AC39,,1000),0)+$AC39,"")</f>
        <v/>
      </c>
      <c r="AD40" s="144" t="str">
        <f t="shared" ca="1" si="20"/>
        <v/>
      </c>
      <c r="AE40" s="144" t="str">
        <f t="shared" ca="1" si="20"/>
        <v/>
      </c>
      <c r="AF40" s="144" t="str">
        <f t="shared" ca="1" si="20"/>
        <v/>
      </c>
      <c r="AG40" s="144" t="str">
        <f t="shared" ca="1" si="14"/>
        <v/>
      </c>
      <c r="AJ40" s="144">
        <f ca="1">IFERROR(MATCH('자료입력 및 결과표시'!$J$13,OFFSET($C$3,$AJ39,,1000),0)+$AJ39,"")</f>
        <v>14</v>
      </c>
      <c r="AK40" s="144">
        <f t="shared" ca="1" si="21"/>
        <v>0</v>
      </c>
      <c r="AL40" s="144">
        <f t="shared" ca="1" si="21"/>
        <v>0</v>
      </c>
      <c r="AM40" s="144">
        <f t="shared" ca="1" si="21"/>
        <v>0</v>
      </c>
      <c r="AN40" s="144">
        <f t="shared" ca="1" si="15"/>
        <v>0</v>
      </c>
      <c r="AQ40" s="144">
        <f ca="1">IFERROR(MATCH('자료입력 및 결과표시'!$J$14,OFFSET($C$3,$AQ39,,1000),0)+$AQ39,"")</f>
        <v>14</v>
      </c>
      <c r="AR40" s="144">
        <f t="shared" ca="1" si="22"/>
        <v>0</v>
      </c>
      <c r="AS40" s="144">
        <f t="shared" ca="1" si="22"/>
        <v>0</v>
      </c>
      <c r="AT40" s="144">
        <f t="shared" ca="1" si="22"/>
        <v>0</v>
      </c>
      <c r="AU40" s="144">
        <f t="shared" ca="1" si="16"/>
        <v>0</v>
      </c>
      <c r="AX40" s="144">
        <f ca="1">IFERROR(MATCH('자료입력 및 결과표시'!$J$15,OFFSET($C$3,$AX39,,1000),0)+$AX39,"")</f>
        <v>14</v>
      </c>
      <c r="AY40" s="144">
        <f t="shared" ca="1" si="23"/>
        <v>0</v>
      </c>
      <c r="AZ40" s="144">
        <f t="shared" ca="1" si="23"/>
        <v>0</v>
      </c>
      <c r="BA40" s="144">
        <f t="shared" ca="1" si="23"/>
        <v>0</v>
      </c>
      <c r="BB40" s="144">
        <f t="shared" ca="1" si="17"/>
        <v>0</v>
      </c>
      <c r="BE40" s="144">
        <f ca="1">IFERROR(MATCH('자료입력 및 결과표시'!$J$15,OFFSET($C$3,$BE39,,1000),0)+$BE39,"")</f>
        <v>14</v>
      </c>
      <c r="BF40" s="144">
        <f t="shared" ca="1" si="24"/>
        <v>0</v>
      </c>
      <c r="BG40" s="144">
        <f t="shared" ca="1" si="18"/>
        <v>0</v>
      </c>
      <c r="BH40" s="144">
        <f t="shared" ca="1" si="18"/>
        <v>0</v>
      </c>
      <c r="BI40" s="144">
        <f t="shared" ca="1" si="19"/>
        <v>0</v>
      </c>
    </row>
    <row r="41" spans="3:61">
      <c r="C41" s="122" t="str">
        <f t="shared" si="12"/>
        <v>\\\</v>
      </c>
      <c r="D41" s="379"/>
      <c r="E41" s="380"/>
      <c r="F41" s="391"/>
      <c r="G41" s="397"/>
      <c r="H41" s="398"/>
      <c r="I41" s="379"/>
      <c r="J41" s="380"/>
      <c r="K41" s="383">
        <f t="shared" si="13"/>
        <v>0</v>
      </c>
      <c r="AC41" s="144" t="str">
        <f ca="1">IFERROR(MATCH('자료입력 및 결과표시'!$J$12,OFFSET($C$3,$AC40,,1000),0)+$AC40,"")</f>
        <v/>
      </c>
      <c r="AD41" s="144" t="str">
        <f t="shared" ca="1" si="20"/>
        <v/>
      </c>
      <c r="AE41" s="144" t="str">
        <f t="shared" ca="1" si="20"/>
        <v/>
      </c>
      <c r="AF41" s="144" t="str">
        <f t="shared" ca="1" si="20"/>
        <v/>
      </c>
      <c r="AG41" s="144" t="str">
        <f t="shared" ca="1" si="14"/>
        <v/>
      </c>
      <c r="AJ41" s="144">
        <f ca="1">IFERROR(MATCH('자료입력 및 결과표시'!$J$13,OFFSET($C$3,$AJ40,,1000),0)+$AJ40,"")</f>
        <v>15</v>
      </c>
      <c r="AK41" s="144">
        <f t="shared" ca="1" si="21"/>
        <v>0</v>
      </c>
      <c r="AL41" s="144">
        <f t="shared" ca="1" si="21"/>
        <v>0</v>
      </c>
      <c r="AM41" s="144">
        <f t="shared" ca="1" si="21"/>
        <v>0</v>
      </c>
      <c r="AN41" s="144">
        <f t="shared" ca="1" si="15"/>
        <v>0</v>
      </c>
      <c r="AQ41" s="144">
        <f ca="1">IFERROR(MATCH('자료입력 및 결과표시'!$J$14,OFFSET($C$3,$AQ40,,1000),0)+$AQ40,"")</f>
        <v>15</v>
      </c>
      <c r="AR41" s="144">
        <f t="shared" ca="1" si="22"/>
        <v>0</v>
      </c>
      <c r="AS41" s="144">
        <f t="shared" ca="1" si="22"/>
        <v>0</v>
      </c>
      <c r="AT41" s="144">
        <f t="shared" ca="1" si="22"/>
        <v>0</v>
      </c>
      <c r="AU41" s="144">
        <f t="shared" ca="1" si="16"/>
        <v>0</v>
      </c>
      <c r="AX41" s="144">
        <f ca="1">IFERROR(MATCH('자료입력 및 결과표시'!$J$15,OFFSET($C$3,$AX40,,1000),0)+$AX40,"")</f>
        <v>15</v>
      </c>
      <c r="AY41" s="144">
        <f t="shared" ca="1" si="23"/>
        <v>0</v>
      </c>
      <c r="AZ41" s="144">
        <f t="shared" ca="1" si="23"/>
        <v>0</v>
      </c>
      <c r="BA41" s="144">
        <f t="shared" ca="1" si="23"/>
        <v>0</v>
      </c>
      <c r="BB41" s="144">
        <f t="shared" ca="1" si="17"/>
        <v>0</v>
      </c>
      <c r="BE41" s="144">
        <f ca="1">IFERROR(MATCH('자료입력 및 결과표시'!$J$15,OFFSET($C$3,$BE40,,1000),0)+$BE40,"")</f>
        <v>15</v>
      </c>
      <c r="BF41" s="144">
        <f t="shared" ca="1" si="24"/>
        <v>0</v>
      </c>
      <c r="BG41" s="144">
        <f t="shared" ca="1" si="18"/>
        <v>0</v>
      </c>
      <c r="BH41" s="144">
        <f t="shared" ca="1" si="18"/>
        <v>0</v>
      </c>
      <c r="BI41" s="144">
        <f t="shared" ca="1" si="19"/>
        <v>0</v>
      </c>
    </row>
    <row r="42" spans="3:61">
      <c r="C42" s="122" t="str">
        <f t="shared" si="12"/>
        <v>\\\</v>
      </c>
      <c r="D42" s="379"/>
      <c r="E42" s="380"/>
      <c r="F42" s="391"/>
      <c r="G42" s="397"/>
      <c r="H42" s="398"/>
      <c r="I42" s="379"/>
      <c r="J42" s="380"/>
      <c r="K42" s="383">
        <f t="shared" si="13"/>
        <v>0</v>
      </c>
      <c r="AC42" s="144" t="str">
        <f ca="1">IFERROR(MATCH('자료입력 및 결과표시'!$J$12,OFFSET($C$3,$AC41,,1000),0)+$AC41,"")</f>
        <v/>
      </c>
      <c r="AD42" s="144" t="str">
        <f t="shared" ca="1" si="20"/>
        <v/>
      </c>
      <c r="AE42" s="144" t="str">
        <f t="shared" ca="1" si="20"/>
        <v/>
      </c>
      <c r="AF42" s="144" t="str">
        <f t="shared" ca="1" si="20"/>
        <v/>
      </c>
      <c r="AG42" s="144" t="str">
        <f t="shared" ca="1" si="14"/>
        <v/>
      </c>
      <c r="AJ42" s="144">
        <f ca="1">IFERROR(MATCH('자료입력 및 결과표시'!$J$13,OFFSET($C$3,$AJ41,,1000),0)+$AJ41,"")</f>
        <v>16</v>
      </c>
      <c r="AK42" s="144">
        <f t="shared" ca="1" si="21"/>
        <v>0</v>
      </c>
      <c r="AL42" s="144">
        <f t="shared" ca="1" si="21"/>
        <v>0</v>
      </c>
      <c r="AM42" s="144">
        <f t="shared" ca="1" si="21"/>
        <v>0</v>
      </c>
      <c r="AN42" s="144">
        <f t="shared" ca="1" si="15"/>
        <v>0</v>
      </c>
      <c r="AQ42" s="144">
        <f ca="1">IFERROR(MATCH('자료입력 및 결과표시'!$J$14,OFFSET($C$3,$AQ41,,1000),0)+$AQ41,"")</f>
        <v>16</v>
      </c>
      <c r="AR42" s="144">
        <f t="shared" ca="1" si="22"/>
        <v>0</v>
      </c>
      <c r="AS42" s="144">
        <f t="shared" ca="1" si="22"/>
        <v>0</v>
      </c>
      <c r="AT42" s="144">
        <f t="shared" ca="1" si="22"/>
        <v>0</v>
      </c>
      <c r="AU42" s="144">
        <f t="shared" ca="1" si="16"/>
        <v>0</v>
      </c>
      <c r="AX42" s="144">
        <f ca="1">IFERROR(MATCH('자료입력 및 결과표시'!$J$15,OFFSET($C$3,$AX41,,1000),0)+$AX41,"")</f>
        <v>16</v>
      </c>
      <c r="AY42" s="144">
        <f t="shared" ca="1" si="23"/>
        <v>0</v>
      </c>
      <c r="AZ42" s="144">
        <f t="shared" ca="1" si="23"/>
        <v>0</v>
      </c>
      <c r="BA42" s="144">
        <f t="shared" ca="1" si="23"/>
        <v>0</v>
      </c>
      <c r="BB42" s="144">
        <f t="shared" ca="1" si="17"/>
        <v>0</v>
      </c>
      <c r="BE42" s="144">
        <f ca="1">IFERROR(MATCH('자료입력 및 결과표시'!$J$15,OFFSET($C$3,$BE41,,1000),0)+$BE41,"")</f>
        <v>16</v>
      </c>
      <c r="BF42" s="144">
        <f t="shared" ca="1" si="24"/>
        <v>0</v>
      </c>
      <c r="BG42" s="144">
        <f t="shared" ca="1" si="18"/>
        <v>0</v>
      </c>
      <c r="BH42" s="144">
        <f t="shared" ca="1" si="18"/>
        <v>0</v>
      </c>
      <c r="BI42" s="144">
        <f t="shared" ca="1" si="19"/>
        <v>0</v>
      </c>
    </row>
    <row r="43" spans="3:61">
      <c r="C43" s="122" t="str">
        <f t="shared" si="12"/>
        <v>\\\</v>
      </c>
      <c r="D43" s="379"/>
      <c r="E43" s="380"/>
      <c r="F43" s="391"/>
      <c r="G43" s="397"/>
      <c r="H43" s="398"/>
      <c r="I43" s="379"/>
      <c r="J43" s="380"/>
      <c r="K43" s="383">
        <f t="shared" si="13"/>
        <v>0</v>
      </c>
      <c r="AC43" s="144" t="str">
        <f ca="1">IFERROR(MATCH('자료입력 및 결과표시'!$J$12,OFFSET($C$3,$AC42,,1000),0)+$AC42,"")</f>
        <v/>
      </c>
      <c r="AD43" s="144" t="str">
        <f t="shared" ca="1" si="20"/>
        <v/>
      </c>
      <c r="AE43" s="144" t="str">
        <f t="shared" ca="1" si="20"/>
        <v/>
      </c>
      <c r="AF43" s="144" t="str">
        <f t="shared" ca="1" si="20"/>
        <v/>
      </c>
      <c r="AG43" s="144" t="str">
        <f t="shared" ca="1" si="14"/>
        <v/>
      </c>
      <c r="AJ43" s="144">
        <f ca="1">IFERROR(MATCH('자료입력 및 결과표시'!$J$13,OFFSET($C$3,$AJ42,,1000),0)+$AJ42,"")</f>
        <v>17</v>
      </c>
      <c r="AK43" s="144">
        <f t="shared" ca="1" si="21"/>
        <v>0</v>
      </c>
      <c r="AL43" s="144">
        <f t="shared" ca="1" si="21"/>
        <v>0</v>
      </c>
      <c r="AM43" s="144">
        <f t="shared" ca="1" si="21"/>
        <v>0</v>
      </c>
      <c r="AN43" s="144">
        <f t="shared" ca="1" si="15"/>
        <v>0</v>
      </c>
      <c r="AQ43" s="144">
        <f ca="1">IFERROR(MATCH('자료입력 및 결과표시'!$J$14,OFFSET($C$3,$AQ42,,1000),0)+$AQ42,"")</f>
        <v>17</v>
      </c>
      <c r="AR43" s="144">
        <f t="shared" ca="1" si="22"/>
        <v>0</v>
      </c>
      <c r="AS43" s="144">
        <f t="shared" ca="1" si="22"/>
        <v>0</v>
      </c>
      <c r="AT43" s="144">
        <f t="shared" ca="1" si="22"/>
        <v>0</v>
      </c>
      <c r="AU43" s="144">
        <f t="shared" ca="1" si="16"/>
        <v>0</v>
      </c>
      <c r="AX43" s="144">
        <f ca="1">IFERROR(MATCH('자료입력 및 결과표시'!$J$15,OFFSET($C$3,$AX42,,1000),0)+$AX42,"")</f>
        <v>17</v>
      </c>
      <c r="AY43" s="144">
        <f t="shared" ca="1" si="23"/>
        <v>0</v>
      </c>
      <c r="AZ43" s="144">
        <f t="shared" ca="1" si="23"/>
        <v>0</v>
      </c>
      <c r="BA43" s="144">
        <f t="shared" ca="1" si="23"/>
        <v>0</v>
      </c>
      <c r="BB43" s="144">
        <f t="shared" ca="1" si="17"/>
        <v>0</v>
      </c>
      <c r="BE43" s="144">
        <f ca="1">IFERROR(MATCH('자료입력 및 결과표시'!$J$15,OFFSET($C$3,$BE42,,1000),0)+$BE42,"")</f>
        <v>17</v>
      </c>
      <c r="BF43" s="144">
        <f t="shared" ca="1" si="24"/>
        <v>0</v>
      </c>
      <c r="BG43" s="144">
        <f t="shared" ca="1" si="18"/>
        <v>0</v>
      </c>
      <c r="BH43" s="144">
        <f t="shared" ca="1" si="18"/>
        <v>0</v>
      </c>
      <c r="BI43" s="144">
        <f t="shared" ca="1" si="19"/>
        <v>0</v>
      </c>
    </row>
    <row r="44" spans="3:61">
      <c r="C44" s="122" t="str">
        <f t="shared" si="12"/>
        <v>\\\</v>
      </c>
      <c r="D44" s="379"/>
      <c r="E44" s="380"/>
      <c r="F44" s="391"/>
      <c r="G44" s="397"/>
      <c r="H44" s="398"/>
      <c r="I44" s="379"/>
      <c r="J44" s="380"/>
      <c r="K44" s="383">
        <f t="shared" si="13"/>
        <v>0</v>
      </c>
      <c r="AC44" s="144" t="str">
        <f ca="1">IFERROR(MATCH('자료입력 및 결과표시'!$J$12,OFFSET($C$3,$AC43,,1000),0)+$AC43,"")</f>
        <v/>
      </c>
      <c r="AD44" s="144" t="str">
        <f t="shared" ca="1" si="20"/>
        <v/>
      </c>
      <c r="AE44" s="144" t="str">
        <f t="shared" ca="1" si="20"/>
        <v/>
      </c>
      <c r="AF44" s="144" t="str">
        <f t="shared" ca="1" si="20"/>
        <v/>
      </c>
      <c r="AG44" s="144" t="str">
        <f t="shared" ca="1" si="14"/>
        <v/>
      </c>
      <c r="AJ44" s="144">
        <f ca="1">IFERROR(MATCH('자료입력 및 결과표시'!$J$13,OFFSET($C$3,$AJ43,,1000),0)+$AJ43,"")</f>
        <v>18</v>
      </c>
      <c r="AK44" s="144">
        <f t="shared" ca="1" si="21"/>
        <v>0</v>
      </c>
      <c r="AL44" s="144">
        <f t="shared" ca="1" si="21"/>
        <v>0</v>
      </c>
      <c r="AM44" s="144">
        <f t="shared" ca="1" si="21"/>
        <v>0</v>
      </c>
      <c r="AN44" s="144">
        <f t="shared" ca="1" si="15"/>
        <v>0</v>
      </c>
      <c r="AQ44" s="144">
        <f ca="1">IFERROR(MATCH('자료입력 및 결과표시'!$J$14,OFFSET($C$3,$AQ43,,1000),0)+$AQ43,"")</f>
        <v>18</v>
      </c>
      <c r="AR44" s="144">
        <f t="shared" ca="1" si="22"/>
        <v>0</v>
      </c>
      <c r="AS44" s="144">
        <f t="shared" ca="1" si="22"/>
        <v>0</v>
      </c>
      <c r="AT44" s="144">
        <f t="shared" ca="1" si="22"/>
        <v>0</v>
      </c>
      <c r="AU44" s="144">
        <f t="shared" ca="1" si="16"/>
        <v>0</v>
      </c>
      <c r="AX44" s="144">
        <f ca="1">IFERROR(MATCH('자료입력 및 결과표시'!$J$15,OFFSET($C$3,$AX43,,1000),0)+$AX43,"")</f>
        <v>18</v>
      </c>
      <c r="AY44" s="144">
        <f t="shared" ca="1" si="23"/>
        <v>0</v>
      </c>
      <c r="AZ44" s="144">
        <f t="shared" ca="1" si="23"/>
        <v>0</v>
      </c>
      <c r="BA44" s="144">
        <f t="shared" ca="1" si="23"/>
        <v>0</v>
      </c>
      <c r="BB44" s="144">
        <f t="shared" ca="1" si="17"/>
        <v>0</v>
      </c>
      <c r="BE44" s="144">
        <f ca="1">IFERROR(MATCH('자료입력 및 결과표시'!$J$15,OFFSET($C$3,$BE43,,1000),0)+$BE43,"")</f>
        <v>18</v>
      </c>
      <c r="BF44" s="144">
        <f t="shared" ca="1" si="24"/>
        <v>0</v>
      </c>
      <c r="BG44" s="144">
        <f t="shared" ca="1" si="18"/>
        <v>0</v>
      </c>
      <c r="BH44" s="144">
        <f t="shared" ca="1" si="18"/>
        <v>0</v>
      </c>
      <c r="BI44" s="144">
        <f t="shared" ca="1" si="19"/>
        <v>0</v>
      </c>
    </row>
    <row r="45" spans="3:61">
      <c r="C45" s="122" t="str">
        <f t="shared" si="12"/>
        <v>\\\</v>
      </c>
      <c r="D45" s="379"/>
      <c r="E45" s="380"/>
      <c r="F45" s="391"/>
      <c r="G45" s="397"/>
      <c r="H45" s="398"/>
      <c r="I45" s="379"/>
      <c r="J45" s="380"/>
      <c r="K45" s="383">
        <f t="shared" si="13"/>
        <v>0</v>
      </c>
      <c r="AC45" s="144" t="str">
        <f ca="1">IFERROR(MATCH('자료입력 및 결과표시'!$J$12,OFFSET($C$3,$AC44,,1000),0)+$AC44,"")</f>
        <v/>
      </c>
      <c r="AD45" s="144" t="str">
        <f t="shared" ca="1" si="20"/>
        <v/>
      </c>
      <c r="AE45" s="144" t="str">
        <f t="shared" ca="1" si="20"/>
        <v/>
      </c>
      <c r="AF45" s="144" t="str">
        <f t="shared" ca="1" si="20"/>
        <v/>
      </c>
      <c r="AG45" s="144" t="str">
        <f t="shared" ca="1" si="14"/>
        <v/>
      </c>
      <c r="AJ45" s="144">
        <f ca="1">IFERROR(MATCH('자료입력 및 결과표시'!$J$13,OFFSET($C$3,$AJ44,,1000),0)+$AJ44,"")</f>
        <v>19</v>
      </c>
      <c r="AK45" s="144">
        <f t="shared" ca="1" si="21"/>
        <v>0</v>
      </c>
      <c r="AL45" s="144">
        <f t="shared" ca="1" si="21"/>
        <v>0</v>
      </c>
      <c r="AM45" s="144">
        <f t="shared" ca="1" si="21"/>
        <v>0</v>
      </c>
      <c r="AN45" s="144">
        <f t="shared" ca="1" si="15"/>
        <v>0</v>
      </c>
      <c r="AQ45" s="144">
        <f ca="1">IFERROR(MATCH('자료입력 및 결과표시'!$J$14,OFFSET($C$3,$AQ44,,1000),0)+$AQ44,"")</f>
        <v>19</v>
      </c>
      <c r="AR45" s="144">
        <f t="shared" ca="1" si="22"/>
        <v>0</v>
      </c>
      <c r="AS45" s="144">
        <f t="shared" ca="1" si="22"/>
        <v>0</v>
      </c>
      <c r="AT45" s="144">
        <f t="shared" ca="1" si="22"/>
        <v>0</v>
      </c>
      <c r="AU45" s="144">
        <f t="shared" ca="1" si="16"/>
        <v>0</v>
      </c>
      <c r="AX45" s="144">
        <f ca="1">IFERROR(MATCH('자료입력 및 결과표시'!$J$15,OFFSET($C$3,$AX44,,1000),0)+$AX44,"")</f>
        <v>19</v>
      </c>
      <c r="AY45" s="144">
        <f t="shared" ca="1" si="23"/>
        <v>0</v>
      </c>
      <c r="AZ45" s="144">
        <f t="shared" ca="1" si="23"/>
        <v>0</v>
      </c>
      <c r="BA45" s="144">
        <f t="shared" ca="1" si="23"/>
        <v>0</v>
      </c>
      <c r="BB45" s="144">
        <f t="shared" ca="1" si="17"/>
        <v>0</v>
      </c>
      <c r="BE45" s="144">
        <f ca="1">IFERROR(MATCH('자료입력 및 결과표시'!$J$15,OFFSET($C$3,$BE44,,1000),0)+$BE44,"")</f>
        <v>19</v>
      </c>
      <c r="BF45" s="144">
        <f t="shared" ca="1" si="24"/>
        <v>0</v>
      </c>
      <c r="BG45" s="144">
        <f t="shared" ca="1" si="24"/>
        <v>0</v>
      </c>
      <c r="BH45" s="144">
        <f t="shared" ca="1" si="24"/>
        <v>0</v>
      </c>
      <c r="BI45" s="144">
        <f t="shared" ca="1" si="19"/>
        <v>0</v>
      </c>
    </row>
    <row r="46" spans="3:61">
      <c r="C46" s="122" t="str">
        <f t="shared" si="12"/>
        <v>\\\</v>
      </c>
      <c r="D46" s="379"/>
      <c r="E46" s="380"/>
      <c r="F46" s="391"/>
      <c r="G46" s="397"/>
      <c r="H46" s="398"/>
      <c r="I46" s="379"/>
      <c r="J46" s="380"/>
      <c r="K46" s="383">
        <f t="shared" si="13"/>
        <v>0</v>
      </c>
      <c r="AC46" s="144" t="str">
        <f ca="1">IFERROR(MATCH('자료입력 및 결과표시'!$J$12,OFFSET($C$3,$AC45,,1000),0)+$AC45,"")</f>
        <v/>
      </c>
      <c r="AD46" s="144" t="str">
        <f t="shared" ca="1" si="20"/>
        <v/>
      </c>
      <c r="AE46" s="144" t="str">
        <f t="shared" ca="1" si="20"/>
        <v/>
      </c>
      <c r="AF46" s="144" t="str">
        <f t="shared" ca="1" si="20"/>
        <v/>
      </c>
      <c r="AG46" s="144" t="str">
        <f t="shared" ca="1" si="14"/>
        <v/>
      </c>
      <c r="AJ46" s="144">
        <f ca="1">IFERROR(MATCH('자료입력 및 결과표시'!$J$13,OFFSET($C$3,$AJ45,,1000),0)+$AJ45,"")</f>
        <v>20</v>
      </c>
      <c r="AK46" s="144">
        <f t="shared" ca="1" si="21"/>
        <v>0</v>
      </c>
      <c r="AL46" s="144">
        <f t="shared" ca="1" si="21"/>
        <v>0</v>
      </c>
      <c r="AM46" s="144">
        <f t="shared" ca="1" si="21"/>
        <v>0</v>
      </c>
      <c r="AN46" s="144">
        <f t="shared" ca="1" si="15"/>
        <v>0</v>
      </c>
      <c r="AQ46" s="144">
        <f ca="1">IFERROR(MATCH('자료입력 및 결과표시'!$J$14,OFFSET($C$3,$AQ45,,1000),0)+$AQ45,"")</f>
        <v>20</v>
      </c>
      <c r="AR46" s="144">
        <f t="shared" ca="1" si="22"/>
        <v>0</v>
      </c>
      <c r="AS46" s="144">
        <f t="shared" ca="1" si="22"/>
        <v>0</v>
      </c>
      <c r="AT46" s="144">
        <f t="shared" ca="1" si="22"/>
        <v>0</v>
      </c>
      <c r="AU46" s="144">
        <f t="shared" ca="1" si="16"/>
        <v>0</v>
      </c>
      <c r="AX46" s="144">
        <f ca="1">IFERROR(MATCH('자료입력 및 결과표시'!$J$15,OFFSET($C$3,$AX45,,1000),0)+$AX45,"")</f>
        <v>20</v>
      </c>
      <c r="AY46" s="144">
        <f t="shared" ca="1" si="23"/>
        <v>0</v>
      </c>
      <c r="AZ46" s="144">
        <f t="shared" ca="1" si="23"/>
        <v>0</v>
      </c>
      <c r="BA46" s="144">
        <f t="shared" ca="1" si="23"/>
        <v>0</v>
      </c>
      <c r="BB46" s="144">
        <f t="shared" ca="1" si="17"/>
        <v>0</v>
      </c>
      <c r="BE46" s="144">
        <f ca="1">IFERROR(MATCH('자료입력 및 결과표시'!$J$15,OFFSET($C$3,$BE45,,1000),0)+$BE45,"")</f>
        <v>20</v>
      </c>
      <c r="BF46" s="144">
        <f t="shared" ca="1" si="24"/>
        <v>0</v>
      </c>
      <c r="BG46" s="144">
        <f t="shared" ca="1" si="24"/>
        <v>0</v>
      </c>
      <c r="BH46" s="144">
        <f t="shared" ca="1" si="24"/>
        <v>0</v>
      </c>
      <c r="BI46" s="144">
        <f t="shared" ca="1" si="19"/>
        <v>0</v>
      </c>
    </row>
    <row r="47" spans="3:61">
      <c r="C47" s="122" t="str">
        <f t="shared" si="12"/>
        <v>\\\</v>
      </c>
      <c r="D47" s="379"/>
      <c r="E47" s="380"/>
      <c r="F47" s="391"/>
      <c r="G47" s="397"/>
      <c r="H47" s="398"/>
      <c r="I47" s="379"/>
      <c r="J47" s="380"/>
      <c r="K47" s="383">
        <f t="shared" si="13"/>
        <v>0</v>
      </c>
      <c r="AC47" s="144" t="str">
        <f ca="1">IFERROR(MATCH('자료입력 및 결과표시'!$J$12,OFFSET($C$3,$AC46,,1000),0)+$AC46,"")</f>
        <v/>
      </c>
      <c r="AD47" s="144" t="str">
        <f t="shared" ca="1" si="20"/>
        <v/>
      </c>
      <c r="AE47" s="144" t="str">
        <f t="shared" ca="1" si="20"/>
        <v/>
      </c>
      <c r="AF47" s="144" t="str">
        <f t="shared" ca="1" si="20"/>
        <v/>
      </c>
      <c r="AG47" s="144" t="str">
        <f t="shared" ca="1" si="14"/>
        <v/>
      </c>
      <c r="AJ47" s="144">
        <f ca="1">IFERROR(MATCH('자료입력 및 결과표시'!$J$13,OFFSET($C$3,$AJ46,,1000),0)+$AJ46,"")</f>
        <v>21</v>
      </c>
      <c r="AK47" s="144">
        <f t="shared" ca="1" si="21"/>
        <v>0</v>
      </c>
      <c r="AL47" s="144">
        <f t="shared" ca="1" si="21"/>
        <v>0</v>
      </c>
      <c r="AM47" s="144">
        <f t="shared" ca="1" si="21"/>
        <v>0</v>
      </c>
      <c r="AN47" s="144">
        <f t="shared" ca="1" si="15"/>
        <v>0</v>
      </c>
      <c r="AQ47" s="144">
        <f ca="1">IFERROR(MATCH('자료입력 및 결과표시'!$J$14,OFFSET($C$3,$AQ46,,1000),0)+$AQ46,"")</f>
        <v>21</v>
      </c>
      <c r="AR47" s="144">
        <f t="shared" ca="1" si="22"/>
        <v>0</v>
      </c>
      <c r="AS47" s="144">
        <f t="shared" ca="1" si="22"/>
        <v>0</v>
      </c>
      <c r="AT47" s="144">
        <f t="shared" ca="1" si="22"/>
        <v>0</v>
      </c>
      <c r="AU47" s="144">
        <f t="shared" ca="1" si="16"/>
        <v>0</v>
      </c>
      <c r="AX47" s="144">
        <f ca="1">IFERROR(MATCH('자료입력 및 결과표시'!$J$15,OFFSET($C$3,$AX46,,1000),0)+$AX46,"")</f>
        <v>21</v>
      </c>
      <c r="AY47" s="144">
        <f t="shared" ca="1" si="23"/>
        <v>0</v>
      </c>
      <c r="AZ47" s="144">
        <f t="shared" ca="1" si="23"/>
        <v>0</v>
      </c>
      <c r="BA47" s="144">
        <f t="shared" ca="1" si="23"/>
        <v>0</v>
      </c>
      <c r="BB47" s="144">
        <f t="shared" ca="1" si="17"/>
        <v>0</v>
      </c>
      <c r="BE47" s="144">
        <f ca="1">IFERROR(MATCH('자료입력 및 결과표시'!$J$15,OFFSET($C$3,$BE46,,1000),0)+$BE46,"")</f>
        <v>21</v>
      </c>
      <c r="BF47" s="144">
        <f t="shared" ca="1" si="24"/>
        <v>0</v>
      </c>
      <c r="BG47" s="144">
        <f t="shared" ca="1" si="24"/>
        <v>0</v>
      </c>
      <c r="BH47" s="144">
        <f t="shared" ca="1" si="24"/>
        <v>0</v>
      </c>
      <c r="BI47" s="144">
        <f t="shared" ca="1" si="19"/>
        <v>0</v>
      </c>
    </row>
    <row r="48" spans="3:61">
      <c r="C48" s="122" t="str">
        <f t="shared" si="12"/>
        <v>\\\</v>
      </c>
      <c r="D48" s="379"/>
      <c r="E48" s="380"/>
      <c r="F48" s="391"/>
      <c r="G48" s="397"/>
      <c r="H48" s="398"/>
      <c r="I48" s="379"/>
      <c r="J48" s="380"/>
      <c r="K48" s="383">
        <f t="shared" si="13"/>
        <v>0</v>
      </c>
      <c r="AC48" s="144" t="str">
        <f ca="1">IFERROR(MATCH('자료입력 및 결과표시'!$J$12,OFFSET($C$3,$AC47,,1000),0)+$AC47,"")</f>
        <v/>
      </c>
      <c r="AD48" s="144" t="str">
        <f t="shared" ca="1" si="20"/>
        <v/>
      </c>
      <c r="AE48" s="144" t="str">
        <f t="shared" ca="1" si="20"/>
        <v/>
      </c>
      <c r="AF48" s="144" t="str">
        <f t="shared" ca="1" si="20"/>
        <v/>
      </c>
      <c r="AG48" s="144" t="str">
        <f t="shared" ca="1" si="14"/>
        <v/>
      </c>
      <c r="AJ48" s="144">
        <f ca="1">IFERROR(MATCH('자료입력 및 결과표시'!$J$13,OFFSET($C$3,$AJ47,,1000),0)+$AJ47,"")</f>
        <v>22</v>
      </c>
      <c r="AK48" s="144">
        <f t="shared" ca="1" si="21"/>
        <v>0</v>
      </c>
      <c r="AL48" s="144">
        <f t="shared" ca="1" si="21"/>
        <v>0</v>
      </c>
      <c r="AM48" s="144">
        <f t="shared" ca="1" si="21"/>
        <v>0</v>
      </c>
      <c r="AN48" s="144">
        <f t="shared" ca="1" si="15"/>
        <v>0</v>
      </c>
      <c r="AQ48" s="144">
        <f ca="1">IFERROR(MATCH('자료입력 및 결과표시'!$J$14,OFFSET($C$3,$AQ47,,1000),0)+$AQ47,"")</f>
        <v>22</v>
      </c>
      <c r="AR48" s="144">
        <f t="shared" ca="1" si="22"/>
        <v>0</v>
      </c>
      <c r="AS48" s="144">
        <f t="shared" ca="1" si="22"/>
        <v>0</v>
      </c>
      <c r="AT48" s="144">
        <f t="shared" ca="1" si="22"/>
        <v>0</v>
      </c>
      <c r="AU48" s="144">
        <f t="shared" ca="1" si="16"/>
        <v>0</v>
      </c>
      <c r="AX48" s="144">
        <f ca="1">IFERROR(MATCH('자료입력 및 결과표시'!$J$15,OFFSET($C$3,$AX47,,1000),0)+$AX47,"")</f>
        <v>22</v>
      </c>
      <c r="AY48" s="144">
        <f t="shared" ca="1" si="23"/>
        <v>0</v>
      </c>
      <c r="AZ48" s="144">
        <f t="shared" ca="1" si="23"/>
        <v>0</v>
      </c>
      <c r="BA48" s="144">
        <f t="shared" ca="1" si="23"/>
        <v>0</v>
      </c>
      <c r="BB48" s="144">
        <f t="shared" ca="1" si="17"/>
        <v>0</v>
      </c>
      <c r="BE48" s="144">
        <f ca="1">IFERROR(MATCH('자료입력 및 결과표시'!$J$15,OFFSET($C$3,$BE47,,1000),0)+$BE47,"")</f>
        <v>22</v>
      </c>
      <c r="BF48" s="144">
        <f t="shared" ca="1" si="24"/>
        <v>0</v>
      </c>
      <c r="BG48" s="144">
        <f t="shared" ca="1" si="24"/>
        <v>0</v>
      </c>
      <c r="BH48" s="144">
        <f t="shared" ca="1" si="24"/>
        <v>0</v>
      </c>
      <c r="BI48" s="144">
        <f t="shared" ca="1" si="19"/>
        <v>0</v>
      </c>
    </row>
    <row r="49" spans="3:61">
      <c r="C49" s="122" t="str">
        <f t="shared" si="12"/>
        <v>\\\</v>
      </c>
      <c r="D49" s="379"/>
      <c r="E49" s="380"/>
      <c r="F49" s="391"/>
      <c r="G49" s="397"/>
      <c r="H49" s="398"/>
      <c r="I49" s="379"/>
      <c r="J49" s="380"/>
      <c r="K49" s="383">
        <f t="shared" si="13"/>
        <v>0</v>
      </c>
      <c r="AC49" s="144" t="str">
        <f ca="1">IFERROR(MATCH('자료입력 및 결과표시'!$J$12,OFFSET($C$3,$AC48,,1000),0)+$AC48,"")</f>
        <v/>
      </c>
      <c r="AD49" s="144" t="str">
        <f t="shared" ca="1" si="20"/>
        <v/>
      </c>
      <c r="AE49" s="144" t="str">
        <f t="shared" ca="1" si="20"/>
        <v/>
      </c>
      <c r="AF49" s="144" t="str">
        <f t="shared" ca="1" si="20"/>
        <v/>
      </c>
      <c r="AG49" s="144" t="str">
        <f t="shared" ca="1" si="14"/>
        <v/>
      </c>
      <c r="AJ49" s="144">
        <f ca="1">IFERROR(MATCH('자료입력 및 결과표시'!$J$13,OFFSET($C$3,$AJ48,,1000),0)+$AJ48,"")</f>
        <v>23</v>
      </c>
      <c r="AK49" s="144">
        <f t="shared" ca="1" si="21"/>
        <v>0</v>
      </c>
      <c r="AL49" s="144">
        <f t="shared" ca="1" si="21"/>
        <v>0</v>
      </c>
      <c r="AM49" s="144">
        <f t="shared" ca="1" si="21"/>
        <v>0</v>
      </c>
      <c r="AN49" s="144">
        <f t="shared" ca="1" si="15"/>
        <v>0</v>
      </c>
      <c r="AQ49" s="144">
        <f ca="1">IFERROR(MATCH('자료입력 및 결과표시'!$J$14,OFFSET($C$3,$AQ48,,1000),0)+$AQ48,"")</f>
        <v>23</v>
      </c>
      <c r="AR49" s="144">
        <f t="shared" ca="1" si="22"/>
        <v>0</v>
      </c>
      <c r="AS49" s="144">
        <f t="shared" ca="1" si="22"/>
        <v>0</v>
      </c>
      <c r="AT49" s="144">
        <f t="shared" ca="1" si="22"/>
        <v>0</v>
      </c>
      <c r="AU49" s="144">
        <f t="shared" ca="1" si="16"/>
        <v>0</v>
      </c>
      <c r="AX49" s="144">
        <f ca="1">IFERROR(MATCH('자료입력 및 결과표시'!$J$15,OFFSET($C$3,$AX48,,1000),0)+$AX48,"")</f>
        <v>23</v>
      </c>
      <c r="AY49" s="144">
        <f t="shared" ca="1" si="23"/>
        <v>0</v>
      </c>
      <c r="AZ49" s="144">
        <f t="shared" ca="1" si="23"/>
        <v>0</v>
      </c>
      <c r="BA49" s="144">
        <f t="shared" ca="1" si="23"/>
        <v>0</v>
      </c>
      <c r="BB49" s="144">
        <f t="shared" ca="1" si="17"/>
        <v>0</v>
      </c>
      <c r="BE49" s="144">
        <f ca="1">IFERROR(MATCH('자료입력 및 결과표시'!$J$15,OFFSET($C$3,$BE48,,1000),0)+$BE48,"")</f>
        <v>23</v>
      </c>
      <c r="BF49" s="144">
        <f t="shared" ca="1" si="24"/>
        <v>0</v>
      </c>
      <c r="BG49" s="144">
        <f t="shared" ca="1" si="24"/>
        <v>0</v>
      </c>
      <c r="BH49" s="144">
        <f t="shared" ca="1" si="24"/>
        <v>0</v>
      </c>
      <c r="BI49" s="144">
        <f t="shared" ca="1" si="19"/>
        <v>0</v>
      </c>
    </row>
    <row r="50" spans="3:61">
      <c r="C50" s="122" t="str">
        <f t="shared" si="12"/>
        <v>\\\</v>
      </c>
      <c r="D50" s="379"/>
      <c r="E50" s="380"/>
      <c r="F50" s="391"/>
      <c r="G50" s="397"/>
      <c r="H50" s="398"/>
      <c r="I50" s="379"/>
      <c r="J50" s="380"/>
      <c r="K50" s="383">
        <f t="shared" si="13"/>
        <v>0</v>
      </c>
      <c r="AC50" s="144" t="str">
        <f ca="1">IFERROR(MATCH('자료입력 및 결과표시'!$J$12,OFFSET($C$3,$AC49,,1000),0)+$AC49,"")</f>
        <v/>
      </c>
      <c r="AD50" s="144" t="str">
        <f t="shared" ca="1" si="20"/>
        <v/>
      </c>
      <c r="AE50" s="144" t="str">
        <f t="shared" ca="1" si="20"/>
        <v/>
      </c>
      <c r="AF50" s="144" t="str">
        <f t="shared" ca="1" si="20"/>
        <v/>
      </c>
      <c r="AG50" s="144" t="str">
        <f t="shared" ca="1" si="14"/>
        <v/>
      </c>
      <c r="AJ50" s="144">
        <f ca="1">IFERROR(MATCH('자료입력 및 결과표시'!$J$13,OFFSET($C$3,$AJ49,,1000),0)+$AJ49,"")</f>
        <v>24</v>
      </c>
      <c r="AK50" s="144">
        <f t="shared" ca="1" si="21"/>
        <v>0</v>
      </c>
      <c r="AL50" s="144">
        <f t="shared" ca="1" si="21"/>
        <v>0</v>
      </c>
      <c r="AM50" s="144">
        <f t="shared" ca="1" si="21"/>
        <v>0</v>
      </c>
      <c r="AN50" s="144">
        <f t="shared" ca="1" si="15"/>
        <v>0</v>
      </c>
      <c r="AQ50" s="144">
        <f ca="1">IFERROR(MATCH('자료입력 및 결과표시'!$J$14,OFFSET($C$3,$AQ49,,1000),0)+$AQ49,"")</f>
        <v>24</v>
      </c>
      <c r="AR50" s="144">
        <f t="shared" ca="1" si="22"/>
        <v>0</v>
      </c>
      <c r="AS50" s="144">
        <f t="shared" ca="1" si="22"/>
        <v>0</v>
      </c>
      <c r="AT50" s="144">
        <f t="shared" ca="1" si="22"/>
        <v>0</v>
      </c>
      <c r="AU50" s="144">
        <f t="shared" ca="1" si="16"/>
        <v>0</v>
      </c>
      <c r="AX50" s="144">
        <f ca="1">IFERROR(MATCH('자료입력 및 결과표시'!$J$15,OFFSET($C$3,$AX49,,1000),0)+$AX49,"")</f>
        <v>24</v>
      </c>
      <c r="AY50" s="144">
        <f t="shared" ca="1" si="23"/>
        <v>0</v>
      </c>
      <c r="AZ50" s="144">
        <f t="shared" ca="1" si="23"/>
        <v>0</v>
      </c>
      <c r="BA50" s="144">
        <f t="shared" ca="1" si="23"/>
        <v>0</v>
      </c>
      <c r="BB50" s="144">
        <f t="shared" ca="1" si="17"/>
        <v>0</v>
      </c>
      <c r="BE50" s="144">
        <f ca="1">IFERROR(MATCH('자료입력 및 결과표시'!$J$15,OFFSET($C$3,$BE49,,1000),0)+$BE49,"")</f>
        <v>24</v>
      </c>
      <c r="BF50" s="144">
        <f t="shared" ca="1" si="24"/>
        <v>0</v>
      </c>
      <c r="BG50" s="144">
        <f t="shared" ca="1" si="24"/>
        <v>0</v>
      </c>
      <c r="BH50" s="144">
        <f t="shared" ca="1" si="24"/>
        <v>0</v>
      </c>
      <c r="BI50" s="144">
        <f t="shared" ca="1" si="19"/>
        <v>0</v>
      </c>
    </row>
    <row r="51" spans="3:61">
      <c r="C51" s="122" t="str">
        <f t="shared" si="12"/>
        <v>\\\</v>
      </c>
      <c r="D51" s="379"/>
      <c r="E51" s="380"/>
      <c r="F51" s="391"/>
      <c r="G51" s="397"/>
      <c r="H51" s="398"/>
      <c r="I51" s="379"/>
      <c r="J51" s="380"/>
      <c r="K51" s="383">
        <f t="shared" si="13"/>
        <v>0</v>
      </c>
      <c r="AC51" s="144" t="str">
        <f ca="1">IFERROR(MATCH('자료입력 및 결과표시'!$J$12,OFFSET($C$3,$AC50,,1000),0)+$AC50,"")</f>
        <v/>
      </c>
      <c r="AD51" s="144" t="str">
        <f t="shared" ca="1" si="20"/>
        <v/>
      </c>
      <c r="AE51" s="144" t="str">
        <f t="shared" ca="1" si="20"/>
        <v/>
      </c>
      <c r="AF51" s="144" t="str">
        <f t="shared" ca="1" si="20"/>
        <v/>
      </c>
      <c r="AG51" s="144" t="str">
        <f t="shared" ca="1" si="14"/>
        <v/>
      </c>
      <c r="AJ51" s="144">
        <f ca="1">IFERROR(MATCH('자료입력 및 결과표시'!$J$13,OFFSET($C$3,$AJ50,,1000),0)+$AJ50,"")</f>
        <v>25</v>
      </c>
      <c r="AK51" s="144">
        <f t="shared" ca="1" si="21"/>
        <v>0</v>
      </c>
      <c r="AL51" s="144">
        <f t="shared" ca="1" si="21"/>
        <v>0</v>
      </c>
      <c r="AM51" s="144">
        <f t="shared" ca="1" si="21"/>
        <v>0</v>
      </c>
      <c r="AN51" s="144">
        <f t="shared" ca="1" si="15"/>
        <v>0</v>
      </c>
      <c r="AQ51" s="144">
        <f ca="1">IFERROR(MATCH('자료입력 및 결과표시'!$J$14,OFFSET($C$3,$AQ50,,1000),0)+$AQ50,"")</f>
        <v>25</v>
      </c>
      <c r="AR51" s="144">
        <f t="shared" ca="1" si="22"/>
        <v>0</v>
      </c>
      <c r="AS51" s="144">
        <f t="shared" ca="1" si="22"/>
        <v>0</v>
      </c>
      <c r="AT51" s="144">
        <f t="shared" ca="1" si="22"/>
        <v>0</v>
      </c>
      <c r="AU51" s="144">
        <f t="shared" ca="1" si="16"/>
        <v>0</v>
      </c>
      <c r="AX51" s="144">
        <f ca="1">IFERROR(MATCH('자료입력 및 결과표시'!$J$15,OFFSET($C$3,$AX50,,1000),0)+$AX50,"")</f>
        <v>25</v>
      </c>
      <c r="AY51" s="144">
        <f t="shared" ca="1" si="23"/>
        <v>0</v>
      </c>
      <c r="AZ51" s="144">
        <f t="shared" ca="1" si="23"/>
        <v>0</v>
      </c>
      <c r="BA51" s="144">
        <f t="shared" ca="1" si="23"/>
        <v>0</v>
      </c>
      <c r="BB51" s="144">
        <f t="shared" ca="1" si="17"/>
        <v>0</v>
      </c>
      <c r="BE51" s="144">
        <f ca="1">IFERROR(MATCH('자료입력 및 결과표시'!$J$15,OFFSET($C$3,$BE50,,1000),0)+$BE50,"")</f>
        <v>25</v>
      </c>
      <c r="BF51" s="144">
        <f t="shared" ca="1" si="24"/>
        <v>0</v>
      </c>
      <c r="BG51" s="144">
        <f t="shared" ca="1" si="24"/>
        <v>0</v>
      </c>
      <c r="BH51" s="144">
        <f t="shared" ca="1" si="24"/>
        <v>0</v>
      </c>
      <c r="BI51" s="144">
        <f t="shared" ca="1" si="19"/>
        <v>0</v>
      </c>
    </row>
    <row r="52" spans="3:61">
      <c r="C52" s="122" t="str">
        <f t="shared" si="12"/>
        <v>\\\</v>
      </c>
      <c r="D52" s="379"/>
      <c r="E52" s="380"/>
      <c r="F52" s="391"/>
      <c r="G52" s="397"/>
      <c r="H52" s="398"/>
      <c r="I52" s="379"/>
      <c r="J52" s="380"/>
      <c r="K52" s="383">
        <f t="shared" si="13"/>
        <v>0</v>
      </c>
      <c r="AC52" s="144" t="str">
        <f ca="1">IFERROR(MATCH('자료입력 및 결과표시'!$J$12,OFFSET($C$3,$AC51,,1000),0)+$AC51,"")</f>
        <v/>
      </c>
      <c r="AD52" s="144" t="str">
        <f t="shared" ca="1" si="20"/>
        <v/>
      </c>
      <c r="AE52" s="144" t="str">
        <f t="shared" ca="1" si="20"/>
        <v/>
      </c>
      <c r="AF52" s="144" t="str">
        <f t="shared" ca="1" si="20"/>
        <v/>
      </c>
      <c r="AG52" s="144" t="str">
        <f t="shared" ca="1" si="14"/>
        <v/>
      </c>
      <c r="AJ52" s="144">
        <f ca="1">IFERROR(MATCH('자료입력 및 결과표시'!$J$13,OFFSET($C$3,$AJ51,,1000),0)+$AJ51,"")</f>
        <v>26</v>
      </c>
      <c r="AK52" s="144">
        <f t="shared" ca="1" si="21"/>
        <v>0</v>
      </c>
      <c r="AL52" s="144">
        <f t="shared" ca="1" si="21"/>
        <v>0</v>
      </c>
      <c r="AM52" s="144">
        <f t="shared" ca="1" si="21"/>
        <v>0</v>
      </c>
      <c r="AN52" s="144">
        <f t="shared" ca="1" si="15"/>
        <v>0</v>
      </c>
      <c r="AQ52" s="144">
        <f ca="1">IFERROR(MATCH('자료입력 및 결과표시'!$J$14,OFFSET($C$3,$AQ51,,1000),0)+$AQ51,"")</f>
        <v>26</v>
      </c>
      <c r="AR52" s="144">
        <f t="shared" ca="1" si="22"/>
        <v>0</v>
      </c>
      <c r="AS52" s="144">
        <f t="shared" ca="1" si="22"/>
        <v>0</v>
      </c>
      <c r="AT52" s="144">
        <f t="shared" ca="1" si="22"/>
        <v>0</v>
      </c>
      <c r="AU52" s="144">
        <f t="shared" ca="1" si="16"/>
        <v>0</v>
      </c>
      <c r="AX52" s="144">
        <f ca="1">IFERROR(MATCH('자료입력 및 결과표시'!$J$15,OFFSET($C$3,$AX51,,1000),0)+$AX51,"")</f>
        <v>26</v>
      </c>
      <c r="AY52" s="144">
        <f t="shared" ca="1" si="23"/>
        <v>0</v>
      </c>
      <c r="AZ52" s="144">
        <f t="shared" ca="1" si="23"/>
        <v>0</v>
      </c>
      <c r="BA52" s="144">
        <f t="shared" ca="1" si="23"/>
        <v>0</v>
      </c>
      <c r="BB52" s="144">
        <f t="shared" ca="1" si="17"/>
        <v>0</v>
      </c>
      <c r="BE52" s="144">
        <f ca="1">IFERROR(MATCH('자료입력 및 결과표시'!$J$15,OFFSET($C$3,$BE51,,1000),0)+$BE51,"")</f>
        <v>26</v>
      </c>
      <c r="BF52" s="144">
        <f t="shared" ca="1" si="24"/>
        <v>0</v>
      </c>
      <c r="BG52" s="144">
        <f t="shared" ca="1" si="24"/>
        <v>0</v>
      </c>
      <c r="BH52" s="144">
        <f t="shared" ca="1" si="24"/>
        <v>0</v>
      </c>
      <c r="BI52" s="144">
        <f t="shared" ca="1" si="19"/>
        <v>0</v>
      </c>
    </row>
    <row r="53" spans="3:61">
      <c r="C53" s="122" t="str">
        <f t="shared" si="12"/>
        <v>\\\</v>
      </c>
      <c r="D53" s="379"/>
      <c r="E53" s="380"/>
      <c r="F53" s="391"/>
      <c r="G53" s="397"/>
      <c r="H53" s="398"/>
      <c r="I53" s="379"/>
      <c r="J53" s="380"/>
      <c r="K53" s="383">
        <f t="shared" si="13"/>
        <v>0</v>
      </c>
      <c r="AC53" s="144" t="str">
        <f ca="1">IFERROR(MATCH('자료입력 및 결과표시'!$J$12,OFFSET($C$3,$AC52,,1000),0)+$AC52,"")</f>
        <v/>
      </c>
      <c r="AD53" s="144" t="str">
        <f t="shared" ca="1" si="20"/>
        <v/>
      </c>
      <c r="AE53" s="144" t="str">
        <f t="shared" ca="1" si="20"/>
        <v/>
      </c>
      <c r="AF53" s="144" t="str">
        <f t="shared" ca="1" si="20"/>
        <v/>
      </c>
      <c r="AG53" s="144" t="str">
        <f t="shared" ca="1" si="14"/>
        <v/>
      </c>
      <c r="AJ53" s="144">
        <f ca="1">IFERROR(MATCH('자료입력 및 결과표시'!$J$13,OFFSET($C$3,$AJ52,,1000),0)+$AJ52,"")</f>
        <v>27</v>
      </c>
      <c r="AK53" s="144">
        <f t="shared" ca="1" si="21"/>
        <v>0</v>
      </c>
      <c r="AL53" s="144">
        <f t="shared" ca="1" si="21"/>
        <v>0</v>
      </c>
      <c r="AM53" s="144">
        <f t="shared" ca="1" si="21"/>
        <v>0</v>
      </c>
      <c r="AN53" s="144">
        <f t="shared" ca="1" si="15"/>
        <v>0</v>
      </c>
      <c r="AQ53" s="144">
        <f ca="1">IFERROR(MATCH('자료입력 및 결과표시'!$J$14,OFFSET($C$3,$AQ52,,1000),0)+$AQ52,"")</f>
        <v>27</v>
      </c>
      <c r="AR53" s="144">
        <f t="shared" ca="1" si="22"/>
        <v>0</v>
      </c>
      <c r="AS53" s="144">
        <f t="shared" ca="1" si="22"/>
        <v>0</v>
      </c>
      <c r="AT53" s="144">
        <f t="shared" ca="1" si="22"/>
        <v>0</v>
      </c>
      <c r="AU53" s="144">
        <f t="shared" ca="1" si="16"/>
        <v>0</v>
      </c>
      <c r="AX53" s="144">
        <f ca="1">IFERROR(MATCH('자료입력 및 결과표시'!$J$15,OFFSET($C$3,$AX52,,1000),0)+$AX52,"")</f>
        <v>27</v>
      </c>
      <c r="AY53" s="144">
        <f t="shared" ca="1" si="23"/>
        <v>0</v>
      </c>
      <c r="AZ53" s="144">
        <f t="shared" ca="1" si="23"/>
        <v>0</v>
      </c>
      <c r="BA53" s="144">
        <f t="shared" ca="1" si="23"/>
        <v>0</v>
      </c>
      <c r="BB53" s="144">
        <f t="shared" ca="1" si="17"/>
        <v>0</v>
      </c>
      <c r="BE53" s="144">
        <f ca="1">IFERROR(MATCH('자료입력 및 결과표시'!$J$15,OFFSET($C$3,$BE52,,1000),0)+$BE52,"")</f>
        <v>27</v>
      </c>
      <c r="BF53" s="144">
        <f t="shared" ca="1" si="24"/>
        <v>0</v>
      </c>
      <c r="BG53" s="144">
        <f t="shared" ca="1" si="24"/>
        <v>0</v>
      </c>
      <c r="BH53" s="144">
        <f t="shared" ca="1" si="24"/>
        <v>0</v>
      </c>
      <c r="BI53" s="144">
        <f t="shared" ca="1" si="19"/>
        <v>0</v>
      </c>
    </row>
    <row r="54" spans="3:61">
      <c r="C54" s="122" t="str">
        <f t="shared" si="12"/>
        <v>\\\</v>
      </c>
      <c r="D54" s="379"/>
      <c r="E54" s="380"/>
      <c r="F54" s="391"/>
      <c r="G54" s="397"/>
      <c r="H54" s="398"/>
      <c r="I54" s="379"/>
      <c r="J54" s="380"/>
      <c r="K54" s="383">
        <f t="shared" si="13"/>
        <v>0</v>
      </c>
      <c r="AC54" s="144" t="str">
        <f ca="1">IFERROR(MATCH('자료입력 및 결과표시'!$J$12,OFFSET($C$3,$AC53,,1000),0)+$AC53,"")</f>
        <v/>
      </c>
      <c r="AD54" s="144" t="str">
        <f t="shared" ref="AD54:AF54" ca="1" si="25">IFERROR(INDEX(S$3:S$1003,$AC54),"")</f>
        <v/>
      </c>
      <c r="AE54" s="144" t="str">
        <f t="shared" ca="1" si="25"/>
        <v/>
      </c>
      <c r="AF54" s="144" t="str">
        <f t="shared" ca="1" si="25"/>
        <v/>
      </c>
      <c r="AG54" s="144" t="str">
        <f t="shared" ca="1" si="14"/>
        <v/>
      </c>
      <c r="AJ54" s="144">
        <f ca="1">IFERROR(MATCH('자료입력 및 결과표시'!$J$13,OFFSET($C$3,$AJ53,,1000),0)+$AJ53,"")</f>
        <v>28</v>
      </c>
      <c r="AK54" s="144">
        <f t="shared" ca="1" si="21"/>
        <v>0</v>
      </c>
      <c r="AL54" s="144">
        <f t="shared" ca="1" si="21"/>
        <v>0</v>
      </c>
      <c r="AM54" s="144">
        <f t="shared" ca="1" si="21"/>
        <v>0</v>
      </c>
      <c r="AN54" s="144">
        <f t="shared" ca="1" si="15"/>
        <v>0</v>
      </c>
      <c r="AQ54" s="144">
        <f ca="1">IFERROR(MATCH('자료입력 및 결과표시'!$J$14,OFFSET($C$3,$AQ53,,1000),0)+$AQ53,"")</f>
        <v>28</v>
      </c>
      <c r="AR54" s="144">
        <f t="shared" ca="1" si="22"/>
        <v>0</v>
      </c>
      <c r="AS54" s="144">
        <f t="shared" ca="1" si="22"/>
        <v>0</v>
      </c>
      <c r="AT54" s="144">
        <f t="shared" ca="1" si="22"/>
        <v>0</v>
      </c>
      <c r="AU54" s="144">
        <f t="shared" ca="1" si="16"/>
        <v>0</v>
      </c>
      <c r="AX54" s="144">
        <f ca="1">IFERROR(MATCH('자료입력 및 결과표시'!$J$15,OFFSET($C$3,$AX53,,1000),0)+$AX53,"")</f>
        <v>28</v>
      </c>
      <c r="AY54" s="144">
        <f t="shared" ca="1" si="23"/>
        <v>0</v>
      </c>
      <c r="AZ54" s="144">
        <f t="shared" ca="1" si="23"/>
        <v>0</v>
      </c>
      <c r="BA54" s="144">
        <f t="shared" ca="1" si="23"/>
        <v>0</v>
      </c>
      <c r="BB54" s="144">
        <f t="shared" ca="1" si="17"/>
        <v>0</v>
      </c>
      <c r="BE54" s="144">
        <f ca="1">IFERROR(MATCH('자료입력 및 결과표시'!$J$15,OFFSET($C$3,$BE53,,1000),0)+$BE53,"")</f>
        <v>28</v>
      </c>
      <c r="BF54" s="144">
        <f t="shared" ca="1" si="24"/>
        <v>0</v>
      </c>
      <c r="BG54" s="144">
        <f t="shared" ca="1" si="24"/>
        <v>0</v>
      </c>
      <c r="BH54" s="144">
        <f t="shared" ca="1" si="24"/>
        <v>0</v>
      </c>
      <c r="BI54" s="144">
        <f t="shared" ca="1" si="19"/>
        <v>0</v>
      </c>
    </row>
    <row r="55" spans="3:61">
      <c r="C55" s="122" t="str">
        <f t="shared" si="12"/>
        <v>\\\</v>
      </c>
      <c r="D55" s="379"/>
      <c r="E55" s="380"/>
      <c r="F55" s="391"/>
      <c r="G55" s="397"/>
      <c r="H55" s="398"/>
      <c r="I55" s="379"/>
      <c r="J55" s="380"/>
      <c r="K55" s="383">
        <f t="shared" si="13"/>
        <v>0</v>
      </c>
      <c r="AG55" s="142">
        <f ca="1">SUM(AG29:AG54)</f>
        <v>0</v>
      </c>
      <c r="AN55" s="142">
        <f ca="1">SUM(AN29:AN54)</f>
        <v>0</v>
      </c>
      <c r="AU55" s="142">
        <f ca="1">SUM(AU29:AU54)</f>
        <v>0</v>
      </c>
      <c r="BB55" s="142">
        <f ca="1">SUM(BB29:BB54)</f>
        <v>0</v>
      </c>
      <c r="BI55" s="142">
        <f ca="1">SUM(BI29:BI54)</f>
        <v>0</v>
      </c>
    </row>
    <row r="56" spans="3:61">
      <c r="C56" s="122" t="str">
        <f t="shared" si="12"/>
        <v>\\\</v>
      </c>
      <c r="D56" s="379"/>
      <c r="E56" s="380"/>
      <c r="F56" s="391"/>
      <c r="G56" s="397"/>
      <c r="H56" s="398"/>
      <c r="I56" s="379"/>
      <c r="J56" s="380"/>
      <c r="K56" s="383">
        <f t="shared" si="13"/>
        <v>0</v>
      </c>
    </row>
    <row r="57" spans="3:61">
      <c r="C57" s="122" t="str">
        <f t="shared" si="12"/>
        <v>\\\</v>
      </c>
      <c r="D57" s="379"/>
      <c r="E57" s="380"/>
      <c r="F57" s="391"/>
      <c r="G57" s="397"/>
      <c r="H57" s="398"/>
      <c r="I57" s="379"/>
      <c r="J57" s="380"/>
      <c r="K57" s="383">
        <f t="shared" si="13"/>
        <v>0</v>
      </c>
    </row>
    <row r="58" spans="3:61">
      <c r="C58" s="122" t="str">
        <f t="shared" si="12"/>
        <v>\\\</v>
      </c>
      <c r="D58" s="379"/>
      <c r="E58" s="380"/>
      <c r="F58" s="391"/>
      <c r="G58" s="397"/>
      <c r="H58" s="398"/>
      <c r="I58" s="379"/>
      <c r="J58" s="380"/>
      <c r="K58" s="383">
        <f t="shared" si="13"/>
        <v>0</v>
      </c>
    </row>
    <row r="59" spans="3:61">
      <c r="C59" s="122" t="str">
        <f t="shared" si="12"/>
        <v>\\\</v>
      </c>
      <c r="D59" s="379"/>
      <c r="E59" s="380"/>
      <c r="F59" s="391"/>
      <c r="G59" s="397"/>
      <c r="H59" s="398"/>
      <c r="I59" s="379"/>
      <c r="J59" s="380"/>
      <c r="K59" s="383">
        <f t="shared" si="13"/>
        <v>0</v>
      </c>
    </row>
    <row r="60" spans="3:61">
      <c r="C60" s="122" t="str">
        <f t="shared" si="12"/>
        <v>\\\</v>
      </c>
      <c r="D60" s="379"/>
      <c r="E60" s="380"/>
      <c r="F60" s="391"/>
      <c r="G60" s="397"/>
      <c r="H60" s="398"/>
      <c r="I60" s="379"/>
      <c r="J60" s="380"/>
      <c r="K60" s="383">
        <f t="shared" si="13"/>
        <v>0</v>
      </c>
    </row>
    <row r="61" spans="3:61">
      <c r="C61" s="122" t="str">
        <f t="shared" si="12"/>
        <v>\\\</v>
      </c>
      <c r="D61" s="379"/>
      <c r="E61" s="380"/>
      <c r="F61" s="391"/>
      <c r="G61" s="397"/>
      <c r="H61" s="398"/>
      <c r="I61" s="379"/>
      <c r="J61" s="380"/>
      <c r="K61" s="383">
        <f t="shared" si="13"/>
        <v>0</v>
      </c>
    </row>
    <row r="62" spans="3:61">
      <c r="C62" s="122" t="str">
        <f t="shared" si="12"/>
        <v>\\\</v>
      </c>
      <c r="D62" s="379"/>
      <c r="E62" s="380"/>
      <c r="F62" s="391"/>
      <c r="G62" s="397"/>
      <c r="H62" s="398"/>
      <c r="I62" s="379"/>
      <c r="J62" s="380"/>
      <c r="K62" s="383">
        <f t="shared" si="13"/>
        <v>0</v>
      </c>
    </row>
    <row r="63" spans="3:61">
      <c r="C63" s="122" t="str">
        <f t="shared" si="12"/>
        <v>\\\</v>
      </c>
      <c r="D63" s="379"/>
      <c r="E63" s="380"/>
      <c r="F63" s="391"/>
      <c r="G63" s="397"/>
      <c r="H63" s="398"/>
      <c r="I63" s="379"/>
      <c r="J63" s="380"/>
      <c r="K63" s="383">
        <f t="shared" si="13"/>
        <v>0</v>
      </c>
    </row>
    <row r="64" spans="3:61">
      <c r="C64" s="122" t="str">
        <f t="shared" si="12"/>
        <v>\\\</v>
      </c>
      <c r="D64" s="379"/>
      <c r="E64" s="380"/>
      <c r="F64" s="391"/>
      <c r="G64" s="397"/>
      <c r="H64" s="398"/>
      <c r="I64" s="379"/>
      <c r="J64" s="380"/>
      <c r="K64" s="383">
        <f t="shared" si="13"/>
        <v>0</v>
      </c>
    </row>
    <row r="65" spans="3:11">
      <c r="C65" s="122" t="str">
        <f t="shared" si="12"/>
        <v>\\\</v>
      </c>
      <c r="D65" s="379"/>
      <c r="E65" s="380"/>
      <c r="F65" s="391"/>
      <c r="G65" s="397"/>
      <c r="H65" s="398"/>
      <c r="I65" s="379"/>
      <c r="J65" s="380"/>
      <c r="K65" s="383">
        <f t="shared" si="13"/>
        <v>0</v>
      </c>
    </row>
    <row r="66" spans="3:11">
      <c r="C66" s="122" t="str">
        <f t="shared" si="12"/>
        <v>\\\</v>
      </c>
      <c r="D66" s="379"/>
      <c r="E66" s="380"/>
      <c r="F66" s="391"/>
      <c r="G66" s="397"/>
      <c r="H66" s="398"/>
      <c r="I66" s="379"/>
      <c r="J66" s="380"/>
      <c r="K66" s="383">
        <f t="shared" si="13"/>
        <v>0</v>
      </c>
    </row>
    <row r="67" spans="3:11">
      <c r="C67" s="122" t="str">
        <f t="shared" si="12"/>
        <v>\\\</v>
      </c>
      <c r="D67" s="379"/>
      <c r="E67" s="380"/>
      <c r="F67" s="391"/>
      <c r="G67" s="397"/>
      <c r="H67" s="398"/>
      <c r="I67" s="379"/>
      <c r="J67" s="380"/>
      <c r="K67" s="383">
        <f t="shared" si="13"/>
        <v>0</v>
      </c>
    </row>
    <row r="68" spans="3:11">
      <c r="C68" s="122" t="str">
        <f t="shared" ref="C68:C131" si="26">D68&amp;"\"&amp;E68&amp;"\"&amp;I68&amp;"\"&amp;J68</f>
        <v>\\\</v>
      </c>
      <c r="D68" s="379"/>
      <c r="E68" s="380"/>
      <c r="F68" s="391"/>
      <c r="G68" s="397"/>
      <c r="H68" s="398"/>
      <c r="I68" s="379"/>
      <c r="J68" s="380"/>
      <c r="K68" s="383">
        <f t="shared" ref="K68:K131" si="27">IF(OR(E68="",E68=0),0,IF(AND($B$2&lt;=H68,H68&lt;=$A$2),1,0))</f>
        <v>0</v>
      </c>
    </row>
    <row r="69" spans="3:11">
      <c r="C69" s="122" t="str">
        <f t="shared" si="26"/>
        <v>\\\</v>
      </c>
      <c r="D69" s="379"/>
      <c r="E69" s="380"/>
      <c r="F69" s="391"/>
      <c r="G69" s="397"/>
      <c r="H69" s="398"/>
      <c r="I69" s="379"/>
      <c r="J69" s="380"/>
      <c r="K69" s="383">
        <f t="shared" si="27"/>
        <v>0</v>
      </c>
    </row>
    <row r="70" spans="3:11">
      <c r="C70" s="122" t="str">
        <f t="shared" si="26"/>
        <v>\\\</v>
      </c>
      <c r="D70" s="379"/>
      <c r="E70" s="380"/>
      <c r="F70" s="391"/>
      <c r="G70" s="397"/>
      <c r="H70" s="398"/>
      <c r="I70" s="379"/>
      <c r="J70" s="380"/>
      <c r="K70" s="383">
        <f t="shared" si="27"/>
        <v>0</v>
      </c>
    </row>
    <row r="71" spans="3:11">
      <c r="C71" s="122" t="str">
        <f t="shared" si="26"/>
        <v>\\\</v>
      </c>
      <c r="D71" s="379"/>
      <c r="E71" s="380"/>
      <c r="F71" s="391"/>
      <c r="G71" s="397"/>
      <c r="H71" s="398"/>
      <c r="I71" s="379"/>
      <c r="J71" s="380"/>
      <c r="K71" s="383">
        <f t="shared" si="27"/>
        <v>0</v>
      </c>
    </row>
    <row r="72" spans="3:11">
      <c r="C72" s="122" t="str">
        <f t="shared" si="26"/>
        <v>\\\</v>
      </c>
      <c r="D72" s="379"/>
      <c r="E72" s="380"/>
      <c r="F72" s="391"/>
      <c r="G72" s="397"/>
      <c r="H72" s="398"/>
      <c r="I72" s="379"/>
      <c r="J72" s="380"/>
      <c r="K72" s="383">
        <f t="shared" si="27"/>
        <v>0</v>
      </c>
    </row>
    <row r="73" spans="3:11">
      <c r="C73" s="122" t="str">
        <f t="shared" si="26"/>
        <v>\\\</v>
      </c>
      <c r="D73" s="379"/>
      <c r="E73" s="380"/>
      <c r="F73" s="391"/>
      <c r="G73" s="397"/>
      <c r="H73" s="398"/>
      <c r="I73" s="379"/>
      <c r="J73" s="380"/>
      <c r="K73" s="383">
        <f t="shared" si="27"/>
        <v>0</v>
      </c>
    </row>
    <row r="74" spans="3:11">
      <c r="C74" s="122" t="str">
        <f t="shared" si="26"/>
        <v>\\\</v>
      </c>
      <c r="D74" s="379"/>
      <c r="E74" s="380"/>
      <c r="F74" s="391"/>
      <c r="G74" s="397"/>
      <c r="H74" s="398"/>
      <c r="I74" s="379"/>
      <c r="J74" s="380"/>
      <c r="K74" s="383">
        <f t="shared" si="27"/>
        <v>0</v>
      </c>
    </row>
    <row r="75" spans="3:11">
      <c r="C75" s="122" t="str">
        <f t="shared" si="26"/>
        <v>\\\</v>
      </c>
      <c r="D75" s="379"/>
      <c r="E75" s="380"/>
      <c r="F75" s="391"/>
      <c r="G75" s="397"/>
      <c r="H75" s="398"/>
      <c r="I75" s="379"/>
      <c r="J75" s="380"/>
      <c r="K75" s="383">
        <f t="shared" si="27"/>
        <v>0</v>
      </c>
    </row>
    <row r="76" spans="3:11">
      <c r="C76" s="122" t="str">
        <f t="shared" si="26"/>
        <v>\\\</v>
      </c>
      <c r="D76" s="379"/>
      <c r="E76" s="380"/>
      <c r="F76" s="391"/>
      <c r="G76" s="397"/>
      <c r="H76" s="398"/>
      <c r="I76" s="379"/>
      <c r="J76" s="380"/>
      <c r="K76" s="383">
        <f t="shared" si="27"/>
        <v>0</v>
      </c>
    </row>
    <row r="77" spans="3:11">
      <c r="C77" s="122" t="str">
        <f t="shared" si="26"/>
        <v>\\\</v>
      </c>
      <c r="D77" s="379"/>
      <c r="E77" s="380"/>
      <c r="F77" s="391"/>
      <c r="G77" s="397"/>
      <c r="H77" s="398"/>
      <c r="I77" s="379"/>
      <c r="J77" s="380"/>
      <c r="K77" s="383">
        <f t="shared" si="27"/>
        <v>0</v>
      </c>
    </row>
    <row r="78" spans="3:11">
      <c r="C78" s="122" t="str">
        <f t="shared" si="26"/>
        <v>\\\</v>
      </c>
      <c r="D78" s="379"/>
      <c r="E78" s="380"/>
      <c r="F78" s="391"/>
      <c r="G78" s="397"/>
      <c r="H78" s="398"/>
      <c r="I78" s="379"/>
      <c r="J78" s="380"/>
      <c r="K78" s="383">
        <f t="shared" si="27"/>
        <v>0</v>
      </c>
    </row>
    <row r="79" spans="3:11">
      <c r="C79" s="122" t="str">
        <f t="shared" si="26"/>
        <v>\\\</v>
      </c>
      <c r="D79" s="379"/>
      <c r="E79" s="380"/>
      <c r="F79" s="391"/>
      <c r="G79" s="397"/>
      <c r="H79" s="398"/>
      <c r="I79" s="379"/>
      <c r="J79" s="380"/>
      <c r="K79" s="383">
        <f t="shared" si="27"/>
        <v>0</v>
      </c>
    </row>
    <row r="80" spans="3:11">
      <c r="C80" s="122" t="str">
        <f t="shared" si="26"/>
        <v>\\\</v>
      </c>
      <c r="D80" s="379"/>
      <c r="E80" s="380"/>
      <c r="F80" s="391"/>
      <c r="G80" s="397"/>
      <c r="H80" s="398"/>
      <c r="I80" s="379"/>
      <c r="J80" s="380"/>
      <c r="K80" s="383">
        <f t="shared" si="27"/>
        <v>0</v>
      </c>
    </row>
    <row r="81" spans="3:11">
      <c r="C81" s="122" t="str">
        <f t="shared" si="26"/>
        <v>\\\</v>
      </c>
      <c r="D81" s="379"/>
      <c r="E81" s="380"/>
      <c r="F81" s="391"/>
      <c r="G81" s="397"/>
      <c r="H81" s="398"/>
      <c r="I81" s="379"/>
      <c r="J81" s="380"/>
      <c r="K81" s="383">
        <f t="shared" si="27"/>
        <v>0</v>
      </c>
    </row>
    <row r="82" spans="3:11">
      <c r="C82" s="122" t="str">
        <f t="shared" si="26"/>
        <v>\\\</v>
      </c>
      <c r="D82" s="379"/>
      <c r="E82" s="380"/>
      <c r="F82" s="391"/>
      <c r="G82" s="397"/>
      <c r="H82" s="398"/>
      <c r="I82" s="379"/>
      <c r="J82" s="380"/>
      <c r="K82" s="383">
        <f t="shared" si="27"/>
        <v>0</v>
      </c>
    </row>
    <row r="83" spans="3:11">
      <c r="C83" s="122" t="str">
        <f t="shared" si="26"/>
        <v>\\\</v>
      </c>
      <c r="D83" s="379"/>
      <c r="E83" s="380"/>
      <c r="F83" s="391"/>
      <c r="G83" s="397"/>
      <c r="H83" s="398"/>
      <c r="I83" s="379"/>
      <c r="J83" s="380"/>
      <c r="K83" s="383">
        <f t="shared" si="27"/>
        <v>0</v>
      </c>
    </row>
    <row r="84" spans="3:11">
      <c r="C84" s="122" t="str">
        <f t="shared" si="26"/>
        <v>\\\</v>
      </c>
      <c r="D84" s="379"/>
      <c r="E84" s="380"/>
      <c r="F84" s="391"/>
      <c r="G84" s="397"/>
      <c r="H84" s="398"/>
      <c r="I84" s="379"/>
      <c r="J84" s="380"/>
      <c r="K84" s="383">
        <f t="shared" si="27"/>
        <v>0</v>
      </c>
    </row>
    <row r="85" spans="3:11">
      <c r="C85" s="122" t="str">
        <f t="shared" si="26"/>
        <v>\\\</v>
      </c>
      <c r="D85" s="379"/>
      <c r="E85" s="380"/>
      <c r="F85" s="391"/>
      <c r="G85" s="397"/>
      <c r="H85" s="398"/>
      <c r="I85" s="379"/>
      <c r="J85" s="380"/>
      <c r="K85" s="383">
        <f t="shared" si="27"/>
        <v>0</v>
      </c>
    </row>
    <row r="86" spans="3:11">
      <c r="C86" s="122" t="str">
        <f t="shared" si="26"/>
        <v>\\\</v>
      </c>
      <c r="D86" s="379"/>
      <c r="E86" s="380"/>
      <c r="F86" s="391"/>
      <c r="G86" s="397"/>
      <c r="H86" s="398"/>
      <c r="I86" s="379"/>
      <c r="J86" s="380"/>
      <c r="K86" s="383">
        <f t="shared" si="27"/>
        <v>0</v>
      </c>
    </row>
    <row r="87" spans="3:11">
      <c r="C87" s="122" t="str">
        <f t="shared" si="26"/>
        <v>\\\</v>
      </c>
      <c r="D87" s="379"/>
      <c r="E87" s="380"/>
      <c r="F87" s="391"/>
      <c r="G87" s="397"/>
      <c r="H87" s="398"/>
      <c r="I87" s="379"/>
      <c r="J87" s="380"/>
      <c r="K87" s="383">
        <f t="shared" si="27"/>
        <v>0</v>
      </c>
    </row>
    <row r="88" spans="3:11">
      <c r="C88" s="122" t="str">
        <f t="shared" si="26"/>
        <v>\\\</v>
      </c>
      <c r="D88" s="379"/>
      <c r="E88" s="380"/>
      <c r="F88" s="391"/>
      <c r="G88" s="397"/>
      <c r="H88" s="398"/>
      <c r="I88" s="379"/>
      <c r="J88" s="380"/>
      <c r="K88" s="383">
        <f t="shared" si="27"/>
        <v>0</v>
      </c>
    </row>
    <row r="89" spans="3:11">
      <c r="C89" s="122" t="str">
        <f t="shared" si="26"/>
        <v>\\\</v>
      </c>
      <c r="D89" s="379"/>
      <c r="E89" s="380"/>
      <c r="F89" s="391"/>
      <c r="G89" s="397"/>
      <c r="H89" s="398"/>
      <c r="I89" s="379"/>
      <c r="J89" s="380"/>
      <c r="K89" s="383">
        <f t="shared" si="27"/>
        <v>0</v>
      </c>
    </row>
    <row r="90" spans="3:11">
      <c r="C90" s="122" t="str">
        <f t="shared" si="26"/>
        <v>\\\</v>
      </c>
      <c r="D90" s="379"/>
      <c r="E90" s="380"/>
      <c r="F90" s="391"/>
      <c r="G90" s="397"/>
      <c r="H90" s="398"/>
      <c r="I90" s="379"/>
      <c r="J90" s="380"/>
      <c r="K90" s="383">
        <f t="shared" si="27"/>
        <v>0</v>
      </c>
    </row>
    <row r="91" spans="3:11">
      <c r="C91" s="122" t="str">
        <f t="shared" si="26"/>
        <v>\\\</v>
      </c>
      <c r="D91" s="379"/>
      <c r="E91" s="380"/>
      <c r="F91" s="391"/>
      <c r="G91" s="397"/>
      <c r="H91" s="398"/>
      <c r="I91" s="379"/>
      <c r="J91" s="380"/>
      <c r="K91" s="383">
        <f t="shared" si="27"/>
        <v>0</v>
      </c>
    </row>
    <row r="92" spans="3:11">
      <c r="C92" s="122" t="str">
        <f t="shared" si="26"/>
        <v>\\\</v>
      </c>
      <c r="D92" s="379"/>
      <c r="E92" s="380"/>
      <c r="F92" s="391"/>
      <c r="G92" s="397"/>
      <c r="H92" s="398"/>
      <c r="I92" s="379"/>
      <c r="J92" s="380"/>
      <c r="K92" s="383">
        <f t="shared" si="27"/>
        <v>0</v>
      </c>
    </row>
    <row r="93" spans="3:11">
      <c r="C93" s="122" t="str">
        <f t="shared" si="26"/>
        <v>\\\</v>
      </c>
      <c r="D93" s="379"/>
      <c r="E93" s="380"/>
      <c r="F93" s="391"/>
      <c r="G93" s="397"/>
      <c r="H93" s="398"/>
      <c r="I93" s="379"/>
      <c r="J93" s="380"/>
      <c r="K93" s="383">
        <f t="shared" si="27"/>
        <v>0</v>
      </c>
    </row>
    <row r="94" spans="3:11">
      <c r="C94" s="122" t="str">
        <f t="shared" si="26"/>
        <v>\\\</v>
      </c>
      <c r="D94" s="379"/>
      <c r="E94" s="380"/>
      <c r="F94" s="391"/>
      <c r="G94" s="397"/>
      <c r="H94" s="398"/>
      <c r="I94" s="379"/>
      <c r="J94" s="380"/>
      <c r="K94" s="383">
        <f t="shared" si="27"/>
        <v>0</v>
      </c>
    </row>
    <row r="95" spans="3:11">
      <c r="C95" s="122" t="str">
        <f t="shared" si="26"/>
        <v>\\\</v>
      </c>
      <c r="D95" s="379"/>
      <c r="E95" s="380"/>
      <c r="F95" s="391"/>
      <c r="G95" s="397"/>
      <c r="H95" s="398"/>
      <c r="I95" s="379"/>
      <c r="J95" s="380"/>
      <c r="K95" s="383">
        <f t="shared" si="27"/>
        <v>0</v>
      </c>
    </row>
    <row r="96" spans="3:11">
      <c r="C96" s="122" t="str">
        <f t="shared" si="26"/>
        <v>\\\</v>
      </c>
      <c r="D96" s="379"/>
      <c r="E96" s="380"/>
      <c r="F96" s="391"/>
      <c r="G96" s="397"/>
      <c r="H96" s="398"/>
      <c r="I96" s="379"/>
      <c r="J96" s="380"/>
      <c r="K96" s="383">
        <f t="shared" si="27"/>
        <v>0</v>
      </c>
    </row>
    <row r="97" spans="3:11">
      <c r="C97" s="122" t="str">
        <f t="shared" si="26"/>
        <v>\\\</v>
      </c>
      <c r="D97" s="379"/>
      <c r="E97" s="380"/>
      <c r="F97" s="391"/>
      <c r="G97" s="397"/>
      <c r="H97" s="398"/>
      <c r="I97" s="379"/>
      <c r="J97" s="380"/>
      <c r="K97" s="383">
        <f t="shared" si="27"/>
        <v>0</v>
      </c>
    </row>
    <row r="98" spans="3:11">
      <c r="C98" s="122" t="str">
        <f t="shared" si="26"/>
        <v>\\\</v>
      </c>
      <c r="D98" s="379"/>
      <c r="E98" s="380"/>
      <c r="F98" s="391"/>
      <c r="G98" s="397"/>
      <c r="H98" s="398"/>
      <c r="I98" s="379"/>
      <c r="J98" s="380"/>
      <c r="K98" s="383">
        <f t="shared" si="27"/>
        <v>0</v>
      </c>
    </row>
    <row r="99" spans="3:11">
      <c r="C99" s="122" t="str">
        <f t="shared" si="26"/>
        <v>\\\</v>
      </c>
      <c r="D99" s="379"/>
      <c r="E99" s="380"/>
      <c r="F99" s="391"/>
      <c r="G99" s="397"/>
      <c r="H99" s="398"/>
      <c r="I99" s="379"/>
      <c r="J99" s="380"/>
      <c r="K99" s="383">
        <f t="shared" si="27"/>
        <v>0</v>
      </c>
    </row>
    <row r="100" spans="3:11">
      <c r="C100" s="122" t="str">
        <f t="shared" si="26"/>
        <v>\\\</v>
      </c>
      <c r="D100" s="379"/>
      <c r="E100" s="380"/>
      <c r="F100" s="391"/>
      <c r="G100" s="397"/>
      <c r="H100" s="398"/>
      <c r="I100" s="379"/>
      <c r="J100" s="380"/>
      <c r="K100" s="383">
        <f t="shared" si="27"/>
        <v>0</v>
      </c>
    </row>
    <row r="101" spans="3:11">
      <c r="C101" s="122" t="str">
        <f t="shared" si="26"/>
        <v>\\\</v>
      </c>
      <c r="D101" s="379"/>
      <c r="E101" s="380"/>
      <c r="F101" s="391"/>
      <c r="G101" s="397"/>
      <c r="H101" s="398"/>
      <c r="I101" s="379"/>
      <c r="J101" s="380"/>
      <c r="K101" s="383">
        <f t="shared" si="27"/>
        <v>0</v>
      </c>
    </row>
    <row r="102" spans="3:11">
      <c r="C102" s="122" t="str">
        <f t="shared" si="26"/>
        <v>\\\</v>
      </c>
      <c r="D102" s="379"/>
      <c r="E102" s="380"/>
      <c r="F102" s="391"/>
      <c r="G102" s="397"/>
      <c r="H102" s="398"/>
      <c r="I102" s="379"/>
      <c r="J102" s="380"/>
      <c r="K102" s="383">
        <f t="shared" si="27"/>
        <v>0</v>
      </c>
    </row>
    <row r="103" spans="3:11">
      <c r="C103" s="122" t="str">
        <f t="shared" si="26"/>
        <v>\\\</v>
      </c>
      <c r="D103" s="379"/>
      <c r="E103" s="380"/>
      <c r="F103" s="391"/>
      <c r="G103" s="397"/>
      <c r="H103" s="398"/>
      <c r="I103" s="379"/>
      <c r="J103" s="380"/>
      <c r="K103" s="383">
        <f t="shared" si="27"/>
        <v>0</v>
      </c>
    </row>
    <row r="104" spans="3:11">
      <c r="C104" s="122" t="str">
        <f t="shared" si="26"/>
        <v>\\\</v>
      </c>
      <c r="D104" s="379"/>
      <c r="E104" s="380"/>
      <c r="F104" s="391"/>
      <c r="G104" s="397"/>
      <c r="H104" s="398"/>
      <c r="I104" s="379"/>
      <c r="J104" s="380"/>
      <c r="K104" s="383">
        <f t="shared" si="27"/>
        <v>0</v>
      </c>
    </row>
    <row r="105" spans="3:11">
      <c r="C105" s="122" t="str">
        <f t="shared" si="26"/>
        <v>\\\</v>
      </c>
      <c r="D105" s="379"/>
      <c r="E105" s="380"/>
      <c r="F105" s="391"/>
      <c r="G105" s="397"/>
      <c r="H105" s="398"/>
      <c r="I105" s="379"/>
      <c r="J105" s="380"/>
      <c r="K105" s="383">
        <f t="shared" si="27"/>
        <v>0</v>
      </c>
    </row>
    <row r="106" spans="3:11">
      <c r="C106" s="122" t="str">
        <f t="shared" si="26"/>
        <v>\\\</v>
      </c>
      <c r="D106" s="379"/>
      <c r="E106" s="380"/>
      <c r="F106" s="391"/>
      <c r="G106" s="397"/>
      <c r="H106" s="398"/>
      <c r="I106" s="379"/>
      <c r="J106" s="380"/>
      <c r="K106" s="383">
        <f t="shared" si="27"/>
        <v>0</v>
      </c>
    </row>
    <row r="107" spans="3:11">
      <c r="C107" s="122" t="str">
        <f t="shared" si="26"/>
        <v>\\\</v>
      </c>
      <c r="D107" s="379"/>
      <c r="E107" s="380"/>
      <c r="F107" s="391"/>
      <c r="G107" s="397"/>
      <c r="H107" s="398"/>
      <c r="I107" s="379"/>
      <c r="J107" s="380"/>
      <c r="K107" s="383">
        <f t="shared" si="27"/>
        <v>0</v>
      </c>
    </row>
    <row r="108" spans="3:11">
      <c r="C108" s="122" t="str">
        <f t="shared" si="26"/>
        <v>\\\</v>
      </c>
      <c r="D108" s="379"/>
      <c r="E108" s="380"/>
      <c r="F108" s="391"/>
      <c r="G108" s="397"/>
      <c r="H108" s="398"/>
      <c r="I108" s="379"/>
      <c r="J108" s="380"/>
      <c r="K108" s="383">
        <f t="shared" si="27"/>
        <v>0</v>
      </c>
    </row>
    <row r="109" spans="3:11">
      <c r="C109" s="122" t="str">
        <f t="shared" si="26"/>
        <v>\\\</v>
      </c>
      <c r="D109" s="379"/>
      <c r="E109" s="380"/>
      <c r="F109" s="391"/>
      <c r="G109" s="397"/>
      <c r="H109" s="398"/>
      <c r="I109" s="379"/>
      <c r="J109" s="380"/>
      <c r="K109" s="383">
        <f t="shared" si="27"/>
        <v>0</v>
      </c>
    </row>
    <row r="110" spans="3:11">
      <c r="C110" s="122" t="str">
        <f t="shared" si="26"/>
        <v>\\\</v>
      </c>
      <c r="D110" s="379"/>
      <c r="E110" s="380"/>
      <c r="F110" s="391"/>
      <c r="G110" s="397"/>
      <c r="H110" s="398"/>
      <c r="I110" s="379"/>
      <c r="J110" s="380"/>
      <c r="K110" s="383">
        <f t="shared" si="27"/>
        <v>0</v>
      </c>
    </row>
    <row r="111" spans="3:11">
      <c r="C111" s="122" t="str">
        <f t="shared" si="26"/>
        <v>\\\</v>
      </c>
      <c r="D111" s="379"/>
      <c r="E111" s="380"/>
      <c r="F111" s="391"/>
      <c r="G111" s="397"/>
      <c r="H111" s="398"/>
      <c r="I111" s="379"/>
      <c r="J111" s="380"/>
      <c r="K111" s="383">
        <f t="shared" si="27"/>
        <v>0</v>
      </c>
    </row>
    <row r="112" spans="3:11">
      <c r="C112" s="122" t="str">
        <f t="shared" si="26"/>
        <v>\\\</v>
      </c>
      <c r="D112" s="379"/>
      <c r="E112" s="380"/>
      <c r="F112" s="391"/>
      <c r="G112" s="397"/>
      <c r="H112" s="398"/>
      <c r="I112" s="379"/>
      <c r="J112" s="380"/>
      <c r="K112" s="383">
        <f t="shared" si="27"/>
        <v>0</v>
      </c>
    </row>
    <row r="113" spans="3:11">
      <c r="C113" s="122" t="str">
        <f t="shared" si="26"/>
        <v>\\\</v>
      </c>
      <c r="D113" s="379"/>
      <c r="E113" s="380"/>
      <c r="F113" s="391"/>
      <c r="G113" s="397"/>
      <c r="H113" s="398"/>
      <c r="I113" s="379"/>
      <c r="J113" s="380"/>
      <c r="K113" s="383">
        <f t="shared" si="27"/>
        <v>0</v>
      </c>
    </row>
    <row r="114" spans="3:11">
      <c r="C114" s="122" t="str">
        <f t="shared" si="26"/>
        <v>\\\</v>
      </c>
      <c r="D114" s="379"/>
      <c r="E114" s="380"/>
      <c r="F114" s="391"/>
      <c r="G114" s="397"/>
      <c r="H114" s="398"/>
      <c r="I114" s="379"/>
      <c r="J114" s="380"/>
      <c r="K114" s="383">
        <f t="shared" si="27"/>
        <v>0</v>
      </c>
    </row>
    <row r="115" spans="3:11">
      <c r="C115" s="122" t="str">
        <f t="shared" si="26"/>
        <v>\\\</v>
      </c>
      <c r="D115" s="379"/>
      <c r="E115" s="380"/>
      <c r="F115" s="391"/>
      <c r="G115" s="397"/>
      <c r="H115" s="398"/>
      <c r="I115" s="379"/>
      <c r="J115" s="380"/>
      <c r="K115" s="383">
        <f t="shared" si="27"/>
        <v>0</v>
      </c>
    </row>
    <row r="116" spans="3:11">
      <c r="C116" s="122" t="str">
        <f t="shared" si="26"/>
        <v>\\\</v>
      </c>
      <c r="D116" s="379"/>
      <c r="E116" s="380"/>
      <c r="F116" s="391"/>
      <c r="G116" s="397"/>
      <c r="H116" s="398"/>
      <c r="I116" s="379"/>
      <c r="J116" s="380"/>
      <c r="K116" s="383">
        <f t="shared" si="27"/>
        <v>0</v>
      </c>
    </row>
    <row r="117" spans="3:11">
      <c r="C117" s="122" t="str">
        <f t="shared" si="26"/>
        <v>\\\</v>
      </c>
      <c r="D117" s="379"/>
      <c r="E117" s="380"/>
      <c r="F117" s="391"/>
      <c r="G117" s="397"/>
      <c r="H117" s="398"/>
      <c r="I117" s="379"/>
      <c r="J117" s="380"/>
      <c r="K117" s="383">
        <f t="shared" si="27"/>
        <v>0</v>
      </c>
    </row>
    <row r="118" spans="3:11">
      <c r="C118" s="122" t="str">
        <f t="shared" si="26"/>
        <v>\\\</v>
      </c>
      <c r="D118" s="379"/>
      <c r="E118" s="380"/>
      <c r="F118" s="391"/>
      <c r="G118" s="397"/>
      <c r="H118" s="398"/>
      <c r="I118" s="379"/>
      <c r="J118" s="380"/>
      <c r="K118" s="383">
        <f t="shared" si="27"/>
        <v>0</v>
      </c>
    </row>
    <row r="119" spans="3:11">
      <c r="C119" s="122" t="str">
        <f t="shared" si="26"/>
        <v>\\\</v>
      </c>
      <c r="D119" s="379"/>
      <c r="E119" s="380"/>
      <c r="F119" s="391"/>
      <c r="G119" s="397"/>
      <c r="H119" s="398"/>
      <c r="I119" s="379"/>
      <c r="J119" s="380"/>
      <c r="K119" s="383">
        <f t="shared" si="27"/>
        <v>0</v>
      </c>
    </row>
    <row r="120" spans="3:11">
      <c r="C120" s="122" t="str">
        <f t="shared" si="26"/>
        <v>\\\</v>
      </c>
      <c r="D120" s="379"/>
      <c r="E120" s="380"/>
      <c r="F120" s="391"/>
      <c r="G120" s="397"/>
      <c r="H120" s="398"/>
      <c r="I120" s="379"/>
      <c r="J120" s="380"/>
      <c r="K120" s="383">
        <f t="shared" si="27"/>
        <v>0</v>
      </c>
    </row>
    <row r="121" spans="3:11">
      <c r="C121" s="122" t="str">
        <f t="shared" si="26"/>
        <v>\\\</v>
      </c>
      <c r="D121" s="379"/>
      <c r="E121" s="380"/>
      <c r="F121" s="391"/>
      <c r="G121" s="397"/>
      <c r="H121" s="398"/>
      <c r="I121" s="379"/>
      <c r="J121" s="380"/>
      <c r="K121" s="383">
        <f t="shared" si="27"/>
        <v>0</v>
      </c>
    </row>
    <row r="122" spans="3:11">
      <c r="C122" s="122" t="str">
        <f t="shared" si="26"/>
        <v>\\\</v>
      </c>
      <c r="D122" s="379"/>
      <c r="E122" s="380"/>
      <c r="F122" s="391"/>
      <c r="G122" s="397"/>
      <c r="H122" s="398"/>
      <c r="I122" s="379"/>
      <c r="J122" s="380"/>
      <c r="K122" s="383">
        <f t="shared" si="27"/>
        <v>0</v>
      </c>
    </row>
    <row r="123" spans="3:11">
      <c r="C123" s="122" t="str">
        <f t="shared" si="26"/>
        <v>\\\</v>
      </c>
      <c r="D123" s="379"/>
      <c r="E123" s="380"/>
      <c r="F123" s="391"/>
      <c r="G123" s="397"/>
      <c r="H123" s="398"/>
      <c r="I123" s="379"/>
      <c r="J123" s="380"/>
      <c r="K123" s="383">
        <f t="shared" si="27"/>
        <v>0</v>
      </c>
    </row>
    <row r="124" spans="3:11">
      <c r="C124" s="122" t="str">
        <f t="shared" si="26"/>
        <v>\\\</v>
      </c>
      <c r="D124" s="379"/>
      <c r="E124" s="380"/>
      <c r="F124" s="391"/>
      <c r="G124" s="397"/>
      <c r="H124" s="398"/>
      <c r="I124" s="379"/>
      <c r="J124" s="380"/>
      <c r="K124" s="383">
        <f t="shared" si="27"/>
        <v>0</v>
      </c>
    </row>
    <row r="125" spans="3:11">
      <c r="C125" s="122" t="str">
        <f t="shared" si="26"/>
        <v>\\\</v>
      </c>
      <c r="D125" s="379"/>
      <c r="E125" s="380"/>
      <c r="F125" s="391"/>
      <c r="G125" s="397"/>
      <c r="H125" s="398"/>
      <c r="I125" s="379"/>
      <c r="J125" s="380"/>
      <c r="K125" s="383">
        <f t="shared" si="27"/>
        <v>0</v>
      </c>
    </row>
    <row r="126" spans="3:11">
      <c r="C126" s="122" t="str">
        <f t="shared" si="26"/>
        <v>\\\</v>
      </c>
      <c r="D126" s="379"/>
      <c r="E126" s="380"/>
      <c r="F126" s="391"/>
      <c r="G126" s="397"/>
      <c r="H126" s="398"/>
      <c r="I126" s="379"/>
      <c r="J126" s="380"/>
      <c r="K126" s="383">
        <f t="shared" si="27"/>
        <v>0</v>
      </c>
    </row>
    <row r="127" spans="3:11">
      <c r="C127" s="122" t="str">
        <f t="shared" si="26"/>
        <v>\\\</v>
      </c>
      <c r="D127" s="379"/>
      <c r="E127" s="380"/>
      <c r="F127" s="391"/>
      <c r="G127" s="397"/>
      <c r="H127" s="398"/>
      <c r="I127" s="379"/>
      <c r="J127" s="380"/>
      <c r="K127" s="383">
        <f t="shared" si="27"/>
        <v>0</v>
      </c>
    </row>
    <row r="128" spans="3:11">
      <c r="C128" s="122" t="str">
        <f t="shared" si="26"/>
        <v>\\\</v>
      </c>
      <c r="D128" s="379"/>
      <c r="E128" s="380"/>
      <c r="F128" s="391"/>
      <c r="G128" s="397"/>
      <c r="H128" s="398"/>
      <c r="I128" s="379"/>
      <c r="J128" s="380"/>
      <c r="K128" s="383">
        <f t="shared" si="27"/>
        <v>0</v>
      </c>
    </row>
    <row r="129" spans="3:11">
      <c r="C129" s="122" t="str">
        <f t="shared" si="26"/>
        <v>\\\</v>
      </c>
      <c r="D129" s="379"/>
      <c r="E129" s="380"/>
      <c r="F129" s="391"/>
      <c r="G129" s="397"/>
      <c r="H129" s="398"/>
      <c r="I129" s="379"/>
      <c r="J129" s="380"/>
      <c r="K129" s="383">
        <f t="shared" si="27"/>
        <v>0</v>
      </c>
    </row>
    <row r="130" spans="3:11">
      <c r="C130" s="122" t="str">
        <f t="shared" si="26"/>
        <v>\\\</v>
      </c>
      <c r="D130" s="379"/>
      <c r="E130" s="380"/>
      <c r="F130" s="391"/>
      <c r="G130" s="397"/>
      <c r="H130" s="398"/>
      <c r="I130" s="379"/>
      <c r="J130" s="380"/>
      <c r="K130" s="383">
        <f t="shared" si="27"/>
        <v>0</v>
      </c>
    </row>
    <row r="131" spans="3:11">
      <c r="C131" s="122" t="str">
        <f t="shared" si="26"/>
        <v>\\\</v>
      </c>
      <c r="D131" s="379"/>
      <c r="E131" s="380"/>
      <c r="F131" s="391"/>
      <c r="G131" s="397"/>
      <c r="H131" s="398"/>
      <c r="I131" s="379"/>
      <c r="J131" s="380"/>
      <c r="K131" s="383">
        <f t="shared" si="27"/>
        <v>0</v>
      </c>
    </row>
    <row r="132" spans="3:11">
      <c r="C132" s="122" t="str">
        <f t="shared" ref="C132:C195" si="28">D132&amp;"\"&amp;E132&amp;"\"&amp;I132&amp;"\"&amp;J132</f>
        <v>\\\</v>
      </c>
      <c r="D132" s="379"/>
      <c r="E132" s="380"/>
      <c r="F132" s="391"/>
      <c r="G132" s="397"/>
      <c r="H132" s="398"/>
      <c r="I132" s="379"/>
      <c r="J132" s="380"/>
      <c r="K132" s="383">
        <f t="shared" ref="K132:K195" si="29">IF(OR(E132="",E132=0),0,IF(AND($B$2&lt;=H132,H132&lt;=$A$2),1,0))</f>
        <v>0</v>
      </c>
    </row>
    <row r="133" spans="3:11">
      <c r="C133" s="122" t="str">
        <f t="shared" si="28"/>
        <v>\\\</v>
      </c>
      <c r="D133" s="379"/>
      <c r="E133" s="380"/>
      <c r="F133" s="391"/>
      <c r="G133" s="397"/>
      <c r="H133" s="398"/>
      <c r="I133" s="379"/>
      <c r="J133" s="380"/>
      <c r="K133" s="383">
        <f t="shared" si="29"/>
        <v>0</v>
      </c>
    </row>
    <row r="134" spans="3:11">
      <c r="C134" s="122" t="str">
        <f t="shared" si="28"/>
        <v>\\\</v>
      </c>
      <c r="D134" s="379"/>
      <c r="E134" s="380"/>
      <c r="F134" s="391"/>
      <c r="G134" s="397"/>
      <c r="H134" s="398"/>
      <c r="I134" s="379"/>
      <c r="J134" s="380"/>
      <c r="K134" s="383">
        <f t="shared" si="29"/>
        <v>0</v>
      </c>
    </row>
    <row r="135" spans="3:11">
      <c r="C135" s="122" t="str">
        <f t="shared" si="28"/>
        <v>\\\</v>
      </c>
      <c r="D135" s="379"/>
      <c r="E135" s="380"/>
      <c r="F135" s="391"/>
      <c r="G135" s="397"/>
      <c r="H135" s="398"/>
      <c r="I135" s="379"/>
      <c r="J135" s="380"/>
      <c r="K135" s="383">
        <f t="shared" si="29"/>
        <v>0</v>
      </c>
    </row>
    <row r="136" spans="3:11">
      <c r="C136" s="122" t="str">
        <f t="shared" si="28"/>
        <v>\\\</v>
      </c>
      <c r="D136" s="379"/>
      <c r="E136" s="380"/>
      <c r="F136" s="391"/>
      <c r="G136" s="397"/>
      <c r="H136" s="398"/>
      <c r="I136" s="379"/>
      <c r="J136" s="380"/>
      <c r="K136" s="383">
        <f t="shared" si="29"/>
        <v>0</v>
      </c>
    </row>
    <row r="137" spans="3:11">
      <c r="C137" s="122" t="str">
        <f t="shared" si="28"/>
        <v>\\\</v>
      </c>
      <c r="D137" s="379"/>
      <c r="E137" s="380"/>
      <c r="F137" s="391"/>
      <c r="G137" s="397"/>
      <c r="H137" s="398"/>
      <c r="I137" s="379"/>
      <c r="J137" s="380"/>
      <c r="K137" s="383">
        <f t="shared" si="29"/>
        <v>0</v>
      </c>
    </row>
    <row r="138" spans="3:11">
      <c r="C138" s="122" t="str">
        <f t="shared" si="28"/>
        <v>\\\</v>
      </c>
      <c r="D138" s="379"/>
      <c r="E138" s="380"/>
      <c r="F138" s="391"/>
      <c r="G138" s="397"/>
      <c r="H138" s="398"/>
      <c r="I138" s="379"/>
      <c r="J138" s="380"/>
      <c r="K138" s="383">
        <f t="shared" si="29"/>
        <v>0</v>
      </c>
    </row>
    <row r="139" spans="3:11">
      <c r="C139" s="122" t="str">
        <f t="shared" si="28"/>
        <v>\\\</v>
      </c>
      <c r="D139" s="379"/>
      <c r="E139" s="380"/>
      <c r="F139" s="391"/>
      <c r="G139" s="397"/>
      <c r="H139" s="398"/>
      <c r="I139" s="379"/>
      <c r="J139" s="380"/>
      <c r="K139" s="383">
        <f t="shared" si="29"/>
        <v>0</v>
      </c>
    </row>
    <row r="140" spans="3:11">
      <c r="C140" s="122" t="str">
        <f t="shared" si="28"/>
        <v>\\\</v>
      </c>
      <c r="D140" s="379"/>
      <c r="E140" s="380"/>
      <c r="F140" s="391"/>
      <c r="G140" s="397"/>
      <c r="H140" s="398"/>
      <c r="I140" s="379"/>
      <c r="J140" s="380"/>
      <c r="K140" s="383">
        <f t="shared" si="29"/>
        <v>0</v>
      </c>
    </row>
    <row r="141" spans="3:11">
      <c r="C141" s="122" t="str">
        <f t="shared" si="28"/>
        <v>\\\</v>
      </c>
      <c r="D141" s="379"/>
      <c r="E141" s="380"/>
      <c r="F141" s="391"/>
      <c r="G141" s="397"/>
      <c r="H141" s="398"/>
      <c r="I141" s="379"/>
      <c r="J141" s="380"/>
      <c r="K141" s="383">
        <f t="shared" si="29"/>
        <v>0</v>
      </c>
    </row>
    <row r="142" spans="3:11">
      <c r="C142" s="122" t="str">
        <f t="shared" si="28"/>
        <v>\\\</v>
      </c>
      <c r="D142" s="379"/>
      <c r="E142" s="380"/>
      <c r="F142" s="391"/>
      <c r="G142" s="397"/>
      <c r="H142" s="398"/>
      <c r="I142" s="379"/>
      <c r="J142" s="380"/>
      <c r="K142" s="383">
        <f t="shared" si="29"/>
        <v>0</v>
      </c>
    </row>
    <row r="143" spans="3:11">
      <c r="C143" s="122" t="str">
        <f t="shared" si="28"/>
        <v>\\\</v>
      </c>
      <c r="D143" s="379"/>
      <c r="E143" s="380"/>
      <c r="F143" s="391"/>
      <c r="G143" s="397"/>
      <c r="H143" s="398"/>
      <c r="I143" s="379"/>
      <c r="J143" s="380"/>
      <c r="K143" s="383">
        <f t="shared" si="29"/>
        <v>0</v>
      </c>
    </row>
    <row r="144" spans="3:11">
      <c r="C144" s="122" t="str">
        <f t="shared" si="28"/>
        <v>\\\</v>
      </c>
      <c r="D144" s="379"/>
      <c r="E144" s="380"/>
      <c r="F144" s="391"/>
      <c r="G144" s="397"/>
      <c r="H144" s="398"/>
      <c r="I144" s="379"/>
      <c r="J144" s="380"/>
      <c r="K144" s="383">
        <f t="shared" si="29"/>
        <v>0</v>
      </c>
    </row>
    <row r="145" spans="3:11">
      <c r="C145" s="122" t="str">
        <f t="shared" si="28"/>
        <v>\\\</v>
      </c>
      <c r="D145" s="379"/>
      <c r="E145" s="380"/>
      <c r="F145" s="391"/>
      <c r="G145" s="397"/>
      <c r="H145" s="398"/>
      <c r="I145" s="379"/>
      <c r="J145" s="380"/>
      <c r="K145" s="383">
        <f t="shared" si="29"/>
        <v>0</v>
      </c>
    </row>
    <row r="146" spans="3:11">
      <c r="C146" s="122" t="str">
        <f t="shared" si="28"/>
        <v>\\\</v>
      </c>
      <c r="D146" s="379"/>
      <c r="E146" s="380"/>
      <c r="F146" s="391"/>
      <c r="G146" s="397"/>
      <c r="H146" s="398"/>
      <c r="I146" s="379"/>
      <c r="J146" s="380"/>
      <c r="K146" s="383">
        <f t="shared" si="29"/>
        <v>0</v>
      </c>
    </row>
    <row r="147" spans="3:11">
      <c r="C147" s="122" t="str">
        <f t="shared" si="28"/>
        <v>\\\</v>
      </c>
      <c r="D147" s="379"/>
      <c r="E147" s="380"/>
      <c r="F147" s="391"/>
      <c r="G147" s="397"/>
      <c r="H147" s="398"/>
      <c r="I147" s="379"/>
      <c r="J147" s="380"/>
      <c r="K147" s="383">
        <f t="shared" si="29"/>
        <v>0</v>
      </c>
    </row>
    <row r="148" spans="3:11">
      <c r="C148" s="122" t="str">
        <f t="shared" si="28"/>
        <v>\\\</v>
      </c>
      <c r="D148" s="379"/>
      <c r="E148" s="380"/>
      <c r="F148" s="391"/>
      <c r="G148" s="397"/>
      <c r="H148" s="398"/>
      <c r="I148" s="379"/>
      <c r="J148" s="380"/>
      <c r="K148" s="383">
        <f t="shared" si="29"/>
        <v>0</v>
      </c>
    </row>
    <row r="149" spans="3:11">
      <c r="C149" s="122" t="str">
        <f t="shared" si="28"/>
        <v>\\\</v>
      </c>
      <c r="D149" s="379"/>
      <c r="E149" s="380"/>
      <c r="F149" s="391"/>
      <c r="G149" s="397"/>
      <c r="H149" s="398"/>
      <c r="I149" s="379"/>
      <c r="J149" s="380"/>
      <c r="K149" s="383">
        <f t="shared" si="29"/>
        <v>0</v>
      </c>
    </row>
    <row r="150" spans="3:11">
      <c r="C150" s="122" t="str">
        <f t="shared" si="28"/>
        <v>\\\</v>
      </c>
      <c r="D150" s="379"/>
      <c r="E150" s="380"/>
      <c r="F150" s="391"/>
      <c r="G150" s="397"/>
      <c r="H150" s="398"/>
      <c r="I150" s="379"/>
      <c r="J150" s="380"/>
      <c r="K150" s="383">
        <f t="shared" si="29"/>
        <v>0</v>
      </c>
    </row>
    <row r="151" spans="3:11">
      <c r="C151" s="122" t="str">
        <f t="shared" si="28"/>
        <v>\\\</v>
      </c>
      <c r="D151" s="379"/>
      <c r="E151" s="380"/>
      <c r="F151" s="391"/>
      <c r="G151" s="397"/>
      <c r="H151" s="398"/>
      <c r="I151" s="379"/>
      <c r="J151" s="380"/>
      <c r="K151" s="383">
        <f t="shared" si="29"/>
        <v>0</v>
      </c>
    </row>
    <row r="152" spans="3:11">
      <c r="C152" s="122" t="str">
        <f t="shared" si="28"/>
        <v>\\\</v>
      </c>
      <c r="D152" s="379"/>
      <c r="E152" s="380"/>
      <c r="F152" s="391"/>
      <c r="G152" s="397"/>
      <c r="H152" s="398"/>
      <c r="I152" s="379"/>
      <c r="J152" s="380"/>
      <c r="K152" s="383">
        <f t="shared" si="29"/>
        <v>0</v>
      </c>
    </row>
    <row r="153" spans="3:11">
      <c r="C153" s="122" t="str">
        <f t="shared" si="28"/>
        <v>\\\</v>
      </c>
      <c r="D153" s="379"/>
      <c r="E153" s="380"/>
      <c r="F153" s="391"/>
      <c r="G153" s="397"/>
      <c r="H153" s="398"/>
      <c r="I153" s="379"/>
      <c r="J153" s="380"/>
      <c r="K153" s="383">
        <f t="shared" si="29"/>
        <v>0</v>
      </c>
    </row>
    <row r="154" spans="3:11">
      <c r="C154" s="122" t="str">
        <f t="shared" si="28"/>
        <v>\\\</v>
      </c>
      <c r="D154" s="379"/>
      <c r="E154" s="380"/>
      <c r="F154" s="391"/>
      <c r="G154" s="397"/>
      <c r="H154" s="398"/>
      <c r="I154" s="379"/>
      <c r="J154" s="380"/>
      <c r="K154" s="383">
        <f t="shared" si="29"/>
        <v>0</v>
      </c>
    </row>
    <row r="155" spans="3:11">
      <c r="C155" s="122" t="str">
        <f t="shared" si="28"/>
        <v>\\\</v>
      </c>
      <c r="D155" s="379"/>
      <c r="E155" s="380"/>
      <c r="F155" s="391"/>
      <c r="G155" s="397"/>
      <c r="H155" s="398"/>
      <c r="I155" s="379"/>
      <c r="J155" s="380"/>
      <c r="K155" s="383">
        <f t="shared" si="29"/>
        <v>0</v>
      </c>
    </row>
    <row r="156" spans="3:11">
      <c r="C156" s="122" t="str">
        <f t="shared" si="28"/>
        <v>\\\</v>
      </c>
      <c r="D156" s="379"/>
      <c r="E156" s="380"/>
      <c r="F156" s="391"/>
      <c r="G156" s="397"/>
      <c r="H156" s="398"/>
      <c r="I156" s="379"/>
      <c r="J156" s="380"/>
      <c r="K156" s="383">
        <f t="shared" si="29"/>
        <v>0</v>
      </c>
    </row>
    <row r="157" spans="3:11">
      <c r="C157" s="122" t="str">
        <f t="shared" si="28"/>
        <v>\\\</v>
      </c>
      <c r="D157" s="379"/>
      <c r="E157" s="380"/>
      <c r="F157" s="391"/>
      <c r="G157" s="397"/>
      <c r="H157" s="398"/>
      <c r="I157" s="379"/>
      <c r="J157" s="380"/>
      <c r="K157" s="383">
        <f t="shared" si="29"/>
        <v>0</v>
      </c>
    </row>
    <row r="158" spans="3:11">
      <c r="C158" s="122" t="str">
        <f t="shared" si="28"/>
        <v>\\\</v>
      </c>
      <c r="D158" s="379"/>
      <c r="E158" s="380"/>
      <c r="F158" s="391"/>
      <c r="G158" s="397"/>
      <c r="H158" s="398"/>
      <c r="I158" s="379"/>
      <c r="J158" s="380"/>
      <c r="K158" s="383">
        <f t="shared" si="29"/>
        <v>0</v>
      </c>
    </row>
    <row r="159" spans="3:11">
      <c r="C159" s="122" t="str">
        <f t="shared" si="28"/>
        <v>\\\</v>
      </c>
      <c r="D159" s="379"/>
      <c r="E159" s="380"/>
      <c r="F159" s="391"/>
      <c r="G159" s="397"/>
      <c r="H159" s="398"/>
      <c r="I159" s="379"/>
      <c r="J159" s="380"/>
      <c r="K159" s="383">
        <f t="shared" si="29"/>
        <v>0</v>
      </c>
    </row>
    <row r="160" spans="3:11">
      <c r="C160" s="122" t="str">
        <f t="shared" si="28"/>
        <v>\\\</v>
      </c>
      <c r="D160" s="379"/>
      <c r="E160" s="380"/>
      <c r="F160" s="391"/>
      <c r="G160" s="397"/>
      <c r="H160" s="398"/>
      <c r="I160" s="379"/>
      <c r="J160" s="380"/>
      <c r="K160" s="383">
        <f t="shared" si="29"/>
        <v>0</v>
      </c>
    </row>
    <row r="161" spans="3:11">
      <c r="C161" s="122" t="str">
        <f t="shared" si="28"/>
        <v>\\\</v>
      </c>
      <c r="D161" s="379"/>
      <c r="E161" s="380"/>
      <c r="F161" s="391"/>
      <c r="G161" s="397"/>
      <c r="H161" s="398"/>
      <c r="I161" s="379"/>
      <c r="J161" s="380"/>
      <c r="K161" s="383">
        <f t="shared" si="29"/>
        <v>0</v>
      </c>
    </row>
    <row r="162" spans="3:11">
      <c r="C162" s="122" t="str">
        <f t="shared" si="28"/>
        <v>\\\</v>
      </c>
      <c r="D162" s="379"/>
      <c r="E162" s="380"/>
      <c r="F162" s="391"/>
      <c r="G162" s="397"/>
      <c r="H162" s="398"/>
      <c r="I162" s="379"/>
      <c r="J162" s="380"/>
      <c r="K162" s="383">
        <f t="shared" si="29"/>
        <v>0</v>
      </c>
    </row>
    <row r="163" spans="3:11">
      <c r="C163" s="122" t="str">
        <f t="shared" si="28"/>
        <v>\\\</v>
      </c>
      <c r="D163" s="379"/>
      <c r="E163" s="380"/>
      <c r="F163" s="391"/>
      <c r="G163" s="397"/>
      <c r="H163" s="398"/>
      <c r="I163" s="379"/>
      <c r="J163" s="380"/>
      <c r="K163" s="383">
        <f t="shared" si="29"/>
        <v>0</v>
      </c>
    </row>
    <row r="164" spans="3:11">
      <c r="C164" s="122" t="str">
        <f t="shared" si="28"/>
        <v>\\\</v>
      </c>
      <c r="D164" s="379"/>
      <c r="E164" s="380"/>
      <c r="F164" s="391"/>
      <c r="G164" s="397"/>
      <c r="H164" s="398"/>
      <c r="I164" s="379"/>
      <c r="J164" s="380"/>
      <c r="K164" s="383">
        <f t="shared" si="29"/>
        <v>0</v>
      </c>
    </row>
    <row r="165" spans="3:11">
      <c r="C165" s="122" t="str">
        <f t="shared" si="28"/>
        <v>\\\</v>
      </c>
      <c r="D165" s="379"/>
      <c r="E165" s="380"/>
      <c r="F165" s="391"/>
      <c r="G165" s="397"/>
      <c r="H165" s="398"/>
      <c r="I165" s="379"/>
      <c r="J165" s="380"/>
      <c r="K165" s="383">
        <f t="shared" si="29"/>
        <v>0</v>
      </c>
    </row>
    <row r="166" spans="3:11">
      <c r="C166" s="122" t="str">
        <f t="shared" si="28"/>
        <v>\\\</v>
      </c>
      <c r="D166" s="379"/>
      <c r="E166" s="380"/>
      <c r="F166" s="391"/>
      <c r="G166" s="397"/>
      <c r="H166" s="398"/>
      <c r="I166" s="379"/>
      <c r="J166" s="380"/>
      <c r="K166" s="383">
        <f t="shared" si="29"/>
        <v>0</v>
      </c>
    </row>
    <row r="167" spans="3:11">
      <c r="C167" s="122" t="str">
        <f t="shared" si="28"/>
        <v>\\\</v>
      </c>
      <c r="D167" s="379"/>
      <c r="E167" s="380"/>
      <c r="F167" s="391"/>
      <c r="G167" s="397"/>
      <c r="H167" s="398"/>
      <c r="I167" s="379"/>
      <c r="J167" s="380"/>
      <c r="K167" s="383">
        <f t="shared" si="29"/>
        <v>0</v>
      </c>
    </row>
    <row r="168" spans="3:11">
      <c r="C168" s="122" t="str">
        <f t="shared" si="28"/>
        <v>\\\</v>
      </c>
      <c r="D168" s="379"/>
      <c r="E168" s="380"/>
      <c r="F168" s="391"/>
      <c r="G168" s="397"/>
      <c r="H168" s="398"/>
      <c r="I168" s="379"/>
      <c r="J168" s="380"/>
      <c r="K168" s="383">
        <f t="shared" si="29"/>
        <v>0</v>
      </c>
    </row>
    <row r="169" spans="3:11">
      <c r="C169" s="122" t="str">
        <f t="shared" si="28"/>
        <v>\\\</v>
      </c>
      <c r="D169" s="379"/>
      <c r="E169" s="380"/>
      <c r="F169" s="391"/>
      <c r="G169" s="397"/>
      <c r="H169" s="398"/>
      <c r="I169" s="379"/>
      <c r="J169" s="380"/>
      <c r="K169" s="383">
        <f t="shared" si="29"/>
        <v>0</v>
      </c>
    </row>
    <row r="170" spans="3:11">
      <c r="C170" s="122" t="str">
        <f t="shared" si="28"/>
        <v>\\\</v>
      </c>
      <c r="D170" s="379"/>
      <c r="E170" s="380"/>
      <c r="F170" s="391"/>
      <c r="G170" s="397"/>
      <c r="H170" s="398"/>
      <c r="I170" s="379"/>
      <c r="J170" s="380"/>
      <c r="K170" s="383">
        <f t="shared" si="29"/>
        <v>0</v>
      </c>
    </row>
    <row r="171" spans="3:11">
      <c r="C171" s="122" t="str">
        <f t="shared" si="28"/>
        <v>\\\</v>
      </c>
      <c r="D171" s="379"/>
      <c r="E171" s="380"/>
      <c r="F171" s="391"/>
      <c r="G171" s="397"/>
      <c r="H171" s="398"/>
      <c r="I171" s="379"/>
      <c r="J171" s="380"/>
      <c r="K171" s="383">
        <f t="shared" si="29"/>
        <v>0</v>
      </c>
    </row>
    <row r="172" spans="3:11">
      <c r="C172" s="122" t="str">
        <f t="shared" si="28"/>
        <v>\\\</v>
      </c>
      <c r="D172" s="379"/>
      <c r="E172" s="380"/>
      <c r="F172" s="391"/>
      <c r="G172" s="397"/>
      <c r="H172" s="398"/>
      <c r="I172" s="379"/>
      <c r="J172" s="380"/>
      <c r="K172" s="383">
        <f t="shared" si="29"/>
        <v>0</v>
      </c>
    </row>
    <row r="173" spans="3:11">
      <c r="C173" s="122" t="str">
        <f t="shared" si="28"/>
        <v>\\\</v>
      </c>
      <c r="D173" s="379"/>
      <c r="E173" s="380"/>
      <c r="F173" s="391"/>
      <c r="G173" s="397"/>
      <c r="H173" s="398"/>
      <c r="I173" s="379"/>
      <c r="J173" s="380"/>
      <c r="K173" s="383">
        <f t="shared" si="29"/>
        <v>0</v>
      </c>
    </row>
    <row r="174" spans="3:11">
      <c r="C174" s="122" t="str">
        <f t="shared" si="28"/>
        <v>\\\</v>
      </c>
      <c r="D174" s="379"/>
      <c r="E174" s="380"/>
      <c r="F174" s="391"/>
      <c r="G174" s="397"/>
      <c r="H174" s="398"/>
      <c r="I174" s="379"/>
      <c r="J174" s="380"/>
      <c r="K174" s="383">
        <f t="shared" si="29"/>
        <v>0</v>
      </c>
    </row>
    <row r="175" spans="3:11">
      <c r="C175" s="122" t="str">
        <f t="shared" si="28"/>
        <v>\\\</v>
      </c>
      <c r="D175" s="379"/>
      <c r="E175" s="380"/>
      <c r="F175" s="391"/>
      <c r="G175" s="397"/>
      <c r="H175" s="398"/>
      <c r="I175" s="379"/>
      <c r="J175" s="380"/>
      <c r="K175" s="383">
        <f t="shared" si="29"/>
        <v>0</v>
      </c>
    </row>
    <row r="176" spans="3:11">
      <c r="C176" s="122" t="str">
        <f t="shared" si="28"/>
        <v>\\\</v>
      </c>
      <c r="D176" s="379"/>
      <c r="E176" s="380"/>
      <c r="F176" s="391"/>
      <c r="G176" s="397"/>
      <c r="H176" s="398"/>
      <c r="I176" s="379"/>
      <c r="J176" s="380"/>
      <c r="K176" s="383">
        <f t="shared" si="29"/>
        <v>0</v>
      </c>
    </row>
    <row r="177" spans="3:11">
      <c r="C177" s="122" t="str">
        <f t="shared" si="28"/>
        <v>\\\</v>
      </c>
      <c r="D177" s="379"/>
      <c r="E177" s="380"/>
      <c r="F177" s="391"/>
      <c r="G177" s="397"/>
      <c r="H177" s="398"/>
      <c r="I177" s="379"/>
      <c r="J177" s="380"/>
      <c r="K177" s="383">
        <f t="shared" si="29"/>
        <v>0</v>
      </c>
    </row>
    <row r="178" spans="3:11">
      <c r="C178" s="122" t="str">
        <f t="shared" si="28"/>
        <v>\\\</v>
      </c>
      <c r="D178" s="379"/>
      <c r="E178" s="380"/>
      <c r="F178" s="391"/>
      <c r="G178" s="397"/>
      <c r="H178" s="398"/>
      <c r="I178" s="379"/>
      <c r="J178" s="380"/>
      <c r="K178" s="383">
        <f t="shared" si="29"/>
        <v>0</v>
      </c>
    </row>
    <row r="179" spans="3:11">
      <c r="C179" s="122" t="str">
        <f t="shared" si="28"/>
        <v>\\\</v>
      </c>
      <c r="D179" s="379"/>
      <c r="E179" s="380"/>
      <c r="F179" s="391"/>
      <c r="G179" s="397"/>
      <c r="H179" s="398"/>
      <c r="I179" s="379"/>
      <c r="J179" s="380"/>
      <c r="K179" s="383">
        <f t="shared" si="29"/>
        <v>0</v>
      </c>
    </row>
    <row r="180" spans="3:11">
      <c r="C180" s="122" t="str">
        <f t="shared" si="28"/>
        <v>\\\</v>
      </c>
      <c r="D180" s="379"/>
      <c r="E180" s="380"/>
      <c r="F180" s="391"/>
      <c r="G180" s="397"/>
      <c r="H180" s="398"/>
      <c r="I180" s="379"/>
      <c r="J180" s="380"/>
      <c r="K180" s="383">
        <f t="shared" si="29"/>
        <v>0</v>
      </c>
    </row>
    <row r="181" spans="3:11">
      <c r="C181" s="122" t="str">
        <f t="shared" si="28"/>
        <v>\\\</v>
      </c>
      <c r="D181" s="379"/>
      <c r="E181" s="380"/>
      <c r="F181" s="391"/>
      <c r="G181" s="397"/>
      <c r="H181" s="398"/>
      <c r="I181" s="379"/>
      <c r="J181" s="380"/>
      <c r="K181" s="383">
        <f t="shared" si="29"/>
        <v>0</v>
      </c>
    </row>
    <row r="182" spans="3:11">
      <c r="C182" s="122" t="str">
        <f t="shared" si="28"/>
        <v>\\\</v>
      </c>
      <c r="D182" s="379"/>
      <c r="E182" s="380"/>
      <c r="F182" s="391"/>
      <c r="G182" s="397"/>
      <c r="H182" s="398"/>
      <c r="I182" s="379"/>
      <c r="J182" s="380"/>
      <c r="K182" s="383">
        <f t="shared" si="29"/>
        <v>0</v>
      </c>
    </row>
    <row r="183" spans="3:11">
      <c r="C183" s="122" t="str">
        <f t="shared" si="28"/>
        <v>\\\</v>
      </c>
      <c r="D183" s="379"/>
      <c r="E183" s="380"/>
      <c r="F183" s="391"/>
      <c r="G183" s="397"/>
      <c r="H183" s="398"/>
      <c r="I183" s="379"/>
      <c r="J183" s="380"/>
      <c r="K183" s="383">
        <f t="shared" si="29"/>
        <v>0</v>
      </c>
    </row>
    <row r="184" spans="3:11">
      <c r="C184" s="122" t="str">
        <f t="shared" si="28"/>
        <v>\\\</v>
      </c>
      <c r="D184" s="379"/>
      <c r="E184" s="380"/>
      <c r="F184" s="391"/>
      <c r="G184" s="397"/>
      <c r="H184" s="398"/>
      <c r="I184" s="379"/>
      <c r="J184" s="380"/>
      <c r="K184" s="383">
        <f t="shared" si="29"/>
        <v>0</v>
      </c>
    </row>
    <row r="185" spans="3:11">
      <c r="C185" s="122" t="str">
        <f t="shared" si="28"/>
        <v>\\\</v>
      </c>
      <c r="D185" s="379"/>
      <c r="E185" s="380"/>
      <c r="F185" s="391"/>
      <c r="G185" s="397"/>
      <c r="H185" s="398"/>
      <c r="I185" s="379"/>
      <c r="J185" s="380"/>
      <c r="K185" s="383">
        <f t="shared" si="29"/>
        <v>0</v>
      </c>
    </row>
    <row r="186" spans="3:11">
      <c r="C186" s="122" t="str">
        <f t="shared" si="28"/>
        <v>\\\</v>
      </c>
      <c r="D186" s="379"/>
      <c r="E186" s="380"/>
      <c r="F186" s="391"/>
      <c r="G186" s="397"/>
      <c r="H186" s="398"/>
      <c r="I186" s="379"/>
      <c r="J186" s="380"/>
      <c r="K186" s="383">
        <f t="shared" si="29"/>
        <v>0</v>
      </c>
    </row>
    <row r="187" spans="3:11">
      <c r="C187" s="122" t="str">
        <f t="shared" si="28"/>
        <v>\\\</v>
      </c>
      <c r="D187" s="379"/>
      <c r="E187" s="380"/>
      <c r="F187" s="391"/>
      <c r="G187" s="397"/>
      <c r="H187" s="398"/>
      <c r="I187" s="379"/>
      <c r="J187" s="380"/>
      <c r="K187" s="383">
        <f t="shared" si="29"/>
        <v>0</v>
      </c>
    </row>
    <row r="188" spans="3:11">
      <c r="C188" s="122" t="str">
        <f t="shared" si="28"/>
        <v>\\\</v>
      </c>
      <c r="D188" s="379"/>
      <c r="E188" s="380"/>
      <c r="F188" s="391"/>
      <c r="G188" s="397"/>
      <c r="H188" s="398"/>
      <c r="I188" s="379"/>
      <c r="J188" s="380"/>
      <c r="K188" s="383">
        <f t="shared" si="29"/>
        <v>0</v>
      </c>
    </row>
    <row r="189" spans="3:11">
      <c r="C189" s="122" t="str">
        <f t="shared" si="28"/>
        <v>\\\</v>
      </c>
      <c r="D189" s="379"/>
      <c r="E189" s="380"/>
      <c r="F189" s="391"/>
      <c r="G189" s="397"/>
      <c r="H189" s="398"/>
      <c r="I189" s="379"/>
      <c r="J189" s="380"/>
      <c r="K189" s="383">
        <f t="shared" si="29"/>
        <v>0</v>
      </c>
    </row>
    <row r="190" spans="3:11">
      <c r="C190" s="122" t="str">
        <f t="shared" si="28"/>
        <v>\\\</v>
      </c>
      <c r="D190" s="379"/>
      <c r="E190" s="380"/>
      <c r="F190" s="391"/>
      <c r="G190" s="397"/>
      <c r="H190" s="398"/>
      <c r="I190" s="379"/>
      <c r="J190" s="380"/>
      <c r="K190" s="383">
        <f t="shared" si="29"/>
        <v>0</v>
      </c>
    </row>
    <row r="191" spans="3:11">
      <c r="C191" s="122" t="str">
        <f t="shared" si="28"/>
        <v>\\\</v>
      </c>
      <c r="D191" s="379"/>
      <c r="E191" s="380"/>
      <c r="F191" s="391"/>
      <c r="G191" s="397"/>
      <c r="H191" s="398"/>
      <c r="I191" s="379"/>
      <c r="J191" s="380"/>
      <c r="K191" s="383">
        <f t="shared" si="29"/>
        <v>0</v>
      </c>
    </row>
    <row r="192" spans="3:11">
      <c r="C192" s="122" t="str">
        <f t="shared" si="28"/>
        <v>\\\</v>
      </c>
      <c r="D192" s="379"/>
      <c r="E192" s="380"/>
      <c r="F192" s="391"/>
      <c r="G192" s="397"/>
      <c r="H192" s="398"/>
      <c r="I192" s="379"/>
      <c r="J192" s="380"/>
      <c r="K192" s="383">
        <f t="shared" si="29"/>
        <v>0</v>
      </c>
    </row>
    <row r="193" spans="3:11">
      <c r="C193" s="122" t="str">
        <f t="shared" si="28"/>
        <v>\\\</v>
      </c>
      <c r="D193" s="379"/>
      <c r="E193" s="380"/>
      <c r="F193" s="391"/>
      <c r="G193" s="397"/>
      <c r="H193" s="398"/>
      <c r="I193" s="379"/>
      <c r="J193" s="380"/>
      <c r="K193" s="383">
        <f t="shared" si="29"/>
        <v>0</v>
      </c>
    </row>
    <row r="194" spans="3:11">
      <c r="C194" s="122" t="str">
        <f t="shared" si="28"/>
        <v>\\\</v>
      </c>
      <c r="D194" s="379"/>
      <c r="E194" s="380"/>
      <c r="F194" s="391"/>
      <c r="G194" s="397"/>
      <c r="H194" s="398"/>
      <c r="I194" s="379"/>
      <c r="J194" s="380"/>
      <c r="K194" s="383">
        <f t="shared" si="29"/>
        <v>0</v>
      </c>
    </row>
    <row r="195" spans="3:11">
      <c r="C195" s="122" t="str">
        <f t="shared" si="28"/>
        <v>\\\</v>
      </c>
      <c r="D195" s="379"/>
      <c r="E195" s="380"/>
      <c r="F195" s="391"/>
      <c r="G195" s="397"/>
      <c r="H195" s="398"/>
      <c r="I195" s="379"/>
      <c r="J195" s="380"/>
      <c r="K195" s="383">
        <f t="shared" si="29"/>
        <v>0</v>
      </c>
    </row>
    <row r="196" spans="3:11">
      <c r="C196" s="122" t="str">
        <f t="shared" ref="C196:C259" si="30">D196&amp;"\"&amp;E196&amp;"\"&amp;I196&amp;"\"&amp;J196</f>
        <v>\\\</v>
      </c>
      <c r="D196" s="379"/>
      <c r="E196" s="380"/>
      <c r="F196" s="391"/>
      <c r="G196" s="397"/>
      <c r="H196" s="398"/>
      <c r="I196" s="379"/>
      <c r="J196" s="380"/>
      <c r="K196" s="383">
        <f t="shared" ref="K196:K259" si="31">IF(OR(E196="",E196=0),0,IF(AND($B$2&lt;=H196,H196&lt;=$A$2),1,0))</f>
        <v>0</v>
      </c>
    </row>
    <row r="197" spans="3:11">
      <c r="C197" s="122" t="str">
        <f t="shared" si="30"/>
        <v>\\\</v>
      </c>
      <c r="D197" s="379"/>
      <c r="E197" s="380"/>
      <c r="F197" s="391"/>
      <c r="G197" s="397"/>
      <c r="H197" s="398"/>
      <c r="I197" s="379"/>
      <c r="J197" s="380"/>
      <c r="K197" s="383">
        <f t="shared" si="31"/>
        <v>0</v>
      </c>
    </row>
    <row r="198" spans="3:11">
      <c r="C198" s="122" t="str">
        <f t="shared" si="30"/>
        <v>\\\</v>
      </c>
      <c r="D198" s="379"/>
      <c r="E198" s="380"/>
      <c r="F198" s="391"/>
      <c r="G198" s="397"/>
      <c r="H198" s="398"/>
      <c r="I198" s="379"/>
      <c r="J198" s="380"/>
      <c r="K198" s="383">
        <f t="shared" si="31"/>
        <v>0</v>
      </c>
    </row>
    <row r="199" spans="3:11">
      <c r="C199" s="122" t="str">
        <f t="shared" si="30"/>
        <v>\\\</v>
      </c>
      <c r="D199" s="379"/>
      <c r="E199" s="380"/>
      <c r="F199" s="391"/>
      <c r="G199" s="397"/>
      <c r="H199" s="398"/>
      <c r="I199" s="379"/>
      <c r="J199" s="380"/>
      <c r="K199" s="383">
        <f t="shared" si="31"/>
        <v>0</v>
      </c>
    </row>
    <row r="200" spans="3:11">
      <c r="C200" s="122" t="str">
        <f t="shared" si="30"/>
        <v>\\\</v>
      </c>
      <c r="D200" s="379"/>
      <c r="E200" s="380"/>
      <c r="F200" s="391"/>
      <c r="G200" s="397"/>
      <c r="H200" s="398"/>
      <c r="I200" s="379"/>
      <c r="J200" s="380"/>
      <c r="K200" s="383">
        <f t="shared" si="31"/>
        <v>0</v>
      </c>
    </row>
    <row r="201" spans="3:11">
      <c r="C201" s="122" t="str">
        <f t="shared" si="30"/>
        <v>\\\</v>
      </c>
      <c r="D201" s="379"/>
      <c r="E201" s="380"/>
      <c r="F201" s="391"/>
      <c r="G201" s="397"/>
      <c r="H201" s="398"/>
      <c r="I201" s="379"/>
      <c r="J201" s="380"/>
      <c r="K201" s="383">
        <f t="shared" si="31"/>
        <v>0</v>
      </c>
    </row>
    <row r="202" spans="3:11">
      <c r="C202" s="122" t="str">
        <f t="shared" si="30"/>
        <v>\\\</v>
      </c>
      <c r="D202" s="379"/>
      <c r="E202" s="380"/>
      <c r="F202" s="391"/>
      <c r="G202" s="397"/>
      <c r="H202" s="398"/>
      <c r="I202" s="379"/>
      <c r="J202" s="380"/>
      <c r="K202" s="383">
        <f t="shared" si="31"/>
        <v>0</v>
      </c>
    </row>
    <row r="203" spans="3:11">
      <c r="C203" s="122" t="str">
        <f t="shared" si="30"/>
        <v>\\\</v>
      </c>
      <c r="D203" s="379"/>
      <c r="E203" s="380"/>
      <c r="F203" s="391"/>
      <c r="G203" s="397"/>
      <c r="H203" s="398"/>
      <c r="I203" s="379"/>
      <c r="J203" s="380"/>
      <c r="K203" s="383">
        <f t="shared" si="31"/>
        <v>0</v>
      </c>
    </row>
    <row r="204" spans="3:11">
      <c r="C204" s="122" t="str">
        <f t="shared" si="30"/>
        <v>\\\</v>
      </c>
      <c r="D204" s="379"/>
      <c r="E204" s="380"/>
      <c r="F204" s="391"/>
      <c r="G204" s="397"/>
      <c r="H204" s="398"/>
      <c r="I204" s="379"/>
      <c r="J204" s="380"/>
      <c r="K204" s="383">
        <f t="shared" si="31"/>
        <v>0</v>
      </c>
    </row>
    <row r="205" spans="3:11">
      <c r="C205" s="122" t="str">
        <f t="shared" si="30"/>
        <v>\\\</v>
      </c>
      <c r="D205" s="379"/>
      <c r="E205" s="380"/>
      <c r="F205" s="391"/>
      <c r="G205" s="397"/>
      <c r="H205" s="398"/>
      <c r="I205" s="379"/>
      <c r="J205" s="380"/>
      <c r="K205" s="383">
        <f t="shared" si="31"/>
        <v>0</v>
      </c>
    </row>
    <row r="206" spans="3:11">
      <c r="C206" s="122" t="str">
        <f t="shared" si="30"/>
        <v>\\\</v>
      </c>
      <c r="D206" s="379"/>
      <c r="E206" s="380"/>
      <c r="F206" s="391"/>
      <c r="G206" s="397"/>
      <c r="H206" s="398"/>
      <c r="I206" s="379"/>
      <c r="J206" s="380"/>
      <c r="K206" s="383">
        <f t="shared" si="31"/>
        <v>0</v>
      </c>
    </row>
    <row r="207" spans="3:11">
      <c r="C207" s="122" t="str">
        <f t="shared" si="30"/>
        <v>\\\</v>
      </c>
      <c r="D207" s="379"/>
      <c r="E207" s="380"/>
      <c r="F207" s="391"/>
      <c r="G207" s="397"/>
      <c r="H207" s="398"/>
      <c r="I207" s="379"/>
      <c r="J207" s="380"/>
      <c r="K207" s="383">
        <f t="shared" si="31"/>
        <v>0</v>
      </c>
    </row>
    <row r="208" spans="3:11">
      <c r="C208" s="122" t="str">
        <f t="shared" si="30"/>
        <v>\\\</v>
      </c>
      <c r="D208" s="379"/>
      <c r="E208" s="380"/>
      <c r="F208" s="391"/>
      <c r="G208" s="397"/>
      <c r="H208" s="398"/>
      <c r="I208" s="379"/>
      <c r="J208" s="380"/>
      <c r="K208" s="383">
        <f t="shared" si="31"/>
        <v>0</v>
      </c>
    </row>
    <row r="209" spans="3:11">
      <c r="C209" s="122" t="str">
        <f t="shared" si="30"/>
        <v>\\\</v>
      </c>
      <c r="D209" s="379"/>
      <c r="E209" s="380"/>
      <c r="F209" s="391"/>
      <c r="G209" s="397"/>
      <c r="H209" s="398"/>
      <c r="I209" s="379"/>
      <c r="J209" s="380"/>
      <c r="K209" s="383">
        <f t="shared" si="31"/>
        <v>0</v>
      </c>
    </row>
    <row r="210" spans="3:11">
      <c r="C210" s="122" t="str">
        <f t="shared" si="30"/>
        <v>\\\</v>
      </c>
      <c r="D210" s="379"/>
      <c r="E210" s="380"/>
      <c r="F210" s="391"/>
      <c r="G210" s="397"/>
      <c r="H210" s="398"/>
      <c r="I210" s="379"/>
      <c r="J210" s="380"/>
      <c r="K210" s="383">
        <f t="shared" si="31"/>
        <v>0</v>
      </c>
    </row>
    <row r="211" spans="3:11">
      <c r="C211" s="122" t="str">
        <f t="shared" si="30"/>
        <v>\\\</v>
      </c>
      <c r="D211" s="379"/>
      <c r="E211" s="380"/>
      <c r="F211" s="391"/>
      <c r="G211" s="397"/>
      <c r="H211" s="398"/>
      <c r="I211" s="379"/>
      <c r="J211" s="380"/>
      <c r="K211" s="383">
        <f t="shared" si="31"/>
        <v>0</v>
      </c>
    </row>
    <row r="212" spans="3:11">
      <c r="C212" s="122" t="str">
        <f t="shared" si="30"/>
        <v>\\\</v>
      </c>
      <c r="D212" s="379"/>
      <c r="E212" s="380"/>
      <c r="F212" s="391"/>
      <c r="G212" s="397"/>
      <c r="H212" s="398"/>
      <c r="I212" s="379"/>
      <c r="J212" s="380"/>
      <c r="K212" s="383">
        <f t="shared" si="31"/>
        <v>0</v>
      </c>
    </row>
    <row r="213" spans="3:11">
      <c r="C213" s="122" t="str">
        <f t="shared" si="30"/>
        <v>\\\</v>
      </c>
      <c r="D213" s="379"/>
      <c r="E213" s="380"/>
      <c r="F213" s="391"/>
      <c r="G213" s="397"/>
      <c r="H213" s="398"/>
      <c r="I213" s="379"/>
      <c r="J213" s="380"/>
      <c r="K213" s="383">
        <f t="shared" si="31"/>
        <v>0</v>
      </c>
    </row>
    <row r="214" spans="3:11">
      <c r="C214" s="122" t="str">
        <f t="shared" si="30"/>
        <v>\\\</v>
      </c>
      <c r="D214" s="379"/>
      <c r="E214" s="380"/>
      <c r="F214" s="391"/>
      <c r="G214" s="397"/>
      <c r="H214" s="398"/>
      <c r="I214" s="379"/>
      <c r="J214" s="380"/>
      <c r="K214" s="383">
        <f t="shared" si="31"/>
        <v>0</v>
      </c>
    </row>
    <row r="215" spans="3:11">
      <c r="C215" s="122" t="str">
        <f t="shared" si="30"/>
        <v>\\\</v>
      </c>
      <c r="D215" s="379"/>
      <c r="E215" s="380"/>
      <c r="F215" s="391"/>
      <c r="G215" s="397"/>
      <c r="H215" s="398"/>
      <c r="I215" s="379"/>
      <c r="J215" s="380"/>
      <c r="K215" s="383">
        <f t="shared" si="31"/>
        <v>0</v>
      </c>
    </row>
    <row r="216" spans="3:11">
      <c r="C216" s="122" t="str">
        <f t="shared" si="30"/>
        <v>\\\</v>
      </c>
      <c r="D216" s="379"/>
      <c r="E216" s="380"/>
      <c r="F216" s="391"/>
      <c r="G216" s="397"/>
      <c r="H216" s="398"/>
      <c r="I216" s="379"/>
      <c r="J216" s="380"/>
      <c r="K216" s="383">
        <f t="shared" si="31"/>
        <v>0</v>
      </c>
    </row>
    <row r="217" spans="3:11">
      <c r="C217" s="122" t="str">
        <f t="shared" si="30"/>
        <v>\\\</v>
      </c>
      <c r="D217" s="379"/>
      <c r="E217" s="380"/>
      <c r="F217" s="391"/>
      <c r="G217" s="397"/>
      <c r="H217" s="398"/>
      <c r="I217" s="379"/>
      <c r="J217" s="380"/>
      <c r="K217" s="383">
        <f t="shared" si="31"/>
        <v>0</v>
      </c>
    </row>
    <row r="218" spans="3:11">
      <c r="C218" s="122" t="str">
        <f t="shared" si="30"/>
        <v>\\\</v>
      </c>
      <c r="D218" s="379"/>
      <c r="E218" s="380"/>
      <c r="F218" s="391"/>
      <c r="G218" s="397"/>
      <c r="H218" s="398"/>
      <c r="I218" s="379"/>
      <c r="J218" s="380"/>
      <c r="K218" s="383">
        <f t="shared" si="31"/>
        <v>0</v>
      </c>
    </row>
    <row r="219" spans="3:11">
      <c r="C219" s="122" t="str">
        <f t="shared" si="30"/>
        <v>\\\</v>
      </c>
      <c r="D219" s="379"/>
      <c r="E219" s="380"/>
      <c r="F219" s="391"/>
      <c r="G219" s="397"/>
      <c r="H219" s="398"/>
      <c r="I219" s="379"/>
      <c r="J219" s="380"/>
      <c r="K219" s="383">
        <f t="shared" si="31"/>
        <v>0</v>
      </c>
    </row>
    <row r="220" spans="3:11">
      <c r="C220" s="122" t="str">
        <f t="shared" si="30"/>
        <v>\\\</v>
      </c>
      <c r="D220" s="379"/>
      <c r="E220" s="380"/>
      <c r="F220" s="391"/>
      <c r="G220" s="397"/>
      <c r="H220" s="398"/>
      <c r="I220" s="379"/>
      <c r="J220" s="380"/>
      <c r="K220" s="383">
        <f t="shared" si="31"/>
        <v>0</v>
      </c>
    </row>
    <row r="221" spans="3:11">
      <c r="C221" s="122" t="str">
        <f t="shared" si="30"/>
        <v>\\\</v>
      </c>
      <c r="D221" s="379"/>
      <c r="E221" s="380"/>
      <c r="F221" s="391"/>
      <c r="G221" s="397"/>
      <c r="H221" s="398"/>
      <c r="I221" s="379"/>
      <c r="J221" s="380"/>
      <c r="K221" s="383">
        <f t="shared" si="31"/>
        <v>0</v>
      </c>
    </row>
    <row r="222" spans="3:11">
      <c r="C222" s="122" t="str">
        <f t="shared" si="30"/>
        <v>\\\</v>
      </c>
      <c r="D222" s="379"/>
      <c r="E222" s="380"/>
      <c r="F222" s="391"/>
      <c r="G222" s="397"/>
      <c r="H222" s="398"/>
      <c r="I222" s="379"/>
      <c r="J222" s="380"/>
      <c r="K222" s="383">
        <f t="shared" si="31"/>
        <v>0</v>
      </c>
    </row>
    <row r="223" spans="3:11">
      <c r="C223" s="122" t="str">
        <f t="shared" si="30"/>
        <v>\\\</v>
      </c>
      <c r="D223" s="379"/>
      <c r="E223" s="380"/>
      <c r="F223" s="391"/>
      <c r="G223" s="397"/>
      <c r="H223" s="398"/>
      <c r="I223" s="379"/>
      <c r="J223" s="380"/>
      <c r="K223" s="383">
        <f t="shared" si="31"/>
        <v>0</v>
      </c>
    </row>
    <row r="224" spans="3:11">
      <c r="C224" s="122" t="str">
        <f t="shared" si="30"/>
        <v>\\\</v>
      </c>
      <c r="D224" s="379"/>
      <c r="E224" s="380"/>
      <c r="F224" s="391"/>
      <c r="G224" s="397"/>
      <c r="H224" s="398"/>
      <c r="I224" s="379"/>
      <c r="J224" s="380"/>
      <c r="K224" s="383">
        <f t="shared" si="31"/>
        <v>0</v>
      </c>
    </row>
    <row r="225" spans="3:11">
      <c r="C225" s="122" t="str">
        <f t="shared" si="30"/>
        <v>\\\</v>
      </c>
      <c r="D225" s="379"/>
      <c r="E225" s="380"/>
      <c r="F225" s="391"/>
      <c r="G225" s="397"/>
      <c r="H225" s="398"/>
      <c r="I225" s="379"/>
      <c r="J225" s="380"/>
      <c r="K225" s="383">
        <f t="shared" si="31"/>
        <v>0</v>
      </c>
    </row>
    <row r="226" spans="3:11">
      <c r="C226" s="122" t="str">
        <f t="shared" si="30"/>
        <v>\\\</v>
      </c>
      <c r="D226" s="379"/>
      <c r="E226" s="380"/>
      <c r="F226" s="391"/>
      <c r="G226" s="397"/>
      <c r="H226" s="398"/>
      <c r="I226" s="379"/>
      <c r="J226" s="380"/>
      <c r="K226" s="383">
        <f t="shared" si="31"/>
        <v>0</v>
      </c>
    </row>
    <row r="227" spans="3:11">
      <c r="C227" s="122" t="str">
        <f t="shared" si="30"/>
        <v>\\\</v>
      </c>
      <c r="D227" s="379"/>
      <c r="E227" s="380"/>
      <c r="F227" s="391"/>
      <c r="G227" s="397"/>
      <c r="H227" s="398"/>
      <c r="I227" s="379"/>
      <c r="J227" s="380"/>
      <c r="K227" s="383">
        <f t="shared" si="31"/>
        <v>0</v>
      </c>
    </row>
    <row r="228" spans="3:11">
      <c r="C228" s="122" t="str">
        <f t="shared" si="30"/>
        <v>\\\</v>
      </c>
      <c r="D228" s="379"/>
      <c r="E228" s="380"/>
      <c r="F228" s="391"/>
      <c r="G228" s="397"/>
      <c r="H228" s="398"/>
      <c r="I228" s="379"/>
      <c r="J228" s="380"/>
      <c r="K228" s="383">
        <f t="shared" si="31"/>
        <v>0</v>
      </c>
    </row>
    <row r="229" spans="3:11">
      <c r="C229" s="122" t="str">
        <f t="shared" si="30"/>
        <v>\\\</v>
      </c>
      <c r="D229" s="379"/>
      <c r="E229" s="380"/>
      <c r="F229" s="391"/>
      <c r="G229" s="397"/>
      <c r="H229" s="398"/>
      <c r="I229" s="379"/>
      <c r="J229" s="380"/>
      <c r="K229" s="383">
        <f t="shared" si="31"/>
        <v>0</v>
      </c>
    </row>
    <row r="230" spans="3:11">
      <c r="C230" s="122" t="str">
        <f t="shared" si="30"/>
        <v>\\\</v>
      </c>
      <c r="D230" s="379"/>
      <c r="E230" s="380"/>
      <c r="F230" s="391"/>
      <c r="G230" s="397"/>
      <c r="H230" s="398"/>
      <c r="I230" s="379"/>
      <c r="J230" s="380"/>
      <c r="K230" s="383">
        <f t="shared" si="31"/>
        <v>0</v>
      </c>
    </row>
    <row r="231" spans="3:11">
      <c r="C231" s="122" t="str">
        <f t="shared" si="30"/>
        <v>\\\</v>
      </c>
      <c r="D231" s="379"/>
      <c r="E231" s="380"/>
      <c r="F231" s="391"/>
      <c r="G231" s="397"/>
      <c r="H231" s="398"/>
      <c r="I231" s="379"/>
      <c r="J231" s="380"/>
      <c r="K231" s="383">
        <f t="shared" si="31"/>
        <v>0</v>
      </c>
    </row>
    <row r="232" spans="3:11">
      <c r="C232" s="122" t="str">
        <f t="shared" si="30"/>
        <v>\\\</v>
      </c>
      <c r="D232" s="379"/>
      <c r="E232" s="380"/>
      <c r="F232" s="391"/>
      <c r="G232" s="397"/>
      <c r="H232" s="398"/>
      <c r="I232" s="379"/>
      <c r="J232" s="380"/>
      <c r="K232" s="383">
        <f t="shared" si="31"/>
        <v>0</v>
      </c>
    </row>
    <row r="233" spans="3:11">
      <c r="C233" s="122" t="str">
        <f t="shared" si="30"/>
        <v>\\\</v>
      </c>
      <c r="D233" s="379"/>
      <c r="E233" s="380"/>
      <c r="F233" s="391"/>
      <c r="G233" s="397"/>
      <c r="H233" s="398"/>
      <c r="I233" s="379"/>
      <c r="J233" s="380"/>
      <c r="K233" s="383">
        <f t="shared" si="31"/>
        <v>0</v>
      </c>
    </row>
    <row r="234" spans="3:11">
      <c r="C234" s="122" t="str">
        <f t="shared" si="30"/>
        <v>\\\</v>
      </c>
      <c r="D234" s="379"/>
      <c r="E234" s="380"/>
      <c r="F234" s="391"/>
      <c r="G234" s="397"/>
      <c r="H234" s="398"/>
      <c r="I234" s="379"/>
      <c r="J234" s="380"/>
      <c r="K234" s="383">
        <f t="shared" si="31"/>
        <v>0</v>
      </c>
    </row>
    <row r="235" spans="3:11">
      <c r="C235" s="122" t="str">
        <f t="shared" si="30"/>
        <v>\\\</v>
      </c>
      <c r="D235" s="379"/>
      <c r="E235" s="380"/>
      <c r="F235" s="391"/>
      <c r="G235" s="397"/>
      <c r="H235" s="398"/>
      <c r="I235" s="379"/>
      <c r="J235" s="380"/>
      <c r="K235" s="383">
        <f t="shared" si="31"/>
        <v>0</v>
      </c>
    </row>
    <row r="236" spans="3:11">
      <c r="C236" s="122" t="str">
        <f t="shared" si="30"/>
        <v>\\\</v>
      </c>
      <c r="D236" s="379"/>
      <c r="E236" s="380"/>
      <c r="F236" s="391"/>
      <c r="G236" s="397"/>
      <c r="H236" s="398"/>
      <c r="I236" s="379"/>
      <c r="J236" s="380"/>
      <c r="K236" s="383">
        <f t="shared" si="31"/>
        <v>0</v>
      </c>
    </row>
    <row r="237" spans="3:11">
      <c r="C237" s="122" t="str">
        <f t="shared" si="30"/>
        <v>\\\</v>
      </c>
      <c r="D237" s="379"/>
      <c r="E237" s="380"/>
      <c r="F237" s="391"/>
      <c r="G237" s="397"/>
      <c r="H237" s="398"/>
      <c r="I237" s="379"/>
      <c r="J237" s="380"/>
      <c r="K237" s="383">
        <f t="shared" si="31"/>
        <v>0</v>
      </c>
    </row>
    <row r="238" spans="3:11">
      <c r="C238" s="122" t="str">
        <f t="shared" si="30"/>
        <v>\\\</v>
      </c>
      <c r="D238" s="379"/>
      <c r="E238" s="380"/>
      <c r="F238" s="391"/>
      <c r="G238" s="397"/>
      <c r="H238" s="398"/>
      <c r="I238" s="379"/>
      <c r="J238" s="380"/>
      <c r="K238" s="383">
        <f t="shared" si="31"/>
        <v>0</v>
      </c>
    </row>
    <row r="239" spans="3:11">
      <c r="C239" s="122" t="str">
        <f t="shared" si="30"/>
        <v>\\\</v>
      </c>
      <c r="D239" s="379"/>
      <c r="E239" s="380"/>
      <c r="F239" s="391"/>
      <c r="G239" s="397"/>
      <c r="H239" s="398"/>
      <c r="I239" s="379"/>
      <c r="J239" s="380"/>
      <c r="K239" s="383">
        <f t="shared" si="31"/>
        <v>0</v>
      </c>
    </row>
    <row r="240" spans="3:11">
      <c r="C240" s="122" t="str">
        <f t="shared" si="30"/>
        <v>\\\</v>
      </c>
      <c r="D240" s="379"/>
      <c r="E240" s="380"/>
      <c r="F240" s="391"/>
      <c r="G240" s="397"/>
      <c r="H240" s="398"/>
      <c r="I240" s="379"/>
      <c r="J240" s="380"/>
      <c r="K240" s="383">
        <f t="shared" si="31"/>
        <v>0</v>
      </c>
    </row>
    <row r="241" spans="3:11">
      <c r="C241" s="122" t="str">
        <f t="shared" si="30"/>
        <v>\\\</v>
      </c>
      <c r="D241" s="379"/>
      <c r="E241" s="380"/>
      <c r="F241" s="391"/>
      <c r="G241" s="397"/>
      <c r="H241" s="398"/>
      <c r="I241" s="379"/>
      <c r="J241" s="380"/>
      <c r="K241" s="383">
        <f t="shared" si="31"/>
        <v>0</v>
      </c>
    </row>
    <row r="242" spans="3:11">
      <c r="C242" s="122" t="str">
        <f t="shared" si="30"/>
        <v>\\\</v>
      </c>
      <c r="D242" s="379"/>
      <c r="E242" s="380"/>
      <c r="F242" s="391"/>
      <c r="G242" s="397"/>
      <c r="H242" s="398"/>
      <c r="I242" s="379"/>
      <c r="J242" s="380"/>
      <c r="K242" s="383">
        <f t="shared" si="31"/>
        <v>0</v>
      </c>
    </row>
    <row r="243" spans="3:11">
      <c r="C243" s="122" t="str">
        <f t="shared" si="30"/>
        <v>\\\</v>
      </c>
      <c r="D243" s="379"/>
      <c r="E243" s="380"/>
      <c r="F243" s="391"/>
      <c r="G243" s="397"/>
      <c r="H243" s="398"/>
      <c r="I243" s="379"/>
      <c r="J243" s="380"/>
      <c r="K243" s="383">
        <f t="shared" si="31"/>
        <v>0</v>
      </c>
    </row>
    <row r="244" spans="3:11">
      <c r="C244" s="122" t="str">
        <f t="shared" si="30"/>
        <v>\\\</v>
      </c>
      <c r="D244" s="379"/>
      <c r="E244" s="380"/>
      <c r="F244" s="391"/>
      <c r="G244" s="397"/>
      <c r="H244" s="398"/>
      <c r="I244" s="379"/>
      <c r="J244" s="380"/>
      <c r="K244" s="383">
        <f t="shared" si="31"/>
        <v>0</v>
      </c>
    </row>
    <row r="245" spans="3:11">
      <c r="C245" s="122" t="str">
        <f t="shared" si="30"/>
        <v>\\\</v>
      </c>
      <c r="D245" s="379"/>
      <c r="E245" s="380"/>
      <c r="F245" s="391"/>
      <c r="G245" s="397"/>
      <c r="H245" s="398"/>
      <c r="I245" s="379"/>
      <c r="J245" s="380"/>
      <c r="K245" s="383">
        <f t="shared" si="31"/>
        <v>0</v>
      </c>
    </row>
    <row r="246" spans="3:11">
      <c r="C246" s="122" t="str">
        <f t="shared" si="30"/>
        <v>\\\</v>
      </c>
      <c r="D246" s="379"/>
      <c r="E246" s="380"/>
      <c r="F246" s="391"/>
      <c r="G246" s="397"/>
      <c r="H246" s="398"/>
      <c r="I246" s="379"/>
      <c r="J246" s="380"/>
      <c r="K246" s="383">
        <f t="shared" si="31"/>
        <v>0</v>
      </c>
    </row>
    <row r="247" spans="3:11">
      <c r="C247" s="122" t="str">
        <f t="shared" si="30"/>
        <v>\\\</v>
      </c>
      <c r="D247" s="379"/>
      <c r="E247" s="380"/>
      <c r="F247" s="391"/>
      <c r="G247" s="397"/>
      <c r="H247" s="398"/>
      <c r="I247" s="379"/>
      <c r="J247" s="380"/>
      <c r="K247" s="383">
        <f t="shared" si="31"/>
        <v>0</v>
      </c>
    </row>
    <row r="248" spans="3:11">
      <c r="C248" s="122" t="str">
        <f t="shared" si="30"/>
        <v>\\\</v>
      </c>
      <c r="D248" s="379"/>
      <c r="E248" s="380"/>
      <c r="F248" s="391"/>
      <c r="G248" s="397"/>
      <c r="H248" s="398"/>
      <c r="I248" s="379"/>
      <c r="J248" s="380"/>
      <c r="K248" s="383">
        <f t="shared" si="31"/>
        <v>0</v>
      </c>
    </row>
    <row r="249" spans="3:11">
      <c r="C249" s="122" t="str">
        <f t="shared" si="30"/>
        <v>\\\</v>
      </c>
      <c r="D249" s="379"/>
      <c r="E249" s="380"/>
      <c r="F249" s="391"/>
      <c r="G249" s="397"/>
      <c r="H249" s="398"/>
      <c r="I249" s="379"/>
      <c r="J249" s="380"/>
      <c r="K249" s="383">
        <f t="shared" si="31"/>
        <v>0</v>
      </c>
    </row>
    <row r="250" spans="3:11">
      <c r="C250" s="122" t="str">
        <f t="shared" si="30"/>
        <v>\\\</v>
      </c>
      <c r="D250" s="379"/>
      <c r="E250" s="380"/>
      <c r="F250" s="391"/>
      <c r="G250" s="397"/>
      <c r="H250" s="398"/>
      <c r="I250" s="379"/>
      <c r="J250" s="380"/>
      <c r="K250" s="383">
        <f t="shared" si="31"/>
        <v>0</v>
      </c>
    </row>
    <row r="251" spans="3:11">
      <c r="C251" s="122" t="str">
        <f t="shared" si="30"/>
        <v>\\\</v>
      </c>
      <c r="D251" s="379"/>
      <c r="E251" s="380"/>
      <c r="F251" s="391"/>
      <c r="G251" s="397"/>
      <c r="H251" s="398"/>
      <c r="I251" s="379"/>
      <c r="J251" s="380"/>
      <c r="K251" s="383">
        <f t="shared" si="31"/>
        <v>0</v>
      </c>
    </row>
    <row r="252" spans="3:11">
      <c r="C252" s="122" t="str">
        <f t="shared" si="30"/>
        <v>\\\</v>
      </c>
      <c r="D252" s="379"/>
      <c r="E252" s="380"/>
      <c r="F252" s="391"/>
      <c r="G252" s="397"/>
      <c r="H252" s="398"/>
      <c r="I252" s="379"/>
      <c r="J252" s="380"/>
      <c r="K252" s="383">
        <f t="shared" si="31"/>
        <v>0</v>
      </c>
    </row>
    <row r="253" spans="3:11">
      <c r="C253" s="122" t="str">
        <f t="shared" si="30"/>
        <v>\\\</v>
      </c>
      <c r="D253" s="379"/>
      <c r="E253" s="380"/>
      <c r="F253" s="391"/>
      <c r="G253" s="397"/>
      <c r="H253" s="398"/>
      <c r="I253" s="379"/>
      <c r="J253" s="380"/>
      <c r="K253" s="383">
        <f t="shared" si="31"/>
        <v>0</v>
      </c>
    </row>
    <row r="254" spans="3:11">
      <c r="C254" s="122" t="str">
        <f t="shared" si="30"/>
        <v>\\\</v>
      </c>
      <c r="D254" s="379"/>
      <c r="E254" s="380"/>
      <c r="F254" s="391"/>
      <c r="G254" s="397"/>
      <c r="H254" s="398"/>
      <c r="I254" s="379"/>
      <c r="J254" s="380"/>
      <c r="K254" s="383">
        <f t="shared" si="31"/>
        <v>0</v>
      </c>
    </row>
    <row r="255" spans="3:11">
      <c r="C255" s="122" t="str">
        <f t="shared" si="30"/>
        <v>\\\</v>
      </c>
      <c r="D255" s="379"/>
      <c r="E255" s="380"/>
      <c r="F255" s="391"/>
      <c r="G255" s="397"/>
      <c r="H255" s="398"/>
      <c r="I255" s="379"/>
      <c r="J255" s="380"/>
      <c r="K255" s="383">
        <f t="shared" si="31"/>
        <v>0</v>
      </c>
    </row>
    <row r="256" spans="3:11">
      <c r="C256" s="122" t="str">
        <f t="shared" si="30"/>
        <v>\\\</v>
      </c>
      <c r="D256" s="379"/>
      <c r="E256" s="380"/>
      <c r="F256" s="391"/>
      <c r="G256" s="397"/>
      <c r="H256" s="398"/>
      <c r="I256" s="379"/>
      <c r="J256" s="380"/>
      <c r="K256" s="383">
        <f t="shared" si="31"/>
        <v>0</v>
      </c>
    </row>
    <row r="257" spans="3:11">
      <c r="C257" s="122" t="str">
        <f t="shared" si="30"/>
        <v>\\\</v>
      </c>
      <c r="D257" s="379"/>
      <c r="E257" s="380"/>
      <c r="F257" s="391"/>
      <c r="G257" s="397"/>
      <c r="H257" s="398"/>
      <c r="I257" s="379"/>
      <c r="J257" s="380"/>
      <c r="K257" s="383">
        <f t="shared" si="31"/>
        <v>0</v>
      </c>
    </row>
    <row r="258" spans="3:11">
      <c r="C258" s="122" t="str">
        <f t="shared" si="30"/>
        <v>\\\</v>
      </c>
      <c r="D258" s="379"/>
      <c r="E258" s="380"/>
      <c r="F258" s="391"/>
      <c r="G258" s="397"/>
      <c r="H258" s="398"/>
      <c r="I258" s="379"/>
      <c r="J258" s="380"/>
      <c r="K258" s="383">
        <f t="shared" si="31"/>
        <v>0</v>
      </c>
    </row>
    <row r="259" spans="3:11">
      <c r="C259" s="122" t="str">
        <f t="shared" si="30"/>
        <v>\\\</v>
      </c>
      <c r="D259" s="379"/>
      <c r="E259" s="380"/>
      <c r="F259" s="391"/>
      <c r="G259" s="397"/>
      <c r="H259" s="398"/>
      <c r="I259" s="379"/>
      <c r="J259" s="380"/>
      <c r="K259" s="383">
        <f t="shared" si="31"/>
        <v>0</v>
      </c>
    </row>
    <row r="260" spans="3:11">
      <c r="C260" s="122" t="str">
        <f t="shared" ref="C260:C323" si="32">D260&amp;"\"&amp;E260&amp;"\"&amp;I260&amp;"\"&amp;J260</f>
        <v>\\\</v>
      </c>
      <c r="D260" s="379"/>
      <c r="E260" s="380"/>
      <c r="F260" s="391"/>
      <c r="G260" s="397"/>
      <c r="H260" s="398"/>
      <c r="I260" s="379"/>
      <c r="J260" s="380"/>
      <c r="K260" s="383">
        <f t="shared" ref="K260:K323" si="33">IF(OR(E260="",E260=0),0,IF(AND($B$2&lt;=H260,H260&lt;=$A$2),1,0))</f>
        <v>0</v>
      </c>
    </row>
    <row r="261" spans="3:11">
      <c r="C261" s="122" t="str">
        <f t="shared" si="32"/>
        <v>\\\</v>
      </c>
      <c r="D261" s="379"/>
      <c r="E261" s="380"/>
      <c r="F261" s="391"/>
      <c r="G261" s="397"/>
      <c r="H261" s="398"/>
      <c r="I261" s="379"/>
      <c r="J261" s="380"/>
      <c r="K261" s="383">
        <f t="shared" si="33"/>
        <v>0</v>
      </c>
    </row>
    <row r="262" spans="3:11">
      <c r="C262" s="122" t="str">
        <f t="shared" si="32"/>
        <v>\\\</v>
      </c>
      <c r="D262" s="379"/>
      <c r="E262" s="380"/>
      <c r="F262" s="391"/>
      <c r="G262" s="397"/>
      <c r="H262" s="398"/>
      <c r="I262" s="379"/>
      <c r="J262" s="380"/>
      <c r="K262" s="383">
        <f t="shared" si="33"/>
        <v>0</v>
      </c>
    </row>
    <row r="263" spans="3:11">
      <c r="C263" s="122" t="str">
        <f t="shared" si="32"/>
        <v>\\\</v>
      </c>
      <c r="D263" s="379"/>
      <c r="E263" s="380"/>
      <c r="F263" s="391"/>
      <c r="G263" s="397"/>
      <c r="H263" s="398"/>
      <c r="I263" s="379"/>
      <c r="J263" s="380"/>
      <c r="K263" s="383">
        <f t="shared" si="33"/>
        <v>0</v>
      </c>
    </row>
    <row r="264" spans="3:11">
      <c r="C264" s="122" t="str">
        <f t="shared" si="32"/>
        <v>\\\</v>
      </c>
      <c r="D264" s="379"/>
      <c r="E264" s="380"/>
      <c r="F264" s="391"/>
      <c r="G264" s="397"/>
      <c r="H264" s="398"/>
      <c r="I264" s="379"/>
      <c r="J264" s="380"/>
      <c r="K264" s="383">
        <f t="shared" si="33"/>
        <v>0</v>
      </c>
    </row>
    <row r="265" spans="3:11">
      <c r="C265" s="122" t="str">
        <f t="shared" si="32"/>
        <v>\\\</v>
      </c>
      <c r="D265" s="379"/>
      <c r="E265" s="380"/>
      <c r="F265" s="391"/>
      <c r="G265" s="397"/>
      <c r="H265" s="398"/>
      <c r="I265" s="379"/>
      <c r="J265" s="380"/>
      <c r="K265" s="383">
        <f t="shared" si="33"/>
        <v>0</v>
      </c>
    </row>
    <row r="266" spans="3:11">
      <c r="C266" s="122" t="str">
        <f t="shared" si="32"/>
        <v>\\\</v>
      </c>
      <c r="D266" s="379"/>
      <c r="E266" s="380"/>
      <c r="F266" s="391"/>
      <c r="G266" s="397"/>
      <c r="H266" s="398"/>
      <c r="I266" s="379"/>
      <c r="J266" s="380"/>
      <c r="K266" s="383">
        <f t="shared" si="33"/>
        <v>0</v>
      </c>
    </row>
    <row r="267" spans="3:11">
      <c r="C267" s="122" t="str">
        <f t="shared" si="32"/>
        <v>\\\</v>
      </c>
      <c r="D267" s="379"/>
      <c r="E267" s="380"/>
      <c r="F267" s="391"/>
      <c r="G267" s="397"/>
      <c r="H267" s="398"/>
      <c r="I267" s="379"/>
      <c r="J267" s="380"/>
      <c r="K267" s="383">
        <f t="shared" si="33"/>
        <v>0</v>
      </c>
    </row>
    <row r="268" spans="3:11">
      <c r="C268" s="122" t="str">
        <f t="shared" si="32"/>
        <v>\\\</v>
      </c>
      <c r="D268" s="379"/>
      <c r="E268" s="380"/>
      <c r="F268" s="391"/>
      <c r="G268" s="397"/>
      <c r="H268" s="398"/>
      <c r="I268" s="379"/>
      <c r="J268" s="380"/>
      <c r="K268" s="383">
        <f t="shared" si="33"/>
        <v>0</v>
      </c>
    </row>
    <row r="269" spans="3:11">
      <c r="C269" s="122" t="str">
        <f t="shared" si="32"/>
        <v>\\\</v>
      </c>
      <c r="D269" s="379"/>
      <c r="E269" s="380"/>
      <c r="F269" s="391"/>
      <c r="G269" s="397"/>
      <c r="H269" s="398"/>
      <c r="I269" s="379"/>
      <c r="J269" s="380"/>
      <c r="K269" s="383">
        <f t="shared" si="33"/>
        <v>0</v>
      </c>
    </row>
    <row r="270" spans="3:11">
      <c r="C270" s="122" t="str">
        <f t="shared" si="32"/>
        <v>\\\</v>
      </c>
      <c r="D270" s="379"/>
      <c r="E270" s="380"/>
      <c r="F270" s="391"/>
      <c r="G270" s="397"/>
      <c r="H270" s="398"/>
      <c r="I270" s="379"/>
      <c r="J270" s="380"/>
      <c r="K270" s="383">
        <f t="shared" si="33"/>
        <v>0</v>
      </c>
    </row>
    <row r="271" spans="3:11">
      <c r="C271" s="122" t="str">
        <f t="shared" si="32"/>
        <v>\\\</v>
      </c>
      <c r="D271" s="379"/>
      <c r="E271" s="380"/>
      <c r="F271" s="391"/>
      <c r="G271" s="397"/>
      <c r="H271" s="398"/>
      <c r="I271" s="379"/>
      <c r="J271" s="380"/>
      <c r="K271" s="383">
        <f t="shared" si="33"/>
        <v>0</v>
      </c>
    </row>
    <row r="272" spans="3:11">
      <c r="C272" s="122" t="str">
        <f t="shared" si="32"/>
        <v>\\\</v>
      </c>
      <c r="D272" s="379"/>
      <c r="E272" s="380"/>
      <c r="F272" s="391"/>
      <c r="G272" s="397"/>
      <c r="H272" s="398"/>
      <c r="I272" s="379"/>
      <c r="J272" s="380"/>
      <c r="K272" s="383">
        <f t="shared" si="33"/>
        <v>0</v>
      </c>
    </row>
    <row r="273" spans="3:11">
      <c r="C273" s="122" t="str">
        <f t="shared" si="32"/>
        <v>\\\</v>
      </c>
      <c r="D273" s="379"/>
      <c r="E273" s="380"/>
      <c r="F273" s="391"/>
      <c r="G273" s="397"/>
      <c r="H273" s="398"/>
      <c r="I273" s="379"/>
      <c r="J273" s="380"/>
      <c r="K273" s="383">
        <f t="shared" si="33"/>
        <v>0</v>
      </c>
    </row>
    <row r="274" spans="3:11">
      <c r="C274" s="122" t="str">
        <f t="shared" si="32"/>
        <v>\\\</v>
      </c>
      <c r="D274" s="379"/>
      <c r="E274" s="380"/>
      <c r="F274" s="391"/>
      <c r="G274" s="397"/>
      <c r="H274" s="398"/>
      <c r="I274" s="379"/>
      <c r="J274" s="380"/>
      <c r="K274" s="383">
        <f t="shared" si="33"/>
        <v>0</v>
      </c>
    </row>
    <row r="275" spans="3:11">
      <c r="C275" s="122" t="str">
        <f t="shared" si="32"/>
        <v>\\\</v>
      </c>
      <c r="D275" s="379"/>
      <c r="E275" s="380"/>
      <c r="F275" s="391"/>
      <c r="G275" s="397"/>
      <c r="H275" s="398"/>
      <c r="I275" s="379"/>
      <c r="J275" s="380"/>
      <c r="K275" s="383">
        <f t="shared" si="33"/>
        <v>0</v>
      </c>
    </row>
    <row r="276" spans="3:11">
      <c r="C276" s="122" t="str">
        <f t="shared" si="32"/>
        <v>\\\</v>
      </c>
      <c r="D276" s="379"/>
      <c r="E276" s="380"/>
      <c r="F276" s="391"/>
      <c r="G276" s="397"/>
      <c r="H276" s="398"/>
      <c r="I276" s="379"/>
      <c r="J276" s="380"/>
      <c r="K276" s="383">
        <f t="shared" si="33"/>
        <v>0</v>
      </c>
    </row>
    <row r="277" spans="3:11">
      <c r="C277" s="122" t="str">
        <f t="shared" si="32"/>
        <v>\\\</v>
      </c>
      <c r="D277" s="379"/>
      <c r="E277" s="380"/>
      <c r="F277" s="391"/>
      <c r="G277" s="397"/>
      <c r="H277" s="398"/>
      <c r="I277" s="379"/>
      <c r="J277" s="380"/>
      <c r="K277" s="383">
        <f t="shared" si="33"/>
        <v>0</v>
      </c>
    </row>
    <row r="278" spans="3:11">
      <c r="C278" s="122" t="str">
        <f t="shared" si="32"/>
        <v>\\\</v>
      </c>
      <c r="D278" s="379"/>
      <c r="E278" s="380"/>
      <c r="F278" s="391"/>
      <c r="G278" s="397"/>
      <c r="H278" s="398"/>
      <c r="I278" s="379"/>
      <c r="J278" s="380"/>
      <c r="K278" s="383">
        <f t="shared" si="33"/>
        <v>0</v>
      </c>
    </row>
    <row r="279" spans="3:11">
      <c r="C279" s="122" t="str">
        <f t="shared" si="32"/>
        <v>\\\</v>
      </c>
      <c r="D279" s="379"/>
      <c r="E279" s="380"/>
      <c r="F279" s="391"/>
      <c r="G279" s="397"/>
      <c r="H279" s="398"/>
      <c r="I279" s="379"/>
      <c r="J279" s="380"/>
      <c r="K279" s="383">
        <f t="shared" si="33"/>
        <v>0</v>
      </c>
    </row>
    <row r="280" spans="3:11">
      <c r="C280" s="122" t="str">
        <f t="shared" si="32"/>
        <v>\\\</v>
      </c>
      <c r="D280" s="379"/>
      <c r="E280" s="380"/>
      <c r="F280" s="391"/>
      <c r="G280" s="397"/>
      <c r="H280" s="398"/>
      <c r="I280" s="379"/>
      <c r="J280" s="380"/>
      <c r="K280" s="383">
        <f t="shared" si="33"/>
        <v>0</v>
      </c>
    </row>
    <row r="281" spans="3:11">
      <c r="C281" s="122" t="str">
        <f t="shared" si="32"/>
        <v>\\\</v>
      </c>
      <c r="D281" s="379"/>
      <c r="E281" s="380"/>
      <c r="F281" s="391"/>
      <c r="G281" s="397"/>
      <c r="H281" s="398"/>
      <c r="I281" s="379"/>
      <c r="J281" s="380"/>
      <c r="K281" s="383">
        <f t="shared" si="33"/>
        <v>0</v>
      </c>
    </row>
    <row r="282" spans="3:11">
      <c r="C282" s="122" t="str">
        <f t="shared" si="32"/>
        <v>\\\</v>
      </c>
      <c r="D282" s="379"/>
      <c r="E282" s="380"/>
      <c r="F282" s="391"/>
      <c r="G282" s="397"/>
      <c r="H282" s="398"/>
      <c r="I282" s="379"/>
      <c r="J282" s="380"/>
      <c r="K282" s="383">
        <f t="shared" si="33"/>
        <v>0</v>
      </c>
    </row>
    <row r="283" spans="3:11">
      <c r="C283" s="122" t="str">
        <f t="shared" si="32"/>
        <v>\\\</v>
      </c>
      <c r="D283" s="379"/>
      <c r="E283" s="380"/>
      <c r="F283" s="391"/>
      <c r="G283" s="397"/>
      <c r="H283" s="398"/>
      <c r="I283" s="379"/>
      <c r="J283" s="380"/>
      <c r="K283" s="383">
        <f t="shared" si="33"/>
        <v>0</v>
      </c>
    </row>
    <row r="284" spans="3:11">
      <c r="C284" s="122" t="str">
        <f t="shared" si="32"/>
        <v>\\\</v>
      </c>
      <c r="D284" s="379"/>
      <c r="E284" s="380"/>
      <c r="F284" s="391"/>
      <c r="G284" s="397"/>
      <c r="H284" s="398"/>
      <c r="I284" s="379"/>
      <c r="J284" s="380"/>
      <c r="K284" s="383">
        <f t="shared" si="33"/>
        <v>0</v>
      </c>
    </row>
    <row r="285" spans="3:11">
      <c r="C285" s="122" t="str">
        <f t="shared" si="32"/>
        <v>\\\</v>
      </c>
      <c r="D285" s="379"/>
      <c r="E285" s="380"/>
      <c r="F285" s="391"/>
      <c r="G285" s="397"/>
      <c r="H285" s="398"/>
      <c r="I285" s="379"/>
      <c r="J285" s="380"/>
      <c r="K285" s="383">
        <f t="shared" si="33"/>
        <v>0</v>
      </c>
    </row>
    <row r="286" spans="3:11">
      <c r="C286" s="122" t="str">
        <f t="shared" si="32"/>
        <v>\\\</v>
      </c>
      <c r="D286" s="379"/>
      <c r="E286" s="380"/>
      <c r="F286" s="391"/>
      <c r="G286" s="397"/>
      <c r="H286" s="398"/>
      <c r="I286" s="379"/>
      <c r="J286" s="380"/>
      <c r="K286" s="383">
        <f t="shared" si="33"/>
        <v>0</v>
      </c>
    </row>
    <row r="287" spans="3:11">
      <c r="C287" s="122" t="str">
        <f t="shared" si="32"/>
        <v>\\\</v>
      </c>
      <c r="D287" s="379"/>
      <c r="E287" s="380"/>
      <c r="F287" s="391"/>
      <c r="G287" s="397"/>
      <c r="H287" s="398"/>
      <c r="I287" s="379"/>
      <c r="J287" s="380"/>
      <c r="K287" s="383">
        <f t="shared" si="33"/>
        <v>0</v>
      </c>
    </row>
    <row r="288" spans="3:11">
      <c r="C288" s="122" t="str">
        <f t="shared" si="32"/>
        <v>\\\</v>
      </c>
      <c r="D288" s="379"/>
      <c r="E288" s="380"/>
      <c r="F288" s="391"/>
      <c r="G288" s="397"/>
      <c r="H288" s="398"/>
      <c r="I288" s="379"/>
      <c r="J288" s="380"/>
      <c r="K288" s="383">
        <f t="shared" si="33"/>
        <v>0</v>
      </c>
    </row>
    <row r="289" spans="3:11">
      <c r="C289" s="122" t="str">
        <f t="shared" si="32"/>
        <v>\\\</v>
      </c>
      <c r="D289" s="379"/>
      <c r="E289" s="380"/>
      <c r="F289" s="391"/>
      <c r="G289" s="397"/>
      <c r="H289" s="398"/>
      <c r="I289" s="379"/>
      <c r="J289" s="380"/>
      <c r="K289" s="383">
        <f t="shared" si="33"/>
        <v>0</v>
      </c>
    </row>
    <row r="290" spans="3:11">
      <c r="C290" s="122" t="str">
        <f t="shared" si="32"/>
        <v>\\\</v>
      </c>
      <c r="D290" s="379"/>
      <c r="E290" s="380"/>
      <c r="F290" s="391"/>
      <c r="G290" s="397"/>
      <c r="H290" s="398"/>
      <c r="I290" s="379"/>
      <c r="J290" s="380"/>
      <c r="K290" s="383">
        <f t="shared" si="33"/>
        <v>0</v>
      </c>
    </row>
    <row r="291" spans="3:11">
      <c r="C291" s="122" t="str">
        <f t="shared" si="32"/>
        <v>\\\</v>
      </c>
      <c r="D291" s="379"/>
      <c r="E291" s="380"/>
      <c r="F291" s="391"/>
      <c r="G291" s="397"/>
      <c r="H291" s="398"/>
      <c r="I291" s="379"/>
      <c r="J291" s="380"/>
      <c r="K291" s="383">
        <f t="shared" si="33"/>
        <v>0</v>
      </c>
    </row>
    <row r="292" spans="3:11">
      <c r="C292" s="122" t="str">
        <f t="shared" si="32"/>
        <v>\\\</v>
      </c>
      <c r="D292" s="379"/>
      <c r="E292" s="380"/>
      <c r="F292" s="391"/>
      <c r="G292" s="397"/>
      <c r="H292" s="398"/>
      <c r="I292" s="379"/>
      <c r="J292" s="380"/>
      <c r="K292" s="383">
        <f t="shared" si="33"/>
        <v>0</v>
      </c>
    </row>
    <row r="293" spans="3:11">
      <c r="C293" s="122" t="str">
        <f t="shared" si="32"/>
        <v>\\\</v>
      </c>
      <c r="D293" s="379"/>
      <c r="E293" s="380"/>
      <c r="F293" s="391"/>
      <c r="G293" s="397"/>
      <c r="H293" s="398"/>
      <c r="I293" s="379"/>
      <c r="J293" s="380"/>
      <c r="K293" s="383">
        <f t="shared" si="33"/>
        <v>0</v>
      </c>
    </row>
    <row r="294" spans="3:11">
      <c r="C294" s="122" t="str">
        <f t="shared" si="32"/>
        <v>\\\</v>
      </c>
      <c r="D294" s="379"/>
      <c r="E294" s="380"/>
      <c r="F294" s="391"/>
      <c r="G294" s="397"/>
      <c r="H294" s="398"/>
      <c r="I294" s="379"/>
      <c r="J294" s="380"/>
      <c r="K294" s="383">
        <f t="shared" si="33"/>
        <v>0</v>
      </c>
    </row>
    <row r="295" spans="3:11">
      <c r="C295" s="122" t="str">
        <f t="shared" si="32"/>
        <v>\\\</v>
      </c>
      <c r="D295" s="379"/>
      <c r="E295" s="380"/>
      <c r="F295" s="391"/>
      <c r="G295" s="397"/>
      <c r="H295" s="398"/>
      <c r="I295" s="379"/>
      <c r="J295" s="380"/>
      <c r="K295" s="383">
        <f t="shared" si="33"/>
        <v>0</v>
      </c>
    </row>
    <row r="296" spans="3:11">
      <c r="C296" s="122" t="str">
        <f t="shared" si="32"/>
        <v>\\\</v>
      </c>
      <c r="D296" s="379"/>
      <c r="E296" s="380"/>
      <c r="F296" s="391"/>
      <c r="G296" s="397"/>
      <c r="H296" s="398"/>
      <c r="I296" s="379"/>
      <c r="J296" s="380"/>
      <c r="K296" s="383">
        <f t="shared" si="33"/>
        <v>0</v>
      </c>
    </row>
    <row r="297" spans="3:11">
      <c r="C297" s="122" t="str">
        <f t="shared" si="32"/>
        <v>\\\</v>
      </c>
      <c r="D297" s="379"/>
      <c r="E297" s="380"/>
      <c r="F297" s="391"/>
      <c r="G297" s="397"/>
      <c r="H297" s="398"/>
      <c r="I297" s="379"/>
      <c r="J297" s="380"/>
      <c r="K297" s="383">
        <f t="shared" si="33"/>
        <v>0</v>
      </c>
    </row>
    <row r="298" spans="3:11">
      <c r="C298" s="122" t="str">
        <f t="shared" si="32"/>
        <v>\\\</v>
      </c>
      <c r="D298" s="379"/>
      <c r="E298" s="380"/>
      <c r="F298" s="391"/>
      <c r="G298" s="397"/>
      <c r="H298" s="398"/>
      <c r="I298" s="379"/>
      <c r="J298" s="380"/>
      <c r="K298" s="383">
        <f t="shared" si="33"/>
        <v>0</v>
      </c>
    </row>
    <row r="299" spans="3:11">
      <c r="C299" s="122" t="str">
        <f t="shared" si="32"/>
        <v>\\\</v>
      </c>
      <c r="D299" s="379"/>
      <c r="E299" s="380"/>
      <c r="F299" s="391"/>
      <c r="G299" s="397"/>
      <c r="H299" s="398"/>
      <c r="I299" s="379"/>
      <c r="J299" s="380"/>
      <c r="K299" s="383">
        <f t="shared" si="33"/>
        <v>0</v>
      </c>
    </row>
    <row r="300" spans="3:11">
      <c r="C300" s="122" t="str">
        <f t="shared" si="32"/>
        <v>\\\</v>
      </c>
      <c r="D300" s="379"/>
      <c r="E300" s="380"/>
      <c r="F300" s="391"/>
      <c r="G300" s="397"/>
      <c r="H300" s="398"/>
      <c r="I300" s="379"/>
      <c r="J300" s="380"/>
      <c r="K300" s="383">
        <f t="shared" si="33"/>
        <v>0</v>
      </c>
    </row>
    <row r="301" spans="3:11">
      <c r="C301" s="122" t="str">
        <f t="shared" si="32"/>
        <v>\\\</v>
      </c>
      <c r="D301" s="379"/>
      <c r="E301" s="380"/>
      <c r="F301" s="391"/>
      <c r="G301" s="397"/>
      <c r="H301" s="398"/>
      <c r="I301" s="379"/>
      <c r="J301" s="380"/>
      <c r="K301" s="383">
        <f t="shared" si="33"/>
        <v>0</v>
      </c>
    </row>
    <row r="302" spans="3:11">
      <c r="C302" s="122" t="str">
        <f t="shared" si="32"/>
        <v>\\\</v>
      </c>
      <c r="D302" s="379"/>
      <c r="E302" s="380"/>
      <c r="F302" s="391"/>
      <c r="G302" s="397"/>
      <c r="H302" s="398"/>
      <c r="I302" s="379"/>
      <c r="J302" s="380"/>
      <c r="K302" s="383">
        <f t="shared" si="33"/>
        <v>0</v>
      </c>
    </row>
    <row r="303" spans="3:11">
      <c r="C303" s="122" t="str">
        <f t="shared" si="32"/>
        <v>\\\</v>
      </c>
      <c r="D303" s="379"/>
      <c r="E303" s="380"/>
      <c r="F303" s="391"/>
      <c r="G303" s="397"/>
      <c r="H303" s="398"/>
      <c r="I303" s="379"/>
      <c r="J303" s="380"/>
      <c r="K303" s="383">
        <f t="shared" si="33"/>
        <v>0</v>
      </c>
    </row>
    <row r="304" spans="3:11">
      <c r="C304" s="122" t="str">
        <f t="shared" si="32"/>
        <v>\\\</v>
      </c>
      <c r="D304" s="379"/>
      <c r="E304" s="380"/>
      <c r="F304" s="391"/>
      <c r="G304" s="397"/>
      <c r="H304" s="398"/>
      <c r="I304" s="379"/>
      <c r="J304" s="380"/>
      <c r="K304" s="383">
        <f t="shared" si="33"/>
        <v>0</v>
      </c>
    </row>
    <row r="305" spans="3:11">
      <c r="C305" s="122" t="str">
        <f t="shared" si="32"/>
        <v>\\\</v>
      </c>
      <c r="D305" s="379"/>
      <c r="E305" s="380"/>
      <c r="F305" s="391"/>
      <c r="G305" s="397"/>
      <c r="H305" s="398"/>
      <c r="I305" s="379"/>
      <c r="J305" s="380"/>
      <c r="K305" s="383">
        <f t="shared" si="33"/>
        <v>0</v>
      </c>
    </row>
    <row r="306" spans="3:11">
      <c r="C306" s="122" t="str">
        <f t="shared" si="32"/>
        <v>\\\</v>
      </c>
      <c r="D306" s="379"/>
      <c r="E306" s="380"/>
      <c r="F306" s="391"/>
      <c r="G306" s="397"/>
      <c r="H306" s="398"/>
      <c r="I306" s="379"/>
      <c r="J306" s="380"/>
      <c r="K306" s="383">
        <f t="shared" si="33"/>
        <v>0</v>
      </c>
    </row>
    <row r="307" spans="3:11">
      <c r="C307" s="122" t="str">
        <f t="shared" si="32"/>
        <v>\\\</v>
      </c>
      <c r="D307" s="379"/>
      <c r="E307" s="380"/>
      <c r="F307" s="391"/>
      <c r="G307" s="397"/>
      <c r="H307" s="398"/>
      <c r="I307" s="379"/>
      <c r="J307" s="380"/>
      <c r="K307" s="383">
        <f t="shared" si="33"/>
        <v>0</v>
      </c>
    </row>
    <row r="308" spans="3:11">
      <c r="C308" s="122" t="str">
        <f t="shared" si="32"/>
        <v>\\\</v>
      </c>
      <c r="D308" s="379"/>
      <c r="E308" s="380"/>
      <c r="F308" s="391"/>
      <c r="G308" s="397"/>
      <c r="H308" s="398"/>
      <c r="I308" s="379"/>
      <c r="J308" s="380"/>
      <c r="K308" s="383">
        <f t="shared" si="33"/>
        <v>0</v>
      </c>
    </row>
    <row r="309" spans="3:11">
      <c r="C309" s="122" t="str">
        <f t="shared" si="32"/>
        <v>\\\</v>
      </c>
      <c r="D309" s="379"/>
      <c r="E309" s="380"/>
      <c r="F309" s="391"/>
      <c r="G309" s="397"/>
      <c r="H309" s="398"/>
      <c r="I309" s="379"/>
      <c r="J309" s="380"/>
      <c r="K309" s="383">
        <f t="shared" si="33"/>
        <v>0</v>
      </c>
    </row>
    <row r="310" spans="3:11">
      <c r="C310" s="122" t="str">
        <f t="shared" si="32"/>
        <v>\\\</v>
      </c>
      <c r="D310" s="379"/>
      <c r="E310" s="380"/>
      <c r="F310" s="391"/>
      <c r="G310" s="397"/>
      <c r="H310" s="398"/>
      <c r="I310" s="379"/>
      <c r="J310" s="380"/>
      <c r="K310" s="383">
        <f t="shared" si="33"/>
        <v>0</v>
      </c>
    </row>
    <row r="311" spans="3:11">
      <c r="C311" s="122" t="str">
        <f t="shared" si="32"/>
        <v>\\\</v>
      </c>
      <c r="D311" s="379"/>
      <c r="E311" s="380"/>
      <c r="F311" s="391"/>
      <c r="G311" s="397"/>
      <c r="H311" s="398"/>
      <c r="I311" s="379"/>
      <c r="J311" s="380"/>
      <c r="K311" s="383">
        <f t="shared" si="33"/>
        <v>0</v>
      </c>
    </row>
    <row r="312" spans="3:11">
      <c r="C312" s="122" t="str">
        <f t="shared" si="32"/>
        <v>\\\</v>
      </c>
      <c r="D312" s="379"/>
      <c r="E312" s="380"/>
      <c r="F312" s="391"/>
      <c r="G312" s="397"/>
      <c r="H312" s="398"/>
      <c r="I312" s="379"/>
      <c r="J312" s="380"/>
      <c r="K312" s="383">
        <f t="shared" si="33"/>
        <v>0</v>
      </c>
    </row>
    <row r="313" spans="3:11">
      <c r="C313" s="122" t="str">
        <f t="shared" si="32"/>
        <v>\\\</v>
      </c>
      <c r="D313" s="379"/>
      <c r="E313" s="380"/>
      <c r="F313" s="391"/>
      <c r="G313" s="397"/>
      <c r="H313" s="398"/>
      <c r="I313" s="379"/>
      <c r="J313" s="380"/>
      <c r="K313" s="383">
        <f t="shared" si="33"/>
        <v>0</v>
      </c>
    </row>
    <row r="314" spans="3:11">
      <c r="C314" s="122" t="str">
        <f t="shared" si="32"/>
        <v>\\\</v>
      </c>
      <c r="D314" s="379"/>
      <c r="E314" s="380"/>
      <c r="F314" s="391"/>
      <c r="G314" s="397"/>
      <c r="H314" s="398"/>
      <c r="I314" s="379"/>
      <c r="J314" s="380"/>
      <c r="K314" s="383">
        <f t="shared" si="33"/>
        <v>0</v>
      </c>
    </row>
    <row r="315" spans="3:11">
      <c r="C315" s="122" t="str">
        <f t="shared" si="32"/>
        <v>\\\</v>
      </c>
      <c r="D315" s="379"/>
      <c r="E315" s="380"/>
      <c r="F315" s="391"/>
      <c r="G315" s="397"/>
      <c r="H315" s="398"/>
      <c r="I315" s="379"/>
      <c r="J315" s="380"/>
      <c r="K315" s="383">
        <f t="shared" si="33"/>
        <v>0</v>
      </c>
    </row>
    <row r="316" spans="3:11">
      <c r="C316" s="122" t="str">
        <f t="shared" si="32"/>
        <v>\\\</v>
      </c>
      <c r="D316" s="379"/>
      <c r="E316" s="380"/>
      <c r="F316" s="391"/>
      <c r="G316" s="397"/>
      <c r="H316" s="398"/>
      <c r="I316" s="379"/>
      <c r="J316" s="380"/>
      <c r="K316" s="383">
        <f t="shared" si="33"/>
        <v>0</v>
      </c>
    </row>
    <row r="317" spans="3:11">
      <c r="C317" s="122" t="str">
        <f t="shared" si="32"/>
        <v>\\\</v>
      </c>
      <c r="D317" s="379"/>
      <c r="E317" s="380"/>
      <c r="F317" s="391"/>
      <c r="G317" s="397"/>
      <c r="H317" s="398"/>
      <c r="I317" s="379"/>
      <c r="J317" s="380"/>
      <c r="K317" s="383">
        <f t="shared" si="33"/>
        <v>0</v>
      </c>
    </row>
    <row r="318" spans="3:11">
      <c r="C318" s="122" t="str">
        <f t="shared" si="32"/>
        <v>\\\</v>
      </c>
      <c r="D318" s="379"/>
      <c r="E318" s="380"/>
      <c r="F318" s="391"/>
      <c r="G318" s="397"/>
      <c r="H318" s="398"/>
      <c r="I318" s="379"/>
      <c r="J318" s="380"/>
      <c r="K318" s="383">
        <f t="shared" si="33"/>
        <v>0</v>
      </c>
    </row>
    <row r="319" spans="3:11">
      <c r="C319" s="122" t="str">
        <f t="shared" si="32"/>
        <v>\\\</v>
      </c>
      <c r="D319" s="379"/>
      <c r="E319" s="380"/>
      <c r="F319" s="391"/>
      <c r="G319" s="397"/>
      <c r="H319" s="398"/>
      <c r="I319" s="379"/>
      <c r="J319" s="380"/>
      <c r="K319" s="383">
        <f t="shared" si="33"/>
        <v>0</v>
      </c>
    </row>
    <row r="320" spans="3:11">
      <c r="C320" s="122" t="str">
        <f t="shared" si="32"/>
        <v>\\\</v>
      </c>
      <c r="D320" s="379"/>
      <c r="E320" s="380"/>
      <c r="F320" s="391"/>
      <c r="G320" s="397"/>
      <c r="H320" s="398"/>
      <c r="I320" s="379"/>
      <c r="J320" s="380"/>
      <c r="K320" s="383">
        <f t="shared" si="33"/>
        <v>0</v>
      </c>
    </row>
    <row r="321" spans="3:11">
      <c r="C321" s="122" t="str">
        <f t="shared" si="32"/>
        <v>\\\</v>
      </c>
      <c r="D321" s="379"/>
      <c r="E321" s="380"/>
      <c r="F321" s="391"/>
      <c r="G321" s="397"/>
      <c r="H321" s="398"/>
      <c r="I321" s="379"/>
      <c r="J321" s="380"/>
      <c r="K321" s="383">
        <f t="shared" si="33"/>
        <v>0</v>
      </c>
    </row>
    <row r="322" spans="3:11">
      <c r="C322" s="122" t="str">
        <f t="shared" si="32"/>
        <v>\\\</v>
      </c>
      <c r="D322" s="379"/>
      <c r="E322" s="380"/>
      <c r="F322" s="391"/>
      <c r="G322" s="397"/>
      <c r="H322" s="398"/>
      <c r="I322" s="379"/>
      <c r="J322" s="380"/>
      <c r="K322" s="383">
        <f t="shared" si="33"/>
        <v>0</v>
      </c>
    </row>
    <row r="323" spans="3:11">
      <c r="C323" s="122" t="str">
        <f t="shared" si="32"/>
        <v>\\\</v>
      </c>
      <c r="D323" s="379"/>
      <c r="E323" s="380"/>
      <c r="F323" s="391"/>
      <c r="G323" s="397"/>
      <c r="H323" s="398"/>
      <c r="I323" s="379"/>
      <c r="J323" s="380"/>
      <c r="K323" s="383">
        <f t="shared" si="33"/>
        <v>0</v>
      </c>
    </row>
    <row r="324" spans="3:11">
      <c r="C324" s="122" t="str">
        <f t="shared" ref="C324:C387" si="34">D324&amp;"\"&amp;E324&amp;"\"&amp;I324&amp;"\"&amp;J324</f>
        <v>\\\</v>
      </c>
      <c r="D324" s="379"/>
      <c r="E324" s="380"/>
      <c r="F324" s="391"/>
      <c r="G324" s="397"/>
      <c r="H324" s="398"/>
      <c r="I324" s="379"/>
      <c r="J324" s="380"/>
      <c r="K324" s="383">
        <f t="shared" ref="K324:K387" si="35">IF(OR(E324="",E324=0),0,IF(AND($B$2&lt;=H324,H324&lt;=$A$2),1,0))</f>
        <v>0</v>
      </c>
    </row>
    <row r="325" spans="3:11">
      <c r="C325" s="122" t="str">
        <f t="shared" si="34"/>
        <v>\\\</v>
      </c>
      <c r="D325" s="379"/>
      <c r="E325" s="380"/>
      <c r="F325" s="391"/>
      <c r="G325" s="397"/>
      <c r="H325" s="398"/>
      <c r="I325" s="379"/>
      <c r="J325" s="380"/>
      <c r="K325" s="383">
        <f t="shared" si="35"/>
        <v>0</v>
      </c>
    </row>
    <row r="326" spans="3:11">
      <c r="C326" s="122" t="str">
        <f t="shared" si="34"/>
        <v>\\\</v>
      </c>
      <c r="D326" s="379"/>
      <c r="E326" s="380"/>
      <c r="F326" s="391"/>
      <c r="G326" s="397"/>
      <c r="H326" s="398"/>
      <c r="I326" s="379"/>
      <c r="J326" s="380"/>
      <c r="K326" s="383">
        <f t="shared" si="35"/>
        <v>0</v>
      </c>
    </row>
    <row r="327" spans="3:11">
      <c r="C327" s="122" t="str">
        <f t="shared" si="34"/>
        <v>\\\</v>
      </c>
      <c r="D327" s="379"/>
      <c r="E327" s="380"/>
      <c r="F327" s="391"/>
      <c r="G327" s="397"/>
      <c r="H327" s="398"/>
      <c r="I327" s="379"/>
      <c r="J327" s="380"/>
      <c r="K327" s="383">
        <f t="shared" si="35"/>
        <v>0</v>
      </c>
    </row>
    <row r="328" spans="3:11">
      <c r="C328" s="122" t="str">
        <f t="shared" si="34"/>
        <v>\\\</v>
      </c>
      <c r="D328" s="379"/>
      <c r="E328" s="380"/>
      <c r="F328" s="391"/>
      <c r="G328" s="397"/>
      <c r="H328" s="398"/>
      <c r="I328" s="379"/>
      <c r="J328" s="380"/>
      <c r="K328" s="383">
        <f t="shared" si="35"/>
        <v>0</v>
      </c>
    </row>
    <row r="329" spans="3:11">
      <c r="C329" s="122" t="str">
        <f t="shared" si="34"/>
        <v>\\\</v>
      </c>
      <c r="D329" s="379"/>
      <c r="E329" s="380"/>
      <c r="F329" s="391"/>
      <c r="G329" s="397"/>
      <c r="H329" s="398"/>
      <c r="I329" s="379"/>
      <c r="J329" s="380"/>
      <c r="K329" s="383">
        <f t="shared" si="35"/>
        <v>0</v>
      </c>
    </row>
    <row r="330" spans="3:11">
      <c r="C330" s="122" t="str">
        <f t="shared" si="34"/>
        <v>\\\</v>
      </c>
      <c r="D330" s="379"/>
      <c r="E330" s="380"/>
      <c r="F330" s="391"/>
      <c r="G330" s="397"/>
      <c r="H330" s="398"/>
      <c r="I330" s="379"/>
      <c r="J330" s="380"/>
      <c r="K330" s="383">
        <f t="shared" si="35"/>
        <v>0</v>
      </c>
    </row>
    <row r="331" spans="3:11">
      <c r="C331" s="122" t="str">
        <f t="shared" si="34"/>
        <v>\\\</v>
      </c>
      <c r="D331" s="379"/>
      <c r="E331" s="380"/>
      <c r="F331" s="391"/>
      <c r="G331" s="397"/>
      <c r="H331" s="398"/>
      <c r="I331" s="379"/>
      <c r="J331" s="380"/>
      <c r="K331" s="383">
        <f t="shared" si="35"/>
        <v>0</v>
      </c>
    </row>
    <row r="332" spans="3:11">
      <c r="C332" s="122" t="str">
        <f t="shared" si="34"/>
        <v>\\\</v>
      </c>
      <c r="D332" s="379"/>
      <c r="E332" s="380"/>
      <c r="F332" s="391"/>
      <c r="G332" s="397"/>
      <c r="H332" s="398"/>
      <c r="I332" s="379"/>
      <c r="J332" s="380"/>
      <c r="K332" s="383">
        <f t="shared" si="35"/>
        <v>0</v>
      </c>
    </row>
    <row r="333" spans="3:11">
      <c r="C333" s="122" t="str">
        <f t="shared" si="34"/>
        <v>\\\</v>
      </c>
      <c r="D333" s="379"/>
      <c r="E333" s="380"/>
      <c r="F333" s="391"/>
      <c r="G333" s="397"/>
      <c r="H333" s="398"/>
      <c r="I333" s="379"/>
      <c r="J333" s="380"/>
      <c r="K333" s="383">
        <f t="shared" si="35"/>
        <v>0</v>
      </c>
    </row>
    <row r="334" spans="3:11">
      <c r="C334" s="122" t="str">
        <f t="shared" si="34"/>
        <v>\\\</v>
      </c>
      <c r="D334" s="379"/>
      <c r="E334" s="380"/>
      <c r="F334" s="391"/>
      <c r="G334" s="397"/>
      <c r="H334" s="398"/>
      <c r="I334" s="379"/>
      <c r="J334" s="380"/>
      <c r="K334" s="383">
        <f t="shared" si="35"/>
        <v>0</v>
      </c>
    </row>
    <row r="335" spans="3:11">
      <c r="C335" s="122" t="str">
        <f t="shared" si="34"/>
        <v>\\\</v>
      </c>
      <c r="D335" s="379"/>
      <c r="E335" s="380"/>
      <c r="F335" s="391"/>
      <c r="G335" s="397"/>
      <c r="H335" s="398"/>
      <c r="I335" s="379"/>
      <c r="J335" s="380"/>
      <c r="K335" s="383">
        <f t="shared" si="35"/>
        <v>0</v>
      </c>
    </row>
    <row r="336" spans="3:11">
      <c r="C336" s="122" t="str">
        <f t="shared" si="34"/>
        <v>\\\</v>
      </c>
      <c r="D336" s="379"/>
      <c r="E336" s="380"/>
      <c r="F336" s="391"/>
      <c r="G336" s="397"/>
      <c r="H336" s="398"/>
      <c r="I336" s="379"/>
      <c r="J336" s="380"/>
      <c r="K336" s="383">
        <f t="shared" si="35"/>
        <v>0</v>
      </c>
    </row>
    <row r="337" spans="3:11">
      <c r="C337" s="122" t="str">
        <f t="shared" si="34"/>
        <v>\\\</v>
      </c>
      <c r="D337" s="379"/>
      <c r="E337" s="380"/>
      <c r="F337" s="391"/>
      <c r="G337" s="397"/>
      <c r="H337" s="398"/>
      <c r="I337" s="379"/>
      <c r="J337" s="380"/>
      <c r="K337" s="383">
        <f t="shared" si="35"/>
        <v>0</v>
      </c>
    </row>
    <row r="338" spans="3:11">
      <c r="C338" s="122" t="str">
        <f t="shared" si="34"/>
        <v>\\\</v>
      </c>
      <c r="D338" s="379"/>
      <c r="E338" s="380"/>
      <c r="F338" s="391"/>
      <c r="G338" s="397"/>
      <c r="H338" s="398"/>
      <c r="I338" s="379"/>
      <c r="J338" s="380"/>
      <c r="K338" s="383">
        <f t="shared" si="35"/>
        <v>0</v>
      </c>
    </row>
    <row r="339" spans="3:11">
      <c r="C339" s="122" t="str">
        <f t="shared" si="34"/>
        <v>\\\</v>
      </c>
      <c r="D339" s="379"/>
      <c r="E339" s="380"/>
      <c r="F339" s="391"/>
      <c r="G339" s="397"/>
      <c r="H339" s="398"/>
      <c r="I339" s="379"/>
      <c r="J339" s="380"/>
      <c r="K339" s="383">
        <f t="shared" si="35"/>
        <v>0</v>
      </c>
    </row>
    <row r="340" spans="3:11">
      <c r="C340" s="122" t="str">
        <f t="shared" si="34"/>
        <v>\\\</v>
      </c>
      <c r="D340" s="379"/>
      <c r="E340" s="380"/>
      <c r="F340" s="391"/>
      <c r="G340" s="397"/>
      <c r="H340" s="398"/>
      <c r="I340" s="379"/>
      <c r="J340" s="380"/>
      <c r="K340" s="383">
        <f t="shared" si="35"/>
        <v>0</v>
      </c>
    </row>
    <row r="341" spans="3:11">
      <c r="C341" s="122" t="str">
        <f t="shared" si="34"/>
        <v>\\\</v>
      </c>
      <c r="D341" s="379"/>
      <c r="E341" s="380"/>
      <c r="F341" s="391"/>
      <c r="G341" s="397"/>
      <c r="H341" s="398"/>
      <c r="I341" s="379"/>
      <c r="J341" s="380"/>
      <c r="K341" s="383">
        <f t="shared" si="35"/>
        <v>0</v>
      </c>
    </row>
    <row r="342" spans="3:11">
      <c r="C342" s="122" t="str">
        <f t="shared" si="34"/>
        <v>\\\</v>
      </c>
      <c r="D342" s="379"/>
      <c r="E342" s="380"/>
      <c r="F342" s="391"/>
      <c r="G342" s="397"/>
      <c r="H342" s="398"/>
      <c r="I342" s="379"/>
      <c r="J342" s="380"/>
      <c r="K342" s="383">
        <f t="shared" si="35"/>
        <v>0</v>
      </c>
    </row>
    <row r="343" spans="3:11">
      <c r="C343" s="122" t="str">
        <f t="shared" si="34"/>
        <v>\\\</v>
      </c>
      <c r="D343" s="379"/>
      <c r="E343" s="380"/>
      <c r="F343" s="391"/>
      <c r="G343" s="397"/>
      <c r="H343" s="398"/>
      <c r="I343" s="379"/>
      <c r="J343" s="380"/>
      <c r="K343" s="383">
        <f t="shared" si="35"/>
        <v>0</v>
      </c>
    </row>
    <row r="344" spans="3:11">
      <c r="C344" s="122" t="str">
        <f t="shared" si="34"/>
        <v>\\\</v>
      </c>
      <c r="D344" s="379"/>
      <c r="E344" s="380"/>
      <c r="F344" s="391"/>
      <c r="G344" s="397"/>
      <c r="H344" s="398"/>
      <c r="I344" s="379"/>
      <c r="J344" s="380"/>
      <c r="K344" s="383">
        <f t="shared" si="35"/>
        <v>0</v>
      </c>
    </row>
    <row r="345" spans="3:11">
      <c r="C345" s="122" t="str">
        <f t="shared" si="34"/>
        <v>\\\</v>
      </c>
      <c r="D345" s="379"/>
      <c r="E345" s="380"/>
      <c r="F345" s="391"/>
      <c r="G345" s="397"/>
      <c r="H345" s="398"/>
      <c r="I345" s="379"/>
      <c r="J345" s="380"/>
      <c r="K345" s="383">
        <f t="shared" si="35"/>
        <v>0</v>
      </c>
    </row>
    <row r="346" spans="3:11">
      <c r="C346" s="122" t="str">
        <f t="shared" si="34"/>
        <v>\\\</v>
      </c>
      <c r="D346" s="379"/>
      <c r="E346" s="380"/>
      <c r="F346" s="391"/>
      <c r="G346" s="397"/>
      <c r="H346" s="398"/>
      <c r="I346" s="379"/>
      <c r="J346" s="380"/>
      <c r="K346" s="383">
        <f t="shared" si="35"/>
        <v>0</v>
      </c>
    </row>
    <row r="347" spans="3:11">
      <c r="C347" s="122" t="str">
        <f t="shared" si="34"/>
        <v>\\\</v>
      </c>
      <c r="D347" s="379"/>
      <c r="E347" s="380"/>
      <c r="F347" s="391"/>
      <c r="G347" s="397"/>
      <c r="H347" s="398"/>
      <c r="I347" s="379"/>
      <c r="J347" s="380"/>
      <c r="K347" s="383">
        <f t="shared" si="35"/>
        <v>0</v>
      </c>
    </row>
    <row r="348" spans="3:11">
      <c r="C348" s="122" t="str">
        <f t="shared" si="34"/>
        <v>\\\</v>
      </c>
      <c r="D348" s="379"/>
      <c r="E348" s="380"/>
      <c r="F348" s="391"/>
      <c r="G348" s="397"/>
      <c r="H348" s="398"/>
      <c r="I348" s="379"/>
      <c r="J348" s="380"/>
      <c r="K348" s="383">
        <f t="shared" si="35"/>
        <v>0</v>
      </c>
    </row>
    <row r="349" spans="3:11">
      <c r="C349" s="122" t="str">
        <f t="shared" si="34"/>
        <v>\\\</v>
      </c>
      <c r="D349" s="379"/>
      <c r="E349" s="380"/>
      <c r="F349" s="391"/>
      <c r="G349" s="397"/>
      <c r="H349" s="398"/>
      <c r="I349" s="379"/>
      <c r="J349" s="380"/>
      <c r="K349" s="383">
        <f t="shared" si="35"/>
        <v>0</v>
      </c>
    </row>
    <row r="350" spans="3:11">
      <c r="C350" s="122" t="str">
        <f t="shared" si="34"/>
        <v>\\\</v>
      </c>
      <c r="D350" s="379"/>
      <c r="E350" s="380"/>
      <c r="F350" s="391"/>
      <c r="G350" s="397"/>
      <c r="H350" s="398"/>
      <c r="I350" s="379"/>
      <c r="J350" s="380"/>
      <c r="K350" s="383">
        <f t="shared" si="35"/>
        <v>0</v>
      </c>
    </row>
    <row r="351" spans="3:11">
      <c r="C351" s="122" t="str">
        <f t="shared" si="34"/>
        <v>\\\</v>
      </c>
      <c r="D351" s="379"/>
      <c r="E351" s="380"/>
      <c r="F351" s="391"/>
      <c r="G351" s="397"/>
      <c r="H351" s="398"/>
      <c r="I351" s="379"/>
      <c r="J351" s="380"/>
      <c r="K351" s="383">
        <f t="shared" si="35"/>
        <v>0</v>
      </c>
    </row>
    <row r="352" spans="3:11">
      <c r="C352" s="122" t="str">
        <f t="shared" si="34"/>
        <v>\\\</v>
      </c>
      <c r="D352" s="379"/>
      <c r="E352" s="380"/>
      <c r="F352" s="391"/>
      <c r="G352" s="397"/>
      <c r="H352" s="398"/>
      <c r="I352" s="379"/>
      <c r="J352" s="380"/>
      <c r="K352" s="383">
        <f t="shared" si="35"/>
        <v>0</v>
      </c>
    </row>
    <row r="353" spans="3:11">
      <c r="C353" s="122" t="str">
        <f t="shared" si="34"/>
        <v>\\\</v>
      </c>
      <c r="D353" s="379"/>
      <c r="E353" s="380"/>
      <c r="F353" s="391"/>
      <c r="G353" s="397"/>
      <c r="H353" s="398"/>
      <c r="I353" s="379"/>
      <c r="J353" s="380"/>
      <c r="K353" s="383">
        <f t="shared" si="35"/>
        <v>0</v>
      </c>
    </row>
    <row r="354" spans="3:11">
      <c r="C354" s="122" t="str">
        <f t="shared" si="34"/>
        <v>\\\</v>
      </c>
      <c r="D354" s="379"/>
      <c r="E354" s="380"/>
      <c r="F354" s="391"/>
      <c r="G354" s="397"/>
      <c r="H354" s="398"/>
      <c r="I354" s="379"/>
      <c r="J354" s="380"/>
      <c r="K354" s="383">
        <f t="shared" si="35"/>
        <v>0</v>
      </c>
    </row>
    <row r="355" spans="3:11">
      <c r="C355" s="122" t="str">
        <f t="shared" si="34"/>
        <v>\\\</v>
      </c>
      <c r="D355" s="379"/>
      <c r="E355" s="380"/>
      <c r="F355" s="391"/>
      <c r="G355" s="397"/>
      <c r="H355" s="398"/>
      <c r="I355" s="379"/>
      <c r="J355" s="380"/>
      <c r="K355" s="383">
        <f t="shared" si="35"/>
        <v>0</v>
      </c>
    </row>
    <row r="356" spans="3:11">
      <c r="C356" s="122" t="str">
        <f t="shared" si="34"/>
        <v>\\\</v>
      </c>
      <c r="D356" s="379"/>
      <c r="E356" s="380"/>
      <c r="F356" s="391"/>
      <c r="G356" s="397"/>
      <c r="H356" s="398"/>
      <c r="I356" s="379"/>
      <c r="J356" s="380"/>
      <c r="K356" s="383">
        <f t="shared" si="35"/>
        <v>0</v>
      </c>
    </row>
    <row r="357" spans="3:11">
      <c r="C357" s="122" t="str">
        <f t="shared" si="34"/>
        <v>\\\</v>
      </c>
      <c r="D357" s="379"/>
      <c r="E357" s="380"/>
      <c r="F357" s="391"/>
      <c r="G357" s="397"/>
      <c r="H357" s="398"/>
      <c r="I357" s="379"/>
      <c r="J357" s="380"/>
      <c r="K357" s="383">
        <f t="shared" si="35"/>
        <v>0</v>
      </c>
    </row>
    <row r="358" spans="3:11">
      <c r="C358" s="122" t="str">
        <f t="shared" si="34"/>
        <v>\\\</v>
      </c>
      <c r="D358" s="379"/>
      <c r="E358" s="380"/>
      <c r="F358" s="391"/>
      <c r="G358" s="397"/>
      <c r="H358" s="398"/>
      <c r="I358" s="379"/>
      <c r="J358" s="380"/>
      <c r="K358" s="383">
        <f t="shared" si="35"/>
        <v>0</v>
      </c>
    </row>
    <row r="359" spans="3:11">
      <c r="C359" s="122" t="str">
        <f t="shared" si="34"/>
        <v>\\\</v>
      </c>
      <c r="D359" s="379"/>
      <c r="E359" s="380"/>
      <c r="F359" s="391"/>
      <c r="G359" s="397"/>
      <c r="H359" s="398"/>
      <c r="I359" s="379"/>
      <c r="J359" s="380"/>
      <c r="K359" s="383">
        <f t="shared" si="35"/>
        <v>0</v>
      </c>
    </row>
    <row r="360" spans="3:11">
      <c r="C360" s="122" t="str">
        <f t="shared" si="34"/>
        <v>\\\</v>
      </c>
      <c r="D360" s="379"/>
      <c r="E360" s="380"/>
      <c r="F360" s="391"/>
      <c r="G360" s="397"/>
      <c r="H360" s="398"/>
      <c r="I360" s="379"/>
      <c r="J360" s="380"/>
      <c r="K360" s="383">
        <f t="shared" si="35"/>
        <v>0</v>
      </c>
    </row>
    <row r="361" spans="3:11">
      <c r="C361" s="122" t="str">
        <f t="shared" si="34"/>
        <v>\\\</v>
      </c>
      <c r="D361" s="379"/>
      <c r="E361" s="380"/>
      <c r="F361" s="391"/>
      <c r="G361" s="397"/>
      <c r="H361" s="398"/>
      <c r="I361" s="379"/>
      <c r="J361" s="380"/>
      <c r="K361" s="383">
        <f t="shared" si="35"/>
        <v>0</v>
      </c>
    </row>
    <row r="362" spans="3:11">
      <c r="C362" s="122" t="str">
        <f t="shared" si="34"/>
        <v>\\\</v>
      </c>
      <c r="D362" s="379"/>
      <c r="E362" s="380"/>
      <c r="F362" s="391"/>
      <c r="G362" s="397"/>
      <c r="H362" s="398"/>
      <c r="I362" s="379"/>
      <c r="J362" s="380"/>
      <c r="K362" s="383">
        <f t="shared" si="35"/>
        <v>0</v>
      </c>
    </row>
    <row r="363" spans="3:11">
      <c r="C363" s="122" t="str">
        <f t="shared" si="34"/>
        <v>\\\</v>
      </c>
      <c r="D363" s="379"/>
      <c r="E363" s="380"/>
      <c r="F363" s="391"/>
      <c r="G363" s="397"/>
      <c r="H363" s="398"/>
      <c r="I363" s="379"/>
      <c r="J363" s="380"/>
      <c r="K363" s="383">
        <f t="shared" si="35"/>
        <v>0</v>
      </c>
    </row>
    <row r="364" spans="3:11">
      <c r="C364" s="122" t="str">
        <f t="shared" si="34"/>
        <v>\\\</v>
      </c>
      <c r="D364" s="379"/>
      <c r="E364" s="380"/>
      <c r="F364" s="391"/>
      <c r="G364" s="397"/>
      <c r="H364" s="398"/>
      <c r="I364" s="379"/>
      <c r="J364" s="380"/>
      <c r="K364" s="383">
        <f t="shared" si="35"/>
        <v>0</v>
      </c>
    </row>
    <row r="365" spans="3:11">
      <c r="C365" s="122" t="str">
        <f t="shared" si="34"/>
        <v>\\\</v>
      </c>
      <c r="D365" s="379"/>
      <c r="E365" s="380"/>
      <c r="F365" s="391"/>
      <c r="G365" s="397"/>
      <c r="H365" s="398"/>
      <c r="I365" s="379"/>
      <c r="J365" s="380"/>
      <c r="K365" s="383">
        <f t="shared" si="35"/>
        <v>0</v>
      </c>
    </row>
    <row r="366" spans="3:11">
      <c r="C366" s="122" t="str">
        <f t="shared" si="34"/>
        <v>\\\</v>
      </c>
      <c r="D366" s="379"/>
      <c r="E366" s="380"/>
      <c r="F366" s="391"/>
      <c r="G366" s="397"/>
      <c r="H366" s="398"/>
      <c r="I366" s="379"/>
      <c r="J366" s="380"/>
      <c r="K366" s="383">
        <f t="shared" si="35"/>
        <v>0</v>
      </c>
    </row>
    <row r="367" spans="3:11">
      <c r="C367" s="122" t="str">
        <f t="shared" si="34"/>
        <v>\\\</v>
      </c>
      <c r="D367" s="379"/>
      <c r="E367" s="380"/>
      <c r="F367" s="391"/>
      <c r="G367" s="397"/>
      <c r="H367" s="398"/>
      <c r="I367" s="379"/>
      <c r="J367" s="380"/>
      <c r="K367" s="383">
        <f t="shared" si="35"/>
        <v>0</v>
      </c>
    </row>
    <row r="368" spans="3:11">
      <c r="C368" s="122" t="str">
        <f t="shared" si="34"/>
        <v>\\\</v>
      </c>
      <c r="D368" s="379"/>
      <c r="E368" s="380"/>
      <c r="F368" s="391"/>
      <c r="G368" s="397"/>
      <c r="H368" s="398"/>
      <c r="I368" s="379"/>
      <c r="J368" s="380"/>
      <c r="K368" s="383">
        <f t="shared" si="35"/>
        <v>0</v>
      </c>
    </row>
    <row r="369" spans="3:11">
      <c r="C369" s="122" t="str">
        <f t="shared" si="34"/>
        <v>\\\</v>
      </c>
      <c r="D369" s="379"/>
      <c r="E369" s="380"/>
      <c r="F369" s="391"/>
      <c r="G369" s="397"/>
      <c r="H369" s="398"/>
      <c r="I369" s="379"/>
      <c r="J369" s="380"/>
      <c r="K369" s="383">
        <f t="shared" si="35"/>
        <v>0</v>
      </c>
    </row>
    <row r="370" spans="3:11">
      <c r="C370" s="122" t="str">
        <f t="shared" si="34"/>
        <v>\\\</v>
      </c>
      <c r="D370" s="379"/>
      <c r="E370" s="380"/>
      <c r="F370" s="391"/>
      <c r="G370" s="397"/>
      <c r="H370" s="398"/>
      <c r="I370" s="379"/>
      <c r="J370" s="380"/>
      <c r="K370" s="383">
        <f t="shared" si="35"/>
        <v>0</v>
      </c>
    </row>
    <row r="371" spans="3:11">
      <c r="C371" s="122" t="str">
        <f t="shared" si="34"/>
        <v>\\\</v>
      </c>
      <c r="D371" s="379"/>
      <c r="E371" s="380"/>
      <c r="F371" s="391"/>
      <c r="G371" s="397"/>
      <c r="H371" s="398"/>
      <c r="I371" s="379"/>
      <c r="J371" s="380"/>
      <c r="K371" s="383">
        <f t="shared" si="35"/>
        <v>0</v>
      </c>
    </row>
    <row r="372" spans="3:11">
      <c r="C372" s="122" t="str">
        <f t="shared" si="34"/>
        <v>\\\</v>
      </c>
      <c r="D372" s="379"/>
      <c r="E372" s="380"/>
      <c r="F372" s="391"/>
      <c r="G372" s="397"/>
      <c r="H372" s="398"/>
      <c r="I372" s="379"/>
      <c r="J372" s="380"/>
      <c r="K372" s="383">
        <f t="shared" si="35"/>
        <v>0</v>
      </c>
    </row>
    <row r="373" spans="3:11">
      <c r="C373" s="122" t="str">
        <f t="shared" si="34"/>
        <v>\\\</v>
      </c>
      <c r="D373" s="379"/>
      <c r="E373" s="380"/>
      <c r="F373" s="391"/>
      <c r="G373" s="397"/>
      <c r="H373" s="398"/>
      <c r="I373" s="379"/>
      <c r="J373" s="380"/>
      <c r="K373" s="383">
        <f t="shared" si="35"/>
        <v>0</v>
      </c>
    </row>
    <row r="374" spans="3:11">
      <c r="C374" s="122" t="str">
        <f t="shared" si="34"/>
        <v>\\\</v>
      </c>
      <c r="D374" s="379"/>
      <c r="E374" s="380"/>
      <c r="F374" s="391"/>
      <c r="G374" s="397"/>
      <c r="H374" s="398"/>
      <c r="I374" s="379"/>
      <c r="J374" s="380"/>
      <c r="K374" s="383">
        <f t="shared" si="35"/>
        <v>0</v>
      </c>
    </row>
    <row r="375" spans="3:11">
      <c r="C375" s="122" t="str">
        <f t="shared" si="34"/>
        <v>\\\</v>
      </c>
      <c r="D375" s="379"/>
      <c r="E375" s="380"/>
      <c r="F375" s="391"/>
      <c r="G375" s="397"/>
      <c r="H375" s="398"/>
      <c r="I375" s="379"/>
      <c r="J375" s="380"/>
      <c r="K375" s="383">
        <f t="shared" si="35"/>
        <v>0</v>
      </c>
    </row>
    <row r="376" spans="3:11">
      <c r="C376" s="122" t="str">
        <f t="shared" si="34"/>
        <v>\\\</v>
      </c>
      <c r="D376" s="379"/>
      <c r="E376" s="380"/>
      <c r="F376" s="391"/>
      <c r="G376" s="397"/>
      <c r="H376" s="398"/>
      <c r="I376" s="379"/>
      <c r="J376" s="380"/>
      <c r="K376" s="383">
        <f t="shared" si="35"/>
        <v>0</v>
      </c>
    </row>
    <row r="377" spans="3:11">
      <c r="C377" s="122" t="str">
        <f t="shared" si="34"/>
        <v>\\\</v>
      </c>
      <c r="D377" s="379"/>
      <c r="E377" s="380"/>
      <c r="F377" s="391"/>
      <c r="G377" s="397"/>
      <c r="H377" s="398"/>
      <c r="I377" s="379"/>
      <c r="J377" s="380"/>
      <c r="K377" s="383">
        <f t="shared" si="35"/>
        <v>0</v>
      </c>
    </row>
    <row r="378" spans="3:11">
      <c r="C378" s="122" t="str">
        <f t="shared" si="34"/>
        <v>\\\</v>
      </c>
      <c r="D378" s="379"/>
      <c r="E378" s="380"/>
      <c r="F378" s="391"/>
      <c r="G378" s="397"/>
      <c r="H378" s="398"/>
      <c r="I378" s="379"/>
      <c r="J378" s="380"/>
      <c r="K378" s="383">
        <f t="shared" si="35"/>
        <v>0</v>
      </c>
    </row>
    <row r="379" spans="3:11">
      <c r="C379" s="122" t="str">
        <f t="shared" si="34"/>
        <v>\\\</v>
      </c>
      <c r="D379" s="379"/>
      <c r="E379" s="380"/>
      <c r="F379" s="391"/>
      <c r="G379" s="397"/>
      <c r="H379" s="398"/>
      <c r="I379" s="379"/>
      <c r="J379" s="380"/>
      <c r="K379" s="383">
        <f t="shared" si="35"/>
        <v>0</v>
      </c>
    </row>
    <row r="380" spans="3:11">
      <c r="C380" s="122" t="str">
        <f t="shared" si="34"/>
        <v>\\\</v>
      </c>
      <c r="D380" s="379"/>
      <c r="E380" s="380"/>
      <c r="F380" s="391"/>
      <c r="G380" s="397"/>
      <c r="H380" s="398"/>
      <c r="I380" s="379"/>
      <c r="J380" s="380"/>
      <c r="K380" s="383">
        <f t="shared" si="35"/>
        <v>0</v>
      </c>
    </row>
    <row r="381" spans="3:11">
      <c r="C381" s="122" t="str">
        <f t="shared" si="34"/>
        <v>\\\</v>
      </c>
      <c r="D381" s="379"/>
      <c r="E381" s="380"/>
      <c r="F381" s="391"/>
      <c r="G381" s="397"/>
      <c r="H381" s="398"/>
      <c r="I381" s="379"/>
      <c r="J381" s="380"/>
      <c r="K381" s="383">
        <f t="shared" si="35"/>
        <v>0</v>
      </c>
    </row>
    <row r="382" spans="3:11">
      <c r="C382" s="122" t="str">
        <f t="shared" si="34"/>
        <v>\\\</v>
      </c>
      <c r="D382" s="379"/>
      <c r="E382" s="380"/>
      <c r="F382" s="391"/>
      <c r="G382" s="397"/>
      <c r="H382" s="398"/>
      <c r="I382" s="379"/>
      <c r="J382" s="380"/>
      <c r="K382" s="383">
        <f t="shared" si="35"/>
        <v>0</v>
      </c>
    </row>
    <row r="383" spans="3:11">
      <c r="C383" s="122" t="str">
        <f t="shared" si="34"/>
        <v>\\\</v>
      </c>
      <c r="D383" s="379"/>
      <c r="E383" s="380"/>
      <c r="F383" s="391"/>
      <c r="G383" s="397"/>
      <c r="H383" s="398"/>
      <c r="I383" s="379"/>
      <c r="J383" s="380"/>
      <c r="K383" s="383">
        <f t="shared" si="35"/>
        <v>0</v>
      </c>
    </row>
    <row r="384" spans="3:11">
      <c r="C384" s="122" t="str">
        <f t="shared" si="34"/>
        <v>\\\</v>
      </c>
      <c r="D384" s="379"/>
      <c r="E384" s="380"/>
      <c r="F384" s="391"/>
      <c r="G384" s="397"/>
      <c r="H384" s="398"/>
      <c r="I384" s="379"/>
      <c r="J384" s="380"/>
      <c r="K384" s="383">
        <f t="shared" si="35"/>
        <v>0</v>
      </c>
    </row>
    <row r="385" spans="3:11">
      <c r="C385" s="122" t="str">
        <f t="shared" si="34"/>
        <v>\\\</v>
      </c>
      <c r="D385" s="379"/>
      <c r="E385" s="380"/>
      <c r="F385" s="391"/>
      <c r="G385" s="397"/>
      <c r="H385" s="398"/>
      <c r="I385" s="379"/>
      <c r="J385" s="380"/>
      <c r="K385" s="383">
        <f t="shared" si="35"/>
        <v>0</v>
      </c>
    </row>
    <row r="386" spans="3:11">
      <c r="C386" s="122" t="str">
        <f t="shared" si="34"/>
        <v>\\\</v>
      </c>
      <c r="D386" s="379"/>
      <c r="E386" s="380"/>
      <c r="F386" s="391"/>
      <c r="G386" s="397"/>
      <c r="H386" s="398"/>
      <c r="I386" s="379"/>
      <c r="J386" s="380"/>
      <c r="K386" s="383">
        <f t="shared" si="35"/>
        <v>0</v>
      </c>
    </row>
    <row r="387" spans="3:11">
      <c r="C387" s="122" t="str">
        <f t="shared" si="34"/>
        <v>\\\</v>
      </c>
      <c r="D387" s="379"/>
      <c r="E387" s="380"/>
      <c r="F387" s="391"/>
      <c r="G387" s="397"/>
      <c r="H387" s="398"/>
      <c r="I387" s="379"/>
      <c r="J387" s="380"/>
      <c r="K387" s="383">
        <f t="shared" si="35"/>
        <v>0</v>
      </c>
    </row>
    <row r="388" spans="3:11">
      <c r="C388" s="122" t="str">
        <f t="shared" ref="C388:C451" si="36">D388&amp;"\"&amp;E388&amp;"\"&amp;I388&amp;"\"&amp;J388</f>
        <v>\\\</v>
      </c>
      <c r="D388" s="379"/>
      <c r="E388" s="380"/>
      <c r="F388" s="391"/>
      <c r="G388" s="397"/>
      <c r="H388" s="398"/>
      <c r="I388" s="379"/>
      <c r="J388" s="380"/>
      <c r="K388" s="383">
        <f t="shared" ref="K388:K451" si="37">IF(OR(E388="",E388=0),0,IF(AND($B$2&lt;=H388,H388&lt;=$A$2),1,0))</f>
        <v>0</v>
      </c>
    </row>
    <row r="389" spans="3:11">
      <c r="C389" s="122" t="str">
        <f t="shared" si="36"/>
        <v>\\\</v>
      </c>
      <c r="D389" s="379"/>
      <c r="E389" s="380"/>
      <c r="F389" s="391"/>
      <c r="G389" s="397"/>
      <c r="H389" s="398"/>
      <c r="I389" s="379"/>
      <c r="J389" s="380"/>
      <c r="K389" s="383">
        <f t="shared" si="37"/>
        <v>0</v>
      </c>
    </row>
    <row r="390" spans="3:11">
      <c r="C390" s="122" t="str">
        <f t="shared" si="36"/>
        <v>\\\</v>
      </c>
      <c r="D390" s="379"/>
      <c r="E390" s="380"/>
      <c r="F390" s="391"/>
      <c r="G390" s="397"/>
      <c r="H390" s="398"/>
      <c r="I390" s="379"/>
      <c r="J390" s="380"/>
      <c r="K390" s="383">
        <f t="shared" si="37"/>
        <v>0</v>
      </c>
    </row>
    <row r="391" spans="3:11">
      <c r="C391" s="122" t="str">
        <f t="shared" si="36"/>
        <v>\\\</v>
      </c>
      <c r="D391" s="379"/>
      <c r="E391" s="380"/>
      <c r="F391" s="391"/>
      <c r="G391" s="397"/>
      <c r="H391" s="398"/>
      <c r="I391" s="379"/>
      <c r="J391" s="380"/>
      <c r="K391" s="383">
        <f t="shared" si="37"/>
        <v>0</v>
      </c>
    </row>
    <row r="392" spans="3:11">
      <c r="C392" s="122" t="str">
        <f t="shared" si="36"/>
        <v>\\\</v>
      </c>
      <c r="D392" s="379"/>
      <c r="E392" s="380"/>
      <c r="F392" s="391"/>
      <c r="G392" s="397"/>
      <c r="H392" s="398"/>
      <c r="I392" s="379"/>
      <c r="J392" s="380"/>
      <c r="K392" s="383">
        <f t="shared" si="37"/>
        <v>0</v>
      </c>
    </row>
    <row r="393" spans="3:11">
      <c r="C393" s="122" t="str">
        <f t="shared" si="36"/>
        <v>\\\</v>
      </c>
      <c r="D393" s="379"/>
      <c r="E393" s="380"/>
      <c r="F393" s="391"/>
      <c r="G393" s="397"/>
      <c r="H393" s="398"/>
      <c r="I393" s="379"/>
      <c r="J393" s="380"/>
      <c r="K393" s="383">
        <f t="shared" si="37"/>
        <v>0</v>
      </c>
    </row>
    <row r="394" spans="3:11">
      <c r="C394" s="122" t="str">
        <f t="shared" si="36"/>
        <v>\\\</v>
      </c>
      <c r="D394" s="379"/>
      <c r="E394" s="380"/>
      <c r="F394" s="391"/>
      <c r="G394" s="397"/>
      <c r="H394" s="398"/>
      <c r="I394" s="379"/>
      <c r="J394" s="380"/>
      <c r="K394" s="383">
        <f t="shared" si="37"/>
        <v>0</v>
      </c>
    </row>
    <row r="395" spans="3:11">
      <c r="C395" s="122" t="str">
        <f t="shared" si="36"/>
        <v>\\\</v>
      </c>
      <c r="D395" s="379"/>
      <c r="E395" s="380"/>
      <c r="F395" s="391"/>
      <c r="G395" s="397"/>
      <c r="H395" s="398"/>
      <c r="I395" s="379"/>
      <c r="J395" s="380"/>
      <c r="K395" s="383">
        <f t="shared" si="37"/>
        <v>0</v>
      </c>
    </row>
    <row r="396" spans="3:11">
      <c r="C396" s="122" t="str">
        <f t="shared" si="36"/>
        <v>\\\</v>
      </c>
      <c r="D396" s="379"/>
      <c r="E396" s="380"/>
      <c r="F396" s="391"/>
      <c r="G396" s="397"/>
      <c r="H396" s="398"/>
      <c r="I396" s="379"/>
      <c r="J396" s="380"/>
      <c r="K396" s="383">
        <f t="shared" si="37"/>
        <v>0</v>
      </c>
    </row>
    <row r="397" spans="3:11">
      <c r="C397" s="122" t="str">
        <f t="shared" si="36"/>
        <v>\\\</v>
      </c>
      <c r="D397" s="379"/>
      <c r="E397" s="380"/>
      <c r="F397" s="391"/>
      <c r="G397" s="397"/>
      <c r="H397" s="398"/>
      <c r="I397" s="379"/>
      <c r="J397" s="380"/>
      <c r="K397" s="383">
        <f t="shared" si="37"/>
        <v>0</v>
      </c>
    </row>
    <row r="398" spans="3:11">
      <c r="C398" s="122" t="str">
        <f t="shared" si="36"/>
        <v>\\\</v>
      </c>
      <c r="D398" s="379"/>
      <c r="E398" s="380"/>
      <c r="F398" s="391"/>
      <c r="G398" s="397"/>
      <c r="H398" s="398"/>
      <c r="I398" s="379"/>
      <c r="J398" s="380"/>
      <c r="K398" s="383">
        <f t="shared" si="37"/>
        <v>0</v>
      </c>
    </row>
    <row r="399" spans="3:11">
      <c r="C399" s="122" t="str">
        <f t="shared" si="36"/>
        <v>\\\</v>
      </c>
      <c r="D399" s="379"/>
      <c r="E399" s="380"/>
      <c r="F399" s="391"/>
      <c r="G399" s="397"/>
      <c r="H399" s="398"/>
      <c r="I399" s="379"/>
      <c r="J399" s="380"/>
      <c r="K399" s="383">
        <f t="shared" si="37"/>
        <v>0</v>
      </c>
    </row>
    <row r="400" spans="3:11">
      <c r="C400" s="122" t="str">
        <f t="shared" si="36"/>
        <v>\\\</v>
      </c>
      <c r="D400" s="379"/>
      <c r="E400" s="380"/>
      <c r="F400" s="391"/>
      <c r="G400" s="397"/>
      <c r="H400" s="398"/>
      <c r="I400" s="379"/>
      <c r="J400" s="380"/>
      <c r="K400" s="383">
        <f t="shared" si="37"/>
        <v>0</v>
      </c>
    </row>
    <row r="401" spans="3:11">
      <c r="C401" s="122" t="str">
        <f t="shared" si="36"/>
        <v>\\\</v>
      </c>
      <c r="D401" s="379"/>
      <c r="E401" s="380"/>
      <c r="F401" s="391"/>
      <c r="G401" s="397"/>
      <c r="H401" s="398"/>
      <c r="I401" s="379"/>
      <c r="J401" s="380"/>
      <c r="K401" s="383">
        <f t="shared" si="37"/>
        <v>0</v>
      </c>
    </row>
    <row r="402" spans="3:11">
      <c r="C402" s="122" t="str">
        <f t="shared" si="36"/>
        <v>\\\</v>
      </c>
      <c r="D402" s="379"/>
      <c r="E402" s="380"/>
      <c r="F402" s="391"/>
      <c r="G402" s="397"/>
      <c r="H402" s="398"/>
      <c r="I402" s="379"/>
      <c r="J402" s="380"/>
      <c r="K402" s="383">
        <f t="shared" si="37"/>
        <v>0</v>
      </c>
    </row>
    <row r="403" spans="3:11">
      <c r="C403" s="122" t="str">
        <f t="shared" si="36"/>
        <v>\\\</v>
      </c>
      <c r="D403" s="379"/>
      <c r="E403" s="380"/>
      <c r="F403" s="391"/>
      <c r="G403" s="397"/>
      <c r="H403" s="398"/>
      <c r="I403" s="379"/>
      <c r="J403" s="380"/>
      <c r="K403" s="383">
        <f t="shared" si="37"/>
        <v>0</v>
      </c>
    </row>
    <row r="404" spans="3:11">
      <c r="C404" s="122" t="str">
        <f t="shared" si="36"/>
        <v>\\\</v>
      </c>
      <c r="D404" s="379"/>
      <c r="E404" s="380"/>
      <c r="F404" s="391"/>
      <c r="G404" s="397"/>
      <c r="H404" s="398"/>
      <c r="I404" s="379"/>
      <c r="J404" s="380"/>
      <c r="K404" s="383">
        <f t="shared" si="37"/>
        <v>0</v>
      </c>
    </row>
    <row r="405" spans="3:11">
      <c r="C405" s="122" t="str">
        <f t="shared" si="36"/>
        <v>\\\</v>
      </c>
      <c r="D405" s="379"/>
      <c r="E405" s="380"/>
      <c r="F405" s="391"/>
      <c r="G405" s="397"/>
      <c r="H405" s="398"/>
      <c r="I405" s="379"/>
      <c r="J405" s="380"/>
      <c r="K405" s="383">
        <f t="shared" si="37"/>
        <v>0</v>
      </c>
    </row>
    <row r="406" spans="3:11">
      <c r="C406" s="122" t="str">
        <f t="shared" si="36"/>
        <v>\\\</v>
      </c>
      <c r="D406" s="379"/>
      <c r="E406" s="380"/>
      <c r="F406" s="391"/>
      <c r="G406" s="397"/>
      <c r="H406" s="398"/>
      <c r="I406" s="379"/>
      <c r="J406" s="380"/>
      <c r="K406" s="383">
        <f t="shared" si="37"/>
        <v>0</v>
      </c>
    </row>
    <row r="407" spans="3:11">
      <c r="C407" s="122" t="str">
        <f t="shared" si="36"/>
        <v>\\\</v>
      </c>
      <c r="D407" s="379"/>
      <c r="E407" s="380"/>
      <c r="F407" s="391"/>
      <c r="G407" s="397"/>
      <c r="H407" s="398"/>
      <c r="I407" s="379"/>
      <c r="J407" s="380"/>
      <c r="K407" s="383">
        <f t="shared" si="37"/>
        <v>0</v>
      </c>
    </row>
    <row r="408" spans="3:11">
      <c r="C408" s="122" t="str">
        <f t="shared" si="36"/>
        <v>\\\</v>
      </c>
      <c r="D408" s="379"/>
      <c r="E408" s="380"/>
      <c r="F408" s="391"/>
      <c r="G408" s="397"/>
      <c r="H408" s="398"/>
      <c r="I408" s="379"/>
      <c r="J408" s="380"/>
      <c r="K408" s="383">
        <f t="shared" si="37"/>
        <v>0</v>
      </c>
    </row>
    <row r="409" spans="3:11">
      <c r="C409" s="122" t="str">
        <f t="shared" si="36"/>
        <v>\\\</v>
      </c>
      <c r="D409" s="379"/>
      <c r="E409" s="380"/>
      <c r="F409" s="391"/>
      <c r="G409" s="397"/>
      <c r="H409" s="398"/>
      <c r="I409" s="379"/>
      <c r="J409" s="380"/>
      <c r="K409" s="383">
        <f t="shared" si="37"/>
        <v>0</v>
      </c>
    </row>
    <row r="410" spans="3:11">
      <c r="C410" s="122" t="str">
        <f t="shared" si="36"/>
        <v>\\\</v>
      </c>
      <c r="D410" s="379"/>
      <c r="E410" s="380"/>
      <c r="F410" s="391"/>
      <c r="G410" s="397"/>
      <c r="H410" s="398"/>
      <c r="I410" s="379"/>
      <c r="J410" s="380"/>
      <c r="K410" s="383">
        <f t="shared" si="37"/>
        <v>0</v>
      </c>
    </row>
    <row r="411" spans="3:11">
      <c r="C411" s="122" t="str">
        <f t="shared" si="36"/>
        <v>\\\</v>
      </c>
      <c r="D411" s="379"/>
      <c r="E411" s="380"/>
      <c r="F411" s="391"/>
      <c r="G411" s="397"/>
      <c r="H411" s="398"/>
      <c r="I411" s="379"/>
      <c r="J411" s="380"/>
      <c r="K411" s="383">
        <f t="shared" si="37"/>
        <v>0</v>
      </c>
    </row>
    <row r="412" spans="3:11">
      <c r="C412" s="122" t="str">
        <f t="shared" si="36"/>
        <v>\\\</v>
      </c>
      <c r="D412" s="379"/>
      <c r="E412" s="380"/>
      <c r="F412" s="391"/>
      <c r="G412" s="397"/>
      <c r="H412" s="398"/>
      <c r="I412" s="379"/>
      <c r="J412" s="380"/>
      <c r="K412" s="383">
        <f t="shared" si="37"/>
        <v>0</v>
      </c>
    </row>
    <row r="413" spans="3:11">
      <c r="C413" s="122" t="str">
        <f t="shared" si="36"/>
        <v>\\\</v>
      </c>
      <c r="D413" s="379"/>
      <c r="E413" s="380"/>
      <c r="F413" s="391"/>
      <c r="G413" s="397"/>
      <c r="H413" s="398"/>
      <c r="I413" s="379"/>
      <c r="J413" s="380"/>
      <c r="K413" s="383">
        <f t="shared" si="37"/>
        <v>0</v>
      </c>
    </row>
    <row r="414" spans="3:11">
      <c r="C414" s="122" t="str">
        <f t="shared" si="36"/>
        <v>\\\</v>
      </c>
      <c r="D414" s="379"/>
      <c r="E414" s="380"/>
      <c r="F414" s="391"/>
      <c r="G414" s="397"/>
      <c r="H414" s="398"/>
      <c r="I414" s="379"/>
      <c r="J414" s="380"/>
      <c r="K414" s="383">
        <f t="shared" si="37"/>
        <v>0</v>
      </c>
    </row>
    <row r="415" spans="3:11">
      <c r="C415" s="122" t="str">
        <f t="shared" si="36"/>
        <v>\\\</v>
      </c>
      <c r="D415" s="379"/>
      <c r="E415" s="380"/>
      <c r="F415" s="391"/>
      <c r="G415" s="397"/>
      <c r="H415" s="398"/>
      <c r="I415" s="379"/>
      <c r="J415" s="380"/>
      <c r="K415" s="383">
        <f t="shared" si="37"/>
        <v>0</v>
      </c>
    </row>
    <row r="416" spans="3:11">
      <c r="C416" s="122" t="str">
        <f t="shared" si="36"/>
        <v>\\\</v>
      </c>
      <c r="D416" s="379"/>
      <c r="E416" s="380"/>
      <c r="F416" s="391"/>
      <c r="G416" s="397"/>
      <c r="H416" s="398"/>
      <c r="I416" s="379"/>
      <c r="J416" s="380"/>
      <c r="K416" s="383">
        <f t="shared" si="37"/>
        <v>0</v>
      </c>
    </row>
    <row r="417" spans="3:11">
      <c r="C417" s="122" t="str">
        <f t="shared" si="36"/>
        <v>\\\</v>
      </c>
      <c r="D417" s="379"/>
      <c r="E417" s="380"/>
      <c r="F417" s="391"/>
      <c r="G417" s="397"/>
      <c r="H417" s="398"/>
      <c r="I417" s="379"/>
      <c r="J417" s="380"/>
      <c r="K417" s="383">
        <f t="shared" si="37"/>
        <v>0</v>
      </c>
    </row>
    <row r="418" spans="3:11">
      <c r="C418" s="122" t="str">
        <f t="shared" si="36"/>
        <v>\\\</v>
      </c>
      <c r="D418" s="379"/>
      <c r="E418" s="380"/>
      <c r="F418" s="391"/>
      <c r="G418" s="397"/>
      <c r="H418" s="398"/>
      <c r="I418" s="379"/>
      <c r="J418" s="380"/>
      <c r="K418" s="383">
        <f t="shared" si="37"/>
        <v>0</v>
      </c>
    </row>
    <row r="419" spans="3:11">
      <c r="C419" s="122" t="str">
        <f t="shared" si="36"/>
        <v>\\\</v>
      </c>
      <c r="D419" s="379"/>
      <c r="E419" s="380"/>
      <c r="F419" s="391"/>
      <c r="G419" s="397"/>
      <c r="H419" s="398"/>
      <c r="I419" s="379"/>
      <c r="J419" s="380"/>
      <c r="K419" s="383">
        <f t="shared" si="37"/>
        <v>0</v>
      </c>
    </row>
    <row r="420" spans="3:11">
      <c r="C420" s="122" t="str">
        <f t="shared" si="36"/>
        <v>\\\</v>
      </c>
      <c r="D420" s="379"/>
      <c r="E420" s="380"/>
      <c r="F420" s="391"/>
      <c r="G420" s="397"/>
      <c r="H420" s="398"/>
      <c r="I420" s="379"/>
      <c r="J420" s="380"/>
      <c r="K420" s="383">
        <f t="shared" si="37"/>
        <v>0</v>
      </c>
    </row>
    <row r="421" spans="3:11">
      <c r="C421" s="122" t="str">
        <f t="shared" si="36"/>
        <v>\\\</v>
      </c>
      <c r="D421" s="379"/>
      <c r="E421" s="380"/>
      <c r="F421" s="391"/>
      <c r="G421" s="397"/>
      <c r="H421" s="398"/>
      <c r="I421" s="379"/>
      <c r="J421" s="380"/>
      <c r="K421" s="383">
        <f t="shared" si="37"/>
        <v>0</v>
      </c>
    </row>
    <row r="422" spans="3:11">
      <c r="C422" s="122" t="str">
        <f t="shared" si="36"/>
        <v>\\\</v>
      </c>
      <c r="D422" s="379"/>
      <c r="E422" s="380"/>
      <c r="F422" s="391"/>
      <c r="G422" s="397"/>
      <c r="H422" s="398"/>
      <c r="I422" s="379"/>
      <c r="J422" s="380"/>
      <c r="K422" s="383">
        <f t="shared" si="37"/>
        <v>0</v>
      </c>
    </row>
    <row r="423" spans="3:11">
      <c r="C423" s="122" t="str">
        <f t="shared" si="36"/>
        <v>\\\</v>
      </c>
      <c r="D423" s="379"/>
      <c r="E423" s="380"/>
      <c r="F423" s="391"/>
      <c r="G423" s="397"/>
      <c r="H423" s="398"/>
      <c r="I423" s="379"/>
      <c r="J423" s="380"/>
      <c r="K423" s="383">
        <f t="shared" si="37"/>
        <v>0</v>
      </c>
    </row>
    <row r="424" spans="3:11">
      <c r="C424" s="122" t="str">
        <f t="shared" si="36"/>
        <v>\\\</v>
      </c>
      <c r="D424" s="379"/>
      <c r="E424" s="380"/>
      <c r="F424" s="391"/>
      <c r="G424" s="397"/>
      <c r="H424" s="398"/>
      <c r="I424" s="379"/>
      <c r="J424" s="380"/>
      <c r="K424" s="383">
        <f t="shared" si="37"/>
        <v>0</v>
      </c>
    </row>
    <row r="425" spans="3:11">
      <c r="C425" s="122" t="str">
        <f t="shared" si="36"/>
        <v>\\\</v>
      </c>
      <c r="D425" s="379"/>
      <c r="E425" s="380"/>
      <c r="F425" s="391"/>
      <c r="G425" s="397"/>
      <c r="H425" s="398"/>
      <c r="I425" s="379"/>
      <c r="J425" s="380"/>
      <c r="K425" s="383">
        <f t="shared" si="37"/>
        <v>0</v>
      </c>
    </row>
    <row r="426" spans="3:11">
      <c r="C426" s="122" t="str">
        <f t="shared" si="36"/>
        <v>\\\</v>
      </c>
      <c r="D426" s="379"/>
      <c r="E426" s="380"/>
      <c r="F426" s="391"/>
      <c r="G426" s="397"/>
      <c r="H426" s="398"/>
      <c r="I426" s="379"/>
      <c r="J426" s="380"/>
      <c r="K426" s="383">
        <f t="shared" si="37"/>
        <v>0</v>
      </c>
    </row>
    <row r="427" spans="3:11">
      <c r="C427" s="122" t="str">
        <f t="shared" si="36"/>
        <v>\\\</v>
      </c>
      <c r="D427" s="379"/>
      <c r="E427" s="380"/>
      <c r="F427" s="391"/>
      <c r="G427" s="397"/>
      <c r="H427" s="398"/>
      <c r="I427" s="379"/>
      <c r="J427" s="380"/>
      <c r="K427" s="383">
        <f t="shared" si="37"/>
        <v>0</v>
      </c>
    </row>
    <row r="428" spans="3:11">
      <c r="C428" s="122" t="str">
        <f t="shared" si="36"/>
        <v>\\\</v>
      </c>
      <c r="D428" s="379"/>
      <c r="E428" s="380"/>
      <c r="F428" s="391"/>
      <c r="G428" s="397"/>
      <c r="H428" s="398"/>
      <c r="I428" s="379"/>
      <c r="J428" s="380"/>
      <c r="K428" s="383">
        <f t="shared" si="37"/>
        <v>0</v>
      </c>
    </row>
    <row r="429" spans="3:11">
      <c r="C429" s="122" t="str">
        <f t="shared" si="36"/>
        <v>\\\</v>
      </c>
      <c r="D429" s="379"/>
      <c r="E429" s="380"/>
      <c r="F429" s="391"/>
      <c r="G429" s="397"/>
      <c r="H429" s="398"/>
      <c r="I429" s="379"/>
      <c r="J429" s="380"/>
      <c r="K429" s="383">
        <f t="shared" si="37"/>
        <v>0</v>
      </c>
    </row>
    <row r="430" spans="3:11">
      <c r="C430" s="122" t="str">
        <f t="shared" si="36"/>
        <v>\\\</v>
      </c>
      <c r="D430" s="379"/>
      <c r="E430" s="380"/>
      <c r="F430" s="391"/>
      <c r="G430" s="397"/>
      <c r="H430" s="398"/>
      <c r="I430" s="379"/>
      <c r="J430" s="380"/>
      <c r="K430" s="383">
        <f t="shared" si="37"/>
        <v>0</v>
      </c>
    </row>
    <row r="431" spans="3:11">
      <c r="C431" s="122" t="str">
        <f t="shared" si="36"/>
        <v>\\\</v>
      </c>
      <c r="D431" s="379"/>
      <c r="E431" s="380"/>
      <c r="F431" s="391"/>
      <c r="G431" s="397"/>
      <c r="H431" s="398"/>
      <c r="I431" s="379"/>
      <c r="J431" s="380"/>
      <c r="K431" s="383">
        <f t="shared" si="37"/>
        <v>0</v>
      </c>
    </row>
    <row r="432" spans="3:11">
      <c r="C432" s="122" t="str">
        <f t="shared" si="36"/>
        <v>\\\</v>
      </c>
      <c r="D432" s="379"/>
      <c r="E432" s="380"/>
      <c r="F432" s="391"/>
      <c r="G432" s="397"/>
      <c r="H432" s="398"/>
      <c r="I432" s="379"/>
      <c r="J432" s="380"/>
      <c r="K432" s="383">
        <f t="shared" si="37"/>
        <v>0</v>
      </c>
    </row>
    <row r="433" spans="3:11">
      <c r="C433" s="122" t="str">
        <f t="shared" si="36"/>
        <v>\\\</v>
      </c>
      <c r="D433" s="379"/>
      <c r="E433" s="380"/>
      <c r="F433" s="391"/>
      <c r="G433" s="397"/>
      <c r="H433" s="398"/>
      <c r="I433" s="379"/>
      <c r="J433" s="380"/>
      <c r="K433" s="383">
        <f t="shared" si="37"/>
        <v>0</v>
      </c>
    </row>
    <row r="434" spans="3:11">
      <c r="C434" s="122" t="str">
        <f t="shared" si="36"/>
        <v>\\\</v>
      </c>
      <c r="D434" s="379"/>
      <c r="E434" s="380"/>
      <c r="F434" s="391"/>
      <c r="G434" s="397"/>
      <c r="H434" s="398"/>
      <c r="I434" s="379"/>
      <c r="J434" s="380"/>
      <c r="K434" s="383">
        <f t="shared" si="37"/>
        <v>0</v>
      </c>
    </row>
    <row r="435" spans="3:11">
      <c r="C435" s="122" t="str">
        <f t="shared" si="36"/>
        <v>\\\</v>
      </c>
      <c r="D435" s="379"/>
      <c r="E435" s="380"/>
      <c r="F435" s="391"/>
      <c r="G435" s="397"/>
      <c r="H435" s="398"/>
      <c r="I435" s="379"/>
      <c r="J435" s="380"/>
      <c r="K435" s="383">
        <f t="shared" si="37"/>
        <v>0</v>
      </c>
    </row>
    <row r="436" spans="3:11">
      <c r="C436" s="122" t="str">
        <f t="shared" si="36"/>
        <v>\\\</v>
      </c>
      <c r="D436" s="379"/>
      <c r="E436" s="380"/>
      <c r="F436" s="391"/>
      <c r="G436" s="397"/>
      <c r="H436" s="398"/>
      <c r="I436" s="379"/>
      <c r="J436" s="380"/>
      <c r="K436" s="383">
        <f t="shared" si="37"/>
        <v>0</v>
      </c>
    </row>
    <row r="437" spans="3:11">
      <c r="C437" s="122" t="str">
        <f t="shared" si="36"/>
        <v>\\\</v>
      </c>
      <c r="D437" s="379"/>
      <c r="E437" s="380"/>
      <c r="F437" s="391"/>
      <c r="G437" s="397"/>
      <c r="H437" s="398"/>
      <c r="I437" s="379"/>
      <c r="J437" s="380"/>
      <c r="K437" s="383">
        <f t="shared" si="37"/>
        <v>0</v>
      </c>
    </row>
    <row r="438" spans="3:11">
      <c r="C438" s="122" t="str">
        <f t="shared" si="36"/>
        <v>\\\</v>
      </c>
      <c r="D438" s="379"/>
      <c r="E438" s="380"/>
      <c r="F438" s="391"/>
      <c r="G438" s="397"/>
      <c r="H438" s="398"/>
      <c r="I438" s="379"/>
      <c r="J438" s="380"/>
      <c r="K438" s="383">
        <f t="shared" si="37"/>
        <v>0</v>
      </c>
    </row>
    <row r="439" spans="3:11">
      <c r="C439" s="122" t="str">
        <f t="shared" si="36"/>
        <v>\\\</v>
      </c>
      <c r="D439" s="379"/>
      <c r="E439" s="380"/>
      <c r="F439" s="391"/>
      <c r="G439" s="397"/>
      <c r="H439" s="398"/>
      <c r="I439" s="379"/>
      <c r="J439" s="380"/>
      <c r="K439" s="383">
        <f t="shared" si="37"/>
        <v>0</v>
      </c>
    </row>
    <row r="440" spans="3:11">
      <c r="C440" s="122" t="str">
        <f t="shared" si="36"/>
        <v>\\\</v>
      </c>
      <c r="D440" s="379"/>
      <c r="E440" s="380"/>
      <c r="F440" s="391"/>
      <c r="G440" s="397"/>
      <c r="H440" s="398"/>
      <c r="I440" s="379"/>
      <c r="J440" s="380"/>
      <c r="K440" s="383">
        <f t="shared" si="37"/>
        <v>0</v>
      </c>
    </row>
    <row r="441" spans="3:11">
      <c r="C441" s="122" t="str">
        <f t="shared" si="36"/>
        <v>\\\</v>
      </c>
      <c r="D441" s="379"/>
      <c r="E441" s="380"/>
      <c r="F441" s="391"/>
      <c r="G441" s="397"/>
      <c r="H441" s="398"/>
      <c r="I441" s="379"/>
      <c r="J441" s="380"/>
      <c r="K441" s="383">
        <f t="shared" si="37"/>
        <v>0</v>
      </c>
    </row>
    <row r="442" spans="3:11">
      <c r="C442" s="122" t="str">
        <f t="shared" si="36"/>
        <v>\\\</v>
      </c>
      <c r="D442" s="379"/>
      <c r="E442" s="380"/>
      <c r="F442" s="391"/>
      <c r="G442" s="397"/>
      <c r="H442" s="398"/>
      <c r="I442" s="379"/>
      <c r="J442" s="380"/>
      <c r="K442" s="383">
        <f t="shared" si="37"/>
        <v>0</v>
      </c>
    </row>
    <row r="443" spans="3:11">
      <c r="C443" s="122" t="str">
        <f t="shared" si="36"/>
        <v>\\\</v>
      </c>
      <c r="D443" s="379"/>
      <c r="E443" s="380"/>
      <c r="F443" s="391"/>
      <c r="G443" s="397"/>
      <c r="H443" s="398"/>
      <c r="I443" s="379"/>
      <c r="J443" s="380"/>
      <c r="K443" s="383">
        <f t="shared" si="37"/>
        <v>0</v>
      </c>
    </row>
    <row r="444" spans="3:11">
      <c r="C444" s="122" t="str">
        <f t="shared" si="36"/>
        <v>\\\</v>
      </c>
      <c r="D444" s="379"/>
      <c r="E444" s="380"/>
      <c r="F444" s="391"/>
      <c r="G444" s="397"/>
      <c r="H444" s="398"/>
      <c r="I444" s="379"/>
      <c r="J444" s="380"/>
      <c r="K444" s="383">
        <f t="shared" si="37"/>
        <v>0</v>
      </c>
    </row>
    <row r="445" spans="3:11">
      <c r="C445" s="122" t="str">
        <f t="shared" si="36"/>
        <v>\\\</v>
      </c>
      <c r="D445" s="379"/>
      <c r="E445" s="380"/>
      <c r="F445" s="391"/>
      <c r="G445" s="397"/>
      <c r="H445" s="398"/>
      <c r="I445" s="379"/>
      <c r="J445" s="380"/>
      <c r="K445" s="383">
        <f t="shared" si="37"/>
        <v>0</v>
      </c>
    </row>
    <row r="446" spans="3:11">
      <c r="C446" s="122" t="str">
        <f t="shared" si="36"/>
        <v>\\\</v>
      </c>
      <c r="D446" s="379"/>
      <c r="E446" s="380"/>
      <c r="F446" s="391"/>
      <c r="G446" s="397"/>
      <c r="H446" s="398"/>
      <c r="I446" s="379"/>
      <c r="J446" s="380"/>
      <c r="K446" s="383">
        <f t="shared" si="37"/>
        <v>0</v>
      </c>
    </row>
    <row r="447" spans="3:11">
      <c r="C447" s="122" t="str">
        <f t="shared" si="36"/>
        <v>\\\</v>
      </c>
      <c r="D447" s="379"/>
      <c r="E447" s="380"/>
      <c r="F447" s="391"/>
      <c r="G447" s="397"/>
      <c r="H447" s="398"/>
      <c r="I447" s="379"/>
      <c r="J447" s="380"/>
      <c r="K447" s="383">
        <f t="shared" si="37"/>
        <v>0</v>
      </c>
    </row>
    <row r="448" spans="3:11">
      <c r="C448" s="122" t="str">
        <f t="shared" si="36"/>
        <v>\\\</v>
      </c>
      <c r="D448" s="379"/>
      <c r="E448" s="380"/>
      <c r="F448" s="391"/>
      <c r="G448" s="397"/>
      <c r="H448" s="398"/>
      <c r="I448" s="379"/>
      <c r="J448" s="380"/>
      <c r="K448" s="383">
        <f t="shared" si="37"/>
        <v>0</v>
      </c>
    </row>
    <row r="449" spans="3:11">
      <c r="C449" s="122" t="str">
        <f t="shared" si="36"/>
        <v>\\\</v>
      </c>
      <c r="D449" s="379"/>
      <c r="E449" s="380"/>
      <c r="F449" s="391"/>
      <c r="G449" s="397"/>
      <c r="H449" s="398"/>
      <c r="I449" s="379"/>
      <c r="J449" s="380"/>
      <c r="K449" s="383">
        <f t="shared" si="37"/>
        <v>0</v>
      </c>
    </row>
    <row r="450" spans="3:11">
      <c r="C450" s="122" t="str">
        <f t="shared" si="36"/>
        <v>\\\</v>
      </c>
      <c r="D450" s="379"/>
      <c r="E450" s="380"/>
      <c r="F450" s="391"/>
      <c r="G450" s="397"/>
      <c r="H450" s="398"/>
      <c r="I450" s="379"/>
      <c r="J450" s="380"/>
      <c r="K450" s="383">
        <f t="shared" si="37"/>
        <v>0</v>
      </c>
    </row>
    <row r="451" spans="3:11">
      <c r="C451" s="122" t="str">
        <f t="shared" si="36"/>
        <v>\\\</v>
      </c>
      <c r="D451" s="379"/>
      <c r="E451" s="380"/>
      <c r="F451" s="391"/>
      <c r="G451" s="397"/>
      <c r="H451" s="398"/>
      <c r="I451" s="379"/>
      <c r="J451" s="380"/>
      <c r="K451" s="383">
        <f t="shared" si="37"/>
        <v>0</v>
      </c>
    </row>
    <row r="452" spans="3:11">
      <c r="C452" s="122" t="str">
        <f t="shared" ref="C452:C515" si="38">D452&amp;"\"&amp;E452&amp;"\"&amp;I452&amp;"\"&amp;J452</f>
        <v>\\\</v>
      </c>
      <c r="D452" s="379"/>
      <c r="E452" s="380"/>
      <c r="F452" s="391"/>
      <c r="G452" s="397"/>
      <c r="H452" s="398"/>
      <c r="I452" s="379"/>
      <c r="J452" s="380"/>
      <c r="K452" s="383">
        <f t="shared" ref="K452:K515" si="39">IF(OR(E452="",E452=0),0,IF(AND($B$2&lt;=H452,H452&lt;=$A$2),1,0))</f>
        <v>0</v>
      </c>
    </row>
    <row r="453" spans="3:11">
      <c r="C453" s="122" t="str">
        <f t="shared" si="38"/>
        <v>\\\</v>
      </c>
      <c r="D453" s="379"/>
      <c r="E453" s="380"/>
      <c r="F453" s="391"/>
      <c r="G453" s="397"/>
      <c r="H453" s="398"/>
      <c r="I453" s="379"/>
      <c r="J453" s="380"/>
      <c r="K453" s="383">
        <f t="shared" si="39"/>
        <v>0</v>
      </c>
    </row>
    <row r="454" spans="3:11">
      <c r="C454" s="122" t="str">
        <f t="shared" si="38"/>
        <v>\\\</v>
      </c>
      <c r="D454" s="379"/>
      <c r="E454" s="380"/>
      <c r="F454" s="391"/>
      <c r="G454" s="397"/>
      <c r="H454" s="398"/>
      <c r="I454" s="379"/>
      <c r="J454" s="380"/>
      <c r="K454" s="383">
        <f t="shared" si="39"/>
        <v>0</v>
      </c>
    </row>
    <row r="455" spans="3:11">
      <c r="C455" s="122" t="str">
        <f t="shared" si="38"/>
        <v>\\\</v>
      </c>
      <c r="D455" s="379"/>
      <c r="E455" s="380"/>
      <c r="F455" s="391"/>
      <c r="G455" s="397"/>
      <c r="H455" s="398"/>
      <c r="I455" s="379"/>
      <c r="J455" s="380"/>
      <c r="K455" s="383">
        <f t="shared" si="39"/>
        <v>0</v>
      </c>
    </row>
    <row r="456" spans="3:11">
      <c r="C456" s="122" t="str">
        <f t="shared" si="38"/>
        <v>\\\</v>
      </c>
      <c r="D456" s="379"/>
      <c r="E456" s="380"/>
      <c r="F456" s="391"/>
      <c r="G456" s="397"/>
      <c r="H456" s="398"/>
      <c r="I456" s="379"/>
      <c r="J456" s="380"/>
      <c r="K456" s="383">
        <f t="shared" si="39"/>
        <v>0</v>
      </c>
    </row>
    <row r="457" spans="3:11">
      <c r="C457" s="122" t="str">
        <f t="shared" si="38"/>
        <v>\\\</v>
      </c>
      <c r="D457" s="379"/>
      <c r="E457" s="380"/>
      <c r="F457" s="391"/>
      <c r="G457" s="397"/>
      <c r="H457" s="398"/>
      <c r="I457" s="379"/>
      <c r="J457" s="380"/>
      <c r="K457" s="383">
        <f t="shared" si="39"/>
        <v>0</v>
      </c>
    </row>
    <row r="458" spans="3:11">
      <c r="C458" s="122" t="str">
        <f t="shared" si="38"/>
        <v>\\\</v>
      </c>
      <c r="D458" s="379"/>
      <c r="E458" s="380"/>
      <c r="F458" s="391"/>
      <c r="G458" s="397"/>
      <c r="H458" s="398"/>
      <c r="I458" s="379"/>
      <c r="J458" s="380"/>
      <c r="K458" s="383">
        <f t="shared" si="39"/>
        <v>0</v>
      </c>
    </row>
    <row r="459" spans="3:11">
      <c r="C459" s="122" t="str">
        <f t="shared" si="38"/>
        <v>\\\</v>
      </c>
      <c r="D459" s="379"/>
      <c r="E459" s="380"/>
      <c r="F459" s="391"/>
      <c r="G459" s="397"/>
      <c r="H459" s="398"/>
      <c r="I459" s="379"/>
      <c r="J459" s="380"/>
      <c r="K459" s="383">
        <f t="shared" si="39"/>
        <v>0</v>
      </c>
    </row>
    <row r="460" spans="3:11">
      <c r="C460" s="122" t="str">
        <f t="shared" si="38"/>
        <v>\\\</v>
      </c>
      <c r="D460" s="379"/>
      <c r="E460" s="380"/>
      <c r="F460" s="391"/>
      <c r="G460" s="397"/>
      <c r="H460" s="398"/>
      <c r="I460" s="379"/>
      <c r="J460" s="380"/>
      <c r="K460" s="383">
        <f t="shared" si="39"/>
        <v>0</v>
      </c>
    </row>
    <row r="461" spans="3:11">
      <c r="C461" s="122" t="str">
        <f t="shared" si="38"/>
        <v>\\\</v>
      </c>
      <c r="D461" s="379"/>
      <c r="E461" s="380"/>
      <c r="F461" s="391"/>
      <c r="G461" s="397"/>
      <c r="H461" s="398"/>
      <c r="I461" s="379"/>
      <c r="J461" s="380"/>
      <c r="K461" s="383">
        <f t="shared" si="39"/>
        <v>0</v>
      </c>
    </row>
    <row r="462" spans="3:11">
      <c r="C462" s="122" t="str">
        <f t="shared" si="38"/>
        <v>\\\</v>
      </c>
      <c r="D462" s="379"/>
      <c r="E462" s="380"/>
      <c r="F462" s="391"/>
      <c r="G462" s="397"/>
      <c r="H462" s="398"/>
      <c r="I462" s="379"/>
      <c r="J462" s="380"/>
      <c r="K462" s="383">
        <f t="shared" si="39"/>
        <v>0</v>
      </c>
    </row>
    <row r="463" spans="3:11">
      <c r="C463" s="122" t="str">
        <f t="shared" si="38"/>
        <v>\\\</v>
      </c>
      <c r="D463" s="379"/>
      <c r="E463" s="380"/>
      <c r="F463" s="391"/>
      <c r="G463" s="397"/>
      <c r="H463" s="398"/>
      <c r="I463" s="379"/>
      <c r="J463" s="380"/>
      <c r="K463" s="383">
        <f t="shared" si="39"/>
        <v>0</v>
      </c>
    </row>
    <row r="464" spans="3:11">
      <c r="C464" s="122" t="str">
        <f t="shared" si="38"/>
        <v>\\\</v>
      </c>
      <c r="D464" s="379"/>
      <c r="E464" s="380"/>
      <c r="F464" s="391"/>
      <c r="G464" s="397"/>
      <c r="H464" s="398"/>
      <c r="I464" s="379"/>
      <c r="J464" s="380"/>
      <c r="K464" s="383">
        <f t="shared" si="39"/>
        <v>0</v>
      </c>
    </row>
    <row r="465" spans="3:11">
      <c r="C465" s="122" t="str">
        <f t="shared" si="38"/>
        <v>\\\</v>
      </c>
      <c r="D465" s="379"/>
      <c r="E465" s="380"/>
      <c r="F465" s="391"/>
      <c r="G465" s="397"/>
      <c r="H465" s="398"/>
      <c r="I465" s="379"/>
      <c r="J465" s="380"/>
      <c r="K465" s="383">
        <f t="shared" si="39"/>
        <v>0</v>
      </c>
    </row>
    <row r="466" spans="3:11">
      <c r="C466" s="122" t="str">
        <f t="shared" si="38"/>
        <v>\\\</v>
      </c>
      <c r="D466" s="379"/>
      <c r="E466" s="380"/>
      <c r="F466" s="391"/>
      <c r="G466" s="397"/>
      <c r="H466" s="398"/>
      <c r="I466" s="379"/>
      <c r="J466" s="380"/>
      <c r="K466" s="383">
        <f t="shared" si="39"/>
        <v>0</v>
      </c>
    </row>
    <row r="467" spans="3:11">
      <c r="C467" s="122" t="str">
        <f t="shared" si="38"/>
        <v>\\\</v>
      </c>
      <c r="D467" s="379"/>
      <c r="E467" s="380"/>
      <c r="F467" s="391"/>
      <c r="G467" s="397"/>
      <c r="H467" s="398"/>
      <c r="I467" s="379"/>
      <c r="J467" s="380"/>
      <c r="K467" s="383">
        <f t="shared" si="39"/>
        <v>0</v>
      </c>
    </row>
    <row r="468" spans="3:11">
      <c r="C468" s="122" t="str">
        <f t="shared" si="38"/>
        <v>\\\</v>
      </c>
      <c r="D468" s="379"/>
      <c r="E468" s="380"/>
      <c r="F468" s="391"/>
      <c r="G468" s="397"/>
      <c r="H468" s="398"/>
      <c r="I468" s="379"/>
      <c r="J468" s="380"/>
      <c r="K468" s="383">
        <f t="shared" si="39"/>
        <v>0</v>
      </c>
    </row>
    <row r="469" spans="3:11">
      <c r="C469" s="122" t="str">
        <f t="shared" si="38"/>
        <v>\\\</v>
      </c>
      <c r="D469" s="379"/>
      <c r="E469" s="380"/>
      <c r="F469" s="391"/>
      <c r="G469" s="397"/>
      <c r="H469" s="398"/>
      <c r="I469" s="379"/>
      <c r="J469" s="380"/>
      <c r="K469" s="383">
        <f t="shared" si="39"/>
        <v>0</v>
      </c>
    </row>
    <row r="470" spans="3:11">
      <c r="C470" s="122" t="str">
        <f t="shared" si="38"/>
        <v>\\\</v>
      </c>
      <c r="D470" s="379"/>
      <c r="E470" s="380"/>
      <c r="F470" s="391"/>
      <c r="G470" s="397"/>
      <c r="H470" s="398"/>
      <c r="I470" s="379"/>
      <c r="J470" s="380"/>
      <c r="K470" s="383">
        <f t="shared" si="39"/>
        <v>0</v>
      </c>
    </row>
    <row r="471" spans="3:11">
      <c r="C471" s="122" t="str">
        <f t="shared" si="38"/>
        <v>\\\</v>
      </c>
      <c r="D471" s="379"/>
      <c r="E471" s="380"/>
      <c r="F471" s="391"/>
      <c r="G471" s="397"/>
      <c r="H471" s="398"/>
      <c r="I471" s="379"/>
      <c r="J471" s="380"/>
      <c r="K471" s="383">
        <f t="shared" si="39"/>
        <v>0</v>
      </c>
    </row>
    <row r="472" spans="3:11">
      <c r="C472" s="122" t="str">
        <f t="shared" si="38"/>
        <v>\\\</v>
      </c>
      <c r="D472" s="379"/>
      <c r="E472" s="380"/>
      <c r="F472" s="391"/>
      <c r="G472" s="397"/>
      <c r="H472" s="398"/>
      <c r="I472" s="379"/>
      <c r="J472" s="380"/>
      <c r="K472" s="383">
        <f t="shared" si="39"/>
        <v>0</v>
      </c>
    </row>
    <row r="473" spans="3:11">
      <c r="C473" s="122" t="str">
        <f t="shared" si="38"/>
        <v>\\\</v>
      </c>
      <c r="D473" s="379"/>
      <c r="E473" s="380"/>
      <c r="F473" s="391"/>
      <c r="G473" s="397"/>
      <c r="H473" s="398"/>
      <c r="I473" s="379"/>
      <c r="J473" s="380"/>
      <c r="K473" s="383">
        <f t="shared" si="39"/>
        <v>0</v>
      </c>
    </row>
    <row r="474" spans="3:11">
      <c r="C474" s="122" t="str">
        <f t="shared" si="38"/>
        <v>\\\</v>
      </c>
      <c r="D474" s="379"/>
      <c r="E474" s="380"/>
      <c r="F474" s="391"/>
      <c r="G474" s="397"/>
      <c r="H474" s="398"/>
      <c r="I474" s="379"/>
      <c r="J474" s="380"/>
      <c r="K474" s="383">
        <f t="shared" si="39"/>
        <v>0</v>
      </c>
    </row>
    <row r="475" spans="3:11">
      <c r="C475" s="122" t="str">
        <f t="shared" si="38"/>
        <v>\\\</v>
      </c>
      <c r="D475" s="379"/>
      <c r="E475" s="380"/>
      <c r="F475" s="391"/>
      <c r="G475" s="397"/>
      <c r="H475" s="398"/>
      <c r="I475" s="379"/>
      <c r="J475" s="380"/>
      <c r="K475" s="383">
        <f t="shared" si="39"/>
        <v>0</v>
      </c>
    </row>
    <row r="476" spans="3:11">
      <c r="C476" s="122" t="str">
        <f t="shared" si="38"/>
        <v>\\\</v>
      </c>
      <c r="D476" s="379"/>
      <c r="E476" s="380"/>
      <c r="F476" s="391"/>
      <c r="G476" s="397"/>
      <c r="H476" s="398"/>
      <c r="I476" s="379"/>
      <c r="J476" s="380"/>
      <c r="K476" s="383">
        <f t="shared" si="39"/>
        <v>0</v>
      </c>
    </row>
    <row r="477" spans="3:11">
      <c r="C477" s="122" t="str">
        <f t="shared" si="38"/>
        <v>\\\</v>
      </c>
      <c r="D477" s="379"/>
      <c r="E477" s="380"/>
      <c r="F477" s="391"/>
      <c r="G477" s="397"/>
      <c r="H477" s="398"/>
      <c r="I477" s="379"/>
      <c r="J477" s="380"/>
      <c r="K477" s="383">
        <f t="shared" si="39"/>
        <v>0</v>
      </c>
    </row>
    <row r="478" spans="3:11">
      <c r="C478" s="122" t="str">
        <f t="shared" si="38"/>
        <v>\\\</v>
      </c>
      <c r="D478" s="379"/>
      <c r="E478" s="380"/>
      <c r="F478" s="391"/>
      <c r="G478" s="397"/>
      <c r="H478" s="398"/>
      <c r="I478" s="379"/>
      <c r="J478" s="380"/>
      <c r="K478" s="383">
        <f t="shared" si="39"/>
        <v>0</v>
      </c>
    </row>
    <row r="479" spans="3:11">
      <c r="C479" s="122" t="str">
        <f t="shared" si="38"/>
        <v>\\\</v>
      </c>
      <c r="D479" s="379"/>
      <c r="E479" s="380"/>
      <c r="F479" s="391"/>
      <c r="G479" s="397"/>
      <c r="H479" s="398"/>
      <c r="I479" s="379"/>
      <c r="J479" s="380"/>
      <c r="K479" s="383">
        <f t="shared" si="39"/>
        <v>0</v>
      </c>
    </row>
    <row r="480" spans="3:11">
      <c r="C480" s="122" t="str">
        <f t="shared" si="38"/>
        <v>\\\</v>
      </c>
      <c r="D480" s="379"/>
      <c r="E480" s="380"/>
      <c r="F480" s="391"/>
      <c r="G480" s="397"/>
      <c r="H480" s="398"/>
      <c r="I480" s="379"/>
      <c r="J480" s="380"/>
      <c r="K480" s="383">
        <f t="shared" si="39"/>
        <v>0</v>
      </c>
    </row>
    <row r="481" spans="3:11">
      <c r="C481" s="122" t="str">
        <f t="shared" si="38"/>
        <v>\\\</v>
      </c>
      <c r="D481" s="379"/>
      <c r="E481" s="380"/>
      <c r="F481" s="391"/>
      <c r="G481" s="397"/>
      <c r="H481" s="398"/>
      <c r="I481" s="379"/>
      <c r="J481" s="380"/>
      <c r="K481" s="383">
        <f t="shared" si="39"/>
        <v>0</v>
      </c>
    </row>
    <row r="482" spans="3:11">
      <c r="C482" s="122" t="str">
        <f t="shared" si="38"/>
        <v>\\\</v>
      </c>
      <c r="D482" s="379"/>
      <c r="E482" s="380"/>
      <c r="F482" s="391"/>
      <c r="G482" s="397"/>
      <c r="H482" s="398"/>
      <c r="I482" s="379"/>
      <c r="J482" s="380"/>
      <c r="K482" s="383">
        <f t="shared" si="39"/>
        <v>0</v>
      </c>
    </row>
    <row r="483" spans="3:11">
      <c r="C483" s="122" t="str">
        <f t="shared" si="38"/>
        <v>\\\</v>
      </c>
      <c r="D483" s="379"/>
      <c r="E483" s="380"/>
      <c r="F483" s="391"/>
      <c r="G483" s="397"/>
      <c r="H483" s="398"/>
      <c r="I483" s="379"/>
      <c r="J483" s="380"/>
      <c r="K483" s="383">
        <f t="shared" si="39"/>
        <v>0</v>
      </c>
    </row>
    <row r="484" spans="3:11">
      <c r="C484" s="122" t="str">
        <f t="shared" si="38"/>
        <v>\\\</v>
      </c>
      <c r="D484" s="379"/>
      <c r="E484" s="380"/>
      <c r="F484" s="391"/>
      <c r="G484" s="397"/>
      <c r="H484" s="398"/>
      <c r="I484" s="379"/>
      <c r="J484" s="380"/>
      <c r="K484" s="383">
        <f t="shared" si="39"/>
        <v>0</v>
      </c>
    </row>
    <row r="485" spans="3:11">
      <c r="C485" s="122" t="str">
        <f t="shared" si="38"/>
        <v>\\\</v>
      </c>
      <c r="D485" s="379"/>
      <c r="E485" s="380"/>
      <c r="F485" s="391"/>
      <c r="G485" s="397"/>
      <c r="H485" s="398"/>
      <c r="I485" s="379"/>
      <c r="J485" s="380"/>
      <c r="K485" s="383">
        <f t="shared" si="39"/>
        <v>0</v>
      </c>
    </row>
    <row r="486" spans="3:11">
      <c r="C486" s="122" t="str">
        <f t="shared" si="38"/>
        <v>\\\</v>
      </c>
      <c r="D486" s="379"/>
      <c r="E486" s="380"/>
      <c r="F486" s="391"/>
      <c r="G486" s="397"/>
      <c r="H486" s="398"/>
      <c r="I486" s="379"/>
      <c r="J486" s="380"/>
      <c r="K486" s="383">
        <f t="shared" si="39"/>
        <v>0</v>
      </c>
    </row>
    <row r="487" spans="3:11">
      <c r="C487" s="122" t="str">
        <f t="shared" si="38"/>
        <v>\\\</v>
      </c>
      <c r="D487" s="379"/>
      <c r="E487" s="380"/>
      <c r="F487" s="391"/>
      <c r="G487" s="397"/>
      <c r="H487" s="398"/>
      <c r="I487" s="379"/>
      <c r="J487" s="380"/>
      <c r="K487" s="383">
        <f t="shared" si="39"/>
        <v>0</v>
      </c>
    </row>
    <row r="488" spans="3:11">
      <c r="C488" s="122" t="str">
        <f t="shared" si="38"/>
        <v>\\\</v>
      </c>
      <c r="D488" s="379"/>
      <c r="E488" s="380"/>
      <c r="F488" s="391"/>
      <c r="G488" s="397"/>
      <c r="H488" s="398"/>
      <c r="I488" s="379"/>
      <c r="J488" s="380"/>
      <c r="K488" s="383">
        <f t="shared" si="39"/>
        <v>0</v>
      </c>
    </row>
    <row r="489" spans="3:11">
      <c r="C489" s="122" t="str">
        <f t="shared" si="38"/>
        <v>\\\</v>
      </c>
      <c r="D489" s="379"/>
      <c r="E489" s="380"/>
      <c r="F489" s="391"/>
      <c r="G489" s="397"/>
      <c r="H489" s="398"/>
      <c r="I489" s="379"/>
      <c r="J489" s="380"/>
      <c r="K489" s="383">
        <f t="shared" si="39"/>
        <v>0</v>
      </c>
    </row>
    <row r="490" spans="3:11">
      <c r="C490" s="122" t="str">
        <f t="shared" si="38"/>
        <v>\\\</v>
      </c>
      <c r="D490" s="379"/>
      <c r="E490" s="380"/>
      <c r="F490" s="391"/>
      <c r="G490" s="397"/>
      <c r="H490" s="398"/>
      <c r="I490" s="379"/>
      <c r="J490" s="380"/>
      <c r="K490" s="383">
        <f t="shared" si="39"/>
        <v>0</v>
      </c>
    </row>
    <row r="491" spans="3:11">
      <c r="C491" s="122" t="str">
        <f t="shared" si="38"/>
        <v>\\\</v>
      </c>
      <c r="D491" s="379"/>
      <c r="E491" s="380"/>
      <c r="F491" s="391"/>
      <c r="G491" s="397"/>
      <c r="H491" s="398"/>
      <c r="I491" s="379"/>
      <c r="J491" s="380"/>
      <c r="K491" s="383">
        <f t="shared" si="39"/>
        <v>0</v>
      </c>
    </row>
    <row r="492" spans="3:11">
      <c r="C492" s="122" t="str">
        <f t="shared" si="38"/>
        <v>\\\</v>
      </c>
      <c r="D492" s="379"/>
      <c r="E492" s="380"/>
      <c r="F492" s="391"/>
      <c r="G492" s="397"/>
      <c r="H492" s="398"/>
      <c r="I492" s="379"/>
      <c r="J492" s="380"/>
      <c r="K492" s="383">
        <f t="shared" si="39"/>
        <v>0</v>
      </c>
    </row>
    <row r="493" spans="3:11">
      <c r="C493" s="122" t="str">
        <f t="shared" si="38"/>
        <v>\\\</v>
      </c>
      <c r="D493" s="379"/>
      <c r="E493" s="380"/>
      <c r="F493" s="391"/>
      <c r="G493" s="397"/>
      <c r="H493" s="398"/>
      <c r="I493" s="379"/>
      <c r="J493" s="380"/>
      <c r="K493" s="383">
        <f t="shared" si="39"/>
        <v>0</v>
      </c>
    </row>
    <row r="494" spans="3:11">
      <c r="C494" s="122" t="str">
        <f t="shared" si="38"/>
        <v>\\\</v>
      </c>
      <c r="D494" s="379"/>
      <c r="E494" s="380"/>
      <c r="F494" s="391"/>
      <c r="G494" s="397"/>
      <c r="H494" s="398"/>
      <c r="I494" s="379"/>
      <c r="J494" s="380"/>
      <c r="K494" s="383">
        <f t="shared" si="39"/>
        <v>0</v>
      </c>
    </row>
    <row r="495" spans="3:11">
      <c r="C495" s="122" t="str">
        <f t="shared" si="38"/>
        <v>\\\</v>
      </c>
      <c r="D495" s="379"/>
      <c r="E495" s="380"/>
      <c r="F495" s="391"/>
      <c r="G495" s="397"/>
      <c r="H495" s="398"/>
      <c r="I495" s="379"/>
      <c r="J495" s="380"/>
      <c r="K495" s="383">
        <f t="shared" si="39"/>
        <v>0</v>
      </c>
    </row>
    <row r="496" spans="3:11">
      <c r="C496" s="122" t="str">
        <f t="shared" si="38"/>
        <v>\\\</v>
      </c>
      <c r="D496" s="379"/>
      <c r="E496" s="380"/>
      <c r="F496" s="391"/>
      <c r="G496" s="397"/>
      <c r="H496" s="398"/>
      <c r="I496" s="379"/>
      <c r="J496" s="380"/>
      <c r="K496" s="383">
        <f t="shared" si="39"/>
        <v>0</v>
      </c>
    </row>
    <row r="497" spans="3:11">
      <c r="C497" s="122" t="str">
        <f t="shared" si="38"/>
        <v>\\\</v>
      </c>
      <c r="D497" s="379"/>
      <c r="E497" s="380"/>
      <c r="F497" s="391"/>
      <c r="G497" s="397"/>
      <c r="H497" s="398"/>
      <c r="I497" s="379"/>
      <c r="J497" s="380"/>
      <c r="K497" s="383">
        <f t="shared" si="39"/>
        <v>0</v>
      </c>
    </row>
    <row r="498" spans="3:11">
      <c r="C498" s="122" t="str">
        <f t="shared" si="38"/>
        <v>\\\</v>
      </c>
      <c r="D498" s="379"/>
      <c r="E498" s="380"/>
      <c r="F498" s="391"/>
      <c r="G498" s="397"/>
      <c r="H498" s="398"/>
      <c r="I498" s="379"/>
      <c r="J498" s="380"/>
      <c r="K498" s="383">
        <f t="shared" si="39"/>
        <v>0</v>
      </c>
    </row>
    <row r="499" spans="3:11">
      <c r="C499" s="122" t="str">
        <f t="shared" si="38"/>
        <v>\\\</v>
      </c>
      <c r="D499" s="379"/>
      <c r="E499" s="380"/>
      <c r="F499" s="391"/>
      <c r="G499" s="397"/>
      <c r="H499" s="398"/>
      <c r="I499" s="379"/>
      <c r="J499" s="380"/>
      <c r="K499" s="383">
        <f t="shared" si="39"/>
        <v>0</v>
      </c>
    </row>
    <row r="500" spans="3:11">
      <c r="C500" s="122" t="str">
        <f t="shared" si="38"/>
        <v>\\\</v>
      </c>
      <c r="D500" s="379"/>
      <c r="E500" s="380"/>
      <c r="F500" s="391"/>
      <c r="G500" s="397"/>
      <c r="H500" s="398"/>
      <c r="I500" s="379"/>
      <c r="J500" s="380"/>
      <c r="K500" s="383">
        <f t="shared" si="39"/>
        <v>0</v>
      </c>
    </row>
    <row r="501" spans="3:11">
      <c r="C501" s="122" t="str">
        <f t="shared" si="38"/>
        <v>\\\</v>
      </c>
      <c r="D501" s="379"/>
      <c r="E501" s="380"/>
      <c r="F501" s="391"/>
      <c r="G501" s="397"/>
      <c r="H501" s="398"/>
      <c r="I501" s="379"/>
      <c r="J501" s="380"/>
      <c r="K501" s="383">
        <f t="shared" si="39"/>
        <v>0</v>
      </c>
    </row>
    <row r="502" spans="3:11">
      <c r="C502" s="122" t="str">
        <f t="shared" si="38"/>
        <v>\\\</v>
      </c>
      <c r="D502" s="379"/>
      <c r="E502" s="380"/>
      <c r="F502" s="391"/>
      <c r="G502" s="397"/>
      <c r="H502" s="398"/>
      <c r="I502" s="379"/>
      <c r="J502" s="380"/>
      <c r="K502" s="383">
        <f t="shared" si="39"/>
        <v>0</v>
      </c>
    </row>
    <row r="503" spans="3:11">
      <c r="C503" s="122" t="str">
        <f t="shared" si="38"/>
        <v>\\\</v>
      </c>
      <c r="D503" s="379"/>
      <c r="E503" s="380"/>
      <c r="F503" s="391"/>
      <c r="G503" s="397"/>
      <c r="H503" s="398"/>
      <c r="I503" s="379"/>
      <c r="J503" s="380"/>
      <c r="K503" s="383">
        <f t="shared" si="39"/>
        <v>0</v>
      </c>
    </row>
    <row r="504" spans="3:11">
      <c r="C504" s="122" t="str">
        <f t="shared" si="38"/>
        <v>\\\</v>
      </c>
      <c r="D504" s="379"/>
      <c r="E504" s="380"/>
      <c r="F504" s="391"/>
      <c r="G504" s="397"/>
      <c r="H504" s="398"/>
      <c r="I504" s="379"/>
      <c r="J504" s="380"/>
      <c r="K504" s="383">
        <f t="shared" si="39"/>
        <v>0</v>
      </c>
    </row>
    <row r="505" spans="3:11">
      <c r="C505" s="122" t="str">
        <f t="shared" si="38"/>
        <v>\\\</v>
      </c>
      <c r="D505" s="379"/>
      <c r="E505" s="380"/>
      <c r="F505" s="391"/>
      <c r="G505" s="397"/>
      <c r="H505" s="398"/>
      <c r="I505" s="379"/>
      <c r="J505" s="380"/>
      <c r="K505" s="383">
        <f t="shared" si="39"/>
        <v>0</v>
      </c>
    </row>
    <row r="506" spans="3:11">
      <c r="C506" s="122" t="str">
        <f t="shared" si="38"/>
        <v>\\\</v>
      </c>
      <c r="D506" s="379"/>
      <c r="E506" s="380"/>
      <c r="F506" s="391"/>
      <c r="G506" s="397"/>
      <c r="H506" s="398"/>
      <c r="I506" s="379"/>
      <c r="J506" s="380"/>
      <c r="K506" s="383">
        <f t="shared" si="39"/>
        <v>0</v>
      </c>
    </row>
    <row r="507" spans="3:11">
      <c r="C507" s="122" t="str">
        <f t="shared" si="38"/>
        <v>\\\</v>
      </c>
      <c r="D507" s="379"/>
      <c r="E507" s="380"/>
      <c r="F507" s="391"/>
      <c r="G507" s="397"/>
      <c r="H507" s="398"/>
      <c r="I507" s="379"/>
      <c r="J507" s="380"/>
      <c r="K507" s="383">
        <f t="shared" si="39"/>
        <v>0</v>
      </c>
    </row>
    <row r="508" spans="3:11">
      <c r="C508" s="122" t="str">
        <f t="shared" si="38"/>
        <v>\\\</v>
      </c>
      <c r="D508" s="379"/>
      <c r="E508" s="380"/>
      <c r="F508" s="391"/>
      <c r="G508" s="397"/>
      <c r="H508" s="398"/>
      <c r="I508" s="379"/>
      <c r="J508" s="380"/>
      <c r="K508" s="383">
        <f t="shared" si="39"/>
        <v>0</v>
      </c>
    </row>
    <row r="509" spans="3:11">
      <c r="C509" s="122" t="str">
        <f t="shared" si="38"/>
        <v>\\\</v>
      </c>
      <c r="D509" s="379"/>
      <c r="E509" s="380"/>
      <c r="F509" s="391"/>
      <c r="G509" s="397"/>
      <c r="H509" s="398"/>
      <c r="I509" s="379"/>
      <c r="J509" s="380"/>
      <c r="K509" s="383">
        <f t="shared" si="39"/>
        <v>0</v>
      </c>
    </row>
    <row r="510" spans="3:11">
      <c r="C510" s="122" t="str">
        <f t="shared" si="38"/>
        <v>\\\</v>
      </c>
      <c r="D510" s="379"/>
      <c r="E510" s="380"/>
      <c r="F510" s="391"/>
      <c r="G510" s="397"/>
      <c r="H510" s="398"/>
      <c r="I510" s="379"/>
      <c r="J510" s="380"/>
      <c r="K510" s="383">
        <f t="shared" si="39"/>
        <v>0</v>
      </c>
    </row>
    <row r="511" spans="3:11">
      <c r="C511" s="122" t="str">
        <f t="shared" si="38"/>
        <v>\\\</v>
      </c>
      <c r="D511" s="379"/>
      <c r="E511" s="380"/>
      <c r="F511" s="391"/>
      <c r="G511" s="397"/>
      <c r="H511" s="398"/>
      <c r="I511" s="379"/>
      <c r="J511" s="380"/>
      <c r="K511" s="383">
        <f t="shared" si="39"/>
        <v>0</v>
      </c>
    </row>
    <row r="512" spans="3:11">
      <c r="C512" s="122" t="str">
        <f t="shared" si="38"/>
        <v>\\\</v>
      </c>
      <c r="D512" s="379"/>
      <c r="E512" s="380"/>
      <c r="F512" s="391"/>
      <c r="G512" s="397"/>
      <c r="H512" s="398"/>
      <c r="I512" s="379"/>
      <c r="J512" s="380"/>
      <c r="K512" s="383">
        <f t="shared" si="39"/>
        <v>0</v>
      </c>
    </row>
    <row r="513" spans="3:11">
      <c r="C513" s="122" t="str">
        <f t="shared" si="38"/>
        <v>\\\</v>
      </c>
      <c r="D513" s="379"/>
      <c r="E513" s="380"/>
      <c r="F513" s="391"/>
      <c r="G513" s="397"/>
      <c r="H513" s="398"/>
      <c r="I513" s="379"/>
      <c r="J513" s="380"/>
      <c r="K513" s="383">
        <f t="shared" si="39"/>
        <v>0</v>
      </c>
    </row>
    <row r="514" spans="3:11">
      <c r="C514" s="122" t="str">
        <f t="shared" si="38"/>
        <v>\\\</v>
      </c>
      <c r="D514" s="379"/>
      <c r="E514" s="380"/>
      <c r="F514" s="391"/>
      <c r="G514" s="397"/>
      <c r="H514" s="398"/>
      <c r="I514" s="379"/>
      <c r="J514" s="380"/>
      <c r="K514" s="383">
        <f t="shared" si="39"/>
        <v>0</v>
      </c>
    </row>
    <row r="515" spans="3:11">
      <c r="C515" s="122" t="str">
        <f t="shared" si="38"/>
        <v>\\\</v>
      </c>
      <c r="D515" s="379"/>
      <c r="E515" s="380"/>
      <c r="F515" s="391"/>
      <c r="G515" s="397"/>
      <c r="H515" s="398"/>
      <c r="I515" s="379"/>
      <c r="J515" s="380"/>
      <c r="K515" s="383">
        <f t="shared" si="39"/>
        <v>0</v>
      </c>
    </row>
    <row r="516" spans="3:11">
      <c r="C516" s="122" t="str">
        <f t="shared" ref="C516:C579" si="40">D516&amp;"\"&amp;E516&amp;"\"&amp;I516&amp;"\"&amp;J516</f>
        <v>\\\</v>
      </c>
      <c r="D516" s="379"/>
      <c r="E516" s="380"/>
      <c r="F516" s="391"/>
      <c r="G516" s="397"/>
      <c r="H516" s="398"/>
      <c r="I516" s="379"/>
      <c r="J516" s="380"/>
      <c r="K516" s="383">
        <f t="shared" ref="K516:K579" si="41">IF(OR(E516="",E516=0),0,IF(AND($B$2&lt;=H516,H516&lt;=$A$2),1,0))</f>
        <v>0</v>
      </c>
    </row>
    <row r="517" spans="3:11">
      <c r="C517" s="122" t="str">
        <f t="shared" si="40"/>
        <v>\\\</v>
      </c>
      <c r="D517" s="379"/>
      <c r="E517" s="380"/>
      <c r="F517" s="391"/>
      <c r="G517" s="397"/>
      <c r="H517" s="398"/>
      <c r="I517" s="379"/>
      <c r="J517" s="380"/>
      <c r="K517" s="383">
        <f t="shared" si="41"/>
        <v>0</v>
      </c>
    </row>
    <row r="518" spans="3:11">
      <c r="C518" s="122" t="str">
        <f t="shared" si="40"/>
        <v>\\\</v>
      </c>
      <c r="D518" s="379"/>
      <c r="E518" s="380"/>
      <c r="F518" s="391"/>
      <c r="G518" s="397"/>
      <c r="H518" s="398"/>
      <c r="I518" s="379"/>
      <c r="J518" s="380"/>
      <c r="K518" s="383">
        <f t="shared" si="41"/>
        <v>0</v>
      </c>
    </row>
    <row r="519" spans="3:11">
      <c r="C519" s="122" t="str">
        <f t="shared" si="40"/>
        <v>\\\</v>
      </c>
      <c r="D519" s="379"/>
      <c r="E519" s="380"/>
      <c r="F519" s="391"/>
      <c r="G519" s="397"/>
      <c r="H519" s="398"/>
      <c r="I519" s="379"/>
      <c r="J519" s="380"/>
      <c r="K519" s="383">
        <f t="shared" si="41"/>
        <v>0</v>
      </c>
    </row>
    <row r="520" spans="3:11">
      <c r="C520" s="122" t="str">
        <f t="shared" si="40"/>
        <v>\\\</v>
      </c>
      <c r="D520" s="379"/>
      <c r="E520" s="380"/>
      <c r="F520" s="391"/>
      <c r="G520" s="397"/>
      <c r="H520" s="398"/>
      <c r="I520" s="379"/>
      <c r="J520" s="380"/>
      <c r="K520" s="383">
        <f t="shared" si="41"/>
        <v>0</v>
      </c>
    </row>
    <row r="521" spans="3:11">
      <c r="C521" s="122" t="str">
        <f t="shared" si="40"/>
        <v>\\\</v>
      </c>
      <c r="D521" s="379"/>
      <c r="E521" s="380"/>
      <c r="F521" s="391"/>
      <c r="G521" s="397"/>
      <c r="H521" s="398"/>
      <c r="I521" s="379"/>
      <c r="J521" s="380"/>
      <c r="K521" s="383">
        <f t="shared" si="41"/>
        <v>0</v>
      </c>
    </row>
    <row r="522" spans="3:11">
      <c r="C522" s="122" t="str">
        <f t="shared" si="40"/>
        <v>\\\</v>
      </c>
      <c r="D522" s="379"/>
      <c r="E522" s="380"/>
      <c r="F522" s="391"/>
      <c r="G522" s="397"/>
      <c r="H522" s="398"/>
      <c r="I522" s="379"/>
      <c r="J522" s="380"/>
      <c r="K522" s="383">
        <f t="shared" si="41"/>
        <v>0</v>
      </c>
    </row>
    <row r="523" spans="3:11">
      <c r="C523" s="122" t="str">
        <f t="shared" si="40"/>
        <v>\\\</v>
      </c>
      <c r="D523" s="379"/>
      <c r="E523" s="380"/>
      <c r="F523" s="391"/>
      <c r="G523" s="397"/>
      <c r="H523" s="398"/>
      <c r="I523" s="379"/>
      <c r="J523" s="380"/>
      <c r="K523" s="383">
        <f t="shared" si="41"/>
        <v>0</v>
      </c>
    </row>
    <row r="524" spans="3:11">
      <c r="C524" s="122" t="str">
        <f t="shared" si="40"/>
        <v>\\\</v>
      </c>
      <c r="D524" s="379"/>
      <c r="E524" s="380"/>
      <c r="F524" s="391"/>
      <c r="G524" s="397"/>
      <c r="H524" s="398"/>
      <c r="I524" s="379"/>
      <c r="J524" s="380"/>
      <c r="K524" s="383">
        <f t="shared" si="41"/>
        <v>0</v>
      </c>
    </row>
    <row r="525" spans="3:11">
      <c r="C525" s="122" t="str">
        <f t="shared" si="40"/>
        <v>\\\</v>
      </c>
      <c r="D525" s="379"/>
      <c r="E525" s="380"/>
      <c r="F525" s="391"/>
      <c r="G525" s="397"/>
      <c r="H525" s="398"/>
      <c r="I525" s="379"/>
      <c r="J525" s="380"/>
      <c r="K525" s="383">
        <f t="shared" si="41"/>
        <v>0</v>
      </c>
    </row>
    <row r="526" spans="3:11">
      <c r="C526" s="122" t="str">
        <f t="shared" si="40"/>
        <v>\\\</v>
      </c>
      <c r="D526" s="379"/>
      <c r="E526" s="380"/>
      <c r="F526" s="391"/>
      <c r="G526" s="397"/>
      <c r="H526" s="398"/>
      <c r="I526" s="379"/>
      <c r="J526" s="380"/>
      <c r="K526" s="383">
        <f t="shared" si="41"/>
        <v>0</v>
      </c>
    </row>
    <row r="527" spans="3:11">
      <c r="C527" s="122" t="str">
        <f t="shared" si="40"/>
        <v>\\\</v>
      </c>
      <c r="D527" s="379"/>
      <c r="E527" s="380"/>
      <c r="F527" s="391"/>
      <c r="G527" s="397"/>
      <c r="H527" s="398"/>
      <c r="I527" s="379"/>
      <c r="J527" s="380"/>
      <c r="K527" s="383">
        <f t="shared" si="41"/>
        <v>0</v>
      </c>
    </row>
    <row r="528" spans="3:11">
      <c r="C528" s="122" t="str">
        <f t="shared" si="40"/>
        <v>\\\</v>
      </c>
      <c r="D528" s="379"/>
      <c r="E528" s="380"/>
      <c r="F528" s="391"/>
      <c r="G528" s="397"/>
      <c r="H528" s="398"/>
      <c r="I528" s="379"/>
      <c r="J528" s="380"/>
      <c r="K528" s="383">
        <f t="shared" si="41"/>
        <v>0</v>
      </c>
    </row>
    <row r="529" spans="3:11">
      <c r="C529" s="122" t="str">
        <f t="shared" si="40"/>
        <v>\\\</v>
      </c>
      <c r="D529" s="379"/>
      <c r="E529" s="380"/>
      <c r="F529" s="391"/>
      <c r="G529" s="397"/>
      <c r="H529" s="398"/>
      <c r="I529" s="379"/>
      <c r="J529" s="380"/>
      <c r="K529" s="383">
        <f t="shared" si="41"/>
        <v>0</v>
      </c>
    </row>
    <row r="530" spans="3:11">
      <c r="C530" s="122" t="str">
        <f t="shared" si="40"/>
        <v>\\\</v>
      </c>
      <c r="D530" s="379"/>
      <c r="E530" s="380"/>
      <c r="F530" s="391"/>
      <c r="G530" s="397"/>
      <c r="H530" s="398"/>
      <c r="I530" s="379"/>
      <c r="J530" s="380"/>
      <c r="K530" s="383">
        <f t="shared" si="41"/>
        <v>0</v>
      </c>
    </row>
    <row r="531" spans="3:11">
      <c r="C531" s="122" t="str">
        <f t="shared" si="40"/>
        <v>\\\</v>
      </c>
      <c r="D531" s="379"/>
      <c r="E531" s="380"/>
      <c r="F531" s="391"/>
      <c r="G531" s="397"/>
      <c r="H531" s="398"/>
      <c r="I531" s="379"/>
      <c r="J531" s="380"/>
      <c r="K531" s="383">
        <f t="shared" si="41"/>
        <v>0</v>
      </c>
    </row>
    <row r="532" spans="3:11">
      <c r="C532" s="122" t="str">
        <f t="shared" si="40"/>
        <v>\\\</v>
      </c>
      <c r="D532" s="379"/>
      <c r="E532" s="380"/>
      <c r="F532" s="391"/>
      <c r="G532" s="397"/>
      <c r="H532" s="398"/>
      <c r="I532" s="379"/>
      <c r="J532" s="380"/>
      <c r="K532" s="383">
        <f t="shared" si="41"/>
        <v>0</v>
      </c>
    </row>
    <row r="533" spans="3:11">
      <c r="C533" s="122" t="str">
        <f t="shared" si="40"/>
        <v>\\\</v>
      </c>
      <c r="D533" s="379"/>
      <c r="E533" s="380"/>
      <c r="F533" s="391"/>
      <c r="G533" s="397"/>
      <c r="H533" s="398"/>
      <c r="I533" s="379"/>
      <c r="J533" s="380"/>
      <c r="K533" s="383">
        <f t="shared" si="41"/>
        <v>0</v>
      </c>
    </row>
    <row r="534" spans="3:11">
      <c r="C534" s="122" t="str">
        <f t="shared" si="40"/>
        <v>\\\</v>
      </c>
      <c r="D534" s="379"/>
      <c r="E534" s="380"/>
      <c r="F534" s="391"/>
      <c r="G534" s="397"/>
      <c r="H534" s="398"/>
      <c r="I534" s="379"/>
      <c r="J534" s="380"/>
      <c r="K534" s="383">
        <f t="shared" si="41"/>
        <v>0</v>
      </c>
    </row>
    <row r="535" spans="3:11">
      <c r="C535" s="122" t="str">
        <f t="shared" si="40"/>
        <v>\\\</v>
      </c>
      <c r="D535" s="379"/>
      <c r="E535" s="380"/>
      <c r="F535" s="391"/>
      <c r="G535" s="397"/>
      <c r="H535" s="398"/>
      <c r="I535" s="379"/>
      <c r="J535" s="380"/>
      <c r="K535" s="383">
        <f t="shared" si="41"/>
        <v>0</v>
      </c>
    </row>
    <row r="536" spans="3:11">
      <c r="C536" s="122" t="str">
        <f t="shared" si="40"/>
        <v>\\\</v>
      </c>
      <c r="D536" s="379"/>
      <c r="E536" s="380"/>
      <c r="F536" s="391"/>
      <c r="G536" s="397"/>
      <c r="H536" s="398"/>
      <c r="I536" s="379"/>
      <c r="J536" s="380"/>
      <c r="K536" s="383">
        <f t="shared" si="41"/>
        <v>0</v>
      </c>
    </row>
    <row r="537" spans="3:11">
      <c r="C537" s="122" t="str">
        <f t="shared" si="40"/>
        <v>\\\</v>
      </c>
      <c r="D537" s="379"/>
      <c r="E537" s="380"/>
      <c r="F537" s="391"/>
      <c r="G537" s="397"/>
      <c r="H537" s="398"/>
      <c r="I537" s="379"/>
      <c r="J537" s="380"/>
      <c r="K537" s="383">
        <f t="shared" si="41"/>
        <v>0</v>
      </c>
    </row>
    <row r="538" spans="3:11">
      <c r="C538" s="122" t="str">
        <f t="shared" si="40"/>
        <v>\\\</v>
      </c>
      <c r="D538" s="379"/>
      <c r="E538" s="380"/>
      <c r="F538" s="391"/>
      <c r="G538" s="397"/>
      <c r="H538" s="398"/>
      <c r="I538" s="379"/>
      <c r="J538" s="380"/>
      <c r="K538" s="383">
        <f t="shared" si="41"/>
        <v>0</v>
      </c>
    </row>
    <row r="539" spans="3:11">
      <c r="C539" s="122" t="str">
        <f t="shared" si="40"/>
        <v>\\\</v>
      </c>
      <c r="D539" s="379"/>
      <c r="E539" s="380"/>
      <c r="F539" s="391"/>
      <c r="G539" s="397"/>
      <c r="H539" s="398"/>
      <c r="I539" s="379"/>
      <c r="J539" s="380"/>
      <c r="K539" s="383">
        <f t="shared" si="41"/>
        <v>0</v>
      </c>
    </row>
    <row r="540" spans="3:11">
      <c r="C540" s="122" t="str">
        <f t="shared" si="40"/>
        <v>\\\</v>
      </c>
      <c r="D540" s="379"/>
      <c r="E540" s="380"/>
      <c r="F540" s="391"/>
      <c r="G540" s="397"/>
      <c r="H540" s="398"/>
      <c r="I540" s="379"/>
      <c r="J540" s="380"/>
      <c r="K540" s="383">
        <f t="shared" si="41"/>
        <v>0</v>
      </c>
    </row>
    <row r="541" spans="3:11">
      <c r="C541" s="122" t="str">
        <f t="shared" si="40"/>
        <v>\\\</v>
      </c>
      <c r="D541" s="379"/>
      <c r="E541" s="380"/>
      <c r="F541" s="391"/>
      <c r="G541" s="397"/>
      <c r="H541" s="398"/>
      <c r="I541" s="379"/>
      <c r="J541" s="380"/>
      <c r="K541" s="383">
        <f t="shared" si="41"/>
        <v>0</v>
      </c>
    </row>
    <row r="542" spans="3:11">
      <c r="C542" s="122" t="str">
        <f t="shared" si="40"/>
        <v>\\\</v>
      </c>
      <c r="D542" s="379"/>
      <c r="E542" s="380"/>
      <c r="F542" s="391"/>
      <c r="G542" s="397"/>
      <c r="H542" s="398"/>
      <c r="I542" s="379"/>
      <c r="J542" s="380"/>
      <c r="K542" s="383">
        <f t="shared" si="41"/>
        <v>0</v>
      </c>
    </row>
    <row r="543" spans="3:11">
      <c r="C543" s="122" t="str">
        <f t="shared" si="40"/>
        <v>\\\</v>
      </c>
      <c r="D543" s="379"/>
      <c r="E543" s="380"/>
      <c r="F543" s="391"/>
      <c r="G543" s="397"/>
      <c r="H543" s="398"/>
      <c r="I543" s="379"/>
      <c r="J543" s="380"/>
      <c r="K543" s="383">
        <f t="shared" si="41"/>
        <v>0</v>
      </c>
    </row>
    <row r="544" spans="3:11">
      <c r="C544" s="122" t="str">
        <f t="shared" si="40"/>
        <v>\\\</v>
      </c>
      <c r="D544" s="379"/>
      <c r="E544" s="380"/>
      <c r="F544" s="391"/>
      <c r="G544" s="397"/>
      <c r="H544" s="398"/>
      <c r="I544" s="379"/>
      <c r="J544" s="380"/>
      <c r="K544" s="383">
        <f t="shared" si="41"/>
        <v>0</v>
      </c>
    </row>
    <row r="545" spans="3:11">
      <c r="C545" s="122" t="str">
        <f t="shared" si="40"/>
        <v>\\\</v>
      </c>
      <c r="D545" s="379"/>
      <c r="E545" s="380"/>
      <c r="F545" s="391"/>
      <c r="G545" s="397"/>
      <c r="H545" s="398"/>
      <c r="I545" s="379"/>
      <c r="J545" s="380"/>
      <c r="K545" s="383">
        <f t="shared" si="41"/>
        <v>0</v>
      </c>
    </row>
    <row r="546" spans="3:11">
      <c r="C546" s="122" t="str">
        <f t="shared" si="40"/>
        <v>\\\</v>
      </c>
      <c r="D546" s="379"/>
      <c r="E546" s="380"/>
      <c r="F546" s="391"/>
      <c r="G546" s="397"/>
      <c r="H546" s="398"/>
      <c r="I546" s="379"/>
      <c r="J546" s="380"/>
      <c r="K546" s="383">
        <f t="shared" si="41"/>
        <v>0</v>
      </c>
    </row>
    <row r="547" spans="3:11">
      <c r="C547" s="122" t="str">
        <f t="shared" si="40"/>
        <v>\\\</v>
      </c>
      <c r="D547" s="379"/>
      <c r="E547" s="380"/>
      <c r="F547" s="391"/>
      <c r="G547" s="397"/>
      <c r="H547" s="398"/>
      <c r="I547" s="379"/>
      <c r="J547" s="380"/>
      <c r="K547" s="383">
        <f t="shared" si="41"/>
        <v>0</v>
      </c>
    </row>
    <row r="548" spans="3:11">
      <c r="C548" s="122" t="str">
        <f t="shared" si="40"/>
        <v>\\\</v>
      </c>
      <c r="D548" s="379"/>
      <c r="E548" s="380"/>
      <c r="F548" s="391"/>
      <c r="G548" s="397"/>
      <c r="H548" s="398"/>
      <c r="I548" s="379"/>
      <c r="J548" s="380"/>
      <c r="K548" s="383">
        <f t="shared" si="41"/>
        <v>0</v>
      </c>
    </row>
    <row r="549" spans="3:11">
      <c r="C549" s="122" t="str">
        <f t="shared" si="40"/>
        <v>\\\</v>
      </c>
      <c r="D549" s="379"/>
      <c r="E549" s="380"/>
      <c r="F549" s="391"/>
      <c r="G549" s="397"/>
      <c r="H549" s="398"/>
      <c r="I549" s="379"/>
      <c r="J549" s="380"/>
      <c r="K549" s="383">
        <f t="shared" si="41"/>
        <v>0</v>
      </c>
    </row>
    <row r="550" spans="3:11">
      <c r="C550" s="122" t="str">
        <f t="shared" si="40"/>
        <v>\\\</v>
      </c>
      <c r="D550" s="379"/>
      <c r="E550" s="380"/>
      <c r="F550" s="391"/>
      <c r="G550" s="397"/>
      <c r="H550" s="398"/>
      <c r="I550" s="379"/>
      <c r="J550" s="380"/>
      <c r="K550" s="383">
        <f t="shared" si="41"/>
        <v>0</v>
      </c>
    </row>
    <row r="551" spans="3:11">
      <c r="C551" s="122" t="str">
        <f t="shared" si="40"/>
        <v>\\\</v>
      </c>
      <c r="D551" s="379"/>
      <c r="E551" s="380"/>
      <c r="F551" s="391"/>
      <c r="G551" s="397"/>
      <c r="H551" s="398"/>
      <c r="I551" s="379"/>
      <c r="J551" s="380"/>
      <c r="K551" s="383">
        <f t="shared" si="41"/>
        <v>0</v>
      </c>
    </row>
    <row r="552" spans="3:11">
      <c r="C552" s="122" t="str">
        <f t="shared" si="40"/>
        <v>\\\</v>
      </c>
      <c r="D552" s="379"/>
      <c r="E552" s="380"/>
      <c r="F552" s="391"/>
      <c r="G552" s="397"/>
      <c r="H552" s="398"/>
      <c r="I552" s="379"/>
      <c r="J552" s="380"/>
      <c r="K552" s="383">
        <f t="shared" si="41"/>
        <v>0</v>
      </c>
    </row>
    <row r="553" spans="3:11">
      <c r="C553" s="122" t="str">
        <f t="shared" si="40"/>
        <v>\\\</v>
      </c>
      <c r="D553" s="379"/>
      <c r="E553" s="380"/>
      <c r="F553" s="391"/>
      <c r="G553" s="397"/>
      <c r="H553" s="398"/>
      <c r="I553" s="379"/>
      <c r="J553" s="380"/>
      <c r="K553" s="383">
        <f t="shared" si="41"/>
        <v>0</v>
      </c>
    </row>
    <row r="554" spans="3:11">
      <c r="C554" s="122" t="str">
        <f t="shared" si="40"/>
        <v>\\\</v>
      </c>
      <c r="D554" s="379"/>
      <c r="E554" s="380"/>
      <c r="F554" s="391"/>
      <c r="G554" s="397"/>
      <c r="H554" s="398"/>
      <c r="I554" s="379"/>
      <c r="J554" s="380"/>
      <c r="K554" s="383">
        <f t="shared" si="41"/>
        <v>0</v>
      </c>
    </row>
    <row r="555" spans="3:11">
      <c r="C555" s="122" t="str">
        <f t="shared" si="40"/>
        <v>\\\</v>
      </c>
      <c r="D555" s="379"/>
      <c r="E555" s="380"/>
      <c r="F555" s="391"/>
      <c r="G555" s="397"/>
      <c r="H555" s="398"/>
      <c r="I555" s="379"/>
      <c r="J555" s="380"/>
      <c r="K555" s="383">
        <f t="shared" si="41"/>
        <v>0</v>
      </c>
    </row>
    <row r="556" spans="3:11">
      <c r="C556" s="122" t="str">
        <f t="shared" si="40"/>
        <v>\\\</v>
      </c>
      <c r="D556" s="379"/>
      <c r="E556" s="380"/>
      <c r="F556" s="391"/>
      <c r="G556" s="397"/>
      <c r="H556" s="398"/>
      <c r="I556" s="379"/>
      <c r="J556" s="380"/>
      <c r="K556" s="383">
        <f t="shared" si="41"/>
        <v>0</v>
      </c>
    </row>
    <row r="557" spans="3:11">
      <c r="C557" s="122" t="str">
        <f t="shared" si="40"/>
        <v>\\\</v>
      </c>
      <c r="D557" s="379"/>
      <c r="E557" s="380"/>
      <c r="F557" s="391"/>
      <c r="G557" s="397"/>
      <c r="H557" s="398"/>
      <c r="I557" s="379"/>
      <c r="J557" s="380"/>
      <c r="K557" s="383">
        <f t="shared" si="41"/>
        <v>0</v>
      </c>
    </row>
    <row r="558" spans="3:11">
      <c r="C558" s="122" t="str">
        <f t="shared" si="40"/>
        <v>\\\</v>
      </c>
      <c r="D558" s="379"/>
      <c r="E558" s="380"/>
      <c r="F558" s="391"/>
      <c r="G558" s="397"/>
      <c r="H558" s="398"/>
      <c r="I558" s="379"/>
      <c r="J558" s="380"/>
      <c r="K558" s="383">
        <f t="shared" si="41"/>
        <v>0</v>
      </c>
    </row>
    <row r="559" spans="3:11">
      <c r="C559" s="122" t="str">
        <f t="shared" si="40"/>
        <v>\\\</v>
      </c>
      <c r="D559" s="379"/>
      <c r="E559" s="380"/>
      <c r="F559" s="391"/>
      <c r="G559" s="397"/>
      <c r="H559" s="398"/>
      <c r="I559" s="379"/>
      <c r="J559" s="380"/>
      <c r="K559" s="383">
        <f t="shared" si="41"/>
        <v>0</v>
      </c>
    </row>
    <row r="560" spans="3:11">
      <c r="C560" s="122" t="str">
        <f t="shared" si="40"/>
        <v>\\\</v>
      </c>
      <c r="D560" s="379"/>
      <c r="E560" s="380"/>
      <c r="F560" s="391"/>
      <c r="G560" s="397"/>
      <c r="H560" s="398"/>
      <c r="I560" s="379"/>
      <c r="J560" s="380"/>
      <c r="K560" s="383">
        <f t="shared" si="41"/>
        <v>0</v>
      </c>
    </row>
    <row r="561" spans="3:11">
      <c r="C561" s="122" t="str">
        <f t="shared" si="40"/>
        <v>\\\</v>
      </c>
      <c r="D561" s="379"/>
      <c r="E561" s="380"/>
      <c r="F561" s="391"/>
      <c r="G561" s="397"/>
      <c r="H561" s="398"/>
      <c r="I561" s="379"/>
      <c r="J561" s="380"/>
      <c r="K561" s="383">
        <f t="shared" si="41"/>
        <v>0</v>
      </c>
    </row>
    <row r="562" spans="3:11">
      <c r="C562" s="122" t="str">
        <f t="shared" si="40"/>
        <v>\\\</v>
      </c>
      <c r="D562" s="379"/>
      <c r="E562" s="380"/>
      <c r="F562" s="391"/>
      <c r="G562" s="397"/>
      <c r="H562" s="398"/>
      <c r="I562" s="379"/>
      <c r="J562" s="380"/>
      <c r="K562" s="383">
        <f t="shared" si="41"/>
        <v>0</v>
      </c>
    </row>
    <row r="563" spans="3:11">
      <c r="C563" s="122" t="str">
        <f t="shared" si="40"/>
        <v>\\\</v>
      </c>
      <c r="D563" s="379"/>
      <c r="E563" s="380"/>
      <c r="F563" s="391"/>
      <c r="G563" s="397"/>
      <c r="H563" s="398"/>
      <c r="I563" s="379"/>
      <c r="J563" s="380"/>
      <c r="K563" s="383">
        <f t="shared" si="41"/>
        <v>0</v>
      </c>
    </row>
    <row r="564" spans="3:11">
      <c r="C564" s="122" t="str">
        <f t="shared" si="40"/>
        <v>\\\</v>
      </c>
      <c r="D564" s="379"/>
      <c r="E564" s="380"/>
      <c r="F564" s="391"/>
      <c r="G564" s="397"/>
      <c r="H564" s="398"/>
      <c r="I564" s="379"/>
      <c r="J564" s="380"/>
      <c r="K564" s="383">
        <f t="shared" si="41"/>
        <v>0</v>
      </c>
    </row>
    <row r="565" spans="3:11">
      <c r="C565" s="122" t="str">
        <f t="shared" si="40"/>
        <v>\\\</v>
      </c>
      <c r="D565" s="379"/>
      <c r="E565" s="380"/>
      <c r="F565" s="391"/>
      <c r="G565" s="397"/>
      <c r="H565" s="398"/>
      <c r="I565" s="379"/>
      <c r="J565" s="380"/>
      <c r="K565" s="383">
        <f t="shared" si="41"/>
        <v>0</v>
      </c>
    </row>
    <row r="566" spans="3:11">
      <c r="C566" s="122" t="str">
        <f t="shared" si="40"/>
        <v>\\\</v>
      </c>
      <c r="D566" s="379"/>
      <c r="E566" s="380"/>
      <c r="F566" s="391"/>
      <c r="G566" s="397"/>
      <c r="H566" s="398"/>
      <c r="I566" s="379"/>
      <c r="J566" s="380"/>
      <c r="K566" s="383">
        <f t="shared" si="41"/>
        <v>0</v>
      </c>
    </row>
    <row r="567" spans="3:11">
      <c r="C567" s="122" t="str">
        <f t="shared" si="40"/>
        <v>\\\</v>
      </c>
      <c r="D567" s="379"/>
      <c r="E567" s="380"/>
      <c r="F567" s="391"/>
      <c r="G567" s="397"/>
      <c r="H567" s="398"/>
      <c r="I567" s="379"/>
      <c r="J567" s="380"/>
      <c r="K567" s="383">
        <f t="shared" si="41"/>
        <v>0</v>
      </c>
    </row>
    <row r="568" spans="3:11">
      <c r="C568" s="122" t="str">
        <f t="shared" si="40"/>
        <v>\\\</v>
      </c>
      <c r="D568" s="379"/>
      <c r="E568" s="380"/>
      <c r="F568" s="391"/>
      <c r="G568" s="397"/>
      <c r="H568" s="398"/>
      <c r="I568" s="379"/>
      <c r="J568" s="380"/>
      <c r="K568" s="383">
        <f t="shared" si="41"/>
        <v>0</v>
      </c>
    </row>
    <row r="569" spans="3:11">
      <c r="C569" s="122" t="str">
        <f t="shared" si="40"/>
        <v>\\\</v>
      </c>
      <c r="D569" s="379"/>
      <c r="E569" s="380"/>
      <c r="F569" s="391"/>
      <c r="G569" s="397"/>
      <c r="H569" s="398"/>
      <c r="I569" s="379"/>
      <c r="J569" s="380"/>
      <c r="K569" s="383">
        <f t="shared" si="41"/>
        <v>0</v>
      </c>
    </row>
    <row r="570" spans="3:11">
      <c r="C570" s="122" t="str">
        <f t="shared" si="40"/>
        <v>\\\</v>
      </c>
      <c r="D570" s="379"/>
      <c r="E570" s="380"/>
      <c r="F570" s="391"/>
      <c r="G570" s="397"/>
      <c r="H570" s="398"/>
      <c r="I570" s="379"/>
      <c r="J570" s="380"/>
      <c r="K570" s="383">
        <f t="shared" si="41"/>
        <v>0</v>
      </c>
    </row>
    <row r="571" spans="3:11">
      <c r="C571" s="122" t="str">
        <f t="shared" si="40"/>
        <v>\\\</v>
      </c>
      <c r="D571" s="379"/>
      <c r="E571" s="380"/>
      <c r="F571" s="391"/>
      <c r="G571" s="397"/>
      <c r="H571" s="398"/>
      <c r="I571" s="379"/>
      <c r="J571" s="380"/>
      <c r="K571" s="383">
        <f t="shared" si="41"/>
        <v>0</v>
      </c>
    </row>
    <row r="572" spans="3:11">
      <c r="C572" s="122" t="str">
        <f t="shared" si="40"/>
        <v>\\\</v>
      </c>
      <c r="D572" s="379"/>
      <c r="E572" s="380"/>
      <c r="F572" s="391"/>
      <c r="G572" s="397"/>
      <c r="H572" s="398"/>
      <c r="I572" s="379"/>
      <c r="J572" s="380"/>
      <c r="K572" s="383">
        <f t="shared" si="41"/>
        <v>0</v>
      </c>
    </row>
    <row r="573" spans="3:11">
      <c r="C573" s="122" t="str">
        <f t="shared" si="40"/>
        <v>\\\</v>
      </c>
      <c r="D573" s="379"/>
      <c r="E573" s="380"/>
      <c r="F573" s="391"/>
      <c r="G573" s="397"/>
      <c r="H573" s="398"/>
      <c r="I573" s="379"/>
      <c r="J573" s="380"/>
      <c r="K573" s="383">
        <f t="shared" si="41"/>
        <v>0</v>
      </c>
    </row>
    <row r="574" spans="3:11">
      <c r="C574" s="122" t="str">
        <f t="shared" si="40"/>
        <v>\\\</v>
      </c>
      <c r="D574" s="379"/>
      <c r="E574" s="380"/>
      <c r="F574" s="391"/>
      <c r="G574" s="397"/>
      <c r="H574" s="398"/>
      <c r="I574" s="379"/>
      <c r="J574" s="380"/>
      <c r="K574" s="383">
        <f t="shared" si="41"/>
        <v>0</v>
      </c>
    </row>
    <row r="575" spans="3:11">
      <c r="C575" s="122" t="str">
        <f t="shared" si="40"/>
        <v>\\\</v>
      </c>
      <c r="D575" s="379"/>
      <c r="E575" s="380"/>
      <c r="F575" s="391"/>
      <c r="G575" s="397"/>
      <c r="H575" s="398"/>
      <c r="I575" s="379"/>
      <c r="J575" s="380"/>
      <c r="K575" s="383">
        <f t="shared" si="41"/>
        <v>0</v>
      </c>
    </row>
    <row r="576" spans="3:11">
      <c r="C576" s="122" t="str">
        <f t="shared" si="40"/>
        <v>\\\</v>
      </c>
      <c r="D576" s="379"/>
      <c r="E576" s="380"/>
      <c r="F576" s="391"/>
      <c r="G576" s="397"/>
      <c r="H576" s="398"/>
      <c r="I576" s="379"/>
      <c r="J576" s="380"/>
      <c r="K576" s="383">
        <f t="shared" si="41"/>
        <v>0</v>
      </c>
    </row>
    <row r="577" spans="3:11">
      <c r="C577" s="122" t="str">
        <f t="shared" si="40"/>
        <v>\\\</v>
      </c>
      <c r="D577" s="379"/>
      <c r="E577" s="380"/>
      <c r="F577" s="391"/>
      <c r="G577" s="397"/>
      <c r="H577" s="398"/>
      <c r="I577" s="379"/>
      <c r="J577" s="380"/>
      <c r="K577" s="383">
        <f t="shared" si="41"/>
        <v>0</v>
      </c>
    </row>
    <row r="578" spans="3:11">
      <c r="C578" s="122" t="str">
        <f t="shared" si="40"/>
        <v>\\\</v>
      </c>
      <c r="D578" s="379"/>
      <c r="E578" s="380"/>
      <c r="F578" s="391"/>
      <c r="G578" s="397"/>
      <c r="H578" s="398"/>
      <c r="I578" s="379"/>
      <c r="J578" s="380"/>
      <c r="K578" s="383">
        <f t="shared" si="41"/>
        <v>0</v>
      </c>
    </row>
    <row r="579" spans="3:11">
      <c r="C579" s="122" t="str">
        <f t="shared" si="40"/>
        <v>\\\</v>
      </c>
      <c r="D579" s="379"/>
      <c r="E579" s="380"/>
      <c r="F579" s="391"/>
      <c r="G579" s="397"/>
      <c r="H579" s="398"/>
      <c r="I579" s="379"/>
      <c r="J579" s="380"/>
      <c r="K579" s="383">
        <f t="shared" si="41"/>
        <v>0</v>
      </c>
    </row>
    <row r="580" spans="3:11">
      <c r="C580" s="122" t="str">
        <f t="shared" ref="C580:C643" si="42">D580&amp;"\"&amp;E580&amp;"\"&amp;I580&amp;"\"&amp;J580</f>
        <v>\\\</v>
      </c>
      <c r="D580" s="379"/>
      <c r="E580" s="380"/>
      <c r="F580" s="391"/>
      <c r="G580" s="397"/>
      <c r="H580" s="398"/>
      <c r="I580" s="379"/>
      <c r="J580" s="380"/>
      <c r="K580" s="383">
        <f t="shared" ref="K580:K643" si="43">IF(OR(E580="",E580=0),0,IF(AND($B$2&lt;=H580,H580&lt;=$A$2),1,0))</f>
        <v>0</v>
      </c>
    </row>
    <row r="581" spans="3:11">
      <c r="C581" s="122" t="str">
        <f t="shared" si="42"/>
        <v>\\\</v>
      </c>
      <c r="D581" s="379"/>
      <c r="E581" s="380"/>
      <c r="F581" s="391"/>
      <c r="G581" s="397"/>
      <c r="H581" s="398"/>
      <c r="I581" s="379"/>
      <c r="J581" s="380"/>
      <c r="K581" s="383">
        <f t="shared" si="43"/>
        <v>0</v>
      </c>
    </row>
    <row r="582" spans="3:11">
      <c r="C582" s="122" t="str">
        <f t="shared" si="42"/>
        <v>\\\</v>
      </c>
      <c r="D582" s="379"/>
      <c r="E582" s="380"/>
      <c r="F582" s="391"/>
      <c r="G582" s="397"/>
      <c r="H582" s="398"/>
      <c r="I582" s="379"/>
      <c r="J582" s="380"/>
      <c r="K582" s="383">
        <f t="shared" si="43"/>
        <v>0</v>
      </c>
    </row>
    <row r="583" spans="3:11">
      <c r="C583" s="122" t="str">
        <f t="shared" si="42"/>
        <v>\\\</v>
      </c>
      <c r="D583" s="379"/>
      <c r="E583" s="380"/>
      <c r="F583" s="391"/>
      <c r="G583" s="397"/>
      <c r="H583" s="398"/>
      <c r="I583" s="379"/>
      <c r="J583" s="380"/>
      <c r="K583" s="383">
        <f t="shared" si="43"/>
        <v>0</v>
      </c>
    </row>
    <row r="584" spans="3:11">
      <c r="C584" s="122" t="str">
        <f t="shared" si="42"/>
        <v>\\\</v>
      </c>
      <c r="D584" s="379"/>
      <c r="E584" s="380"/>
      <c r="F584" s="391"/>
      <c r="G584" s="397"/>
      <c r="H584" s="398"/>
      <c r="I584" s="379"/>
      <c r="J584" s="380"/>
      <c r="K584" s="383">
        <f t="shared" si="43"/>
        <v>0</v>
      </c>
    </row>
    <row r="585" spans="3:11">
      <c r="C585" s="122" t="str">
        <f t="shared" si="42"/>
        <v>\\\</v>
      </c>
      <c r="D585" s="379"/>
      <c r="E585" s="380"/>
      <c r="F585" s="391"/>
      <c r="G585" s="397"/>
      <c r="H585" s="398"/>
      <c r="I585" s="379"/>
      <c r="J585" s="380"/>
      <c r="K585" s="383">
        <f t="shared" si="43"/>
        <v>0</v>
      </c>
    </row>
    <row r="586" spans="3:11">
      <c r="C586" s="122" t="str">
        <f t="shared" si="42"/>
        <v>\\\</v>
      </c>
      <c r="D586" s="379"/>
      <c r="E586" s="380"/>
      <c r="F586" s="391"/>
      <c r="G586" s="397"/>
      <c r="H586" s="398"/>
      <c r="I586" s="379"/>
      <c r="J586" s="380"/>
      <c r="K586" s="383">
        <f t="shared" si="43"/>
        <v>0</v>
      </c>
    </row>
    <row r="587" spans="3:11">
      <c r="C587" s="122" t="str">
        <f t="shared" si="42"/>
        <v>\\\</v>
      </c>
      <c r="D587" s="379"/>
      <c r="E587" s="380"/>
      <c r="F587" s="391"/>
      <c r="G587" s="397"/>
      <c r="H587" s="398"/>
      <c r="I587" s="379"/>
      <c r="J587" s="380"/>
      <c r="K587" s="383">
        <f t="shared" si="43"/>
        <v>0</v>
      </c>
    </row>
    <row r="588" spans="3:11">
      <c r="C588" s="122" t="str">
        <f t="shared" si="42"/>
        <v>\\\</v>
      </c>
      <c r="D588" s="379"/>
      <c r="E588" s="380"/>
      <c r="F588" s="391"/>
      <c r="G588" s="397"/>
      <c r="H588" s="398"/>
      <c r="I588" s="379"/>
      <c r="J588" s="380"/>
      <c r="K588" s="383">
        <f t="shared" si="43"/>
        <v>0</v>
      </c>
    </row>
    <row r="589" spans="3:11">
      <c r="C589" s="122" t="str">
        <f t="shared" si="42"/>
        <v>\\\</v>
      </c>
      <c r="D589" s="379"/>
      <c r="E589" s="380"/>
      <c r="F589" s="391"/>
      <c r="G589" s="397"/>
      <c r="H589" s="398"/>
      <c r="I589" s="379"/>
      <c r="J589" s="380"/>
      <c r="K589" s="383">
        <f t="shared" si="43"/>
        <v>0</v>
      </c>
    </row>
    <row r="590" spans="3:11">
      <c r="C590" s="122" t="str">
        <f t="shared" si="42"/>
        <v>\\\</v>
      </c>
      <c r="D590" s="379"/>
      <c r="E590" s="380"/>
      <c r="F590" s="391"/>
      <c r="G590" s="397"/>
      <c r="H590" s="398"/>
      <c r="I590" s="379"/>
      <c r="J590" s="380"/>
      <c r="K590" s="383">
        <f t="shared" si="43"/>
        <v>0</v>
      </c>
    </row>
    <row r="591" spans="3:11">
      <c r="C591" s="122" t="str">
        <f t="shared" si="42"/>
        <v>\\\</v>
      </c>
      <c r="D591" s="379"/>
      <c r="E591" s="380"/>
      <c r="F591" s="391"/>
      <c r="G591" s="397"/>
      <c r="H591" s="398"/>
      <c r="I591" s="379"/>
      <c r="J591" s="380"/>
      <c r="K591" s="383">
        <f t="shared" si="43"/>
        <v>0</v>
      </c>
    </row>
    <row r="592" spans="3:11">
      <c r="C592" s="122" t="str">
        <f t="shared" si="42"/>
        <v>\\\</v>
      </c>
      <c r="D592" s="379"/>
      <c r="E592" s="380"/>
      <c r="F592" s="391"/>
      <c r="G592" s="397"/>
      <c r="H592" s="398"/>
      <c r="I592" s="379"/>
      <c r="J592" s="380"/>
      <c r="K592" s="383">
        <f t="shared" si="43"/>
        <v>0</v>
      </c>
    </row>
    <row r="593" spans="3:11">
      <c r="C593" s="122" t="str">
        <f t="shared" si="42"/>
        <v>\\\</v>
      </c>
      <c r="D593" s="379"/>
      <c r="E593" s="380"/>
      <c r="F593" s="391"/>
      <c r="G593" s="397"/>
      <c r="H593" s="398"/>
      <c r="I593" s="379"/>
      <c r="J593" s="380"/>
      <c r="K593" s="383">
        <f t="shared" si="43"/>
        <v>0</v>
      </c>
    </row>
    <row r="594" spans="3:11">
      <c r="C594" s="122" t="str">
        <f t="shared" si="42"/>
        <v>\\\</v>
      </c>
      <c r="D594" s="379"/>
      <c r="E594" s="380"/>
      <c r="F594" s="391"/>
      <c r="G594" s="397"/>
      <c r="H594" s="398"/>
      <c r="I594" s="379"/>
      <c r="J594" s="380"/>
      <c r="K594" s="383">
        <f t="shared" si="43"/>
        <v>0</v>
      </c>
    </row>
    <row r="595" spans="3:11">
      <c r="C595" s="122" t="str">
        <f t="shared" si="42"/>
        <v>\\\</v>
      </c>
      <c r="D595" s="379"/>
      <c r="E595" s="380"/>
      <c r="F595" s="391"/>
      <c r="G595" s="397"/>
      <c r="H595" s="398"/>
      <c r="I595" s="379"/>
      <c r="J595" s="380"/>
      <c r="K595" s="383">
        <f t="shared" si="43"/>
        <v>0</v>
      </c>
    </row>
    <row r="596" spans="3:11">
      <c r="C596" s="122" t="str">
        <f t="shared" si="42"/>
        <v>\\\</v>
      </c>
      <c r="D596" s="379"/>
      <c r="E596" s="380"/>
      <c r="F596" s="391"/>
      <c r="G596" s="397"/>
      <c r="H596" s="398"/>
      <c r="I596" s="379"/>
      <c r="J596" s="380"/>
      <c r="K596" s="383">
        <f t="shared" si="43"/>
        <v>0</v>
      </c>
    </row>
    <row r="597" spans="3:11">
      <c r="C597" s="122" t="str">
        <f t="shared" si="42"/>
        <v>\\\</v>
      </c>
      <c r="D597" s="379"/>
      <c r="E597" s="380"/>
      <c r="F597" s="391"/>
      <c r="G597" s="397"/>
      <c r="H597" s="398"/>
      <c r="I597" s="379"/>
      <c r="J597" s="380"/>
      <c r="K597" s="383">
        <f t="shared" si="43"/>
        <v>0</v>
      </c>
    </row>
    <row r="598" spans="3:11">
      <c r="C598" s="122" t="str">
        <f t="shared" si="42"/>
        <v>\\\</v>
      </c>
      <c r="D598" s="379"/>
      <c r="E598" s="380"/>
      <c r="F598" s="391"/>
      <c r="G598" s="397"/>
      <c r="H598" s="398"/>
      <c r="I598" s="379"/>
      <c r="J598" s="380"/>
      <c r="K598" s="383">
        <f t="shared" si="43"/>
        <v>0</v>
      </c>
    </row>
    <row r="599" spans="3:11">
      <c r="C599" s="122" t="str">
        <f t="shared" si="42"/>
        <v>\\\</v>
      </c>
      <c r="D599" s="379"/>
      <c r="E599" s="380"/>
      <c r="F599" s="391"/>
      <c r="G599" s="397"/>
      <c r="H599" s="398"/>
      <c r="I599" s="379"/>
      <c r="J599" s="380"/>
      <c r="K599" s="383">
        <f t="shared" si="43"/>
        <v>0</v>
      </c>
    </row>
    <row r="600" spans="3:11">
      <c r="C600" s="122" t="str">
        <f t="shared" si="42"/>
        <v>\\\</v>
      </c>
      <c r="D600" s="379"/>
      <c r="E600" s="380"/>
      <c r="F600" s="391"/>
      <c r="G600" s="397"/>
      <c r="H600" s="398"/>
      <c r="I600" s="379"/>
      <c r="J600" s="380"/>
      <c r="K600" s="383">
        <f t="shared" si="43"/>
        <v>0</v>
      </c>
    </row>
    <row r="601" spans="3:11">
      <c r="C601" s="122" t="str">
        <f t="shared" si="42"/>
        <v>\\\</v>
      </c>
      <c r="D601" s="379"/>
      <c r="E601" s="380"/>
      <c r="F601" s="391"/>
      <c r="G601" s="397"/>
      <c r="H601" s="398"/>
      <c r="I601" s="379"/>
      <c r="J601" s="380"/>
      <c r="K601" s="383">
        <f t="shared" si="43"/>
        <v>0</v>
      </c>
    </row>
    <row r="602" spans="3:11">
      <c r="C602" s="122" t="str">
        <f t="shared" si="42"/>
        <v>\\\</v>
      </c>
      <c r="D602" s="379"/>
      <c r="E602" s="380"/>
      <c r="F602" s="391"/>
      <c r="G602" s="397"/>
      <c r="H602" s="398"/>
      <c r="I602" s="379"/>
      <c r="J602" s="380"/>
      <c r="K602" s="383">
        <f t="shared" si="43"/>
        <v>0</v>
      </c>
    </row>
    <row r="603" spans="3:11">
      <c r="C603" s="122" t="str">
        <f t="shared" si="42"/>
        <v>\\\</v>
      </c>
      <c r="D603" s="379"/>
      <c r="E603" s="380"/>
      <c r="F603" s="391"/>
      <c r="G603" s="397"/>
      <c r="H603" s="398"/>
      <c r="I603" s="379"/>
      <c r="J603" s="380"/>
      <c r="K603" s="383">
        <f t="shared" si="43"/>
        <v>0</v>
      </c>
    </row>
    <row r="604" spans="3:11">
      <c r="C604" s="122" t="str">
        <f t="shared" si="42"/>
        <v>\\\</v>
      </c>
      <c r="D604" s="379"/>
      <c r="E604" s="380"/>
      <c r="F604" s="391"/>
      <c r="G604" s="397"/>
      <c r="H604" s="398"/>
      <c r="I604" s="379"/>
      <c r="J604" s="380"/>
      <c r="K604" s="383">
        <f t="shared" si="43"/>
        <v>0</v>
      </c>
    </row>
    <row r="605" spans="3:11">
      <c r="C605" s="122" t="str">
        <f t="shared" si="42"/>
        <v>\\\</v>
      </c>
      <c r="D605" s="379"/>
      <c r="E605" s="380"/>
      <c r="F605" s="391"/>
      <c r="G605" s="397"/>
      <c r="H605" s="398"/>
      <c r="I605" s="379"/>
      <c r="J605" s="380"/>
      <c r="K605" s="383">
        <f t="shared" si="43"/>
        <v>0</v>
      </c>
    </row>
    <row r="606" spans="3:11">
      <c r="C606" s="122" t="str">
        <f t="shared" si="42"/>
        <v>\\\</v>
      </c>
      <c r="D606" s="379"/>
      <c r="E606" s="380"/>
      <c r="F606" s="391"/>
      <c r="G606" s="397"/>
      <c r="H606" s="398"/>
      <c r="I606" s="379"/>
      <c r="J606" s="380"/>
      <c r="K606" s="383">
        <f t="shared" si="43"/>
        <v>0</v>
      </c>
    </row>
    <row r="607" spans="3:11">
      <c r="C607" s="122" t="str">
        <f t="shared" si="42"/>
        <v>\\\</v>
      </c>
      <c r="D607" s="379"/>
      <c r="E607" s="380"/>
      <c r="F607" s="391"/>
      <c r="G607" s="397"/>
      <c r="H607" s="398"/>
      <c r="I607" s="379"/>
      <c r="J607" s="380"/>
      <c r="K607" s="383">
        <f t="shared" si="43"/>
        <v>0</v>
      </c>
    </row>
    <row r="608" spans="3:11">
      <c r="C608" s="122" t="str">
        <f t="shared" si="42"/>
        <v>\\\</v>
      </c>
      <c r="D608" s="379"/>
      <c r="E608" s="380"/>
      <c r="F608" s="391"/>
      <c r="G608" s="397"/>
      <c r="H608" s="398"/>
      <c r="I608" s="379"/>
      <c r="J608" s="380"/>
      <c r="K608" s="383">
        <f t="shared" si="43"/>
        <v>0</v>
      </c>
    </row>
    <row r="609" spans="3:11">
      <c r="C609" s="122" t="str">
        <f t="shared" si="42"/>
        <v>\\\</v>
      </c>
      <c r="D609" s="379"/>
      <c r="E609" s="380"/>
      <c r="F609" s="391"/>
      <c r="G609" s="397"/>
      <c r="H609" s="398"/>
      <c r="I609" s="379"/>
      <c r="J609" s="380"/>
      <c r="K609" s="383">
        <f t="shared" si="43"/>
        <v>0</v>
      </c>
    </row>
    <row r="610" spans="3:11">
      <c r="C610" s="122" t="str">
        <f t="shared" si="42"/>
        <v>\\\</v>
      </c>
      <c r="D610" s="379"/>
      <c r="E610" s="380"/>
      <c r="F610" s="391"/>
      <c r="G610" s="397"/>
      <c r="H610" s="398"/>
      <c r="I610" s="379"/>
      <c r="J610" s="380"/>
      <c r="K610" s="383">
        <f t="shared" si="43"/>
        <v>0</v>
      </c>
    </row>
    <row r="611" spans="3:11">
      <c r="C611" s="122" t="str">
        <f t="shared" si="42"/>
        <v>\\\</v>
      </c>
      <c r="D611" s="379"/>
      <c r="E611" s="380"/>
      <c r="F611" s="391"/>
      <c r="G611" s="397"/>
      <c r="H611" s="398"/>
      <c r="I611" s="379"/>
      <c r="J611" s="380"/>
      <c r="K611" s="383">
        <f t="shared" si="43"/>
        <v>0</v>
      </c>
    </row>
    <row r="612" spans="3:11">
      <c r="C612" s="122" t="str">
        <f t="shared" si="42"/>
        <v>\\\</v>
      </c>
      <c r="D612" s="379"/>
      <c r="E612" s="380"/>
      <c r="F612" s="391"/>
      <c r="G612" s="397"/>
      <c r="H612" s="398"/>
      <c r="I612" s="379"/>
      <c r="J612" s="380"/>
      <c r="K612" s="383">
        <f t="shared" si="43"/>
        <v>0</v>
      </c>
    </row>
    <row r="613" spans="3:11">
      <c r="C613" s="122" t="str">
        <f t="shared" si="42"/>
        <v>\\\</v>
      </c>
      <c r="D613" s="379"/>
      <c r="E613" s="380"/>
      <c r="F613" s="391"/>
      <c r="G613" s="397"/>
      <c r="H613" s="398"/>
      <c r="I613" s="379"/>
      <c r="J613" s="380"/>
      <c r="K613" s="383">
        <f t="shared" si="43"/>
        <v>0</v>
      </c>
    </row>
    <row r="614" spans="3:11">
      <c r="C614" s="122" t="str">
        <f t="shared" si="42"/>
        <v>\\\</v>
      </c>
      <c r="D614" s="379"/>
      <c r="E614" s="380"/>
      <c r="F614" s="391"/>
      <c r="G614" s="397"/>
      <c r="H614" s="398"/>
      <c r="I614" s="379"/>
      <c r="J614" s="380"/>
      <c r="K614" s="383">
        <f t="shared" si="43"/>
        <v>0</v>
      </c>
    </row>
    <row r="615" spans="3:11">
      <c r="C615" s="122" t="str">
        <f t="shared" si="42"/>
        <v>\\\</v>
      </c>
      <c r="D615" s="379"/>
      <c r="E615" s="380"/>
      <c r="F615" s="391"/>
      <c r="G615" s="397"/>
      <c r="H615" s="398"/>
      <c r="I615" s="379"/>
      <c r="J615" s="380"/>
      <c r="K615" s="383">
        <f t="shared" si="43"/>
        <v>0</v>
      </c>
    </row>
    <row r="616" spans="3:11">
      <c r="C616" s="122" t="str">
        <f t="shared" si="42"/>
        <v>\\\</v>
      </c>
      <c r="D616" s="379"/>
      <c r="E616" s="380"/>
      <c r="F616" s="391"/>
      <c r="G616" s="397"/>
      <c r="H616" s="398"/>
      <c r="I616" s="379"/>
      <c r="J616" s="380"/>
      <c r="K616" s="383">
        <f t="shared" si="43"/>
        <v>0</v>
      </c>
    </row>
    <row r="617" spans="3:11">
      <c r="C617" s="122" t="str">
        <f t="shared" si="42"/>
        <v>\\\</v>
      </c>
      <c r="D617" s="379"/>
      <c r="E617" s="380"/>
      <c r="F617" s="391"/>
      <c r="G617" s="397"/>
      <c r="H617" s="398"/>
      <c r="I617" s="379"/>
      <c r="J617" s="380"/>
      <c r="K617" s="383">
        <f t="shared" si="43"/>
        <v>0</v>
      </c>
    </row>
    <row r="618" spans="3:11">
      <c r="C618" s="122" t="str">
        <f t="shared" si="42"/>
        <v>\\\</v>
      </c>
      <c r="D618" s="379"/>
      <c r="E618" s="380"/>
      <c r="F618" s="391"/>
      <c r="G618" s="397"/>
      <c r="H618" s="398"/>
      <c r="I618" s="379"/>
      <c r="J618" s="380"/>
      <c r="K618" s="383">
        <f t="shared" si="43"/>
        <v>0</v>
      </c>
    </row>
    <row r="619" spans="3:11">
      <c r="C619" s="122" t="str">
        <f t="shared" si="42"/>
        <v>\\\</v>
      </c>
      <c r="D619" s="379"/>
      <c r="E619" s="380"/>
      <c r="F619" s="391"/>
      <c r="G619" s="397"/>
      <c r="H619" s="398"/>
      <c r="I619" s="379"/>
      <c r="J619" s="380"/>
      <c r="K619" s="383">
        <f t="shared" si="43"/>
        <v>0</v>
      </c>
    </row>
    <row r="620" spans="3:11">
      <c r="C620" s="122" t="str">
        <f t="shared" si="42"/>
        <v>\\\</v>
      </c>
      <c r="D620" s="379"/>
      <c r="E620" s="380"/>
      <c r="F620" s="391"/>
      <c r="G620" s="397"/>
      <c r="H620" s="398"/>
      <c r="I620" s="379"/>
      <c r="J620" s="380"/>
      <c r="K620" s="383">
        <f t="shared" si="43"/>
        <v>0</v>
      </c>
    </row>
    <row r="621" spans="3:11">
      <c r="C621" s="122" t="str">
        <f t="shared" si="42"/>
        <v>\\\</v>
      </c>
      <c r="D621" s="379"/>
      <c r="E621" s="380"/>
      <c r="F621" s="391"/>
      <c r="G621" s="397"/>
      <c r="H621" s="398"/>
      <c r="I621" s="379"/>
      <c r="J621" s="380"/>
      <c r="K621" s="383">
        <f t="shared" si="43"/>
        <v>0</v>
      </c>
    </row>
    <row r="622" spans="3:11">
      <c r="C622" s="122" t="str">
        <f t="shared" si="42"/>
        <v>\\\</v>
      </c>
      <c r="D622" s="379"/>
      <c r="E622" s="380"/>
      <c r="F622" s="391"/>
      <c r="G622" s="397"/>
      <c r="H622" s="398"/>
      <c r="I622" s="379"/>
      <c r="J622" s="380"/>
      <c r="K622" s="383">
        <f t="shared" si="43"/>
        <v>0</v>
      </c>
    </row>
    <row r="623" spans="3:11">
      <c r="C623" s="122" t="str">
        <f t="shared" si="42"/>
        <v>\\\</v>
      </c>
      <c r="D623" s="379"/>
      <c r="E623" s="380"/>
      <c r="F623" s="391"/>
      <c r="G623" s="397"/>
      <c r="H623" s="398"/>
      <c r="I623" s="379"/>
      <c r="J623" s="380"/>
      <c r="K623" s="383">
        <f t="shared" si="43"/>
        <v>0</v>
      </c>
    </row>
    <row r="624" spans="3:11">
      <c r="C624" s="122" t="str">
        <f t="shared" si="42"/>
        <v>\\\</v>
      </c>
      <c r="D624" s="379"/>
      <c r="E624" s="380"/>
      <c r="F624" s="391"/>
      <c r="G624" s="397"/>
      <c r="H624" s="398"/>
      <c r="I624" s="379"/>
      <c r="J624" s="380"/>
      <c r="K624" s="383">
        <f t="shared" si="43"/>
        <v>0</v>
      </c>
    </row>
    <row r="625" spans="3:11">
      <c r="C625" s="122" t="str">
        <f t="shared" si="42"/>
        <v>\\\</v>
      </c>
      <c r="D625" s="379"/>
      <c r="E625" s="380"/>
      <c r="F625" s="391"/>
      <c r="G625" s="397"/>
      <c r="H625" s="398"/>
      <c r="I625" s="379"/>
      <c r="J625" s="380"/>
      <c r="K625" s="383">
        <f t="shared" si="43"/>
        <v>0</v>
      </c>
    </row>
    <row r="626" spans="3:11">
      <c r="C626" s="122" t="str">
        <f t="shared" si="42"/>
        <v>\\\</v>
      </c>
      <c r="D626" s="379"/>
      <c r="E626" s="380"/>
      <c r="F626" s="391"/>
      <c r="G626" s="397"/>
      <c r="H626" s="398"/>
      <c r="I626" s="379"/>
      <c r="J626" s="380"/>
      <c r="K626" s="383">
        <f t="shared" si="43"/>
        <v>0</v>
      </c>
    </row>
    <row r="627" spans="3:11">
      <c r="C627" s="122" t="str">
        <f t="shared" si="42"/>
        <v>\\\</v>
      </c>
      <c r="D627" s="379"/>
      <c r="E627" s="380"/>
      <c r="F627" s="391"/>
      <c r="G627" s="397"/>
      <c r="H627" s="398"/>
      <c r="I627" s="379"/>
      <c r="J627" s="380"/>
      <c r="K627" s="383">
        <f t="shared" si="43"/>
        <v>0</v>
      </c>
    </row>
    <row r="628" spans="3:11">
      <c r="C628" s="122" t="str">
        <f t="shared" si="42"/>
        <v>\\\</v>
      </c>
      <c r="D628" s="379"/>
      <c r="E628" s="380"/>
      <c r="F628" s="391"/>
      <c r="G628" s="397"/>
      <c r="H628" s="398"/>
      <c r="I628" s="379"/>
      <c r="J628" s="380"/>
      <c r="K628" s="383">
        <f t="shared" si="43"/>
        <v>0</v>
      </c>
    </row>
    <row r="629" spans="3:11">
      <c r="C629" s="122" t="str">
        <f t="shared" si="42"/>
        <v>\\\</v>
      </c>
      <c r="D629" s="379"/>
      <c r="E629" s="380"/>
      <c r="F629" s="391"/>
      <c r="G629" s="397"/>
      <c r="H629" s="398"/>
      <c r="I629" s="379"/>
      <c r="J629" s="380"/>
      <c r="K629" s="383">
        <f t="shared" si="43"/>
        <v>0</v>
      </c>
    </row>
    <row r="630" spans="3:11">
      <c r="C630" s="122" t="str">
        <f t="shared" si="42"/>
        <v>\\\</v>
      </c>
      <c r="D630" s="379"/>
      <c r="E630" s="380"/>
      <c r="F630" s="391"/>
      <c r="G630" s="397"/>
      <c r="H630" s="398"/>
      <c r="I630" s="379"/>
      <c r="J630" s="380"/>
      <c r="K630" s="383">
        <f t="shared" si="43"/>
        <v>0</v>
      </c>
    </row>
    <row r="631" spans="3:11">
      <c r="C631" s="122" t="str">
        <f t="shared" si="42"/>
        <v>\\\</v>
      </c>
      <c r="D631" s="379"/>
      <c r="E631" s="380"/>
      <c r="F631" s="391"/>
      <c r="G631" s="397"/>
      <c r="H631" s="398"/>
      <c r="I631" s="379"/>
      <c r="J631" s="380"/>
      <c r="K631" s="383">
        <f t="shared" si="43"/>
        <v>0</v>
      </c>
    </row>
    <row r="632" spans="3:11">
      <c r="C632" s="122" t="str">
        <f t="shared" si="42"/>
        <v>\\\</v>
      </c>
      <c r="D632" s="379"/>
      <c r="E632" s="380"/>
      <c r="F632" s="391"/>
      <c r="G632" s="397"/>
      <c r="H632" s="398"/>
      <c r="I632" s="379"/>
      <c r="J632" s="380"/>
      <c r="K632" s="383">
        <f t="shared" si="43"/>
        <v>0</v>
      </c>
    </row>
    <row r="633" spans="3:11">
      <c r="C633" s="122" t="str">
        <f t="shared" si="42"/>
        <v>\\\</v>
      </c>
      <c r="D633" s="379"/>
      <c r="E633" s="380"/>
      <c r="F633" s="391"/>
      <c r="G633" s="397"/>
      <c r="H633" s="398"/>
      <c r="I633" s="379"/>
      <c r="J633" s="380"/>
      <c r="K633" s="383">
        <f t="shared" si="43"/>
        <v>0</v>
      </c>
    </row>
    <row r="634" spans="3:11">
      <c r="C634" s="122" t="str">
        <f t="shared" si="42"/>
        <v>\\\</v>
      </c>
      <c r="D634" s="379"/>
      <c r="E634" s="380"/>
      <c r="F634" s="391"/>
      <c r="G634" s="397"/>
      <c r="H634" s="398"/>
      <c r="I634" s="379"/>
      <c r="J634" s="380"/>
      <c r="K634" s="383">
        <f t="shared" si="43"/>
        <v>0</v>
      </c>
    </row>
    <row r="635" spans="3:11">
      <c r="C635" s="122" t="str">
        <f t="shared" si="42"/>
        <v>\\\</v>
      </c>
      <c r="D635" s="379"/>
      <c r="E635" s="380"/>
      <c r="F635" s="391"/>
      <c r="G635" s="397"/>
      <c r="H635" s="398"/>
      <c r="I635" s="379"/>
      <c r="J635" s="380"/>
      <c r="K635" s="383">
        <f t="shared" si="43"/>
        <v>0</v>
      </c>
    </row>
    <row r="636" spans="3:11">
      <c r="C636" s="122" t="str">
        <f t="shared" si="42"/>
        <v>\\\</v>
      </c>
      <c r="D636" s="379"/>
      <c r="E636" s="380"/>
      <c r="F636" s="391"/>
      <c r="G636" s="397"/>
      <c r="H636" s="398"/>
      <c r="I636" s="379"/>
      <c r="J636" s="380"/>
      <c r="K636" s="383">
        <f t="shared" si="43"/>
        <v>0</v>
      </c>
    </row>
    <row r="637" spans="3:11">
      <c r="C637" s="122" t="str">
        <f t="shared" si="42"/>
        <v>\\\</v>
      </c>
      <c r="D637" s="379"/>
      <c r="E637" s="380"/>
      <c r="F637" s="391"/>
      <c r="G637" s="397"/>
      <c r="H637" s="398"/>
      <c r="I637" s="379"/>
      <c r="J637" s="380"/>
      <c r="K637" s="383">
        <f t="shared" si="43"/>
        <v>0</v>
      </c>
    </row>
    <row r="638" spans="3:11">
      <c r="C638" s="122" t="str">
        <f t="shared" si="42"/>
        <v>\\\</v>
      </c>
      <c r="D638" s="379"/>
      <c r="E638" s="380"/>
      <c r="F638" s="391"/>
      <c r="G638" s="397"/>
      <c r="H638" s="398"/>
      <c r="I638" s="379"/>
      <c r="J638" s="380"/>
      <c r="K638" s="383">
        <f t="shared" si="43"/>
        <v>0</v>
      </c>
    </row>
    <row r="639" spans="3:11">
      <c r="C639" s="122" t="str">
        <f t="shared" si="42"/>
        <v>\\\</v>
      </c>
      <c r="D639" s="379"/>
      <c r="E639" s="380"/>
      <c r="F639" s="391"/>
      <c r="G639" s="397"/>
      <c r="H639" s="398"/>
      <c r="I639" s="379"/>
      <c r="J639" s="380"/>
      <c r="K639" s="383">
        <f t="shared" si="43"/>
        <v>0</v>
      </c>
    </row>
    <row r="640" spans="3:11">
      <c r="C640" s="122" t="str">
        <f t="shared" si="42"/>
        <v>\\\</v>
      </c>
      <c r="D640" s="379"/>
      <c r="E640" s="380"/>
      <c r="F640" s="391"/>
      <c r="G640" s="397"/>
      <c r="H640" s="398"/>
      <c r="I640" s="379"/>
      <c r="J640" s="380"/>
      <c r="K640" s="383">
        <f t="shared" si="43"/>
        <v>0</v>
      </c>
    </row>
    <row r="641" spans="3:11">
      <c r="C641" s="122" t="str">
        <f t="shared" si="42"/>
        <v>\\\</v>
      </c>
      <c r="D641" s="379"/>
      <c r="E641" s="380"/>
      <c r="F641" s="391"/>
      <c r="G641" s="397"/>
      <c r="H641" s="398"/>
      <c r="I641" s="379"/>
      <c r="J641" s="380"/>
      <c r="K641" s="383">
        <f t="shared" si="43"/>
        <v>0</v>
      </c>
    </row>
    <row r="642" spans="3:11">
      <c r="C642" s="122" t="str">
        <f t="shared" si="42"/>
        <v>\\\</v>
      </c>
      <c r="D642" s="379"/>
      <c r="E642" s="380"/>
      <c r="F642" s="391"/>
      <c r="G642" s="397"/>
      <c r="H642" s="398"/>
      <c r="I642" s="379"/>
      <c r="J642" s="380"/>
      <c r="K642" s="383">
        <f t="shared" si="43"/>
        <v>0</v>
      </c>
    </row>
    <row r="643" spans="3:11">
      <c r="C643" s="122" t="str">
        <f t="shared" si="42"/>
        <v>\\\</v>
      </c>
      <c r="D643" s="379"/>
      <c r="E643" s="380"/>
      <c r="F643" s="391"/>
      <c r="G643" s="397"/>
      <c r="H643" s="398"/>
      <c r="I643" s="379"/>
      <c r="J643" s="380"/>
      <c r="K643" s="383">
        <f t="shared" si="43"/>
        <v>0</v>
      </c>
    </row>
    <row r="644" spans="3:11">
      <c r="C644" s="122" t="str">
        <f t="shared" ref="C644:C687" si="44">D644&amp;"\"&amp;E644&amp;"\"&amp;I644&amp;"\"&amp;J644</f>
        <v>\\\</v>
      </c>
      <c r="D644" s="379"/>
      <c r="E644" s="380"/>
      <c r="F644" s="391"/>
      <c r="G644" s="397"/>
      <c r="H644" s="398"/>
      <c r="I644" s="379"/>
      <c r="J644" s="380"/>
      <c r="K644" s="383">
        <f t="shared" ref="K644:K707" si="45">IF(OR(E644="",E644=0),0,IF(AND($B$2&lt;=H644,H644&lt;=$A$2),1,0))</f>
        <v>0</v>
      </c>
    </row>
    <row r="645" spans="3:11">
      <c r="C645" s="122" t="str">
        <f t="shared" si="44"/>
        <v>\\\</v>
      </c>
      <c r="D645" s="379"/>
      <c r="E645" s="380"/>
      <c r="F645" s="391"/>
      <c r="G645" s="397"/>
      <c r="H645" s="398"/>
      <c r="I645" s="379"/>
      <c r="J645" s="380"/>
      <c r="K645" s="383">
        <f t="shared" si="45"/>
        <v>0</v>
      </c>
    </row>
    <row r="646" spans="3:11">
      <c r="C646" s="122" t="str">
        <f t="shared" si="44"/>
        <v>\\\</v>
      </c>
      <c r="D646" s="379"/>
      <c r="E646" s="380"/>
      <c r="F646" s="391"/>
      <c r="G646" s="397"/>
      <c r="H646" s="398"/>
      <c r="I646" s="379"/>
      <c r="J646" s="380"/>
      <c r="K646" s="383">
        <f t="shared" si="45"/>
        <v>0</v>
      </c>
    </row>
    <row r="647" spans="3:11">
      <c r="C647" s="122" t="str">
        <f t="shared" si="44"/>
        <v>\\\</v>
      </c>
      <c r="D647" s="379"/>
      <c r="E647" s="380"/>
      <c r="F647" s="391"/>
      <c r="G647" s="397"/>
      <c r="H647" s="398"/>
      <c r="I647" s="379"/>
      <c r="J647" s="380"/>
      <c r="K647" s="383">
        <f t="shared" si="45"/>
        <v>0</v>
      </c>
    </row>
    <row r="648" spans="3:11">
      <c r="C648" s="122" t="str">
        <f t="shared" si="44"/>
        <v>\\\</v>
      </c>
      <c r="D648" s="379"/>
      <c r="E648" s="380"/>
      <c r="F648" s="391"/>
      <c r="G648" s="397"/>
      <c r="H648" s="398"/>
      <c r="I648" s="379"/>
      <c r="J648" s="380"/>
      <c r="K648" s="383">
        <f t="shared" si="45"/>
        <v>0</v>
      </c>
    </row>
    <row r="649" spans="3:11">
      <c r="C649" s="122" t="str">
        <f t="shared" si="44"/>
        <v>\\\</v>
      </c>
      <c r="D649" s="379"/>
      <c r="E649" s="380"/>
      <c r="F649" s="391"/>
      <c r="G649" s="397"/>
      <c r="H649" s="398"/>
      <c r="I649" s="379"/>
      <c r="J649" s="380"/>
      <c r="K649" s="383">
        <f t="shared" si="45"/>
        <v>0</v>
      </c>
    </row>
    <row r="650" spans="3:11">
      <c r="C650" s="122" t="str">
        <f t="shared" si="44"/>
        <v>\\\</v>
      </c>
      <c r="D650" s="379"/>
      <c r="E650" s="380"/>
      <c r="F650" s="391"/>
      <c r="G650" s="397"/>
      <c r="H650" s="398"/>
      <c r="I650" s="379"/>
      <c r="J650" s="380"/>
      <c r="K650" s="383">
        <f t="shared" si="45"/>
        <v>0</v>
      </c>
    </row>
    <row r="651" spans="3:11">
      <c r="C651" s="122" t="str">
        <f t="shared" si="44"/>
        <v>\\\</v>
      </c>
      <c r="D651" s="379"/>
      <c r="E651" s="380"/>
      <c r="F651" s="391"/>
      <c r="G651" s="397"/>
      <c r="H651" s="398"/>
      <c r="I651" s="379"/>
      <c r="J651" s="380"/>
      <c r="K651" s="383">
        <f t="shared" si="45"/>
        <v>0</v>
      </c>
    </row>
    <row r="652" spans="3:11">
      <c r="C652" s="122" t="str">
        <f t="shared" si="44"/>
        <v>\\\</v>
      </c>
      <c r="D652" s="379"/>
      <c r="E652" s="380"/>
      <c r="F652" s="391"/>
      <c r="G652" s="397"/>
      <c r="H652" s="398"/>
      <c r="I652" s="379"/>
      <c r="J652" s="380"/>
      <c r="K652" s="383">
        <f t="shared" si="45"/>
        <v>0</v>
      </c>
    </row>
    <row r="653" spans="3:11">
      <c r="C653" s="122" t="str">
        <f t="shared" si="44"/>
        <v>\\\</v>
      </c>
      <c r="D653" s="379"/>
      <c r="E653" s="380"/>
      <c r="F653" s="391"/>
      <c r="G653" s="397"/>
      <c r="H653" s="398"/>
      <c r="I653" s="379"/>
      <c r="J653" s="380"/>
      <c r="K653" s="383">
        <f t="shared" si="45"/>
        <v>0</v>
      </c>
    </row>
    <row r="654" spans="3:11">
      <c r="C654" s="122" t="str">
        <f t="shared" si="44"/>
        <v>\\\</v>
      </c>
      <c r="D654" s="379"/>
      <c r="E654" s="380"/>
      <c r="F654" s="391"/>
      <c r="G654" s="397"/>
      <c r="H654" s="398"/>
      <c r="I654" s="379"/>
      <c r="J654" s="380"/>
      <c r="K654" s="383">
        <f t="shared" si="45"/>
        <v>0</v>
      </c>
    </row>
    <row r="655" spans="3:11">
      <c r="C655" s="122" t="str">
        <f t="shared" si="44"/>
        <v>\\\</v>
      </c>
      <c r="D655" s="379"/>
      <c r="E655" s="380"/>
      <c r="F655" s="391"/>
      <c r="G655" s="397"/>
      <c r="H655" s="398"/>
      <c r="I655" s="379"/>
      <c r="J655" s="380"/>
      <c r="K655" s="383">
        <f t="shared" si="45"/>
        <v>0</v>
      </c>
    </row>
    <row r="656" spans="3:11">
      <c r="C656" s="122" t="str">
        <f t="shared" si="44"/>
        <v>\\\</v>
      </c>
      <c r="D656" s="379"/>
      <c r="E656" s="380"/>
      <c r="F656" s="391"/>
      <c r="G656" s="397"/>
      <c r="H656" s="398"/>
      <c r="I656" s="379"/>
      <c r="J656" s="380"/>
      <c r="K656" s="383">
        <f t="shared" si="45"/>
        <v>0</v>
      </c>
    </row>
    <row r="657" spans="3:11">
      <c r="C657" s="122" t="str">
        <f t="shared" si="44"/>
        <v>\\\</v>
      </c>
      <c r="D657" s="379"/>
      <c r="E657" s="380"/>
      <c r="F657" s="391"/>
      <c r="G657" s="397"/>
      <c r="H657" s="398"/>
      <c r="I657" s="379"/>
      <c r="J657" s="380"/>
      <c r="K657" s="383">
        <f t="shared" si="45"/>
        <v>0</v>
      </c>
    </row>
    <row r="658" spans="3:11">
      <c r="C658" s="122" t="str">
        <f t="shared" si="44"/>
        <v>\\\</v>
      </c>
      <c r="D658" s="379"/>
      <c r="E658" s="380"/>
      <c r="F658" s="391"/>
      <c r="G658" s="397"/>
      <c r="H658" s="398"/>
      <c r="I658" s="379"/>
      <c r="J658" s="380"/>
      <c r="K658" s="383">
        <f t="shared" si="45"/>
        <v>0</v>
      </c>
    </row>
    <row r="659" spans="3:11">
      <c r="C659" s="122" t="str">
        <f t="shared" si="44"/>
        <v>\\\</v>
      </c>
      <c r="D659" s="379"/>
      <c r="E659" s="380"/>
      <c r="F659" s="391"/>
      <c r="G659" s="397"/>
      <c r="H659" s="398"/>
      <c r="I659" s="379"/>
      <c r="J659" s="380"/>
      <c r="K659" s="383">
        <f t="shared" si="45"/>
        <v>0</v>
      </c>
    </row>
    <row r="660" spans="3:11">
      <c r="C660" s="122" t="str">
        <f t="shared" si="44"/>
        <v>\\\</v>
      </c>
      <c r="D660" s="379"/>
      <c r="E660" s="380"/>
      <c r="F660" s="391"/>
      <c r="G660" s="397"/>
      <c r="H660" s="398"/>
      <c r="I660" s="379"/>
      <c r="J660" s="380"/>
      <c r="K660" s="383">
        <f t="shared" si="45"/>
        <v>0</v>
      </c>
    </row>
    <row r="661" spans="3:11">
      <c r="C661" s="122" t="str">
        <f t="shared" si="44"/>
        <v>\\\</v>
      </c>
      <c r="D661" s="379"/>
      <c r="E661" s="380"/>
      <c r="F661" s="391"/>
      <c r="G661" s="397"/>
      <c r="H661" s="398"/>
      <c r="I661" s="379"/>
      <c r="J661" s="380"/>
      <c r="K661" s="383">
        <f t="shared" si="45"/>
        <v>0</v>
      </c>
    </row>
    <row r="662" spans="3:11">
      <c r="C662" s="122" t="str">
        <f t="shared" si="44"/>
        <v>\\\</v>
      </c>
      <c r="D662" s="379"/>
      <c r="E662" s="380"/>
      <c r="F662" s="391"/>
      <c r="G662" s="397"/>
      <c r="H662" s="398"/>
      <c r="I662" s="379"/>
      <c r="J662" s="380"/>
      <c r="K662" s="383">
        <f t="shared" si="45"/>
        <v>0</v>
      </c>
    </row>
    <row r="663" spans="3:11">
      <c r="C663" s="122" t="str">
        <f t="shared" si="44"/>
        <v>\\\</v>
      </c>
      <c r="D663" s="379"/>
      <c r="E663" s="380"/>
      <c r="F663" s="391"/>
      <c r="G663" s="397"/>
      <c r="H663" s="398"/>
      <c r="I663" s="379"/>
      <c r="J663" s="380"/>
      <c r="K663" s="383">
        <f t="shared" si="45"/>
        <v>0</v>
      </c>
    </row>
    <row r="664" spans="3:11">
      <c r="C664" s="122" t="str">
        <f t="shared" si="44"/>
        <v>\\\</v>
      </c>
      <c r="D664" s="379"/>
      <c r="E664" s="380"/>
      <c r="F664" s="391"/>
      <c r="G664" s="397"/>
      <c r="H664" s="398"/>
      <c r="I664" s="379"/>
      <c r="J664" s="380"/>
      <c r="K664" s="383">
        <f t="shared" si="45"/>
        <v>0</v>
      </c>
    </row>
    <row r="665" spans="3:11">
      <c r="C665" s="122" t="str">
        <f t="shared" si="44"/>
        <v>\\\</v>
      </c>
      <c r="D665" s="379"/>
      <c r="E665" s="380"/>
      <c r="F665" s="391"/>
      <c r="G665" s="397"/>
      <c r="H665" s="398"/>
      <c r="I665" s="379"/>
      <c r="J665" s="380"/>
      <c r="K665" s="383">
        <f t="shared" si="45"/>
        <v>0</v>
      </c>
    </row>
    <row r="666" spans="3:11">
      <c r="C666" s="122" t="str">
        <f t="shared" si="44"/>
        <v>\\\</v>
      </c>
      <c r="D666" s="379"/>
      <c r="E666" s="380"/>
      <c r="F666" s="391"/>
      <c r="G666" s="397"/>
      <c r="H666" s="398"/>
      <c r="I666" s="379"/>
      <c r="J666" s="380"/>
      <c r="K666" s="383">
        <f t="shared" si="45"/>
        <v>0</v>
      </c>
    </row>
    <row r="667" spans="3:11">
      <c r="C667" s="122" t="str">
        <f t="shared" si="44"/>
        <v>\\\</v>
      </c>
      <c r="D667" s="379"/>
      <c r="E667" s="380"/>
      <c r="F667" s="391"/>
      <c r="G667" s="397"/>
      <c r="H667" s="398"/>
      <c r="I667" s="379"/>
      <c r="J667" s="380"/>
      <c r="K667" s="383">
        <f t="shared" si="45"/>
        <v>0</v>
      </c>
    </row>
    <row r="668" spans="3:11">
      <c r="C668" s="122" t="str">
        <f t="shared" si="44"/>
        <v>\\\</v>
      </c>
      <c r="D668" s="379"/>
      <c r="E668" s="380"/>
      <c r="F668" s="391"/>
      <c r="G668" s="397"/>
      <c r="H668" s="398"/>
      <c r="I668" s="379"/>
      <c r="J668" s="380"/>
      <c r="K668" s="383">
        <f t="shared" si="45"/>
        <v>0</v>
      </c>
    </row>
    <row r="669" spans="3:11">
      <c r="C669" s="122" t="str">
        <f t="shared" si="44"/>
        <v>\\\</v>
      </c>
      <c r="D669" s="379"/>
      <c r="E669" s="380"/>
      <c r="F669" s="391"/>
      <c r="G669" s="397"/>
      <c r="H669" s="398"/>
      <c r="I669" s="379"/>
      <c r="J669" s="380"/>
      <c r="K669" s="383">
        <f t="shared" si="45"/>
        <v>0</v>
      </c>
    </row>
    <row r="670" spans="3:11">
      <c r="C670" s="122" t="str">
        <f t="shared" si="44"/>
        <v>\\\</v>
      </c>
      <c r="D670" s="379"/>
      <c r="E670" s="380"/>
      <c r="F670" s="391"/>
      <c r="G670" s="397"/>
      <c r="H670" s="398"/>
      <c r="I670" s="379"/>
      <c r="J670" s="380"/>
      <c r="K670" s="383">
        <f t="shared" si="45"/>
        <v>0</v>
      </c>
    </row>
    <row r="671" spans="3:11">
      <c r="C671" s="122" t="str">
        <f t="shared" si="44"/>
        <v>\\\</v>
      </c>
      <c r="D671" s="379"/>
      <c r="E671" s="380"/>
      <c r="F671" s="391"/>
      <c r="G671" s="397"/>
      <c r="H671" s="398"/>
      <c r="I671" s="379"/>
      <c r="J671" s="380"/>
      <c r="K671" s="383">
        <f t="shared" si="45"/>
        <v>0</v>
      </c>
    </row>
    <row r="672" spans="3:11">
      <c r="C672" s="122" t="str">
        <f t="shared" si="44"/>
        <v>\\\</v>
      </c>
      <c r="D672" s="379"/>
      <c r="E672" s="380"/>
      <c r="F672" s="391"/>
      <c r="G672" s="397"/>
      <c r="H672" s="398"/>
      <c r="I672" s="379"/>
      <c r="J672" s="380"/>
      <c r="K672" s="383">
        <f t="shared" si="45"/>
        <v>0</v>
      </c>
    </row>
    <row r="673" spans="3:11">
      <c r="C673" s="122" t="str">
        <f t="shared" si="44"/>
        <v>\\\</v>
      </c>
      <c r="D673" s="379"/>
      <c r="E673" s="380"/>
      <c r="F673" s="391"/>
      <c r="G673" s="397"/>
      <c r="H673" s="398"/>
      <c r="I673" s="379"/>
      <c r="J673" s="380"/>
      <c r="K673" s="383">
        <f t="shared" si="45"/>
        <v>0</v>
      </c>
    </row>
    <row r="674" spans="3:11">
      <c r="C674" s="122" t="str">
        <f t="shared" si="44"/>
        <v>\\\</v>
      </c>
      <c r="D674" s="379"/>
      <c r="E674" s="380"/>
      <c r="F674" s="391"/>
      <c r="G674" s="397"/>
      <c r="H674" s="398"/>
      <c r="I674" s="379"/>
      <c r="J674" s="380"/>
      <c r="K674" s="383">
        <f t="shared" si="45"/>
        <v>0</v>
      </c>
    </row>
    <row r="675" spans="3:11">
      <c r="C675" s="122" t="str">
        <f t="shared" si="44"/>
        <v>\\\</v>
      </c>
      <c r="D675" s="379"/>
      <c r="E675" s="380"/>
      <c r="F675" s="391"/>
      <c r="G675" s="397"/>
      <c r="H675" s="398"/>
      <c r="I675" s="379"/>
      <c r="J675" s="380"/>
      <c r="K675" s="383">
        <f t="shared" si="45"/>
        <v>0</v>
      </c>
    </row>
    <row r="676" spans="3:11">
      <c r="C676" s="122" t="str">
        <f t="shared" si="44"/>
        <v>\\\</v>
      </c>
      <c r="D676" s="379"/>
      <c r="E676" s="380"/>
      <c r="F676" s="391"/>
      <c r="G676" s="397"/>
      <c r="H676" s="398"/>
      <c r="I676" s="379"/>
      <c r="J676" s="380"/>
      <c r="K676" s="383">
        <f t="shared" si="45"/>
        <v>0</v>
      </c>
    </row>
    <row r="677" spans="3:11">
      <c r="C677" s="122" t="str">
        <f t="shared" si="44"/>
        <v>\\\</v>
      </c>
      <c r="D677" s="379"/>
      <c r="E677" s="380"/>
      <c r="F677" s="391"/>
      <c r="G677" s="397"/>
      <c r="H677" s="398"/>
      <c r="I677" s="379"/>
      <c r="J677" s="380"/>
      <c r="K677" s="383">
        <f t="shared" si="45"/>
        <v>0</v>
      </c>
    </row>
    <row r="678" spans="3:11">
      <c r="C678" s="122" t="str">
        <f t="shared" si="44"/>
        <v>\\\</v>
      </c>
      <c r="D678" s="379"/>
      <c r="E678" s="380"/>
      <c r="F678" s="391"/>
      <c r="G678" s="397"/>
      <c r="H678" s="398"/>
      <c r="I678" s="379"/>
      <c r="J678" s="380"/>
      <c r="K678" s="383">
        <f t="shared" si="45"/>
        <v>0</v>
      </c>
    </row>
    <row r="679" spans="3:11">
      <c r="C679" s="122" t="str">
        <f t="shared" si="44"/>
        <v>\\\</v>
      </c>
      <c r="D679" s="379"/>
      <c r="E679" s="380"/>
      <c r="F679" s="391"/>
      <c r="G679" s="397"/>
      <c r="H679" s="398"/>
      <c r="I679" s="379"/>
      <c r="J679" s="380"/>
      <c r="K679" s="383">
        <f t="shared" si="45"/>
        <v>0</v>
      </c>
    </row>
    <row r="680" spans="3:11">
      <c r="C680" s="122" t="str">
        <f t="shared" si="44"/>
        <v>\\\</v>
      </c>
      <c r="D680" s="379"/>
      <c r="E680" s="380"/>
      <c r="F680" s="391"/>
      <c r="G680" s="397"/>
      <c r="H680" s="398"/>
      <c r="I680" s="379"/>
      <c r="J680" s="380"/>
      <c r="K680" s="383">
        <f t="shared" si="45"/>
        <v>0</v>
      </c>
    </row>
    <row r="681" spans="3:11">
      <c r="C681" s="122" t="str">
        <f t="shared" si="44"/>
        <v>\\\</v>
      </c>
      <c r="D681" s="379"/>
      <c r="E681" s="380"/>
      <c r="F681" s="391"/>
      <c r="G681" s="397"/>
      <c r="H681" s="398"/>
      <c r="I681" s="379"/>
      <c r="J681" s="380"/>
      <c r="K681" s="383">
        <f t="shared" si="45"/>
        <v>0</v>
      </c>
    </row>
    <row r="682" spans="3:11">
      <c r="C682" s="122" t="str">
        <f t="shared" si="44"/>
        <v>\\\</v>
      </c>
      <c r="D682" s="379"/>
      <c r="E682" s="380"/>
      <c r="F682" s="391"/>
      <c r="G682" s="397"/>
      <c r="H682" s="398"/>
      <c r="I682" s="379"/>
      <c r="J682" s="380"/>
      <c r="K682" s="383">
        <f t="shared" si="45"/>
        <v>0</v>
      </c>
    </row>
    <row r="683" spans="3:11">
      <c r="C683" s="122" t="str">
        <f t="shared" si="44"/>
        <v>\\\</v>
      </c>
      <c r="D683" s="379"/>
      <c r="E683" s="380"/>
      <c r="F683" s="391"/>
      <c r="G683" s="397"/>
      <c r="H683" s="398"/>
      <c r="I683" s="379"/>
      <c r="J683" s="380"/>
      <c r="K683" s="383">
        <f t="shared" si="45"/>
        <v>0</v>
      </c>
    </row>
    <row r="684" spans="3:11">
      <c r="C684" s="122" t="str">
        <f t="shared" si="44"/>
        <v>\\\</v>
      </c>
      <c r="D684" s="379"/>
      <c r="E684" s="380"/>
      <c r="F684" s="391"/>
      <c r="G684" s="397"/>
      <c r="H684" s="398"/>
      <c r="I684" s="379"/>
      <c r="J684" s="380"/>
      <c r="K684" s="383">
        <f t="shared" si="45"/>
        <v>0</v>
      </c>
    </row>
    <row r="685" spans="3:11">
      <c r="C685" s="122" t="str">
        <f t="shared" si="44"/>
        <v>\\\</v>
      </c>
      <c r="D685" s="379"/>
      <c r="E685" s="380"/>
      <c r="F685" s="391"/>
      <c r="G685" s="397"/>
      <c r="H685" s="398"/>
      <c r="I685" s="379"/>
      <c r="J685" s="380"/>
      <c r="K685" s="383">
        <f t="shared" si="45"/>
        <v>0</v>
      </c>
    </row>
    <row r="686" spans="3:11">
      <c r="C686" s="122" t="str">
        <f t="shared" si="44"/>
        <v>\\\</v>
      </c>
      <c r="D686" s="379"/>
      <c r="E686" s="380"/>
      <c r="F686" s="391"/>
      <c r="G686" s="397"/>
      <c r="H686" s="398"/>
      <c r="I686" s="379"/>
      <c r="J686" s="380"/>
      <c r="K686" s="383">
        <f t="shared" si="45"/>
        <v>0</v>
      </c>
    </row>
    <row r="687" spans="3:11">
      <c r="C687" s="122" t="str">
        <f t="shared" si="44"/>
        <v>\\\</v>
      </c>
      <c r="D687" s="379"/>
      <c r="E687" s="380"/>
      <c r="F687" s="391"/>
      <c r="G687" s="397"/>
      <c r="H687" s="398"/>
      <c r="I687" s="379"/>
      <c r="J687" s="380"/>
      <c r="K687" s="383">
        <f t="shared" si="45"/>
        <v>0</v>
      </c>
    </row>
    <row r="688" spans="3:11">
      <c r="C688" s="122" t="str">
        <f t="shared" ref="C688:C751" si="46">D688&amp;"\"&amp;E688&amp;"\"&amp;I688&amp;"\"&amp;J688</f>
        <v>\\\</v>
      </c>
      <c r="D688" s="379"/>
      <c r="E688" s="380"/>
      <c r="F688" s="391"/>
      <c r="G688" s="397"/>
      <c r="H688" s="398"/>
      <c r="I688" s="379"/>
      <c r="J688" s="380"/>
      <c r="K688" s="383">
        <f t="shared" si="45"/>
        <v>0</v>
      </c>
    </row>
    <row r="689" spans="3:11">
      <c r="C689" s="122" t="str">
        <f t="shared" si="46"/>
        <v>\\\</v>
      </c>
      <c r="D689" s="379"/>
      <c r="E689" s="380"/>
      <c r="F689" s="391"/>
      <c r="G689" s="397"/>
      <c r="H689" s="398"/>
      <c r="I689" s="379"/>
      <c r="J689" s="380"/>
      <c r="K689" s="383">
        <f t="shared" si="45"/>
        <v>0</v>
      </c>
    </row>
    <row r="690" spans="3:11">
      <c r="C690" s="122" t="str">
        <f t="shared" si="46"/>
        <v>\\\</v>
      </c>
      <c r="D690" s="379"/>
      <c r="E690" s="380"/>
      <c r="F690" s="391"/>
      <c r="G690" s="397"/>
      <c r="H690" s="398"/>
      <c r="I690" s="379"/>
      <c r="J690" s="380"/>
      <c r="K690" s="383">
        <f t="shared" si="45"/>
        <v>0</v>
      </c>
    </row>
    <row r="691" spans="3:11">
      <c r="C691" s="122" t="str">
        <f t="shared" si="46"/>
        <v>\\\</v>
      </c>
      <c r="D691" s="379"/>
      <c r="E691" s="380"/>
      <c r="F691" s="391"/>
      <c r="G691" s="397"/>
      <c r="H691" s="398"/>
      <c r="I691" s="379"/>
      <c r="J691" s="380"/>
      <c r="K691" s="383">
        <f t="shared" si="45"/>
        <v>0</v>
      </c>
    </row>
    <row r="692" spans="3:11">
      <c r="C692" s="122" t="str">
        <f t="shared" si="46"/>
        <v>\\\</v>
      </c>
      <c r="D692" s="379"/>
      <c r="E692" s="380"/>
      <c r="F692" s="391"/>
      <c r="G692" s="397"/>
      <c r="H692" s="398"/>
      <c r="I692" s="379"/>
      <c r="J692" s="380"/>
      <c r="K692" s="383">
        <f t="shared" si="45"/>
        <v>0</v>
      </c>
    </row>
    <row r="693" spans="3:11">
      <c r="C693" s="122" t="str">
        <f t="shared" si="46"/>
        <v>\\\</v>
      </c>
      <c r="D693" s="379"/>
      <c r="E693" s="380"/>
      <c r="F693" s="391"/>
      <c r="G693" s="397"/>
      <c r="H693" s="398"/>
      <c r="I693" s="379"/>
      <c r="J693" s="380"/>
      <c r="K693" s="383">
        <f t="shared" si="45"/>
        <v>0</v>
      </c>
    </row>
    <row r="694" spans="3:11">
      <c r="C694" s="122" t="str">
        <f t="shared" si="46"/>
        <v>\\\</v>
      </c>
      <c r="D694" s="379"/>
      <c r="E694" s="380"/>
      <c r="F694" s="391"/>
      <c r="G694" s="397"/>
      <c r="H694" s="398"/>
      <c r="I694" s="379"/>
      <c r="J694" s="380"/>
      <c r="K694" s="383">
        <f t="shared" si="45"/>
        <v>0</v>
      </c>
    </row>
    <row r="695" spans="3:11">
      <c r="C695" s="122" t="str">
        <f t="shared" si="46"/>
        <v>\\\</v>
      </c>
      <c r="D695" s="379"/>
      <c r="E695" s="380"/>
      <c r="F695" s="391"/>
      <c r="G695" s="397"/>
      <c r="H695" s="398"/>
      <c r="I695" s="379"/>
      <c r="J695" s="380"/>
      <c r="K695" s="383">
        <f t="shared" si="45"/>
        <v>0</v>
      </c>
    </row>
    <row r="696" spans="3:11">
      <c r="C696" s="122" t="str">
        <f t="shared" si="46"/>
        <v>\\\</v>
      </c>
      <c r="D696" s="379"/>
      <c r="E696" s="380"/>
      <c r="F696" s="391"/>
      <c r="G696" s="397"/>
      <c r="H696" s="398"/>
      <c r="I696" s="379"/>
      <c r="J696" s="380"/>
      <c r="K696" s="383">
        <f t="shared" si="45"/>
        <v>0</v>
      </c>
    </row>
    <row r="697" spans="3:11">
      <c r="C697" s="122" t="str">
        <f t="shared" si="46"/>
        <v>\\\</v>
      </c>
      <c r="D697" s="379"/>
      <c r="E697" s="380"/>
      <c r="F697" s="391"/>
      <c r="G697" s="397"/>
      <c r="H697" s="398"/>
      <c r="I697" s="379"/>
      <c r="J697" s="380"/>
      <c r="K697" s="383">
        <f t="shared" si="45"/>
        <v>0</v>
      </c>
    </row>
    <row r="698" spans="3:11">
      <c r="C698" s="122" t="str">
        <f t="shared" si="46"/>
        <v>\\\</v>
      </c>
      <c r="D698" s="379"/>
      <c r="E698" s="380"/>
      <c r="F698" s="391"/>
      <c r="G698" s="397"/>
      <c r="H698" s="398"/>
      <c r="I698" s="379"/>
      <c r="J698" s="380"/>
      <c r="K698" s="383">
        <f t="shared" si="45"/>
        <v>0</v>
      </c>
    </row>
    <row r="699" spans="3:11">
      <c r="C699" s="122" t="str">
        <f t="shared" si="46"/>
        <v>\\\</v>
      </c>
      <c r="D699" s="379"/>
      <c r="E699" s="380"/>
      <c r="F699" s="391"/>
      <c r="G699" s="397"/>
      <c r="H699" s="398"/>
      <c r="I699" s="379"/>
      <c r="J699" s="380"/>
      <c r="K699" s="383">
        <f t="shared" si="45"/>
        <v>0</v>
      </c>
    </row>
    <row r="700" spans="3:11">
      <c r="C700" s="122" t="str">
        <f t="shared" si="46"/>
        <v>\\\</v>
      </c>
      <c r="D700" s="379"/>
      <c r="E700" s="380"/>
      <c r="F700" s="391"/>
      <c r="G700" s="397"/>
      <c r="H700" s="398"/>
      <c r="I700" s="379"/>
      <c r="J700" s="380"/>
      <c r="K700" s="383">
        <f t="shared" si="45"/>
        <v>0</v>
      </c>
    </row>
    <row r="701" spans="3:11">
      <c r="C701" s="122" t="str">
        <f t="shared" si="46"/>
        <v>\\\</v>
      </c>
      <c r="D701" s="379"/>
      <c r="E701" s="380"/>
      <c r="F701" s="391"/>
      <c r="G701" s="397"/>
      <c r="H701" s="398"/>
      <c r="I701" s="379"/>
      <c r="J701" s="380"/>
      <c r="K701" s="383">
        <f t="shared" si="45"/>
        <v>0</v>
      </c>
    </row>
    <row r="702" spans="3:11">
      <c r="C702" s="122" t="str">
        <f t="shared" si="46"/>
        <v>\\\</v>
      </c>
      <c r="D702" s="379"/>
      <c r="E702" s="380"/>
      <c r="F702" s="391"/>
      <c r="G702" s="397"/>
      <c r="H702" s="398"/>
      <c r="I702" s="379"/>
      <c r="J702" s="380"/>
      <c r="K702" s="383">
        <f t="shared" si="45"/>
        <v>0</v>
      </c>
    </row>
    <row r="703" spans="3:11">
      <c r="C703" s="122" t="str">
        <f t="shared" si="46"/>
        <v>\\\</v>
      </c>
      <c r="D703" s="379"/>
      <c r="E703" s="380"/>
      <c r="F703" s="391"/>
      <c r="G703" s="397"/>
      <c r="H703" s="398"/>
      <c r="I703" s="379"/>
      <c r="J703" s="380"/>
      <c r="K703" s="383">
        <f t="shared" si="45"/>
        <v>0</v>
      </c>
    </row>
    <row r="704" spans="3:11">
      <c r="C704" s="122" t="str">
        <f t="shared" si="46"/>
        <v>\\\</v>
      </c>
      <c r="D704" s="379"/>
      <c r="E704" s="380"/>
      <c r="F704" s="391"/>
      <c r="G704" s="397"/>
      <c r="H704" s="398"/>
      <c r="I704" s="379"/>
      <c r="J704" s="380"/>
      <c r="K704" s="383">
        <f t="shared" si="45"/>
        <v>0</v>
      </c>
    </row>
    <row r="705" spans="3:11">
      <c r="C705" s="122" t="str">
        <f t="shared" si="46"/>
        <v>\\\</v>
      </c>
      <c r="D705" s="379"/>
      <c r="E705" s="380"/>
      <c r="F705" s="391"/>
      <c r="G705" s="397"/>
      <c r="H705" s="398"/>
      <c r="I705" s="379"/>
      <c r="J705" s="380"/>
      <c r="K705" s="383">
        <f t="shared" si="45"/>
        <v>0</v>
      </c>
    </row>
    <row r="706" spans="3:11">
      <c r="C706" s="122" t="str">
        <f t="shared" si="46"/>
        <v>\\\</v>
      </c>
      <c r="D706" s="379"/>
      <c r="E706" s="380"/>
      <c r="F706" s="391"/>
      <c r="G706" s="397"/>
      <c r="H706" s="398"/>
      <c r="I706" s="379"/>
      <c r="J706" s="380"/>
      <c r="K706" s="383">
        <f t="shared" si="45"/>
        <v>0</v>
      </c>
    </row>
    <row r="707" spans="3:11">
      <c r="C707" s="122" t="str">
        <f t="shared" si="46"/>
        <v>\\\</v>
      </c>
      <c r="D707" s="379"/>
      <c r="E707" s="380"/>
      <c r="F707" s="391"/>
      <c r="G707" s="397"/>
      <c r="H707" s="398"/>
      <c r="I707" s="379"/>
      <c r="J707" s="380"/>
      <c r="K707" s="383">
        <f t="shared" si="45"/>
        <v>0</v>
      </c>
    </row>
    <row r="708" spans="3:11">
      <c r="C708" s="122" t="str">
        <f t="shared" si="46"/>
        <v>\\\</v>
      </c>
      <c r="D708" s="379"/>
      <c r="E708" s="380"/>
      <c r="F708" s="391"/>
      <c r="G708" s="397"/>
      <c r="H708" s="398"/>
      <c r="I708" s="379"/>
      <c r="J708" s="380"/>
      <c r="K708" s="383">
        <f t="shared" ref="K708:K771" si="47">IF(OR(E708="",E708=0),0,IF(AND($B$2&lt;=H708,H708&lt;=$A$2),1,0))</f>
        <v>0</v>
      </c>
    </row>
    <row r="709" spans="3:11">
      <c r="C709" s="122" t="str">
        <f t="shared" si="46"/>
        <v>\\\</v>
      </c>
      <c r="D709" s="379"/>
      <c r="E709" s="380"/>
      <c r="F709" s="391"/>
      <c r="G709" s="397"/>
      <c r="H709" s="398"/>
      <c r="I709" s="379"/>
      <c r="J709" s="380"/>
      <c r="K709" s="383">
        <f t="shared" si="47"/>
        <v>0</v>
      </c>
    </row>
    <row r="710" spans="3:11">
      <c r="C710" s="122" t="str">
        <f t="shared" si="46"/>
        <v>\\\</v>
      </c>
      <c r="D710" s="379"/>
      <c r="E710" s="380"/>
      <c r="F710" s="391"/>
      <c r="G710" s="397"/>
      <c r="H710" s="398"/>
      <c r="I710" s="379"/>
      <c r="J710" s="380"/>
      <c r="K710" s="383">
        <f t="shared" si="47"/>
        <v>0</v>
      </c>
    </row>
    <row r="711" spans="3:11">
      <c r="C711" s="122" t="str">
        <f t="shared" si="46"/>
        <v>\\\</v>
      </c>
      <c r="D711" s="379"/>
      <c r="E711" s="380"/>
      <c r="F711" s="391"/>
      <c r="G711" s="397"/>
      <c r="H711" s="398"/>
      <c r="I711" s="379"/>
      <c r="J711" s="380"/>
      <c r="K711" s="383">
        <f t="shared" si="47"/>
        <v>0</v>
      </c>
    </row>
    <row r="712" spans="3:11">
      <c r="C712" s="122" t="str">
        <f t="shared" si="46"/>
        <v>\\\</v>
      </c>
      <c r="D712" s="379"/>
      <c r="E712" s="380"/>
      <c r="F712" s="391"/>
      <c r="G712" s="397"/>
      <c r="H712" s="398"/>
      <c r="I712" s="379"/>
      <c r="J712" s="380"/>
      <c r="K712" s="383">
        <f t="shared" si="47"/>
        <v>0</v>
      </c>
    </row>
    <row r="713" spans="3:11">
      <c r="C713" s="122" t="str">
        <f t="shared" si="46"/>
        <v>\\\</v>
      </c>
      <c r="D713" s="379"/>
      <c r="E713" s="380"/>
      <c r="F713" s="391"/>
      <c r="G713" s="397"/>
      <c r="H713" s="398"/>
      <c r="I713" s="379"/>
      <c r="J713" s="380"/>
      <c r="K713" s="383">
        <f t="shared" si="47"/>
        <v>0</v>
      </c>
    </row>
    <row r="714" spans="3:11">
      <c r="C714" s="122" t="str">
        <f t="shared" si="46"/>
        <v>\\\</v>
      </c>
      <c r="D714" s="379"/>
      <c r="E714" s="380"/>
      <c r="F714" s="391"/>
      <c r="G714" s="397"/>
      <c r="H714" s="398"/>
      <c r="I714" s="379"/>
      <c r="J714" s="380"/>
      <c r="K714" s="383">
        <f t="shared" si="47"/>
        <v>0</v>
      </c>
    </row>
    <row r="715" spans="3:11">
      <c r="C715" s="122" t="str">
        <f t="shared" si="46"/>
        <v>\\\</v>
      </c>
      <c r="D715" s="379"/>
      <c r="E715" s="380"/>
      <c r="F715" s="391"/>
      <c r="G715" s="397"/>
      <c r="H715" s="398"/>
      <c r="I715" s="379"/>
      <c r="J715" s="380"/>
      <c r="K715" s="383">
        <f t="shared" si="47"/>
        <v>0</v>
      </c>
    </row>
    <row r="716" spans="3:11">
      <c r="C716" s="122" t="str">
        <f t="shared" si="46"/>
        <v>\\\</v>
      </c>
      <c r="D716" s="379"/>
      <c r="E716" s="380"/>
      <c r="F716" s="391"/>
      <c r="G716" s="397"/>
      <c r="H716" s="398"/>
      <c r="I716" s="379"/>
      <c r="J716" s="380"/>
      <c r="K716" s="383">
        <f t="shared" si="47"/>
        <v>0</v>
      </c>
    </row>
    <row r="717" spans="3:11">
      <c r="C717" s="122" t="str">
        <f t="shared" si="46"/>
        <v>\\\</v>
      </c>
      <c r="D717" s="379"/>
      <c r="E717" s="380"/>
      <c r="F717" s="391"/>
      <c r="G717" s="397"/>
      <c r="H717" s="398"/>
      <c r="I717" s="379"/>
      <c r="J717" s="380"/>
      <c r="K717" s="383">
        <f t="shared" si="47"/>
        <v>0</v>
      </c>
    </row>
    <row r="718" spans="3:11">
      <c r="C718" s="122" t="str">
        <f t="shared" si="46"/>
        <v>\\\</v>
      </c>
      <c r="D718" s="379"/>
      <c r="E718" s="380"/>
      <c r="F718" s="391"/>
      <c r="G718" s="397"/>
      <c r="H718" s="398"/>
      <c r="I718" s="379"/>
      <c r="J718" s="380"/>
      <c r="K718" s="383">
        <f t="shared" si="47"/>
        <v>0</v>
      </c>
    </row>
    <row r="719" spans="3:11">
      <c r="C719" s="122" t="str">
        <f t="shared" si="46"/>
        <v>\\\</v>
      </c>
      <c r="D719" s="379"/>
      <c r="E719" s="380"/>
      <c r="F719" s="391"/>
      <c r="G719" s="397"/>
      <c r="H719" s="398"/>
      <c r="I719" s="379"/>
      <c r="J719" s="380"/>
      <c r="K719" s="383">
        <f t="shared" si="47"/>
        <v>0</v>
      </c>
    </row>
    <row r="720" spans="3:11">
      <c r="C720" s="122" t="str">
        <f t="shared" si="46"/>
        <v>\\\</v>
      </c>
      <c r="D720" s="379"/>
      <c r="E720" s="380"/>
      <c r="F720" s="391"/>
      <c r="G720" s="397"/>
      <c r="H720" s="398"/>
      <c r="I720" s="379"/>
      <c r="J720" s="380"/>
      <c r="K720" s="383">
        <f t="shared" si="47"/>
        <v>0</v>
      </c>
    </row>
    <row r="721" spans="3:11">
      <c r="C721" s="122" t="str">
        <f t="shared" si="46"/>
        <v>\\\</v>
      </c>
      <c r="D721" s="379"/>
      <c r="E721" s="380"/>
      <c r="F721" s="391"/>
      <c r="G721" s="397"/>
      <c r="H721" s="398"/>
      <c r="I721" s="379"/>
      <c r="J721" s="380"/>
      <c r="K721" s="383">
        <f t="shared" si="47"/>
        <v>0</v>
      </c>
    </row>
    <row r="722" spans="3:11">
      <c r="C722" s="122" t="str">
        <f t="shared" si="46"/>
        <v>\\\</v>
      </c>
      <c r="D722" s="379"/>
      <c r="E722" s="380"/>
      <c r="F722" s="391"/>
      <c r="G722" s="397"/>
      <c r="H722" s="398"/>
      <c r="I722" s="379"/>
      <c r="J722" s="380"/>
      <c r="K722" s="383">
        <f t="shared" si="47"/>
        <v>0</v>
      </c>
    </row>
    <row r="723" spans="3:11">
      <c r="C723" s="122" t="str">
        <f t="shared" si="46"/>
        <v>\\\</v>
      </c>
      <c r="D723" s="379"/>
      <c r="E723" s="380"/>
      <c r="F723" s="391"/>
      <c r="G723" s="397"/>
      <c r="H723" s="398"/>
      <c r="I723" s="379"/>
      <c r="J723" s="380"/>
      <c r="K723" s="383">
        <f t="shared" si="47"/>
        <v>0</v>
      </c>
    </row>
    <row r="724" spans="3:11">
      <c r="C724" s="122" t="str">
        <f t="shared" si="46"/>
        <v>\\\</v>
      </c>
      <c r="D724" s="379"/>
      <c r="E724" s="380"/>
      <c r="F724" s="391"/>
      <c r="G724" s="397"/>
      <c r="H724" s="398"/>
      <c r="I724" s="379"/>
      <c r="J724" s="380"/>
      <c r="K724" s="383">
        <f t="shared" si="47"/>
        <v>0</v>
      </c>
    </row>
    <row r="725" spans="3:11">
      <c r="C725" s="122" t="str">
        <f t="shared" si="46"/>
        <v>\\\</v>
      </c>
      <c r="D725" s="379"/>
      <c r="E725" s="380"/>
      <c r="F725" s="391"/>
      <c r="G725" s="397"/>
      <c r="H725" s="398"/>
      <c r="I725" s="379"/>
      <c r="J725" s="380"/>
      <c r="K725" s="383">
        <f t="shared" si="47"/>
        <v>0</v>
      </c>
    </row>
    <row r="726" spans="3:11">
      <c r="C726" s="122" t="str">
        <f t="shared" si="46"/>
        <v>\\\</v>
      </c>
      <c r="D726" s="379"/>
      <c r="E726" s="380"/>
      <c r="F726" s="391"/>
      <c r="G726" s="397"/>
      <c r="H726" s="398"/>
      <c r="I726" s="379"/>
      <c r="J726" s="380"/>
      <c r="K726" s="383">
        <f t="shared" si="47"/>
        <v>0</v>
      </c>
    </row>
    <row r="727" spans="3:11">
      <c r="C727" s="122" t="str">
        <f t="shared" si="46"/>
        <v>\\\</v>
      </c>
      <c r="D727" s="379"/>
      <c r="E727" s="380"/>
      <c r="F727" s="391"/>
      <c r="G727" s="397"/>
      <c r="H727" s="398"/>
      <c r="I727" s="379"/>
      <c r="J727" s="380"/>
      <c r="K727" s="383">
        <f t="shared" si="47"/>
        <v>0</v>
      </c>
    </row>
    <row r="728" spans="3:11">
      <c r="C728" s="122" t="str">
        <f t="shared" si="46"/>
        <v>\\\</v>
      </c>
      <c r="D728" s="379"/>
      <c r="E728" s="380"/>
      <c r="F728" s="391"/>
      <c r="G728" s="397"/>
      <c r="H728" s="398"/>
      <c r="I728" s="379"/>
      <c r="J728" s="380"/>
      <c r="K728" s="383">
        <f t="shared" si="47"/>
        <v>0</v>
      </c>
    </row>
    <row r="729" spans="3:11">
      <c r="C729" s="122" t="str">
        <f t="shared" si="46"/>
        <v>\\\</v>
      </c>
      <c r="D729" s="379"/>
      <c r="E729" s="380"/>
      <c r="F729" s="391"/>
      <c r="G729" s="397"/>
      <c r="H729" s="398"/>
      <c r="I729" s="379"/>
      <c r="J729" s="380"/>
      <c r="K729" s="383">
        <f t="shared" si="47"/>
        <v>0</v>
      </c>
    </row>
    <row r="730" spans="3:11">
      <c r="C730" s="122" t="str">
        <f t="shared" si="46"/>
        <v>\\\</v>
      </c>
      <c r="D730" s="379"/>
      <c r="E730" s="380"/>
      <c r="F730" s="391"/>
      <c r="G730" s="397"/>
      <c r="H730" s="398"/>
      <c r="I730" s="379"/>
      <c r="J730" s="380"/>
      <c r="K730" s="383">
        <f t="shared" si="47"/>
        <v>0</v>
      </c>
    </row>
    <row r="731" spans="3:11">
      <c r="C731" s="122" t="str">
        <f t="shared" si="46"/>
        <v>\\\</v>
      </c>
      <c r="D731" s="379"/>
      <c r="E731" s="380"/>
      <c r="F731" s="391"/>
      <c r="G731" s="397"/>
      <c r="H731" s="398"/>
      <c r="I731" s="379"/>
      <c r="J731" s="380"/>
      <c r="K731" s="383">
        <f t="shared" si="47"/>
        <v>0</v>
      </c>
    </row>
    <row r="732" spans="3:11">
      <c r="C732" s="122" t="str">
        <f t="shared" si="46"/>
        <v>\\\</v>
      </c>
      <c r="D732" s="379"/>
      <c r="E732" s="380"/>
      <c r="F732" s="391"/>
      <c r="G732" s="397"/>
      <c r="H732" s="398"/>
      <c r="I732" s="379"/>
      <c r="J732" s="380"/>
      <c r="K732" s="383">
        <f t="shared" si="47"/>
        <v>0</v>
      </c>
    </row>
    <row r="733" spans="3:11">
      <c r="C733" s="122" t="str">
        <f t="shared" si="46"/>
        <v>\\\</v>
      </c>
      <c r="D733" s="379"/>
      <c r="E733" s="380"/>
      <c r="F733" s="391"/>
      <c r="G733" s="397"/>
      <c r="H733" s="398"/>
      <c r="I733" s="379"/>
      <c r="J733" s="380"/>
      <c r="K733" s="383">
        <f t="shared" si="47"/>
        <v>0</v>
      </c>
    </row>
    <row r="734" spans="3:11">
      <c r="C734" s="122" t="str">
        <f t="shared" si="46"/>
        <v>\\\</v>
      </c>
      <c r="D734" s="379"/>
      <c r="E734" s="380"/>
      <c r="F734" s="391"/>
      <c r="G734" s="397"/>
      <c r="H734" s="398"/>
      <c r="I734" s="379"/>
      <c r="J734" s="380"/>
      <c r="K734" s="383">
        <f t="shared" si="47"/>
        <v>0</v>
      </c>
    </row>
    <row r="735" spans="3:11">
      <c r="C735" s="122" t="str">
        <f t="shared" si="46"/>
        <v>\\\</v>
      </c>
      <c r="D735" s="379"/>
      <c r="E735" s="380"/>
      <c r="F735" s="391"/>
      <c r="G735" s="397"/>
      <c r="H735" s="398"/>
      <c r="I735" s="379"/>
      <c r="J735" s="380"/>
      <c r="K735" s="383">
        <f t="shared" si="47"/>
        <v>0</v>
      </c>
    </row>
    <row r="736" spans="3:11">
      <c r="C736" s="122" t="str">
        <f t="shared" si="46"/>
        <v>\\\</v>
      </c>
      <c r="D736" s="379"/>
      <c r="E736" s="380"/>
      <c r="F736" s="391"/>
      <c r="G736" s="397"/>
      <c r="H736" s="398"/>
      <c r="I736" s="379"/>
      <c r="J736" s="380"/>
      <c r="K736" s="383">
        <f t="shared" si="47"/>
        <v>0</v>
      </c>
    </row>
    <row r="737" spans="3:11">
      <c r="C737" s="122" t="str">
        <f t="shared" si="46"/>
        <v>\\\</v>
      </c>
      <c r="D737" s="379"/>
      <c r="E737" s="380"/>
      <c r="F737" s="391"/>
      <c r="G737" s="397"/>
      <c r="H737" s="398"/>
      <c r="I737" s="379"/>
      <c r="J737" s="380"/>
      <c r="K737" s="383">
        <f t="shared" si="47"/>
        <v>0</v>
      </c>
    </row>
    <row r="738" spans="3:11">
      <c r="C738" s="122" t="str">
        <f t="shared" si="46"/>
        <v>\\\</v>
      </c>
      <c r="D738" s="379"/>
      <c r="E738" s="380"/>
      <c r="F738" s="391"/>
      <c r="G738" s="397"/>
      <c r="H738" s="398"/>
      <c r="I738" s="379"/>
      <c r="J738" s="380"/>
      <c r="K738" s="383">
        <f t="shared" si="47"/>
        <v>0</v>
      </c>
    </row>
    <row r="739" spans="3:11">
      <c r="C739" s="122" t="str">
        <f t="shared" si="46"/>
        <v>\\\</v>
      </c>
      <c r="D739" s="379"/>
      <c r="E739" s="380"/>
      <c r="F739" s="391"/>
      <c r="G739" s="397"/>
      <c r="H739" s="398"/>
      <c r="I739" s="379"/>
      <c r="J739" s="380"/>
      <c r="K739" s="383">
        <f t="shared" si="47"/>
        <v>0</v>
      </c>
    </row>
    <row r="740" spans="3:11">
      <c r="C740" s="122" t="str">
        <f t="shared" si="46"/>
        <v>\\\</v>
      </c>
      <c r="D740" s="379"/>
      <c r="E740" s="380"/>
      <c r="F740" s="391"/>
      <c r="G740" s="397"/>
      <c r="H740" s="398"/>
      <c r="I740" s="379"/>
      <c r="J740" s="380"/>
      <c r="K740" s="383">
        <f t="shared" si="47"/>
        <v>0</v>
      </c>
    </row>
    <row r="741" spans="3:11">
      <c r="C741" s="122" t="str">
        <f t="shared" si="46"/>
        <v>\\\</v>
      </c>
      <c r="D741" s="379"/>
      <c r="E741" s="380"/>
      <c r="F741" s="391"/>
      <c r="G741" s="397"/>
      <c r="H741" s="398"/>
      <c r="I741" s="379"/>
      <c r="J741" s="380"/>
      <c r="K741" s="383">
        <f t="shared" si="47"/>
        <v>0</v>
      </c>
    </row>
    <row r="742" spans="3:11">
      <c r="C742" s="122" t="str">
        <f t="shared" si="46"/>
        <v>\\\</v>
      </c>
      <c r="D742" s="379"/>
      <c r="E742" s="380"/>
      <c r="F742" s="391"/>
      <c r="G742" s="397"/>
      <c r="H742" s="398"/>
      <c r="I742" s="379"/>
      <c r="J742" s="380"/>
      <c r="K742" s="383">
        <f t="shared" si="47"/>
        <v>0</v>
      </c>
    </row>
    <row r="743" spans="3:11">
      <c r="C743" s="122" t="str">
        <f t="shared" si="46"/>
        <v>\\\</v>
      </c>
      <c r="D743" s="379"/>
      <c r="E743" s="380"/>
      <c r="F743" s="391"/>
      <c r="G743" s="397"/>
      <c r="H743" s="398"/>
      <c r="I743" s="379"/>
      <c r="J743" s="380"/>
      <c r="K743" s="383">
        <f t="shared" si="47"/>
        <v>0</v>
      </c>
    </row>
    <row r="744" spans="3:11">
      <c r="C744" s="122" t="str">
        <f t="shared" si="46"/>
        <v>\\\</v>
      </c>
      <c r="D744" s="379"/>
      <c r="E744" s="380"/>
      <c r="F744" s="391"/>
      <c r="G744" s="397"/>
      <c r="H744" s="398"/>
      <c r="I744" s="379"/>
      <c r="J744" s="380"/>
      <c r="K744" s="383">
        <f t="shared" si="47"/>
        <v>0</v>
      </c>
    </row>
    <row r="745" spans="3:11">
      <c r="C745" s="122" t="str">
        <f t="shared" si="46"/>
        <v>\\\</v>
      </c>
      <c r="D745" s="379"/>
      <c r="E745" s="380"/>
      <c r="F745" s="391"/>
      <c r="G745" s="397"/>
      <c r="H745" s="398"/>
      <c r="I745" s="379"/>
      <c r="J745" s="380"/>
      <c r="K745" s="383">
        <f t="shared" si="47"/>
        <v>0</v>
      </c>
    </row>
    <row r="746" spans="3:11">
      <c r="C746" s="122" t="str">
        <f t="shared" si="46"/>
        <v>\\\</v>
      </c>
      <c r="D746" s="379"/>
      <c r="E746" s="380"/>
      <c r="F746" s="391"/>
      <c r="G746" s="397"/>
      <c r="H746" s="398"/>
      <c r="I746" s="379"/>
      <c r="J746" s="380"/>
      <c r="K746" s="383">
        <f t="shared" si="47"/>
        <v>0</v>
      </c>
    </row>
    <row r="747" spans="3:11">
      <c r="C747" s="122" t="str">
        <f t="shared" si="46"/>
        <v>\\\</v>
      </c>
      <c r="D747" s="379"/>
      <c r="E747" s="380"/>
      <c r="F747" s="391"/>
      <c r="G747" s="397"/>
      <c r="H747" s="398"/>
      <c r="I747" s="379"/>
      <c r="J747" s="380"/>
      <c r="K747" s="383">
        <f t="shared" si="47"/>
        <v>0</v>
      </c>
    </row>
    <row r="748" spans="3:11">
      <c r="C748" s="122" t="str">
        <f t="shared" si="46"/>
        <v>\\\</v>
      </c>
      <c r="D748" s="379"/>
      <c r="E748" s="380"/>
      <c r="F748" s="391"/>
      <c r="G748" s="397"/>
      <c r="H748" s="398"/>
      <c r="I748" s="379"/>
      <c r="J748" s="380"/>
      <c r="K748" s="383">
        <f t="shared" si="47"/>
        <v>0</v>
      </c>
    </row>
    <row r="749" spans="3:11">
      <c r="C749" s="122" t="str">
        <f t="shared" si="46"/>
        <v>\\\</v>
      </c>
      <c r="D749" s="379"/>
      <c r="E749" s="380"/>
      <c r="F749" s="391"/>
      <c r="G749" s="397"/>
      <c r="H749" s="398"/>
      <c r="I749" s="379"/>
      <c r="J749" s="380"/>
      <c r="K749" s="383">
        <f t="shared" si="47"/>
        <v>0</v>
      </c>
    </row>
    <row r="750" spans="3:11">
      <c r="C750" s="122" t="str">
        <f t="shared" si="46"/>
        <v>\\\</v>
      </c>
      <c r="D750" s="379"/>
      <c r="E750" s="380"/>
      <c r="F750" s="391"/>
      <c r="G750" s="397"/>
      <c r="H750" s="398"/>
      <c r="I750" s="379"/>
      <c r="J750" s="380"/>
      <c r="K750" s="383">
        <f t="shared" si="47"/>
        <v>0</v>
      </c>
    </row>
    <row r="751" spans="3:11">
      <c r="C751" s="122" t="str">
        <f t="shared" si="46"/>
        <v>\\\</v>
      </c>
      <c r="D751" s="379"/>
      <c r="E751" s="380"/>
      <c r="F751" s="391"/>
      <c r="G751" s="397"/>
      <c r="H751" s="398"/>
      <c r="I751" s="379"/>
      <c r="J751" s="380"/>
      <c r="K751" s="383">
        <f t="shared" si="47"/>
        <v>0</v>
      </c>
    </row>
    <row r="752" spans="3:11">
      <c r="C752" s="122" t="str">
        <f t="shared" ref="C752:C815" si="48">D752&amp;"\"&amp;E752&amp;"\"&amp;I752&amp;"\"&amp;J752</f>
        <v>\\\</v>
      </c>
      <c r="D752" s="379"/>
      <c r="E752" s="380"/>
      <c r="F752" s="391"/>
      <c r="G752" s="397"/>
      <c r="H752" s="398"/>
      <c r="I752" s="379"/>
      <c r="J752" s="380"/>
      <c r="K752" s="383">
        <f t="shared" si="47"/>
        <v>0</v>
      </c>
    </row>
    <row r="753" spans="3:11">
      <c r="C753" s="122" t="str">
        <f t="shared" si="48"/>
        <v>\\\</v>
      </c>
      <c r="D753" s="379"/>
      <c r="E753" s="380"/>
      <c r="F753" s="391"/>
      <c r="G753" s="397"/>
      <c r="H753" s="398"/>
      <c r="I753" s="379"/>
      <c r="J753" s="380"/>
      <c r="K753" s="383">
        <f t="shared" si="47"/>
        <v>0</v>
      </c>
    </row>
    <row r="754" spans="3:11">
      <c r="C754" s="122" t="str">
        <f t="shared" si="48"/>
        <v>\\\</v>
      </c>
      <c r="D754" s="379"/>
      <c r="E754" s="380"/>
      <c r="F754" s="391"/>
      <c r="G754" s="397"/>
      <c r="H754" s="398"/>
      <c r="I754" s="379"/>
      <c r="J754" s="380"/>
      <c r="K754" s="383">
        <f t="shared" si="47"/>
        <v>0</v>
      </c>
    </row>
    <row r="755" spans="3:11">
      <c r="C755" s="122" t="str">
        <f t="shared" si="48"/>
        <v>\\\</v>
      </c>
      <c r="D755" s="379"/>
      <c r="E755" s="380"/>
      <c r="F755" s="391"/>
      <c r="G755" s="397"/>
      <c r="H755" s="398"/>
      <c r="I755" s="379"/>
      <c r="J755" s="380"/>
      <c r="K755" s="383">
        <f t="shared" si="47"/>
        <v>0</v>
      </c>
    </row>
    <row r="756" spans="3:11">
      <c r="C756" s="122" t="str">
        <f t="shared" si="48"/>
        <v>\\\</v>
      </c>
      <c r="D756" s="379"/>
      <c r="E756" s="380"/>
      <c r="F756" s="391"/>
      <c r="G756" s="397"/>
      <c r="H756" s="398"/>
      <c r="I756" s="379"/>
      <c r="J756" s="380"/>
      <c r="K756" s="383">
        <f t="shared" si="47"/>
        <v>0</v>
      </c>
    </row>
    <row r="757" spans="3:11">
      <c r="C757" s="122" t="str">
        <f t="shared" si="48"/>
        <v>\\\</v>
      </c>
      <c r="D757" s="379"/>
      <c r="E757" s="380"/>
      <c r="F757" s="391"/>
      <c r="G757" s="397"/>
      <c r="H757" s="398"/>
      <c r="I757" s="379"/>
      <c r="J757" s="380"/>
      <c r="K757" s="383">
        <f t="shared" si="47"/>
        <v>0</v>
      </c>
    </row>
    <row r="758" spans="3:11">
      <c r="C758" s="122" t="str">
        <f t="shared" si="48"/>
        <v>\\\</v>
      </c>
      <c r="D758" s="379"/>
      <c r="E758" s="380"/>
      <c r="F758" s="391"/>
      <c r="G758" s="397"/>
      <c r="H758" s="398"/>
      <c r="I758" s="379"/>
      <c r="J758" s="380"/>
      <c r="K758" s="383">
        <f t="shared" si="47"/>
        <v>0</v>
      </c>
    </row>
    <row r="759" spans="3:11">
      <c r="C759" s="122" t="str">
        <f t="shared" si="48"/>
        <v>\\\</v>
      </c>
      <c r="D759" s="379"/>
      <c r="E759" s="380"/>
      <c r="F759" s="391"/>
      <c r="G759" s="397"/>
      <c r="H759" s="398"/>
      <c r="I759" s="379"/>
      <c r="J759" s="380"/>
      <c r="K759" s="383">
        <f t="shared" si="47"/>
        <v>0</v>
      </c>
    </row>
    <row r="760" spans="3:11">
      <c r="C760" s="122" t="str">
        <f t="shared" si="48"/>
        <v>\\\</v>
      </c>
      <c r="D760" s="379"/>
      <c r="E760" s="380"/>
      <c r="F760" s="391"/>
      <c r="G760" s="397"/>
      <c r="H760" s="398"/>
      <c r="I760" s="379"/>
      <c r="J760" s="380"/>
      <c r="K760" s="383">
        <f t="shared" si="47"/>
        <v>0</v>
      </c>
    </row>
    <row r="761" spans="3:11">
      <c r="C761" s="122" t="str">
        <f t="shared" si="48"/>
        <v>\\\</v>
      </c>
      <c r="D761" s="379"/>
      <c r="E761" s="380"/>
      <c r="F761" s="391"/>
      <c r="G761" s="397"/>
      <c r="H761" s="398"/>
      <c r="I761" s="379"/>
      <c r="J761" s="380"/>
      <c r="K761" s="383">
        <f t="shared" si="47"/>
        <v>0</v>
      </c>
    </row>
    <row r="762" spans="3:11">
      <c r="C762" s="122" t="str">
        <f t="shared" si="48"/>
        <v>\\\</v>
      </c>
      <c r="D762" s="379"/>
      <c r="E762" s="380"/>
      <c r="F762" s="391"/>
      <c r="G762" s="397"/>
      <c r="H762" s="398"/>
      <c r="I762" s="379"/>
      <c r="J762" s="380"/>
      <c r="K762" s="383">
        <f t="shared" si="47"/>
        <v>0</v>
      </c>
    </row>
    <row r="763" spans="3:11">
      <c r="C763" s="122" t="str">
        <f t="shared" si="48"/>
        <v>\\\</v>
      </c>
      <c r="D763" s="379"/>
      <c r="E763" s="380"/>
      <c r="F763" s="391"/>
      <c r="G763" s="397"/>
      <c r="H763" s="398"/>
      <c r="I763" s="379"/>
      <c r="J763" s="380"/>
      <c r="K763" s="383">
        <f t="shared" si="47"/>
        <v>0</v>
      </c>
    </row>
    <row r="764" spans="3:11">
      <c r="C764" s="122" t="str">
        <f t="shared" si="48"/>
        <v>\\\</v>
      </c>
      <c r="D764" s="379"/>
      <c r="E764" s="380"/>
      <c r="F764" s="391"/>
      <c r="G764" s="397"/>
      <c r="H764" s="398"/>
      <c r="I764" s="379"/>
      <c r="J764" s="380"/>
      <c r="K764" s="383">
        <f t="shared" si="47"/>
        <v>0</v>
      </c>
    </row>
    <row r="765" spans="3:11">
      <c r="C765" s="122" t="str">
        <f t="shared" si="48"/>
        <v>\\\</v>
      </c>
      <c r="D765" s="379"/>
      <c r="E765" s="380"/>
      <c r="F765" s="391"/>
      <c r="G765" s="397"/>
      <c r="H765" s="398"/>
      <c r="I765" s="379"/>
      <c r="J765" s="380"/>
      <c r="K765" s="383">
        <f t="shared" si="47"/>
        <v>0</v>
      </c>
    </row>
    <row r="766" spans="3:11">
      <c r="C766" s="122" t="str">
        <f t="shared" si="48"/>
        <v>\\\</v>
      </c>
      <c r="D766" s="379"/>
      <c r="E766" s="380"/>
      <c r="F766" s="391"/>
      <c r="G766" s="397"/>
      <c r="H766" s="398"/>
      <c r="I766" s="379"/>
      <c r="J766" s="380"/>
      <c r="K766" s="383">
        <f t="shared" si="47"/>
        <v>0</v>
      </c>
    </row>
    <row r="767" spans="3:11">
      <c r="C767" s="122" t="str">
        <f t="shared" si="48"/>
        <v>\\\</v>
      </c>
      <c r="D767" s="379"/>
      <c r="E767" s="380"/>
      <c r="F767" s="391"/>
      <c r="G767" s="397"/>
      <c r="H767" s="398"/>
      <c r="I767" s="379"/>
      <c r="J767" s="380"/>
      <c r="K767" s="383">
        <f t="shared" si="47"/>
        <v>0</v>
      </c>
    </row>
    <row r="768" spans="3:11">
      <c r="C768" s="122" t="str">
        <f t="shared" si="48"/>
        <v>\\\</v>
      </c>
      <c r="D768" s="379"/>
      <c r="E768" s="380"/>
      <c r="F768" s="391"/>
      <c r="G768" s="397"/>
      <c r="H768" s="398"/>
      <c r="I768" s="379"/>
      <c r="J768" s="380"/>
      <c r="K768" s="383">
        <f t="shared" si="47"/>
        <v>0</v>
      </c>
    </row>
    <row r="769" spans="3:11">
      <c r="C769" s="122" t="str">
        <f t="shared" si="48"/>
        <v>\\\</v>
      </c>
      <c r="D769" s="379"/>
      <c r="E769" s="380"/>
      <c r="F769" s="391"/>
      <c r="G769" s="397"/>
      <c r="H769" s="398"/>
      <c r="I769" s="379"/>
      <c r="J769" s="380"/>
      <c r="K769" s="383">
        <f t="shared" si="47"/>
        <v>0</v>
      </c>
    </row>
    <row r="770" spans="3:11">
      <c r="C770" s="122" t="str">
        <f t="shared" si="48"/>
        <v>\\\</v>
      </c>
      <c r="D770" s="379"/>
      <c r="E770" s="380"/>
      <c r="F770" s="391"/>
      <c r="G770" s="397"/>
      <c r="H770" s="398"/>
      <c r="I770" s="379"/>
      <c r="J770" s="380"/>
      <c r="K770" s="383">
        <f t="shared" si="47"/>
        <v>0</v>
      </c>
    </row>
    <row r="771" spans="3:11">
      <c r="C771" s="122" t="str">
        <f t="shared" si="48"/>
        <v>\\\</v>
      </c>
      <c r="D771" s="379"/>
      <c r="E771" s="380"/>
      <c r="F771" s="391"/>
      <c r="G771" s="397"/>
      <c r="H771" s="398"/>
      <c r="I771" s="379"/>
      <c r="J771" s="380"/>
      <c r="K771" s="383">
        <f t="shared" si="47"/>
        <v>0</v>
      </c>
    </row>
    <row r="772" spans="3:11">
      <c r="C772" s="122" t="str">
        <f t="shared" si="48"/>
        <v>\\\</v>
      </c>
      <c r="D772" s="379"/>
      <c r="E772" s="380"/>
      <c r="F772" s="391"/>
      <c r="G772" s="397"/>
      <c r="H772" s="398"/>
      <c r="I772" s="379"/>
      <c r="J772" s="380"/>
      <c r="K772" s="383">
        <f t="shared" ref="K772:K835" si="49">IF(OR(E772="",E772=0),0,IF(AND($B$2&lt;=H772,H772&lt;=$A$2),1,0))</f>
        <v>0</v>
      </c>
    </row>
    <row r="773" spans="3:11">
      <c r="C773" s="122" t="str">
        <f t="shared" si="48"/>
        <v>\\\</v>
      </c>
      <c r="D773" s="379"/>
      <c r="E773" s="380"/>
      <c r="F773" s="391"/>
      <c r="G773" s="397"/>
      <c r="H773" s="398"/>
      <c r="I773" s="379"/>
      <c r="J773" s="380"/>
      <c r="K773" s="383">
        <f t="shared" si="49"/>
        <v>0</v>
      </c>
    </row>
    <row r="774" spans="3:11">
      <c r="C774" s="122" t="str">
        <f t="shared" si="48"/>
        <v>\\\</v>
      </c>
      <c r="D774" s="379"/>
      <c r="E774" s="380"/>
      <c r="F774" s="391"/>
      <c r="G774" s="397"/>
      <c r="H774" s="398"/>
      <c r="I774" s="379"/>
      <c r="J774" s="380"/>
      <c r="K774" s="383">
        <f t="shared" si="49"/>
        <v>0</v>
      </c>
    </row>
    <row r="775" spans="3:11">
      <c r="C775" s="122" t="str">
        <f t="shared" si="48"/>
        <v>\\\</v>
      </c>
      <c r="D775" s="379"/>
      <c r="E775" s="380"/>
      <c r="F775" s="391"/>
      <c r="G775" s="397"/>
      <c r="H775" s="398"/>
      <c r="I775" s="379"/>
      <c r="J775" s="380"/>
      <c r="K775" s="383">
        <f t="shared" si="49"/>
        <v>0</v>
      </c>
    </row>
    <row r="776" spans="3:11">
      <c r="C776" s="122" t="str">
        <f t="shared" si="48"/>
        <v>\\\</v>
      </c>
      <c r="D776" s="379"/>
      <c r="E776" s="380"/>
      <c r="F776" s="391"/>
      <c r="G776" s="397"/>
      <c r="H776" s="398"/>
      <c r="I776" s="379"/>
      <c r="J776" s="380"/>
      <c r="K776" s="383">
        <f t="shared" si="49"/>
        <v>0</v>
      </c>
    </row>
    <row r="777" spans="3:11">
      <c r="C777" s="122" t="str">
        <f t="shared" si="48"/>
        <v>\\\</v>
      </c>
      <c r="D777" s="379"/>
      <c r="E777" s="380"/>
      <c r="F777" s="391"/>
      <c r="G777" s="397"/>
      <c r="H777" s="398"/>
      <c r="I777" s="379"/>
      <c r="J777" s="380"/>
      <c r="K777" s="383">
        <f t="shared" si="49"/>
        <v>0</v>
      </c>
    </row>
    <row r="778" spans="3:11">
      <c r="C778" s="122" t="str">
        <f t="shared" si="48"/>
        <v>\\\</v>
      </c>
      <c r="D778" s="379"/>
      <c r="E778" s="380"/>
      <c r="F778" s="391"/>
      <c r="G778" s="397"/>
      <c r="H778" s="398"/>
      <c r="I778" s="379"/>
      <c r="J778" s="380"/>
      <c r="K778" s="383">
        <f t="shared" si="49"/>
        <v>0</v>
      </c>
    </row>
    <row r="779" spans="3:11">
      <c r="C779" s="122" t="str">
        <f t="shared" si="48"/>
        <v>\\\</v>
      </c>
      <c r="D779" s="379"/>
      <c r="E779" s="380"/>
      <c r="F779" s="391"/>
      <c r="G779" s="397"/>
      <c r="H779" s="398"/>
      <c r="I779" s="379"/>
      <c r="J779" s="380"/>
      <c r="K779" s="383">
        <f t="shared" si="49"/>
        <v>0</v>
      </c>
    </row>
    <row r="780" spans="3:11">
      <c r="C780" s="122" t="str">
        <f t="shared" si="48"/>
        <v>\\\</v>
      </c>
      <c r="D780" s="379"/>
      <c r="E780" s="380"/>
      <c r="F780" s="391"/>
      <c r="G780" s="397"/>
      <c r="H780" s="398"/>
      <c r="I780" s="379"/>
      <c r="J780" s="380"/>
      <c r="K780" s="383">
        <f t="shared" si="49"/>
        <v>0</v>
      </c>
    </row>
    <row r="781" spans="3:11">
      <c r="C781" s="122" t="str">
        <f t="shared" si="48"/>
        <v>\\\</v>
      </c>
      <c r="D781" s="379"/>
      <c r="E781" s="380"/>
      <c r="F781" s="391"/>
      <c r="G781" s="397"/>
      <c r="H781" s="398"/>
      <c r="I781" s="379"/>
      <c r="J781" s="380"/>
      <c r="K781" s="383">
        <f t="shared" si="49"/>
        <v>0</v>
      </c>
    </row>
    <row r="782" spans="3:11">
      <c r="C782" s="122" t="str">
        <f t="shared" si="48"/>
        <v>\\\</v>
      </c>
      <c r="D782" s="379"/>
      <c r="E782" s="380"/>
      <c r="F782" s="391"/>
      <c r="G782" s="397"/>
      <c r="H782" s="398"/>
      <c r="I782" s="379"/>
      <c r="J782" s="380"/>
      <c r="K782" s="383">
        <f t="shared" si="49"/>
        <v>0</v>
      </c>
    </row>
    <row r="783" spans="3:11">
      <c r="C783" s="122" t="str">
        <f t="shared" si="48"/>
        <v>\\\</v>
      </c>
      <c r="D783" s="379"/>
      <c r="E783" s="380"/>
      <c r="F783" s="391"/>
      <c r="G783" s="397"/>
      <c r="H783" s="398"/>
      <c r="I783" s="379"/>
      <c r="J783" s="380"/>
      <c r="K783" s="383">
        <f t="shared" si="49"/>
        <v>0</v>
      </c>
    </row>
    <row r="784" spans="3:11">
      <c r="C784" s="122" t="str">
        <f t="shared" si="48"/>
        <v>\\\</v>
      </c>
      <c r="D784" s="379"/>
      <c r="E784" s="380"/>
      <c r="F784" s="391"/>
      <c r="G784" s="397"/>
      <c r="H784" s="398"/>
      <c r="I784" s="379"/>
      <c r="J784" s="380"/>
      <c r="K784" s="383">
        <f t="shared" si="49"/>
        <v>0</v>
      </c>
    </row>
    <row r="785" spans="3:11">
      <c r="C785" s="122" t="str">
        <f t="shared" si="48"/>
        <v>\\\</v>
      </c>
      <c r="D785" s="379"/>
      <c r="E785" s="380"/>
      <c r="F785" s="391"/>
      <c r="G785" s="397"/>
      <c r="H785" s="398"/>
      <c r="I785" s="379"/>
      <c r="J785" s="380"/>
      <c r="K785" s="383">
        <f t="shared" si="49"/>
        <v>0</v>
      </c>
    </row>
    <row r="786" spans="3:11">
      <c r="C786" s="122" t="str">
        <f t="shared" si="48"/>
        <v>\\\</v>
      </c>
      <c r="D786" s="379"/>
      <c r="E786" s="380"/>
      <c r="F786" s="391"/>
      <c r="G786" s="397"/>
      <c r="H786" s="398"/>
      <c r="I786" s="379"/>
      <c r="J786" s="380"/>
      <c r="K786" s="383">
        <f t="shared" si="49"/>
        <v>0</v>
      </c>
    </row>
    <row r="787" spans="3:11">
      <c r="C787" s="122" t="str">
        <f t="shared" si="48"/>
        <v>\\\</v>
      </c>
      <c r="D787" s="379"/>
      <c r="E787" s="380"/>
      <c r="F787" s="391"/>
      <c r="G787" s="397"/>
      <c r="H787" s="398"/>
      <c r="I787" s="379"/>
      <c r="J787" s="380"/>
      <c r="K787" s="383">
        <f t="shared" si="49"/>
        <v>0</v>
      </c>
    </row>
    <row r="788" spans="3:11">
      <c r="C788" s="122" t="str">
        <f t="shared" si="48"/>
        <v>\\\</v>
      </c>
      <c r="D788" s="379"/>
      <c r="E788" s="380"/>
      <c r="F788" s="391"/>
      <c r="G788" s="397"/>
      <c r="H788" s="398"/>
      <c r="I788" s="379"/>
      <c r="J788" s="380"/>
      <c r="K788" s="383">
        <f t="shared" si="49"/>
        <v>0</v>
      </c>
    </row>
    <row r="789" spans="3:11">
      <c r="C789" s="122" t="str">
        <f t="shared" si="48"/>
        <v>\\\</v>
      </c>
      <c r="D789" s="379"/>
      <c r="E789" s="380"/>
      <c r="F789" s="391"/>
      <c r="G789" s="397"/>
      <c r="H789" s="398"/>
      <c r="I789" s="379"/>
      <c r="J789" s="380"/>
      <c r="K789" s="383">
        <f t="shared" si="49"/>
        <v>0</v>
      </c>
    </row>
    <row r="790" spans="3:11">
      <c r="C790" s="122" t="str">
        <f t="shared" si="48"/>
        <v>\\\</v>
      </c>
      <c r="D790" s="379"/>
      <c r="E790" s="380"/>
      <c r="F790" s="391"/>
      <c r="G790" s="397"/>
      <c r="H790" s="398"/>
      <c r="I790" s="379"/>
      <c r="J790" s="380"/>
      <c r="K790" s="383">
        <f t="shared" si="49"/>
        <v>0</v>
      </c>
    </row>
    <row r="791" spans="3:11">
      <c r="C791" s="122" t="str">
        <f t="shared" si="48"/>
        <v>\\\</v>
      </c>
      <c r="D791" s="379"/>
      <c r="E791" s="380"/>
      <c r="F791" s="391"/>
      <c r="G791" s="397"/>
      <c r="H791" s="398"/>
      <c r="I791" s="379"/>
      <c r="J791" s="380"/>
      <c r="K791" s="383">
        <f t="shared" si="49"/>
        <v>0</v>
      </c>
    </row>
    <row r="792" spans="3:11">
      <c r="C792" s="122" t="str">
        <f t="shared" si="48"/>
        <v>\\\</v>
      </c>
      <c r="D792" s="379"/>
      <c r="E792" s="380"/>
      <c r="F792" s="391"/>
      <c r="G792" s="397"/>
      <c r="H792" s="398"/>
      <c r="I792" s="379"/>
      <c r="J792" s="380"/>
      <c r="K792" s="383">
        <f t="shared" si="49"/>
        <v>0</v>
      </c>
    </row>
    <row r="793" spans="3:11">
      <c r="C793" s="122" t="str">
        <f t="shared" si="48"/>
        <v>\\\</v>
      </c>
      <c r="D793" s="379"/>
      <c r="E793" s="380"/>
      <c r="F793" s="391"/>
      <c r="G793" s="397"/>
      <c r="H793" s="398"/>
      <c r="I793" s="379"/>
      <c r="J793" s="380"/>
      <c r="K793" s="383">
        <f t="shared" si="49"/>
        <v>0</v>
      </c>
    </row>
    <row r="794" spans="3:11">
      <c r="C794" s="122" t="str">
        <f t="shared" si="48"/>
        <v>\\\</v>
      </c>
      <c r="D794" s="379"/>
      <c r="E794" s="380"/>
      <c r="F794" s="391"/>
      <c r="G794" s="397"/>
      <c r="H794" s="398"/>
      <c r="I794" s="379"/>
      <c r="J794" s="380"/>
      <c r="K794" s="383">
        <f t="shared" si="49"/>
        <v>0</v>
      </c>
    </row>
    <row r="795" spans="3:11">
      <c r="C795" s="122" t="str">
        <f t="shared" si="48"/>
        <v>\\\</v>
      </c>
      <c r="D795" s="379"/>
      <c r="E795" s="380"/>
      <c r="F795" s="391"/>
      <c r="G795" s="397"/>
      <c r="H795" s="398"/>
      <c r="I795" s="379"/>
      <c r="J795" s="380"/>
      <c r="K795" s="383">
        <f t="shared" si="49"/>
        <v>0</v>
      </c>
    </row>
    <row r="796" spans="3:11">
      <c r="C796" s="122" t="str">
        <f t="shared" si="48"/>
        <v>\\\</v>
      </c>
      <c r="D796" s="379"/>
      <c r="E796" s="380"/>
      <c r="F796" s="391"/>
      <c r="G796" s="397"/>
      <c r="H796" s="398"/>
      <c r="I796" s="379"/>
      <c r="J796" s="380"/>
      <c r="K796" s="383">
        <f t="shared" si="49"/>
        <v>0</v>
      </c>
    </row>
    <row r="797" spans="3:11">
      <c r="C797" s="122" t="str">
        <f t="shared" si="48"/>
        <v>\\\</v>
      </c>
      <c r="D797" s="379"/>
      <c r="E797" s="380"/>
      <c r="F797" s="391"/>
      <c r="G797" s="397"/>
      <c r="H797" s="398"/>
      <c r="I797" s="379"/>
      <c r="J797" s="380"/>
      <c r="K797" s="383">
        <f t="shared" si="49"/>
        <v>0</v>
      </c>
    </row>
    <row r="798" spans="3:11">
      <c r="C798" s="122" t="str">
        <f t="shared" si="48"/>
        <v>\\\</v>
      </c>
      <c r="D798" s="379"/>
      <c r="E798" s="380"/>
      <c r="F798" s="391"/>
      <c r="G798" s="397"/>
      <c r="H798" s="398"/>
      <c r="I798" s="379"/>
      <c r="J798" s="380"/>
      <c r="K798" s="383">
        <f t="shared" si="49"/>
        <v>0</v>
      </c>
    </row>
    <row r="799" spans="3:11">
      <c r="C799" s="122" t="str">
        <f t="shared" si="48"/>
        <v>\\\</v>
      </c>
      <c r="D799" s="379"/>
      <c r="E799" s="380"/>
      <c r="F799" s="391"/>
      <c r="G799" s="397"/>
      <c r="H799" s="398"/>
      <c r="I799" s="379"/>
      <c r="J799" s="380"/>
      <c r="K799" s="383">
        <f t="shared" si="49"/>
        <v>0</v>
      </c>
    </row>
    <row r="800" spans="3:11">
      <c r="C800" s="122" t="str">
        <f t="shared" si="48"/>
        <v>\\\</v>
      </c>
      <c r="D800" s="379"/>
      <c r="E800" s="380"/>
      <c r="F800" s="391"/>
      <c r="G800" s="397"/>
      <c r="H800" s="398"/>
      <c r="I800" s="379"/>
      <c r="J800" s="380"/>
      <c r="K800" s="383">
        <f t="shared" si="49"/>
        <v>0</v>
      </c>
    </row>
    <row r="801" spans="3:11">
      <c r="C801" s="122" t="str">
        <f t="shared" si="48"/>
        <v>\\\</v>
      </c>
      <c r="D801" s="379"/>
      <c r="E801" s="380"/>
      <c r="F801" s="391"/>
      <c r="G801" s="397"/>
      <c r="H801" s="398"/>
      <c r="I801" s="379"/>
      <c r="J801" s="380"/>
      <c r="K801" s="383">
        <f t="shared" si="49"/>
        <v>0</v>
      </c>
    </row>
    <row r="802" spans="3:11">
      <c r="C802" s="122" t="str">
        <f t="shared" si="48"/>
        <v>\\\</v>
      </c>
      <c r="D802" s="379"/>
      <c r="E802" s="380"/>
      <c r="F802" s="391"/>
      <c r="G802" s="397"/>
      <c r="H802" s="398"/>
      <c r="I802" s="379"/>
      <c r="J802" s="380"/>
      <c r="K802" s="383">
        <f t="shared" si="49"/>
        <v>0</v>
      </c>
    </row>
    <row r="803" spans="3:11">
      <c r="C803" s="122" t="str">
        <f t="shared" si="48"/>
        <v>\\\</v>
      </c>
      <c r="D803" s="379"/>
      <c r="E803" s="380"/>
      <c r="F803" s="391"/>
      <c r="G803" s="397"/>
      <c r="H803" s="398"/>
      <c r="I803" s="379"/>
      <c r="J803" s="380"/>
      <c r="K803" s="383">
        <f t="shared" si="49"/>
        <v>0</v>
      </c>
    </row>
    <row r="804" spans="3:11">
      <c r="C804" s="122" t="str">
        <f t="shared" si="48"/>
        <v>\\\</v>
      </c>
      <c r="D804" s="379"/>
      <c r="E804" s="380"/>
      <c r="F804" s="391"/>
      <c r="G804" s="397"/>
      <c r="H804" s="398"/>
      <c r="I804" s="379"/>
      <c r="J804" s="380"/>
      <c r="K804" s="383">
        <f t="shared" si="49"/>
        <v>0</v>
      </c>
    </row>
    <row r="805" spans="3:11">
      <c r="C805" s="122" t="str">
        <f t="shared" si="48"/>
        <v>\\\</v>
      </c>
      <c r="D805" s="379"/>
      <c r="E805" s="380"/>
      <c r="F805" s="391"/>
      <c r="G805" s="397"/>
      <c r="H805" s="398"/>
      <c r="I805" s="379"/>
      <c r="J805" s="380"/>
      <c r="K805" s="383">
        <f t="shared" si="49"/>
        <v>0</v>
      </c>
    </row>
    <row r="806" spans="3:11">
      <c r="C806" s="122" t="str">
        <f t="shared" si="48"/>
        <v>\\\</v>
      </c>
      <c r="D806" s="379"/>
      <c r="E806" s="380"/>
      <c r="F806" s="391"/>
      <c r="G806" s="397"/>
      <c r="H806" s="398"/>
      <c r="I806" s="379"/>
      <c r="J806" s="380"/>
      <c r="K806" s="383">
        <f t="shared" si="49"/>
        <v>0</v>
      </c>
    </row>
    <row r="807" spans="3:11">
      <c r="C807" s="122" t="str">
        <f t="shared" si="48"/>
        <v>\\\</v>
      </c>
      <c r="D807" s="379"/>
      <c r="E807" s="380"/>
      <c r="F807" s="391"/>
      <c r="G807" s="397"/>
      <c r="H807" s="398"/>
      <c r="I807" s="379"/>
      <c r="J807" s="380"/>
      <c r="K807" s="383">
        <f t="shared" si="49"/>
        <v>0</v>
      </c>
    </row>
    <row r="808" spans="3:11">
      <c r="C808" s="122" t="str">
        <f t="shared" si="48"/>
        <v>\\\</v>
      </c>
      <c r="D808" s="379"/>
      <c r="E808" s="380"/>
      <c r="F808" s="391"/>
      <c r="G808" s="397"/>
      <c r="H808" s="398"/>
      <c r="I808" s="379"/>
      <c r="J808" s="380"/>
      <c r="K808" s="383">
        <f t="shared" si="49"/>
        <v>0</v>
      </c>
    </row>
    <row r="809" spans="3:11">
      <c r="C809" s="122" t="str">
        <f t="shared" si="48"/>
        <v>\\\</v>
      </c>
      <c r="D809" s="379"/>
      <c r="E809" s="380"/>
      <c r="F809" s="391"/>
      <c r="G809" s="397"/>
      <c r="H809" s="398"/>
      <c r="I809" s="379"/>
      <c r="J809" s="380"/>
      <c r="K809" s="383">
        <f t="shared" si="49"/>
        <v>0</v>
      </c>
    </row>
    <row r="810" spans="3:11">
      <c r="C810" s="122" t="str">
        <f t="shared" si="48"/>
        <v>\\\</v>
      </c>
      <c r="D810" s="379"/>
      <c r="E810" s="380"/>
      <c r="F810" s="391"/>
      <c r="G810" s="397"/>
      <c r="H810" s="398"/>
      <c r="I810" s="379"/>
      <c r="J810" s="380"/>
      <c r="K810" s="383">
        <f t="shared" si="49"/>
        <v>0</v>
      </c>
    </row>
    <row r="811" spans="3:11">
      <c r="C811" s="122" t="str">
        <f t="shared" si="48"/>
        <v>\\\</v>
      </c>
      <c r="D811" s="379"/>
      <c r="E811" s="380"/>
      <c r="F811" s="391"/>
      <c r="G811" s="397"/>
      <c r="H811" s="398"/>
      <c r="I811" s="379"/>
      <c r="J811" s="380"/>
      <c r="K811" s="383">
        <f t="shared" si="49"/>
        <v>0</v>
      </c>
    </row>
    <row r="812" spans="3:11">
      <c r="C812" s="122" t="str">
        <f t="shared" si="48"/>
        <v>\\\</v>
      </c>
      <c r="D812" s="379"/>
      <c r="E812" s="380"/>
      <c r="F812" s="391"/>
      <c r="G812" s="397"/>
      <c r="H812" s="398"/>
      <c r="I812" s="379"/>
      <c r="J812" s="380"/>
      <c r="K812" s="383">
        <f t="shared" si="49"/>
        <v>0</v>
      </c>
    </row>
    <row r="813" spans="3:11">
      <c r="C813" s="122" t="str">
        <f t="shared" si="48"/>
        <v>\\\</v>
      </c>
      <c r="D813" s="379"/>
      <c r="E813" s="380"/>
      <c r="F813" s="391"/>
      <c r="G813" s="397"/>
      <c r="H813" s="398"/>
      <c r="I813" s="379"/>
      <c r="J813" s="380"/>
      <c r="K813" s="383">
        <f t="shared" si="49"/>
        <v>0</v>
      </c>
    </row>
    <row r="814" spans="3:11">
      <c r="C814" s="122" t="str">
        <f t="shared" si="48"/>
        <v>\\\</v>
      </c>
      <c r="D814" s="379"/>
      <c r="E814" s="380"/>
      <c r="F814" s="391"/>
      <c r="G814" s="397"/>
      <c r="H814" s="398"/>
      <c r="I814" s="379"/>
      <c r="J814" s="380"/>
      <c r="K814" s="383">
        <f t="shared" si="49"/>
        <v>0</v>
      </c>
    </row>
    <row r="815" spans="3:11">
      <c r="C815" s="122" t="str">
        <f t="shared" si="48"/>
        <v>\\\</v>
      </c>
      <c r="D815" s="379"/>
      <c r="E815" s="380"/>
      <c r="F815" s="391"/>
      <c r="G815" s="397"/>
      <c r="H815" s="398"/>
      <c r="I815" s="379"/>
      <c r="J815" s="380"/>
      <c r="K815" s="383">
        <f t="shared" si="49"/>
        <v>0</v>
      </c>
    </row>
    <row r="816" spans="3:11">
      <c r="C816" s="122" t="str">
        <f t="shared" ref="C816:C879" si="50">D816&amp;"\"&amp;E816&amp;"\"&amp;I816&amp;"\"&amp;J816</f>
        <v>\\\</v>
      </c>
      <c r="D816" s="379"/>
      <c r="E816" s="380"/>
      <c r="F816" s="391"/>
      <c r="G816" s="397"/>
      <c r="H816" s="398"/>
      <c r="I816" s="379"/>
      <c r="J816" s="380"/>
      <c r="K816" s="383">
        <f t="shared" si="49"/>
        <v>0</v>
      </c>
    </row>
    <row r="817" spans="3:11">
      <c r="C817" s="122" t="str">
        <f t="shared" si="50"/>
        <v>\\\</v>
      </c>
      <c r="D817" s="379"/>
      <c r="E817" s="380"/>
      <c r="F817" s="391"/>
      <c r="G817" s="397"/>
      <c r="H817" s="398"/>
      <c r="I817" s="379"/>
      <c r="J817" s="380"/>
      <c r="K817" s="383">
        <f t="shared" si="49"/>
        <v>0</v>
      </c>
    </row>
    <row r="818" spans="3:11">
      <c r="C818" s="122" t="str">
        <f t="shared" si="50"/>
        <v>\\\</v>
      </c>
      <c r="D818" s="379"/>
      <c r="E818" s="380"/>
      <c r="F818" s="391"/>
      <c r="G818" s="397"/>
      <c r="H818" s="398"/>
      <c r="I818" s="379"/>
      <c r="J818" s="380"/>
      <c r="K818" s="383">
        <f t="shared" si="49"/>
        <v>0</v>
      </c>
    </row>
    <row r="819" spans="3:11">
      <c r="C819" s="122" t="str">
        <f t="shared" si="50"/>
        <v>\\\</v>
      </c>
      <c r="D819" s="379"/>
      <c r="E819" s="380"/>
      <c r="F819" s="391"/>
      <c r="G819" s="397"/>
      <c r="H819" s="398"/>
      <c r="I819" s="379"/>
      <c r="J819" s="380"/>
      <c r="K819" s="383">
        <f t="shared" si="49"/>
        <v>0</v>
      </c>
    </row>
    <row r="820" spans="3:11">
      <c r="C820" s="122" t="str">
        <f t="shared" si="50"/>
        <v>\\\</v>
      </c>
      <c r="D820" s="379"/>
      <c r="E820" s="380"/>
      <c r="F820" s="391"/>
      <c r="G820" s="397"/>
      <c r="H820" s="398"/>
      <c r="I820" s="379"/>
      <c r="J820" s="380"/>
      <c r="K820" s="383">
        <f t="shared" si="49"/>
        <v>0</v>
      </c>
    </row>
    <row r="821" spans="3:11">
      <c r="C821" s="122" t="str">
        <f t="shared" si="50"/>
        <v>\\\</v>
      </c>
      <c r="D821" s="379"/>
      <c r="E821" s="380"/>
      <c r="F821" s="391"/>
      <c r="G821" s="397"/>
      <c r="H821" s="398"/>
      <c r="I821" s="379"/>
      <c r="J821" s="380"/>
      <c r="K821" s="383">
        <f t="shared" si="49"/>
        <v>0</v>
      </c>
    </row>
    <row r="822" spans="3:11">
      <c r="C822" s="122" t="str">
        <f t="shared" si="50"/>
        <v>\\\</v>
      </c>
      <c r="D822" s="379"/>
      <c r="E822" s="380"/>
      <c r="F822" s="391"/>
      <c r="G822" s="397"/>
      <c r="H822" s="398"/>
      <c r="I822" s="379"/>
      <c r="J822" s="380"/>
      <c r="K822" s="383">
        <f t="shared" si="49"/>
        <v>0</v>
      </c>
    </row>
    <row r="823" spans="3:11">
      <c r="C823" s="122" t="str">
        <f t="shared" si="50"/>
        <v>\\\</v>
      </c>
      <c r="D823" s="379"/>
      <c r="E823" s="380"/>
      <c r="F823" s="391"/>
      <c r="G823" s="397"/>
      <c r="H823" s="398"/>
      <c r="I823" s="379"/>
      <c r="J823" s="380"/>
      <c r="K823" s="383">
        <f t="shared" si="49"/>
        <v>0</v>
      </c>
    </row>
    <row r="824" spans="3:11">
      <c r="C824" s="122" t="str">
        <f t="shared" si="50"/>
        <v>\\\</v>
      </c>
      <c r="D824" s="379"/>
      <c r="E824" s="380"/>
      <c r="F824" s="391"/>
      <c r="G824" s="397"/>
      <c r="H824" s="398"/>
      <c r="I824" s="379"/>
      <c r="J824" s="380"/>
      <c r="K824" s="383">
        <f t="shared" si="49"/>
        <v>0</v>
      </c>
    </row>
    <row r="825" spans="3:11">
      <c r="C825" s="122" t="str">
        <f t="shared" si="50"/>
        <v>\\\</v>
      </c>
      <c r="D825" s="379"/>
      <c r="E825" s="380"/>
      <c r="F825" s="391"/>
      <c r="G825" s="397"/>
      <c r="H825" s="398"/>
      <c r="I825" s="379"/>
      <c r="J825" s="380"/>
      <c r="K825" s="383">
        <f t="shared" si="49"/>
        <v>0</v>
      </c>
    </row>
    <row r="826" spans="3:11">
      <c r="C826" s="122" t="str">
        <f t="shared" si="50"/>
        <v>\\\</v>
      </c>
      <c r="D826" s="379"/>
      <c r="E826" s="380"/>
      <c r="F826" s="391"/>
      <c r="G826" s="397"/>
      <c r="H826" s="398"/>
      <c r="I826" s="379"/>
      <c r="J826" s="380"/>
      <c r="K826" s="383">
        <f t="shared" si="49"/>
        <v>0</v>
      </c>
    </row>
    <row r="827" spans="3:11">
      <c r="C827" s="122" t="str">
        <f t="shared" si="50"/>
        <v>\\\</v>
      </c>
      <c r="D827" s="379"/>
      <c r="E827" s="380"/>
      <c r="F827" s="391"/>
      <c r="G827" s="397"/>
      <c r="H827" s="398"/>
      <c r="I827" s="379"/>
      <c r="J827" s="380"/>
      <c r="K827" s="383">
        <f t="shared" si="49"/>
        <v>0</v>
      </c>
    </row>
    <row r="828" spans="3:11">
      <c r="C828" s="122" t="str">
        <f t="shared" si="50"/>
        <v>\\\</v>
      </c>
      <c r="D828" s="379"/>
      <c r="E828" s="380"/>
      <c r="F828" s="391"/>
      <c r="G828" s="397"/>
      <c r="H828" s="398"/>
      <c r="I828" s="379"/>
      <c r="J828" s="380"/>
      <c r="K828" s="383">
        <f t="shared" si="49"/>
        <v>0</v>
      </c>
    </row>
    <row r="829" spans="3:11">
      <c r="C829" s="122" t="str">
        <f t="shared" si="50"/>
        <v>\\\</v>
      </c>
      <c r="D829" s="379"/>
      <c r="E829" s="380"/>
      <c r="F829" s="391"/>
      <c r="G829" s="397"/>
      <c r="H829" s="398"/>
      <c r="I829" s="379"/>
      <c r="J829" s="380"/>
      <c r="K829" s="383">
        <f t="shared" si="49"/>
        <v>0</v>
      </c>
    </row>
    <row r="830" spans="3:11">
      <c r="C830" s="122" t="str">
        <f t="shared" si="50"/>
        <v>\\\</v>
      </c>
      <c r="D830" s="379"/>
      <c r="E830" s="380"/>
      <c r="F830" s="391"/>
      <c r="G830" s="397"/>
      <c r="H830" s="398"/>
      <c r="I830" s="379"/>
      <c r="J830" s="380"/>
      <c r="K830" s="383">
        <f t="shared" si="49"/>
        <v>0</v>
      </c>
    </row>
    <row r="831" spans="3:11">
      <c r="C831" s="122" t="str">
        <f t="shared" si="50"/>
        <v>\\\</v>
      </c>
      <c r="D831" s="379"/>
      <c r="E831" s="380"/>
      <c r="F831" s="391"/>
      <c r="G831" s="397"/>
      <c r="H831" s="398"/>
      <c r="I831" s="379"/>
      <c r="J831" s="380"/>
      <c r="K831" s="383">
        <f t="shared" si="49"/>
        <v>0</v>
      </c>
    </row>
    <row r="832" spans="3:11">
      <c r="C832" s="122" t="str">
        <f t="shared" si="50"/>
        <v>\\\</v>
      </c>
      <c r="D832" s="379"/>
      <c r="E832" s="380"/>
      <c r="F832" s="391"/>
      <c r="G832" s="397"/>
      <c r="H832" s="398"/>
      <c r="I832" s="379"/>
      <c r="J832" s="380"/>
      <c r="K832" s="383">
        <f t="shared" si="49"/>
        <v>0</v>
      </c>
    </row>
    <row r="833" spans="3:11">
      <c r="C833" s="122" t="str">
        <f t="shared" si="50"/>
        <v>\\\</v>
      </c>
      <c r="D833" s="379"/>
      <c r="E833" s="380"/>
      <c r="F833" s="391"/>
      <c r="G833" s="397"/>
      <c r="H833" s="398"/>
      <c r="I833" s="379"/>
      <c r="J833" s="380"/>
      <c r="K833" s="383">
        <f t="shared" si="49"/>
        <v>0</v>
      </c>
    </row>
    <row r="834" spans="3:11">
      <c r="C834" s="122" t="str">
        <f t="shared" si="50"/>
        <v>\\\</v>
      </c>
      <c r="D834" s="379"/>
      <c r="E834" s="380"/>
      <c r="F834" s="391"/>
      <c r="G834" s="397"/>
      <c r="H834" s="398"/>
      <c r="I834" s="379"/>
      <c r="J834" s="380"/>
      <c r="K834" s="383">
        <f t="shared" si="49"/>
        <v>0</v>
      </c>
    </row>
    <row r="835" spans="3:11">
      <c r="C835" s="122" t="str">
        <f t="shared" si="50"/>
        <v>\\\</v>
      </c>
      <c r="D835" s="379"/>
      <c r="E835" s="380"/>
      <c r="F835" s="391"/>
      <c r="G835" s="397"/>
      <c r="H835" s="398"/>
      <c r="I835" s="379"/>
      <c r="J835" s="380"/>
      <c r="K835" s="383">
        <f t="shared" si="49"/>
        <v>0</v>
      </c>
    </row>
    <row r="836" spans="3:11">
      <c r="C836" s="122" t="str">
        <f t="shared" si="50"/>
        <v>\\\</v>
      </c>
      <c r="D836" s="379"/>
      <c r="E836" s="380"/>
      <c r="F836" s="391"/>
      <c r="G836" s="397"/>
      <c r="H836" s="398"/>
      <c r="I836" s="379"/>
      <c r="J836" s="380"/>
      <c r="K836" s="383">
        <f t="shared" ref="K836:K899" si="51">IF(OR(E836="",E836=0),0,IF(AND($B$2&lt;=H836,H836&lt;=$A$2),1,0))</f>
        <v>0</v>
      </c>
    </row>
    <row r="837" spans="3:11">
      <c r="C837" s="122" t="str">
        <f t="shared" si="50"/>
        <v>\\\</v>
      </c>
      <c r="D837" s="379"/>
      <c r="E837" s="380"/>
      <c r="F837" s="391"/>
      <c r="G837" s="397"/>
      <c r="H837" s="398"/>
      <c r="I837" s="379"/>
      <c r="J837" s="380"/>
      <c r="K837" s="383">
        <f t="shared" si="51"/>
        <v>0</v>
      </c>
    </row>
    <row r="838" spans="3:11">
      <c r="C838" s="122" t="str">
        <f t="shared" si="50"/>
        <v>\\\</v>
      </c>
      <c r="D838" s="379"/>
      <c r="E838" s="380"/>
      <c r="F838" s="391"/>
      <c r="G838" s="397"/>
      <c r="H838" s="398"/>
      <c r="I838" s="379"/>
      <c r="J838" s="380"/>
      <c r="K838" s="383">
        <f t="shared" si="51"/>
        <v>0</v>
      </c>
    </row>
    <row r="839" spans="3:11">
      <c r="C839" s="122" t="str">
        <f t="shared" si="50"/>
        <v>\\\</v>
      </c>
      <c r="D839" s="379"/>
      <c r="E839" s="380"/>
      <c r="F839" s="391"/>
      <c r="G839" s="397"/>
      <c r="H839" s="398"/>
      <c r="I839" s="379"/>
      <c r="J839" s="380"/>
      <c r="K839" s="383">
        <f t="shared" si="51"/>
        <v>0</v>
      </c>
    </row>
    <row r="840" spans="3:11">
      <c r="C840" s="122" t="str">
        <f t="shared" si="50"/>
        <v>\\\</v>
      </c>
      <c r="D840" s="379"/>
      <c r="E840" s="380"/>
      <c r="F840" s="391"/>
      <c r="G840" s="397"/>
      <c r="H840" s="398"/>
      <c r="I840" s="379"/>
      <c r="J840" s="380"/>
      <c r="K840" s="383">
        <f t="shared" si="51"/>
        <v>0</v>
      </c>
    </row>
    <row r="841" spans="3:11">
      <c r="C841" s="122" t="str">
        <f t="shared" si="50"/>
        <v>\\\</v>
      </c>
      <c r="D841" s="379"/>
      <c r="E841" s="380"/>
      <c r="F841" s="391"/>
      <c r="G841" s="397"/>
      <c r="H841" s="398"/>
      <c r="I841" s="379"/>
      <c r="J841" s="380"/>
      <c r="K841" s="383">
        <f t="shared" si="51"/>
        <v>0</v>
      </c>
    </row>
    <row r="842" spans="3:11">
      <c r="C842" s="122" t="str">
        <f t="shared" si="50"/>
        <v>\\\</v>
      </c>
      <c r="D842" s="379"/>
      <c r="E842" s="380"/>
      <c r="F842" s="391"/>
      <c r="G842" s="397"/>
      <c r="H842" s="398"/>
      <c r="I842" s="379"/>
      <c r="J842" s="380"/>
      <c r="K842" s="383">
        <f t="shared" si="51"/>
        <v>0</v>
      </c>
    </row>
    <row r="843" spans="3:11">
      <c r="C843" s="122" t="str">
        <f t="shared" si="50"/>
        <v>\\\</v>
      </c>
      <c r="D843" s="379"/>
      <c r="E843" s="380"/>
      <c r="F843" s="391"/>
      <c r="G843" s="397"/>
      <c r="H843" s="398"/>
      <c r="I843" s="379"/>
      <c r="J843" s="380"/>
      <c r="K843" s="383">
        <f t="shared" si="51"/>
        <v>0</v>
      </c>
    </row>
    <row r="844" spans="3:11">
      <c r="C844" s="122" t="str">
        <f t="shared" si="50"/>
        <v>\\\</v>
      </c>
      <c r="D844" s="379"/>
      <c r="E844" s="380"/>
      <c r="F844" s="391"/>
      <c r="G844" s="397"/>
      <c r="H844" s="398"/>
      <c r="I844" s="379"/>
      <c r="J844" s="380"/>
      <c r="K844" s="383">
        <f t="shared" si="51"/>
        <v>0</v>
      </c>
    </row>
    <row r="845" spans="3:11">
      <c r="C845" s="122" t="str">
        <f t="shared" si="50"/>
        <v>\\\</v>
      </c>
      <c r="D845" s="379"/>
      <c r="E845" s="380"/>
      <c r="F845" s="391"/>
      <c r="G845" s="397"/>
      <c r="H845" s="398"/>
      <c r="I845" s="379"/>
      <c r="J845" s="380"/>
      <c r="K845" s="383">
        <f t="shared" si="51"/>
        <v>0</v>
      </c>
    </row>
    <row r="846" spans="3:11">
      <c r="C846" s="122" t="str">
        <f t="shared" si="50"/>
        <v>\\\</v>
      </c>
      <c r="D846" s="379"/>
      <c r="E846" s="380"/>
      <c r="F846" s="391"/>
      <c r="G846" s="397"/>
      <c r="H846" s="398"/>
      <c r="I846" s="379"/>
      <c r="J846" s="380"/>
      <c r="K846" s="383">
        <f t="shared" si="51"/>
        <v>0</v>
      </c>
    </row>
    <row r="847" spans="3:11">
      <c r="C847" s="122" t="str">
        <f t="shared" si="50"/>
        <v>\\\</v>
      </c>
      <c r="D847" s="379"/>
      <c r="E847" s="380"/>
      <c r="F847" s="391"/>
      <c r="G847" s="397"/>
      <c r="H847" s="398"/>
      <c r="I847" s="379"/>
      <c r="J847" s="380"/>
      <c r="K847" s="383">
        <f t="shared" si="51"/>
        <v>0</v>
      </c>
    </row>
    <row r="848" spans="3:11">
      <c r="C848" s="122" t="str">
        <f t="shared" si="50"/>
        <v>\\\</v>
      </c>
      <c r="D848" s="379"/>
      <c r="E848" s="380"/>
      <c r="F848" s="391"/>
      <c r="G848" s="397"/>
      <c r="H848" s="398"/>
      <c r="I848" s="379"/>
      <c r="J848" s="380"/>
      <c r="K848" s="383">
        <f t="shared" si="51"/>
        <v>0</v>
      </c>
    </row>
    <row r="849" spans="3:11">
      <c r="C849" s="122" t="str">
        <f t="shared" si="50"/>
        <v>\\\</v>
      </c>
      <c r="D849" s="379"/>
      <c r="E849" s="380"/>
      <c r="F849" s="391"/>
      <c r="G849" s="397"/>
      <c r="H849" s="398"/>
      <c r="I849" s="379"/>
      <c r="J849" s="380"/>
      <c r="K849" s="383">
        <f t="shared" si="51"/>
        <v>0</v>
      </c>
    </row>
    <row r="850" spans="3:11">
      <c r="C850" s="122" t="str">
        <f t="shared" si="50"/>
        <v>\\\</v>
      </c>
      <c r="D850" s="379"/>
      <c r="E850" s="380"/>
      <c r="F850" s="391"/>
      <c r="G850" s="397"/>
      <c r="H850" s="398"/>
      <c r="I850" s="379"/>
      <c r="J850" s="380"/>
      <c r="K850" s="383">
        <f t="shared" si="51"/>
        <v>0</v>
      </c>
    </row>
    <row r="851" spans="3:11">
      <c r="C851" s="122" t="str">
        <f t="shared" si="50"/>
        <v>\\\</v>
      </c>
      <c r="D851" s="379"/>
      <c r="E851" s="380"/>
      <c r="F851" s="391"/>
      <c r="G851" s="397"/>
      <c r="H851" s="398"/>
      <c r="I851" s="379"/>
      <c r="J851" s="380"/>
      <c r="K851" s="383">
        <f t="shared" si="51"/>
        <v>0</v>
      </c>
    </row>
    <row r="852" spans="3:11">
      <c r="C852" s="122" t="str">
        <f t="shared" si="50"/>
        <v>\\\</v>
      </c>
      <c r="D852" s="379"/>
      <c r="E852" s="380"/>
      <c r="F852" s="391"/>
      <c r="G852" s="397"/>
      <c r="H852" s="398"/>
      <c r="I852" s="379"/>
      <c r="J852" s="380"/>
      <c r="K852" s="383">
        <f t="shared" si="51"/>
        <v>0</v>
      </c>
    </row>
    <row r="853" spans="3:11">
      <c r="C853" s="122" t="str">
        <f t="shared" si="50"/>
        <v>\\\</v>
      </c>
      <c r="D853" s="379"/>
      <c r="E853" s="380"/>
      <c r="F853" s="391"/>
      <c r="G853" s="397"/>
      <c r="H853" s="398"/>
      <c r="I853" s="379"/>
      <c r="J853" s="380"/>
      <c r="K853" s="383">
        <f t="shared" si="51"/>
        <v>0</v>
      </c>
    </row>
    <row r="854" spans="3:11">
      <c r="C854" s="122" t="str">
        <f t="shared" si="50"/>
        <v>\\\</v>
      </c>
      <c r="D854" s="379"/>
      <c r="E854" s="380"/>
      <c r="F854" s="391"/>
      <c r="G854" s="397"/>
      <c r="H854" s="398"/>
      <c r="I854" s="379"/>
      <c r="J854" s="380"/>
      <c r="K854" s="383">
        <f t="shared" si="51"/>
        <v>0</v>
      </c>
    </row>
    <row r="855" spans="3:11">
      <c r="C855" s="122" t="str">
        <f t="shared" si="50"/>
        <v>\\\</v>
      </c>
      <c r="D855" s="379"/>
      <c r="E855" s="380"/>
      <c r="F855" s="391"/>
      <c r="G855" s="397"/>
      <c r="H855" s="398"/>
      <c r="I855" s="379"/>
      <c r="J855" s="380"/>
      <c r="K855" s="383">
        <f t="shared" si="51"/>
        <v>0</v>
      </c>
    </row>
    <row r="856" spans="3:11">
      <c r="C856" s="122" t="str">
        <f t="shared" si="50"/>
        <v>\\\</v>
      </c>
      <c r="D856" s="379"/>
      <c r="E856" s="380"/>
      <c r="F856" s="391"/>
      <c r="G856" s="397"/>
      <c r="H856" s="398"/>
      <c r="I856" s="379"/>
      <c r="J856" s="380"/>
      <c r="K856" s="383">
        <f t="shared" si="51"/>
        <v>0</v>
      </c>
    </row>
    <row r="857" spans="3:11">
      <c r="C857" s="122" t="str">
        <f t="shared" si="50"/>
        <v>\\\</v>
      </c>
      <c r="D857" s="379"/>
      <c r="E857" s="380"/>
      <c r="F857" s="391"/>
      <c r="G857" s="397"/>
      <c r="H857" s="398"/>
      <c r="I857" s="379"/>
      <c r="J857" s="380"/>
      <c r="K857" s="383">
        <f t="shared" si="51"/>
        <v>0</v>
      </c>
    </row>
    <row r="858" spans="3:11">
      <c r="C858" s="122" t="str">
        <f t="shared" si="50"/>
        <v>\\\</v>
      </c>
      <c r="D858" s="379"/>
      <c r="E858" s="380"/>
      <c r="F858" s="391"/>
      <c r="G858" s="397"/>
      <c r="H858" s="398"/>
      <c r="I858" s="379"/>
      <c r="J858" s="380"/>
      <c r="K858" s="383">
        <f t="shared" si="51"/>
        <v>0</v>
      </c>
    </row>
    <row r="859" spans="3:11">
      <c r="C859" s="122" t="str">
        <f t="shared" si="50"/>
        <v>\\\</v>
      </c>
      <c r="D859" s="379"/>
      <c r="E859" s="380"/>
      <c r="F859" s="391"/>
      <c r="G859" s="397"/>
      <c r="H859" s="398"/>
      <c r="I859" s="379"/>
      <c r="J859" s="380"/>
      <c r="K859" s="383">
        <f t="shared" si="51"/>
        <v>0</v>
      </c>
    </row>
    <row r="860" spans="3:11">
      <c r="C860" s="122" t="str">
        <f t="shared" si="50"/>
        <v>\\\</v>
      </c>
      <c r="D860" s="379"/>
      <c r="E860" s="380"/>
      <c r="F860" s="391"/>
      <c r="G860" s="397"/>
      <c r="H860" s="398"/>
      <c r="I860" s="379"/>
      <c r="J860" s="380"/>
      <c r="K860" s="383">
        <f t="shared" si="51"/>
        <v>0</v>
      </c>
    </row>
    <row r="861" spans="3:11">
      <c r="C861" s="122" t="str">
        <f t="shared" si="50"/>
        <v>\\\</v>
      </c>
      <c r="D861" s="379"/>
      <c r="E861" s="380"/>
      <c r="F861" s="391"/>
      <c r="G861" s="397"/>
      <c r="H861" s="398"/>
      <c r="I861" s="379"/>
      <c r="J861" s="380"/>
      <c r="K861" s="383">
        <f t="shared" si="51"/>
        <v>0</v>
      </c>
    </row>
    <row r="862" spans="3:11">
      <c r="C862" s="122" t="str">
        <f t="shared" si="50"/>
        <v>\\\</v>
      </c>
      <c r="D862" s="379"/>
      <c r="E862" s="380"/>
      <c r="F862" s="391"/>
      <c r="G862" s="397"/>
      <c r="H862" s="398"/>
      <c r="I862" s="379"/>
      <c r="J862" s="380"/>
      <c r="K862" s="383">
        <f t="shared" si="51"/>
        <v>0</v>
      </c>
    </row>
    <row r="863" spans="3:11">
      <c r="C863" s="122" t="str">
        <f t="shared" si="50"/>
        <v>\\\</v>
      </c>
      <c r="D863" s="379"/>
      <c r="E863" s="380"/>
      <c r="F863" s="391"/>
      <c r="G863" s="397"/>
      <c r="H863" s="398"/>
      <c r="I863" s="379"/>
      <c r="J863" s="380"/>
      <c r="K863" s="383">
        <f t="shared" si="51"/>
        <v>0</v>
      </c>
    </row>
    <row r="864" spans="3:11">
      <c r="C864" s="122" t="str">
        <f t="shared" si="50"/>
        <v>\\\</v>
      </c>
      <c r="D864" s="379"/>
      <c r="E864" s="380"/>
      <c r="F864" s="391"/>
      <c r="G864" s="397"/>
      <c r="H864" s="398"/>
      <c r="I864" s="379"/>
      <c r="J864" s="380"/>
      <c r="K864" s="383">
        <f t="shared" si="51"/>
        <v>0</v>
      </c>
    </row>
    <row r="865" spans="3:11">
      <c r="C865" s="122" t="str">
        <f t="shared" si="50"/>
        <v>\\\</v>
      </c>
      <c r="D865" s="379"/>
      <c r="E865" s="380"/>
      <c r="F865" s="391"/>
      <c r="G865" s="397"/>
      <c r="H865" s="398"/>
      <c r="I865" s="379"/>
      <c r="J865" s="380"/>
      <c r="K865" s="383">
        <f t="shared" si="51"/>
        <v>0</v>
      </c>
    </row>
    <row r="866" spans="3:11">
      <c r="C866" s="122" t="str">
        <f t="shared" si="50"/>
        <v>\\\</v>
      </c>
      <c r="D866" s="379"/>
      <c r="E866" s="380"/>
      <c r="F866" s="391"/>
      <c r="G866" s="397"/>
      <c r="H866" s="398"/>
      <c r="I866" s="379"/>
      <c r="J866" s="380"/>
      <c r="K866" s="383">
        <f t="shared" si="51"/>
        <v>0</v>
      </c>
    </row>
    <row r="867" spans="3:11">
      <c r="C867" s="122" t="str">
        <f t="shared" si="50"/>
        <v>\\\</v>
      </c>
      <c r="D867" s="379"/>
      <c r="E867" s="380"/>
      <c r="F867" s="391"/>
      <c r="G867" s="397"/>
      <c r="H867" s="398"/>
      <c r="I867" s="379"/>
      <c r="J867" s="380"/>
      <c r="K867" s="383">
        <f t="shared" si="51"/>
        <v>0</v>
      </c>
    </row>
    <row r="868" spans="3:11">
      <c r="C868" s="122" t="str">
        <f t="shared" si="50"/>
        <v>\\\</v>
      </c>
      <c r="D868" s="379"/>
      <c r="E868" s="380"/>
      <c r="F868" s="391"/>
      <c r="G868" s="397"/>
      <c r="H868" s="398"/>
      <c r="I868" s="379"/>
      <c r="J868" s="380"/>
      <c r="K868" s="383">
        <f t="shared" si="51"/>
        <v>0</v>
      </c>
    </row>
    <row r="869" spans="3:11">
      <c r="C869" s="122" t="str">
        <f t="shared" si="50"/>
        <v>\\\</v>
      </c>
      <c r="D869" s="379"/>
      <c r="E869" s="380"/>
      <c r="F869" s="391"/>
      <c r="G869" s="397"/>
      <c r="H869" s="398"/>
      <c r="I869" s="379"/>
      <c r="J869" s="380"/>
      <c r="K869" s="383">
        <f t="shared" si="51"/>
        <v>0</v>
      </c>
    </row>
    <row r="870" spans="3:11">
      <c r="C870" s="122" t="str">
        <f t="shared" si="50"/>
        <v>\\\</v>
      </c>
      <c r="D870" s="379"/>
      <c r="E870" s="380"/>
      <c r="F870" s="391"/>
      <c r="G870" s="397"/>
      <c r="H870" s="398"/>
      <c r="I870" s="379"/>
      <c r="J870" s="380"/>
      <c r="K870" s="383">
        <f t="shared" si="51"/>
        <v>0</v>
      </c>
    </row>
    <row r="871" spans="3:11">
      <c r="C871" s="122" t="str">
        <f t="shared" si="50"/>
        <v>\\\</v>
      </c>
      <c r="D871" s="379"/>
      <c r="E871" s="380"/>
      <c r="F871" s="391"/>
      <c r="G871" s="397"/>
      <c r="H871" s="398"/>
      <c r="I871" s="379"/>
      <c r="J871" s="380"/>
      <c r="K871" s="383">
        <f t="shared" si="51"/>
        <v>0</v>
      </c>
    </row>
    <row r="872" spans="3:11">
      <c r="C872" s="122" t="str">
        <f t="shared" si="50"/>
        <v>\\\</v>
      </c>
      <c r="D872" s="379"/>
      <c r="E872" s="380"/>
      <c r="F872" s="391"/>
      <c r="G872" s="397"/>
      <c r="H872" s="398"/>
      <c r="I872" s="379"/>
      <c r="J872" s="380"/>
      <c r="K872" s="383">
        <f t="shared" si="51"/>
        <v>0</v>
      </c>
    </row>
    <row r="873" spans="3:11">
      <c r="C873" s="122" t="str">
        <f t="shared" si="50"/>
        <v>\\\</v>
      </c>
      <c r="D873" s="379"/>
      <c r="E873" s="380"/>
      <c r="F873" s="391"/>
      <c r="G873" s="397"/>
      <c r="H873" s="398"/>
      <c r="I873" s="379"/>
      <c r="J873" s="380"/>
      <c r="K873" s="383">
        <f t="shared" si="51"/>
        <v>0</v>
      </c>
    </row>
    <row r="874" spans="3:11">
      <c r="C874" s="122" t="str">
        <f t="shared" si="50"/>
        <v>\\\</v>
      </c>
      <c r="D874" s="379"/>
      <c r="E874" s="380"/>
      <c r="F874" s="391"/>
      <c r="G874" s="397"/>
      <c r="H874" s="398"/>
      <c r="I874" s="379"/>
      <c r="J874" s="380"/>
      <c r="K874" s="383">
        <f t="shared" si="51"/>
        <v>0</v>
      </c>
    </row>
    <row r="875" spans="3:11">
      <c r="C875" s="122" t="str">
        <f t="shared" si="50"/>
        <v>\\\</v>
      </c>
      <c r="D875" s="379"/>
      <c r="E875" s="380"/>
      <c r="F875" s="391"/>
      <c r="G875" s="397"/>
      <c r="H875" s="398"/>
      <c r="I875" s="379"/>
      <c r="J875" s="380"/>
      <c r="K875" s="383">
        <f t="shared" si="51"/>
        <v>0</v>
      </c>
    </row>
    <row r="876" spans="3:11">
      <c r="C876" s="122" t="str">
        <f t="shared" si="50"/>
        <v>\\\</v>
      </c>
      <c r="D876" s="379"/>
      <c r="E876" s="380"/>
      <c r="F876" s="391"/>
      <c r="G876" s="397"/>
      <c r="H876" s="398"/>
      <c r="I876" s="379"/>
      <c r="J876" s="380"/>
      <c r="K876" s="383">
        <f t="shared" si="51"/>
        <v>0</v>
      </c>
    </row>
    <row r="877" spans="3:11">
      <c r="C877" s="122" t="str">
        <f t="shared" si="50"/>
        <v>\\\</v>
      </c>
      <c r="D877" s="379"/>
      <c r="E877" s="380"/>
      <c r="F877" s="391"/>
      <c r="G877" s="397"/>
      <c r="H877" s="398"/>
      <c r="I877" s="379"/>
      <c r="J877" s="380"/>
      <c r="K877" s="383">
        <f t="shared" si="51"/>
        <v>0</v>
      </c>
    </row>
    <row r="878" spans="3:11">
      <c r="C878" s="122" t="str">
        <f t="shared" si="50"/>
        <v>\\\</v>
      </c>
      <c r="D878" s="379"/>
      <c r="E878" s="380"/>
      <c r="F878" s="391"/>
      <c r="G878" s="397"/>
      <c r="H878" s="398"/>
      <c r="I878" s="379"/>
      <c r="J878" s="380"/>
      <c r="K878" s="383">
        <f t="shared" si="51"/>
        <v>0</v>
      </c>
    </row>
    <row r="879" spans="3:11">
      <c r="C879" s="122" t="str">
        <f t="shared" si="50"/>
        <v>\\\</v>
      </c>
      <c r="D879" s="379"/>
      <c r="E879" s="380"/>
      <c r="F879" s="391"/>
      <c r="G879" s="397"/>
      <c r="H879" s="398"/>
      <c r="I879" s="379"/>
      <c r="J879" s="380"/>
      <c r="K879" s="383">
        <f t="shared" si="51"/>
        <v>0</v>
      </c>
    </row>
    <row r="880" spans="3:11">
      <c r="C880" s="122" t="str">
        <f t="shared" ref="C880:C943" si="52">D880&amp;"\"&amp;E880&amp;"\"&amp;I880&amp;"\"&amp;J880</f>
        <v>\\\</v>
      </c>
      <c r="D880" s="379"/>
      <c r="E880" s="380"/>
      <c r="F880" s="391"/>
      <c r="G880" s="397"/>
      <c r="H880" s="398"/>
      <c r="I880" s="379"/>
      <c r="J880" s="380"/>
      <c r="K880" s="383">
        <f t="shared" si="51"/>
        <v>0</v>
      </c>
    </row>
    <row r="881" spans="3:11">
      <c r="C881" s="122" t="str">
        <f t="shared" si="52"/>
        <v>\\\</v>
      </c>
      <c r="D881" s="379"/>
      <c r="E881" s="380"/>
      <c r="F881" s="391"/>
      <c r="G881" s="397"/>
      <c r="H881" s="398"/>
      <c r="I881" s="379"/>
      <c r="J881" s="380"/>
      <c r="K881" s="383">
        <f t="shared" si="51"/>
        <v>0</v>
      </c>
    </row>
    <row r="882" spans="3:11">
      <c r="C882" s="122" t="str">
        <f t="shared" si="52"/>
        <v>\\\</v>
      </c>
      <c r="D882" s="379"/>
      <c r="E882" s="380"/>
      <c r="F882" s="391"/>
      <c r="G882" s="397"/>
      <c r="H882" s="398"/>
      <c r="I882" s="379"/>
      <c r="J882" s="380"/>
      <c r="K882" s="383">
        <f t="shared" si="51"/>
        <v>0</v>
      </c>
    </row>
    <row r="883" spans="3:11">
      <c r="C883" s="122" t="str">
        <f t="shared" si="52"/>
        <v>\\\</v>
      </c>
      <c r="D883" s="379"/>
      <c r="E883" s="380"/>
      <c r="F883" s="391"/>
      <c r="G883" s="397"/>
      <c r="H883" s="398"/>
      <c r="I883" s="379"/>
      <c r="J883" s="380"/>
      <c r="K883" s="383">
        <f t="shared" si="51"/>
        <v>0</v>
      </c>
    </row>
    <row r="884" spans="3:11">
      <c r="C884" s="122" t="str">
        <f t="shared" si="52"/>
        <v>\\\</v>
      </c>
      <c r="D884" s="379"/>
      <c r="E884" s="380"/>
      <c r="F884" s="391"/>
      <c r="G884" s="397"/>
      <c r="H884" s="398"/>
      <c r="I884" s="379"/>
      <c r="J884" s="380"/>
      <c r="K884" s="383">
        <f t="shared" si="51"/>
        <v>0</v>
      </c>
    </row>
    <row r="885" spans="3:11">
      <c r="C885" s="122" t="str">
        <f t="shared" si="52"/>
        <v>\\\</v>
      </c>
      <c r="D885" s="379"/>
      <c r="E885" s="380"/>
      <c r="F885" s="391"/>
      <c r="G885" s="397"/>
      <c r="H885" s="398"/>
      <c r="I885" s="379"/>
      <c r="J885" s="380"/>
      <c r="K885" s="383">
        <f t="shared" si="51"/>
        <v>0</v>
      </c>
    </row>
    <row r="886" spans="3:11">
      <c r="C886" s="122" t="str">
        <f t="shared" si="52"/>
        <v>\\\</v>
      </c>
      <c r="D886" s="379"/>
      <c r="E886" s="380"/>
      <c r="F886" s="391"/>
      <c r="G886" s="397"/>
      <c r="H886" s="398"/>
      <c r="I886" s="379"/>
      <c r="J886" s="380"/>
      <c r="K886" s="383">
        <f t="shared" si="51"/>
        <v>0</v>
      </c>
    </row>
    <row r="887" spans="3:11">
      <c r="C887" s="122" t="str">
        <f t="shared" si="52"/>
        <v>\\\</v>
      </c>
      <c r="D887" s="379"/>
      <c r="E887" s="380"/>
      <c r="F887" s="391"/>
      <c r="G887" s="397"/>
      <c r="H887" s="398"/>
      <c r="I887" s="379"/>
      <c r="J887" s="380"/>
      <c r="K887" s="383">
        <f t="shared" si="51"/>
        <v>0</v>
      </c>
    </row>
    <row r="888" spans="3:11">
      <c r="C888" s="122" t="str">
        <f t="shared" si="52"/>
        <v>\\\</v>
      </c>
      <c r="D888" s="379"/>
      <c r="E888" s="380"/>
      <c r="F888" s="391"/>
      <c r="G888" s="397"/>
      <c r="H888" s="398"/>
      <c r="I888" s="379"/>
      <c r="J888" s="380"/>
      <c r="K888" s="383">
        <f t="shared" si="51"/>
        <v>0</v>
      </c>
    </row>
    <row r="889" spans="3:11">
      <c r="C889" s="122" t="str">
        <f t="shared" si="52"/>
        <v>\\\</v>
      </c>
      <c r="D889" s="379"/>
      <c r="E889" s="380"/>
      <c r="F889" s="391"/>
      <c r="G889" s="397"/>
      <c r="H889" s="398"/>
      <c r="I889" s="379"/>
      <c r="J889" s="380"/>
      <c r="K889" s="383">
        <f t="shared" si="51"/>
        <v>0</v>
      </c>
    </row>
    <row r="890" spans="3:11">
      <c r="C890" s="122" t="str">
        <f t="shared" si="52"/>
        <v>\\\</v>
      </c>
      <c r="D890" s="379"/>
      <c r="E890" s="380"/>
      <c r="F890" s="391"/>
      <c r="G890" s="397"/>
      <c r="H890" s="398"/>
      <c r="I890" s="379"/>
      <c r="J890" s="380"/>
      <c r="K890" s="383">
        <f t="shared" si="51"/>
        <v>0</v>
      </c>
    </row>
    <row r="891" spans="3:11">
      <c r="C891" s="122" t="str">
        <f t="shared" si="52"/>
        <v>\\\</v>
      </c>
      <c r="D891" s="379"/>
      <c r="E891" s="380"/>
      <c r="F891" s="391"/>
      <c r="G891" s="397"/>
      <c r="H891" s="398"/>
      <c r="I891" s="379"/>
      <c r="J891" s="380"/>
      <c r="K891" s="383">
        <f t="shared" si="51"/>
        <v>0</v>
      </c>
    </row>
    <row r="892" spans="3:11">
      <c r="C892" s="122" t="str">
        <f t="shared" si="52"/>
        <v>\\\</v>
      </c>
      <c r="D892" s="379"/>
      <c r="E892" s="380"/>
      <c r="F892" s="391"/>
      <c r="G892" s="397"/>
      <c r="H892" s="398"/>
      <c r="I892" s="379"/>
      <c r="J892" s="380"/>
      <c r="K892" s="383">
        <f t="shared" si="51"/>
        <v>0</v>
      </c>
    </row>
    <row r="893" spans="3:11">
      <c r="C893" s="122" t="str">
        <f t="shared" si="52"/>
        <v>\\\</v>
      </c>
      <c r="D893" s="379"/>
      <c r="E893" s="380"/>
      <c r="F893" s="391"/>
      <c r="G893" s="397"/>
      <c r="H893" s="398"/>
      <c r="I893" s="379"/>
      <c r="J893" s="380"/>
      <c r="K893" s="383">
        <f t="shared" si="51"/>
        <v>0</v>
      </c>
    </row>
    <row r="894" spans="3:11">
      <c r="C894" s="122" t="str">
        <f t="shared" si="52"/>
        <v>\\\</v>
      </c>
      <c r="D894" s="379"/>
      <c r="E894" s="380"/>
      <c r="F894" s="391"/>
      <c r="G894" s="397"/>
      <c r="H894" s="398"/>
      <c r="I894" s="379"/>
      <c r="J894" s="380"/>
      <c r="K894" s="383">
        <f t="shared" si="51"/>
        <v>0</v>
      </c>
    </row>
    <row r="895" spans="3:11">
      <c r="C895" s="122" t="str">
        <f t="shared" si="52"/>
        <v>\\\</v>
      </c>
      <c r="D895" s="379"/>
      <c r="E895" s="380"/>
      <c r="F895" s="391"/>
      <c r="G895" s="397"/>
      <c r="H895" s="398"/>
      <c r="I895" s="379"/>
      <c r="J895" s="380"/>
      <c r="K895" s="383">
        <f t="shared" si="51"/>
        <v>0</v>
      </c>
    </row>
    <row r="896" spans="3:11">
      <c r="C896" s="122" t="str">
        <f t="shared" si="52"/>
        <v>\\\</v>
      </c>
      <c r="D896" s="379"/>
      <c r="E896" s="380"/>
      <c r="F896" s="391"/>
      <c r="G896" s="397"/>
      <c r="H896" s="398"/>
      <c r="I896" s="379"/>
      <c r="J896" s="380"/>
      <c r="K896" s="383">
        <f t="shared" si="51"/>
        <v>0</v>
      </c>
    </row>
    <row r="897" spans="3:11">
      <c r="C897" s="122" t="str">
        <f t="shared" si="52"/>
        <v>\\\</v>
      </c>
      <c r="D897" s="379"/>
      <c r="E897" s="380"/>
      <c r="F897" s="391"/>
      <c r="G897" s="397"/>
      <c r="H897" s="398"/>
      <c r="I897" s="379"/>
      <c r="J897" s="380"/>
      <c r="K897" s="383">
        <f t="shared" si="51"/>
        <v>0</v>
      </c>
    </row>
    <row r="898" spans="3:11">
      <c r="C898" s="122" t="str">
        <f t="shared" si="52"/>
        <v>\\\</v>
      </c>
      <c r="D898" s="379"/>
      <c r="E898" s="380"/>
      <c r="F898" s="391"/>
      <c r="G898" s="397"/>
      <c r="H898" s="398"/>
      <c r="I898" s="379"/>
      <c r="J898" s="380"/>
      <c r="K898" s="383">
        <f t="shared" si="51"/>
        <v>0</v>
      </c>
    </row>
    <row r="899" spans="3:11">
      <c r="C899" s="122" t="str">
        <f t="shared" si="52"/>
        <v>\\\</v>
      </c>
      <c r="D899" s="379"/>
      <c r="E899" s="380"/>
      <c r="F899" s="391"/>
      <c r="G899" s="397"/>
      <c r="H899" s="398"/>
      <c r="I899" s="379"/>
      <c r="J899" s="380"/>
      <c r="K899" s="383">
        <f t="shared" si="51"/>
        <v>0</v>
      </c>
    </row>
    <row r="900" spans="3:11">
      <c r="C900" s="122" t="str">
        <f t="shared" si="52"/>
        <v>\\\</v>
      </c>
      <c r="D900" s="379"/>
      <c r="E900" s="380"/>
      <c r="F900" s="391"/>
      <c r="G900" s="397"/>
      <c r="H900" s="398"/>
      <c r="I900" s="379"/>
      <c r="J900" s="380"/>
      <c r="K900" s="383">
        <f t="shared" ref="K900:K963" si="53">IF(OR(E900="",E900=0),0,IF(AND($B$2&lt;=H900,H900&lt;=$A$2),1,0))</f>
        <v>0</v>
      </c>
    </row>
    <row r="901" spans="3:11">
      <c r="C901" s="122" t="str">
        <f t="shared" si="52"/>
        <v>\\\</v>
      </c>
      <c r="D901" s="379"/>
      <c r="E901" s="380"/>
      <c r="F901" s="391"/>
      <c r="G901" s="397"/>
      <c r="H901" s="398"/>
      <c r="I901" s="379"/>
      <c r="J901" s="380"/>
      <c r="K901" s="383">
        <f t="shared" si="53"/>
        <v>0</v>
      </c>
    </row>
    <row r="902" spans="3:11">
      <c r="C902" s="122" t="str">
        <f t="shared" si="52"/>
        <v>\\\</v>
      </c>
      <c r="D902" s="379"/>
      <c r="E902" s="380"/>
      <c r="F902" s="391"/>
      <c r="G902" s="397"/>
      <c r="H902" s="398"/>
      <c r="I902" s="379"/>
      <c r="J902" s="380"/>
      <c r="K902" s="383">
        <f t="shared" si="53"/>
        <v>0</v>
      </c>
    </row>
    <row r="903" spans="3:11">
      <c r="C903" s="122" t="str">
        <f t="shared" si="52"/>
        <v>\\\</v>
      </c>
      <c r="D903" s="379"/>
      <c r="E903" s="380"/>
      <c r="F903" s="391"/>
      <c r="G903" s="397"/>
      <c r="H903" s="398"/>
      <c r="I903" s="379"/>
      <c r="J903" s="380"/>
      <c r="K903" s="383">
        <f t="shared" si="53"/>
        <v>0</v>
      </c>
    </row>
    <row r="904" spans="3:11">
      <c r="C904" s="122" t="str">
        <f t="shared" si="52"/>
        <v>\\\</v>
      </c>
      <c r="D904" s="379"/>
      <c r="E904" s="380"/>
      <c r="F904" s="391"/>
      <c r="G904" s="397"/>
      <c r="H904" s="398"/>
      <c r="I904" s="379"/>
      <c r="J904" s="380"/>
      <c r="K904" s="383">
        <f t="shared" si="53"/>
        <v>0</v>
      </c>
    </row>
    <row r="905" spans="3:11">
      <c r="C905" s="122" t="str">
        <f t="shared" si="52"/>
        <v>\\\</v>
      </c>
      <c r="D905" s="379"/>
      <c r="E905" s="380"/>
      <c r="F905" s="391"/>
      <c r="G905" s="397"/>
      <c r="H905" s="398"/>
      <c r="I905" s="379"/>
      <c r="J905" s="380"/>
      <c r="K905" s="383">
        <f t="shared" si="53"/>
        <v>0</v>
      </c>
    </row>
    <row r="906" spans="3:11">
      <c r="C906" s="122" t="str">
        <f t="shared" si="52"/>
        <v>\\\</v>
      </c>
      <c r="D906" s="379"/>
      <c r="E906" s="380"/>
      <c r="F906" s="391"/>
      <c r="G906" s="397"/>
      <c r="H906" s="398"/>
      <c r="I906" s="379"/>
      <c r="J906" s="380"/>
      <c r="K906" s="383">
        <f t="shared" si="53"/>
        <v>0</v>
      </c>
    </row>
    <row r="907" spans="3:11">
      <c r="C907" s="122" t="str">
        <f t="shared" si="52"/>
        <v>\\\</v>
      </c>
      <c r="D907" s="379"/>
      <c r="E907" s="380"/>
      <c r="F907" s="391"/>
      <c r="G907" s="397"/>
      <c r="H907" s="398"/>
      <c r="I907" s="379"/>
      <c r="J907" s="380"/>
      <c r="K907" s="383">
        <f t="shared" si="53"/>
        <v>0</v>
      </c>
    </row>
    <row r="908" spans="3:11">
      <c r="C908" s="122" t="str">
        <f t="shared" si="52"/>
        <v>\\\</v>
      </c>
      <c r="D908" s="379"/>
      <c r="E908" s="380"/>
      <c r="F908" s="391"/>
      <c r="G908" s="397"/>
      <c r="H908" s="398"/>
      <c r="I908" s="379"/>
      <c r="J908" s="380"/>
      <c r="K908" s="383">
        <f t="shared" si="53"/>
        <v>0</v>
      </c>
    </row>
    <row r="909" spans="3:11">
      <c r="C909" s="122" t="str">
        <f t="shared" si="52"/>
        <v>\\\</v>
      </c>
      <c r="D909" s="379"/>
      <c r="E909" s="380"/>
      <c r="F909" s="391"/>
      <c r="G909" s="397"/>
      <c r="H909" s="398"/>
      <c r="I909" s="379"/>
      <c r="J909" s="380"/>
      <c r="K909" s="383">
        <f t="shared" si="53"/>
        <v>0</v>
      </c>
    </row>
    <row r="910" spans="3:11">
      <c r="C910" s="122" t="str">
        <f t="shared" si="52"/>
        <v>\\\</v>
      </c>
      <c r="D910" s="379"/>
      <c r="E910" s="380"/>
      <c r="F910" s="391"/>
      <c r="G910" s="397"/>
      <c r="H910" s="398"/>
      <c r="I910" s="379"/>
      <c r="J910" s="380"/>
      <c r="K910" s="383">
        <f t="shared" si="53"/>
        <v>0</v>
      </c>
    </row>
    <row r="911" spans="3:11">
      <c r="C911" s="122" t="str">
        <f t="shared" si="52"/>
        <v>\\\</v>
      </c>
      <c r="D911" s="379"/>
      <c r="E911" s="380"/>
      <c r="F911" s="391"/>
      <c r="G911" s="397"/>
      <c r="H911" s="398"/>
      <c r="I911" s="379"/>
      <c r="J911" s="380"/>
      <c r="K911" s="383">
        <f t="shared" si="53"/>
        <v>0</v>
      </c>
    </row>
    <row r="912" spans="3:11">
      <c r="C912" s="122" t="str">
        <f t="shared" si="52"/>
        <v>\\\</v>
      </c>
      <c r="D912" s="379"/>
      <c r="E912" s="380"/>
      <c r="F912" s="391"/>
      <c r="G912" s="397"/>
      <c r="H912" s="398"/>
      <c r="I912" s="379"/>
      <c r="J912" s="380"/>
      <c r="K912" s="383">
        <f t="shared" si="53"/>
        <v>0</v>
      </c>
    </row>
    <row r="913" spans="3:11">
      <c r="C913" s="122" t="str">
        <f t="shared" si="52"/>
        <v>\\\</v>
      </c>
      <c r="D913" s="379"/>
      <c r="E913" s="380"/>
      <c r="F913" s="391"/>
      <c r="G913" s="397"/>
      <c r="H913" s="398"/>
      <c r="I913" s="379"/>
      <c r="J913" s="380"/>
      <c r="K913" s="383">
        <f t="shared" si="53"/>
        <v>0</v>
      </c>
    </row>
    <row r="914" spans="3:11">
      <c r="C914" s="122" t="str">
        <f t="shared" si="52"/>
        <v>\\\</v>
      </c>
      <c r="D914" s="379"/>
      <c r="E914" s="380"/>
      <c r="F914" s="391"/>
      <c r="G914" s="397"/>
      <c r="H914" s="398"/>
      <c r="I914" s="379"/>
      <c r="J914" s="380"/>
      <c r="K914" s="383">
        <f t="shared" si="53"/>
        <v>0</v>
      </c>
    </row>
    <row r="915" spans="3:11">
      <c r="C915" s="122" t="str">
        <f t="shared" si="52"/>
        <v>\\\</v>
      </c>
      <c r="D915" s="379"/>
      <c r="E915" s="380"/>
      <c r="F915" s="391"/>
      <c r="G915" s="397"/>
      <c r="H915" s="398"/>
      <c r="I915" s="379"/>
      <c r="J915" s="380"/>
      <c r="K915" s="383">
        <f t="shared" si="53"/>
        <v>0</v>
      </c>
    </row>
    <row r="916" spans="3:11">
      <c r="C916" s="122" t="str">
        <f t="shared" si="52"/>
        <v>\\\</v>
      </c>
      <c r="D916" s="379"/>
      <c r="E916" s="380"/>
      <c r="F916" s="391"/>
      <c r="G916" s="397"/>
      <c r="H916" s="398"/>
      <c r="I916" s="379"/>
      <c r="J916" s="380"/>
      <c r="K916" s="383">
        <f t="shared" si="53"/>
        <v>0</v>
      </c>
    </row>
    <row r="917" spans="3:11">
      <c r="C917" s="122" t="str">
        <f t="shared" si="52"/>
        <v>\\\</v>
      </c>
      <c r="D917" s="379"/>
      <c r="E917" s="380"/>
      <c r="F917" s="391"/>
      <c r="G917" s="397"/>
      <c r="H917" s="398"/>
      <c r="I917" s="379"/>
      <c r="J917" s="380"/>
      <c r="K917" s="383">
        <f t="shared" si="53"/>
        <v>0</v>
      </c>
    </row>
    <row r="918" spans="3:11">
      <c r="C918" s="122" t="str">
        <f t="shared" si="52"/>
        <v>\\\</v>
      </c>
      <c r="D918" s="379"/>
      <c r="E918" s="380"/>
      <c r="F918" s="391"/>
      <c r="G918" s="397"/>
      <c r="H918" s="398"/>
      <c r="I918" s="379"/>
      <c r="J918" s="380"/>
      <c r="K918" s="383">
        <f t="shared" si="53"/>
        <v>0</v>
      </c>
    </row>
    <row r="919" spans="3:11">
      <c r="C919" s="122" t="str">
        <f t="shared" si="52"/>
        <v>\\\</v>
      </c>
      <c r="D919" s="379"/>
      <c r="E919" s="380"/>
      <c r="F919" s="391"/>
      <c r="G919" s="397"/>
      <c r="H919" s="398"/>
      <c r="I919" s="379"/>
      <c r="J919" s="380"/>
      <c r="K919" s="383">
        <f t="shared" si="53"/>
        <v>0</v>
      </c>
    </row>
    <row r="920" spans="3:11">
      <c r="C920" s="122" t="str">
        <f t="shared" si="52"/>
        <v>\\\</v>
      </c>
      <c r="D920" s="379"/>
      <c r="E920" s="380"/>
      <c r="F920" s="391"/>
      <c r="G920" s="397"/>
      <c r="H920" s="398"/>
      <c r="I920" s="379"/>
      <c r="J920" s="380"/>
      <c r="K920" s="383">
        <f t="shared" si="53"/>
        <v>0</v>
      </c>
    </row>
    <row r="921" spans="3:11">
      <c r="C921" s="122" t="str">
        <f t="shared" si="52"/>
        <v>\\\</v>
      </c>
      <c r="D921" s="379"/>
      <c r="E921" s="380"/>
      <c r="F921" s="391"/>
      <c r="G921" s="397"/>
      <c r="H921" s="398"/>
      <c r="I921" s="379"/>
      <c r="J921" s="380"/>
      <c r="K921" s="383">
        <f t="shared" si="53"/>
        <v>0</v>
      </c>
    </row>
    <row r="922" spans="3:11">
      <c r="C922" s="122" t="str">
        <f t="shared" si="52"/>
        <v>\\\</v>
      </c>
      <c r="D922" s="379"/>
      <c r="E922" s="380"/>
      <c r="F922" s="391"/>
      <c r="G922" s="397"/>
      <c r="H922" s="398"/>
      <c r="I922" s="379"/>
      <c r="J922" s="380"/>
      <c r="K922" s="383">
        <f t="shared" si="53"/>
        <v>0</v>
      </c>
    </row>
    <row r="923" spans="3:11">
      <c r="C923" s="122" t="str">
        <f t="shared" si="52"/>
        <v>\\\</v>
      </c>
      <c r="D923" s="379"/>
      <c r="E923" s="380"/>
      <c r="F923" s="391"/>
      <c r="G923" s="397"/>
      <c r="H923" s="398"/>
      <c r="I923" s="379"/>
      <c r="J923" s="380"/>
      <c r="K923" s="383">
        <f t="shared" si="53"/>
        <v>0</v>
      </c>
    </row>
    <row r="924" spans="3:11">
      <c r="C924" s="122" t="str">
        <f t="shared" si="52"/>
        <v>\\\</v>
      </c>
      <c r="D924" s="379"/>
      <c r="E924" s="380"/>
      <c r="F924" s="391"/>
      <c r="G924" s="397"/>
      <c r="H924" s="398"/>
      <c r="I924" s="379"/>
      <c r="J924" s="380"/>
      <c r="K924" s="383">
        <f t="shared" si="53"/>
        <v>0</v>
      </c>
    </row>
    <row r="925" spans="3:11">
      <c r="C925" s="122" t="str">
        <f t="shared" si="52"/>
        <v>\\\</v>
      </c>
      <c r="D925" s="379"/>
      <c r="E925" s="380"/>
      <c r="F925" s="391"/>
      <c r="G925" s="397"/>
      <c r="H925" s="398"/>
      <c r="I925" s="379"/>
      <c r="J925" s="380"/>
      <c r="K925" s="383">
        <f t="shared" si="53"/>
        <v>0</v>
      </c>
    </row>
    <row r="926" spans="3:11">
      <c r="C926" s="122" t="str">
        <f t="shared" si="52"/>
        <v>\\\</v>
      </c>
      <c r="D926" s="379"/>
      <c r="E926" s="380"/>
      <c r="F926" s="391"/>
      <c r="G926" s="397"/>
      <c r="H926" s="398"/>
      <c r="I926" s="379"/>
      <c r="J926" s="380"/>
      <c r="K926" s="383">
        <f t="shared" si="53"/>
        <v>0</v>
      </c>
    </row>
    <row r="927" spans="3:11">
      <c r="C927" s="122" t="str">
        <f t="shared" si="52"/>
        <v>\\\</v>
      </c>
      <c r="D927" s="379"/>
      <c r="E927" s="380"/>
      <c r="F927" s="391"/>
      <c r="G927" s="397"/>
      <c r="H927" s="398"/>
      <c r="I927" s="379"/>
      <c r="J927" s="380"/>
      <c r="K927" s="383">
        <f t="shared" si="53"/>
        <v>0</v>
      </c>
    </row>
    <row r="928" spans="3:11">
      <c r="C928" s="122" t="str">
        <f t="shared" si="52"/>
        <v>\\\</v>
      </c>
      <c r="D928" s="379"/>
      <c r="E928" s="380"/>
      <c r="F928" s="391"/>
      <c r="G928" s="397"/>
      <c r="H928" s="398"/>
      <c r="I928" s="379"/>
      <c r="J928" s="380"/>
      <c r="K928" s="383">
        <f t="shared" si="53"/>
        <v>0</v>
      </c>
    </row>
    <row r="929" spans="3:11">
      <c r="C929" s="122" t="str">
        <f t="shared" si="52"/>
        <v>\\\</v>
      </c>
      <c r="D929" s="379"/>
      <c r="E929" s="380"/>
      <c r="F929" s="391"/>
      <c r="G929" s="397"/>
      <c r="H929" s="398"/>
      <c r="I929" s="379"/>
      <c r="J929" s="380"/>
      <c r="K929" s="383">
        <f t="shared" si="53"/>
        <v>0</v>
      </c>
    </row>
    <row r="930" spans="3:11">
      <c r="C930" s="122" t="str">
        <f t="shared" si="52"/>
        <v>\\\</v>
      </c>
      <c r="D930" s="379"/>
      <c r="E930" s="380"/>
      <c r="F930" s="391"/>
      <c r="G930" s="397"/>
      <c r="H930" s="398"/>
      <c r="I930" s="379"/>
      <c r="J930" s="380"/>
      <c r="K930" s="383">
        <f t="shared" si="53"/>
        <v>0</v>
      </c>
    </row>
    <row r="931" spans="3:11">
      <c r="C931" s="122" t="str">
        <f t="shared" si="52"/>
        <v>\\\</v>
      </c>
      <c r="D931" s="379"/>
      <c r="E931" s="380"/>
      <c r="F931" s="391"/>
      <c r="G931" s="397"/>
      <c r="H931" s="398"/>
      <c r="I931" s="379"/>
      <c r="J931" s="380"/>
      <c r="K931" s="383">
        <f t="shared" si="53"/>
        <v>0</v>
      </c>
    </row>
    <row r="932" spans="3:11">
      <c r="C932" s="122" t="str">
        <f t="shared" si="52"/>
        <v>\\\</v>
      </c>
      <c r="D932" s="379"/>
      <c r="E932" s="380"/>
      <c r="F932" s="391"/>
      <c r="G932" s="397"/>
      <c r="H932" s="398"/>
      <c r="I932" s="379"/>
      <c r="J932" s="380"/>
      <c r="K932" s="383">
        <f t="shared" si="53"/>
        <v>0</v>
      </c>
    </row>
    <row r="933" spans="3:11">
      <c r="C933" s="122" t="str">
        <f t="shared" si="52"/>
        <v>\\\</v>
      </c>
      <c r="D933" s="379"/>
      <c r="E933" s="380"/>
      <c r="F933" s="391"/>
      <c r="G933" s="397"/>
      <c r="H933" s="398"/>
      <c r="I933" s="379"/>
      <c r="J933" s="380"/>
      <c r="K933" s="383">
        <f t="shared" si="53"/>
        <v>0</v>
      </c>
    </row>
    <row r="934" spans="3:11">
      <c r="C934" s="122" t="str">
        <f t="shared" si="52"/>
        <v>\\\</v>
      </c>
      <c r="D934" s="379"/>
      <c r="E934" s="380"/>
      <c r="F934" s="391"/>
      <c r="G934" s="397"/>
      <c r="H934" s="398"/>
      <c r="I934" s="379"/>
      <c r="J934" s="380"/>
      <c r="K934" s="383">
        <f t="shared" si="53"/>
        <v>0</v>
      </c>
    </row>
    <row r="935" spans="3:11">
      <c r="C935" s="122" t="str">
        <f t="shared" si="52"/>
        <v>\\\</v>
      </c>
      <c r="D935" s="379"/>
      <c r="E935" s="380"/>
      <c r="F935" s="391"/>
      <c r="G935" s="397"/>
      <c r="H935" s="398"/>
      <c r="I935" s="379"/>
      <c r="J935" s="380"/>
      <c r="K935" s="383">
        <f t="shared" si="53"/>
        <v>0</v>
      </c>
    </row>
    <row r="936" spans="3:11">
      <c r="C936" s="122" t="str">
        <f t="shared" si="52"/>
        <v>\\\</v>
      </c>
      <c r="D936" s="379"/>
      <c r="E936" s="380"/>
      <c r="F936" s="391"/>
      <c r="G936" s="397"/>
      <c r="H936" s="398"/>
      <c r="I936" s="379"/>
      <c r="J936" s="380"/>
      <c r="K936" s="383">
        <f t="shared" si="53"/>
        <v>0</v>
      </c>
    </row>
    <row r="937" spans="3:11">
      <c r="C937" s="122" t="str">
        <f t="shared" si="52"/>
        <v>\\\</v>
      </c>
      <c r="D937" s="379"/>
      <c r="E937" s="380"/>
      <c r="F937" s="391"/>
      <c r="G937" s="397"/>
      <c r="H937" s="398"/>
      <c r="I937" s="379"/>
      <c r="J937" s="380"/>
      <c r="K937" s="383">
        <f t="shared" si="53"/>
        <v>0</v>
      </c>
    </row>
    <row r="938" spans="3:11">
      <c r="C938" s="122" t="str">
        <f t="shared" si="52"/>
        <v>\\\</v>
      </c>
      <c r="D938" s="379"/>
      <c r="E938" s="380"/>
      <c r="F938" s="391"/>
      <c r="G938" s="397"/>
      <c r="H938" s="398"/>
      <c r="I938" s="379"/>
      <c r="J938" s="380"/>
      <c r="K938" s="383">
        <f t="shared" si="53"/>
        <v>0</v>
      </c>
    </row>
    <row r="939" spans="3:11">
      <c r="C939" s="122" t="str">
        <f t="shared" si="52"/>
        <v>\\\</v>
      </c>
      <c r="D939" s="379"/>
      <c r="E939" s="380"/>
      <c r="F939" s="391"/>
      <c r="G939" s="397"/>
      <c r="H939" s="398"/>
      <c r="I939" s="379"/>
      <c r="J939" s="380"/>
      <c r="K939" s="383">
        <f t="shared" si="53"/>
        <v>0</v>
      </c>
    </row>
    <row r="940" spans="3:11">
      <c r="C940" s="122" t="str">
        <f t="shared" si="52"/>
        <v>\\\</v>
      </c>
      <c r="D940" s="379"/>
      <c r="E940" s="380"/>
      <c r="F940" s="391"/>
      <c r="G940" s="397"/>
      <c r="H940" s="398"/>
      <c r="I940" s="379"/>
      <c r="J940" s="380"/>
      <c r="K940" s="383">
        <f t="shared" si="53"/>
        <v>0</v>
      </c>
    </row>
    <row r="941" spans="3:11">
      <c r="C941" s="122" t="str">
        <f t="shared" si="52"/>
        <v>\\\</v>
      </c>
      <c r="D941" s="379"/>
      <c r="E941" s="380"/>
      <c r="F941" s="391"/>
      <c r="G941" s="397"/>
      <c r="H941" s="398"/>
      <c r="I941" s="379"/>
      <c r="J941" s="380"/>
      <c r="K941" s="383">
        <f t="shared" si="53"/>
        <v>0</v>
      </c>
    </row>
    <row r="942" spans="3:11">
      <c r="C942" s="122" t="str">
        <f t="shared" si="52"/>
        <v>\\\</v>
      </c>
      <c r="D942" s="379"/>
      <c r="E942" s="380"/>
      <c r="F942" s="391"/>
      <c r="G942" s="397"/>
      <c r="H942" s="398"/>
      <c r="I942" s="379"/>
      <c r="J942" s="380"/>
      <c r="K942" s="383">
        <f t="shared" si="53"/>
        <v>0</v>
      </c>
    </row>
    <row r="943" spans="3:11">
      <c r="C943" s="122" t="str">
        <f t="shared" si="52"/>
        <v>\\\</v>
      </c>
      <c r="D943" s="379"/>
      <c r="E943" s="380"/>
      <c r="F943" s="391"/>
      <c r="G943" s="397"/>
      <c r="H943" s="398"/>
      <c r="I943" s="379"/>
      <c r="J943" s="380"/>
      <c r="K943" s="383">
        <f t="shared" si="53"/>
        <v>0</v>
      </c>
    </row>
    <row r="944" spans="3:11">
      <c r="C944" s="122" t="str">
        <f t="shared" ref="C944:C1000" si="54">D944&amp;"\"&amp;E944&amp;"\"&amp;I944&amp;"\"&amp;J944</f>
        <v>\\\</v>
      </c>
      <c r="D944" s="379"/>
      <c r="E944" s="380"/>
      <c r="F944" s="391"/>
      <c r="G944" s="397"/>
      <c r="H944" s="398"/>
      <c r="I944" s="379"/>
      <c r="J944" s="380"/>
      <c r="K944" s="383">
        <f t="shared" si="53"/>
        <v>0</v>
      </c>
    </row>
    <row r="945" spans="3:11">
      <c r="C945" s="122" t="str">
        <f t="shared" si="54"/>
        <v>\\\</v>
      </c>
      <c r="D945" s="379"/>
      <c r="E945" s="380"/>
      <c r="F945" s="391"/>
      <c r="G945" s="397"/>
      <c r="H945" s="398"/>
      <c r="I945" s="379"/>
      <c r="J945" s="380"/>
      <c r="K945" s="383">
        <f t="shared" si="53"/>
        <v>0</v>
      </c>
    </row>
    <row r="946" spans="3:11">
      <c r="C946" s="122" t="str">
        <f t="shared" si="54"/>
        <v>\\\</v>
      </c>
      <c r="D946" s="379"/>
      <c r="E946" s="380"/>
      <c r="F946" s="391"/>
      <c r="G946" s="397"/>
      <c r="H946" s="398"/>
      <c r="I946" s="379"/>
      <c r="J946" s="380"/>
      <c r="K946" s="383">
        <f t="shared" si="53"/>
        <v>0</v>
      </c>
    </row>
    <row r="947" spans="3:11">
      <c r="C947" s="122" t="str">
        <f t="shared" si="54"/>
        <v>\\\</v>
      </c>
      <c r="D947" s="379"/>
      <c r="E947" s="380"/>
      <c r="F947" s="391"/>
      <c r="G947" s="397"/>
      <c r="H947" s="398"/>
      <c r="I947" s="379"/>
      <c r="J947" s="380"/>
      <c r="K947" s="383">
        <f t="shared" si="53"/>
        <v>0</v>
      </c>
    </row>
    <row r="948" spans="3:11">
      <c r="C948" s="122" t="str">
        <f t="shared" si="54"/>
        <v>\\\</v>
      </c>
      <c r="D948" s="379"/>
      <c r="E948" s="380"/>
      <c r="F948" s="391"/>
      <c r="G948" s="397"/>
      <c r="H948" s="398"/>
      <c r="I948" s="379"/>
      <c r="J948" s="380"/>
      <c r="K948" s="383">
        <f t="shared" si="53"/>
        <v>0</v>
      </c>
    </row>
    <row r="949" spans="3:11">
      <c r="C949" s="122" t="str">
        <f t="shared" si="54"/>
        <v>\\\</v>
      </c>
      <c r="D949" s="379"/>
      <c r="E949" s="380"/>
      <c r="F949" s="391"/>
      <c r="G949" s="397"/>
      <c r="H949" s="398"/>
      <c r="I949" s="379"/>
      <c r="J949" s="380"/>
      <c r="K949" s="383">
        <f t="shared" si="53"/>
        <v>0</v>
      </c>
    </row>
    <row r="950" spans="3:11">
      <c r="C950" s="122" t="str">
        <f t="shared" si="54"/>
        <v>\\\</v>
      </c>
      <c r="D950" s="379"/>
      <c r="E950" s="380"/>
      <c r="F950" s="391"/>
      <c r="G950" s="397"/>
      <c r="H950" s="398"/>
      <c r="I950" s="379"/>
      <c r="J950" s="380"/>
      <c r="K950" s="383">
        <f t="shared" si="53"/>
        <v>0</v>
      </c>
    </row>
    <row r="951" spans="3:11">
      <c r="C951" s="122" t="str">
        <f t="shared" si="54"/>
        <v>\\\</v>
      </c>
      <c r="D951" s="379"/>
      <c r="E951" s="380"/>
      <c r="F951" s="391"/>
      <c r="G951" s="397"/>
      <c r="H951" s="398"/>
      <c r="I951" s="379"/>
      <c r="J951" s="380"/>
      <c r="K951" s="383">
        <f t="shared" si="53"/>
        <v>0</v>
      </c>
    </row>
    <row r="952" spans="3:11">
      <c r="C952" s="122" t="str">
        <f t="shared" si="54"/>
        <v>\\\</v>
      </c>
      <c r="D952" s="379"/>
      <c r="E952" s="380"/>
      <c r="F952" s="391"/>
      <c r="G952" s="397"/>
      <c r="H952" s="398"/>
      <c r="I952" s="379"/>
      <c r="J952" s="380"/>
      <c r="K952" s="383">
        <f t="shared" si="53"/>
        <v>0</v>
      </c>
    </row>
    <row r="953" spans="3:11">
      <c r="C953" s="122" t="str">
        <f t="shared" si="54"/>
        <v>\\\</v>
      </c>
      <c r="D953" s="379"/>
      <c r="E953" s="380"/>
      <c r="F953" s="391"/>
      <c r="G953" s="397"/>
      <c r="H953" s="398"/>
      <c r="I953" s="379"/>
      <c r="J953" s="380"/>
      <c r="K953" s="383">
        <f t="shared" si="53"/>
        <v>0</v>
      </c>
    </row>
    <row r="954" spans="3:11">
      <c r="C954" s="122" t="str">
        <f t="shared" si="54"/>
        <v>\\\</v>
      </c>
      <c r="D954" s="379"/>
      <c r="E954" s="380"/>
      <c r="F954" s="391"/>
      <c r="G954" s="397"/>
      <c r="H954" s="398"/>
      <c r="I954" s="379"/>
      <c r="J954" s="380"/>
      <c r="K954" s="383">
        <f t="shared" si="53"/>
        <v>0</v>
      </c>
    </row>
    <row r="955" spans="3:11">
      <c r="C955" s="122" t="str">
        <f t="shared" si="54"/>
        <v>\\\</v>
      </c>
      <c r="D955" s="379"/>
      <c r="E955" s="380"/>
      <c r="F955" s="391"/>
      <c r="G955" s="397"/>
      <c r="H955" s="398"/>
      <c r="I955" s="379"/>
      <c r="J955" s="380"/>
      <c r="K955" s="383">
        <f t="shared" si="53"/>
        <v>0</v>
      </c>
    </row>
    <row r="956" spans="3:11">
      <c r="C956" s="122" t="str">
        <f t="shared" si="54"/>
        <v>\\\</v>
      </c>
      <c r="D956" s="379"/>
      <c r="E956" s="380"/>
      <c r="F956" s="391"/>
      <c r="G956" s="397"/>
      <c r="H956" s="398"/>
      <c r="I956" s="379"/>
      <c r="J956" s="380"/>
      <c r="K956" s="383">
        <f t="shared" si="53"/>
        <v>0</v>
      </c>
    </row>
    <row r="957" spans="3:11">
      <c r="C957" s="122" t="str">
        <f t="shared" si="54"/>
        <v>\\\</v>
      </c>
      <c r="D957" s="379"/>
      <c r="E957" s="380"/>
      <c r="F957" s="391"/>
      <c r="G957" s="397"/>
      <c r="H957" s="398"/>
      <c r="I957" s="379"/>
      <c r="J957" s="380"/>
      <c r="K957" s="383">
        <f t="shared" si="53"/>
        <v>0</v>
      </c>
    </row>
    <row r="958" spans="3:11">
      <c r="C958" s="122" t="str">
        <f t="shared" si="54"/>
        <v>\\\</v>
      </c>
      <c r="D958" s="379"/>
      <c r="E958" s="380"/>
      <c r="F958" s="391"/>
      <c r="G958" s="397"/>
      <c r="H958" s="398"/>
      <c r="I958" s="379"/>
      <c r="J958" s="380"/>
      <c r="K958" s="383">
        <f t="shared" si="53"/>
        <v>0</v>
      </c>
    </row>
    <row r="959" spans="3:11">
      <c r="C959" s="122" t="str">
        <f t="shared" si="54"/>
        <v>\\\</v>
      </c>
      <c r="D959" s="379"/>
      <c r="E959" s="380"/>
      <c r="F959" s="391"/>
      <c r="G959" s="397"/>
      <c r="H959" s="398"/>
      <c r="I959" s="379"/>
      <c r="J959" s="380"/>
      <c r="K959" s="383">
        <f t="shared" si="53"/>
        <v>0</v>
      </c>
    </row>
    <row r="960" spans="3:11">
      <c r="C960" s="122" t="str">
        <f t="shared" si="54"/>
        <v>\\\</v>
      </c>
      <c r="D960" s="379"/>
      <c r="E960" s="380"/>
      <c r="F960" s="391"/>
      <c r="G960" s="397"/>
      <c r="H960" s="398"/>
      <c r="I960" s="379"/>
      <c r="J960" s="380"/>
      <c r="K960" s="383">
        <f t="shared" si="53"/>
        <v>0</v>
      </c>
    </row>
    <row r="961" spans="3:11">
      <c r="C961" s="122" t="str">
        <f t="shared" si="54"/>
        <v>\\\</v>
      </c>
      <c r="D961" s="379"/>
      <c r="E961" s="380"/>
      <c r="F961" s="391"/>
      <c r="G961" s="397"/>
      <c r="H961" s="398"/>
      <c r="I961" s="379"/>
      <c r="J961" s="380"/>
      <c r="K961" s="383">
        <f t="shared" si="53"/>
        <v>0</v>
      </c>
    </row>
    <row r="962" spans="3:11">
      <c r="C962" s="122" t="str">
        <f t="shared" si="54"/>
        <v>\\\</v>
      </c>
      <c r="D962" s="379"/>
      <c r="E962" s="380"/>
      <c r="F962" s="391"/>
      <c r="G962" s="397"/>
      <c r="H962" s="398"/>
      <c r="I962" s="379"/>
      <c r="J962" s="380"/>
      <c r="K962" s="383">
        <f t="shared" si="53"/>
        <v>0</v>
      </c>
    </row>
    <row r="963" spans="3:11">
      <c r="C963" s="122" t="str">
        <f t="shared" si="54"/>
        <v>\\\</v>
      </c>
      <c r="D963" s="379"/>
      <c r="E963" s="380"/>
      <c r="F963" s="391"/>
      <c r="G963" s="397"/>
      <c r="H963" s="398"/>
      <c r="I963" s="379"/>
      <c r="J963" s="380"/>
      <c r="K963" s="383">
        <f t="shared" si="53"/>
        <v>0</v>
      </c>
    </row>
    <row r="964" spans="3:11">
      <c r="C964" s="122" t="str">
        <f t="shared" si="54"/>
        <v>\\\</v>
      </c>
      <c r="D964" s="379"/>
      <c r="E964" s="380"/>
      <c r="F964" s="391"/>
      <c r="G964" s="397"/>
      <c r="H964" s="398"/>
      <c r="I964" s="379"/>
      <c r="J964" s="380"/>
      <c r="K964" s="383">
        <f t="shared" ref="K964:K1000" si="55">IF(OR(E964="",E964=0),0,IF(AND($B$2&lt;=H964,H964&lt;=$A$2),1,0))</f>
        <v>0</v>
      </c>
    </row>
    <row r="965" spans="3:11">
      <c r="C965" s="122" t="str">
        <f t="shared" si="54"/>
        <v>\\\</v>
      </c>
      <c r="D965" s="379"/>
      <c r="E965" s="380"/>
      <c r="F965" s="391"/>
      <c r="G965" s="397"/>
      <c r="H965" s="398"/>
      <c r="I965" s="379"/>
      <c r="J965" s="380"/>
      <c r="K965" s="383">
        <f t="shared" si="55"/>
        <v>0</v>
      </c>
    </row>
    <row r="966" spans="3:11">
      <c r="C966" s="122" t="str">
        <f t="shared" si="54"/>
        <v>\\\</v>
      </c>
      <c r="D966" s="379"/>
      <c r="E966" s="380"/>
      <c r="F966" s="391"/>
      <c r="G966" s="397"/>
      <c r="H966" s="398"/>
      <c r="I966" s="379"/>
      <c r="J966" s="380"/>
      <c r="K966" s="383">
        <f t="shared" si="55"/>
        <v>0</v>
      </c>
    </row>
    <row r="967" spans="3:11">
      <c r="C967" s="122" t="str">
        <f t="shared" si="54"/>
        <v>\\\</v>
      </c>
      <c r="D967" s="379"/>
      <c r="E967" s="380"/>
      <c r="F967" s="391"/>
      <c r="G967" s="397"/>
      <c r="H967" s="398"/>
      <c r="I967" s="379"/>
      <c r="J967" s="380"/>
      <c r="K967" s="383">
        <f t="shared" si="55"/>
        <v>0</v>
      </c>
    </row>
    <row r="968" spans="3:11">
      <c r="C968" s="122" t="str">
        <f t="shared" si="54"/>
        <v>\\\</v>
      </c>
      <c r="D968" s="379"/>
      <c r="E968" s="380"/>
      <c r="F968" s="391"/>
      <c r="G968" s="397"/>
      <c r="H968" s="398"/>
      <c r="I968" s="379"/>
      <c r="J968" s="380"/>
      <c r="K968" s="383">
        <f t="shared" si="55"/>
        <v>0</v>
      </c>
    </row>
    <row r="969" spans="3:11">
      <c r="C969" s="122" t="str">
        <f t="shared" si="54"/>
        <v>\\\</v>
      </c>
      <c r="D969" s="379"/>
      <c r="E969" s="380"/>
      <c r="F969" s="391"/>
      <c r="G969" s="397"/>
      <c r="H969" s="398"/>
      <c r="I969" s="379"/>
      <c r="J969" s="380"/>
      <c r="K969" s="383">
        <f t="shared" si="55"/>
        <v>0</v>
      </c>
    </row>
    <row r="970" spans="3:11">
      <c r="C970" s="122" t="str">
        <f t="shared" si="54"/>
        <v>\\\</v>
      </c>
      <c r="D970" s="379"/>
      <c r="E970" s="380"/>
      <c r="F970" s="391"/>
      <c r="G970" s="397"/>
      <c r="H970" s="398"/>
      <c r="I970" s="379"/>
      <c r="J970" s="380"/>
      <c r="K970" s="383">
        <f t="shared" si="55"/>
        <v>0</v>
      </c>
    </row>
    <row r="971" spans="3:11">
      <c r="C971" s="122" t="str">
        <f t="shared" si="54"/>
        <v>\\\</v>
      </c>
      <c r="D971" s="379"/>
      <c r="E971" s="380"/>
      <c r="F971" s="391"/>
      <c r="G971" s="397"/>
      <c r="H971" s="398"/>
      <c r="I971" s="379"/>
      <c r="J971" s="380"/>
      <c r="K971" s="383">
        <f t="shared" si="55"/>
        <v>0</v>
      </c>
    </row>
    <row r="972" spans="3:11">
      <c r="C972" s="122" t="str">
        <f t="shared" si="54"/>
        <v>\\\</v>
      </c>
      <c r="D972" s="379"/>
      <c r="E972" s="380"/>
      <c r="F972" s="391"/>
      <c r="G972" s="397"/>
      <c r="H972" s="398"/>
      <c r="I972" s="379"/>
      <c r="J972" s="380"/>
      <c r="K972" s="383">
        <f t="shared" si="55"/>
        <v>0</v>
      </c>
    </row>
    <row r="973" spans="3:11">
      <c r="C973" s="122" t="str">
        <f t="shared" si="54"/>
        <v>\\\</v>
      </c>
      <c r="D973" s="379"/>
      <c r="E973" s="380"/>
      <c r="F973" s="391"/>
      <c r="G973" s="397"/>
      <c r="H973" s="398"/>
      <c r="I973" s="379"/>
      <c r="J973" s="380"/>
      <c r="K973" s="383">
        <f t="shared" si="55"/>
        <v>0</v>
      </c>
    </row>
    <row r="974" spans="3:11">
      <c r="C974" s="122" t="str">
        <f t="shared" si="54"/>
        <v>\\\</v>
      </c>
      <c r="D974" s="379"/>
      <c r="E974" s="380"/>
      <c r="F974" s="391"/>
      <c r="G974" s="397"/>
      <c r="H974" s="398"/>
      <c r="I974" s="379"/>
      <c r="J974" s="380"/>
      <c r="K974" s="383">
        <f t="shared" si="55"/>
        <v>0</v>
      </c>
    </row>
    <row r="975" spans="3:11">
      <c r="C975" s="122" t="str">
        <f t="shared" si="54"/>
        <v>\\\</v>
      </c>
      <c r="D975" s="379"/>
      <c r="E975" s="380"/>
      <c r="F975" s="391"/>
      <c r="G975" s="397"/>
      <c r="H975" s="398"/>
      <c r="I975" s="379"/>
      <c r="J975" s="380"/>
      <c r="K975" s="383">
        <f t="shared" si="55"/>
        <v>0</v>
      </c>
    </row>
    <row r="976" spans="3:11">
      <c r="C976" s="122" t="str">
        <f t="shared" si="54"/>
        <v>\\\</v>
      </c>
      <c r="D976" s="379"/>
      <c r="E976" s="380"/>
      <c r="F976" s="391"/>
      <c r="G976" s="397"/>
      <c r="H976" s="398"/>
      <c r="I976" s="379"/>
      <c r="J976" s="380"/>
      <c r="K976" s="383">
        <f t="shared" si="55"/>
        <v>0</v>
      </c>
    </row>
    <row r="977" spans="3:11">
      <c r="C977" s="122" t="str">
        <f t="shared" si="54"/>
        <v>\\\</v>
      </c>
      <c r="D977" s="379"/>
      <c r="E977" s="380"/>
      <c r="F977" s="391"/>
      <c r="G977" s="397"/>
      <c r="H977" s="398"/>
      <c r="I977" s="379"/>
      <c r="J977" s="380"/>
      <c r="K977" s="383">
        <f t="shared" si="55"/>
        <v>0</v>
      </c>
    </row>
    <row r="978" spans="3:11">
      <c r="C978" s="122" t="str">
        <f t="shared" si="54"/>
        <v>\\\</v>
      </c>
      <c r="D978" s="379"/>
      <c r="E978" s="380"/>
      <c r="F978" s="391"/>
      <c r="G978" s="397"/>
      <c r="H978" s="398"/>
      <c r="I978" s="379"/>
      <c r="J978" s="380"/>
      <c r="K978" s="383">
        <f t="shared" si="55"/>
        <v>0</v>
      </c>
    </row>
    <row r="979" spans="3:11">
      <c r="C979" s="122" t="str">
        <f t="shared" si="54"/>
        <v>\\\</v>
      </c>
      <c r="D979" s="379"/>
      <c r="E979" s="380"/>
      <c r="F979" s="391"/>
      <c r="G979" s="397"/>
      <c r="H979" s="398"/>
      <c r="I979" s="379"/>
      <c r="J979" s="380"/>
      <c r="K979" s="383">
        <f t="shared" si="55"/>
        <v>0</v>
      </c>
    </row>
    <row r="980" spans="3:11">
      <c r="C980" s="122" t="str">
        <f t="shared" si="54"/>
        <v>\\\</v>
      </c>
      <c r="D980" s="379"/>
      <c r="E980" s="380"/>
      <c r="F980" s="391"/>
      <c r="G980" s="397"/>
      <c r="H980" s="398"/>
      <c r="I980" s="379"/>
      <c r="J980" s="380"/>
      <c r="K980" s="383">
        <f t="shared" si="55"/>
        <v>0</v>
      </c>
    </row>
    <row r="981" spans="3:11">
      <c r="C981" s="122" t="str">
        <f t="shared" si="54"/>
        <v>\\\</v>
      </c>
      <c r="D981" s="379"/>
      <c r="E981" s="380"/>
      <c r="F981" s="391"/>
      <c r="G981" s="397"/>
      <c r="H981" s="398"/>
      <c r="I981" s="379"/>
      <c r="J981" s="380"/>
      <c r="K981" s="383">
        <f t="shared" si="55"/>
        <v>0</v>
      </c>
    </row>
    <row r="982" spans="3:11">
      <c r="C982" s="122" t="str">
        <f t="shared" si="54"/>
        <v>\\\</v>
      </c>
      <c r="D982" s="379"/>
      <c r="E982" s="380"/>
      <c r="F982" s="391"/>
      <c r="G982" s="397"/>
      <c r="H982" s="398"/>
      <c r="I982" s="379"/>
      <c r="J982" s="380"/>
      <c r="K982" s="383">
        <f t="shared" si="55"/>
        <v>0</v>
      </c>
    </row>
    <row r="983" spans="3:11">
      <c r="C983" s="122" t="str">
        <f t="shared" si="54"/>
        <v>\\\</v>
      </c>
      <c r="D983" s="379"/>
      <c r="E983" s="380"/>
      <c r="F983" s="391"/>
      <c r="G983" s="397"/>
      <c r="H983" s="398"/>
      <c r="I983" s="379"/>
      <c r="J983" s="380"/>
      <c r="K983" s="383">
        <f t="shared" si="55"/>
        <v>0</v>
      </c>
    </row>
    <row r="984" spans="3:11">
      <c r="C984" s="122" t="str">
        <f t="shared" si="54"/>
        <v>\\\</v>
      </c>
      <c r="D984" s="379"/>
      <c r="E984" s="380"/>
      <c r="F984" s="391"/>
      <c r="G984" s="397"/>
      <c r="H984" s="398"/>
      <c r="I984" s="379"/>
      <c r="J984" s="380"/>
      <c r="K984" s="383">
        <f t="shared" si="55"/>
        <v>0</v>
      </c>
    </row>
    <row r="985" spans="3:11">
      <c r="C985" s="122" t="str">
        <f t="shared" si="54"/>
        <v>\\\</v>
      </c>
      <c r="D985" s="379"/>
      <c r="E985" s="380"/>
      <c r="F985" s="391"/>
      <c r="G985" s="397"/>
      <c r="H985" s="398"/>
      <c r="I985" s="379"/>
      <c r="J985" s="380"/>
      <c r="K985" s="383">
        <f t="shared" si="55"/>
        <v>0</v>
      </c>
    </row>
    <row r="986" spans="3:11">
      <c r="C986" s="122" t="str">
        <f t="shared" si="54"/>
        <v>\\\</v>
      </c>
      <c r="D986" s="379"/>
      <c r="E986" s="380"/>
      <c r="F986" s="391"/>
      <c r="G986" s="397"/>
      <c r="H986" s="398"/>
      <c r="I986" s="379"/>
      <c r="J986" s="380"/>
      <c r="K986" s="383">
        <f t="shared" si="55"/>
        <v>0</v>
      </c>
    </row>
    <row r="987" spans="3:11">
      <c r="C987" s="122" t="str">
        <f t="shared" si="54"/>
        <v>\\\</v>
      </c>
      <c r="D987" s="379"/>
      <c r="E987" s="380"/>
      <c r="F987" s="391"/>
      <c r="G987" s="397"/>
      <c r="H987" s="398"/>
      <c r="I987" s="379"/>
      <c r="J987" s="380"/>
      <c r="K987" s="383">
        <f t="shared" si="55"/>
        <v>0</v>
      </c>
    </row>
    <row r="988" spans="3:11">
      <c r="C988" s="122" t="str">
        <f t="shared" si="54"/>
        <v>\\\</v>
      </c>
      <c r="D988" s="379"/>
      <c r="E988" s="380"/>
      <c r="F988" s="391"/>
      <c r="G988" s="397"/>
      <c r="H988" s="398"/>
      <c r="I988" s="379"/>
      <c r="J988" s="380"/>
      <c r="K988" s="383">
        <f t="shared" si="55"/>
        <v>0</v>
      </c>
    </row>
    <row r="989" spans="3:11">
      <c r="C989" s="122" t="str">
        <f t="shared" si="54"/>
        <v>\\\</v>
      </c>
      <c r="D989" s="379"/>
      <c r="E989" s="380"/>
      <c r="F989" s="391"/>
      <c r="G989" s="397"/>
      <c r="H989" s="398"/>
      <c r="I989" s="379"/>
      <c r="J989" s="380"/>
      <c r="K989" s="383">
        <f t="shared" si="55"/>
        <v>0</v>
      </c>
    </row>
    <row r="990" spans="3:11">
      <c r="C990" s="122" t="str">
        <f t="shared" si="54"/>
        <v>\\\</v>
      </c>
      <c r="D990" s="379"/>
      <c r="E990" s="380"/>
      <c r="F990" s="391"/>
      <c r="G990" s="397"/>
      <c r="H990" s="398"/>
      <c r="I990" s="379"/>
      <c r="J990" s="380"/>
      <c r="K990" s="383">
        <f t="shared" si="55"/>
        <v>0</v>
      </c>
    </row>
    <row r="991" spans="3:11">
      <c r="C991" s="122" t="str">
        <f t="shared" si="54"/>
        <v>\\\</v>
      </c>
      <c r="D991" s="379"/>
      <c r="E991" s="380"/>
      <c r="F991" s="391"/>
      <c r="G991" s="397"/>
      <c r="H991" s="398"/>
      <c r="I991" s="379"/>
      <c r="J991" s="380"/>
      <c r="K991" s="383">
        <f t="shared" si="55"/>
        <v>0</v>
      </c>
    </row>
    <row r="992" spans="3:11">
      <c r="C992" s="122" t="str">
        <f t="shared" si="54"/>
        <v>\\\</v>
      </c>
      <c r="D992" s="379"/>
      <c r="E992" s="380"/>
      <c r="F992" s="391"/>
      <c r="G992" s="397"/>
      <c r="H992" s="398"/>
      <c r="I992" s="379"/>
      <c r="J992" s="380"/>
      <c r="K992" s="383">
        <f t="shared" si="55"/>
        <v>0</v>
      </c>
    </row>
    <row r="993" spans="3:11">
      <c r="C993" s="122" t="str">
        <f t="shared" si="54"/>
        <v>\\\</v>
      </c>
      <c r="D993" s="379"/>
      <c r="E993" s="380"/>
      <c r="F993" s="391"/>
      <c r="G993" s="397"/>
      <c r="H993" s="398"/>
      <c r="I993" s="379"/>
      <c r="J993" s="380"/>
      <c r="K993" s="383">
        <f t="shared" si="55"/>
        <v>0</v>
      </c>
    </row>
    <row r="994" spans="3:11">
      <c r="C994" s="122" t="str">
        <f t="shared" si="54"/>
        <v>\\\</v>
      </c>
      <c r="D994" s="379"/>
      <c r="E994" s="380"/>
      <c r="F994" s="391"/>
      <c r="G994" s="397"/>
      <c r="H994" s="398"/>
      <c r="I994" s="379"/>
      <c r="J994" s="380"/>
      <c r="K994" s="383">
        <f t="shared" si="55"/>
        <v>0</v>
      </c>
    </row>
    <row r="995" spans="3:11">
      <c r="C995" s="122" t="str">
        <f t="shared" si="54"/>
        <v>\\\</v>
      </c>
      <c r="D995" s="379"/>
      <c r="E995" s="380"/>
      <c r="F995" s="391"/>
      <c r="G995" s="397"/>
      <c r="H995" s="398"/>
      <c r="I995" s="379"/>
      <c r="J995" s="380"/>
      <c r="K995" s="383">
        <f t="shared" si="55"/>
        <v>0</v>
      </c>
    </row>
    <row r="996" spans="3:11">
      <c r="C996" s="122" t="str">
        <f t="shared" si="54"/>
        <v>\\\</v>
      </c>
      <c r="D996" s="379"/>
      <c r="E996" s="380"/>
      <c r="F996" s="391"/>
      <c r="G996" s="397"/>
      <c r="H996" s="398"/>
      <c r="I996" s="379"/>
      <c r="J996" s="380"/>
      <c r="K996" s="383">
        <f t="shared" si="55"/>
        <v>0</v>
      </c>
    </row>
    <row r="997" spans="3:11">
      <c r="C997" s="122" t="str">
        <f t="shared" si="54"/>
        <v>\\\</v>
      </c>
      <c r="D997" s="379"/>
      <c r="E997" s="380"/>
      <c r="F997" s="391"/>
      <c r="G997" s="397"/>
      <c r="H997" s="398"/>
      <c r="I997" s="379"/>
      <c r="J997" s="380"/>
      <c r="K997" s="383">
        <f t="shared" si="55"/>
        <v>0</v>
      </c>
    </row>
    <row r="998" spans="3:11">
      <c r="C998" s="122" t="str">
        <f t="shared" si="54"/>
        <v>\\\</v>
      </c>
      <c r="D998" s="379"/>
      <c r="E998" s="380"/>
      <c r="F998" s="391"/>
      <c r="G998" s="397"/>
      <c r="H998" s="398"/>
      <c r="I998" s="379"/>
      <c r="J998" s="380"/>
      <c r="K998" s="383">
        <f t="shared" si="55"/>
        <v>0</v>
      </c>
    </row>
    <row r="999" spans="3:11">
      <c r="C999" s="122" t="str">
        <f t="shared" si="54"/>
        <v>\\\</v>
      </c>
      <c r="D999" s="379"/>
      <c r="E999" s="380"/>
      <c r="F999" s="391"/>
      <c r="G999" s="397"/>
      <c r="H999" s="398"/>
      <c r="I999" s="379"/>
      <c r="J999" s="380"/>
      <c r="K999" s="383">
        <f t="shared" si="55"/>
        <v>0</v>
      </c>
    </row>
    <row r="1000" spans="3:11">
      <c r="C1000" s="122" t="str">
        <f t="shared" si="54"/>
        <v>\\\</v>
      </c>
      <c r="D1000" s="379"/>
      <c r="E1000" s="380"/>
      <c r="F1000" s="391"/>
      <c r="G1000" s="397"/>
      <c r="H1000" s="398"/>
      <c r="I1000" s="379"/>
      <c r="J1000" s="380"/>
      <c r="K1000" s="383">
        <f t="shared" si="55"/>
        <v>0</v>
      </c>
    </row>
  </sheetData>
  <sheetProtection algorithmName="SHA-512" hashValue="pLZK68yhcDaEZY3aBCtKqqFvtpUw23NGCzZmwi3cryZc4hTOOaj4S49ZpHPMzGwqflaeNrXu116RzGKg2tL8nA==" saltValue="Lvs/sYWsXIOrxBXs6MyZPA==" spinCount="100000" sheet="1" objects="1" scenarios="1"/>
  <mergeCells count="2">
    <mergeCell ref="G1:H1"/>
    <mergeCell ref="I1:J1"/>
  </mergeCells>
  <phoneticPr fontId="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F1003"/>
  <sheetViews>
    <sheetView zoomScale="70" zoomScaleNormal="70" zoomScaleSheetLayoutView="75" workbookViewId="0">
      <pane ySplit="2" topLeftCell="A3" activePane="bottomLeft" state="frozen"/>
      <selection activeCell="P22" sqref="P22"/>
      <selection pane="bottomLeft" activeCell="U60" sqref="U60"/>
    </sheetView>
  </sheetViews>
  <sheetFormatPr defaultColWidth="8.77734375" defaultRowHeight="13.5"/>
  <cols>
    <col min="1" max="6" width="7.77734375" style="56" hidden="1" customWidth="1"/>
    <col min="7" max="7" width="19" style="83" bestFit="1" customWidth="1"/>
    <col min="8" max="8" width="35.109375" style="67" customWidth="1"/>
    <col min="9" max="9" width="8.21875" style="81" bestFit="1" customWidth="1"/>
    <col min="10" max="10" width="12" style="240" bestFit="1" customWidth="1"/>
    <col min="11" max="11" width="12" style="82" bestFit="1" customWidth="1"/>
    <col min="12" max="12" width="8.21875" style="76" bestFit="1" customWidth="1"/>
    <col min="13" max="13" width="9.21875" style="13" bestFit="1" customWidth="1"/>
    <col min="14" max="14" width="11.6640625" style="13" bestFit="1" customWidth="1"/>
    <col min="15" max="21" width="9.21875" style="13" bestFit="1" customWidth="1"/>
    <col min="22" max="22" width="10.21875" style="84" bestFit="1" customWidth="1"/>
    <col min="23" max="23" width="17.109375" style="85" bestFit="1" customWidth="1"/>
    <col min="24" max="24" width="6.6640625" style="84" bestFit="1" customWidth="1"/>
    <col min="25" max="25" width="6.88671875" style="76" bestFit="1" customWidth="1"/>
    <col min="26" max="26" width="6.88671875" style="68" customWidth="1"/>
    <col min="27" max="27" width="8.21875" style="66" bestFit="1" customWidth="1"/>
    <col min="28" max="28" width="11" style="12" customWidth="1"/>
    <col min="29" max="32" width="11" style="56" customWidth="1"/>
    <col min="33" max="34" width="11" style="5" customWidth="1"/>
    <col min="35" max="16384" width="8.77734375" style="5"/>
  </cols>
  <sheetData>
    <row r="1" spans="1:30" ht="14.25" thickBot="1">
      <c r="G1" s="429" t="s">
        <v>5</v>
      </c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430"/>
      <c r="Z1" s="431"/>
      <c r="AA1" s="416" t="s">
        <v>233</v>
      </c>
      <c r="AB1" s="416"/>
    </row>
    <row r="2" spans="1:30" ht="14.25" thickBot="1">
      <c r="A2" s="56" t="s">
        <v>1</v>
      </c>
      <c r="G2" s="129" t="s">
        <v>2</v>
      </c>
      <c r="H2" s="92" t="s">
        <v>6</v>
      </c>
      <c r="I2" s="253" t="s">
        <v>30</v>
      </c>
      <c r="J2" s="254" t="s">
        <v>28</v>
      </c>
      <c r="K2" s="255" t="s">
        <v>22</v>
      </c>
      <c r="L2" s="256" t="s">
        <v>36</v>
      </c>
      <c r="M2" s="257" t="s">
        <v>49</v>
      </c>
      <c r="N2" s="257" t="s">
        <v>55</v>
      </c>
      <c r="O2" s="257" t="s">
        <v>57</v>
      </c>
      <c r="P2" s="257" t="s">
        <v>71</v>
      </c>
      <c r="Q2" s="257" t="s">
        <v>46</v>
      </c>
      <c r="R2" s="257" t="s">
        <v>50</v>
      </c>
      <c r="S2" s="257" t="s">
        <v>51</v>
      </c>
      <c r="T2" s="257" t="s">
        <v>69</v>
      </c>
      <c r="U2" s="257" t="s">
        <v>70</v>
      </c>
      <c r="V2" s="258" t="s">
        <v>47</v>
      </c>
      <c r="W2" s="259" t="s">
        <v>13</v>
      </c>
      <c r="X2" s="258" t="s">
        <v>10</v>
      </c>
      <c r="Y2" s="256" t="s">
        <v>3</v>
      </c>
      <c r="Z2" s="260" t="s">
        <v>7</v>
      </c>
      <c r="AA2" s="57" t="s">
        <v>35</v>
      </c>
      <c r="AB2" s="77" t="s">
        <v>31</v>
      </c>
      <c r="AC2" s="56" t="s">
        <v>56</v>
      </c>
      <c r="AD2" s="56" t="s">
        <v>16</v>
      </c>
    </row>
    <row r="3" spans="1:30">
      <c r="A3" s="60">
        <f>'자료입력 및 결과표시'!B4</f>
        <v>44781</v>
      </c>
      <c r="B3" s="60"/>
      <c r="F3" s="56">
        <f t="shared" ref="F3:F66" si="0">IF(AND(AC3=0,AD3=0),G3&amp;"\"&amp;Y3&amp;"\"&amp;Z3,0)</f>
        <v>0</v>
      </c>
      <c r="G3" s="79" t="s">
        <v>352</v>
      </c>
      <c r="H3" s="224" t="s">
        <v>390</v>
      </c>
      <c r="I3" s="231" t="s">
        <v>328</v>
      </c>
      <c r="J3" s="236">
        <v>41467</v>
      </c>
      <c r="K3" s="241">
        <v>42590</v>
      </c>
      <c r="L3" s="245" t="s">
        <v>329</v>
      </c>
      <c r="M3" s="168" t="s">
        <v>330</v>
      </c>
      <c r="N3" s="11" t="s">
        <v>339</v>
      </c>
      <c r="O3" s="11"/>
      <c r="P3" s="11"/>
      <c r="Q3" s="11"/>
      <c r="R3" s="11"/>
      <c r="S3" s="11"/>
      <c r="T3" s="11"/>
      <c r="U3" s="11"/>
      <c r="V3" s="169"/>
      <c r="W3" s="249">
        <v>501</v>
      </c>
      <c r="X3" s="37">
        <v>100</v>
      </c>
      <c r="Y3" s="40" t="s">
        <v>350</v>
      </c>
      <c r="Z3" s="35" t="s">
        <v>351</v>
      </c>
      <c r="AA3" s="64">
        <f>W3*X3/100</f>
        <v>501</v>
      </c>
      <c r="AB3" s="10">
        <f>1*X3/100</f>
        <v>1</v>
      </c>
      <c r="AC3" s="56">
        <f>IF(K3+1826&lt;$A$3,1,0)</f>
        <v>1</v>
      </c>
      <c r="AD3" s="56">
        <f>IF(OR('자료입력 및 결과표시'!$D$4=M3,'자료입력 및 결과표시'!$D$4=N3,'자료입력 및 결과표시'!$D$4=O3,'자료입력 및 결과표시'!$D$4=P3,'자료입력 및 결과표시'!$D$4=Q3,'자료입력 및 결과표시'!$D$4=R3,'자료입력 및 결과표시'!$D$4=S3,'자료입력 및 결과표시'!$D$4=T3,'자료입력 및 결과표시'!$D$4=U3,'자료입력 및 결과표시'!$D$4=V3,'자료입력 및 결과표시'!$C$4=M3,'자료입력 및 결과표시'!$C$4=N3,'자료입력 및 결과표시'!$C$4=O3,'자료입력 및 결과표시'!$C$4=P3,'자료입력 및 결과표시'!$C$4=Q3,'자료입력 및 결과표시'!$C$4=R3,'자료입력 및 결과표시'!$C$4=S3,'자료입력 및 결과표시'!$C$4=T3,'자료입력 및 결과표시'!$C$4=U3,'자료입력 및 결과표시'!$C$4=V3),0,1)</f>
        <v>0</v>
      </c>
    </row>
    <row r="4" spans="1:30">
      <c r="A4" s="65"/>
      <c r="B4" s="65" t="s">
        <v>83</v>
      </c>
      <c r="C4" s="65" t="s">
        <v>35</v>
      </c>
      <c r="D4" s="65" t="s">
        <v>23</v>
      </c>
      <c r="F4" s="56" t="str">
        <f t="shared" si="0"/>
        <v>국방시설본부\국방12\국방34</v>
      </c>
      <c r="G4" s="79" t="s">
        <v>352</v>
      </c>
      <c r="H4" s="345" t="s">
        <v>391</v>
      </c>
      <c r="I4" s="231" t="s">
        <v>331</v>
      </c>
      <c r="J4" s="236">
        <v>42487</v>
      </c>
      <c r="K4" s="241">
        <v>42993</v>
      </c>
      <c r="L4" s="245" t="s">
        <v>329</v>
      </c>
      <c r="M4" s="168" t="s">
        <v>330</v>
      </c>
      <c r="N4" s="11" t="s">
        <v>339</v>
      </c>
      <c r="O4" s="11"/>
      <c r="P4" s="11"/>
      <c r="Q4" s="11"/>
      <c r="R4" s="11"/>
      <c r="S4" s="11"/>
      <c r="T4" s="11"/>
      <c r="U4" s="11"/>
      <c r="V4" s="169"/>
      <c r="W4" s="249">
        <v>301</v>
      </c>
      <c r="X4" s="37">
        <v>100</v>
      </c>
      <c r="Y4" s="40" t="s">
        <v>350</v>
      </c>
      <c r="Z4" s="35" t="s">
        <v>351</v>
      </c>
      <c r="AA4" s="66">
        <f>W4*X4/100</f>
        <v>301</v>
      </c>
      <c r="AB4" s="12">
        <f>1*X4/100</f>
        <v>1</v>
      </c>
      <c r="AC4" s="56">
        <f>IF(K4+1826&lt;$A$3,1,0)</f>
        <v>0</v>
      </c>
      <c r="AD4" s="56">
        <f>IF(OR('자료입력 및 결과표시'!$D$4=M4,'자료입력 및 결과표시'!$D$4=N4,'자료입력 및 결과표시'!$D$4=O4,'자료입력 및 결과표시'!$D$4=P4,'자료입력 및 결과표시'!$D$4=Q4,'자료입력 및 결과표시'!$D$4=R4,'자료입력 및 결과표시'!$D$4=S4,'자료입력 및 결과표시'!$D$4=T4,'자료입력 및 결과표시'!$D$4=U4,'자료입력 및 결과표시'!$D$4=V4,'자료입력 및 결과표시'!$C$4=M4,'자료입력 및 결과표시'!$C$4=N4,'자료입력 및 결과표시'!$C$4=O4,'자료입력 및 결과표시'!$C$4=P4,'자료입력 및 결과표시'!$C$4=Q4,'자료입력 및 결과표시'!$C$4=R4,'자료입력 및 결과표시'!$C$4=S4,'자료입력 및 결과표시'!$C$4=T4,'자료입력 및 결과표시'!$C$4=U4,'자료입력 및 결과표시'!$C$4=V4),0,1)</f>
        <v>0</v>
      </c>
    </row>
    <row r="5" spans="1:30">
      <c r="A5" s="65">
        <f ca="1">IFERROR(MATCH('자료입력 및 결과표시'!$C$62,OFFSET($F$3,$A4,,1000),0)+$A4,"")</f>
        <v>2</v>
      </c>
      <c r="B5" s="65" t="str">
        <f ca="1">IFERROR(INDEX(H$3:H$1003,$A5),"")</f>
        <v>국방시설본부 울타리 설계</v>
      </c>
      <c r="C5" s="65">
        <f ca="1">IFERROR(INDEX(AA$3:AA$1003,$A5),"")</f>
        <v>301</v>
      </c>
      <c r="D5" s="65">
        <f ca="1">IFERROR(INDEX(AB$3:AB$1003,$A5),"")</f>
        <v>1</v>
      </c>
      <c r="F5" s="56" t="str">
        <f t="shared" si="0"/>
        <v>국방시설본부\국방12\국방34</v>
      </c>
      <c r="G5" s="79" t="s">
        <v>352</v>
      </c>
      <c r="H5" s="224" t="s">
        <v>392</v>
      </c>
      <c r="I5" s="231" t="s">
        <v>331</v>
      </c>
      <c r="J5" s="236">
        <v>43090</v>
      </c>
      <c r="K5" s="241">
        <v>43710</v>
      </c>
      <c r="L5" s="245" t="s">
        <v>329</v>
      </c>
      <c r="M5" s="223" t="s">
        <v>278</v>
      </c>
      <c r="N5" s="11" t="s">
        <v>339</v>
      </c>
      <c r="O5" s="11"/>
      <c r="P5" s="11"/>
      <c r="Q5" s="11"/>
      <c r="R5" s="11"/>
      <c r="S5" s="11"/>
      <c r="T5" s="11"/>
      <c r="U5" s="11"/>
      <c r="V5" s="169"/>
      <c r="W5" s="249">
        <v>604</v>
      </c>
      <c r="X5" s="37">
        <v>50</v>
      </c>
      <c r="Y5" s="40" t="s">
        <v>350</v>
      </c>
      <c r="Z5" s="35" t="s">
        <v>351</v>
      </c>
      <c r="AA5" s="66">
        <f>W5*X5/100</f>
        <v>302</v>
      </c>
      <c r="AB5" s="12">
        <f>1*X5/100</f>
        <v>0.5</v>
      </c>
      <c r="AC5" s="56">
        <f>IF(K5+1826&lt;$A$3,1,0)</f>
        <v>0</v>
      </c>
      <c r="AD5" s="56">
        <f>IF(OR('자료입력 및 결과표시'!$D$4=M5,'자료입력 및 결과표시'!$D$4=N5,'자료입력 및 결과표시'!$D$4=O5,'자료입력 및 결과표시'!$D$4=P5,'자료입력 및 결과표시'!$D$4=Q5,'자료입력 및 결과표시'!$D$4=R5,'자료입력 및 결과표시'!$D$4=S5,'자료입력 및 결과표시'!$D$4=T5,'자료입력 및 결과표시'!$D$4=U5,'자료입력 및 결과표시'!$D$4=V5,'자료입력 및 결과표시'!$C$4=M5,'자료입력 및 결과표시'!$C$4=N5,'자료입력 및 결과표시'!$C$4=O5,'자료입력 및 결과표시'!$C$4=P5,'자료입력 및 결과표시'!$C$4=Q5,'자료입력 및 결과표시'!$C$4=R5,'자료입력 및 결과표시'!$C$4=S5,'자료입력 및 결과표시'!$C$4=T5,'자료입력 및 결과표시'!$C$4=U5,'자료입력 및 결과표시'!$C$4=V5),0,1)</f>
        <v>0</v>
      </c>
    </row>
    <row r="6" spans="1:30">
      <c r="A6" s="65">
        <f ca="1">IFERROR(MATCH('자료입력 및 결과표시'!$C$62,OFFSET($F$3,$A5,,1000),0)+$A5,"")</f>
        <v>3</v>
      </c>
      <c r="B6" s="65" t="str">
        <f t="shared" ref="B6:B34" ca="1" si="1">IFERROR(INDEX(H$3:H$1003,$A6),"")</f>
        <v>국방시설본부 본관 설계</v>
      </c>
      <c r="C6" s="65">
        <f t="shared" ref="C6:C34" ca="1" si="2">IFERROR(INDEX(AA$3:AA$1003,$A6),"")</f>
        <v>302</v>
      </c>
      <c r="D6" s="65">
        <f t="shared" ref="D6:D34" ca="1" si="3">IFERROR(INDEX(AB$3:AB$1003,$A6),"")</f>
        <v>0.5</v>
      </c>
      <c r="F6" s="56" t="str">
        <f t="shared" si="0"/>
        <v>국방시설본부\국방12\국방34</v>
      </c>
      <c r="G6" s="79" t="s">
        <v>352</v>
      </c>
      <c r="H6" s="224" t="s">
        <v>393</v>
      </c>
      <c r="I6" s="231" t="s">
        <v>332</v>
      </c>
      <c r="J6" s="236">
        <v>43201</v>
      </c>
      <c r="K6" s="241">
        <v>44099</v>
      </c>
      <c r="L6" s="245" t="s">
        <v>333</v>
      </c>
      <c r="M6" s="223" t="s">
        <v>278</v>
      </c>
      <c r="N6" s="11" t="s">
        <v>339</v>
      </c>
      <c r="O6" s="11"/>
      <c r="P6" s="11"/>
      <c r="Q6" s="11"/>
      <c r="R6" s="11"/>
      <c r="S6" s="11"/>
      <c r="T6" s="11"/>
      <c r="U6" s="11"/>
      <c r="V6" s="169"/>
      <c r="W6" s="249">
        <v>211</v>
      </c>
      <c r="X6" s="37">
        <v>100</v>
      </c>
      <c r="Y6" s="40" t="s">
        <v>350</v>
      </c>
      <c r="Z6" s="35" t="s">
        <v>351</v>
      </c>
      <c r="AA6" s="66">
        <f>W6*X6/100</f>
        <v>211</v>
      </c>
      <c r="AB6" s="12">
        <f>1*X6/100</f>
        <v>1</v>
      </c>
      <c r="AC6" s="56">
        <f>IF(K6+1826&lt;$A$3,1,0)</f>
        <v>0</v>
      </c>
      <c r="AD6" s="56">
        <f>IF(OR('자료입력 및 결과표시'!$D$4=M6,'자료입력 및 결과표시'!$D$4=N6,'자료입력 및 결과표시'!$D$4=O6,'자료입력 및 결과표시'!$D$4=P6,'자료입력 및 결과표시'!$D$4=Q6,'자료입력 및 결과표시'!$D$4=R6,'자료입력 및 결과표시'!$D$4=S6,'자료입력 및 결과표시'!$D$4=T6,'자료입력 및 결과표시'!$D$4=U6,'자료입력 및 결과표시'!$D$4=V6,'자료입력 및 결과표시'!$C$4=M6,'자료입력 및 결과표시'!$C$4=N6,'자료입력 및 결과표시'!$C$4=O6,'자료입력 및 결과표시'!$C$4=P6,'자료입력 및 결과표시'!$C$4=Q6,'자료입력 및 결과표시'!$C$4=R6,'자료입력 및 결과표시'!$C$4=S6,'자료입력 및 결과표시'!$C$4=T6,'자료입력 및 결과표시'!$C$4=U6,'자료입력 및 결과표시'!$C$4=V6),0,1)</f>
        <v>0</v>
      </c>
    </row>
    <row r="7" spans="1:30">
      <c r="A7" s="65">
        <f ca="1">IFERROR(MATCH('자료입력 및 결과표시'!$C$62,OFFSET($F$3,$A6,,1000),0)+$A6,"")</f>
        <v>4</v>
      </c>
      <c r="B7" s="65" t="str">
        <f t="shared" ca="1" si="1"/>
        <v>배수로 설계</v>
      </c>
      <c r="C7" s="65">
        <f t="shared" ca="1" si="2"/>
        <v>211</v>
      </c>
      <c r="D7" s="65">
        <f t="shared" ca="1" si="3"/>
        <v>1</v>
      </c>
      <c r="F7" s="56" t="str">
        <f t="shared" si="0"/>
        <v>국방시설본부\국방12\국방34</v>
      </c>
      <c r="G7" s="79" t="s">
        <v>352</v>
      </c>
      <c r="H7" s="224" t="s">
        <v>394</v>
      </c>
      <c r="I7" s="231" t="s">
        <v>334</v>
      </c>
      <c r="J7" s="236">
        <v>43312</v>
      </c>
      <c r="K7" s="241">
        <v>43524</v>
      </c>
      <c r="L7" s="245" t="s">
        <v>335</v>
      </c>
      <c r="M7" s="223" t="s">
        <v>278</v>
      </c>
      <c r="N7" s="11" t="s">
        <v>339</v>
      </c>
      <c r="O7" s="11"/>
      <c r="P7" s="11"/>
      <c r="Q7" s="11"/>
      <c r="R7" s="11"/>
      <c r="S7" s="11"/>
      <c r="T7" s="11"/>
      <c r="U7" s="11"/>
      <c r="V7" s="169"/>
      <c r="W7" s="249">
        <v>520</v>
      </c>
      <c r="X7" s="37">
        <v>90</v>
      </c>
      <c r="Y7" s="40" t="s">
        <v>350</v>
      </c>
      <c r="Z7" s="35" t="s">
        <v>351</v>
      </c>
      <c r="AA7" s="66">
        <f t="shared" ref="AA7:AA70" si="4">W7*X7/100</f>
        <v>468</v>
      </c>
      <c r="AB7" s="12">
        <f t="shared" ref="AB7:AB70" si="5">1*X7/100</f>
        <v>0.9</v>
      </c>
      <c r="AC7" s="56">
        <f t="shared" ref="AC7:AC70" si="6">IF(K7+1826&lt;$A$3,1,0)</f>
        <v>0</v>
      </c>
      <c r="AD7" s="56">
        <f>IF(OR('자료입력 및 결과표시'!$D$4=M7,'자료입력 및 결과표시'!$D$4=N7,'자료입력 및 결과표시'!$D$4=O7,'자료입력 및 결과표시'!$D$4=P7,'자료입력 및 결과표시'!$D$4=Q7,'자료입력 및 결과표시'!$D$4=R7,'자료입력 및 결과표시'!$D$4=S7,'자료입력 및 결과표시'!$D$4=T7,'자료입력 및 결과표시'!$D$4=U7,'자료입력 및 결과표시'!$D$4=V7,'자료입력 및 결과표시'!$C$4=M7,'자료입력 및 결과표시'!$C$4=N7,'자료입력 및 결과표시'!$C$4=O7,'자료입력 및 결과표시'!$C$4=P7,'자료입력 및 결과표시'!$C$4=Q7,'자료입력 및 결과표시'!$C$4=R7,'자료입력 및 결과표시'!$C$4=S7,'자료입력 및 결과표시'!$C$4=T7,'자료입력 및 결과표시'!$C$4=U7,'자료입력 및 결과표시'!$C$4=V7),0,1)</f>
        <v>0</v>
      </c>
    </row>
    <row r="8" spans="1:30">
      <c r="A8" s="65">
        <f ca="1">IFERROR(MATCH('자료입력 및 결과표시'!$C$62,OFFSET($F$3,$A7,,1000),0)+$A7,"")</f>
        <v>5</v>
      </c>
      <c r="B8" s="65" t="str">
        <f t="shared" ca="1" si="1"/>
        <v>국방시설본부 별관 설계</v>
      </c>
      <c r="C8" s="65">
        <f t="shared" ca="1" si="2"/>
        <v>468</v>
      </c>
      <c r="D8" s="65">
        <f t="shared" ca="1" si="3"/>
        <v>0.9</v>
      </c>
      <c r="F8" s="56">
        <f t="shared" si="0"/>
        <v>0</v>
      </c>
      <c r="G8" s="79"/>
      <c r="H8" s="226"/>
      <c r="I8" s="231"/>
      <c r="J8" s="236"/>
      <c r="K8" s="241"/>
      <c r="L8" s="245"/>
      <c r="M8" s="223"/>
      <c r="N8" s="11"/>
      <c r="O8" s="11"/>
      <c r="P8" s="11"/>
      <c r="Q8" s="11"/>
      <c r="R8" s="11"/>
      <c r="S8" s="11"/>
      <c r="T8" s="11"/>
      <c r="U8" s="11"/>
      <c r="V8" s="169"/>
      <c r="W8" s="249"/>
      <c r="X8" s="37"/>
      <c r="Y8" s="40"/>
      <c r="Z8" s="35"/>
      <c r="AA8" s="66">
        <f t="shared" si="4"/>
        <v>0</v>
      </c>
      <c r="AB8" s="12">
        <f t="shared" si="5"/>
        <v>0</v>
      </c>
      <c r="AC8" s="56">
        <f t="shared" si="6"/>
        <v>1</v>
      </c>
      <c r="AD8" s="56">
        <f>IF(OR('자료입력 및 결과표시'!$D$4=M8,'자료입력 및 결과표시'!$D$4=N8,'자료입력 및 결과표시'!$D$4=O8,'자료입력 및 결과표시'!$D$4=P8,'자료입력 및 결과표시'!$D$4=Q8,'자료입력 및 결과표시'!$D$4=R8,'자료입력 및 결과표시'!$D$4=S8,'자료입력 및 결과표시'!$D$4=T8,'자료입력 및 결과표시'!$D$4=U8,'자료입력 및 결과표시'!$D$4=V8,'자료입력 및 결과표시'!$C$4=M8,'자료입력 및 결과표시'!$C$4=N8,'자료입력 및 결과표시'!$C$4=O8,'자료입력 및 결과표시'!$C$4=P8,'자료입력 및 결과표시'!$C$4=Q8,'자료입력 및 결과표시'!$C$4=R8,'자료입력 및 결과표시'!$C$4=S8,'자료입력 및 결과표시'!$C$4=T8,'자료입력 및 결과표시'!$C$4=U8,'자료입력 및 결과표시'!$C$4=V8),0,1)</f>
        <v>0</v>
      </c>
    </row>
    <row r="9" spans="1:30">
      <c r="A9" s="65" t="str">
        <f ca="1">IFERROR(MATCH('자료입력 및 결과표시'!$C$62,OFFSET($F$3,$A8,,1000),0)+$A8,"")</f>
        <v/>
      </c>
      <c r="B9" s="65" t="str">
        <f t="shared" ca="1" si="1"/>
        <v/>
      </c>
      <c r="C9" s="65" t="str">
        <f t="shared" ca="1" si="2"/>
        <v/>
      </c>
      <c r="D9" s="65" t="str">
        <f t="shared" ca="1" si="3"/>
        <v/>
      </c>
      <c r="F9" s="56">
        <f t="shared" si="0"/>
        <v>0</v>
      </c>
      <c r="G9" s="79"/>
      <c r="H9" s="226"/>
      <c r="I9" s="231"/>
      <c r="J9" s="236"/>
      <c r="K9" s="241"/>
      <c r="L9" s="245"/>
      <c r="M9" s="223"/>
      <c r="N9" s="11"/>
      <c r="O9" s="11"/>
      <c r="P9" s="11"/>
      <c r="Q9" s="11"/>
      <c r="R9" s="11"/>
      <c r="S9" s="11"/>
      <c r="T9" s="11"/>
      <c r="U9" s="11"/>
      <c r="V9" s="169"/>
      <c r="W9" s="249"/>
      <c r="X9" s="37"/>
      <c r="Y9" s="40"/>
      <c r="Z9" s="35"/>
      <c r="AA9" s="66">
        <f t="shared" si="4"/>
        <v>0</v>
      </c>
      <c r="AB9" s="12">
        <f t="shared" si="5"/>
        <v>0</v>
      </c>
      <c r="AC9" s="56">
        <f t="shared" si="6"/>
        <v>1</v>
      </c>
      <c r="AD9" s="56">
        <f>IF(OR('자료입력 및 결과표시'!$D$4=M9,'자료입력 및 결과표시'!$D$4=N9,'자료입력 및 결과표시'!$D$4=O9,'자료입력 및 결과표시'!$D$4=P9,'자료입력 및 결과표시'!$D$4=Q9,'자료입력 및 결과표시'!$D$4=R9,'자료입력 및 결과표시'!$D$4=S9,'자료입력 및 결과표시'!$D$4=T9,'자료입력 및 결과표시'!$D$4=U9,'자료입력 및 결과표시'!$D$4=V9,'자료입력 및 결과표시'!$C$4=M9,'자료입력 및 결과표시'!$C$4=N9,'자료입력 및 결과표시'!$C$4=O9,'자료입력 및 결과표시'!$C$4=P9,'자료입력 및 결과표시'!$C$4=Q9,'자료입력 및 결과표시'!$C$4=R9,'자료입력 및 결과표시'!$C$4=S9,'자료입력 및 결과표시'!$C$4=T9,'자료입력 및 결과표시'!$C$4=U9,'자료입력 및 결과표시'!$C$4=V9),0,1)</f>
        <v>0</v>
      </c>
    </row>
    <row r="10" spans="1:30">
      <c r="A10" s="65" t="str">
        <f ca="1">IFERROR(MATCH('자료입력 및 결과표시'!$C$62,OFFSET($F$3,$A9,,1000),0)+$A9,"")</f>
        <v/>
      </c>
      <c r="B10" s="65" t="str">
        <f t="shared" ca="1" si="1"/>
        <v/>
      </c>
      <c r="C10" s="65" t="str">
        <f t="shared" ca="1" si="2"/>
        <v/>
      </c>
      <c r="D10" s="65" t="str">
        <f t="shared" ca="1" si="3"/>
        <v/>
      </c>
      <c r="F10" s="56">
        <f t="shared" si="0"/>
        <v>0</v>
      </c>
      <c r="G10" s="79"/>
      <c r="H10" s="226"/>
      <c r="I10" s="231"/>
      <c r="J10" s="236"/>
      <c r="K10" s="241"/>
      <c r="L10" s="245"/>
      <c r="M10" s="223"/>
      <c r="N10" s="11"/>
      <c r="O10" s="11"/>
      <c r="P10" s="11"/>
      <c r="Q10" s="11"/>
      <c r="R10" s="11"/>
      <c r="S10" s="11"/>
      <c r="T10" s="11"/>
      <c r="U10" s="11"/>
      <c r="V10" s="169"/>
      <c r="W10" s="249"/>
      <c r="X10" s="37"/>
      <c r="Y10" s="40"/>
      <c r="Z10" s="35"/>
      <c r="AA10" s="66">
        <f t="shared" si="4"/>
        <v>0</v>
      </c>
      <c r="AB10" s="12">
        <f t="shared" si="5"/>
        <v>0</v>
      </c>
      <c r="AC10" s="56">
        <f t="shared" si="6"/>
        <v>1</v>
      </c>
      <c r="AD10" s="56">
        <f>IF(OR('자료입력 및 결과표시'!$D$4=M10,'자료입력 및 결과표시'!$D$4=N10,'자료입력 및 결과표시'!$D$4=O10,'자료입력 및 결과표시'!$D$4=P10,'자료입력 및 결과표시'!$D$4=Q10,'자료입력 및 결과표시'!$D$4=R10,'자료입력 및 결과표시'!$D$4=S10,'자료입력 및 결과표시'!$D$4=T10,'자료입력 및 결과표시'!$D$4=U10,'자료입력 및 결과표시'!$D$4=V10,'자료입력 및 결과표시'!$C$4=M10,'자료입력 및 결과표시'!$C$4=N10,'자료입력 및 결과표시'!$C$4=O10,'자료입력 및 결과표시'!$C$4=P10,'자료입력 및 결과표시'!$C$4=Q10,'자료입력 및 결과표시'!$C$4=R10,'자료입력 및 결과표시'!$C$4=S10,'자료입력 및 결과표시'!$C$4=T10,'자료입력 및 결과표시'!$C$4=U10,'자료입력 및 결과표시'!$C$4=V10),0,1)</f>
        <v>0</v>
      </c>
    </row>
    <row r="11" spans="1:30">
      <c r="A11" s="65" t="str">
        <f ca="1">IFERROR(MATCH('자료입력 및 결과표시'!$C$62,OFFSET($F$3,$A10,,1000),0)+$A10,"")</f>
        <v/>
      </c>
      <c r="B11" s="65" t="str">
        <f t="shared" ca="1" si="1"/>
        <v/>
      </c>
      <c r="C11" s="65" t="str">
        <f t="shared" ca="1" si="2"/>
        <v/>
      </c>
      <c r="D11" s="65" t="str">
        <f t="shared" ca="1" si="3"/>
        <v/>
      </c>
      <c r="F11" s="56">
        <f t="shared" si="0"/>
        <v>0</v>
      </c>
      <c r="G11" s="79"/>
      <c r="H11" s="226"/>
      <c r="I11" s="231"/>
      <c r="J11" s="236"/>
      <c r="K11" s="241"/>
      <c r="L11" s="245"/>
      <c r="M11" s="223"/>
      <c r="N11" s="11"/>
      <c r="O11" s="11"/>
      <c r="P11" s="11"/>
      <c r="Q11" s="11"/>
      <c r="R11" s="11"/>
      <c r="S11" s="11"/>
      <c r="T11" s="11"/>
      <c r="U11" s="11"/>
      <c r="V11" s="169"/>
      <c r="W11" s="249"/>
      <c r="X11" s="37"/>
      <c r="Y11" s="40"/>
      <c r="Z11" s="35"/>
      <c r="AA11" s="66">
        <f t="shared" si="4"/>
        <v>0</v>
      </c>
      <c r="AB11" s="12">
        <f t="shared" si="5"/>
        <v>0</v>
      </c>
      <c r="AC11" s="56">
        <f t="shared" si="6"/>
        <v>1</v>
      </c>
      <c r="AD11" s="56">
        <f>IF(OR('자료입력 및 결과표시'!$D$4=M11,'자료입력 및 결과표시'!$D$4=N11,'자료입력 및 결과표시'!$D$4=O11,'자료입력 및 결과표시'!$D$4=P11,'자료입력 및 결과표시'!$D$4=Q11,'자료입력 및 결과표시'!$D$4=R11,'자료입력 및 결과표시'!$D$4=S11,'자료입력 및 결과표시'!$D$4=T11,'자료입력 및 결과표시'!$D$4=U11,'자료입력 및 결과표시'!$D$4=V11,'자료입력 및 결과표시'!$C$4=M11,'자료입력 및 결과표시'!$C$4=N11,'자료입력 및 결과표시'!$C$4=O11,'자료입력 및 결과표시'!$C$4=P11,'자료입력 및 결과표시'!$C$4=Q11,'자료입력 및 결과표시'!$C$4=R11,'자료입력 및 결과표시'!$C$4=S11,'자료입력 및 결과표시'!$C$4=T11,'자료입력 및 결과표시'!$C$4=U11,'자료입력 및 결과표시'!$C$4=V11),0,1)</f>
        <v>0</v>
      </c>
    </row>
    <row r="12" spans="1:30">
      <c r="A12" s="65" t="str">
        <f ca="1">IFERROR(MATCH('자료입력 및 결과표시'!$C$62,OFFSET($F$3,$A11,,1000),0)+$A11,"")</f>
        <v/>
      </c>
      <c r="B12" s="65" t="str">
        <f t="shared" ca="1" si="1"/>
        <v/>
      </c>
      <c r="C12" s="65" t="str">
        <f t="shared" ca="1" si="2"/>
        <v/>
      </c>
      <c r="D12" s="65" t="str">
        <f t="shared" ca="1" si="3"/>
        <v/>
      </c>
      <c r="F12" s="56">
        <f t="shared" si="0"/>
        <v>0</v>
      </c>
      <c r="G12" s="79"/>
      <c r="H12" s="226"/>
      <c r="I12" s="231"/>
      <c r="J12" s="236"/>
      <c r="K12" s="241"/>
      <c r="L12" s="245"/>
      <c r="M12" s="223"/>
      <c r="N12" s="11"/>
      <c r="O12" s="11"/>
      <c r="P12" s="11"/>
      <c r="Q12" s="11"/>
      <c r="R12" s="11"/>
      <c r="S12" s="11"/>
      <c r="T12" s="11"/>
      <c r="U12" s="11"/>
      <c r="V12" s="169"/>
      <c r="W12" s="249"/>
      <c r="X12" s="37"/>
      <c r="Y12" s="40"/>
      <c r="Z12" s="35"/>
      <c r="AA12" s="66">
        <f t="shared" si="4"/>
        <v>0</v>
      </c>
      <c r="AB12" s="12">
        <f t="shared" si="5"/>
        <v>0</v>
      </c>
      <c r="AC12" s="56">
        <f t="shared" si="6"/>
        <v>1</v>
      </c>
      <c r="AD12" s="56">
        <f>IF(OR('자료입력 및 결과표시'!$D$4=M12,'자료입력 및 결과표시'!$D$4=N12,'자료입력 및 결과표시'!$D$4=O12,'자료입력 및 결과표시'!$D$4=P12,'자료입력 및 결과표시'!$D$4=Q12,'자료입력 및 결과표시'!$D$4=R12,'자료입력 및 결과표시'!$D$4=S12,'자료입력 및 결과표시'!$D$4=T12,'자료입력 및 결과표시'!$D$4=U12,'자료입력 및 결과표시'!$D$4=V12,'자료입력 및 결과표시'!$C$4=M12,'자료입력 및 결과표시'!$C$4=N12,'자료입력 및 결과표시'!$C$4=O12,'자료입력 및 결과표시'!$C$4=P12,'자료입력 및 결과표시'!$C$4=Q12,'자료입력 및 결과표시'!$C$4=R12,'자료입력 및 결과표시'!$C$4=S12,'자료입력 및 결과표시'!$C$4=T12,'자료입력 및 결과표시'!$C$4=U12,'자료입력 및 결과표시'!$C$4=V12),0,1)</f>
        <v>0</v>
      </c>
    </row>
    <row r="13" spans="1:30">
      <c r="A13" s="65" t="str">
        <f ca="1">IFERROR(MATCH('자료입력 및 결과표시'!$C$62,OFFSET($F$3,$A12,,1000),0)+$A12,"")</f>
        <v/>
      </c>
      <c r="B13" s="65" t="str">
        <f t="shared" ca="1" si="1"/>
        <v/>
      </c>
      <c r="C13" s="65" t="str">
        <f t="shared" ca="1" si="2"/>
        <v/>
      </c>
      <c r="D13" s="65" t="str">
        <f t="shared" ca="1" si="3"/>
        <v/>
      </c>
      <c r="F13" s="56">
        <f t="shared" si="0"/>
        <v>0</v>
      </c>
      <c r="G13" s="79"/>
      <c r="H13" s="226"/>
      <c r="I13" s="231"/>
      <c r="J13" s="236"/>
      <c r="K13" s="241"/>
      <c r="L13" s="245"/>
      <c r="M13" s="223"/>
      <c r="N13" s="11"/>
      <c r="O13" s="11"/>
      <c r="P13" s="11"/>
      <c r="Q13" s="11"/>
      <c r="R13" s="11"/>
      <c r="S13" s="11"/>
      <c r="T13" s="11"/>
      <c r="U13" s="11"/>
      <c r="V13" s="169"/>
      <c r="W13" s="249"/>
      <c r="X13" s="37"/>
      <c r="Y13" s="40"/>
      <c r="Z13" s="35"/>
      <c r="AA13" s="66">
        <f t="shared" si="4"/>
        <v>0</v>
      </c>
      <c r="AB13" s="12">
        <f t="shared" si="5"/>
        <v>0</v>
      </c>
      <c r="AC13" s="56">
        <f t="shared" si="6"/>
        <v>1</v>
      </c>
      <c r="AD13" s="56">
        <f>IF(OR('자료입력 및 결과표시'!$D$4=M13,'자료입력 및 결과표시'!$D$4=N13,'자료입력 및 결과표시'!$D$4=O13,'자료입력 및 결과표시'!$D$4=P13,'자료입력 및 결과표시'!$D$4=Q13,'자료입력 및 결과표시'!$D$4=R13,'자료입력 및 결과표시'!$D$4=S13,'자료입력 및 결과표시'!$D$4=T13,'자료입력 및 결과표시'!$D$4=U13,'자료입력 및 결과표시'!$D$4=V13,'자료입력 및 결과표시'!$C$4=M13,'자료입력 및 결과표시'!$C$4=N13,'자료입력 및 결과표시'!$C$4=O13,'자료입력 및 결과표시'!$C$4=P13,'자료입력 및 결과표시'!$C$4=Q13,'자료입력 및 결과표시'!$C$4=R13,'자료입력 및 결과표시'!$C$4=S13,'자료입력 및 결과표시'!$C$4=T13,'자료입력 및 결과표시'!$C$4=U13,'자료입력 및 결과표시'!$C$4=V13),0,1)</f>
        <v>0</v>
      </c>
    </row>
    <row r="14" spans="1:30">
      <c r="A14" s="65" t="str">
        <f ca="1">IFERROR(MATCH('자료입력 및 결과표시'!$C$62,OFFSET($F$3,$A13,,1000),0)+$A13,"")</f>
        <v/>
      </c>
      <c r="B14" s="65" t="str">
        <f t="shared" ca="1" si="1"/>
        <v/>
      </c>
      <c r="C14" s="65" t="str">
        <f t="shared" ca="1" si="2"/>
        <v/>
      </c>
      <c r="D14" s="65" t="str">
        <f t="shared" ca="1" si="3"/>
        <v/>
      </c>
      <c r="F14" s="56">
        <f t="shared" si="0"/>
        <v>0</v>
      </c>
      <c r="G14" s="79"/>
      <c r="H14" s="226"/>
      <c r="I14" s="231"/>
      <c r="J14" s="236"/>
      <c r="K14" s="241"/>
      <c r="L14" s="245"/>
      <c r="M14" s="223"/>
      <c r="N14" s="11"/>
      <c r="O14" s="11"/>
      <c r="P14" s="11"/>
      <c r="Q14" s="11"/>
      <c r="R14" s="11"/>
      <c r="S14" s="11"/>
      <c r="T14" s="11"/>
      <c r="U14" s="11"/>
      <c r="V14" s="169"/>
      <c r="W14" s="249"/>
      <c r="X14" s="37"/>
      <c r="Y14" s="40"/>
      <c r="Z14" s="35"/>
      <c r="AA14" s="66">
        <f t="shared" si="4"/>
        <v>0</v>
      </c>
      <c r="AB14" s="12">
        <f t="shared" si="5"/>
        <v>0</v>
      </c>
      <c r="AC14" s="56">
        <f t="shared" si="6"/>
        <v>1</v>
      </c>
      <c r="AD14" s="56">
        <f>IF(OR('자료입력 및 결과표시'!$D$4=M14,'자료입력 및 결과표시'!$D$4=N14,'자료입력 및 결과표시'!$D$4=O14,'자료입력 및 결과표시'!$D$4=P14,'자료입력 및 결과표시'!$D$4=Q14,'자료입력 및 결과표시'!$D$4=R14,'자료입력 및 결과표시'!$D$4=S14,'자료입력 및 결과표시'!$D$4=T14,'자료입력 및 결과표시'!$D$4=U14,'자료입력 및 결과표시'!$D$4=V14,'자료입력 및 결과표시'!$C$4=M14,'자료입력 및 결과표시'!$C$4=N14,'자료입력 및 결과표시'!$C$4=O14,'자료입력 및 결과표시'!$C$4=P14,'자료입력 및 결과표시'!$C$4=Q14,'자료입력 및 결과표시'!$C$4=R14,'자료입력 및 결과표시'!$C$4=S14,'자료입력 및 결과표시'!$C$4=T14,'자료입력 및 결과표시'!$C$4=U14,'자료입력 및 결과표시'!$C$4=V14),0,1)</f>
        <v>0</v>
      </c>
    </row>
    <row r="15" spans="1:30">
      <c r="A15" s="65" t="str">
        <f ca="1">IFERROR(MATCH('자료입력 및 결과표시'!$C$62,OFFSET($F$3,$A14,,1000),0)+$A14,"")</f>
        <v/>
      </c>
      <c r="B15" s="65" t="str">
        <f t="shared" ca="1" si="1"/>
        <v/>
      </c>
      <c r="C15" s="65" t="str">
        <f t="shared" ca="1" si="2"/>
        <v/>
      </c>
      <c r="D15" s="65" t="str">
        <f t="shared" ca="1" si="3"/>
        <v/>
      </c>
      <c r="F15" s="56">
        <f t="shared" si="0"/>
        <v>0</v>
      </c>
      <c r="G15" s="79"/>
      <c r="H15" s="226"/>
      <c r="I15" s="231"/>
      <c r="J15" s="236"/>
      <c r="K15" s="241"/>
      <c r="L15" s="245"/>
      <c r="M15" s="223"/>
      <c r="N15" s="11"/>
      <c r="O15" s="11"/>
      <c r="P15" s="11"/>
      <c r="Q15" s="11"/>
      <c r="R15" s="11"/>
      <c r="S15" s="11"/>
      <c r="T15" s="11"/>
      <c r="U15" s="11"/>
      <c r="V15" s="169"/>
      <c r="W15" s="249"/>
      <c r="X15" s="37"/>
      <c r="Y15" s="40"/>
      <c r="Z15" s="35"/>
      <c r="AA15" s="66">
        <f t="shared" si="4"/>
        <v>0</v>
      </c>
      <c r="AB15" s="12">
        <f t="shared" si="5"/>
        <v>0</v>
      </c>
      <c r="AC15" s="56">
        <f t="shared" si="6"/>
        <v>1</v>
      </c>
      <c r="AD15" s="56">
        <f>IF(OR('자료입력 및 결과표시'!$D$4=M15,'자료입력 및 결과표시'!$D$4=N15,'자료입력 및 결과표시'!$D$4=O15,'자료입력 및 결과표시'!$D$4=P15,'자료입력 및 결과표시'!$D$4=Q15,'자료입력 및 결과표시'!$D$4=R15,'자료입력 및 결과표시'!$D$4=S15,'자료입력 및 결과표시'!$D$4=T15,'자료입력 및 결과표시'!$D$4=U15,'자료입력 및 결과표시'!$D$4=V15,'자료입력 및 결과표시'!$C$4=M15,'자료입력 및 결과표시'!$C$4=N15,'자료입력 및 결과표시'!$C$4=O15,'자료입력 및 결과표시'!$C$4=P15,'자료입력 및 결과표시'!$C$4=Q15,'자료입력 및 결과표시'!$C$4=R15,'자료입력 및 결과표시'!$C$4=S15,'자료입력 및 결과표시'!$C$4=T15,'자료입력 및 결과표시'!$C$4=U15,'자료입력 및 결과표시'!$C$4=V15),0,1)</f>
        <v>0</v>
      </c>
    </row>
    <row r="16" spans="1:30">
      <c r="A16" s="65" t="str">
        <f ca="1">IFERROR(MATCH('자료입력 및 결과표시'!$C$62,OFFSET($F$3,$A15,,1000),0)+$A15,"")</f>
        <v/>
      </c>
      <c r="B16" s="65" t="str">
        <f t="shared" ca="1" si="1"/>
        <v/>
      </c>
      <c r="C16" s="65" t="str">
        <f t="shared" ca="1" si="2"/>
        <v/>
      </c>
      <c r="D16" s="65" t="str">
        <f t="shared" ca="1" si="3"/>
        <v/>
      </c>
      <c r="F16" s="56">
        <f t="shared" si="0"/>
        <v>0</v>
      </c>
      <c r="G16" s="79"/>
      <c r="H16" s="226"/>
      <c r="I16" s="231"/>
      <c r="J16" s="236"/>
      <c r="K16" s="241"/>
      <c r="L16" s="245"/>
      <c r="M16" s="223"/>
      <c r="N16" s="11"/>
      <c r="O16" s="11"/>
      <c r="P16" s="11"/>
      <c r="Q16" s="11"/>
      <c r="R16" s="11"/>
      <c r="S16" s="11"/>
      <c r="T16" s="11"/>
      <c r="U16" s="11"/>
      <c r="V16" s="169"/>
      <c r="W16" s="249"/>
      <c r="X16" s="37"/>
      <c r="Y16" s="40"/>
      <c r="Z16" s="35"/>
      <c r="AA16" s="66">
        <f t="shared" si="4"/>
        <v>0</v>
      </c>
      <c r="AB16" s="12">
        <f t="shared" si="5"/>
        <v>0</v>
      </c>
      <c r="AC16" s="56">
        <f t="shared" si="6"/>
        <v>1</v>
      </c>
      <c r="AD16" s="56">
        <f>IF(OR('자료입력 및 결과표시'!$D$4=M16,'자료입력 및 결과표시'!$D$4=N16,'자료입력 및 결과표시'!$D$4=O16,'자료입력 및 결과표시'!$D$4=P16,'자료입력 및 결과표시'!$D$4=Q16,'자료입력 및 결과표시'!$D$4=R16,'자료입력 및 결과표시'!$D$4=S16,'자료입력 및 결과표시'!$D$4=T16,'자료입력 및 결과표시'!$D$4=U16,'자료입력 및 결과표시'!$D$4=V16,'자료입력 및 결과표시'!$C$4=M16,'자료입력 및 결과표시'!$C$4=N16,'자료입력 및 결과표시'!$C$4=O16,'자료입력 및 결과표시'!$C$4=P16,'자료입력 및 결과표시'!$C$4=Q16,'자료입력 및 결과표시'!$C$4=R16,'자료입력 및 결과표시'!$C$4=S16,'자료입력 및 결과표시'!$C$4=T16,'자료입력 및 결과표시'!$C$4=U16,'자료입력 및 결과표시'!$C$4=V16),0,1)</f>
        <v>0</v>
      </c>
    </row>
    <row r="17" spans="1:30">
      <c r="A17" s="65" t="str">
        <f ca="1">IFERROR(MATCH('자료입력 및 결과표시'!$C$62,OFFSET($F$3,$A16,,1000),0)+$A16,"")</f>
        <v/>
      </c>
      <c r="B17" s="65" t="str">
        <f t="shared" ca="1" si="1"/>
        <v/>
      </c>
      <c r="C17" s="65" t="str">
        <f t="shared" ca="1" si="2"/>
        <v/>
      </c>
      <c r="D17" s="65" t="str">
        <f t="shared" ca="1" si="3"/>
        <v/>
      </c>
      <c r="F17" s="56">
        <f t="shared" si="0"/>
        <v>0</v>
      </c>
      <c r="G17" s="79"/>
      <c r="H17" s="226"/>
      <c r="I17" s="232"/>
      <c r="J17" s="236"/>
      <c r="K17" s="241"/>
      <c r="L17" s="245"/>
      <c r="M17" s="223"/>
      <c r="N17" s="11"/>
      <c r="O17" s="11"/>
      <c r="P17" s="11"/>
      <c r="Q17" s="11"/>
      <c r="R17" s="11"/>
      <c r="S17" s="11"/>
      <c r="T17" s="11"/>
      <c r="U17" s="11"/>
      <c r="V17" s="169"/>
      <c r="W17" s="249"/>
      <c r="X17" s="37"/>
      <c r="Y17" s="40"/>
      <c r="Z17" s="35"/>
      <c r="AA17" s="66">
        <f t="shared" si="4"/>
        <v>0</v>
      </c>
      <c r="AB17" s="12">
        <f t="shared" si="5"/>
        <v>0</v>
      </c>
      <c r="AC17" s="56">
        <f t="shared" si="6"/>
        <v>1</v>
      </c>
      <c r="AD17" s="56">
        <f>IF(OR('자료입력 및 결과표시'!$D$4=M17,'자료입력 및 결과표시'!$D$4=N17,'자료입력 및 결과표시'!$D$4=O17,'자료입력 및 결과표시'!$D$4=P17,'자료입력 및 결과표시'!$D$4=Q17,'자료입력 및 결과표시'!$D$4=R17,'자료입력 및 결과표시'!$D$4=S17,'자료입력 및 결과표시'!$D$4=T17,'자료입력 및 결과표시'!$D$4=U17,'자료입력 및 결과표시'!$D$4=V17,'자료입력 및 결과표시'!$C$4=M17,'자료입력 및 결과표시'!$C$4=N17,'자료입력 및 결과표시'!$C$4=O17,'자료입력 및 결과표시'!$C$4=P17,'자료입력 및 결과표시'!$C$4=Q17,'자료입력 및 결과표시'!$C$4=R17,'자료입력 및 결과표시'!$C$4=S17,'자료입력 및 결과표시'!$C$4=T17,'자료입력 및 결과표시'!$C$4=U17,'자료입력 및 결과표시'!$C$4=V17),0,1)</f>
        <v>0</v>
      </c>
    </row>
    <row r="18" spans="1:30">
      <c r="A18" s="65" t="str">
        <f ca="1">IFERROR(MATCH('자료입력 및 결과표시'!$C$62,OFFSET($F$3,$A17,,1000),0)+$A17,"")</f>
        <v/>
      </c>
      <c r="B18" s="65" t="str">
        <f t="shared" ca="1" si="1"/>
        <v/>
      </c>
      <c r="C18" s="65" t="str">
        <f t="shared" ca="1" si="2"/>
        <v/>
      </c>
      <c r="D18" s="65" t="str">
        <f t="shared" ca="1" si="3"/>
        <v/>
      </c>
      <c r="F18" s="56">
        <f t="shared" si="0"/>
        <v>0</v>
      </c>
      <c r="G18" s="192"/>
      <c r="H18" s="190"/>
      <c r="I18" s="189"/>
      <c r="J18" s="210"/>
      <c r="K18" s="191"/>
      <c r="L18" s="206"/>
      <c r="M18" s="193"/>
      <c r="N18" s="193"/>
      <c r="O18" s="193"/>
      <c r="P18" s="193"/>
      <c r="Q18" s="193"/>
      <c r="R18" s="193"/>
      <c r="S18" s="193"/>
      <c r="T18" s="193"/>
      <c r="U18" s="193"/>
      <c r="V18" s="194"/>
      <c r="W18" s="195"/>
      <c r="X18" s="194"/>
      <c r="Y18" s="206"/>
      <c r="Z18" s="196"/>
      <c r="AA18" s="66">
        <f t="shared" si="4"/>
        <v>0</v>
      </c>
      <c r="AB18" s="12">
        <f t="shared" si="5"/>
        <v>0</v>
      </c>
      <c r="AC18" s="56">
        <f t="shared" si="6"/>
        <v>1</v>
      </c>
      <c r="AD18" s="56">
        <f>IF(OR('자료입력 및 결과표시'!$D$4=M18,'자료입력 및 결과표시'!$D$4=N18,'자료입력 및 결과표시'!$D$4=O18,'자료입력 및 결과표시'!$D$4=P18,'자료입력 및 결과표시'!$D$4=Q18,'자료입력 및 결과표시'!$D$4=R18,'자료입력 및 결과표시'!$D$4=S18,'자료입력 및 결과표시'!$D$4=T18,'자료입력 및 결과표시'!$D$4=U18,'자료입력 및 결과표시'!$D$4=V18,'자료입력 및 결과표시'!$C$4=M18,'자료입력 및 결과표시'!$C$4=N18,'자료입력 및 결과표시'!$C$4=O18,'자료입력 및 결과표시'!$C$4=P18,'자료입력 및 결과표시'!$C$4=Q18,'자료입력 및 결과표시'!$C$4=R18,'자료입력 및 결과표시'!$C$4=S18,'자료입력 및 결과표시'!$C$4=T18,'자료입력 및 결과표시'!$C$4=U18,'자료입력 및 결과표시'!$C$4=V18),0,1)</f>
        <v>0</v>
      </c>
    </row>
    <row r="19" spans="1:30">
      <c r="A19" s="65" t="str">
        <f ca="1">IFERROR(MATCH('자료입력 및 결과표시'!$C$62,OFFSET($F$3,$A18,,1000),0)+$A18,"")</f>
        <v/>
      </c>
      <c r="B19" s="65" t="str">
        <f t="shared" ca="1" si="1"/>
        <v/>
      </c>
      <c r="C19" s="65" t="str">
        <f t="shared" ca="1" si="2"/>
        <v/>
      </c>
      <c r="D19" s="65" t="str">
        <f t="shared" ca="1" si="3"/>
        <v/>
      </c>
      <c r="F19" s="56">
        <f t="shared" si="0"/>
        <v>0</v>
      </c>
      <c r="G19" s="192"/>
      <c r="H19" s="190"/>
      <c r="I19" s="189"/>
      <c r="J19" s="210"/>
      <c r="K19" s="191"/>
      <c r="L19" s="206"/>
      <c r="M19" s="193"/>
      <c r="N19" s="193"/>
      <c r="O19" s="193"/>
      <c r="P19" s="193"/>
      <c r="Q19" s="193"/>
      <c r="R19" s="193"/>
      <c r="S19" s="193"/>
      <c r="T19" s="193"/>
      <c r="U19" s="193"/>
      <c r="V19" s="194"/>
      <c r="W19" s="195"/>
      <c r="X19" s="194"/>
      <c r="Y19" s="206"/>
      <c r="Z19" s="196"/>
      <c r="AA19" s="66">
        <f t="shared" si="4"/>
        <v>0</v>
      </c>
      <c r="AB19" s="12">
        <f t="shared" si="5"/>
        <v>0</v>
      </c>
      <c r="AC19" s="56">
        <f t="shared" si="6"/>
        <v>1</v>
      </c>
      <c r="AD19" s="56">
        <f>IF(OR('자료입력 및 결과표시'!$D$4=M19,'자료입력 및 결과표시'!$D$4=N19,'자료입력 및 결과표시'!$D$4=O19,'자료입력 및 결과표시'!$D$4=P19,'자료입력 및 결과표시'!$D$4=Q19,'자료입력 및 결과표시'!$D$4=R19,'자료입력 및 결과표시'!$D$4=S19,'자료입력 및 결과표시'!$D$4=T19,'자료입력 및 결과표시'!$D$4=U19,'자료입력 및 결과표시'!$D$4=V19,'자료입력 및 결과표시'!$C$4=M19,'자료입력 및 결과표시'!$C$4=N19,'자료입력 및 결과표시'!$C$4=O19,'자료입력 및 결과표시'!$C$4=P19,'자료입력 및 결과표시'!$C$4=Q19,'자료입력 및 결과표시'!$C$4=R19,'자료입력 및 결과표시'!$C$4=S19,'자료입력 및 결과표시'!$C$4=T19,'자료입력 및 결과표시'!$C$4=U19,'자료입력 및 결과표시'!$C$4=V19),0,1)</f>
        <v>0</v>
      </c>
    </row>
    <row r="20" spans="1:30">
      <c r="A20" s="65" t="str">
        <f ca="1">IFERROR(MATCH('자료입력 및 결과표시'!$C$62,OFFSET($F$3,$A19,,1000),0)+$A19,"")</f>
        <v/>
      </c>
      <c r="B20" s="65" t="str">
        <f t="shared" ca="1" si="1"/>
        <v/>
      </c>
      <c r="C20" s="65" t="str">
        <f t="shared" ca="1" si="2"/>
        <v/>
      </c>
      <c r="D20" s="65" t="str">
        <f t="shared" ca="1" si="3"/>
        <v/>
      </c>
      <c r="F20" s="56">
        <f t="shared" si="0"/>
        <v>0</v>
      </c>
      <c r="G20" s="192"/>
      <c r="H20" s="190"/>
      <c r="I20" s="189"/>
      <c r="J20" s="210"/>
      <c r="K20" s="191"/>
      <c r="L20" s="206"/>
      <c r="M20" s="193"/>
      <c r="N20" s="193"/>
      <c r="O20" s="193"/>
      <c r="P20" s="193"/>
      <c r="Q20" s="193"/>
      <c r="R20" s="193"/>
      <c r="S20" s="193"/>
      <c r="T20" s="193"/>
      <c r="U20" s="193"/>
      <c r="V20" s="194"/>
      <c r="W20" s="195"/>
      <c r="X20" s="194"/>
      <c r="Y20" s="206"/>
      <c r="Z20" s="196"/>
      <c r="AA20" s="66">
        <f t="shared" si="4"/>
        <v>0</v>
      </c>
      <c r="AB20" s="12">
        <f t="shared" si="5"/>
        <v>0</v>
      </c>
      <c r="AC20" s="56">
        <f t="shared" si="6"/>
        <v>1</v>
      </c>
      <c r="AD20" s="56">
        <f>IF(OR('자료입력 및 결과표시'!$D$4=M20,'자료입력 및 결과표시'!$D$4=N20,'자료입력 및 결과표시'!$D$4=O20,'자료입력 및 결과표시'!$D$4=P20,'자료입력 및 결과표시'!$D$4=Q20,'자료입력 및 결과표시'!$D$4=R20,'자료입력 및 결과표시'!$D$4=S20,'자료입력 및 결과표시'!$D$4=T20,'자료입력 및 결과표시'!$D$4=U20,'자료입력 및 결과표시'!$D$4=V20,'자료입력 및 결과표시'!$C$4=M20,'자료입력 및 결과표시'!$C$4=N20,'자료입력 및 결과표시'!$C$4=O20,'자료입력 및 결과표시'!$C$4=P20,'자료입력 및 결과표시'!$C$4=Q20,'자료입력 및 결과표시'!$C$4=R20,'자료입력 및 결과표시'!$C$4=S20,'자료입력 및 결과표시'!$C$4=T20,'자료입력 및 결과표시'!$C$4=U20,'자료입력 및 결과표시'!$C$4=V20),0,1)</f>
        <v>0</v>
      </c>
    </row>
    <row r="21" spans="1:30">
      <c r="A21" s="65" t="str">
        <f ca="1">IFERROR(MATCH('자료입력 및 결과표시'!$C$62,OFFSET($F$3,$A20,,1000),0)+$A20,"")</f>
        <v/>
      </c>
      <c r="B21" s="65" t="str">
        <f t="shared" ca="1" si="1"/>
        <v/>
      </c>
      <c r="C21" s="65" t="str">
        <f t="shared" ca="1" si="2"/>
        <v/>
      </c>
      <c r="D21" s="65" t="str">
        <f t="shared" ca="1" si="3"/>
        <v/>
      </c>
      <c r="F21" s="56">
        <f t="shared" si="0"/>
        <v>0</v>
      </c>
      <c r="G21" s="192"/>
      <c r="H21" s="190"/>
      <c r="I21" s="189"/>
      <c r="J21" s="210"/>
      <c r="K21" s="191"/>
      <c r="L21" s="206"/>
      <c r="M21" s="193"/>
      <c r="N21" s="193"/>
      <c r="O21" s="193"/>
      <c r="P21" s="193"/>
      <c r="Q21" s="193"/>
      <c r="R21" s="193"/>
      <c r="S21" s="193"/>
      <c r="T21" s="193"/>
      <c r="U21" s="193"/>
      <c r="V21" s="194"/>
      <c r="W21" s="195"/>
      <c r="X21" s="194"/>
      <c r="Y21" s="206"/>
      <c r="Z21" s="196"/>
      <c r="AA21" s="66">
        <f t="shared" si="4"/>
        <v>0</v>
      </c>
      <c r="AB21" s="12">
        <f t="shared" si="5"/>
        <v>0</v>
      </c>
      <c r="AC21" s="56">
        <f t="shared" si="6"/>
        <v>1</v>
      </c>
      <c r="AD21" s="56">
        <f>IF(OR('자료입력 및 결과표시'!$D$4=M21,'자료입력 및 결과표시'!$D$4=N21,'자료입력 및 결과표시'!$D$4=O21,'자료입력 및 결과표시'!$D$4=P21,'자료입력 및 결과표시'!$D$4=Q21,'자료입력 및 결과표시'!$D$4=R21,'자료입력 및 결과표시'!$D$4=S21,'자료입력 및 결과표시'!$D$4=T21,'자료입력 및 결과표시'!$D$4=U21,'자료입력 및 결과표시'!$D$4=V21,'자료입력 및 결과표시'!$C$4=M21,'자료입력 및 결과표시'!$C$4=N21,'자료입력 및 결과표시'!$C$4=O21,'자료입력 및 결과표시'!$C$4=P21,'자료입력 및 결과표시'!$C$4=Q21,'자료입력 및 결과표시'!$C$4=R21,'자료입력 및 결과표시'!$C$4=S21,'자료입력 및 결과표시'!$C$4=T21,'자료입력 및 결과표시'!$C$4=U21,'자료입력 및 결과표시'!$C$4=V21),0,1)</f>
        <v>0</v>
      </c>
    </row>
    <row r="22" spans="1:30">
      <c r="A22" s="65" t="str">
        <f ca="1">IFERROR(MATCH('자료입력 및 결과표시'!$C$62,OFFSET($F$3,$A21,,1000),0)+$A21,"")</f>
        <v/>
      </c>
      <c r="B22" s="65" t="str">
        <f t="shared" ca="1" si="1"/>
        <v/>
      </c>
      <c r="C22" s="65" t="str">
        <f t="shared" ca="1" si="2"/>
        <v/>
      </c>
      <c r="D22" s="65" t="str">
        <f t="shared" ca="1" si="3"/>
        <v/>
      </c>
      <c r="F22" s="56">
        <f t="shared" si="0"/>
        <v>0</v>
      </c>
      <c r="G22" s="192"/>
      <c r="H22" s="190"/>
      <c r="I22" s="189"/>
      <c r="J22" s="210"/>
      <c r="K22" s="191"/>
      <c r="L22" s="206"/>
      <c r="M22" s="193"/>
      <c r="N22" s="193"/>
      <c r="O22" s="193"/>
      <c r="P22" s="193"/>
      <c r="Q22" s="193"/>
      <c r="R22" s="193"/>
      <c r="S22" s="193"/>
      <c r="T22" s="193"/>
      <c r="U22" s="193"/>
      <c r="V22" s="194"/>
      <c r="W22" s="195"/>
      <c r="X22" s="194"/>
      <c r="Y22" s="206"/>
      <c r="Z22" s="196"/>
      <c r="AA22" s="66">
        <f t="shared" si="4"/>
        <v>0</v>
      </c>
      <c r="AB22" s="12">
        <f t="shared" si="5"/>
        <v>0</v>
      </c>
      <c r="AC22" s="56">
        <f t="shared" si="6"/>
        <v>1</v>
      </c>
      <c r="AD22" s="56">
        <f>IF(OR('자료입력 및 결과표시'!$D$4=M22,'자료입력 및 결과표시'!$D$4=N22,'자료입력 및 결과표시'!$D$4=O22,'자료입력 및 결과표시'!$D$4=P22,'자료입력 및 결과표시'!$D$4=Q22,'자료입력 및 결과표시'!$D$4=R22,'자료입력 및 결과표시'!$D$4=S22,'자료입력 및 결과표시'!$D$4=T22,'자료입력 및 결과표시'!$D$4=U22,'자료입력 및 결과표시'!$D$4=V22,'자료입력 및 결과표시'!$C$4=M22,'자료입력 및 결과표시'!$C$4=N22,'자료입력 및 결과표시'!$C$4=O22,'자료입력 및 결과표시'!$C$4=P22,'자료입력 및 결과표시'!$C$4=Q22,'자료입력 및 결과표시'!$C$4=R22,'자료입력 및 결과표시'!$C$4=S22,'자료입력 및 결과표시'!$C$4=T22,'자료입력 및 결과표시'!$C$4=U22,'자료입력 및 결과표시'!$C$4=V22),0,1)</f>
        <v>0</v>
      </c>
    </row>
    <row r="23" spans="1:30">
      <c r="A23" s="65" t="str">
        <f ca="1">IFERROR(MATCH('자료입력 및 결과표시'!$C$62,OFFSET($F$3,$A22,,1000),0)+$A22,"")</f>
        <v/>
      </c>
      <c r="B23" s="65" t="str">
        <f t="shared" ca="1" si="1"/>
        <v/>
      </c>
      <c r="C23" s="65" t="str">
        <f t="shared" ca="1" si="2"/>
        <v/>
      </c>
      <c r="D23" s="65" t="str">
        <f t="shared" ca="1" si="3"/>
        <v/>
      </c>
      <c r="F23" s="56">
        <f t="shared" si="0"/>
        <v>0</v>
      </c>
      <c r="G23" s="192"/>
      <c r="H23" s="190"/>
      <c r="I23" s="189"/>
      <c r="J23" s="210"/>
      <c r="K23" s="191"/>
      <c r="L23" s="206"/>
      <c r="M23" s="193"/>
      <c r="N23" s="193"/>
      <c r="O23" s="193"/>
      <c r="P23" s="193"/>
      <c r="Q23" s="193"/>
      <c r="R23" s="193"/>
      <c r="S23" s="193"/>
      <c r="T23" s="193"/>
      <c r="U23" s="193"/>
      <c r="V23" s="194"/>
      <c r="W23" s="195"/>
      <c r="X23" s="194"/>
      <c r="Y23" s="206"/>
      <c r="Z23" s="196"/>
      <c r="AA23" s="66">
        <f t="shared" si="4"/>
        <v>0</v>
      </c>
      <c r="AB23" s="12">
        <f t="shared" si="5"/>
        <v>0</v>
      </c>
      <c r="AC23" s="56">
        <f t="shared" si="6"/>
        <v>1</v>
      </c>
      <c r="AD23" s="56">
        <f>IF(OR('자료입력 및 결과표시'!$D$4=M23,'자료입력 및 결과표시'!$D$4=N23,'자료입력 및 결과표시'!$D$4=O23,'자료입력 및 결과표시'!$D$4=P23,'자료입력 및 결과표시'!$D$4=Q23,'자료입력 및 결과표시'!$D$4=R23,'자료입력 및 결과표시'!$D$4=S23,'자료입력 및 결과표시'!$D$4=T23,'자료입력 및 결과표시'!$D$4=U23,'자료입력 및 결과표시'!$D$4=V23,'자료입력 및 결과표시'!$C$4=M23,'자료입력 및 결과표시'!$C$4=N23,'자료입력 및 결과표시'!$C$4=O23,'자료입력 및 결과표시'!$C$4=P23,'자료입력 및 결과표시'!$C$4=Q23,'자료입력 및 결과표시'!$C$4=R23,'자료입력 및 결과표시'!$C$4=S23,'자료입력 및 결과표시'!$C$4=T23,'자료입력 및 결과표시'!$C$4=U23,'자료입력 및 결과표시'!$C$4=V23),0,1)</f>
        <v>0</v>
      </c>
    </row>
    <row r="24" spans="1:30">
      <c r="A24" s="65" t="str">
        <f ca="1">IFERROR(MATCH('자료입력 및 결과표시'!$C$62,OFFSET($F$3,$A23,,1000),0)+$A23,"")</f>
        <v/>
      </c>
      <c r="B24" s="65" t="str">
        <f t="shared" ca="1" si="1"/>
        <v/>
      </c>
      <c r="C24" s="65" t="str">
        <f t="shared" ca="1" si="2"/>
        <v/>
      </c>
      <c r="D24" s="65" t="str">
        <f t="shared" ca="1" si="3"/>
        <v/>
      </c>
      <c r="F24" s="56">
        <f t="shared" si="0"/>
        <v>0</v>
      </c>
      <c r="G24" s="192"/>
      <c r="H24" s="190"/>
      <c r="I24" s="189"/>
      <c r="J24" s="210"/>
      <c r="K24" s="191"/>
      <c r="L24" s="206"/>
      <c r="M24" s="193"/>
      <c r="N24" s="193"/>
      <c r="O24" s="193"/>
      <c r="P24" s="193"/>
      <c r="Q24" s="193"/>
      <c r="R24" s="193"/>
      <c r="S24" s="193"/>
      <c r="T24" s="193"/>
      <c r="U24" s="193"/>
      <c r="V24" s="194"/>
      <c r="W24" s="195"/>
      <c r="X24" s="194"/>
      <c r="Y24" s="206"/>
      <c r="Z24" s="196"/>
      <c r="AA24" s="66">
        <f t="shared" si="4"/>
        <v>0</v>
      </c>
      <c r="AB24" s="12">
        <f t="shared" si="5"/>
        <v>0</v>
      </c>
      <c r="AC24" s="56">
        <f t="shared" si="6"/>
        <v>1</v>
      </c>
      <c r="AD24" s="56">
        <f>IF(OR('자료입력 및 결과표시'!$D$4=M24,'자료입력 및 결과표시'!$D$4=N24,'자료입력 및 결과표시'!$D$4=O24,'자료입력 및 결과표시'!$D$4=P24,'자료입력 및 결과표시'!$D$4=Q24,'자료입력 및 결과표시'!$D$4=R24,'자료입력 및 결과표시'!$D$4=S24,'자료입력 및 결과표시'!$D$4=T24,'자료입력 및 결과표시'!$D$4=U24,'자료입력 및 결과표시'!$D$4=V24,'자료입력 및 결과표시'!$C$4=M24,'자료입력 및 결과표시'!$C$4=N24,'자료입력 및 결과표시'!$C$4=O24,'자료입력 및 결과표시'!$C$4=P24,'자료입력 및 결과표시'!$C$4=Q24,'자료입력 및 결과표시'!$C$4=R24,'자료입력 및 결과표시'!$C$4=S24,'자료입력 및 결과표시'!$C$4=T24,'자료입력 및 결과표시'!$C$4=U24,'자료입력 및 결과표시'!$C$4=V24),0,1)</f>
        <v>0</v>
      </c>
    </row>
    <row r="25" spans="1:30">
      <c r="A25" s="65" t="str">
        <f ca="1">IFERROR(MATCH('자료입력 및 결과표시'!$C$62,OFFSET($F$3,$A24,,1000),0)+$A24,"")</f>
        <v/>
      </c>
      <c r="B25" s="65" t="str">
        <f t="shared" ca="1" si="1"/>
        <v/>
      </c>
      <c r="C25" s="65" t="str">
        <f t="shared" ca="1" si="2"/>
        <v/>
      </c>
      <c r="D25" s="65" t="str">
        <f t="shared" ca="1" si="3"/>
        <v/>
      </c>
      <c r="F25" s="56">
        <f t="shared" si="0"/>
        <v>0</v>
      </c>
      <c r="G25" s="192"/>
      <c r="H25" s="190"/>
      <c r="I25" s="189"/>
      <c r="J25" s="210"/>
      <c r="K25" s="191"/>
      <c r="L25" s="206"/>
      <c r="M25" s="193"/>
      <c r="N25" s="193"/>
      <c r="O25" s="193"/>
      <c r="P25" s="193"/>
      <c r="Q25" s="193"/>
      <c r="R25" s="193"/>
      <c r="S25" s="193"/>
      <c r="T25" s="193"/>
      <c r="U25" s="193"/>
      <c r="V25" s="194"/>
      <c r="W25" s="195"/>
      <c r="X25" s="194"/>
      <c r="Y25" s="206"/>
      <c r="Z25" s="196"/>
      <c r="AA25" s="66">
        <f t="shared" si="4"/>
        <v>0</v>
      </c>
      <c r="AB25" s="12">
        <f t="shared" si="5"/>
        <v>0</v>
      </c>
      <c r="AC25" s="56">
        <f t="shared" si="6"/>
        <v>1</v>
      </c>
      <c r="AD25" s="56">
        <f>IF(OR('자료입력 및 결과표시'!$D$4=M25,'자료입력 및 결과표시'!$D$4=N25,'자료입력 및 결과표시'!$D$4=O25,'자료입력 및 결과표시'!$D$4=P25,'자료입력 및 결과표시'!$D$4=Q25,'자료입력 및 결과표시'!$D$4=R25,'자료입력 및 결과표시'!$D$4=S25,'자료입력 및 결과표시'!$D$4=T25,'자료입력 및 결과표시'!$D$4=U25,'자료입력 및 결과표시'!$D$4=V25,'자료입력 및 결과표시'!$C$4=M25,'자료입력 및 결과표시'!$C$4=N25,'자료입력 및 결과표시'!$C$4=O25,'자료입력 및 결과표시'!$C$4=P25,'자료입력 및 결과표시'!$C$4=Q25,'자료입력 및 결과표시'!$C$4=R25,'자료입력 및 결과표시'!$C$4=S25,'자료입력 및 결과표시'!$C$4=T25,'자료입력 및 결과표시'!$C$4=U25,'자료입력 및 결과표시'!$C$4=V25),0,1)</f>
        <v>0</v>
      </c>
    </row>
    <row r="26" spans="1:30">
      <c r="A26" s="65" t="str">
        <f ca="1">IFERROR(MATCH('자료입력 및 결과표시'!$C$62,OFFSET($F$3,$A25,,1000),0)+$A25,"")</f>
        <v/>
      </c>
      <c r="B26" s="65" t="str">
        <f t="shared" ca="1" si="1"/>
        <v/>
      </c>
      <c r="C26" s="65" t="str">
        <f t="shared" ca="1" si="2"/>
        <v/>
      </c>
      <c r="D26" s="65" t="str">
        <f t="shared" ca="1" si="3"/>
        <v/>
      </c>
      <c r="F26" s="56">
        <f t="shared" si="0"/>
        <v>0</v>
      </c>
      <c r="G26" s="192"/>
      <c r="H26" s="226"/>
      <c r="I26" s="189"/>
      <c r="J26" s="210"/>
      <c r="K26" s="191"/>
      <c r="L26" s="206"/>
      <c r="M26" s="193"/>
      <c r="N26" s="193"/>
      <c r="O26" s="193"/>
      <c r="P26" s="193"/>
      <c r="Q26" s="193"/>
      <c r="R26" s="193"/>
      <c r="S26" s="193"/>
      <c r="T26" s="193"/>
      <c r="U26" s="193"/>
      <c r="V26" s="194"/>
      <c r="W26" s="195"/>
      <c r="X26" s="194"/>
      <c r="Y26" s="251"/>
      <c r="Z26" s="252"/>
      <c r="AA26" s="66">
        <f t="shared" si="4"/>
        <v>0</v>
      </c>
      <c r="AB26" s="12">
        <f t="shared" si="5"/>
        <v>0</v>
      </c>
      <c r="AC26" s="56">
        <f t="shared" si="6"/>
        <v>1</v>
      </c>
      <c r="AD26" s="56">
        <f>IF(OR('자료입력 및 결과표시'!$D$4=M26,'자료입력 및 결과표시'!$D$4=N26,'자료입력 및 결과표시'!$D$4=O26,'자료입력 및 결과표시'!$D$4=P26,'자료입력 및 결과표시'!$D$4=Q26,'자료입력 및 결과표시'!$D$4=R26,'자료입력 및 결과표시'!$D$4=S26,'자료입력 및 결과표시'!$D$4=T26,'자료입력 및 결과표시'!$D$4=U26,'자료입력 및 결과표시'!$D$4=V26,'자료입력 및 결과표시'!$C$4=M26,'자료입력 및 결과표시'!$C$4=N26,'자료입력 및 결과표시'!$C$4=O26,'자료입력 및 결과표시'!$C$4=P26,'자료입력 및 결과표시'!$C$4=Q26,'자료입력 및 결과표시'!$C$4=R26,'자료입력 및 결과표시'!$C$4=S26,'자료입력 및 결과표시'!$C$4=T26,'자료입력 및 결과표시'!$C$4=U26,'자료입력 및 결과표시'!$C$4=V26),0,1)</f>
        <v>0</v>
      </c>
    </row>
    <row r="27" spans="1:30">
      <c r="A27" s="65" t="str">
        <f ca="1">IFERROR(MATCH('자료입력 및 결과표시'!$C$62,OFFSET($F$3,$A26,,1000),0)+$A26,"")</f>
        <v/>
      </c>
      <c r="B27" s="65" t="str">
        <f t="shared" ca="1" si="1"/>
        <v/>
      </c>
      <c r="C27" s="65" t="str">
        <f t="shared" ca="1" si="2"/>
        <v/>
      </c>
      <c r="D27" s="65" t="str">
        <f t="shared" ca="1" si="3"/>
        <v/>
      </c>
      <c r="F27" s="56">
        <f t="shared" si="0"/>
        <v>0</v>
      </c>
      <c r="G27" s="192"/>
      <c r="H27" s="225"/>
      <c r="I27" s="189"/>
      <c r="J27" s="210"/>
      <c r="K27" s="191"/>
      <c r="L27" s="206"/>
      <c r="M27" s="193"/>
      <c r="N27" s="193"/>
      <c r="O27" s="193"/>
      <c r="P27" s="193"/>
      <c r="Q27" s="193"/>
      <c r="R27" s="193"/>
      <c r="S27" s="193"/>
      <c r="T27" s="193"/>
      <c r="U27" s="193"/>
      <c r="V27" s="194"/>
      <c r="W27" s="195"/>
      <c r="X27" s="194"/>
      <c r="Y27" s="251"/>
      <c r="Z27" s="252"/>
      <c r="AA27" s="66">
        <f t="shared" si="4"/>
        <v>0</v>
      </c>
      <c r="AB27" s="12">
        <f t="shared" si="5"/>
        <v>0</v>
      </c>
      <c r="AC27" s="56">
        <f t="shared" si="6"/>
        <v>1</v>
      </c>
      <c r="AD27" s="56">
        <f>IF(OR('자료입력 및 결과표시'!$D$4=M27,'자료입력 및 결과표시'!$D$4=N27,'자료입력 및 결과표시'!$D$4=O27,'자료입력 및 결과표시'!$D$4=P27,'자료입력 및 결과표시'!$D$4=Q27,'자료입력 및 결과표시'!$D$4=R27,'자료입력 및 결과표시'!$D$4=S27,'자료입력 및 결과표시'!$D$4=T27,'자료입력 및 결과표시'!$D$4=U27,'자료입력 및 결과표시'!$D$4=V27,'자료입력 및 결과표시'!$C$4=M27,'자료입력 및 결과표시'!$C$4=N27,'자료입력 및 결과표시'!$C$4=O27,'자료입력 및 결과표시'!$C$4=P27,'자료입력 및 결과표시'!$C$4=Q27,'자료입력 및 결과표시'!$C$4=R27,'자료입력 및 결과표시'!$C$4=S27,'자료입력 및 결과표시'!$C$4=T27,'자료입력 및 결과표시'!$C$4=U27,'자료입력 및 결과표시'!$C$4=V27),0,1)</f>
        <v>0</v>
      </c>
    </row>
    <row r="28" spans="1:30">
      <c r="A28" s="65" t="str">
        <f ca="1">IFERROR(MATCH('자료입력 및 결과표시'!$C$62,OFFSET($F$3,$A27,,1000),0)+$A27,"")</f>
        <v/>
      </c>
      <c r="B28" s="65" t="str">
        <f t="shared" ca="1" si="1"/>
        <v/>
      </c>
      <c r="C28" s="65" t="str">
        <f t="shared" ca="1" si="2"/>
        <v/>
      </c>
      <c r="D28" s="65" t="str">
        <f t="shared" ca="1" si="3"/>
        <v/>
      </c>
      <c r="F28" s="56">
        <f t="shared" si="0"/>
        <v>0</v>
      </c>
      <c r="G28" s="192"/>
      <c r="H28" s="226"/>
      <c r="I28" s="189"/>
      <c r="J28" s="210"/>
      <c r="K28" s="191"/>
      <c r="L28" s="206"/>
      <c r="M28" s="193"/>
      <c r="N28" s="193"/>
      <c r="O28" s="193"/>
      <c r="P28" s="193"/>
      <c r="Q28" s="193"/>
      <c r="R28" s="193"/>
      <c r="S28" s="193"/>
      <c r="T28" s="193"/>
      <c r="U28" s="193"/>
      <c r="V28" s="194"/>
      <c r="W28" s="195"/>
      <c r="X28" s="194"/>
      <c r="Y28" s="251"/>
      <c r="Z28" s="252"/>
      <c r="AA28" s="66">
        <f t="shared" si="4"/>
        <v>0</v>
      </c>
      <c r="AB28" s="12">
        <f t="shared" si="5"/>
        <v>0</v>
      </c>
      <c r="AC28" s="56">
        <f t="shared" si="6"/>
        <v>1</v>
      </c>
      <c r="AD28" s="56">
        <f>IF(OR('자료입력 및 결과표시'!$D$4=M28,'자료입력 및 결과표시'!$D$4=N28,'자료입력 및 결과표시'!$D$4=O28,'자료입력 및 결과표시'!$D$4=P28,'자료입력 및 결과표시'!$D$4=Q28,'자료입력 및 결과표시'!$D$4=R28,'자료입력 및 결과표시'!$D$4=S28,'자료입력 및 결과표시'!$D$4=T28,'자료입력 및 결과표시'!$D$4=U28,'자료입력 및 결과표시'!$D$4=V28,'자료입력 및 결과표시'!$C$4=M28,'자료입력 및 결과표시'!$C$4=N28,'자료입력 및 결과표시'!$C$4=O28,'자료입력 및 결과표시'!$C$4=P28,'자료입력 및 결과표시'!$C$4=Q28,'자료입력 및 결과표시'!$C$4=R28,'자료입력 및 결과표시'!$C$4=S28,'자료입력 및 결과표시'!$C$4=T28,'자료입력 및 결과표시'!$C$4=U28,'자료입력 및 결과표시'!$C$4=V28),0,1)</f>
        <v>0</v>
      </c>
    </row>
    <row r="29" spans="1:30">
      <c r="A29" s="65" t="str">
        <f ca="1">IFERROR(MATCH('자료입력 및 결과표시'!$C$62,OFFSET($F$3,$A28,,1000),0)+$A28,"")</f>
        <v/>
      </c>
      <c r="B29" s="65" t="str">
        <f t="shared" ca="1" si="1"/>
        <v/>
      </c>
      <c r="C29" s="65" t="str">
        <f t="shared" ca="1" si="2"/>
        <v/>
      </c>
      <c r="D29" s="65" t="str">
        <f t="shared" ca="1" si="3"/>
        <v/>
      </c>
      <c r="F29" s="56">
        <f t="shared" si="0"/>
        <v>0</v>
      </c>
      <c r="G29" s="192"/>
      <c r="H29" s="226"/>
      <c r="I29" s="189"/>
      <c r="J29" s="210"/>
      <c r="K29" s="191"/>
      <c r="L29" s="206"/>
      <c r="M29" s="193"/>
      <c r="N29" s="193"/>
      <c r="O29" s="193"/>
      <c r="P29" s="193"/>
      <c r="Q29" s="193"/>
      <c r="R29" s="193"/>
      <c r="S29" s="193"/>
      <c r="T29" s="193"/>
      <c r="U29" s="193"/>
      <c r="V29" s="194"/>
      <c r="W29" s="195"/>
      <c r="X29" s="194"/>
      <c r="Y29" s="251"/>
      <c r="Z29" s="252"/>
      <c r="AA29" s="66">
        <f t="shared" si="4"/>
        <v>0</v>
      </c>
      <c r="AB29" s="12">
        <f t="shared" si="5"/>
        <v>0</v>
      </c>
      <c r="AC29" s="56">
        <f t="shared" si="6"/>
        <v>1</v>
      </c>
      <c r="AD29" s="56">
        <f>IF(OR('자료입력 및 결과표시'!$D$4=M29,'자료입력 및 결과표시'!$D$4=N29,'자료입력 및 결과표시'!$D$4=O29,'자료입력 및 결과표시'!$D$4=P29,'자료입력 및 결과표시'!$D$4=Q29,'자료입력 및 결과표시'!$D$4=R29,'자료입력 및 결과표시'!$D$4=S29,'자료입력 및 결과표시'!$D$4=T29,'자료입력 및 결과표시'!$D$4=U29,'자료입력 및 결과표시'!$D$4=V29,'자료입력 및 결과표시'!$C$4=M29,'자료입력 및 결과표시'!$C$4=N29,'자료입력 및 결과표시'!$C$4=O29,'자료입력 및 결과표시'!$C$4=P29,'자료입력 및 결과표시'!$C$4=Q29,'자료입력 및 결과표시'!$C$4=R29,'자료입력 및 결과표시'!$C$4=S29,'자료입력 및 결과표시'!$C$4=T29,'자료입력 및 결과표시'!$C$4=U29,'자료입력 및 결과표시'!$C$4=V29),0,1)</f>
        <v>0</v>
      </c>
    </row>
    <row r="30" spans="1:30">
      <c r="A30" s="65" t="str">
        <f ca="1">IFERROR(MATCH('자료입력 및 결과표시'!$C$62,OFFSET($F$3,$A29,,1000),0)+$A29,"")</f>
        <v/>
      </c>
      <c r="B30" s="65" t="str">
        <f t="shared" ca="1" si="1"/>
        <v/>
      </c>
      <c r="C30" s="65" t="str">
        <f t="shared" ca="1" si="2"/>
        <v/>
      </c>
      <c r="D30" s="65" t="str">
        <f t="shared" ca="1" si="3"/>
        <v/>
      </c>
      <c r="F30" s="56">
        <f t="shared" si="0"/>
        <v>0</v>
      </c>
      <c r="G30" s="192"/>
      <c r="H30" s="226"/>
      <c r="I30" s="189"/>
      <c r="J30" s="210"/>
      <c r="K30" s="191"/>
      <c r="L30" s="206"/>
      <c r="M30" s="193"/>
      <c r="N30" s="193"/>
      <c r="O30" s="193"/>
      <c r="P30" s="193"/>
      <c r="Q30" s="193"/>
      <c r="R30" s="193"/>
      <c r="S30" s="193"/>
      <c r="T30" s="193"/>
      <c r="U30" s="193"/>
      <c r="V30" s="194"/>
      <c r="W30" s="195"/>
      <c r="X30" s="194"/>
      <c r="Y30" s="251"/>
      <c r="Z30" s="252"/>
      <c r="AA30" s="66">
        <f t="shared" si="4"/>
        <v>0</v>
      </c>
      <c r="AB30" s="12">
        <f t="shared" si="5"/>
        <v>0</v>
      </c>
      <c r="AC30" s="56">
        <f t="shared" si="6"/>
        <v>1</v>
      </c>
      <c r="AD30" s="56">
        <f>IF(OR('자료입력 및 결과표시'!$D$4=M30,'자료입력 및 결과표시'!$D$4=N30,'자료입력 및 결과표시'!$D$4=O30,'자료입력 및 결과표시'!$D$4=P30,'자료입력 및 결과표시'!$D$4=Q30,'자료입력 및 결과표시'!$D$4=R30,'자료입력 및 결과표시'!$D$4=S30,'자료입력 및 결과표시'!$D$4=T30,'자료입력 및 결과표시'!$D$4=U30,'자료입력 및 결과표시'!$D$4=V30,'자료입력 및 결과표시'!$C$4=M30,'자료입력 및 결과표시'!$C$4=N30,'자료입력 및 결과표시'!$C$4=O30,'자료입력 및 결과표시'!$C$4=P30,'자료입력 및 결과표시'!$C$4=Q30,'자료입력 및 결과표시'!$C$4=R30,'자료입력 및 결과표시'!$C$4=S30,'자료입력 및 결과표시'!$C$4=T30,'자료입력 및 결과표시'!$C$4=U30,'자료입력 및 결과표시'!$C$4=V30),0,1)</f>
        <v>0</v>
      </c>
    </row>
    <row r="31" spans="1:30">
      <c r="A31" s="65" t="str">
        <f ca="1">IFERROR(MATCH('자료입력 및 결과표시'!$C$62,OFFSET($F$3,$A30,,1000),0)+$A30,"")</f>
        <v/>
      </c>
      <c r="B31" s="65" t="str">
        <f t="shared" ca="1" si="1"/>
        <v/>
      </c>
      <c r="C31" s="65" t="str">
        <f t="shared" ca="1" si="2"/>
        <v/>
      </c>
      <c r="D31" s="65" t="str">
        <f t="shared" ca="1" si="3"/>
        <v/>
      </c>
      <c r="F31" s="56">
        <f t="shared" si="0"/>
        <v>0</v>
      </c>
      <c r="G31" s="192"/>
      <c r="H31" s="226"/>
      <c r="I31" s="189"/>
      <c r="J31" s="210"/>
      <c r="K31" s="191"/>
      <c r="L31" s="206"/>
      <c r="M31" s="193"/>
      <c r="N31" s="193"/>
      <c r="O31" s="193"/>
      <c r="P31" s="193"/>
      <c r="Q31" s="193"/>
      <c r="R31" s="193"/>
      <c r="S31" s="193"/>
      <c r="T31" s="193"/>
      <c r="U31" s="193"/>
      <c r="V31" s="194"/>
      <c r="W31" s="195"/>
      <c r="X31" s="194"/>
      <c r="Y31" s="251"/>
      <c r="Z31" s="252"/>
      <c r="AA31" s="66">
        <f t="shared" si="4"/>
        <v>0</v>
      </c>
      <c r="AB31" s="12">
        <f t="shared" si="5"/>
        <v>0</v>
      </c>
      <c r="AC31" s="56">
        <f t="shared" si="6"/>
        <v>1</v>
      </c>
      <c r="AD31" s="56">
        <f>IF(OR('자료입력 및 결과표시'!$D$4=M31,'자료입력 및 결과표시'!$D$4=N31,'자료입력 및 결과표시'!$D$4=O31,'자료입력 및 결과표시'!$D$4=P31,'자료입력 및 결과표시'!$D$4=Q31,'자료입력 및 결과표시'!$D$4=R31,'자료입력 및 결과표시'!$D$4=S31,'자료입력 및 결과표시'!$D$4=T31,'자료입력 및 결과표시'!$D$4=U31,'자료입력 및 결과표시'!$D$4=V31,'자료입력 및 결과표시'!$C$4=M31,'자료입력 및 결과표시'!$C$4=N31,'자료입력 및 결과표시'!$C$4=O31,'자료입력 및 결과표시'!$C$4=P31,'자료입력 및 결과표시'!$C$4=Q31,'자료입력 및 결과표시'!$C$4=R31,'자료입력 및 결과표시'!$C$4=S31,'자료입력 및 결과표시'!$C$4=T31,'자료입력 및 결과표시'!$C$4=U31,'자료입력 및 결과표시'!$C$4=V31),0,1)</f>
        <v>0</v>
      </c>
    </row>
    <row r="32" spans="1:30">
      <c r="A32" s="65" t="str">
        <f ca="1">IFERROR(MATCH('자료입력 및 결과표시'!$C$62,OFFSET($F$3,$A31,,1000),0)+$A31,"")</f>
        <v/>
      </c>
      <c r="B32" s="65" t="str">
        <f t="shared" ca="1" si="1"/>
        <v/>
      </c>
      <c r="C32" s="65" t="str">
        <f t="shared" ca="1" si="2"/>
        <v/>
      </c>
      <c r="D32" s="65" t="str">
        <f t="shared" ca="1" si="3"/>
        <v/>
      </c>
      <c r="F32" s="56">
        <f t="shared" si="0"/>
        <v>0</v>
      </c>
      <c r="G32" s="192"/>
      <c r="H32" s="226"/>
      <c r="I32" s="189"/>
      <c r="J32" s="210"/>
      <c r="K32" s="191"/>
      <c r="L32" s="206"/>
      <c r="M32" s="193"/>
      <c r="N32" s="193"/>
      <c r="O32" s="193"/>
      <c r="P32" s="193"/>
      <c r="Q32" s="193"/>
      <c r="R32" s="193"/>
      <c r="S32" s="193"/>
      <c r="T32" s="193"/>
      <c r="U32" s="193"/>
      <c r="V32" s="194"/>
      <c r="W32" s="195"/>
      <c r="X32" s="194"/>
      <c r="Y32" s="251"/>
      <c r="Z32" s="252"/>
      <c r="AA32" s="66">
        <f t="shared" si="4"/>
        <v>0</v>
      </c>
      <c r="AB32" s="12">
        <f t="shared" si="5"/>
        <v>0</v>
      </c>
      <c r="AC32" s="56">
        <f t="shared" si="6"/>
        <v>1</v>
      </c>
      <c r="AD32" s="56">
        <f>IF(OR('자료입력 및 결과표시'!$D$4=M32,'자료입력 및 결과표시'!$D$4=N32,'자료입력 및 결과표시'!$D$4=O32,'자료입력 및 결과표시'!$D$4=P32,'자료입력 및 결과표시'!$D$4=Q32,'자료입력 및 결과표시'!$D$4=R32,'자료입력 및 결과표시'!$D$4=S32,'자료입력 및 결과표시'!$D$4=T32,'자료입력 및 결과표시'!$D$4=U32,'자료입력 및 결과표시'!$D$4=V32,'자료입력 및 결과표시'!$C$4=M32,'자료입력 및 결과표시'!$C$4=N32,'자료입력 및 결과표시'!$C$4=O32,'자료입력 및 결과표시'!$C$4=P32,'자료입력 및 결과표시'!$C$4=Q32,'자료입력 및 결과표시'!$C$4=R32,'자료입력 및 결과표시'!$C$4=S32,'자료입력 및 결과표시'!$C$4=T32,'자료입력 및 결과표시'!$C$4=U32,'자료입력 및 결과표시'!$C$4=V32),0,1)</f>
        <v>0</v>
      </c>
    </row>
    <row r="33" spans="1:30">
      <c r="A33" s="65" t="str">
        <f ca="1">IFERROR(MATCH('자료입력 및 결과표시'!$C$62,OFFSET($F$3,$A32,,1000),0)+$A32,"")</f>
        <v/>
      </c>
      <c r="B33" s="65" t="str">
        <f t="shared" ca="1" si="1"/>
        <v/>
      </c>
      <c r="C33" s="65" t="str">
        <f t="shared" ca="1" si="2"/>
        <v/>
      </c>
      <c r="D33" s="65" t="str">
        <f t="shared" ca="1" si="3"/>
        <v/>
      </c>
      <c r="F33" s="56">
        <f t="shared" si="0"/>
        <v>0</v>
      </c>
      <c r="G33" s="192"/>
      <c r="H33" s="226"/>
      <c r="I33" s="189"/>
      <c r="J33" s="210"/>
      <c r="K33" s="191"/>
      <c r="L33" s="206"/>
      <c r="M33" s="193"/>
      <c r="N33" s="193"/>
      <c r="O33" s="193"/>
      <c r="P33" s="193"/>
      <c r="Q33" s="193"/>
      <c r="R33" s="193"/>
      <c r="S33" s="193"/>
      <c r="T33" s="193"/>
      <c r="U33" s="193"/>
      <c r="V33" s="194"/>
      <c r="W33" s="195"/>
      <c r="X33" s="194"/>
      <c r="Y33" s="251"/>
      <c r="Z33" s="252"/>
      <c r="AA33" s="66">
        <f t="shared" si="4"/>
        <v>0</v>
      </c>
      <c r="AB33" s="12">
        <f t="shared" si="5"/>
        <v>0</v>
      </c>
      <c r="AC33" s="56">
        <f t="shared" si="6"/>
        <v>1</v>
      </c>
      <c r="AD33" s="56">
        <f>IF(OR('자료입력 및 결과표시'!$D$4=M33,'자료입력 및 결과표시'!$D$4=N33,'자료입력 및 결과표시'!$D$4=O33,'자료입력 및 결과표시'!$D$4=P33,'자료입력 및 결과표시'!$D$4=Q33,'자료입력 및 결과표시'!$D$4=R33,'자료입력 및 결과표시'!$D$4=S33,'자료입력 및 결과표시'!$D$4=T33,'자료입력 및 결과표시'!$D$4=U33,'자료입력 및 결과표시'!$D$4=V33,'자료입력 및 결과표시'!$C$4=M33,'자료입력 및 결과표시'!$C$4=N33,'자료입력 및 결과표시'!$C$4=O33,'자료입력 및 결과표시'!$C$4=P33,'자료입력 및 결과표시'!$C$4=Q33,'자료입력 및 결과표시'!$C$4=R33,'자료입력 및 결과표시'!$C$4=S33,'자료입력 및 결과표시'!$C$4=T33,'자료입력 및 결과표시'!$C$4=U33,'자료입력 및 결과표시'!$C$4=V33),0,1)</f>
        <v>0</v>
      </c>
    </row>
    <row r="34" spans="1:30">
      <c r="A34" s="65" t="str">
        <f ca="1">IFERROR(MATCH('자료입력 및 결과표시'!$C$62,OFFSET($F$3,$A33,,1000),0)+$A33,"")</f>
        <v/>
      </c>
      <c r="B34" s="65" t="str">
        <f t="shared" ca="1" si="1"/>
        <v/>
      </c>
      <c r="C34" s="65" t="str">
        <f t="shared" ca="1" si="2"/>
        <v/>
      </c>
      <c r="D34" s="65" t="str">
        <f t="shared" ca="1" si="3"/>
        <v/>
      </c>
      <c r="F34" s="56">
        <f t="shared" si="0"/>
        <v>0</v>
      </c>
      <c r="G34" s="192"/>
      <c r="H34" s="226"/>
      <c r="I34" s="189"/>
      <c r="J34" s="210"/>
      <c r="K34" s="191"/>
      <c r="L34" s="206"/>
      <c r="M34" s="193"/>
      <c r="N34" s="193"/>
      <c r="O34" s="193"/>
      <c r="P34" s="193"/>
      <c r="Q34" s="193"/>
      <c r="R34" s="193"/>
      <c r="S34" s="193"/>
      <c r="T34" s="193"/>
      <c r="U34" s="193"/>
      <c r="V34" s="194"/>
      <c r="W34" s="195"/>
      <c r="X34" s="194"/>
      <c r="Y34" s="251"/>
      <c r="Z34" s="252"/>
      <c r="AA34" s="66">
        <f t="shared" si="4"/>
        <v>0</v>
      </c>
      <c r="AB34" s="12">
        <f t="shared" si="5"/>
        <v>0</v>
      </c>
      <c r="AC34" s="56">
        <f t="shared" si="6"/>
        <v>1</v>
      </c>
      <c r="AD34" s="56">
        <f>IF(OR('자료입력 및 결과표시'!$D$4=M34,'자료입력 및 결과표시'!$D$4=N34,'자료입력 및 결과표시'!$D$4=O34,'자료입력 및 결과표시'!$D$4=P34,'자료입력 및 결과표시'!$D$4=Q34,'자료입력 및 결과표시'!$D$4=R34,'자료입력 및 결과표시'!$D$4=S34,'자료입력 및 결과표시'!$D$4=T34,'자료입력 및 결과표시'!$D$4=U34,'자료입력 및 결과표시'!$D$4=V34,'자료입력 및 결과표시'!$C$4=M34,'자료입력 및 결과표시'!$C$4=N34,'자료입력 및 결과표시'!$C$4=O34,'자료입력 및 결과표시'!$C$4=P34,'자료입력 및 결과표시'!$C$4=Q34,'자료입력 및 결과표시'!$C$4=R34,'자료입력 및 결과표시'!$C$4=S34,'자료입력 및 결과표시'!$C$4=T34,'자료입력 및 결과표시'!$C$4=U34,'자료입력 및 결과표시'!$C$4=V34),0,1)</f>
        <v>0</v>
      </c>
    </row>
    <row r="35" spans="1:30">
      <c r="A35" s="427" t="s">
        <v>11</v>
      </c>
      <c r="B35" s="428"/>
      <c r="C35" s="65">
        <f ca="1">SUM(C5:C34)</f>
        <v>1282</v>
      </c>
      <c r="D35" s="65">
        <f ca="1">SUM(D5:D34)</f>
        <v>3.4</v>
      </c>
      <c r="F35" s="56">
        <f t="shared" si="0"/>
        <v>0</v>
      </c>
      <c r="G35" s="192"/>
      <c r="H35" s="226"/>
      <c r="I35" s="189"/>
      <c r="J35" s="210"/>
      <c r="K35" s="191"/>
      <c r="L35" s="206"/>
      <c r="M35" s="193"/>
      <c r="N35" s="193"/>
      <c r="O35" s="193"/>
      <c r="P35" s="193"/>
      <c r="Q35" s="193"/>
      <c r="R35" s="193"/>
      <c r="S35" s="193"/>
      <c r="T35" s="193"/>
      <c r="U35" s="193"/>
      <c r="V35" s="194"/>
      <c r="W35" s="195"/>
      <c r="X35" s="194"/>
      <c r="Y35" s="251"/>
      <c r="Z35" s="252"/>
      <c r="AA35" s="66">
        <f t="shared" si="4"/>
        <v>0</v>
      </c>
      <c r="AB35" s="12">
        <f t="shared" si="5"/>
        <v>0</v>
      </c>
      <c r="AC35" s="56">
        <f t="shared" si="6"/>
        <v>1</v>
      </c>
      <c r="AD35" s="56">
        <f>IF(OR('자료입력 및 결과표시'!$D$4=M35,'자료입력 및 결과표시'!$D$4=N35,'자료입력 및 결과표시'!$D$4=O35,'자료입력 및 결과표시'!$D$4=P35,'자료입력 및 결과표시'!$D$4=Q35,'자료입력 및 결과표시'!$D$4=R35,'자료입력 및 결과표시'!$D$4=S35,'자료입력 및 결과표시'!$D$4=T35,'자료입력 및 결과표시'!$D$4=U35,'자료입력 및 결과표시'!$D$4=V35,'자료입력 및 결과표시'!$C$4=M35,'자료입력 및 결과표시'!$C$4=N35,'자료입력 및 결과표시'!$C$4=O35,'자료입력 및 결과표시'!$C$4=P35,'자료입력 및 결과표시'!$C$4=Q35,'자료입력 및 결과표시'!$C$4=R35,'자료입력 및 결과표시'!$C$4=S35,'자료입력 및 결과표시'!$C$4=T35,'자료입력 및 결과표시'!$C$4=U35,'자료입력 및 결과표시'!$C$4=V35),0,1)</f>
        <v>0</v>
      </c>
    </row>
    <row r="36" spans="1:30">
      <c r="F36" s="56">
        <f t="shared" si="0"/>
        <v>0</v>
      </c>
      <c r="G36" s="192"/>
      <c r="H36" s="226"/>
      <c r="I36" s="189"/>
      <c r="J36" s="210"/>
      <c r="K36" s="191"/>
      <c r="L36" s="206"/>
      <c r="M36" s="193"/>
      <c r="N36" s="193"/>
      <c r="O36" s="193"/>
      <c r="P36" s="193"/>
      <c r="Q36" s="193"/>
      <c r="R36" s="193"/>
      <c r="S36" s="193"/>
      <c r="T36" s="193"/>
      <c r="U36" s="193"/>
      <c r="V36" s="194"/>
      <c r="W36" s="195"/>
      <c r="X36" s="194"/>
      <c r="Y36" s="251"/>
      <c r="Z36" s="252"/>
      <c r="AA36" s="66">
        <f t="shared" si="4"/>
        <v>0</v>
      </c>
      <c r="AB36" s="12">
        <f t="shared" si="5"/>
        <v>0</v>
      </c>
      <c r="AC36" s="56">
        <f t="shared" si="6"/>
        <v>1</v>
      </c>
      <c r="AD36" s="56">
        <f>IF(OR('자료입력 및 결과표시'!$D$4=M36,'자료입력 및 결과표시'!$D$4=N36,'자료입력 및 결과표시'!$D$4=O36,'자료입력 및 결과표시'!$D$4=P36,'자료입력 및 결과표시'!$D$4=Q36,'자료입력 및 결과표시'!$D$4=R36,'자료입력 및 결과표시'!$D$4=S36,'자료입력 및 결과표시'!$D$4=T36,'자료입력 및 결과표시'!$D$4=U36,'자료입력 및 결과표시'!$D$4=V36,'자료입력 및 결과표시'!$C$4=M36,'자료입력 및 결과표시'!$C$4=N36,'자료입력 및 결과표시'!$C$4=O36,'자료입력 및 결과표시'!$C$4=P36,'자료입력 및 결과표시'!$C$4=Q36,'자료입력 및 결과표시'!$C$4=R36,'자료입력 및 결과표시'!$C$4=S36,'자료입력 및 결과표시'!$C$4=T36,'자료입력 및 결과표시'!$C$4=U36,'자료입력 및 결과표시'!$C$4=V36),0,1)</f>
        <v>0</v>
      </c>
    </row>
    <row r="37" spans="1:30" ht="16.5">
      <c r="F37" s="56">
        <f t="shared" si="0"/>
        <v>0</v>
      </c>
      <c r="G37" s="192"/>
      <c r="H37" s="227"/>
      <c r="I37" s="233"/>
      <c r="J37" s="237"/>
      <c r="K37" s="242"/>
      <c r="L37" s="246"/>
      <c r="M37" s="193"/>
      <c r="N37" s="193"/>
      <c r="O37" s="193"/>
      <c r="P37" s="193"/>
      <c r="Q37" s="193"/>
      <c r="R37" s="193"/>
      <c r="S37" s="193"/>
      <c r="T37" s="193"/>
      <c r="U37" s="193"/>
      <c r="V37" s="194"/>
      <c r="W37" s="250"/>
      <c r="X37" s="222"/>
      <c r="Y37" s="206"/>
      <c r="Z37" s="196"/>
      <c r="AA37" s="66">
        <f t="shared" si="4"/>
        <v>0</v>
      </c>
      <c r="AB37" s="12">
        <f t="shared" si="5"/>
        <v>0</v>
      </c>
      <c r="AC37" s="56">
        <f t="shared" si="6"/>
        <v>1</v>
      </c>
      <c r="AD37" s="56">
        <f>IF(OR('자료입력 및 결과표시'!$D$4=M37,'자료입력 및 결과표시'!$D$4=N37,'자료입력 및 결과표시'!$D$4=O37,'자료입력 및 결과표시'!$D$4=P37,'자료입력 및 결과표시'!$D$4=Q37,'자료입력 및 결과표시'!$D$4=R37,'자료입력 및 결과표시'!$D$4=S37,'자료입력 및 결과표시'!$D$4=T37,'자료입력 및 결과표시'!$D$4=U37,'자료입력 및 결과표시'!$D$4=V37,'자료입력 및 결과표시'!$C$4=M37,'자료입력 및 결과표시'!$C$4=N37,'자료입력 및 결과표시'!$C$4=O37,'자료입력 및 결과표시'!$C$4=P37,'자료입력 및 결과표시'!$C$4=Q37,'자료입력 및 결과표시'!$C$4=R37,'자료입력 및 결과표시'!$C$4=S37,'자료입력 및 결과표시'!$C$4=T37,'자료입력 및 결과표시'!$C$4=U37,'자료입력 및 결과표시'!$C$4=V37),0,1)</f>
        <v>0</v>
      </c>
    </row>
    <row r="38" spans="1:30" ht="16.5">
      <c r="F38" s="56">
        <f t="shared" si="0"/>
        <v>0</v>
      </c>
      <c r="G38" s="192"/>
      <c r="H38" s="228"/>
      <c r="I38" s="233"/>
      <c r="J38" s="237"/>
      <c r="K38" s="242"/>
      <c r="L38" s="246"/>
      <c r="M38" s="193"/>
      <c r="N38" s="193"/>
      <c r="O38" s="193"/>
      <c r="P38" s="193"/>
      <c r="Q38" s="193"/>
      <c r="R38" s="193"/>
      <c r="S38" s="193"/>
      <c r="T38" s="193"/>
      <c r="U38" s="193"/>
      <c r="V38" s="194"/>
      <c r="W38" s="250"/>
      <c r="X38" s="222"/>
      <c r="Y38" s="206"/>
      <c r="Z38" s="196"/>
      <c r="AA38" s="66">
        <f t="shared" si="4"/>
        <v>0</v>
      </c>
      <c r="AB38" s="12">
        <f t="shared" si="5"/>
        <v>0</v>
      </c>
      <c r="AC38" s="56">
        <f t="shared" si="6"/>
        <v>1</v>
      </c>
      <c r="AD38" s="56">
        <f>IF(OR('자료입력 및 결과표시'!$D$4=M38,'자료입력 및 결과표시'!$D$4=N38,'자료입력 및 결과표시'!$D$4=O38,'자료입력 및 결과표시'!$D$4=P38,'자료입력 및 결과표시'!$D$4=Q38,'자료입력 및 결과표시'!$D$4=R38,'자료입력 및 결과표시'!$D$4=S38,'자료입력 및 결과표시'!$D$4=T38,'자료입력 및 결과표시'!$D$4=U38,'자료입력 및 결과표시'!$D$4=V38,'자료입력 및 결과표시'!$C$4=M38,'자료입력 및 결과표시'!$C$4=N38,'자료입력 및 결과표시'!$C$4=O38,'자료입력 및 결과표시'!$C$4=P38,'자료입력 및 결과표시'!$C$4=Q38,'자료입력 및 결과표시'!$C$4=R38,'자료입력 및 결과표시'!$C$4=S38,'자료입력 및 결과표시'!$C$4=T38,'자료입력 및 결과표시'!$C$4=U38,'자료입력 및 결과표시'!$C$4=V38),0,1)</f>
        <v>0</v>
      </c>
    </row>
    <row r="39" spans="1:30" ht="16.5">
      <c r="F39" s="56">
        <f t="shared" si="0"/>
        <v>0</v>
      </c>
      <c r="G39" s="192"/>
      <c r="H39" s="227"/>
      <c r="I39" s="233"/>
      <c r="J39" s="237"/>
      <c r="K39" s="242"/>
      <c r="L39" s="246"/>
      <c r="M39" s="193"/>
      <c r="N39" s="193"/>
      <c r="O39" s="193"/>
      <c r="P39" s="193"/>
      <c r="Q39" s="193"/>
      <c r="R39" s="193"/>
      <c r="S39" s="193"/>
      <c r="T39" s="193"/>
      <c r="U39" s="193"/>
      <c r="V39" s="194"/>
      <c r="W39" s="250"/>
      <c r="X39" s="222"/>
      <c r="Y39" s="206"/>
      <c r="Z39" s="196"/>
      <c r="AA39" s="66">
        <f t="shared" si="4"/>
        <v>0</v>
      </c>
      <c r="AB39" s="12">
        <f t="shared" si="5"/>
        <v>0</v>
      </c>
      <c r="AC39" s="56">
        <f t="shared" si="6"/>
        <v>1</v>
      </c>
      <c r="AD39" s="56">
        <f>IF(OR('자료입력 및 결과표시'!$D$4=M39,'자료입력 및 결과표시'!$D$4=N39,'자료입력 및 결과표시'!$D$4=O39,'자료입력 및 결과표시'!$D$4=P39,'자료입력 및 결과표시'!$D$4=Q39,'자료입력 및 결과표시'!$D$4=R39,'자료입력 및 결과표시'!$D$4=S39,'자료입력 및 결과표시'!$D$4=T39,'자료입력 및 결과표시'!$D$4=U39,'자료입력 및 결과표시'!$D$4=V39,'자료입력 및 결과표시'!$C$4=M39,'자료입력 및 결과표시'!$C$4=N39,'자료입력 및 결과표시'!$C$4=O39,'자료입력 및 결과표시'!$C$4=P39,'자료입력 및 결과표시'!$C$4=Q39,'자료입력 및 결과표시'!$C$4=R39,'자료입력 및 결과표시'!$C$4=S39,'자료입력 및 결과표시'!$C$4=T39,'자료입력 및 결과표시'!$C$4=U39,'자료입력 및 결과표시'!$C$4=V39),0,1)</f>
        <v>0</v>
      </c>
    </row>
    <row r="40" spans="1:30" ht="16.5">
      <c r="F40" s="56">
        <f t="shared" si="0"/>
        <v>0</v>
      </c>
      <c r="G40" s="192"/>
      <c r="H40" s="227"/>
      <c r="I40" s="233"/>
      <c r="J40" s="237"/>
      <c r="K40" s="242"/>
      <c r="L40" s="246"/>
      <c r="M40" s="193"/>
      <c r="N40" s="193"/>
      <c r="O40" s="193"/>
      <c r="P40" s="193"/>
      <c r="Q40" s="193"/>
      <c r="R40" s="193"/>
      <c r="S40" s="193"/>
      <c r="T40" s="193"/>
      <c r="U40" s="193"/>
      <c r="V40" s="194"/>
      <c r="W40" s="250"/>
      <c r="X40" s="222"/>
      <c r="Y40" s="206"/>
      <c r="Z40" s="196"/>
      <c r="AA40" s="66">
        <f t="shared" si="4"/>
        <v>0</v>
      </c>
      <c r="AB40" s="12">
        <f t="shared" si="5"/>
        <v>0</v>
      </c>
      <c r="AC40" s="56">
        <f t="shared" si="6"/>
        <v>1</v>
      </c>
      <c r="AD40" s="56">
        <f>IF(OR('자료입력 및 결과표시'!$D$4=M40,'자료입력 및 결과표시'!$D$4=N40,'자료입력 및 결과표시'!$D$4=O40,'자료입력 및 결과표시'!$D$4=P40,'자료입력 및 결과표시'!$D$4=Q40,'자료입력 및 결과표시'!$D$4=R40,'자료입력 및 결과표시'!$D$4=S40,'자료입력 및 결과표시'!$D$4=T40,'자료입력 및 결과표시'!$D$4=U40,'자료입력 및 결과표시'!$D$4=V40,'자료입력 및 결과표시'!$C$4=M40,'자료입력 및 결과표시'!$C$4=N40,'자료입력 및 결과표시'!$C$4=O40,'자료입력 및 결과표시'!$C$4=P40,'자료입력 및 결과표시'!$C$4=Q40,'자료입력 및 결과표시'!$C$4=R40,'자료입력 및 결과표시'!$C$4=S40,'자료입력 및 결과표시'!$C$4=T40,'자료입력 및 결과표시'!$C$4=U40,'자료입력 및 결과표시'!$C$4=V40),0,1)</f>
        <v>0</v>
      </c>
    </row>
    <row r="41" spans="1:30" ht="16.5">
      <c r="F41" s="56">
        <f t="shared" si="0"/>
        <v>0</v>
      </c>
      <c r="G41" s="192"/>
      <c r="H41" s="227"/>
      <c r="I41" s="233"/>
      <c r="J41" s="237"/>
      <c r="K41" s="242"/>
      <c r="L41" s="246"/>
      <c r="M41" s="193"/>
      <c r="N41" s="193"/>
      <c r="O41" s="193"/>
      <c r="P41" s="193"/>
      <c r="Q41" s="193"/>
      <c r="R41" s="193"/>
      <c r="S41" s="193"/>
      <c r="T41" s="193"/>
      <c r="U41" s="193"/>
      <c r="V41" s="194"/>
      <c r="W41" s="250"/>
      <c r="X41" s="222"/>
      <c r="Y41" s="206"/>
      <c r="Z41" s="196"/>
      <c r="AA41" s="66">
        <f t="shared" si="4"/>
        <v>0</v>
      </c>
      <c r="AB41" s="12">
        <f t="shared" si="5"/>
        <v>0</v>
      </c>
      <c r="AC41" s="56">
        <f t="shared" si="6"/>
        <v>1</v>
      </c>
      <c r="AD41" s="56">
        <f>IF(OR('자료입력 및 결과표시'!$D$4=M41,'자료입력 및 결과표시'!$D$4=N41,'자료입력 및 결과표시'!$D$4=O41,'자료입력 및 결과표시'!$D$4=P41,'자료입력 및 결과표시'!$D$4=Q41,'자료입력 및 결과표시'!$D$4=R41,'자료입력 및 결과표시'!$D$4=S41,'자료입력 및 결과표시'!$D$4=T41,'자료입력 및 결과표시'!$D$4=U41,'자료입력 및 결과표시'!$D$4=V41,'자료입력 및 결과표시'!$C$4=M41,'자료입력 및 결과표시'!$C$4=N41,'자료입력 및 결과표시'!$C$4=O41,'자료입력 및 결과표시'!$C$4=P41,'자료입력 및 결과표시'!$C$4=Q41,'자료입력 및 결과표시'!$C$4=R41,'자료입력 및 결과표시'!$C$4=S41,'자료입력 및 결과표시'!$C$4=T41,'자료입력 및 결과표시'!$C$4=U41,'자료입력 및 결과표시'!$C$4=V41),0,1)</f>
        <v>0</v>
      </c>
    </row>
    <row r="42" spans="1:30" ht="16.5">
      <c r="F42" s="56">
        <f t="shared" si="0"/>
        <v>0</v>
      </c>
      <c r="G42" s="192"/>
      <c r="H42" s="229"/>
      <c r="I42" s="234"/>
      <c r="J42" s="238"/>
      <c r="K42" s="243"/>
      <c r="L42" s="247"/>
      <c r="M42" s="193"/>
      <c r="N42" s="193"/>
      <c r="O42" s="193"/>
      <c r="P42" s="193"/>
      <c r="Q42" s="193"/>
      <c r="R42" s="193"/>
      <c r="S42" s="193"/>
      <c r="T42" s="193"/>
      <c r="U42" s="193"/>
      <c r="V42" s="194"/>
      <c r="W42" s="250"/>
      <c r="X42" s="222"/>
      <c r="Y42" s="206"/>
      <c r="Z42" s="196"/>
      <c r="AA42" s="66">
        <f t="shared" si="4"/>
        <v>0</v>
      </c>
      <c r="AB42" s="12">
        <f t="shared" si="5"/>
        <v>0</v>
      </c>
      <c r="AC42" s="56">
        <f t="shared" si="6"/>
        <v>1</v>
      </c>
      <c r="AD42" s="56">
        <f>IF(OR('자료입력 및 결과표시'!$D$4=M42,'자료입력 및 결과표시'!$D$4=N42,'자료입력 및 결과표시'!$D$4=O42,'자료입력 및 결과표시'!$D$4=P42,'자료입력 및 결과표시'!$D$4=Q42,'자료입력 및 결과표시'!$D$4=R42,'자료입력 및 결과표시'!$D$4=S42,'자료입력 및 결과표시'!$D$4=T42,'자료입력 및 결과표시'!$D$4=U42,'자료입력 및 결과표시'!$D$4=V42,'자료입력 및 결과표시'!$C$4=M42,'자료입력 및 결과표시'!$C$4=N42,'자료입력 및 결과표시'!$C$4=O42,'자료입력 및 결과표시'!$C$4=P42,'자료입력 및 결과표시'!$C$4=Q42,'자료입력 및 결과표시'!$C$4=R42,'자료입력 및 결과표시'!$C$4=S42,'자료입력 및 결과표시'!$C$4=T42,'자료입력 및 결과표시'!$C$4=U42,'자료입력 및 결과표시'!$C$4=V42),0,1)</f>
        <v>0</v>
      </c>
    </row>
    <row r="43" spans="1:30" ht="16.5">
      <c r="F43" s="56">
        <f t="shared" si="0"/>
        <v>0</v>
      </c>
      <c r="G43" s="192"/>
      <c r="H43" s="230"/>
      <c r="I43" s="235"/>
      <c r="J43" s="239"/>
      <c r="K43" s="244"/>
      <c r="L43" s="248"/>
      <c r="M43" s="193"/>
      <c r="N43" s="193"/>
      <c r="O43" s="193"/>
      <c r="P43" s="193"/>
      <c r="Q43" s="193"/>
      <c r="R43" s="193"/>
      <c r="S43" s="193"/>
      <c r="T43" s="193"/>
      <c r="U43" s="193"/>
      <c r="V43" s="194"/>
      <c r="W43" s="250"/>
      <c r="X43" s="222"/>
      <c r="Y43" s="206"/>
      <c r="Z43" s="196"/>
      <c r="AA43" s="66">
        <f t="shared" si="4"/>
        <v>0</v>
      </c>
      <c r="AB43" s="12">
        <f t="shared" si="5"/>
        <v>0</v>
      </c>
      <c r="AC43" s="56">
        <f t="shared" si="6"/>
        <v>1</v>
      </c>
      <c r="AD43" s="56">
        <f>IF(OR('자료입력 및 결과표시'!$D$4=M43,'자료입력 및 결과표시'!$D$4=N43,'자료입력 및 결과표시'!$D$4=O43,'자료입력 및 결과표시'!$D$4=P43,'자료입력 및 결과표시'!$D$4=Q43,'자료입력 및 결과표시'!$D$4=R43,'자료입력 및 결과표시'!$D$4=S43,'자료입력 및 결과표시'!$D$4=T43,'자료입력 및 결과표시'!$D$4=U43,'자료입력 및 결과표시'!$D$4=V43,'자료입력 및 결과표시'!$C$4=M43,'자료입력 및 결과표시'!$C$4=N43,'자료입력 및 결과표시'!$C$4=O43,'자료입력 및 결과표시'!$C$4=P43,'자료입력 및 결과표시'!$C$4=Q43,'자료입력 및 결과표시'!$C$4=R43,'자료입력 및 결과표시'!$C$4=S43,'자료입력 및 결과표시'!$C$4=T43,'자료입력 및 결과표시'!$C$4=U43,'자료입력 및 결과표시'!$C$4=V43),0,1)</f>
        <v>0</v>
      </c>
    </row>
    <row r="44" spans="1:30" ht="16.5">
      <c r="F44" s="56">
        <f t="shared" si="0"/>
        <v>0</v>
      </c>
      <c r="G44" s="192"/>
      <c r="H44" s="229"/>
      <c r="I44" s="234"/>
      <c r="J44" s="238"/>
      <c r="K44" s="243"/>
      <c r="L44" s="247"/>
      <c r="M44" s="193"/>
      <c r="N44" s="193"/>
      <c r="O44" s="193"/>
      <c r="P44" s="193"/>
      <c r="Q44" s="193"/>
      <c r="R44" s="193"/>
      <c r="S44" s="193"/>
      <c r="T44" s="193"/>
      <c r="U44" s="193"/>
      <c r="V44" s="194"/>
      <c r="W44" s="250"/>
      <c r="X44" s="222"/>
      <c r="Y44" s="206"/>
      <c r="Z44" s="196"/>
      <c r="AA44" s="66">
        <f t="shared" si="4"/>
        <v>0</v>
      </c>
      <c r="AB44" s="12">
        <f t="shared" si="5"/>
        <v>0</v>
      </c>
      <c r="AC44" s="56">
        <f t="shared" si="6"/>
        <v>1</v>
      </c>
      <c r="AD44" s="56">
        <f>IF(OR('자료입력 및 결과표시'!$D$4=M44,'자료입력 및 결과표시'!$D$4=N44,'자료입력 및 결과표시'!$D$4=O44,'자료입력 및 결과표시'!$D$4=P44,'자료입력 및 결과표시'!$D$4=Q44,'자료입력 및 결과표시'!$D$4=R44,'자료입력 및 결과표시'!$D$4=S44,'자료입력 및 결과표시'!$D$4=T44,'자료입력 및 결과표시'!$D$4=U44,'자료입력 및 결과표시'!$D$4=V44,'자료입력 및 결과표시'!$C$4=M44,'자료입력 및 결과표시'!$C$4=N44,'자료입력 및 결과표시'!$C$4=O44,'자료입력 및 결과표시'!$C$4=P44,'자료입력 및 결과표시'!$C$4=Q44,'자료입력 및 결과표시'!$C$4=R44,'자료입력 및 결과표시'!$C$4=S44,'자료입력 및 결과표시'!$C$4=T44,'자료입력 및 결과표시'!$C$4=U44,'자료입력 및 결과표시'!$C$4=V44),0,1)</f>
        <v>0</v>
      </c>
    </row>
    <row r="45" spans="1:30" ht="16.5">
      <c r="F45" s="56">
        <f t="shared" si="0"/>
        <v>0</v>
      </c>
      <c r="G45" s="192"/>
      <c r="H45" s="229"/>
      <c r="I45" s="234"/>
      <c r="J45" s="238"/>
      <c r="K45" s="243"/>
      <c r="L45" s="247"/>
      <c r="M45" s="193"/>
      <c r="N45" s="193"/>
      <c r="O45" s="193"/>
      <c r="P45" s="193"/>
      <c r="Q45" s="193"/>
      <c r="R45" s="193"/>
      <c r="S45" s="193"/>
      <c r="T45" s="193"/>
      <c r="U45" s="193"/>
      <c r="V45" s="194"/>
      <c r="W45" s="250"/>
      <c r="X45" s="222"/>
      <c r="Y45" s="206"/>
      <c r="Z45" s="196"/>
      <c r="AA45" s="66">
        <f t="shared" si="4"/>
        <v>0</v>
      </c>
      <c r="AB45" s="12">
        <f t="shared" si="5"/>
        <v>0</v>
      </c>
      <c r="AC45" s="56">
        <f t="shared" si="6"/>
        <v>1</v>
      </c>
      <c r="AD45" s="56">
        <f>IF(OR('자료입력 및 결과표시'!$D$4=M45,'자료입력 및 결과표시'!$D$4=N45,'자료입력 및 결과표시'!$D$4=O45,'자료입력 및 결과표시'!$D$4=P45,'자료입력 및 결과표시'!$D$4=Q45,'자료입력 및 결과표시'!$D$4=R45,'자료입력 및 결과표시'!$D$4=S45,'자료입력 및 결과표시'!$D$4=T45,'자료입력 및 결과표시'!$D$4=U45,'자료입력 및 결과표시'!$D$4=V45,'자료입력 및 결과표시'!$C$4=M45,'자료입력 및 결과표시'!$C$4=N45,'자료입력 및 결과표시'!$C$4=O45,'자료입력 및 결과표시'!$C$4=P45,'자료입력 및 결과표시'!$C$4=Q45,'자료입력 및 결과표시'!$C$4=R45,'자료입력 및 결과표시'!$C$4=S45,'자료입력 및 결과표시'!$C$4=T45,'자료입력 및 결과표시'!$C$4=U45,'자료입력 및 결과표시'!$C$4=V45),0,1)</f>
        <v>0</v>
      </c>
    </row>
    <row r="46" spans="1:30" ht="16.5">
      <c r="F46" s="56">
        <f t="shared" si="0"/>
        <v>0</v>
      </c>
      <c r="G46" s="192"/>
      <c r="H46" s="229"/>
      <c r="I46" s="234"/>
      <c r="J46" s="238"/>
      <c r="K46" s="243"/>
      <c r="L46" s="247"/>
      <c r="M46" s="193"/>
      <c r="N46" s="193"/>
      <c r="O46" s="193"/>
      <c r="P46" s="193"/>
      <c r="Q46" s="193"/>
      <c r="R46" s="193"/>
      <c r="S46" s="193"/>
      <c r="T46" s="193"/>
      <c r="U46" s="193"/>
      <c r="V46" s="194"/>
      <c r="W46" s="250"/>
      <c r="X46" s="222"/>
      <c r="Y46" s="206"/>
      <c r="Z46" s="196"/>
      <c r="AA46" s="66">
        <f t="shared" si="4"/>
        <v>0</v>
      </c>
      <c r="AB46" s="12">
        <f t="shared" si="5"/>
        <v>0</v>
      </c>
      <c r="AC46" s="56">
        <f t="shared" si="6"/>
        <v>1</v>
      </c>
      <c r="AD46" s="56">
        <f>IF(OR('자료입력 및 결과표시'!$D$4=M46,'자료입력 및 결과표시'!$D$4=N46,'자료입력 및 결과표시'!$D$4=O46,'자료입력 및 결과표시'!$D$4=P46,'자료입력 및 결과표시'!$D$4=Q46,'자료입력 및 결과표시'!$D$4=R46,'자료입력 및 결과표시'!$D$4=S46,'자료입력 및 결과표시'!$D$4=T46,'자료입력 및 결과표시'!$D$4=U46,'자료입력 및 결과표시'!$D$4=V46,'자료입력 및 결과표시'!$C$4=M46,'자료입력 및 결과표시'!$C$4=N46,'자료입력 및 결과표시'!$C$4=O46,'자료입력 및 결과표시'!$C$4=P46,'자료입력 및 결과표시'!$C$4=Q46,'자료입력 및 결과표시'!$C$4=R46,'자료입력 및 결과표시'!$C$4=S46,'자료입력 및 결과표시'!$C$4=T46,'자료입력 및 결과표시'!$C$4=U46,'자료입력 및 결과표시'!$C$4=V46),0,1)</f>
        <v>0</v>
      </c>
    </row>
    <row r="47" spans="1:30" ht="16.5">
      <c r="F47" s="56">
        <f t="shared" si="0"/>
        <v>0</v>
      </c>
      <c r="G47" s="192"/>
      <c r="H47" s="229"/>
      <c r="I47" s="234"/>
      <c r="J47" s="238"/>
      <c r="K47" s="243"/>
      <c r="L47" s="247"/>
      <c r="M47" s="193"/>
      <c r="N47" s="193"/>
      <c r="O47" s="193"/>
      <c r="P47" s="193"/>
      <c r="Q47" s="193"/>
      <c r="R47" s="193"/>
      <c r="S47" s="193"/>
      <c r="T47" s="193"/>
      <c r="U47" s="193"/>
      <c r="V47" s="194"/>
      <c r="W47" s="250"/>
      <c r="X47" s="222"/>
      <c r="Y47" s="206"/>
      <c r="Z47" s="196"/>
      <c r="AA47" s="66">
        <f t="shared" si="4"/>
        <v>0</v>
      </c>
      <c r="AB47" s="12">
        <f t="shared" si="5"/>
        <v>0</v>
      </c>
      <c r="AC47" s="56">
        <f t="shared" si="6"/>
        <v>1</v>
      </c>
      <c r="AD47" s="56">
        <f>IF(OR('자료입력 및 결과표시'!$D$4=M47,'자료입력 및 결과표시'!$D$4=N47,'자료입력 및 결과표시'!$D$4=O47,'자료입력 및 결과표시'!$D$4=P47,'자료입력 및 결과표시'!$D$4=Q47,'자료입력 및 결과표시'!$D$4=R47,'자료입력 및 결과표시'!$D$4=S47,'자료입력 및 결과표시'!$D$4=T47,'자료입력 및 결과표시'!$D$4=U47,'자료입력 및 결과표시'!$D$4=V47,'자료입력 및 결과표시'!$C$4=M47,'자료입력 및 결과표시'!$C$4=N47,'자료입력 및 결과표시'!$C$4=O47,'자료입력 및 결과표시'!$C$4=P47,'자료입력 및 결과표시'!$C$4=Q47,'자료입력 및 결과표시'!$C$4=R47,'자료입력 및 결과표시'!$C$4=S47,'자료입력 및 결과표시'!$C$4=T47,'자료입력 및 결과표시'!$C$4=U47,'자료입력 및 결과표시'!$C$4=V47),0,1)</f>
        <v>0</v>
      </c>
    </row>
    <row r="48" spans="1:30" ht="16.5">
      <c r="F48" s="56">
        <f t="shared" si="0"/>
        <v>0</v>
      </c>
      <c r="G48" s="192"/>
      <c r="H48" s="229"/>
      <c r="I48" s="234"/>
      <c r="J48" s="238"/>
      <c r="K48" s="243"/>
      <c r="L48" s="247"/>
      <c r="M48" s="193"/>
      <c r="N48" s="193"/>
      <c r="O48" s="193"/>
      <c r="P48" s="193"/>
      <c r="Q48" s="193"/>
      <c r="R48" s="193"/>
      <c r="S48" s="193"/>
      <c r="T48" s="193"/>
      <c r="U48" s="193"/>
      <c r="V48" s="194"/>
      <c r="W48" s="250"/>
      <c r="X48" s="222"/>
      <c r="Y48" s="206"/>
      <c r="Z48" s="196"/>
      <c r="AA48" s="66">
        <f t="shared" si="4"/>
        <v>0</v>
      </c>
      <c r="AB48" s="12">
        <f t="shared" si="5"/>
        <v>0</v>
      </c>
      <c r="AC48" s="56">
        <f t="shared" si="6"/>
        <v>1</v>
      </c>
      <c r="AD48" s="56">
        <f>IF(OR('자료입력 및 결과표시'!$D$4=M48,'자료입력 및 결과표시'!$D$4=N48,'자료입력 및 결과표시'!$D$4=O48,'자료입력 및 결과표시'!$D$4=P48,'자료입력 및 결과표시'!$D$4=Q48,'자료입력 및 결과표시'!$D$4=R48,'자료입력 및 결과표시'!$D$4=S48,'자료입력 및 결과표시'!$D$4=T48,'자료입력 및 결과표시'!$D$4=U48,'자료입력 및 결과표시'!$D$4=V48,'자료입력 및 결과표시'!$C$4=M48,'자료입력 및 결과표시'!$C$4=N48,'자료입력 및 결과표시'!$C$4=O48,'자료입력 및 결과표시'!$C$4=P48,'자료입력 및 결과표시'!$C$4=Q48,'자료입력 및 결과표시'!$C$4=R48,'자료입력 및 결과표시'!$C$4=S48,'자료입력 및 결과표시'!$C$4=T48,'자료입력 및 결과표시'!$C$4=U48,'자료입력 및 결과표시'!$C$4=V48),0,1)</f>
        <v>0</v>
      </c>
    </row>
    <row r="49" spans="6:30" ht="16.5">
      <c r="F49" s="56">
        <f t="shared" si="0"/>
        <v>0</v>
      </c>
      <c r="G49" s="192"/>
      <c r="H49" s="229"/>
      <c r="I49" s="234"/>
      <c r="J49" s="238"/>
      <c r="K49" s="243"/>
      <c r="L49" s="247"/>
      <c r="M49" s="193"/>
      <c r="N49" s="193"/>
      <c r="O49" s="193"/>
      <c r="P49" s="193"/>
      <c r="Q49" s="193"/>
      <c r="R49" s="193"/>
      <c r="S49" s="193"/>
      <c r="T49" s="193"/>
      <c r="U49" s="193"/>
      <c r="V49" s="194"/>
      <c r="W49" s="250"/>
      <c r="X49" s="222"/>
      <c r="Y49" s="206"/>
      <c r="Z49" s="196"/>
      <c r="AA49" s="66">
        <f t="shared" si="4"/>
        <v>0</v>
      </c>
      <c r="AB49" s="12">
        <f t="shared" si="5"/>
        <v>0</v>
      </c>
      <c r="AC49" s="56">
        <f t="shared" si="6"/>
        <v>1</v>
      </c>
      <c r="AD49" s="56">
        <f>IF(OR('자료입력 및 결과표시'!$D$4=M49,'자료입력 및 결과표시'!$D$4=N49,'자료입력 및 결과표시'!$D$4=O49,'자료입력 및 결과표시'!$D$4=P49,'자료입력 및 결과표시'!$D$4=Q49,'자료입력 및 결과표시'!$D$4=R49,'자료입력 및 결과표시'!$D$4=S49,'자료입력 및 결과표시'!$D$4=T49,'자료입력 및 결과표시'!$D$4=U49,'자료입력 및 결과표시'!$D$4=V49,'자료입력 및 결과표시'!$C$4=M49,'자료입력 및 결과표시'!$C$4=N49,'자료입력 및 결과표시'!$C$4=O49,'자료입력 및 결과표시'!$C$4=P49,'자료입력 및 결과표시'!$C$4=Q49,'자료입력 및 결과표시'!$C$4=R49,'자료입력 및 결과표시'!$C$4=S49,'자료입력 및 결과표시'!$C$4=T49,'자료입력 및 결과표시'!$C$4=U49,'자료입력 및 결과표시'!$C$4=V49),0,1)</f>
        <v>0</v>
      </c>
    </row>
    <row r="50" spans="6:30" ht="16.5">
      <c r="F50" s="56">
        <f t="shared" si="0"/>
        <v>0</v>
      </c>
      <c r="G50" s="192"/>
      <c r="H50" s="229"/>
      <c r="I50" s="234"/>
      <c r="J50" s="238"/>
      <c r="K50" s="243"/>
      <c r="L50" s="247"/>
      <c r="M50" s="193"/>
      <c r="N50" s="193"/>
      <c r="O50" s="193"/>
      <c r="P50" s="193"/>
      <c r="Q50" s="193"/>
      <c r="R50" s="193"/>
      <c r="S50" s="193"/>
      <c r="T50" s="193"/>
      <c r="U50" s="193"/>
      <c r="V50" s="194"/>
      <c r="W50" s="250"/>
      <c r="X50" s="222"/>
      <c r="Y50" s="206"/>
      <c r="Z50" s="196"/>
      <c r="AA50" s="66">
        <f t="shared" si="4"/>
        <v>0</v>
      </c>
      <c r="AB50" s="12">
        <f t="shared" si="5"/>
        <v>0</v>
      </c>
      <c r="AC50" s="56">
        <f t="shared" si="6"/>
        <v>1</v>
      </c>
      <c r="AD50" s="56">
        <f>IF(OR('자료입력 및 결과표시'!$D$4=M50,'자료입력 및 결과표시'!$D$4=N50,'자료입력 및 결과표시'!$D$4=O50,'자료입력 및 결과표시'!$D$4=P50,'자료입력 및 결과표시'!$D$4=Q50,'자료입력 및 결과표시'!$D$4=R50,'자료입력 및 결과표시'!$D$4=S50,'자료입력 및 결과표시'!$D$4=T50,'자료입력 및 결과표시'!$D$4=U50,'자료입력 및 결과표시'!$D$4=V50,'자료입력 및 결과표시'!$C$4=M50,'자료입력 및 결과표시'!$C$4=N50,'자료입력 및 결과표시'!$C$4=O50,'자료입력 및 결과표시'!$C$4=P50,'자료입력 및 결과표시'!$C$4=Q50,'자료입력 및 결과표시'!$C$4=R50,'자료입력 및 결과표시'!$C$4=S50,'자료입력 및 결과표시'!$C$4=T50,'자료입력 및 결과표시'!$C$4=U50,'자료입력 및 결과표시'!$C$4=V50),0,1)</f>
        <v>0</v>
      </c>
    </row>
    <row r="51" spans="6:30" ht="16.5">
      <c r="F51" s="56">
        <f t="shared" si="0"/>
        <v>0</v>
      </c>
      <c r="G51" s="192"/>
      <c r="H51" s="229"/>
      <c r="I51" s="234"/>
      <c r="J51" s="238"/>
      <c r="K51" s="243"/>
      <c r="L51" s="247"/>
      <c r="M51" s="193"/>
      <c r="N51" s="193"/>
      <c r="O51" s="193"/>
      <c r="P51" s="193"/>
      <c r="Q51" s="193"/>
      <c r="R51" s="193"/>
      <c r="S51" s="193"/>
      <c r="T51" s="193"/>
      <c r="U51" s="193"/>
      <c r="V51" s="194"/>
      <c r="W51" s="250"/>
      <c r="X51" s="222"/>
      <c r="Y51" s="206"/>
      <c r="Z51" s="196"/>
      <c r="AA51" s="66">
        <f t="shared" si="4"/>
        <v>0</v>
      </c>
      <c r="AB51" s="12">
        <f t="shared" si="5"/>
        <v>0</v>
      </c>
      <c r="AC51" s="56">
        <f t="shared" si="6"/>
        <v>1</v>
      </c>
      <c r="AD51" s="56">
        <f>IF(OR('자료입력 및 결과표시'!$D$4=M51,'자료입력 및 결과표시'!$D$4=N51,'자료입력 및 결과표시'!$D$4=O51,'자료입력 및 결과표시'!$D$4=P51,'자료입력 및 결과표시'!$D$4=Q51,'자료입력 및 결과표시'!$D$4=R51,'자료입력 및 결과표시'!$D$4=S51,'자료입력 및 결과표시'!$D$4=T51,'자료입력 및 결과표시'!$D$4=U51,'자료입력 및 결과표시'!$D$4=V51,'자료입력 및 결과표시'!$C$4=M51,'자료입력 및 결과표시'!$C$4=N51,'자료입력 및 결과표시'!$C$4=O51,'자료입력 및 결과표시'!$C$4=P51,'자료입력 및 결과표시'!$C$4=Q51,'자료입력 및 결과표시'!$C$4=R51,'자료입력 및 결과표시'!$C$4=S51,'자료입력 및 결과표시'!$C$4=T51,'자료입력 및 결과표시'!$C$4=U51,'자료입력 및 결과표시'!$C$4=V51),0,1)</f>
        <v>0</v>
      </c>
    </row>
    <row r="52" spans="6:30" ht="16.5">
      <c r="F52" s="56">
        <f t="shared" si="0"/>
        <v>0</v>
      </c>
      <c r="G52" s="192"/>
      <c r="H52" s="229"/>
      <c r="I52" s="234"/>
      <c r="J52" s="238"/>
      <c r="K52" s="243"/>
      <c r="L52" s="247"/>
      <c r="M52" s="193"/>
      <c r="N52" s="193"/>
      <c r="O52" s="193"/>
      <c r="P52" s="193"/>
      <c r="Q52" s="193"/>
      <c r="R52" s="193"/>
      <c r="S52" s="193"/>
      <c r="T52" s="193"/>
      <c r="U52" s="193"/>
      <c r="V52" s="194"/>
      <c r="W52" s="250"/>
      <c r="X52" s="222"/>
      <c r="Y52" s="206"/>
      <c r="Z52" s="196"/>
      <c r="AA52" s="66">
        <f t="shared" si="4"/>
        <v>0</v>
      </c>
      <c r="AB52" s="12">
        <f t="shared" si="5"/>
        <v>0</v>
      </c>
      <c r="AC52" s="56">
        <f t="shared" si="6"/>
        <v>1</v>
      </c>
      <c r="AD52" s="56">
        <f>IF(OR('자료입력 및 결과표시'!$D$4=M52,'자료입력 및 결과표시'!$D$4=N52,'자료입력 및 결과표시'!$D$4=O52,'자료입력 및 결과표시'!$D$4=P52,'자료입력 및 결과표시'!$D$4=Q52,'자료입력 및 결과표시'!$D$4=R52,'자료입력 및 결과표시'!$D$4=S52,'자료입력 및 결과표시'!$D$4=T52,'자료입력 및 결과표시'!$D$4=U52,'자료입력 및 결과표시'!$D$4=V52,'자료입력 및 결과표시'!$C$4=M52,'자료입력 및 결과표시'!$C$4=N52,'자료입력 및 결과표시'!$C$4=O52,'자료입력 및 결과표시'!$C$4=P52,'자료입력 및 결과표시'!$C$4=Q52,'자료입력 및 결과표시'!$C$4=R52,'자료입력 및 결과표시'!$C$4=S52,'자료입력 및 결과표시'!$C$4=T52,'자료입력 및 결과표시'!$C$4=U52,'자료입력 및 결과표시'!$C$4=V52),0,1)</f>
        <v>0</v>
      </c>
    </row>
    <row r="53" spans="6:30">
      <c r="F53" s="56">
        <f t="shared" si="0"/>
        <v>0</v>
      </c>
      <c r="G53" s="79"/>
      <c r="H53" s="38"/>
      <c r="I53" s="39"/>
      <c r="J53" s="31"/>
      <c r="K53" s="78"/>
      <c r="L53" s="40"/>
      <c r="M53" s="11"/>
      <c r="N53" s="11"/>
      <c r="O53" s="11"/>
      <c r="P53" s="11"/>
      <c r="Q53" s="11"/>
      <c r="R53" s="11"/>
      <c r="S53" s="11"/>
      <c r="T53" s="11"/>
      <c r="U53" s="11"/>
      <c r="V53" s="37"/>
      <c r="W53" s="80"/>
      <c r="X53" s="37"/>
      <c r="Y53" s="40"/>
      <c r="Z53" s="35"/>
      <c r="AA53" s="66">
        <f t="shared" si="4"/>
        <v>0</v>
      </c>
      <c r="AB53" s="12">
        <f t="shared" si="5"/>
        <v>0</v>
      </c>
      <c r="AC53" s="56">
        <f t="shared" si="6"/>
        <v>1</v>
      </c>
      <c r="AD53" s="56">
        <f>IF(OR('자료입력 및 결과표시'!$D$4=M53,'자료입력 및 결과표시'!$D$4=N53,'자료입력 및 결과표시'!$D$4=O53,'자료입력 및 결과표시'!$D$4=P53,'자료입력 및 결과표시'!$D$4=Q53,'자료입력 및 결과표시'!$D$4=R53,'자료입력 및 결과표시'!$D$4=S53,'자료입력 및 결과표시'!$D$4=T53,'자료입력 및 결과표시'!$D$4=U53,'자료입력 및 결과표시'!$D$4=V53,'자료입력 및 결과표시'!$C$4=M53,'자료입력 및 결과표시'!$C$4=N53,'자료입력 및 결과표시'!$C$4=O53,'자료입력 및 결과표시'!$C$4=P53,'자료입력 및 결과표시'!$C$4=Q53,'자료입력 및 결과표시'!$C$4=R53,'자료입력 및 결과표시'!$C$4=S53,'자료입력 및 결과표시'!$C$4=T53,'자료입력 및 결과표시'!$C$4=U53,'자료입력 및 결과표시'!$C$4=V53),0,1)</f>
        <v>0</v>
      </c>
    </row>
    <row r="54" spans="6:30">
      <c r="F54" s="56">
        <f t="shared" si="0"/>
        <v>0</v>
      </c>
      <c r="G54" s="79"/>
      <c r="H54" s="38"/>
      <c r="I54" s="39"/>
      <c r="J54" s="31"/>
      <c r="K54" s="78"/>
      <c r="L54" s="40"/>
      <c r="M54" s="11"/>
      <c r="N54" s="11"/>
      <c r="O54" s="11"/>
      <c r="P54" s="11"/>
      <c r="Q54" s="11"/>
      <c r="R54" s="11"/>
      <c r="S54" s="11"/>
      <c r="T54" s="11"/>
      <c r="U54" s="11"/>
      <c r="V54" s="37"/>
      <c r="W54" s="80"/>
      <c r="X54" s="37"/>
      <c r="Y54" s="40"/>
      <c r="Z54" s="35"/>
      <c r="AA54" s="66">
        <f t="shared" si="4"/>
        <v>0</v>
      </c>
      <c r="AB54" s="12">
        <f t="shared" si="5"/>
        <v>0</v>
      </c>
      <c r="AC54" s="56">
        <f t="shared" si="6"/>
        <v>1</v>
      </c>
      <c r="AD54" s="56">
        <f>IF(OR('자료입력 및 결과표시'!$D$4=M54,'자료입력 및 결과표시'!$D$4=N54,'자료입력 및 결과표시'!$D$4=O54,'자료입력 및 결과표시'!$D$4=P54,'자료입력 및 결과표시'!$D$4=Q54,'자료입력 및 결과표시'!$D$4=R54,'자료입력 및 결과표시'!$D$4=S54,'자료입력 및 결과표시'!$D$4=T54,'자료입력 및 결과표시'!$D$4=U54,'자료입력 및 결과표시'!$D$4=V54,'자료입력 및 결과표시'!$C$4=M54,'자료입력 및 결과표시'!$C$4=N54,'자료입력 및 결과표시'!$C$4=O54,'자료입력 및 결과표시'!$C$4=P54,'자료입력 및 결과표시'!$C$4=Q54,'자료입력 및 결과표시'!$C$4=R54,'자료입력 및 결과표시'!$C$4=S54,'자료입력 및 결과표시'!$C$4=T54,'자료입력 및 결과표시'!$C$4=U54,'자료입력 및 결과표시'!$C$4=V54),0,1)</f>
        <v>0</v>
      </c>
    </row>
    <row r="55" spans="6:30">
      <c r="F55" s="56">
        <f t="shared" si="0"/>
        <v>0</v>
      </c>
      <c r="G55" s="79"/>
      <c r="H55" s="38"/>
      <c r="I55" s="39"/>
      <c r="J55" s="31"/>
      <c r="K55" s="78"/>
      <c r="L55" s="40"/>
      <c r="M55" s="11"/>
      <c r="N55" s="11"/>
      <c r="O55" s="11"/>
      <c r="P55" s="11"/>
      <c r="Q55" s="11"/>
      <c r="R55" s="11"/>
      <c r="S55" s="11"/>
      <c r="T55" s="11"/>
      <c r="U55" s="11"/>
      <c r="V55" s="37"/>
      <c r="W55" s="80"/>
      <c r="X55" s="37"/>
      <c r="Y55" s="40"/>
      <c r="Z55" s="35"/>
      <c r="AA55" s="66">
        <f t="shared" si="4"/>
        <v>0</v>
      </c>
      <c r="AB55" s="12">
        <f t="shared" si="5"/>
        <v>0</v>
      </c>
      <c r="AC55" s="56">
        <f t="shared" si="6"/>
        <v>1</v>
      </c>
      <c r="AD55" s="56">
        <f>IF(OR('자료입력 및 결과표시'!$D$4=M55,'자료입력 및 결과표시'!$D$4=N55,'자료입력 및 결과표시'!$D$4=O55,'자료입력 및 결과표시'!$D$4=P55,'자료입력 및 결과표시'!$D$4=Q55,'자료입력 및 결과표시'!$D$4=R55,'자료입력 및 결과표시'!$D$4=S55,'자료입력 및 결과표시'!$D$4=T55,'자료입력 및 결과표시'!$D$4=U55,'자료입력 및 결과표시'!$D$4=V55,'자료입력 및 결과표시'!$C$4=M55,'자료입력 및 결과표시'!$C$4=N55,'자료입력 및 결과표시'!$C$4=O55,'자료입력 및 결과표시'!$C$4=P55,'자료입력 및 결과표시'!$C$4=Q55,'자료입력 및 결과표시'!$C$4=R55,'자료입력 및 결과표시'!$C$4=S55,'자료입력 및 결과표시'!$C$4=T55,'자료입력 및 결과표시'!$C$4=U55,'자료입력 및 결과표시'!$C$4=V55),0,1)</f>
        <v>0</v>
      </c>
    </row>
    <row r="56" spans="6:30">
      <c r="F56" s="56">
        <f t="shared" si="0"/>
        <v>0</v>
      </c>
      <c r="G56" s="79"/>
      <c r="H56" s="38"/>
      <c r="I56" s="39"/>
      <c r="J56" s="31"/>
      <c r="K56" s="78"/>
      <c r="L56" s="40"/>
      <c r="M56" s="11"/>
      <c r="N56" s="11"/>
      <c r="O56" s="11"/>
      <c r="P56" s="11"/>
      <c r="Q56" s="11"/>
      <c r="R56" s="11"/>
      <c r="S56" s="11"/>
      <c r="T56" s="11"/>
      <c r="U56" s="11"/>
      <c r="V56" s="37"/>
      <c r="W56" s="80"/>
      <c r="X56" s="37"/>
      <c r="Y56" s="40"/>
      <c r="Z56" s="35"/>
      <c r="AA56" s="66">
        <f t="shared" si="4"/>
        <v>0</v>
      </c>
      <c r="AB56" s="12">
        <f t="shared" si="5"/>
        <v>0</v>
      </c>
      <c r="AC56" s="56">
        <f t="shared" si="6"/>
        <v>1</v>
      </c>
      <c r="AD56" s="56">
        <f>IF(OR('자료입력 및 결과표시'!$D$4=M56,'자료입력 및 결과표시'!$D$4=N56,'자료입력 및 결과표시'!$D$4=O56,'자료입력 및 결과표시'!$D$4=P56,'자료입력 및 결과표시'!$D$4=Q56,'자료입력 및 결과표시'!$D$4=R56,'자료입력 및 결과표시'!$D$4=S56,'자료입력 및 결과표시'!$D$4=T56,'자료입력 및 결과표시'!$D$4=U56,'자료입력 및 결과표시'!$D$4=V56,'자료입력 및 결과표시'!$C$4=M56,'자료입력 및 결과표시'!$C$4=N56,'자료입력 및 결과표시'!$C$4=O56,'자료입력 및 결과표시'!$C$4=P56,'자료입력 및 결과표시'!$C$4=Q56,'자료입력 및 결과표시'!$C$4=R56,'자료입력 및 결과표시'!$C$4=S56,'자료입력 및 결과표시'!$C$4=T56,'자료입력 및 결과표시'!$C$4=U56,'자료입력 및 결과표시'!$C$4=V56),0,1)</f>
        <v>0</v>
      </c>
    </row>
    <row r="57" spans="6:30">
      <c r="F57" s="56">
        <f t="shared" si="0"/>
        <v>0</v>
      </c>
      <c r="G57" s="79"/>
      <c r="H57" s="38"/>
      <c r="I57" s="39"/>
      <c r="J57" s="31"/>
      <c r="K57" s="78"/>
      <c r="L57" s="40"/>
      <c r="M57" s="11"/>
      <c r="N57" s="11"/>
      <c r="O57" s="11"/>
      <c r="P57" s="11"/>
      <c r="Q57" s="11"/>
      <c r="R57" s="11"/>
      <c r="S57" s="11"/>
      <c r="T57" s="11"/>
      <c r="U57" s="11"/>
      <c r="V57" s="37"/>
      <c r="W57" s="80"/>
      <c r="X57" s="37"/>
      <c r="Y57" s="40"/>
      <c r="Z57" s="35"/>
      <c r="AA57" s="66">
        <f t="shared" si="4"/>
        <v>0</v>
      </c>
      <c r="AB57" s="12">
        <f t="shared" si="5"/>
        <v>0</v>
      </c>
      <c r="AC57" s="56">
        <f t="shared" si="6"/>
        <v>1</v>
      </c>
      <c r="AD57" s="56">
        <f>IF(OR('자료입력 및 결과표시'!$D$4=M57,'자료입력 및 결과표시'!$D$4=N57,'자료입력 및 결과표시'!$D$4=O57,'자료입력 및 결과표시'!$D$4=P57,'자료입력 및 결과표시'!$D$4=Q57,'자료입력 및 결과표시'!$D$4=R57,'자료입력 및 결과표시'!$D$4=S57,'자료입력 및 결과표시'!$D$4=T57,'자료입력 및 결과표시'!$D$4=U57,'자료입력 및 결과표시'!$D$4=V57,'자료입력 및 결과표시'!$C$4=M57,'자료입력 및 결과표시'!$C$4=N57,'자료입력 및 결과표시'!$C$4=O57,'자료입력 및 결과표시'!$C$4=P57,'자료입력 및 결과표시'!$C$4=Q57,'자료입력 및 결과표시'!$C$4=R57,'자료입력 및 결과표시'!$C$4=S57,'자료입력 및 결과표시'!$C$4=T57,'자료입력 및 결과표시'!$C$4=U57,'자료입력 및 결과표시'!$C$4=V57),0,1)</f>
        <v>0</v>
      </c>
    </row>
    <row r="58" spans="6:30">
      <c r="F58" s="56">
        <f t="shared" si="0"/>
        <v>0</v>
      </c>
      <c r="G58" s="79"/>
      <c r="H58" s="38"/>
      <c r="I58" s="39"/>
      <c r="J58" s="31"/>
      <c r="K58" s="78"/>
      <c r="L58" s="40"/>
      <c r="M58" s="11"/>
      <c r="N58" s="11"/>
      <c r="O58" s="11"/>
      <c r="P58" s="11"/>
      <c r="Q58" s="11"/>
      <c r="R58" s="11"/>
      <c r="S58" s="11"/>
      <c r="T58" s="11"/>
      <c r="U58" s="11"/>
      <c r="V58" s="37"/>
      <c r="W58" s="80"/>
      <c r="X58" s="37"/>
      <c r="Y58" s="40"/>
      <c r="Z58" s="35"/>
      <c r="AA58" s="66">
        <f t="shared" si="4"/>
        <v>0</v>
      </c>
      <c r="AB58" s="12">
        <f t="shared" si="5"/>
        <v>0</v>
      </c>
      <c r="AC58" s="56">
        <f t="shared" si="6"/>
        <v>1</v>
      </c>
      <c r="AD58" s="56">
        <f>IF(OR('자료입력 및 결과표시'!$D$4=M58,'자료입력 및 결과표시'!$D$4=N58,'자료입력 및 결과표시'!$D$4=O58,'자료입력 및 결과표시'!$D$4=P58,'자료입력 및 결과표시'!$D$4=Q58,'자료입력 및 결과표시'!$D$4=R58,'자료입력 및 결과표시'!$D$4=S58,'자료입력 및 결과표시'!$D$4=T58,'자료입력 및 결과표시'!$D$4=U58,'자료입력 및 결과표시'!$D$4=V58,'자료입력 및 결과표시'!$C$4=M58,'자료입력 및 결과표시'!$C$4=N58,'자료입력 및 결과표시'!$C$4=O58,'자료입력 및 결과표시'!$C$4=P58,'자료입력 및 결과표시'!$C$4=Q58,'자료입력 및 결과표시'!$C$4=R58,'자료입력 및 결과표시'!$C$4=S58,'자료입력 및 결과표시'!$C$4=T58,'자료입력 및 결과표시'!$C$4=U58,'자료입력 및 결과표시'!$C$4=V58),0,1)</f>
        <v>0</v>
      </c>
    </row>
    <row r="59" spans="6:30">
      <c r="F59" s="56">
        <f t="shared" si="0"/>
        <v>0</v>
      </c>
      <c r="G59" s="79"/>
      <c r="H59" s="38"/>
      <c r="I59" s="39"/>
      <c r="J59" s="31"/>
      <c r="K59" s="78"/>
      <c r="L59" s="40"/>
      <c r="M59" s="11"/>
      <c r="N59" s="11"/>
      <c r="O59" s="11"/>
      <c r="P59" s="11"/>
      <c r="Q59" s="11"/>
      <c r="R59" s="11"/>
      <c r="S59" s="11"/>
      <c r="T59" s="11"/>
      <c r="U59" s="11"/>
      <c r="V59" s="37"/>
      <c r="W59" s="80"/>
      <c r="X59" s="37"/>
      <c r="Y59" s="40"/>
      <c r="Z59" s="35"/>
      <c r="AA59" s="66">
        <f t="shared" si="4"/>
        <v>0</v>
      </c>
      <c r="AB59" s="12">
        <f t="shared" si="5"/>
        <v>0</v>
      </c>
      <c r="AC59" s="56">
        <f t="shared" si="6"/>
        <v>1</v>
      </c>
      <c r="AD59" s="56">
        <f>IF(OR('자료입력 및 결과표시'!$D$4=M59,'자료입력 및 결과표시'!$D$4=N59,'자료입력 및 결과표시'!$D$4=O59,'자료입력 및 결과표시'!$D$4=P59,'자료입력 및 결과표시'!$D$4=Q59,'자료입력 및 결과표시'!$D$4=R59,'자료입력 및 결과표시'!$D$4=S59,'자료입력 및 결과표시'!$D$4=T59,'자료입력 및 결과표시'!$D$4=U59,'자료입력 및 결과표시'!$D$4=V59,'자료입력 및 결과표시'!$C$4=M59,'자료입력 및 결과표시'!$C$4=N59,'자료입력 및 결과표시'!$C$4=O59,'자료입력 및 결과표시'!$C$4=P59,'자료입력 및 결과표시'!$C$4=Q59,'자료입력 및 결과표시'!$C$4=R59,'자료입력 및 결과표시'!$C$4=S59,'자료입력 및 결과표시'!$C$4=T59,'자료입력 및 결과표시'!$C$4=U59,'자료입력 및 결과표시'!$C$4=V59),0,1)</f>
        <v>0</v>
      </c>
    </row>
    <row r="60" spans="6:30">
      <c r="F60" s="56">
        <f t="shared" si="0"/>
        <v>0</v>
      </c>
      <c r="G60" s="79"/>
      <c r="H60" s="38"/>
      <c r="I60" s="39"/>
      <c r="J60" s="31"/>
      <c r="K60" s="78"/>
      <c r="L60" s="40"/>
      <c r="M60" s="11"/>
      <c r="N60" s="11"/>
      <c r="O60" s="11"/>
      <c r="P60" s="11"/>
      <c r="Q60" s="11"/>
      <c r="R60" s="11"/>
      <c r="S60" s="11"/>
      <c r="T60" s="11"/>
      <c r="U60" s="11"/>
      <c r="V60" s="37"/>
      <c r="W60" s="80"/>
      <c r="X60" s="37"/>
      <c r="Y60" s="40"/>
      <c r="Z60" s="35"/>
      <c r="AA60" s="66">
        <f t="shared" si="4"/>
        <v>0</v>
      </c>
      <c r="AB60" s="12">
        <f t="shared" si="5"/>
        <v>0</v>
      </c>
      <c r="AC60" s="56">
        <f t="shared" si="6"/>
        <v>1</v>
      </c>
      <c r="AD60" s="56">
        <f>IF(OR('자료입력 및 결과표시'!$D$4=M60,'자료입력 및 결과표시'!$D$4=N60,'자료입력 및 결과표시'!$D$4=O60,'자료입력 및 결과표시'!$D$4=P60,'자료입력 및 결과표시'!$D$4=Q60,'자료입력 및 결과표시'!$D$4=R60,'자료입력 및 결과표시'!$D$4=S60,'자료입력 및 결과표시'!$D$4=T60,'자료입력 및 결과표시'!$D$4=U60,'자료입력 및 결과표시'!$D$4=V60,'자료입력 및 결과표시'!$C$4=M60,'자료입력 및 결과표시'!$C$4=N60,'자료입력 및 결과표시'!$C$4=O60,'자료입력 및 결과표시'!$C$4=P60,'자료입력 및 결과표시'!$C$4=Q60,'자료입력 및 결과표시'!$C$4=R60,'자료입력 및 결과표시'!$C$4=S60,'자료입력 및 결과표시'!$C$4=T60,'자료입력 및 결과표시'!$C$4=U60,'자료입력 및 결과표시'!$C$4=V60),0,1)</f>
        <v>0</v>
      </c>
    </row>
    <row r="61" spans="6:30">
      <c r="F61" s="56">
        <f t="shared" si="0"/>
        <v>0</v>
      </c>
      <c r="G61" s="79"/>
      <c r="H61" s="38"/>
      <c r="I61" s="39"/>
      <c r="J61" s="31"/>
      <c r="K61" s="78"/>
      <c r="L61" s="40"/>
      <c r="M61" s="11"/>
      <c r="N61" s="11"/>
      <c r="O61" s="11"/>
      <c r="P61" s="11"/>
      <c r="Q61" s="11"/>
      <c r="R61" s="11"/>
      <c r="S61" s="11"/>
      <c r="T61" s="11"/>
      <c r="U61" s="11"/>
      <c r="V61" s="37"/>
      <c r="W61" s="80"/>
      <c r="X61" s="37"/>
      <c r="Y61" s="40"/>
      <c r="Z61" s="35"/>
      <c r="AA61" s="66">
        <f t="shared" si="4"/>
        <v>0</v>
      </c>
      <c r="AB61" s="12">
        <f t="shared" si="5"/>
        <v>0</v>
      </c>
      <c r="AC61" s="56">
        <f t="shared" si="6"/>
        <v>1</v>
      </c>
      <c r="AD61" s="56">
        <f>IF(OR('자료입력 및 결과표시'!$D$4=M61,'자료입력 및 결과표시'!$D$4=N61,'자료입력 및 결과표시'!$D$4=O61,'자료입력 및 결과표시'!$D$4=P61,'자료입력 및 결과표시'!$D$4=Q61,'자료입력 및 결과표시'!$D$4=R61,'자료입력 및 결과표시'!$D$4=S61,'자료입력 및 결과표시'!$D$4=T61,'자료입력 및 결과표시'!$D$4=U61,'자료입력 및 결과표시'!$D$4=V61,'자료입력 및 결과표시'!$C$4=M61,'자료입력 및 결과표시'!$C$4=N61,'자료입력 및 결과표시'!$C$4=O61,'자료입력 및 결과표시'!$C$4=P61,'자료입력 및 결과표시'!$C$4=Q61,'자료입력 및 결과표시'!$C$4=R61,'자료입력 및 결과표시'!$C$4=S61,'자료입력 및 결과표시'!$C$4=T61,'자료입력 및 결과표시'!$C$4=U61,'자료입력 및 결과표시'!$C$4=V61),0,1)</f>
        <v>0</v>
      </c>
    </row>
    <row r="62" spans="6:30">
      <c r="F62" s="56">
        <f t="shared" si="0"/>
        <v>0</v>
      </c>
      <c r="G62" s="79"/>
      <c r="H62" s="38"/>
      <c r="I62" s="39"/>
      <c r="J62" s="31"/>
      <c r="K62" s="78"/>
      <c r="L62" s="40"/>
      <c r="M62" s="11"/>
      <c r="N62" s="11"/>
      <c r="O62" s="11"/>
      <c r="P62" s="11"/>
      <c r="Q62" s="11"/>
      <c r="R62" s="11"/>
      <c r="S62" s="11"/>
      <c r="T62" s="11"/>
      <c r="U62" s="11"/>
      <c r="V62" s="37"/>
      <c r="W62" s="80"/>
      <c r="X62" s="37"/>
      <c r="Y62" s="40"/>
      <c r="Z62" s="35"/>
      <c r="AA62" s="66">
        <f t="shared" si="4"/>
        <v>0</v>
      </c>
      <c r="AB62" s="12">
        <f t="shared" si="5"/>
        <v>0</v>
      </c>
      <c r="AC62" s="56">
        <f t="shared" si="6"/>
        <v>1</v>
      </c>
      <c r="AD62" s="56">
        <f>IF(OR('자료입력 및 결과표시'!$D$4=M62,'자료입력 및 결과표시'!$D$4=N62,'자료입력 및 결과표시'!$D$4=O62,'자료입력 및 결과표시'!$D$4=P62,'자료입력 및 결과표시'!$D$4=Q62,'자료입력 및 결과표시'!$D$4=R62,'자료입력 및 결과표시'!$D$4=S62,'자료입력 및 결과표시'!$D$4=T62,'자료입력 및 결과표시'!$D$4=U62,'자료입력 및 결과표시'!$D$4=V62,'자료입력 및 결과표시'!$C$4=M62,'자료입력 및 결과표시'!$C$4=N62,'자료입력 및 결과표시'!$C$4=O62,'자료입력 및 결과표시'!$C$4=P62,'자료입력 및 결과표시'!$C$4=Q62,'자료입력 및 결과표시'!$C$4=R62,'자료입력 및 결과표시'!$C$4=S62,'자료입력 및 결과표시'!$C$4=T62,'자료입력 및 결과표시'!$C$4=U62,'자료입력 및 결과표시'!$C$4=V62),0,1)</f>
        <v>0</v>
      </c>
    </row>
    <row r="63" spans="6:30">
      <c r="F63" s="56">
        <f t="shared" si="0"/>
        <v>0</v>
      </c>
      <c r="G63" s="79"/>
      <c r="H63" s="38"/>
      <c r="I63" s="39"/>
      <c r="J63" s="31"/>
      <c r="K63" s="78"/>
      <c r="L63" s="40"/>
      <c r="M63" s="11"/>
      <c r="N63" s="11"/>
      <c r="O63" s="11"/>
      <c r="P63" s="11"/>
      <c r="Q63" s="11"/>
      <c r="R63" s="11"/>
      <c r="S63" s="11"/>
      <c r="T63" s="11"/>
      <c r="U63" s="11"/>
      <c r="V63" s="37"/>
      <c r="W63" s="80"/>
      <c r="X63" s="37"/>
      <c r="Y63" s="40"/>
      <c r="Z63" s="35"/>
      <c r="AA63" s="66">
        <f t="shared" si="4"/>
        <v>0</v>
      </c>
      <c r="AB63" s="12">
        <f t="shared" si="5"/>
        <v>0</v>
      </c>
      <c r="AC63" s="56">
        <f t="shared" si="6"/>
        <v>1</v>
      </c>
      <c r="AD63" s="56">
        <f>IF(OR('자료입력 및 결과표시'!$D$4=M63,'자료입력 및 결과표시'!$D$4=N63,'자료입력 및 결과표시'!$D$4=O63,'자료입력 및 결과표시'!$D$4=P63,'자료입력 및 결과표시'!$D$4=Q63,'자료입력 및 결과표시'!$D$4=R63,'자료입력 및 결과표시'!$D$4=S63,'자료입력 및 결과표시'!$D$4=T63,'자료입력 및 결과표시'!$D$4=U63,'자료입력 및 결과표시'!$D$4=V63,'자료입력 및 결과표시'!$C$4=M63,'자료입력 및 결과표시'!$C$4=N63,'자료입력 및 결과표시'!$C$4=O63,'자료입력 및 결과표시'!$C$4=P63,'자료입력 및 결과표시'!$C$4=Q63,'자료입력 및 결과표시'!$C$4=R63,'자료입력 및 결과표시'!$C$4=S63,'자료입력 및 결과표시'!$C$4=T63,'자료입력 및 결과표시'!$C$4=U63,'자료입력 및 결과표시'!$C$4=V63),0,1)</f>
        <v>0</v>
      </c>
    </row>
    <row r="64" spans="6:30">
      <c r="F64" s="56">
        <f t="shared" si="0"/>
        <v>0</v>
      </c>
      <c r="G64" s="79"/>
      <c r="H64" s="38"/>
      <c r="I64" s="39"/>
      <c r="J64" s="31"/>
      <c r="K64" s="78"/>
      <c r="L64" s="40"/>
      <c r="M64" s="11"/>
      <c r="N64" s="11"/>
      <c r="O64" s="11"/>
      <c r="P64" s="11"/>
      <c r="Q64" s="11"/>
      <c r="R64" s="11"/>
      <c r="S64" s="11"/>
      <c r="T64" s="11"/>
      <c r="U64" s="11"/>
      <c r="V64" s="37"/>
      <c r="W64" s="80"/>
      <c r="X64" s="37"/>
      <c r="Y64" s="40"/>
      <c r="Z64" s="35"/>
      <c r="AA64" s="66">
        <f t="shared" si="4"/>
        <v>0</v>
      </c>
      <c r="AB64" s="12">
        <f t="shared" si="5"/>
        <v>0</v>
      </c>
      <c r="AC64" s="56">
        <f t="shared" si="6"/>
        <v>1</v>
      </c>
      <c r="AD64" s="56">
        <f>IF(OR('자료입력 및 결과표시'!$D$4=M64,'자료입력 및 결과표시'!$D$4=N64,'자료입력 및 결과표시'!$D$4=O64,'자료입력 및 결과표시'!$D$4=P64,'자료입력 및 결과표시'!$D$4=Q64,'자료입력 및 결과표시'!$D$4=R64,'자료입력 및 결과표시'!$D$4=S64,'자료입력 및 결과표시'!$D$4=T64,'자료입력 및 결과표시'!$D$4=U64,'자료입력 및 결과표시'!$D$4=V64,'자료입력 및 결과표시'!$C$4=M64,'자료입력 및 결과표시'!$C$4=N64,'자료입력 및 결과표시'!$C$4=O64,'자료입력 및 결과표시'!$C$4=P64,'자료입력 및 결과표시'!$C$4=Q64,'자료입력 및 결과표시'!$C$4=R64,'자료입력 및 결과표시'!$C$4=S64,'자료입력 및 결과표시'!$C$4=T64,'자료입력 및 결과표시'!$C$4=U64,'자료입력 및 결과표시'!$C$4=V64),0,1)</f>
        <v>0</v>
      </c>
    </row>
    <row r="65" spans="6:30">
      <c r="F65" s="56">
        <f t="shared" si="0"/>
        <v>0</v>
      </c>
      <c r="G65" s="79"/>
      <c r="H65" s="38"/>
      <c r="I65" s="39"/>
      <c r="J65" s="31"/>
      <c r="K65" s="78"/>
      <c r="L65" s="40"/>
      <c r="M65" s="11"/>
      <c r="N65" s="11"/>
      <c r="O65" s="11"/>
      <c r="P65" s="11"/>
      <c r="Q65" s="11"/>
      <c r="R65" s="11"/>
      <c r="S65" s="11"/>
      <c r="T65" s="11"/>
      <c r="U65" s="11"/>
      <c r="V65" s="37"/>
      <c r="W65" s="80"/>
      <c r="X65" s="37"/>
      <c r="Y65" s="40"/>
      <c r="Z65" s="35"/>
      <c r="AA65" s="66">
        <f t="shared" si="4"/>
        <v>0</v>
      </c>
      <c r="AB65" s="12">
        <f t="shared" si="5"/>
        <v>0</v>
      </c>
      <c r="AC65" s="56">
        <f t="shared" si="6"/>
        <v>1</v>
      </c>
      <c r="AD65" s="56">
        <f>IF(OR('자료입력 및 결과표시'!$D$4=M65,'자료입력 및 결과표시'!$D$4=N65,'자료입력 및 결과표시'!$D$4=O65,'자료입력 및 결과표시'!$D$4=P65,'자료입력 및 결과표시'!$D$4=Q65,'자료입력 및 결과표시'!$D$4=R65,'자료입력 및 결과표시'!$D$4=S65,'자료입력 및 결과표시'!$D$4=T65,'자료입력 및 결과표시'!$D$4=U65,'자료입력 및 결과표시'!$D$4=V65,'자료입력 및 결과표시'!$C$4=M65,'자료입력 및 결과표시'!$C$4=N65,'자료입력 및 결과표시'!$C$4=O65,'자료입력 및 결과표시'!$C$4=P65,'자료입력 및 결과표시'!$C$4=Q65,'자료입력 및 결과표시'!$C$4=R65,'자료입력 및 결과표시'!$C$4=S65,'자료입력 및 결과표시'!$C$4=T65,'자료입력 및 결과표시'!$C$4=U65,'자료입력 및 결과표시'!$C$4=V65),0,1)</f>
        <v>0</v>
      </c>
    </row>
    <row r="66" spans="6:30">
      <c r="F66" s="56">
        <f t="shared" si="0"/>
        <v>0</v>
      </c>
      <c r="G66" s="79"/>
      <c r="H66" s="38"/>
      <c r="I66" s="39"/>
      <c r="J66" s="31"/>
      <c r="K66" s="78"/>
      <c r="L66" s="40"/>
      <c r="M66" s="11"/>
      <c r="N66" s="11"/>
      <c r="O66" s="11"/>
      <c r="P66" s="11"/>
      <c r="Q66" s="11"/>
      <c r="R66" s="11"/>
      <c r="S66" s="11"/>
      <c r="T66" s="11"/>
      <c r="U66" s="11"/>
      <c r="V66" s="37"/>
      <c r="W66" s="80"/>
      <c r="X66" s="37"/>
      <c r="Y66" s="40"/>
      <c r="Z66" s="35"/>
      <c r="AA66" s="66">
        <f t="shared" si="4"/>
        <v>0</v>
      </c>
      <c r="AB66" s="12">
        <f t="shared" si="5"/>
        <v>0</v>
      </c>
      <c r="AC66" s="56">
        <f t="shared" si="6"/>
        <v>1</v>
      </c>
      <c r="AD66" s="56">
        <f>IF(OR('자료입력 및 결과표시'!$D$4=M66,'자료입력 및 결과표시'!$D$4=N66,'자료입력 및 결과표시'!$D$4=O66,'자료입력 및 결과표시'!$D$4=P66,'자료입력 및 결과표시'!$D$4=Q66,'자료입력 및 결과표시'!$D$4=R66,'자료입력 및 결과표시'!$D$4=S66,'자료입력 및 결과표시'!$D$4=T66,'자료입력 및 결과표시'!$D$4=U66,'자료입력 및 결과표시'!$D$4=V66,'자료입력 및 결과표시'!$C$4=M66,'자료입력 및 결과표시'!$C$4=N66,'자료입력 및 결과표시'!$C$4=O66,'자료입력 및 결과표시'!$C$4=P66,'자료입력 및 결과표시'!$C$4=Q66,'자료입력 및 결과표시'!$C$4=R66,'자료입력 및 결과표시'!$C$4=S66,'자료입력 및 결과표시'!$C$4=T66,'자료입력 및 결과표시'!$C$4=U66,'자료입력 및 결과표시'!$C$4=V66),0,1)</f>
        <v>0</v>
      </c>
    </row>
    <row r="67" spans="6:30">
      <c r="F67" s="56">
        <f t="shared" ref="F67:F130" si="7">IF(AND(AC67=0,AD67=0),G67&amp;"\"&amp;Y67&amp;"\"&amp;Z67,0)</f>
        <v>0</v>
      </c>
      <c r="G67" s="79"/>
      <c r="H67" s="38"/>
      <c r="I67" s="39"/>
      <c r="J67" s="31"/>
      <c r="K67" s="78"/>
      <c r="L67" s="40"/>
      <c r="M67" s="11"/>
      <c r="N67" s="11"/>
      <c r="O67" s="11"/>
      <c r="P67" s="11"/>
      <c r="Q67" s="11"/>
      <c r="R67" s="11"/>
      <c r="S67" s="11"/>
      <c r="T67" s="11"/>
      <c r="U67" s="11"/>
      <c r="V67" s="37"/>
      <c r="W67" s="80"/>
      <c r="X67" s="37"/>
      <c r="Y67" s="40"/>
      <c r="Z67" s="35"/>
      <c r="AA67" s="66">
        <f t="shared" si="4"/>
        <v>0</v>
      </c>
      <c r="AB67" s="12">
        <f t="shared" si="5"/>
        <v>0</v>
      </c>
      <c r="AC67" s="56">
        <f t="shared" si="6"/>
        <v>1</v>
      </c>
      <c r="AD67" s="56">
        <f>IF(OR('자료입력 및 결과표시'!$D$4=M67,'자료입력 및 결과표시'!$D$4=N67,'자료입력 및 결과표시'!$D$4=O67,'자료입력 및 결과표시'!$D$4=P67,'자료입력 및 결과표시'!$D$4=Q67,'자료입력 및 결과표시'!$D$4=R67,'자료입력 및 결과표시'!$D$4=S67,'자료입력 및 결과표시'!$D$4=T67,'자료입력 및 결과표시'!$D$4=U67,'자료입력 및 결과표시'!$D$4=V67,'자료입력 및 결과표시'!$C$4=M67,'자료입력 및 결과표시'!$C$4=N67,'자료입력 및 결과표시'!$C$4=O67,'자료입력 및 결과표시'!$C$4=P67,'자료입력 및 결과표시'!$C$4=Q67,'자료입력 및 결과표시'!$C$4=R67,'자료입력 및 결과표시'!$C$4=S67,'자료입력 및 결과표시'!$C$4=T67,'자료입력 및 결과표시'!$C$4=U67,'자료입력 및 결과표시'!$C$4=V67),0,1)</f>
        <v>0</v>
      </c>
    </row>
    <row r="68" spans="6:30">
      <c r="F68" s="56">
        <f t="shared" si="7"/>
        <v>0</v>
      </c>
      <c r="G68" s="79"/>
      <c r="H68" s="38"/>
      <c r="I68" s="39"/>
      <c r="J68" s="31"/>
      <c r="K68" s="78"/>
      <c r="L68" s="40"/>
      <c r="M68" s="11"/>
      <c r="N68" s="11"/>
      <c r="O68" s="11"/>
      <c r="P68" s="11"/>
      <c r="Q68" s="11"/>
      <c r="R68" s="11"/>
      <c r="S68" s="11"/>
      <c r="T68" s="11"/>
      <c r="U68" s="11"/>
      <c r="V68" s="37"/>
      <c r="W68" s="80"/>
      <c r="X68" s="37"/>
      <c r="Y68" s="40"/>
      <c r="Z68" s="35"/>
      <c r="AA68" s="66">
        <f t="shared" si="4"/>
        <v>0</v>
      </c>
      <c r="AB68" s="12">
        <f t="shared" si="5"/>
        <v>0</v>
      </c>
      <c r="AC68" s="56">
        <f t="shared" si="6"/>
        <v>1</v>
      </c>
      <c r="AD68" s="56">
        <f>IF(OR('자료입력 및 결과표시'!$D$4=M68,'자료입력 및 결과표시'!$D$4=N68,'자료입력 및 결과표시'!$D$4=O68,'자료입력 및 결과표시'!$D$4=P68,'자료입력 및 결과표시'!$D$4=Q68,'자료입력 및 결과표시'!$D$4=R68,'자료입력 및 결과표시'!$D$4=S68,'자료입력 및 결과표시'!$D$4=T68,'자료입력 및 결과표시'!$D$4=U68,'자료입력 및 결과표시'!$D$4=V68,'자료입력 및 결과표시'!$C$4=M68,'자료입력 및 결과표시'!$C$4=N68,'자료입력 및 결과표시'!$C$4=O68,'자료입력 및 결과표시'!$C$4=P68,'자료입력 및 결과표시'!$C$4=Q68,'자료입력 및 결과표시'!$C$4=R68,'자료입력 및 결과표시'!$C$4=S68,'자료입력 및 결과표시'!$C$4=T68,'자료입력 및 결과표시'!$C$4=U68,'자료입력 및 결과표시'!$C$4=V68),0,1)</f>
        <v>0</v>
      </c>
    </row>
    <row r="69" spans="6:30">
      <c r="F69" s="56">
        <f t="shared" si="7"/>
        <v>0</v>
      </c>
      <c r="G69" s="79"/>
      <c r="H69" s="38"/>
      <c r="I69" s="39"/>
      <c r="J69" s="31"/>
      <c r="K69" s="78"/>
      <c r="L69" s="40"/>
      <c r="M69" s="11"/>
      <c r="N69" s="11"/>
      <c r="O69" s="11"/>
      <c r="P69" s="11"/>
      <c r="Q69" s="11"/>
      <c r="R69" s="11"/>
      <c r="S69" s="11"/>
      <c r="T69" s="11"/>
      <c r="U69" s="11"/>
      <c r="V69" s="37"/>
      <c r="W69" s="80"/>
      <c r="X69" s="37"/>
      <c r="Y69" s="40"/>
      <c r="Z69" s="35"/>
      <c r="AA69" s="66">
        <f t="shared" si="4"/>
        <v>0</v>
      </c>
      <c r="AB69" s="12">
        <f t="shared" si="5"/>
        <v>0</v>
      </c>
      <c r="AC69" s="56">
        <f t="shared" si="6"/>
        <v>1</v>
      </c>
      <c r="AD69" s="56">
        <f>IF(OR('자료입력 및 결과표시'!$D$4=M69,'자료입력 및 결과표시'!$D$4=N69,'자료입력 및 결과표시'!$D$4=O69,'자료입력 및 결과표시'!$D$4=P69,'자료입력 및 결과표시'!$D$4=Q69,'자료입력 및 결과표시'!$D$4=R69,'자료입력 및 결과표시'!$D$4=S69,'자료입력 및 결과표시'!$D$4=T69,'자료입력 및 결과표시'!$D$4=U69,'자료입력 및 결과표시'!$D$4=V69,'자료입력 및 결과표시'!$C$4=M69,'자료입력 및 결과표시'!$C$4=N69,'자료입력 및 결과표시'!$C$4=O69,'자료입력 및 결과표시'!$C$4=P69,'자료입력 및 결과표시'!$C$4=Q69,'자료입력 및 결과표시'!$C$4=R69,'자료입력 및 결과표시'!$C$4=S69,'자료입력 및 결과표시'!$C$4=T69,'자료입력 및 결과표시'!$C$4=U69,'자료입력 및 결과표시'!$C$4=V69),0,1)</f>
        <v>0</v>
      </c>
    </row>
    <row r="70" spans="6:30">
      <c r="F70" s="56">
        <f t="shared" si="7"/>
        <v>0</v>
      </c>
      <c r="G70" s="79"/>
      <c r="H70" s="38"/>
      <c r="I70" s="39"/>
      <c r="J70" s="31"/>
      <c r="K70" s="78"/>
      <c r="L70" s="40"/>
      <c r="M70" s="11"/>
      <c r="N70" s="11"/>
      <c r="O70" s="11"/>
      <c r="P70" s="11"/>
      <c r="Q70" s="11"/>
      <c r="R70" s="11"/>
      <c r="S70" s="11"/>
      <c r="T70" s="11"/>
      <c r="U70" s="11"/>
      <c r="V70" s="37"/>
      <c r="W70" s="80"/>
      <c r="X70" s="37"/>
      <c r="Y70" s="40"/>
      <c r="Z70" s="35"/>
      <c r="AA70" s="66">
        <f t="shared" si="4"/>
        <v>0</v>
      </c>
      <c r="AB70" s="12">
        <f t="shared" si="5"/>
        <v>0</v>
      </c>
      <c r="AC70" s="56">
        <f t="shared" si="6"/>
        <v>1</v>
      </c>
      <c r="AD70" s="56">
        <f>IF(OR('자료입력 및 결과표시'!$D$4=M70,'자료입력 및 결과표시'!$D$4=N70,'자료입력 및 결과표시'!$D$4=O70,'자료입력 및 결과표시'!$D$4=P70,'자료입력 및 결과표시'!$D$4=Q70,'자료입력 및 결과표시'!$D$4=R70,'자료입력 및 결과표시'!$D$4=S70,'자료입력 및 결과표시'!$D$4=T70,'자료입력 및 결과표시'!$D$4=U70,'자료입력 및 결과표시'!$D$4=V70,'자료입력 및 결과표시'!$C$4=M70,'자료입력 및 결과표시'!$C$4=N70,'자료입력 및 결과표시'!$C$4=O70,'자료입력 및 결과표시'!$C$4=P70,'자료입력 및 결과표시'!$C$4=Q70,'자료입력 및 결과표시'!$C$4=R70,'자료입력 및 결과표시'!$C$4=S70,'자료입력 및 결과표시'!$C$4=T70,'자료입력 및 결과표시'!$C$4=U70,'자료입력 및 결과표시'!$C$4=V70),0,1)</f>
        <v>0</v>
      </c>
    </row>
    <row r="71" spans="6:30">
      <c r="F71" s="56">
        <f t="shared" si="7"/>
        <v>0</v>
      </c>
      <c r="G71" s="79"/>
      <c r="H71" s="38"/>
      <c r="I71" s="39"/>
      <c r="J71" s="31"/>
      <c r="K71" s="78"/>
      <c r="L71" s="40"/>
      <c r="M71" s="11"/>
      <c r="N71" s="11"/>
      <c r="O71" s="11"/>
      <c r="P71" s="11"/>
      <c r="Q71" s="11"/>
      <c r="R71" s="11"/>
      <c r="S71" s="11"/>
      <c r="T71" s="11"/>
      <c r="U71" s="11"/>
      <c r="V71" s="37"/>
      <c r="W71" s="80"/>
      <c r="X71" s="37"/>
      <c r="Y71" s="40"/>
      <c r="Z71" s="35"/>
      <c r="AA71" s="66">
        <f t="shared" ref="AA71:AA134" si="8">W71*X71/100</f>
        <v>0</v>
      </c>
      <c r="AB71" s="12">
        <f t="shared" ref="AB71:AB134" si="9">1*X71/100</f>
        <v>0</v>
      </c>
      <c r="AC71" s="56">
        <f t="shared" ref="AC71:AC134" si="10">IF(K71+1826&lt;$A$3,1,0)</f>
        <v>1</v>
      </c>
      <c r="AD71" s="56">
        <f>IF(OR('자료입력 및 결과표시'!$D$4=M71,'자료입력 및 결과표시'!$D$4=N71,'자료입력 및 결과표시'!$D$4=O71,'자료입력 및 결과표시'!$D$4=P71,'자료입력 및 결과표시'!$D$4=Q71,'자료입력 및 결과표시'!$D$4=R71,'자료입력 및 결과표시'!$D$4=S71,'자료입력 및 결과표시'!$D$4=T71,'자료입력 및 결과표시'!$D$4=U71,'자료입력 및 결과표시'!$D$4=V71,'자료입력 및 결과표시'!$C$4=M71,'자료입력 및 결과표시'!$C$4=N71,'자료입력 및 결과표시'!$C$4=O71,'자료입력 및 결과표시'!$C$4=P71,'자료입력 및 결과표시'!$C$4=Q71,'자료입력 및 결과표시'!$C$4=R71,'자료입력 및 결과표시'!$C$4=S71,'자료입력 및 결과표시'!$C$4=T71,'자료입력 및 결과표시'!$C$4=U71,'자료입력 및 결과표시'!$C$4=V71),0,1)</f>
        <v>0</v>
      </c>
    </row>
    <row r="72" spans="6:30">
      <c r="F72" s="56">
        <f t="shared" si="7"/>
        <v>0</v>
      </c>
      <c r="G72" s="79"/>
      <c r="H72" s="38"/>
      <c r="I72" s="39"/>
      <c r="J72" s="31"/>
      <c r="K72" s="32"/>
      <c r="L72" s="40"/>
      <c r="M72" s="11"/>
      <c r="N72" s="11"/>
      <c r="O72" s="11"/>
      <c r="P72" s="11"/>
      <c r="Q72" s="11"/>
      <c r="R72" s="11"/>
      <c r="S72" s="11"/>
      <c r="T72" s="11"/>
      <c r="U72" s="11"/>
      <c r="V72" s="37"/>
      <c r="W72" s="80"/>
      <c r="X72" s="37"/>
      <c r="Y72" s="40"/>
      <c r="Z72" s="35"/>
      <c r="AA72" s="66">
        <f t="shared" si="8"/>
        <v>0</v>
      </c>
      <c r="AB72" s="12">
        <f t="shared" si="9"/>
        <v>0</v>
      </c>
      <c r="AC72" s="56">
        <f t="shared" si="10"/>
        <v>1</v>
      </c>
      <c r="AD72" s="56">
        <f>IF(OR('자료입력 및 결과표시'!$D$4=M72,'자료입력 및 결과표시'!$D$4=N72,'자료입력 및 결과표시'!$D$4=O72,'자료입력 및 결과표시'!$D$4=P72,'자료입력 및 결과표시'!$D$4=Q72,'자료입력 및 결과표시'!$D$4=R72,'자료입력 및 결과표시'!$D$4=S72,'자료입력 및 결과표시'!$D$4=T72,'자료입력 및 결과표시'!$D$4=U72,'자료입력 및 결과표시'!$D$4=V72,'자료입력 및 결과표시'!$C$4=M72,'자료입력 및 결과표시'!$C$4=N72,'자료입력 및 결과표시'!$C$4=O72,'자료입력 및 결과표시'!$C$4=P72,'자료입력 및 결과표시'!$C$4=Q72,'자료입력 및 결과표시'!$C$4=R72,'자료입력 및 결과표시'!$C$4=S72,'자료입력 및 결과표시'!$C$4=T72,'자료입력 및 결과표시'!$C$4=U72,'자료입력 및 결과표시'!$C$4=V72),0,1)</f>
        <v>0</v>
      </c>
    </row>
    <row r="73" spans="6:30">
      <c r="F73" s="56">
        <f t="shared" si="7"/>
        <v>0</v>
      </c>
      <c r="G73" s="184"/>
      <c r="H73" s="284"/>
      <c r="I73" s="190"/>
      <c r="J73" s="285"/>
      <c r="K73" s="285"/>
      <c r="L73" s="276"/>
      <c r="M73" s="206"/>
      <c r="N73" s="193"/>
      <c r="O73" s="182"/>
      <c r="P73" s="182"/>
      <c r="Q73" s="182"/>
      <c r="R73" s="182"/>
      <c r="S73" s="182"/>
      <c r="T73" s="182"/>
      <c r="U73" s="182"/>
      <c r="V73" s="186"/>
      <c r="W73" s="277"/>
      <c r="X73" s="187"/>
      <c r="Y73" s="188"/>
      <c r="Z73" s="182"/>
      <c r="AA73" s="66">
        <f t="shared" si="8"/>
        <v>0</v>
      </c>
      <c r="AB73" s="12">
        <f t="shared" si="9"/>
        <v>0</v>
      </c>
      <c r="AC73" s="56">
        <f t="shared" si="10"/>
        <v>1</v>
      </c>
      <c r="AD73" s="56">
        <f>IF(OR('자료입력 및 결과표시'!$D$4=M73,'자료입력 및 결과표시'!$D$4=N73,'자료입력 및 결과표시'!$D$4=O73,'자료입력 및 결과표시'!$D$4=P73,'자료입력 및 결과표시'!$D$4=Q73,'자료입력 및 결과표시'!$D$4=R73,'자료입력 및 결과표시'!$D$4=S73,'자료입력 및 결과표시'!$D$4=T73,'자료입력 및 결과표시'!$D$4=U73,'자료입력 및 결과표시'!$D$4=V73,'자료입력 및 결과표시'!$C$4=M73,'자료입력 및 결과표시'!$C$4=N73,'자료입력 및 결과표시'!$C$4=O73,'자료입력 및 결과표시'!$C$4=P73,'자료입력 및 결과표시'!$C$4=Q73,'자료입력 및 결과표시'!$C$4=R73,'자료입력 및 결과표시'!$C$4=S73,'자료입력 및 결과표시'!$C$4=T73,'자료입력 및 결과표시'!$C$4=U73,'자료입력 및 결과표시'!$C$4=V73),0,1)</f>
        <v>0</v>
      </c>
    </row>
    <row r="74" spans="6:30">
      <c r="F74" s="56">
        <f t="shared" si="7"/>
        <v>0</v>
      </c>
      <c r="G74" s="184"/>
      <c r="H74" s="278"/>
      <c r="I74" s="190"/>
      <c r="J74" s="167"/>
      <c r="K74" s="167"/>
      <c r="L74" s="276"/>
      <c r="M74" s="206"/>
      <c r="N74" s="193"/>
      <c r="O74" s="193"/>
      <c r="P74" s="193"/>
      <c r="Q74" s="193"/>
      <c r="R74" s="193"/>
      <c r="S74" s="193"/>
      <c r="T74" s="193"/>
      <c r="U74" s="193"/>
      <c r="V74" s="194"/>
      <c r="W74" s="195"/>
      <c r="X74" s="196"/>
      <c r="Y74" s="198"/>
      <c r="Z74" s="193"/>
      <c r="AA74" s="66">
        <f t="shared" si="8"/>
        <v>0</v>
      </c>
      <c r="AB74" s="12">
        <f t="shared" si="9"/>
        <v>0</v>
      </c>
      <c r="AC74" s="56">
        <f t="shared" si="10"/>
        <v>1</v>
      </c>
      <c r="AD74" s="56">
        <f>IF(OR('자료입력 및 결과표시'!$D$4=M74,'자료입력 및 결과표시'!$D$4=N74,'자료입력 및 결과표시'!$D$4=O74,'자료입력 및 결과표시'!$D$4=P74,'자료입력 및 결과표시'!$D$4=Q74,'자료입력 및 결과표시'!$D$4=R74,'자료입력 및 결과표시'!$D$4=S74,'자료입력 및 결과표시'!$D$4=T74,'자료입력 및 결과표시'!$D$4=U74,'자료입력 및 결과표시'!$D$4=V74,'자료입력 및 결과표시'!$C$4=M74,'자료입력 및 결과표시'!$C$4=N74,'자료입력 및 결과표시'!$C$4=O74,'자료입력 및 결과표시'!$C$4=P74,'자료입력 및 결과표시'!$C$4=Q74,'자료입력 및 결과표시'!$C$4=R74,'자료입력 및 결과표시'!$C$4=S74,'자료입력 및 결과표시'!$C$4=T74,'자료입력 및 결과표시'!$C$4=U74,'자료입력 및 결과표시'!$C$4=V74),0,1)</f>
        <v>0</v>
      </c>
    </row>
    <row r="75" spans="6:30">
      <c r="F75" s="56">
        <f t="shared" si="7"/>
        <v>0</v>
      </c>
      <c r="G75" s="184"/>
      <c r="H75" s="278"/>
      <c r="I75" s="190"/>
      <c r="J75" s="167"/>
      <c r="K75" s="167"/>
      <c r="L75" s="276"/>
      <c r="M75" s="206"/>
      <c r="N75" s="193"/>
      <c r="O75" s="193"/>
      <c r="P75" s="193"/>
      <c r="Q75" s="193"/>
      <c r="R75" s="193"/>
      <c r="S75" s="193"/>
      <c r="T75" s="193"/>
      <c r="U75" s="193"/>
      <c r="V75" s="194"/>
      <c r="W75" s="195"/>
      <c r="X75" s="196"/>
      <c r="Y75" s="198"/>
      <c r="Z75" s="193"/>
      <c r="AA75" s="66">
        <f t="shared" si="8"/>
        <v>0</v>
      </c>
      <c r="AB75" s="12">
        <f t="shared" si="9"/>
        <v>0</v>
      </c>
      <c r="AC75" s="56">
        <f t="shared" si="10"/>
        <v>1</v>
      </c>
      <c r="AD75" s="56">
        <f>IF(OR('자료입력 및 결과표시'!$D$4=M75,'자료입력 및 결과표시'!$D$4=N75,'자료입력 및 결과표시'!$D$4=O75,'자료입력 및 결과표시'!$D$4=P75,'자료입력 및 결과표시'!$D$4=Q75,'자료입력 및 결과표시'!$D$4=R75,'자료입력 및 결과표시'!$D$4=S75,'자료입력 및 결과표시'!$D$4=T75,'자료입력 및 결과표시'!$D$4=U75,'자료입력 및 결과표시'!$D$4=V75,'자료입력 및 결과표시'!$C$4=M75,'자료입력 및 결과표시'!$C$4=N75,'자료입력 및 결과표시'!$C$4=O75,'자료입력 및 결과표시'!$C$4=P75,'자료입력 및 결과표시'!$C$4=Q75,'자료입력 및 결과표시'!$C$4=R75,'자료입력 및 결과표시'!$C$4=S75,'자료입력 및 결과표시'!$C$4=T75,'자료입력 및 결과표시'!$C$4=U75,'자료입력 및 결과표시'!$C$4=V75),0,1)</f>
        <v>0</v>
      </c>
    </row>
    <row r="76" spans="6:30">
      <c r="F76" s="56">
        <f t="shared" si="7"/>
        <v>0</v>
      </c>
      <c r="G76" s="184"/>
      <c r="H76" s="278"/>
      <c r="I76" s="190"/>
      <c r="J76" s="167"/>
      <c r="K76" s="167"/>
      <c r="L76" s="192"/>
      <c r="M76" s="206"/>
      <c r="N76" s="193"/>
      <c r="O76" s="193"/>
      <c r="P76" s="193"/>
      <c r="Q76" s="193"/>
      <c r="R76" s="193"/>
      <c r="S76" s="193"/>
      <c r="T76" s="193"/>
      <c r="U76" s="193"/>
      <c r="V76" s="194"/>
      <c r="W76" s="195"/>
      <c r="X76" s="196"/>
      <c r="Y76" s="198"/>
      <c r="Z76" s="193"/>
      <c r="AA76" s="66">
        <f t="shared" si="8"/>
        <v>0</v>
      </c>
      <c r="AB76" s="12">
        <f t="shared" si="9"/>
        <v>0</v>
      </c>
      <c r="AC76" s="56">
        <f t="shared" si="10"/>
        <v>1</v>
      </c>
      <c r="AD76" s="56">
        <f>IF(OR('자료입력 및 결과표시'!$D$4=M76,'자료입력 및 결과표시'!$D$4=N76,'자료입력 및 결과표시'!$D$4=O76,'자료입력 및 결과표시'!$D$4=P76,'자료입력 및 결과표시'!$D$4=Q76,'자료입력 및 결과표시'!$D$4=R76,'자료입력 및 결과표시'!$D$4=S76,'자료입력 및 결과표시'!$D$4=T76,'자료입력 및 결과표시'!$D$4=U76,'자료입력 및 결과표시'!$D$4=V76,'자료입력 및 결과표시'!$C$4=M76,'자료입력 및 결과표시'!$C$4=N76,'자료입력 및 결과표시'!$C$4=O76,'자료입력 및 결과표시'!$C$4=P76,'자료입력 및 결과표시'!$C$4=Q76,'자료입력 및 결과표시'!$C$4=R76,'자료입력 및 결과표시'!$C$4=S76,'자료입력 및 결과표시'!$C$4=T76,'자료입력 및 결과표시'!$C$4=U76,'자료입력 및 결과표시'!$C$4=V76),0,1)</f>
        <v>0</v>
      </c>
    </row>
    <row r="77" spans="6:30">
      <c r="F77" s="56">
        <f t="shared" si="7"/>
        <v>0</v>
      </c>
      <c r="G77" s="184"/>
      <c r="H77" s="278"/>
      <c r="I77" s="190"/>
      <c r="J77" s="167"/>
      <c r="K77" s="167"/>
      <c r="L77" s="192"/>
      <c r="M77" s="206"/>
      <c r="N77" s="193"/>
      <c r="O77" s="193"/>
      <c r="P77" s="193"/>
      <c r="Q77" s="193"/>
      <c r="R77" s="193"/>
      <c r="S77" s="193"/>
      <c r="T77" s="193"/>
      <c r="U77" s="193"/>
      <c r="V77" s="194"/>
      <c r="W77" s="195"/>
      <c r="X77" s="196"/>
      <c r="Y77" s="198"/>
      <c r="Z77" s="193"/>
      <c r="AA77" s="66">
        <f t="shared" si="8"/>
        <v>0</v>
      </c>
      <c r="AB77" s="12">
        <f t="shared" si="9"/>
        <v>0</v>
      </c>
      <c r="AC77" s="56">
        <f t="shared" si="10"/>
        <v>1</v>
      </c>
      <c r="AD77" s="56">
        <f>IF(OR('자료입력 및 결과표시'!$D$4=M77,'자료입력 및 결과표시'!$D$4=N77,'자료입력 및 결과표시'!$D$4=O77,'자료입력 및 결과표시'!$D$4=P77,'자료입력 및 결과표시'!$D$4=Q77,'자료입력 및 결과표시'!$D$4=R77,'자료입력 및 결과표시'!$D$4=S77,'자료입력 및 결과표시'!$D$4=T77,'자료입력 및 결과표시'!$D$4=U77,'자료입력 및 결과표시'!$D$4=V77,'자료입력 및 결과표시'!$C$4=M77,'자료입력 및 결과표시'!$C$4=N77,'자료입력 및 결과표시'!$C$4=O77,'자료입력 및 결과표시'!$C$4=P77,'자료입력 및 결과표시'!$C$4=Q77,'자료입력 및 결과표시'!$C$4=R77,'자료입력 및 결과표시'!$C$4=S77,'자료입력 및 결과표시'!$C$4=T77,'자료입력 및 결과표시'!$C$4=U77,'자료입력 및 결과표시'!$C$4=V77),0,1)</f>
        <v>0</v>
      </c>
    </row>
    <row r="78" spans="6:30">
      <c r="F78" s="56">
        <f t="shared" si="7"/>
        <v>0</v>
      </c>
      <c r="G78" s="184"/>
      <c r="H78" s="278"/>
      <c r="I78" s="190"/>
      <c r="J78" s="167"/>
      <c r="K78" s="167"/>
      <c r="L78" s="192"/>
      <c r="M78" s="206"/>
      <c r="N78" s="193"/>
      <c r="O78" s="193"/>
      <c r="P78" s="193"/>
      <c r="Q78" s="193"/>
      <c r="R78" s="193"/>
      <c r="S78" s="193"/>
      <c r="T78" s="193"/>
      <c r="U78" s="193"/>
      <c r="V78" s="194"/>
      <c r="W78" s="195"/>
      <c r="X78" s="196"/>
      <c r="Y78" s="198"/>
      <c r="Z78" s="193"/>
      <c r="AA78" s="66">
        <f t="shared" si="8"/>
        <v>0</v>
      </c>
      <c r="AB78" s="12">
        <f t="shared" si="9"/>
        <v>0</v>
      </c>
      <c r="AC78" s="56">
        <f t="shared" si="10"/>
        <v>1</v>
      </c>
      <c r="AD78" s="56">
        <f>IF(OR('자료입력 및 결과표시'!$D$4=M78,'자료입력 및 결과표시'!$D$4=N78,'자료입력 및 결과표시'!$D$4=O78,'자료입력 및 결과표시'!$D$4=P78,'자료입력 및 결과표시'!$D$4=Q78,'자료입력 및 결과표시'!$D$4=R78,'자료입력 및 결과표시'!$D$4=S78,'자료입력 및 결과표시'!$D$4=T78,'자료입력 및 결과표시'!$D$4=U78,'자료입력 및 결과표시'!$D$4=V78,'자료입력 및 결과표시'!$C$4=M78,'자료입력 및 결과표시'!$C$4=N78,'자료입력 및 결과표시'!$C$4=O78,'자료입력 및 결과표시'!$C$4=P78,'자료입력 및 결과표시'!$C$4=Q78,'자료입력 및 결과표시'!$C$4=R78,'자료입력 및 결과표시'!$C$4=S78,'자료입력 및 결과표시'!$C$4=T78,'자료입력 및 결과표시'!$C$4=U78,'자료입력 및 결과표시'!$C$4=V78),0,1)</f>
        <v>0</v>
      </c>
    </row>
    <row r="79" spans="6:30">
      <c r="F79" s="56">
        <f t="shared" si="7"/>
        <v>0</v>
      </c>
      <c r="G79" s="184"/>
      <c r="H79" s="278"/>
      <c r="I79" s="190"/>
      <c r="J79" s="167"/>
      <c r="K79" s="167"/>
      <c r="L79" s="192"/>
      <c r="M79" s="206"/>
      <c r="N79" s="193"/>
      <c r="O79" s="193"/>
      <c r="P79" s="193"/>
      <c r="Q79" s="193"/>
      <c r="R79" s="193"/>
      <c r="S79" s="193"/>
      <c r="T79" s="193"/>
      <c r="U79" s="193"/>
      <c r="V79" s="194"/>
      <c r="W79" s="195"/>
      <c r="X79" s="196"/>
      <c r="Y79" s="198"/>
      <c r="Z79" s="193"/>
      <c r="AA79" s="66">
        <f t="shared" si="8"/>
        <v>0</v>
      </c>
      <c r="AB79" s="12">
        <f t="shared" si="9"/>
        <v>0</v>
      </c>
      <c r="AC79" s="56">
        <f t="shared" si="10"/>
        <v>1</v>
      </c>
      <c r="AD79" s="56">
        <f>IF(OR('자료입력 및 결과표시'!$D$4=M79,'자료입력 및 결과표시'!$D$4=N79,'자료입력 및 결과표시'!$D$4=O79,'자료입력 및 결과표시'!$D$4=P79,'자료입력 및 결과표시'!$D$4=Q79,'자료입력 및 결과표시'!$D$4=R79,'자료입력 및 결과표시'!$D$4=S79,'자료입력 및 결과표시'!$D$4=T79,'자료입력 및 결과표시'!$D$4=U79,'자료입력 및 결과표시'!$D$4=V79,'자료입력 및 결과표시'!$C$4=M79,'자료입력 및 결과표시'!$C$4=N79,'자료입력 및 결과표시'!$C$4=O79,'자료입력 및 결과표시'!$C$4=P79,'자료입력 및 결과표시'!$C$4=Q79,'자료입력 및 결과표시'!$C$4=R79,'자료입력 및 결과표시'!$C$4=S79,'자료입력 및 결과표시'!$C$4=T79,'자료입력 및 결과표시'!$C$4=U79,'자료입력 및 결과표시'!$C$4=V79),0,1)</f>
        <v>0</v>
      </c>
    </row>
    <row r="80" spans="6:30">
      <c r="F80" s="56">
        <f t="shared" si="7"/>
        <v>0</v>
      </c>
      <c r="G80" s="184"/>
      <c r="H80" s="278"/>
      <c r="I80" s="190"/>
      <c r="J80" s="167"/>
      <c r="K80" s="167"/>
      <c r="L80" s="192"/>
      <c r="M80" s="206"/>
      <c r="N80" s="193"/>
      <c r="O80" s="193"/>
      <c r="P80" s="193"/>
      <c r="Q80" s="193"/>
      <c r="R80" s="193"/>
      <c r="S80" s="193"/>
      <c r="T80" s="193"/>
      <c r="U80" s="193"/>
      <c r="V80" s="194"/>
      <c r="W80" s="195"/>
      <c r="X80" s="196"/>
      <c r="Y80" s="198"/>
      <c r="Z80" s="193"/>
      <c r="AA80" s="66">
        <f t="shared" si="8"/>
        <v>0</v>
      </c>
      <c r="AB80" s="12">
        <f t="shared" si="9"/>
        <v>0</v>
      </c>
      <c r="AC80" s="56">
        <f t="shared" si="10"/>
        <v>1</v>
      </c>
      <c r="AD80" s="56">
        <f>IF(OR('자료입력 및 결과표시'!$D$4=M80,'자료입력 및 결과표시'!$D$4=N80,'자료입력 및 결과표시'!$D$4=O80,'자료입력 및 결과표시'!$D$4=P80,'자료입력 및 결과표시'!$D$4=Q80,'자료입력 및 결과표시'!$D$4=R80,'자료입력 및 결과표시'!$D$4=S80,'자료입력 및 결과표시'!$D$4=T80,'자료입력 및 결과표시'!$D$4=U80,'자료입력 및 결과표시'!$D$4=V80,'자료입력 및 결과표시'!$C$4=M80,'자료입력 및 결과표시'!$C$4=N80,'자료입력 및 결과표시'!$C$4=O80,'자료입력 및 결과표시'!$C$4=P80,'자료입력 및 결과표시'!$C$4=Q80,'자료입력 및 결과표시'!$C$4=R80,'자료입력 및 결과표시'!$C$4=S80,'자료입력 및 결과표시'!$C$4=T80,'자료입력 및 결과표시'!$C$4=U80,'자료입력 및 결과표시'!$C$4=V80),0,1)</f>
        <v>0</v>
      </c>
    </row>
    <row r="81" spans="6:30">
      <c r="F81" s="56">
        <f t="shared" si="7"/>
        <v>0</v>
      </c>
      <c r="G81" s="184"/>
      <c r="H81" s="278"/>
      <c r="I81" s="190"/>
      <c r="J81" s="167"/>
      <c r="K81" s="167"/>
      <c r="L81" s="192"/>
      <c r="M81" s="206"/>
      <c r="N81" s="193"/>
      <c r="O81" s="193"/>
      <c r="P81" s="193"/>
      <c r="Q81" s="193"/>
      <c r="R81" s="193"/>
      <c r="S81" s="193"/>
      <c r="T81" s="193"/>
      <c r="U81" s="193"/>
      <c r="V81" s="194"/>
      <c r="W81" s="195"/>
      <c r="X81" s="196"/>
      <c r="Y81" s="198"/>
      <c r="Z81" s="193"/>
      <c r="AA81" s="66">
        <f t="shared" si="8"/>
        <v>0</v>
      </c>
      <c r="AB81" s="12">
        <f t="shared" si="9"/>
        <v>0</v>
      </c>
      <c r="AC81" s="56">
        <f t="shared" si="10"/>
        <v>1</v>
      </c>
      <c r="AD81" s="56">
        <f>IF(OR('자료입력 및 결과표시'!$D$4=M81,'자료입력 및 결과표시'!$D$4=N81,'자료입력 및 결과표시'!$D$4=O81,'자료입력 및 결과표시'!$D$4=P81,'자료입력 및 결과표시'!$D$4=Q81,'자료입력 및 결과표시'!$D$4=R81,'자료입력 및 결과표시'!$D$4=S81,'자료입력 및 결과표시'!$D$4=T81,'자료입력 및 결과표시'!$D$4=U81,'자료입력 및 결과표시'!$D$4=V81,'자료입력 및 결과표시'!$C$4=M81,'자료입력 및 결과표시'!$C$4=N81,'자료입력 및 결과표시'!$C$4=O81,'자료입력 및 결과표시'!$C$4=P81,'자료입력 및 결과표시'!$C$4=Q81,'자료입력 및 결과표시'!$C$4=R81,'자료입력 및 결과표시'!$C$4=S81,'자료입력 및 결과표시'!$C$4=T81,'자료입력 및 결과표시'!$C$4=U81,'자료입력 및 결과표시'!$C$4=V81),0,1)</f>
        <v>0</v>
      </c>
    </row>
    <row r="82" spans="6:30">
      <c r="F82" s="56">
        <f t="shared" si="7"/>
        <v>0</v>
      </c>
      <c r="G82" s="184"/>
      <c r="H82" s="278"/>
      <c r="I82" s="190"/>
      <c r="J82" s="167"/>
      <c r="K82" s="167"/>
      <c r="L82" s="192"/>
      <c r="M82" s="206"/>
      <c r="N82" s="193"/>
      <c r="O82" s="193"/>
      <c r="P82" s="193"/>
      <c r="Q82" s="193"/>
      <c r="R82" s="193"/>
      <c r="S82" s="193"/>
      <c r="T82" s="193"/>
      <c r="U82" s="193"/>
      <c r="V82" s="194"/>
      <c r="W82" s="195"/>
      <c r="X82" s="196"/>
      <c r="Y82" s="198"/>
      <c r="Z82" s="193"/>
      <c r="AA82" s="66">
        <f t="shared" si="8"/>
        <v>0</v>
      </c>
      <c r="AB82" s="12">
        <f t="shared" si="9"/>
        <v>0</v>
      </c>
      <c r="AC82" s="56">
        <f t="shared" si="10"/>
        <v>1</v>
      </c>
      <c r="AD82" s="56">
        <f>IF(OR('자료입력 및 결과표시'!$D$4=M82,'자료입력 및 결과표시'!$D$4=N82,'자료입력 및 결과표시'!$D$4=O82,'자료입력 및 결과표시'!$D$4=P82,'자료입력 및 결과표시'!$D$4=Q82,'자료입력 및 결과표시'!$D$4=R82,'자료입력 및 결과표시'!$D$4=S82,'자료입력 및 결과표시'!$D$4=T82,'자료입력 및 결과표시'!$D$4=U82,'자료입력 및 결과표시'!$D$4=V82,'자료입력 및 결과표시'!$C$4=M82,'자료입력 및 결과표시'!$C$4=N82,'자료입력 및 결과표시'!$C$4=O82,'자료입력 및 결과표시'!$C$4=P82,'자료입력 및 결과표시'!$C$4=Q82,'자료입력 및 결과표시'!$C$4=R82,'자료입력 및 결과표시'!$C$4=S82,'자료입력 및 결과표시'!$C$4=T82,'자료입력 및 결과표시'!$C$4=U82,'자료입력 및 결과표시'!$C$4=V82),0,1)</f>
        <v>0</v>
      </c>
    </row>
    <row r="83" spans="6:30">
      <c r="F83" s="56">
        <f t="shared" si="7"/>
        <v>0</v>
      </c>
      <c r="G83" s="79"/>
      <c r="H83" s="38"/>
      <c r="I83" s="39"/>
      <c r="J83" s="31"/>
      <c r="K83" s="78"/>
      <c r="L83" s="40"/>
      <c r="M83" s="11"/>
      <c r="N83" s="11"/>
      <c r="O83" s="11"/>
      <c r="P83" s="11"/>
      <c r="Q83" s="11"/>
      <c r="R83" s="11"/>
      <c r="S83" s="11"/>
      <c r="T83" s="11"/>
      <c r="U83" s="11"/>
      <c r="V83" s="37"/>
      <c r="W83" s="80"/>
      <c r="X83" s="37"/>
      <c r="Y83" s="40"/>
      <c r="Z83" s="35"/>
      <c r="AA83" s="66">
        <f t="shared" si="8"/>
        <v>0</v>
      </c>
      <c r="AB83" s="12">
        <f t="shared" si="9"/>
        <v>0</v>
      </c>
      <c r="AC83" s="56">
        <f t="shared" si="10"/>
        <v>1</v>
      </c>
      <c r="AD83" s="56">
        <f>IF(OR('자료입력 및 결과표시'!$D$4=M83,'자료입력 및 결과표시'!$D$4=N83,'자료입력 및 결과표시'!$D$4=O83,'자료입력 및 결과표시'!$D$4=P83,'자료입력 및 결과표시'!$D$4=Q83,'자료입력 및 결과표시'!$D$4=R83,'자료입력 및 결과표시'!$D$4=S83,'자료입력 및 결과표시'!$D$4=T83,'자료입력 및 결과표시'!$D$4=U83,'자료입력 및 결과표시'!$D$4=V83,'자료입력 및 결과표시'!$C$4=M83,'자료입력 및 결과표시'!$C$4=N83,'자료입력 및 결과표시'!$C$4=O83,'자료입력 및 결과표시'!$C$4=P83,'자료입력 및 결과표시'!$C$4=Q83,'자료입력 및 결과표시'!$C$4=R83,'자료입력 및 결과표시'!$C$4=S83,'자료입력 및 결과표시'!$C$4=T83,'자료입력 및 결과표시'!$C$4=U83,'자료입력 및 결과표시'!$C$4=V83),0,1)</f>
        <v>0</v>
      </c>
    </row>
    <row r="84" spans="6:30">
      <c r="F84" s="56">
        <f t="shared" si="7"/>
        <v>0</v>
      </c>
      <c r="G84" s="79"/>
      <c r="H84" s="38"/>
      <c r="I84" s="39"/>
      <c r="J84" s="31"/>
      <c r="K84" s="78"/>
      <c r="L84" s="40"/>
      <c r="M84" s="11"/>
      <c r="N84" s="11"/>
      <c r="O84" s="11"/>
      <c r="P84" s="11"/>
      <c r="Q84" s="11"/>
      <c r="R84" s="11"/>
      <c r="S84" s="11"/>
      <c r="T84" s="11"/>
      <c r="U84" s="11"/>
      <c r="V84" s="37"/>
      <c r="W84" s="80"/>
      <c r="X84" s="37"/>
      <c r="Y84" s="40"/>
      <c r="Z84" s="35"/>
      <c r="AA84" s="66">
        <f t="shared" si="8"/>
        <v>0</v>
      </c>
      <c r="AB84" s="12">
        <f t="shared" si="9"/>
        <v>0</v>
      </c>
      <c r="AC84" s="56">
        <f t="shared" si="10"/>
        <v>1</v>
      </c>
      <c r="AD84" s="56">
        <f>IF(OR('자료입력 및 결과표시'!$D$4=M84,'자료입력 및 결과표시'!$D$4=N84,'자료입력 및 결과표시'!$D$4=O84,'자료입력 및 결과표시'!$D$4=P84,'자료입력 및 결과표시'!$D$4=Q84,'자료입력 및 결과표시'!$D$4=R84,'자료입력 및 결과표시'!$D$4=S84,'자료입력 및 결과표시'!$D$4=T84,'자료입력 및 결과표시'!$D$4=U84,'자료입력 및 결과표시'!$D$4=V84,'자료입력 및 결과표시'!$C$4=M84,'자료입력 및 결과표시'!$C$4=N84,'자료입력 및 결과표시'!$C$4=O84,'자료입력 및 결과표시'!$C$4=P84,'자료입력 및 결과표시'!$C$4=Q84,'자료입력 및 결과표시'!$C$4=R84,'자료입력 및 결과표시'!$C$4=S84,'자료입력 및 결과표시'!$C$4=T84,'자료입력 및 결과표시'!$C$4=U84,'자료입력 및 결과표시'!$C$4=V84),0,1)</f>
        <v>0</v>
      </c>
    </row>
    <row r="85" spans="6:30">
      <c r="F85" s="56">
        <f t="shared" si="7"/>
        <v>0</v>
      </c>
      <c r="G85" s="79"/>
      <c r="H85" s="38"/>
      <c r="I85" s="39"/>
      <c r="J85" s="31"/>
      <c r="K85" s="78"/>
      <c r="L85" s="40"/>
      <c r="M85" s="11"/>
      <c r="N85" s="11"/>
      <c r="O85" s="11"/>
      <c r="P85" s="11"/>
      <c r="Q85" s="11"/>
      <c r="R85" s="11"/>
      <c r="S85" s="11"/>
      <c r="T85" s="11"/>
      <c r="U85" s="11"/>
      <c r="V85" s="37"/>
      <c r="W85" s="80"/>
      <c r="X85" s="37"/>
      <c r="Y85" s="40"/>
      <c r="Z85" s="35"/>
      <c r="AA85" s="66">
        <f t="shared" si="8"/>
        <v>0</v>
      </c>
      <c r="AB85" s="12">
        <f t="shared" si="9"/>
        <v>0</v>
      </c>
      <c r="AC85" s="56">
        <f t="shared" si="10"/>
        <v>1</v>
      </c>
      <c r="AD85" s="56">
        <f>IF(OR('자료입력 및 결과표시'!$D$4=M85,'자료입력 및 결과표시'!$D$4=N85,'자료입력 및 결과표시'!$D$4=O85,'자료입력 및 결과표시'!$D$4=P85,'자료입력 및 결과표시'!$D$4=Q85,'자료입력 및 결과표시'!$D$4=R85,'자료입력 및 결과표시'!$D$4=S85,'자료입력 및 결과표시'!$D$4=T85,'자료입력 및 결과표시'!$D$4=U85,'자료입력 및 결과표시'!$D$4=V85,'자료입력 및 결과표시'!$C$4=M85,'자료입력 및 결과표시'!$C$4=N85,'자료입력 및 결과표시'!$C$4=O85,'자료입력 및 결과표시'!$C$4=P85,'자료입력 및 결과표시'!$C$4=Q85,'자료입력 및 결과표시'!$C$4=R85,'자료입력 및 결과표시'!$C$4=S85,'자료입력 및 결과표시'!$C$4=T85,'자료입력 및 결과표시'!$C$4=U85,'자료입력 및 결과표시'!$C$4=V85),0,1)</f>
        <v>0</v>
      </c>
    </row>
    <row r="86" spans="6:30">
      <c r="F86" s="56">
        <f t="shared" si="7"/>
        <v>0</v>
      </c>
      <c r="G86" s="79"/>
      <c r="H86" s="38"/>
      <c r="I86" s="39"/>
      <c r="J86" s="31"/>
      <c r="K86" s="78"/>
      <c r="L86" s="40"/>
      <c r="M86" s="11"/>
      <c r="N86" s="11"/>
      <c r="O86" s="11"/>
      <c r="P86" s="11"/>
      <c r="Q86" s="11"/>
      <c r="R86" s="11"/>
      <c r="S86" s="11"/>
      <c r="T86" s="11"/>
      <c r="U86" s="11"/>
      <c r="V86" s="37"/>
      <c r="W86" s="80"/>
      <c r="X86" s="37"/>
      <c r="Y86" s="40"/>
      <c r="Z86" s="35"/>
      <c r="AA86" s="66">
        <f t="shared" si="8"/>
        <v>0</v>
      </c>
      <c r="AB86" s="12">
        <f t="shared" si="9"/>
        <v>0</v>
      </c>
      <c r="AC86" s="56">
        <f t="shared" si="10"/>
        <v>1</v>
      </c>
      <c r="AD86" s="56">
        <f>IF(OR('자료입력 및 결과표시'!$D$4=M86,'자료입력 및 결과표시'!$D$4=N86,'자료입력 및 결과표시'!$D$4=O86,'자료입력 및 결과표시'!$D$4=P86,'자료입력 및 결과표시'!$D$4=Q86,'자료입력 및 결과표시'!$D$4=R86,'자료입력 및 결과표시'!$D$4=S86,'자료입력 및 결과표시'!$D$4=T86,'자료입력 및 결과표시'!$D$4=U86,'자료입력 및 결과표시'!$D$4=V86,'자료입력 및 결과표시'!$C$4=M86,'자료입력 및 결과표시'!$C$4=N86,'자료입력 및 결과표시'!$C$4=O86,'자료입력 및 결과표시'!$C$4=P86,'자료입력 및 결과표시'!$C$4=Q86,'자료입력 및 결과표시'!$C$4=R86,'자료입력 및 결과표시'!$C$4=S86,'자료입력 및 결과표시'!$C$4=T86,'자료입력 및 결과표시'!$C$4=U86,'자료입력 및 결과표시'!$C$4=V86),0,1)</f>
        <v>0</v>
      </c>
    </row>
    <row r="87" spans="6:30">
      <c r="F87" s="56">
        <f t="shared" si="7"/>
        <v>0</v>
      </c>
      <c r="G87" s="79"/>
      <c r="H87" s="38"/>
      <c r="I87" s="39"/>
      <c r="J87" s="31"/>
      <c r="K87" s="78"/>
      <c r="L87" s="40"/>
      <c r="M87" s="11"/>
      <c r="N87" s="11"/>
      <c r="O87" s="11"/>
      <c r="P87" s="11"/>
      <c r="Q87" s="11"/>
      <c r="R87" s="11"/>
      <c r="S87" s="11"/>
      <c r="T87" s="11"/>
      <c r="U87" s="11"/>
      <c r="V87" s="37"/>
      <c r="W87" s="80"/>
      <c r="X87" s="37"/>
      <c r="Y87" s="40"/>
      <c r="Z87" s="35"/>
      <c r="AA87" s="66">
        <f t="shared" si="8"/>
        <v>0</v>
      </c>
      <c r="AB87" s="12">
        <f t="shared" si="9"/>
        <v>0</v>
      </c>
      <c r="AC87" s="56">
        <f t="shared" si="10"/>
        <v>1</v>
      </c>
      <c r="AD87" s="56">
        <f>IF(OR('자료입력 및 결과표시'!$D$4=M87,'자료입력 및 결과표시'!$D$4=N87,'자료입력 및 결과표시'!$D$4=O87,'자료입력 및 결과표시'!$D$4=P87,'자료입력 및 결과표시'!$D$4=Q87,'자료입력 및 결과표시'!$D$4=R87,'자료입력 및 결과표시'!$D$4=S87,'자료입력 및 결과표시'!$D$4=T87,'자료입력 및 결과표시'!$D$4=U87,'자료입력 및 결과표시'!$D$4=V87,'자료입력 및 결과표시'!$C$4=M87,'자료입력 및 결과표시'!$C$4=N87,'자료입력 및 결과표시'!$C$4=O87,'자료입력 및 결과표시'!$C$4=P87,'자료입력 및 결과표시'!$C$4=Q87,'자료입력 및 결과표시'!$C$4=R87,'자료입력 및 결과표시'!$C$4=S87,'자료입력 및 결과표시'!$C$4=T87,'자료입력 및 결과표시'!$C$4=U87,'자료입력 및 결과표시'!$C$4=V87),0,1)</f>
        <v>0</v>
      </c>
    </row>
    <row r="88" spans="6:30">
      <c r="F88" s="56">
        <f t="shared" si="7"/>
        <v>0</v>
      </c>
      <c r="G88" s="79"/>
      <c r="H88" s="38"/>
      <c r="I88" s="39"/>
      <c r="J88" s="31"/>
      <c r="K88" s="78"/>
      <c r="L88" s="40"/>
      <c r="M88" s="11"/>
      <c r="N88" s="11"/>
      <c r="O88" s="11"/>
      <c r="P88" s="11"/>
      <c r="Q88" s="11"/>
      <c r="R88" s="11"/>
      <c r="S88" s="11"/>
      <c r="T88" s="11"/>
      <c r="U88" s="11"/>
      <c r="V88" s="37"/>
      <c r="W88" s="80"/>
      <c r="X88" s="37"/>
      <c r="Y88" s="40"/>
      <c r="Z88" s="35"/>
      <c r="AA88" s="66">
        <f t="shared" si="8"/>
        <v>0</v>
      </c>
      <c r="AB88" s="12">
        <f t="shared" si="9"/>
        <v>0</v>
      </c>
      <c r="AC88" s="56">
        <f t="shared" si="10"/>
        <v>1</v>
      </c>
      <c r="AD88" s="56">
        <f>IF(OR('자료입력 및 결과표시'!$D$4=M88,'자료입력 및 결과표시'!$D$4=N88,'자료입력 및 결과표시'!$D$4=O88,'자료입력 및 결과표시'!$D$4=P88,'자료입력 및 결과표시'!$D$4=Q88,'자료입력 및 결과표시'!$D$4=R88,'자료입력 및 결과표시'!$D$4=S88,'자료입력 및 결과표시'!$D$4=T88,'자료입력 및 결과표시'!$D$4=U88,'자료입력 및 결과표시'!$D$4=V88,'자료입력 및 결과표시'!$C$4=M88,'자료입력 및 결과표시'!$C$4=N88,'자료입력 및 결과표시'!$C$4=O88,'자료입력 및 결과표시'!$C$4=P88,'자료입력 및 결과표시'!$C$4=Q88,'자료입력 및 결과표시'!$C$4=R88,'자료입력 및 결과표시'!$C$4=S88,'자료입력 및 결과표시'!$C$4=T88,'자료입력 및 결과표시'!$C$4=U88,'자료입력 및 결과표시'!$C$4=V88),0,1)</f>
        <v>0</v>
      </c>
    </row>
    <row r="89" spans="6:30">
      <c r="F89" s="56">
        <f t="shared" si="7"/>
        <v>0</v>
      </c>
      <c r="G89" s="79"/>
      <c r="H89" s="38"/>
      <c r="I89" s="39"/>
      <c r="J89" s="31"/>
      <c r="K89" s="78"/>
      <c r="L89" s="40"/>
      <c r="M89" s="11"/>
      <c r="N89" s="11"/>
      <c r="O89" s="11"/>
      <c r="P89" s="11"/>
      <c r="Q89" s="11"/>
      <c r="R89" s="11"/>
      <c r="S89" s="11"/>
      <c r="T89" s="11"/>
      <c r="U89" s="11"/>
      <c r="V89" s="37"/>
      <c r="W89" s="80"/>
      <c r="X89" s="37"/>
      <c r="Y89" s="40"/>
      <c r="Z89" s="35"/>
      <c r="AA89" s="66">
        <f t="shared" si="8"/>
        <v>0</v>
      </c>
      <c r="AB89" s="12">
        <f t="shared" si="9"/>
        <v>0</v>
      </c>
      <c r="AC89" s="56">
        <f t="shared" si="10"/>
        <v>1</v>
      </c>
      <c r="AD89" s="56">
        <f>IF(OR('자료입력 및 결과표시'!$D$4=M89,'자료입력 및 결과표시'!$D$4=N89,'자료입력 및 결과표시'!$D$4=O89,'자료입력 및 결과표시'!$D$4=P89,'자료입력 및 결과표시'!$D$4=Q89,'자료입력 및 결과표시'!$D$4=R89,'자료입력 및 결과표시'!$D$4=S89,'자료입력 및 결과표시'!$D$4=T89,'자료입력 및 결과표시'!$D$4=U89,'자료입력 및 결과표시'!$D$4=V89,'자료입력 및 결과표시'!$C$4=M89,'자료입력 및 결과표시'!$C$4=N89,'자료입력 및 결과표시'!$C$4=O89,'자료입력 및 결과표시'!$C$4=P89,'자료입력 및 결과표시'!$C$4=Q89,'자료입력 및 결과표시'!$C$4=R89,'자료입력 및 결과표시'!$C$4=S89,'자료입력 및 결과표시'!$C$4=T89,'자료입력 및 결과표시'!$C$4=U89,'자료입력 및 결과표시'!$C$4=V89),0,1)</f>
        <v>0</v>
      </c>
    </row>
    <row r="90" spans="6:30">
      <c r="F90" s="56">
        <f t="shared" si="7"/>
        <v>0</v>
      </c>
      <c r="G90" s="79"/>
      <c r="H90" s="38"/>
      <c r="I90" s="39"/>
      <c r="J90" s="31"/>
      <c r="K90" s="78"/>
      <c r="L90" s="40"/>
      <c r="M90" s="11"/>
      <c r="N90" s="11"/>
      <c r="O90" s="11"/>
      <c r="P90" s="11"/>
      <c r="Q90" s="11"/>
      <c r="R90" s="11"/>
      <c r="S90" s="11"/>
      <c r="T90" s="11"/>
      <c r="U90" s="11"/>
      <c r="V90" s="37"/>
      <c r="W90" s="80"/>
      <c r="X90" s="37"/>
      <c r="Y90" s="40"/>
      <c r="Z90" s="35"/>
      <c r="AA90" s="66">
        <f t="shared" si="8"/>
        <v>0</v>
      </c>
      <c r="AB90" s="12">
        <f t="shared" si="9"/>
        <v>0</v>
      </c>
      <c r="AC90" s="56">
        <f t="shared" si="10"/>
        <v>1</v>
      </c>
      <c r="AD90" s="56">
        <f>IF(OR('자료입력 및 결과표시'!$D$4=M90,'자료입력 및 결과표시'!$D$4=N90,'자료입력 및 결과표시'!$D$4=O90,'자료입력 및 결과표시'!$D$4=P90,'자료입력 및 결과표시'!$D$4=Q90,'자료입력 및 결과표시'!$D$4=R90,'자료입력 및 결과표시'!$D$4=S90,'자료입력 및 결과표시'!$D$4=T90,'자료입력 및 결과표시'!$D$4=U90,'자료입력 및 결과표시'!$D$4=V90,'자료입력 및 결과표시'!$C$4=M90,'자료입력 및 결과표시'!$C$4=N90,'자료입력 및 결과표시'!$C$4=O90,'자료입력 및 결과표시'!$C$4=P90,'자료입력 및 결과표시'!$C$4=Q90,'자료입력 및 결과표시'!$C$4=R90,'자료입력 및 결과표시'!$C$4=S90,'자료입력 및 결과표시'!$C$4=T90,'자료입력 및 결과표시'!$C$4=U90,'자료입력 및 결과표시'!$C$4=V90),0,1)</f>
        <v>0</v>
      </c>
    </row>
    <row r="91" spans="6:30">
      <c r="F91" s="56">
        <f t="shared" si="7"/>
        <v>0</v>
      </c>
      <c r="G91" s="79"/>
      <c r="H91" s="38"/>
      <c r="I91" s="39"/>
      <c r="J91" s="31"/>
      <c r="K91" s="78"/>
      <c r="L91" s="40"/>
      <c r="M91" s="11"/>
      <c r="N91" s="11"/>
      <c r="O91" s="11"/>
      <c r="P91" s="11"/>
      <c r="Q91" s="11"/>
      <c r="R91" s="11"/>
      <c r="S91" s="11"/>
      <c r="T91" s="11"/>
      <c r="U91" s="11"/>
      <c r="V91" s="37"/>
      <c r="W91" s="80"/>
      <c r="X91" s="37"/>
      <c r="Y91" s="40"/>
      <c r="Z91" s="35"/>
      <c r="AA91" s="66">
        <f t="shared" si="8"/>
        <v>0</v>
      </c>
      <c r="AB91" s="12">
        <f t="shared" si="9"/>
        <v>0</v>
      </c>
      <c r="AC91" s="56">
        <f t="shared" si="10"/>
        <v>1</v>
      </c>
      <c r="AD91" s="56">
        <f>IF(OR('자료입력 및 결과표시'!$D$4=M91,'자료입력 및 결과표시'!$D$4=N91,'자료입력 및 결과표시'!$D$4=O91,'자료입력 및 결과표시'!$D$4=P91,'자료입력 및 결과표시'!$D$4=Q91,'자료입력 및 결과표시'!$D$4=R91,'자료입력 및 결과표시'!$D$4=S91,'자료입력 및 결과표시'!$D$4=T91,'자료입력 및 결과표시'!$D$4=U91,'자료입력 및 결과표시'!$D$4=V91,'자료입력 및 결과표시'!$C$4=M91,'자료입력 및 결과표시'!$C$4=N91,'자료입력 및 결과표시'!$C$4=O91,'자료입력 및 결과표시'!$C$4=P91,'자료입력 및 결과표시'!$C$4=Q91,'자료입력 및 결과표시'!$C$4=R91,'자료입력 및 결과표시'!$C$4=S91,'자료입력 및 결과표시'!$C$4=T91,'자료입력 및 결과표시'!$C$4=U91,'자료입력 및 결과표시'!$C$4=V91),0,1)</f>
        <v>0</v>
      </c>
    </row>
    <row r="92" spans="6:30">
      <c r="F92" s="56">
        <f t="shared" si="7"/>
        <v>0</v>
      </c>
      <c r="G92" s="79"/>
      <c r="H92" s="38"/>
      <c r="I92" s="39"/>
      <c r="J92" s="31"/>
      <c r="K92" s="78"/>
      <c r="L92" s="40"/>
      <c r="M92" s="11"/>
      <c r="N92" s="11"/>
      <c r="O92" s="11"/>
      <c r="P92" s="11"/>
      <c r="Q92" s="11"/>
      <c r="R92" s="11"/>
      <c r="S92" s="11"/>
      <c r="T92" s="11"/>
      <c r="U92" s="11"/>
      <c r="V92" s="37"/>
      <c r="W92" s="80"/>
      <c r="X92" s="37"/>
      <c r="Y92" s="40"/>
      <c r="Z92" s="35"/>
      <c r="AA92" s="66">
        <f t="shared" si="8"/>
        <v>0</v>
      </c>
      <c r="AB92" s="12">
        <f t="shared" si="9"/>
        <v>0</v>
      </c>
      <c r="AC92" s="56">
        <f t="shared" si="10"/>
        <v>1</v>
      </c>
      <c r="AD92" s="56">
        <f>IF(OR('자료입력 및 결과표시'!$D$4=M92,'자료입력 및 결과표시'!$D$4=N92,'자료입력 및 결과표시'!$D$4=O92,'자료입력 및 결과표시'!$D$4=P92,'자료입력 및 결과표시'!$D$4=Q92,'자료입력 및 결과표시'!$D$4=R92,'자료입력 및 결과표시'!$D$4=S92,'자료입력 및 결과표시'!$D$4=T92,'자료입력 및 결과표시'!$D$4=U92,'자료입력 및 결과표시'!$D$4=V92,'자료입력 및 결과표시'!$C$4=M92,'자료입력 및 결과표시'!$C$4=N92,'자료입력 및 결과표시'!$C$4=O92,'자료입력 및 결과표시'!$C$4=P92,'자료입력 및 결과표시'!$C$4=Q92,'자료입력 및 결과표시'!$C$4=R92,'자료입력 및 결과표시'!$C$4=S92,'자료입력 및 결과표시'!$C$4=T92,'자료입력 및 결과표시'!$C$4=U92,'자료입력 및 결과표시'!$C$4=V92),0,1)</f>
        <v>0</v>
      </c>
    </row>
    <row r="93" spans="6:30">
      <c r="F93" s="56">
        <f t="shared" si="7"/>
        <v>0</v>
      </c>
      <c r="G93" s="79"/>
      <c r="H93" s="38"/>
      <c r="I93" s="39"/>
      <c r="J93" s="31"/>
      <c r="K93" s="78"/>
      <c r="L93" s="40"/>
      <c r="M93" s="11"/>
      <c r="N93" s="11"/>
      <c r="O93" s="11"/>
      <c r="P93" s="11"/>
      <c r="Q93" s="11"/>
      <c r="R93" s="11"/>
      <c r="S93" s="11"/>
      <c r="T93" s="11"/>
      <c r="U93" s="11"/>
      <c r="V93" s="37"/>
      <c r="W93" s="80"/>
      <c r="X93" s="37"/>
      <c r="Y93" s="40"/>
      <c r="Z93" s="35"/>
      <c r="AA93" s="66">
        <f t="shared" si="8"/>
        <v>0</v>
      </c>
      <c r="AB93" s="12">
        <f t="shared" si="9"/>
        <v>0</v>
      </c>
      <c r="AC93" s="56">
        <f t="shared" si="10"/>
        <v>1</v>
      </c>
      <c r="AD93" s="56">
        <f>IF(OR('자료입력 및 결과표시'!$D$4=M93,'자료입력 및 결과표시'!$D$4=N93,'자료입력 및 결과표시'!$D$4=O93,'자료입력 및 결과표시'!$D$4=P93,'자료입력 및 결과표시'!$D$4=Q93,'자료입력 및 결과표시'!$D$4=R93,'자료입력 및 결과표시'!$D$4=S93,'자료입력 및 결과표시'!$D$4=T93,'자료입력 및 결과표시'!$D$4=U93,'자료입력 및 결과표시'!$D$4=V93,'자료입력 및 결과표시'!$C$4=M93,'자료입력 및 결과표시'!$C$4=N93,'자료입력 및 결과표시'!$C$4=O93,'자료입력 및 결과표시'!$C$4=P93,'자료입력 및 결과표시'!$C$4=Q93,'자료입력 및 결과표시'!$C$4=R93,'자료입력 및 결과표시'!$C$4=S93,'자료입력 및 결과표시'!$C$4=T93,'자료입력 및 결과표시'!$C$4=U93,'자료입력 및 결과표시'!$C$4=V93),0,1)</f>
        <v>0</v>
      </c>
    </row>
    <row r="94" spans="6:30">
      <c r="F94" s="56">
        <f t="shared" si="7"/>
        <v>0</v>
      </c>
      <c r="G94" s="79"/>
      <c r="H94" s="38"/>
      <c r="I94" s="39"/>
      <c r="J94" s="31"/>
      <c r="K94" s="78"/>
      <c r="L94" s="40"/>
      <c r="M94" s="11"/>
      <c r="N94" s="11"/>
      <c r="O94" s="11"/>
      <c r="P94" s="11"/>
      <c r="Q94" s="11"/>
      <c r="R94" s="11"/>
      <c r="S94" s="11"/>
      <c r="T94" s="11"/>
      <c r="U94" s="11"/>
      <c r="V94" s="37"/>
      <c r="W94" s="80"/>
      <c r="X94" s="37"/>
      <c r="Y94" s="40"/>
      <c r="Z94" s="35"/>
      <c r="AA94" s="66">
        <f t="shared" si="8"/>
        <v>0</v>
      </c>
      <c r="AB94" s="12">
        <f t="shared" si="9"/>
        <v>0</v>
      </c>
      <c r="AC94" s="56">
        <f t="shared" si="10"/>
        <v>1</v>
      </c>
      <c r="AD94" s="56">
        <f>IF(OR('자료입력 및 결과표시'!$D$4=M94,'자료입력 및 결과표시'!$D$4=N94,'자료입력 및 결과표시'!$D$4=O94,'자료입력 및 결과표시'!$D$4=P94,'자료입력 및 결과표시'!$D$4=Q94,'자료입력 및 결과표시'!$D$4=R94,'자료입력 및 결과표시'!$D$4=S94,'자료입력 및 결과표시'!$D$4=T94,'자료입력 및 결과표시'!$D$4=U94,'자료입력 및 결과표시'!$D$4=V94,'자료입력 및 결과표시'!$C$4=M94,'자료입력 및 결과표시'!$C$4=N94,'자료입력 및 결과표시'!$C$4=O94,'자료입력 및 결과표시'!$C$4=P94,'자료입력 및 결과표시'!$C$4=Q94,'자료입력 및 결과표시'!$C$4=R94,'자료입력 및 결과표시'!$C$4=S94,'자료입력 및 결과표시'!$C$4=T94,'자료입력 및 결과표시'!$C$4=U94,'자료입력 및 결과표시'!$C$4=V94),0,1)</f>
        <v>0</v>
      </c>
    </row>
    <row r="95" spans="6:30">
      <c r="F95" s="56">
        <f t="shared" si="7"/>
        <v>0</v>
      </c>
      <c r="G95" s="79"/>
      <c r="H95" s="38"/>
      <c r="I95" s="39"/>
      <c r="J95" s="31"/>
      <c r="K95" s="78"/>
      <c r="L95" s="40"/>
      <c r="M95" s="11"/>
      <c r="N95" s="11"/>
      <c r="O95" s="11"/>
      <c r="P95" s="11"/>
      <c r="Q95" s="11"/>
      <c r="R95" s="11"/>
      <c r="S95" s="11"/>
      <c r="T95" s="11"/>
      <c r="U95" s="11"/>
      <c r="V95" s="37"/>
      <c r="W95" s="80"/>
      <c r="X95" s="37"/>
      <c r="Y95" s="40"/>
      <c r="Z95" s="35"/>
      <c r="AA95" s="66">
        <f t="shared" si="8"/>
        <v>0</v>
      </c>
      <c r="AB95" s="12">
        <f t="shared" si="9"/>
        <v>0</v>
      </c>
      <c r="AC95" s="56">
        <f t="shared" si="10"/>
        <v>1</v>
      </c>
      <c r="AD95" s="56">
        <f>IF(OR('자료입력 및 결과표시'!$D$4=M95,'자료입력 및 결과표시'!$D$4=N95,'자료입력 및 결과표시'!$D$4=O95,'자료입력 및 결과표시'!$D$4=P95,'자료입력 및 결과표시'!$D$4=Q95,'자료입력 및 결과표시'!$D$4=R95,'자료입력 및 결과표시'!$D$4=S95,'자료입력 및 결과표시'!$D$4=T95,'자료입력 및 결과표시'!$D$4=U95,'자료입력 및 결과표시'!$D$4=V95,'자료입력 및 결과표시'!$C$4=M95,'자료입력 및 결과표시'!$C$4=N95,'자료입력 및 결과표시'!$C$4=O95,'자료입력 및 결과표시'!$C$4=P95,'자료입력 및 결과표시'!$C$4=Q95,'자료입력 및 결과표시'!$C$4=R95,'자료입력 및 결과표시'!$C$4=S95,'자료입력 및 결과표시'!$C$4=T95,'자료입력 및 결과표시'!$C$4=U95,'자료입력 및 결과표시'!$C$4=V95),0,1)</f>
        <v>0</v>
      </c>
    </row>
    <row r="96" spans="6:30">
      <c r="F96" s="56">
        <f t="shared" si="7"/>
        <v>0</v>
      </c>
      <c r="G96" s="79"/>
      <c r="H96" s="38"/>
      <c r="I96" s="39"/>
      <c r="J96" s="31"/>
      <c r="K96" s="78"/>
      <c r="L96" s="40"/>
      <c r="M96" s="11"/>
      <c r="N96" s="11"/>
      <c r="O96" s="11"/>
      <c r="P96" s="11"/>
      <c r="Q96" s="11"/>
      <c r="R96" s="11"/>
      <c r="S96" s="11"/>
      <c r="T96" s="11"/>
      <c r="U96" s="11"/>
      <c r="V96" s="37"/>
      <c r="W96" s="80"/>
      <c r="X96" s="37"/>
      <c r="Y96" s="40"/>
      <c r="Z96" s="35"/>
      <c r="AA96" s="66">
        <f t="shared" si="8"/>
        <v>0</v>
      </c>
      <c r="AB96" s="12">
        <f t="shared" si="9"/>
        <v>0</v>
      </c>
      <c r="AC96" s="56">
        <f t="shared" si="10"/>
        <v>1</v>
      </c>
      <c r="AD96" s="56">
        <f>IF(OR('자료입력 및 결과표시'!$D$4=M96,'자료입력 및 결과표시'!$D$4=N96,'자료입력 및 결과표시'!$D$4=O96,'자료입력 및 결과표시'!$D$4=P96,'자료입력 및 결과표시'!$D$4=Q96,'자료입력 및 결과표시'!$D$4=R96,'자료입력 및 결과표시'!$D$4=S96,'자료입력 및 결과표시'!$D$4=T96,'자료입력 및 결과표시'!$D$4=U96,'자료입력 및 결과표시'!$D$4=V96,'자료입력 및 결과표시'!$C$4=M96,'자료입력 및 결과표시'!$C$4=N96,'자료입력 및 결과표시'!$C$4=O96,'자료입력 및 결과표시'!$C$4=P96,'자료입력 및 결과표시'!$C$4=Q96,'자료입력 및 결과표시'!$C$4=R96,'자료입력 및 결과표시'!$C$4=S96,'자료입력 및 결과표시'!$C$4=T96,'자료입력 및 결과표시'!$C$4=U96,'자료입력 및 결과표시'!$C$4=V96),0,1)</f>
        <v>0</v>
      </c>
    </row>
    <row r="97" spans="6:30">
      <c r="F97" s="56">
        <f t="shared" si="7"/>
        <v>0</v>
      </c>
      <c r="G97" s="79"/>
      <c r="H97" s="38"/>
      <c r="I97" s="39"/>
      <c r="J97" s="31"/>
      <c r="K97" s="78"/>
      <c r="L97" s="40"/>
      <c r="M97" s="11"/>
      <c r="N97" s="11"/>
      <c r="O97" s="11"/>
      <c r="P97" s="11"/>
      <c r="Q97" s="11"/>
      <c r="R97" s="11"/>
      <c r="S97" s="11"/>
      <c r="T97" s="11"/>
      <c r="U97" s="11"/>
      <c r="V97" s="37"/>
      <c r="W97" s="80"/>
      <c r="X97" s="37"/>
      <c r="Y97" s="40"/>
      <c r="Z97" s="35"/>
      <c r="AA97" s="66">
        <f t="shared" si="8"/>
        <v>0</v>
      </c>
      <c r="AB97" s="12">
        <f t="shared" si="9"/>
        <v>0</v>
      </c>
      <c r="AC97" s="56">
        <f t="shared" si="10"/>
        <v>1</v>
      </c>
      <c r="AD97" s="56">
        <f>IF(OR('자료입력 및 결과표시'!$D$4=M97,'자료입력 및 결과표시'!$D$4=N97,'자료입력 및 결과표시'!$D$4=O97,'자료입력 및 결과표시'!$D$4=P97,'자료입력 및 결과표시'!$D$4=Q97,'자료입력 및 결과표시'!$D$4=R97,'자료입력 및 결과표시'!$D$4=S97,'자료입력 및 결과표시'!$D$4=T97,'자료입력 및 결과표시'!$D$4=U97,'자료입력 및 결과표시'!$D$4=V97,'자료입력 및 결과표시'!$C$4=M97,'자료입력 및 결과표시'!$C$4=N97,'자료입력 및 결과표시'!$C$4=O97,'자료입력 및 결과표시'!$C$4=P97,'자료입력 및 결과표시'!$C$4=Q97,'자료입력 및 결과표시'!$C$4=R97,'자료입력 및 결과표시'!$C$4=S97,'자료입력 및 결과표시'!$C$4=T97,'자료입력 및 결과표시'!$C$4=U97,'자료입력 및 결과표시'!$C$4=V97),0,1)</f>
        <v>0</v>
      </c>
    </row>
    <row r="98" spans="6:30">
      <c r="F98" s="56">
        <f t="shared" si="7"/>
        <v>0</v>
      </c>
      <c r="G98" s="79"/>
      <c r="H98" s="38"/>
      <c r="I98" s="39"/>
      <c r="J98" s="31"/>
      <c r="K98" s="78"/>
      <c r="L98" s="40"/>
      <c r="M98" s="11"/>
      <c r="N98" s="11"/>
      <c r="O98" s="11"/>
      <c r="P98" s="11"/>
      <c r="Q98" s="11"/>
      <c r="R98" s="11"/>
      <c r="S98" s="11"/>
      <c r="T98" s="11"/>
      <c r="U98" s="11"/>
      <c r="V98" s="37"/>
      <c r="W98" s="80"/>
      <c r="X98" s="37"/>
      <c r="Y98" s="40"/>
      <c r="Z98" s="35"/>
      <c r="AA98" s="66">
        <f t="shared" si="8"/>
        <v>0</v>
      </c>
      <c r="AB98" s="12">
        <f t="shared" si="9"/>
        <v>0</v>
      </c>
      <c r="AC98" s="56">
        <f t="shared" si="10"/>
        <v>1</v>
      </c>
      <c r="AD98" s="56">
        <f>IF(OR('자료입력 및 결과표시'!$D$4=M98,'자료입력 및 결과표시'!$D$4=N98,'자료입력 및 결과표시'!$D$4=O98,'자료입력 및 결과표시'!$D$4=P98,'자료입력 및 결과표시'!$D$4=Q98,'자료입력 및 결과표시'!$D$4=R98,'자료입력 및 결과표시'!$D$4=S98,'자료입력 및 결과표시'!$D$4=T98,'자료입력 및 결과표시'!$D$4=U98,'자료입력 및 결과표시'!$D$4=V98,'자료입력 및 결과표시'!$C$4=M98,'자료입력 및 결과표시'!$C$4=N98,'자료입력 및 결과표시'!$C$4=O98,'자료입력 및 결과표시'!$C$4=P98,'자료입력 및 결과표시'!$C$4=Q98,'자료입력 및 결과표시'!$C$4=R98,'자료입력 및 결과표시'!$C$4=S98,'자료입력 및 결과표시'!$C$4=T98,'자료입력 및 결과표시'!$C$4=U98,'자료입력 및 결과표시'!$C$4=V98),0,1)</f>
        <v>0</v>
      </c>
    </row>
    <row r="99" spans="6:30">
      <c r="F99" s="56">
        <f t="shared" si="7"/>
        <v>0</v>
      </c>
      <c r="G99" s="79"/>
      <c r="H99" s="38"/>
      <c r="I99" s="39"/>
      <c r="J99" s="31"/>
      <c r="K99" s="78"/>
      <c r="L99" s="40"/>
      <c r="M99" s="11"/>
      <c r="N99" s="11"/>
      <c r="O99" s="11"/>
      <c r="P99" s="11"/>
      <c r="Q99" s="11"/>
      <c r="R99" s="11"/>
      <c r="S99" s="11"/>
      <c r="T99" s="11"/>
      <c r="U99" s="11"/>
      <c r="V99" s="37"/>
      <c r="W99" s="80"/>
      <c r="X99" s="37"/>
      <c r="Y99" s="40"/>
      <c r="Z99" s="35"/>
      <c r="AA99" s="66">
        <f t="shared" si="8"/>
        <v>0</v>
      </c>
      <c r="AB99" s="12">
        <f t="shared" si="9"/>
        <v>0</v>
      </c>
      <c r="AC99" s="56">
        <f t="shared" si="10"/>
        <v>1</v>
      </c>
      <c r="AD99" s="56">
        <f>IF(OR('자료입력 및 결과표시'!$D$4=M99,'자료입력 및 결과표시'!$D$4=N99,'자료입력 및 결과표시'!$D$4=O99,'자료입력 및 결과표시'!$D$4=P99,'자료입력 및 결과표시'!$D$4=Q99,'자료입력 및 결과표시'!$D$4=R99,'자료입력 및 결과표시'!$D$4=S99,'자료입력 및 결과표시'!$D$4=T99,'자료입력 및 결과표시'!$D$4=U99,'자료입력 및 결과표시'!$D$4=V99,'자료입력 및 결과표시'!$C$4=M99,'자료입력 및 결과표시'!$C$4=N99,'자료입력 및 결과표시'!$C$4=O99,'자료입력 및 결과표시'!$C$4=P99,'자료입력 및 결과표시'!$C$4=Q99,'자료입력 및 결과표시'!$C$4=R99,'자료입력 및 결과표시'!$C$4=S99,'자료입력 및 결과표시'!$C$4=T99,'자료입력 및 결과표시'!$C$4=U99,'자료입력 및 결과표시'!$C$4=V99),0,1)</f>
        <v>0</v>
      </c>
    </row>
    <row r="100" spans="6:30">
      <c r="F100" s="56">
        <f t="shared" si="7"/>
        <v>0</v>
      </c>
      <c r="G100" s="79"/>
      <c r="H100" s="38"/>
      <c r="I100" s="39"/>
      <c r="J100" s="31"/>
      <c r="K100" s="78"/>
      <c r="L100" s="40"/>
      <c r="M100" s="11"/>
      <c r="N100" s="11"/>
      <c r="O100" s="11"/>
      <c r="P100" s="11"/>
      <c r="Q100" s="11"/>
      <c r="R100" s="11"/>
      <c r="S100" s="11"/>
      <c r="T100" s="11"/>
      <c r="U100" s="11"/>
      <c r="V100" s="37"/>
      <c r="W100" s="80"/>
      <c r="X100" s="37"/>
      <c r="Y100" s="40"/>
      <c r="Z100" s="35"/>
      <c r="AA100" s="66">
        <f t="shared" si="8"/>
        <v>0</v>
      </c>
      <c r="AB100" s="12">
        <f t="shared" si="9"/>
        <v>0</v>
      </c>
      <c r="AC100" s="56">
        <f t="shared" si="10"/>
        <v>1</v>
      </c>
      <c r="AD100" s="56">
        <f>IF(OR('자료입력 및 결과표시'!$D$4=M100,'자료입력 및 결과표시'!$D$4=N100,'자료입력 및 결과표시'!$D$4=O100,'자료입력 및 결과표시'!$D$4=P100,'자료입력 및 결과표시'!$D$4=Q100,'자료입력 및 결과표시'!$D$4=R100,'자료입력 및 결과표시'!$D$4=S100,'자료입력 및 결과표시'!$D$4=T100,'자료입력 및 결과표시'!$D$4=U100,'자료입력 및 결과표시'!$D$4=V100,'자료입력 및 결과표시'!$C$4=M100,'자료입력 및 결과표시'!$C$4=N100,'자료입력 및 결과표시'!$C$4=O100,'자료입력 및 결과표시'!$C$4=P100,'자료입력 및 결과표시'!$C$4=Q100,'자료입력 및 결과표시'!$C$4=R100,'자료입력 및 결과표시'!$C$4=S100,'자료입력 및 결과표시'!$C$4=T100,'자료입력 및 결과표시'!$C$4=U100,'자료입력 및 결과표시'!$C$4=V100),0,1)</f>
        <v>0</v>
      </c>
    </row>
    <row r="101" spans="6:30">
      <c r="F101" s="56">
        <f t="shared" si="7"/>
        <v>0</v>
      </c>
      <c r="G101" s="79"/>
      <c r="H101" s="38"/>
      <c r="I101" s="39"/>
      <c r="J101" s="31"/>
      <c r="K101" s="78"/>
      <c r="L101" s="40"/>
      <c r="M101" s="11"/>
      <c r="N101" s="11"/>
      <c r="O101" s="11"/>
      <c r="P101" s="11"/>
      <c r="Q101" s="11"/>
      <c r="R101" s="11"/>
      <c r="S101" s="11"/>
      <c r="T101" s="11"/>
      <c r="U101" s="11"/>
      <c r="V101" s="37"/>
      <c r="W101" s="80"/>
      <c r="X101" s="37"/>
      <c r="Y101" s="40"/>
      <c r="Z101" s="35"/>
      <c r="AA101" s="66">
        <f t="shared" si="8"/>
        <v>0</v>
      </c>
      <c r="AB101" s="12">
        <f t="shared" si="9"/>
        <v>0</v>
      </c>
      <c r="AC101" s="56">
        <f t="shared" si="10"/>
        <v>1</v>
      </c>
      <c r="AD101" s="56">
        <f>IF(OR('자료입력 및 결과표시'!$D$4=M101,'자료입력 및 결과표시'!$D$4=N101,'자료입력 및 결과표시'!$D$4=O101,'자료입력 및 결과표시'!$D$4=P101,'자료입력 및 결과표시'!$D$4=Q101,'자료입력 및 결과표시'!$D$4=R101,'자료입력 및 결과표시'!$D$4=S101,'자료입력 및 결과표시'!$D$4=T101,'자료입력 및 결과표시'!$D$4=U101,'자료입력 및 결과표시'!$D$4=V101,'자료입력 및 결과표시'!$C$4=M101,'자료입력 및 결과표시'!$C$4=N101,'자료입력 및 결과표시'!$C$4=O101,'자료입력 및 결과표시'!$C$4=P101,'자료입력 및 결과표시'!$C$4=Q101,'자료입력 및 결과표시'!$C$4=R101,'자료입력 및 결과표시'!$C$4=S101,'자료입력 및 결과표시'!$C$4=T101,'자료입력 및 결과표시'!$C$4=U101,'자료입력 및 결과표시'!$C$4=V101),0,1)</f>
        <v>0</v>
      </c>
    </row>
    <row r="102" spans="6:30">
      <c r="F102" s="56">
        <f t="shared" si="7"/>
        <v>0</v>
      </c>
      <c r="G102" s="79"/>
      <c r="H102" s="38"/>
      <c r="I102" s="39"/>
      <c r="J102" s="31"/>
      <c r="K102" s="78"/>
      <c r="L102" s="40"/>
      <c r="M102" s="11"/>
      <c r="N102" s="11"/>
      <c r="O102" s="11"/>
      <c r="P102" s="11"/>
      <c r="Q102" s="11"/>
      <c r="R102" s="11"/>
      <c r="S102" s="11"/>
      <c r="T102" s="11"/>
      <c r="U102" s="11"/>
      <c r="V102" s="37"/>
      <c r="W102" s="80"/>
      <c r="X102" s="37"/>
      <c r="Y102" s="40"/>
      <c r="Z102" s="35"/>
      <c r="AA102" s="66">
        <f t="shared" si="8"/>
        <v>0</v>
      </c>
      <c r="AB102" s="12">
        <f t="shared" si="9"/>
        <v>0</v>
      </c>
      <c r="AC102" s="56">
        <f t="shared" si="10"/>
        <v>1</v>
      </c>
      <c r="AD102" s="56">
        <f>IF(OR('자료입력 및 결과표시'!$D$4=M102,'자료입력 및 결과표시'!$D$4=N102,'자료입력 및 결과표시'!$D$4=O102,'자료입력 및 결과표시'!$D$4=P102,'자료입력 및 결과표시'!$D$4=Q102,'자료입력 및 결과표시'!$D$4=R102,'자료입력 및 결과표시'!$D$4=S102,'자료입력 및 결과표시'!$D$4=T102,'자료입력 및 결과표시'!$D$4=U102,'자료입력 및 결과표시'!$D$4=V102,'자료입력 및 결과표시'!$C$4=M102,'자료입력 및 결과표시'!$C$4=N102,'자료입력 및 결과표시'!$C$4=O102,'자료입력 및 결과표시'!$C$4=P102,'자료입력 및 결과표시'!$C$4=Q102,'자료입력 및 결과표시'!$C$4=R102,'자료입력 및 결과표시'!$C$4=S102,'자료입력 및 결과표시'!$C$4=T102,'자료입력 및 결과표시'!$C$4=U102,'자료입력 및 결과표시'!$C$4=V102),0,1)</f>
        <v>0</v>
      </c>
    </row>
    <row r="103" spans="6:30">
      <c r="F103" s="56">
        <f t="shared" si="7"/>
        <v>0</v>
      </c>
      <c r="G103" s="79"/>
      <c r="H103" s="38"/>
      <c r="I103" s="39"/>
      <c r="J103" s="31"/>
      <c r="K103" s="78"/>
      <c r="L103" s="40"/>
      <c r="M103" s="11"/>
      <c r="N103" s="11"/>
      <c r="O103" s="11"/>
      <c r="P103" s="11"/>
      <c r="Q103" s="11"/>
      <c r="R103" s="11"/>
      <c r="S103" s="11"/>
      <c r="T103" s="11"/>
      <c r="U103" s="11"/>
      <c r="V103" s="37"/>
      <c r="W103" s="80"/>
      <c r="X103" s="37"/>
      <c r="Y103" s="40"/>
      <c r="Z103" s="35"/>
      <c r="AA103" s="66">
        <f t="shared" si="8"/>
        <v>0</v>
      </c>
      <c r="AB103" s="12">
        <f t="shared" si="9"/>
        <v>0</v>
      </c>
      <c r="AC103" s="56">
        <f t="shared" si="10"/>
        <v>1</v>
      </c>
      <c r="AD103" s="56">
        <f>IF(OR('자료입력 및 결과표시'!$D$4=M103,'자료입력 및 결과표시'!$D$4=N103,'자료입력 및 결과표시'!$D$4=O103,'자료입력 및 결과표시'!$D$4=P103,'자료입력 및 결과표시'!$D$4=Q103,'자료입력 및 결과표시'!$D$4=R103,'자료입력 및 결과표시'!$D$4=S103,'자료입력 및 결과표시'!$D$4=T103,'자료입력 및 결과표시'!$D$4=U103,'자료입력 및 결과표시'!$D$4=V103,'자료입력 및 결과표시'!$C$4=M103,'자료입력 및 결과표시'!$C$4=N103,'자료입력 및 결과표시'!$C$4=O103,'자료입력 및 결과표시'!$C$4=P103,'자료입력 및 결과표시'!$C$4=Q103,'자료입력 및 결과표시'!$C$4=R103,'자료입력 및 결과표시'!$C$4=S103,'자료입력 및 결과표시'!$C$4=T103,'자료입력 및 결과표시'!$C$4=U103,'자료입력 및 결과표시'!$C$4=V103),0,1)</f>
        <v>0</v>
      </c>
    </row>
    <row r="104" spans="6:30">
      <c r="F104" s="56">
        <f t="shared" si="7"/>
        <v>0</v>
      </c>
      <c r="G104" s="79"/>
      <c r="H104" s="38"/>
      <c r="I104" s="39"/>
      <c r="J104" s="31"/>
      <c r="K104" s="78"/>
      <c r="L104" s="40"/>
      <c r="M104" s="11"/>
      <c r="N104" s="11"/>
      <c r="O104" s="11"/>
      <c r="P104" s="11"/>
      <c r="Q104" s="11"/>
      <c r="R104" s="11"/>
      <c r="S104" s="11"/>
      <c r="T104" s="11"/>
      <c r="U104" s="11"/>
      <c r="V104" s="37"/>
      <c r="W104" s="80"/>
      <c r="X104" s="37"/>
      <c r="Y104" s="40"/>
      <c r="Z104" s="35"/>
      <c r="AA104" s="66">
        <f t="shared" si="8"/>
        <v>0</v>
      </c>
      <c r="AB104" s="12">
        <f t="shared" si="9"/>
        <v>0</v>
      </c>
      <c r="AC104" s="56">
        <f t="shared" si="10"/>
        <v>1</v>
      </c>
      <c r="AD104" s="56">
        <f>IF(OR('자료입력 및 결과표시'!$D$4=M104,'자료입력 및 결과표시'!$D$4=N104,'자료입력 및 결과표시'!$D$4=O104,'자료입력 및 결과표시'!$D$4=P104,'자료입력 및 결과표시'!$D$4=Q104,'자료입력 및 결과표시'!$D$4=R104,'자료입력 및 결과표시'!$D$4=S104,'자료입력 및 결과표시'!$D$4=T104,'자료입력 및 결과표시'!$D$4=U104,'자료입력 및 결과표시'!$D$4=V104,'자료입력 및 결과표시'!$C$4=M104,'자료입력 및 결과표시'!$C$4=N104,'자료입력 및 결과표시'!$C$4=O104,'자료입력 및 결과표시'!$C$4=P104,'자료입력 및 결과표시'!$C$4=Q104,'자료입력 및 결과표시'!$C$4=R104,'자료입력 및 결과표시'!$C$4=S104,'자료입력 및 결과표시'!$C$4=T104,'자료입력 및 결과표시'!$C$4=U104,'자료입력 및 결과표시'!$C$4=V104),0,1)</f>
        <v>0</v>
      </c>
    </row>
    <row r="105" spans="6:30">
      <c r="F105" s="56">
        <f t="shared" si="7"/>
        <v>0</v>
      </c>
      <c r="G105" s="79"/>
      <c r="H105" s="38"/>
      <c r="I105" s="39"/>
      <c r="J105" s="31"/>
      <c r="K105" s="78"/>
      <c r="L105" s="40"/>
      <c r="M105" s="11"/>
      <c r="N105" s="11"/>
      <c r="O105" s="11"/>
      <c r="P105" s="11"/>
      <c r="Q105" s="11"/>
      <c r="R105" s="11"/>
      <c r="S105" s="11"/>
      <c r="T105" s="11"/>
      <c r="U105" s="11"/>
      <c r="V105" s="37"/>
      <c r="W105" s="80"/>
      <c r="X105" s="37"/>
      <c r="Y105" s="40"/>
      <c r="Z105" s="35"/>
      <c r="AA105" s="66">
        <f t="shared" si="8"/>
        <v>0</v>
      </c>
      <c r="AB105" s="12">
        <f t="shared" si="9"/>
        <v>0</v>
      </c>
      <c r="AC105" s="56">
        <f t="shared" si="10"/>
        <v>1</v>
      </c>
      <c r="AD105" s="56">
        <f>IF(OR('자료입력 및 결과표시'!$D$4=M105,'자료입력 및 결과표시'!$D$4=N105,'자료입력 및 결과표시'!$D$4=O105,'자료입력 및 결과표시'!$D$4=P105,'자료입력 및 결과표시'!$D$4=Q105,'자료입력 및 결과표시'!$D$4=R105,'자료입력 및 결과표시'!$D$4=S105,'자료입력 및 결과표시'!$D$4=T105,'자료입력 및 결과표시'!$D$4=U105,'자료입력 및 결과표시'!$D$4=V105,'자료입력 및 결과표시'!$C$4=M105,'자료입력 및 결과표시'!$C$4=N105,'자료입력 및 결과표시'!$C$4=O105,'자료입력 및 결과표시'!$C$4=P105,'자료입력 및 결과표시'!$C$4=Q105,'자료입력 및 결과표시'!$C$4=R105,'자료입력 및 결과표시'!$C$4=S105,'자료입력 및 결과표시'!$C$4=T105,'자료입력 및 결과표시'!$C$4=U105,'자료입력 및 결과표시'!$C$4=V105),0,1)</f>
        <v>0</v>
      </c>
    </row>
    <row r="106" spans="6:30">
      <c r="F106" s="56">
        <f t="shared" si="7"/>
        <v>0</v>
      </c>
      <c r="G106" s="79"/>
      <c r="H106" s="38"/>
      <c r="I106" s="39"/>
      <c r="J106" s="31"/>
      <c r="K106" s="78"/>
      <c r="L106" s="40"/>
      <c r="M106" s="11"/>
      <c r="N106" s="11"/>
      <c r="O106" s="11"/>
      <c r="P106" s="11"/>
      <c r="Q106" s="11"/>
      <c r="R106" s="11"/>
      <c r="S106" s="11"/>
      <c r="T106" s="11"/>
      <c r="U106" s="11"/>
      <c r="V106" s="37"/>
      <c r="W106" s="80"/>
      <c r="X106" s="37"/>
      <c r="Y106" s="40"/>
      <c r="Z106" s="35"/>
      <c r="AA106" s="66">
        <f t="shared" si="8"/>
        <v>0</v>
      </c>
      <c r="AB106" s="12">
        <f t="shared" si="9"/>
        <v>0</v>
      </c>
      <c r="AC106" s="56">
        <f t="shared" si="10"/>
        <v>1</v>
      </c>
      <c r="AD106" s="56">
        <f>IF(OR('자료입력 및 결과표시'!$D$4=M106,'자료입력 및 결과표시'!$D$4=N106,'자료입력 및 결과표시'!$D$4=O106,'자료입력 및 결과표시'!$D$4=P106,'자료입력 및 결과표시'!$D$4=Q106,'자료입력 및 결과표시'!$D$4=R106,'자료입력 및 결과표시'!$D$4=S106,'자료입력 및 결과표시'!$D$4=T106,'자료입력 및 결과표시'!$D$4=U106,'자료입력 및 결과표시'!$D$4=V106,'자료입력 및 결과표시'!$C$4=M106,'자료입력 및 결과표시'!$C$4=N106,'자료입력 및 결과표시'!$C$4=O106,'자료입력 및 결과표시'!$C$4=P106,'자료입력 및 결과표시'!$C$4=Q106,'자료입력 및 결과표시'!$C$4=R106,'자료입력 및 결과표시'!$C$4=S106,'자료입력 및 결과표시'!$C$4=T106,'자료입력 및 결과표시'!$C$4=U106,'자료입력 및 결과표시'!$C$4=V106),0,1)</f>
        <v>0</v>
      </c>
    </row>
    <row r="107" spans="6:30">
      <c r="F107" s="56">
        <f t="shared" si="7"/>
        <v>0</v>
      </c>
      <c r="G107" s="79"/>
      <c r="H107" s="38"/>
      <c r="I107" s="39"/>
      <c r="J107" s="31"/>
      <c r="K107" s="78"/>
      <c r="L107" s="40"/>
      <c r="M107" s="11"/>
      <c r="N107" s="11"/>
      <c r="O107" s="11"/>
      <c r="P107" s="11"/>
      <c r="Q107" s="11"/>
      <c r="R107" s="11"/>
      <c r="S107" s="11"/>
      <c r="T107" s="11"/>
      <c r="U107" s="11"/>
      <c r="V107" s="37"/>
      <c r="W107" s="80"/>
      <c r="X107" s="37"/>
      <c r="Y107" s="40"/>
      <c r="Z107" s="35"/>
      <c r="AA107" s="66">
        <f t="shared" si="8"/>
        <v>0</v>
      </c>
      <c r="AB107" s="12">
        <f t="shared" si="9"/>
        <v>0</v>
      </c>
      <c r="AC107" s="56">
        <f t="shared" si="10"/>
        <v>1</v>
      </c>
      <c r="AD107" s="56">
        <f>IF(OR('자료입력 및 결과표시'!$D$4=M107,'자료입력 및 결과표시'!$D$4=N107,'자료입력 및 결과표시'!$D$4=O107,'자료입력 및 결과표시'!$D$4=P107,'자료입력 및 결과표시'!$D$4=Q107,'자료입력 및 결과표시'!$D$4=R107,'자료입력 및 결과표시'!$D$4=S107,'자료입력 및 결과표시'!$D$4=T107,'자료입력 및 결과표시'!$D$4=U107,'자료입력 및 결과표시'!$D$4=V107,'자료입력 및 결과표시'!$C$4=M107,'자료입력 및 결과표시'!$C$4=N107,'자료입력 및 결과표시'!$C$4=O107,'자료입력 및 결과표시'!$C$4=P107,'자료입력 및 결과표시'!$C$4=Q107,'자료입력 및 결과표시'!$C$4=R107,'자료입력 및 결과표시'!$C$4=S107,'자료입력 및 결과표시'!$C$4=T107,'자료입력 및 결과표시'!$C$4=U107,'자료입력 및 결과표시'!$C$4=V107),0,1)</f>
        <v>0</v>
      </c>
    </row>
    <row r="108" spans="6:30">
      <c r="F108" s="56">
        <f t="shared" si="7"/>
        <v>0</v>
      </c>
      <c r="G108" s="79"/>
      <c r="H108" s="38"/>
      <c r="I108" s="39"/>
      <c r="J108" s="31"/>
      <c r="K108" s="78"/>
      <c r="L108" s="40"/>
      <c r="M108" s="11"/>
      <c r="N108" s="11"/>
      <c r="O108" s="11"/>
      <c r="P108" s="11"/>
      <c r="Q108" s="11"/>
      <c r="R108" s="11"/>
      <c r="S108" s="11"/>
      <c r="T108" s="11"/>
      <c r="U108" s="11"/>
      <c r="V108" s="37"/>
      <c r="W108" s="80"/>
      <c r="X108" s="37"/>
      <c r="Y108" s="40"/>
      <c r="Z108" s="35"/>
      <c r="AA108" s="66">
        <f t="shared" si="8"/>
        <v>0</v>
      </c>
      <c r="AB108" s="12">
        <f t="shared" si="9"/>
        <v>0</v>
      </c>
      <c r="AC108" s="56">
        <f t="shared" si="10"/>
        <v>1</v>
      </c>
      <c r="AD108" s="56">
        <f>IF(OR('자료입력 및 결과표시'!$D$4=M108,'자료입력 및 결과표시'!$D$4=N108,'자료입력 및 결과표시'!$D$4=O108,'자료입력 및 결과표시'!$D$4=P108,'자료입력 및 결과표시'!$D$4=Q108,'자료입력 및 결과표시'!$D$4=R108,'자료입력 및 결과표시'!$D$4=S108,'자료입력 및 결과표시'!$D$4=T108,'자료입력 및 결과표시'!$D$4=U108,'자료입력 및 결과표시'!$D$4=V108,'자료입력 및 결과표시'!$C$4=M108,'자료입력 및 결과표시'!$C$4=N108,'자료입력 및 결과표시'!$C$4=O108,'자료입력 및 결과표시'!$C$4=P108,'자료입력 및 결과표시'!$C$4=Q108,'자료입력 및 결과표시'!$C$4=R108,'자료입력 및 결과표시'!$C$4=S108,'자료입력 및 결과표시'!$C$4=T108,'자료입력 및 결과표시'!$C$4=U108,'자료입력 및 결과표시'!$C$4=V108),0,1)</f>
        <v>0</v>
      </c>
    </row>
    <row r="109" spans="6:30">
      <c r="F109" s="56">
        <f t="shared" si="7"/>
        <v>0</v>
      </c>
      <c r="G109" s="79"/>
      <c r="H109" s="38"/>
      <c r="I109" s="39"/>
      <c r="J109" s="31"/>
      <c r="K109" s="78"/>
      <c r="L109" s="40"/>
      <c r="M109" s="11"/>
      <c r="N109" s="11"/>
      <c r="O109" s="11"/>
      <c r="P109" s="11"/>
      <c r="Q109" s="11"/>
      <c r="R109" s="11"/>
      <c r="S109" s="11"/>
      <c r="T109" s="11"/>
      <c r="U109" s="11"/>
      <c r="V109" s="37"/>
      <c r="W109" s="80"/>
      <c r="X109" s="37"/>
      <c r="Y109" s="40"/>
      <c r="Z109" s="35"/>
      <c r="AA109" s="66">
        <f t="shared" si="8"/>
        <v>0</v>
      </c>
      <c r="AB109" s="12">
        <f t="shared" si="9"/>
        <v>0</v>
      </c>
      <c r="AC109" s="56">
        <f t="shared" si="10"/>
        <v>1</v>
      </c>
      <c r="AD109" s="56">
        <f>IF(OR('자료입력 및 결과표시'!$D$4=M109,'자료입력 및 결과표시'!$D$4=N109,'자료입력 및 결과표시'!$D$4=O109,'자료입력 및 결과표시'!$D$4=P109,'자료입력 및 결과표시'!$D$4=Q109,'자료입력 및 결과표시'!$D$4=R109,'자료입력 및 결과표시'!$D$4=S109,'자료입력 및 결과표시'!$D$4=T109,'자료입력 및 결과표시'!$D$4=U109,'자료입력 및 결과표시'!$D$4=V109,'자료입력 및 결과표시'!$C$4=M109,'자료입력 및 결과표시'!$C$4=N109,'자료입력 및 결과표시'!$C$4=O109,'자료입력 및 결과표시'!$C$4=P109,'자료입력 및 결과표시'!$C$4=Q109,'자료입력 및 결과표시'!$C$4=R109,'자료입력 및 결과표시'!$C$4=S109,'자료입력 및 결과표시'!$C$4=T109,'자료입력 및 결과표시'!$C$4=U109,'자료입력 및 결과표시'!$C$4=V109),0,1)</f>
        <v>0</v>
      </c>
    </row>
    <row r="110" spans="6:30">
      <c r="F110" s="56">
        <f t="shared" si="7"/>
        <v>0</v>
      </c>
      <c r="G110" s="79"/>
      <c r="H110" s="38"/>
      <c r="I110" s="39"/>
      <c r="J110" s="31"/>
      <c r="K110" s="78"/>
      <c r="L110" s="40"/>
      <c r="M110" s="11"/>
      <c r="N110" s="11"/>
      <c r="O110" s="11"/>
      <c r="P110" s="11"/>
      <c r="Q110" s="11"/>
      <c r="R110" s="11"/>
      <c r="S110" s="11"/>
      <c r="T110" s="11"/>
      <c r="U110" s="11"/>
      <c r="V110" s="37"/>
      <c r="W110" s="80"/>
      <c r="X110" s="37"/>
      <c r="Y110" s="40"/>
      <c r="Z110" s="35"/>
      <c r="AA110" s="66">
        <f t="shared" si="8"/>
        <v>0</v>
      </c>
      <c r="AB110" s="12">
        <f t="shared" si="9"/>
        <v>0</v>
      </c>
      <c r="AC110" s="56">
        <f t="shared" si="10"/>
        <v>1</v>
      </c>
      <c r="AD110" s="56">
        <f>IF(OR('자료입력 및 결과표시'!$D$4=M110,'자료입력 및 결과표시'!$D$4=N110,'자료입력 및 결과표시'!$D$4=O110,'자료입력 및 결과표시'!$D$4=P110,'자료입력 및 결과표시'!$D$4=Q110,'자료입력 및 결과표시'!$D$4=R110,'자료입력 및 결과표시'!$D$4=S110,'자료입력 및 결과표시'!$D$4=T110,'자료입력 및 결과표시'!$D$4=U110,'자료입력 및 결과표시'!$D$4=V110,'자료입력 및 결과표시'!$C$4=M110,'자료입력 및 결과표시'!$C$4=N110,'자료입력 및 결과표시'!$C$4=O110,'자료입력 및 결과표시'!$C$4=P110,'자료입력 및 결과표시'!$C$4=Q110,'자료입력 및 결과표시'!$C$4=R110,'자료입력 및 결과표시'!$C$4=S110,'자료입력 및 결과표시'!$C$4=T110,'자료입력 및 결과표시'!$C$4=U110,'자료입력 및 결과표시'!$C$4=V110),0,1)</f>
        <v>0</v>
      </c>
    </row>
    <row r="111" spans="6:30">
      <c r="F111" s="56">
        <f t="shared" si="7"/>
        <v>0</v>
      </c>
      <c r="G111" s="79"/>
      <c r="H111" s="38"/>
      <c r="I111" s="39"/>
      <c r="J111" s="31"/>
      <c r="K111" s="78"/>
      <c r="L111" s="40"/>
      <c r="M111" s="11"/>
      <c r="N111" s="11"/>
      <c r="O111" s="11"/>
      <c r="P111" s="11"/>
      <c r="Q111" s="11"/>
      <c r="R111" s="11"/>
      <c r="S111" s="11"/>
      <c r="T111" s="11"/>
      <c r="U111" s="11"/>
      <c r="V111" s="37"/>
      <c r="W111" s="80"/>
      <c r="X111" s="37"/>
      <c r="Y111" s="40"/>
      <c r="Z111" s="35"/>
      <c r="AA111" s="66">
        <f t="shared" si="8"/>
        <v>0</v>
      </c>
      <c r="AB111" s="12">
        <f t="shared" si="9"/>
        <v>0</v>
      </c>
      <c r="AC111" s="56">
        <f t="shared" si="10"/>
        <v>1</v>
      </c>
      <c r="AD111" s="56">
        <f>IF(OR('자료입력 및 결과표시'!$D$4=M111,'자료입력 및 결과표시'!$D$4=N111,'자료입력 및 결과표시'!$D$4=O111,'자료입력 및 결과표시'!$D$4=P111,'자료입력 및 결과표시'!$D$4=Q111,'자료입력 및 결과표시'!$D$4=R111,'자료입력 및 결과표시'!$D$4=S111,'자료입력 및 결과표시'!$D$4=T111,'자료입력 및 결과표시'!$D$4=U111,'자료입력 및 결과표시'!$D$4=V111,'자료입력 및 결과표시'!$C$4=M111,'자료입력 및 결과표시'!$C$4=N111,'자료입력 및 결과표시'!$C$4=O111,'자료입력 및 결과표시'!$C$4=P111,'자료입력 및 결과표시'!$C$4=Q111,'자료입력 및 결과표시'!$C$4=R111,'자료입력 및 결과표시'!$C$4=S111,'자료입력 및 결과표시'!$C$4=T111,'자료입력 및 결과표시'!$C$4=U111,'자료입력 및 결과표시'!$C$4=V111),0,1)</f>
        <v>0</v>
      </c>
    </row>
    <row r="112" spans="6:30">
      <c r="F112" s="56">
        <f t="shared" si="7"/>
        <v>0</v>
      </c>
      <c r="G112" s="79"/>
      <c r="H112" s="38"/>
      <c r="I112" s="39"/>
      <c r="J112" s="31"/>
      <c r="K112" s="78"/>
      <c r="L112" s="40"/>
      <c r="M112" s="11"/>
      <c r="N112" s="11"/>
      <c r="O112" s="11"/>
      <c r="P112" s="11"/>
      <c r="Q112" s="11"/>
      <c r="R112" s="11"/>
      <c r="S112" s="11"/>
      <c r="T112" s="11"/>
      <c r="U112" s="11"/>
      <c r="V112" s="37"/>
      <c r="W112" s="80"/>
      <c r="X112" s="37"/>
      <c r="Y112" s="40"/>
      <c r="Z112" s="35"/>
      <c r="AA112" s="66">
        <f t="shared" si="8"/>
        <v>0</v>
      </c>
      <c r="AB112" s="12">
        <f t="shared" si="9"/>
        <v>0</v>
      </c>
      <c r="AC112" s="56">
        <f t="shared" si="10"/>
        <v>1</v>
      </c>
      <c r="AD112" s="56">
        <f>IF(OR('자료입력 및 결과표시'!$D$4=M112,'자료입력 및 결과표시'!$D$4=N112,'자료입력 및 결과표시'!$D$4=O112,'자료입력 및 결과표시'!$D$4=P112,'자료입력 및 결과표시'!$D$4=Q112,'자료입력 및 결과표시'!$D$4=R112,'자료입력 및 결과표시'!$D$4=S112,'자료입력 및 결과표시'!$D$4=T112,'자료입력 및 결과표시'!$D$4=U112,'자료입력 및 결과표시'!$D$4=V112,'자료입력 및 결과표시'!$C$4=M112,'자료입력 및 결과표시'!$C$4=N112,'자료입력 및 결과표시'!$C$4=O112,'자료입력 및 결과표시'!$C$4=P112,'자료입력 및 결과표시'!$C$4=Q112,'자료입력 및 결과표시'!$C$4=R112,'자료입력 및 결과표시'!$C$4=S112,'자료입력 및 결과표시'!$C$4=T112,'자료입력 및 결과표시'!$C$4=U112,'자료입력 및 결과표시'!$C$4=V112),0,1)</f>
        <v>0</v>
      </c>
    </row>
    <row r="113" spans="6:30">
      <c r="F113" s="56">
        <f t="shared" si="7"/>
        <v>0</v>
      </c>
      <c r="G113" s="79"/>
      <c r="H113" s="38"/>
      <c r="I113" s="39"/>
      <c r="J113" s="31"/>
      <c r="K113" s="78"/>
      <c r="L113" s="40"/>
      <c r="M113" s="11"/>
      <c r="N113" s="11"/>
      <c r="O113" s="11"/>
      <c r="P113" s="11"/>
      <c r="Q113" s="11"/>
      <c r="R113" s="11"/>
      <c r="S113" s="11"/>
      <c r="T113" s="11"/>
      <c r="U113" s="11"/>
      <c r="V113" s="37"/>
      <c r="W113" s="80"/>
      <c r="X113" s="37"/>
      <c r="Y113" s="40"/>
      <c r="Z113" s="35"/>
      <c r="AA113" s="66">
        <f t="shared" si="8"/>
        <v>0</v>
      </c>
      <c r="AB113" s="12">
        <f t="shared" si="9"/>
        <v>0</v>
      </c>
      <c r="AC113" s="56">
        <f t="shared" si="10"/>
        <v>1</v>
      </c>
      <c r="AD113" s="56">
        <f>IF(OR('자료입력 및 결과표시'!$D$4=M113,'자료입력 및 결과표시'!$D$4=N113,'자료입력 및 결과표시'!$D$4=O113,'자료입력 및 결과표시'!$D$4=P113,'자료입력 및 결과표시'!$D$4=Q113,'자료입력 및 결과표시'!$D$4=R113,'자료입력 및 결과표시'!$D$4=S113,'자료입력 및 결과표시'!$D$4=T113,'자료입력 및 결과표시'!$D$4=U113,'자료입력 및 결과표시'!$D$4=V113,'자료입력 및 결과표시'!$C$4=M113,'자료입력 및 결과표시'!$C$4=N113,'자료입력 및 결과표시'!$C$4=O113,'자료입력 및 결과표시'!$C$4=P113,'자료입력 및 결과표시'!$C$4=Q113,'자료입력 및 결과표시'!$C$4=R113,'자료입력 및 결과표시'!$C$4=S113,'자료입력 및 결과표시'!$C$4=T113,'자료입력 및 결과표시'!$C$4=U113,'자료입력 및 결과표시'!$C$4=V113),0,1)</f>
        <v>0</v>
      </c>
    </row>
    <row r="114" spans="6:30">
      <c r="F114" s="56">
        <f t="shared" si="7"/>
        <v>0</v>
      </c>
      <c r="G114" s="79"/>
      <c r="H114" s="38"/>
      <c r="I114" s="39"/>
      <c r="J114" s="31"/>
      <c r="K114" s="78"/>
      <c r="L114" s="40"/>
      <c r="M114" s="11"/>
      <c r="N114" s="11"/>
      <c r="O114" s="11"/>
      <c r="P114" s="11"/>
      <c r="Q114" s="11"/>
      <c r="R114" s="11"/>
      <c r="S114" s="11"/>
      <c r="T114" s="11"/>
      <c r="U114" s="11"/>
      <c r="V114" s="37"/>
      <c r="W114" s="80"/>
      <c r="X114" s="37"/>
      <c r="Y114" s="40"/>
      <c r="Z114" s="35"/>
      <c r="AA114" s="66">
        <f t="shared" si="8"/>
        <v>0</v>
      </c>
      <c r="AB114" s="12">
        <f t="shared" si="9"/>
        <v>0</v>
      </c>
      <c r="AC114" s="56">
        <f t="shared" si="10"/>
        <v>1</v>
      </c>
      <c r="AD114" s="56">
        <f>IF(OR('자료입력 및 결과표시'!$D$4=M114,'자료입력 및 결과표시'!$D$4=N114,'자료입력 및 결과표시'!$D$4=O114,'자료입력 및 결과표시'!$D$4=P114,'자료입력 및 결과표시'!$D$4=Q114,'자료입력 및 결과표시'!$D$4=R114,'자료입력 및 결과표시'!$D$4=S114,'자료입력 및 결과표시'!$D$4=T114,'자료입력 및 결과표시'!$D$4=U114,'자료입력 및 결과표시'!$D$4=V114,'자료입력 및 결과표시'!$C$4=M114,'자료입력 및 결과표시'!$C$4=N114,'자료입력 및 결과표시'!$C$4=O114,'자료입력 및 결과표시'!$C$4=P114,'자료입력 및 결과표시'!$C$4=Q114,'자료입력 및 결과표시'!$C$4=R114,'자료입력 및 결과표시'!$C$4=S114,'자료입력 및 결과표시'!$C$4=T114,'자료입력 및 결과표시'!$C$4=U114,'자료입력 및 결과표시'!$C$4=V114),0,1)</f>
        <v>0</v>
      </c>
    </row>
    <row r="115" spans="6:30">
      <c r="F115" s="56">
        <f t="shared" si="7"/>
        <v>0</v>
      </c>
      <c r="G115" s="79"/>
      <c r="H115" s="38"/>
      <c r="I115" s="39"/>
      <c r="J115" s="31"/>
      <c r="K115" s="78"/>
      <c r="L115" s="40"/>
      <c r="M115" s="11"/>
      <c r="N115" s="11"/>
      <c r="O115" s="11"/>
      <c r="P115" s="11"/>
      <c r="Q115" s="11"/>
      <c r="R115" s="11"/>
      <c r="S115" s="11"/>
      <c r="T115" s="11"/>
      <c r="U115" s="11"/>
      <c r="V115" s="37"/>
      <c r="W115" s="80"/>
      <c r="X115" s="37"/>
      <c r="Y115" s="40"/>
      <c r="Z115" s="35"/>
      <c r="AA115" s="66">
        <f t="shared" si="8"/>
        <v>0</v>
      </c>
      <c r="AB115" s="12">
        <f t="shared" si="9"/>
        <v>0</v>
      </c>
      <c r="AC115" s="56">
        <f t="shared" si="10"/>
        <v>1</v>
      </c>
      <c r="AD115" s="56">
        <f>IF(OR('자료입력 및 결과표시'!$D$4=M115,'자료입력 및 결과표시'!$D$4=N115,'자료입력 및 결과표시'!$D$4=O115,'자료입력 및 결과표시'!$D$4=P115,'자료입력 및 결과표시'!$D$4=Q115,'자료입력 및 결과표시'!$D$4=R115,'자료입력 및 결과표시'!$D$4=S115,'자료입력 및 결과표시'!$D$4=T115,'자료입력 및 결과표시'!$D$4=U115,'자료입력 및 결과표시'!$D$4=V115,'자료입력 및 결과표시'!$C$4=M115,'자료입력 및 결과표시'!$C$4=N115,'자료입력 및 결과표시'!$C$4=O115,'자료입력 및 결과표시'!$C$4=P115,'자료입력 및 결과표시'!$C$4=Q115,'자료입력 및 결과표시'!$C$4=R115,'자료입력 및 결과표시'!$C$4=S115,'자료입력 및 결과표시'!$C$4=T115,'자료입력 및 결과표시'!$C$4=U115,'자료입력 및 결과표시'!$C$4=V115),0,1)</f>
        <v>0</v>
      </c>
    </row>
    <row r="116" spans="6:30">
      <c r="F116" s="56">
        <f t="shared" si="7"/>
        <v>0</v>
      </c>
      <c r="G116" s="79"/>
      <c r="H116" s="38"/>
      <c r="I116" s="39"/>
      <c r="J116" s="31"/>
      <c r="K116" s="78"/>
      <c r="L116" s="40"/>
      <c r="M116" s="11"/>
      <c r="N116" s="11"/>
      <c r="O116" s="11"/>
      <c r="P116" s="11"/>
      <c r="Q116" s="11"/>
      <c r="R116" s="11"/>
      <c r="S116" s="11"/>
      <c r="T116" s="11"/>
      <c r="U116" s="11"/>
      <c r="V116" s="37"/>
      <c r="W116" s="80"/>
      <c r="X116" s="37"/>
      <c r="Y116" s="40"/>
      <c r="Z116" s="35"/>
      <c r="AA116" s="66">
        <f t="shared" si="8"/>
        <v>0</v>
      </c>
      <c r="AB116" s="12">
        <f t="shared" si="9"/>
        <v>0</v>
      </c>
      <c r="AC116" s="56">
        <f t="shared" si="10"/>
        <v>1</v>
      </c>
      <c r="AD116" s="56">
        <f>IF(OR('자료입력 및 결과표시'!$D$4=M116,'자료입력 및 결과표시'!$D$4=N116,'자료입력 및 결과표시'!$D$4=O116,'자료입력 및 결과표시'!$D$4=P116,'자료입력 및 결과표시'!$D$4=Q116,'자료입력 및 결과표시'!$D$4=R116,'자료입력 및 결과표시'!$D$4=S116,'자료입력 및 결과표시'!$D$4=T116,'자료입력 및 결과표시'!$D$4=U116,'자료입력 및 결과표시'!$D$4=V116,'자료입력 및 결과표시'!$C$4=M116,'자료입력 및 결과표시'!$C$4=N116,'자료입력 및 결과표시'!$C$4=O116,'자료입력 및 결과표시'!$C$4=P116,'자료입력 및 결과표시'!$C$4=Q116,'자료입력 및 결과표시'!$C$4=R116,'자료입력 및 결과표시'!$C$4=S116,'자료입력 및 결과표시'!$C$4=T116,'자료입력 및 결과표시'!$C$4=U116,'자료입력 및 결과표시'!$C$4=V116),0,1)</f>
        <v>0</v>
      </c>
    </row>
    <row r="117" spans="6:30">
      <c r="F117" s="56">
        <f t="shared" si="7"/>
        <v>0</v>
      </c>
      <c r="G117" s="79"/>
      <c r="H117" s="38"/>
      <c r="I117" s="39"/>
      <c r="J117" s="31"/>
      <c r="K117" s="78"/>
      <c r="L117" s="40"/>
      <c r="M117" s="11"/>
      <c r="N117" s="11"/>
      <c r="O117" s="11"/>
      <c r="P117" s="11"/>
      <c r="Q117" s="11"/>
      <c r="R117" s="11"/>
      <c r="S117" s="11"/>
      <c r="T117" s="11"/>
      <c r="U117" s="11"/>
      <c r="V117" s="37"/>
      <c r="W117" s="80"/>
      <c r="X117" s="37"/>
      <c r="Y117" s="40"/>
      <c r="Z117" s="35"/>
      <c r="AA117" s="66">
        <f t="shared" si="8"/>
        <v>0</v>
      </c>
      <c r="AB117" s="12">
        <f t="shared" si="9"/>
        <v>0</v>
      </c>
      <c r="AC117" s="56">
        <f t="shared" si="10"/>
        <v>1</v>
      </c>
      <c r="AD117" s="56">
        <f>IF(OR('자료입력 및 결과표시'!$D$4=M117,'자료입력 및 결과표시'!$D$4=N117,'자료입력 및 결과표시'!$D$4=O117,'자료입력 및 결과표시'!$D$4=P117,'자료입력 및 결과표시'!$D$4=Q117,'자료입력 및 결과표시'!$D$4=R117,'자료입력 및 결과표시'!$D$4=S117,'자료입력 및 결과표시'!$D$4=T117,'자료입력 및 결과표시'!$D$4=U117,'자료입력 및 결과표시'!$D$4=V117,'자료입력 및 결과표시'!$C$4=M117,'자료입력 및 결과표시'!$C$4=N117,'자료입력 및 결과표시'!$C$4=O117,'자료입력 및 결과표시'!$C$4=P117,'자료입력 및 결과표시'!$C$4=Q117,'자료입력 및 결과표시'!$C$4=R117,'자료입력 및 결과표시'!$C$4=S117,'자료입력 및 결과표시'!$C$4=T117,'자료입력 및 결과표시'!$C$4=U117,'자료입력 및 결과표시'!$C$4=V117),0,1)</f>
        <v>0</v>
      </c>
    </row>
    <row r="118" spans="6:30">
      <c r="F118" s="56">
        <f t="shared" si="7"/>
        <v>0</v>
      </c>
      <c r="G118" s="79"/>
      <c r="H118" s="38"/>
      <c r="I118" s="39"/>
      <c r="J118" s="31"/>
      <c r="K118" s="78"/>
      <c r="L118" s="40"/>
      <c r="M118" s="11"/>
      <c r="N118" s="11"/>
      <c r="O118" s="11"/>
      <c r="P118" s="11"/>
      <c r="Q118" s="11"/>
      <c r="R118" s="11"/>
      <c r="S118" s="11"/>
      <c r="T118" s="11"/>
      <c r="U118" s="11"/>
      <c r="V118" s="37"/>
      <c r="W118" s="80"/>
      <c r="X118" s="37"/>
      <c r="Y118" s="40"/>
      <c r="Z118" s="35"/>
      <c r="AA118" s="66">
        <f t="shared" si="8"/>
        <v>0</v>
      </c>
      <c r="AB118" s="12">
        <f t="shared" si="9"/>
        <v>0</v>
      </c>
      <c r="AC118" s="56">
        <f t="shared" si="10"/>
        <v>1</v>
      </c>
      <c r="AD118" s="56">
        <f>IF(OR('자료입력 및 결과표시'!$D$4=M118,'자료입력 및 결과표시'!$D$4=N118,'자료입력 및 결과표시'!$D$4=O118,'자료입력 및 결과표시'!$D$4=P118,'자료입력 및 결과표시'!$D$4=Q118,'자료입력 및 결과표시'!$D$4=R118,'자료입력 및 결과표시'!$D$4=S118,'자료입력 및 결과표시'!$D$4=T118,'자료입력 및 결과표시'!$D$4=U118,'자료입력 및 결과표시'!$D$4=V118,'자료입력 및 결과표시'!$C$4=M118,'자료입력 및 결과표시'!$C$4=N118,'자료입력 및 결과표시'!$C$4=O118,'자료입력 및 결과표시'!$C$4=P118,'자료입력 및 결과표시'!$C$4=Q118,'자료입력 및 결과표시'!$C$4=R118,'자료입력 및 결과표시'!$C$4=S118,'자료입력 및 결과표시'!$C$4=T118,'자료입력 및 결과표시'!$C$4=U118,'자료입력 및 결과표시'!$C$4=V118),0,1)</f>
        <v>0</v>
      </c>
    </row>
    <row r="119" spans="6:30">
      <c r="F119" s="56">
        <f t="shared" si="7"/>
        <v>0</v>
      </c>
      <c r="G119" s="79"/>
      <c r="H119" s="38"/>
      <c r="I119" s="39"/>
      <c r="J119" s="31"/>
      <c r="K119" s="78"/>
      <c r="L119" s="40"/>
      <c r="M119" s="11"/>
      <c r="N119" s="11"/>
      <c r="O119" s="11"/>
      <c r="P119" s="11"/>
      <c r="Q119" s="11"/>
      <c r="R119" s="11"/>
      <c r="S119" s="11"/>
      <c r="T119" s="11"/>
      <c r="U119" s="11"/>
      <c r="V119" s="37"/>
      <c r="W119" s="80"/>
      <c r="X119" s="37"/>
      <c r="Y119" s="40"/>
      <c r="Z119" s="35"/>
      <c r="AA119" s="66">
        <f t="shared" si="8"/>
        <v>0</v>
      </c>
      <c r="AB119" s="12">
        <f t="shared" si="9"/>
        <v>0</v>
      </c>
      <c r="AC119" s="56">
        <f t="shared" si="10"/>
        <v>1</v>
      </c>
      <c r="AD119" s="56">
        <f>IF(OR('자료입력 및 결과표시'!$D$4=M119,'자료입력 및 결과표시'!$D$4=N119,'자료입력 및 결과표시'!$D$4=O119,'자료입력 및 결과표시'!$D$4=P119,'자료입력 및 결과표시'!$D$4=Q119,'자료입력 및 결과표시'!$D$4=R119,'자료입력 및 결과표시'!$D$4=S119,'자료입력 및 결과표시'!$D$4=T119,'자료입력 및 결과표시'!$D$4=U119,'자료입력 및 결과표시'!$D$4=V119,'자료입력 및 결과표시'!$C$4=M119,'자료입력 및 결과표시'!$C$4=N119,'자료입력 및 결과표시'!$C$4=O119,'자료입력 및 결과표시'!$C$4=P119,'자료입력 및 결과표시'!$C$4=Q119,'자료입력 및 결과표시'!$C$4=R119,'자료입력 및 결과표시'!$C$4=S119,'자료입력 및 결과표시'!$C$4=T119,'자료입력 및 결과표시'!$C$4=U119,'자료입력 및 결과표시'!$C$4=V119),0,1)</f>
        <v>0</v>
      </c>
    </row>
    <row r="120" spans="6:30">
      <c r="F120" s="56">
        <f t="shared" si="7"/>
        <v>0</v>
      </c>
      <c r="G120" s="79"/>
      <c r="H120" s="38"/>
      <c r="I120" s="39"/>
      <c r="J120" s="31"/>
      <c r="K120" s="78"/>
      <c r="L120" s="40"/>
      <c r="M120" s="11"/>
      <c r="N120" s="11"/>
      <c r="O120" s="11"/>
      <c r="P120" s="11"/>
      <c r="Q120" s="11"/>
      <c r="R120" s="11"/>
      <c r="S120" s="11"/>
      <c r="T120" s="11"/>
      <c r="U120" s="11"/>
      <c r="V120" s="37"/>
      <c r="W120" s="80"/>
      <c r="X120" s="37"/>
      <c r="Y120" s="40"/>
      <c r="Z120" s="35"/>
      <c r="AA120" s="66">
        <f t="shared" si="8"/>
        <v>0</v>
      </c>
      <c r="AB120" s="12">
        <f t="shared" si="9"/>
        <v>0</v>
      </c>
      <c r="AC120" s="56">
        <f t="shared" si="10"/>
        <v>1</v>
      </c>
      <c r="AD120" s="56">
        <f>IF(OR('자료입력 및 결과표시'!$D$4=M120,'자료입력 및 결과표시'!$D$4=N120,'자료입력 및 결과표시'!$D$4=O120,'자료입력 및 결과표시'!$D$4=P120,'자료입력 및 결과표시'!$D$4=Q120,'자료입력 및 결과표시'!$D$4=R120,'자료입력 및 결과표시'!$D$4=S120,'자료입력 및 결과표시'!$D$4=T120,'자료입력 및 결과표시'!$D$4=U120,'자료입력 및 결과표시'!$D$4=V120,'자료입력 및 결과표시'!$C$4=M120,'자료입력 및 결과표시'!$C$4=N120,'자료입력 및 결과표시'!$C$4=O120,'자료입력 및 결과표시'!$C$4=P120,'자료입력 및 결과표시'!$C$4=Q120,'자료입력 및 결과표시'!$C$4=R120,'자료입력 및 결과표시'!$C$4=S120,'자료입력 및 결과표시'!$C$4=T120,'자료입력 및 결과표시'!$C$4=U120,'자료입력 및 결과표시'!$C$4=V120),0,1)</f>
        <v>0</v>
      </c>
    </row>
    <row r="121" spans="6:30">
      <c r="F121" s="56">
        <f t="shared" si="7"/>
        <v>0</v>
      </c>
      <c r="G121" s="79"/>
      <c r="H121" s="38"/>
      <c r="I121" s="39"/>
      <c r="J121" s="31"/>
      <c r="K121" s="78"/>
      <c r="L121" s="40"/>
      <c r="M121" s="11"/>
      <c r="N121" s="11"/>
      <c r="O121" s="11"/>
      <c r="P121" s="11"/>
      <c r="Q121" s="11"/>
      <c r="R121" s="11"/>
      <c r="S121" s="11"/>
      <c r="T121" s="11"/>
      <c r="U121" s="11"/>
      <c r="V121" s="37"/>
      <c r="W121" s="80"/>
      <c r="X121" s="37"/>
      <c r="Y121" s="40"/>
      <c r="Z121" s="35"/>
      <c r="AA121" s="66">
        <f t="shared" si="8"/>
        <v>0</v>
      </c>
      <c r="AB121" s="12">
        <f t="shared" si="9"/>
        <v>0</v>
      </c>
      <c r="AC121" s="56">
        <f t="shared" si="10"/>
        <v>1</v>
      </c>
      <c r="AD121" s="56">
        <f>IF(OR('자료입력 및 결과표시'!$D$4=M121,'자료입력 및 결과표시'!$D$4=N121,'자료입력 및 결과표시'!$D$4=O121,'자료입력 및 결과표시'!$D$4=P121,'자료입력 및 결과표시'!$D$4=Q121,'자료입력 및 결과표시'!$D$4=R121,'자료입력 및 결과표시'!$D$4=S121,'자료입력 및 결과표시'!$D$4=T121,'자료입력 및 결과표시'!$D$4=U121,'자료입력 및 결과표시'!$D$4=V121,'자료입력 및 결과표시'!$C$4=M121,'자료입력 및 결과표시'!$C$4=N121,'자료입력 및 결과표시'!$C$4=O121,'자료입력 및 결과표시'!$C$4=P121,'자료입력 및 결과표시'!$C$4=Q121,'자료입력 및 결과표시'!$C$4=R121,'자료입력 및 결과표시'!$C$4=S121,'자료입력 및 결과표시'!$C$4=T121,'자료입력 및 결과표시'!$C$4=U121,'자료입력 및 결과표시'!$C$4=V121),0,1)</f>
        <v>0</v>
      </c>
    </row>
    <row r="122" spans="6:30">
      <c r="F122" s="56">
        <f t="shared" si="7"/>
        <v>0</v>
      </c>
      <c r="G122" s="79"/>
      <c r="H122" s="38"/>
      <c r="I122" s="39"/>
      <c r="J122" s="31"/>
      <c r="K122" s="78"/>
      <c r="L122" s="40"/>
      <c r="M122" s="11"/>
      <c r="N122" s="11"/>
      <c r="O122" s="11"/>
      <c r="P122" s="11"/>
      <c r="Q122" s="11"/>
      <c r="R122" s="11"/>
      <c r="S122" s="11"/>
      <c r="T122" s="11"/>
      <c r="U122" s="11"/>
      <c r="V122" s="37"/>
      <c r="W122" s="80"/>
      <c r="X122" s="37"/>
      <c r="Y122" s="40"/>
      <c r="Z122" s="35"/>
      <c r="AA122" s="66">
        <f t="shared" si="8"/>
        <v>0</v>
      </c>
      <c r="AB122" s="12">
        <f t="shared" si="9"/>
        <v>0</v>
      </c>
      <c r="AC122" s="56">
        <f t="shared" si="10"/>
        <v>1</v>
      </c>
      <c r="AD122" s="56">
        <f>IF(OR('자료입력 및 결과표시'!$D$4=M122,'자료입력 및 결과표시'!$D$4=N122,'자료입력 및 결과표시'!$D$4=O122,'자료입력 및 결과표시'!$D$4=P122,'자료입력 및 결과표시'!$D$4=Q122,'자료입력 및 결과표시'!$D$4=R122,'자료입력 및 결과표시'!$D$4=S122,'자료입력 및 결과표시'!$D$4=T122,'자료입력 및 결과표시'!$D$4=U122,'자료입력 및 결과표시'!$D$4=V122,'자료입력 및 결과표시'!$C$4=M122,'자료입력 및 결과표시'!$C$4=N122,'자료입력 및 결과표시'!$C$4=O122,'자료입력 및 결과표시'!$C$4=P122,'자료입력 및 결과표시'!$C$4=Q122,'자료입력 및 결과표시'!$C$4=R122,'자료입력 및 결과표시'!$C$4=S122,'자료입력 및 결과표시'!$C$4=T122,'자료입력 및 결과표시'!$C$4=U122,'자료입력 및 결과표시'!$C$4=V122),0,1)</f>
        <v>0</v>
      </c>
    </row>
    <row r="123" spans="6:30">
      <c r="F123" s="56">
        <f t="shared" si="7"/>
        <v>0</v>
      </c>
      <c r="G123" s="79"/>
      <c r="H123" s="38"/>
      <c r="I123" s="39"/>
      <c r="J123" s="31"/>
      <c r="K123" s="78"/>
      <c r="L123" s="40"/>
      <c r="M123" s="11"/>
      <c r="N123" s="11"/>
      <c r="O123" s="11"/>
      <c r="P123" s="11"/>
      <c r="Q123" s="11"/>
      <c r="R123" s="11"/>
      <c r="S123" s="11"/>
      <c r="T123" s="11"/>
      <c r="U123" s="11"/>
      <c r="V123" s="37"/>
      <c r="W123" s="80"/>
      <c r="X123" s="37"/>
      <c r="Y123" s="40"/>
      <c r="Z123" s="35"/>
      <c r="AA123" s="66">
        <f t="shared" si="8"/>
        <v>0</v>
      </c>
      <c r="AB123" s="12">
        <f t="shared" si="9"/>
        <v>0</v>
      </c>
      <c r="AC123" s="56">
        <f t="shared" si="10"/>
        <v>1</v>
      </c>
      <c r="AD123" s="56">
        <f>IF(OR('자료입력 및 결과표시'!$D$4=M123,'자료입력 및 결과표시'!$D$4=N123,'자료입력 및 결과표시'!$D$4=O123,'자료입력 및 결과표시'!$D$4=P123,'자료입력 및 결과표시'!$D$4=Q123,'자료입력 및 결과표시'!$D$4=R123,'자료입력 및 결과표시'!$D$4=S123,'자료입력 및 결과표시'!$D$4=T123,'자료입력 및 결과표시'!$D$4=U123,'자료입력 및 결과표시'!$D$4=V123,'자료입력 및 결과표시'!$C$4=M123,'자료입력 및 결과표시'!$C$4=N123,'자료입력 및 결과표시'!$C$4=O123,'자료입력 및 결과표시'!$C$4=P123,'자료입력 및 결과표시'!$C$4=Q123,'자료입력 및 결과표시'!$C$4=R123,'자료입력 및 결과표시'!$C$4=S123,'자료입력 및 결과표시'!$C$4=T123,'자료입력 및 결과표시'!$C$4=U123,'자료입력 및 결과표시'!$C$4=V123),0,1)</f>
        <v>0</v>
      </c>
    </row>
    <row r="124" spans="6:30">
      <c r="F124" s="56">
        <f t="shared" si="7"/>
        <v>0</v>
      </c>
      <c r="G124" s="79"/>
      <c r="H124" s="38"/>
      <c r="I124" s="39"/>
      <c r="J124" s="31"/>
      <c r="K124" s="78"/>
      <c r="L124" s="40"/>
      <c r="M124" s="11"/>
      <c r="N124" s="11"/>
      <c r="O124" s="11"/>
      <c r="P124" s="11"/>
      <c r="Q124" s="11"/>
      <c r="R124" s="11"/>
      <c r="S124" s="11"/>
      <c r="T124" s="11"/>
      <c r="U124" s="11"/>
      <c r="V124" s="37"/>
      <c r="W124" s="80"/>
      <c r="X124" s="37"/>
      <c r="Y124" s="40"/>
      <c r="Z124" s="35"/>
      <c r="AA124" s="66">
        <f t="shared" si="8"/>
        <v>0</v>
      </c>
      <c r="AB124" s="12">
        <f t="shared" si="9"/>
        <v>0</v>
      </c>
      <c r="AC124" s="56">
        <f t="shared" si="10"/>
        <v>1</v>
      </c>
      <c r="AD124" s="56">
        <f>IF(OR('자료입력 및 결과표시'!$D$4=M124,'자료입력 및 결과표시'!$D$4=N124,'자료입력 및 결과표시'!$D$4=O124,'자료입력 및 결과표시'!$D$4=P124,'자료입력 및 결과표시'!$D$4=Q124,'자료입력 및 결과표시'!$D$4=R124,'자료입력 및 결과표시'!$D$4=S124,'자료입력 및 결과표시'!$D$4=T124,'자료입력 및 결과표시'!$D$4=U124,'자료입력 및 결과표시'!$D$4=V124,'자료입력 및 결과표시'!$C$4=M124,'자료입력 및 결과표시'!$C$4=N124,'자료입력 및 결과표시'!$C$4=O124,'자료입력 및 결과표시'!$C$4=P124,'자료입력 및 결과표시'!$C$4=Q124,'자료입력 및 결과표시'!$C$4=R124,'자료입력 및 결과표시'!$C$4=S124,'자료입력 및 결과표시'!$C$4=T124,'자료입력 및 결과표시'!$C$4=U124,'자료입력 및 결과표시'!$C$4=V124),0,1)</f>
        <v>0</v>
      </c>
    </row>
    <row r="125" spans="6:30">
      <c r="F125" s="56">
        <f t="shared" si="7"/>
        <v>0</v>
      </c>
      <c r="G125" s="79"/>
      <c r="H125" s="38"/>
      <c r="I125" s="39"/>
      <c r="J125" s="31"/>
      <c r="K125" s="78"/>
      <c r="L125" s="40"/>
      <c r="M125" s="11"/>
      <c r="N125" s="11"/>
      <c r="O125" s="11"/>
      <c r="P125" s="11"/>
      <c r="Q125" s="11"/>
      <c r="R125" s="11"/>
      <c r="S125" s="11"/>
      <c r="T125" s="11"/>
      <c r="U125" s="11"/>
      <c r="V125" s="37"/>
      <c r="W125" s="80"/>
      <c r="X125" s="37"/>
      <c r="Y125" s="40"/>
      <c r="Z125" s="35"/>
      <c r="AA125" s="66">
        <f t="shared" si="8"/>
        <v>0</v>
      </c>
      <c r="AB125" s="12">
        <f t="shared" si="9"/>
        <v>0</v>
      </c>
      <c r="AC125" s="56">
        <f t="shared" si="10"/>
        <v>1</v>
      </c>
      <c r="AD125" s="56">
        <f>IF(OR('자료입력 및 결과표시'!$D$4=M125,'자료입력 및 결과표시'!$D$4=N125,'자료입력 및 결과표시'!$D$4=O125,'자료입력 및 결과표시'!$D$4=P125,'자료입력 및 결과표시'!$D$4=Q125,'자료입력 및 결과표시'!$D$4=R125,'자료입력 및 결과표시'!$D$4=S125,'자료입력 및 결과표시'!$D$4=T125,'자료입력 및 결과표시'!$D$4=U125,'자료입력 및 결과표시'!$D$4=V125,'자료입력 및 결과표시'!$C$4=M125,'자료입력 및 결과표시'!$C$4=N125,'자료입력 및 결과표시'!$C$4=O125,'자료입력 및 결과표시'!$C$4=P125,'자료입력 및 결과표시'!$C$4=Q125,'자료입력 및 결과표시'!$C$4=R125,'자료입력 및 결과표시'!$C$4=S125,'자료입력 및 결과표시'!$C$4=T125,'자료입력 및 결과표시'!$C$4=U125,'자료입력 및 결과표시'!$C$4=V125),0,1)</f>
        <v>0</v>
      </c>
    </row>
    <row r="126" spans="6:30">
      <c r="F126" s="56">
        <f t="shared" si="7"/>
        <v>0</v>
      </c>
      <c r="G126" s="79"/>
      <c r="H126" s="38"/>
      <c r="I126" s="39"/>
      <c r="J126" s="31"/>
      <c r="K126" s="78"/>
      <c r="L126" s="40"/>
      <c r="M126" s="11"/>
      <c r="N126" s="11"/>
      <c r="O126" s="11"/>
      <c r="P126" s="11"/>
      <c r="Q126" s="11"/>
      <c r="R126" s="11"/>
      <c r="S126" s="11"/>
      <c r="T126" s="11"/>
      <c r="U126" s="11"/>
      <c r="V126" s="37"/>
      <c r="W126" s="80"/>
      <c r="X126" s="37"/>
      <c r="Y126" s="40"/>
      <c r="Z126" s="35"/>
      <c r="AA126" s="66">
        <f t="shared" si="8"/>
        <v>0</v>
      </c>
      <c r="AB126" s="12">
        <f t="shared" si="9"/>
        <v>0</v>
      </c>
      <c r="AC126" s="56">
        <f t="shared" si="10"/>
        <v>1</v>
      </c>
      <c r="AD126" s="56">
        <f>IF(OR('자료입력 및 결과표시'!$D$4=M126,'자료입력 및 결과표시'!$D$4=N126,'자료입력 및 결과표시'!$D$4=O126,'자료입력 및 결과표시'!$D$4=P126,'자료입력 및 결과표시'!$D$4=Q126,'자료입력 및 결과표시'!$D$4=R126,'자료입력 및 결과표시'!$D$4=S126,'자료입력 및 결과표시'!$D$4=T126,'자료입력 및 결과표시'!$D$4=U126,'자료입력 및 결과표시'!$D$4=V126,'자료입력 및 결과표시'!$C$4=M126,'자료입력 및 결과표시'!$C$4=N126,'자료입력 및 결과표시'!$C$4=O126,'자료입력 및 결과표시'!$C$4=P126,'자료입력 및 결과표시'!$C$4=Q126,'자료입력 및 결과표시'!$C$4=R126,'자료입력 및 결과표시'!$C$4=S126,'자료입력 및 결과표시'!$C$4=T126,'자료입력 및 결과표시'!$C$4=U126,'자료입력 및 결과표시'!$C$4=V126),0,1)</f>
        <v>0</v>
      </c>
    </row>
    <row r="127" spans="6:30">
      <c r="F127" s="56">
        <f t="shared" si="7"/>
        <v>0</v>
      </c>
      <c r="G127" s="79"/>
      <c r="H127" s="38"/>
      <c r="I127" s="39"/>
      <c r="J127" s="31"/>
      <c r="K127" s="78"/>
      <c r="L127" s="40"/>
      <c r="M127" s="11"/>
      <c r="N127" s="11"/>
      <c r="O127" s="11"/>
      <c r="P127" s="11"/>
      <c r="Q127" s="11"/>
      <c r="R127" s="11"/>
      <c r="S127" s="11"/>
      <c r="T127" s="11"/>
      <c r="U127" s="11"/>
      <c r="V127" s="37"/>
      <c r="W127" s="80"/>
      <c r="X127" s="37"/>
      <c r="Y127" s="40"/>
      <c r="Z127" s="35"/>
      <c r="AA127" s="66">
        <f t="shared" si="8"/>
        <v>0</v>
      </c>
      <c r="AB127" s="12">
        <f t="shared" si="9"/>
        <v>0</v>
      </c>
      <c r="AC127" s="56">
        <f t="shared" si="10"/>
        <v>1</v>
      </c>
      <c r="AD127" s="56">
        <f>IF(OR('자료입력 및 결과표시'!$D$4=M127,'자료입력 및 결과표시'!$D$4=N127,'자료입력 및 결과표시'!$D$4=O127,'자료입력 및 결과표시'!$D$4=P127,'자료입력 및 결과표시'!$D$4=Q127,'자료입력 및 결과표시'!$D$4=R127,'자료입력 및 결과표시'!$D$4=S127,'자료입력 및 결과표시'!$D$4=T127,'자료입력 및 결과표시'!$D$4=U127,'자료입력 및 결과표시'!$D$4=V127,'자료입력 및 결과표시'!$C$4=M127,'자료입력 및 결과표시'!$C$4=N127,'자료입력 및 결과표시'!$C$4=O127,'자료입력 및 결과표시'!$C$4=P127,'자료입력 및 결과표시'!$C$4=Q127,'자료입력 및 결과표시'!$C$4=R127,'자료입력 및 결과표시'!$C$4=S127,'자료입력 및 결과표시'!$C$4=T127,'자료입력 및 결과표시'!$C$4=U127,'자료입력 및 결과표시'!$C$4=V127),0,1)</f>
        <v>0</v>
      </c>
    </row>
    <row r="128" spans="6:30">
      <c r="F128" s="56">
        <f t="shared" si="7"/>
        <v>0</v>
      </c>
      <c r="G128" s="79"/>
      <c r="H128" s="38"/>
      <c r="I128" s="39"/>
      <c r="J128" s="31"/>
      <c r="K128" s="78"/>
      <c r="L128" s="40"/>
      <c r="M128" s="11"/>
      <c r="N128" s="11"/>
      <c r="O128" s="11"/>
      <c r="P128" s="11"/>
      <c r="Q128" s="11"/>
      <c r="R128" s="11"/>
      <c r="S128" s="11"/>
      <c r="T128" s="11"/>
      <c r="U128" s="11"/>
      <c r="V128" s="37"/>
      <c r="W128" s="80"/>
      <c r="X128" s="37"/>
      <c r="Y128" s="40"/>
      <c r="Z128" s="35"/>
      <c r="AA128" s="66">
        <f t="shared" si="8"/>
        <v>0</v>
      </c>
      <c r="AB128" s="12">
        <f t="shared" si="9"/>
        <v>0</v>
      </c>
      <c r="AC128" s="56">
        <f t="shared" si="10"/>
        <v>1</v>
      </c>
      <c r="AD128" s="56">
        <f>IF(OR('자료입력 및 결과표시'!$D$4=M128,'자료입력 및 결과표시'!$D$4=N128,'자료입력 및 결과표시'!$D$4=O128,'자료입력 및 결과표시'!$D$4=P128,'자료입력 및 결과표시'!$D$4=Q128,'자료입력 및 결과표시'!$D$4=R128,'자료입력 및 결과표시'!$D$4=S128,'자료입력 및 결과표시'!$D$4=T128,'자료입력 및 결과표시'!$D$4=U128,'자료입력 및 결과표시'!$D$4=V128,'자료입력 및 결과표시'!$C$4=M128,'자료입력 및 결과표시'!$C$4=N128,'자료입력 및 결과표시'!$C$4=O128,'자료입력 및 결과표시'!$C$4=P128,'자료입력 및 결과표시'!$C$4=Q128,'자료입력 및 결과표시'!$C$4=R128,'자료입력 및 결과표시'!$C$4=S128,'자료입력 및 결과표시'!$C$4=T128,'자료입력 및 결과표시'!$C$4=U128,'자료입력 및 결과표시'!$C$4=V128),0,1)</f>
        <v>0</v>
      </c>
    </row>
    <row r="129" spans="6:30">
      <c r="F129" s="56">
        <f t="shared" si="7"/>
        <v>0</v>
      </c>
      <c r="G129" s="79"/>
      <c r="H129" s="38"/>
      <c r="I129" s="39"/>
      <c r="J129" s="31"/>
      <c r="K129" s="78"/>
      <c r="L129" s="40"/>
      <c r="M129" s="11"/>
      <c r="N129" s="11"/>
      <c r="O129" s="11"/>
      <c r="P129" s="11"/>
      <c r="Q129" s="11"/>
      <c r="R129" s="11"/>
      <c r="S129" s="11"/>
      <c r="T129" s="11"/>
      <c r="U129" s="11"/>
      <c r="V129" s="37"/>
      <c r="W129" s="80"/>
      <c r="X129" s="37"/>
      <c r="Y129" s="40"/>
      <c r="Z129" s="35"/>
      <c r="AA129" s="66">
        <f t="shared" si="8"/>
        <v>0</v>
      </c>
      <c r="AB129" s="12">
        <f t="shared" si="9"/>
        <v>0</v>
      </c>
      <c r="AC129" s="56">
        <f t="shared" si="10"/>
        <v>1</v>
      </c>
      <c r="AD129" s="56">
        <f>IF(OR('자료입력 및 결과표시'!$D$4=M129,'자료입력 및 결과표시'!$D$4=N129,'자료입력 및 결과표시'!$D$4=O129,'자료입력 및 결과표시'!$D$4=P129,'자료입력 및 결과표시'!$D$4=Q129,'자료입력 및 결과표시'!$D$4=R129,'자료입력 및 결과표시'!$D$4=S129,'자료입력 및 결과표시'!$D$4=T129,'자료입력 및 결과표시'!$D$4=U129,'자료입력 및 결과표시'!$D$4=V129,'자료입력 및 결과표시'!$C$4=M129,'자료입력 및 결과표시'!$C$4=N129,'자료입력 및 결과표시'!$C$4=O129,'자료입력 및 결과표시'!$C$4=P129,'자료입력 및 결과표시'!$C$4=Q129,'자료입력 및 결과표시'!$C$4=R129,'자료입력 및 결과표시'!$C$4=S129,'자료입력 및 결과표시'!$C$4=T129,'자료입력 및 결과표시'!$C$4=U129,'자료입력 및 결과표시'!$C$4=V129),0,1)</f>
        <v>0</v>
      </c>
    </row>
    <row r="130" spans="6:30">
      <c r="F130" s="56">
        <f t="shared" si="7"/>
        <v>0</v>
      </c>
      <c r="G130" s="79"/>
      <c r="H130" s="38"/>
      <c r="I130" s="39"/>
      <c r="J130" s="31"/>
      <c r="K130" s="78"/>
      <c r="L130" s="40"/>
      <c r="M130" s="11"/>
      <c r="N130" s="11"/>
      <c r="O130" s="11"/>
      <c r="P130" s="11"/>
      <c r="Q130" s="11"/>
      <c r="R130" s="11"/>
      <c r="S130" s="11"/>
      <c r="T130" s="11"/>
      <c r="U130" s="11"/>
      <c r="V130" s="37"/>
      <c r="W130" s="80"/>
      <c r="X130" s="37"/>
      <c r="Y130" s="40"/>
      <c r="Z130" s="35"/>
      <c r="AA130" s="66">
        <f t="shared" si="8"/>
        <v>0</v>
      </c>
      <c r="AB130" s="12">
        <f t="shared" si="9"/>
        <v>0</v>
      </c>
      <c r="AC130" s="56">
        <f t="shared" si="10"/>
        <v>1</v>
      </c>
      <c r="AD130" s="56">
        <f>IF(OR('자료입력 및 결과표시'!$D$4=M130,'자료입력 및 결과표시'!$D$4=N130,'자료입력 및 결과표시'!$D$4=O130,'자료입력 및 결과표시'!$D$4=P130,'자료입력 및 결과표시'!$D$4=Q130,'자료입력 및 결과표시'!$D$4=R130,'자료입력 및 결과표시'!$D$4=S130,'자료입력 및 결과표시'!$D$4=T130,'자료입력 및 결과표시'!$D$4=U130,'자료입력 및 결과표시'!$D$4=V130,'자료입력 및 결과표시'!$C$4=M130,'자료입력 및 결과표시'!$C$4=N130,'자료입력 및 결과표시'!$C$4=O130,'자료입력 및 결과표시'!$C$4=P130,'자료입력 및 결과표시'!$C$4=Q130,'자료입력 및 결과표시'!$C$4=R130,'자료입력 및 결과표시'!$C$4=S130,'자료입력 및 결과표시'!$C$4=T130,'자료입력 및 결과표시'!$C$4=U130,'자료입력 및 결과표시'!$C$4=V130),0,1)</f>
        <v>0</v>
      </c>
    </row>
    <row r="131" spans="6:30">
      <c r="F131" s="56">
        <f t="shared" ref="F131:F194" si="11">IF(AND(AC131=0,AD131=0),G131&amp;"\"&amp;Y131&amp;"\"&amp;Z131,0)</f>
        <v>0</v>
      </c>
      <c r="G131" s="79"/>
      <c r="H131" s="38"/>
      <c r="I131" s="39"/>
      <c r="J131" s="31"/>
      <c r="K131" s="78"/>
      <c r="L131" s="40"/>
      <c r="M131" s="11"/>
      <c r="N131" s="11"/>
      <c r="O131" s="11"/>
      <c r="P131" s="11"/>
      <c r="Q131" s="11"/>
      <c r="R131" s="11"/>
      <c r="S131" s="11"/>
      <c r="T131" s="11"/>
      <c r="U131" s="11"/>
      <c r="V131" s="37"/>
      <c r="W131" s="80"/>
      <c r="X131" s="37"/>
      <c r="Y131" s="40"/>
      <c r="Z131" s="35"/>
      <c r="AA131" s="66">
        <f t="shared" si="8"/>
        <v>0</v>
      </c>
      <c r="AB131" s="12">
        <f t="shared" si="9"/>
        <v>0</v>
      </c>
      <c r="AC131" s="56">
        <f t="shared" si="10"/>
        <v>1</v>
      </c>
      <c r="AD131" s="56">
        <f>IF(OR('자료입력 및 결과표시'!$D$4=M131,'자료입력 및 결과표시'!$D$4=N131,'자료입력 및 결과표시'!$D$4=O131,'자료입력 및 결과표시'!$D$4=P131,'자료입력 및 결과표시'!$D$4=Q131,'자료입력 및 결과표시'!$D$4=R131,'자료입력 및 결과표시'!$D$4=S131,'자료입력 및 결과표시'!$D$4=T131,'자료입력 및 결과표시'!$D$4=U131,'자료입력 및 결과표시'!$D$4=V131,'자료입력 및 결과표시'!$C$4=M131,'자료입력 및 결과표시'!$C$4=N131,'자료입력 및 결과표시'!$C$4=O131,'자료입력 및 결과표시'!$C$4=P131,'자료입력 및 결과표시'!$C$4=Q131,'자료입력 및 결과표시'!$C$4=R131,'자료입력 및 결과표시'!$C$4=S131,'자료입력 및 결과표시'!$C$4=T131,'자료입력 및 결과표시'!$C$4=U131,'자료입력 및 결과표시'!$C$4=V131),0,1)</f>
        <v>0</v>
      </c>
    </row>
    <row r="132" spans="6:30">
      <c r="F132" s="56">
        <f t="shared" si="11"/>
        <v>0</v>
      </c>
      <c r="G132" s="79"/>
      <c r="H132" s="38"/>
      <c r="I132" s="39"/>
      <c r="J132" s="31"/>
      <c r="K132" s="78"/>
      <c r="L132" s="40"/>
      <c r="M132" s="11"/>
      <c r="N132" s="11"/>
      <c r="O132" s="11"/>
      <c r="P132" s="11"/>
      <c r="Q132" s="11"/>
      <c r="R132" s="11"/>
      <c r="S132" s="11"/>
      <c r="T132" s="11"/>
      <c r="U132" s="11"/>
      <c r="V132" s="37"/>
      <c r="W132" s="80"/>
      <c r="X132" s="37"/>
      <c r="Y132" s="40"/>
      <c r="Z132" s="35"/>
      <c r="AA132" s="66">
        <f t="shared" si="8"/>
        <v>0</v>
      </c>
      <c r="AB132" s="12">
        <f t="shared" si="9"/>
        <v>0</v>
      </c>
      <c r="AC132" s="56">
        <f t="shared" si="10"/>
        <v>1</v>
      </c>
      <c r="AD132" s="56">
        <f>IF(OR('자료입력 및 결과표시'!$D$4=M132,'자료입력 및 결과표시'!$D$4=N132,'자료입력 및 결과표시'!$D$4=O132,'자료입력 및 결과표시'!$D$4=P132,'자료입력 및 결과표시'!$D$4=Q132,'자료입력 및 결과표시'!$D$4=R132,'자료입력 및 결과표시'!$D$4=S132,'자료입력 및 결과표시'!$D$4=T132,'자료입력 및 결과표시'!$D$4=U132,'자료입력 및 결과표시'!$D$4=V132,'자료입력 및 결과표시'!$C$4=M132,'자료입력 및 결과표시'!$C$4=N132,'자료입력 및 결과표시'!$C$4=O132,'자료입력 및 결과표시'!$C$4=P132,'자료입력 및 결과표시'!$C$4=Q132,'자료입력 및 결과표시'!$C$4=R132,'자료입력 및 결과표시'!$C$4=S132,'자료입력 및 결과표시'!$C$4=T132,'자료입력 및 결과표시'!$C$4=U132,'자료입력 및 결과표시'!$C$4=V132),0,1)</f>
        <v>0</v>
      </c>
    </row>
    <row r="133" spans="6:30">
      <c r="F133" s="56">
        <f t="shared" si="11"/>
        <v>0</v>
      </c>
      <c r="G133" s="79"/>
      <c r="H133" s="38"/>
      <c r="I133" s="39"/>
      <c r="J133" s="31"/>
      <c r="K133" s="78"/>
      <c r="L133" s="40"/>
      <c r="M133" s="11"/>
      <c r="N133" s="11"/>
      <c r="O133" s="11"/>
      <c r="P133" s="11"/>
      <c r="Q133" s="11"/>
      <c r="R133" s="11"/>
      <c r="S133" s="11"/>
      <c r="T133" s="11"/>
      <c r="U133" s="11"/>
      <c r="V133" s="37"/>
      <c r="W133" s="80"/>
      <c r="X133" s="37"/>
      <c r="Y133" s="40"/>
      <c r="Z133" s="35"/>
      <c r="AA133" s="66">
        <f t="shared" si="8"/>
        <v>0</v>
      </c>
      <c r="AB133" s="12">
        <f t="shared" si="9"/>
        <v>0</v>
      </c>
      <c r="AC133" s="56">
        <f t="shared" si="10"/>
        <v>1</v>
      </c>
      <c r="AD133" s="56">
        <f>IF(OR('자료입력 및 결과표시'!$D$4=M133,'자료입력 및 결과표시'!$D$4=N133,'자료입력 및 결과표시'!$D$4=O133,'자료입력 및 결과표시'!$D$4=P133,'자료입력 및 결과표시'!$D$4=Q133,'자료입력 및 결과표시'!$D$4=R133,'자료입력 및 결과표시'!$D$4=S133,'자료입력 및 결과표시'!$D$4=T133,'자료입력 및 결과표시'!$D$4=U133,'자료입력 및 결과표시'!$D$4=V133,'자료입력 및 결과표시'!$C$4=M133,'자료입력 및 결과표시'!$C$4=N133,'자료입력 및 결과표시'!$C$4=O133,'자료입력 및 결과표시'!$C$4=P133,'자료입력 및 결과표시'!$C$4=Q133,'자료입력 및 결과표시'!$C$4=R133,'자료입력 및 결과표시'!$C$4=S133,'자료입력 및 결과표시'!$C$4=T133,'자료입력 및 결과표시'!$C$4=U133,'자료입력 및 결과표시'!$C$4=V133),0,1)</f>
        <v>0</v>
      </c>
    </row>
    <row r="134" spans="6:30">
      <c r="F134" s="56">
        <f t="shared" si="11"/>
        <v>0</v>
      </c>
      <c r="G134" s="79"/>
      <c r="H134" s="38"/>
      <c r="I134" s="39"/>
      <c r="J134" s="31"/>
      <c r="K134" s="78"/>
      <c r="L134" s="40"/>
      <c r="M134" s="11"/>
      <c r="N134" s="11"/>
      <c r="O134" s="11"/>
      <c r="P134" s="11"/>
      <c r="Q134" s="11"/>
      <c r="R134" s="11"/>
      <c r="S134" s="11"/>
      <c r="T134" s="11"/>
      <c r="U134" s="11"/>
      <c r="V134" s="37"/>
      <c r="W134" s="80"/>
      <c r="X134" s="37"/>
      <c r="Y134" s="40"/>
      <c r="Z134" s="35"/>
      <c r="AA134" s="66">
        <f t="shared" si="8"/>
        <v>0</v>
      </c>
      <c r="AB134" s="12">
        <f t="shared" si="9"/>
        <v>0</v>
      </c>
      <c r="AC134" s="56">
        <f t="shared" si="10"/>
        <v>1</v>
      </c>
      <c r="AD134" s="56">
        <f>IF(OR('자료입력 및 결과표시'!$D$4=M134,'자료입력 및 결과표시'!$D$4=N134,'자료입력 및 결과표시'!$D$4=O134,'자료입력 및 결과표시'!$D$4=P134,'자료입력 및 결과표시'!$D$4=Q134,'자료입력 및 결과표시'!$D$4=R134,'자료입력 및 결과표시'!$D$4=S134,'자료입력 및 결과표시'!$D$4=T134,'자료입력 및 결과표시'!$D$4=U134,'자료입력 및 결과표시'!$D$4=V134,'자료입력 및 결과표시'!$C$4=M134,'자료입력 및 결과표시'!$C$4=N134,'자료입력 및 결과표시'!$C$4=O134,'자료입력 및 결과표시'!$C$4=P134,'자료입력 및 결과표시'!$C$4=Q134,'자료입력 및 결과표시'!$C$4=R134,'자료입력 및 결과표시'!$C$4=S134,'자료입력 및 결과표시'!$C$4=T134,'자료입력 및 결과표시'!$C$4=U134,'자료입력 및 결과표시'!$C$4=V134),0,1)</f>
        <v>0</v>
      </c>
    </row>
    <row r="135" spans="6:30">
      <c r="F135" s="56">
        <f t="shared" si="11"/>
        <v>0</v>
      </c>
      <c r="G135" s="79"/>
      <c r="H135" s="38"/>
      <c r="I135" s="39"/>
      <c r="J135" s="31"/>
      <c r="K135" s="78"/>
      <c r="L135" s="40"/>
      <c r="M135" s="11"/>
      <c r="N135" s="11"/>
      <c r="O135" s="11"/>
      <c r="P135" s="11"/>
      <c r="Q135" s="11"/>
      <c r="R135" s="11"/>
      <c r="S135" s="11"/>
      <c r="T135" s="11"/>
      <c r="U135" s="11"/>
      <c r="V135" s="37"/>
      <c r="W135" s="80"/>
      <c r="X135" s="37"/>
      <c r="Y135" s="40"/>
      <c r="Z135" s="35"/>
      <c r="AA135" s="66">
        <f t="shared" ref="AA135:AA198" si="12">W135*X135/100</f>
        <v>0</v>
      </c>
      <c r="AB135" s="12">
        <f t="shared" ref="AB135:AB198" si="13">1*X135/100</f>
        <v>0</v>
      </c>
      <c r="AC135" s="56">
        <f t="shared" ref="AC135:AC198" si="14">IF(K135+1826&lt;$A$3,1,0)</f>
        <v>1</v>
      </c>
      <c r="AD135" s="56">
        <f>IF(OR('자료입력 및 결과표시'!$D$4=M135,'자료입력 및 결과표시'!$D$4=N135,'자료입력 및 결과표시'!$D$4=O135,'자료입력 및 결과표시'!$D$4=P135,'자료입력 및 결과표시'!$D$4=Q135,'자료입력 및 결과표시'!$D$4=R135,'자료입력 및 결과표시'!$D$4=S135,'자료입력 및 결과표시'!$D$4=T135,'자료입력 및 결과표시'!$D$4=U135,'자료입력 및 결과표시'!$D$4=V135,'자료입력 및 결과표시'!$C$4=M135,'자료입력 및 결과표시'!$C$4=N135,'자료입력 및 결과표시'!$C$4=O135,'자료입력 및 결과표시'!$C$4=P135,'자료입력 및 결과표시'!$C$4=Q135,'자료입력 및 결과표시'!$C$4=R135,'자료입력 및 결과표시'!$C$4=S135,'자료입력 및 결과표시'!$C$4=T135,'자료입력 및 결과표시'!$C$4=U135,'자료입력 및 결과표시'!$C$4=V135),0,1)</f>
        <v>0</v>
      </c>
    </row>
    <row r="136" spans="6:30">
      <c r="F136" s="56">
        <f t="shared" si="11"/>
        <v>0</v>
      </c>
      <c r="G136" s="79"/>
      <c r="H136" s="38"/>
      <c r="I136" s="39"/>
      <c r="J136" s="31"/>
      <c r="K136" s="78"/>
      <c r="L136" s="40"/>
      <c r="M136" s="11"/>
      <c r="N136" s="11"/>
      <c r="O136" s="11"/>
      <c r="P136" s="11"/>
      <c r="Q136" s="11"/>
      <c r="R136" s="11"/>
      <c r="S136" s="11"/>
      <c r="T136" s="11"/>
      <c r="U136" s="11"/>
      <c r="V136" s="37"/>
      <c r="W136" s="80"/>
      <c r="X136" s="37"/>
      <c r="Y136" s="40"/>
      <c r="Z136" s="35"/>
      <c r="AA136" s="66">
        <f t="shared" si="12"/>
        <v>0</v>
      </c>
      <c r="AB136" s="12">
        <f t="shared" si="13"/>
        <v>0</v>
      </c>
      <c r="AC136" s="56">
        <f t="shared" si="14"/>
        <v>1</v>
      </c>
      <c r="AD136" s="56">
        <f>IF(OR('자료입력 및 결과표시'!$D$4=M136,'자료입력 및 결과표시'!$D$4=N136,'자료입력 및 결과표시'!$D$4=O136,'자료입력 및 결과표시'!$D$4=P136,'자료입력 및 결과표시'!$D$4=Q136,'자료입력 및 결과표시'!$D$4=R136,'자료입력 및 결과표시'!$D$4=S136,'자료입력 및 결과표시'!$D$4=T136,'자료입력 및 결과표시'!$D$4=U136,'자료입력 및 결과표시'!$D$4=V136,'자료입력 및 결과표시'!$C$4=M136,'자료입력 및 결과표시'!$C$4=N136,'자료입력 및 결과표시'!$C$4=O136,'자료입력 및 결과표시'!$C$4=P136,'자료입력 및 결과표시'!$C$4=Q136,'자료입력 및 결과표시'!$C$4=R136,'자료입력 및 결과표시'!$C$4=S136,'자료입력 및 결과표시'!$C$4=T136,'자료입력 및 결과표시'!$C$4=U136,'자료입력 및 결과표시'!$C$4=V136),0,1)</f>
        <v>0</v>
      </c>
    </row>
    <row r="137" spans="6:30">
      <c r="F137" s="56">
        <f t="shared" si="11"/>
        <v>0</v>
      </c>
      <c r="G137" s="79"/>
      <c r="H137" s="38"/>
      <c r="I137" s="39"/>
      <c r="J137" s="31"/>
      <c r="K137" s="78"/>
      <c r="L137" s="40"/>
      <c r="M137" s="11"/>
      <c r="N137" s="11"/>
      <c r="O137" s="11"/>
      <c r="P137" s="11"/>
      <c r="Q137" s="11"/>
      <c r="R137" s="11"/>
      <c r="S137" s="11"/>
      <c r="T137" s="11"/>
      <c r="U137" s="11"/>
      <c r="V137" s="37"/>
      <c r="W137" s="80"/>
      <c r="X137" s="37"/>
      <c r="Y137" s="40"/>
      <c r="Z137" s="35"/>
      <c r="AA137" s="66">
        <f t="shared" si="12"/>
        <v>0</v>
      </c>
      <c r="AB137" s="12">
        <f t="shared" si="13"/>
        <v>0</v>
      </c>
      <c r="AC137" s="56">
        <f t="shared" si="14"/>
        <v>1</v>
      </c>
      <c r="AD137" s="56">
        <f>IF(OR('자료입력 및 결과표시'!$D$4=M137,'자료입력 및 결과표시'!$D$4=N137,'자료입력 및 결과표시'!$D$4=O137,'자료입력 및 결과표시'!$D$4=P137,'자료입력 및 결과표시'!$D$4=Q137,'자료입력 및 결과표시'!$D$4=R137,'자료입력 및 결과표시'!$D$4=S137,'자료입력 및 결과표시'!$D$4=T137,'자료입력 및 결과표시'!$D$4=U137,'자료입력 및 결과표시'!$D$4=V137,'자료입력 및 결과표시'!$C$4=M137,'자료입력 및 결과표시'!$C$4=N137,'자료입력 및 결과표시'!$C$4=O137,'자료입력 및 결과표시'!$C$4=P137,'자료입력 및 결과표시'!$C$4=Q137,'자료입력 및 결과표시'!$C$4=R137,'자료입력 및 결과표시'!$C$4=S137,'자료입력 및 결과표시'!$C$4=T137,'자료입력 및 결과표시'!$C$4=U137,'자료입력 및 결과표시'!$C$4=V137),0,1)</f>
        <v>0</v>
      </c>
    </row>
    <row r="138" spans="6:30">
      <c r="F138" s="56">
        <f t="shared" si="11"/>
        <v>0</v>
      </c>
      <c r="G138" s="79"/>
      <c r="H138" s="38"/>
      <c r="I138" s="39"/>
      <c r="J138" s="31"/>
      <c r="K138" s="78"/>
      <c r="L138" s="40"/>
      <c r="M138" s="11"/>
      <c r="N138" s="11"/>
      <c r="O138" s="11"/>
      <c r="P138" s="11"/>
      <c r="Q138" s="11"/>
      <c r="R138" s="11"/>
      <c r="S138" s="11"/>
      <c r="T138" s="11"/>
      <c r="U138" s="11"/>
      <c r="V138" s="37"/>
      <c r="W138" s="80"/>
      <c r="X138" s="37"/>
      <c r="Y138" s="40"/>
      <c r="Z138" s="35"/>
      <c r="AA138" s="66">
        <f t="shared" si="12"/>
        <v>0</v>
      </c>
      <c r="AB138" s="12">
        <f t="shared" si="13"/>
        <v>0</v>
      </c>
      <c r="AC138" s="56">
        <f t="shared" si="14"/>
        <v>1</v>
      </c>
      <c r="AD138" s="56">
        <f>IF(OR('자료입력 및 결과표시'!$D$4=M138,'자료입력 및 결과표시'!$D$4=N138,'자료입력 및 결과표시'!$D$4=O138,'자료입력 및 결과표시'!$D$4=P138,'자료입력 및 결과표시'!$D$4=Q138,'자료입력 및 결과표시'!$D$4=R138,'자료입력 및 결과표시'!$D$4=S138,'자료입력 및 결과표시'!$D$4=T138,'자료입력 및 결과표시'!$D$4=U138,'자료입력 및 결과표시'!$D$4=V138,'자료입력 및 결과표시'!$C$4=M138,'자료입력 및 결과표시'!$C$4=N138,'자료입력 및 결과표시'!$C$4=O138,'자료입력 및 결과표시'!$C$4=P138,'자료입력 및 결과표시'!$C$4=Q138,'자료입력 및 결과표시'!$C$4=R138,'자료입력 및 결과표시'!$C$4=S138,'자료입력 및 결과표시'!$C$4=T138,'자료입력 및 결과표시'!$C$4=U138,'자료입력 및 결과표시'!$C$4=V138),0,1)</f>
        <v>0</v>
      </c>
    </row>
    <row r="139" spans="6:30">
      <c r="F139" s="56">
        <f t="shared" si="11"/>
        <v>0</v>
      </c>
      <c r="G139" s="79"/>
      <c r="H139" s="38"/>
      <c r="I139" s="39"/>
      <c r="J139" s="31"/>
      <c r="K139" s="78"/>
      <c r="L139" s="40"/>
      <c r="M139" s="11"/>
      <c r="N139" s="11"/>
      <c r="O139" s="11"/>
      <c r="P139" s="11"/>
      <c r="Q139" s="11"/>
      <c r="R139" s="11"/>
      <c r="S139" s="11"/>
      <c r="T139" s="11"/>
      <c r="U139" s="11"/>
      <c r="V139" s="37"/>
      <c r="W139" s="80"/>
      <c r="X139" s="37"/>
      <c r="Y139" s="40"/>
      <c r="Z139" s="35"/>
      <c r="AA139" s="66">
        <f t="shared" si="12"/>
        <v>0</v>
      </c>
      <c r="AB139" s="12">
        <f t="shared" si="13"/>
        <v>0</v>
      </c>
      <c r="AC139" s="56">
        <f t="shared" si="14"/>
        <v>1</v>
      </c>
      <c r="AD139" s="56">
        <f>IF(OR('자료입력 및 결과표시'!$D$4=M139,'자료입력 및 결과표시'!$D$4=N139,'자료입력 및 결과표시'!$D$4=O139,'자료입력 및 결과표시'!$D$4=P139,'자료입력 및 결과표시'!$D$4=Q139,'자료입력 및 결과표시'!$D$4=R139,'자료입력 및 결과표시'!$D$4=S139,'자료입력 및 결과표시'!$D$4=T139,'자료입력 및 결과표시'!$D$4=U139,'자료입력 및 결과표시'!$D$4=V139,'자료입력 및 결과표시'!$C$4=M139,'자료입력 및 결과표시'!$C$4=N139,'자료입력 및 결과표시'!$C$4=O139,'자료입력 및 결과표시'!$C$4=P139,'자료입력 및 결과표시'!$C$4=Q139,'자료입력 및 결과표시'!$C$4=R139,'자료입력 및 결과표시'!$C$4=S139,'자료입력 및 결과표시'!$C$4=T139,'자료입력 및 결과표시'!$C$4=U139,'자료입력 및 결과표시'!$C$4=V139),0,1)</f>
        <v>0</v>
      </c>
    </row>
    <row r="140" spans="6:30">
      <c r="F140" s="56">
        <f t="shared" si="11"/>
        <v>0</v>
      </c>
      <c r="G140" s="79"/>
      <c r="H140" s="38"/>
      <c r="I140" s="39"/>
      <c r="J140" s="31"/>
      <c r="K140" s="78"/>
      <c r="L140" s="40"/>
      <c r="M140" s="11"/>
      <c r="N140" s="11"/>
      <c r="O140" s="11"/>
      <c r="P140" s="11"/>
      <c r="Q140" s="11"/>
      <c r="R140" s="11"/>
      <c r="S140" s="11"/>
      <c r="T140" s="11"/>
      <c r="U140" s="11"/>
      <c r="V140" s="37"/>
      <c r="W140" s="80"/>
      <c r="X140" s="37"/>
      <c r="Y140" s="40"/>
      <c r="Z140" s="35"/>
      <c r="AA140" s="66">
        <f t="shared" si="12"/>
        <v>0</v>
      </c>
      <c r="AB140" s="12">
        <f t="shared" si="13"/>
        <v>0</v>
      </c>
      <c r="AC140" s="56">
        <f t="shared" si="14"/>
        <v>1</v>
      </c>
      <c r="AD140" s="56">
        <f>IF(OR('자료입력 및 결과표시'!$D$4=M140,'자료입력 및 결과표시'!$D$4=N140,'자료입력 및 결과표시'!$D$4=O140,'자료입력 및 결과표시'!$D$4=P140,'자료입력 및 결과표시'!$D$4=Q140,'자료입력 및 결과표시'!$D$4=R140,'자료입력 및 결과표시'!$D$4=S140,'자료입력 및 결과표시'!$D$4=T140,'자료입력 및 결과표시'!$D$4=U140,'자료입력 및 결과표시'!$D$4=V140,'자료입력 및 결과표시'!$C$4=M140,'자료입력 및 결과표시'!$C$4=N140,'자료입력 및 결과표시'!$C$4=O140,'자료입력 및 결과표시'!$C$4=P140,'자료입력 및 결과표시'!$C$4=Q140,'자료입력 및 결과표시'!$C$4=R140,'자료입력 및 결과표시'!$C$4=S140,'자료입력 및 결과표시'!$C$4=T140,'자료입력 및 결과표시'!$C$4=U140,'자료입력 및 결과표시'!$C$4=V140),0,1)</f>
        <v>0</v>
      </c>
    </row>
    <row r="141" spans="6:30">
      <c r="F141" s="56">
        <f t="shared" si="11"/>
        <v>0</v>
      </c>
      <c r="G141" s="79"/>
      <c r="H141" s="38"/>
      <c r="I141" s="39"/>
      <c r="J141" s="31"/>
      <c r="K141" s="78"/>
      <c r="L141" s="40"/>
      <c r="M141" s="11"/>
      <c r="N141" s="11"/>
      <c r="O141" s="11"/>
      <c r="P141" s="11"/>
      <c r="Q141" s="11"/>
      <c r="R141" s="11"/>
      <c r="S141" s="11"/>
      <c r="T141" s="11"/>
      <c r="U141" s="11"/>
      <c r="V141" s="37"/>
      <c r="W141" s="80"/>
      <c r="X141" s="37"/>
      <c r="Y141" s="40"/>
      <c r="Z141" s="35"/>
      <c r="AA141" s="66">
        <f t="shared" si="12"/>
        <v>0</v>
      </c>
      <c r="AB141" s="12">
        <f t="shared" si="13"/>
        <v>0</v>
      </c>
      <c r="AC141" s="56">
        <f t="shared" si="14"/>
        <v>1</v>
      </c>
      <c r="AD141" s="56">
        <f>IF(OR('자료입력 및 결과표시'!$D$4=M141,'자료입력 및 결과표시'!$D$4=N141,'자료입력 및 결과표시'!$D$4=O141,'자료입력 및 결과표시'!$D$4=P141,'자료입력 및 결과표시'!$D$4=Q141,'자료입력 및 결과표시'!$D$4=R141,'자료입력 및 결과표시'!$D$4=S141,'자료입력 및 결과표시'!$D$4=T141,'자료입력 및 결과표시'!$D$4=U141,'자료입력 및 결과표시'!$D$4=V141,'자료입력 및 결과표시'!$C$4=M141,'자료입력 및 결과표시'!$C$4=N141,'자료입력 및 결과표시'!$C$4=O141,'자료입력 및 결과표시'!$C$4=P141,'자료입력 및 결과표시'!$C$4=Q141,'자료입력 및 결과표시'!$C$4=R141,'자료입력 및 결과표시'!$C$4=S141,'자료입력 및 결과표시'!$C$4=T141,'자료입력 및 결과표시'!$C$4=U141,'자료입력 및 결과표시'!$C$4=V141),0,1)</f>
        <v>0</v>
      </c>
    </row>
    <row r="142" spans="6:30">
      <c r="F142" s="56">
        <f t="shared" si="11"/>
        <v>0</v>
      </c>
      <c r="G142" s="79"/>
      <c r="H142" s="38"/>
      <c r="I142" s="39"/>
      <c r="J142" s="31"/>
      <c r="K142" s="78"/>
      <c r="L142" s="40"/>
      <c r="M142" s="11"/>
      <c r="N142" s="11"/>
      <c r="O142" s="11"/>
      <c r="P142" s="11"/>
      <c r="Q142" s="11"/>
      <c r="R142" s="11"/>
      <c r="S142" s="11"/>
      <c r="T142" s="11"/>
      <c r="U142" s="11"/>
      <c r="V142" s="37"/>
      <c r="W142" s="80"/>
      <c r="X142" s="37"/>
      <c r="Y142" s="40"/>
      <c r="Z142" s="35"/>
      <c r="AA142" s="66">
        <f t="shared" si="12"/>
        <v>0</v>
      </c>
      <c r="AB142" s="12">
        <f t="shared" si="13"/>
        <v>0</v>
      </c>
      <c r="AC142" s="56">
        <f t="shared" si="14"/>
        <v>1</v>
      </c>
      <c r="AD142" s="56">
        <f>IF(OR('자료입력 및 결과표시'!$D$4=M142,'자료입력 및 결과표시'!$D$4=N142,'자료입력 및 결과표시'!$D$4=O142,'자료입력 및 결과표시'!$D$4=P142,'자료입력 및 결과표시'!$D$4=Q142,'자료입력 및 결과표시'!$D$4=R142,'자료입력 및 결과표시'!$D$4=S142,'자료입력 및 결과표시'!$D$4=T142,'자료입력 및 결과표시'!$D$4=U142,'자료입력 및 결과표시'!$D$4=V142,'자료입력 및 결과표시'!$C$4=M142,'자료입력 및 결과표시'!$C$4=N142,'자료입력 및 결과표시'!$C$4=O142,'자료입력 및 결과표시'!$C$4=P142,'자료입력 및 결과표시'!$C$4=Q142,'자료입력 및 결과표시'!$C$4=R142,'자료입력 및 결과표시'!$C$4=S142,'자료입력 및 결과표시'!$C$4=T142,'자료입력 및 결과표시'!$C$4=U142,'자료입력 및 결과표시'!$C$4=V142),0,1)</f>
        <v>0</v>
      </c>
    </row>
    <row r="143" spans="6:30">
      <c r="F143" s="56">
        <f t="shared" si="11"/>
        <v>0</v>
      </c>
      <c r="G143" s="79"/>
      <c r="H143" s="38"/>
      <c r="I143" s="39"/>
      <c r="J143" s="31"/>
      <c r="K143" s="78"/>
      <c r="L143" s="40"/>
      <c r="M143" s="11"/>
      <c r="N143" s="11"/>
      <c r="O143" s="11"/>
      <c r="P143" s="11"/>
      <c r="Q143" s="11"/>
      <c r="R143" s="11"/>
      <c r="S143" s="11"/>
      <c r="T143" s="11"/>
      <c r="U143" s="11"/>
      <c r="V143" s="37"/>
      <c r="W143" s="80"/>
      <c r="X143" s="37"/>
      <c r="Y143" s="40"/>
      <c r="Z143" s="35"/>
      <c r="AA143" s="66">
        <f t="shared" si="12"/>
        <v>0</v>
      </c>
      <c r="AB143" s="12">
        <f t="shared" si="13"/>
        <v>0</v>
      </c>
      <c r="AC143" s="56">
        <f t="shared" si="14"/>
        <v>1</v>
      </c>
      <c r="AD143" s="56">
        <f>IF(OR('자료입력 및 결과표시'!$D$4=M143,'자료입력 및 결과표시'!$D$4=N143,'자료입력 및 결과표시'!$D$4=O143,'자료입력 및 결과표시'!$D$4=P143,'자료입력 및 결과표시'!$D$4=Q143,'자료입력 및 결과표시'!$D$4=R143,'자료입력 및 결과표시'!$D$4=S143,'자료입력 및 결과표시'!$D$4=T143,'자료입력 및 결과표시'!$D$4=U143,'자료입력 및 결과표시'!$D$4=V143,'자료입력 및 결과표시'!$C$4=M143,'자료입력 및 결과표시'!$C$4=N143,'자료입력 및 결과표시'!$C$4=O143,'자료입력 및 결과표시'!$C$4=P143,'자료입력 및 결과표시'!$C$4=Q143,'자료입력 및 결과표시'!$C$4=R143,'자료입력 및 결과표시'!$C$4=S143,'자료입력 및 결과표시'!$C$4=T143,'자료입력 및 결과표시'!$C$4=U143,'자료입력 및 결과표시'!$C$4=V143),0,1)</f>
        <v>0</v>
      </c>
    </row>
    <row r="144" spans="6:30">
      <c r="F144" s="56">
        <f t="shared" si="11"/>
        <v>0</v>
      </c>
      <c r="G144" s="79"/>
      <c r="H144" s="38"/>
      <c r="I144" s="39"/>
      <c r="J144" s="31"/>
      <c r="K144" s="78"/>
      <c r="L144" s="40"/>
      <c r="M144" s="11"/>
      <c r="N144" s="11"/>
      <c r="O144" s="11"/>
      <c r="P144" s="11"/>
      <c r="Q144" s="11"/>
      <c r="R144" s="11"/>
      <c r="S144" s="11"/>
      <c r="T144" s="11"/>
      <c r="U144" s="11"/>
      <c r="V144" s="37"/>
      <c r="W144" s="80"/>
      <c r="X144" s="37"/>
      <c r="Y144" s="40"/>
      <c r="Z144" s="35"/>
      <c r="AA144" s="66">
        <f t="shared" si="12"/>
        <v>0</v>
      </c>
      <c r="AB144" s="12">
        <f t="shared" si="13"/>
        <v>0</v>
      </c>
      <c r="AC144" s="56">
        <f t="shared" si="14"/>
        <v>1</v>
      </c>
      <c r="AD144" s="56">
        <f>IF(OR('자료입력 및 결과표시'!$D$4=M144,'자료입력 및 결과표시'!$D$4=N144,'자료입력 및 결과표시'!$D$4=O144,'자료입력 및 결과표시'!$D$4=P144,'자료입력 및 결과표시'!$D$4=Q144,'자료입력 및 결과표시'!$D$4=R144,'자료입력 및 결과표시'!$D$4=S144,'자료입력 및 결과표시'!$D$4=T144,'자료입력 및 결과표시'!$D$4=U144,'자료입력 및 결과표시'!$D$4=V144,'자료입력 및 결과표시'!$C$4=M144,'자료입력 및 결과표시'!$C$4=N144,'자료입력 및 결과표시'!$C$4=O144,'자료입력 및 결과표시'!$C$4=P144,'자료입력 및 결과표시'!$C$4=Q144,'자료입력 및 결과표시'!$C$4=R144,'자료입력 및 결과표시'!$C$4=S144,'자료입력 및 결과표시'!$C$4=T144,'자료입력 및 결과표시'!$C$4=U144,'자료입력 및 결과표시'!$C$4=V144),0,1)</f>
        <v>0</v>
      </c>
    </row>
    <row r="145" spans="6:30">
      <c r="F145" s="56">
        <f t="shared" si="11"/>
        <v>0</v>
      </c>
      <c r="G145" s="79"/>
      <c r="H145" s="38"/>
      <c r="I145" s="39"/>
      <c r="J145" s="31"/>
      <c r="K145" s="78"/>
      <c r="L145" s="40"/>
      <c r="M145" s="11"/>
      <c r="N145" s="11"/>
      <c r="O145" s="11"/>
      <c r="P145" s="11"/>
      <c r="Q145" s="11"/>
      <c r="R145" s="11"/>
      <c r="S145" s="11"/>
      <c r="T145" s="11"/>
      <c r="U145" s="11"/>
      <c r="V145" s="37"/>
      <c r="W145" s="80"/>
      <c r="X145" s="37"/>
      <c r="Y145" s="40"/>
      <c r="Z145" s="35"/>
      <c r="AA145" s="66">
        <f t="shared" si="12"/>
        <v>0</v>
      </c>
      <c r="AB145" s="12">
        <f t="shared" si="13"/>
        <v>0</v>
      </c>
      <c r="AC145" s="56">
        <f t="shared" si="14"/>
        <v>1</v>
      </c>
      <c r="AD145" s="56">
        <f>IF(OR('자료입력 및 결과표시'!$D$4=M145,'자료입력 및 결과표시'!$D$4=N145,'자료입력 및 결과표시'!$D$4=O145,'자료입력 및 결과표시'!$D$4=P145,'자료입력 및 결과표시'!$D$4=Q145,'자료입력 및 결과표시'!$D$4=R145,'자료입력 및 결과표시'!$D$4=S145,'자료입력 및 결과표시'!$D$4=T145,'자료입력 및 결과표시'!$D$4=U145,'자료입력 및 결과표시'!$D$4=V145,'자료입력 및 결과표시'!$C$4=M145,'자료입력 및 결과표시'!$C$4=N145,'자료입력 및 결과표시'!$C$4=O145,'자료입력 및 결과표시'!$C$4=P145,'자료입력 및 결과표시'!$C$4=Q145,'자료입력 및 결과표시'!$C$4=R145,'자료입력 및 결과표시'!$C$4=S145,'자료입력 및 결과표시'!$C$4=T145,'자료입력 및 결과표시'!$C$4=U145,'자료입력 및 결과표시'!$C$4=V145),0,1)</f>
        <v>0</v>
      </c>
    </row>
    <row r="146" spans="6:30">
      <c r="F146" s="56">
        <f t="shared" si="11"/>
        <v>0</v>
      </c>
      <c r="G146" s="79"/>
      <c r="H146" s="38"/>
      <c r="I146" s="39"/>
      <c r="J146" s="31"/>
      <c r="K146" s="78"/>
      <c r="L146" s="40"/>
      <c r="M146" s="11"/>
      <c r="N146" s="11"/>
      <c r="O146" s="11"/>
      <c r="P146" s="11"/>
      <c r="Q146" s="11"/>
      <c r="R146" s="11"/>
      <c r="S146" s="11"/>
      <c r="T146" s="11"/>
      <c r="U146" s="11"/>
      <c r="V146" s="37"/>
      <c r="W146" s="80"/>
      <c r="X146" s="37"/>
      <c r="Y146" s="40"/>
      <c r="Z146" s="35"/>
      <c r="AA146" s="66">
        <f t="shared" si="12"/>
        <v>0</v>
      </c>
      <c r="AB146" s="12">
        <f t="shared" si="13"/>
        <v>0</v>
      </c>
      <c r="AC146" s="56">
        <f t="shared" si="14"/>
        <v>1</v>
      </c>
      <c r="AD146" s="56">
        <f>IF(OR('자료입력 및 결과표시'!$D$4=M146,'자료입력 및 결과표시'!$D$4=N146,'자료입력 및 결과표시'!$D$4=O146,'자료입력 및 결과표시'!$D$4=P146,'자료입력 및 결과표시'!$D$4=Q146,'자료입력 및 결과표시'!$D$4=R146,'자료입력 및 결과표시'!$D$4=S146,'자료입력 및 결과표시'!$D$4=T146,'자료입력 및 결과표시'!$D$4=U146,'자료입력 및 결과표시'!$D$4=V146,'자료입력 및 결과표시'!$C$4=M146,'자료입력 및 결과표시'!$C$4=N146,'자료입력 및 결과표시'!$C$4=O146,'자료입력 및 결과표시'!$C$4=P146,'자료입력 및 결과표시'!$C$4=Q146,'자료입력 및 결과표시'!$C$4=R146,'자료입력 및 결과표시'!$C$4=S146,'자료입력 및 결과표시'!$C$4=T146,'자료입력 및 결과표시'!$C$4=U146,'자료입력 및 결과표시'!$C$4=V146),0,1)</f>
        <v>0</v>
      </c>
    </row>
    <row r="147" spans="6:30">
      <c r="F147" s="56">
        <f t="shared" si="11"/>
        <v>0</v>
      </c>
      <c r="G147" s="79"/>
      <c r="H147" s="38"/>
      <c r="I147" s="39"/>
      <c r="J147" s="31"/>
      <c r="K147" s="78"/>
      <c r="L147" s="40"/>
      <c r="M147" s="11"/>
      <c r="N147" s="11"/>
      <c r="O147" s="11"/>
      <c r="P147" s="11"/>
      <c r="Q147" s="11"/>
      <c r="R147" s="11"/>
      <c r="S147" s="11"/>
      <c r="T147" s="11"/>
      <c r="U147" s="11"/>
      <c r="V147" s="37"/>
      <c r="W147" s="80"/>
      <c r="X147" s="37"/>
      <c r="Y147" s="40"/>
      <c r="Z147" s="35"/>
      <c r="AA147" s="66">
        <f t="shared" si="12"/>
        <v>0</v>
      </c>
      <c r="AB147" s="12">
        <f t="shared" si="13"/>
        <v>0</v>
      </c>
      <c r="AC147" s="56">
        <f t="shared" si="14"/>
        <v>1</v>
      </c>
      <c r="AD147" s="56">
        <f>IF(OR('자료입력 및 결과표시'!$D$4=M147,'자료입력 및 결과표시'!$D$4=N147,'자료입력 및 결과표시'!$D$4=O147,'자료입력 및 결과표시'!$D$4=P147,'자료입력 및 결과표시'!$D$4=Q147,'자료입력 및 결과표시'!$D$4=R147,'자료입력 및 결과표시'!$D$4=S147,'자료입력 및 결과표시'!$D$4=T147,'자료입력 및 결과표시'!$D$4=U147,'자료입력 및 결과표시'!$D$4=V147,'자료입력 및 결과표시'!$C$4=M147,'자료입력 및 결과표시'!$C$4=N147,'자료입력 및 결과표시'!$C$4=O147,'자료입력 및 결과표시'!$C$4=P147,'자료입력 및 결과표시'!$C$4=Q147,'자료입력 및 결과표시'!$C$4=R147,'자료입력 및 결과표시'!$C$4=S147,'자료입력 및 결과표시'!$C$4=T147,'자료입력 및 결과표시'!$C$4=U147,'자료입력 및 결과표시'!$C$4=V147),0,1)</f>
        <v>0</v>
      </c>
    </row>
    <row r="148" spans="6:30">
      <c r="F148" s="56">
        <f t="shared" si="11"/>
        <v>0</v>
      </c>
      <c r="G148" s="79"/>
      <c r="H148" s="38"/>
      <c r="I148" s="39"/>
      <c r="J148" s="31"/>
      <c r="K148" s="78"/>
      <c r="L148" s="40"/>
      <c r="M148" s="11"/>
      <c r="N148" s="11"/>
      <c r="O148" s="11"/>
      <c r="P148" s="11"/>
      <c r="Q148" s="11"/>
      <c r="R148" s="11"/>
      <c r="S148" s="11"/>
      <c r="T148" s="11"/>
      <c r="U148" s="11"/>
      <c r="V148" s="37"/>
      <c r="W148" s="80"/>
      <c r="X148" s="37"/>
      <c r="Y148" s="40"/>
      <c r="Z148" s="35"/>
      <c r="AA148" s="66">
        <f t="shared" si="12"/>
        <v>0</v>
      </c>
      <c r="AB148" s="12">
        <f t="shared" si="13"/>
        <v>0</v>
      </c>
      <c r="AC148" s="56">
        <f t="shared" si="14"/>
        <v>1</v>
      </c>
      <c r="AD148" s="56">
        <f>IF(OR('자료입력 및 결과표시'!$D$4=M148,'자료입력 및 결과표시'!$D$4=N148,'자료입력 및 결과표시'!$D$4=O148,'자료입력 및 결과표시'!$D$4=P148,'자료입력 및 결과표시'!$D$4=Q148,'자료입력 및 결과표시'!$D$4=R148,'자료입력 및 결과표시'!$D$4=S148,'자료입력 및 결과표시'!$D$4=T148,'자료입력 및 결과표시'!$D$4=U148,'자료입력 및 결과표시'!$D$4=V148,'자료입력 및 결과표시'!$C$4=M148,'자료입력 및 결과표시'!$C$4=N148,'자료입력 및 결과표시'!$C$4=O148,'자료입력 및 결과표시'!$C$4=P148,'자료입력 및 결과표시'!$C$4=Q148,'자료입력 및 결과표시'!$C$4=R148,'자료입력 및 결과표시'!$C$4=S148,'자료입력 및 결과표시'!$C$4=T148,'자료입력 및 결과표시'!$C$4=U148,'자료입력 및 결과표시'!$C$4=V148),0,1)</f>
        <v>0</v>
      </c>
    </row>
    <row r="149" spans="6:30">
      <c r="F149" s="56">
        <f t="shared" si="11"/>
        <v>0</v>
      </c>
      <c r="G149" s="79"/>
      <c r="H149" s="38"/>
      <c r="I149" s="39"/>
      <c r="J149" s="31"/>
      <c r="K149" s="78"/>
      <c r="L149" s="40"/>
      <c r="M149" s="11"/>
      <c r="N149" s="11"/>
      <c r="O149" s="11"/>
      <c r="P149" s="11"/>
      <c r="Q149" s="11"/>
      <c r="R149" s="11"/>
      <c r="S149" s="11"/>
      <c r="T149" s="11"/>
      <c r="U149" s="11"/>
      <c r="V149" s="37"/>
      <c r="W149" s="80"/>
      <c r="X149" s="37"/>
      <c r="Y149" s="40"/>
      <c r="Z149" s="35"/>
      <c r="AA149" s="66">
        <f t="shared" si="12"/>
        <v>0</v>
      </c>
      <c r="AB149" s="12">
        <f t="shared" si="13"/>
        <v>0</v>
      </c>
      <c r="AC149" s="56">
        <f t="shared" si="14"/>
        <v>1</v>
      </c>
      <c r="AD149" s="56">
        <f>IF(OR('자료입력 및 결과표시'!$D$4=M149,'자료입력 및 결과표시'!$D$4=N149,'자료입력 및 결과표시'!$D$4=O149,'자료입력 및 결과표시'!$D$4=P149,'자료입력 및 결과표시'!$D$4=Q149,'자료입력 및 결과표시'!$D$4=R149,'자료입력 및 결과표시'!$D$4=S149,'자료입력 및 결과표시'!$D$4=T149,'자료입력 및 결과표시'!$D$4=U149,'자료입력 및 결과표시'!$D$4=V149,'자료입력 및 결과표시'!$C$4=M149,'자료입력 및 결과표시'!$C$4=N149,'자료입력 및 결과표시'!$C$4=O149,'자료입력 및 결과표시'!$C$4=P149,'자료입력 및 결과표시'!$C$4=Q149,'자료입력 및 결과표시'!$C$4=R149,'자료입력 및 결과표시'!$C$4=S149,'자료입력 및 결과표시'!$C$4=T149,'자료입력 및 결과표시'!$C$4=U149,'자료입력 및 결과표시'!$C$4=V149),0,1)</f>
        <v>0</v>
      </c>
    </row>
    <row r="150" spans="6:30">
      <c r="F150" s="56">
        <f t="shared" si="11"/>
        <v>0</v>
      </c>
      <c r="G150" s="79"/>
      <c r="H150" s="38"/>
      <c r="I150" s="39"/>
      <c r="J150" s="31"/>
      <c r="K150" s="78"/>
      <c r="L150" s="40"/>
      <c r="M150" s="11"/>
      <c r="N150" s="11"/>
      <c r="O150" s="11"/>
      <c r="P150" s="11"/>
      <c r="Q150" s="11"/>
      <c r="R150" s="11"/>
      <c r="S150" s="11"/>
      <c r="T150" s="11"/>
      <c r="U150" s="11"/>
      <c r="V150" s="37"/>
      <c r="W150" s="80"/>
      <c r="X150" s="37"/>
      <c r="Y150" s="40"/>
      <c r="Z150" s="35"/>
      <c r="AA150" s="66">
        <f t="shared" si="12"/>
        <v>0</v>
      </c>
      <c r="AB150" s="12">
        <f t="shared" si="13"/>
        <v>0</v>
      </c>
      <c r="AC150" s="56">
        <f t="shared" si="14"/>
        <v>1</v>
      </c>
      <c r="AD150" s="56">
        <f>IF(OR('자료입력 및 결과표시'!$D$4=M150,'자료입력 및 결과표시'!$D$4=N150,'자료입력 및 결과표시'!$D$4=O150,'자료입력 및 결과표시'!$D$4=P150,'자료입력 및 결과표시'!$D$4=Q150,'자료입력 및 결과표시'!$D$4=R150,'자료입력 및 결과표시'!$D$4=S150,'자료입력 및 결과표시'!$D$4=T150,'자료입력 및 결과표시'!$D$4=U150,'자료입력 및 결과표시'!$D$4=V150,'자료입력 및 결과표시'!$C$4=M150,'자료입력 및 결과표시'!$C$4=N150,'자료입력 및 결과표시'!$C$4=O150,'자료입력 및 결과표시'!$C$4=P150,'자료입력 및 결과표시'!$C$4=Q150,'자료입력 및 결과표시'!$C$4=R150,'자료입력 및 결과표시'!$C$4=S150,'자료입력 및 결과표시'!$C$4=T150,'자료입력 및 결과표시'!$C$4=U150,'자료입력 및 결과표시'!$C$4=V150),0,1)</f>
        <v>0</v>
      </c>
    </row>
    <row r="151" spans="6:30">
      <c r="F151" s="56">
        <f t="shared" si="11"/>
        <v>0</v>
      </c>
      <c r="G151" s="79"/>
      <c r="H151" s="38"/>
      <c r="I151" s="39"/>
      <c r="J151" s="31"/>
      <c r="K151" s="78"/>
      <c r="L151" s="40"/>
      <c r="M151" s="11"/>
      <c r="N151" s="11"/>
      <c r="O151" s="11"/>
      <c r="P151" s="11"/>
      <c r="Q151" s="11"/>
      <c r="R151" s="11"/>
      <c r="S151" s="11"/>
      <c r="T151" s="11"/>
      <c r="U151" s="11"/>
      <c r="V151" s="37"/>
      <c r="W151" s="80"/>
      <c r="X151" s="37"/>
      <c r="Y151" s="40"/>
      <c r="Z151" s="35"/>
      <c r="AA151" s="66">
        <f t="shared" si="12"/>
        <v>0</v>
      </c>
      <c r="AB151" s="12">
        <f t="shared" si="13"/>
        <v>0</v>
      </c>
      <c r="AC151" s="56">
        <f t="shared" si="14"/>
        <v>1</v>
      </c>
      <c r="AD151" s="56">
        <f>IF(OR('자료입력 및 결과표시'!$D$4=M151,'자료입력 및 결과표시'!$D$4=N151,'자료입력 및 결과표시'!$D$4=O151,'자료입력 및 결과표시'!$D$4=P151,'자료입력 및 결과표시'!$D$4=Q151,'자료입력 및 결과표시'!$D$4=R151,'자료입력 및 결과표시'!$D$4=S151,'자료입력 및 결과표시'!$D$4=T151,'자료입력 및 결과표시'!$D$4=U151,'자료입력 및 결과표시'!$D$4=V151,'자료입력 및 결과표시'!$C$4=M151,'자료입력 및 결과표시'!$C$4=N151,'자료입력 및 결과표시'!$C$4=O151,'자료입력 및 결과표시'!$C$4=P151,'자료입력 및 결과표시'!$C$4=Q151,'자료입력 및 결과표시'!$C$4=R151,'자료입력 및 결과표시'!$C$4=S151,'자료입력 및 결과표시'!$C$4=T151,'자료입력 및 결과표시'!$C$4=U151,'자료입력 및 결과표시'!$C$4=V151),0,1)</f>
        <v>0</v>
      </c>
    </row>
    <row r="152" spans="6:30">
      <c r="F152" s="56">
        <f t="shared" si="11"/>
        <v>0</v>
      </c>
      <c r="G152" s="79"/>
      <c r="H152" s="38"/>
      <c r="I152" s="39"/>
      <c r="J152" s="31"/>
      <c r="K152" s="78"/>
      <c r="L152" s="40"/>
      <c r="M152" s="11"/>
      <c r="N152" s="11"/>
      <c r="O152" s="11"/>
      <c r="P152" s="11"/>
      <c r="Q152" s="11"/>
      <c r="R152" s="11"/>
      <c r="S152" s="11"/>
      <c r="T152" s="11"/>
      <c r="U152" s="11"/>
      <c r="V152" s="37"/>
      <c r="W152" s="80"/>
      <c r="X152" s="37"/>
      <c r="Y152" s="40"/>
      <c r="Z152" s="35"/>
      <c r="AA152" s="66">
        <f t="shared" si="12"/>
        <v>0</v>
      </c>
      <c r="AB152" s="12">
        <f t="shared" si="13"/>
        <v>0</v>
      </c>
      <c r="AC152" s="56">
        <f t="shared" si="14"/>
        <v>1</v>
      </c>
      <c r="AD152" s="56">
        <f>IF(OR('자료입력 및 결과표시'!$D$4=M152,'자료입력 및 결과표시'!$D$4=N152,'자료입력 및 결과표시'!$D$4=O152,'자료입력 및 결과표시'!$D$4=P152,'자료입력 및 결과표시'!$D$4=Q152,'자료입력 및 결과표시'!$D$4=R152,'자료입력 및 결과표시'!$D$4=S152,'자료입력 및 결과표시'!$D$4=T152,'자료입력 및 결과표시'!$D$4=U152,'자료입력 및 결과표시'!$D$4=V152,'자료입력 및 결과표시'!$C$4=M152,'자료입력 및 결과표시'!$C$4=N152,'자료입력 및 결과표시'!$C$4=O152,'자료입력 및 결과표시'!$C$4=P152,'자료입력 및 결과표시'!$C$4=Q152,'자료입력 및 결과표시'!$C$4=R152,'자료입력 및 결과표시'!$C$4=S152,'자료입력 및 결과표시'!$C$4=T152,'자료입력 및 결과표시'!$C$4=U152,'자료입력 및 결과표시'!$C$4=V152),0,1)</f>
        <v>0</v>
      </c>
    </row>
    <row r="153" spans="6:30">
      <c r="F153" s="56">
        <f t="shared" si="11"/>
        <v>0</v>
      </c>
      <c r="G153" s="79"/>
      <c r="H153" s="38"/>
      <c r="I153" s="39"/>
      <c r="J153" s="31"/>
      <c r="K153" s="78"/>
      <c r="L153" s="40"/>
      <c r="M153" s="11"/>
      <c r="N153" s="11"/>
      <c r="O153" s="11"/>
      <c r="P153" s="11"/>
      <c r="Q153" s="11"/>
      <c r="R153" s="11"/>
      <c r="S153" s="11"/>
      <c r="T153" s="11"/>
      <c r="U153" s="11"/>
      <c r="V153" s="37"/>
      <c r="W153" s="80"/>
      <c r="X153" s="37"/>
      <c r="Y153" s="40"/>
      <c r="Z153" s="35"/>
      <c r="AA153" s="66">
        <f t="shared" si="12"/>
        <v>0</v>
      </c>
      <c r="AB153" s="12">
        <f t="shared" si="13"/>
        <v>0</v>
      </c>
      <c r="AC153" s="56">
        <f t="shared" si="14"/>
        <v>1</v>
      </c>
      <c r="AD153" s="56">
        <f>IF(OR('자료입력 및 결과표시'!$D$4=M153,'자료입력 및 결과표시'!$D$4=N153,'자료입력 및 결과표시'!$D$4=O153,'자료입력 및 결과표시'!$D$4=P153,'자료입력 및 결과표시'!$D$4=Q153,'자료입력 및 결과표시'!$D$4=R153,'자료입력 및 결과표시'!$D$4=S153,'자료입력 및 결과표시'!$D$4=T153,'자료입력 및 결과표시'!$D$4=U153,'자료입력 및 결과표시'!$D$4=V153,'자료입력 및 결과표시'!$C$4=M153,'자료입력 및 결과표시'!$C$4=N153,'자료입력 및 결과표시'!$C$4=O153,'자료입력 및 결과표시'!$C$4=P153,'자료입력 및 결과표시'!$C$4=Q153,'자료입력 및 결과표시'!$C$4=R153,'자료입력 및 결과표시'!$C$4=S153,'자료입력 및 결과표시'!$C$4=T153,'자료입력 및 결과표시'!$C$4=U153,'자료입력 및 결과표시'!$C$4=V153),0,1)</f>
        <v>0</v>
      </c>
    </row>
    <row r="154" spans="6:30">
      <c r="F154" s="56">
        <f t="shared" si="11"/>
        <v>0</v>
      </c>
      <c r="G154" s="79"/>
      <c r="H154" s="38"/>
      <c r="I154" s="39"/>
      <c r="J154" s="31"/>
      <c r="K154" s="78"/>
      <c r="L154" s="40"/>
      <c r="M154" s="11"/>
      <c r="N154" s="11"/>
      <c r="O154" s="11"/>
      <c r="P154" s="11"/>
      <c r="Q154" s="11"/>
      <c r="R154" s="11"/>
      <c r="S154" s="11"/>
      <c r="T154" s="11"/>
      <c r="U154" s="11"/>
      <c r="V154" s="37"/>
      <c r="W154" s="80"/>
      <c r="X154" s="37"/>
      <c r="Y154" s="40"/>
      <c r="Z154" s="35"/>
      <c r="AA154" s="66">
        <f t="shared" si="12"/>
        <v>0</v>
      </c>
      <c r="AB154" s="12">
        <f t="shared" si="13"/>
        <v>0</v>
      </c>
      <c r="AC154" s="56">
        <f t="shared" si="14"/>
        <v>1</v>
      </c>
      <c r="AD154" s="56">
        <f>IF(OR('자료입력 및 결과표시'!$D$4=M154,'자료입력 및 결과표시'!$D$4=N154,'자료입력 및 결과표시'!$D$4=O154,'자료입력 및 결과표시'!$D$4=P154,'자료입력 및 결과표시'!$D$4=Q154,'자료입력 및 결과표시'!$D$4=R154,'자료입력 및 결과표시'!$D$4=S154,'자료입력 및 결과표시'!$D$4=T154,'자료입력 및 결과표시'!$D$4=U154,'자료입력 및 결과표시'!$D$4=V154,'자료입력 및 결과표시'!$C$4=M154,'자료입력 및 결과표시'!$C$4=N154,'자료입력 및 결과표시'!$C$4=O154,'자료입력 및 결과표시'!$C$4=P154,'자료입력 및 결과표시'!$C$4=Q154,'자료입력 및 결과표시'!$C$4=R154,'자료입력 및 결과표시'!$C$4=S154,'자료입력 및 결과표시'!$C$4=T154,'자료입력 및 결과표시'!$C$4=U154,'자료입력 및 결과표시'!$C$4=V154),0,1)</f>
        <v>0</v>
      </c>
    </row>
    <row r="155" spans="6:30">
      <c r="F155" s="56">
        <f t="shared" si="11"/>
        <v>0</v>
      </c>
      <c r="G155" s="79"/>
      <c r="H155" s="38"/>
      <c r="I155" s="39"/>
      <c r="J155" s="31"/>
      <c r="K155" s="78"/>
      <c r="L155" s="40"/>
      <c r="M155" s="11"/>
      <c r="N155" s="11"/>
      <c r="O155" s="11"/>
      <c r="P155" s="11"/>
      <c r="Q155" s="11"/>
      <c r="R155" s="11"/>
      <c r="S155" s="11"/>
      <c r="T155" s="11"/>
      <c r="U155" s="11"/>
      <c r="V155" s="37"/>
      <c r="W155" s="80"/>
      <c r="X155" s="37"/>
      <c r="Y155" s="40"/>
      <c r="Z155" s="35"/>
      <c r="AA155" s="66">
        <f t="shared" si="12"/>
        <v>0</v>
      </c>
      <c r="AB155" s="12">
        <f t="shared" si="13"/>
        <v>0</v>
      </c>
      <c r="AC155" s="56">
        <f t="shared" si="14"/>
        <v>1</v>
      </c>
      <c r="AD155" s="56">
        <f>IF(OR('자료입력 및 결과표시'!$D$4=M155,'자료입력 및 결과표시'!$D$4=N155,'자료입력 및 결과표시'!$D$4=O155,'자료입력 및 결과표시'!$D$4=P155,'자료입력 및 결과표시'!$D$4=Q155,'자료입력 및 결과표시'!$D$4=R155,'자료입력 및 결과표시'!$D$4=S155,'자료입력 및 결과표시'!$D$4=T155,'자료입력 및 결과표시'!$D$4=U155,'자료입력 및 결과표시'!$D$4=V155,'자료입력 및 결과표시'!$C$4=M155,'자료입력 및 결과표시'!$C$4=N155,'자료입력 및 결과표시'!$C$4=O155,'자료입력 및 결과표시'!$C$4=P155,'자료입력 및 결과표시'!$C$4=Q155,'자료입력 및 결과표시'!$C$4=R155,'자료입력 및 결과표시'!$C$4=S155,'자료입력 및 결과표시'!$C$4=T155,'자료입력 및 결과표시'!$C$4=U155,'자료입력 및 결과표시'!$C$4=V155),0,1)</f>
        <v>0</v>
      </c>
    </row>
    <row r="156" spans="6:30">
      <c r="F156" s="56">
        <f t="shared" si="11"/>
        <v>0</v>
      </c>
      <c r="G156" s="79"/>
      <c r="H156" s="38"/>
      <c r="I156" s="39"/>
      <c r="J156" s="31"/>
      <c r="K156" s="78"/>
      <c r="L156" s="40"/>
      <c r="M156" s="11"/>
      <c r="N156" s="11"/>
      <c r="O156" s="11"/>
      <c r="P156" s="11"/>
      <c r="Q156" s="11"/>
      <c r="R156" s="11"/>
      <c r="S156" s="11"/>
      <c r="T156" s="11"/>
      <c r="U156" s="11"/>
      <c r="V156" s="37"/>
      <c r="W156" s="80"/>
      <c r="X156" s="37"/>
      <c r="Y156" s="40"/>
      <c r="Z156" s="35"/>
      <c r="AA156" s="66">
        <f t="shared" si="12"/>
        <v>0</v>
      </c>
      <c r="AB156" s="12">
        <f t="shared" si="13"/>
        <v>0</v>
      </c>
      <c r="AC156" s="56">
        <f t="shared" si="14"/>
        <v>1</v>
      </c>
      <c r="AD156" s="56">
        <f>IF(OR('자료입력 및 결과표시'!$D$4=M156,'자료입력 및 결과표시'!$D$4=N156,'자료입력 및 결과표시'!$D$4=O156,'자료입력 및 결과표시'!$D$4=P156,'자료입력 및 결과표시'!$D$4=Q156,'자료입력 및 결과표시'!$D$4=R156,'자료입력 및 결과표시'!$D$4=S156,'자료입력 및 결과표시'!$D$4=T156,'자료입력 및 결과표시'!$D$4=U156,'자료입력 및 결과표시'!$D$4=V156,'자료입력 및 결과표시'!$C$4=M156,'자료입력 및 결과표시'!$C$4=N156,'자료입력 및 결과표시'!$C$4=O156,'자료입력 및 결과표시'!$C$4=P156,'자료입력 및 결과표시'!$C$4=Q156,'자료입력 및 결과표시'!$C$4=R156,'자료입력 및 결과표시'!$C$4=S156,'자료입력 및 결과표시'!$C$4=T156,'자료입력 및 결과표시'!$C$4=U156,'자료입력 및 결과표시'!$C$4=V156),0,1)</f>
        <v>0</v>
      </c>
    </row>
    <row r="157" spans="6:30">
      <c r="F157" s="56">
        <f t="shared" si="11"/>
        <v>0</v>
      </c>
      <c r="G157" s="79"/>
      <c r="H157" s="38"/>
      <c r="I157" s="39"/>
      <c r="J157" s="31"/>
      <c r="K157" s="78"/>
      <c r="L157" s="40"/>
      <c r="M157" s="11"/>
      <c r="N157" s="11"/>
      <c r="O157" s="11"/>
      <c r="P157" s="11"/>
      <c r="Q157" s="11"/>
      <c r="R157" s="11"/>
      <c r="S157" s="11"/>
      <c r="T157" s="11"/>
      <c r="U157" s="11"/>
      <c r="V157" s="37"/>
      <c r="W157" s="80"/>
      <c r="X157" s="37"/>
      <c r="Y157" s="40"/>
      <c r="Z157" s="35"/>
      <c r="AA157" s="66">
        <f t="shared" si="12"/>
        <v>0</v>
      </c>
      <c r="AB157" s="12">
        <f t="shared" si="13"/>
        <v>0</v>
      </c>
      <c r="AC157" s="56">
        <f t="shared" si="14"/>
        <v>1</v>
      </c>
      <c r="AD157" s="56">
        <f>IF(OR('자료입력 및 결과표시'!$D$4=M157,'자료입력 및 결과표시'!$D$4=N157,'자료입력 및 결과표시'!$D$4=O157,'자료입력 및 결과표시'!$D$4=P157,'자료입력 및 결과표시'!$D$4=Q157,'자료입력 및 결과표시'!$D$4=R157,'자료입력 및 결과표시'!$D$4=S157,'자료입력 및 결과표시'!$D$4=T157,'자료입력 및 결과표시'!$D$4=U157,'자료입력 및 결과표시'!$D$4=V157,'자료입력 및 결과표시'!$C$4=M157,'자료입력 및 결과표시'!$C$4=N157,'자료입력 및 결과표시'!$C$4=O157,'자료입력 및 결과표시'!$C$4=P157,'자료입력 및 결과표시'!$C$4=Q157,'자료입력 및 결과표시'!$C$4=R157,'자료입력 및 결과표시'!$C$4=S157,'자료입력 및 결과표시'!$C$4=T157,'자료입력 및 결과표시'!$C$4=U157,'자료입력 및 결과표시'!$C$4=V157),0,1)</f>
        <v>0</v>
      </c>
    </row>
    <row r="158" spans="6:30">
      <c r="F158" s="56">
        <f t="shared" si="11"/>
        <v>0</v>
      </c>
      <c r="G158" s="79"/>
      <c r="H158" s="38"/>
      <c r="I158" s="39"/>
      <c r="J158" s="31"/>
      <c r="K158" s="78"/>
      <c r="L158" s="40"/>
      <c r="M158" s="11"/>
      <c r="N158" s="11"/>
      <c r="O158" s="11"/>
      <c r="P158" s="11"/>
      <c r="Q158" s="11"/>
      <c r="R158" s="11"/>
      <c r="S158" s="11"/>
      <c r="T158" s="11"/>
      <c r="U158" s="11"/>
      <c r="V158" s="37"/>
      <c r="W158" s="80"/>
      <c r="X158" s="37"/>
      <c r="Y158" s="40"/>
      <c r="Z158" s="35"/>
      <c r="AA158" s="66">
        <f t="shared" si="12"/>
        <v>0</v>
      </c>
      <c r="AB158" s="12">
        <f t="shared" si="13"/>
        <v>0</v>
      </c>
      <c r="AC158" s="56">
        <f t="shared" si="14"/>
        <v>1</v>
      </c>
      <c r="AD158" s="56">
        <f>IF(OR('자료입력 및 결과표시'!$D$4=M158,'자료입력 및 결과표시'!$D$4=N158,'자료입력 및 결과표시'!$D$4=O158,'자료입력 및 결과표시'!$D$4=P158,'자료입력 및 결과표시'!$D$4=Q158,'자료입력 및 결과표시'!$D$4=R158,'자료입력 및 결과표시'!$D$4=S158,'자료입력 및 결과표시'!$D$4=T158,'자료입력 및 결과표시'!$D$4=U158,'자료입력 및 결과표시'!$D$4=V158,'자료입력 및 결과표시'!$C$4=M158,'자료입력 및 결과표시'!$C$4=N158,'자료입력 및 결과표시'!$C$4=O158,'자료입력 및 결과표시'!$C$4=P158,'자료입력 및 결과표시'!$C$4=Q158,'자료입력 및 결과표시'!$C$4=R158,'자료입력 및 결과표시'!$C$4=S158,'자료입력 및 결과표시'!$C$4=T158,'자료입력 및 결과표시'!$C$4=U158,'자료입력 및 결과표시'!$C$4=V158),0,1)</f>
        <v>0</v>
      </c>
    </row>
    <row r="159" spans="6:30">
      <c r="F159" s="56">
        <f t="shared" si="11"/>
        <v>0</v>
      </c>
      <c r="G159" s="79"/>
      <c r="H159" s="38"/>
      <c r="I159" s="39"/>
      <c r="J159" s="31"/>
      <c r="K159" s="78"/>
      <c r="L159" s="40"/>
      <c r="M159" s="11"/>
      <c r="N159" s="11"/>
      <c r="O159" s="11"/>
      <c r="P159" s="11"/>
      <c r="Q159" s="11"/>
      <c r="R159" s="11"/>
      <c r="S159" s="11"/>
      <c r="T159" s="11"/>
      <c r="U159" s="11"/>
      <c r="V159" s="37"/>
      <c r="W159" s="80"/>
      <c r="X159" s="37"/>
      <c r="Y159" s="40"/>
      <c r="Z159" s="35"/>
      <c r="AA159" s="66">
        <f t="shared" si="12"/>
        <v>0</v>
      </c>
      <c r="AB159" s="12">
        <f t="shared" si="13"/>
        <v>0</v>
      </c>
      <c r="AC159" s="56">
        <f t="shared" si="14"/>
        <v>1</v>
      </c>
      <c r="AD159" s="56">
        <f>IF(OR('자료입력 및 결과표시'!$D$4=M159,'자료입력 및 결과표시'!$D$4=N159,'자료입력 및 결과표시'!$D$4=O159,'자료입력 및 결과표시'!$D$4=P159,'자료입력 및 결과표시'!$D$4=Q159,'자료입력 및 결과표시'!$D$4=R159,'자료입력 및 결과표시'!$D$4=S159,'자료입력 및 결과표시'!$D$4=T159,'자료입력 및 결과표시'!$D$4=U159,'자료입력 및 결과표시'!$D$4=V159,'자료입력 및 결과표시'!$C$4=M159,'자료입력 및 결과표시'!$C$4=N159,'자료입력 및 결과표시'!$C$4=O159,'자료입력 및 결과표시'!$C$4=P159,'자료입력 및 결과표시'!$C$4=Q159,'자료입력 및 결과표시'!$C$4=R159,'자료입력 및 결과표시'!$C$4=S159,'자료입력 및 결과표시'!$C$4=T159,'자료입력 및 결과표시'!$C$4=U159,'자료입력 및 결과표시'!$C$4=V159),0,1)</f>
        <v>0</v>
      </c>
    </row>
    <row r="160" spans="6:30">
      <c r="F160" s="56">
        <f t="shared" si="11"/>
        <v>0</v>
      </c>
      <c r="G160" s="79"/>
      <c r="H160" s="38"/>
      <c r="I160" s="39"/>
      <c r="J160" s="31"/>
      <c r="K160" s="78"/>
      <c r="L160" s="40"/>
      <c r="M160" s="11"/>
      <c r="N160" s="11"/>
      <c r="O160" s="11"/>
      <c r="P160" s="11"/>
      <c r="Q160" s="11"/>
      <c r="R160" s="11"/>
      <c r="S160" s="11"/>
      <c r="T160" s="11"/>
      <c r="U160" s="11"/>
      <c r="V160" s="37"/>
      <c r="W160" s="80"/>
      <c r="X160" s="37"/>
      <c r="Y160" s="40"/>
      <c r="Z160" s="35"/>
      <c r="AA160" s="66">
        <f t="shared" si="12"/>
        <v>0</v>
      </c>
      <c r="AB160" s="12">
        <f t="shared" si="13"/>
        <v>0</v>
      </c>
      <c r="AC160" s="56">
        <f t="shared" si="14"/>
        <v>1</v>
      </c>
      <c r="AD160" s="56">
        <f>IF(OR('자료입력 및 결과표시'!$D$4=M160,'자료입력 및 결과표시'!$D$4=N160,'자료입력 및 결과표시'!$D$4=O160,'자료입력 및 결과표시'!$D$4=P160,'자료입력 및 결과표시'!$D$4=Q160,'자료입력 및 결과표시'!$D$4=R160,'자료입력 및 결과표시'!$D$4=S160,'자료입력 및 결과표시'!$D$4=T160,'자료입력 및 결과표시'!$D$4=U160,'자료입력 및 결과표시'!$D$4=V160,'자료입력 및 결과표시'!$C$4=M160,'자료입력 및 결과표시'!$C$4=N160,'자료입력 및 결과표시'!$C$4=O160,'자료입력 및 결과표시'!$C$4=P160,'자료입력 및 결과표시'!$C$4=Q160,'자료입력 및 결과표시'!$C$4=R160,'자료입력 및 결과표시'!$C$4=S160,'자료입력 및 결과표시'!$C$4=T160,'자료입력 및 결과표시'!$C$4=U160,'자료입력 및 결과표시'!$C$4=V160),0,1)</f>
        <v>0</v>
      </c>
    </row>
    <row r="161" spans="6:30">
      <c r="F161" s="56">
        <f t="shared" si="11"/>
        <v>0</v>
      </c>
      <c r="G161" s="79"/>
      <c r="H161" s="38"/>
      <c r="I161" s="39"/>
      <c r="J161" s="31"/>
      <c r="K161" s="78"/>
      <c r="L161" s="40"/>
      <c r="M161" s="11"/>
      <c r="N161" s="11"/>
      <c r="O161" s="11"/>
      <c r="P161" s="11"/>
      <c r="Q161" s="11"/>
      <c r="R161" s="11"/>
      <c r="S161" s="11"/>
      <c r="T161" s="11"/>
      <c r="U161" s="11"/>
      <c r="V161" s="37"/>
      <c r="W161" s="80"/>
      <c r="X161" s="37"/>
      <c r="Y161" s="40"/>
      <c r="Z161" s="35"/>
      <c r="AA161" s="66">
        <f t="shared" si="12"/>
        <v>0</v>
      </c>
      <c r="AB161" s="12">
        <f t="shared" si="13"/>
        <v>0</v>
      </c>
      <c r="AC161" s="56">
        <f t="shared" si="14"/>
        <v>1</v>
      </c>
      <c r="AD161" s="56">
        <f>IF(OR('자료입력 및 결과표시'!$D$4=M161,'자료입력 및 결과표시'!$D$4=N161,'자료입력 및 결과표시'!$D$4=O161,'자료입력 및 결과표시'!$D$4=P161,'자료입력 및 결과표시'!$D$4=Q161,'자료입력 및 결과표시'!$D$4=R161,'자료입력 및 결과표시'!$D$4=S161,'자료입력 및 결과표시'!$D$4=T161,'자료입력 및 결과표시'!$D$4=U161,'자료입력 및 결과표시'!$D$4=V161,'자료입력 및 결과표시'!$C$4=M161,'자료입력 및 결과표시'!$C$4=N161,'자료입력 및 결과표시'!$C$4=O161,'자료입력 및 결과표시'!$C$4=P161,'자료입력 및 결과표시'!$C$4=Q161,'자료입력 및 결과표시'!$C$4=R161,'자료입력 및 결과표시'!$C$4=S161,'자료입력 및 결과표시'!$C$4=T161,'자료입력 및 결과표시'!$C$4=U161,'자료입력 및 결과표시'!$C$4=V161),0,1)</f>
        <v>0</v>
      </c>
    </row>
    <row r="162" spans="6:30">
      <c r="F162" s="56">
        <f t="shared" si="11"/>
        <v>0</v>
      </c>
      <c r="G162" s="79"/>
      <c r="H162" s="38"/>
      <c r="I162" s="39"/>
      <c r="J162" s="31"/>
      <c r="K162" s="78"/>
      <c r="L162" s="40"/>
      <c r="M162" s="11"/>
      <c r="N162" s="11"/>
      <c r="O162" s="11"/>
      <c r="P162" s="11"/>
      <c r="Q162" s="11"/>
      <c r="R162" s="11"/>
      <c r="S162" s="11"/>
      <c r="T162" s="11"/>
      <c r="U162" s="11"/>
      <c r="V162" s="37"/>
      <c r="W162" s="80"/>
      <c r="X162" s="37"/>
      <c r="Y162" s="40"/>
      <c r="Z162" s="35"/>
      <c r="AA162" s="66">
        <f t="shared" si="12"/>
        <v>0</v>
      </c>
      <c r="AB162" s="12">
        <f t="shared" si="13"/>
        <v>0</v>
      </c>
      <c r="AC162" s="56">
        <f t="shared" si="14"/>
        <v>1</v>
      </c>
      <c r="AD162" s="56">
        <f>IF(OR('자료입력 및 결과표시'!$D$4=M162,'자료입력 및 결과표시'!$D$4=N162,'자료입력 및 결과표시'!$D$4=O162,'자료입력 및 결과표시'!$D$4=P162,'자료입력 및 결과표시'!$D$4=Q162,'자료입력 및 결과표시'!$D$4=R162,'자료입력 및 결과표시'!$D$4=S162,'자료입력 및 결과표시'!$D$4=T162,'자료입력 및 결과표시'!$D$4=U162,'자료입력 및 결과표시'!$D$4=V162,'자료입력 및 결과표시'!$C$4=M162,'자료입력 및 결과표시'!$C$4=N162,'자료입력 및 결과표시'!$C$4=O162,'자료입력 및 결과표시'!$C$4=P162,'자료입력 및 결과표시'!$C$4=Q162,'자료입력 및 결과표시'!$C$4=R162,'자료입력 및 결과표시'!$C$4=S162,'자료입력 및 결과표시'!$C$4=T162,'자료입력 및 결과표시'!$C$4=U162,'자료입력 및 결과표시'!$C$4=V162),0,1)</f>
        <v>0</v>
      </c>
    </row>
    <row r="163" spans="6:30">
      <c r="F163" s="56">
        <f t="shared" si="11"/>
        <v>0</v>
      </c>
      <c r="G163" s="79"/>
      <c r="H163" s="38"/>
      <c r="I163" s="39"/>
      <c r="J163" s="31"/>
      <c r="K163" s="78"/>
      <c r="L163" s="40"/>
      <c r="M163" s="11"/>
      <c r="N163" s="11"/>
      <c r="O163" s="11"/>
      <c r="P163" s="11"/>
      <c r="Q163" s="11"/>
      <c r="R163" s="11"/>
      <c r="S163" s="11"/>
      <c r="T163" s="11"/>
      <c r="U163" s="11"/>
      <c r="V163" s="37"/>
      <c r="W163" s="80"/>
      <c r="X163" s="37"/>
      <c r="Y163" s="40"/>
      <c r="Z163" s="35"/>
      <c r="AA163" s="66">
        <f t="shared" si="12"/>
        <v>0</v>
      </c>
      <c r="AB163" s="12">
        <f t="shared" si="13"/>
        <v>0</v>
      </c>
      <c r="AC163" s="56">
        <f t="shared" si="14"/>
        <v>1</v>
      </c>
      <c r="AD163" s="56">
        <f>IF(OR('자료입력 및 결과표시'!$D$4=M163,'자료입력 및 결과표시'!$D$4=N163,'자료입력 및 결과표시'!$D$4=O163,'자료입력 및 결과표시'!$D$4=P163,'자료입력 및 결과표시'!$D$4=Q163,'자료입력 및 결과표시'!$D$4=R163,'자료입력 및 결과표시'!$D$4=S163,'자료입력 및 결과표시'!$D$4=T163,'자료입력 및 결과표시'!$D$4=U163,'자료입력 및 결과표시'!$D$4=V163,'자료입력 및 결과표시'!$C$4=M163,'자료입력 및 결과표시'!$C$4=N163,'자료입력 및 결과표시'!$C$4=O163,'자료입력 및 결과표시'!$C$4=P163,'자료입력 및 결과표시'!$C$4=Q163,'자료입력 및 결과표시'!$C$4=R163,'자료입력 및 결과표시'!$C$4=S163,'자료입력 및 결과표시'!$C$4=T163,'자료입력 및 결과표시'!$C$4=U163,'자료입력 및 결과표시'!$C$4=V163),0,1)</f>
        <v>0</v>
      </c>
    </row>
    <row r="164" spans="6:30">
      <c r="F164" s="56">
        <f t="shared" si="11"/>
        <v>0</v>
      </c>
      <c r="G164" s="79"/>
      <c r="H164" s="38"/>
      <c r="I164" s="39"/>
      <c r="J164" s="31"/>
      <c r="K164" s="78"/>
      <c r="L164" s="40"/>
      <c r="M164" s="11"/>
      <c r="N164" s="11"/>
      <c r="O164" s="11"/>
      <c r="P164" s="11"/>
      <c r="Q164" s="11"/>
      <c r="R164" s="11"/>
      <c r="S164" s="11"/>
      <c r="T164" s="11"/>
      <c r="U164" s="11"/>
      <c r="V164" s="37"/>
      <c r="W164" s="80"/>
      <c r="X164" s="37"/>
      <c r="Y164" s="40"/>
      <c r="Z164" s="35"/>
      <c r="AA164" s="66">
        <f t="shared" si="12"/>
        <v>0</v>
      </c>
      <c r="AB164" s="12">
        <f t="shared" si="13"/>
        <v>0</v>
      </c>
      <c r="AC164" s="56">
        <f t="shared" si="14"/>
        <v>1</v>
      </c>
      <c r="AD164" s="56">
        <f>IF(OR('자료입력 및 결과표시'!$D$4=M164,'자료입력 및 결과표시'!$D$4=N164,'자료입력 및 결과표시'!$D$4=O164,'자료입력 및 결과표시'!$D$4=P164,'자료입력 및 결과표시'!$D$4=Q164,'자료입력 및 결과표시'!$D$4=R164,'자료입력 및 결과표시'!$D$4=S164,'자료입력 및 결과표시'!$D$4=T164,'자료입력 및 결과표시'!$D$4=U164,'자료입력 및 결과표시'!$D$4=V164,'자료입력 및 결과표시'!$C$4=M164,'자료입력 및 결과표시'!$C$4=N164,'자료입력 및 결과표시'!$C$4=O164,'자료입력 및 결과표시'!$C$4=P164,'자료입력 및 결과표시'!$C$4=Q164,'자료입력 및 결과표시'!$C$4=R164,'자료입력 및 결과표시'!$C$4=S164,'자료입력 및 결과표시'!$C$4=T164,'자료입력 및 결과표시'!$C$4=U164,'자료입력 및 결과표시'!$C$4=V164),0,1)</f>
        <v>0</v>
      </c>
    </row>
    <row r="165" spans="6:30">
      <c r="F165" s="56">
        <f t="shared" si="11"/>
        <v>0</v>
      </c>
      <c r="G165" s="79"/>
      <c r="H165" s="38"/>
      <c r="I165" s="39"/>
      <c r="J165" s="31"/>
      <c r="K165" s="78"/>
      <c r="L165" s="40"/>
      <c r="M165" s="11"/>
      <c r="N165" s="11"/>
      <c r="O165" s="11"/>
      <c r="P165" s="11"/>
      <c r="Q165" s="11"/>
      <c r="R165" s="11"/>
      <c r="S165" s="11"/>
      <c r="T165" s="11"/>
      <c r="U165" s="11"/>
      <c r="V165" s="37"/>
      <c r="W165" s="80"/>
      <c r="X165" s="37"/>
      <c r="Y165" s="40"/>
      <c r="Z165" s="35"/>
      <c r="AA165" s="66">
        <f t="shared" si="12"/>
        <v>0</v>
      </c>
      <c r="AB165" s="12">
        <f t="shared" si="13"/>
        <v>0</v>
      </c>
      <c r="AC165" s="56">
        <f t="shared" si="14"/>
        <v>1</v>
      </c>
      <c r="AD165" s="56">
        <f>IF(OR('자료입력 및 결과표시'!$D$4=M165,'자료입력 및 결과표시'!$D$4=N165,'자료입력 및 결과표시'!$D$4=O165,'자료입력 및 결과표시'!$D$4=P165,'자료입력 및 결과표시'!$D$4=Q165,'자료입력 및 결과표시'!$D$4=R165,'자료입력 및 결과표시'!$D$4=S165,'자료입력 및 결과표시'!$D$4=T165,'자료입력 및 결과표시'!$D$4=U165,'자료입력 및 결과표시'!$D$4=V165,'자료입력 및 결과표시'!$C$4=M165,'자료입력 및 결과표시'!$C$4=N165,'자료입력 및 결과표시'!$C$4=O165,'자료입력 및 결과표시'!$C$4=P165,'자료입력 및 결과표시'!$C$4=Q165,'자료입력 및 결과표시'!$C$4=R165,'자료입력 및 결과표시'!$C$4=S165,'자료입력 및 결과표시'!$C$4=T165,'자료입력 및 결과표시'!$C$4=U165,'자료입력 및 결과표시'!$C$4=V165),0,1)</f>
        <v>0</v>
      </c>
    </row>
    <row r="166" spans="6:30">
      <c r="F166" s="56">
        <f t="shared" si="11"/>
        <v>0</v>
      </c>
      <c r="G166" s="79"/>
      <c r="H166" s="38"/>
      <c r="I166" s="39"/>
      <c r="J166" s="31"/>
      <c r="K166" s="78"/>
      <c r="L166" s="40"/>
      <c r="M166" s="11"/>
      <c r="N166" s="11"/>
      <c r="O166" s="11"/>
      <c r="P166" s="11"/>
      <c r="Q166" s="11"/>
      <c r="R166" s="11"/>
      <c r="S166" s="11"/>
      <c r="T166" s="11"/>
      <c r="U166" s="11"/>
      <c r="V166" s="37"/>
      <c r="W166" s="80"/>
      <c r="X166" s="37"/>
      <c r="Y166" s="40"/>
      <c r="Z166" s="35"/>
      <c r="AA166" s="66">
        <f t="shared" si="12"/>
        <v>0</v>
      </c>
      <c r="AB166" s="12">
        <f t="shared" si="13"/>
        <v>0</v>
      </c>
      <c r="AC166" s="56">
        <f t="shared" si="14"/>
        <v>1</v>
      </c>
      <c r="AD166" s="56">
        <f>IF(OR('자료입력 및 결과표시'!$D$4=M166,'자료입력 및 결과표시'!$D$4=N166,'자료입력 및 결과표시'!$D$4=O166,'자료입력 및 결과표시'!$D$4=P166,'자료입력 및 결과표시'!$D$4=Q166,'자료입력 및 결과표시'!$D$4=R166,'자료입력 및 결과표시'!$D$4=S166,'자료입력 및 결과표시'!$D$4=T166,'자료입력 및 결과표시'!$D$4=U166,'자료입력 및 결과표시'!$D$4=V166,'자료입력 및 결과표시'!$C$4=M166,'자료입력 및 결과표시'!$C$4=N166,'자료입력 및 결과표시'!$C$4=O166,'자료입력 및 결과표시'!$C$4=P166,'자료입력 및 결과표시'!$C$4=Q166,'자료입력 및 결과표시'!$C$4=R166,'자료입력 및 결과표시'!$C$4=S166,'자료입력 및 결과표시'!$C$4=T166,'자료입력 및 결과표시'!$C$4=U166,'자료입력 및 결과표시'!$C$4=V166),0,1)</f>
        <v>0</v>
      </c>
    </row>
    <row r="167" spans="6:30">
      <c r="F167" s="56">
        <f t="shared" si="11"/>
        <v>0</v>
      </c>
      <c r="G167" s="79"/>
      <c r="H167" s="38"/>
      <c r="I167" s="39"/>
      <c r="J167" s="31"/>
      <c r="K167" s="78"/>
      <c r="L167" s="40"/>
      <c r="M167" s="11"/>
      <c r="N167" s="11"/>
      <c r="O167" s="11"/>
      <c r="P167" s="11"/>
      <c r="Q167" s="11"/>
      <c r="R167" s="11"/>
      <c r="S167" s="11"/>
      <c r="T167" s="11"/>
      <c r="U167" s="11"/>
      <c r="V167" s="37"/>
      <c r="W167" s="80"/>
      <c r="X167" s="37"/>
      <c r="Y167" s="40"/>
      <c r="Z167" s="35"/>
      <c r="AA167" s="66">
        <f t="shared" si="12"/>
        <v>0</v>
      </c>
      <c r="AB167" s="12">
        <f t="shared" si="13"/>
        <v>0</v>
      </c>
      <c r="AC167" s="56">
        <f t="shared" si="14"/>
        <v>1</v>
      </c>
      <c r="AD167" s="56">
        <f>IF(OR('자료입력 및 결과표시'!$D$4=M167,'자료입력 및 결과표시'!$D$4=N167,'자료입력 및 결과표시'!$D$4=O167,'자료입력 및 결과표시'!$D$4=P167,'자료입력 및 결과표시'!$D$4=Q167,'자료입력 및 결과표시'!$D$4=R167,'자료입력 및 결과표시'!$D$4=S167,'자료입력 및 결과표시'!$D$4=T167,'자료입력 및 결과표시'!$D$4=U167,'자료입력 및 결과표시'!$D$4=V167,'자료입력 및 결과표시'!$C$4=M167,'자료입력 및 결과표시'!$C$4=N167,'자료입력 및 결과표시'!$C$4=O167,'자료입력 및 결과표시'!$C$4=P167,'자료입력 및 결과표시'!$C$4=Q167,'자료입력 및 결과표시'!$C$4=R167,'자료입력 및 결과표시'!$C$4=S167,'자료입력 및 결과표시'!$C$4=T167,'자료입력 및 결과표시'!$C$4=U167,'자료입력 및 결과표시'!$C$4=V167),0,1)</f>
        <v>0</v>
      </c>
    </row>
    <row r="168" spans="6:30">
      <c r="F168" s="56">
        <f t="shared" si="11"/>
        <v>0</v>
      </c>
      <c r="G168" s="79"/>
      <c r="H168" s="38"/>
      <c r="I168" s="39"/>
      <c r="J168" s="31"/>
      <c r="K168" s="78"/>
      <c r="L168" s="40"/>
      <c r="M168" s="11"/>
      <c r="N168" s="11"/>
      <c r="O168" s="11"/>
      <c r="P168" s="11"/>
      <c r="Q168" s="11"/>
      <c r="R168" s="11"/>
      <c r="S168" s="11"/>
      <c r="T168" s="11"/>
      <c r="U168" s="11"/>
      <c r="V168" s="37"/>
      <c r="W168" s="80"/>
      <c r="X168" s="37"/>
      <c r="Y168" s="40"/>
      <c r="Z168" s="35"/>
      <c r="AA168" s="66">
        <f t="shared" si="12"/>
        <v>0</v>
      </c>
      <c r="AB168" s="12">
        <f t="shared" si="13"/>
        <v>0</v>
      </c>
      <c r="AC168" s="56">
        <f t="shared" si="14"/>
        <v>1</v>
      </c>
      <c r="AD168" s="56">
        <f>IF(OR('자료입력 및 결과표시'!$D$4=M168,'자료입력 및 결과표시'!$D$4=N168,'자료입력 및 결과표시'!$D$4=O168,'자료입력 및 결과표시'!$D$4=P168,'자료입력 및 결과표시'!$D$4=Q168,'자료입력 및 결과표시'!$D$4=R168,'자료입력 및 결과표시'!$D$4=S168,'자료입력 및 결과표시'!$D$4=T168,'자료입력 및 결과표시'!$D$4=U168,'자료입력 및 결과표시'!$D$4=V168,'자료입력 및 결과표시'!$C$4=M168,'자료입력 및 결과표시'!$C$4=N168,'자료입력 및 결과표시'!$C$4=O168,'자료입력 및 결과표시'!$C$4=P168,'자료입력 및 결과표시'!$C$4=Q168,'자료입력 및 결과표시'!$C$4=R168,'자료입력 및 결과표시'!$C$4=S168,'자료입력 및 결과표시'!$C$4=T168,'자료입력 및 결과표시'!$C$4=U168,'자료입력 및 결과표시'!$C$4=V168),0,1)</f>
        <v>0</v>
      </c>
    </row>
    <row r="169" spans="6:30">
      <c r="F169" s="56">
        <f t="shared" si="11"/>
        <v>0</v>
      </c>
      <c r="G169" s="79"/>
      <c r="H169" s="38"/>
      <c r="I169" s="39"/>
      <c r="J169" s="31"/>
      <c r="K169" s="78"/>
      <c r="L169" s="40"/>
      <c r="M169" s="11"/>
      <c r="N169" s="11"/>
      <c r="O169" s="11"/>
      <c r="P169" s="11"/>
      <c r="Q169" s="11"/>
      <c r="R169" s="11"/>
      <c r="S169" s="11"/>
      <c r="T169" s="11"/>
      <c r="U169" s="11"/>
      <c r="V169" s="37"/>
      <c r="W169" s="80"/>
      <c r="X169" s="37"/>
      <c r="Y169" s="40"/>
      <c r="Z169" s="35"/>
      <c r="AA169" s="66">
        <f t="shared" si="12"/>
        <v>0</v>
      </c>
      <c r="AB169" s="12">
        <f t="shared" si="13"/>
        <v>0</v>
      </c>
      <c r="AC169" s="56">
        <f t="shared" si="14"/>
        <v>1</v>
      </c>
      <c r="AD169" s="56">
        <f>IF(OR('자료입력 및 결과표시'!$D$4=M169,'자료입력 및 결과표시'!$D$4=N169,'자료입력 및 결과표시'!$D$4=O169,'자료입력 및 결과표시'!$D$4=P169,'자료입력 및 결과표시'!$D$4=Q169,'자료입력 및 결과표시'!$D$4=R169,'자료입력 및 결과표시'!$D$4=S169,'자료입력 및 결과표시'!$D$4=T169,'자료입력 및 결과표시'!$D$4=U169,'자료입력 및 결과표시'!$D$4=V169,'자료입력 및 결과표시'!$C$4=M169,'자료입력 및 결과표시'!$C$4=N169,'자료입력 및 결과표시'!$C$4=O169,'자료입력 및 결과표시'!$C$4=P169,'자료입력 및 결과표시'!$C$4=Q169,'자료입력 및 결과표시'!$C$4=R169,'자료입력 및 결과표시'!$C$4=S169,'자료입력 및 결과표시'!$C$4=T169,'자료입력 및 결과표시'!$C$4=U169,'자료입력 및 결과표시'!$C$4=V169),0,1)</f>
        <v>0</v>
      </c>
    </row>
    <row r="170" spans="6:30">
      <c r="F170" s="56">
        <f t="shared" si="11"/>
        <v>0</v>
      </c>
      <c r="G170" s="79"/>
      <c r="H170" s="38"/>
      <c r="I170" s="39"/>
      <c r="J170" s="31"/>
      <c r="K170" s="78"/>
      <c r="L170" s="40"/>
      <c r="M170" s="11"/>
      <c r="N170" s="11"/>
      <c r="O170" s="11"/>
      <c r="P170" s="11"/>
      <c r="Q170" s="11"/>
      <c r="R170" s="11"/>
      <c r="S170" s="11"/>
      <c r="T170" s="11"/>
      <c r="U170" s="11"/>
      <c r="V170" s="37"/>
      <c r="W170" s="80"/>
      <c r="X170" s="37"/>
      <c r="Y170" s="40"/>
      <c r="Z170" s="35"/>
      <c r="AA170" s="66">
        <f t="shared" si="12"/>
        <v>0</v>
      </c>
      <c r="AB170" s="12">
        <f t="shared" si="13"/>
        <v>0</v>
      </c>
      <c r="AC170" s="56">
        <f t="shared" si="14"/>
        <v>1</v>
      </c>
      <c r="AD170" s="56">
        <f>IF(OR('자료입력 및 결과표시'!$D$4=M170,'자료입력 및 결과표시'!$D$4=N170,'자료입력 및 결과표시'!$D$4=O170,'자료입력 및 결과표시'!$D$4=P170,'자료입력 및 결과표시'!$D$4=Q170,'자료입력 및 결과표시'!$D$4=R170,'자료입력 및 결과표시'!$D$4=S170,'자료입력 및 결과표시'!$D$4=T170,'자료입력 및 결과표시'!$D$4=U170,'자료입력 및 결과표시'!$D$4=V170,'자료입력 및 결과표시'!$C$4=M170,'자료입력 및 결과표시'!$C$4=N170,'자료입력 및 결과표시'!$C$4=O170,'자료입력 및 결과표시'!$C$4=P170,'자료입력 및 결과표시'!$C$4=Q170,'자료입력 및 결과표시'!$C$4=R170,'자료입력 및 결과표시'!$C$4=S170,'자료입력 및 결과표시'!$C$4=T170,'자료입력 및 결과표시'!$C$4=U170,'자료입력 및 결과표시'!$C$4=V170),0,1)</f>
        <v>0</v>
      </c>
    </row>
    <row r="171" spans="6:30">
      <c r="F171" s="56">
        <f t="shared" si="11"/>
        <v>0</v>
      </c>
      <c r="G171" s="79"/>
      <c r="H171" s="38"/>
      <c r="I171" s="39"/>
      <c r="J171" s="31"/>
      <c r="K171" s="78"/>
      <c r="L171" s="40"/>
      <c r="M171" s="11"/>
      <c r="N171" s="11"/>
      <c r="O171" s="11"/>
      <c r="P171" s="11"/>
      <c r="Q171" s="11"/>
      <c r="R171" s="11"/>
      <c r="S171" s="11"/>
      <c r="T171" s="11"/>
      <c r="U171" s="11"/>
      <c r="V171" s="37"/>
      <c r="W171" s="80"/>
      <c r="X171" s="37"/>
      <c r="Y171" s="40"/>
      <c r="Z171" s="35"/>
      <c r="AA171" s="66">
        <f t="shared" si="12"/>
        <v>0</v>
      </c>
      <c r="AB171" s="12">
        <f t="shared" si="13"/>
        <v>0</v>
      </c>
      <c r="AC171" s="56">
        <f t="shared" si="14"/>
        <v>1</v>
      </c>
      <c r="AD171" s="56">
        <f>IF(OR('자료입력 및 결과표시'!$D$4=M171,'자료입력 및 결과표시'!$D$4=N171,'자료입력 및 결과표시'!$D$4=O171,'자료입력 및 결과표시'!$D$4=P171,'자료입력 및 결과표시'!$D$4=Q171,'자료입력 및 결과표시'!$D$4=R171,'자료입력 및 결과표시'!$D$4=S171,'자료입력 및 결과표시'!$D$4=T171,'자료입력 및 결과표시'!$D$4=U171,'자료입력 및 결과표시'!$D$4=V171,'자료입력 및 결과표시'!$C$4=M171,'자료입력 및 결과표시'!$C$4=N171,'자료입력 및 결과표시'!$C$4=O171,'자료입력 및 결과표시'!$C$4=P171,'자료입력 및 결과표시'!$C$4=Q171,'자료입력 및 결과표시'!$C$4=R171,'자료입력 및 결과표시'!$C$4=S171,'자료입력 및 결과표시'!$C$4=T171,'자료입력 및 결과표시'!$C$4=U171,'자료입력 및 결과표시'!$C$4=V171),0,1)</f>
        <v>0</v>
      </c>
    </row>
    <row r="172" spans="6:30">
      <c r="F172" s="56">
        <f t="shared" si="11"/>
        <v>0</v>
      </c>
      <c r="G172" s="79"/>
      <c r="H172" s="38"/>
      <c r="I172" s="39"/>
      <c r="J172" s="31"/>
      <c r="K172" s="78"/>
      <c r="L172" s="40"/>
      <c r="M172" s="11"/>
      <c r="N172" s="11"/>
      <c r="O172" s="11"/>
      <c r="P172" s="11"/>
      <c r="Q172" s="11"/>
      <c r="R172" s="11"/>
      <c r="S172" s="11"/>
      <c r="T172" s="11"/>
      <c r="U172" s="11"/>
      <c r="V172" s="37"/>
      <c r="W172" s="80"/>
      <c r="X172" s="37"/>
      <c r="Y172" s="40"/>
      <c r="Z172" s="35"/>
      <c r="AA172" s="66">
        <f t="shared" si="12"/>
        <v>0</v>
      </c>
      <c r="AB172" s="12">
        <f t="shared" si="13"/>
        <v>0</v>
      </c>
      <c r="AC172" s="56">
        <f t="shared" si="14"/>
        <v>1</v>
      </c>
      <c r="AD172" s="56">
        <f>IF(OR('자료입력 및 결과표시'!$D$4=M172,'자료입력 및 결과표시'!$D$4=N172,'자료입력 및 결과표시'!$D$4=O172,'자료입력 및 결과표시'!$D$4=P172,'자료입력 및 결과표시'!$D$4=Q172,'자료입력 및 결과표시'!$D$4=R172,'자료입력 및 결과표시'!$D$4=S172,'자료입력 및 결과표시'!$D$4=T172,'자료입력 및 결과표시'!$D$4=U172,'자료입력 및 결과표시'!$D$4=V172,'자료입력 및 결과표시'!$C$4=M172,'자료입력 및 결과표시'!$C$4=N172,'자료입력 및 결과표시'!$C$4=O172,'자료입력 및 결과표시'!$C$4=P172,'자료입력 및 결과표시'!$C$4=Q172,'자료입력 및 결과표시'!$C$4=R172,'자료입력 및 결과표시'!$C$4=S172,'자료입력 및 결과표시'!$C$4=T172,'자료입력 및 결과표시'!$C$4=U172,'자료입력 및 결과표시'!$C$4=V172),0,1)</f>
        <v>0</v>
      </c>
    </row>
    <row r="173" spans="6:30">
      <c r="F173" s="56">
        <f t="shared" si="11"/>
        <v>0</v>
      </c>
      <c r="G173" s="79"/>
      <c r="H173" s="38"/>
      <c r="I173" s="39"/>
      <c r="J173" s="31"/>
      <c r="K173" s="78"/>
      <c r="L173" s="40"/>
      <c r="M173" s="11"/>
      <c r="N173" s="11"/>
      <c r="O173" s="11"/>
      <c r="P173" s="11"/>
      <c r="Q173" s="11"/>
      <c r="R173" s="11"/>
      <c r="S173" s="11"/>
      <c r="T173" s="11"/>
      <c r="U173" s="11"/>
      <c r="V173" s="37"/>
      <c r="W173" s="80"/>
      <c r="X173" s="37"/>
      <c r="Y173" s="40"/>
      <c r="Z173" s="35"/>
      <c r="AA173" s="66">
        <f t="shared" si="12"/>
        <v>0</v>
      </c>
      <c r="AB173" s="12">
        <f t="shared" si="13"/>
        <v>0</v>
      </c>
      <c r="AC173" s="56">
        <f t="shared" si="14"/>
        <v>1</v>
      </c>
      <c r="AD173" s="56">
        <f>IF(OR('자료입력 및 결과표시'!$D$4=M173,'자료입력 및 결과표시'!$D$4=N173,'자료입력 및 결과표시'!$D$4=O173,'자료입력 및 결과표시'!$D$4=P173,'자료입력 및 결과표시'!$D$4=Q173,'자료입력 및 결과표시'!$D$4=R173,'자료입력 및 결과표시'!$D$4=S173,'자료입력 및 결과표시'!$D$4=T173,'자료입력 및 결과표시'!$D$4=U173,'자료입력 및 결과표시'!$D$4=V173,'자료입력 및 결과표시'!$C$4=M173,'자료입력 및 결과표시'!$C$4=N173,'자료입력 및 결과표시'!$C$4=O173,'자료입력 및 결과표시'!$C$4=P173,'자료입력 및 결과표시'!$C$4=Q173,'자료입력 및 결과표시'!$C$4=R173,'자료입력 및 결과표시'!$C$4=S173,'자료입력 및 결과표시'!$C$4=T173,'자료입력 및 결과표시'!$C$4=U173,'자료입력 및 결과표시'!$C$4=V173),0,1)</f>
        <v>0</v>
      </c>
    </row>
    <row r="174" spans="6:30">
      <c r="F174" s="56">
        <f t="shared" si="11"/>
        <v>0</v>
      </c>
      <c r="G174" s="79"/>
      <c r="H174" s="38"/>
      <c r="I174" s="39"/>
      <c r="J174" s="31"/>
      <c r="K174" s="78"/>
      <c r="L174" s="40"/>
      <c r="M174" s="11"/>
      <c r="N174" s="11"/>
      <c r="O174" s="11"/>
      <c r="P174" s="11"/>
      <c r="Q174" s="11"/>
      <c r="R174" s="11"/>
      <c r="S174" s="11"/>
      <c r="T174" s="11"/>
      <c r="U174" s="11"/>
      <c r="V174" s="37"/>
      <c r="W174" s="80"/>
      <c r="X174" s="37"/>
      <c r="Y174" s="40"/>
      <c r="Z174" s="35"/>
      <c r="AA174" s="66">
        <f t="shared" si="12"/>
        <v>0</v>
      </c>
      <c r="AB174" s="12">
        <f t="shared" si="13"/>
        <v>0</v>
      </c>
      <c r="AC174" s="56">
        <f t="shared" si="14"/>
        <v>1</v>
      </c>
      <c r="AD174" s="56">
        <f>IF(OR('자료입력 및 결과표시'!$D$4=M174,'자료입력 및 결과표시'!$D$4=N174,'자료입력 및 결과표시'!$D$4=O174,'자료입력 및 결과표시'!$D$4=P174,'자료입력 및 결과표시'!$D$4=Q174,'자료입력 및 결과표시'!$D$4=R174,'자료입력 및 결과표시'!$D$4=S174,'자료입력 및 결과표시'!$D$4=T174,'자료입력 및 결과표시'!$D$4=U174,'자료입력 및 결과표시'!$D$4=V174,'자료입력 및 결과표시'!$C$4=M174,'자료입력 및 결과표시'!$C$4=N174,'자료입력 및 결과표시'!$C$4=O174,'자료입력 및 결과표시'!$C$4=P174,'자료입력 및 결과표시'!$C$4=Q174,'자료입력 및 결과표시'!$C$4=R174,'자료입력 및 결과표시'!$C$4=S174,'자료입력 및 결과표시'!$C$4=T174,'자료입력 및 결과표시'!$C$4=U174,'자료입력 및 결과표시'!$C$4=V174),0,1)</f>
        <v>0</v>
      </c>
    </row>
    <row r="175" spans="6:30">
      <c r="F175" s="56">
        <f t="shared" si="11"/>
        <v>0</v>
      </c>
      <c r="G175" s="79"/>
      <c r="H175" s="38"/>
      <c r="I175" s="39"/>
      <c r="J175" s="31"/>
      <c r="K175" s="78"/>
      <c r="L175" s="40"/>
      <c r="M175" s="11"/>
      <c r="N175" s="11"/>
      <c r="O175" s="11"/>
      <c r="P175" s="11"/>
      <c r="Q175" s="11"/>
      <c r="R175" s="11"/>
      <c r="S175" s="11"/>
      <c r="T175" s="11"/>
      <c r="U175" s="11"/>
      <c r="V175" s="37"/>
      <c r="W175" s="80"/>
      <c r="X175" s="37"/>
      <c r="Y175" s="40"/>
      <c r="Z175" s="35"/>
      <c r="AA175" s="66">
        <f t="shared" si="12"/>
        <v>0</v>
      </c>
      <c r="AB175" s="12">
        <f t="shared" si="13"/>
        <v>0</v>
      </c>
      <c r="AC175" s="56">
        <f t="shared" si="14"/>
        <v>1</v>
      </c>
      <c r="AD175" s="56">
        <f>IF(OR('자료입력 및 결과표시'!$D$4=M175,'자료입력 및 결과표시'!$D$4=N175,'자료입력 및 결과표시'!$D$4=O175,'자료입력 및 결과표시'!$D$4=P175,'자료입력 및 결과표시'!$D$4=Q175,'자료입력 및 결과표시'!$D$4=R175,'자료입력 및 결과표시'!$D$4=S175,'자료입력 및 결과표시'!$D$4=T175,'자료입력 및 결과표시'!$D$4=U175,'자료입력 및 결과표시'!$D$4=V175,'자료입력 및 결과표시'!$C$4=M175,'자료입력 및 결과표시'!$C$4=N175,'자료입력 및 결과표시'!$C$4=O175,'자료입력 및 결과표시'!$C$4=P175,'자료입력 및 결과표시'!$C$4=Q175,'자료입력 및 결과표시'!$C$4=R175,'자료입력 및 결과표시'!$C$4=S175,'자료입력 및 결과표시'!$C$4=T175,'자료입력 및 결과표시'!$C$4=U175,'자료입력 및 결과표시'!$C$4=V175),0,1)</f>
        <v>0</v>
      </c>
    </row>
    <row r="176" spans="6:30">
      <c r="F176" s="56">
        <f t="shared" si="11"/>
        <v>0</v>
      </c>
      <c r="G176" s="79"/>
      <c r="H176" s="38"/>
      <c r="I176" s="39"/>
      <c r="J176" s="31"/>
      <c r="K176" s="78"/>
      <c r="L176" s="40"/>
      <c r="M176" s="11"/>
      <c r="N176" s="11"/>
      <c r="O176" s="11"/>
      <c r="P176" s="11"/>
      <c r="Q176" s="11"/>
      <c r="R176" s="11"/>
      <c r="S176" s="11"/>
      <c r="T176" s="11"/>
      <c r="U176" s="11"/>
      <c r="V176" s="37"/>
      <c r="W176" s="80"/>
      <c r="X176" s="37"/>
      <c r="Y176" s="40"/>
      <c r="Z176" s="35"/>
      <c r="AA176" s="66">
        <f t="shared" si="12"/>
        <v>0</v>
      </c>
      <c r="AB176" s="12">
        <f t="shared" si="13"/>
        <v>0</v>
      </c>
      <c r="AC176" s="56">
        <f t="shared" si="14"/>
        <v>1</v>
      </c>
      <c r="AD176" s="56">
        <f>IF(OR('자료입력 및 결과표시'!$D$4=M176,'자료입력 및 결과표시'!$D$4=N176,'자료입력 및 결과표시'!$D$4=O176,'자료입력 및 결과표시'!$D$4=P176,'자료입력 및 결과표시'!$D$4=Q176,'자료입력 및 결과표시'!$D$4=R176,'자료입력 및 결과표시'!$D$4=S176,'자료입력 및 결과표시'!$D$4=T176,'자료입력 및 결과표시'!$D$4=U176,'자료입력 및 결과표시'!$D$4=V176,'자료입력 및 결과표시'!$C$4=M176,'자료입력 및 결과표시'!$C$4=N176,'자료입력 및 결과표시'!$C$4=O176,'자료입력 및 결과표시'!$C$4=P176,'자료입력 및 결과표시'!$C$4=Q176,'자료입력 및 결과표시'!$C$4=R176,'자료입력 및 결과표시'!$C$4=S176,'자료입력 및 결과표시'!$C$4=T176,'자료입력 및 결과표시'!$C$4=U176,'자료입력 및 결과표시'!$C$4=V176),0,1)</f>
        <v>0</v>
      </c>
    </row>
    <row r="177" spans="6:30">
      <c r="F177" s="56">
        <f t="shared" si="11"/>
        <v>0</v>
      </c>
      <c r="G177" s="79"/>
      <c r="H177" s="38"/>
      <c r="I177" s="39"/>
      <c r="J177" s="31"/>
      <c r="K177" s="78"/>
      <c r="L177" s="40"/>
      <c r="M177" s="11"/>
      <c r="N177" s="11"/>
      <c r="O177" s="11"/>
      <c r="P177" s="11"/>
      <c r="Q177" s="11"/>
      <c r="R177" s="11"/>
      <c r="S177" s="11"/>
      <c r="T177" s="11"/>
      <c r="U177" s="11"/>
      <c r="V177" s="37"/>
      <c r="W177" s="80"/>
      <c r="X177" s="37"/>
      <c r="Y177" s="40"/>
      <c r="Z177" s="35"/>
      <c r="AA177" s="66">
        <f t="shared" si="12"/>
        <v>0</v>
      </c>
      <c r="AB177" s="12">
        <f t="shared" si="13"/>
        <v>0</v>
      </c>
      <c r="AC177" s="56">
        <f t="shared" si="14"/>
        <v>1</v>
      </c>
      <c r="AD177" s="56">
        <f>IF(OR('자료입력 및 결과표시'!$D$4=M177,'자료입력 및 결과표시'!$D$4=N177,'자료입력 및 결과표시'!$D$4=O177,'자료입력 및 결과표시'!$D$4=P177,'자료입력 및 결과표시'!$D$4=Q177,'자료입력 및 결과표시'!$D$4=R177,'자료입력 및 결과표시'!$D$4=S177,'자료입력 및 결과표시'!$D$4=T177,'자료입력 및 결과표시'!$D$4=U177,'자료입력 및 결과표시'!$D$4=V177,'자료입력 및 결과표시'!$C$4=M177,'자료입력 및 결과표시'!$C$4=N177,'자료입력 및 결과표시'!$C$4=O177,'자료입력 및 결과표시'!$C$4=P177,'자료입력 및 결과표시'!$C$4=Q177,'자료입력 및 결과표시'!$C$4=R177,'자료입력 및 결과표시'!$C$4=S177,'자료입력 및 결과표시'!$C$4=T177,'자료입력 및 결과표시'!$C$4=U177,'자료입력 및 결과표시'!$C$4=V177),0,1)</f>
        <v>0</v>
      </c>
    </row>
    <row r="178" spans="6:30">
      <c r="F178" s="56">
        <f t="shared" si="11"/>
        <v>0</v>
      </c>
      <c r="G178" s="79"/>
      <c r="H178" s="38"/>
      <c r="I178" s="39"/>
      <c r="J178" s="31"/>
      <c r="K178" s="78"/>
      <c r="L178" s="40"/>
      <c r="M178" s="11"/>
      <c r="N178" s="11"/>
      <c r="O178" s="11"/>
      <c r="P178" s="11"/>
      <c r="Q178" s="11"/>
      <c r="R178" s="11"/>
      <c r="S178" s="11"/>
      <c r="T178" s="11"/>
      <c r="U178" s="11"/>
      <c r="V178" s="37"/>
      <c r="W178" s="80"/>
      <c r="X178" s="37"/>
      <c r="Y178" s="40"/>
      <c r="Z178" s="35"/>
      <c r="AA178" s="66">
        <f t="shared" si="12"/>
        <v>0</v>
      </c>
      <c r="AB178" s="12">
        <f t="shared" si="13"/>
        <v>0</v>
      </c>
      <c r="AC178" s="56">
        <f t="shared" si="14"/>
        <v>1</v>
      </c>
      <c r="AD178" s="56">
        <f>IF(OR('자료입력 및 결과표시'!$D$4=M178,'자료입력 및 결과표시'!$D$4=N178,'자료입력 및 결과표시'!$D$4=O178,'자료입력 및 결과표시'!$D$4=P178,'자료입력 및 결과표시'!$D$4=Q178,'자료입력 및 결과표시'!$D$4=R178,'자료입력 및 결과표시'!$D$4=S178,'자료입력 및 결과표시'!$D$4=T178,'자료입력 및 결과표시'!$D$4=U178,'자료입력 및 결과표시'!$D$4=V178,'자료입력 및 결과표시'!$C$4=M178,'자료입력 및 결과표시'!$C$4=N178,'자료입력 및 결과표시'!$C$4=O178,'자료입력 및 결과표시'!$C$4=P178,'자료입력 및 결과표시'!$C$4=Q178,'자료입력 및 결과표시'!$C$4=R178,'자료입력 및 결과표시'!$C$4=S178,'자료입력 및 결과표시'!$C$4=T178,'자료입력 및 결과표시'!$C$4=U178,'자료입력 및 결과표시'!$C$4=V178),0,1)</f>
        <v>0</v>
      </c>
    </row>
    <row r="179" spans="6:30">
      <c r="F179" s="56">
        <f t="shared" si="11"/>
        <v>0</v>
      </c>
      <c r="G179" s="79"/>
      <c r="H179" s="38"/>
      <c r="I179" s="39"/>
      <c r="J179" s="31"/>
      <c r="K179" s="78"/>
      <c r="L179" s="40"/>
      <c r="M179" s="11"/>
      <c r="N179" s="11"/>
      <c r="O179" s="11"/>
      <c r="P179" s="11"/>
      <c r="Q179" s="11"/>
      <c r="R179" s="11"/>
      <c r="S179" s="11"/>
      <c r="T179" s="11"/>
      <c r="U179" s="11"/>
      <c r="V179" s="37"/>
      <c r="W179" s="80"/>
      <c r="X179" s="37"/>
      <c r="Y179" s="40"/>
      <c r="Z179" s="35"/>
      <c r="AA179" s="66">
        <f t="shared" si="12"/>
        <v>0</v>
      </c>
      <c r="AB179" s="12">
        <f t="shared" si="13"/>
        <v>0</v>
      </c>
      <c r="AC179" s="56">
        <f t="shared" si="14"/>
        <v>1</v>
      </c>
      <c r="AD179" s="56">
        <f>IF(OR('자료입력 및 결과표시'!$D$4=M179,'자료입력 및 결과표시'!$D$4=N179,'자료입력 및 결과표시'!$D$4=O179,'자료입력 및 결과표시'!$D$4=P179,'자료입력 및 결과표시'!$D$4=Q179,'자료입력 및 결과표시'!$D$4=R179,'자료입력 및 결과표시'!$D$4=S179,'자료입력 및 결과표시'!$D$4=T179,'자료입력 및 결과표시'!$D$4=U179,'자료입력 및 결과표시'!$D$4=V179,'자료입력 및 결과표시'!$C$4=M179,'자료입력 및 결과표시'!$C$4=N179,'자료입력 및 결과표시'!$C$4=O179,'자료입력 및 결과표시'!$C$4=P179,'자료입력 및 결과표시'!$C$4=Q179,'자료입력 및 결과표시'!$C$4=R179,'자료입력 및 결과표시'!$C$4=S179,'자료입력 및 결과표시'!$C$4=T179,'자료입력 및 결과표시'!$C$4=U179,'자료입력 및 결과표시'!$C$4=V179),0,1)</f>
        <v>0</v>
      </c>
    </row>
    <row r="180" spans="6:30">
      <c r="F180" s="56">
        <f t="shared" si="11"/>
        <v>0</v>
      </c>
      <c r="G180" s="79"/>
      <c r="H180" s="38"/>
      <c r="I180" s="39"/>
      <c r="J180" s="31"/>
      <c r="K180" s="78"/>
      <c r="L180" s="40"/>
      <c r="M180" s="11"/>
      <c r="N180" s="11"/>
      <c r="O180" s="11"/>
      <c r="P180" s="11"/>
      <c r="Q180" s="11"/>
      <c r="R180" s="11"/>
      <c r="S180" s="11"/>
      <c r="T180" s="11"/>
      <c r="U180" s="11"/>
      <c r="V180" s="37"/>
      <c r="W180" s="80"/>
      <c r="X180" s="37"/>
      <c r="Y180" s="40"/>
      <c r="Z180" s="35"/>
      <c r="AA180" s="66">
        <f t="shared" si="12"/>
        <v>0</v>
      </c>
      <c r="AB180" s="12">
        <f t="shared" si="13"/>
        <v>0</v>
      </c>
      <c r="AC180" s="56">
        <f t="shared" si="14"/>
        <v>1</v>
      </c>
      <c r="AD180" s="56">
        <f>IF(OR('자료입력 및 결과표시'!$D$4=M180,'자료입력 및 결과표시'!$D$4=N180,'자료입력 및 결과표시'!$D$4=O180,'자료입력 및 결과표시'!$D$4=P180,'자료입력 및 결과표시'!$D$4=Q180,'자료입력 및 결과표시'!$D$4=R180,'자료입력 및 결과표시'!$D$4=S180,'자료입력 및 결과표시'!$D$4=T180,'자료입력 및 결과표시'!$D$4=U180,'자료입력 및 결과표시'!$D$4=V180,'자료입력 및 결과표시'!$C$4=M180,'자료입력 및 결과표시'!$C$4=N180,'자료입력 및 결과표시'!$C$4=O180,'자료입력 및 결과표시'!$C$4=P180,'자료입력 및 결과표시'!$C$4=Q180,'자료입력 및 결과표시'!$C$4=R180,'자료입력 및 결과표시'!$C$4=S180,'자료입력 및 결과표시'!$C$4=T180,'자료입력 및 결과표시'!$C$4=U180,'자료입력 및 결과표시'!$C$4=V180),0,1)</f>
        <v>0</v>
      </c>
    </row>
    <row r="181" spans="6:30">
      <c r="F181" s="56">
        <f t="shared" si="11"/>
        <v>0</v>
      </c>
      <c r="G181" s="79"/>
      <c r="H181" s="38"/>
      <c r="I181" s="39"/>
      <c r="J181" s="31"/>
      <c r="K181" s="78"/>
      <c r="L181" s="40"/>
      <c r="M181" s="11"/>
      <c r="N181" s="11"/>
      <c r="O181" s="11"/>
      <c r="P181" s="11"/>
      <c r="Q181" s="11"/>
      <c r="R181" s="11"/>
      <c r="S181" s="11"/>
      <c r="T181" s="11"/>
      <c r="U181" s="11"/>
      <c r="V181" s="37"/>
      <c r="W181" s="80"/>
      <c r="X181" s="37"/>
      <c r="Y181" s="40"/>
      <c r="Z181" s="35"/>
      <c r="AA181" s="66">
        <f t="shared" si="12"/>
        <v>0</v>
      </c>
      <c r="AB181" s="12">
        <f t="shared" si="13"/>
        <v>0</v>
      </c>
      <c r="AC181" s="56">
        <f t="shared" si="14"/>
        <v>1</v>
      </c>
      <c r="AD181" s="56">
        <f>IF(OR('자료입력 및 결과표시'!$D$4=M181,'자료입력 및 결과표시'!$D$4=N181,'자료입력 및 결과표시'!$D$4=O181,'자료입력 및 결과표시'!$D$4=P181,'자료입력 및 결과표시'!$D$4=Q181,'자료입력 및 결과표시'!$D$4=R181,'자료입력 및 결과표시'!$D$4=S181,'자료입력 및 결과표시'!$D$4=T181,'자료입력 및 결과표시'!$D$4=U181,'자료입력 및 결과표시'!$D$4=V181,'자료입력 및 결과표시'!$C$4=M181,'자료입력 및 결과표시'!$C$4=N181,'자료입력 및 결과표시'!$C$4=O181,'자료입력 및 결과표시'!$C$4=P181,'자료입력 및 결과표시'!$C$4=Q181,'자료입력 및 결과표시'!$C$4=R181,'자료입력 및 결과표시'!$C$4=S181,'자료입력 및 결과표시'!$C$4=T181,'자료입력 및 결과표시'!$C$4=U181,'자료입력 및 결과표시'!$C$4=V181),0,1)</f>
        <v>0</v>
      </c>
    </row>
    <row r="182" spans="6:30">
      <c r="F182" s="56">
        <f t="shared" si="11"/>
        <v>0</v>
      </c>
      <c r="G182" s="79"/>
      <c r="H182" s="38"/>
      <c r="I182" s="39"/>
      <c r="J182" s="31"/>
      <c r="K182" s="78"/>
      <c r="L182" s="40"/>
      <c r="M182" s="11"/>
      <c r="N182" s="11"/>
      <c r="O182" s="11"/>
      <c r="P182" s="11"/>
      <c r="Q182" s="11"/>
      <c r="R182" s="11"/>
      <c r="S182" s="11"/>
      <c r="T182" s="11"/>
      <c r="U182" s="11"/>
      <c r="V182" s="37"/>
      <c r="W182" s="80"/>
      <c r="X182" s="37"/>
      <c r="Y182" s="40"/>
      <c r="Z182" s="35"/>
      <c r="AA182" s="66">
        <f t="shared" si="12"/>
        <v>0</v>
      </c>
      <c r="AB182" s="12">
        <f t="shared" si="13"/>
        <v>0</v>
      </c>
      <c r="AC182" s="56">
        <f t="shared" si="14"/>
        <v>1</v>
      </c>
      <c r="AD182" s="56">
        <f>IF(OR('자료입력 및 결과표시'!$D$4=M182,'자료입력 및 결과표시'!$D$4=N182,'자료입력 및 결과표시'!$D$4=O182,'자료입력 및 결과표시'!$D$4=P182,'자료입력 및 결과표시'!$D$4=Q182,'자료입력 및 결과표시'!$D$4=R182,'자료입력 및 결과표시'!$D$4=S182,'자료입력 및 결과표시'!$D$4=T182,'자료입력 및 결과표시'!$D$4=U182,'자료입력 및 결과표시'!$D$4=V182,'자료입력 및 결과표시'!$C$4=M182,'자료입력 및 결과표시'!$C$4=N182,'자료입력 및 결과표시'!$C$4=O182,'자료입력 및 결과표시'!$C$4=P182,'자료입력 및 결과표시'!$C$4=Q182,'자료입력 및 결과표시'!$C$4=R182,'자료입력 및 결과표시'!$C$4=S182,'자료입력 및 결과표시'!$C$4=T182,'자료입력 및 결과표시'!$C$4=U182,'자료입력 및 결과표시'!$C$4=V182),0,1)</f>
        <v>0</v>
      </c>
    </row>
    <row r="183" spans="6:30">
      <c r="F183" s="56">
        <f t="shared" si="11"/>
        <v>0</v>
      </c>
      <c r="G183" s="79"/>
      <c r="H183" s="38"/>
      <c r="I183" s="39"/>
      <c r="J183" s="31"/>
      <c r="K183" s="78"/>
      <c r="L183" s="40"/>
      <c r="M183" s="11"/>
      <c r="N183" s="11"/>
      <c r="O183" s="11"/>
      <c r="P183" s="11"/>
      <c r="Q183" s="11"/>
      <c r="R183" s="11"/>
      <c r="S183" s="11"/>
      <c r="T183" s="11"/>
      <c r="U183" s="11"/>
      <c r="V183" s="37"/>
      <c r="W183" s="80"/>
      <c r="X183" s="37"/>
      <c r="Y183" s="40"/>
      <c r="Z183" s="35"/>
      <c r="AA183" s="66">
        <f t="shared" si="12"/>
        <v>0</v>
      </c>
      <c r="AB183" s="12">
        <f t="shared" si="13"/>
        <v>0</v>
      </c>
      <c r="AC183" s="56">
        <f t="shared" si="14"/>
        <v>1</v>
      </c>
      <c r="AD183" s="56">
        <f>IF(OR('자료입력 및 결과표시'!$D$4=M183,'자료입력 및 결과표시'!$D$4=N183,'자료입력 및 결과표시'!$D$4=O183,'자료입력 및 결과표시'!$D$4=P183,'자료입력 및 결과표시'!$D$4=Q183,'자료입력 및 결과표시'!$D$4=R183,'자료입력 및 결과표시'!$D$4=S183,'자료입력 및 결과표시'!$D$4=T183,'자료입력 및 결과표시'!$D$4=U183,'자료입력 및 결과표시'!$D$4=V183,'자료입력 및 결과표시'!$C$4=M183,'자료입력 및 결과표시'!$C$4=N183,'자료입력 및 결과표시'!$C$4=O183,'자료입력 및 결과표시'!$C$4=P183,'자료입력 및 결과표시'!$C$4=Q183,'자료입력 및 결과표시'!$C$4=R183,'자료입력 및 결과표시'!$C$4=S183,'자료입력 및 결과표시'!$C$4=T183,'자료입력 및 결과표시'!$C$4=U183,'자료입력 및 결과표시'!$C$4=V183),0,1)</f>
        <v>0</v>
      </c>
    </row>
    <row r="184" spans="6:30">
      <c r="F184" s="56">
        <f t="shared" si="11"/>
        <v>0</v>
      </c>
      <c r="G184" s="79"/>
      <c r="H184" s="38"/>
      <c r="I184" s="39"/>
      <c r="J184" s="31"/>
      <c r="K184" s="78"/>
      <c r="L184" s="40"/>
      <c r="M184" s="11"/>
      <c r="N184" s="11"/>
      <c r="O184" s="11"/>
      <c r="P184" s="11"/>
      <c r="Q184" s="11"/>
      <c r="R184" s="11"/>
      <c r="S184" s="11"/>
      <c r="T184" s="11"/>
      <c r="U184" s="11"/>
      <c r="V184" s="37"/>
      <c r="W184" s="80"/>
      <c r="X184" s="37"/>
      <c r="Y184" s="40"/>
      <c r="Z184" s="35"/>
      <c r="AA184" s="66">
        <f t="shared" si="12"/>
        <v>0</v>
      </c>
      <c r="AB184" s="12">
        <f t="shared" si="13"/>
        <v>0</v>
      </c>
      <c r="AC184" s="56">
        <f t="shared" si="14"/>
        <v>1</v>
      </c>
      <c r="AD184" s="56">
        <f>IF(OR('자료입력 및 결과표시'!$D$4=M184,'자료입력 및 결과표시'!$D$4=N184,'자료입력 및 결과표시'!$D$4=O184,'자료입력 및 결과표시'!$D$4=P184,'자료입력 및 결과표시'!$D$4=Q184,'자료입력 및 결과표시'!$D$4=R184,'자료입력 및 결과표시'!$D$4=S184,'자료입력 및 결과표시'!$D$4=T184,'자료입력 및 결과표시'!$D$4=U184,'자료입력 및 결과표시'!$D$4=V184,'자료입력 및 결과표시'!$C$4=M184,'자료입력 및 결과표시'!$C$4=N184,'자료입력 및 결과표시'!$C$4=O184,'자료입력 및 결과표시'!$C$4=P184,'자료입력 및 결과표시'!$C$4=Q184,'자료입력 및 결과표시'!$C$4=R184,'자료입력 및 결과표시'!$C$4=S184,'자료입력 및 결과표시'!$C$4=T184,'자료입력 및 결과표시'!$C$4=U184,'자료입력 및 결과표시'!$C$4=V184),0,1)</f>
        <v>0</v>
      </c>
    </row>
    <row r="185" spans="6:30">
      <c r="F185" s="56">
        <f t="shared" si="11"/>
        <v>0</v>
      </c>
      <c r="G185" s="79"/>
      <c r="H185" s="38"/>
      <c r="I185" s="39"/>
      <c r="J185" s="31"/>
      <c r="K185" s="78"/>
      <c r="L185" s="40"/>
      <c r="M185" s="11"/>
      <c r="N185" s="11"/>
      <c r="O185" s="11"/>
      <c r="P185" s="11"/>
      <c r="Q185" s="11"/>
      <c r="R185" s="11"/>
      <c r="S185" s="11"/>
      <c r="T185" s="11"/>
      <c r="U185" s="11"/>
      <c r="V185" s="37"/>
      <c r="W185" s="80"/>
      <c r="X185" s="37"/>
      <c r="Y185" s="40"/>
      <c r="Z185" s="35"/>
      <c r="AA185" s="66">
        <f t="shared" si="12"/>
        <v>0</v>
      </c>
      <c r="AB185" s="12">
        <f t="shared" si="13"/>
        <v>0</v>
      </c>
      <c r="AC185" s="56">
        <f t="shared" si="14"/>
        <v>1</v>
      </c>
      <c r="AD185" s="56">
        <f>IF(OR('자료입력 및 결과표시'!$D$4=M185,'자료입력 및 결과표시'!$D$4=N185,'자료입력 및 결과표시'!$D$4=O185,'자료입력 및 결과표시'!$D$4=P185,'자료입력 및 결과표시'!$D$4=Q185,'자료입력 및 결과표시'!$D$4=R185,'자료입력 및 결과표시'!$D$4=S185,'자료입력 및 결과표시'!$D$4=T185,'자료입력 및 결과표시'!$D$4=U185,'자료입력 및 결과표시'!$D$4=V185,'자료입력 및 결과표시'!$C$4=M185,'자료입력 및 결과표시'!$C$4=N185,'자료입력 및 결과표시'!$C$4=O185,'자료입력 및 결과표시'!$C$4=P185,'자료입력 및 결과표시'!$C$4=Q185,'자료입력 및 결과표시'!$C$4=R185,'자료입력 및 결과표시'!$C$4=S185,'자료입력 및 결과표시'!$C$4=T185,'자료입력 및 결과표시'!$C$4=U185,'자료입력 및 결과표시'!$C$4=V185),0,1)</f>
        <v>0</v>
      </c>
    </row>
    <row r="186" spans="6:30">
      <c r="F186" s="56">
        <f t="shared" si="11"/>
        <v>0</v>
      </c>
      <c r="G186" s="79"/>
      <c r="H186" s="38"/>
      <c r="I186" s="39"/>
      <c r="J186" s="31"/>
      <c r="K186" s="78"/>
      <c r="L186" s="40"/>
      <c r="M186" s="11"/>
      <c r="N186" s="11"/>
      <c r="O186" s="11"/>
      <c r="P186" s="11"/>
      <c r="Q186" s="11"/>
      <c r="R186" s="11"/>
      <c r="S186" s="11"/>
      <c r="T186" s="11"/>
      <c r="U186" s="11"/>
      <c r="V186" s="37"/>
      <c r="W186" s="80"/>
      <c r="X186" s="37"/>
      <c r="Y186" s="40"/>
      <c r="Z186" s="35"/>
      <c r="AA186" s="66">
        <f t="shared" si="12"/>
        <v>0</v>
      </c>
      <c r="AB186" s="12">
        <f t="shared" si="13"/>
        <v>0</v>
      </c>
      <c r="AC186" s="56">
        <f t="shared" si="14"/>
        <v>1</v>
      </c>
      <c r="AD186" s="56">
        <f>IF(OR('자료입력 및 결과표시'!$D$4=M186,'자료입력 및 결과표시'!$D$4=N186,'자료입력 및 결과표시'!$D$4=O186,'자료입력 및 결과표시'!$D$4=P186,'자료입력 및 결과표시'!$D$4=Q186,'자료입력 및 결과표시'!$D$4=R186,'자료입력 및 결과표시'!$D$4=S186,'자료입력 및 결과표시'!$D$4=T186,'자료입력 및 결과표시'!$D$4=U186,'자료입력 및 결과표시'!$D$4=V186,'자료입력 및 결과표시'!$C$4=M186,'자료입력 및 결과표시'!$C$4=N186,'자료입력 및 결과표시'!$C$4=O186,'자료입력 및 결과표시'!$C$4=P186,'자료입력 및 결과표시'!$C$4=Q186,'자료입력 및 결과표시'!$C$4=R186,'자료입력 및 결과표시'!$C$4=S186,'자료입력 및 결과표시'!$C$4=T186,'자료입력 및 결과표시'!$C$4=U186,'자료입력 및 결과표시'!$C$4=V186),0,1)</f>
        <v>0</v>
      </c>
    </row>
    <row r="187" spans="6:30">
      <c r="F187" s="56">
        <f t="shared" si="11"/>
        <v>0</v>
      </c>
      <c r="G187" s="79"/>
      <c r="H187" s="38"/>
      <c r="I187" s="39"/>
      <c r="J187" s="31"/>
      <c r="K187" s="78"/>
      <c r="L187" s="40"/>
      <c r="M187" s="11"/>
      <c r="N187" s="11"/>
      <c r="O187" s="11"/>
      <c r="P187" s="11"/>
      <c r="Q187" s="11"/>
      <c r="R187" s="11"/>
      <c r="S187" s="11"/>
      <c r="T187" s="11"/>
      <c r="U187" s="11"/>
      <c r="V187" s="37"/>
      <c r="W187" s="80"/>
      <c r="X187" s="37"/>
      <c r="Y187" s="40"/>
      <c r="Z187" s="35"/>
      <c r="AA187" s="66">
        <f t="shared" si="12"/>
        <v>0</v>
      </c>
      <c r="AB187" s="12">
        <f t="shared" si="13"/>
        <v>0</v>
      </c>
      <c r="AC187" s="56">
        <f t="shared" si="14"/>
        <v>1</v>
      </c>
      <c r="AD187" s="56">
        <f>IF(OR('자료입력 및 결과표시'!$D$4=M187,'자료입력 및 결과표시'!$D$4=N187,'자료입력 및 결과표시'!$D$4=O187,'자료입력 및 결과표시'!$D$4=P187,'자료입력 및 결과표시'!$D$4=Q187,'자료입력 및 결과표시'!$D$4=R187,'자료입력 및 결과표시'!$D$4=S187,'자료입력 및 결과표시'!$D$4=T187,'자료입력 및 결과표시'!$D$4=U187,'자료입력 및 결과표시'!$D$4=V187,'자료입력 및 결과표시'!$C$4=M187,'자료입력 및 결과표시'!$C$4=N187,'자료입력 및 결과표시'!$C$4=O187,'자료입력 및 결과표시'!$C$4=P187,'자료입력 및 결과표시'!$C$4=Q187,'자료입력 및 결과표시'!$C$4=R187,'자료입력 및 결과표시'!$C$4=S187,'자료입력 및 결과표시'!$C$4=T187,'자료입력 및 결과표시'!$C$4=U187,'자료입력 및 결과표시'!$C$4=V187),0,1)</f>
        <v>0</v>
      </c>
    </row>
    <row r="188" spans="6:30">
      <c r="F188" s="56">
        <f t="shared" si="11"/>
        <v>0</v>
      </c>
      <c r="G188" s="79"/>
      <c r="H188" s="38"/>
      <c r="I188" s="39"/>
      <c r="J188" s="31"/>
      <c r="K188" s="78"/>
      <c r="L188" s="40"/>
      <c r="M188" s="11"/>
      <c r="N188" s="11"/>
      <c r="O188" s="11"/>
      <c r="P188" s="11"/>
      <c r="Q188" s="11"/>
      <c r="R188" s="11"/>
      <c r="S188" s="11"/>
      <c r="T188" s="11"/>
      <c r="U188" s="11"/>
      <c r="V188" s="37"/>
      <c r="W188" s="80"/>
      <c r="X188" s="37"/>
      <c r="Y188" s="40"/>
      <c r="Z188" s="35"/>
      <c r="AA188" s="66">
        <f t="shared" si="12"/>
        <v>0</v>
      </c>
      <c r="AB188" s="12">
        <f t="shared" si="13"/>
        <v>0</v>
      </c>
      <c r="AC188" s="56">
        <f t="shared" si="14"/>
        <v>1</v>
      </c>
      <c r="AD188" s="56">
        <f>IF(OR('자료입력 및 결과표시'!$D$4=M188,'자료입력 및 결과표시'!$D$4=N188,'자료입력 및 결과표시'!$D$4=O188,'자료입력 및 결과표시'!$D$4=P188,'자료입력 및 결과표시'!$D$4=Q188,'자료입력 및 결과표시'!$D$4=R188,'자료입력 및 결과표시'!$D$4=S188,'자료입력 및 결과표시'!$D$4=T188,'자료입력 및 결과표시'!$D$4=U188,'자료입력 및 결과표시'!$D$4=V188,'자료입력 및 결과표시'!$C$4=M188,'자료입력 및 결과표시'!$C$4=N188,'자료입력 및 결과표시'!$C$4=O188,'자료입력 및 결과표시'!$C$4=P188,'자료입력 및 결과표시'!$C$4=Q188,'자료입력 및 결과표시'!$C$4=R188,'자료입력 및 결과표시'!$C$4=S188,'자료입력 및 결과표시'!$C$4=T188,'자료입력 및 결과표시'!$C$4=U188,'자료입력 및 결과표시'!$C$4=V188),0,1)</f>
        <v>0</v>
      </c>
    </row>
    <row r="189" spans="6:30">
      <c r="F189" s="56">
        <f t="shared" si="11"/>
        <v>0</v>
      </c>
      <c r="G189" s="79"/>
      <c r="H189" s="38"/>
      <c r="I189" s="39"/>
      <c r="J189" s="31"/>
      <c r="K189" s="78"/>
      <c r="L189" s="40"/>
      <c r="M189" s="11"/>
      <c r="N189" s="11"/>
      <c r="O189" s="11"/>
      <c r="P189" s="11"/>
      <c r="Q189" s="11"/>
      <c r="R189" s="11"/>
      <c r="S189" s="11"/>
      <c r="T189" s="11"/>
      <c r="U189" s="11"/>
      <c r="V189" s="37"/>
      <c r="W189" s="80"/>
      <c r="X189" s="37"/>
      <c r="Y189" s="40"/>
      <c r="Z189" s="35"/>
      <c r="AA189" s="66">
        <f t="shared" si="12"/>
        <v>0</v>
      </c>
      <c r="AB189" s="12">
        <f t="shared" si="13"/>
        <v>0</v>
      </c>
      <c r="AC189" s="56">
        <f t="shared" si="14"/>
        <v>1</v>
      </c>
      <c r="AD189" s="56">
        <f>IF(OR('자료입력 및 결과표시'!$D$4=M189,'자료입력 및 결과표시'!$D$4=N189,'자료입력 및 결과표시'!$D$4=O189,'자료입력 및 결과표시'!$D$4=P189,'자료입력 및 결과표시'!$D$4=Q189,'자료입력 및 결과표시'!$D$4=R189,'자료입력 및 결과표시'!$D$4=S189,'자료입력 및 결과표시'!$D$4=T189,'자료입력 및 결과표시'!$D$4=U189,'자료입력 및 결과표시'!$D$4=V189,'자료입력 및 결과표시'!$C$4=M189,'자료입력 및 결과표시'!$C$4=N189,'자료입력 및 결과표시'!$C$4=O189,'자료입력 및 결과표시'!$C$4=P189,'자료입력 및 결과표시'!$C$4=Q189,'자료입력 및 결과표시'!$C$4=R189,'자료입력 및 결과표시'!$C$4=S189,'자료입력 및 결과표시'!$C$4=T189,'자료입력 및 결과표시'!$C$4=U189,'자료입력 및 결과표시'!$C$4=V189),0,1)</f>
        <v>0</v>
      </c>
    </row>
    <row r="190" spans="6:30">
      <c r="F190" s="56">
        <f t="shared" si="11"/>
        <v>0</v>
      </c>
      <c r="G190" s="79"/>
      <c r="H190" s="38"/>
      <c r="I190" s="39"/>
      <c r="J190" s="31"/>
      <c r="K190" s="78"/>
      <c r="L190" s="40"/>
      <c r="M190" s="11"/>
      <c r="N190" s="11"/>
      <c r="O190" s="11"/>
      <c r="P190" s="11"/>
      <c r="Q190" s="11"/>
      <c r="R190" s="11"/>
      <c r="S190" s="11"/>
      <c r="T190" s="11"/>
      <c r="U190" s="11"/>
      <c r="V190" s="37"/>
      <c r="W190" s="80"/>
      <c r="X190" s="37"/>
      <c r="Y190" s="40"/>
      <c r="Z190" s="35"/>
      <c r="AA190" s="66">
        <f t="shared" si="12"/>
        <v>0</v>
      </c>
      <c r="AB190" s="12">
        <f t="shared" si="13"/>
        <v>0</v>
      </c>
      <c r="AC190" s="56">
        <f t="shared" si="14"/>
        <v>1</v>
      </c>
      <c r="AD190" s="56">
        <f>IF(OR('자료입력 및 결과표시'!$D$4=M190,'자료입력 및 결과표시'!$D$4=N190,'자료입력 및 결과표시'!$D$4=O190,'자료입력 및 결과표시'!$D$4=P190,'자료입력 및 결과표시'!$D$4=Q190,'자료입력 및 결과표시'!$D$4=R190,'자료입력 및 결과표시'!$D$4=S190,'자료입력 및 결과표시'!$D$4=T190,'자료입력 및 결과표시'!$D$4=U190,'자료입력 및 결과표시'!$D$4=V190,'자료입력 및 결과표시'!$C$4=M190,'자료입력 및 결과표시'!$C$4=N190,'자료입력 및 결과표시'!$C$4=O190,'자료입력 및 결과표시'!$C$4=P190,'자료입력 및 결과표시'!$C$4=Q190,'자료입력 및 결과표시'!$C$4=R190,'자료입력 및 결과표시'!$C$4=S190,'자료입력 및 결과표시'!$C$4=T190,'자료입력 및 결과표시'!$C$4=U190,'자료입력 및 결과표시'!$C$4=V190),0,1)</f>
        <v>0</v>
      </c>
    </row>
    <row r="191" spans="6:30">
      <c r="F191" s="56">
        <f t="shared" si="11"/>
        <v>0</v>
      </c>
      <c r="G191" s="79"/>
      <c r="H191" s="38"/>
      <c r="I191" s="39"/>
      <c r="J191" s="31"/>
      <c r="K191" s="78"/>
      <c r="L191" s="40"/>
      <c r="M191" s="11"/>
      <c r="N191" s="11"/>
      <c r="O191" s="11"/>
      <c r="P191" s="11"/>
      <c r="Q191" s="11"/>
      <c r="R191" s="11"/>
      <c r="S191" s="11"/>
      <c r="T191" s="11"/>
      <c r="U191" s="11"/>
      <c r="V191" s="37"/>
      <c r="W191" s="80"/>
      <c r="X191" s="37"/>
      <c r="Y191" s="40"/>
      <c r="Z191" s="35"/>
      <c r="AA191" s="66">
        <f t="shared" si="12"/>
        <v>0</v>
      </c>
      <c r="AB191" s="12">
        <f t="shared" si="13"/>
        <v>0</v>
      </c>
      <c r="AC191" s="56">
        <f t="shared" si="14"/>
        <v>1</v>
      </c>
      <c r="AD191" s="56">
        <f>IF(OR('자료입력 및 결과표시'!$D$4=M191,'자료입력 및 결과표시'!$D$4=N191,'자료입력 및 결과표시'!$D$4=O191,'자료입력 및 결과표시'!$D$4=P191,'자료입력 및 결과표시'!$D$4=Q191,'자료입력 및 결과표시'!$D$4=R191,'자료입력 및 결과표시'!$D$4=S191,'자료입력 및 결과표시'!$D$4=T191,'자료입력 및 결과표시'!$D$4=U191,'자료입력 및 결과표시'!$D$4=V191,'자료입력 및 결과표시'!$C$4=M191,'자료입력 및 결과표시'!$C$4=N191,'자료입력 및 결과표시'!$C$4=O191,'자료입력 및 결과표시'!$C$4=P191,'자료입력 및 결과표시'!$C$4=Q191,'자료입력 및 결과표시'!$C$4=R191,'자료입력 및 결과표시'!$C$4=S191,'자료입력 및 결과표시'!$C$4=T191,'자료입력 및 결과표시'!$C$4=U191,'자료입력 및 결과표시'!$C$4=V191),0,1)</f>
        <v>0</v>
      </c>
    </row>
    <row r="192" spans="6:30">
      <c r="F192" s="56">
        <f t="shared" si="11"/>
        <v>0</v>
      </c>
      <c r="G192" s="79"/>
      <c r="H192" s="38"/>
      <c r="I192" s="39"/>
      <c r="J192" s="31"/>
      <c r="K192" s="78"/>
      <c r="L192" s="40"/>
      <c r="M192" s="11"/>
      <c r="N192" s="11"/>
      <c r="O192" s="11"/>
      <c r="P192" s="11"/>
      <c r="Q192" s="11"/>
      <c r="R192" s="11"/>
      <c r="S192" s="11"/>
      <c r="T192" s="11"/>
      <c r="U192" s="11"/>
      <c r="V192" s="37"/>
      <c r="W192" s="80"/>
      <c r="X192" s="37"/>
      <c r="Y192" s="40"/>
      <c r="Z192" s="35"/>
      <c r="AA192" s="66">
        <f t="shared" si="12"/>
        <v>0</v>
      </c>
      <c r="AB192" s="12">
        <f t="shared" si="13"/>
        <v>0</v>
      </c>
      <c r="AC192" s="56">
        <f t="shared" si="14"/>
        <v>1</v>
      </c>
      <c r="AD192" s="56">
        <f>IF(OR('자료입력 및 결과표시'!$D$4=M192,'자료입력 및 결과표시'!$D$4=N192,'자료입력 및 결과표시'!$D$4=O192,'자료입력 및 결과표시'!$D$4=P192,'자료입력 및 결과표시'!$D$4=Q192,'자료입력 및 결과표시'!$D$4=R192,'자료입력 및 결과표시'!$D$4=S192,'자료입력 및 결과표시'!$D$4=T192,'자료입력 및 결과표시'!$D$4=U192,'자료입력 및 결과표시'!$D$4=V192,'자료입력 및 결과표시'!$C$4=M192,'자료입력 및 결과표시'!$C$4=N192,'자료입력 및 결과표시'!$C$4=O192,'자료입력 및 결과표시'!$C$4=P192,'자료입력 및 결과표시'!$C$4=Q192,'자료입력 및 결과표시'!$C$4=R192,'자료입력 및 결과표시'!$C$4=S192,'자료입력 및 결과표시'!$C$4=T192,'자료입력 및 결과표시'!$C$4=U192,'자료입력 및 결과표시'!$C$4=V192),0,1)</f>
        <v>0</v>
      </c>
    </row>
    <row r="193" spans="6:30">
      <c r="F193" s="56">
        <f t="shared" si="11"/>
        <v>0</v>
      </c>
      <c r="G193" s="79"/>
      <c r="H193" s="38"/>
      <c r="I193" s="39"/>
      <c r="J193" s="31"/>
      <c r="K193" s="78"/>
      <c r="L193" s="40"/>
      <c r="M193" s="11"/>
      <c r="N193" s="11"/>
      <c r="O193" s="11"/>
      <c r="P193" s="11"/>
      <c r="Q193" s="11"/>
      <c r="R193" s="11"/>
      <c r="S193" s="11"/>
      <c r="T193" s="11"/>
      <c r="U193" s="11"/>
      <c r="V193" s="37"/>
      <c r="W193" s="80"/>
      <c r="X193" s="37"/>
      <c r="Y193" s="40"/>
      <c r="Z193" s="35"/>
      <c r="AA193" s="66">
        <f t="shared" si="12"/>
        <v>0</v>
      </c>
      <c r="AB193" s="12">
        <f t="shared" si="13"/>
        <v>0</v>
      </c>
      <c r="AC193" s="56">
        <f t="shared" si="14"/>
        <v>1</v>
      </c>
      <c r="AD193" s="56">
        <f>IF(OR('자료입력 및 결과표시'!$D$4=M193,'자료입력 및 결과표시'!$D$4=N193,'자료입력 및 결과표시'!$D$4=O193,'자료입력 및 결과표시'!$D$4=P193,'자료입력 및 결과표시'!$D$4=Q193,'자료입력 및 결과표시'!$D$4=R193,'자료입력 및 결과표시'!$D$4=S193,'자료입력 및 결과표시'!$D$4=T193,'자료입력 및 결과표시'!$D$4=U193,'자료입력 및 결과표시'!$D$4=V193,'자료입력 및 결과표시'!$C$4=M193,'자료입력 및 결과표시'!$C$4=N193,'자료입력 및 결과표시'!$C$4=O193,'자료입력 및 결과표시'!$C$4=P193,'자료입력 및 결과표시'!$C$4=Q193,'자료입력 및 결과표시'!$C$4=R193,'자료입력 및 결과표시'!$C$4=S193,'자료입력 및 결과표시'!$C$4=T193,'자료입력 및 결과표시'!$C$4=U193,'자료입력 및 결과표시'!$C$4=V193),0,1)</f>
        <v>0</v>
      </c>
    </row>
    <row r="194" spans="6:30">
      <c r="F194" s="56">
        <f t="shared" si="11"/>
        <v>0</v>
      </c>
      <c r="G194" s="79"/>
      <c r="H194" s="38"/>
      <c r="I194" s="39"/>
      <c r="J194" s="31"/>
      <c r="K194" s="78"/>
      <c r="L194" s="40"/>
      <c r="M194" s="11"/>
      <c r="N194" s="11"/>
      <c r="O194" s="11"/>
      <c r="P194" s="11"/>
      <c r="Q194" s="11"/>
      <c r="R194" s="11"/>
      <c r="S194" s="11"/>
      <c r="T194" s="11"/>
      <c r="U194" s="11"/>
      <c r="V194" s="37"/>
      <c r="W194" s="80"/>
      <c r="X194" s="37"/>
      <c r="Y194" s="40"/>
      <c r="Z194" s="35"/>
      <c r="AA194" s="66">
        <f t="shared" si="12"/>
        <v>0</v>
      </c>
      <c r="AB194" s="12">
        <f t="shared" si="13"/>
        <v>0</v>
      </c>
      <c r="AC194" s="56">
        <f t="shared" si="14"/>
        <v>1</v>
      </c>
      <c r="AD194" s="56">
        <f>IF(OR('자료입력 및 결과표시'!$D$4=M194,'자료입력 및 결과표시'!$D$4=N194,'자료입력 및 결과표시'!$D$4=O194,'자료입력 및 결과표시'!$D$4=P194,'자료입력 및 결과표시'!$D$4=Q194,'자료입력 및 결과표시'!$D$4=R194,'자료입력 및 결과표시'!$D$4=S194,'자료입력 및 결과표시'!$D$4=T194,'자료입력 및 결과표시'!$D$4=U194,'자료입력 및 결과표시'!$D$4=V194,'자료입력 및 결과표시'!$C$4=M194,'자료입력 및 결과표시'!$C$4=N194,'자료입력 및 결과표시'!$C$4=O194,'자료입력 및 결과표시'!$C$4=P194,'자료입력 및 결과표시'!$C$4=Q194,'자료입력 및 결과표시'!$C$4=R194,'자료입력 및 결과표시'!$C$4=S194,'자료입력 및 결과표시'!$C$4=T194,'자료입력 및 결과표시'!$C$4=U194,'자료입력 및 결과표시'!$C$4=V194),0,1)</f>
        <v>0</v>
      </c>
    </row>
    <row r="195" spans="6:30">
      <c r="F195" s="56">
        <f t="shared" ref="F195:F258" si="15">IF(AND(AC195=0,AD195=0),G195&amp;"\"&amp;Y195&amp;"\"&amp;Z195,0)</f>
        <v>0</v>
      </c>
      <c r="G195" s="79"/>
      <c r="H195" s="38"/>
      <c r="I195" s="39"/>
      <c r="J195" s="31"/>
      <c r="K195" s="78"/>
      <c r="L195" s="40"/>
      <c r="M195" s="11"/>
      <c r="N195" s="11"/>
      <c r="O195" s="11"/>
      <c r="P195" s="11"/>
      <c r="Q195" s="11"/>
      <c r="R195" s="11"/>
      <c r="S195" s="11"/>
      <c r="T195" s="11"/>
      <c r="U195" s="11"/>
      <c r="V195" s="37"/>
      <c r="W195" s="80"/>
      <c r="X195" s="37"/>
      <c r="Y195" s="40"/>
      <c r="Z195" s="35"/>
      <c r="AA195" s="66">
        <f t="shared" si="12"/>
        <v>0</v>
      </c>
      <c r="AB195" s="12">
        <f t="shared" si="13"/>
        <v>0</v>
      </c>
      <c r="AC195" s="56">
        <f t="shared" si="14"/>
        <v>1</v>
      </c>
      <c r="AD195" s="56">
        <f>IF(OR('자료입력 및 결과표시'!$D$4=M195,'자료입력 및 결과표시'!$D$4=N195,'자료입력 및 결과표시'!$D$4=O195,'자료입력 및 결과표시'!$D$4=P195,'자료입력 및 결과표시'!$D$4=Q195,'자료입력 및 결과표시'!$D$4=R195,'자료입력 및 결과표시'!$D$4=S195,'자료입력 및 결과표시'!$D$4=T195,'자료입력 및 결과표시'!$D$4=U195,'자료입력 및 결과표시'!$D$4=V195,'자료입력 및 결과표시'!$C$4=M195,'자료입력 및 결과표시'!$C$4=N195,'자료입력 및 결과표시'!$C$4=O195,'자료입력 및 결과표시'!$C$4=P195,'자료입력 및 결과표시'!$C$4=Q195,'자료입력 및 결과표시'!$C$4=R195,'자료입력 및 결과표시'!$C$4=S195,'자료입력 및 결과표시'!$C$4=T195,'자료입력 및 결과표시'!$C$4=U195,'자료입력 및 결과표시'!$C$4=V195),0,1)</f>
        <v>0</v>
      </c>
    </row>
    <row r="196" spans="6:30">
      <c r="F196" s="56">
        <f t="shared" si="15"/>
        <v>0</v>
      </c>
      <c r="G196" s="79"/>
      <c r="H196" s="38"/>
      <c r="I196" s="39"/>
      <c r="J196" s="31"/>
      <c r="K196" s="78"/>
      <c r="L196" s="40"/>
      <c r="M196" s="11"/>
      <c r="N196" s="11"/>
      <c r="O196" s="11"/>
      <c r="P196" s="11"/>
      <c r="Q196" s="11"/>
      <c r="R196" s="11"/>
      <c r="S196" s="11"/>
      <c r="T196" s="11"/>
      <c r="U196" s="11"/>
      <c r="V196" s="37"/>
      <c r="W196" s="80"/>
      <c r="X196" s="37"/>
      <c r="Y196" s="40"/>
      <c r="Z196" s="35"/>
      <c r="AA196" s="66">
        <f t="shared" si="12"/>
        <v>0</v>
      </c>
      <c r="AB196" s="12">
        <f t="shared" si="13"/>
        <v>0</v>
      </c>
      <c r="AC196" s="56">
        <f t="shared" si="14"/>
        <v>1</v>
      </c>
      <c r="AD196" s="56">
        <f>IF(OR('자료입력 및 결과표시'!$D$4=M196,'자료입력 및 결과표시'!$D$4=N196,'자료입력 및 결과표시'!$D$4=O196,'자료입력 및 결과표시'!$D$4=P196,'자료입력 및 결과표시'!$D$4=Q196,'자료입력 및 결과표시'!$D$4=R196,'자료입력 및 결과표시'!$D$4=S196,'자료입력 및 결과표시'!$D$4=T196,'자료입력 및 결과표시'!$D$4=U196,'자료입력 및 결과표시'!$D$4=V196,'자료입력 및 결과표시'!$C$4=M196,'자료입력 및 결과표시'!$C$4=N196,'자료입력 및 결과표시'!$C$4=O196,'자료입력 및 결과표시'!$C$4=P196,'자료입력 및 결과표시'!$C$4=Q196,'자료입력 및 결과표시'!$C$4=R196,'자료입력 및 결과표시'!$C$4=S196,'자료입력 및 결과표시'!$C$4=T196,'자료입력 및 결과표시'!$C$4=U196,'자료입력 및 결과표시'!$C$4=V196),0,1)</f>
        <v>0</v>
      </c>
    </row>
    <row r="197" spans="6:30">
      <c r="F197" s="56">
        <f t="shared" si="15"/>
        <v>0</v>
      </c>
      <c r="G197" s="79"/>
      <c r="H197" s="38"/>
      <c r="I197" s="39"/>
      <c r="J197" s="31"/>
      <c r="K197" s="78"/>
      <c r="L197" s="40"/>
      <c r="M197" s="11"/>
      <c r="N197" s="11"/>
      <c r="O197" s="11"/>
      <c r="P197" s="11"/>
      <c r="Q197" s="11"/>
      <c r="R197" s="11"/>
      <c r="S197" s="11"/>
      <c r="T197" s="11"/>
      <c r="U197" s="11"/>
      <c r="V197" s="37"/>
      <c r="W197" s="80"/>
      <c r="X197" s="37"/>
      <c r="Y197" s="40"/>
      <c r="Z197" s="35"/>
      <c r="AA197" s="66">
        <f t="shared" si="12"/>
        <v>0</v>
      </c>
      <c r="AB197" s="12">
        <f t="shared" si="13"/>
        <v>0</v>
      </c>
      <c r="AC197" s="56">
        <f t="shared" si="14"/>
        <v>1</v>
      </c>
      <c r="AD197" s="56">
        <f>IF(OR('자료입력 및 결과표시'!$D$4=M197,'자료입력 및 결과표시'!$D$4=N197,'자료입력 및 결과표시'!$D$4=O197,'자료입력 및 결과표시'!$D$4=P197,'자료입력 및 결과표시'!$D$4=Q197,'자료입력 및 결과표시'!$D$4=R197,'자료입력 및 결과표시'!$D$4=S197,'자료입력 및 결과표시'!$D$4=T197,'자료입력 및 결과표시'!$D$4=U197,'자료입력 및 결과표시'!$D$4=V197,'자료입력 및 결과표시'!$C$4=M197,'자료입력 및 결과표시'!$C$4=N197,'자료입력 및 결과표시'!$C$4=O197,'자료입력 및 결과표시'!$C$4=P197,'자료입력 및 결과표시'!$C$4=Q197,'자료입력 및 결과표시'!$C$4=R197,'자료입력 및 결과표시'!$C$4=S197,'자료입력 및 결과표시'!$C$4=T197,'자료입력 및 결과표시'!$C$4=U197,'자료입력 및 결과표시'!$C$4=V197),0,1)</f>
        <v>0</v>
      </c>
    </row>
    <row r="198" spans="6:30">
      <c r="F198" s="56">
        <f t="shared" si="15"/>
        <v>0</v>
      </c>
      <c r="G198" s="79"/>
      <c r="H198" s="38"/>
      <c r="I198" s="39"/>
      <c r="J198" s="31"/>
      <c r="K198" s="78"/>
      <c r="L198" s="40"/>
      <c r="M198" s="11"/>
      <c r="N198" s="11"/>
      <c r="O198" s="11"/>
      <c r="P198" s="11"/>
      <c r="Q198" s="11"/>
      <c r="R198" s="11"/>
      <c r="S198" s="11"/>
      <c r="T198" s="11"/>
      <c r="U198" s="11"/>
      <c r="V198" s="37"/>
      <c r="W198" s="80"/>
      <c r="X198" s="37"/>
      <c r="Y198" s="40"/>
      <c r="Z198" s="35"/>
      <c r="AA198" s="66">
        <f t="shared" si="12"/>
        <v>0</v>
      </c>
      <c r="AB198" s="12">
        <f t="shared" si="13"/>
        <v>0</v>
      </c>
      <c r="AC198" s="56">
        <f t="shared" si="14"/>
        <v>1</v>
      </c>
      <c r="AD198" s="56">
        <f>IF(OR('자료입력 및 결과표시'!$D$4=M198,'자료입력 및 결과표시'!$D$4=N198,'자료입력 및 결과표시'!$D$4=O198,'자료입력 및 결과표시'!$D$4=P198,'자료입력 및 결과표시'!$D$4=Q198,'자료입력 및 결과표시'!$D$4=R198,'자료입력 및 결과표시'!$D$4=S198,'자료입력 및 결과표시'!$D$4=T198,'자료입력 및 결과표시'!$D$4=U198,'자료입력 및 결과표시'!$D$4=V198,'자료입력 및 결과표시'!$C$4=M198,'자료입력 및 결과표시'!$C$4=N198,'자료입력 및 결과표시'!$C$4=O198,'자료입력 및 결과표시'!$C$4=P198,'자료입력 및 결과표시'!$C$4=Q198,'자료입력 및 결과표시'!$C$4=R198,'자료입력 및 결과표시'!$C$4=S198,'자료입력 및 결과표시'!$C$4=T198,'자료입력 및 결과표시'!$C$4=U198,'자료입력 및 결과표시'!$C$4=V198),0,1)</f>
        <v>0</v>
      </c>
    </row>
    <row r="199" spans="6:30">
      <c r="F199" s="56">
        <f t="shared" si="15"/>
        <v>0</v>
      </c>
      <c r="G199" s="79"/>
      <c r="H199" s="38"/>
      <c r="I199" s="39"/>
      <c r="J199" s="31"/>
      <c r="K199" s="78"/>
      <c r="L199" s="40"/>
      <c r="M199" s="11"/>
      <c r="N199" s="11"/>
      <c r="O199" s="11"/>
      <c r="P199" s="11"/>
      <c r="Q199" s="11"/>
      <c r="R199" s="11"/>
      <c r="S199" s="11"/>
      <c r="T199" s="11"/>
      <c r="U199" s="11"/>
      <c r="V199" s="37"/>
      <c r="W199" s="80"/>
      <c r="X199" s="37"/>
      <c r="Y199" s="40"/>
      <c r="Z199" s="35"/>
      <c r="AA199" s="66">
        <f t="shared" ref="AA199:AA262" si="16">W199*X199/100</f>
        <v>0</v>
      </c>
      <c r="AB199" s="12">
        <f t="shared" ref="AB199:AB262" si="17">1*X199/100</f>
        <v>0</v>
      </c>
      <c r="AC199" s="56">
        <f t="shared" ref="AC199:AC262" si="18">IF(K199+1826&lt;$A$3,1,0)</f>
        <v>1</v>
      </c>
      <c r="AD199" s="56">
        <f>IF(OR('자료입력 및 결과표시'!$D$4=M199,'자료입력 및 결과표시'!$D$4=N199,'자료입력 및 결과표시'!$D$4=O199,'자료입력 및 결과표시'!$D$4=P199,'자료입력 및 결과표시'!$D$4=Q199,'자료입력 및 결과표시'!$D$4=R199,'자료입력 및 결과표시'!$D$4=S199,'자료입력 및 결과표시'!$D$4=T199,'자료입력 및 결과표시'!$D$4=U199,'자료입력 및 결과표시'!$D$4=V199,'자료입력 및 결과표시'!$C$4=M199,'자료입력 및 결과표시'!$C$4=N199,'자료입력 및 결과표시'!$C$4=O199,'자료입력 및 결과표시'!$C$4=P199,'자료입력 및 결과표시'!$C$4=Q199,'자료입력 및 결과표시'!$C$4=R199,'자료입력 및 결과표시'!$C$4=S199,'자료입력 및 결과표시'!$C$4=T199,'자료입력 및 결과표시'!$C$4=U199,'자료입력 및 결과표시'!$C$4=V199),0,1)</f>
        <v>0</v>
      </c>
    </row>
    <row r="200" spans="6:30">
      <c r="F200" s="56">
        <f t="shared" si="15"/>
        <v>0</v>
      </c>
      <c r="G200" s="79"/>
      <c r="H200" s="38"/>
      <c r="I200" s="39"/>
      <c r="J200" s="31"/>
      <c r="K200" s="78"/>
      <c r="L200" s="40"/>
      <c r="M200" s="11"/>
      <c r="N200" s="11"/>
      <c r="O200" s="11"/>
      <c r="P200" s="11"/>
      <c r="Q200" s="11"/>
      <c r="R200" s="11"/>
      <c r="S200" s="11"/>
      <c r="T200" s="11"/>
      <c r="U200" s="11"/>
      <c r="V200" s="37"/>
      <c r="W200" s="80"/>
      <c r="X200" s="37"/>
      <c r="Y200" s="40"/>
      <c r="Z200" s="35"/>
      <c r="AA200" s="66">
        <f t="shared" si="16"/>
        <v>0</v>
      </c>
      <c r="AB200" s="12">
        <f t="shared" si="17"/>
        <v>0</v>
      </c>
      <c r="AC200" s="56">
        <f t="shared" si="18"/>
        <v>1</v>
      </c>
      <c r="AD200" s="56">
        <f>IF(OR('자료입력 및 결과표시'!$D$4=M200,'자료입력 및 결과표시'!$D$4=N200,'자료입력 및 결과표시'!$D$4=O200,'자료입력 및 결과표시'!$D$4=P200,'자료입력 및 결과표시'!$D$4=Q200,'자료입력 및 결과표시'!$D$4=R200,'자료입력 및 결과표시'!$D$4=S200,'자료입력 및 결과표시'!$D$4=T200,'자료입력 및 결과표시'!$D$4=U200,'자료입력 및 결과표시'!$D$4=V200,'자료입력 및 결과표시'!$C$4=M200,'자료입력 및 결과표시'!$C$4=N200,'자료입력 및 결과표시'!$C$4=O200,'자료입력 및 결과표시'!$C$4=P200,'자료입력 및 결과표시'!$C$4=Q200,'자료입력 및 결과표시'!$C$4=R200,'자료입력 및 결과표시'!$C$4=S200,'자료입력 및 결과표시'!$C$4=T200,'자료입력 및 결과표시'!$C$4=U200,'자료입력 및 결과표시'!$C$4=V200),0,1)</f>
        <v>0</v>
      </c>
    </row>
    <row r="201" spans="6:30">
      <c r="F201" s="56">
        <f t="shared" si="15"/>
        <v>0</v>
      </c>
      <c r="G201" s="79"/>
      <c r="H201" s="38"/>
      <c r="I201" s="39"/>
      <c r="J201" s="31"/>
      <c r="K201" s="78"/>
      <c r="L201" s="40"/>
      <c r="M201" s="11"/>
      <c r="N201" s="11"/>
      <c r="O201" s="11"/>
      <c r="P201" s="11"/>
      <c r="Q201" s="11"/>
      <c r="R201" s="11"/>
      <c r="S201" s="11"/>
      <c r="T201" s="11"/>
      <c r="U201" s="11"/>
      <c r="V201" s="37"/>
      <c r="W201" s="80"/>
      <c r="X201" s="37"/>
      <c r="Y201" s="40"/>
      <c r="Z201" s="35"/>
      <c r="AA201" s="66">
        <f t="shared" si="16"/>
        <v>0</v>
      </c>
      <c r="AB201" s="12">
        <f t="shared" si="17"/>
        <v>0</v>
      </c>
      <c r="AC201" s="56">
        <f t="shared" si="18"/>
        <v>1</v>
      </c>
      <c r="AD201" s="56">
        <f>IF(OR('자료입력 및 결과표시'!$D$4=M201,'자료입력 및 결과표시'!$D$4=N201,'자료입력 및 결과표시'!$D$4=O201,'자료입력 및 결과표시'!$D$4=P201,'자료입력 및 결과표시'!$D$4=Q201,'자료입력 및 결과표시'!$D$4=R201,'자료입력 및 결과표시'!$D$4=S201,'자료입력 및 결과표시'!$D$4=T201,'자료입력 및 결과표시'!$D$4=U201,'자료입력 및 결과표시'!$D$4=V201,'자료입력 및 결과표시'!$C$4=M201,'자료입력 및 결과표시'!$C$4=N201,'자료입력 및 결과표시'!$C$4=O201,'자료입력 및 결과표시'!$C$4=P201,'자료입력 및 결과표시'!$C$4=Q201,'자료입력 및 결과표시'!$C$4=R201,'자료입력 및 결과표시'!$C$4=S201,'자료입력 및 결과표시'!$C$4=T201,'자료입력 및 결과표시'!$C$4=U201,'자료입력 및 결과표시'!$C$4=V201),0,1)</f>
        <v>0</v>
      </c>
    </row>
    <row r="202" spans="6:30">
      <c r="F202" s="56">
        <f t="shared" si="15"/>
        <v>0</v>
      </c>
      <c r="G202" s="79"/>
      <c r="H202" s="38"/>
      <c r="I202" s="39"/>
      <c r="J202" s="31"/>
      <c r="K202" s="78"/>
      <c r="L202" s="40"/>
      <c r="M202" s="11"/>
      <c r="N202" s="11"/>
      <c r="O202" s="11"/>
      <c r="P202" s="11"/>
      <c r="Q202" s="11"/>
      <c r="R202" s="11"/>
      <c r="S202" s="11"/>
      <c r="T202" s="11"/>
      <c r="U202" s="11"/>
      <c r="V202" s="37"/>
      <c r="W202" s="80"/>
      <c r="X202" s="37"/>
      <c r="Y202" s="40"/>
      <c r="Z202" s="35"/>
      <c r="AA202" s="66">
        <f t="shared" si="16"/>
        <v>0</v>
      </c>
      <c r="AB202" s="12">
        <f t="shared" si="17"/>
        <v>0</v>
      </c>
      <c r="AC202" s="56">
        <f t="shared" si="18"/>
        <v>1</v>
      </c>
      <c r="AD202" s="56">
        <f>IF(OR('자료입력 및 결과표시'!$D$4=M202,'자료입력 및 결과표시'!$D$4=N202,'자료입력 및 결과표시'!$D$4=O202,'자료입력 및 결과표시'!$D$4=P202,'자료입력 및 결과표시'!$D$4=Q202,'자료입력 및 결과표시'!$D$4=R202,'자료입력 및 결과표시'!$D$4=S202,'자료입력 및 결과표시'!$D$4=T202,'자료입력 및 결과표시'!$D$4=U202,'자료입력 및 결과표시'!$D$4=V202,'자료입력 및 결과표시'!$C$4=M202,'자료입력 및 결과표시'!$C$4=N202,'자료입력 및 결과표시'!$C$4=O202,'자료입력 및 결과표시'!$C$4=P202,'자료입력 및 결과표시'!$C$4=Q202,'자료입력 및 결과표시'!$C$4=R202,'자료입력 및 결과표시'!$C$4=S202,'자료입력 및 결과표시'!$C$4=T202,'자료입력 및 결과표시'!$C$4=U202,'자료입력 및 결과표시'!$C$4=V202),0,1)</f>
        <v>0</v>
      </c>
    </row>
    <row r="203" spans="6:30">
      <c r="F203" s="56">
        <f t="shared" si="15"/>
        <v>0</v>
      </c>
      <c r="G203" s="79"/>
      <c r="H203" s="38"/>
      <c r="I203" s="39"/>
      <c r="J203" s="31"/>
      <c r="K203" s="78"/>
      <c r="L203" s="40"/>
      <c r="M203" s="11"/>
      <c r="N203" s="11"/>
      <c r="O203" s="11"/>
      <c r="P203" s="11"/>
      <c r="Q203" s="11"/>
      <c r="R203" s="11"/>
      <c r="S203" s="11"/>
      <c r="T203" s="11"/>
      <c r="U203" s="11"/>
      <c r="V203" s="37"/>
      <c r="W203" s="80"/>
      <c r="X203" s="37"/>
      <c r="Y203" s="40"/>
      <c r="Z203" s="35"/>
      <c r="AA203" s="66">
        <f t="shared" si="16"/>
        <v>0</v>
      </c>
      <c r="AB203" s="12">
        <f t="shared" si="17"/>
        <v>0</v>
      </c>
      <c r="AC203" s="56">
        <f t="shared" si="18"/>
        <v>1</v>
      </c>
      <c r="AD203" s="56">
        <f>IF(OR('자료입력 및 결과표시'!$D$4=M203,'자료입력 및 결과표시'!$D$4=N203,'자료입력 및 결과표시'!$D$4=O203,'자료입력 및 결과표시'!$D$4=P203,'자료입력 및 결과표시'!$D$4=Q203,'자료입력 및 결과표시'!$D$4=R203,'자료입력 및 결과표시'!$D$4=S203,'자료입력 및 결과표시'!$D$4=T203,'자료입력 및 결과표시'!$D$4=U203,'자료입력 및 결과표시'!$D$4=V203,'자료입력 및 결과표시'!$C$4=M203,'자료입력 및 결과표시'!$C$4=N203,'자료입력 및 결과표시'!$C$4=O203,'자료입력 및 결과표시'!$C$4=P203,'자료입력 및 결과표시'!$C$4=Q203,'자료입력 및 결과표시'!$C$4=R203,'자료입력 및 결과표시'!$C$4=S203,'자료입력 및 결과표시'!$C$4=T203,'자료입력 및 결과표시'!$C$4=U203,'자료입력 및 결과표시'!$C$4=V203),0,1)</f>
        <v>0</v>
      </c>
    </row>
    <row r="204" spans="6:30">
      <c r="F204" s="56">
        <f t="shared" si="15"/>
        <v>0</v>
      </c>
      <c r="G204" s="79"/>
      <c r="H204" s="38"/>
      <c r="I204" s="39"/>
      <c r="J204" s="31"/>
      <c r="K204" s="78"/>
      <c r="L204" s="40"/>
      <c r="M204" s="11"/>
      <c r="N204" s="11"/>
      <c r="O204" s="11"/>
      <c r="P204" s="11"/>
      <c r="Q204" s="11"/>
      <c r="R204" s="11"/>
      <c r="S204" s="11"/>
      <c r="T204" s="11"/>
      <c r="U204" s="11"/>
      <c r="V204" s="37"/>
      <c r="W204" s="80"/>
      <c r="X204" s="37"/>
      <c r="Y204" s="40"/>
      <c r="Z204" s="35"/>
      <c r="AA204" s="66">
        <f t="shared" si="16"/>
        <v>0</v>
      </c>
      <c r="AB204" s="12">
        <f t="shared" si="17"/>
        <v>0</v>
      </c>
      <c r="AC204" s="56">
        <f t="shared" si="18"/>
        <v>1</v>
      </c>
      <c r="AD204" s="56">
        <f>IF(OR('자료입력 및 결과표시'!$D$4=M204,'자료입력 및 결과표시'!$D$4=N204,'자료입력 및 결과표시'!$D$4=O204,'자료입력 및 결과표시'!$D$4=P204,'자료입력 및 결과표시'!$D$4=Q204,'자료입력 및 결과표시'!$D$4=R204,'자료입력 및 결과표시'!$D$4=S204,'자료입력 및 결과표시'!$D$4=T204,'자료입력 및 결과표시'!$D$4=U204,'자료입력 및 결과표시'!$D$4=V204,'자료입력 및 결과표시'!$C$4=M204,'자료입력 및 결과표시'!$C$4=N204,'자료입력 및 결과표시'!$C$4=O204,'자료입력 및 결과표시'!$C$4=P204,'자료입력 및 결과표시'!$C$4=Q204,'자료입력 및 결과표시'!$C$4=R204,'자료입력 및 결과표시'!$C$4=S204,'자료입력 및 결과표시'!$C$4=T204,'자료입력 및 결과표시'!$C$4=U204,'자료입력 및 결과표시'!$C$4=V204),0,1)</f>
        <v>0</v>
      </c>
    </row>
    <row r="205" spans="6:30">
      <c r="F205" s="56">
        <f t="shared" si="15"/>
        <v>0</v>
      </c>
      <c r="G205" s="79"/>
      <c r="H205" s="38"/>
      <c r="I205" s="39"/>
      <c r="J205" s="31"/>
      <c r="K205" s="78"/>
      <c r="L205" s="40"/>
      <c r="M205" s="11"/>
      <c r="N205" s="11"/>
      <c r="O205" s="11"/>
      <c r="P205" s="11"/>
      <c r="Q205" s="11"/>
      <c r="R205" s="11"/>
      <c r="S205" s="11"/>
      <c r="T205" s="11"/>
      <c r="U205" s="11"/>
      <c r="V205" s="37"/>
      <c r="W205" s="80"/>
      <c r="X205" s="37"/>
      <c r="Y205" s="40"/>
      <c r="Z205" s="35"/>
      <c r="AA205" s="66">
        <f t="shared" si="16"/>
        <v>0</v>
      </c>
      <c r="AB205" s="12">
        <f t="shared" si="17"/>
        <v>0</v>
      </c>
      <c r="AC205" s="56">
        <f t="shared" si="18"/>
        <v>1</v>
      </c>
      <c r="AD205" s="56">
        <f>IF(OR('자료입력 및 결과표시'!$D$4=M205,'자료입력 및 결과표시'!$D$4=N205,'자료입력 및 결과표시'!$D$4=O205,'자료입력 및 결과표시'!$D$4=P205,'자료입력 및 결과표시'!$D$4=Q205,'자료입력 및 결과표시'!$D$4=R205,'자료입력 및 결과표시'!$D$4=S205,'자료입력 및 결과표시'!$D$4=T205,'자료입력 및 결과표시'!$D$4=U205,'자료입력 및 결과표시'!$D$4=V205,'자료입력 및 결과표시'!$C$4=M205,'자료입력 및 결과표시'!$C$4=N205,'자료입력 및 결과표시'!$C$4=O205,'자료입력 및 결과표시'!$C$4=P205,'자료입력 및 결과표시'!$C$4=Q205,'자료입력 및 결과표시'!$C$4=R205,'자료입력 및 결과표시'!$C$4=S205,'자료입력 및 결과표시'!$C$4=T205,'자료입력 및 결과표시'!$C$4=U205,'자료입력 및 결과표시'!$C$4=V205),0,1)</f>
        <v>0</v>
      </c>
    </row>
    <row r="206" spans="6:30">
      <c r="F206" s="56">
        <f t="shared" si="15"/>
        <v>0</v>
      </c>
      <c r="G206" s="79"/>
      <c r="H206" s="38"/>
      <c r="I206" s="39"/>
      <c r="J206" s="31"/>
      <c r="K206" s="78"/>
      <c r="L206" s="40"/>
      <c r="M206" s="11"/>
      <c r="N206" s="11"/>
      <c r="O206" s="11"/>
      <c r="P206" s="11"/>
      <c r="Q206" s="11"/>
      <c r="R206" s="11"/>
      <c r="S206" s="11"/>
      <c r="T206" s="11"/>
      <c r="U206" s="11"/>
      <c r="V206" s="37"/>
      <c r="W206" s="80"/>
      <c r="X206" s="37"/>
      <c r="Y206" s="40"/>
      <c r="Z206" s="35"/>
      <c r="AA206" s="66">
        <f t="shared" si="16"/>
        <v>0</v>
      </c>
      <c r="AB206" s="12">
        <f t="shared" si="17"/>
        <v>0</v>
      </c>
      <c r="AC206" s="56">
        <f t="shared" si="18"/>
        <v>1</v>
      </c>
      <c r="AD206" s="56">
        <f>IF(OR('자료입력 및 결과표시'!$D$4=M206,'자료입력 및 결과표시'!$D$4=N206,'자료입력 및 결과표시'!$D$4=O206,'자료입력 및 결과표시'!$D$4=P206,'자료입력 및 결과표시'!$D$4=Q206,'자료입력 및 결과표시'!$D$4=R206,'자료입력 및 결과표시'!$D$4=S206,'자료입력 및 결과표시'!$D$4=T206,'자료입력 및 결과표시'!$D$4=U206,'자료입력 및 결과표시'!$D$4=V206,'자료입력 및 결과표시'!$C$4=M206,'자료입력 및 결과표시'!$C$4=N206,'자료입력 및 결과표시'!$C$4=O206,'자료입력 및 결과표시'!$C$4=P206,'자료입력 및 결과표시'!$C$4=Q206,'자료입력 및 결과표시'!$C$4=R206,'자료입력 및 결과표시'!$C$4=S206,'자료입력 및 결과표시'!$C$4=T206,'자료입력 및 결과표시'!$C$4=U206,'자료입력 및 결과표시'!$C$4=V206),0,1)</f>
        <v>0</v>
      </c>
    </row>
    <row r="207" spans="6:30">
      <c r="F207" s="56">
        <f t="shared" si="15"/>
        <v>0</v>
      </c>
      <c r="G207" s="79"/>
      <c r="H207" s="38"/>
      <c r="I207" s="39"/>
      <c r="J207" s="31"/>
      <c r="K207" s="78"/>
      <c r="L207" s="40"/>
      <c r="M207" s="11"/>
      <c r="N207" s="11"/>
      <c r="O207" s="11"/>
      <c r="P207" s="11"/>
      <c r="Q207" s="11"/>
      <c r="R207" s="11"/>
      <c r="S207" s="11"/>
      <c r="T207" s="11"/>
      <c r="U207" s="11"/>
      <c r="V207" s="37"/>
      <c r="W207" s="80"/>
      <c r="X207" s="37"/>
      <c r="Y207" s="40"/>
      <c r="Z207" s="35"/>
      <c r="AA207" s="66">
        <f t="shared" si="16"/>
        <v>0</v>
      </c>
      <c r="AB207" s="12">
        <f t="shared" si="17"/>
        <v>0</v>
      </c>
      <c r="AC207" s="56">
        <f t="shared" si="18"/>
        <v>1</v>
      </c>
      <c r="AD207" s="56">
        <f>IF(OR('자료입력 및 결과표시'!$D$4=M207,'자료입력 및 결과표시'!$D$4=N207,'자료입력 및 결과표시'!$D$4=O207,'자료입력 및 결과표시'!$D$4=P207,'자료입력 및 결과표시'!$D$4=Q207,'자료입력 및 결과표시'!$D$4=R207,'자료입력 및 결과표시'!$D$4=S207,'자료입력 및 결과표시'!$D$4=T207,'자료입력 및 결과표시'!$D$4=U207,'자료입력 및 결과표시'!$D$4=V207,'자료입력 및 결과표시'!$C$4=M207,'자료입력 및 결과표시'!$C$4=N207,'자료입력 및 결과표시'!$C$4=O207,'자료입력 및 결과표시'!$C$4=P207,'자료입력 및 결과표시'!$C$4=Q207,'자료입력 및 결과표시'!$C$4=R207,'자료입력 및 결과표시'!$C$4=S207,'자료입력 및 결과표시'!$C$4=T207,'자료입력 및 결과표시'!$C$4=U207,'자료입력 및 결과표시'!$C$4=V207),0,1)</f>
        <v>0</v>
      </c>
    </row>
    <row r="208" spans="6:30">
      <c r="F208" s="56">
        <f t="shared" si="15"/>
        <v>0</v>
      </c>
      <c r="G208" s="79"/>
      <c r="H208" s="38"/>
      <c r="I208" s="39"/>
      <c r="J208" s="31"/>
      <c r="K208" s="78"/>
      <c r="L208" s="40"/>
      <c r="M208" s="11"/>
      <c r="N208" s="11"/>
      <c r="O208" s="11"/>
      <c r="P208" s="11"/>
      <c r="Q208" s="11"/>
      <c r="R208" s="11"/>
      <c r="S208" s="11"/>
      <c r="T208" s="11"/>
      <c r="U208" s="11"/>
      <c r="V208" s="37"/>
      <c r="W208" s="80"/>
      <c r="X208" s="37"/>
      <c r="Y208" s="40"/>
      <c r="Z208" s="35"/>
      <c r="AA208" s="66">
        <f t="shared" si="16"/>
        <v>0</v>
      </c>
      <c r="AB208" s="12">
        <f t="shared" si="17"/>
        <v>0</v>
      </c>
      <c r="AC208" s="56">
        <f t="shared" si="18"/>
        <v>1</v>
      </c>
      <c r="AD208" s="56">
        <f>IF(OR('자료입력 및 결과표시'!$D$4=M208,'자료입력 및 결과표시'!$D$4=N208,'자료입력 및 결과표시'!$D$4=O208,'자료입력 및 결과표시'!$D$4=P208,'자료입력 및 결과표시'!$D$4=Q208,'자료입력 및 결과표시'!$D$4=R208,'자료입력 및 결과표시'!$D$4=S208,'자료입력 및 결과표시'!$D$4=T208,'자료입력 및 결과표시'!$D$4=U208,'자료입력 및 결과표시'!$D$4=V208,'자료입력 및 결과표시'!$C$4=M208,'자료입력 및 결과표시'!$C$4=N208,'자료입력 및 결과표시'!$C$4=O208,'자료입력 및 결과표시'!$C$4=P208,'자료입력 및 결과표시'!$C$4=Q208,'자료입력 및 결과표시'!$C$4=R208,'자료입력 및 결과표시'!$C$4=S208,'자료입력 및 결과표시'!$C$4=T208,'자료입력 및 결과표시'!$C$4=U208,'자료입력 및 결과표시'!$C$4=V208),0,1)</f>
        <v>0</v>
      </c>
    </row>
    <row r="209" spans="6:30">
      <c r="F209" s="56">
        <f t="shared" si="15"/>
        <v>0</v>
      </c>
      <c r="G209" s="79"/>
      <c r="H209" s="38"/>
      <c r="I209" s="39"/>
      <c r="J209" s="31"/>
      <c r="K209" s="78"/>
      <c r="L209" s="40"/>
      <c r="M209" s="11"/>
      <c r="N209" s="11"/>
      <c r="O209" s="11"/>
      <c r="P209" s="11"/>
      <c r="Q209" s="11"/>
      <c r="R209" s="11"/>
      <c r="S209" s="11"/>
      <c r="T209" s="11"/>
      <c r="U209" s="11"/>
      <c r="V209" s="37"/>
      <c r="W209" s="80"/>
      <c r="X209" s="37"/>
      <c r="Y209" s="40"/>
      <c r="Z209" s="35"/>
      <c r="AA209" s="66">
        <f t="shared" si="16"/>
        <v>0</v>
      </c>
      <c r="AB209" s="12">
        <f t="shared" si="17"/>
        <v>0</v>
      </c>
      <c r="AC209" s="56">
        <f t="shared" si="18"/>
        <v>1</v>
      </c>
      <c r="AD209" s="56">
        <f>IF(OR('자료입력 및 결과표시'!$D$4=M209,'자료입력 및 결과표시'!$D$4=N209,'자료입력 및 결과표시'!$D$4=O209,'자료입력 및 결과표시'!$D$4=P209,'자료입력 및 결과표시'!$D$4=Q209,'자료입력 및 결과표시'!$D$4=R209,'자료입력 및 결과표시'!$D$4=S209,'자료입력 및 결과표시'!$D$4=T209,'자료입력 및 결과표시'!$D$4=U209,'자료입력 및 결과표시'!$D$4=V209,'자료입력 및 결과표시'!$C$4=M209,'자료입력 및 결과표시'!$C$4=N209,'자료입력 및 결과표시'!$C$4=O209,'자료입력 및 결과표시'!$C$4=P209,'자료입력 및 결과표시'!$C$4=Q209,'자료입력 및 결과표시'!$C$4=R209,'자료입력 및 결과표시'!$C$4=S209,'자료입력 및 결과표시'!$C$4=T209,'자료입력 및 결과표시'!$C$4=U209,'자료입력 및 결과표시'!$C$4=V209),0,1)</f>
        <v>0</v>
      </c>
    </row>
    <row r="210" spans="6:30">
      <c r="F210" s="56">
        <f t="shared" si="15"/>
        <v>0</v>
      </c>
      <c r="G210" s="79"/>
      <c r="H210" s="38"/>
      <c r="I210" s="39"/>
      <c r="J210" s="31"/>
      <c r="K210" s="78"/>
      <c r="L210" s="40"/>
      <c r="M210" s="11"/>
      <c r="N210" s="11"/>
      <c r="O210" s="11"/>
      <c r="P210" s="11"/>
      <c r="Q210" s="11"/>
      <c r="R210" s="11"/>
      <c r="S210" s="11"/>
      <c r="T210" s="11"/>
      <c r="U210" s="11"/>
      <c r="V210" s="37"/>
      <c r="W210" s="80"/>
      <c r="X210" s="37"/>
      <c r="Y210" s="40"/>
      <c r="Z210" s="35"/>
      <c r="AA210" s="66">
        <f t="shared" si="16"/>
        <v>0</v>
      </c>
      <c r="AB210" s="12">
        <f t="shared" si="17"/>
        <v>0</v>
      </c>
      <c r="AC210" s="56">
        <f t="shared" si="18"/>
        <v>1</v>
      </c>
      <c r="AD210" s="56">
        <f>IF(OR('자료입력 및 결과표시'!$D$4=M210,'자료입력 및 결과표시'!$D$4=N210,'자료입력 및 결과표시'!$D$4=O210,'자료입력 및 결과표시'!$D$4=P210,'자료입력 및 결과표시'!$D$4=Q210,'자료입력 및 결과표시'!$D$4=R210,'자료입력 및 결과표시'!$D$4=S210,'자료입력 및 결과표시'!$D$4=T210,'자료입력 및 결과표시'!$D$4=U210,'자료입력 및 결과표시'!$D$4=V210,'자료입력 및 결과표시'!$C$4=M210,'자료입력 및 결과표시'!$C$4=N210,'자료입력 및 결과표시'!$C$4=O210,'자료입력 및 결과표시'!$C$4=P210,'자료입력 및 결과표시'!$C$4=Q210,'자료입력 및 결과표시'!$C$4=R210,'자료입력 및 결과표시'!$C$4=S210,'자료입력 및 결과표시'!$C$4=T210,'자료입력 및 결과표시'!$C$4=U210,'자료입력 및 결과표시'!$C$4=V210),0,1)</f>
        <v>0</v>
      </c>
    </row>
    <row r="211" spans="6:30">
      <c r="F211" s="56">
        <f t="shared" si="15"/>
        <v>0</v>
      </c>
      <c r="G211" s="79"/>
      <c r="H211" s="38"/>
      <c r="I211" s="39"/>
      <c r="J211" s="31"/>
      <c r="K211" s="78"/>
      <c r="L211" s="40"/>
      <c r="M211" s="11"/>
      <c r="N211" s="11"/>
      <c r="O211" s="11"/>
      <c r="P211" s="11"/>
      <c r="Q211" s="11"/>
      <c r="R211" s="11"/>
      <c r="S211" s="11"/>
      <c r="T211" s="11"/>
      <c r="U211" s="11"/>
      <c r="V211" s="37"/>
      <c r="W211" s="80"/>
      <c r="X211" s="37"/>
      <c r="Y211" s="40"/>
      <c r="Z211" s="35"/>
      <c r="AA211" s="66">
        <f t="shared" si="16"/>
        <v>0</v>
      </c>
      <c r="AB211" s="12">
        <f t="shared" si="17"/>
        <v>0</v>
      </c>
      <c r="AC211" s="56">
        <f t="shared" si="18"/>
        <v>1</v>
      </c>
      <c r="AD211" s="56">
        <f>IF(OR('자료입력 및 결과표시'!$D$4=M211,'자료입력 및 결과표시'!$D$4=N211,'자료입력 및 결과표시'!$D$4=O211,'자료입력 및 결과표시'!$D$4=P211,'자료입력 및 결과표시'!$D$4=Q211,'자료입력 및 결과표시'!$D$4=R211,'자료입력 및 결과표시'!$D$4=S211,'자료입력 및 결과표시'!$D$4=T211,'자료입력 및 결과표시'!$D$4=U211,'자료입력 및 결과표시'!$D$4=V211,'자료입력 및 결과표시'!$C$4=M211,'자료입력 및 결과표시'!$C$4=N211,'자료입력 및 결과표시'!$C$4=O211,'자료입력 및 결과표시'!$C$4=P211,'자료입력 및 결과표시'!$C$4=Q211,'자료입력 및 결과표시'!$C$4=R211,'자료입력 및 결과표시'!$C$4=S211,'자료입력 및 결과표시'!$C$4=T211,'자료입력 및 결과표시'!$C$4=U211,'자료입력 및 결과표시'!$C$4=V211),0,1)</f>
        <v>0</v>
      </c>
    </row>
    <row r="212" spans="6:30">
      <c r="F212" s="56">
        <f t="shared" si="15"/>
        <v>0</v>
      </c>
      <c r="G212" s="79"/>
      <c r="H212" s="38"/>
      <c r="I212" s="39"/>
      <c r="J212" s="31"/>
      <c r="K212" s="78"/>
      <c r="L212" s="40"/>
      <c r="M212" s="11"/>
      <c r="N212" s="11"/>
      <c r="O212" s="11"/>
      <c r="P212" s="11"/>
      <c r="Q212" s="11"/>
      <c r="R212" s="11"/>
      <c r="S212" s="11"/>
      <c r="T212" s="11"/>
      <c r="U212" s="11"/>
      <c r="V212" s="37"/>
      <c r="W212" s="80"/>
      <c r="X212" s="37"/>
      <c r="Y212" s="40"/>
      <c r="Z212" s="35"/>
      <c r="AA212" s="66">
        <f t="shared" si="16"/>
        <v>0</v>
      </c>
      <c r="AB212" s="12">
        <f t="shared" si="17"/>
        <v>0</v>
      </c>
      <c r="AC212" s="56">
        <f t="shared" si="18"/>
        <v>1</v>
      </c>
      <c r="AD212" s="56">
        <f>IF(OR('자료입력 및 결과표시'!$D$4=M212,'자료입력 및 결과표시'!$D$4=N212,'자료입력 및 결과표시'!$D$4=O212,'자료입력 및 결과표시'!$D$4=P212,'자료입력 및 결과표시'!$D$4=Q212,'자료입력 및 결과표시'!$D$4=R212,'자료입력 및 결과표시'!$D$4=S212,'자료입력 및 결과표시'!$D$4=T212,'자료입력 및 결과표시'!$D$4=U212,'자료입력 및 결과표시'!$D$4=V212,'자료입력 및 결과표시'!$C$4=M212,'자료입력 및 결과표시'!$C$4=N212,'자료입력 및 결과표시'!$C$4=O212,'자료입력 및 결과표시'!$C$4=P212,'자료입력 및 결과표시'!$C$4=Q212,'자료입력 및 결과표시'!$C$4=R212,'자료입력 및 결과표시'!$C$4=S212,'자료입력 및 결과표시'!$C$4=T212,'자료입력 및 결과표시'!$C$4=U212,'자료입력 및 결과표시'!$C$4=V212),0,1)</f>
        <v>0</v>
      </c>
    </row>
    <row r="213" spans="6:30">
      <c r="F213" s="56">
        <f t="shared" si="15"/>
        <v>0</v>
      </c>
      <c r="G213" s="79"/>
      <c r="H213" s="38"/>
      <c r="I213" s="39"/>
      <c r="J213" s="31"/>
      <c r="K213" s="78"/>
      <c r="L213" s="40"/>
      <c r="M213" s="11"/>
      <c r="N213" s="11"/>
      <c r="O213" s="11"/>
      <c r="P213" s="11"/>
      <c r="Q213" s="11"/>
      <c r="R213" s="11"/>
      <c r="S213" s="11"/>
      <c r="T213" s="11"/>
      <c r="U213" s="11"/>
      <c r="V213" s="37"/>
      <c r="W213" s="80"/>
      <c r="X213" s="37"/>
      <c r="Y213" s="40"/>
      <c r="Z213" s="35"/>
      <c r="AA213" s="66">
        <f t="shared" si="16"/>
        <v>0</v>
      </c>
      <c r="AB213" s="12">
        <f t="shared" si="17"/>
        <v>0</v>
      </c>
      <c r="AC213" s="56">
        <f t="shared" si="18"/>
        <v>1</v>
      </c>
      <c r="AD213" s="56">
        <f>IF(OR('자료입력 및 결과표시'!$D$4=M213,'자료입력 및 결과표시'!$D$4=N213,'자료입력 및 결과표시'!$D$4=O213,'자료입력 및 결과표시'!$D$4=P213,'자료입력 및 결과표시'!$D$4=Q213,'자료입력 및 결과표시'!$D$4=R213,'자료입력 및 결과표시'!$D$4=S213,'자료입력 및 결과표시'!$D$4=T213,'자료입력 및 결과표시'!$D$4=U213,'자료입력 및 결과표시'!$D$4=V213,'자료입력 및 결과표시'!$C$4=M213,'자료입력 및 결과표시'!$C$4=N213,'자료입력 및 결과표시'!$C$4=O213,'자료입력 및 결과표시'!$C$4=P213,'자료입력 및 결과표시'!$C$4=Q213,'자료입력 및 결과표시'!$C$4=R213,'자료입력 및 결과표시'!$C$4=S213,'자료입력 및 결과표시'!$C$4=T213,'자료입력 및 결과표시'!$C$4=U213,'자료입력 및 결과표시'!$C$4=V213),0,1)</f>
        <v>0</v>
      </c>
    </row>
    <row r="214" spans="6:30">
      <c r="F214" s="56">
        <f t="shared" si="15"/>
        <v>0</v>
      </c>
      <c r="G214" s="79"/>
      <c r="H214" s="38"/>
      <c r="I214" s="39"/>
      <c r="J214" s="31"/>
      <c r="K214" s="78"/>
      <c r="L214" s="40"/>
      <c r="M214" s="11"/>
      <c r="N214" s="11"/>
      <c r="O214" s="11"/>
      <c r="P214" s="11"/>
      <c r="Q214" s="11"/>
      <c r="R214" s="11"/>
      <c r="S214" s="11"/>
      <c r="T214" s="11"/>
      <c r="U214" s="11"/>
      <c r="V214" s="37"/>
      <c r="W214" s="80"/>
      <c r="X214" s="37"/>
      <c r="Y214" s="40"/>
      <c r="Z214" s="35"/>
      <c r="AA214" s="66">
        <f t="shared" si="16"/>
        <v>0</v>
      </c>
      <c r="AB214" s="12">
        <f t="shared" si="17"/>
        <v>0</v>
      </c>
      <c r="AC214" s="56">
        <f t="shared" si="18"/>
        <v>1</v>
      </c>
      <c r="AD214" s="56">
        <f>IF(OR('자료입력 및 결과표시'!$D$4=M214,'자료입력 및 결과표시'!$D$4=N214,'자료입력 및 결과표시'!$D$4=O214,'자료입력 및 결과표시'!$D$4=P214,'자료입력 및 결과표시'!$D$4=Q214,'자료입력 및 결과표시'!$D$4=R214,'자료입력 및 결과표시'!$D$4=S214,'자료입력 및 결과표시'!$D$4=T214,'자료입력 및 결과표시'!$D$4=U214,'자료입력 및 결과표시'!$D$4=V214,'자료입력 및 결과표시'!$C$4=M214,'자료입력 및 결과표시'!$C$4=N214,'자료입력 및 결과표시'!$C$4=O214,'자료입력 및 결과표시'!$C$4=P214,'자료입력 및 결과표시'!$C$4=Q214,'자료입력 및 결과표시'!$C$4=R214,'자료입력 및 결과표시'!$C$4=S214,'자료입력 및 결과표시'!$C$4=T214,'자료입력 및 결과표시'!$C$4=U214,'자료입력 및 결과표시'!$C$4=V214),0,1)</f>
        <v>0</v>
      </c>
    </row>
    <row r="215" spans="6:30">
      <c r="F215" s="56">
        <f t="shared" si="15"/>
        <v>0</v>
      </c>
      <c r="G215" s="79"/>
      <c r="H215" s="38"/>
      <c r="I215" s="39"/>
      <c r="J215" s="31"/>
      <c r="K215" s="78"/>
      <c r="L215" s="40"/>
      <c r="M215" s="11"/>
      <c r="N215" s="11"/>
      <c r="O215" s="11"/>
      <c r="P215" s="11"/>
      <c r="Q215" s="11"/>
      <c r="R215" s="11"/>
      <c r="S215" s="11"/>
      <c r="T215" s="11"/>
      <c r="U215" s="11"/>
      <c r="V215" s="37"/>
      <c r="W215" s="80"/>
      <c r="X215" s="37"/>
      <c r="Y215" s="40"/>
      <c r="Z215" s="35"/>
      <c r="AA215" s="66">
        <f t="shared" si="16"/>
        <v>0</v>
      </c>
      <c r="AB215" s="12">
        <f t="shared" si="17"/>
        <v>0</v>
      </c>
      <c r="AC215" s="56">
        <f t="shared" si="18"/>
        <v>1</v>
      </c>
      <c r="AD215" s="56">
        <f>IF(OR('자료입력 및 결과표시'!$D$4=M215,'자료입력 및 결과표시'!$D$4=N215,'자료입력 및 결과표시'!$D$4=O215,'자료입력 및 결과표시'!$D$4=P215,'자료입력 및 결과표시'!$D$4=Q215,'자료입력 및 결과표시'!$D$4=R215,'자료입력 및 결과표시'!$D$4=S215,'자료입력 및 결과표시'!$D$4=T215,'자료입력 및 결과표시'!$D$4=U215,'자료입력 및 결과표시'!$D$4=V215,'자료입력 및 결과표시'!$C$4=M215,'자료입력 및 결과표시'!$C$4=N215,'자료입력 및 결과표시'!$C$4=O215,'자료입력 및 결과표시'!$C$4=P215,'자료입력 및 결과표시'!$C$4=Q215,'자료입력 및 결과표시'!$C$4=R215,'자료입력 및 결과표시'!$C$4=S215,'자료입력 및 결과표시'!$C$4=T215,'자료입력 및 결과표시'!$C$4=U215,'자료입력 및 결과표시'!$C$4=V215),0,1)</f>
        <v>0</v>
      </c>
    </row>
    <row r="216" spans="6:30">
      <c r="F216" s="56">
        <f t="shared" si="15"/>
        <v>0</v>
      </c>
      <c r="G216" s="79"/>
      <c r="H216" s="38"/>
      <c r="I216" s="39"/>
      <c r="J216" s="31"/>
      <c r="K216" s="78"/>
      <c r="L216" s="40"/>
      <c r="M216" s="11"/>
      <c r="N216" s="11"/>
      <c r="O216" s="11"/>
      <c r="P216" s="11"/>
      <c r="Q216" s="11"/>
      <c r="R216" s="11"/>
      <c r="S216" s="11"/>
      <c r="T216" s="11"/>
      <c r="U216" s="11"/>
      <c r="V216" s="37"/>
      <c r="W216" s="80"/>
      <c r="X216" s="37"/>
      <c r="Y216" s="40"/>
      <c r="Z216" s="35"/>
      <c r="AA216" s="66">
        <f t="shared" si="16"/>
        <v>0</v>
      </c>
      <c r="AB216" s="12">
        <f t="shared" si="17"/>
        <v>0</v>
      </c>
      <c r="AC216" s="56">
        <f t="shared" si="18"/>
        <v>1</v>
      </c>
      <c r="AD216" s="56">
        <f>IF(OR('자료입력 및 결과표시'!$D$4=M216,'자료입력 및 결과표시'!$D$4=N216,'자료입력 및 결과표시'!$D$4=O216,'자료입력 및 결과표시'!$D$4=P216,'자료입력 및 결과표시'!$D$4=Q216,'자료입력 및 결과표시'!$D$4=R216,'자료입력 및 결과표시'!$D$4=S216,'자료입력 및 결과표시'!$D$4=T216,'자료입력 및 결과표시'!$D$4=U216,'자료입력 및 결과표시'!$D$4=V216,'자료입력 및 결과표시'!$C$4=M216,'자료입력 및 결과표시'!$C$4=N216,'자료입력 및 결과표시'!$C$4=O216,'자료입력 및 결과표시'!$C$4=P216,'자료입력 및 결과표시'!$C$4=Q216,'자료입력 및 결과표시'!$C$4=R216,'자료입력 및 결과표시'!$C$4=S216,'자료입력 및 결과표시'!$C$4=T216,'자료입력 및 결과표시'!$C$4=U216,'자료입력 및 결과표시'!$C$4=V216),0,1)</f>
        <v>0</v>
      </c>
    </row>
    <row r="217" spans="6:30">
      <c r="F217" s="56">
        <f t="shared" si="15"/>
        <v>0</v>
      </c>
      <c r="G217" s="79"/>
      <c r="H217" s="38"/>
      <c r="I217" s="39"/>
      <c r="J217" s="31"/>
      <c r="K217" s="78"/>
      <c r="L217" s="40"/>
      <c r="M217" s="11"/>
      <c r="N217" s="11"/>
      <c r="O217" s="11"/>
      <c r="P217" s="11"/>
      <c r="Q217" s="11"/>
      <c r="R217" s="11"/>
      <c r="S217" s="11"/>
      <c r="T217" s="11"/>
      <c r="U217" s="11"/>
      <c r="V217" s="37"/>
      <c r="W217" s="80"/>
      <c r="X217" s="37"/>
      <c r="Y217" s="40"/>
      <c r="Z217" s="35"/>
      <c r="AA217" s="66">
        <f t="shared" si="16"/>
        <v>0</v>
      </c>
      <c r="AB217" s="12">
        <f t="shared" si="17"/>
        <v>0</v>
      </c>
      <c r="AC217" s="56">
        <f t="shared" si="18"/>
        <v>1</v>
      </c>
      <c r="AD217" s="56">
        <f>IF(OR('자료입력 및 결과표시'!$D$4=M217,'자료입력 및 결과표시'!$D$4=N217,'자료입력 및 결과표시'!$D$4=O217,'자료입력 및 결과표시'!$D$4=P217,'자료입력 및 결과표시'!$D$4=Q217,'자료입력 및 결과표시'!$D$4=R217,'자료입력 및 결과표시'!$D$4=S217,'자료입력 및 결과표시'!$D$4=T217,'자료입력 및 결과표시'!$D$4=U217,'자료입력 및 결과표시'!$D$4=V217,'자료입력 및 결과표시'!$C$4=M217,'자료입력 및 결과표시'!$C$4=N217,'자료입력 및 결과표시'!$C$4=O217,'자료입력 및 결과표시'!$C$4=P217,'자료입력 및 결과표시'!$C$4=Q217,'자료입력 및 결과표시'!$C$4=R217,'자료입력 및 결과표시'!$C$4=S217,'자료입력 및 결과표시'!$C$4=T217,'자료입력 및 결과표시'!$C$4=U217,'자료입력 및 결과표시'!$C$4=V217),0,1)</f>
        <v>0</v>
      </c>
    </row>
    <row r="218" spans="6:30">
      <c r="F218" s="56">
        <f t="shared" si="15"/>
        <v>0</v>
      </c>
      <c r="G218" s="79"/>
      <c r="H218" s="38"/>
      <c r="I218" s="39"/>
      <c r="J218" s="31"/>
      <c r="K218" s="78"/>
      <c r="L218" s="40"/>
      <c r="M218" s="11"/>
      <c r="N218" s="11"/>
      <c r="O218" s="11"/>
      <c r="P218" s="11"/>
      <c r="Q218" s="11"/>
      <c r="R218" s="11"/>
      <c r="S218" s="11"/>
      <c r="T218" s="11"/>
      <c r="U218" s="11"/>
      <c r="V218" s="37"/>
      <c r="W218" s="80"/>
      <c r="X218" s="37"/>
      <c r="Y218" s="40"/>
      <c r="Z218" s="35"/>
      <c r="AA218" s="66">
        <f t="shared" si="16"/>
        <v>0</v>
      </c>
      <c r="AB218" s="12">
        <f t="shared" si="17"/>
        <v>0</v>
      </c>
      <c r="AC218" s="56">
        <f t="shared" si="18"/>
        <v>1</v>
      </c>
      <c r="AD218" s="56">
        <f>IF(OR('자료입력 및 결과표시'!$D$4=M218,'자료입력 및 결과표시'!$D$4=N218,'자료입력 및 결과표시'!$D$4=O218,'자료입력 및 결과표시'!$D$4=P218,'자료입력 및 결과표시'!$D$4=Q218,'자료입력 및 결과표시'!$D$4=R218,'자료입력 및 결과표시'!$D$4=S218,'자료입력 및 결과표시'!$D$4=T218,'자료입력 및 결과표시'!$D$4=U218,'자료입력 및 결과표시'!$D$4=V218,'자료입력 및 결과표시'!$C$4=M218,'자료입력 및 결과표시'!$C$4=N218,'자료입력 및 결과표시'!$C$4=O218,'자료입력 및 결과표시'!$C$4=P218,'자료입력 및 결과표시'!$C$4=Q218,'자료입력 및 결과표시'!$C$4=R218,'자료입력 및 결과표시'!$C$4=S218,'자료입력 및 결과표시'!$C$4=T218,'자료입력 및 결과표시'!$C$4=U218,'자료입력 및 결과표시'!$C$4=V218),0,1)</f>
        <v>0</v>
      </c>
    </row>
    <row r="219" spans="6:30">
      <c r="F219" s="56">
        <f t="shared" si="15"/>
        <v>0</v>
      </c>
      <c r="G219" s="79"/>
      <c r="H219" s="38"/>
      <c r="I219" s="39"/>
      <c r="J219" s="31"/>
      <c r="K219" s="78"/>
      <c r="L219" s="40"/>
      <c r="M219" s="11"/>
      <c r="N219" s="11"/>
      <c r="O219" s="11"/>
      <c r="P219" s="11"/>
      <c r="Q219" s="11"/>
      <c r="R219" s="11"/>
      <c r="S219" s="11"/>
      <c r="T219" s="11"/>
      <c r="U219" s="11"/>
      <c r="V219" s="37"/>
      <c r="W219" s="80"/>
      <c r="X219" s="37"/>
      <c r="Y219" s="40"/>
      <c r="Z219" s="35"/>
      <c r="AA219" s="66">
        <f t="shared" si="16"/>
        <v>0</v>
      </c>
      <c r="AB219" s="12">
        <f t="shared" si="17"/>
        <v>0</v>
      </c>
      <c r="AC219" s="56">
        <f t="shared" si="18"/>
        <v>1</v>
      </c>
      <c r="AD219" s="56">
        <f>IF(OR('자료입력 및 결과표시'!$D$4=M219,'자료입력 및 결과표시'!$D$4=N219,'자료입력 및 결과표시'!$D$4=O219,'자료입력 및 결과표시'!$D$4=P219,'자료입력 및 결과표시'!$D$4=Q219,'자료입력 및 결과표시'!$D$4=R219,'자료입력 및 결과표시'!$D$4=S219,'자료입력 및 결과표시'!$D$4=T219,'자료입력 및 결과표시'!$D$4=U219,'자료입력 및 결과표시'!$D$4=V219,'자료입력 및 결과표시'!$C$4=M219,'자료입력 및 결과표시'!$C$4=N219,'자료입력 및 결과표시'!$C$4=O219,'자료입력 및 결과표시'!$C$4=P219,'자료입력 및 결과표시'!$C$4=Q219,'자료입력 및 결과표시'!$C$4=R219,'자료입력 및 결과표시'!$C$4=S219,'자료입력 및 결과표시'!$C$4=T219,'자료입력 및 결과표시'!$C$4=U219,'자료입력 및 결과표시'!$C$4=V219),0,1)</f>
        <v>0</v>
      </c>
    </row>
    <row r="220" spans="6:30">
      <c r="F220" s="56">
        <f t="shared" si="15"/>
        <v>0</v>
      </c>
      <c r="G220" s="79"/>
      <c r="H220" s="38"/>
      <c r="I220" s="39"/>
      <c r="J220" s="31"/>
      <c r="K220" s="78"/>
      <c r="L220" s="40"/>
      <c r="M220" s="11"/>
      <c r="N220" s="11"/>
      <c r="O220" s="11"/>
      <c r="P220" s="11"/>
      <c r="Q220" s="11"/>
      <c r="R220" s="11"/>
      <c r="S220" s="11"/>
      <c r="T220" s="11"/>
      <c r="U220" s="11"/>
      <c r="V220" s="37"/>
      <c r="W220" s="80"/>
      <c r="X220" s="37"/>
      <c r="Y220" s="40"/>
      <c r="Z220" s="35"/>
      <c r="AA220" s="66">
        <f t="shared" si="16"/>
        <v>0</v>
      </c>
      <c r="AB220" s="12">
        <f t="shared" si="17"/>
        <v>0</v>
      </c>
      <c r="AC220" s="56">
        <f t="shared" si="18"/>
        <v>1</v>
      </c>
      <c r="AD220" s="56">
        <f>IF(OR('자료입력 및 결과표시'!$D$4=M220,'자료입력 및 결과표시'!$D$4=N220,'자료입력 및 결과표시'!$D$4=O220,'자료입력 및 결과표시'!$D$4=P220,'자료입력 및 결과표시'!$D$4=Q220,'자료입력 및 결과표시'!$D$4=R220,'자료입력 및 결과표시'!$D$4=S220,'자료입력 및 결과표시'!$D$4=T220,'자료입력 및 결과표시'!$D$4=U220,'자료입력 및 결과표시'!$D$4=V220,'자료입력 및 결과표시'!$C$4=M220,'자료입력 및 결과표시'!$C$4=N220,'자료입력 및 결과표시'!$C$4=O220,'자료입력 및 결과표시'!$C$4=P220,'자료입력 및 결과표시'!$C$4=Q220,'자료입력 및 결과표시'!$C$4=R220,'자료입력 및 결과표시'!$C$4=S220,'자료입력 및 결과표시'!$C$4=T220,'자료입력 및 결과표시'!$C$4=U220,'자료입력 및 결과표시'!$C$4=V220),0,1)</f>
        <v>0</v>
      </c>
    </row>
    <row r="221" spans="6:30">
      <c r="F221" s="56">
        <f t="shared" si="15"/>
        <v>0</v>
      </c>
      <c r="G221" s="79"/>
      <c r="H221" s="38"/>
      <c r="I221" s="39"/>
      <c r="J221" s="31"/>
      <c r="K221" s="78"/>
      <c r="L221" s="40"/>
      <c r="M221" s="11"/>
      <c r="N221" s="11"/>
      <c r="O221" s="11"/>
      <c r="P221" s="11"/>
      <c r="Q221" s="11"/>
      <c r="R221" s="11"/>
      <c r="S221" s="11"/>
      <c r="T221" s="11"/>
      <c r="U221" s="11"/>
      <c r="V221" s="37"/>
      <c r="W221" s="80"/>
      <c r="X221" s="37"/>
      <c r="Y221" s="40"/>
      <c r="Z221" s="35"/>
      <c r="AA221" s="66">
        <f t="shared" si="16"/>
        <v>0</v>
      </c>
      <c r="AB221" s="12">
        <f t="shared" si="17"/>
        <v>0</v>
      </c>
      <c r="AC221" s="56">
        <f t="shared" si="18"/>
        <v>1</v>
      </c>
      <c r="AD221" s="56">
        <f>IF(OR('자료입력 및 결과표시'!$D$4=M221,'자료입력 및 결과표시'!$D$4=N221,'자료입력 및 결과표시'!$D$4=O221,'자료입력 및 결과표시'!$D$4=P221,'자료입력 및 결과표시'!$D$4=Q221,'자료입력 및 결과표시'!$D$4=R221,'자료입력 및 결과표시'!$D$4=S221,'자료입력 및 결과표시'!$D$4=T221,'자료입력 및 결과표시'!$D$4=U221,'자료입력 및 결과표시'!$D$4=V221,'자료입력 및 결과표시'!$C$4=M221,'자료입력 및 결과표시'!$C$4=N221,'자료입력 및 결과표시'!$C$4=O221,'자료입력 및 결과표시'!$C$4=P221,'자료입력 및 결과표시'!$C$4=Q221,'자료입력 및 결과표시'!$C$4=R221,'자료입력 및 결과표시'!$C$4=S221,'자료입력 및 결과표시'!$C$4=T221,'자료입력 및 결과표시'!$C$4=U221,'자료입력 및 결과표시'!$C$4=V221),0,1)</f>
        <v>0</v>
      </c>
    </row>
    <row r="222" spans="6:30">
      <c r="F222" s="56">
        <f t="shared" si="15"/>
        <v>0</v>
      </c>
      <c r="G222" s="79"/>
      <c r="H222" s="38"/>
      <c r="I222" s="39"/>
      <c r="J222" s="31"/>
      <c r="K222" s="78"/>
      <c r="L222" s="40"/>
      <c r="M222" s="11"/>
      <c r="N222" s="11"/>
      <c r="O222" s="11"/>
      <c r="P222" s="11"/>
      <c r="Q222" s="11"/>
      <c r="R222" s="11"/>
      <c r="S222" s="11"/>
      <c r="T222" s="11"/>
      <c r="U222" s="11"/>
      <c r="V222" s="37"/>
      <c r="W222" s="80"/>
      <c r="X222" s="37"/>
      <c r="Y222" s="40"/>
      <c r="Z222" s="35"/>
      <c r="AA222" s="66">
        <f t="shared" si="16"/>
        <v>0</v>
      </c>
      <c r="AB222" s="12">
        <f t="shared" si="17"/>
        <v>0</v>
      </c>
      <c r="AC222" s="56">
        <f t="shared" si="18"/>
        <v>1</v>
      </c>
      <c r="AD222" s="56">
        <f>IF(OR('자료입력 및 결과표시'!$D$4=M222,'자료입력 및 결과표시'!$D$4=N222,'자료입력 및 결과표시'!$D$4=O222,'자료입력 및 결과표시'!$D$4=P222,'자료입력 및 결과표시'!$D$4=Q222,'자료입력 및 결과표시'!$D$4=R222,'자료입력 및 결과표시'!$D$4=S222,'자료입력 및 결과표시'!$D$4=T222,'자료입력 및 결과표시'!$D$4=U222,'자료입력 및 결과표시'!$D$4=V222,'자료입력 및 결과표시'!$C$4=M222,'자료입력 및 결과표시'!$C$4=N222,'자료입력 및 결과표시'!$C$4=O222,'자료입력 및 결과표시'!$C$4=P222,'자료입력 및 결과표시'!$C$4=Q222,'자료입력 및 결과표시'!$C$4=R222,'자료입력 및 결과표시'!$C$4=S222,'자료입력 및 결과표시'!$C$4=T222,'자료입력 및 결과표시'!$C$4=U222,'자료입력 및 결과표시'!$C$4=V222),0,1)</f>
        <v>0</v>
      </c>
    </row>
    <row r="223" spans="6:30">
      <c r="F223" s="56">
        <f t="shared" si="15"/>
        <v>0</v>
      </c>
      <c r="G223" s="79"/>
      <c r="H223" s="38"/>
      <c r="I223" s="39"/>
      <c r="J223" s="31"/>
      <c r="K223" s="78"/>
      <c r="L223" s="40"/>
      <c r="M223" s="11"/>
      <c r="N223" s="11"/>
      <c r="O223" s="11"/>
      <c r="P223" s="11"/>
      <c r="Q223" s="11"/>
      <c r="R223" s="11"/>
      <c r="S223" s="11"/>
      <c r="T223" s="11"/>
      <c r="U223" s="11"/>
      <c r="V223" s="37"/>
      <c r="W223" s="80"/>
      <c r="X223" s="37"/>
      <c r="Y223" s="40"/>
      <c r="Z223" s="35"/>
      <c r="AA223" s="66">
        <f t="shared" si="16"/>
        <v>0</v>
      </c>
      <c r="AB223" s="12">
        <f t="shared" si="17"/>
        <v>0</v>
      </c>
      <c r="AC223" s="56">
        <f t="shared" si="18"/>
        <v>1</v>
      </c>
      <c r="AD223" s="56">
        <f>IF(OR('자료입력 및 결과표시'!$D$4=M223,'자료입력 및 결과표시'!$D$4=N223,'자료입력 및 결과표시'!$D$4=O223,'자료입력 및 결과표시'!$D$4=P223,'자료입력 및 결과표시'!$D$4=Q223,'자료입력 및 결과표시'!$D$4=R223,'자료입력 및 결과표시'!$D$4=S223,'자료입력 및 결과표시'!$D$4=T223,'자료입력 및 결과표시'!$D$4=U223,'자료입력 및 결과표시'!$D$4=V223,'자료입력 및 결과표시'!$C$4=M223,'자료입력 및 결과표시'!$C$4=N223,'자료입력 및 결과표시'!$C$4=O223,'자료입력 및 결과표시'!$C$4=P223,'자료입력 및 결과표시'!$C$4=Q223,'자료입력 및 결과표시'!$C$4=R223,'자료입력 및 결과표시'!$C$4=S223,'자료입력 및 결과표시'!$C$4=T223,'자료입력 및 결과표시'!$C$4=U223,'자료입력 및 결과표시'!$C$4=V223),0,1)</f>
        <v>0</v>
      </c>
    </row>
    <row r="224" spans="6:30">
      <c r="F224" s="56">
        <f t="shared" si="15"/>
        <v>0</v>
      </c>
      <c r="G224" s="79"/>
      <c r="H224" s="38"/>
      <c r="I224" s="39"/>
      <c r="J224" s="31"/>
      <c r="K224" s="78"/>
      <c r="L224" s="40"/>
      <c r="M224" s="11"/>
      <c r="N224" s="11"/>
      <c r="O224" s="11"/>
      <c r="P224" s="11"/>
      <c r="Q224" s="11"/>
      <c r="R224" s="11"/>
      <c r="S224" s="11"/>
      <c r="T224" s="11"/>
      <c r="U224" s="11"/>
      <c r="V224" s="37"/>
      <c r="W224" s="80"/>
      <c r="X224" s="37"/>
      <c r="Y224" s="40"/>
      <c r="Z224" s="35"/>
      <c r="AA224" s="66">
        <f t="shared" si="16"/>
        <v>0</v>
      </c>
      <c r="AB224" s="12">
        <f t="shared" si="17"/>
        <v>0</v>
      </c>
      <c r="AC224" s="56">
        <f t="shared" si="18"/>
        <v>1</v>
      </c>
      <c r="AD224" s="56">
        <f>IF(OR('자료입력 및 결과표시'!$D$4=M224,'자료입력 및 결과표시'!$D$4=N224,'자료입력 및 결과표시'!$D$4=O224,'자료입력 및 결과표시'!$D$4=P224,'자료입력 및 결과표시'!$D$4=Q224,'자료입력 및 결과표시'!$D$4=R224,'자료입력 및 결과표시'!$D$4=S224,'자료입력 및 결과표시'!$D$4=T224,'자료입력 및 결과표시'!$D$4=U224,'자료입력 및 결과표시'!$D$4=V224,'자료입력 및 결과표시'!$C$4=M224,'자료입력 및 결과표시'!$C$4=N224,'자료입력 및 결과표시'!$C$4=O224,'자료입력 및 결과표시'!$C$4=P224,'자료입력 및 결과표시'!$C$4=Q224,'자료입력 및 결과표시'!$C$4=R224,'자료입력 및 결과표시'!$C$4=S224,'자료입력 및 결과표시'!$C$4=T224,'자료입력 및 결과표시'!$C$4=U224,'자료입력 및 결과표시'!$C$4=V224),0,1)</f>
        <v>0</v>
      </c>
    </row>
    <row r="225" spans="6:30">
      <c r="F225" s="56">
        <f t="shared" si="15"/>
        <v>0</v>
      </c>
      <c r="G225" s="79"/>
      <c r="H225" s="38"/>
      <c r="I225" s="39"/>
      <c r="J225" s="31"/>
      <c r="K225" s="78"/>
      <c r="L225" s="40"/>
      <c r="M225" s="11"/>
      <c r="N225" s="11"/>
      <c r="O225" s="11"/>
      <c r="P225" s="11"/>
      <c r="Q225" s="11"/>
      <c r="R225" s="11"/>
      <c r="S225" s="11"/>
      <c r="T225" s="11"/>
      <c r="U225" s="11"/>
      <c r="V225" s="37"/>
      <c r="W225" s="80"/>
      <c r="X225" s="37"/>
      <c r="Y225" s="40"/>
      <c r="Z225" s="35"/>
      <c r="AA225" s="66">
        <f t="shared" si="16"/>
        <v>0</v>
      </c>
      <c r="AB225" s="12">
        <f t="shared" si="17"/>
        <v>0</v>
      </c>
      <c r="AC225" s="56">
        <f t="shared" si="18"/>
        <v>1</v>
      </c>
      <c r="AD225" s="56">
        <f>IF(OR('자료입력 및 결과표시'!$D$4=M225,'자료입력 및 결과표시'!$D$4=N225,'자료입력 및 결과표시'!$D$4=O225,'자료입력 및 결과표시'!$D$4=P225,'자료입력 및 결과표시'!$D$4=Q225,'자료입력 및 결과표시'!$D$4=R225,'자료입력 및 결과표시'!$D$4=S225,'자료입력 및 결과표시'!$D$4=T225,'자료입력 및 결과표시'!$D$4=U225,'자료입력 및 결과표시'!$D$4=V225,'자료입력 및 결과표시'!$C$4=M225,'자료입력 및 결과표시'!$C$4=N225,'자료입력 및 결과표시'!$C$4=O225,'자료입력 및 결과표시'!$C$4=P225,'자료입력 및 결과표시'!$C$4=Q225,'자료입력 및 결과표시'!$C$4=R225,'자료입력 및 결과표시'!$C$4=S225,'자료입력 및 결과표시'!$C$4=T225,'자료입력 및 결과표시'!$C$4=U225,'자료입력 및 결과표시'!$C$4=V225),0,1)</f>
        <v>0</v>
      </c>
    </row>
    <row r="226" spans="6:30">
      <c r="F226" s="56">
        <f t="shared" si="15"/>
        <v>0</v>
      </c>
      <c r="G226" s="79"/>
      <c r="H226" s="38"/>
      <c r="I226" s="39"/>
      <c r="J226" s="31"/>
      <c r="K226" s="78"/>
      <c r="L226" s="40"/>
      <c r="M226" s="11"/>
      <c r="N226" s="11"/>
      <c r="O226" s="11"/>
      <c r="P226" s="11"/>
      <c r="Q226" s="11"/>
      <c r="R226" s="11"/>
      <c r="S226" s="11"/>
      <c r="T226" s="11"/>
      <c r="U226" s="11"/>
      <c r="V226" s="37"/>
      <c r="W226" s="80"/>
      <c r="X226" s="37"/>
      <c r="Y226" s="40"/>
      <c r="Z226" s="35"/>
      <c r="AA226" s="66">
        <f t="shared" si="16"/>
        <v>0</v>
      </c>
      <c r="AB226" s="12">
        <f t="shared" si="17"/>
        <v>0</v>
      </c>
      <c r="AC226" s="56">
        <f t="shared" si="18"/>
        <v>1</v>
      </c>
      <c r="AD226" s="56">
        <f>IF(OR('자료입력 및 결과표시'!$D$4=M226,'자료입력 및 결과표시'!$D$4=N226,'자료입력 및 결과표시'!$D$4=O226,'자료입력 및 결과표시'!$D$4=P226,'자료입력 및 결과표시'!$D$4=Q226,'자료입력 및 결과표시'!$D$4=R226,'자료입력 및 결과표시'!$D$4=S226,'자료입력 및 결과표시'!$D$4=T226,'자료입력 및 결과표시'!$D$4=U226,'자료입력 및 결과표시'!$D$4=V226,'자료입력 및 결과표시'!$C$4=M226,'자료입력 및 결과표시'!$C$4=N226,'자료입력 및 결과표시'!$C$4=O226,'자료입력 및 결과표시'!$C$4=P226,'자료입력 및 결과표시'!$C$4=Q226,'자료입력 및 결과표시'!$C$4=R226,'자료입력 및 결과표시'!$C$4=S226,'자료입력 및 결과표시'!$C$4=T226,'자료입력 및 결과표시'!$C$4=U226,'자료입력 및 결과표시'!$C$4=V226),0,1)</f>
        <v>0</v>
      </c>
    </row>
    <row r="227" spans="6:30">
      <c r="F227" s="56">
        <f t="shared" si="15"/>
        <v>0</v>
      </c>
      <c r="G227" s="79"/>
      <c r="H227" s="38"/>
      <c r="I227" s="39"/>
      <c r="J227" s="31"/>
      <c r="K227" s="78"/>
      <c r="L227" s="40"/>
      <c r="M227" s="11"/>
      <c r="N227" s="11"/>
      <c r="O227" s="11"/>
      <c r="P227" s="11"/>
      <c r="Q227" s="11"/>
      <c r="R227" s="11"/>
      <c r="S227" s="11"/>
      <c r="T227" s="11"/>
      <c r="U227" s="11"/>
      <c r="V227" s="37"/>
      <c r="W227" s="80"/>
      <c r="X227" s="37"/>
      <c r="Y227" s="40"/>
      <c r="Z227" s="35"/>
      <c r="AA227" s="66">
        <f t="shared" si="16"/>
        <v>0</v>
      </c>
      <c r="AB227" s="12">
        <f t="shared" si="17"/>
        <v>0</v>
      </c>
      <c r="AC227" s="56">
        <f t="shared" si="18"/>
        <v>1</v>
      </c>
      <c r="AD227" s="56">
        <f>IF(OR('자료입력 및 결과표시'!$D$4=M227,'자료입력 및 결과표시'!$D$4=N227,'자료입력 및 결과표시'!$D$4=O227,'자료입력 및 결과표시'!$D$4=P227,'자료입력 및 결과표시'!$D$4=Q227,'자료입력 및 결과표시'!$D$4=R227,'자료입력 및 결과표시'!$D$4=S227,'자료입력 및 결과표시'!$D$4=T227,'자료입력 및 결과표시'!$D$4=U227,'자료입력 및 결과표시'!$D$4=V227,'자료입력 및 결과표시'!$C$4=M227,'자료입력 및 결과표시'!$C$4=N227,'자료입력 및 결과표시'!$C$4=O227,'자료입력 및 결과표시'!$C$4=P227,'자료입력 및 결과표시'!$C$4=Q227,'자료입력 및 결과표시'!$C$4=R227,'자료입력 및 결과표시'!$C$4=S227,'자료입력 및 결과표시'!$C$4=T227,'자료입력 및 결과표시'!$C$4=U227,'자료입력 및 결과표시'!$C$4=V227),0,1)</f>
        <v>0</v>
      </c>
    </row>
    <row r="228" spans="6:30">
      <c r="F228" s="56">
        <f t="shared" si="15"/>
        <v>0</v>
      </c>
      <c r="G228" s="79"/>
      <c r="H228" s="38"/>
      <c r="I228" s="39"/>
      <c r="J228" s="31"/>
      <c r="K228" s="78"/>
      <c r="L228" s="40"/>
      <c r="M228" s="11"/>
      <c r="N228" s="11"/>
      <c r="O228" s="11"/>
      <c r="P228" s="11"/>
      <c r="Q228" s="11"/>
      <c r="R228" s="11"/>
      <c r="S228" s="11"/>
      <c r="T228" s="11"/>
      <c r="U228" s="11"/>
      <c r="V228" s="37"/>
      <c r="W228" s="80"/>
      <c r="X228" s="37"/>
      <c r="Y228" s="40"/>
      <c r="Z228" s="35"/>
      <c r="AA228" s="66">
        <f t="shared" si="16"/>
        <v>0</v>
      </c>
      <c r="AB228" s="12">
        <f t="shared" si="17"/>
        <v>0</v>
      </c>
      <c r="AC228" s="56">
        <f t="shared" si="18"/>
        <v>1</v>
      </c>
      <c r="AD228" s="56">
        <f>IF(OR('자료입력 및 결과표시'!$D$4=M228,'자료입력 및 결과표시'!$D$4=N228,'자료입력 및 결과표시'!$D$4=O228,'자료입력 및 결과표시'!$D$4=P228,'자료입력 및 결과표시'!$D$4=Q228,'자료입력 및 결과표시'!$D$4=R228,'자료입력 및 결과표시'!$D$4=S228,'자료입력 및 결과표시'!$D$4=T228,'자료입력 및 결과표시'!$D$4=U228,'자료입력 및 결과표시'!$D$4=V228,'자료입력 및 결과표시'!$C$4=M228,'자료입력 및 결과표시'!$C$4=N228,'자료입력 및 결과표시'!$C$4=O228,'자료입력 및 결과표시'!$C$4=P228,'자료입력 및 결과표시'!$C$4=Q228,'자료입력 및 결과표시'!$C$4=R228,'자료입력 및 결과표시'!$C$4=S228,'자료입력 및 결과표시'!$C$4=T228,'자료입력 및 결과표시'!$C$4=U228,'자료입력 및 결과표시'!$C$4=V228),0,1)</f>
        <v>0</v>
      </c>
    </row>
    <row r="229" spans="6:30">
      <c r="F229" s="56">
        <f t="shared" si="15"/>
        <v>0</v>
      </c>
      <c r="G229" s="79"/>
      <c r="H229" s="38"/>
      <c r="I229" s="39"/>
      <c r="J229" s="31"/>
      <c r="K229" s="78"/>
      <c r="L229" s="40"/>
      <c r="M229" s="11"/>
      <c r="N229" s="11"/>
      <c r="O229" s="11"/>
      <c r="P229" s="11"/>
      <c r="Q229" s="11"/>
      <c r="R229" s="11"/>
      <c r="S229" s="11"/>
      <c r="T229" s="11"/>
      <c r="U229" s="11"/>
      <c r="V229" s="37"/>
      <c r="W229" s="80"/>
      <c r="X229" s="37"/>
      <c r="Y229" s="40"/>
      <c r="Z229" s="35"/>
      <c r="AA229" s="66">
        <f t="shared" si="16"/>
        <v>0</v>
      </c>
      <c r="AB229" s="12">
        <f t="shared" si="17"/>
        <v>0</v>
      </c>
      <c r="AC229" s="56">
        <f t="shared" si="18"/>
        <v>1</v>
      </c>
      <c r="AD229" s="56">
        <f>IF(OR('자료입력 및 결과표시'!$D$4=M229,'자료입력 및 결과표시'!$D$4=N229,'자료입력 및 결과표시'!$D$4=O229,'자료입력 및 결과표시'!$D$4=P229,'자료입력 및 결과표시'!$D$4=Q229,'자료입력 및 결과표시'!$D$4=R229,'자료입력 및 결과표시'!$D$4=S229,'자료입력 및 결과표시'!$D$4=T229,'자료입력 및 결과표시'!$D$4=U229,'자료입력 및 결과표시'!$D$4=V229,'자료입력 및 결과표시'!$C$4=M229,'자료입력 및 결과표시'!$C$4=N229,'자료입력 및 결과표시'!$C$4=O229,'자료입력 및 결과표시'!$C$4=P229,'자료입력 및 결과표시'!$C$4=Q229,'자료입력 및 결과표시'!$C$4=R229,'자료입력 및 결과표시'!$C$4=S229,'자료입력 및 결과표시'!$C$4=T229,'자료입력 및 결과표시'!$C$4=U229,'자료입력 및 결과표시'!$C$4=V229),0,1)</f>
        <v>0</v>
      </c>
    </row>
    <row r="230" spans="6:30">
      <c r="F230" s="56">
        <f t="shared" si="15"/>
        <v>0</v>
      </c>
      <c r="G230" s="79"/>
      <c r="H230" s="38"/>
      <c r="I230" s="39"/>
      <c r="J230" s="31"/>
      <c r="K230" s="78"/>
      <c r="L230" s="40"/>
      <c r="M230" s="11"/>
      <c r="N230" s="11"/>
      <c r="O230" s="11"/>
      <c r="P230" s="11"/>
      <c r="Q230" s="11"/>
      <c r="R230" s="11"/>
      <c r="S230" s="11"/>
      <c r="T230" s="11"/>
      <c r="U230" s="11"/>
      <c r="V230" s="37"/>
      <c r="W230" s="80"/>
      <c r="X230" s="37"/>
      <c r="Y230" s="40"/>
      <c r="Z230" s="35"/>
      <c r="AA230" s="66">
        <f t="shared" si="16"/>
        <v>0</v>
      </c>
      <c r="AB230" s="12">
        <f t="shared" si="17"/>
        <v>0</v>
      </c>
      <c r="AC230" s="56">
        <f t="shared" si="18"/>
        <v>1</v>
      </c>
      <c r="AD230" s="56">
        <f>IF(OR('자료입력 및 결과표시'!$D$4=M230,'자료입력 및 결과표시'!$D$4=N230,'자료입력 및 결과표시'!$D$4=O230,'자료입력 및 결과표시'!$D$4=P230,'자료입력 및 결과표시'!$D$4=Q230,'자료입력 및 결과표시'!$D$4=R230,'자료입력 및 결과표시'!$D$4=S230,'자료입력 및 결과표시'!$D$4=T230,'자료입력 및 결과표시'!$D$4=U230,'자료입력 및 결과표시'!$D$4=V230,'자료입력 및 결과표시'!$C$4=M230,'자료입력 및 결과표시'!$C$4=N230,'자료입력 및 결과표시'!$C$4=O230,'자료입력 및 결과표시'!$C$4=P230,'자료입력 및 결과표시'!$C$4=Q230,'자료입력 및 결과표시'!$C$4=R230,'자료입력 및 결과표시'!$C$4=S230,'자료입력 및 결과표시'!$C$4=T230,'자료입력 및 결과표시'!$C$4=U230,'자료입력 및 결과표시'!$C$4=V230),0,1)</f>
        <v>0</v>
      </c>
    </row>
    <row r="231" spans="6:30">
      <c r="F231" s="56">
        <f t="shared" si="15"/>
        <v>0</v>
      </c>
      <c r="G231" s="79"/>
      <c r="H231" s="38"/>
      <c r="I231" s="39"/>
      <c r="J231" s="31"/>
      <c r="K231" s="78"/>
      <c r="L231" s="40"/>
      <c r="M231" s="11"/>
      <c r="N231" s="11"/>
      <c r="O231" s="11"/>
      <c r="P231" s="11"/>
      <c r="Q231" s="11"/>
      <c r="R231" s="11"/>
      <c r="S231" s="11"/>
      <c r="T231" s="11"/>
      <c r="U231" s="11"/>
      <c r="V231" s="37"/>
      <c r="W231" s="80"/>
      <c r="X231" s="37"/>
      <c r="Y231" s="40"/>
      <c r="Z231" s="35"/>
      <c r="AA231" s="66">
        <f t="shared" si="16"/>
        <v>0</v>
      </c>
      <c r="AB231" s="12">
        <f t="shared" si="17"/>
        <v>0</v>
      </c>
      <c r="AC231" s="56">
        <f t="shared" si="18"/>
        <v>1</v>
      </c>
      <c r="AD231" s="56">
        <f>IF(OR('자료입력 및 결과표시'!$D$4=M231,'자료입력 및 결과표시'!$D$4=N231,'자료입력 및 결과표시'!$D$4=O231,'자료입력 및 결과표시'!$D$4=P231,'자료입력 및 결과표시'!$D$4=Q231,'자료입력 및 결과표시'!$D$4=R231,'자료입력 및 결과표시'!$D$4=S231,'자료입력 및 결과표시'!$D$4=T231,'자료입력 및 결과표시'!$D$4=U231,'자료입력 및 결과표시'!$D$4=V231,'자료입력 및 결과표시'!$C$4=M231,'자료입력 및 결과표시'!$C$4=N231,'자료입력 및 결과표시'!$C$4=O231,'자료입력 및 결과표시'!$C$4=P231,'자료입력 및 결과표시'!$C$4=Q231,'자료입력 및 결과표시'!$C$4=R231,'자료입력 및 결과표시'!$C$4=S231,'자료입력 및 결과표시'!$C$4=T231,'자료입력 및 결과표시'!$C$4=U231,'자료입력 및 결과표시'!$C$4=V231),0,1)</f>
        <v>0</v>
      </c>
    </row>
    <row r="232" spans="6:30">
      <c r="F232" s="56">
        <f t="shared" si="15"/>
        <v>0</v>
      </c>
      <c r="G232" s="79"/>
      <c r="H232" s="38"/>
      <c r="I232" s="39"/>
      <c r="J232" s="31"/>
      <c r="K232" s="78"/>
      <c r="L232" s="40"/>
      <c r="M232" s="11"/>
      <c r="N232" s="11"/>
      <c r="O232" s="11"/>
      <c r="P232" s="11"/>
      <c r="Q232" s="11"/>
      <c r="R232" s="11"/>
      <c r="S232" s="11"/>
      <c r="T232" s="11"/>
      <c r="U232" s="11"/>
      <c r="V232" s="37"/>
      <c r="W232" s="80"/>
      <c r="X232" s="37"/>
      <c r="Y232" s="40"/>
      <c r="Z232" s="35"/>
      <c r="AA232" s="66">
        <f t="shared" si="16"/>
        <v>0</v>
      </c>
      <c r="AB232" s="12">
        <f t="shared" si="17"/>
        <v>0</v>
      </c>
      <c r="AC232" s="56">
        <f t="shared" si="18"/>
        <v>1</v>
      </c>
      <c r="AD232" s="56">
        <f>IF(OR('자료입력 및 결과표시'!$D$4=M232,'자료입력 및 결과표시'!$D$4=N232,'자료입력 및 결과표시'!$D$4=O232,'자료입력 및 결과표시'!$D$4=P232,'자료입력 및 결과표시'!$D$4=Q232,'자료입력 및 결과표시'!$D$4=R232,'자료입력 및 결과표시'!$D$4=S232,'자료입력 및 결과표시'!$D$4=T232,'자료입력 및 결과표시'!$D$4=U232,'자료입력 및 결과표시'!$D$4=V232,'자료입력 및 결과표시'!$C$4=M232,'자료입력 및 결과표시'!$C$4=N232,'자료입력 및 결과표시'!$C$4=O232,'자료입력 및 결과표시'!$C$4=P232,'자료입력 및 결과표시'!$C$4=Q232,'자료입력 및 결과표시'!$C$4=R232,'자료입력 및 결과표시'!$C$4=S232,'자료입력 및 결과표시'!$C$4=T232,'자료입력 및 결과표시'!$C$4=U232,'자료입력 및 결과표시'!$C$4=V232),0,1)</f>
        <v>0</v>
      </c>
    </row>
    <row r="233" spans="6:30">
      <c r="F233" s="56">
        <f t="shared" si="15"/>
        <v>0</v>
      </c>
      <c r="G233" s="79"/>
      <c r="H233" s="38"/>
      <c r="I233" s="39"/>
      <c r="J233" s="31"/>
      <c r="K233" s="78"/>
      <c r="L233" s="40"/>
      <c r="M233" s="11"/>
      <c r="N233" s="11"/>
      <c r="O233" s="11"/>
      <c r="P233" s="11"/>
      <c r="Q233" s="11"/>
      <c r="R233" s="11"/>
      <c r="S233" s="11"/>
      <c r="T233" s="11"/>
      <c r="U233" s="11"/>
      <c r="V233" s="37"/>
      <c r="W233" s="80"/>
      <c r="X233" s="37"/>
      <c r="Y233" s="40"/>
      <c r="Z233" s="35"/>
      <c r="AA233" s="66">
        <f t="shared" si="16"/>
        <v>0</v>
      </c>
      <c r="AB233" s="12">
        <f t="shared" si="17"/>
        <v>0</v>
      </c>
      <c r="AC233" s="56">
        <f t="shared" si="18"/>
        <v>1</v>
      </c>
      <c r="AD233" s="56">
        <f>IF(OR('자료입력 및 결과표시'!$D$4=M233,'자료입력 및 결과표시'!$D$4=N233,'자료입력 및 결과표시'!$D$4=O233,'자료입력 및 결과표시'!$D$4=P233,'자료입력 및 결과표시'!$D$4=Q233,'자료입력 및 결과표시'!$D$4=R233,'자료입력 및 결과표시'!$D$4=S233,'자료입력 및 결과표시'!$D$4=T233,'자료입력 및 결과표시'!$D$4=U233,'자료입력 및 결과표시'!$D$4=V233,'자료입력 및 결과표시'!$C$4=M233,'자료입력 및 결과표시'!$C$4=N233,'자료입력 및 결과표시'!$C$4=O233,'자료입력 및 결과표시'!$C$4=P233,'자료입력 및 결과표시'!$C$4=Q233,'자료입력 및 결과표시'!$C$4=R233,'자료입력 및 결과표시'!$C$4=S233,'자료입력 및 결과표시'!$C$4=T233,'자료입력 및 결과표시'!$C$4=U233,'자료입력 및 결과표시'!$C$4=V233),0,1)</f>
        <v>0</v>
      </c>
    </row>
    <row r="234" spans="6:30">
      <c r="F234" s="56">
        <f t="shared" si="15"/>
        <v>0</v>
      </c>
      <c r="G234" s="79"/>
      <c r="H234" s="38"/>
      <c r="I234" s="39"/>
      <c r="J234" s="31"/>
      <c r="K234" s="78"/>
      <c r="L234" s="40"/>
      <c r="M234" s="11"/>
      <c r="N234" s="11"/>
      <c r="O234" s="11"/>
      <c r="P234" s="11"/>
      <c r="Q234" s="11"/>
      <c r="R234" s="11"/>
      <c r="S234" s="11"/>
      <c r="T234" s="11"/>
      <c r="U234" s="11"/>
      <c r="V234" s="37"/>
      <c r="W234" s="80"/>
      <c r="X234" s="37"/>
      <c r="Y234" s="40"/>
      <c r="Z234" s="35"/>
      <c r="AA234" s="66">
        <f t="shared" si="16"/>
        <v>0</v>
      </c>
      <c r="AB234" s="12">
        <f t="shared" si="17"/>
        <v>0</v>
      </c>
      <c r="AC234" s="56">
        <f t="shared" si="18"/>
        <v>1</v>
      </c>
      <c r="AD234" s="56">
        <f>IF(OR('자료입력 및 결과표시'!$D$4=M234,'자료입력 및 결과표시'!$D$4=N234,'자료입력 및 결과표시'!$D$4=O234,'자료입력 및 결과표시'!$D$4=P234,'자료입력 및 결과표시'!$D$4=Q234,'자료입력 및 결과표시'!$D$4=R234,'자료입력 및 결과표시'!$D$4=S234,'자료입력 및 결과표시'!$D$4=T234,'자료입력 및 결과표시'!$D$4=U234,'자료입력 및 결과표시'!$D$4=V234,'자료입력 및 결과표시'!$C$4=M234,'자료입력 및 결과표시'!$C$4=N234,'자료입력 및 결과표시'!$C$4=O234,'자료입력 및 결과표시'!$C$4=P234,'자료입력 및 결과표시'!$C$4=Q234,'자료입력 및 결과표시'!$C$4=R234,'자료입력 및 결과표시'!$C$4=S234,'자료입력 및 결과표시'!$C$4=T234,'자료입력 및 결과표시'!$C$4=U234,'자료입력 및 결과표시'!$C$4=V234),0,1)</f>
        <v>0</v>
      </c>
    </row>
    <row r="235" spans="6:30">
      <c r="F235" s="56">
        <f t="shared" si="15"/>
        <v>0</v>
      </c>
      <c r="G235" s="79"/>
      <c r="H235" s="38"/>
      <c r="I235" s="39"/>
      <c r="J235" s="31"/>
      <c r="K235" s="78"/>
      <c r="L235" s="40"/>
      <c r="M235" s="11"/>
      <c r="N235" s="11"/>
      <c r="O235" s="11"/>
      <c r="P235" s="11"/>
      <c r="Q235" s="11"/>
      <c r="R235" s="11"/>
      <c r="S235" s="11"/>
      <c r="T235" s="11"/>
      <c r="U235" s="11"/>
      <c r="V235" s="37"/>
      <c r="W235" s="80"/>
      <c r="X235" s="37"/>
      <c r="Y235" s="40"/>
      <c r="Z235" s="35"/>
      <c r="AA235" s="66">
        <f t="shared" si="16"/>
        <v>0</v>
      </c>
      <c r="AB235" s="12">
        <f t="shared" si="17"/>
        <v>0</v>
      </c>
      <c r="AC235" s="56">
        <f t="shared" si="18"/>
        <v>1</v>
      </c>
      <c r="AD235" s="56">
        <f>IF(OR('자료입력 및 결과표시'!$D$4=M235,'자료입력 및 결과표시'!$D$4=N235,'자료입력 및 결과표시'!$D$4=O235,'자료입력 및 결과표시'!$D$4=P235,'자료입력 및 결과표시'!$D$4=Q235,'자료입력 및 결과표시'!$D$4=R235,'자료입력 및 결과표시'!$D$4=S235,'자료입력 및 결과표시'!$D$4=T235,'자료입력 및 결과표시'!$D$4=U235,'자료입력 및 결과표시'!$D$4=V235,'자료입력 및 결과표시'!$C$4=M235,'자료입력 및 결과표시'!$C$4=N235,'자료입력 및 결과표시'!$C$4=O235,'자료입력 및 결과표시'!$C$4=P235,'자료입력 및 결과표시'!$C$4=Q235,'자료입력 및 결과표시'!$C$4=R235,'자료입력 및 결과표시'!$C$4=S235,'자료입력 및 결과표시'!$C$4=T235,'자료입력 및 결과표시'!$C$4=U235,'자료입력 및 결과표시'!$C$4=V235),0,1)</f>
        <v>0</v>
      </c>
    </row>
    <row r="236" spans="6:30">
      <c r="F236" s="56">
        <f t="shared" si="15"/>
        <v>0</v>
      </c>
      <c r="G236" s="79"/>
      <c r="H236" s="38"/>
      <c r="I236" s="39"/>
      <c r="J236" s="31"/>
      <c r="K236" s="78"/>
      <c r="L236" s="40"/>
      <c r="M236" s="11"/>
      <c r="N236" s="11"/>
      <c r="O236" s="11"/>
      <c r="P236" s="11"/>
      <c r="Q236" s="11"/>
      <c r="R236" s="11"/>
      <c r="S236" s="11"/>
      <c r="T236" s="11"/>
      <c r="U236" s="11"/>
      <c r="V236" s="37"/>
      <c r="W236" s="80"/>
      <c r="X236" s="37"/>
      <c r="Y236" s="40"/>
      <c r="Z236" s="35"/>
      <c r="AA236" s="66">
        <f t="shared" si="16"/>
        <v>0</v>
      </c>
      <c r="AB236" s="12">
        <f t="shared" si="17"/>
        <v>0</v>
      </c>
      <c r="AC236" s="56">
        <f t="shared" si="18"/>
        <v>1</v>
      </c>
      <c r="AD236" s="56">
        <f>IF(OR('자료입력 및 결과표시'!$D$4=M236,'자료입력 및 결과표시'!$D$4=N236,'자료입력 및 결과표시'!$D$4=O236,'자료입력 및 결과표시'!$D$4=P236,'자료입력 및 결과표시'!$D$4=Q236,'자료입력 및 결과표시'!$D$4=R236,'자료입력 및 결과표시'!$D$4=S236,'자료입력 및 결과표시'!$D$4=T236,'자료입력 및 결과표시'!$D$4=U236,'자료입력 및 결과표시'!$D$4=V236,'자료입력 및 결과표시'!$C$4=M236,'자료입력 및 결과표시'!$C$4=N236,'자료입력 및 결과표시'!$C$4=O236,'자료입력 및 결과표시'!$C$4=P236,'자료입력 및 결과표시'!$C$4=Q236,'자료입력 및 결과표시'!$C$4=R236,'자료입력 및 결과표시'!$C$4=S236,'자료입력 및 결과표시'!$C$4=T236,'자료입력 및 결과표시'!$C$4=U236,'자료입력 및 결과표시'!$C$4=V236),0,1)</f>
        <v>0</v>
      </c>
    </row>
    <row r="237" spans="6:30">
      <c r="F237" s="56">
        <f t="shared" si="15"/>
        <v>0</v>
      </c>
      <c r="G237" s="79"/>
      <c r="H237" s="38"/>
      <c r="I237" s="39"/>
      <c r="J237" s="31"/>
      <c r="K237" s="78"/>
      <c r="L237" s="40"/>
      <c r="M237" s="11"/>
      <c r="N237" s="11"/>
      <c r="O237" s="11"/>
      <c r="P237" s="11"/>
      <c r="Q237" s="11"/>
      <c r="R237" s="11"/>
      <c r="S237" s="11"/>
      <c r="T237" s="11"/>
      <c r="U237" s="11"/>
      <c r="V237" s="37"/>
      <c r="W237" s="80"/>
      <c r="X237" s="37"/>
      <c r="Y237" s="40"/>
      <c r="Z237" s="35"/>
      <c r="AA237" s="66">
        <f t="shared" si="16"/>
        <v>0</v>
      </c>
      <c r="AB237" s="12">
        <f t="shared" si="17"/>
        <v>0</v>
      </c>
      <c r="AC237" s="56">
        <f t="shared" si="18"/>
        <v>1</v>
      </c>
      <c r="AD237" s="56">
        <f>IF(OR('자료입력 및 결과표시'!$D$4=M237,'자료입력 및 결과표시'!$D$4=N237,'자료입력 및 결과표시'!$D$4=O237,'자료입력 및 결과표시'!$D$4=P237,'자료입력 및 결과표시'!$D$4=Q237,'자료입력 및 결과표시'!$D$4=R237,'자료입력 및 결과표시'!$D$4=S237,'자료입력 및 결과표시'!$D$4=T237,'자료입력 및 결과표시'!$D$4=U237,'자료입력 및 결과표시'!$D$4=V237,'자료입력 및 결과표시'!$C$4=M237,'자료입력 및 결과표시'!$C$4=N237,'자료입력 및 결과표시'!$C$4=O237,'자료입력 및 결과표시'!$C$4=P237,'자료입력 및 결과표시'!$C$4=Q237,'자료입력 및 결과표시'!$C$4=R237,'자료입력 및 결과표시'!$C$4=S237,'자료입력 및 결과표시'!$C$4=T237,'자료입력 및 결과표시'!$C$4=U237,'자료입력 및 결과표시'!$C$4=V237),0,1)</f>
        <v>0</v>
      </c>
    </row>
    <row r="238" spans="6:30">
      <c r="F238" s="56">
        <f t="shared" si="15"/>
        <v>0</v>
      </c>
      <c r="G238" s="79"/>
      <c r="H238" s="38"/>
      <c r="I238" s="39"/>
      <c r="J238" s="31"/>
      <c r="K238" s="78"/>
      <c r="L238" s="40"/>
      <c r="M238" s="11"/>
      <c r="N238" s="11"/>
      <c r="O238" s="11"/>
      <c r="P238" s="11"/>
      <c r="Q238" s="11"/>
      <c r="R238" s="11"/>
      <c r="S238" s="11"/>
      <c r="T238" s="11"/>
      <c r="U238" s="11"/>
      <c r="V238" s="37"/>
      <c r="W238" s="80"/>
      <c r="X238" s="37"/>
      <c r="Y238" s="40"/>
      <c r="Z238" s="35"/>
      <c r="AA238" s="66">
        <f t="shared" si="16"/>
        <v>0</v>
      </c>
      <c r="AB238" s="12">
        <f t="shared" si="17"/>
        <v>0</v>
      </c>
      <c r="AC238" s="56">
        <f t="shared" si="18"/>
        <v>1</v>
      </c>
      <c r="AD238" s="56">
        <f>IF(OR('자료입력 및 결과표시'!$D$4=M238,'자료입력 및 결과표시'!$D$4=N238,'자료입력 및 결과표시'!$D$4=O238,'자료입력 및 결과표시'!$D$4=P238,'자료입력 및 결과표시'!$D$4=Q238,'자료입력 및 결과표시'!$D$4=R238,'자료입력 및 결과표시'!$D$4=S238,'자료입력 및 결과표시'!$D$4=T238,'자료입력 및 결과표시'!$D$4=U238,'자료입력 및 결과표시'!$D$4=V238,'자료입력 및 결과표시'!$C$4=M238,'자료입력 및 결과표시'!$C$4=N238,'자료입력 및 결과표시'!$C$4=O238,'자료입력 및 결과표시'!$C$4=P238,'자료입력 및 결과표시'!$C$4=Q238,'자료입력 및 결과표시'!$C$4=R238,'자료입력 및 결과표시'!$C$4=S238,'자료입력 및 결과표시'!$C$4=T238,'자료입력 및 결과표시'!$C$4=U238,'자료입력 및 결과표시'!$C$4=V238),0,1)</f>
        <v>0</v>
      </c>
    </row>
    <row r="239" spans="6:30">
      <c r="F239" s="56">
        <f t="shared" si="15"/>
        <v>0</v>
      </c>
      <c r="G239" s="79"/>
      <c r="H239" s="38"/>
      <c r="I239" s="39"/>
      <c r="J239" s="31"/>
      <c r="K239" s="78"/>
      <c r="L239" s="40"/>
      <c r="M239" s="11"/>
      <c r="N239" s="11"/>
      <c r="O239" s="11"/>
      <c r="P239" s="11"/>
      <c r="Q239" s="11"/>
      <c r="R239" s="11"/>
      <c r="S239" s="11"/>
      <c r="T239" s="11"/>
      <c r="U239" s="11"/>
      <c r="V239" s="37"/>
      <c r="W239" s="80"/>
      <c r="X239" s="37"/>
      <c r="Y239" s="40"/>
      <c r="Z239" s="35"/>
      <c r="AA239" s="66">
        <f t="shared" si="16"/>
        <v>0</v>
      </c>
      <c r="AB239" s="12">
        <f t="shared" si="17"/>
        <v>0</v>
      </c>
      <c r="AC239" s="56">
        <f t="shared" si="18"/>
        <v>1</v>
      </c>
      <c r="AD239" s="56">
        <f>IF(OR('자료입력 및 결과표시'!$D$4=M239,'자료입력 및 결과표시'!$D$4=N239,'자료입력 및 결과표시'!$D$4=O239,'자료입력 및 결과표시'!$D$4=P239,'자료입력 및 결과표시'!$D$4=Q239,'자료입력 및 결과표시'!$D$4=R239,'자료입력 및 결과표시'!$D$4=S239,'자료입력 및 결과표시'!$D$4=T239,'자료입력 및 결과표시'!$D$4=U239,'자료입력 및 결과표시'!$D$4=V239,'자료입력 및 결과표시'!$C$4=M239,'자료입력 및 결과표시'!$C$4=N239,'자료입력 및 결과표시'!$C$4=O239,'자료입력 및 결과표시'!$C$4=P239,'자료입력 및 결과표시'!$C$4=Q239,'자료입력 및 결과표시'!$C$4=R239,'자료입력 및 결과표시'!$C$4=S239,'자료입력 및 결과표시'!$C$4=T239,'자료입력 및 결과표시'!$C$4=U239,'자료입력 및 결과표시'!$C$4=V239),0,1)</f>
        <v>0</v>
      </c>
    </row>
    <row r="240" spans="6:30">
      <c r="F240" s="56">
        <f t="shared" si="15"/>
        <v>0</v>
      </c>
      <c r="G240" s="79"/>
      <c r="H240" s="38"/>
      <c r="I240" s="39"/>
      <c r="J240" s="31"/>
      <c r="K240" s="78"/>
      <c r="L240" s="40"/>
      <c r="M240" s="11"/>
      <c r="N240" s="11"/>
      <c r="O240" s="11"/>
      <c r="P240" s="11"/>
      <c r="Q240" s="11"/>
      <c r="R240" s="11"/>
      <c r="S240" s="11"/>
      <c r="T240" s="11"/>
      <c r="U240" s="11"/>
      <c r="V240" s="37"/>
      <c r="W240" s="80"/>
      <c r="X240" s="37"/>
      <c r="Y240" s="40"/>
      <c r="Z240" s="35"/>
      <c r="AA240" s="66">
        <f t="shared" si="16"/>
        <v>0</v>
      </c>
      <c r="AB240" s="12">
        <f t="shared" si="17"/>
        <v>0</v>
      </c>
      <c r="AC240" s="56">
        <f t="shared" si="18"/>
        <v>1</v>
      </c>
      <c r="AD240" s="56">
        <f>IF(OR('자료입력 및 결과표시'!$D$4=M240,'자료입력 및 결과표시'!$D$4=N240,'자료입력 및 결과표시'!$D$4=O240,'자료입력 및 결과표시'!$D$4=P240,'자료입력 및 결과표시'!$D$4=Q240,'자료입력 및 결과표시'!$D$4=R240,'자료입력 및 결과표시'!$D$4=S240,'자료입력 및 결과표시'!$D$4=T240,'자료입력 및 결과표시'!$D$4=U240,'자료입력 및 결과표시'!$D$4=V240,'자료입력 및 결과표시'!$C$4=M240,'자료입력 및 결과표시'!$C$4=N240,'자료입력 및 결과표시'!$C$4=O240,'자료입력 및 결과표시'!$C$4=P240,'자료입력 및 결과표시'!$C$4=Q240,'자료입력 및 결과표시'!$C$4=R240,'자료입력 및 결과표시'!$C$4=S240,'자료입력 및 결과표시'!$C$4=T240,'자료입력 및 결과표시'!$C$4=U240,'자료입력 및 결과표시'!$C$4=V240),0,1)</f>
        <v>0</v>
      </c>
    </row>
    <row r="241" spans="6:30">
      <c r="F241" s="56">
        <f t="shared" si="15"/>
        <v>0</v>
      </c>
      <c r="G241" s="79"/>
      <c r="H241" s="38"/>
      <c r="I241" s="39"/>
      <c r="J241" s="31"/>
      <c r="K241" s="78"/>
      <c r="L241" s="40"/>
      <c r="M241" s="11"/>
      <c r="N241" s="11"/>
      <c r="O241" s="11"/>
      <c r="P241" s="11"/>
      <c r="Q241" s="11"/>
      <c r="R241" s="11"/>
      <c r="S241" s="11"/>
      <c r="T241" s="11"/>
      <c r="U241" s="11"/>
      <c r="V241" s="37"/>
      <c r="W241" s="80"/>
      <c r="X241" s="37"/>
      <c r="Y241" s="40"/>
      <c r="Z241" s="35"/>
      <c r="AA241" s="66">
        <f t="shared" si="16"/>
        <v>0</v>
      </c>
      <c r="AB241" s="12">
        <f t="shared" si="17"/>
        <v>0</v>
      </c>
      <c r="AC241" s="56">
        <f t="shared" si="18"/>
        <v>1</v>
      </c>
      <c r="AD241" s="56">
        <f>IF(OR('자료입력 및 결과표시'!$D$4=M241,'자료입력 및 결과표시'!$D$4=N241,'자료입력 및 결과표시'!$D$4=O241,'자료입력 및 결과표시'!$D$4=P241,'자료입력 및 결과표시'!$D$4=Q241,'자료입력 및 결과표시'!$D$4=R241,'자료입력 및 결과표시'!$D$4=S241,'자료입력 및 결과표시'!$D$4=T241,'자료입력 및 결과표시'!$D$4=U241,'자료입력 및 결과표시'!$D$4=V241,'자료입력 및 결과표시'!$C$4=M241,'자료입력 및 결과표시'!$C$4=N241,'자료입력 및 결과표시'!$C$4=O241,'자료입력 및 결과표시'!$C$4=P241,'자료입력 및 결과표시'!$C$4=Q241,'자료입력 및 결과표시'!$C$4=R241,'자료입력 및 결과표시'!$C$4=S241,'자료입력 및 결과표시'!$C$4=T241,'자료입력 및 결과표시'!$C$4=U241,'자료입력 및 결과표시'!$C$4=V241),0,1)</f>
        <v>0</v>
      </c>
    </row>
    <row r="242" spans="6:30">
      <c r="F242" s="56">
        <f t="shared" si="15"/>
        <v>0</v>
      </c>
      <c r="G242" s="79"/>
      <c r="H242" s="38"/>
      <c r="I242" s="39"/>
      <c r="J242" s="31"/>
      <c r="K242" s="78"/>
      <c r="L242" s="40"/>
      <c r="M242" s="11"/>
      <c r="N242" s="11"/>
      <c r="O242" s="11"/>
      <c r="P242" s="11"/>
      <c r="Q242" s="11"/>
      <c r="R242" s="11"/>
      <c r="S242" s="11"/>
      <c r="T242" s="11"/>
      <c r="U242" s="11"/>
      <c r="V242" s="37"/>
      <c r="W242" s="80"/>
      <c r="X242" s="37"/>
      <c r="Y242" s="40"/>
      <c r="Z242" s="35"/>
      <c r="AA242" s="66">
        <f t="shared" si="16"/>
        <v>0</v>
      </c>
      <c r="AB242" s="12">
        <f t="shared" si="17"/>
        <v>0</v>
      </c>
      <c r="AC242" s="56">
        <f t="shared" si="18"/>
        <v>1</v>
      </c>
      <c r="AD242" s="56">
        <f>IF(OR('자료입력 및 결과표시'!$D$4=M242,'자료입력 및 결과표시'!$D$4=N242,'자료입력 및 결과표시'!$D$4=O242,'자료입력 및 결과표시'!$D$4=P242,'자료입력 및 결과표시'!$D$4=Q242,'자료입력 및 결과표시'!$D$4=R242,'자료입력 및 결과표시'!$D$4=S242,'자료입력 및 결과표시'!$D$4=T242,'자료입력 및 결과표시'!$D$4=U242,'자료입력 및 결과표시'!$D$4=V242,'자료입력 및 결과표시'!$C$4=M242,'자료입력 및 결과표시'!$C$4=N242,'자료입력 및 결과표시'!$C$4=O242,'자료입력 및 결과표시'!$C$4=P242,'자료입력 및 결과표시'!$C$4=Q242,'자료입력 및 결과표시'!$C$4=R242,'자료입력 및 결과표시'!$C$4=S242,'자료입력 및 결과표시'!$C$4=T242,'자료입력 및 결과표시'!$C$4=U242,'자료입력 및 결과표시'!$C$4=V242),0,1)</f>
        <v>0</v>
      </c>
    </row>
    <row r="243" spans="6:30">
      <c r="F243" s="56">
        <f t="shared" si="15"/>
        <v>0</v>
      </c>
      <c r="G243" s="79"/>
      <c r="H243" s="38"/>
      <c r="I243" s="39"/>
      <c r="J243" s="31"/>
      <c r="K243" s="78"/>
      <c r="L243" s="40"/>
      <c r="M243" s="11"/>
      <c r="N243" s="11"/>
      <c r="O243" s="11"/>
      <c r="P243" s="11"/>
      <c r="Q243" s="11"/>
      <c r="R243" s="11"/>
      <c r="S243" s="11"/>
      <c r="T243" s="11"/>
      <c r="U243" s="11"/>
      <c r="V243" s="37"/>
      <c r="W243" s="80"/>
      <c r="X243" s="37"/>
      <c r="Y243" s="40"/>
      <c r="Z243" s="35"/>
      <c r="AA243" s="66">
        <f t="shared" si="16"/>
        <v>0</v>
      </c>
      <c r="AB243" s="12">
        <f t="shared" si="17"/>
        <v>0</v>
      </c>
      <c r="AC243" s="56">
        <f t="shared" si="18"/>
        <v>1</v>
      </c>
      <c r="AD243" s="56">
        <f>IF(OR('자료입력 및 결과표시'!$D$4=M243,'자료입력 및 결과표시'!$D$4=N243,'자료입력 및 결과표시'!$D$4=O243,'자료입력 및 결과표시'!$D$4=P243,'자료입력 및 결과표시'!$D$4=Q243,'자료입력 및 결과표시'!$D$4=R243,'자료입력 및 결과표시'!$D$4=S243,'자료입력 및 결과표시'!$D$4=T243,'자료입력 및 결과표시'!$D$4=U243,'자료입력 및 결과표시'!$D$4=V243,'자료입력 및 결과표시'!$C$4=M243,'자료입력 및 결과표시'!$C$4=N243,'자료입력 및 결과표시'!$C$4=O243,'자료입력 및 결과표시'!$C$4=P243,'자료입력 및 결과표시'!$C$4=Q243,'자료입력 및 결과표시'!$C$4=R243,'자료입력 및 결과표시'!$C$4=S243,'자료입력 및 결과표시'!$C$4=T243,'자료입력 및 결과표시'!$C$4=U243,'자료입력 및 결과표시'!$C$4=V243),0,1)</f>
        <v>0</v>
      </c>
    </row>
    <row r="244" spans="6:30">
      <c r="F244" s="56">
        <f t="shared" si="15"/>
        <v>0</v>
      </c>
      <c r="G244" s="79"/>
      <c r="H244" s="38"/>
      <c r="I244" s="39"/>
      <c r="J244" s="31"/>
      <c r="K244" s="78"/>
      <c r="L244" s="40"/>
      <c r="M244" s="11"/>
      <c r="N244" s="11"/>
      <c r="O244" s="11"/>
      <c r="P244" s="11"/>
      <c r="Q244" s="11"/>
      <c r="R244" s="11"/>
      <c r="S244" s="11"/>
      <c r="T244" s="11"/>
      <c r="U244" s="11"/>
      <c r="V244" s="37"/>
      <c r="W244" s="80"/>
      <c r="X244" s="37"/>
      <c r="Y244" s="40"/>
      <c r="Z244" s="35"/>
      <c r="AA244" s="66">
        <f t="shared" si="16"/>
        <v>0</v>
      </c>
      <c r="AB244" s="12">
        <f t="shared" si="17"/>
        <v>0</v>
      </c>
      <c r="AC244" s="56">
        <f t="shared" si="18"/>
        <v>1</v>
      </c>
      <c r="AD244" s="56">
        <f>IF(OR('자료입력 및 결과표시'!$D$4=M244,'자료입력 및 결과표시'!$D$4=N244,'자료입력 및 결과표시'!$D$4=O244,'자료입력 및 결과표시'!$D$4=P244,'자료입력 및 결과표시'!$D$4=Q244,'자료입력 및 결과표시'!$D$4=R244,'자료입력 및 결과표시'!$D$4=S244,'자료입력 및 결과표시'!$D$4=T244,'자료입력 및 결과표시'!$D$4=U244,'자료입력 및 결과표시'!$D$4=V244,'자료입력 및 결과표시'!$C$4=M244,'자료입력 및 결과표시'!$C$4=N244,'자료입력 및 결과표시'!$C$4=O244,'자료입력 및 결과표시'!$C$4=P244,'자료입력 및 결과표시'!$C$4=Q244,'자료입력 및 결과표시'!$C$4=R244,'자료입력 및 결과표시'!$C$4=S244,'자료입력 및 결과표시'!$C$4=T244,'자료입력 및 결과표시'!$C$4=U244,'자료입력 및 결과표시'!$C$4=V244),0,1)</f>
        <v>0</v>
      </c>
    </row>
    <row r="245" spans="6:30">
      <c r="F245" s="56">
        <f t="shared" si="15"/>
        <v>0</v>
      </c>
      <c r="G245" s="79"/>
      <c r="H245" s="38"/>
      <c r="I245" s="39"/>
      <c r="J245" s="31"/>
      <c r="K245" s="78"/>
      <c r="L245" s="40"/>
      <c r="M245" s="11"/>
      <c r="N245" s="11"/>
      <c r="O245" s="11"/>
      <c r="P245" s="11"/>
      <c r="Q245" s="11"/>
      <c r="R245" s="11"/>
      <c r="S245" s="11"/>
      <c r="T245" s="11"/>
      <c r="U245" s="11"/>
      <c r="V245" s="37"/>
      <c r="W245" s="80"/>
      <c r="X245" s="37"/>
      <c r="Y245" s="40"/>
      <c r="Z245" s="35"/>
      <c r="AA245" s="66">
        <f t="shared" si="16"/>
        <v>0</v>
      </c>
      <c r="AB245" s="12">
        <f t="shared" si="17"/>
        <v>0</v>
      </c>
      <c r="AC245" s="56">
        <f t="shared" si="18"/>
        <v>1</v>
      </c>
      <c r="AD245" s="56">
        <f>IF(OR('자료입력 및 결과표시'!$D$4=M245,'자료입력 및 결과표시'!$D$4=N245,'자료입력 및 결과표시'!$D$4=O245,'자료입력 및 결과표시'!$D$4=P245,'자료입력 및 결과표시'!$D$4=Q245,'자료입력 및 결과표시'!$D$4=R245,'자료입력 및 결과표시'!$D$4=S245,'자료입력 및 결과표시'!$D$4=T245,'자료입력 및 결과표시'!$D$4=U245,'자료입력 및 결과표시'!$D$4=V245,'자료입력 및 결과표시'!$C$4=M245,'자료입력 및 결과표시'!$C$4=N245,'자료입력 및 결과표시'!$C$4=O245,'자료입력 및 결과표시'!$C$4=P245,'자료입력 및 결과표시'!$C$4=Q245,'자료입력 및 결과표시'!$C$4=R245,'자료입력 및 결과표시'!$C$4=S245,'자료입력 및 결과표시'!$C$4=T245,'자료입력 및 결과표시'!$C$4=U245,'자료입력 및 결과표시'!$C$4=V245),0,1)</f>
        <v>0</v>
      </c>
    </row>
    <row r="246" spans="6:30">
      <c r="F246" s="56">
        <f t="shared" si="15"/>
        <v>0</v>
      </c>
      <c r="G246" s="79"/>
      <c r="H246" s="38"/>
      <c r="I246" s="39"/>
      <c r="J246" s="31"/>
      <c r="K246" s="78"/>
      <c r="L246" s="40"/>
      <c r="M246" s="11"/>
      <c r="N246" s="11"/>
      <c r="O246" s="11"/>
      <c r="P246" s="11"/>
      <c r="Q246" s="11"/>
      <c r="R246" s="11"/>
      <c r="S246" s="11"/>
      <c r="T246" s="11"/>
      <c r="U246" s="11"/>
      <c r="V246" s="37"/>
      <c r="W246" s="80"/>
      <c r="X246" s="37"/>
      <c r="Y246" s="40"/>
      <c r="Z246" s="35"/>
      <c r="AA246" s="66">
        <f t="shared" si="16"/>
        <v>0</v>
      </c>
      <c r="AB246" s="12">
        <f t="shared" si="17"/>
        <v>0</v>
      </c>
      <c r="AC246" s="56">
        <f t="shared" si="18"/>
        <v>1</v>
      </c>
      <c r="AD246" s="56">
        <f>IF(OR('자료입력 및 결과표시'!$D$4=M246,'자료입력 및 결과표시'!$D$4=N246,'자료입력 및 결과표시'!$D$4=O246,'자료입력 및 결과표시'!$D$4=P246,'자료입력 및 결과표시'!$D$4=Q246,'자료입력 및 결과표시'!$D$4=R246,'자료입력 및 결과표시'!$D$4=S246,'자료입력 및 결과표시'!$D$4=T246,'자료입력 및 결과표시'!$D$4=U246,'자료입력 및 결과표시'!$D$4=V246,'자료입력 및 결과표시'!$C$4=M246,'자료입력 및 결과표시'!$C$4=N246,'자료입력 및 결과표시'!$C$4=O246,'자료입력 및 결과표시'!$C$4=P246,'자료입력 및 결과표시'!$C$4=Q246,'자료입력 및 결과표시'!$C$4=R246,'자료입력 및 결과표시'!$C$4=S246,'자료입력 및 결과표시'!$C$4=T246,'자료입력 및 결과표시'!$C$4=U246,'자료입력 및 결과표시'!$C$4=V246),0,1)</f>
        <v>0</v>
      </c>
    </row>
    <row r="247" spans="6:30">
      <c r="F247" s="56">
        <f t="shared" si="15"/>
        <v>0</v>
      </c>
      <c r="G247" s="79"/>
      <c r="H247" s="38"/>
      <c r="I247" s="39"/>
      <c r="J247" s="31"/>
      <c r="K247" s="78"/>
      <c r="L247" s="40"/>
      <c r="M247" s="11"/>
      <c r="N247" s="11"/>
      <c r="O247" s="11"/>
      <c r="P247" s="11"/>
      <c r="Q247" s="11"/>
      <c r="R247" s="11"/>
      <c r="S247" s="11"/>
      <c r="T247" s="11"/>
      <c r="U247" s="11"/>
      <c r="V247" s="37"/>
      <c r="W247" s="80"/>
      <c r="X247" s="37"/>
      <c r="Y247" s="40"/>
      <c r="Z247" s="35"/>
      <c r="AA247" s="66">
        <f t="shared" si="16"/>
        <v>0</v>
      </c>
      <c r="AB247" s="12">
        <f t="shared" si="17"/>
        <v>0</v>
      </c>
      <c r="AC247" s="56">
        <f t="shared" si="18"/>
        <v>1</v>
      </c>
      <c r="AD247" s="56">
        <f>IF(OR('자료입력 및 결과표시'!$D$4=M247,'자료입력 및 결과표시'!$D$4=N247,'자료입력 및 결과표시'!$D$4=O247,'자료입력 및 결과표시'!$D$4=P247,'자료입력 및 결과표시'!$D$4=Q247,'자료입력 및 결과표시'!$D$4=R247,'자료입력 및 결과표시'!$D$4=S247,'자료입력 및 결과표시'!$D$4=T247,'자료입력 및 결과표시'!$D$4=U247,'자료입력 및 결과표시'!$D$4=V247,'자료입력 및 결과표시'!$C$4=M247,'자료입력 및 결과표시'!$C$4=N247,'자료입력 및 결과표시'!$C$4=O247,'자료입력 및 결과표시'!$C$4=P247,'자료입력 및 결과표시'!$C$4=Q247,'자료입력 및 결과표시'!$C$4=R247,'자료입력 및 결과표시'!$C$4=S247,'자료입력 및 결과표시'!$C$4=T247,'자료입력 및 결과표시'!$C$4=U247,'자료입력 및 결과표시'!$C$4=V247),0,1)</f>
        <v>0</v>
      </c>
    </row>
    <row r="248" spans="6:30">
      <c r="F248" s="56">
        <f t="shared" si="15"/>
        <v>0</v>
      </c>
      <c r="G248" s="79"/>
      <c r="H248" s="38"/>
      <c r="I248" s="39"/>
      <c r="J248" s="31"/>
      <c r="K248" s="78"/>
      <c r="L248" s="40"/>
      <c r="M248" s="11"/>
      <c r="N248" s="11"/>
      <c r="O248" s="11"/>
      <c r="P248" s="11"/>
      <c r="Q248" s="11"/>
      <c r="R248" s="11"/>
      <c r="S248" s="11"/>
      <c r="T248" s="11"/>
      <c r="U248" s="11"/>
      <c r="V248" s="37"/>
      <c r="W248" s="80"/>
      <c r="X248" s="37"/>
      <c r="Y248" s="40"/>
      <c r="Z248" s="35"/>
      <c r="AA248" s="66">
        <f t="shared" si="16"/>
        <v>0</v>
      </c>
      <c r="AB248" s="12">
        <f t="shared" si="17"/>
        <v>0</v>
      </c>
      <c r="AC248" s="56">
        <f t="shared" si="18"/>
        <v>1</v>
      </c>
      <c r="AD248" s="56">
        <f>IF(OR('자료입력 및 결과표시'!$D$4=M248,'자료입력 및 결과표시'!$D$4=N248,'자료입력 및 결과표시'!$D$4=O248,'자료입력 및 결과표시'!$D$4=P248,'자료입력 및 결과표시'!$D$4=Q248,'자료입력 및 결과표시'!$D$4=R248,'자료입력 및 결과표시'!$D$4=S248,'자료입력 및 결과표시'!$D$4=T248,'자료입력 및 결과표시'!$D$4=U248,'자료입력 및 결과표시'!$D$4=V248,'자료입력 및 결과표시'!$C$4=M248,'자료입력 및 결과표시'!$C$4=N248,'자료입력 및 결과표시'!$C$4=O248,'자료입력 및 결과표시'!$C$4=P248,'자료입력 및 결과표시'!$C$4=Q248,'자료입력 및 결과표시'!$C$4=R248,'자료입력 및 결과표시'!$C$4=S248,'자료입력 및 결과표시'!$C$4=T248,'자료입력 및 결과표시'!$C$4=U248,'자료입력 및 결과표시'!$C$4=V248),0,1)</f>
        <v>0</v>
      </c>
    </row>
    <row r="249" spans="6:30">
      <c r="F249" s="56">
        <f t="shared" si="15"/>
        <v>0</v>
      </c>
      <c r="G249" s="79"/>
      <c r="H249" s="38"/>
      <c r="I249" s="39"/>
      <c r="J249" s="31"/>
      <c r="K249" s="78"/>
      <c r="L249" s="40"/>
      <c r="M249" s="11"/>
      <c r="N249" s="11"/>
      <c r="O249" s="11"/>
      <c r="P249" s="11"/>
      <c r="Q249" s="11"/>
      <c r="R249" s="11"/>
      <c r="S249" s="11"/>
      <c r="T249" s="11"/>
      <c r="U249" s="11"/>
      <c r="V249" s="37"/>
      <c r="W249" s="80"/>
      <c r="X249" s="37"/>
      <c r="Y249" s="40"/>
      <c r="Z249" s="35"/>
      <c r="AA249" s="66">
        <f t="shared" si="16"/>
        <v>0</v>
      </c>
      <c r="AB249" s="12">
        <f t="shared" si="17"/>
        <v>0</v>
      </c>
      <c r="AC249" s="56">
        <f t="shared" si="18"/>
        <v>1</v>
      </c>
      <c r="AD249" s="56">
        <f>IF(OR('자료입력 및 결과표시'!$D$4=M249,'자료입력 및 결과표시'!$D$4=N249,'자료입력 및 결과표시'!$D$4=O249,'자료입력 및 결과표시'!$D$4=P249,'자료입력 및 결과표시'!$D$4=Q249,'자료입력 및 결과표시'!$D$4=R249,'자료입력 및 결과표시'!$D$4=S249,'자료입력 및 결과표시'!$D$4=T249,'자료입력 및 결과표시'!$D$4=U249,'자료입력 및 결과표시'!$D$4=V249,'자료입력 및 결과표시'!$C$4=M249,'자료입력 및 결과표시'!$C$4=N249,'자료입력 및 결과표시'!$C$4=O249,'자료입력 및 결과표시'!$C$4=P249,'자료입력 및 결과표시'!$C$4=Q249,'자료입력 및 결과표시'!$C$4=R249,'자료입력 및 결과표시'!$C$4=S249,'자료입력 및 결과표시'!$C$4=T249,'자료입력 및 결과표시'!$C$4=U249,'자료입력 및 결과표시'!$C$4=V249),0,1)</f>
        <v>0</v>
      </c>
    </row>
    <row r="250" spans="6:30">
      <c r="F250" s="56">
        <f t="shared" si="15"/>
        <v>0</v>
      </c>
      <c r="G250" s="79"/>
      <c r="H250" s="38"/>
      <c r="I250" s="39"/>
      <c r="J250" s="31"/>
      <c r="K250" s="78"/>
      <c r="L250" s="40"/>
      <c r="M250" s="11"/>
      <c r="N250" s="11"/>
      <c r="O250" s="11"/>
      <c r="P250" s="11"/>
      <c r="Q250" s="11"/>
      <c r="R250" s="11"/>
      <c r="S250" s="11"/>
      <c r="T250" s="11"/>
      <c r="U250" s="11"/>
      <c r="V250" s="37"/>
      <c r="W250" s="80"/>
      <c r="X250" s="37"/>
      <c r="Y250" s="40"/>
      <c r="Z250" s="35"/>
      <c r="AA250" s="66">
        <f t="shared" si="16"/>
        <v>0</v>
      </c>
      <c r="AB250" s="12">
        <f t="shared" si="17"/>
        <v>0</v>
      </c>
      <c r="AC250" s="56">
        <f t="shared" si="18"/>
        <v>1</v>
      </c>
      <c r="AD250" s="56">
        <f>IF(OR('자료입력 및 결과표시'!$D$4=M250,'자료입력 및 결과표시'!$D$4=N250,'자료입력 및 결과표시'!$D$4=O250,'자료입력 및 결과표시'!$D$4=P250,'자료입력 및 결과표시'!$D$4=Q250,'자료입력 및 결과표시'!$D$4=R250,'자료입력 및 결과표시'!$D$4=S250,'자료입력 및 결과표시'!$D$4=T250,'자료입력 및 결과표시'!$D$4=U250,'자료입력 및 결과표시'!$D$4=V250,'자료입력 및 결과표시'!$C$4=M250,'자료입력 및 결과표시'!$C$4=N250,'자료입력 및 결과표시'!$C$4=O250,'자료입력 및 결과표시'!$C$4=P250,'자료입력 및 결과표시'!$C$4=Q250,'자료입력 및 결과표시'!$C$4=R250,'자료입력 및 결과표시'!$C$4=S250,'자료입력 및 결과표시'!$C$4=T250,'자료입력 및 결과표시'!$C$4=U250,'자료입력 및 결과표시'!$C$4=V250),0,1)</f>
        <v>0</v>
      </c>
    </row>
    <row r="251" spans="6:30">
      <c r="F251" s="56">
        <f t="shared" si="15"/>
        <v>0</v>
      </c>
      <c r="G251" s="79"/>
      <c r="H251" s="38"/>
      <c r="I251" s="39"/>
      <c r="J251" s="31"/>
      <c r="K251" s="78"/>
      <c r="L251" s="40"/>
      <c r="M251" s="11"/>
      <c r="N251" s="11"/>
      <c r="O251" s="11"/>
      <c r="P251" s="11"/>
      <c r="Q251" s="11"/>
      <c r="R251" s="11"/>
      <c r="S251" s="11"/>
      <c r="T251" s="11"/>
      <c r="U251" s="11"/>
      <c r="V251" s="37"/>
      <c r="W251" s="80"/>
      <c r="X251" s="37"/>
      <c r="Y251" s="40"/>
      <c r="Z251" s="35"/>
      <c r="AA251" s="66">
        <f t="shared" si="16"/>
        <v>0</v>
      </c>
      <c r="AB251" s="12">
        <f t="shared" si="17"/>
        <v>0</v>
      </c>
      <c r="AC251" s="56">
        <f t="shared" si="18"/>
        <v>1</v>
      </c>
      <c r="AD251" s="56">
        <f>IF(OR('자료입력 및 결과표시'!$D$4=M251,'자료입력 및 결과표시'!$D$4=N251,'자료입력 및 결과표시'!$D$4=O251,'자료입력 및 결과표시'!$D$4=P251,'자료입력 및 결과표시'!$D$4=Q251,'자료입력 및 결과표시'!$D$4=R251,'자료입력 및 결과표시'!$D$4=S251,'자료입력 및 결과표시'!$D$4=T251,'자료입력 및 결과표시'!$D$4=U251,'자료입력 및 결과표시'!$D$4=V251,'자료입력 및 결과표시'!$C$4=M251,'자료입력 및 결과표시'!$C$4=N251,'자료입력 및 결과표시'!$C$4=O251,'자료입력 및 결과표시'!$C$4=P251,'자료입력 및 결과표시'!$C$4=Q251,'자료입력 및 결과표시'!$C$4=R251,'자료입력 및 결과표시'!$C$4=S251,'자료입력 및 결과표시'!$C$4=T251,'자료입력 및 결과표시'!$C$4=U251,'자료입력 및 결과표시'!$C$4=V251),0,1)</f>
        <v>0</v>
      </c>
    </row>
    <row r="252" spans="6:30">
      <c r="F252" s="56">
        <f t="shared" si="15"/>
        <v>0</v>
      </c>
      <c r="G252" s="79"/>
      <c r="H252" s="38"/>
      <c r="I252" s="39"/>
      <c r="J252" s="31"/>
      <c r="K252" s="78"/>
      <c r="L252" s="40"/>
      <c r="M252" s="11"/>
      <c r="N252" s="11"/>
      <c r="O252" s="11"/>
      <c r="P252" s="11"/>
      <c r="Q252" s="11"/>
      <c r="R252" s="11"/>
      <c r="S252" s="11"/>
      <c r="T252" s="11"/>
      <c r="U252" s="11"/>
      <c r="V252" s="37"/>
      <c r="W252" s="80"/>
      <c r="X252" s="37"/>
      <c r="Y252" s="40"/>
      <c r="Z252" s="35"/>
      <c r="AA252" s="66">
        <f t="shared" si="16"/>
        <v>0</v>
      </c>
      <c r="AB252" s="12">
        <f t="shared" si="17"/>
        <v>0</v>
      </c>
      <c r="AC252" s="56">
        <f t="shared" si="18"/>
        <v>1</v>
      </c>
      <c r="AD252" s="56">
        <f>IF(OR('자료입력 및 결과표시'!$D$4=M252,'자료입력 및 결과표시'!$D$4=N252,'자료입력 및 결과표시'!$D$4=O252,'자료입력 및 결과표시'!$D$4=P252,'자료입력 및 결과표시'!$D$4=Q252,'자료입력 및 결과표시'!$D$4=R252,'자료입력 및 결과표시'!$D$4=S252,'자료입력 및 결과표시'!$D$4=T252,'자료입력 및 결과표시'!$D$4=U252,'자료입력 및 결과표시'!$D$4=V252,'자료입력 및 결과표시'!$C$4=M252,'자료입력 및 결과표시'!$C$4=N252,'자료입력 및 결과표시'!$C$4=O252,'자료입력 및 결과표시'!$C$4=P252,'자료입력 및 결과표시'!$C$4=Q252,'자료입력 및 결과표시'!$C$4=R252,'자료입력 및 결과표시'!$C$4=S252,'자료입력 및 결과표시'!$C$4=T252,'자료입력 및 결과표시'!$C$4=U252,'자료입력 및 결과표시'!$C$4=V252),0,1)</f>
        <v>0</v>
      </c>
    </row>
    <row r="253" spans="6:30">
      <c r="F253" s="56">
        <f t="shared" si="15"/>
        <v>0</v>
      </c>
      <c r="G253" s="79"/>
      <c r="H253" s="38"/>
      <c r="I253" s="39"/>
      <c r="J253" s="31"/>
      <c r="K253" s="78"/>
      <c r="L253" s="40"/>
      <c r="M253" s="11"/>
      <c r="N253" s="11"/>
      <c r="O253" s="11"/>
      <c r="P253" s="11"/>
      <c r="Q253" s="11"/>
      <c r="R253" s="11"/>
      <c r="S253" s="11"/>
      <c r="T253" s="11"/>
      <c r="U253" s="11"/>
      <c r="V253" s="37"/>
      <c r="W253" s="80"/>
      <c r="X253" s="37"/>
      <c r="Y253" s="40"/>
      <c r="Z253" s="35"/>
      <c r="AA253" s="66">
        <f t="shared" si="16"/>
        <v>0</v>
      </c>
      <c r="AB253" s="12">
        <f t="shared" si="17"/>
        <v>0</v>
      </c>
      <c r="AC253" s="56">
        <f t="shared" si="18"/>
        <v>1</v>
      </c>
      <c r="AD253" s="56">
        <f>IF(OR('자료입력 및 결과표시'!$D$4=M253,'자료입력 및 결과표시'!$D$4=N253,'자료입력 및 결과표시'!$D$4=O253,'자료입력 및 결과표시'!$D$4=P253,'자료입력 및 결과표시'!$D$4=Q253,'자료입력 및 결과표시'!$D$4=R253,'자료입력 및 결과표시'!$D$4=S253,'자료입력 및 결과표시'!$D$4=T253,'자료입력 및 결과표시'!$D$4=U253,'자료입력 및 결과표시'!$D$4=V253,'자료입력 및 결과표시'!$C$4=M253,'자료입력 및 결과표시'!$C$4=N253,'자료입력 및 결과표시'!$C$4=O253,'자료입력 및 결과표시'!$C$4=P253,'자료입력 및 결과표시'!$C$4=Q253,'자료입력 및 결과표시'!$C$4=R253,'자료입력 및 결과표시'!$C$4=S253,'자료입력 및 결과표시'!$C$4=T253,'자료입력 및 결과표시'!$C$4=U253,'자료입력 및 결과표시'!$C$4=V253),0,1)</f>
        <v>0</v>
      </c>
    </row>
    <row r="254" spans="6:30">
      <c r="F254" s="56">
        <f t="shared" si="15"/>
        <v>0</v>
      </c>
      <c r="G254" s="79"/>
      <c r="H254" s="38"/>
      <c r="I254" s="39"/>
      <c r="J254" s="31"/>
      <c r="K254" s="78"/>
      <c r="L254" s="40"/>
      <c r="M254" s="11"/>
      <c r="N254" s="11"/>
      <c r="O254" s="11"/>
      <c r="P254" s="11"/>
      <c r="Q254" s="11"/>
      <c r="R254" s="11"/>
      <c r="S254" s="11"/>
      <c r="T254" s="11"/>
      <c r="U254" s="11"/>
      <c r="V254" s="37"/>
      <c r="W254" s="80"/>
      <c r="X254" s="37"/>
      <c r="Y254" s="40"/>
      <c r="Z254" s="35"/>
      <c r="AA254" s="66">
        <f t="shared" si="16"/>
        <v>0</v>
      </c>
      <c r="AB254" s="12">
        <f t="shared" si="17"/>
        <v>0</v>
      </c>
      <c r="AC254" s="56">
        <f t="shared" si="18"/>
        <v>1</v>
      </c>
      <c r="AD254" s="56">
        <f>IF(OR('자료입력 및 결과표시'!$D$4=M254,'자료입력 및 결과표시'!$D$4=N254,'자료입력 및 결과표시'!$D$4=O254,'자료입력 및 결과표시'!$D$4=P254,'자료입력 및 결과표시'!$D$4=Q254,'자료입력 및 결과표시'!$D$4=R254,'자료입력 및 결과표시'!$D$4=S254,'자료입력 및 결과표시'!$D$4=T254,'자료입력 및 결과표시'!$D$4=U254,'자료입력 및 결과표시'!$D$4=V254,'자료입력 및 결과표시'!$C$4=M254,'자료입력 및 결과표시'!$C$4=N254,'자료입력 및 결과표시'!$C$4=O254,'자료입력 및 결과표시'!$C$4=P254,'자료입력 및 결과표시'!$C$4=Q254,'자료입력 및 결과표시'!$C$4=R254,'자료입력 및 결과표시'!$C$4=S254,'자료입력 및 결과표시'!$C$4=T254,'자료입력 및 결과표시'!$C$4=U254,'자료입력 및 결과표시'!$C$4=V254),0,1)</f>
        <v>0</v>
      </c>
    </row>
    <row r="255" spans="6:30">
      <c r="F255" s="56">
        <f t="shared" si="15"/>
        <v>0</v>
      </c>
      <c r="G255" s="79"/>
      <c r="H255" s="38"/>
      <c r="I255" s="39"/>
      <c r="J255" s="31"/>
      <c r="K255" s="78"/>
      <c r="L255" s="40"/>
      <c r="M255" s="11"/>
      <c r="N255" s="11"/>
      <c r="O255" s="11"/>
      <c r="P255" s="11"/>
      <c r="Q255" s="11"/>
      <c r="R255" s="11"/>
      <c r="S255" s="11"/>
      <c r="T255" s="11"/>
      <c r="U255" s="11"/>
      <c r="V255" s="37"/>
      <c r="W255" s="80"/>
      <c r="X255" s="37"/>
      <c r="Y255" s="40"/>
      <c r="Z255" s="35"/>
      <c r="AA255" s="66">
        <f t="shared" si="16"/>
        <v>0</v>
      </c>
      <c r="AB255" s="12">
        <f t="shared" si="17"/>
        <v>0</v>
      </c>
      <c r="AC255" s="56">
        <f t="shared" si="18"/>
        <v>1</v>
      </c>
      <c r="AD255" s="56">
        <f>IF(OR('자료입력 및 결과표시'!$D$4=M255,'자료입력 및 결과표시'!$D$4=N255,'자료입력 및 결과표시'!$D$4=O255,'자료입력 및 결과표시'!$D$4=P255,'자료입력 및 결과표시'!$D$4=Q255,'자료입력 및 결과표시'!$D$4=R255,'자료입력 및 결과표시'!$D$4=S255,'자료입력 및 결과표시'!$D$4=T255,'자료입력 및 결과표시'!$D$4=U255,'자료입력 및 결과표시'!$D$4=V255,'자료입력 및 결과표시'!$C$4=M255,'자료입력 및 결과표시'!$C$4=N255,'자료입력 및 결과표시'!$C$4=O255,'자료입력 및 결과표시'!$C$4=P255,'자료입력 및 결과표시'!$C$4=Q255,'자료입력 및 결과표시'!$C$4=R255,'자료입력 및 결과표시'!$C$4=S255,'자료입력 및 결과표시'!$C$4=T255,'자료입력 및 결과표시'!$C$4=U255,'자료입력 및 결과표시'!$C$4=V255),0,1)</f>
        <v>0</v>
      </c>
    </row>
    <row r="256" spans="6:30">
      <c r="F256" s="56">
        <f t="shared" si="15"/>
        <v>0</v>
      </c>
      <c r="G256" s="79"/>
      <c r="H256" s="38"/>
      <c r="I256" s="39"/>
      <c r="J256" s="31"/>
      <c r="K256" s="78"/>
      <c r="L256" s="40"/>
      <c r="M256" s="11"/>
      <c r="N256" s="11"/>
      <c r="O256" s="11"/>
      <c r="P256" s="11"/>
      <c r="Q256" s="11"/>
      <c r="R256" s="11"/>
      <c r="S256" s="11"/>
      <c r="T256" s="11"/>
      <c r="U256" s="11"/>
      <c r="V256" s="37"/>
      <c r="W256" s="80"/>
      <c r="X256" s="37"/>
      <c r="Y256" s="40"/>
      <c r="Z256" s="35"/>
      <c r="AA256" s="66">
        <f t="shared" si="16"/>
        <v>0</v>
      </c>
      <c r="AB256" s="12">
        <f t="shared" si="17"/>
        <v>0</v>
      </c>
      <c r="AC256" s="56">
        <f t="shared" si="18"/>
        <v>1</v>
      </c>
      <c r="AD256" s="56">
        <f>IF(OR('자료입력 및 결과표시'!$D$4=M256,'자료입력 및 결과표시'!$D$4=N256,'자료입력 및 결과표시'!$D$4=O256,'자료입력 및 결과표시'!$D$4=P256,'자료입력 및 결과표시'!$D$4=Q256,'자료입력 및 결과표시'!$D$4=R256,'자료입력 및 결과표시'!$D$4=S256,'자료입력 및 결과표시'!$D$4=T256,'자료입력 및 결과표시'!$D$4=U256,'자료입력 및 결과표시'!$D$4=V256,'자료입력 및 결과표시'!$C$4=M256,'자료입력 및 결과표시'!$C$4=N256,'자료입력 및 결과표시'!$C$4=O256,'자료입력 및 결과표시'!$C$4=P256,'자료입력 및 결과표시'!$C$4=Q256,'자료입력 및 결과표시'!$C$4=R256,'자료입력 및 결과표시'!$C$4=S256,'자료입력 및 결과표시'!$C$4=T256,'자료입력 및 결과표시'!$C$4=U256,'자료입력 및 결과표시'!$C$4=V256),0,1)</f>
        <v>0</v>
      </c>
    </row>
    <row r="257" spans="6:30">
      <c r="F257" s="56">
        <f t="shared" si="15"/>
        <v>0</v>
      </c>
      <c r="G257" s="79"/>
      <c r="H257" s="38"/>
      <c r="I257" s="39"/>
      <c r="J257" s="31"/>
      <c r="K257" s="78"/>
      <c r="L257" s="40"/>
      <c r="M257" s="11"/>
      <c r="N257" s="11"/>
      <c r="O257" s="11"/>
      <c r="P257" s="11"/>
      <c r="Q257" s="11"/>
      <c r="R257" s="11"/>
      <c r="S257" s="11"/>
      <c r="T257" s="11"/>
      <c r="U257" s="11"/>
      <c r="V257" s="37"/>
      <c r="W257" s="80"/>
      <c r="X257" s="37"/>
      <c r="Y257" s="40"/>
      <c r="Z257" s="35"/>
      <c r="AA257" s="66">
        <f t="shared" si="16"/>
        <v>0</v>
      </c>
      <c r="AB257" s="12">
        <f t="shared" si="17"/>
        <v>0</v>
      </c>
      <c r="AC257" s="56">
        <f t="shared" si="18"/>
        <v>1</v>
      </c>
      <c r="AD257" s="56">
        <f>IF(OR('자료입력 및 결과표시'!$D$4=M257,'자료입력 및 결과표시'!$D$4=N257,'자료입력 및 결과표시'!$D$4=O257,'자료입력 및 결과표시'!$D$4=P257,'자료입력 및 결과표시'!$D$4=Q257,'자료입력 및 결과표시'!$D$4=R257,'자료입력 및 결과표시'!$D$4=S257,'자료입력 및 결과표시'!$D$4=T257,'자료입력 및 결과표시'!$D$4=U257,'자료입력 및 결과표시'!$D$4=V257,'자료입력 및 결과표시'!$C$4=M257,'자료입력 및 결과표시'!$C$4=N257,'자료입력 및 결과표시'!$C$4=O257,'자료입력 및 결과표시'!$C$4=P257,'자료입력 및 결과표시'!$C$4=Q257,'자료입력 및 결과표시'!$C$4=R257,'자료입력 및 결과표시'!$C$4=S257,'자료입력 및 결과표시'!$C$4=T257,'자료입력 및 결과표시'!$C$4=U257,'자료입력 및 결과표시'!$C$4=V257),0,1)</f>
        <v>0</v>
      </c>
    </row>
    <row r="258" spans="6:30">
      <c r="F258" s="56">
        <f t="shared" si="15"/>
        <v>0</v>
      </c>
      <c r="G258" s="79"/>
      <c r="H258" s="38"/>
      <c r="I258" s="39"/>
      <c r="J258" s="31"/>
      <c r="K258" s="78"/>
      <c r="L258" s="40"/>
      <c r="M258" s="11"/>
      <c r="N258" s="11"/>
      <c r="O258" s="11"/>
      <c r="P258" s="11"/>
      <c r="Q258" s="11"/>
      <c r="R258" s="11"/>
      <c r="S258" s="11"/>
      <c r="T258" s="11"/>
      <c r="U258" s="11"/>
      <c r="V258" s="37"/>
      <c r="W258" s="80"/>
      <c r="X258" s="37"/>
      <c r="Y258" s="40"/>
      <c r="Z258" s="35"/>
      <c r="AA258" s="66">
        <f t="shared" si="16"/>
        <v>0</v>
      </c>
      <c r="AB258" s="12">
        <f t="shared" si="17"/>
        <v>0</v>
      </c>
      <c r="AC258" s="56">
        <f t="shared" si="18"/>
        <v>1</v>
      </c>
      <c r="AD258" s="56">
        <f>IF(OR('자료입력 및 결과표시'!$D$4=M258,'자료입력 및 결과표시'!$D$4=N258,'자료입력 및 결과표시'!$D$4=O258,'자료입력 및 결과표시'!$D$4=P258,'자료입력 및 결과표시'!$D$4=Q258,'자료입력 및 결과표시'!$D$4=R258,'자료입력 및 결과표시'!$D$4=S258,'자료입력 및 결과표시'!$D$4=T258,'자료입력 및 결과표시'!$D$4=U258,'자료입력 및 결과표시'!$D$4=V258,'자료입력 및 결과표시'!$C$4=M258,'자료입력 및 결과표시'!$C$4=N258,'자료입력 및 결과표시'!$C$4=O258,'자료입력 및 결과표시'!$C$4=P258,'자료입력 및 결과표시'!$C$4=Q258,'자료입력 및 결과표시'!$C$4=R258,'자료입력 및 결과표시'!$C$4=S258,'자료입력 및 결과표시'!$C$4=T258,'자료입력 및 결과표시'!$C$4=U258,'자료입력 및 결과표시'!$C$4=V258),0,1)</f>
        <v>0</v>
      </c>
    </row>
    <row r="259" spans="6:30">
      <c r="F259" s="56">
        <f t="shared" ref="F259:F322" si="19">IF(AND(AC259=0,AD259=0),G259&amp;"\"&amp;Y259&amp;"\"&amp;Z259,0)</f>
        <v>0</v>
      </c>
      <c r="G259" s="79"/>
      <c r="H259" s="38"/>
      <c r="I259" s="39"/>
      <c r="J259" s="31"/>
      <c r="K259" s="78"/>
      <c r="L259" s="40"/>
      <c r="M259" s="11"/>
      <c r="N259" s="11"/>
      <c r="O259" s="11"/>
      <c r="P259" s="11"/>
      <c r="Q259" s="11"/>
      <c r="R259" s="11"/>
      <c r="S259" s="11"/>
      <c r="T259" s="11"/>
      <c r="U259" s="11"/>
      <c r="V259" s="37"/>
      <c r="W259" s="80"/>
      <c r="X259" s="37"/>
      <c r="Y259" s="40"/>
      <c r="Z259" s="35"/>
      <c r="AA259" s="66">
        <f t="shared" si="16"/>
        <v>0</v>
      </c>
      <c r="AB259" s="12">
        <f t="shared" si="17"/>
        <v>0</v>
      </c>
      <c r="AC259" s="56">
        <f t="shared" si="18"/>
        <v>1</v>
      </c>
      <c r="AD259" s="56">
        <f>IF(OR('자료입력 및 결과표시'!$D$4=M259,'자료입력 및 결과표시'!$D$4=N259,'자료입력 및 결과표시'!$D$4=O259,'자료입력 및 결과표시'!$D$4=P259,'자료입력 및 결과표시'!$D$4=Q259,'자료입력 및 결과표시'!$D$4=R259,'자료입력 및 결과표시'!$D$4=S259,'자료입력 및 결과표시'!$D$4=T259,'자료입력 및 결과표시'!$D$4=U259,'자료입력 및 결과표시'!$D$4=V259,'자료입력 및 결과표시'!$C$4=M259,'자료입력 및 결과표시'!$C$4=N259,'자료입력 및 결과표시'!$C$4=O259,'자료입력 및 결과표시'!$C$4=P259,'자료입력 및 결과표시'!$C$4=Q259,'자료입력 및 결과표시'!$C$4=R259,'자료입력 및 결과표시'!$C$4=S259,'자료입력 및 결과표시'!$C$4=T259,'자료입력 및 결과표시'!$C$4=U259,'자료입력 및 결과표시'!$C$4=V259),0,1)</f>
        <v>0</v>
      </c>
    </row>
    <row r="260" spans="6:30">
      <c r="F260" s="56">
        <f t="shared" si="19"/>
        <v>0</v>
      </c>
      <c r="G260" s="79"/>
      <c r="H260" s="38"/>
      <c r="I260" s="39"/>
      <c r="J260" s="31"/>
      <c r="K260" s="78"/>
      <c r="L260" s="40"/>
      <c r="M260" s="11"/>
      <c r="N260" s="11"/>
      <c r="O260" s="11"/>
      <c r="P260" s="11"/>
      <c r="Q260" s="11"/>
      <c r="R260" s="11"/>
      <c r="S260" s="11"/>
      <c r="T260" s="11"/>
      <c r="U260" s="11"/>
      <c r="V260" s="37"/>
      <c r="W260" s="80"/>
      <c r="X260" s="37"/>
      <c r="Y260" s="40"/>
      <c r="Z260" s="35"/>
      <c r="AA260" s="66">
        <f t="shared" si="16"/>
        <v>0</v>
      </c>
      <c r="AB260" s="12">
        <f t="shared" si="17"/>
        <v>0</v>
      </c>
      <c r="AC260" s="56">
        <f t="shared" si="18"/>
        <v>1</v>
      </c>
      <c r="AD260" s="56">
        <f>IF(OR('자료입력 및 결과표시'!$D$4=M260,'자료입력 및 결과표시'!$D$4=N260,'자료입력 및 결과표시'!$D$4=O260,'자료입력 및 결과표시'!$D$4=P260,'자료입력 및 결과표시'!$D$4=Q260,'자료입력 및 결과표시'!$D$4=R260,'자료입력 및 결과표시'!$D$4=S260,'자료입력 및 결과표시'!$D$4=T260,'자료입력 및 결과표시'!$D$4=U260,'자료입력 및 결과표시'!$D$4=V260,'자료입력 및 결과표시'!$C$4=M260,'자료입력 및 결과표시'!$C$4=N260,'자료입력 및 결과표시'!$C$4=O260,'자료입력 및 결과표시'!$C$4=P260,'자료입력 및 결과표시'!$C$4=Q260,'자료입력 및 결과표시'!$C$4=R260,'자료입력 및 결과표시'!$C$4=S260,'자료입력 및 결과표시'!$C$4=T260,'자료입력 및 결과표시'!$C$4=U260,'자료입력 및 결과표시'!$C$4=V260),0,1)</f>
        <v>0</v>
      </c>
    </row>
    <row r="261" spans="6:30">
      <c r="F261" s="56">
        <f t="shared" si="19"/>
        <v>0</v>
      </c>
      <c r="G261" s="79"/>
      <c r="H261" s="38"/>
      <c r="I261" s="39"/>
      <c r="J261" s="31"/>
      <c r="K261" s="78"/>
      <c r="L261" s="40"/>
      <c r="M261" s="11"/>
      <c r="N261" s="11"/>
      <c r="O261" s="11"/>
      <c r="P261" s="11"/>
      <c r="Q261" s="11"/>
      <c r="R261" s="11"/>
      <c r="S261" s="11"/>
      <c r="T261" s="11"/>
      <c r="U261" s="11"/>
      <c r="V261" s="37"/>
      <c r="W261" s="80"/>
      <c r="X261" s="37"/>
      <c r="Y261" s="40"/>
      <c r="Z261" s="35"/>
      <c r="AA261" s="66">
        <f t="shared" si="16"/>
        <v>0</v>
      </c>
      <c r="AB261" s="12">
        <f t="shared" si="17"/>
        <v>0</v>
      </c>
      <c r="AC261" s="56">
        <f t="shared" si="18"/>
        <v>1</v>
      </c>
      <c r="AD261" s="56">
        <f>IF(OR('자료입력 및 결과표시'!$D$4=M261,'자료입력 및 결과표시'!$D$4=N261,'자료입력 및 결과표시'!$D$4=O261,'자료입력 및 결과표시'!$D$4=P261,'자료입력 및 결과표시'!$D$4=Q261,'자료입력 및 결과표시'!$D$4=R261,'자료입력 및 결과표시'!$D$4=S261,'자료입력 및 결과표시'!$D$4=T261,'자료입력 및 결과표시'!$D$4=U261,'자료입력 및 결과표시'!$D$4=V261,'자료입력 및 결과표시'!$C$4=M261,'자료입력 및 결과표시'!$C$4=N261,'자료입력 및 결과표시'!$C$4=O261,'자료입력 및 결과표시'!$C$4=P261,'자료입력 및 결과표시'!$C$4=Q261,'자료입력 및 결과표시'!$C$4=R261,'자료입력 및 결과표시'!$C$4=S261,'자료입력 및 결과표시'!$C$4=T261,'자료입력 및 결과표시'!$C$4=U261,'자료입력 및 결과표시'!$C$4=V261),0,1)</f>
        <v>0</v>
      </c>
    </row>
    <row r="262" spans="6:30">
      <c r="F262" s="56">
        <f t="shared" si="19"/>
        <v>0</v>
      </c>
      <c r="G262" s="79"/>
      <c r="H262" s="38"/>
      <c r="I262" s="39"/>
      <c r="J262" s="31"/>
      <c r="K262" s="78"/>
      <c r="L262" s="40"/>
      <c r="M262" s="11"/>
      <c r="N262" s="11"/>
      <c r="O262" s="11"/>
      <c r="P262" s="11"/>
      <c r="Q262" s="11"/>
      <c r="R262" s="11"/>
      <c r="S262" s="11"/>
      <c r="T262" s="11"/>
      <c r="U262" s="11"/>
      <c r="V262" s="37"/>
      <c r="W262" s="80"/>
      <c r="X262" s="37"/>
      <c r="Y262" s="40"/>
      <c r="Z262" s="35"/>
      <c r="AA262" s="66">
        <f t="shared" si="16"/>
        <v>0</v>
      </c>
      <c r="AB262" s="12">
        <f t="shared" si="17"/>
        <v>0</v>
      </c>
      <c r="AC262" s="56">
        <f t="shared" si="18"/>
        <v>1</v>
      </c>
      <c r="AD262" s="56">
        <f>IF(OR('자료입력 및 결과표시'!$D$4=M262,'자료입력 및 결과표시'!$D$4=N262,'자료입력 및 결과표시'!$D$4=O262,'자료입력 및 결과표시'!$D$4=P262,'자료입력 및 결과표시'!$D$4=Q262,'자료입력 및 결과표시'!$D$4=R262,'자료입력 및 결과표시'!$D$4=S262,'자료입력 및 결과표시'!$D$4=T262,'자료입력 및 결과표시'!$D$4=U262,'자료입력 및 결과표시'!$D$4=V262,'자료입력 및 결과표시'!$C$4=M262,'자료입력 및 결과표시'!$C$4=N262,'자료입력 및 결과표시'!$C$4=O262,'자료입력 및 결과표시'!$C$4=P262,'자료입력 및 결과표시'!$C$4=Q262,'자료입력 및 결과표시'!$C$4=R262,'자료입력 및 결과표시'!$C$4=S262,'자료입력 및 결과표시'!$C$4=T262,'자료입력 및 결과표시'!$C$4=U262,'자료입력 및 결과표시'!$C$4=V262),0,1)</f>
        <v>0</v>
      </c>
    </row>
    <row r="263" spans="6:30">
      <c r="F263" s="56">
        <f t="shared" si="19"/>
        <v>0</v>
      </c>
      <c r="G263" s="79"/>
      <c r="H263" s="38"/>
      <c r="I263" s="39"/>
      <c r="J263" s="31"/>
      <c r="K263" s="78"/>
      <c r="L263" s="40"/>
      <c r="M263" s="11"/>
      <c r="N263" s="11"/>
      <c r="O263" s="11"/>
      <c r="P263" s="11"/>
      <c r="Q263" s="11"/>
      <c r="R263" s="11"/>
      <c r="S263" s="11"/>
      <c r="T263" s="11"/>
      <c r="U263" s="11"/>
      <c r="V263" s="37"/>
      <c r="W263" s="80"/>
      <c r="X263" s="37"/>
      <c r="Y263" s="40"/>
      <c r="Z263" s="35"/>
      <c r="AA263" s="66">
        <f t="shared" ref="AA263:AA326" si="20">W263*X263/100</f>
        <v>0</v>
      </c>
      <c r="AB263" s="12">
        <f t="shared" ref="AB263:AB326" si="21">1*X263/100</f>
        <v>0</v>
      </c>
      <c r="AC263" s="56">
        <f t="shared" ref="AC263:AC326" si="22">IF(K263+1826&lt;$A$3,1,0)</f>
        <v>1</v>
      </c>
      <c r="AD263" s="56">
        <f>IF(OR('자료입력 및 결과표시'!$D$4=M263,'자료입력 및 결과표시'!$D$4=N263,'자료입력 및 결과표시'!$D$4=O263,'자료입력 및 결과표시'!$D$4=P263,'자료입력 및 결과표시'!$D$4=Q263,'자료입력 및 결과표시'!$D$4=R263,'자료입력 및 결과표시'!$D$4=S263,'자료입력 및 결과표시'!$D$4=T263,'자료입력 및 결과표시'!$D$4=U263,'자료입력 및 결과표시'!$D$4=V263,'자료입력 및 결과표시'!$C$4=M263,'자료입력 및 결과표시'!$C$4=N263,'자료입력 및 결과표시'!$C$4=O263,'자료입력 및 결과표시'!$C$4=P263,'자료입력 및 결과표시'!$C$4=Q263,'자료입력 및 결과표시'!$C$4=R263,'자료입력 및 결과표시'!$C$4=S263,'자료입력 및 결과표시'!$C$4=T263,'자료입력 및 결과표시'!$C$4=U263,'자료입력 및 결과표시'!$C$4=V263),0,1)</f>
        <v>0</v>
      </c>
    </row>
    <row r="264" spans="6:30">
      <c r="F264" s="56">
        <f t="shared" si="19"/>
        <v>0</v>
      </c>
      <c r="G264" s="79"/>
      <c r="H264" s="38"/>
      <c r="I264" s="39"/>
      <c r="J264" s="31"/>
      <c r="K264" s="78"/>
      <c r="L264" s="40"/>
      <c r="M264" s="11"/>
      <c r="N264" s="11"/>
      <c r="O264" s="11"/>
      <c r="P264" s="11"/>
      <c r="Q264" s="11"/>
      <c r="R264" s="11"/>
      <c r="S264" s="11"/>
      <c r="T264" s="11"/>
      <c r="U264" s="11"/>
      <c r="V264" s="37"/>
      <c r="W264" s="80"/>
      <c r="X264" s="37"/>
      <c r="Y264" s="40"/>
      <c r="Z264" s="35"/>
      <c r="AA264" s="66">
        <f t="shared" si="20"/>
        <v>0</v>
      </c>
      <c r="AB264" s="12">
        <f t="shared" si="21"/>
        <v>0</v>
      </c>
      <c r="AC264" s="56">
        <f t="shared" si="22"/>
        <v>1</v>
      </c>
      <c r="AD264" s="56">
        <f>IF(OR('자료입력 및 결과표시'!$D$4=M264,'자료입력 및 결과표시'!$D$4=N264,'자료입력 및 결과표시'!$D$4=O264,'자료입력 및 결과표시'!$D$4=P264,'자료입력 및 결과표시'!$D$4=Q264,'자료입력 및 결과표시'!$D$4=R264,'자료입력 및 결과표시'!$D$4=S264,'자료입력 및 결과표시'!$D$4=T264,'자료입력 및 결과표시'!$D$4=U264,'자료입력 및 결과표시'!$D$4=V264,'자료입력 및 결과표시'!$C$4=M264,'자료입력 및 결과표시'!$C$4=N264,'자료입력 및 결과표시'!$C$4=O264,'자료입력 및 결과표시'!$C$4=P264,'자료입력 및 결과표시'!$C$4=Q264,'자료입력 및 결과표시'!$C$4=R264,'자료입력 및 결과표시'!$C$4=S264,'자료입력 및 결과표시'!$C$4=T264,'자료입력 및 결과표시'!$C$4=U264,'자료입력 및 결과표시'!$C$4=V264),0,1)</f>
        <v>0</v>
      </c>
    </row>
    <row r="265" spans="6:30">
      <c r="F265" s="56">
        <f t="shared" si="19"/>
        <v>0</v>
      </c>
      <c r="G265" s="79"/>
      <c r="H265" s="38"/>
      <c r="I265" s="39"/>
      <c r="J265" s="31"/>
      <c r="K265" s="78"/>
      <c r="L265" s="40"/>
      <c r="M265" s="11"/>
      <c r="N265" s="11"/>
      <c r="O265" s="11"/>
      <c r="P265" s="11"/>
      <c r="Q265" s="11"/>
      <c r="R265" s="11"/>
      <c r="S265" s="11"/>
      <c r="T265" s="11"/>
      <c r="U265" s="11"/>
      <c r="V265" s="37"/>
      <c r="W265" s="80"/>
      <c r="X265" s="37"/>
      <c r="Y265" s="40"/>
      <c r="Z265" s="35"/>
      <c r="AA265" s="66">
        <f t="shared" si="20"/>
        <v>0</v>
      </c>
      <c r="AB265" s="12">
        <f t="shared" si="21"/>
        <v>0</v>
      </c>
      <c r="AC265" s="56">
        <f t="shared" si="22"/>
        <v>1</v>
      </c>
      <c r="AD265" s="56">
        <f>IF(OR('자료입력 및 결과표시'!$D$4=M265,'자료입력 및 결과표시'!$D$4=N265,'자료입력 및 결과표시'!$D$4=O265,'자료입력 및 결과표시'!$D$4=P265,'자료입력 및 결과표시'!$D$4=Q265,'자료입력 및 결과표시'!$D$4=R265,'자료입력 및 결과표시'!$D$4=S265,'자료입력 및 결과표시'!$D$4=T265,'자료입력 및 결과표시'!$D$4=U265,'자료입력 및 결과표시'!$D$4=V265,'자료입력 및 결과표시'!$C$4=M265,'자료입력 및 결과표시'!$C$4=N265,'자료입력 및 결과표시'!$C$4=O265,'자료입력 및 결과표시'!$C$4=P265,'자료입력 및 결과표시'!$C$4=Q265,'자료입력 및 결과표시'!$C$4=R265,'자료입력 및 결과표시'!$C$4=S265,'자료입력 및 결과표시'!$C$4=T265,'자료입력 및 결과표시'!$C$4=U265,'자료입력 및 결과표시'!$C$4=V265),0,1)</f>
        <v>0</v>
      </c>
    </row>
    <row r="266" spans="6:30">
      <c r="F266" s="56">
        <f t="shared" si="19"/>
        <v>0</v>
      </c>
      <c r="G266" s="79"/>
      <c r="H266" s="38"/>
      <c r="I266" s="39"/>
      <c r="J266" s="31"/>
      <c r="K266" s="78"/>
      <c r="L266" s="40"/>
      <c r="M266" s="11"/>
      <c r="N266" s="11"/>
      <c r="O266" s="11"/>
      <c r="P266" s="11"/>
      <c r="Q266" s="11"/>
      <c r="R266" s="11"/>
      <c r="S266" s="11"/>
      <c r="T266" s="11"/>
      <c r="U266" s="11"/>
      <c r="V266" s="37"/>
      <c r="W266" s="80"/>
      <c r="X266" s="37"/>
      <c r="Y266" s="40"/>
      <c r="Z266" s="35"/>
      <c r="AA266" s="66">
        <f t="shared" si="20"/>
        <v>0</v>
      </c>
      <c r="AB266" s="12">
        <f t="shared" si="21"/>
        <v>0</v>
      </c>
      <c r="AC266" s="56">
        <f t="shared" si="22"/>
        <v>1</v>
      </c>
      <c r="AD266" s="56">
        <f>IF(OR('자료입력 및 결과표시'!$D$4=M266,'자료입력 및 결과표시'!$D$4=N266,'자료입력 및 결과표시'!$D$4=O266,'자료입력 및 결과표시'!$D$4=P266,'자료입력 및 결과표시'!$D$4=Q266,'자료입력 및 결과표시'!$D$4=R266,'자료입력 및 결과표시'!$D$4=S266,'자료입력 및 결과표시'!$D$4=T266,'자료입력 및 결과표시'!$D$4=U266,'자료입력 및 결과표시'!$D$4=V266,'자료입력 및 결과표시'!$C$4=M266,'자료입력 및 결과표시'!$C$4=N266,'자료입력 및 결과표시'!$C$4=O266,'자료입력 및 결과표시'!$C$4=P266,'자료입력 및 결과표시'!$C$4=Q266,'자료입력 및 결과표시'!$C$4=R266,'자료입력 및 결과표시'!$C$4=S266,'자료입력 및 결과표시'!$C$4=T266,'자료입력 및 결과표시'!$C$4=U266,'자료입력 및 결과표시'!$C$4=V266),0,1)</f>
        <v>0</v>
      </c>
    </row>
    <row r="267" spans="6:30">
      <c r="F267" s="56">
        <f t="shared" si="19"/>
        <v>0</v>
      </c>
      <c r="G267" s="79"/>
      <c r="H267" s="38"/>
      <c r="I267" s="39"/>
      <c r="J267" s="31"/>
      <c r="K267" s="78"/>
      <c r="L267" s="40"/>
      <c r="M267" s="11"/>
      <c r="N267" s="11"/>
      <c r="O267" s="11"/>
      <c r="P267" s="11"/>
      <c r="Q267" s="11"/>
      <c r="R267" s="11"/>
      <c r="S267" s="11"/>
      <c r="T267" s="11"/>
      <c r="U267" s="11"/>
      <c r="V267" s="37"/>
      <c r="W267" s="80"/>
      <c r="X267" s="37"/>
      <c r="Y267" s="40"/>
      <c r="Z267" s="35"/>
      <c r="AA267" s="66">
        <f t="shared" si="20"/>
        <v>0</v>
      </c>
      <c r="AB267" s="12">
        <f t="shared" si="21"/>
        <v>0</v>
      </c>
      <c r="AC267" s="56">
        <f t="shared" si="22"/>
        <v>1</v>
      </c>
      <c r="AD267" s="56">
        <f>IF(OR('자료입력 및 결과표시'!$D$4=M267,'자료입력 및 결과표시'!$D$4=N267,'자료입력 및 결과표시'!$D$4=O267,'자료입력 및 결과표시'!$D$4=P267,'자료입력 및 결과표시'!$D$4=Q267,'자료입력 및 결과표시'!$D$4=R267,'자료입력 및 결과표시'!$D$4=S267,'자료입력 및 결과표시'!$D$4=T267,'자료입력 및 결과표시'!$D$4=U267,'자료입력 및 결과표시'!$D$4=V267,'자료입력 및 결과표시'!$C$4=M267,'자료입력 및 결과표시'!$C$4=N267,'자료입력 및 결과표시'!$C$4=O267,'자료입력 및 결과표시'!$C$4=P267,'자료입력 및 결과표시'!$C$4=Q267,'자료입력 및 결과표시'!$C$4=R267,'자료입력 및 결과표시'!$C$4=S267,'자료입력 및 결과표시'!$C$4=T267,'자료입력 및 결과표시'!$C$4=U267,'자료입력 및 결과표시'!$C$4=V267),0,1)</f>
        <v>0</v>
      </c>
    </row>
    <row r="268" spans="6:30">
      <c r="F268" s="56">
        <f t="shared" si="19"/>
        <v>0</v>
      </c>
      <c r="G268" s="79"/>
      <c r="H268" s="38"/>
      <c r="I268" s="39"/>
      <c r="J268" s="31"/>
      <c r="K268" s="78"/>
      <c r="L268" s="40"/>
      <c r="M268" s="11"/>
      <c r="N268" s="11"/>
      <c r="O268" s="11"/>
      <c r="P268" s="11"/>
      <c r="Q268" s="11"/>
      <c r="R268" s="11"/>
      <c r="S268" s="11"/>
      <c r="T268" s="11"/>
      <c r="U268" s="11"/>
      <c r="V268" s="37"/>
      <c r="W268" s="80"/>
      <c r="X268" s="37"/>
      <c r="Y268" s="40"/>
      <c r="Z268" s="35"/>
      <c r="AA268" s="66">
        <f t="shared" si="20"/>
        <v>0</v>
      </c>
      <c r="AB268" s="12">
        <f t="shared" si="21"/>
        <v>0</v>
      </c>
      <c r="AC268" s="56">
        <f t="shared" si="22"/>
        <v>1</v>
      </c>
      <c r="AD268" s="56">
        <f>IF(OR('자료입력 및 결과표시'!$D$4=M268,'자료입력 및 결과표시'!$D$4=N268,'자료입력 및 결과표시'!$D$4=O268,'자료입력 및 결과표시'!$D$4=P268,'자료입력 및 결과표시'!$D$4=Q268,'자료입력 및 결과표시'!$D$4=R268,'자료입력 및 결과표시'!$D$4=S268,'자료입력 및 결과표시'!$D$4=T268,'자료입력 및 결과표시'!$D$4=U268,'자료입력 및 결과표시'!$D$4=V268,'자료입력 및 결과표시'!$C$4=M268,'자료입력 및 결과표시'!$C$4=N268,'자료입력 및 결과표시'!$C$4=O268,'자료입력 및 결과표시'!$C$4=P268,'자료입력 및 결과표시'!$C$4=Q268,'자료입력 및 결과표시'!$C$4=R268,'자료입력 및 결과표시'!$C$4=S268,'자료입력 및 결과표시'!$C$4=T268,'자료입력 및 결과표시'!$C$4=U268,'자료입력 및 결과표시'!$C$4=V268),0,1)</f>
        <v>0</v>
      </c>
    </row>
    <row r="269" spans="6:30">
      <c r="F269" s="56">
        <f t="shared" si="19"/>
        <v>0</v>
      </c>
      <c r="G269" s="79"/>
      <c r="H269" s="38"/>
      <c r="I269" s="39"/>
      <c r="J269" s="31"/>
      <c r="K269" s="78"/>
      <c r="L269" s="40"/>
      <c r="M269" s="11"/>
      <c r="N269" s="11"/>
      <c r="O269" s="11"/>
      <c r="P269" s="11"/>
      <c r="Q269" s="11"/>
      <c r="R269" s="11"/>
      <c r="S269" s="11"/>
      <c r="T269" s="11"/>
      <c r="U269" s="11"/>
      <c r="V269" s="37"/>
      <c r="W269" s="80"/>
      <c r="X269" s="37"/>
      <c r="Y269" s="40"/>
      <c r="Z269" s="35"/>
      <c r="AA269" s="66">
        <f t="shared" si="20"/>
        <v>0</v>
      </c>
      <c r="AB269" s="12">
        <f t="shared" si="21"/>
        <v>0</v>
      </c>
      <c r="AC269" s="56">
        <f t="shared" si="22"/>
        <v>1</v>
      </c>
      <c r="AD269" s="56">
        <f>IF(OR('자료입력 및 결과표시'!$D$4=M269,'자료입력 및 결과표시'!$D$4=N269,'자료입력 및 결과표시'!$D$4=O269,'자료입력 및 결과표시'!$D$4=P269,'자료입력 및 결과표시'!$D$4=Q269,'자료입력 및 결과표시'!$D$4=R269,'자료입력 및 결과표시'!$D$4=S269,'자료입력 및 결과표시'!$D$4=T269,'자료입력 및 결과표시'!$D$4=U269,'자료입력 및 결과표시'!$D$4=V269,'자료입력 및 결과표시'!$C$4=M269,'자료입력 및 결과표시'!$C$4=N269,'자료입력 및 결과표시'!$C$4=O269,'자료입력 및 결과표시'!$C$4=P269,'자료입력 및 결과표시'!$C$4=Q269,'자료입력 및 결과표시'!$C$4=R269,'자료입력 및 결과표시'!$C$4=S269,'자료입력 및 결과표시'!$C$4=T269,'자료입력 및 결과표시'!$C$4=U269,'자료입력 및 결과표시'!$C$4=V269),0,1)</f>
        <v>0</v>
      </c>
    </row>
    <row r="270" spans="6:30">
      <c r="F270" s="56">
        <f t="shared" si="19"/>
        <v>0</v>
      </c>
      <c r="G270" s="79"/>
      <c r="H270" s="38"/>
      <c r="I270" s="39"/>
      <c r="J270" s="31"/>
      <c r="K270" s="78"/>
      <c r="L270" s="40"/>
      <c r="M270" s="11"/>
      <c r="N270" s="11"/>
      <c r="O270" s="11"/>
      <c r="P270" s="11"/>
      <c r="Q270" s="11"/>
      <c r="R270" s="11"/>
      <c r="S270" s="11"/>
      <c r="T270" s="11"/>
      <c r="U270" s="11"/>
      <c r="V270" s="37"/>
      <c r="W270" s="80"/>
      <c r="X270" s="37"/>
      <c r="Y270" s="40"/>
      <c r="Z270" s="35"/>
      <c r="AA270" s="66">
        <f t="shared" si="20"/>
        <v>0</v>
      </c>
      <c r="AB270" s="12">
        <f t="shared" si="21"/>
        <v>0</v>
      </c>
      <c r="AC270" s="56">
        <f t="shared" si="22"/>
        <v>1</v>
      </c>
      <c r="AD270" s="56">
        <f>IF(OR('자료입력 및 결과표시'!$D$4=M270,'자료입력 및 결과표시'!$D$4=N270,'자료입력 및 결과표시'!$D$4=O270,'자료입력 및 결과표시'!$D$4=P270,'자료입력 및 결과표시'!$D$4=Q270,'자료입력 및 결과표시'!$D$4=R270,'자료입력 및 결과표시'!$D$4=S270,'자료입력 및 결과표시'!$D$4=T270,'자료입력 및 결과표시'!$D$4=U270,'자료입력 및 결과표시'!$D$4=V270,'자료입력 및 결과표시'!$C$4=M270,'자료입력 및 결과표시'!$C$4=N270,'자료입력 및 결과표시'!$C$4=O270,'자료입력 및 결과표시'!$C$4=P270,'자료입력 및 결과표시'!$C$4=Q270,'자료입력 및 결과표시'!$C$4=R270,'자료입력 및 결과표시'!$C$4=S270,'자료입력 및 결과표시'!$C$4=T270,'자료입력 및 결과표시'!$C$4=U270,'자료입력 및 결과표시'!$C$4=V270),0,1)</f>
        <v>0</v>
      </c>
    </row>
    <row r="271" spans="6:30">
      <c r="F271" s="56">
        <f t="shared" si="19"/>
        <v>0</v>
      </c>
      <c r="G271" s="79"/>
      <c r="H271" s="38"/>
      <c r="I271" s="39"/>
      <c r="J271" s="31"/>
      <c r="K271" s="78"/>
      <c r="L271" s="40"/>
      <c r="M271" s="11"/>
      <c r="N271" s="11"/>
      <c r="O271" s="11"/>
      <c r="P271" s="11"/>
      <c r="Q271" s="11"/>
      <c r="R271" s="11"/>
      <c r="S271" s="11"/>
      <c r="T271" s="11"/>
      <c r="U271" s="11"/>
      <c r="V271" s="37"/>
      <c r="W271" s="80"/>
      <c r="X271" s="37"/>
      <c r="Y271" s="40"/>
      <c r="Z271" s="35"/>
      <c r="AA271" s="66">
        <f t="shared" si="20"/>
        <v>0</v>
      </c>
      <c r="AB271" s="12">
        <f t="shared" si="21"/>
        <v>0</v>
      </c>
      <c r="AC271" s="56">
        <f t="shared" si="22"/>
        <v>1</v>
      </c>
      <c r="AD271" s="56">
        <f>IF(OR('자료입력 및 결과표시'!$D$4=M271,'자료입력 및 결과표시'!$D$4=N271,'자료입력 및 결과표시'!$D$4=O271,'자료입력 및 결과표시'!$D$4=P271,'자료입력 및 결과표시'!$D$4=Q271,'자료입력 및 결과표시'!$D$4=R271,'자료입력 및 결과표시'!$D$4=S271,'자료입력 및 결과표시'!$D$4=T271,'자료입력 및 결과표시'!$D$4=U271,'자료입력 및 결과표시'!$D$4=V271,'자료입력 및 결과표시'!$C$4=M271,'자료입력 및 결과표시'!$C$4=N271,'자료입력 및 결과표시'!$C$4=O271,'자료입력 및 결과표시'!$C$4=P271,'자료입력 및 결과표시'!$C$4=Q271,'자료입력 및 결과표시'!$C$4=R271,'자료입력 및 결과표시'!$C$4=S271,'자료입력 및 결과표시'!$C$4=T271,'자료입력 및 결과표시'!$C$4=U271,'자료입력 및 결과표시'!$C$4=V271),0,1)</f>
        <v>0</v>
      </c>
    </row>
    <row r="272" spans="6:30">
      <c r="F272" s="56">
        <f t="shared" si="19"/>
        <v>0</v>
      </c>
      <c r="G272" s="79"/>
      <c r="H272" s="38"/>
      <c r="I272" s="39"/>
      <c r="J272" s="31"/>
      <c r="K272" s="78"/>
      <c r="L272" s="40"/>
      <c r="M272" s="11"/>
      <c r="N272" s="11"/>
      <c r="O272" s="11"/>
      <c r="P272" s="11"/>
      <c r="Q272" s="11"/>
      <c r="R272" s="11"/>
      <c r="S272" s="11"/>
      <c r="T272" s="11"/>
      <c r="U272" s="11"/>
      <c r="V272" s="37"/>
      <c r="W272" s="80"/>
      <c r="X272" s="37"/>
      <c r="Y272" s="40"/>
      <c r="Z272" s="35"/>
      <c r="AA272" s="66">
        <f t="shared" si="20"/>
        <v>0</v>
      </c>
      <c r="AB272" s="12">
        <f t="shared" si="21"/>
        <v>0</v>
      </c>
      <c r="AC272" s="56">
        <f t="shared" si="22"/>
        <v>1</v>
      </c>
      <c r="AD272" s="56">
        <f>IF(OR('자료입력 및 결과표시'!$D$4=M272,'자료입력 및 결과표시'!$D$4=N272,'자료입력 및 결과표시'!$D$4=O272,'자료입력 및 결과표시'!$D$4=P272,'자료입력 및 결과표시'!$D$4=Q272,'자료입력 및 결과표시'!$D$4=R272,'자료입력 및 결과표시'!$D$4=S272,'자료입력 및 결과표시'!$D$4=T272,'자료입력 및 결과표시'!$D$4=U272,'자료입력 및 결과표시'!$D$4=V272,'자료입력 및 결과표시'!$C$4=M272,'자료입력 및 결과표시'!$C$4=N272,'자료입력 및 결과표시'!$C$4=O272,'자료입력 및 결과표시'!$C$4=P272,'자료입력 및 결과표시'!$C$4=Q272,'자료입력 및 결과표시'!$C$4=R272,'자료입력 및 결과표시'!$C$4=S272,'자료입력 및 결과표시'!$C$4=T272,'자료입력 및 결과표시'!$C$4=U272,'자료입력 및 결과표시'!$C$4=V272),0,1)</f>
        <v>0</v>
      </c>
    </row>
    <row r="273" spans="6:30">
      <c r="F273" s="56">
        <f t="shared" si="19"/>
        <v>0</v>
      </c>
      <c r="G273" s="79"/>
      <c r="H273" s="38"/>
      <c r="I273" s="39"/>
      <c r="J273" s="31"/>
      <c r="K273" s="78"/>
      <c r="L273" s="40"/>
      <c r="M273" s="11"/>
      <c r="N273" s="11"/>
      <c r="O273" s="11"/>
      <c r="P273" s="11"/>
      <c r="Q273" s="11"/>
      <c r="R273" s="11"/>
      <c r="S273" s="11"/>
      <c r="T273" s="11"/>
      <c r="U273" s="11"/>
      <c r="V273" s="37"/>
      <c r="W273" s="80"/>
      <c r="X273" s="37"/>
      <c r="Y273" s="40"/>
      <c r="Z273" s="35"/>
      <c r="AA273" s="66">
        <f t="shared" si="20"/>
        <v>0</v>
      </c>
      <c r="AB273" s="12">
        <f t="shared" si="21"/>
        <v>0</v>
      </c>
      <c r="AC273" s="56">
        <f t="shared" si="22"/>
        <v>1</v>
      </c>
      <c r="AD273" s="56">
        <f>IF(OR('자료입력 및 결과표시'!$D$4=M273,'자료입력 및 결과표시'!$D$4=N273,'자료입력 및 결과표시'!$D$4=O273,'자료입력 및 결과표시'!$D$4=P273,'자료입력 및 결과표시'!$D$4=Q273,'자료입력 및 결과표시'!$D$4=R273,'자료입력 및 결과표시'!$D$4=S273,'자료입력 및 결과표시'!$D$4=T273,'자료입력 및 결과표시'!$D$4=U273,'자료입력 및 결과표시'!$D$4=V273,'자료입력 및 결과표시'!$C$4=M273,'자료입력 및 결과표시'!$C$4=N273,'자료입력 및 결과표시'!$C$4=O273,'자료입력 및 결과표시'!$C$4=P273,'자료입력 및 결과표시'!$C$4=Q273,'자료입력 및 결과표시'!$C$4=R273,'자료입력 및 결과표시'!$C$4=S273,'자료입력 및 결과표시'!$C$4=T273,'자료입력 및 결과표시'!$C$4=U273,'자료입력 및 결과표시'!$C$4=V273),0,1)</f>
        <v>0</v>
      </c>
    </row>
    <row r="274" spans="6:30">
      <c r="F274" s="56">
        <f t="shared" si="19"/>
        <v>0</v>
      </c>
      <c r="G274" s="79"/>
      <c r="H274" s="38"/>
      <c r="I274" s="39"/>
      <c r="J274" s="31"/>
      <c r="K274" s="78"/>
      <c r="L274" s="40"/>
      <c r="M274" s="11"/>
      <c r="N274" s="11"/>
      <c r="O274" s="11"/>
      <c r="P274" s="11"/>
      <c r="Q274" s="11"/>
      <c r="R274" s="11"/>
      <c r="S274" s="11"/>
      <c r="T274" s="11"/>
      <c r="U274" s="11"/>
      <c r="V274" s="37"/>
      <c r="W274" s="80"/>
      <c r="X274" s="37"/>
      <c r="Y274" s="40"/>
      <c r="Z274" s="35"/>
      <c r="AA274" s="66">
        <f t="shared" si="20"/>
        <v>0</v>
      </c>
      <c r="AB274" s="12">
        <f t="shared" si="21"/>
        <v>0</v>
      </c>
      <c r="AC274" s="56">
        <f t="shared" si="22"/>
        <v>1</v>
      </c>
      <c r="AD274" s="56">
        <f>IF(OR('자료입력 및 결과표시'!$D$4=M274,'자료입력 및 결과표시'!$D$4=N274,'자료입력 및 결과표시'!$D$4=O274,'자료입력 및 결과표시'!$D$4=P274,'자료입력 및 결과표시'!$D$4=Q274,'자료입력 및 결과표시'!$D$4=R274,'자료입력 및 결과표시'!$D$4=S274,'자료입력 및 결과표시'!$D$4=T274,'자료입력 및 결과표시'!$D$4=U274,'자료입력 및 결과표시'!$D$4=V274,'자료입력 및 결과표시'!$C$4=M274,'자료입력 및 결과표시'!$C$4=N274,'자료입력 및 결과표시'!$C$4=O274,'자료입력 및 결과표시'!$C$4=P274,'자료입력 및 결과표시'!$C$4=Q274,'자료입력 및 결과표시'!$C$4=R274,'자료입력 및 결과표시'!$C$4=S274,'자료입력 및 결과표시'!$C$4=T274,'자료입력 및 결과표시'!$C$4=U274,'자료입력 및 결과표시'!$C$4=V274),0,1)</f>
        <v>0</v>
      </c>
    </row>
    <row r="275" spans="6:30">
      <c r="F275" s="56">
        <f t="shared" si="19"/>
        <v>0</v>
      </c>
      <c r="G275" s="79"/>
      <c r="H275" s="38"/>
      <c r="I275" s="39"/>
      <c r="J275" s="31"/>
      <c r="K275" s="78"/>
      <c r="L275" s="40"/>
      <c r="M275" s="11"/>
      <c r="N275" s="11"/>
      <c r="O275" s="11"/>
      <c r="P275" s="11"/>
      <c r="Q275" s="11"/>
      <c r="R275" s="11"/>
      <c r="S275" s="11"/>
      <c r="T275" s="11"/>
      <c r="U275" s="11"/>
      <c r="V275" s="37"/>
      <c r="W275" s="80"/>
      <c r="X275" s="37"/>
      <c r="Y275" s="40"/>
      <c r="Z275" s="35"/>
      <c r="AA275" s="66">
        <f t="shared" si="20"/>
        <v>0</v>
      </c>
      <c r="AB275" s="12">
        <f t="shared" si="21"/>
        <v>0</v>
      </c>
      <c r="AC275" s="56">
        <f t="shared" si="22"/>
        <v>1</v>
      </c>
      <c r="AD275" s="56">
        <f>IF(OR('자료입력 및 결과표시'!$D$4=M275,'자료입력 및 결과표시'!$D$4=N275,'자료입력 및 결과표시'!$D$4=O275,'자료입력 및 결과표시'!$D$4=P275,'자료입력 및 결과표시'!$D$4=Q275,'자료입력 및 결과표시'!$D$4=R275,'자료입력 및 결과표시'!$D$4=S275,'자료입력 및 결과표시'!$D$4=T275,'자료입력 및 결과표시'!$D$4=U275,'자료입력 및 결과표시'!$D$4=V275,'자료입력 및 결과표시'!$C$4=M275,'자료입력 및 결과표시'!$C$4=N275,'자료입력 및 결과표시'!$C$4=O275,'자료입력 및 결과표시'!$C$4=P275,'자료입력 및 결과표시'!$C$4=Q275,'자료입력 및 결과표시'!$C$4=R275,'자료입력 및 결과표시'!$C$4=S275,'자료입력 및 결과표시'!$C$4=T275,'자료입력 및 결과표시'!$C$4=U275,'자료입력 및 결과표시'!$C$4=V275),0,1)</f>
        <v>0</v>
      </c>
    </row>
    <row r="276" spans="6:30">
      <c r="F276" s="56">
        <f t="shared" si="19"/>
        <v>0</v>
      </c>
      <c r="G276" s="79"/>
      <c r="H276" s="38"/>
      <c r="I276" s="39"/>
      <c r="J276" s="31"/>
      <c r="K276" s="78"/>
      <c r="L276" s="40"/>
      <c r="M276" s="11"/>
      <c r="N276" s="11"/>
      <c r="O276" s="11"/>
      <c r="P276" s="11"/>
      <c r="Q276" s="11"/>
      <c r="R276" s="11"/>
      <c r="S276" s="11"/>
      <c r="T276" s="11"/>
      <c r="U276" s="11"/>
      <c r="V276" s="37"/>
      <c r="W276" s="80"/>
      <c r="X276" s="37"/>
      <c r="Y276" s="40"/>
      <c r="Z276" s="35"/>
      <c r="AA276" s="66">
        <f t="shared" si="20"/>
        <v>0</v>
      </c>
      <c r="AB276" s="12">
        <f t="shared" si="21"/>
        <v>0</v>
      </c>
      <c r="AC276" s="56">
        <f t="shared" si="22"/>
        <v>1</v>
      </c>
      <c r="AD276" s="56">
        <f>IF(OR('자료입력 및 결과표시'!$D$4=M276,'자료입력 및 결과표시'!$D$4=N276,'자료입력 및 결과표시'!$D$4=O276,'자료입력 및 결과표시'!$D$4=P276,'자료입력 및 결과표시'!$D$4=Q276,'자료입력 및 결과표시'!$D$4=R276,'자료입력 및 결과표시'!$D$4=S276,'자료입력 및 결과표시'!$D$4=T276,'자료입력 및 결과표시'!$D$4=U276,'자료입력 및 결과표시'!$D$4=V276,'자료입력 및 결과표시'!$C$4=M276,'자료입력 및 결과표시'!$C$4=N276,'자료입력 및 결과표시'!$C$4=O276,'자료입력 및 결과표시'!$C$4=P276,'자료입력 및 결과표시'!$C$4=Q276,'자료입력 및 결과표시'!$C$4=R276,'자료입력 및 결과표시'!$C$4=S276,'자료입력 및 결과표시'!$C$4=T276,'자료입력 및 결과표시'!$C$4=U276,'자료입력 및 결과표시'!$C$4=V276),0,1)</f>
        <v>0</v>
      </c>
    </row>
    <row r="277" spans="6:30">
      <c r="F277" s="56">
        <f t="shared" si="19"/>
        <v>0</v>
      </c>
      <c r="G277" s="79"/>
      <c r="H277" s="38"/>
      <c r="I277" s="39"/>
      <c r="J277" s="31"/>
      <c r="K277" s="78"/>
      <c r="L277" s="40"/>
      <c r="M277" s="11"/>
      <c r="N277" s="11"/>
      <c r="O277" s="11"/>
      <c r="P277" s="11"/>
      <c r="Q277" s="11"/>
      <c r="R277" s="11"/>
      <c r="S277" s="11"/>
      <c r="T277" s="11"/>
      <c r="U277" s="11"/>
      <c r="V277" s="37"/>
      <c r="W277" s="80"/>
      <c r="X277" s="37"/>
      <c r="Y277" s="40"/>
      <c r="Z277" s="35"/>
      <c r="AA277" s="66">
        <f t="shared" si="20"/>
        <v>0</v>
      </c>
      <c r="AB277" s="12">
        <f t="shared" si="21"/>
        <v>0</v>
      </c>
      <c r="AC277" s="56">
        <f t="shared" si="22"/>
        <v>1</v>
      </c>
      <c r="AD277" s="56">
        <f>IF(OR('자료입력 및 결과표시'!$D$4=M277,'자료입력 및 결과표시'!$D$4=N277,'자료입력 및 결과표시'!$D$4=O277,'자료입력 및 결과표시'!$D$4=P277,'자료입력 및 결과표시'!$D$4=Q277,'자료입력 및 결과표시'!$D$4=R277,'자료입력 및 결과표시'!$D$4=S277,'자료입력 및 결과표시'!$D$4=T277,'자료입력 및 결과표시'!$D$4=U277,'자료입력 및 결과표시'!$D$4=V277,'자료입력 및 결과표시'!$C$4=M277,'자료입력 및 결과표시'!$C$4=N277,'자료입력 및 결과표시'!$C$4=O277,'자료입력 및 결과표시'!$C$4=P277,'자료입력 및 결과표시'!$C$4=Q277,'자료입력 및 결과표시'!$C$4=R277,'자료입력 및 결과표시'!$C$4=S277,'자료입력 및 결과표시'!$C$4=T277,'자료입력 및 결과표시'!$C$4=U277,'자료입력 및 결과표시'!$C$4=V277),0,1)</f>
        <v>0</v>
      </c>
    </row>
    <row r="278" spans="6:30">
      <c r="F278" s="56">
        <f t="shared" si="19"/>
        <v>0</v>
      </c>
      <c r="G278" s="79"/>
      <c r="H278" s="38"/>
      <c r="I278" s="39"/>
      <c r="J278" s="31"/>
      <c r="K278" s="78"/>
      <c r="L278" s="40"/>
      <c r="M278" s="11"/>
      <c r="N278" s="11"/>
      <c r="O278" s="11"/>
      <c r="P278" s="11"/>
      <c r="Q278" s="11"/>
      <c r="R278" s="11"/>
      <c r="S278" s="11"/>
      <c r="T278" s="11"/>
      <c r="U278" s="11"/>
      <c r="V278" s="37"/>
      <c r="W278" s="80"/>
      <c r="X278" s="37"/>
      <c r="Y278" s="40"/>
      <c r="Z278" s="35"/>
      <c r="AA278" s="66">
        <f t="shared" si="20"/>
        <v>0</v>
      </c>
      <c r="AB278" s="12">
        <f t="shared" si="21"/>
        <v>0</v>
      </c>
      <c r="AC278" s="56">
        <f t="shared" si="22"/>
        <v>1</v>
      </c>
      <c r="AD278" s="56">
        <f>IF(OR('자료입력 및 결과표시'!$D$4=M278,'자료입력 및 결과표시'!$D$4=N278,'자료입력 및 결과표시'!$D$4=O278,'자료입력 및 결과표시'!$D$4=P278,'자료입력 및 결과표시'!$D$4=Q278,'자료입력 및 결과표시'!$D$4=R278,'자료입력 및 결과표시'!$D$4=S278,'자료입력 및 결과표시'!$D$4=T278,'자료입력 및 결과표시'!$D$4=U278,'자료입력 및 결과표시'!$D$4=V278,'자료입력 및 결과표시'!$C$4=M278,'자료입력 및 결과표시'!$C$4=N278,'자료입력 및 결과표시'!$C$4=O278,'자료입력 및 결과표시'!$C$4=P278,'자료입력 및 결과표시'!$C$4=Q278,'자료입력 및 결과표시'!$C$4=R278,'자료입력 및 결과표시'!$C$4=S278,'자료입력 및 결과표시'!$C$4=T278,'자료입력 및 결과표시'!$C$4=U278,'자료입력 및 결과표시'!$C$4=V278),0,1)</f>
        <v>0</v>
      </c>
    </row>
    <row r="279" spans="6:30">
      <c r="F279" s="56">
        <f t="shared" si="19"/>
        <v>0</v>
      </c>
      <c r="G279" s="79"/>
      <c r="H279" s="38"/>
      <c r="I279" s="39"/>
      <c r="J279" s="31"/>
      <c r="K279" s="78"/>
      <c r="L279" s="40"/>
      <c r="M279" s="11"/>
      <c r="N279" s="11"/>
      <c r="O279" s="11"/>
      <c r="P279" s="11"/>
      <c r="Q279" s="11"/>
      <c r="R279" s="11"/>
      <c r="S279" s="11"/>
      <c r="T279" s="11"/>
      <c r="U279" s="11"/>
      <c r="V279" s="37"/>
      <c r="W279" s="80"/>
      <c r="X279" s="37"/>
      <c r="Y279" s="40"/>
      <c r="Z279" s="35"/>
      <c r="AA279" s="66">
        <f t="shared" si="20"/>
        <v>0</v>
      </c>
      <c r="AB279" s="12">
        <f t="shared" si="21"/>
        <v>0</v>
      </c>
      <c r="AC279" s="56">
        <f t="shared" si="22"/>
        <v>1</v>
      </c>
      <c r="AD279" s="56">
        <f>IF(OR('자료입력 및 결과표시'!$D$4=M279,'자료입력 및 결과표시'!$D$4=N279,'자료입력 및 결과표시'!$D$4=O279,'자료입력 및 결과표시'!$D$4=P279,'자료입력 및 결과표시'!$D$4=Q279,'자료입력 및 결과표시'!$D$4=R279,'자료입력 및 결과표시'!$D$4=S279,'자료입력 및 결과표시'!$D$4=T279,'자료입력 및 결과표시'!$D$4=U279,'자료입력 및 결과표시'!$D$4=V279,'자료입력 및 결과표시'!$C$4=M279,'자료입력 및 결과표시'!$C$4=N279,'자료입력 및 결과표시'!$C$4=O279,'자료입력 및 결과표시'!$C$4=P279,'자료입력 및 결과표시'!$C$4=Q279,'자료입력 및 결과표시'!$C$4=R279,'자료입력 및 결과표시'!$C$4=S279,'자료입력 및 결과표시'!$C$4=T279,'자료입력 및 결과표시'!$C$4=U279,'자료입력 및 결과표시'!$C$4=V279),0,1)</f>
        <v>0</v>
      </c>
    </row>
    <row r="280" spans="6:30">
      <c r="F280" s="56">
        <f t="shared" si="19"/>
        <v>0</v>
      </c>
      <c r="G280" s="79"/>
      <c r="H280" s="38"/>
      <c r="I280" s="39"/>
      <c r="J280" s="31"/>
      <c r="K280" s="78"/>
      <c r="L280" s="40"/>
      <c r="M280" s="11"/>
      <c r="N280" s="11"/>
      <c r="O280" s="11"/>
      <c r="P280" s="11"/>
      <c r="Q280" s="11"/>
      <c r="R280" s="11"/>
      <c r="S280" s="11"/>
      <c r="T280" s="11"/>
      <c r="U280" s="11"/>
      <c r="V280" s="37"/>
      <c r="W280" s="80"/>
      <c r="X280" s="37"/>
      <c r="Y280" s="40"/>
      <c r="Z280" s="35"/>
      <c r="AA280" s="66">
        <f t="shared" si="20"/>
        <v>0</v>
      </c>
      <c r="AB280" s="12">
        <f t="shared" si="21"/>
        <v>0</v>
      </c>
      <c r="AC280" s="56">
        <f t="shared" si="22"/>
        <v>1</v>
      </c>
      <c r="AD280" s="56">
        <f>IF(OR('자료입력 및 결과표시'!$D$4=M280,'자료입력 및 결과표시'!$D$4=N280,'자료입력 및 결과표시'!$D$4=O280,'자료입력 및 결과표시'!$D$4=P280,'자료입력 및 결과표시'!$D$4=Q280,'자료입력 및 결과표시'!$D$4=R280,'자료입력 및 결과표시'!$D$4=S280,'자료입력 및 결과표시'!$D$4=T280,'자료입력 및 결과표시'!$D$4=U280,'자료입력 및 결과표시'!$D$4=V280,'자료입력 및 결과표시'!$C$4=M280,'자료입력 및 결과표시'!$C$4=N280,'자료입력 및 결과표시'!$C$4=O280,'자료입력 및 결과표시'!$C$4=P280,'자료입력 및 결과표시'!$C$4=Q280,'자료입력 및 결과표시'!$C$4=R280,'자료입력 및 결과표시'!$C$4=S280,'자료입력 및 결과표시'!$C$4=T280,'자료입력 및 결과표시'!$C$4=U280,'자료입력 및 결과표시'!$C$4=V280),0,1)</f>
        <v>0</v>
      </c>
    </row>
    <row r="281" spans="6:30">
      <c r="F281" s="56">
        <f t="shared" si="19"/>
        <v>0</v>
      </c>
      <c r="G281" s="79"/>
      <c r="H281" s="38"/>
      <c r="I281" s="39"/>
      <c r="J281" s="31"/>
      <c r="K281" s="78"/>
      <c r="L281" s="40"/>
      <c r="M281" s="11"/>
      <c r="N281" s="11"/>
      <c r="O281" s="11"/>
      <c r="P281" s="11"/>
      <c r="Q281" s="11"/>
      <c r="R281" s="11"/>
      <c r="S281" s="11"/>
      <c r="T281" s="11"/>
      <c r="U281" s="11"/>
      <c r="V281" s="37"/>
      <c r="W281" s="80"/>
      <c r="X281" s="37"/>
      <c r="Y281" s="40"/>
      <c r="Z281" s="35"/>
      <c r="AA281" s="66">
        <f t="shared" si="20"/>
        <v>0</v>
      </c>
      <c r="AB281" s="12">
        <f t="shared" si="21"/>
        <v>0</v>
      </c>
      <c r="AC281" s="56">
        <f t="shared" si="22"/>
        <v>1</v>
      </c>
      <c r="AD281" s="56">
        <f>IF(OR('자료입력 및 결과표시'!$D$4=M281,'자료입력 및 결과표시'!$D$4=N281,'자료입력 및 결과표시'!$D$4=O281,'자료입력 및 결과표시'!$D$4=P281,'자료입력 및 결과표시'!$D$4=Q281,'자료입력 및 결과표시'!$D$4=R281,'자료입력 및 결과표시'!$D$4=S281,'자료입력 및 결과표시'!$D$4=T281,'자료입력 및 결과표시'!$D$4=U281,'자료입력 및 결과표시'!$D$4=V281,'자료입력 및 결과표시'!$C$4=M281,'자료입력 및 결과표시'!$C$4=N281,'자료입력 및 결과표시'!$C$4=O281,'자료입력 및 결과표시'!$C$4=P281,'자료입력 및 결과표시'!$C$4=Q281,'자료입력 및 결과표시'!$C$4=R281,'자료입력 및 결과표시'!$C$4=S281,'자료입력 및 결과표시'!$C$4=T281,'자료입력 및 결과표시'!$C$4=U281,'자료입력 및 결과표시'!$C$4=V281),0,1)</f>
        <v>0</v>
      </c>
    </row>
    <row r="282" spans="6:30">
      <c r="F282" s="56">
        <f t="shared" si="19"/>
        <v>0</v>
      </c>
      <c r="G282" s="79"/>
      <c r="H282" s="38"/>
      <c r="I282" s="39"/>
      <c r="J282" s="31"/>
      <c r="K282" s="78"/>
      <c r="L282" s="40"/>
      <c r="M282" s="11"/>
      <c r="N282" s="11"/>
      <c r="O282" s="11"/>
      <c r="P282" s="11"/>
      <c r="Q282" s="11"/>
      <c r="R282" s="11"/>
      <c r="S282" s="11"/>
      <c r="T282" s="11"/>
      <c r="U282" s="11"/>
      <c r="V282" s="37"/>
      <c r="W282" s="80"/>
      <c r="X282" s="37"/>
      <c r="Y282" s="40"/>
      <c r="Z282" s="35"/>
      <c r="AA282" s="66">
        <f t="shared" si="20"/>
        <v>0</v>
      </c>
      <c r="AB282" s="12">
        <f t="shared" si="21"/>
        <v>0</v>
      </c>
      <c r="AC282" s="56">
        <f t="shared" si="22"/>
        <v>1</v>
      </c>
      <c r="AD282" s="56">
        <f>IF(OR('자료입력 및 결과표시'!$D$4=M282,'자료입력 및 결과표시'!$D$4=N282,'자료입력 및 결과표시'!$D$4=O282,'자료입력 및 결과표시'!$D$4=P282,'자료입력 및 결과표시'!$D$4=Q282,'자료입력 및 결과표시'!$D$4=R282,'자료입력 및 결과표시'!$D$4=S282,'자료입력 및 결과표시'!$D$4=T282,'자료입력 및 결과표시'!$D$4=U282,'자료입력 및 결과표시'!$D$4=V282,'자료입력 및 결과표시'!$C$4=M282,'자료입력 및 결과표시'!$C$4=N282,'자료입력 및 결과표시'!$C$4=O282,'자료입력 및 결과표시'!$C$4=P282,'자료입력 및 결과표시'!$C$4=Q282,'자료입력 및 결과표시'!$C$4=R282,'자료입력 및 결과표시'!$C$4=S282,'자료입력 및 결과표시'!$C$4=T282,'자료입력 및 결과표시'!$C$4=U282,'자료입력 및 결과표시'!$C$4=V282),0,1)</f>
        <v>0</v>
      </c>
    </row>
    <row r="283" spans="6:30">
      <c r="F283" s="56">
        <f t="shared" si="19"/>
        <v>0</v>
      </c>
      <c r="G283" s="79"/>
      <c r="H283" s="38"/>
      <c r="I283" s="39"/>
      <c r="J283" s="31"/>
      <c r="K283" s="78"/>
      <c r="L283" s="40"/>
      <c r="M283" s="11"/>
      <c r="N283" s="11"/>
      <c r="O283" s="11"/>
      <c r="P283" s="11"/>
      <c r="Q283" s="11"/>
      <c r="R283" s="11"/>
      <c r="S283" s="11"/>
      <c r="T283" s="11"/>
      <c r="U283" s="11"/>
      <c r="V283" s="37"/>
      <c r="W283" s="80"/>
      <c r="X283" s="37"/>
      <c r="Y283" s="40"/>
      <c r="Z283" s="35"/>
      <c r="AA283" s="66">
        <f t="shared" si="20"/>
        <v>0</v>
      </c>
      <c r="AB283" s="12">
        <f t="shared" si="21"/>
        <v>0</v>
      </c>
      <c r="AC283" s="56">
        <f t="shared" si="22"/>
        <v>1</v>
      </c>
      <c r="AD283" s="56">
        <f>IF(OR('자료입력 및 결과표시'!$D$4=M283,'자료입력 및 결과표시'!$D$4=N283,'자료입력 및 결과표시'!$D$4=O283,'자료입력 및 결과표시'!$D$4=P283,'자료입력 및 결과표시'!$D$4=Q283,'자료입력 및 결과표시'!$D$4=R283,'자료입력 및 결과표시'!$D$4=S283,'자료입력 및 결과표시'!$D$4=T283,'자료입력 및 결과표시'!$D$4=U283,'자료입력 및 결과표시'!$D$4=V283,'자료입력 및 결과표시'!$C$4=M283,'자료입력 및 결과표시'!$C$4=N283,'자료입력 및 결과표시'!$C$4=O283,'자료입력 및 결과표시'!$C$4=P283,'자료입력 및 결과표시'!$C$4=Q283,'자료입력 및 결과표시'!$C$4=R283,'자료입력 및 결과표시'!$C$4=S283,'자료입력 및 결과표시'!$C$4=T283,'자료입력 및 결과표시'!$C$4=U283,'자료입력 및 결과표시'!$C$4=V283),0,1)</f>
        <v>0</v>
      </c>
    </row>
    <row r="284" spans="6:30">
      <c r="F284" s="56">
        <f t="shared" si="19"/>
        <v>0</v>
      </c>
      <c r="G284" s="79"/>
      <c r="H284" s="38"/>
      <c r="I284" s="39"/>
      <c r="J284" s="31"/>
      <c r="K284" s="78"/>
      <c r="L284" s="40"/>
      <c r="M284" s="11"/>
      <c r="N284" s="11"/>
      <c r="O284" s="11"/>
      <c r="P284" s="11"/>
      <c r="Q284" s="11"/>
      <c r="R284" s="11"/>
      <c r="S284" s="11"/>
      <c r="T284" s="11"/>
      <c r="U284" s="11"/>
      <c r="V284" s="37"/>
      <c r="W284" s="80"/>
      <c r="X284" s="37"/>
      <c r="Y284" s="40"/>
      <c r="Z284" s="35"/>
      <c r="AA284" s="66">
        <f t="shared" si="20"/>
        <v>0</v>
      </c>
      <c r="AB284" s="12">
        <f t="shared" si="21"/>
        <v>0</v>
      </c>
      <c r="AC284" s="56">
        <f t="shared" si="22"/>
        <v>1</v>
      </c>
      <c r="AD284" s="56">
        <f>IF(OR('자료입력 및 결과표시'!$D$4=M284,'자료입력 및 결과표시'!$D$4=N284,'자료입력 및 결과표시'!$D$4=O284,'자료입력 및 결과표시'!$D$4=P284,'자료입력 및 결과표시'!$D$4=Q284,'자료입력 및 결과표시'!$D$4=R284,'자료입력 및 결과표시'!$D$4=S284,'자료입력 및 결과표시'!$D$4=T284,'자료입력 및 결과표시'!$D$4=U284,'자료입력 및 결과표시'!$D$4=V284,'자료입력 및 결과표시'!$C$4=M284,'자료입력 및 결과표시'!$C$4=N284,'자료입력 및 결과표시'!$C$4=O284,'자료입력 및 결과표시'!$C$4=P284,'자료입력 및 결과표시'!$C$4=Q284,'자료입력 및 결과표시'!$C$4=R284,'자료입력 및 결과표시'!$C$4=S284,'자료입력 및 결과표시'!$C$4=T284,'자료입력 및 결과표시'!$C$4=U284,'자료입력 및 결과표시'!$C$4=V284),0,1)</f>
        <v>0</v>
      </c>
    </row>
    <row r="285" spans="6:30">
      <c r="F285" s="56">
        <f t="shared" si="19"/>
        <v>0</v>
      </c>
      <c r="G285" s="79"/>
      <c r="H285" s="38"/>
      <c r="I285" s="39"/>
      <c r="J285" s="31"/>
      <c r="K285" s="78"/>
      <c r="L285" s="40"/>
      <c r="M285" s="11"/>
      <c r="N285" s="11"/>
      <c r="O285" s="11"/>
      <c r="P285" s="11"/>
      <c r="Q285" s="11"/>
      <c r="R285" s="11"/>
      <c r="S285" s="11"/>
      <c r="T285" s="11"/>
      <c r="U285" s="11"/>
      <c r="V285" s="37"/>
      <c r="W285" s="80"/>
      <c r="X285" s="37"/>
      <c r="Y285" s="40"/>
      <c r="Z285" s="35"/>
      <c r="AA285" s="66">
        <f t="shared" si="20"/>
        <v>0</v>
      </c>
      <c r="AB285" s="12">
        <f t="shared" si="21"/>
        <v>0</v>
      </c>
      <c r="AC285" s="56">
        <f t="shared" si="22"/>
        <v>1</v>
      </c>
      <c r="AD285" s="56">
        <f>IF(OR('자료입력 및 결과표시'!$D$4=M285,'자료입력 및 결과표시'!$D$4=N285,'자료입력 및 결과표시'!$D$4=O285,'자료입력 및 결과표시'!$D$4=P285,'자료입력 및 결과표시'!$D$4=Q285,'자료입력 및 결과표시'!$D$4=R285,'자료입력 및 결과표시'!$D$4=S285,'자료입력 및 결과표시'!$D$4=T285,'자료입력 및 결과표시'!$D$4=U285,'자료입력 및 결과표시'!$D$4=V285,'자료입력 및 결과표시'!$C$4=M285,'자료입력 및 결과표시'!$C$4=N285,'자료입력 및 결과표시'!$C$4=O285,'자료입력 및 결과표시'!$C$4=P285,'자료입력 및 결과표시'!$C$4=Q285,'자료입력 및 결과표시'!$C$4=R285,'자료입력 및 결과표시'!$C$4=S285,'자료입력 및 결과표시'!$C$4=T285,'자료입력 및 결과표시'!$C$4=U285,'자료입력 및 결과표시'!$C$4=V285),0,1)</f>
        <v>0</v>
      </c>
    </row>
    <row r="286" spans="6:30">
      <c r="F286" s="56">
        <f t="shared" si="19"/>
        <v>0</v>
      </c>
      <c r="G286" s="79"/>
      <c r="H286" s="38"/>
      <c r="I286" s="39"/>
      <c r="J286" s="31"/>
      <c r="K286" s="78"/>
      <c r="L286" s="40"/>
      <c r="M286" s="11"/>
      <c r="N286" s="11"/>
      <c r="O286" s="11"/>
      <c r="P286" s="11"/>
      <c r="Q286" s="11"/>
      <c r="R286" s="11"/>
      <c r="S286" s="11"/>
      <c r="T286" s="11"/>
      <c r="U286" s="11"/>
      <c r="V286" s="37"/>
      <c r="W286" s="80"/>
      <c r="X286" s="37"/>
      <c r="Y286" s="40"/>
      <c r="Z286" s="35"/>
      <c r="AA286" s="66">
        <f t="shared" si="20"/>
        <v>0</v>
      </c>
      <c r="AB286" s="12">
        <f t="shared" si="21"/>
        <v>0</v>
      </c>
      <c r="AC286" s="56">
        <f t="shared" si="22"/>
        <v>1</v>
      </c>
      <c r="AD286" s="56">
        <f>IF(OR('자료입력 및 결과표시'!$D$4=M286,'자료입력 및 결과표시'!$D$4=N286,'자료입력 및 결과표시'!$D$4=O286,'자료입력 및 결과표시'!$D$4=P286,'자료입력 및 결과표시'!$D$4=Q286,'자료입력 및 결과표시'!$D$4=R286,'자료입력 및 결과표시'!$D$4=S286,'자료입력 및 결과표시'!$D$4=T286,'자료입력 및 결과표시'!$D$4=U286,'자료입력 및 결과표시'!$D$4=V286,'자료입력 및 결과표시'!$C$4=M286,'자료입력 및 결과표시'!$C$4=N286,'자료입력 및 결과표시'!$C$4=O286,'자료입력 및 결과표시'!$C$4=P286,'자료입력 및 결과표시'!$C$4=Q286,'자료입력 및 결과표시'!$C$4=R286,'자료입력 및 결과표시'!$C$4=S286,'자료입력 및 결과표시'!$C$4=T286,'자료입력 및 결과표시'!$C$4=U286,'자료입력 및 결과표시'!$C$4=V286),0,1)</f>
        <v>0</v>
      </c>
    </row>
    <row r="287" spans="6:30">
      <c r="F287" s="56">
        <f t="shared" si="19"/>
        <v>0</v>
      </c>
      <c r="G287" s="79"/>
      <c r="H287" s="38"/>
      <c r="I287" s="39"/>
      <c r="J287" s="31"/>
      <c r="K287" s="78"/>
      <c r="L287" s="40"/>
      <c r="M287" s="11"/>
      <c r="N287" s="11"/>
      <c r="O287" s="11"/>
      <c r="P287" s="11"/>
      <c r="Q287" s="11"/>
      <c r="R287" s="11"/>
      <c r="S287" s="11"/>
      <c r="T287" s="11"/>
      <c r="U287" s="11"/>
      <c r="V287" s="37"/>
      <c r="W287" s="80"/>
      <c r="X287" s="37"/>
      <c r="Y287" s="40"/>
      <c r="Z287" s="35"/>
      <c r="AA287" s="66">
        <f t="shared" si="20"/>
        <v>0</v>
      </c>
      <c r="AB287" s="12">
        <f t="shared" si="21"/>
        <v>0</v>
      </c>
      <c r="AC287" s="56">
        <f t="shared" si="22"/>
        <v>1</v>
      </c>
      <c r="AD287" s="56">
        <f>IF(OR('자료입력 및 결과표시'!$D$4=M287,'자료입력 및 결과표시'!$D$4=N287,'자료입력 및 결과표시'!$D$4=O287,'자료입력 및 결과표시'!$D$4=P287,'자료입력 및 결과표시'!$D$4=Q287,'자료입력 및 결과표시'!$D$4=R287,'자료입력 및 결과표시'!$D$4=S287,'자료입력 및 결과표시'!$D$4=T287,'자료입력 및 결과표시'!$D$4=U287,'자료입력 및 결과표시'!$D$4=V287,'자료입력 및 결과표시'!$C$4=M287,'자료입력 및 결과표시'!$C$4=N287,'자료입력 및 결과표시'!$C$4=O287,'자료입력 및 결과표시'!$C$4=P287,'자료입력 및 결과표시'!$C$4=Q287,'자료입력 및 결과표시'!$C$4=R287,'자료입력 및 결과표시'!$C$4=S287,'자료입력 및 결과표시'!$C$4=T287,'자료입력 및 결과표시'!$C$4=U287,'자료입력 및 결과표시'!$C$4=V287),0,1)</f>
        <v>0</v>
      </c>
    </row>
    <row r="288" spans="6:30">
      <c r="F288" s="56">
        <f t="shared" si="19"/>
        <v>0</v>
      </c>
      <c r="G288" s="79"/>
      <c r="H288" s="38"/>
      <c r="I288" s="39"/>
      <c r="J288" s="31"/>
      <c r="K288" s="78"/>
      <c r="L288" s="40"/>
      <c r="M288" s="11"/>
      <c r="N288" s="11"/>
      <c r="O288" s="11"/>
      <c r="P288" s="11"/>
      <c r="Q288" s="11"/>
      <c r="R288" s="11"/>
      <c r="S288" s="11"/>
      <c r="T288" s="11"/>
      <c r="U288" s="11"/>
      <c r="V288" s="37"/>
      <c r="W288" s="80"/>
      <c r="X288" s="37"/>
      <c r="Y288" s="40"/>
      <c r="Z288" s="35"/>
      <c r="AA288" s="66">
        <f t="shared" si="20"/>
        <v>0</v>
      </c>
      <c r="AB288" s="12">
        <f t="shared" si="21"/>
        <v>0</v>
      </c>
      <c r="AC288" s="56">
        <f t="shared" si="22"/>
        <v>1</v>
      </c>
      <c r="AD288" s="56">
        <f>IF(OR('자료입력 및 결과표시'!$D$4=M288,'자료입력 및 결과표시'!$D$4=N288,'자료입력 및 결과표시'!$D$4=O288,'자료입력 및 결과표시'!$D$4=P288,'자료입력 및 결과표시'!$D$4=Q288,'자료입력 및 결과표시'!$D$4=R288,'자료입력 및 결과표시'!$D$4=S288,'자료입력 및 결과표시'!$D$4=T288,'자료입력 및 결과표시'!$D$4=U288,'자료입력 및 결과표시'!$D$4=V288,'자료입력 및 결과표시'!$C$4=M288,'자료입력 및 결과표시'!$C$4=N288,'자료입력 및 결과표시'!$C$4=O288,'자료입력 및 결과표시'!$C$4=P288,'자료입력 및 결과표시'!$C$4=Q288,'자료입력 및 결과표시'!$C$4=R288,'자료입력 및 결과표시'!$C$4=S288,'자료입력 및 결과표시'!$C$4=T288,'자료입력 및 결과표시'!$C$4=U288,'자료입력 및 결과표시'!$C$4=V288),0,1)</f>
        <v>0</v>
      </c>
    </row>
    <row r="289" spans="6:30">
      <c r="F289" s="56">
        <f t="shared" si="19"/>
        <v>0</v>
      </c>
      <c r="G289" s="79"/>
      <c r="H289" s="38"/>
      <c r="I289" s="39"/>
      <c r="J289" s="31"/>
      <c r="K289" s="78"/>
      <c r="L289" s="40"/>
      <c r="M289" s="11"/>
      <c r="N289" s="11"/>
      <c r="O289" s="11"/>
      <c r="P289" s="11"/>
      <c r="Q289" s="11"/>
      <c r="R289" s="11"/>
      <c r="S289" s="11"/>
      <c r="T289" s="11"/>
      <c r="U289" s="11"/>
      <c r="V289" s="37"/>
      <c r="W289" s="80"/>
      <c r="X289" s="37"/>
      <c r="Y289" s="40"/>
      <c r="Z289" s="35"/>
      <c r="AA289" s="66">
        <f t="shared" si="20"/>
        <v>0</v>
      </c>
      <c r="AB289" s="12">
        <f t="shared" si="21"/>
        <v>0</v>
      </c>
      <c r="AC289" s="56">
        <f t="shared" si="22"/>
        <v>1</v>
      </c>
      <c r="AD289" s="56">
        <f>IF(OR('자료입력 및 결과표시'!$D$4=M289,'자료입력 및 결과표시'!$D$4=N289,'자료입력 및 결과표시'!$D$4=O289,'자료입력 및 결과표시'!$D$4=P289,'자료입력 및 결과표시'!$D$4=Q289,'자료입력 및 결과표시'!$D$4=R289,'자료입력 및 결과표시'!$D$4=S289,'자료입력 및 결과표시'!$D$4=T289,'자료입력 및 결과표시'!$D$4=U289,'자료입력 및 결과표시'!$D$4=V289,'자료입력 및 결과표시'!$C$4=M289,'자료입력 및 결과표시'!$C$4=N289,'자료입력 및 결과표시'!$C$4=O289,'자료입력 및 결과표시'!$C$4=P289,'자료입력 및 결과표시'!$C$4=Q289,'자료입력 및 결과표시'!$C$4=R289,'자료입력 및 결과표시'!$C$4=S289,'자료입력 및 결과표시'!$C$4=T289,'자료입력 및 결과표시'!$C$4=U289,'자료입력 및 결과표시'!$C$4=V289),0,1)</f>
        <v>0</v>
      </c>
    </row>
    <row r="290" spans="6:30">
      <c r="F290" s="56">
        <f t="shared" si="19"/>
        <v>0</v>
      </c>
      <c r="G290" s="79"/>
      <c r="H290" s="38"/>
      <c r="I290" s="39"/>
      <c r="J290" s="31"/>
      <c r="K290" s="78"/>
      <c r="L290" s="40"/>
      <c r="M290" s="11"/>
      <c r="N290" s="11"/>
      <c r="O290" s="11"/>
      <c r="P290" s="11"/>
      <c r="Q290" s="11"/>
      <c r="R290" s="11"/>
      <c r="S290" s="11"/>
      <c r="T290" s="11"/>
      <c r="U290" s="11"/>
      <c r="V290" s="37"/>
      <c r="W290" s="80"/>
      <c r="X290" s="37"/>
      <c r="Y290" s="40"/>
      <c r="Z290" s="35"/>
      <c r="AA290" s="66">
        <f t="shared" si="20"/>
        <v>0</v>
      </c>
      <c r="AB290" s="12">
        <f t="shared" si="21"/>
        <v>0</v>
      </c>
      <c r="AC290" s="56">
        <f t="shared" si="22"/>
        <v>1</v>
      </c>
      <c r="AD290" s="56">
        <f>IF(OR('자료입력 및 결과표시'!$D$4=M290,'자료입력 및 결과표시'!$D$4=N290,'자료입력 및 결과표시'!$D$4=O290,'자료입력 및 결과표시'!$D$4=P290,'자료입력 및 결과표시'!$D$4=Q290,'자료입력 및 결과표시'!$D$4=R290,'자료입력 및 결과표시'!$D$4=S290,'자료입력 및 결과표시'!$D$4=T290,'자료입력 및 결과표시'!$D$4=U290,'자료입력 및 결과표시'!$D$4=V290,'자료입력 및 결과표시'!$C$4=M290,'자료입력 및 결과표시'!$C$4=N290,'자료입력 및 결과표시'!$C$4=O290,'자료입력 및 결과표시'!$C$4=P290,'자료입력 및 결과표시'!$C$4=Q290,'자료입력 및 결과표시'!$C$4=R290,'자료입력 및 결과표시'!$C$4=S290,'자료입력 및 결과표시'!$C$4=T290,'자료입력 및 결과표시'!$C$4=U290,'자료입력 및 결과표시'!$C$4=V290),0,1)</f>
        <v>0</v>
      </c>
    </row>
    <row r="291" spans="6:30">
      <c r="F291" s="56">
        <f t="shared" si="19"/>
        <v>0</v>
      </c>
      <c r="G291" s="79"/>
      <c r="H291" s="38"/>
      <c r="I291" s="39"/>
      <c r="J291" s="31"/>
      <c r="K291" s="78"/>
      <c r="L291" s="40"/>
      <c r="M291" s="11"/>
      <c r="N291" s="11"/>
      <c r="O291" s="11"/>
      <c r="P291" s="11"/>
      <c r="Q291" s="11"/>
      <c r="R291" s="11"/>
      <c r="S291" s="11"/>
      <c r="T291" s="11"/>
      <c r="U291" s="11"/>
      <c r="V291" s="37"/>
      <c r="W291" s="80"/>
      <c r="X291" s="37"/>
      <c r="Y291" s="40"/>
      <c r="Z291" s="35"/>
      <c r="AA291" s="66">
        <f t="shared" si="20"/>
        <v>0</v>
      </c>
      <c r="AB291" s="12">
        <f t="shared" si="21"/>
        <v>0</v>
      </c>
      <c r="AC291" s="56">
        <f t="shared" si="22"/>
        <v>1</v>
      </c>
      <c r="AD291" s="56">
        <f>IF(OR('자료입력 및 결과표시'!$D$4=M291,'자료입력 및 결과표시'!$D$4=N291,'자료입력 및 결과표시'!$D$4=O291,'자료입력 및 결과표시'!$D$4=P291,'자료입력 및 결과표시'!$D$4=Q291,'자료입력 및 결과표시'!$D$4=R291,'자료입력 및 결과표시'!$D$4=S291,'자료입력 및 결과표시'!$D$4=T291,'자료입력 및 결과표시'!$D$4=U291,'자료입력 및 결과표시'!$D$4=V291,'자료입력 및 결과표시'!$C$4=M291,'자료입력 및 결과표시'!$C$4=N291,'자료입력 및 결과표시'!$C$4=O291,'자료입력 및 결과표시'!$C$4=P291,'자료입력 및 결과표시'!$C$4=Q291,'자료입력 및 결과표시'!$C$4=R291,'자료입력 및 결과표시'!$C$4=S291,'자료입력 및 결과표시'!$C$4=T291,'자료입력 및 결과표시'!$C$4=U291,'자료입력 및 결과표시'!$C$4=V291),0,1)</f>
        <v>0</v>
      </c>
    </row>
    <row r="292" spans="6:30">
      <c r="F292" s="56">
        <f t="shared" si="19"/>
        <v>0</v>
      </c>
      <c r="G292" s="79"/>
      <c r="H292" s="38"/>
      <c r="I292" s="39"/>
      <c r="J292" s="31"/>
      <c r="K292" s="78"/>
      <c r="L292" s="40"/>
      <c r="M292" s="11"/>
      <c r="N292" s="11"/>
      <c r="O292" s="11"/>
      <c r="P292" s="11"/>
      <c r="Q292" s="11"/>
      <c r="R292" s="11"/>
      <c r="S292" s="11"/>
      <c r="T292" s="11"/>
      <c r="U292" s="11"/>
      <c r="V292" s="37"/>
      <c r="W292" s="80"/>
      <c r="X292" s="37"/>
      <c r="Y292" s="40"/>
      <c r="Z292" s="35"/>
      <c r="AA292" s="66">
        <f t="shared" si="20"/>
        <v>0</v>
      </c>
      <c r="AB292" s="12">
        <f t="shared" si="21"/>
        <v>0</v>
      </c>
      <c r="AC292" s="56">
        <f t="shared" si="22"/>
        <v>1</v>
      </c>
      <c r="AD292" s="56">
        <f>IF(OR('자료입력 및 결과표시'!$D$4=M292,'자료입력 및 결과표시'!$D$4=N292,'자료입력 및 결과표시'!$D$4=O292,'자료입력 및 결과표시'!$D$4=P292,'자료입력 및 결과표시'!$D$4=Q292,'자료입력 및 결과표시'!$D$4=R292,'자료입력 및 결과표시'!$D$4=S292,'자료입력 및 결과표시'!$D$4=T292,'자료입력 및 결과표시'!$D$4=U292,'자료입력 및 결과표시'!$D$4=V292,'자료입력 및 결과표시'!$C$4=M292,'자료입력 및 결과표시'!$C$4=N292,'자료입력 및 결과표시'!$C$4=O292,'자료입력 및 결과표시'!$C$4=P292,'자료입력 및 결과표시'!$C$4=Q292,'자료입력 및 결과표시'!$C$4=R292,'자료입력 및 결과표시'!$C$4=S292,'자료입력 및 결과표시'!$C$4=T292,'자료입력 및 결과표시'!$C$4=U292,'자료입력 및 결과표시'!$C$4=V292),0,1)</f>
        <v>0</v>
      </c>
    </row>
    <row r="293" spans="6:30">
      <c r="F293" s="56">
        <f t="shared" si="19"/>
        <v>0</v>
      </c>
      <c r="G293" s="79"/>
      <c r="H293" s="38"/>
      <c r="I293" s="39"/>
      <c r="J293" s="31"/>
      <c r="K293" s="78"/>
      <c r="L293" s="40"/>
      <c r="M293" s="11"/>
      <c r="N293" s="11"/>
      <c r="O293" s="11"/>
      <c r="P293" s="11"/>
      <c r="Q293" s="11"/>
      <c r="R293" s="11"/>
      <c r="S293" s="11"/>
      <c r="T293" s="11"/>
      <c r="U293" s="11"/>
      <c r="V293" s="37"/>
      <c r="W293" s="80"/>
      <c r="X293" s="37"/>
      <c r="Y293" s="40"/>
      <c r="Z293" s="35"/>
      <c r="AA293" s="66">
        <f t="shared" si="20"/>
        <v>0</v>
      </c>
      <c r="AB293" s="12">
        <f t="shared" si="21"/>
        <v>0</v>
      </c>
      <c r="AC293" s="56">
        <f t="shared" si="22"/>
        <v>1</v>
      </c>
      <c r="AD293" s="56">
        <f>IF(OR('자료입력 및 결과표시'!$D$4=M293,'자료입력 및 결과표시'!$D$4=N293,'자료입력 및 결과표시'!$D$4=O293,'자료입력 및 결과표시'!$D$4=P293,'자료입력 및 결과표시'!$D$4=Q293,'자료입력 및 결과표시'!$D$4=R293,'자료입력 및 결과표시'!$D$4=S293,'자료입력 및 결과표시'!$D$4=T293,'자료입력 및 결과표시'!$D$4=U293,'자료입력 및 결과표시'!$D$4=V293,'자료입력 및 결과표시'!$C$4=M293,'자료입력 및 결과표시'!$C$4=N293,'자료입력 및 결과표시'!$C$4=O293,'자료입력 및 결과표시'!$C$4=P293,'자료입력 및 결과표시'!$C$4=Q293,'자료입력 및 결과표시'!$C$4=R293,'자료입력 및 결과표시'!$C$4=S293,'자료입력 및 결과표시'!$C$4=T293,'자료입력 및 결과표시'!$C$4=U293,'자료입력 및 결과표시'!$C$4=V293),0,1)</f>
        <v>0</v>
      </c>
    </row>
    <row r="294" spans="6:30">
      <c r="F294" s="56">
        <f t="shared" si="19"/>
        <v>0</v>
      </c>
      <c r="G294" s="79"/>
      <c r="H294" s="38"/>
      <c r="I294" s="39"/>
      <c r="J294" s="31"/>
      <c r="K294" s="78"/>
      <c r="L294" s="40"/>
      <c r="M294" s="11"/>
      <c r="N294" s="11"/>
      <c r="O294" s="11"/>
      <c r="P294" s="11"/>
      <c r="Q294" s="11"/>
      <c r="R294" s="11"/>
      <c r="S294" s="11"/>
      <c r="T294" s="11"/>
      <c r="U294" s="11"/>
      <c r="V294" s="37"/>
      <c r="W294" s="80"/>
      <c r="X294" s="37"/>
      <c r="Y294" s="40"/>
      <c r="Z294" s="35"/>
      <c r="AA294" s="66">
        <f t="shared" si="20"/>
        <v>0</v>
      </c>
      <c r="AB294" s="12">
        <f t="shared" si="21"/>
        <v>0</v>
      </c>
      <c r="AC294" s="56">
        <f t="shared" si="22"/>
        <v>1</v>
      </c>
      <c r="AD294" s="56">
        <f>IF(OR('자료입력 및 결과표시'!$D$4=M294,'자료입력 및 결과표시'!$D$4=N294,'자료입력 및 결과표시'!$D$4=O294,'자료입력 및 결과표시'!$D$4=P294,'자료입력 및 결과표시'!$D$4=Q294,'자료입력 및 결과표시'!$D$4=R294,'자료입력 및 결과표시'!$D$4=S294,'자료입력 및 결과표시'!$D$4=T294,'자료입력 및 결과표시'!$D$4=U294,'자료입력 및 결과표시'!$D$4=V294,'자료입력 및 결과표시'!$C$4=M294,'자료입력 및 결과표시'!$C$4=N294,'자료입력 및 결과표시'!$C$4=O294,'자료입력 및 결과표시'!$C$4=P294,'자료입력 및 결과표시'!$C$4=Q294,'자료입력 및 결과표시'!$C$4=R294,'자료입력 및 결과표시'!$C$4=S294,'자료입력 및 결과표시'!$C$4=T294,'자료입력 및 결과표시'!$C$4=U294,'자료입력 및 결과표시'!$C$4=V294),0,1)</f>
        <v>0</v>
      </c>
    </row>
    <row r="295" spans="6:30">
      <c r="F295" s="56">
        <f t="shared" si="19"/>
        <v>0</v>
      </c>
      <c r="G295" s="79"/>
      <c r="H295" s="38"/>
      <c r="I295" s="39"/>
      <c r="J295" s="31"/>
      <c r="K295" s="78"/>
      <c r="L295" s="40"/>
      <c r="M295" s="11"/>
      <c r="N295" s="11"/>
      <c r="O295" s="11"/>
      <c r="P295" s="11"/>
      <c r="Q295" s="11"/>
      <c r="R295" s="11"/>
      <c r="S295" s="11"/>
      <c r="T295" s="11"/>
      <c r="U295" s="11"/>
      <c r="V295" s="37"/>
      <c r="W295" s="80"/>
      <c r="X295" s="37"/>
      <c r="Y295" s="40"/>
      <c r="Z295" s="35"/>
      <c r="AA295" s="66">
        <f t="shared" si="20"/>
        <v>0</v>
      </c>
      <c r="AB295" s="12">
        <f t="shared" si="21"/>
        <v>0</v>
      </c>
      <c r="AC295" s="56">
        <f t="shared" si="22"/>
        <v>1</v>
      </c>
      <c r="AD295" s="56">
        <f>IF(OR('자료입력 및 결과표시'!$D$4=M295,'자료입력 및 결과표시'!$D$4=N295,'자료입력 및 결과표시'!$D$4=O295,'자료입력 및 결과표시'!$D$4=P295,'자료입력 및 결과표시'!$D$4=Q295,'자료입력 및 결과표시'!$D$4=R295,'자료입력 및 결과표시'!$D$4=S295,'자료입력 및 결과표시'!$D$4=T295,'자료입력 및 결과표시'!$D$4=U295,'자료입력 및 결과표시'!$D$4=V295,'자료입력 및 결과표시'!$C$4=M295,'자료입력 및 결과표시'!$C$4=N295,'자료입력 및 결과표시'!$C$4=O295,'자료입력 및 결과표시'!$C$4=P295,'자료입력 및 결과표시'!$C$4=Q295,'자료입력 및 결과표시'!$C$4=R295,'자료입력 및 결과표시'!$C$4=S295,'자료입력 및 결과표시'!$C$4=T295,'자료입력 및 결과표시'!$C$4=U295,'자료입력 및 결과표시'!$C$4=V295),0,1)</f>
        <v>0</v>
      </c>
    </row>
    <row r="296" spans="6:30">
      <c r="F296" s="56">
        <f t="shared" si="19"/>
        <v>0</v>
      </c>
      <c r="G296" s="79"/>
      <c r="H296" s="38"/>
      <c r="I296" s="39"/>
      <c r="J296" s="31"/>
      <c r="K296" s="78"/>
      <c r="L296" s="40"/>
      <c r="M296" s="11"/>
      <c r="N296" s="11"/>
      <c r="O296" s="11"/>
      <c r="P296" s="11"/>
      <c r="Q296" s="11"/>
      <c r="R296" s="11"/>
      <c r="S296" s="11"/>
      <c r="T296" s="11"/>
      <c r="U296" s="11"/>
      <c r="V296" s="37"/>
      <c r="W296" s="80"/>
      <c r="X296" s="37"/>
      <c r="Y296" s="40"/>
      <c r="Z296" s="35"/>
      <c r="AA296" s="66">
        <f t="shared" si="20"/>
        <v>0</v>
      </c>
      <c r="AB296" s="12">
        <f t="shared" si="21"/>
        <v>0</v>
      </c>
      <c r="AC296" s="56">
        <f t="shared" si="22"/>
        <v>1</v>
      </c>
      <c r="AD296" s="56">
        <f>IF(OR('자료입력 및 결과표시'!$D$4=M296,'자료입력 및 결과표시'!$D$4=N296,'자료입력 및 결과표시'!$D$4=O296,'자료입력 및 결과표시'!$D$4=P296,'자료입력 및 결과표시'!$D$4=Q296,'자료입력 및 결과표시'!$D$4=R296,'자료입력 및 결과표시'!$D$4=S296,'자료입력 및 결과표시'!$D$4=T296,'자료입력 및 결과표시'!$D$4=U296,'자료입력 및 결과표시'!$D$4=V296,'자료입력 및 결과표시'!$C$4=M296,'자료입력 및 결과표시'!$C$4=N296,'자료입력 및 결과표시'!$C$4=O296,'자료입력 및 결과표시'!$C$4=P296,'자료입력 및 결과표시'!$C$4=Q296,'자료입력 및 결과표시'!$C$4=R296,'자료입력 및 결과표시'!$C$4=S296,'자료입력 및 결과표시'!$C$4=T296,'자료입력 및 결과표시'!$C$4=U296,'자료입력 및 결과표시'!$C$4=V296),0,1)</f>
        <v>0</v>
      </c>
    </row>
    <row r="297" spans="6:30">
      <c r="F297" s="56">
        <f t="shared" si="19"/>
        <v>0</v>
      </c>
      <c r="G297" s="79"/>
      <c r="H297" s="38"/>
      <c r="I297" s="39"/>
      <c r="J297" s="31"/>
      <c r="K297" s="78"/>
      <c r="L297" s="40"/>
      <c r="M297" s="11"/>
      <c r="N297" s="11"/>
      <c r="O297" s="11"/>
      <c r="P297" s="11"/>
      <c r="Q297" s="11"/>
      <c r="R297" s="11"/>
      <c r="S297" s="11"/>
      <c r="T297" s="11"/>
      <c r="U297" s="11"/>
      <c r="V297" s="37"/>
      <c r="W297" s="80"/>
      <c r="X297" s="37"/>
      <c r="Y297" s="40"/>
      <c r="Z297" s="35"/>
      <c r="AA297" s="66">
        <f t="shared" si="20"/>
        <v>0</v>
      </c>
      <c r="AB297" s="12">
        <f t="shared" si="21"/>
        <v>0</v>
      </c>
      <c r="AC297" s="56">
        <f t="shared" si="22"/>
        <v>1</v>
      </c>
      <c r="AD297" s="56">
        <f>IF(OR('자료입력 및 결과표시'!$D$4=M297,'자료입력 및 결과표시'!$D$4=N297,'자료입력 및 결과표시'!$D$4=O297,'자료입력 및 결과표시'!$D$4=P297,'자료입력 및 결과표시'!$D$4=Q297,'자료입력 및 결과표시'!$D$4=R297,'자료입력 및 결과표시'!$D$4=S297,'자료입력 및 결과표시'!$D$4=T297,'자료입력 및 결과표시'!$D$4=U297,'자료입력 및 결과표시'!$D$4=V297,'자료입력 및 결과표시'!$C$4=M297,'자료입력 및 결과표시'!$C$4=N297,'자료입력 및 결과표시'!$C$4=O297,'자료입력 및 결과표시'!$C$4=P297,'자료입력 및 결과표시'!$C$4=Q297,'자료입력 및 결과표시'!$C$4=R297,'자료입력 및 결과표시'!$C$4=S297,'자료입력 및 결과표시'!$C$4=T297,'자료입력 및 결과표시'!$C$4=U297,'자료입력 및 결과표시'!$C$4=V297),0,1)</f>
        <v>0</v>
      </c>
    </row>
    <row r="298" spans="6:30">
      <c r="F298" s="56">
        <f t="shared" si="19"/>
        <v>0</v>
      </c>
      <c r="G298" s="79"/>
      <c r="H298" s="38"/>
      <c r="I298" s="39"/>
      <c r="J298" s="31"/>
      <c r="K298" s="78"/>
      <c r="L298" s="40"/>
      <c r="M298" s="11"/>
      <c r="N298" s="11"/>
      <c r="O298" s="11"/>
      <c r="P298" s="11"/>
      <c r="Q298" s="11"/>
      <c r="R298" s="11"/>
      <c r="S298" s="11"/>
      <c r="T298" s="11"/>
      <c r="U298" s="11"/>
      <c r="V298" s="37"/>
      <c r="W298" s="80"/>
      <c r="X298" s="37"/>
      <c r="Y298" s="40"/>
      <c r="Z298" s="35"/>
      <c r="AA298" s="66">
        <f t="shared" si="20"/>
        <v>0</v>
      </c>
      <c r="AB298" s="12">
        <f t="shared" si="21"/>
        <v>0</v>
      </c>
      <c r="AC298" s="56">
        <f t="shared" si="22"/>
        <v>1</v>
      </c>
      <c r="AD298" s="56">
        <f>IF(OR('자료입력 및 결과표시'!$D$4=M298,'자료입력 및 결과표시'!$D$4=N298,'자료입력 및 결과표시'!$D$4=O298,'자료입력 및 결과표시'!$D$4=P298,'자료입력 및 결과표시'!$D$4=Q298,'자료입력 및 결과표시'!$D$4=R298,'자료입력 및 결과표시'!$D$4=S298,'자료입력 및 결과표시'!$D$4=T298,'자료입력 및 결과표시'!$D$4=U298,'자료입력 및 결과표시'!$D$4=V298,'자료입력 및 결과표시'!$C$4=M298,'자료입력 및 결과표시'!$C$4=N298,'자료입력 및 결과표시'!$C$4=O298,'자료입력 및 결과표시'!$C$4=P298,'자료입력 및 결과표시'!$C$4=Q298,'자료입력 및 결과표시'!$C$4=R298,'자료입력 및 결과표시'!$C$4=S298,'자료입력 및 결과표시'!$C$4=T298,'자료입력 및 결과표시'!$C$4=U298,'자료입력 및 결과표시'!$C$4=V298),0,1)</f>
        <v>0</v>
      </c>
    </row>
    <row r="299" spans="6:30">
      <c r="F299" s="56">
        <f t="shared" si="19"/>
        <v>0</v>
      </c>
      <c r="G299" s="79"/>
      <c r="H299" s="38"/>
      <c r="I299" s="39"/>
      <c r="J299" s="31"/>
      <c r="K299" s="78"/>
      <c r="L299" s="40"/>
      <c r="M299" s="11"/>
      <c r="N299" s="11"/>
      <c r="O299" s="11"/>
      <c r="P299" s="11"/>
      <c r="Q299" s="11"/>
      <c r="R299" s="11"/>
      <c r="S299" s="11"/>
      <c r="T299" s="11"/>
      <c r="U299" s="11"/>
      <c r="V299" s="37"/>
      <c r="W299" s="80"/>
      <c r="X299" s="37"/>
      <c r="Y299" s="40"/>
      <c r="Z299" s="35"/>
      <c r="AA299" s="66">
        <f t="shared" si="20"/>
        <v>0</v>
      </c>
      <c r="AB299" s="12">
        <f t="shared" si="21"/>
        <v>0</v>
      </c>
      <c r="AC299" s="56">
        <f t="shared" si="22"/>
        <v>1</v>
      </c>
      <c r="AD299" s="56">
        <f>IF(OR('자료입력 및 결과표시'!$D$4=M299,'자료입력 및 결과표시'!$D$4=N299,'자료입력 및 결과표시'!$D$4=O299,'자료입력 및 결과표시'!$D$4=P299,'자료입력 및 결과표시'!$D$4=Q299,'자료입력 및 결과표시'!$D$4=R299,'자료입력 및 결과표시'!$D$4=S299,'자료입력 및 결과표시'!$D$4=T299,'자료입력 및 결과표시'!$D$4=U299,'자료입력 및 결과표시'!$D$4=V299,'자료입력 및 결과표시'!$C$4=M299,'자료입력 및 결과표시'!$C$4=N299,'자료입력 및 결과표시'!$C$4=O299,'자료입력 및 결과표시'!$C$4=P299,'자료입력 및 결과표시'!$C$4=Q299,'자료입력 및 결과표시'!$C$4=R299,'자료입력 및 결과표시'!$C$4=S299,'자료입력 및 결과표시'!$C$4=T299,'자료입력 및 결과표시'!$C$4=U299,'자료입력 및 결과표시'!$C$4=V299),0,1)</f>
        <v>0</v>
      </c>
    </row>
    <row r="300" spans="6:30">
      <c r="F300" s="56">
        <f t="shared" si="19"/>
        <v>0</v>
      </c>
      <c r="G300" s="79"/>
      <c r="H300" s="38"/>
      <c r="I300" s="39"/>
      <c r="J300" s="31"/>
      <c r="K300" s="78"/>
      <c r="L300" s="40"/>
      <c r="M300" s="11"/>
      <c r="N300" s="11"/>
      <c r="O300" s="11"/>
      <c r="P300" s="11"/>
      <c r="Q300" s="11"/>
      <c r="R300" s="11"/>
      <c r="S300" s="11"/>
      <c r="T300" s="11"/>
      <c r="U300" s="11"/>
      <c r="V300" s="37"/>
      <c r="W300" s="80"/>
      <c r="X300" s="37"/>
      <c r="Y300" s="40"/>
      <c r="Z300" s="35"/>
      <c r="AA300" s="66">
        <f t="shared" si="20"/>
        <v>0</v>
      </c>
      <c r="AB300" s="12">
        <f t="shared" si="21"/>
        <v>0</v>
      </c>
      <c r="AC300" s="56">
        <f t="shared" si="22"/>
        <v>1</v>
      </c>
      <c r="AD300" s="56">
        <f>IF(OR('자료입력 및 결과표시'!$D$4=M300,'자료입력 및 결과표시'!$D$4=N300,'자료입력 및 결과표시'!$D$4=O300,'자료입력 및 결과표시'!$D$4=P300,'자료입력 및 결과표시'!$D$4=Q300,'자료입력 및 결과표시'!$D$4=R300,'자료입력 및 결과표시'!$D$4=S300,'자료입력 및 결과표시'!$D$4=T300,'자료입력 및 결과표시'!$D$4=U300,'자료입력 및 결과표시'!$D$4=V300,'자료입력 및 결과표시'!$C$4=M300,'자료입력 및 결과표시'!$C$4=N300,'자료입력 및 결과표시'!$C$4=O300,'자료입력 및 결과표시'!$C$4=P300,'자료입력 및 결과표시'!$C$4=Q300,'자료입력 및 결과표시'!$C$4=R300,'자료입력 및 결과표시'!$C$4=S300,'자료입력 및 결과표시'!$C$4=T300,'자료입력 및 결과표시'!$C$4=U300,'자료입력 및 결과표시'!$C$4=V300),0,1)</f>
        <v>0</v>
      </c>
    </row>
    <row r="301" spans="6:30">
      <c r="F301" s="56">
        <f t="shared" si="19"/>
        <v>0</v>
      </c>
      <c r="G301" s="79"/>
      <c r="H301" s="38"/>
      <c r="I301" s="39"/>
      <c r="J301" s="31"/>
      <c r="K301" s="78"/>
      <c r="L301" s="40"/>
      <c r="M301" s="11"/>
      <c r="N301" s="11"/>
      <c r="O301" s="11"/>
      <c r="P301" s="11"/>
      <c r="Q301" s="11"/>
      <c r="R301" s="11"/>
      <c r="S301" s="11"/>
      <c r="T301" s="11"/>
      <c r="U301" s="11"/>
      <c r="V301" s="37"/>
      <c r="W301" s="80"/>
      <c r="X301" s="37"/>
      <c r="Y301" s="40"/>
      <c r="Z301" s="35"/>
      <c r="AA301" s="66">
        <f t="shared" si="20"/>
        <v>0</v>
      </c>
      <c r="AB301" s="12">
        <f t="shared" si="21"/>
        <v>0</v>
      </c>
      <c r="AC301" s="56">
        <f t="shared" si="22"/>
        <v>1</v>
      </c>
      <c r="AD301" s="56">
        <f>IF(OR('자료입력 및 결과표시'!$D$4=M301,'자료입력 및 결과표시'!$D$4=N301,'자료입력 및 결과표시'!$D$4=O301,'자료입력 및 결과표시'!$D$4=P301,'자료입력 및 결과표시'!$D$4=Q301,'자료입력 및 결과표시'!$D$4=R301,'자료입력 및 결과표시'!$D$4=S301,'자료입력 및 결과표시'!$D$4=T301,'자료입력 및 결과표시'!$D$4=U301,'자료입력 및 결과표시'!$D$4=V301,'자료입력 및 결과표시'!$C$4=M301,'자료입력 및 결과표시'!$C$4=N301,'자료입력 및 결과표시'!$C$4=O301,'자료입력 및 결과표시'!$C$4=P301,'자료입력 및 결과표시'!$C$4=Q301,'자료입력 및 결과표시'!$C$4=R301,'자료입력 및 결과표시'!$C$4=S301,'자료입력 및 결과표시'!$C$4=T301,'자료입력 및 결과표시'!$C$4=U301,'자료입력 및 결과표시'!$C$4=V301),0,1)</f>
        <v>0</v>
      </c>
    </row>
    <row r="302" spans="6:30">
      <c r="F302" s="56">
        <f t="shared" si="19"/>
        <v>0</v>
      </c>
      <c r="G302" s="79"/>
      <c r="H302" s="38"/>
      <c r="I302" s="39"/>
      <c r="J302" s="31"/>
      <c r="K302" s="78"/>
      <c r="L302" s="40"/>
      <c r="M302" s="11"/>
      <c r="N302" s="11"/>
      <c r="O302" s="11"/>
      <c r="P302" s="11"/>
      <c r="Q302" s="11"/>
      <c r="R302" s="11"/>
      <c r="S302" s="11"/>
      <c r="T302" s="11"/>
      <c r="U302" s="11"/>
      <c r="V302" s="37"/>
      <c r="W302" s="80"/>
      <c r="X302" s="37"/>
      <c r="Y302" s="40"/>
      <c r="Z302" s="35"/>
      <c r="AA302" s="66">
        <f t="shared" si="20"/>
        <v>0</v>
      </c>
      <c r="AB302" s="12">
        <f t="shared" si="21"/>
        <v>0</v>
      </c>
      <c r="AC302" s="56">
        <f t="shared" si="22"/>
        <v>1</v>
      </c>
      <c r="AD302" s="56">
        <f>IF(OR('자료입력 및 결과표시'!$D$4=M302,'자료입력 및 결과표시'!$D$4=N302,'자료입력 및 결과표시'!$D$4=O302,'자료입력 및 결과표시'!$D$4=P302,'자료입력 및 결과표시'!$D$4=Q302,'자료입력 및 결과표시'!$D$4=R302,'자료입력 및 결과표시'!$D$4=S302,'자료입력 및 결과표시'!$D$4=T302,'자료입력 및 결과표시'!$D$4=U302,'자료입력 및 결과표시'!$D$4=V302,'자료입력 및 결과표시'!$C$4=M302,'자료입력 및 결과표시'!$C$4=N302,'자료입력 및 결과표시'!$C$4=O302,'자료입력 및 결과표시'!$C$4=P302,'자료입력 및 결과표시'!$C$4=Q302,'자료입력 및 결과표시'!$C$4=R302,'자료입력 및 결과표시'!$C$4=S302,'자료입력 및 결과표시'!$C$4=T302,'자료입력 및 결과표시'!$C$4=U302,'자료입력 및 결과표시'!$C$4=V302),0,1)</f>
        <v>0</v>
      </c>
    </row>
    <row r="303" spans="6:30">
      <c r="F303" s="56">
        <f t="shared" si="19"/>
        <v>0</v>
      </c>
      <c r="G303" s="79"/>
      <c r="H303" s="38"/>
      <c r="I303" s="39"/>
      <c r="J303" s="31"/>
      <c r="K303" s="78"/>
      <c r="L303" s="40"/>
      <c r="M303" s="11"/>
      <c r="N303" s="11"/>
      <c r="O303" s="11"/>
      <c r="P303" s="11"/>
      <c r="Q303" s="11"/>
      <c r="R303" s="11"/>
      <c r="S303" s="11"/>
      <c r="T303" s="11"/>
      <c r="U303" s="11"/>
      <c r="V303" s="37"/>
      <c r="W303" s="80"/>
      <c r="X303" s="37"/>
      <c r="Y303" s="40"/>
      <c r="Z303" s="35"/>
      <c r="AA303" s="66">
        <f t="shared" si="20"/>
        <v>0</v>
      </c>
      <c r="AB303" s="12">
        <f t="shared" si="21"/>
        <v>0</v>
      </c>
      <c r="AC303" s="56">
        <f t="shared" si="22"/>
        <v>1</v>
      </c>
      <c r="AD303" s="56">
        <f>IF(OR('자료입력 및 결과표시'!$D$4=M303,'자료입력 및 결과표시'!$D$4=N303,'자료입력 및 결과표시'!$D$4=O303,'자료입력 및 결과표시'!$D$4=P303,'자료입력 및 결과표시'!$D$4=Q303,'자료입력 및 결과표시'!$D$4=R303,'자료입력 및 결과표시'!$D$4=S303,'자료입력 및 결과표시'!$D$4=T303,'자료입력 및 결과표시'!$D$4=U303,'자료입력 및 결과표시'!$D$4=V303,'자료입력 및 결과표시'!$C$4=M303,'자료입력 및 결과표시'!$C$4=N303,'자료입력 및 결과표시'!$C$4=O303,'자료입력 및 결과표시'!$C$4=P303,'자료입력 및 결과표시'!$C$4=Q303,'자료입력 및 결과표시'!$C$4=R303,'자료입력 및 결과표시'!$C$4=S303,'자료입력 및 결과표시'!$C$4=T303,'자료입력 및 결과표시'!$C$4=U303,'자료입력 및 결과표시'!$C$4=V303),0,1)</f>
        <v>0</v>
      </c>
    </row>
    <row r="304" spans="6:30">
      <c r="F304" s="56">
        <f t="shared" si="19"/>
        <v>0</v>
      </c>
      <c r="G304" s="79"/>
      <c r="H304" s="38"/>
      <c r="I304" s="39"/>
      <c r="J304" s="31"/>
      <c r="K304" s="78"/>
      <c r="L304" s="40"/>
      <c r="M304" s="11"/>
      <c r="N304" s="11"/>
      <c r="O304" s="11"/>
      <c r="P304" s="11"/>
      <c r="Q304" s="11"/>
      <c r="R304" s="11"/>
      <c r="S304" s="11"/>
      <c r="T304" s="11"/>
      <c r="U304" s="11"/>
      <c r="V304" s="37"/>
      <c r="W304" s="80"/>
      <c r="X304" s="37"/>
      <c r="Y304" s="40"/>
      <c r="Z304" s="35"/>
      <c r="AA304" s="66">
        <f t="shared" si="20"/>
        <v>0</v>
      </c>
      <c r="AB304" s="12">
        <f t="shared" si="21"/>
        <v>0</v>
      </c>
      <c r="AC304" s="56">
        <f t="shared" si="22"/>
        <v>1</v>
      </c>
      <c r="AD304" s="56">
        <f>IF(OR('자료입력 및 결과표시'!$D$4=M304,'자료입력 및 결과표시'!$D$4=N304,'자료입력 및 결과표시'!$D$4=O304,'자료입력 및 결과표시'!$D$4=P304,'자료입력 및 결과표시'!$D$4=Q304,'자료입력 및 결과표시'!$D$4=R304,'자료입력 및 결과표시'!$D$4=S304,'자료입력 및 결과표시'!$D$4=T304,'자료입력 및 결과표시'!$D$4=U304,'자료입력 및 결과표시'!$D$4=V304,'자료입력 및 결과표시'!$C$4=M304,'자료입력 및 결과표시'!$C$4=N304,'자료입력 및 결과표시'!$C$4=O304,'자료입력 및 결과표시'!$C$4=P304,'자료입력 및 결과표시'!$C$4=Q304,'자료입력 및 결과표시'!$C$4=R304,'자료입력 및 결과표시'!$C$4=S304,'자료입력 및 결과표시'!$C$4=T304,'자료입력 및 결과표시'!$C$4=U304,'자료입력 및 결과표시'!$C$4=V304),0,1)</f>
        <v>0</v>
      </c>
    </row>
    <row r="305" spans="6:30">
      <c r="F305" s="56">
        <f t="shared" si="19"/>
        <v>0</v>
      </c>
      <c r="G305" s="79"/>
      <c r="H305" s="38"/>
      <c r="I305" s="39"/>
      <c r="J305" s="31"/>
      <c r="K305" s="78"/>
      <c r="L305" s="40"/>
      <c r="M305" s="11"/>
      <c r="N305" s="11"/>
      <c r="O305" s="11"/>
      <c r="P305" s="11"/>
      <c r="Q305" s="11"/>
      <c r="R305" s="11"/>
      <c r="S305" s="11"/>
      <c r="T305" s="11"/>
      <c r="U305" s="11"/>
      <c r="V305" s="37"/>
      <c r="W305" s="80"/>
      <c r="X305" s="37"/>
      <c r="Y305" s="40"/>
      <c r="Z305" s="35"/>
      <c r="AA305" s="66">
        <f t="shared" si="20"/>
        <v>0</v>
      </c>
      <c r="AB305" s="12">
        <f t="shared" si="21"/>
        <v>0</v>
      </c>
      <c r="AC305" s="56">
        <f t="shared" si="22"/>
        <v>1</v>
      </c>
      <c r="AD305" s="56">
        <f>IF(OR('자료입력 및 결과표시'!$D$4=M305,'자료입력 및 결과표시'!$D$4=N305,'자료입력 및 결과표시'!$D$4=O305,'자료입력 및 결과표시'!$D$4=P305,'자료입력 및 결과표시'!$D$4=Q305,'자료입력 및 결과표시'!$D$4=R305,'자료입력 및 결과표시'!$D$4=S305,'자료입력 및 결과표시'!$D$4=T305,'자료입력 및 결과표시'!$D$4=U305,'자료입력 및 결과표시'!$D$4=V305,'자료입력 및 결과표시'!$C$4=M305,'자료입력 및 결과표시'!$C$4=N305,'자료입력 및 결과표시'!$C$4=O305,'자료입력 및 결과표시'!$C$4=P305,'자료입력 및 결과표시'!$C$4=Q305,'자료입력 및 결과표시'!$C$4=R305,'자료입력 및 결과표시'!$C$4=S305,'자료입력 및 결과표시'!$C$4=T305,'자료입력 및 결과표시'!$C$4=U305,'자료입력 및 결과표시'!$C$4=V305),0,1)</f>
        <v>0</v>
      </c>
    </row>
    <row r="306" spans="6:30">
      <c r="F306" s="56">
        <f t="shared" si="19"/>
        <v>0</v>
      </c>
      <c r="G306" s="79"/>
      <c r="H306" s="38"/>
      <c r="I306" s="39"/>
      <c r="J306" s="31"/>
      <c r="K306" s="78"/>
      <c r="L306" s="40"/>
      <c r="M306" s="11"/>
      <c r="N306" s="11"/>
      <c r="O306" s="11"/>
      <c r="P306" s="11"/>
      <c r="Q306" s="11"/>
      <c r="R306" s="11"/>
      <c r="S306" s="11"/>
      <c r="T306" s="11"/>
      <c r="U306" s="11"/>
      <c r="V306" s="37"/>
      <c r="W306" s="80"/>
      <c r="X306" s="37"/>
      <c r="Y306" s="40"/>
      <c r="Z306" s="35"/>
      <c r="AA306" s="66">
        <f t="shared" si="20"/>
        <v>0</v>
      </c>
      <c r="AB306" s="12">
        <f t="shared" si="21"/>
        <v>0</v>
      </c>
      <c r="AC306" s="56">
        <f t="shared" si="22"/>
        <v>1</v>
      </c>
      <c r="AD306" s="56">
        <f>IF(OR('자료입력 및 결과표시'!$D$4=M306,'자료입력 및 결과표시'!$D$4=N306,'자료입력 및 결과표시'!$D$4=O306,'자료입력 및 결과표시'!$D$4=P306,'자료입력 및 결과표시'!$D$4=Q306,'자료입력 및 결과표시'!$D$4=R306,'자료입력 및 결과표시'!$D$4=S306,'자료입력 및 결과표시'!$D$4=T306,'자료입력 및 결과표시'!$D$4=U306,'자료입력 및 결과표시'!$D$4=V306,'자료입력 및 결과표시'!$C$4=M306,'자료입력 및 결과표시'!$C$4=N306,'자료입력 및 결과표시'!$C$4=O306,'자료입력 및 결과표시'!$C$4=P306,'자료입력 및 결과표시'!$C$4=Q306,'자료입력 및 결과표시'!$C$4=R306,'자료입력 및 결과표시'!$C$4=S306,'자료입력 및 결과표시'!$C$4=T306,'자료입력 및 결과표시'!$C$4=U306,'자료입력 및 결과표시'!$C$4=V306),0,1)</f>
        <v>0</v>
      </c>
    </row>
    <row r="307" spans="6:30">
      <c r="F307" s="56">
        <f t="shared" si="19"/>
        <v>0</v>
      </c>
      <c r="G307" s="79"/>
      <c r="H307" s="38"/>
      <c r="I307" s="39"/>
      <c r="J307" s="31"/>
      <c r="K307" s="78"/>
      <c r="L307" s="40"/>
      <c r="M307" s="11"/>
      <c r="N307" s="11"/>
      <c r="O307" s="11"/>
      <c r="P307" s="11"/>
      <c r="Q307" s="11"/>
      <c r="R307" s="11"/>
      <c r="S307" s="11"/>
      <c r="T307" s="11"/>
      <c r="U307" s="11"/>
      <c r="V307" s="37"/>
      <c r="W307" s="80"/>
      <c r="X307" s="37"/>
      <c r="Y307" s="40"/>
      <c r="Z307" s="35"/>
      <c r="AA307" s="66">
        <f t="shared" si="20"/>
        <v>0</v>
      </c>
      <c r="AB307" s="12">
        <f t="shared" si="21"/>
        <v>0</v>
      </c>
      <c r="AC307" s="56">
        <f t="shared" si="22"/>
        <v>1</v>
      </c>
      <c r="AD307" s="56">
        <f>IF(OR('자료입력 및 결과표시'!$D$4=M307,'자료입력 및 결과표시'!$D$4=N307,'자료입력 및 결과표시'!$D$4=O307,'자료입력 및 결과표시'!$D$4=P307,'자료입력 및 결과표시'!$D$4=Q307,'자료입력 및 결과표시'!$D$4=R307,'자료입력 및 결과표시'!$D$4=S307,'자료입력 및 결과표시'!$D$4=T307,'자료입력 및 결과표시'!$D$4=U307,'자료입력 및 결과표시'!$D$4=V307,'자료입력 및 결과표시'!$C$4=M307,'자료입력 및 결과표시'!$C$4=N307,'자료입력 및 결과표시'!$C$4=O307,'자료입력 및 결과표시'!$C$4=P307,'자료입력 및 결과표시'!$C$4=Q307,'자료입력 및 결과표시'!$C$4=R307,'자료입력 및 결과표시'!$C$4=S307,'자료입력 및 결과표시'!$C$4=T307,'자료입력 및 결과표시'!$C$4=U307,'자료입력 및 결과표시'!$C$4=V307),0,1)</f>
        <v>0</v>
      </c>
    </row>
    <row r="308" spans="6:30">
      <c r="F308" s="56">
        <f t="shared" si="19"/>
        <v>0</v>
      </c>
      <c r="G308" s="79"/>
      <c r="H308" s="38"/>
      <c r="I308" s="39"/>
      <c r="J308" s="31"/>
      <c r="K308" s="78"/>
      <c r="L308" s="40"/>
      <c r="M308" s="11"/>
      <c r="N308" s="11"/>
      <c r="O308" s="11"/>
      <c r="P308" s="11"/>
      <c r="Q308" s="11"/>
      <c r="R308" s="11"/>
      <c r="S308" s="11"/>
      <c r="T308" s="11"/>
      <c r="U308" s="11"/>
      <c r="V308" s="37"/>
      <c r="W308" s="80"/>
      <c r="X308" s="37"/>
      <c r="Y308" s="40"/>
      <c r="Z308" s="35"/>
      <c r="AA308" s="66">
        <f t="shared" si="20"/>
        <v>0</v>
      </c>
      <c r="AB308" s="12">
        <f t="shared" si="21"/>
        <v>0</v>
      </c>
      <c r="AC308" s="56">
        <f t="shared" si="22"/>
        <v>1</v>
      </c>
      <c r="AD308" s="56">
        <f>IF(OR('자료입력 및 결과표시'!$D$4=M308,'자료입력 및 결과표시'!$D$4=N308,'자료입력 및 결과표시'!$D$4=O308,'자료입력 및 결과표시'!$D$4=P308,'자료입력 및 결과표시'!$D$4=Q308,'자료입력 및 결과표시'!$D$4=R308,'자료입력 및 결과표시'!$D$4=S308,'자료입력 및 결과표시'!$D$4=T308,'자료입력 및 결과표시'!$D$4=U308,'자료입력 및 결과표시'!$D$4=V308,'자료입력 및 결과표시'!$C$4=M308,'자료입력 및 결과표시'!$C$4=N308,'자료입력 및 결과표시'!$C$4=O308,'자료입력 및 결과표시'!$C$4=P308,'자료입력 및 결과표시'!$C$4=Q308,'자료입력 및 결과표시'!$C$4=R308,'자료입력 및 결과표시'!$C$4=S308,'자료입력 및 결과표시'!$C$4=T308,'자료입력 및 결과표시'!$C$4=U308,'자료입력 및 결과표시'!$C$4=V308),0,1)</f>
        <v>0</v>
      </c>
    </row>
    <row r="309" spans="6:30">
      <c r="F309" s="56">
        <f t="shared" si="19"/>
        <v>0</v>
      </c>
      <c r="G309" s="79"/>
      <c r="H309" s="38"/>
      <c r="I309" s="39"/>
      <c r="J309" s="31"/>
      <c r="K309" s="78"/>
      <c r="L309" s="40"/>
      <c r="M309" s="11"/>
      <c r="N309" s="11"/>
      <c r="O309" s="11"/>
      <c r="P309" s="11"/>
      <c r="Q309" s="11"/>
      <c r="R309" s="11"/>
      <c r="S309" s="11"/>
      <c r="T309" s="11"/>
      <c r="U309" s="11"/>
      <c r="V309" s="37"/>
      <c r="W309" s="80"/>
      <c r="X309" s="37"/>
      <c r="Y309" s="40"/>
      <c r="Z309" s="35"/>
      <c r="AA309" s="66">
        <f t="shared" si="20"/>
        <v>0</v>
      </c>
      <c r="AB309" s="12">
        <f t="shared" si="21"/>
        <v>0</v>
      </c>
      <c r="AC309" s="56">
        <f t="shared" si="22"/>
        <v>1</v>
      </c>
      <c r="AD309" s="56">
        <f>IF(OR('자료입력 및 결과표시'!$D$4=M309,'자료입력 및 결과표시'!$D$4=N309,'자료입력 및 결과표시'!$D$4=O309,'자료입력 및 결과표시'!$D$4=P309,'자료입력 및 결과표시'!$D$4=Q309,'자료입력 및 결과표시'!$D$4=R309,'자료입력 및 결과표시'!$D$4=S309,'자료입력 및 결과표시'!$D$4=T309,'자료입력 및 결과표시'!$D$4=U309,'자료입력 및 결과표시'!$D$4=V309,'자료입력 및 결과표시'!$C$4=M309,'자료입력 및 결과표시'!$C$4=N309,'자료입력 및 결과표시'!$C$4=O309,'자료입력 및 결과표시'!$C$4=P309,'자료입력 및 결과표시'!$C$4=Q309,'자료입력 및 결과표시'!$C$4=R309,'자료입력 및 결과표시'!$C$4=S309,'자료입력 및 결과표시'!$C$4=T309,'자료입력 및 결과표시'!$C$4=U309,'자료입력 및 결과표시'!$C$4=V309),0,1)</f>
        <v>0</v>
      </c>
    </row>
    <row r="310" spans="6:30">
      <c r="F310" s="56">
        <f t="shared" si="19"/>
        <v>0</v>
      </c>
      <c r="G310" s="79"/>
      <c r="H310" s="38"/>
      <c r="I310" s="39"/>
      <c r="J310" s="31"/>
      <c r="K310" s="78"/>
      <c r="L310" s="40"/>
      <c r="M310" s="11"/>
      <c r="N310" s="11"/>
      <c r="O310" s="11"/>
      <c r="P310" s="11"/>
      <c r="Q310" s="11"/>
      <c r="R310" s="11"/>
      <c r="S310" s="11"/>
      <c r="T310" s="11"/>
      <c r="U310" s="11"/>
      <c r="V310" s="37"/>
      <c r="W310" s="80"/>
      <c r="X310" s="37"/>
      <c r="Y310" s="40"/>
      <c r="Z310" s="35"/>
      <c r="AA310" s="66">
        <f t="shared" si="20"/>
        <v>0</v>
      </c>
      <c r="AB310" s="12">
        <f t="shared" si="21"/>
        <v>0</v>
      </c>
      <c r="AC310" s="56">
        <f t="shared" si="22"/>
        <v>1</v>
      </c>
      <c r="AD310" s="56">
        <f>IF(OR('자료입력 및 결과표시'!$D$4=M310,'자료입력 및 결과표시'!$D$4=N310,'자료입력 및 결과표시'!$D$4=O310,'자료입력 및 결과표시'!$D$4=P310,'자료입력 및 결과표시'!$D$4=Q310,'자료입력 및 결과표시'!$D$4=R310,'자료입력 및 결과표시'!$D$4=S310,'자료입력 및 결과표시'!$D$4=T310,'자료입력 및 결과표시'!$D$4=U310,'자료입력 및 결과표시'!$D$4=V310,'자료입력 및 결과표시'!$C$4=M310,'자료입력 및 결과표시'!$C$4=N310,'자료입력 및 결과표시'!$C$4=O310,'자료입력 및 결과표시'!$C$4=P310,'자료입력 및 결과표시'!$C$4=Q310,'자료입력 및 결과표시'!$C$4=R310,'자료입력 및 결과표시'!$C$4=S310,'자료입력 및 결과표시'!$C$4=T310,'자료입력 및 결과표시'!$C$4=U310,'자료입력 및 결과표시'!$C$4=V310),0,1)</f>
        <v>0</v>
      </c>
    </row>
    <row r="311" spans="6:30">
      <c r="F311" s="56">
        <f t="shared" si="19"/>
        <v>0</v>
      </c>
      <c r="G311" s="79"/>
      <c r="H311" s="38"/>
      <c r="I311" s="39"/>
      <c r="J311" s="31"/>
      <c r="K311" s="78"/>
      <c r="L311" s="40"/>
      <c r="M311" s="11"/>
      <c r="N311" s="11"/>
      <c r="O311" s="11"/>
      <c r="P311" s="11"/>
      <c r="Q311" s="11"/>
      <c r="R311" s="11"/>
      <c r="S311" s="11"/>
      <c r="T311" s="11"/>
      <c r="U311" s="11"/>
      <c r="V311" s="37"/>
      <c r="W311" s="80"/>
      <c r="X311" s="37"/>
      <c r="Y311" s="40"/>
      <c r="Z311" s="35"/>
      <c r="AA311" s="66">
        <f t="shared" si="20"/>
        <v>0</v>
      </c>
      <c r="AB311" s="12">
        <f t="shared" si="21"/>
        <v>0</v>
      </c>
      <c r="AC311" s="56">
        <f t="shared" si="22"/>
        <v>1</v>
      </c>
      <c r="AD311" s="56">
        <f>IF(OR('자료입력 및 결과표시'!$D$4=M311,'자료입력 및 결과표시'!$D$4=N311,'자료입력 및 결과표시'!$D$4=O311,'자료입력 및 결과표시'!$D$4=P311,'자료입력 및 결과표시'!$D$4=Q311,'자료입력 및 결과표시'!$D$4=R311,'자료입력 및 결과표시'!$D$4=S311,'자료입력 및 결과표시'!$D$4=T311,'자료입력 및 결과표시'!$D$4=U311,'자료입력 및 결과표시'!$D$4=V311,'자료입력 및 결과표시'!$C$4=M311,'자료입력 및 결과표시'!$C$4=N311,'자료입력 및 결과표시'!$C$4=O311,'자료입력 및 결과표시'!$C$4=P311,'자료입력 및 결과표시'!$C$4=Q311,'자료입력 및 결과표시'!$C$4=R311,'자료입력 및 결과표시'!$C$4=S311,'자료입력 및 결과표시'!$C$4=T311,'자료입력 및 결과표시'!$C$4=U311,'자료입력 및 결과표시'!$C$4=V311),0,1)</f>
        <v>0</v>
      </c>
    </row>
    <row r="312" spans="6:30">
      <c r="F312" s="56">
        <f t="shared" si="19"/>
        <v>0</v>
      </c>
      <c r="G312" s="79"/>
      <c r="H312" s="38"/>
      <c r="I312" s="39"/>
      <c r="J312" s="31"/>
      <c r="K312" s="78"/>
      <c r="L312" s="40"/>
      <c r="M312" s="11"/>
      <c r="N312" s="11"/>
      <c r="O312" s="11"/>
      <c r="P312" s="11"/>
      <c r="Q312" s="11"/>
      <c r="R312" s="11"/>
      <c r="S312" s="11"/>
      <c r="T312" s="11"/>
      <c r="U312" s="11"/>
      <c r="V312" s="37"/>
      <c r="W312" s="80"/>
      <c r="X312" s="37"/>
      <c r="Y312" s="40"/>
      <c r="Z312" s="35"/>
      <c r="AA312" s="66">
        <f t="shared" si="20"/>
        <v>0</v>
      </c>
      <c r="AB312" s="12">
        <f t="shared" si="21"/>
        <v>0</v>
      </c>
      <c r="AC312" s="56">
        <f t="shared" si="22"/>
        <v>1</v>
      </c>
      <c r="AD312" s="56">
        <f>IF(OR('자료입력 및 결과표시'!$D$4=M312,'자료입력 및 결과표시'!$D$4=N312,'자료입력 및 결과표시'!$D$4=O312,'자료입력 및 결과표시'!$D$4=P312,'자료입력 및 결과표시'!$D$4=Q312,'자료입력 및 결과표시'!$D$4=R312,'자료입력 및 결과표시'!$D$4=S312,'자료입력 및 결과표시'!$D$4=T312,'자료입력 및 결과표시'!$D$4=U312,'자료입력 및 결과표시'!$D$4=V312,'자료입력 및 결과표시'!$C$4=M312,'자료입력 및 결과표시'!$C$4=N312,'자료입력 및 결과표시'!$C$4=O312,'자료입력 및 결과표시'!$C$4=P312,'자료입력 및 결과표시'!$C$4=Q312,'자료입력 및 결과표시'!$C$4=R312,'자료입력 및 결과표시'!$C$4=S312,'자료입력 및 결과표시'!$C$4=T312,'자료입력 및 결과표시'!$C$4=U312,'자료입력 및 결과표시'!$C$4=V312),0,1)</f>
        <v>0</v>
      </c>
    </row>
    <row r="313" spans="6:30">
      <c r="F313" s="56">
        <f t="shared" si="19"/>
        <v>0</v>
      </c>
      <c r="G313" s="79"/>
      <c r="H313" s="38"/>
      <c r="I313" s="39"/>
      <c r="J313" s="31"/>
      <c r="K313" s="78"/>
      <c r="L313" s="40"/>
      <c r="M313" s="11"/>
      <c r="N313" s="11"/>
      <c r="O313" s="11"/>
      <c r="P313" s="11"/>
      <c r="Q313" s="11"/>
      <c r="R313" s="11"/>
      <c r="S313" s="11"/>
      <c r="T313" s="11"/>
      <c r="U313" s="11"/>
      <c r="V313" s="37"/>
      <c r="W313" s="80"/>
      <c r="X313" s="37"/>
      <c r="Y313" s="40"/>
      <c r="Z313" s="35"/>
      <c r="AA313" s="66">
        <f t="shared" si="20"/>
        <v>0</v>
      </c>
      <c r="AB313" s="12">
        <f t="shared" si="21"/>
        <v>0</v>
      </c>
      <c r="AC313" s="56">
        <f t="shared" si="22"/>
        <v>1</v>
      </c>
      <c r="AD313" s="56">
        <f>IF(OR('자료입력 및 결과표시'!$D$4=M313,'자료입력 및 결과표시'!$D$4=N313,'자료입력 및 결과표시'!$D$4=O313,'자료입력 및 결과표시'!$D$4=P313,'자료입력 및 결과표시'!$D$4=Q313,'자료입력 및 결과표시'!$D$4=R313,'자료입력 및 결과표시'!$D$4=S313,'자료입력 및 결과표시'!$D$4=T313,'자료입력 및 결과표시'!$D$4=U313,'자료입력 및 결과표시'!$D$4=V313,'자료입력 및 결과표시'!$C$4=M313,'자료입력 및 결과표시'!$C$4=N313,'자료입력 및 결과표시'!$C$4=O313,'자료입력 및 결과표시'!$C$4=P313,'자료입력 및 결과표시'!$C$4=Q313,'자료입력 및 결과표시'!$C$4=R313,'자료입력 및 결과표시'!$C$4=S313,'자료입력 및 결과표시'!$C$4=T313,'자료입력 및 결과표시'!$C$4=U313,'자료입력 및 결과표시'!$C$4=V313),0,1)</f>
        <v>0</v>
      </c>
    </row>
    <row r="314" spans="6:30">
      <c r="F314" s="56">
        <f t="shared" si="19"/>
        <v>0</v>
      </c>
      <c r="G314" s="79"/>
      <c r="H314" s="38"/>
      <c r="I314" s="39"/>
      <c r="J314" s="31"/>
      <c r="K314" s="78"/>
      <c r="L314" s="40"/>
      <c r="M314" s="11"/>
      <c r="N314" s="11"/>
      <c r="O314" s="11"/>
      <c r="P314" s="11"/>
      <c r="Q314" s="11"/>
      <c r="R314" s="11"/>
      <c r="S314" s="11"/>
      <c r="T314" s="11"/>
      <c r="U314" s="11"/>
      <c r="V314" s="37"/>
      <c r="W314" s="80"/>
      <c r="X314" s="37"/>
      <c r="Y314" s="40"/>
      <c r="Z314" s="35"/>
      <c r="AA314" s="66">
        <f t="shared" si="20"/>
        <v>0</v>
      </c>
      <c r="AB314" s="12">
        <f t="shared" si="21"/>
        <v>0</v>
      </c>
      <c r="AC314" s="56">
        <f t="shared" si="22"/>
        <v>1</v>
      </c>
      <c r="AD314" s="56">
        <f>IF(OR('자료입력 및 결과표시'!$D$4=M314,'자료입력 및 결과표시'!$D$4=N314,'자료입력 및 결과표시'!$D$4=O314,'자료입력 및 결과표시'!$D$4=P314,'자료입력 및 결과표시'!$D$4=Q314,'자료입력 및 결과표시'!$D$4=R314,'자료입력 및 결과표시'!$D$4=S314,'자료입력 및 결과표시'!$D$4=T314,'자료입력 및 결과표시'!$D$4=U314,'자료입력 및 결과표시'!$D$4=V314,'자료입력 및 결과표시'!$C$4=M314,'자료입력 및 결과표시'!$C$4=N314,'자료입력 및 결과표시'!$C$4=O314,'자료입력 및 결과표시'!$C$4=P314,'자료입력 및 결과표시'!$C$4=Q314,'자료입력 및 결과표시'!$C$4=R314,'자료입력 및 결과표시'!$C$4=S314,'자료입력 및 결과표시'!$C$4=T314,'자료입력 및 결과표시'!$C$4=U314,'자료입력 및 결과표시'!$C$4=V314),0,1)</f>
        <v>0</v>
      </c>
    </row>
    <row r="315" spans="6:30">
      <c r="F315" s="56">
        <f t="shared" si="19"/>
        <v>0</v>
      </c>
      <c r="G315" s="79"/>
      <c r="H315" s="38"/>
      <c r="I315" s="39"/>
      <c r="J315" s="31"/>
      <c r="K315" s="78"/>
      <c r="L315" s="40"/>
      <c r="M315" s="11"/>
      <c r="N315" s="11"/>
      <c r="O315" s="11"/>
      <c r="P315" s="11"/>
      <c r="Q315" s="11"/>
      <c r="R315" s="11"/>
      <c r="S315" s="11"/>
      <c r="T315" s="11"/>
      <c r="U315" s="11"/>
      <c r="V315" s="37"/>
      <c r="W315" s="80"/>
      <c r="X315" s="37"/>
      <c r="Y315" s="40"/>
      <c r="Z315" s="35"/>
      <c r="AA315" s="66">
        <f t="shared" si="20"/>
        <v>0</v>
      </c>
      <c r="AB315" s="12">
        <f t="shared" si="21"/>
        <v>0</v>
      </c>
      <c r="AC315" s="56">
        <f t="shared" si="22"/>
        <v>1</v>
      </c>
      <c r="AD315" s="56">
        <f>IF(OR('자료입력 및 결과표시'!$D$4=M315,'자료입력 및 결과표시'!$D$4=N315,'자료입력 및 결과표시'!$D$4=O315,'자료입력 및 결과표시'!$D$4=P315,'자료입력 및 결과표시'!$D$4=Q315,'자료입력 및 결과표시'!$D$4=R315,'자료입력 및 결과표시'!$D$4=S315,'자료입력 및 결과표시'!$D$4=T315,'자료입력 및 결과표시'!$D$4=U315,'자료입력 및 결과표시'!$D$4=V315,'자료입력 및 결과표시'!$C$4=M315,'자료입력 및 결과표시'!$C$4=N315,'자료입력 및 결과표시'!$C$4=O315,'자료입력 및 결과표시'!$C$4=P315,'자료입력 및 결과표시'!$C$4=Q315,'자료입력 및 결과표시'!$C$4=R315,'자료입력 및 결과표시'!$C$4=S315,'자료입력 및 결과표시'!$C$4=T315,'자료입력 및 결과표시'!$C$4=U315,'자료입력 및 결과표시'!$C$4=V315),0,1)</f>
        <v>0</v>
      </c>
    </row>
    <row r="316" spans="6:30">
      <c r="F316" s="56">
        <f t="shared" si="19"/>
        <v>0</v>
      </c>
      <c r="G316" s="79"/>
      <c r="H316" s="38"/>
      <c r="I316" s="39"/>
      <c r="J316" s="31"/>
      <c r="K316" s="78"/>
      <c r="L316" s="40"/>
      <c r="M316" s="11"/>
      <c r="N316" s="11"/>
      <c r="O316" s="11"/>
      <c r="P316" s="11"/>
      <c r="Q316" s="11"/>
      <c r="R316" s="11"/>
      <c r="S316" s="11"/>
      <c r="T316" s="11"/>
      <c r="U316" s="11"/>
      <c r="V316" s="37"/>
      <c r="W316" s="80"/>
      <c r="X316" s="37"/>
      <c r="Y316" s="40"/>
      <c r="Z316" s="35"/>
      <c r="AA316" s="66">
        <f t="shared" si="20"/>
        <v>0</v>
      </c>
      <c r="AB316" s="12">
        <f t="shared" si="21"/>
        <v>0</v>
      </c>
      <c r="AC316" s="56">
        <f t="shared" si="22"/>
        <v>1</v>
      </c>
      <c r="AD316" s="56">
        <f>IF(OR('자료입력 및 결과표시'!$D$4=M316,'자료입력 및 결과표시'!$D$4=N316,'자료입력 및 결과표시'!$D$4=O316,'자료입력 및 결과표시'!$D$4=P316,'자료입력 및 결과표시'!$D$4=Q316,'자료입력 및 결과표시'!$D$4=R316,'자료입력 및 결과표시'!$D$4=S316,'자료입력 및 결과표시'!$D$4=T316,'자료입력 및 결과표시'!$D$4=U316,'자료입력 및 결과표시'!$D$4=V316,'자료입력 및 결과표시'!$C$4=M316,'자료입력 및 결과표시'!$C$4=N316,'자료입력 및 결과표시'!$C$4=O316,'자료입력 및 결과표시'!$C$4=P316,'자료입력 및 결과표시'!$C$4=Q316,'자료입력 및 결과표시'!$C$4=R316,'자료입력 및 결과표시'!$C$4=S316,'자료입력 및 결과표시'!$C$4=T316,'자료입력 및 결과표시'!$C$4=U316,'자료입력 및 결과표시'!$C$4=V316),0,1)</f>
        <v>0</v>
      </c>
    </row>
    <row r="317" spans="6:30">
      <c r="F317" s="56">
        <f t="shared" si="19"/>
        <v>0</v>
      </c>
      <c r="G317" s="79"/>
      <c r="H317" s="38"/>
      <c r="I317" s="39"/>
      <c r="J317" s="31"/>
      <c r="K317" s="78"/>
      <c r="L317" s="40"/>
      <c r="M317" s="11"/>
      <c r="N317" s="11"/>
      <c r="O317" s="11"/>
      <c r="P317" s="11"/>
      <c r="Q317" s="11"/>
      <c r="R317" s="11"/>
      <c r="S317" s="11"/>
      <c r="T317" s="11"/>
      <c r="U317" s="11"/>
      <c r="V317" s="37"/>
      <c r="W317" s="80"/>
      <c r="X317" s="37"/>
      <c r="Y317" s="40"/>
      <c r="Z317" s="35"/>
      <c r="AA317" s="66">
        <f t="shared" si="20"/>
        <v>0</v>
      </c>
      <c r="AB317" s="12">
        <f t="shared" si="21"/>
        <v>0</v>
      </c>
      <c r="AC317" s="56">
        <f t="shared" si="22"/>
        <v>1</v>
      </c>
      <c r="AD317" s="56">
        <f>IF(OR('자료입력 및 결과표시'!$D$4=M317,'자료입력 및 결과표시'!$D$4=N317,'자료입력 및 결과표시'!$D$4=O317,'자료입력 및 결과표시'!$D$4=P317,'자료입력 및 결과표시'!$D$4=Q317,'자료입력 및 결과표시'!$D$4=R317,'자료입력 및 결과표시'!$D$4=S317,'자료입력 및 결과표시'!$D$4=T317,'자료입력 및 결과표시'!$D$4=U317,'자료입력 및 결과표시'!$D$4=V317,'자료입력 및 결과표시'!$C$4=M317,'자료입력 및 결과표시'!$C$4=N317,'자료입력 및 결과표시'!$C$4=O317,'자료입력 및 결과표시'!$C$4=P317,'자료입력 및 결과표시'!$C$4=Q317,'자료입력 및 결과표시'!$C$4=R317,'자료입력 및 결과표시'!$C$4=S317,'자료입력 및 결과표시'!$C$4=T317,'자료입력 및 결과표시'!$C$4=U317,'자료입력 및 결과표시'!$C$4=V317),0,1)</f>
        <v>0</v>
      </c>
    </row>
    <row r="318" spans="6:30">
      <c r="F318" s="56">
        <f t="shared" si="19"/>
        <v>0</v>
      </c>
      <c r="G318" s="79"/>
      <c r="H318" s="38"/>
      <c r="I318" s="39"/>
      <c r="J318" s="31"/>
      <c r="K318" s="78"/>
      <c r="L318" s="40"/>
      <c r="M318" s="11"/>
      <c r="N318" s="11"/>
      <c r="O318" s="11"/>
      <c r="P318" s="11"/>
      <c r="Q318" s="11"/>
      <c r="R318" s="11"/>
      <c r="S318" s="11"/>
      <c r="T318" s="11"/>
      <c r="U318" s="11"/>
      <c r="V318" s="37"/>
      <c r="W318" s="80"/>
      <c r="X318" s="37"/>
      <c r="Y318" s="40"/>
      <c r="Z318" s="35"/>
      <c r="AA318" s="66">
        <f t="shared" si="20"/>
        <v>0</v>
      </c>
      <c r="AB318" s="12">
        <f t="shared" si="21"/>
        <v>0</v>
      </c>
      <c r="AC318" s="56">
        <f t="shared" si="22"/>
        <v>1</v>
      </c>
      <c r="AD318" s="56">
        <f>IF(OR('자료입력 및 결과표시'!$D$4=M318,'자료입력 및 결과표시'!$D$4=N318,'자료입력 및 결과표시'!$D$4=O318,'자료입력 및 결과표시'!$D$4=P318,'자료입력 및 결과표시'!$D$4=Q318,'자료입력 및 결과표시'!$D$4=R318,'자료입력 및 결과표시'!$D$4=S318,'자료입력 및 결과표시'!$D$4=T318,'자료입력 및 결과표시'!$D$4=U318,'자료입력 및 결과표시'!$D$4=V318,'자료입력 및 결과표시'!$C$4=M318,'자료입력 및 결과표시'!$C$4=N318,'자료입력 및 결과표시'!$C$4=O318,'자료입력 및 결과표시'!$C$4=P318,'자료입력 및 결과표시'!$C$4=Q318,'자료입력 및 결과표시'!$C$4=R318,'자료입력 및 결과표시'!$C$4=S318,'자료입력 및 결과표시'!$C$4=T318,'자료입력 및 결과표시'!$C$4=U318,'자료입력 및 결과표시'!$C$4=V318),0,1)</f>
        <v>0</v>
      </c>
    </row>
    <row r="319" spans="6:30">
      <c r="F319" s="56">
        <f t="shared" si="19"/>
        <v>0</v>
      </c>
      <c r="G319" s="79"/>
      <c r="H319" s="38"/>
      <c r="I319" s="39"/>
      <c r="J319" s="31"/>
      <c r="K319" s="78"/>
      <c r="L319" s="40"/>
      <c r="M319" s="11"/>
      <c r="N319" s="11"/>
      <c r="O319" s="11"/>
      <c r="P319" s="11"/>
      <c r="Q319" s="11"/>
      <c r="R319" s="11"/>
      <c r="S319" s="11"/>
      <c r="T319" s="11"/>
      <c r="U319" s="11"/>
      <c r="V319" s="37"/>
      <c r="W319" s="80"/>
      <c r="X319" s="37"/>
      <c r="Y319" s="40"/>
      <c r="Z319" s="35"/>
      <c r="AA319" s="66">
        <f t="shared" si="20"/>
        <v>0</v>
      </c>
      <c r="AB319" s="12">
        <f t="shared" si="21"/>
        <v>0</v>
      </c>
      <c r="AC319" s="56">
        <f t="shared" si="22"/>
        <v>1</v>
      </c>
      <c r="AD319" s="56">
        <f>IF(OR('자료입력 및 결과표시'!$D$4=M319,'자료입력 및 결과표시'!$D$4=N319,'자료입력 및 결과표시'!$D$4=O319,'자료입력 및 결과표시'!$D$4=P319,'자료입력 및 결과표시'!$D$4=Q319,'자료입력 및 결과표시'!$D$4=R319,'자료입력 및 결과표시'!$D$4=S319,'자료입력 및 결과표시'!$D$4=T319,'자료입력 및 결과표시'!$D$4=U319,'자료입력 및 결과표시'!$D$4=V319,'자료입력 및 결과표시'!$C$4=M319,'자료입력 및 결과표시'!$C$4=N319,'자료입력 및 결과표시'!$C$4=O319,'자료입력 및 결과표시'!$C$4=P319,'자료입력 및 결과표시'!$C$4=Q319,'자료입력 및 결과표시'!$C$4=R319,'자료입력 및 결과표시'!$C$4=S319,'자료입력 및 결과표시'!$C$4=T319,'자료입력 및 결과표시'!$C$4=U319,'자료입력 및 결과표시'!$C$4=V319),0,1)</f>
        <v>0</v>
      </c>
    </row>
    <row r="320" spans="6:30">
      <c r="F320" s="56">
        <f t="shared" si="19"/>
        <v>0</v>
      </c>
      <c r="G320" s="79"/>
      <c r="H320" s="38"/>
      <c r="I320" s="39"/>
      <c r="J320" s="31"/>
      <c r="K320" s="78"/>
      <c r="L320" s="40"/>
      <c r="M320" s="11"/>
      <c r="N320" s="11"/>
      <c r="O320" s="11"/>
      <c r="P320" s="11"/>
      <c r="Q320" s="11"/>
      <c r="R320" s="11"/>
      <c r="S320" s="11"/>
      <c r="T320" s="11"/>
      <c r="U320" s="11"/>
      <c r="V320" s="37"/>
      <c r="W320" s="80"/>
      <c r="X320" s="37"/>
      <c r="Y320" s="40"/>
      <c r="Z320" s="35"/>
      <c r="AA320" s="66">
        <f t="shared" si="20"/>
        <v>0</v>
      </c>
      <c r="AB320" s="12">
        <f t="shared" si="21"/>
        <v>0</v>
      </c>
      <c r="AC320" s="56">
        <f t="shared" si="22"/>
        <v>1</v>
      </c>
      <c r="AD320" s="56">
        <f>IF(OR('자료입력 및 결과표시'!$D$4=M320,'자료입력 및 결과표시'!$D$4=N320,'자료입력 및 결과표시'!$D$4=O320,'자료입력 및 결과표시'!$D$4=P320,'자료입력 및 결과표시'!$D$4=Q320,'자료입력 및 결과표시'!$D$4=R320,'자료입력 및 결과표시'!$D$4=S320,'자료입력 및 결과표시'!$D$4=T320,'자료입력 및 결과표시'!$D$4=U320,'자료입력 및 결과표시'!$D$4=V320,'자료입력 및 결과표시'!$C$4=M320,'자료입력 및 결과표시'!$C$4=N320,'자료입력 및 결과표시'!$C$4=O320,'자료입력 및 결과표시'!$C$4=P320,'자료입력 및 결과표시'!$C$4=Q320,'자료입력 및 결과표시'!$C$4=R320,'자료입력 및 결과표시'!$C$4=S320,'자료입력 및 결과표시'!$C$4=T320,'자료입력 및 결과표시'!$C$4=U320,'자료입력 및 결과표시'!$C$4=V320),0,1)</f>
        <v>0</v>
      </c>
    </row>
    <row r="321" spans="6:30">
      <c r="F321" s="56">
        <f t="shared" si="19"/>
        <v>0</v>
      </c>
      <c r="G321" s="79"/>
      <c r="H321" s="38"/>
      <c r="I321" s="39"/>
      <c r="J321" s="31"/>
      <c r="K321" s="78"/>
      <c r="L321" s="40"/>
      <c r="M321" s="11"/>
      <c r="N321" s="11"/>
      <c r="O321" s="11"/>
      <c r="P321" s="11"/>
      <c r="Q321" s="11"/>
      <c r="R321" s="11"/>
      <c r="S321" s="11"/>
      <c r="T321" s="11"/>
      <c r="U321" s="11"/>
      <c r="V321" s="37"/>
      <c r="W321" s="80"/>
      <c r="X321" s="37"/>
      <c r="Y321" s="40"/>
      <c r="Z321" s="35"/>
      <c r="AA321" s="66">
        <f t="shared" si="20"/>
        <v>0</v>
      </c>
      <c r="AB321" s="12">
        <f t="shared" si="21"/>
        <v>0</v>
      </c>
      <c r="AC321" s="56">
        <f t="shared" si="22"/>
        <v>1</v>
      </c>
      <c r="AD321" s="56">
        <f>IF(OR('자료입력 및 결과표시'!$D$4=M321,'자료입력 및 결과표시'!$D$4=N321,'자료입력 및 결과표시'!$D$4=O321,'자료입력 및 결과표시'!$D$4=P321,'자료입력 및 결과표시'!$D$4=Q321,'자료입력 및 결과표시'!$D$4=R321,'자료입력 및 결과표시'!$D$4=S321,'자료입력 및 결과표시'!$D$4=T321,'자료입력 및 결과표시'!$D$4=U321,'자료입력 및 결과표시'!$D$4=V321,'자료입력 및 결과표시'!$C$4=M321,'자료입력 및 결과표시'!$C$4=N321,'자료입력 및 결과표시'!$C$4=O321,'자료입력 및 결과표시'!$C$4=P321,'자료입력 및 결과표시'!$C$4=Q321,'자료입력 및 결과표시'!$C$4=R321,'자료입력 및 결과표시'!$C$4=S321,'자료입력 및 결과표시'!$C$4=T321,'자료입력 및 결과표시'!$C$4=U321,'자료입력 및 결과표시'!$C$4=V321),0,1)</f>
        <v>0</v>
      </c>
    </row>
    <row r="322" spans="6:30">
      <c r="F322" s="56">
        <f t="shared" si="19"/>
        <v>0</v>
      </c>
      <c r="G322" s="79"/>
      <c r="H322" s="38"/>
      <c r="I322" s="39"/>
      <c r="J322" s="31"/>
      <c r="K322" s="78"/>
      <c r="L322" s="40"/>
      <c r="M322" s="11"/>
      <c r="N322" s="11"/>
      <c r="O322" s="11"/>
      <c r="P322" s="11"/>
      <c r="Q322" s="11"/>
      <c r="R322" s="11"/>
      <c r="S322" s="11"/>
      <c r="T322" s="11"/>
      <c r="U322" s="11"/>
      <c r="V322" s="37"/>
      <c r="W322" s="80"/>
      <c r="X322" s="37"/>
      <c r="Y322" s="40"/>
      <c r="Z322" s="35"/>
      <c r="AA322" s="66">
        <f t="shared" si="20"/>
        <v>0</v>
      </c>
      <c r="AB322" s="12">
        <f t="shared" si="21"/>
        <v>0</v>
      </c>
      <c r="AC322" s="56">
        <f t="shared" si="22"/>
        <v>1</v>
      </c>
      <c r="AD322" s="56">
        <f>IF(OR('자료입력 및 결과표시'!$D$4=M322,'자료입력 및 결과표시'!$D$4=N322,'자료입력 및 결과표시'!$D$4=O322,'자료입력 및 결과표시'!$D$4=P322,'자료입력 및 결과표시'!$D$4=Q322,'자료입력 및 결과표시'!$D$4=R322,'자료입력 및 결과표시'!$D$4=S322,'자료입력 및 결과표시'!$D$4=T322,'자료입력 및 결과표시'!$D$4=U322,'자료입력 및 결과표시'!$D$4=V322,'자료입력 및 결과표시'!$C$4=M322,'자료입력 및 결과표시'!$C$4=N322,'자료입력 및 결과표시'!$C$4=O322,'자료입력 및 결과표시'!$C$4=P322,'자료입력 및 결과표시'!$C$4=Q322,'자료입력 및 결과표시'!$C$4=R322,'자료입력 및 결과표시'!$C$4=S322,'자료입력 및 결과표시'!$C$4=T322,'자료입력 및 결과표시'!$C$4=U322,'자료입력 및 결과표시'!$C$4=V322),0,1)</f>
        <v>0</v>
      </c>
    </row>
    <row r="323" spans="6:30">
      <c r="F323" s="56">
        <f t="shared" ref="F323:F386" si="23">IF(AND(AC323=0,AD323=0),G323&amp;"\"&amp;Y323&amp;"\"&amp;Z323,0)</f>
        <v>0</v>
      </c>
      <c r="G323" s="79"/>
      <c r="H323" s="38"/>
      <c r="I323" s="39"/>
      <c r="J323" s="31"/>
      <c r="K323" s="78"/>
      <c r="L323" s="40"/>
      <c r="M323" s="11"/>
      <c r="N323" s="11"/>
      <c r="O323" s="11"/>
      <c r="P323" s="11"/>
      <c r="Q323" s="11"/>
      <c r="R323" s="11"/>
      <c r="S323" s="11"/>
      <c r="T323" s="11"/>
      <c r="U323" s="11"/>
      <c r="V323" s="37"/>
      <c r="W323" s="80"/>
      <c r="X323" s="37"/>
      <c r="Y323" s="40"/>
      <c r="Z323" s="35"/>
      <c r="AA323" s="66">
        <f t="shared" si="20"/>
        <v>0</v>
      </c>
      <c r="AB323" s="12">
        <f t="shared" si="21"/>
        <v>0</v>
      </c>
      <c r="AC323" s="56">
        <f t="shared" si="22"/>
        <v>1</v>
      </c>
      <c r="AD323" s="56">
        <f>IF(OR('자료입력 및 결과표시'!$D$4=M323,'자료입력 및 결과표시'!$D$4=N323,'자료입력 및 결과표시'!$D$4=O323,'자료입력 및 결과표시'!$D$4=P323,'자료입력 및 결과표시'!$D$4=Q323,'자료입력 및 결과표시'!$D$4=R323,'자료입력 및 결과표시'!$D$4=S323,'자료입력 및 결과표시'!$D$4=T323,'자료입력 및 결과표시'!$D$4=U323,'자료입력 및 결과표시'!$D$4=V323,'자료입력 및 결과표시'!$C$4=M323,'자료입력 및 결과표시'!$C$4=N323,'자료입력 및 결과표시'!$C$4=O323,'자료입력 및 결과표시'!$C$4=P323,'자료입력 및 결과표시'!$C$4=Q323,'자료입력 및 결과표시'!$C$4=R323,'자료입력 및 결과표시'!$C$4=S323,'자료입력 및 결과표시'!$C$4=T323,'자료입력 및 결과표시'!$C$4=U323,'자료입력 및 결과표시'!$C$4=V323),0,1)</f>
        <v>0</v>
      </c>
    </row>
    <row r="324" spans="6:30">
      <c r="F324" s="56">
        <f t="shared" si="23"/>
        <v>0</v>
      </c>
      <c r="G324" s="79"/>
      <c r="H324" s="38"/>
      <c r="I324" s="39"/>
      <c r="J324" s="31"/>
      <c r="K324" s="78"/>
      <c r="L324" s="40"/>
      <c r="M324" s="11"/>
      <c r="N324" s="11"/>
      <c r="O324" s="11"/>
      <c r="P324" s="11"/>
      <c r="Q324" s="11"/>
      <c r="R324" s="11"/>
      <c r="S324" s="11"/>
      <c r="T324" s="11"/>
      <c r="U324" s="11"/>
      <c r="V324" s="37"/>
      <c r="W324" s="80"/>
      <c r="X324" s="37"/>
      <c r="Y324" s="40"/>
      <c r="Z324" s="35"/>
      <c r="AA324" s="66">
        <f t="shared" si="20"/>
        <v>0</v>
      </c>
      <c r="AB324" s="12">
        <f t="shared" si="21"/>
        <v>0</v>
      </c>
      <c r="AC324" s="56">
        <f t="shared" si="22"/>
        <v>1</v>
      </c>
      <c r="AD324" s="56">
        <f>IF(OR('자료입력 및 결과표시'!$D$4=M324,'자료입력 및 결과표시'!$D$4=N324,'자료입력 및 결과표시'!$D$4=O324,'자료입력 및 결과표시'!$D$4=P324,'자료입력 및 결과표시'!$D$4=Q324,'자료입력 및 결과표시'!$D$4=R324,'자료입력 및 결과표시'!$D$4=S324,'자료입력 및 결과표시'!$D$4=T324,'자료입력 및 결과표시'!$D$4=U324,'자료입력 및 결과표시'!$D$4=V324,'자료입력 및 결과표시'!$C$4=M324,'자료입력 및 결과표시'!$C$4=N324,'자료입력 및 결과표시'!$C$4=O324,'자료입력 및 결과표시'!$C$4=P324,'자료입력 및 결과표시'!$C$4=Q324,'자료입력 및 결과표시'!$C$4=R324,'자료입력 및 결과표시'!$C$4=S324,'자료입력 및 결과표시'!$C$4=T324,'자료입력 및 결과표시'!$C$4=U324,'자료입력 및 결과표시'!$C$4=V324),0,1)</f>
        <v>0</v>
      </c>
    </row>
    <row r="325" spans="6:30">
      <c r="F325" s="56">
        <f t="shared" si="23"/>
        <v>0</v>
      </c>
      <c r="G325" s="79"/>
      <c r="H325" s="38"/>
      <c r="I325" s="39"/>
      <c r="J325" s="31"/>
      <c r="K325" s="78"/>
      <c r="L325" s="40"/>
      <c r="M325" s="11"/>
      <c r="N325" s="11"/>
      <c r="O325" s="11"/>
      <c r="P325" s="11"/>
      <c r="Q325" s="11"/>
      <c r="R325" s="11"/>
      <c r="S325" s="11"/>
      <c r="T325" s="11"/>
      <c r="U325" s="11"/>
      <c r="V325" s="37"/>
      <c r="W325" s="80"/>
      <c r="X325" s="37"/>
      <c r="Y325" s="40"/>
      <c r="Z325" s="35"/>
      <c r="AA325" s="66">
        <f t="shared" si="20"/>
        <v>0</v>
      </c>
      <c r="AB325" s="12">
        <f t="shared" si="21"/>
        <v>0</v>
      </c>
      <c r="AC325" s="56">
        <f t="shared" si="22"/>
        <v>1</v>
      </c>
      <c r="AD325" s="56">
        <f>IF(OR('자료입력 및 결과표시'!$D$4=M325,'자료입력 및 결과표시'!$D$4=N325,'자료입력 및 결과표시'!$D$4=O325,'자료입력 및 결과표시'!$D$4=P325,'자료입력 및 결과표시'!$D$4=Q325,'자료입력 및 결과표시'!$D$4=R325,'자료입력 및 결과표시'!$D$4=S325,'자료입력 및 결과표시'!$D$4=T325,'자료입력 및 결과표시'!$D$4=U325,'자료입력 및 결과표시'!$D$4=V325,'자료입력 및 결과표시'!$C$4=M325,'자료입력 및 결과표시'!$C$4=N325,'자료입력 및 결과표시'!$C$4=O325,'자료입력 및 결과표시'!$C$4=P325,'자료입력 및 결과표시'!$C$4=Q325,'자료입력 및 결과표시'!$C$4=R325,'자료입력 및 결과표시'!$C$4=S325,'자료입력 및 결과표시'!$C$4=T325,'자료입력 및 결과표시'!$C$4=U325,'자료입력 및 결과표시'!$C$4=V325),0,1)</f>
        <v>0</v>
      </c>
    </row>
    <row r="326" spans="6:30">
      <c r="F326" s="56">
        <f t="shared" si="23"/>
        <v>0</v>
      </c>
      <c r="G326" s="79"/>
      <c r="H326" s="38"/>
      <c r="I326" s="39"/>
      <c r="J326" s="31"/>
      <c r="K326" s="78"/>
      <c r="L326" s="40"/>
      <c r="M326" s="11"/>
      <c r="N326" s="11"/>
      <c r="O326" s="11"/>
      <c r="P326" s="11"/>
      <c r="Q326" s="11"/>
      <c r="R326" s="11"/>
      <c r="S326" s="11"/>
      <c r="T326" s="11"/>
      <c r="U326" s="11"/>
      <c r="V326" s="37"/>
      <c r="W326" s="80"/>
      <c r="X326" s="37"/>
      <c r="Y326" s="40"/>
      <c r="Z326" s="35"/>
      <c r="AA326" s="66">
        <f t="shared" si="20"/>
        <v>0</v>
      </c>
      <c r="AB326" s="12">
        <f t="shared" si="21"/>
        <v>0</v>
      </c>
      <c r="AC326" s="56">
        <f t="shared" si="22"/>
        <v>1</v>
      </c>
      <c r="AD326" s="56">
        <f>IF(OR('자료입력 및 결과표시'!$D$4=M326,'자료입력 및 결과표시'!$D$4=N326,'자료입력 및 결과표시'!$D$4=O326,'자료입력 및 결과표시'!$D$4=P326,'자료입력 및 결과표시'!$D$4=Q326,'자료입력 및 결과표시'!$D$4=R326,'자료입력 및 결과표시'!$D$4=S326,'자료입력 및 결과표시'!$D$4=T326,'자료입력 및 결과표시'!$D$4=U326,'자료입력 및 결과표시'!$D$4=V326,'자료입력 및 결과표시'!$C$4=M326,'자료입력 및 결과표시'!$C$4=N326,'자료입력 및 결과표시'!$C$4=O326,'자료입력 및 결과표시'!$C$4=P326,'자료입력 및 결과표시'!$C$4=Q326,'자료입력 및 결과표시'!$C$4=R326,'자료입력 및 결과표시'!$C$4=S326,'자료입력 및 결과표시'!$C$4=T326,'자료입력 및 결과표시'!$C$4=U326,'자료입력 및 결과표시'!$C$4=V326),0,1)</f>
        <v>0</v>
      </c>
    </row>
    <row r="327" spans="6:30">
      <c r="F327" s="56">
        <f t="shared" si="23"/>
        <v>0</v>
      </c>
      <c r="G327" s="79"/>
      <c r="H327" s="38"/>
      <c r="I327" s="39"/>
      <c r="J327" s="31"/>
      <c r="K327" s="78"/>
      <c r="L327" s="40"/>
      <c r="M327" s="11"/>
      <c r="N327" s="11"/>
      <c r="O327" s="11"/>
      <c r="P327" s="11"/>
      <c r="Q327" s="11"/>
      <c r="R327" s="11"/>
      <c r="S327" s="11"/>
      <c r="T327" s="11"/>
      <c r="U327" s="11"/>
      <c r="V327" s="37"/>
      <c r="W327" s="80"/>
      <c r="X327" s="37"/>
      <c r="Y327" s="40"/>
      <c r="Z327" s="35"/>
      <c r="AA327" s="66">
        <f t="shared" ref="AA327:AA390" si="24">W327*X327/100</f>
        <v>0</v>
      </c>
      <c r="AB327" s="12">
        <f t="shared" ref="AB327:AB390" si="25">1*X327/100</f>
        <v>0</v>
      </c>
      <c r="AC327" s="56">
        <f t="shared" ref="AC327:AC390" si="26">IF(K327+1826&lt;$A$3,1,0)</f>
        <v>1</v>
      </c>
      <c r="AD327" s="56">
        <f>IF(OR('자료입력 및 결과표시'!$D$4=M327,'자료입력 및 결과표시'!$D$4=N327,'자료입력 및 결과표시'!$D$4=O327,'자료입력 및 결과표시'!$D$4=P327,'자료입력 및 결과표시'!$D$4=Q327,'자료입력 및 결과표시'!$D$4=R327,'자료입력 및 결과표시'!$D$4=S327,'자료입력 및 결과표시'!$D$4=T327,'자료입력 및 결과표시'!$D$4=U327,'자료입력 및 결과표시'!$D$4=V327,'자료입력 및 결과표시'!$C$4=M327,'자료입력 및 결과표시'!$C$4=N327,'자료입력 및 결과표시'!$C$4=O327,'자료입력 및 결과표시'!$C$4=P327,'자료입력 및 결과표시'!$C$4=Q327,'자료입력 및 결과표시'!$C$4=R327,'자료입력 및 결과표시'!$C$4=S327,'자료입력 및 결과표시'!$C$4=T327,'자료입력 및 결과표시'!$C$4=U327,'자료입력 및 결과표시'!$C$4=V327),0,1)</f>
        <v>0</v>
      </c>
    </row>
    <row r="328" spans="6:30">
      <c r="F328" s="56">
        <f t="shared" si="23"/>
        <v>0</v>
      </c>
      <c r="G328" s="79"/>
      <c r="H328" s="38"/>
      <c r="I328" s="39"/>
      <c r="J328" s="31"/>
      <c r="K328" s="78"/>
      <c r="L328" s="40"/>
      <c r="M328" s="11"/>
      <c r="N328" s="11"/>
      <c r="O328" s="11"/>
      <c r="P328" s="11"/>
      <c r="Q328" s="11"/>
      <c r="R328" s="11"/>
      <c r="S328" s="11"/>
      <c r="T328" s="11"/>
      <c r="U328" s="11"/>
      <c r="V328" s="37"/>
      <c r="W328" s="80"/>
      <c r="X328" s="37"/>
      <c r="Y328" s="40"/>
      <c r="Z328" s="35"/>
      <c r="AA328" s="66">
        <f t="shared" si="24"/>
        <v>0</v>
      </c>
      <c r="AB328" s="12">
        <f t="shared" si="25"/>
        <v>0</v>
      </c>
      <c r="AC328" s="56">
        <f t="shared" si="26"/>
        <v>1</v>
      </c>
      <c r="AD328" s="56">
        <f>IF(OR('자료입력 및 결과표시'!$D$4=M328,'자료입력 및 결과표시'!$D$4=N328,'자료입력 및 결과표시'!$D$4=O328,'자료입력 및 결과표시'!$D$4=P328,'자료입력 및 결과표시'!$D$4=Q328,'자료입력 및 결과표시'!$D$4=R328,'자료입력 및 결과표시'!$D$4=S328,'자료입력 및 결과표시'!$D$4=T328,'자료입력 및 결과표시'!$D$4=U328,'자료입력 및 결과표시'!$D$4=V328,'자료입력 및 결과표시'!$C$4=M328,'자료입력 및 결과표시'!$C$4=N328,'자료입력 및 결과표시'!$C$4=O328,'자료입력 및 결과표시'!$C$4=P328,'자료입력 및 결과표시'!$C$4=Q328,'자료입력 및 결과표시'!$C$4=R328,'자료입력 및 결과표시'!$C$4=S328,'자료입력 및 결과표시'!$C$4=T328,'자료입력 및 결과표시'!$C$4=U328,'자료입력 및 결과표시'!$C$4=V328),0,1)</f>
        <v>0</v>
      </c>
    </row>
    <row r="329" spans="6:30">
      <c r="F329" s="56">
        <f t="shared" si="23"/>
        <v>0</v>
      </c>
      <c r="G329" s="79"/>
      <c r="H329" s="38"/>
      <c r="I329" s="39"/>
      <c r="J329" s="31"/>
      <c r="K329" s="78"/>
      <c r="L329" s="40"/>
      <c r="M329" s="11"/>
      <c r="N329" s="11"/>
      <c r="O329" s="11"/>
      <c r="P329" s="11"/>
      <c r="Q329" s="11"/>
      <c r="R329" s="11"/>
      <c r="S329" s="11"/>
      <c r="T329" s="11"/>
      <c r="U329" s="11"/>
      <c r="V329" s="37"/>
      <c r="W329" s="80"/>
      <c r="X329" s="37"/>
      <c r="Y329" s="40"/>
      <c r="Z329" s="35"/>
      <c r="AA329" s="66">
        <f t="shared" si="24"/>
        <v>0</v>
      </c>
      <c r="AB329" s="12">
        <f t="shared" si="25"/>
        <v>0</v>
      </c>
      <c r="AC329" s="56">
        <f t="shared" si="26"/>
        <v>1</v>
      </c>
      <c r="AD329" s="56">
        <f>IF(OR('자료입력 및 결과표시'!$D$4=M329,'자료입력 및 결과표시'!$D$4=N329,'자료입력 및 결과표시'!$D$4=O329,'자료입력 및 결과표시'!$D$4=P329,'자료입력 및 결과표시'!$D$4=Q329,'자료입력 및 결과표시'!$D$4=R329,'자료입력 및 결과표시'!$D$4=S329,'자료입력 및 결과표시'!$D$4=T329,'자료입력 및 결과표시'!$D$4=U329,'자료입력 및 결과표시'!$D$4=V329,'자료입력 및 결과표시'!$C$4=M329,'자료입력 및 결과표시'!$C$4=N329,'자료입력 및 결과표시'!$C$4=O329,'자료입력 및 결과표시'!$C$4=P329,'자료입력 및 결과표시'!$C$4=Q329,'자료입력 및 결과표시'!$C$4=R329,'자료입력 및 결과표시'!$C$4=S329,'자료입력 및 결과표시'!$C$4=T329,'자료입력 및 결과표시'!$C$4=U329,'자료입력 및 결과표시'!$C$4=V329),0,1)</f>
        <v>0</v>
      </c>
    </row>
    <row r="330" spans="6:30">
      <c r="F330" s="56">
        <f t="shared" si="23"/>
        <v>0</v>
      </c>
      <c r="G330" s="79"/>
      <c r="H330" s="38"/>
      <c r="I330" s="39"/>
      <c r="J330" s="31"/>
      <c r="K330" s="78"/>
      <c r="L330" s="40"/>
      <c r="M330" s="11"/>
      <c r="N330" s="11"/>
      <c r="O330" s="11"/>
      <c r="P330" s="11"/>
      <c r="Q330" s="11"/>
      <c r="R330" s="11"/>
      <c r="S330" s="11"/>
      <c r="T330" s="11"/>
      <c r="U330" s="11"/>
      <c r="V330" s="37"/>
      <c r="W330" s="80"/>
      <c r="X330" s="37"/>
      <c r="Y330" s="40"/>
      <c r="Z330" s="35"/>
      <c r="AA330" s="66">
        <f t="shared" si="24"/>
        <v>0</v>
      </c>
      <c r="AB330" s="12">
        <f t="shared" si="25"/>
        <v>0</v>
      </c>
      <c r="AC330" s="56">
        <f t="shared" si="26"/>
        <v>1</v>
      </c>
      <c r="AD330" s="56">
        <f>IF(OR('자료입력 및 결과표시'!$D$4=M330,'자료입력 및 결과표시'!$D$4=N330,'자료입력 및 결과표시'!$D$4=O330,'자료입력 및 결과표시'!$D$4=P330,'자료입력 및 결과표시'!$D$4=Q330,'자료입력 및 결과표시'!$D$4=R330,'자료입력 및 결과표시'!$D$4=S330,'자료입력 및 결과표시'!$D$4=T330,'자료입력 및 결과표시'!$D$4=U330,'자료입력 및 결과표시'!$D$4=V330,'자료입력 및 결과표시'!$C$4=M330,'자료입력 및 결과표시'!$C$4=N330,'자료입력 및 결과표시'!$C$4=O330,'자료입력 및 결과표시'!$C$4=P330,'자료입력 및 결과표시'!$C$4=Q330,'자료입력 및 결과표시'!$C$4=R330,'자료입력 및 결과표시'!$C$4=S330,'자료입력 및 결과표시'!$C$4=T330,'자료입력 및 결과표시'!$C$4=U330,'자료입력 및 결과표시'!$C$4=V330),0,1)</f>
        <v>0</v>
      </c>
    </row>
    <row r="331" spans="6:30">
      <c r="F331" s="56">
        <f t="shared" si="23"/>
        <v>0</v>
      </c>
      <c r="G331" s="79"/>
      <c r="H331" s="38"/>
      <c r="I331" s="39"/>
      <c r="J331" s="31"/>
      <c r="K331" s="78"/>
      <c r="L331" s="40"/>
      <c r="M331" s="11"/>
      <c r="N331" s="11"/>
      <c r="O331" s="11"/>
      <c r="P331" s="11"/>
      <c r="Q331" s="11"/>
      <c r="R331" s="11"/>
      <c r="S331" s="11"/>
      <c r="T331" s="11"/>
      <c r="U331" s="11"/>
      <c r="V331" s="37"/>
      <c r="W331" s="80"/>
      <c r="X331" s="37"/>
      <c r="Y331" s="40"/>
      <c r="Z331" s="35"/>
      <c r="AA331" s="66">
        <f t="shared" si="24"/>
        <v>0</v>
      </c>
      <c r="AB331" s="12">
        <f t="shared" si="25"/>
        <v>0</v>
      </c>
      <c r="AC331" s="56">
        <f t="shared" si="26"/>
        <v>1</v>
      </c>
      <c r="AD331" s="56">
        <f>IF(OR('자료입력 및 결과표시'!$D$4=M331,'자료입력 및 결과표시'!$D$4=N331,'자료입력 및 결과표시'!$D$4=O331,'자료입력 및 결과표시'!$D$4=P331,'자료입력 및 결과표시'!$D$4=Q331,'자료입력 및 결과표시'!$D$4=R331,'자료입력 및 결과표시'!$D$4=S331,'자료입력 및 결과표시'!$D$4=T331,'자료입력 및 결과표시'!$D$4=U331,'자료입력 및 결과표시'!$D$4=V331,'자료입력 및 결과표시'!$C$4=M331,'자료입력 및 결과표시'!$C$4=N331,'자료입력 및 결과표시'!$C$4=O331,'자료입력 및 결과표시'!$C$4=P331,'자료입력 및 결과표시'!$C$4=Q331,'자료입력 및 결과표시'!$C$4=R331,'자료입력 및 결과표시'!$C$4=S331,'자료입력 및 결과표시'!$C$4=T331,'자료입력 및 결과표시'!$C$4=U331,'자료입력 및 결과표시'!$C$4=V331),0,1)</f>
        <v>0</v>
      </c>
    </row>
    <row r="332" spans="6:30">
      <c r="F332" s="56">
        <f t="shared" si="23"/>
        <v>0</v>
      </c>
      <c r="G332" s="79"/>
      <c r="H332" s="38"/>
      <c r="I332" s="39"/>
      <c r="J332" s="31"/>
      <c r="K332" s="78"/>
      <c r="L332" s="40"/>
      <c r="M332" s="11"/>
      <c r="N332" s="11"/>
      <c r="O332" s="11"/>
      <c r="P332" s="11"/>
      <c r="Q332" s="11"/>
      <c r="R332" s="11"/>
      <c r="S332" s="11"/>
      <c r="T332" s="11"/>
      <c r="U332" s="11"/>
      <c r="V332" s="37"/>
      <c r="W332" s="80"/>
      <c r="X332" s="37"/>
      <c r="Y332" s="40"/>
      <c r="Z332" s="35"/>
      <c r="AA332" s="66">
        <f t="shared" si="24"/>
        <v>0</v>
      </c>
      <c r="AB332" s="12">
        <f t="shared" si="25"/>
        <v>0</v>
      </c>
      <c r="AC332" s="56">
        <f t="shared" si="26"/>
        <v>1</v>
      </c>
      <c r="AD332" s="56">
        <f>IF(OR('자료입력 및 결과표시'!$D$4=M332,'자료입력 및 결과표시'!$D$4=N332,'자료입력 및 결과표시'!$D$4=O332,'자료입력 및 결과표시'!$D$4=P332,'자료입력 및 결과표시'!$D$4=Q332,'자료입력 및 결과표시'!$D$4=R332,'자료입력 및 결과표시'!$D$4=S332,'자료입력 및 결과표시'!$D$4=T332,'자료입력 및 결과표시'!$D$4=U332,'자료입력 및 결과표시'!$D$4=V332,'자료입력 및 결과표시'!$C$4=M332,'자료입력 및 결과표시'!$C$4=N332,'자료입력 및 결과표시'!$C$4=O332,'자료입력 및 결과표시'!$C$4=P332,'자료입력 및 결과표시'!$C$4=Q332,'자료입력 및 결과표시'!$C$4=R332,'자료입력 및 결과표시'!$C$4=S332,'자료입력 및 결과표시'!$C$4=T332,'자료입력 및 결과표시'!$C$4=U332,'자료입력 및 결과표시'!$C$4=V332),0,1)</f>
        <v>0</v>
      </c>
    </row>
    <row r="333" spans="6:30">
      <c r="F333" s="56">
        <f t="shared" si="23"/>
        <v>0</v>
      </c>
      <c r="G333" s="79"/>
      <c r="H333" s="38"/>
      <c r="I333" s="39"/>
      <c r="J333" s="31"/>
      <c r="K333" s="78"/>
      <c r="L333" s="40"/>
      <c r="M333" s="11"/>
      <c r="N333" s="11"/>
      <c r="O333" s="11"/>
      <c r="P333" s="11"/>
      <c r="Q333" s="11"/>
      <c r="R333" s="11"/>
      <c r="S333" s="11"/>
      <c r="T333" s="11"/>
      <c r="U333" s="11"/>
      <c r="V333" s="37"/>
      <c r="W333" s="80"/>
      <c r="X333" s="37"/>
      <c r="Y333" s="40"/>
      <c r="Z333" s="35"/>
      <c r="AA333" s="66">
        <f t="shared" si="24"/>
        <v>0</v>
      </c>
      <c r="AB333" s="12">
        <f t="shared" si="25"/>
        <v>0</v>
      </c>
      <c r="AC333" s="56">
        <f t="shared" si="26"/>
        <v>1</v>
      </c>
      <c r="AD333" s="56">
        <f>IF(OR('자료입력 및 결과표시'!$D$4=M333,'자료입력 및 결과표시'!$D$4=N333,'자료입력 및 결과표시'!$D$4=O333,'자료입력 및 결과표시'!$D$4=P333,'자료입력 및 결과표시'!$D$4=Q333,'자료입력 및 결과표시'!$D$4=R333,'자료입력 및 결과표시'!$D$4=S333,'자료입력 및 결과표시'!$D$4=T333,'자료입력 및 결과표시'!$D$4=U333,'자료입력 및 결과표시'!$D$4=V333,'자료입력 및 결과표시'!$C$4=M333,'자료입력 및 결과표시'!$C$4=N333,'자료입력 및 결과표시'!$C$4=O333,'자료입력 및 결과표시'!$C$4=P333,'자료입력 및 결과표시'!$C$4=Q333,'자료입력 및 결과표시'!$C$4=R333,'자료입력 및 결과표시'!$C$4=S333,'자료입력 및 결과표시'!$C$4=T333,'자료입력 및 결과표시'!$C$4=U333,'자료입력 및 결과표시'!$C$4=V333),0,1)</f>
        <v>0</v>
      </c>
    </row>
    <row r="334" spans="6:30">
      <c r="F334" s="56">
        <f t="shared" si="23"/>
        <v>0</v>
      </c>
      <c r="G334" s="79"/>
      <c r="H334" s="38"/>
      <c r="I334" s="39"/>
      <c r="J334" s="31"/>
      <c r="K334" s="78"/>
      <c r="L334" s="40"/>
      <c r="M334" s="11"/>
      <c r="N334" s="11"/>
      <c r="O334" s="11"/>
      <c r="P334" s="11"/>
      <c r="Q334" s="11"/>
      <c r="R334" s="11"/>
      <c r="S334" s="11"/>
      <c r="T334" s="11"/>
      <c r="U334" s="11"/>
      <c r="V334" s="37"/>
      <c r="W334" s="80"/>
      <c r="X334" s="37"/>
      <c r="Y334" s="40"/>
      <c r="Z334" s="35"/>
      <c r="AA334" s="66">
        <f t="shared" si="24"/>
        <v>0</v>
      </c>
      <c r="AB334" s="12">
        <f t="shared" si="25"/>
        <v>0</v>
      </c>
      <c r="AC334" s="56">
        <f t="shared" si="26"/>
        <v>1</v>
      </c>
      <c r="AD334" s="56">
        <f>IF(OR('자료입력 및 결과표시'!$D$4=M334,'자료입력 및 결과표시'!$D$4=N334,'자료입력 및 결과표시'!$D$4=O334,'자료입력 및 결과표시'!$D$4=P334,'자료입력 및 결과표시'!$D$4=Q334,'자료입력 및 결과표시'!$D$4=R334,'자료입력 및 결과표시'!$D$4=S334,'자료입력 및 결과표시'!$D$4=T334,'자료입력 및 결과표시'!$D$4=U334,'자료입력 및 결과표시'!$D$4=V334,'자료입력 및 결과표시'!$C$4=M334,'자료입력 및 결과표시'!$C$4=N334,'자료입력 및 결과표시'!$C$4=O334,'자료입력 및 결과표시'!$C$4=P334,'자료입력 및 결과표시'!$C$4=Q334,'자료입력 및 결과표시'!$C$4=R334,'자료입력 및 결과표시'!$C$4=S334,'자료입력 및 결과표시'!$C$4=T334,'자료입력 및 결과표시'!$C$4=U334,'자료입력 및 결과표시'!$C$4=V334),0,1)</f>
        <v>0</v>
      </c>
    </row>
    <row r="335" spans="6:30">
      <c r="F335" s="56">
        <f t="shared" si="23"/>
        <v>0</v>
      </c>
      <c r="G335" s="79"/>
      <c r="H335" s="38"/>
      <c r="I335" s="39"/>
      <c r="J335" s="31"/>
      <c r="K335" s="78"/>
      <c r="L335" s="40"/>
      <c r="M335" s="11"/>
      <c r="N335" s="11"/>
      <c r="O335" s="11"/>
      <c r="P335" s="11"/>
      <c r="Q335" s="11"/>
      <c r="R335" s="11"/>
      <c r="S335" s="11"/>
      <c r="T335" s="11"/>
      <c r="U335" s="11"/>
      <c r="V335" s="37"/>
      <c r="W335" s="80"/>
      <c r="X335" s="37"/>
      <c r="Y335" s="40"/>
      <c r="Z335" s="35"/>
      <c r="AA335" s="66">
        <f t="shared" si="24"/>
        <v>0</v>
      </c>
      <c r="AB335" s="12">
        <f t="shared" si="25"/>
        <v>0</v>
      </c>
      <c r="AC335" s="56">
        <f t="shared" si="26"/>
        <v>1</v>
      </c>
      <c r="AD335" s="56">
        <f>IF(OR('자료입력 및 결과표시'!$D$4=M335,'자료입력 및 결과표시'!$D$4=N335,'자료입력 및 결과표시'!$D$4=O335,'자료입력 및 결과표시'!$D$4=P335,'자료입력 및 결과표시'!$D$4=Q335,'자료입력 및 결과표시'!$D$4=R335,'자료입력 및 결과표시'!$D$4=S335,'자료입력 및 결과표시'!$D$4=T335,'자료입력 및 결과표시'!$D$4=U335,'자료입력 및 결과표시'!$D$4=V335,'자료입력 및 결과표시'!$C$4=M335,'자료입력 및 결과표시'!$C$4=N335,'자료입력 및 결과표시'!$C$4=O335,'자료입력 및 결과표시'!$C$4=P335,'자료입력 및 결과표시'!$C$4=Q335,'자료입력 및 결과표시'!$C$4=R335,'자료입력 및 결과표시'!$C$4=S335,'자료입력 및 결과표시'!$C$4=T335,'자료입력 및 결과표시'!$C$4=U335,'자료입력 및 결과표시'!$C$4=V335),0,1)</f>
        <v>0</v>
      </c>
    </row>
    <row r="336" spans="6:30">
      <c r="F336" s="56">
        <f t="shared" si="23"/>
        <v>0</v>
      </c>
      <c r="G336" s="79"/>
      <c r="H336" s="38"/>
      <c r="I336" s="39"/>
      <c r="J336" s="31"/>
      <c r="K336" s="78"/>
      <c r="L336" s="40"/>
      <c r="M336" s="11"/>
      <c r="N336" s="11"/>
      <c r="O336" s="11"/>
      <c r="P336" s="11"/>
      <c r="Q336" s="11"/>
      <c r="R336" s="11"/>
      <c r="S336" s="11"/>
      <c r="T336" s="11"/>
      <c r="U336" s="11"/>
      <c r="V336" s="37"/>
      <c r="W336" s="80"/>
      <c r="X336" s="37"/>
      <c r="Y336" s="40"/>
      <c r="Z336" s="35"/>
      <c r="AA336" s="66">
        <f t="shared" si="24"/>
        <v>0</v>
      </c>
      <c r="AB336" s="12">
        <f t="shared" si="25"/>
        <v>0</v>
      </c>
      <c r="AC336" s="56">
        <f t="shared" si="26"/>
        <v>1</v>
      </c>
      <c r="AD336" s="56">
        <f>IF(OR('자료입력 및 결과표시'!$D$4=M336,'자료입력 및 결과표시'!$D$4=N336,'자료입력 및 결과표시'!$D$4=O336,'자료입력 및 결과표시'!$D$4=P336,'자료입력 및 결과표시'!$D$4=Q336,'자료입력 및 결과표시'!$D$4=R336,'자료입력 및 결과표시'!$D$4=S336,'자료입력 및 결과표시'!$D$4=T336,'자료입력 및 결과표시'!$D$4=U336,'자료입력 및 결과표시'!$D$4=V336,'자료입력 및 결과표시'!$C$4=M336,'자료입력 및 결과표시'!$C$4=N336,'자료입력 및 결과표시'!$C$4=O336,'자료입력 및 결과표시'!$C$4=P336,'자료입력 및 결과표시'!$C$4=Q336,'자료입력 및 결과표시'!$C$4=R336,'자료입력 및 결과표시'!$C$4=S336,'자료입력 및 결과표시'!$C$4=T336,'자료입력 및 결과표시'!$C$4=U336,'자료입력 및 결과표시'!$C$4=V336),0,1)</f>
        <v>0</v>
      </c>
    </row>
    <row r="337" spans="6:30">
      <c r="F337" s="56">
        <f t="shared" si="23"/>
        <v>0</v>
      </c>
      <c r="G337" s="79"/>
      <c r="H337" s="38"/>
      <c r="I337" s="39"/>
      <c r="J337" s="31"/>
      <c r="K337" s="78"/>
      <c r="L337" s="40"/>
      <c r="M337" s="11"/>
      <c r="N337" s="11"/>
      <c r="O337" s="11"/>
      <c r="P337" s="11"/>
      <c r="Q337" s="11"/>
      <c r="R337" s="11"/>
      <c r="S337" s="11"/>
      <c r="T337" s="11"/>
      <c r="U337" s="11"/>
      <c r="V337" s="37"/>
      <c r="W337" s="80"/>
      <c r="X337" s="37"/>
      <c r="Y337" s="40"/>
      <c r="Z337" s="35"/>
      <c r="AA337" s="66">
        <f t="shared" si="24"/>
        <v>0</v>
      </c>
      <c r="AB337" s="12">
        <f t="shared" si="25"/>
        <v>0</v>
      </c>
      <c r="AC337" s="56">
        <f t="shared" si="26"/>
        <v>1</v>
      </c>
      <c r="AD337" s="56">
        <f>IF(OR('자료입력 및 결과표시'!$D$4=M337,'자료입력 및 결과표시'!$D$4=N337,'자료입력 및 결과표시'!$D$4=O337,'자료입력 및 결과표시'!$D$4=P337,'자료입력 및 결과표시'!$D$4=Q337,'자료입력 및 결과표시'!$D$4=R337,'자료입력 및 결과표시'!$D$4=S337,'자료입력 및 결과표시'!$D$4=T337,'자료입력 및 결과표시'!$D$4=U337,'자료입력 및 결과표시'!$D$4=V337,'자료입력 및 결과표시'!$C$4=M337,'자료입력 및 결과표시'!$C$4=N337,'자료입력 및 결과표시'!$C$4=O337,'자료입력 및 결과표시'!$C$4=P337,'자료입력 및 결과표시'!$C$4=Q337,'자료입력 및 결과표시'!$C$4=R337,'자료입력 및 결과표시'!$C$4=S337,'자료입력 및 결과표시'!$C$4=T337,'자료입력 및 결과표시'!$C$4=U337,'자료입력 및 결과표시'!$C$4=V337),0,1)</f>
        <v>0</v>
      </c>
    </row>
    <row r="338" spans="6:30">
      <c r="F338" s="56">
        <f t="shared" si="23"/>
        <v>0</v>
      </c>
      <c r="G338" s="79"/>
      <c r="H338" s="38"/>
      <c r="I338" s="39"/>
      <c r="J338" s="31"/>
      <c r="K338" s="78"/>
      <c r="L338" s="40"/>
      <c r="M338" s="11"/>
      <c r="N338" s="11"/>
      <c r="O338" s="11"/>
      <c r="P338" s="11"/>
      <c r="Q338" s="11"/>
      <c r="R338" s="11"/>
      <c r="S338" s="11"/>
      <c r="T338" s="11"/>
      <c r="U338" s="11"/>
      <c r="V338" s="37"/>
      <c r="W338" s="80"/>
      <c r="X338" s="37"/>
      <c r="Y338" s="40"/>
      <c r="Z338" s="35"/>
      <c r="AA338" s="66">
        <f t="shared" si="24"/>
        <v>0</v>
      </c>
      <c r="AB338" s="12">
        <f t="shared" si="25"/>
        <v>0</v>
      </c>
      <c r="AC338" s="56">
        <f t="shared" si="26"/>
        <v>1</v>
      </c>
      <c r="AD338" s="56">
        <f>IF(OR('자료입력 및 결과표시'!$D$4=M338,'자료입력 및 결과표시'!$D$4=N338,'자료입력 및 결과표시'!$D$4=O338,'자료입력 및 결과표시'!$D$4=P338,'자료입력 및 결과표시'!$D$4=Q338,'자료입력 및 결과표시'!$D$4=R338,'자료입력 및 결과표시'!$D$4=S338,'자료입력 및 결과표시'!$D$4=T338,'자료입력 및 결과표시'!$D$4=U338,'자료입력 및 결과표시'!$D$4=V338,'자료입력 및 결과표시'!$C$4=M338,'자료입력 및 결과표시'!$C$4=N338,'자료입력 및 결과표시'!$C$4=O338,'자료입력 및 결과표시'!$C$4=P338,'자료입력 및 결과표시'!$C$4=Q338,'자료입력 및 결과표시'!$C$4=R338,'자료입력 및 결과표시'!$C$4=S338,'자료입력 및 결과표시'!$C$4=T338,'자료입력 및 결과표시'!$C$4=U338,'자료입력 및 결과표시'!$C$4=V338),0,1)</f>
        <v>0</v>
      </c>
    </row>
    <row r="339" spans="6:30">
      <c r="F339" s="56">
        <f t="shared" si="23"/>
        <v>0</v>
      </c>
      <c r="G339" s="79"/>
      <c r="H339" s="38"/>
      <c r="I339" s="39"/>
      <c r="J339" s="31"/>
      <c r="K339" s="78"/>
      <c r="L339" s="40"/>
      <c r="M339" s="11"/>
      <c r="N339" s="11"/>
      <c r="O339" s="11"/>
      <c r="P339" s="11"/>
      <c r="Q339" s="11"/>
      <c r="R339" s="11"/>
      <c r="S339" s="11"/>
      <c r="T339" s="11"/>
      <c r="U339" s="11"/>
      <c r="V339" s="37"/>
      <c r="W339" s="80"/>
      <c r="X339" s="37"/>
      <c r="Y339" s="40"/>
      <c r="Z339" s="35"/>
      <c r="AA339" s="66">
        <f t="shared" si="24"/>
        <v>0</v>
      </c>
      <c r="AB339" s="12">
        <f t="shared" si="25"/>
        <v>0</v>
      </c>
      <c r="AC339" s="56">
        <f t="shared" si="26"/>
        <v>1</v>
      </c>
      <c r="AD339" s="56">
        <f>IF(OR('자료입력 및 결과표시'!$D$4=M339,'자료입력 및 결과표시'!$D$4=N339,'자료입력 및 결과표시'!$D$4=O339,'자료입력 및 결과표시'!$D$4=P339,'자료입력 및 결과표시'!$D$4=Q339,'자료입력 및 결과표시'!$D$4=R339,'자료입력 및 결과표시'!$D$4=S339,'자료입력 및 결과표시'!$D$4=T339,'자료입력 및 결과표시'!$D$4=U339,'자료입력 및 결과표시'!$D$4=V339,'자료입력 및 결과표시'!$C$4=M339,'자료입력 및 결과표시'!$C$4=N339,'자료입력 및 결과표시'!$C$4=O339,'자료입력 및 결과표시'!$C$4=P339,'자료입력 및 결과표시'!$C$4=Q339,'자료입력 및 결과표시'!$C$4=R339,'자료입력 및 결과표시'!$C$4=S339,'자료입력 및 결과표시'!$C$4=T339,'자료입력 및 결과표시'!$C$4=U339,'자료입력 및 결과표시'!$C$4=V339),0,1)</f>
        <v>0</v>
      </c>
    </row>
    <row r="340" spans="6:30">
      <c r="F340" s="56">
        <f t="shared" si="23"/>
        <v>0</v>
      </c>
      <c r="G340" s="79"/>
      <c r="H340" s="38"/>
      <c r="I340" s="39"/>
      <c r="J340" s="31"/>
      <c r="K340" s="78"/>
      <c r="L340" s="40"/>
      <c r="M340" s="11"/>
      <c r="N340" s="11"/>
      <c r="O340" s="11"/>
      <c r="P340" s="11"/>
      <c r="Q340" s="11"/>
      <c r="R340" s="11"/>
      <c r="S340" s="11"/>
      <c r="T340" s="11"/>
      <c r="U340" s="11"/>
      <c r="V340" s="37"/>
      <c r="W340" s="80"/>
      <c r="X340" s="37"/>
      <c r="Y340" s="40"/>
      <c r="Z340" s="35"/>
      <c r="AA340" s="66">
        <f t="shared" si="24"/>
        <v>0</v>
      </c>
      <c r="AB340" s="12">
        <f t="shared" si="25"/>
        <v>0</v>
      </c>
      <c r="AC340" s="56">
        <f t="shared" si="26"/>
        <v>1</v>
      </c>
      <c r="AD340" s="56">
        <f>IF(OR('자료입력 및 결과표시'!$D$4=M340,'자료입력 및 결과표시'!$D$4=N340,'자료입력 및 결과표시'!$D$4=O340,'자료입력 및 결과표시'!$D$4=P340,'자료입력 및 결과표시'!$D$4=Q340,'자료입력 및 결과표시'!$D$4=R340,'자료입력 및 결과표시'!$D$4=S340,'자료입력 및 결과표시'!$D$4=T340,'자료입력 및 결과표시'!$D$4=U340,'자료입력 및 결과표시'!$D$4=V340,'자료입력 및 결과표시'!$C$4=M340,'자료입력 및 결과표시'!$C$4=N340,'자료입력 및 결과표시'!$C$4=O340,'자료입력 및 결과표시'!$C$4=P340,'자료입력 및 결과표시'!$C$4=Q340,'자료입력 및 결과표시'!$C$4=R340,'자료입력 및 결과표시'!$C$4=S340,'자료입력 및 결과표시'!$C$4=T340,'자료입력 및 결과표시'!$C$4=U340,'자료입력 및 결과표시'!$C$4=V340),0,1)</f>
        <v>0</v>
      </c>
    </row>
    <row r="341" spans="6:30">
      <c r="F341" s="56">
        <f t="shared" si="23"/>
        <v>0</v>
      </c>
      <c r="G341" s="79"/>
      <c r="H341" s="38"/>
      <c r="I341" s="39"/>
      <c r="J341" s="31"/>
      <c r="K341" s="78"/>
      <c r="L341" s="40"/>
      <c r="M341" s="11"/>
      <c r="N341" s="11"/>
      <c r="O341" s="11"/>
      <c r="P341" s="11"/>
      <c r="Q341" s="11"/>
      <c r="R341" s="11"/>
      <c r="S341" s="11"/>
      <c r="T341" s="11"/>
      <c r="U341" s="11"/>
      <c r="V341" s="37"/>
      <c r="W341" s="80"/>
      <c r="X341" s="37"/>
      <c r="Y341" s="40"/>
      <c r="Z341" s="35"/>
      <c r="AA341" s="66">
        <f t="shared" si="24"/>
        <v>0</v>
      </c>
      <c r="AB341" s="12">
        <f t="shared" si="25"/>
        <v>0</v>
      </c>
      <c r="AC341" s="56">
        <f t="shared" si="26"/>
        <v>1</v>
      </c>
      <c r="AD341" s="56">
        <f>IF(OR('자료입력 및 결과표시'!$D$4=M341,'자료입력 및 결과표시'!$D$4=N341,'자료입력 및 결과표시'!$D$4=O341,'자료입력 및 결과표시'!$D$4=P341,'자료입력 및 결과표시'!$D$4=Q341,'자료입력 및 결과표시'!$D$4=R341,'자료입력 및 결과표시'!$D$4=S341,'자료입력 및 결과표시'!$D$4=T341,'자료입력 및 결과표시'!$D$4=U341,'자료입력 및 결과표시'!$D$4=V341,'자료입력 및 결과표시'!$C$4=M341,'자료입력 및 결과표시'!$C$4=N341,'자료입력 및 결과표시'!$C$4=O341,'자료입력 및 결과표시'!$C$4=P341,'자료입력 및 결과표시'!$C$4=Q341,'자료입력 및 결과표시'!$C$4=R341,'자료입력 및 결과표시'!$C$4=S341,'자료입력 및 결과표시'!$C$4=T341,'자료입력 및 결과표시'!$C$4=U341,'자료입력 및 결과표시'!$C$4=V341),0,1)</f>
        <v>0</v>
      </c>
    </row>
    <row r="342" spans="6:30">
      <c r="F342" s="56">
        <f t="shared" si="23"/>
        <v>0</v>
      </c>
      <c r="G342" s="79"/>
      <c r="H342" s="38"/>
      <c r="I342" s="39"/>
      <c r="J342" s="31"/>
      <c r="K342" s="78"/>
      <c r="L342" s="40"/>
      <c r="M342" s="11"/>
      <c r="N342" s="11"/>
      <c r="O342" s="11"/>
      <c r="P342" s="11"/>
      <c r="Q342" s="11"/>
      <c r="R342" s="11"/>
      <c r="S342" s="11"/>
      <c r="T342" s="11"/>
      <c r="U342" s="11"/>
      <c r="V342" s="37"/>
      <c r="W342" s="80"/>
      <c r="X342" s="37"/>
      <c r="Y342" s="40"/>
      <c r="Z342" s="35"/>
      <c r="AA342" s="66">
        <f t="shared" si="24"/>
        <v>0</v>
      </c>
      <c r="AB342" s="12">
        <f t="shared" si="25"/>
        <v>0</v>
      </c>
      <c r="AC342" s="56">
        <f t="shared" si="26"/>
        <v>1</v>
      </c>
      <c r="AD342" s="56">
        <f>IF(OR('자료입력 및 결과표시'!$D$4=M342,'자료입력 및 결과표시'!$D$4=N342,'자료입력 및 결과표시'!$D$4=O342,'자료입력 및 결과표시'!$D$4=P342,'자료입력 및 결과표시'!$D$4=Q342,'자료입력 및 결과표시'!$D$4=R342,'자료입력 및 결과표시'!$D$4=S342,'자료입력 및 결과표시'!$D$4=T342,'자료입력 및 결과표시'!$D$4=U342,'자료입력 및 결과표시'!$D$4=V342,'자료입력 및 결과표시'!$C$4=M342,'자료입력 및 결과표시'!$C$4=N342,'자료입력 및 결과표시'!$C$4=O342,'자료입력 및 결과표시'!$C$4=P342,'자료입력 및 결과표시'!$C$4=Q342,'자료입력 및 결과표시'!$C$4=R342,'자료입력 및 결과표시'!$C$4=S342,'자료입력 및 결과표시'!$C$4=T342,'자료입력 및 결과표시'!$C$4=U342,'자료입력 및 결과표시'!$C$4=V342),0,1)</f>
        <v>0</v>
      </c>
    </row>
    <row r="343" spans="6:30">
      <c r="F343" s="56">
        <f t="shared" si="23"/>
        <v>0</v>
      </c>
      <c r="G343" s="79"/>
      <c r="H343" s="38"/>
      <c r="I343" s="39"/>
      <c r="J343" s="31"/>
      <c r="K343" s="78"/>
      <c r="L343" s="40"/>
      <c r="M343" s="11"/>
      <c r="N343" s="11"/>
      <c r="O343" s="11"/>
      <c r="P343" s="11"/>
      <c r="Q343" s="11"/>
      <c r="R343" s="11"/>
      <c r="S343" s="11"/>
      <c r="T343" s="11"/>
      <c r="U343" s="11"/>
      <c r="V343" s="37"/>
      <c r="W343" s="80"/>
      <c r="X343" s="37"/>
      <c r="Y343" s="40"/>
      <c r="Z343" s="35"/>
      <c r="AA343" s="66">
        <f t="shared" si="24"/>
        <v>0</v>
      </c>
      <c r="AB343" s="12">
        <f t="shared" si="25"/>
        <v>0</v>
      </c>
      <c r="AC343" s="56">
        <f t="shared" si="26"/>
        <v>1</v>
      </c>
      <c r="AD343" s="56">
        <f>IF(OR('자료입력 및 결과표시'!$D$4=M343,'자료입력 및 결과표시'!$D$4=N343,'자료입력 및 결과표시'!$D$4=O343,'자료입력 및 결과표시'!$D$4=P343,'자료입력 및 결과표시'!$D$4=Q343,'자료입력 및 결과표시'!$D$4=R343,'자료입력 및 결과표시'!$D$4=S343,'자료입력 및 결과표시'!$D$4=T343,'자료입력 및 결과표시'!$D$4=U343,'자료입력 및 결과표시'!$D$4=V343,'자료입력 및 결과표시'!$C$4=M343,'자료입력 및 결과표시'!$C$4=N343,'자료입력 및 결과표시'!$C$4=O343,'자료입력 및 결과표시'!$C$4=P343,'자료입력 및 결과표시'!$C$4=Q343,'자료입력 및 결과표시'!$C$4=R343,'자료입력 및 결과표시'!$C$4=S343,'자료입력 및 결과표시'!$C$4=T343,'자료입력 및 결과표시'!$C$4=U343,'자료입력 및 결과표시'!$C$4=V343),0,1)</f>
        <v>0</v>
      </c>
    </row>
    <row r="344" spans="6:30">
      <c r="F344" s="56">
        <f t="shared" si="23"/>
        <v>0</v>
      </c>
      <c r="G344" s="79"/>
      <c r="H344" s="38"/>
      <c r="I344" s="39"/>
      <c r="J344" s="31"/>
      <c r="K344" s="78"/>
      <c r="L344" s="40"/>
      <c r="M344" s="11"/>
      <c r="N344" s="11"/>
      <c r="O344" s="11"/>
      <c r="P344" s="11"/>
      <c r="Q344" s="11"/>
      <c r="R344" s="11"/>
      <c r="S344" s="11"/>
      <c r="T344" s="11"/>
      <c r="U344" s="11"/>
      <c r="V344" s="37"/>
      <c r="W344" s="80"/>
      <c r="X344" s="37"/>
      <c r="Y344" s="40"/>
      <c r="Z344" s="35"/>
      <c r="AA344" s="66">
        <f t="shared" si="24"/>
        <v>0</v>
      </c>
      <c r="AB344" s="12">
        <f t="shared" si="25"/>
        <v>0</v>
      </c>
      <c r="AC344" s="56">
        <f t="shared" si="26"/>
        <v>1</v>
      </c>
      <c r="AD344" s="56">
        <f>IF(OR('자료입력 및 결과표시'!$D$4=M344,'자료입력 및 결과표시'!$D$4=N344,'자료입력 및 결과표시'!$D$4=O344,'자료입력 및 결과표시'!$D$4=P344,'자료입력 및 결과표시'!$D$4=Q344,'자료입력 및 결과표시'!$D$4=R344,'자료입력 및 결과표시'!$D$4=S344,'자료입력 및 결과표시'!$D$4=T344,'자료입력 및 결과표시'!$D$4=U344,'자료입력 및 결과표시'!$D$4=V344,'자료입력 및 결과표시'!$C$4=M344,'자료입력 및 결과표시'!$C$4=N344,'자료입력 및 결과표시'!$C$4=O344,'자료입력 및 결과표시'!$C$4=P344,'자료입력 및 결과표시'!$C$4=Q344,'자료입력 및 결과표시'!$C$4=R344,'자료입력 및 결과표시'!$C$4=S344,'자료입력 및 결과표시'!$C$4=T344,'자료입력 및 결과표시'!$C$4=U344,'자료입력 및 결과표시'!$C$4=V344),0,1)</f>
        <v>0</v>
      </c>
    </row>
    <row r="345" spans="6:30">
      <c r="F345" s="56">
        <f t="shared" si="23"/>
        <v>0</v>
      </c>
      <c r="G345" s="79"/>
      <c r="H345" s="38"/>
      <c r="I345" s="39"/>
      <c r="J345" s="31"/>
      <c r="K345" s="78"/>
      <c r="L345" s="40"/>
      <c r="M345" s="11"/>
      <c r="N345" s="11"/>
      <c r="O345" s="11"/>
      <c r="P345" s="11"/>
      <c r="Q345" s="11"/>
      <c r="R345" s="11"/>
      <c r="S345" s="11"/>
      <c r="T345" s="11"/>
      <c r="U345" s="11"/>
      <c r="V345" s="37"/>
      <c r="W345" s="80"/>
      <c r="X345" s="37"/>
      <c r="Y345" s="40"/>
      <c r="Z345" s="35"/>
      <c r="AA345" s="66">
        <f t="shared" si="24"/>
        <v>0</v>
      </c>
      <c r="AB345" s="12">
        <f t="shared" si="25"/>
        <v>0</v>
      </c>
      <c r="AC345" s="56">
        <f t="shared" si="26"/>
        <v>1</v>
      </c>
      <c r="AD345" s="56">
        <f>IF(OR('자료입력 및 결과표시'!$D$4=M345,'자료입력 및 결과표시'!$D$4=N345,'자료입력 및 결과표시'!$D$4=O345,'자료입력 및 결과표시'!$D$4=P345,'자료입력 및 결과표시'!$D$4=Q345,'자료입력 및 결과표시'!$D$4=R345,'자료입력 및 결과표시'!$D$4=S345,'자료입력 및 결과표시'!$D$4=T345,'자료입력 및 결과표시'!$D$4=U345,'자료입력 및 결과표시'!$D$4=V345,'자료입력 및 결과표시'!$C$4=M345,'자료입력 및 결과표시'!$C$4=N345,'자료입력 및 결과표시'!$C$4=O345,'자료입력 및 결과표시'!$C$4=P345,'자료입력 및 결과표시'!$C$4=Q345,'자료입력 및 결과표시'!$C$4=R345,'자료입력 및 결과표시'!$C$4=S345,'자료입력 및 결과표시'!$C$4=T345,'자료입력 및 결과표시'!$C$4=U345,'자료입력 및 결과표시'!$C$4=V345),0,1)</f>
        <v>0</v>
      </c>
    </row>
    <row r="346" spans="6:30">
      <c r="F346" s="56">
        <f t="shared" si="23"/>
        <v>0</v>
      </c>
      <c r="G346" s="79"/>
      <c r="H346" s="38"/>
      <c r="I346" s="39"/>
      <c r="J346" s="31"/>
      <c r="K346" s="78"/>
      <c r="L346" s="40"/>
      <c r="M346" s="11"/>
      <c r="N346" s="11"/>
      <c r="O346" s="11"/>
      <c r="P346" s="11"/>
      <c r="Q346" s="11"/>
      <c r="R346" s="11"/>
      <c r="S346" s="11"/>
      <c r="T346" s="11"/>
      <c r="U346" s="11"/>
      <c r="V346" s="37"/>
      <c r="W346" s="80"/>
      <c r="X346" s="37"/>
      <c r="Y346" s="40"/>
      <c r="Z346" s="35"/>
      <c r="AA346" s="66">
        <f t="shared" si="24"/>
        <v>0</v>
      </c>
      <c r="AB346" s="12">
        <f t="shared" si="25"/>
        <v>0</v>
      </c>
      <c r="AC346" s="56">
        <f t="shared" si="26"/>
        <v>1</v>
      </c>
      <c r="AD346" s="56">
        <f>IF(OR('자료입력 및 결과표시'!$D$4=M346,'자료입력 및 결과표시'!$D$4=N346,'자료입력 및 결과표시'!$D$4=O346,'자료입력 및 결과표시'!$D$4=P346,'자료입력 및 결과표시'!$D$4=Q346,'자료입력 및 결과표시'!$D$4=R346,'자료입력 및 결과표시'!$D$4=S346,'자료입력 및 결과표시'!$D$4=T346,'자료입력 및 결과표시'!$D$4=U346,'자료입력 및 결과표시'!$D$4=V346,'자료입력 및 결과표시'!$C$4=M346,'자료입력 및 결과표시'!$C$4=N346,'자료입력 및 결과표시'!$C$4=O346,'자료입력 및 결과표시'!$C$4=P346,'자료입력 및 결과표시'!$C$4=Q346,'자료입력 및 결과표시'!$C$4=R346,'자료입력 및 결과표시'!$C$4=S346,'자료입력 및 결과표시'!$C$4=T346,'자료입력 및 결과표시'!$C$4=U346,'자료입력 및 결과표시'!$C$4=V346),0,1)</f>
        <v>0</v>
      </c>
    </row>
    <row r="347" spans="6:30">
      <c r="F347" s="56">
        <f t="shared" si="23"/>
        <v>0</v>
      </c>
      <c r="G347" s="79"/>
      <c r="H347" s="38"/>
      <c r="I347" s="39"/>
      <c r="J347" s="31"/>
      <c r="K347" s="78"/>
      <c r="L347" s="40"/>
      <c r="M347" s="11"/>
      <c r="N347" s="11"/>
      <c r="O347" s="11"/>
      <c r="P347" s="11"/>
      <c r="Q347" s="11"/>
      <c r="R347" s="11"/>
      <c r="S347" s="11"/>
      <c r="T347" s="11"/>
      <c r="U347" s="11"/>
      <c r="V347" s="37"/>
      <c r="W347" s="80"/>
      <c r="X347" s="37"/>
      <c r="Y347" s="40"/>
      <c r="Z347" s="35"/>
      <c r="AA347" s="66">
        <f t="shared" si="24"/>
        <v>0</v>
      </c>
      <c r="AB347" s="12">
        <f t="shared" si="25"/>
        <v>0</v>
      </c>
      <c r="AC347" s="56">
        <f t="shared" si="26"/>
        <v>1</v>
      </c>
      <c r="AD347" s="56">
        <f>IF(OR('자료입력 및 결과표시'!$D$4=M347,'자료입력 및 결과표시'!$D$4=N347,'자료입력 및 결과표시'!$D$4=O347,'자료입력 및 결과표시'!$D$4=P347,'자료입력 및 결과표시'!$D$4=Q347,'자료입력 및 결과표시'!$D$4=R347,'자료입력 및 결과표시'!$D$4=S347,'자료입력 및 결과표시'!$D$4=T347,'자료입력 및 결과표시'!$D$4=U347,'자료입력 및 결과표시'!$D$4=V347,'자료입력 및 결과표시'!$C$4=M347,'자료입력 및 결과표시'!$C$4=N347,'자료입력 및 결과표시'!$C$4=O347,'자료입력 및 결과표시'!$C$4=P347,'자료입력 및 결과표시'!$C$4=Q347,'자료입력 및 결과표시'!$C$4=R347,'자료입력 및 결과표시'!$C$4=S347,'자료입력 및 결과표시'!$C$4=T347,'자료입력 및 결과표시'!$C$4=U347,'자료입력 및 결과표시'!$C$4=V347),0,1)</f>
        <v>0</v>
      </c>
    </row>
    <row r="348" spans="6:30">
      <c r="F348" s="56">
        <f t="shared" si="23"/>
        <v>0</v>
      </c>
      <c r="G348" s="79"/>
      <c r="H348" s="38"/>
      <c r="I348" s="39"/>
      <c r="J348" s="31"/>
      <c r="K348" s="78"/>
      <c r="L348" s="40"/>
      <c r="M348" s="11"/>
      <c r="N348" s="11"/>
      <c r="O348" s="11"/>
      <c r="P348" s="11"/>
      <c r="Q348" s="11"/>
      <c r="R348" s="11"/>
      <c r="S348" s="11"/>
      <c r="T348" s="11"/>
      <c r="U348" s="11"/>
      <c r="V348" s="37"/>
      <c r="W348" s="80"/>
      <c r="X348" s="37"/>
      <c r="Y348" s="40"/>
      <c r="Z348" s="35"/>
      <c r="AA348" s="66">
        <f t="shared" si="24"/>
        <v>0</v>
      </c>
      <c r="AB348" s="12">
        <f t="shared" si="25"/>
        <v>0</v>
      </c>
      <c r="AC348" s="56">
        <f t="shared" si="26"/>
        <v>1</v>
      </c>
      <c r="AD348" s="56">
        <f>IF(OR('자료입력 및 결과표시'!$D$4=M348,'자료입력 및 결과표시'!$D$4=N348,'자료입력 및 결과표시'!$D$4=O348,'자료입력 및 결과표시'!$D$4=P348,'자료입력 및 결과표시'!$D$4=Q348,'자료입력 및 결과표시'!$D$4=R348,'자료입력 및 결과표시'!$D$4=S348,'자료입력 및 결과표시'!$D$4=T348,'자료입력 및 결과표시'!$D$4=U348,'자료입력 및 결과표시'!$D$4=V348,'자료입력 및 결과표시'!$C$4=M348,'자료입력 및 결과표시'!$C$4=N348,'자료입력 및 결과표시'!$C$4=O348,'자료입력 및 결과표시'!$C$4=P348,'자료입력 및 결과표시'!$C$4=Q348,'자료입력 및 결과표시'!$C$4=R348,'자료입력 및 결과표시'!$C$4=S348,'자료입력 및 결과표시'!$C$4=T348,'자료입력 및 결과표시'!$C$4=U348,'자료입력 및 결과표시'!$C$4=V348),0,1)</f>
        <v>0</v>
      </c>
    </row>
    <row r="349" spans="6:30">
      <c r="F349" s="56">
        <f t="shared" si="23"/>
        <v>0</v>
      </c>
      <c r="G349" s="79"/>
      <c r="H349" s="38"/>
      <c r="I349" s="39"/>
      <c r="J349" s="31"/>
      <c r="K349" s="78"/>
      <c r="L349" s="40"/>
      <c r="M349" s="11"/>
      <c r="N349" s="11"/>
      <c r="O349" s="11"/>
      <c r="P349" s="11"/>
      <c r="Q349" s="11"/>
      <c r="R349" s="11"/>
      <c r="S349" s="11"/>
      <c r="T349" s="11"/>
      <c r="U349" s="11"/>
      <c r="V349" s="37"/>
      <c r="W349" s="80"/>
      <c r="X349" s="37"/>
      <c r="Y349" s="40"/>
      <c r="Z349" s="35"/>
      <c r="AA349" s="66">
        <f t="shared" si="24"/>
        <v>0</v>
      </c>
      <c r="AB349" s="12">
        <f t="shared" si="25"/>
        <v>0</v>
      </c>
      <c r="AC349" s="56">
        <f t="shared" si="26"/>
        <v>1</v>
      </c>
      <c r="AD349" s="56">
        <f>IF(OR('자료입력 및 결과표시'!$D$4=M349,'자료입력 및 결과표시'!$D$4=N349,'자료입력 및 결과표시'!$D$4=O349,'자료입력 및 결과표시'!$D$4=P349,'자료입력 및 결과표시'!$D$4=Q349,'자료입력 및 결과표시'!$D$4=R349,'자료입력 및 결과표시'!$D$4=S349,'자료입력 및 결과표시'!$D$4=T349,'자료입력 및 결과표시'!$D$4=U349,'자료입력 및 결과표시'!$D$4=V349,'자료입력 및 결과표시'!$C$4=M349,'자료입력 및 결과표시'!$C$4=N349,'자료입력 및 결과표시'!$C$4=O349,'자료입력 및 결과표시'!$C$4=P349,'자료입력 및 결과표시'!$C$4=Q349,'자료입력 및 결과표시'!$C$4=R349,'자료입력 및 결과표시'!$C$4=S349,'자료입력 및 결과표시'!$C$4=T349,'자료입력 및 결과표시'!$C$4=U349,'자료입력 및 결과표시'!$C$4=V349),0,1)</f>
        <v>0</v>
      </c>
    </row>
    <row r="350" spans="6:30">
      <c r="F350" s="56">
        <f t="shared" si="23"/>
        <v>0</v>
      </c>
      <c r="G350" s="79"/>
      <c r="H350" s="38"/>
      <c r="I350" s="39"/>
      <c r="J350" s="31"/>
      <c r="K350" s="78"/>
      <c r="L350" s="40"/>
      <c r="M350" s="11"/>
      <c r="N350" s="11"/>
      <c r="O350" s="11"/>
      <c r="P350" s="11"/>
      <c r="Q350" s="11"/>
      <c r="R350" s="11"/>
      <c r="S350" s="11"/>
      <c r="T350" s="11"/>
      <c r="U350" s="11"/>
      <c r="V350" s="37"/>
      <c r="W350" s="80"/>
      <c r="X350" s="37"/>
      <c r="Y350" s="40"/>
      <c r="Z350" s="35"/>
      <c r="AA350" s="66">
        <f t="shared" si="24"/>
        <v>0</v>
      </c>
      <c r="AB350" s="12">
        <f t="shared" si="25"/>
        <v>0</v>
      </c>
      <c r="AC350" s="56">
        <f t="shared" si="26"/>
        <v>1</v>
      </c>
      <c r="AD350" s="56">
        <f>IF(OR('자료입력 및 결과표시'!$D$4=M350,'자료입력 및 결과표시'!$D$4=N350,'자료입력 및 결과표시'!$D$4=O350,'자료입력 및 결과표시'!$D$4=P350,'자료입력 및 결과표시'!$D$4=Q350,'자료입력 및 결과표시'!$D$4=R350,'자료입력 및 결과표시'!$D$4=S350,'자료입력 및 결과표시'!$D$4=T350,'자료입력 및 결과표시'!$D$4=U350,'자료입력 및 결과표시'!$D$4=V350,'자료입력 및 결과표시'!$C$4=M350,'자료입력 및 결과표시'!$C$4=N350,'자료입력 및 결과표시'!$C$4=O350,'자료입력 및 결과표시'!$C$4=P350,'자료입력 및 결과표시'!$C$4=Q350,'자료입력 및 결과표시'!$C$4=R350,'자료입력 및 결과표시'!$C$4=S350,'자료입력 및 결과표시'!$C$4=T350,'자료입력 및 결과표시'!$C$4=U350,'자료입력 및 결과표시'!$C$4=V350),0,1)</f>
        <v>0</v>
      </c>
    </row>
    <row r="351" spans="6:30">
      <c r="F351" s="56">
        <f t="shared" si="23"/>
        <v>0</v>
      </c>
      <c r="G351" s="79"/>
      <c r="H351" s="38"/>
      <c r="I351" s="39"/>
      <c r="J351" s="31"/>
      <c r="K351" s="78"/>
      <c r="L351" s="40"/>
      <c r="M351" s="11"/>
      <c r="N351" s="11"/>
      <c r="O351" s="11"/>
      <c r="P351" s="11"/>
      <c r="Q351" s="11"/>
      <c r="R351" s="11"/>
      <c r="S351" s="11"/>
      <c r="T351" s="11"/>
      <c r="U351" s="11"/>
      <c r="V351" s="37"/>
      <c r="W351" s="80"/>
      <c r="X351" s="37"/>
      <c r="Y351" s="40"/>
      <c r="Z351" s="35"/>
      <c r="AA351" s="66">
        <f t="shared" si="24"/>
        <v>0</v>
      </c>
      <c r="AB351" s="12">
        <f t="shared" si="25"/>
        <v>0</v>
      </c>
      <c r="AC351" s="56">
        <f t="shared" si="26"/>
        <v>1</v>
      </c>
      <c r="AD351" s="56">
        <f>IF(OR('자료입력 및 결과표시'!$D$4=M351,'자료입력 및 결과표시'!$D$4=N351,'자료입력 및 결과표시'!$D$4=O351,'자료입력 및 결과표시'!$D$4=P351,'자료입력 및 결과표시'!$D$4=Q351,'자료입력 및 결과표시'!$D$4=R351,'자료입력 및 결과표시'!$D$4=S351,'자료입력 및 결과표시'!$D$4=T351,'자료입력 및 결과표시'!$D$4=U351,'자료입력 및 결과표시'!$D$4=V351,'자료입력 및 결과표시'!$C$4=M351,'자료입력 및 결과표시'!$C$4=N351,'자료입력 및 결과표시'!$C$4=O351,'자료입력 및 결과표시'!$C$4=P351,'자료입력 및 결과표시'!$C$4=Q351,'자료입력 및 결과표시'!$C$4=R351,'자료입력 및 결과표시'!$C$4=S351,'자료입력 및 결과표시'!$C$4=T351,'자료입력 및 결과표시'!$C$4=U351,'자료입력 및 결과표시'!$C$4=V351),0,1)</f>
        <v>0</v>
      </c>
    </row>
    <row r="352" spans="6:30">
      <c r="F352" s="56">
        <f t="shared" si="23"/>
        <v>0</v>
      </c>
      <c r="G352" s="79"/>
      <c r="H352" s="38"/>
      <c r="I352" s="39"/>
      <c r="J352" s="31"/>
      <c r="K352" s="78"/>
      <c r="L352" s="40"/>
      <c r="M352" s="11"/>
      <c r="N352" s="11"/>
      <c r="O352" s="11"/>
      <c r="P352" s="11"/>
      <c r="Q352" s="11"/>
      <c r="R352" s="11"/>
      <c r="S352" s="11"/>
      <c r="T352" s="11"/>
      <c r="U352" s="11"/>
      <c r="V352" s="37"/>
      <c r="W352" s="80"/>
      <c r="X352" s="37"/>
      <c r="Y352" s="40"/>
      <c r="Z352" s="35"/>
      <c r="AA352" s="66">
        <f t="shared" si="24"/>
        <v>0</v>
      </c>
      <c r="AB352" s="12">
        <f t="shared" si="25"/>
        <v>0</v>
      </c>
      <c r="AC352" s="56">
        <f t="shared" si="26"/>
        <v>1</v>
      </c>
      <c r="AD352" s="56">
        <f>IF(OR('자료입력 및 결과표시'!$D$4=M352,'자료입력 및 결과표시'!$D$4=N352,'자료입력 및 결과표시'!$D$4=O352,'자료입력 및 결과표시'!$D$4=P352,'자료입력 및 결과표시'!$D$4=Q352,'자료입력 및 결과표시'!$D$4=R352,'자료입력 및 결과표시'!$D$4=S352,'자료입력 및 결과표시'!$D$4=T352,'자료입력 및 결과표시'!$D$4=U352,'자료입력 및 결과표시'!$D$4=V352,'자료입력 및 결과표시'!$C$4=M352,'자료입력 및 결과표시'!$C$4=N352,'자료입력 및 결과표시'!$C$4=O352,'자료입력 및 결과표시'!$C$4=P352,'자료입력 및 결과표시'!$C$4=Q352,'자료입력 및 결과표시'!$C$4=R352,'자료입력 및 결과표시'!$C$4=S352,'자료입력 및 결과표시'!$C$4=T352,'자료입력 및 결과표시'!$C$4=U352,'자료입력 및 결과표시'!$C$4=V352),0,1)</f>
        <v>0</v>
      </c>
    </row>
    <row r="353" spans="6:30">
      <c r="F353" s="56">
        <f t="shared" si="23"/>
        <v>0</v>
      </c>
      <c r="G353" s="79"/>
      <c r="H353" s="38"/>
      <c r="I353" s="39"/>
      <c r="J353" s="31"/>
      <c r="K353" s="78"/>
      <c r="L353" s="40"/>
      <c r="M353" s="11"/>
      <c r="N353" s="11"/>
      <c r="O353" s="11"/>
      <c r="P353" s="11"/>
      <c r="Q353" s="11"/>
      <c r="R353" s="11"/>
      <c r="S353" s="11"/>
      <c r="T353" s="11"/>
      <c r="U353" s="11"/>
      <c r="V353" s="37"/>
      <c r="W353" s="80"/>
      <c r="X353" s="37"/>
      <c r="Y353" s="40"/>
      <c r="Z353" s="35"/>
      <c r="AA353" s="66">
        <f t="shared" si="24"/>
        <v>0</v>
      </c>
      <c r="AB353" s="12">
        <f t="shared" si="25"/>
        <v>0</v>
      </c>
      <c r="AC353" s="56">
        <f t="shared" si="26"/>
        <v>1</v>
      </c>
      <c r="AD353" s="56">
        <f>IF(OR('자료입력 및 결과표시'!$D$4=M353,'자료입력 및 결과표시'!$D$4=N353,'자료입력 및 결과표시'!$D$4=O353,'자료입력 및 결과표시'!$D$4=P353,'자료입력 및 결과표시'!$D$4=Q353,'자료입력 및 결과표시'!$D$4=R353,'자료입력 및 결과표시'!$D$4=S353,'자료입력 및 결과표시'!$D$4=T353,'자료입력 및 결과표시'!$D$4=U353,'자료입력 및 결과표시'!$D$4=V353,'자료입력 및 결과표시'!$C$4=M353,'자료입력 및 결과표시'!$C$4=N353,'자료입력 및 결과표시'!$C$4=O353,'자료입력 및 결과표시'!$C$4=P353,'자료입력 및 결과표시'!$C$4=Q353,'자료입력 및 결과표시'!$C$4=R353,'자료입력 및 결과표시'!$C$4=S353,'자료입력 및 결과표시'!$C$4=T353,'자료입력 및 결과표시'!$C$4=U353,'자료입력 및 결과표시'!$C$4=V353),0,1)</f>
        <v>0</v>
      </c>
    </row>
    <row r="354" spans="6:30">
      <c r="F354" s="56">
        <f t="shared" si="23"/>
        <v>0</v>
      </c>
      <c r="G354" s="79"/>
      <c r="H354" s="38"/>
      <c r="I354" s="39"/>
      <c r="J354" s="31"/>
      <c r="K354" s="78"/>
      <c r="L354" s="40"/>
      <c r="M354" s="11"/>
      <c r="N354" s="11"/>
      <c r="O354" s="11"/>
      <c r="P354" s="11"/>
      <c r="Q354" s="11"/>
      <c r="R354" s="11"/>
      <c r="S354" s="11"/>
      <c r="T354" s="11"/>
      <c r="U354" s="11"/>
      <c r="V354" s="37"/>
      <c r="W354" s="80"/>
      <c r="X354" s="37"/>
      <c r="Y354" s="40"/>
      <c r="Z354" s="35"/>
      <c r="AA354" s="66">
        <f t="shared" si="24"/>
        <v>0</v>
      </c>
      <c r="AB354" s="12">
        <f t="shared" si="25"/>
        <v>0</v>
      </c>
      <c r="AC354" s="56">
        <f t="shared" si="26"/>
        <v>1</v>
      </c>
      <c r="AD354" s="56">
        <f>IF(OR('자료입력 및 결과표시'!$D$4=M354,'자료입력 및 결과표시'!$D$4=N354,'자료입력 및 결과표시'!$D$4=O354,'자료입력 및 결과표시'!$D$4=P354,'자료입력 및 결과표시'!$D$4=Q354,'자료입력 및 결과표시'!$D$4=R354,'자료입력 및 결과표시'!$D$4=S354,'자료입력 및 결과표시'!$D$4=T354,'자료입력 및 결과표시'!$D$4=U354,'자료입력 및 결과표시'!$D$4=V354,'자료입력 및 결과표시'!$C$4=M354,'자료입력 및 결과표시'!$C$4=N354,'자료입력 및 결과표시'!$C$4=O354,'자료입력 및 결과표시'!$C$4=P354,'자료입력 및 결과표시'!$C$4=Q354,'자료입력 및 결과표시'!$C$4=R354,'자료입력 및 결과표시'!$C$4=S354,'자료입력 및 결과표시'!$C$4=T354,'자료입력 및 결과표시'!$C$4=U354,'자료입력 및 결과표시'!$C$4=V354),0,1)</f>
        <v>0</v>
      </c>
    </row>
    <row r="355" spans="6:30">
      <c r="F355" s="56">
        <f t="shared" si="23"/>
        <v>0</v>
      </c>
      <c r="G355" s="79"/>
      <c r="H355" s="38"/>
      <c r="I355" s="39"/>
      <c r="J355" s="31"/>
      <c r="K355" s="78"/>
      <c r="L355" s="40"/>
      <c r="M355" s="11"/>
      <c r="N355" s="11"/>
      <c r="O355" s="11"/>
      <c r="P355" s="11"/>
      <c r="Q355" s="11"/>
      <c r="R355" s="11"/>
      <c r="S355" s="11"/>
      <c r="T355" s="11"/>
      <c r="U355" s="11"/>
      <c r="V355" s="37"/>
      <c r="W355" s="80"/>
      <c r="X355" s="37"/>
      <c r="Y355" s="40"/>
      <c r="Z355" s="35"/>
      <c r="AA355" s="66">
        <f t="shared" si="24"/>
        <v>0</v>
      </c>
      <c r="AB355" s="12">
        <f t="shared" si="25"/>
        <v>0</v>
      </c>
      <c r="AC355" s="56">
        <f t="shared" si="26"/>
        <v>1</v>
      </c>
      <c r="AD355" s="56">
        <f>IF(OR('자료입력 및 결과표시'!$D$4=M355,'자료입력 및 결과표시'!$D$4=N355,'자료입력 및 결과표시'!$D$4=O355,'자료입력 및 결과표시'!$D$4=P355,'자료입력 및 결과표시'!$D$4=Q355,'자료입력 및 결과표시'!$D$4=R355,'자료입력 및 결과표시'!$D$4=S355,'자료입력 및 결과표시'!$D$4=T355,'자료입력 및 결과표시'!$D$4=U355,'자료입력 및 결과표시'!$D$4=V355,'자료입력 및 결과표시'!$C$4=M355,'자료입력 및 결과표시'!$C$4=N355,'자료입력 및 결과표시'!$C$4=O355,'자료입력 및 결과표시'!$C$4=P355,'자료입력 및 결과표시'!$C$4=Q355,'자료입력 및 결과표시'!$C$4=R355,'자료입력 및 결과표시'!$C$4=S355,'자료입력 및 결과표시'!$C$4=T355,'자료입력 및 결과표시'!$C$4=U355,'자료입력 및 결과표시'!$C$4=V355),0,1)</f>
        <v>0</v>
      </c>
    </row>
    <row r="356" spans="6:30">
      <c r="F356" s="56">
        <f t="shared" si="23"/>
        <v>0</v>
      </c>
      <c r="G356" s="79"/>
      <c r="H356" s="38"/>
      <c r="I356" s="39"/>
      <c r="J356" s="31"/>
      <c r="K356" s="78"/>
      <c r="L356" s="40"/>
      <c r="M356" s="11"/>
      <c r="N356" s="11"/>
      <c r="O356" s="11"/>
      <c r="P356" s="11"/>
      <c r="Q356" s="11"/>
      <c r="R356" s="11"/>
      <c r="S356" s="11"/>
      <c r="T356" s="11"/>
      <c r="U356" s="11"/>
      <c r="V356" s="37"/>
      <c r="W356" s="80"/>
      <c r="X356" s="37"/>
      <c r="Y356" s="40"/>
      <c r="Z356" s="35"/>
      <c r="AA356" s="66">
        <f t="shared" si="24"/>
        <v>0</v>
      </c>
      <c r="AB356" s="12">
        <f t="shared" si="25"/>
        <v>0</v>
      </c>
      <c r="AC356" s="56">
        <f t="shared" si="26"/>
        <v>1</v>
      </c>
      <c r="AD356" s="56">
        <f>IF(OR('자료입력 및 결과표시'!$D$4=M356,'자료입력 및 결과표시'!$D$4=N356,'자료입력 및 결과표시'!$D$4=O356,'자료입력 및 결과표시'!$D$4=P356,'자료입력 및 결과표시'!$D$4=Q356,'자료입력 및 결과표시'!$D$4=R356,'자료입력 및 결과표시'!$D$4=S356,'자료입력 및 결과표시'!$D$4=T356,'자료입력 및 결과표시'!$D$4=U356,'자료입력 및 결과표시'!$D$4=V356,'자료입력 및 결과표시'!$C$4=M356,'자료입력 및 결과표시'!$C$4=N356,'자료입력 및 결과표시'!$C$4=O356,'자료입력 및 결과표시'!$C$4=P356,'자료입력 및 결과표시'!$C$4=Q356,'자료입력 및 결과표시'!$C$4=R356,'자료입력 및 결과표시'!$C$4=S356,'자료입력 및 결과표시'!$C$4=T356,'자료입력 및 결과표시'!$C$4=U356,'자료입력 및 결과표시'!$C$4=V356),0,1)</f>
        <v>0</v>
      </c>
    </row>
    <row r="357" spans="6:30">
      <c r="F357" s="56">
        <f t="shared" si="23"/>
        <v>0</v>
      </c>
      <c r="G357" s="79"/>
      <c r="H357" s="38"/>
      <c r="I357" s="39"/>
      <c r="J357" s="31"/>
      <c r="K357" s="78"/>
      <c r="L357" s="40"/>
      <c r="M357" s="11"/>
      <c r="N357" s="11"/>
      <c r="O357" s="11"/>
      <c r="P357" s="11"/>
      <c r="Q357" s="11"/>
      <c r="R357" s="11"/>
      <c r="S357" s="11"/>
      <c r="T357" s="11"/>
      <c r="U357" s="11"/>
      <c r="V357" s="37"/>
      <c r="W357" s="80"/>
      <c r="X357" s="37"/>
      <c r="Y357" s="40"/>
      <c r="Z357" s="35"/>
      <c r="AA357" s="66">
        <f t="shared" si="24"/>
        <v>0</v>
      </c>
      <c r="AB357" s="12">
        <f t="shared" si="25"/>
        <v>0</v>
      </c>
      <c r="AC357" s="56">
        <f t="shared" si="26"/>
        <v>1</v>
      </c>
      <c r="AD357" s="56">
        <f>IF(OR('자료입력 및 결과표시'!$D$4=M357,'자료입력 및 결과표시'!$D$4=N357,'자료입력 및 결과표시'!$D$4=O357,'자료입력 및 결과표시'!$D$4=P357,'자료입력 및 결과표시'!$D$4=Q357,'자료입력 및 결과표시'!$D$4=R357,'자료입력 및 결과표시'!$D$4=S357,'자료입력 및 결과표시'!$D$4=T357,'자료입력 및 결과표시'!$D$4=U357,'자료입력 및 결과표시'!$D$4=V357,'자료입력 및 결과표시'!$C$4=M357,'자료입력 및 결과표시'!$C$4=N357,'자료입력 및 결과표시'!$C$4=O357,'자료입력 및 결과표시'!$C$4=P357,'자료입력 및 결과표시'!$C$4=Q357,'자료입력 및 결과표시'!$C$4=R357,'자료입력 및 결과표시'!$C$4=S357,'자료입력 및 결과표시'!$C$4=T357,'자료입력 및 결과표시'!$C$4=U357,'자료입력 및 결과표시'!$C$4=V357),0,1)</f>
        <v>0</v>
      </c>
    </row>
    <row r="358" spans="6:30">
      <c r="F358" s="56">
        <f t="shared" si="23"/>
        <v>0</v>
      </c>
      <c r="G358" s="79"/>
      <c r="H358" s="38"/>
      <c r="I358" s="39"/>
      <c r="J358" s="31"/>
      <c r="K358" s="78"/>
      <c r="L358" s="40"/>
      <c r="M358" s="11"/>
      <c r="N358" s="11"/>
      <c r="O358" s="11"/>
      <c r="P358" s="11"/>
      <c r="Q358" s="11"/>
      <c r="R358" s="11"/>
      <c r="S358" s="11"/>
      <c r="T358" s="11"/>
      <c r="U358" s="11"/>
      <c r="V358" s="37"/>
      <c r="W358" s="80"/>
      <c r="X358" s="37"/>
      <c r="Y358" s="40"/>
      <c r="Z358" s="35"/>
      <c r="AA358" s="66">
        <f t="shared" si="24"/>
        <v>0</v>
      </c>
      <c r="AB358" s="12">
        <f t="shared" si="25"/>
        <v>0</v>
      </c>
      <c r="AC358" s="56">
        <f t="shared" si="26"/>
        <v>1</v>
      </c>
      <c r="AD358" s="56">
        <f>IF(OR('자료입력 및 결과표시'!$D$4=M358,'자료입력 및 결과표시'!$D$4=N358,'자료입력 및 결과표시'!$D$4=O358,'자료입력 및 결과표시'!$D$4=P358,'자료입력 및 결과표시'!$D$4=Q358,'자료입력 및 결과표시'!$D$4=R358,'자료입력 및 결과표시'!$D$4=S358,'자료입력 및 결과표시'!$D$4=T358,'자료입력 및 결과표시'!$D$4=U358,'자료입력 및 결과표시'!$D$4=V358,'자료입력 및 결과표시'!$C$4=M358,'자료입력 및 결과표시'!$C$4=N358,'자료입력 및 결과표시'!$C$4=O358,'자료입력 및 결과표시'!$C$4=P358,'자료입력 및 결과표시'!$C$4=Q358,'자료입력 및 결과표시'!$C$4=R358,'자료입력 및 결과표시'!$C$4=S358,'자료입력 및 결과표시'!$C$4=T358,'자료입력 및 결과표시'!$C$4=U358,'자료입력 및 결과표시'!$C$4=V358),0,1)</f>
        <v>0</v>
      </c>
    </row>
    <row r="359" spans="6:30">
      <c r="F359" s="56">
        <f t="shared" si="23"/>
        <v>0</v>
      </c>
      <c r="G359" s="79"/>
      <c r="H359" s="38"/>
      <c r="I359" s="39"/>
      <c r="J359" s="31"/>
      <c r="K359" s="78"/>
      <c r="L359" s="40"/>
      <c r="M359" s="11"/>
      <c r="N359" s="11"/>
      <c r="O359" s="11"/>
      <c r="P359" s="11"/>
      <c r="Q359" s="11"/>
      <c r="R359" s="11"/>
      <c r="S359" s="11"/>
      <c r="T359" s="11"/>
      <c r="U359" s="11"/>
      <c r="V359" s="37"/>
      <c r="W359" s="80"/>
      <c r="X359" s="37"/>
      <c r="Y359" s="40"/>
      <c r="Z359" s="35"/>
      <c r="AA359" s="66">
        <f t="shared" si="24"/>
        <v>0</v>
      </c>
      <c r="AB359" s="12">
        <f t="shared" si="25"/>
        <v>0</v>
      </c>
      <c r="AC359" s="56">
        <f t="shared" si="26"/>
        <v>1</v>
      </c>
      <c r="AD359" s="56">
        <f>IF(OR('자료입력 및 결과표시'!$D$4=M359,'자료입력 및 결과표시'!$D$4=N359,'자료입력 및 결과표시'!$D$4=O359,'자료입력 및 결과표시'!$D$4=P359,'자료입력 및 결과표시'!$D$4=Q359,'자료입력 및 결과표시'!$D$4=R359,'자료입력 및 결과표시'!$D$4=S359,'자료입력 및 결과표시'!$D$4=T359,'자료입력 및 결과표시'!$D$4=U359,'자료입력 및 결과표시'!$D$4=V359,'자료입력 및 결과표시'!$C$4=M359,'자료입력 및 결과표시'!$C$4=N359,'자료입력 및 결과표시'!$C$4=O359,'자료입력 및 결과표시'!$C$4=P359,'자료입력 및 결과표시'!$C$4=Q359,'자료입력 및 결과표시'!$C$4=R359,'자료입력 및 결과표시'!$C$4=S359,'자료입력 및 결과표시'!$C$4=T359,'자료입력 및 결과표시'!$C$4=U359,'자료입력 및 결과표시'!$C$4=V359),0,1)</f>
        <v>0</v>
      </c>
    </row>
    <row r="360" spans="6:30">
      <c r="F360" s="56">
        <f t="shared" si="23"/>
        <v>0</v>
      </c>
      <c r="G360" s="79"/>
      <c r="H360" s="38"/>
      <c r="I360" s="39"/>
      <c r="J360" s="31"/>
      <c r="K360" s="78"/>
      <c r="L360" s="40"/>
      <c r="M360" s="11"/>
      <c r="N360" s="11"/>
      <c r="O360" s="11"/>
      <c r="P360" s="11"/>
      <c r="Q360" s="11"/>
      <c r="R360" s="11"/>
      <c r="S360" s="11"/>
      <c r="T360" s="11"/>
      <c r="U360" s="11"/>
      <c r="V360" s="37"/>
      <c r="W360" s="80"/>
      <c r="X360" s="37"/>
      <c r="Y360" s="40"/>
      <c r="Z360" s="35"/>
      <c r="AA360" s="66">
        <f t="shared" si="24"/>
        <v>0</v>
      </c>
      <c r="AB360" s="12">
        <f t="shared" si="25"/>
        <v>0</v>
      </c>
      <c r="AC360" s="56">
        <f t="shared" si="26"/>
        <v>1</v>
      </c>
      <c r="AD360" s="56">
        <f>IF(OR('자료입력 및 결과표시'!$D$4=M360,'자료입력 및 결과표시'!$D$4=N360,'자료입력 및 결과표시'!$D$4=O360,'자료입력 및 결과표시'!$D$4=P360,'자료입력 및 결과표시'!$D$4=Q360,'자료입력 및 결과표시'!$D$4=R360,'자료입력 및 결과표시'!$D$4=S360,'자료입력 및 결과표시'!$D$4=T360,'자료입력 및 결과표시'!$D$4=U360,'자료입력 및 결과표시'!$D$4=V360,'자료입력 및 결과표시'!$C$4=M360,'자료입력 및 결과표시'!$C$4=N360,'자료입력 및 결과표시'!$C$4=O360,'자료입력 및 결과표시'!$C$4=P360,'자료입력 및 결과표시'!$C$4=Q360,'자료입력 및 결과표시'!$C$4=R360,'자료입력 및 결과표시'!$C$4=S360,'자료입력 및 결과표시'!$C$4=T360,'자료입력 및 결과표시'!$C$4=U360,'자료입력 및 결과표시'!$C$4=V360),0,1)</f>
        <v>0</v>
      </c>
    </row>
    <row r="361" spans="6:30">
      <c r="F361" s="56">
        <f t="shared" si="23"/>
        <v>0</v>
      </c>
      <c r="G361" s="79"/>
      <c r="H361" s="38"/>
      <c r="I361" s="39"/>
      <c r="J361" s="31"/>
      <c r="K361" s="78"/>
      <c r="L361" s="40"/>
      <c r="M361" s="11"/>
      <c r="N361" s="11"/>
      <c r="O361" s="11"/>
      <c r="P361" s="11"/>
      <c r="Q361" s="11"/>
      <c r="R361" s="11"/>
      <c r="S361" s="11"/>
      <c r="T361" s="11"/>
      <c r="U361" s="11"/>
      <c r="V361" s="37"/>
      <c r="W361" s="80"/>
      <c r="X361" s="37"/>
      <c r="Y361" s="40"/>
      <c r="Z361" s="35"/>
      <c r="AA361" s="66">
        <f t="shared" si="24"/>
        <v>0</v>
      </c>
      <c r="AB361" s="12">
        <f t="shared" si="25"/>
        <v>0</v>
      </c>
      <c r="AC361" s="56">
        <f t="shared" si="26"/>
        <v>1</v>
      </c>
      <c r="AD361" s="56">
        <f>IF(OR('자료입력 및 결과표시'!$D$4=M361,'자료입력 및 결과표시'!$D$4=N361,'자료입력 및 결과표시'!$D$4=O361,'자료입력 및 결과표시'!$D$4=P361,'자료입력 및 결과표시'!$D$4=Q361,'자료입력 및 결과표시'!$D$4=R361,'자료입력 및 결과표시'!$D$4=S361,'자료입력 및 결과표시'!$D$4=T361,'자료입력 및 결과표시'!$D$4=U361,'자료입력 및 결과표시'!$D$4=V361,'자료입력 및 결과표시'!$C$4=M361,'자료입력 및 결과표시'!$C$4=N361,'자료입력 및 결과표시'!$C$4=O361,'자료입력 및 결과표시'!$C$4=P361,'자료입력 및 결과표시'!$C$4=Q361,'자료입력 및 결과표시'!$C$4=R361,'자료입력 및 결과표시'!$C$4=S361,'자료입력 및 결과표시'!$C$4=T361,'자료입력 및 결과표시'!$C$4=U361,'자료입력 및 결과표시'!$C$4=V361),0,1)</f>
        <v>0</v>
      </c>
    </row>
    <row r="362" spans="6:30">
      <c r="F362" s="56">
        <f t="shared" si="23"/>
        <v>0</v>
      </c>
      <c r="G362" s="79"/>
      <c r="H362" s="38"/>
      <c r="I362" s="39"/>
      <c r="J362" s="31"/>
      <c r="K362" s="78"/>
      <c r="L362" s="40"/>
      <c r="M362" s="11"/>
      <c r="N362" s="11"/>
      <c r="O362" s="11"/>
      <c r="P362" s="11"/>
      <c r="Q362" s="11"/>
      <c r="R362" s="11"/>
      <c r="S362" s="11"/>
      <c r="T362" s="11"/>
      <c r="U362" s="11"/>
      <c r="V362" s="37"/>
      <c r="W362" s="80"/>
      <c r="X362" s="37"/>
      <c r="Y362" s="40"/>
      <c r="Z362" s="35"/>
      <c r="AA362" s="66">
        <f t="shared" si="24"/>
        <v>0</v>
      </c>
      <c r="AB362" s="12">
        <f t="shared" si="25"/>
        <v>0</v>
      </c>
      <c r="AC362" s="56">
        <f t="shared" si="26"/>
        <v>1</v>
      </c>
      <c r="AD362" s="56">
        <f>IF(OR('자료입력 및 결과표시'!$D$4=M362,'자료입력 및 결과표시'!$D$4=N362,'자료입력 및 결과표시'!$D$4=O362,'자료입력 및 결과표시'!$D$4=P362,'자료입력 및 결과표시'!$D$4=Q362,'자료입력 및 결과표시'!$D$4=R362,'자료입력 및 결과표시'!$D$4=S362,'자료입력 및 결과표시'!$D$4=T362,'자료입력 및 결과표시'!$D$4=U362,'자료입력 및 결과표시'!$D$4=V362,'자료입력 및 결과표시'!$C$4=M362,'자료입력 및 결과표시'!$C$4=N362,'자료입력 및 결과표시'!$C$4=O362,'자료입력 및 결과표시'!$C$4=P362,'자료입력 및 결과표시'!$C$4=Q362,'자료입력 및 결과표시'!$C$4=R362,'자료입력 및 결과표시'!$C$4=S362,'자료입력 및 결과표시'!$C$4=T362,'자료입력 및 결과표시'!$C$4=U362,'자료입력 및 결과표시'!$C$4=V362),0,1)</f>
        <v>0</v>
      </c>
    </row>
    <row r="363" spans="6:30">
      <c r="F363" s="56">
        <f t="shared" si="23"/>
        <v>0</v>
      </c>
      <c r="G363" s="79"/>
      <c r="H363" s="38"/>
      <c r="I363" s="39"/>
      <c r="J363" s="31"/>
      <c r="K363" s="78"/>
      <c r="L363" s="40"/>
      <c r="M363" s="11"/>
      <c r="N363" s="11"/>
      <c r="O363" s="11"/>
      <c r="P363" s="11"/>
      <c r="Q363" s="11"/>
      <c r="R363" s="11"/>
      <c r="S363" s="11"/>
      <c r="T363" s="11"/>
      <c r="U363" s="11"/>
      <c r="V363" s="37"/>
      <c r="W363" s="80"/>
      <c r="X363" s="37"/>
      <c r="Y363" s="40"/>
      <c r="Z363" s="35"/>
      <c r="AA363" s="66">
        <f t="shared" si="24"/>
        <v>0</v>
      </c>
      <c r="AB363" s="12">
        <f t="shared" si="25"/>
        <v>0</v>
      </c>
      <c r="AC363" s="56">
        <f t="shared" si="26"/>
        <v>1</v>
      </c>
      <c r="AD363" s="56">
        <f>IF(OR('자료입력 및 결과표시'!$D$4=M363,'자료입력 및 결과표시'!$D$4=N363,'자료입력 및 결과표시'!$D$4=O363,'자료입력 및 결과표시'!$D$4=P363,'자료입력 및 결과표시'!$D$4=Q363,'자료입력 및 결과표시'!$D$4=R363,'자료입력 및 결과표시'!$D$4=S363,'자료입력 및 결과표시'!$D$4=T363,'자료입력 및 결과표시'!$D$4=U363,'자료입력 및 결과표시'!$D$4=V363,'자료입력 및 결과표시'!$C$4=M363,'자료입력 및 결과표시'!$C$4=N363,'자료입력 및 결과표시'!$C$4=O363,'자료입력 및 결과표시'!$C$4=P363,'자료입력 및 결과표시'!$C$4=Q363,'자료입력 및 결과표시'!$C$4=R363,'자료입력 및 결과표시'!$C$4=S363,'자료입력 및 결과표시'!$C$4=T363,'자료입력 및 결과표시'!$C$4=U363,'자료입력 및 결과표시'!$C$4=V363),0,1)</f>
        <v>0</v>
      </c>
    </row>
    <row r="364" spans="6:30">
      <c r="F364" s="56">
        <f t="shared" si="23"/>
        <v>0</v>
      </c>
      <c r="G364" s="79"/>
      <c r="H364" s="38"/>
      <c r="I364" s="39"/>
      <c r="J364" s="31"/>
      <c r="K364" s="78"/>
      <c r="L364" s="40"/>
      <c r="M364" s="11"/>
      <c r="N364" s="11"/>
      <c r="O364" s="11"/>
      <c r="P364" s="11"/>
      <c r="Q364" s="11"/>
      <c r="R364" s="11"/>
      <c r="S364" s="11"/>
      <c r="T364" s="11"/>
      <c r="U364" s="11"/>
      <c r="V364" s="37"/>
      <c r="W364" s="80"/>
      <c r="X364" s="37"/>
      <c r="Y364" s="40"/>
      <c r="Z364" s="35"/>
      <c r="AA364" s="66">
        <f t="shared" si="24"/>
        <v>0</v>
      </c>
      <c r="AB364" s="12">
        <f t="shared" si="25"/>
        <v>0</v>
      </c>
      <c r="AC364" s="56">
        <f t="shared" si="26"/>
        <v>1</v>
      </c>
      <c r="AD364" s="56">
        <f>IF(OR('자료입력 및 결과표시'!$D$4=M364,'자료입력 및 결과표시'!$D$4=N364,'자료입력 및 결과표시'!$D$4=O364,'자료입력 및 결과표시'!$D$4=P364,'자료입력 및 결과표시'!$D$4=Q364,'자료입력 및 결과표시'!$D$4=R364,'자료입력 및 결과표시'!$D$4=S364,'자료입력 및 결과표시'!$D$4=T364,'자료입력 및 결과표시'!$D$4=U364,'자료입력 및 결과표시'!$D$4=V364,'자료입력 및 결과표시'!$C$4=M364,'자료입력 및 결과표시'!$C$4=N364,'자료입력 및 결과표시'!$C$4=O364,'자료입력 및 결과표시'!$C$4=P364,'자료입력 및 결과표시'!$C$4=Q364,'자료입력 및 결과표시'!$C$4=R364,'자료입력 및 결과표시'!$C$4=S364,'자료입력 및 결과표시'!$C$4=T364,'자료입력 및 결과표시'!$C$4=U364,'자료입력 및 결과표시'!$C$4=V364),0,1)</f>
        <v>0</v>
      </c>
    </row>
    <row r="365" spans="6:30">
      <c r="F365" s="56">
        <f t="shared" si="23"/>
        <v>0</v>
      </c>
      <c r="G365" s="79"/>
      <c r="H365" s="38"/>
      <c r="I365" s="39"/>
      <c r="J365" s="31"/>
      <c r="K365" s="78"/>
      <c r="L365" s="40"/>
      <c r="M365" s="11"/>
      <c r="N365" s="11"/>
      <c r="O365" s="11"/>
      <c r="P365" s="11"/>
      <c r="Q365" s="11"/>
      <c r="R365" s="11"/>
      <c r="S365" s="11"/>
      <c r="T365" s="11"/>
      <c r="U365" s="11"/>
      <c r="V365" s="37"/>
      <c r="W365" s="80"/>
      <c r="X365" s="37"/>
      <c r="Y365" s="40"/>
      <c r="Z365" s="35"/>
      <c r="AA365" s="66">
        <f t="shared" si="24"/>
        <v>0</v>
      </c>
      <c r="AB365" s="12">
        <f t="shared" si="25"/>
        <v>0</v>
      </c>
      <c r="AC365" s="56">
        <f t="shared" si="26"/>
        <v>1</v>
      </c>
      <c r="AD365" s="56">
        <f>IF(OR('자료입력 및 결과표시'!$D$4=M365,'자료입력 및 결과표시'!$D$4=N365,'자료입력 및 결과표시'!$D$4=O365,'자료입력 및 결과표시'!$D$4=P365,'자료입력 및 결과표시'!$D$4=Q365,'자료입력 및 결과표시'!$D$4=R365,'자료입력 및 결과표시'!$D$4=S365,'자료입력 및 결과표시'!$D$4=T365,'자료입력 및 결과표시'!$D$4=U365,'자료입력 및 결과표시'!$D$4=V365,'자료입력 및 결과표시'!$C$4=M365,'자료입력 및 결과표시'!$C$4=N365,'자료입력 및 결과표시'!$C$4=O365,'자료입력 및 결과표시'!$C$4=P365,'자료입력 및 결과표시'!$C$4=Q365,'자료입력 및 결과표시'!$C$4=R365,'자료입력 및 결과표시'!$C$4=S365,'자료입력 및 결과표시'!$C$4=T365,'자료입력 및 결과표시'!$C$4=U365,'자료입력 및 결과표시'!$C$4=V365),0,1)</f>
        <v>0</v>
      </c>
    </row>
    <row r="366" spans="6:30">
      <c r="F366" s="56">
        <f t="shared" si="23"/>
        <v>0</v>
      </c>
      <c r="G366" s="79"/>
      <c r="H366" s="38"/>
      <c r="I366" s="39"/>
      <c r="J366" s="31"/>
      <c r="K366" s="78"/>
      <c r="L366" s="40"/>
      <c r="M366" s="11"/>
      <c r="N366" s="11"/>
      <c r="O366" s="11"/>
      <c r="P366" s="11"/>
      <c r="Q366" s="11"/>
      <c r="R366" s="11"/>
      <c r="S366" s="11"/>
      <c r="T366" s="11"/>
      <c r="U366" s="11"/>
      <c r="V366" s="37"/>
      <c r="W366" s="80"/>
      <c r="X366" s="37"/>
      <c r="Y366" s="40"/>
      <c r="Z366" s="35"/>
      <c r="AA366" s="66">
        <f t="shared" si="24"/>
        <v>0</v>
      </c>
      <c r="AB366" s="12">
        <f t="shared" si="25"/>
        <v>0</v>
      </c>
      <c r="AC366" s="56">
        <f t="shared" si="26"/>
        <v>1</v>
      </c>
      <c r="AD366" s="56">
        <f>IF(OR('자료입력 및 결과표시'!$D$4=M366,'자료입력 및 결과표시'!$D$4=N366,'자료입력 및 결과표시'!$D$4=O366,'자료입력 및 결과표시'!$D$4=P366,'자료입력 및 결과표시'!$D$4=Q366,'자료입력 및 결과표시'!$D$4=R366,'자료입력 및 결과표시'!$D$4=S366,'자료입력 및 결과표시'!$D$4=T366,'자료입력 및 결과표시'!$D$4=U366,'자료입력 및 결과표시'!$D$4=V366,'자료입력 및 결과표시'!$C$4=M366,'자료입력 및 결과표시'!$C$4=N366,'자료입력 및 결과표시'!$C$4=O366,'자료입력 및 결과표시'!$C$4=P366,'자료입력 및 결과표시'!$C$4=Q366,'자료입력 및 결과표시'!$C$4=R366,'자료입력 및 결과표시'!$C$4=S366,'자료입력 및 결과표시'!$C$4=T366,'자료입력 및 결과표시'!$C$4=U366,'자료입력 및 결과표시'!$C$4=V366),0,1)</f>
        <v>0</v>
      </c>
    </row>
    <row r="367" spans="6:30">
      <c r="F367" s="56">
        <f t="shared" si="23"/>
        <v>0</v>
      </c>
      <c r="G367" s="79"/>
      <c r="H367" s="38"/>
      <c r="I367" s="39"/>
      <c r="J367" s="31"/>
      <c r="K367" s="78"/>
      <c r="L367" s="40"/>
      <c r="M367" s="11"/>
      <c r="N367" s="11"/>
      <c r="O367" s="11"/>
      <c r="P367" s="11"/>
      <c r="Q367" s="11"/>
      <c r="R367" s="11"/>
      <c r="S367" s="11"/>
      <c r="T367" s="11"/>
      <c r="U367" s="11"/>
      <c r="V367" s="37"/>
      <c r="W367" s="80"/>
      <c r="X367" s="37"/>
      <c r="Y367" s="40"/>
      <c r="Z367" s="35"/>
      <c r="AA367" s="66">
        <f t="shared" si="24"/>
        <v>0</v>
      </c>
      <c r="AB367" s="12">
        <f t="shared" si="25"/>
        <v>0</v>
      </c>
      <c r="AC367" s="56">
        <f t="shared" si="26"/>
        <v>1</v>
      </c>
      <c r="AD367" s="56">
        <f>IF(OR('자료입력 및 결과표시'!$D$4=M367,'자료입력 및 결과표시'!$D$4=N367,'자료입력 및 결과표시'!$D$4=O367,'자료입력 및 결과표시'!$D$4=P367,'자료입력 및 결과표시'!$D$4=Q367,'자료입력 및 결과표시'!$D$4=R367,'자료입력 및 결과표시'!$D$4=S367,'자료입력 및 결과표시'!$D$4=T367,'자료입력 및 결과표시'!$D$4=U367,'자료입력 및 결과표시'!$D$4=V367,'자료입력 및 결과표시'!$C$4=M367,'자료입력 및 결과표시'!$C$4=N367,'자료입력 및 결과표시'!$C$4=O367,'자료입력 및 결과표시'!$C$4=P367,'자료입력 및 결과표시'!$C$4=Q367,'자료입력 및 결과표시'!$C$4=R367,'자료입력 및 결과표시'!$C$4=S367,'자료입력 및 결과표시'!$C$4=T367,'자료입력 및 결과표시'!$C$4=U367,'자료입력 및 결과표시'!$C$4=V367),0,1)</f>
        <v>0</v>
      </c>
    </row>
    <row r="368" spans="6:30">
      <c r="F368" s="56">
        <f t="shared" si="23"/>
        <v>0</v>
      </c>
      <c r="G368" s="79"/>
      <c r="H368" s="38"/>
      <c r="I368" s="39"/>
      <c r="J368" s="31"/>
      <c r="K368" s="78"/>
      <c r="L368" s="40"/>
      <c r="M368" s="11"/>
      <c r="N368" s="11"/>
      <c r="O368" s="11"/>
      <c r="P368" s="11"/>
      <c r="Q368" s="11"/>
      <c r="R368" s="11"/>
      <c r="S368" s="11"/>
      <c r="T368" s="11"/>
      <c r="U368" s="11"/>
      <c r="V368" s="37"/>
      <c r="W368" s="80"/>
      <c r="X368" s="37"/>
      <c r="Y368" s="40"/>
      <c r="Z368" s="35"/>
      <c r="AA368" s="66">
        <f t="shared" si="24"/>
        <v>0</v>
      </c>
      <c r="AB368" s="12">
        <f t="shared" si="25"/>
        <v>0</v>
      </c>
      <c r="AC368" s="56">
        <f t="shared" si="26"/>
        <v>1</v>
      </c>
      <c r="AD368" s="56">
        <f>IF(OR('자료입력 및 결과표시'!$D$4=M368,'자료입력 및 결과표시'!$D$4=N368,'자료입력 및 결과표시'!$D$4=O368,'자료입력 및 결과표시'!$D$4=P368,'자료입력 및 결과표시'!$D$4=Q368,'자료입력 및 결과표시'!$D$4=R368,'자료입력 및 결과표시'!$D$4=S368,'자료입력 및 결과표시'!$D$4=T368,'자료입력 및 결과표시'!$D$4=U368,'자료입력 및 결과표시'!$D$4=V368,'자료입력 및 결과표시'!$C$4=M368,'자료입력 및 결과표시'!$C$4=N368,'자료입력 및 결과표시'!$C$4=O368,'자료입력 및 결과표시'!$C$4=P368,'자료입력 및 결과표시'!$C$4=Q368,'자료입력 및 결과표시'!$C$4=R368,'자료입력 및 결과표시'!$C$4=S368,'자료입력 및 결과표시'!$C$4=T368,'자료입력 및 결과표시'!$C$4=U368,'자료입력 및 결과표시'!$C$4=V368),0,1)</f>
        <v>0</v>
      </c>
    </row>
    <row r="369" spans="6:30">
      <c r="F369" s="56">
        <f t="shared" si="23"/>
        <v>0</v>
      </c>
      <c r="G369" s="79"/>
      <c r="H369" s="38"/>
      <c r="I369" s="39"/>
      <c r="J369" s="31"/>
      <c r="K369" s="78"/>
      <c r="L369" s="40"/>
      <c r="M369" s="11"/>
      <c r="N369" s="11"/>
      <c r="O369" s="11"/>
      <c r="P369" s="11"/>
      <c r="Q369" s="11"/>
      <c r="R369" s="11"/>
      <c r="S369" s="11"/>
      <c r="T369" s="11"/>
      <c r="U369" s="11"/>
      <c r="V369" s="37"/>
      <c r="W369" s="80"/>
      <c r="X369" s="37"/>
      <c r="Y369" s="40"/>
      <c r="Z369" s="35"/>
      <c r="AA369" s="66">
        <f t="shared" si="24"/>
        <v>0</v>
      </c>
      <c r="AB369" s="12">
        <f t="shared" si="25"/>
        <v>0</v>
      </c>
      <c r="AC369" s="56">
        <f t="shared" si="26"/>
        <v>1</v>
      </c>
      <c r="AD369" s="56">
        <f>IF(OR('자료입력 및 결과표시'!$D$4=M369,'자료입력 및 결과표시'!$D$4=N369,'자료입력 및 결과표시'!$D$4=O369,'자료입력 및 결과표시'!$D$4=P369,'자료입력 및 결과표시'!$D$4=Q369,'자료입력 및 결과표시'!$D$4=R369,'자료입력 및 결과표시'!$D$4=S369,'자료입력 및 결과표시'!$D$4=T369,'자료입력 및 결과표시'!$D$4=U369,'자료입력 및 결과표시'!$D$4=V369,'자료입력 및 결과표시'!$C$4=M369,'자료입력 및 결과표시'!$C$4=N369,'자료입력 및 결과표시'!$C$4=O369,'자료입력 및 결과표시'!$C$4=P369,'자료입력 및 결과표시'!$C$4=Q369,'자료입력 및 결과표시'!$C$4=R369,'자료입력 및 결과표시'!$C$4=S369,'자료입력 및 결과표시'!$C$4=T369,'자료입력 및 결과표시'!$C$4=U369,'자료입력 및 결과표시'!$C$4=V369),0,1)</f>
        <v>0</v>
      </c>
    </row>
    <row r="370" spans="6:30">
      <c r="F370" s="56">
        <f t="shared" si="23"/>
        <v>0</v>
      </c>
      <c r="G370" s="79"/>
      <c r="H370" s="38"/>
      <c r="I370" s="39"/>
      <c r="J370" s="31"/>
      <c r="K370" s="78"/>
      <c r="L370" s="40"/>
      <c r="M370" s="11"/>
      <c r="N370" s="11"/>
      <c r="O370" s="11"/>
      <c r="P370" s="11"/>
      <c r="Q370" s="11"/>
      <c r="R370" s="11"/>
      <c r="S370" s="11"/>
      <c r="T370" s="11"/>
      <c r="U370" s="11"/>
      <c r="V370" s="37"/>
      <c r="W370" s="80"/>
      <c r="X370" s="37"/>
      <c r="Y370" s="40"/>
      <c r="Z370" s="35"/>
      <c r="AA370" s="66">
        <f t="shared" si="24"/>
        <v>0</v>
      </c>
      <c r="AB370" s="12">
        <f t="shared" si="25"/>
        <v>0</v>
      </c>
      <c r="AC370" s="56">
        <f t="shared" si="26"/>
        <v>1</v>
      </c>
      <c r="AD370" s="56">
        <f>IF(OR('자료입력 및 결과표시'!$D$4=M370,'자료입력 및 결과표시'!$D$4=N370,'자료입력 및 결과표시'!$D$4=O370,'자료입력 및 결과표시'!$D$4=P370,'자료입력 및 결과표시'!$D$4=Q370,'자료입력 및 결과표시'!$D$4=R370,'자료입력 및 결과표시'!$D$4=S370,'자료입력 및 결과표시'!$D$4=T370,'자료입력 및 결과표시'!$D$4=U370,'자료입력 및 결과표시'!$D$4=V370,'자료입력 및 결과표시'!$C$4=M370,'자료입력 및 결과표시'!$C$4=N370,'자료입력 및 결과표시'!$C$4=O370,'자료입력 및 결과표시'!$C$4=P370,'자료입력 및 결과표시'!$C$4=Q370,'자료입력 및 결과표시'!$C$4=R370,'자료입력 및 결과표시'!$C$4=S370,'자료입력 및 결과표시'!$C$4=T370,'자료입력 및 결과표시'!$C$4=U370,'자료입력 및 결과표시'!$C$4=V370),0,1)</f>
        <v>0</v>
      </c>
    </row>
    <row r="371" spans="6:30">
      <c r="F371" s="56">
        <f t="shared" si="23"/>
        <v>0</v>
      </c>
      <c r="G371" s="79"/>
      <c r="H371" s="38"/>
      <c r="I371" s="39"/>
      <c r="J371" s="31"/>
      <c r="K371" s="78"/>
      <c r="L371" s="40"/>
      <c r="M371" s="11"/>
      <c r="N371" s="11"/>
      <c r="O371" s="11"/>
      <c r="P371" s="11"/>
      <c r="Q371" s="11"/>
      <c r="R371" s="11"/>
      <c r="S371" s="11"/>
      <c r="T371" s="11"/>
      <c r="U371" s="11"/>
      <c r="V371" s="37"/>
      <c r="W371" s="80"/>
      <c r="X371" s="37"/>
      <c r="Y371" s="40"/>
      <c r="Z371" s="35"/>
      <c r="AA371" s="66">
        <f t="shared" si="24"/>
        <v>0</v>
      </c>
      <c r="AB371" s="12">
        <f t="shared" si="25"/>
        <v>0</v>
      </c>
      <c r="AC371" s="56">
        <f t="shared" si="26"/>
        <v>1</v>
      </c>
      <c r="AD371" s="56">
        <f>IF(OR('자료입력 및 결과표시'!$D$4=M371,'자료입력 및 결과표시'!$D$4=N371,'자료입력 및 결과표시'!$D$4=O371,'자료입력 및 결과표시'!$D$4=P371,'자료입력 및 결과표시'!$D$4=Q371,'자료입력 및 결과표시'!$D$4=R371,'자료입력 및 결과표시'!$D$4=S371,'자료입력 및 결과표시'!$D$4=T371,'자료입력 및 결과표시'!$D$4=U371,'자료입력 및 결과표시'!$D$4=V371,'자료입력 및 결과표시'!$C$4=M371,'자료입력 및 결과표시'!$C$4=N371,'자료입력 및 결과표시'!$C$4=O371,'자료입력 및 결과표시'!$C$4=P371,'자료입력 및 결과표시'!$C$4=Q371,'자료입력 및 결과표시'!$C$4=R371,'자료입력 및 결과표시'!$C$4=S371,'자료입력 및 결과표시'!$C$4=T371,'자료입력 및 결과표시'!$C$4=U371,'자료입력 및 결과표시'!$C$4=V371),0,1)</f>
        <v>0</v>
      </c>
    </row>
    <row r="372" spans="6:30">
      <c r="F372" s="56">
        <f t="shared" si="23"/>
        <v>0</v>
      </c>
      <c r="G372" s="79"/>
      <c r="H372" s="38"/>
      <c r="I372" s="39"/>
      <c r="J372" s="31"/>
      <c r="K372" s="78"/>
      <c r="L372" s="40"/>
      <c r="M372" s="11"/>
      <c r="N372" s="11"/>
      <c r="O372" s="11"/>
      <c r="P372" s="11"/>
      <c r="Q372" s="11"/>
      <c r="R372" s="11"/>
      <c r="S372" s="11"/>
      <c r="T372" s="11"/>
      <c r="U372" s="11"/>
      <c r="V372" s="37"/>
      <c r="W372" s="80"/>
      <c r="X372" s="37"/>
      <c r="Y372" s="40"/>
      <c r="Z372" s="35"/>
      <c r="AA372" s="66">
        <f t="shared" si="24"/>
        <v>0</v>
      </c>
      <c r="AB372" s="12">
        <f t="shared" si="25"/>
        <v>0</v>
      </c>
      <c r="AC372" s="56">
        <f t="shared" si="26"/>
        <v>1</v>
      </c>
      <c r="AD372" s="56">
        <f>IF(OR('자료입력 및 결과표시'!$D$4=M372,'자료입력 및 결과표시'!$D$4=N372,'자료입력 및 결과표시'!$D$4=O372,'자료입력 및 결과표시'!$D$4=P372,'자료입력 및 결과표시'!$D$4=Q372,'자료입력 및 결과표시'!$D$4=R372,'자료입력 및 결과표시'!$D$4=S372,'자료입력 및 결과표시'!$D$4=T372,'자료입력 및 결과표시'!$D$4=U372,'자료입력 및 결과표시'!$D$4=V372,'자료입력 및 결과표시'!$C$4=M372,'자료입력 및 결과표시'!$C$4=N372,'자료입력 및 결과표시'!$C$4=O372,'자료입력 및 결과표시'!$C$4=P372,'자료입력 및 결과표시'!$C$4=Q372,'자료입력 및 결과표시'!$C$4=R372,'자료입력 및 결과표시'!$C$4=S372,'자료입력 및 결과표시'!$C$4=T372,'자료입력 및 결과표시'!$C$4=U372,'자료입력 및 결과표시'!$C$4=V372),0,1)</f>
        <v>0</v>
      </c>
    </row>
    <row r="373" spans="6:30">
      <c r="F373" s="56">
        <f t="shared" si="23"/>
        <v>0</v>
      </c>
      <c r="G373" s="79"/>
      <c r="H373" s="38"/>
      <c r="I373" s="39"/>
      <c r="J373" s="31"/>
      <c r="K373" s="78"/>
      <c r="L373" s="40"/>
      <c r="M373" s="11"/>
      <c r="N373" s="11"/>
      <c r="O373" s="11"/>
      <c r="P373" s="11"/>
      <c r="Q373" s="11"/>
      <c r="R373" s="11"/>
      <c r="S373" s="11"/>
      <c r="T373" s="11"/>
      <c r="U373" s="11"/>
      <c r="V373" s="37"/>
      <c r="W373" s="80"/>
      <c r="X373" s="37"/>
      <c r="Y373" s="40"/>
      <c r="Z373" s="35"/>
      <c r="AA373" s="66">
        <f t="shared" si="24"/>
        <v>0</v>
      </c>
      <c r="AB373" s="12">
        <f t="shared" si="25"/>
        <v>0</v>
      </c>
      <c r="AC373" s="56">
        <f t="shared" si="26"/>
        <v>1</v>
      </c>
      <c r="AD373" s="56">
        <f>IF(OR('자료입력 및 결과표시'!$D$4=M373,'자료입력 및 결과표시'!$D$4=N373,'자료입력 및 결과표시'!$D$4=O373,'자료입력 및 결과표시'!$D$4=P373,'자료입력 및 결과표시'!$D$4=Q373,'자료입력 및 결과표시'!$D$4=R373,'자료입력 및 결과표시'!$D$4=S373,'자료입력 및 결과표시'!$D$4=T373,'자료입력 및 결과표시'!$D$4=U373,'자료입력 및 결과표시'!$D$4=V373,'자료입력 및 결과표시'!$C$4=M373,'자료입력 및 결과표시'!$C$4=N373,'자료입력 및 결과표시'!$C$4=O373,'자료입력 및 결과표시'!$C$4=P373,'자료입력 및 결과표시'!$C$4=Q373,'자료입력 및 결과표시'!$C$4=R373,'자료입력 및 결과표시'!$C$4=S373,'자료입력 및 결과표시'!$C$4=T373,'자료입력 및 결과표시'!$C$4=U373,'자료입력 및 결과표시'!$C$4=V373),0,1)</f>
        <v>0</v>
      </c>
    </row>
    <row r="374" spans="6:30">
      <c r="F374" s="56">
        <f t="shared" si="23"/>
        <v>0</v>
      </c>
      <c r="G374" s="79"/>
      <c r="H374" s="38"/>
      <c r="I374" s="39"/>
      <c r="J374" s="31"/>
      <c r="K374" s="78"/>
      <c r="L374" s="40"/>
      <c r="M374" s="11"/>
      <c r="N374" s="11"/>
      <c r="O374" s="11"/>
      <c r="P374" s="11"/>
      <c r="Q374" s="11"/>
      <c r="R374" s="11"/>
      <c r="S374" s="11"/>
      <c r="T374" s="11"/>
      <c r="U374" s="11"/>
      <c r="V374" s="37"/>
      <c r="W374" s="80"/>
      <c r="X374" s="37"/>
      <c r="Y374" s="40"/>
      <c r="Z374" s="35"/>
      <c r="AA374" s="66">
        <f t="shared" si="24"/>
        <v>0</v>
      </c>
      <c r="AB374" s="12">
        <f t="shared" si="25"/>
        <v>0</v>
      </c>
      <c r="AC374" s="56">
        <f t="shared" si="26"/>
        <v>1</v>
      </c>
      <c r="AD374" s="56">
        <f>IF(OR('자료입력 및 결과표시'!$D$4=M374,'자료입력 및 결과표시'!$D$4=N374,'자료입력 및 결과표시'!$D$4=O374,'자료입력 및 결과표시'!$D$4=P374,'자료입력 및 결과표시'!$D$4=Q374,'자료입력 및 결과표시'!$D$4=R374,'자료입력 및 결과표시'!$D$4=S374,'자료입력 및 결과표시'!$D$4=T374,'자료입력 및 결과표시'!$D$4=U374,'자료입력 및 결과표시'!$D$4=V374,'자료입력 및 결과표시'!$C$4=M374,'자료입력 및 결과표시'!$C$4=N374,'자료입력 및 결과표시'!$C$4=O374,'자료입력 및 결과표시'!$C$4=P374,'자료입력 및 결과표시'!$C$4=Q374,'자료입력 및 결과표시'!$C$4=R374,'자료입력 및 결과표시'!$C$4=S374,'자료입력 및 결과표시'!$C$4=T374,'자료입력 및 결과표시'!$C$4=U374,'자료입력 및 결과표시'!$C$4=V374),0,1)</f>
        <v>0</v>
      </c>
    </row>
    <row r="375" spans="6:30">
      <c r="F375" s="56">
        <f t="shared" si="23"/>
        <v>0</v>
      </c>
      <c r="G375" s="79"/>
      <c r="H375" s="38"/>
      <c r="I375" s="39"/>
      <c r="J375" s="31"/>
      <c r="K375" s="78"/>
      <c r="L375" s="40"/>
      <c r="M375" s="11"/>
      <c r="N375" s="11"/>
      <c r="O375" s="11"/>
      <c r="P375" s="11"/>
      <c r="Q375" s="11"/>
      <c r="R375" s="11"/>
      <c r="S375" s="11"/>
      <c r="T375" s="11"/>
      <c r="U375" s="11"/>
      <c r="V375" s="37"/>
      <c r="W375" s="80"/>
      <c r="X375" s="37"/>
      <c r="Y375" s="40"/>
      <c r="Z375" s="35"/>
      <c r="AA375" s="66">
        <f t="shared" si="24"/>
        <v>0</v>
      </c>
      <c r="AB375" s="12">
        <f t="shared" si="25"/>
        <v>0</v>
      </c>
      <c r="AC375" s="56">
        <f t="shared" si="26"/>
        <v>1</v>
      </c>
      <c r="AD375" s="56">
        <f>IF(OR('자료입력 및 결과표시'!$D$4=M375,'자료입력 및 결과표시'!$D$4=N375,'자료입력 및 결과표시'!$D$4=O375,'자료입력 및 결과표시'!$D$4=P375,'자료입력 및 결과표시'!$D$4=Q375,'자료입력 및 결과표시'!$D$4=R375,'자료입력 및 결과표시'!$D$4=S375,'자료입력 및 결과표시'!$D$4=T375,'자료입력 및 결과표시'!$D$4=U375,'자료입력 및 결과표시'!$D$4=V375,'자료입력 및 결과표시'!$C$4=M375,'자료입력 및 결과표시'!$C$4=N375,'자료입력 및 결과표시'!$C$4=O375,'자료입력 및 결과표시'!$C$4=P375,'자료입력 및 결과표시'!$C$4=Q375,'자료입력 및 결과표시'!$C$4=R375,'자료입력 및 결과표시'!$C$4=S375,'자료입력 및 결과표시'!$C$4=T375,'자료입력 및 결과표시'!$C$4=U375,'자료입력 및 결과표시'!$C$4=V375),0,1)</f>
        <v>0</v>
      </c>
    </row>
    <row r="376" spans="6:30">
      <c r="F376" s="56">
        <f t="shared" si="23"/>
        <v>0</v>
      </c>
      <c r="G376" s="79"/>
      <c r="H376" s="38"/>
      <c r="I376" s="39"/>
      <c r="J376" s="31"/>
      <c r="K376" s="78"/>
      <c r="L376" s="40"/>
      <c r="M376" s="11"/>
      <c r="N376" s="11"/>
      <c r="O376" s="11"/>
      <c r="P376" s="11"/>
      <c r="Q376" s="11"/>
      <c r="R376" s="11"/>
      <c r="S376" s="11"/>
      <c r="T376" s="11"/>
      <c r="U376" s="11"/>
      <c r="V376" s="37"/>
      <c r="W376" s="80"/>
      <c r="X376" s="37"/>
      <c r="Y376" s="40"/>
      <c r="Z376" s="35"/>
      <c r="AA376" s="66">
        <f t="shared" si="24"/>
        <v>0</v>
      </c>
      <c r="AB376" s="12">
        <f t="shared" si="25"/>
        <v>0</v>
      </c>
      <c r="AC376" s="56">
        <f t="shared" si="26"/>
        <v>1</v>
      </c>
      <c r="AD376" s="56">
        <f>IF(OR('자료입력 및 결과표시'!$D$4=M376,'자료입력 및 결과표시'!$D$4=N376,'자료입력 및 결과표시'!$D$4=O376,'자료입력 및 결과표시'!$D$4=P376,'자료입력 및 결과표시'!$D$4=Q376,'자료입력 및 결과표시'!$D$4=R376,'자료입력 및 결과표시'!$D$4=S376,'자료입력 및 결과표시'!$D$4=T376,'자료입력 및 결과표시'!$D$4=U376,'자료입력 및 결과표시'!$D$4=V376,'자료입력 및 결과표시'!$C$4=M376,'자료입력 및 결과표시'!$C$4=N376,'자료입력 및 결과표시'!$C$4=O376,'자료입력 및 결과표시'!$C$4=P376,'자료입력 및 결과표시'!$C$4=Q376,'자료입력 및 결과표시'!$C$4=R376,'자료입력 및 결과표시'!$C$4=S376,'자료입력 및 결과표시'!$C$4=T376,'자료입력 및 결과표시'!$C$4=U376,'자료입력 및 결과표시'!$C$4=V376),0,1)</f>
        <v>0</v>
      </c>
    </row>
    <row r="377" spans="6:30">
      <c r="F377" s="56">
        <f t="shared" si="23"/>
        <v>0</v>
      </c>
      <c r="G377" s="79"/>
      <c r="H377" s="38"/>
      <c r="I377" s="39"/>
      <c r="J377" s="31"/>
      <c r="K377" s="78"/>
      <c r="L377" s="40"/>
      <c r="M377" s="11"/>
      <c r="N377" s="11"/>
      <c r="O377" s="11"/>
      <c r="P377" s="11"/>
      <c r="Q377" s="11"/>
      <c r="R377" s="11"/>
      <c r="S377" s="11"/>
      <c r="T377" s="11"/>
      <c r="U377" s="11"/>
      <c r="V377" s="37"/>
      <c r="W377" s="80"/>
      <c r="X377" s="37"/>
      <c r="Y377" s="40"/>
      <c r="Z377" s="35"/>
      <c r="AA377" s="66">
        <f t="shared" si="24"/>
        <v>0</v>
      </c>
      <c r="AB377" s="12">
        <f t="shared" si="25"/>
        <v>0</v>
      </c>
      <c r="AC377" s="56">
        <f t="shared" si="26"/>
        <v>1</v>
      </c>
      <c r="AD377" s="56">
        <f>IF(OR('자료입력 및 결과표시'!$D$4=M377,'자료입력 및 결과표시'!$D$4=N377,'자료입력 및 결과표시'!$D$4=O377,'자료입력 및 결과표시'!$D$4=P377,'자료입력 및 결과표시'!$D$4=Q377,'자료입력 및 결과표시'!$D$4=R377,'자료입력 및 결과표시'!$D$4=S377,'자료입력 및 결과표시'!$D$4=T377,'자료입력 및 결과표시'!$D$4=U377,'자료입력 및 결과표시'!$D$4=V377,'자료입력 및 결과표시'!$C$4=M377,'자료입력 및 결과표시'!$C$4=N377,'자료입력 및 결과표시'!$C$4=O377,'자료입력 및 결과표시'!$C$4=P377,'자료입력 및 결과표시'!$C$4=Q377,'자료입력 및 결과표시'!$C$4=R377,'자료입력 및 결과표시'!$C$4=S377,'자료입력 및 결과표시'!$C$4=T377,'자료입력 및 결과표시'!$C$4=U377,'자료입력 및 결과표시'!$C$4=V377),0,1)</f>
        <v>0</v>
      </c>
    </row>
    <row r="378" spans="6:30">
      <c r="F378" s="56">
        <f t="shared" si="23"/>
        <v>0</v>
      </c>
      <c r="G378" s="79"/>
      <c r="H378" s="38"/>
      <c r="I378" s="39"/>
      <c r="J378" s="31"/>
      <c r="K378" s="78"/>
      <c r="L378" s="40"/>
      <c r="M378" s="11"/>
      <c r="N378" s="11"/>
      <c r="O378" s="11"/>
      <c r="P378" s="11"/>
      <c r="Q378" s="11"/>
      <c r="R378" s="11"/>
      <c r="S378" s="11"/>
      <c r="T378" s="11"/>
      <c r="U378" s="11"/>
      <c r="V378" s="37"/>
      <c r="W378" s="80"/>
      <c r="X378" s="37"/>
      <c r="Y378" s="40"/>
      <c r="Z378" s="35"/>
      <c r="AA378" s="66">
        <f t="shared" si="24"/>
        <v>0</v>
      </c>
      <c r="AB378" s="12">
        <f t="shared" si="25"/>
        <v>0</v>
      </c>
      <c r="AC378" s="56">
        <f t="shared" si="26"/>
        <v>1</v>
      </c>
      <c r="AD378" s="56">
        <f>IF(OR('자료입력 및 결과표시'!$D$4=M378,'자료입력 및 결과표시'!$D$4=N378,'자료입력 및 결과표시'!$D$4=O378,'자료입력 및 결과표시'!$D$4=P378,'자료입력 및 결과표시'!$D$4=Q378,'자료입력 및 결과표시'!$D$4=R378,'자료입력 및 결과표시'!$D$4=S378,'자료입력 및 결과표시'!$D$4=T378,'자료입력 및 결과표시'!$D$4=U378,'자료입력 및 결과표시'!$D$4=V378,'자료입력 및 결과표시'!$C$4=M378,'자료입력 및 결과표시'!$C$4=N378,'자료입력 및 결과표시'!$C$4=O378,'자료입력 및 결과표시'!$C$4=P378,'자료입력 및 결과표시'!$C$4=Q378,'자료입력 및 결과표시'!$C$4=R378,'자료입력 및 결과표시'!$C$4=S378,'자료입력 및 결과표시'!$C$4=T378,'자료입력 및 결과표시'!$C$4=U378,'자료입력 및 결과표시'!$C$4=V378),0,1)</f>
        <v>0</v>
      </c>
    </row>
    <row r="379" spans="6:30">
      <c r="F379" s="56">
        <f t="shared" si="23"/>
        <v>0</v>
      </c>
      <c r="G379" s="79"/>
      <c r="H379" s="38"/>
      <c r="I379" s="39"/>
      <c r="J379" s="31"/>
      <c r="K379" s="78"/>
      <c r="L379" s="40"/>
      <c r="M379" s="11"/>
      <c r="N379" s="11"/>
      <c r="O379" s="11"/>
      <c r="P379" s="11"/>
      <c r="Q379" s="11"/>
      <c r="R379" s="11"/>
      <c r="S379" s="11"/>
      <c r="T379" s="11"/>
      <c r="U379" s="11"/>
      <c r="V379" s="37"/>
      <c r="W379" s="80"/>
      <c r="X379" s="37"/>
      <c r="Y379" s="40"/>
      <c r="Z379" s="35"/>
      <c r="AA379" s="66">
        <f t="shared" si="24"/>
        <v>0</v>
      </c>
      <c r="AB379" s="12">
        <f t="shared" si="25"/>
        <v>0</v>
      </c>
      <c r="AC379" s="56">
        <f t="shared" si="26"/>
        <v>1</v>
      </c>
      <c r="AD379" s="56">
        <f>IF(OR('자료입력 및 결과표시'!$D$4=M379,'자료입력 및 결과표시'!$D$4=N379,'자료입력 및 결과표시'!$D$4=O379,'자료입력 및 결과표시'!$D$4=P379,'자료입력 및 결과표시'!$D$4=Q379,'자료입력 및 결과표시'!$D$4=R379,'자료입력 및 결과표시'!$D$4=S379,'자료입력 및 결과표시'!$D$4=T379,'자료입력 및 결과표시'!$D$4=U379,'자료입력 및 결과표시'!$D$4=V379,'자료입력 및 결과표시'!$C$4=M379,'자료입력 및 결과표시'!$C$4=N379,'자료입력 및 결과표시'!$C$4=O379,'자료입력 및 결과표시'!$C$4=P379,'자료입력 및 결과표시'!$C$4=Q379,'자료입력 및 결과표시'!$C$4=R379,'자료입력 및 결과표시'!$C$4=S379,'자료입력 및 결과표시'!$C$4=T379,'자료입력 및 결과표시'!$C$4=U379,'자료입력 및 결과표시'!$C$4=V379),0,1)</f>
        <v>0</v>
      </c>
    </row>
    <row r="380" spans="6:30">
      <c r="F380" s="56">
        <f t="shared" si="23"/>
        <v>0</v>
      </c>
      <c r="G380" s="79"/>
      <c r="H380" s="38"/>
      <c r="I380" s="39"/>
      <c r="J380" s="31"/>
      <c r="K380" s="78"/>
      <c r="L380" s="40"/>
      <c r="M380" s="11"/>
      <c r="N380" s="11"/>
      <c r="O380" s="11"/>
      <c r="P380" s="11"/>
      <c r="Q380" s="11"/>
      <c r="R380" s="11"/>
      <c r="S380" s="11"/>
      <c r="T380" s="11"/>
      <c r="U380" s="11"/>
      <c r="V380" s="37"/>
      <c r="W380" s="80"/>
      <c r="X380" s="37"/>
      <c r="Y380" s="40"/>
      <c r="Z380" s="35"/>
      <c r="AA380" s="66">
        <f t="shared" si="24"/>
        <v>0</v>
      </c>
      <c r="AB380" s="12">
        <f t="shared" si="25"/>
        <v>0</v>
      </c>
      <c r="AC380" s="56">
        <f t="shared" si="26"/>
        <v>1</v>
      </c>
      <c r="AD380" s="56">
        <f>IF(OR('자료입력 및 결과표시'!$D$4=M380,'자료입력 및 결과표시'!$D$4=N380,'자료입력 및 결과표시'!$D$4=O380,'자료입력 및 결과표시'!$D$4=P380,'자료입력 및 결과표시'!$D$4=Q380,'자료입력 및 결과표시'!$D$4=R380,'자료입력 및 결과표시'!$D$4=S380,'자료입력 및 결과표시'!$D$4=T380,'자료입력 및 결과표시'!$D$4=U380,'자료입력 및 결과표시'!$D$4=V380,'자료입력 및 결과표시'!$C$4=M380,'자료입력 및 결과표시'!$C$4=N380,'자료입력 및 결과표시'!$C$4=O380,'자료입력 및 결과표시'!$C$4=P380,'자료입력 및 결과표시'!$C$4=Q380,'자료입력 및 결과표시'!$C$4=R380,'자료입력 및 결과표시'!$C$4=S380,'자료입력 및 결과표시'!$C$4=T380,'자료입력 및 결과표시'!$C$4=U380,'자료입력 및 결과표시'!$C$4=V380),0,1)</f>
        <v>0</v>
      </c>
    </row>
    <row r="381" spans="6:30">
      <c r="F381" s="56">
        <f t="shared" si="23"/>
        <v>0</v>
      </c>
      <c r="G381" s="79"/>
      <c r="H381" s="38"/>
      <c r="I381" s="39"/>
      <c r="J381" s="31"/>
      <c r="K381" s="78"/>
      <c r="L381" s="40"/>
      <c r="M381" s="11"/>
      <c r="N381" s="11"/>
      <c r="O381" s="11"/>
      <c r="P381" s="11"/>
      <c r="Q381" s="11"/>
      <c r="R381" s="11"/>
      <c r="S381" s="11"/>
      <c r="T381" s="11"/>
      <c r="U381" s="11"/>
      <c r="V381" s="37"/>
      <c r="W381" s="80"/>
      <c r="X381" s="37"/>
      <c r="Y381" s="40"/>
      <c r="Z381" s="35"/>
      <c r="AA381" s="66">
        <f t="shared" si="24"/>
        <v>0</v>
      </c>
      <c r="AB381" s="12">
        <f t="shared" si="25"/>
        <v>0</v>
      </c>
      <c r="AC381" s="56">
        <f t="shared" si="26"/>
        <v>1</v>
      </c>
      <c r="AD381" s="56">
        <f>IF(OR('자료입력 및 결과표시'!$D$4=M381,'자료입력 및 결과표시'!$D$4=N381,'자료입력 및 결과표시'!$D$4=O381,'자료입력 및 결과표시'!$D$4=P381,'자료입력 및 결과표시'!$D$4=Q381,'자료입력 및 결과표시'!$D$4=R381,'자료입력 및 결과표시'!$D$4=S381,'자료입력 및 결과표시'!$D$4=T381,'자료입력 및 결과표시'!$D$4=U381,'자료입력 및 결과표시'!$D$4=V381,'자료입력 및 결과표시'!$C$4=M381,'자료입력 및 결과표시'!$C$4=N381,'자료입력 및 결과표시'!$C$4=O381,'자료입력 및 결과표시'!$C$4=P381,'자료입력 및 결과표시'!$C$4=Q381,'자료입력 및 결과표시'!$C$4=R381,'자료입력 및 결과표시'!$C$4=S381,'자료입력 및 결과표시'!$C$4=T381,'자료입력 및 결과표시'!$C$4=U381,'자료입력 및 결과표시'!$C$4=V381),0,1)</f>
        <v>0</v>
      </c>
    </row>
    <row r="382" spans="6:30">
      <c r="F382" s="56">
        <f t="shared" si="23"/>
        <v>0</v>
      </c>
      <c r="G382" s="79"/>
      <c r="H382" s="38"/>
      <c r="I382" s="39"/>
      <c r="J382" s="31"/>
      <c r="K382" s="78"/>
      <c r="L382" s="40"/>
      <c r="M382" s="11"/>
      <c r="N382" s="11"/>
      <c r="O382" s="11"/>
      <c r="P382" s="11"/>
      <c r="Q382" s="11"/>
      <c r="R382" s="11"/>
      <c r="S382" s="11"/>
      <c r="T382" s="11"/>
      <c r="U382" s="11"/>
      <c r="V382" s="37"/>
      <c r="W382" s="80"/>
      <c r="X382" s="37"/>
      <c r="Y382" s="40"/>
      <c r="Z382" s="35"/>
      <c r="AA382" s="66">
        <f t="shared" si="24"/>
        <v>0</v>
      </c>
      <c r="AB382" s="12">
        <f t="shared" si="25"/>
        <v>0</v>
      </c>
      <c r="AC382" s="56">
        <f t="shared" si="26"/>
        <v>1</v>
      </c>
      <c r="AD382" s="56">
        <f>IF(OR('자료입력 및 결과표시'!$D$4=M382,'자료입력 및 결과표시'!$D$4=N382,'자료입력 및 결과표시'!$D$4=O382,'자료입력 및 결과표시'!$D$4=P382,'자료입력 및 결과표시'!$D$4=Q382,'자료입력 및 결과표시'!$D$4=R382,'자료입력 및 결과표시'!$D$4=S382,'자료입력 및 결과표시'!$D$4=T382,'자료입력 및 결과표시'!$D$4=U382,'자료입력 및 결과표시'!$D$4=V382,'자료입력 및 결과표시'!$C$4=M382,'자료입력 및 결과표시'!$C$4=N382,'자료입력 및 결과표시'!$C$4=O382,'자료입력 및 결과표시'!$C$4=P382,'자료입력 및 결과표시'!$C$4=Q382,'자료입력 및 결과표시'!$C$4=R382,'자료입력 및 결과표시'!$C$4=S382,'자료입력 및 결과표시'!$C$4=T382,'자료입력 및 결과표시'!$C$4=U382,'자료입력 및 결과표시'!$C$4=V382),0,1)</f>
        <v>0</v>
      </c>
    </row>
    <row r="383" spans="6:30">
      <c r="F383" s="56">
        <f t="shared" si="23"/>
        <v>0</v>
      </c>
      <c r="G383" s="79"/>
      <c r="H383" s="38"/>
      <c r="I383" s="39"/>
      <c r="J383" s="31"/>
      <c r="K383" s="78"/>
      <c r="L383" s="40"/>
      <c r="M383" s="11"/>
      <c r="N383" s="11"/>
      <c r="O383" s="11"/>
      <c r="P383" s="11"/>
      <c r="Q383" s="11"/>
      <c r="R383" s="11"/>
      <c r="S383" s="11"/>
      <c r="T383" s="11"/>
      <c r="U383" s="11"/>
      <c r="V383" s="37"/>
      <c r="W383" s="80"/>
      <c r="X383" s="37"/>
      <c r="Y383" s="40"/>
      <c r="Z383" s="35"/>
      <c r="AA383" s="66">
        <f t="shared" si="24"/>
        <v>0</v>
      </c>
      <c r="AB383" s="12">
        <f t="shared" si="25"/>
        <v>0</v>
      </c>
      <c r="AC383" s="56">
        <f t="shared" si="26"/>
        <v>1</v>
      </c>
      <c r="AD383" s="56">
        <f>IF(OR('자료입력 및 결과표시'!$D$4=M383,'자료입력 및 결과표시'!$D$4=N383,'자료입력 및 결과표시'!$D$4=O383,'자료입력 및 결과표시'!$D$4=P383,'자료입력 및 결과표시'!$D$4=Q383,'자료입력 및 결과표시'!$D$4=R383,'자료입력 및 결과표시'!$D$4=S383,'자료입력 및 결과표시'!$D$4=T383,'자료입력 및 결과표시'!$D$4=U383,'자료입력 및 결과표시'!$D$4=V383,'자료입력 및 결과표시'!$C$4=M383,'자료입력 및 결과표시'!$C$4=N383,'자료입력 및 결과표시'!$C$4=O383,'자료입력 및 결과표시'!$C$4=P383,'자료입력 및 결과표시'!$C$4=Q383,'자료입력 및 결과표시'!$C$4=R383,'자료입력 및 결과표시'!$C$4=S383,'자료입력 및 결과표시'!$C$4=T383,'자료입력 및 결과표시'!$C$4=U383,'자료입력 및 결과표시'!$C$4=V383),0,1)</f>
        <v>0</v>
      </c>
    </row>
    <row r="384" spans="6:30">
      <c r="F384" s="56">
        <f t="shared" si="23"/>
        <v>0</v>
      </c>
      <c r="G384" s="79"/>
      <c r="H384" s="38"/>
      <c r="I384" s="39"/>
      <c r="J384" s="31"/>
      <c r="K384" s="78"/>
      <c r="L384" s="40"/>
      <c r="M384" s="11"/>
      <c r="N384" s="11"/>
      <c r="O384" s="11"/>
      <c r="P384" s="11"/>
      <c r="Q384" s="11"/>
      <c r="R384" s="11"/>
      <c r="S384" s="11"/>
      <c r="T384" s="11"/>
      <c r="U384" s="11"/>
      <c r="V384" s="37"/>
      <c r="W384" s="80"/>
      <c r="X384" s="37"/>
      <c r="Y384" s="40"/>
      <c r="Z384" s="35"/>
      <c r="AA384" s="66">
        <f t="shared" si="24"/>
        <v>0</v>
      </c>
      <c r="AB384" s="12">
        <f t="shared" si="25"/>
        <v>0</v>
      </c>
      <c r="AC384" s="56">
        <f t="shared" si="26"/>
        <v>1</v>
      </c>
      <c r="AD384" s="56">
        <f>IF(OR('자료입력 및 결과표시'!$D$4=M384,'자료입력 및 결과표시'!$D$4=N384,'자료입력 및 결과표시'!$D$4=O384,'자료입력 및 결과표시'!$D$4=P384,'자료입력 및 결과표시'!$D$4=Q384,'자료입력 및 결과표시'!$D$4=R384,'자료입력 및 결과표시'!$D$4=S384,'자료입력 및 결과표시'!$D$4=T384,'자료입력 및 결과표시'!$D$4=U384,'자료입력 및 결과표시'!$D$4=V384,'자료입력 및 결과표시'!$C$4=M384,'자료입력 및 결과표시'!$C$4=N384,'자료입력 및 결과표시'!$C$4=O384,'자료입력 및 결과표시'!$C$4=P384,'자료입력 및 결과표시'!$C$4=Q384,'자료입력 및 결과표시'!$C$4=R384,'자료입력 및 결과표시'!$C$4=S384,'자료입력 및 결과표시'!$C$4=T384,'자료입력 및 결과표시'!$C$4=U384,'자료입력 및 결과표시'!$C$4=V384),0,1)</f>
        <v>0</v>
      </c>
    </row>
    <row r="385" spans="6:30">
      <c r="F385" s="56">
        <f t="shared" si="23"/>
        <v>0</v>
      </c>
      <c r="G385" s="79"/>
      <c r="H385" s="38"/>
      <c r="I385" s="39"/>
      <c r="J385" s="31"/>
      <c r="K385" s="78"/>
      <c r="L385" s="40"/>
      <c r="M385" s="11"/>
      <c r="N385" s="11"/>
      <c r="O385" s="11"/>
      <c r="P385" s="11"/>
      <c r="Q385" s="11"/>
      <c r="R385" s="11"/>
      <c r="S385" s="11"/>
      <c r="T385" s="11"/>
      <c r="U385" s="11"/>
      <c r="V385" s="37"/>
      <c r="W385" s="80"/>
      <c r="X385" s="37"/>
      <c r="Y385" s="40"/>
      <c r="Z385" s="35"/>
      <c r="AA385" s="66">
        <f t="shared" si="24"/>
        <v>0</v>
      </c>
      <c r="AB385" s="12">
        <f t="shared" si="25"/>
        <v>0</v>
      </c>
      <c r="AC385" s="56">
        <f t="shared" si="26"/>
        <v>1</v>
      </c>
      <c r="AD385" s="56">
        <f>IF(OR('자료입력 및 결과표시'!$D$4=M385,'자료입력 및 결과표시'!$D$4=N385,'자료입력 및 결과표시'!$D$4=O385,'자료입력 및 결과표시'!$D$4=P385,'자료입력 및 결과표시'!$D$4=Q385,'자료입력 및 결과표시'!$D$4=R385,'자료입력 및 결과표시'!$D$4=S385,'자료입력 및 결과표시'!$D$4=T385,'자료입력 및 결과표시'!$D$4=U385,'자료입력 및 결과표시'!$D$4=V385,'자료입력 및 결과표시'!$C$4=M385,'자료입력 및 결과표시'!$C$4=N385,'자료입력 및 결과표시'!$C$4=O385,'자료입력 및 결과표시'!$C$4=P385,'자료입력 및 결과표시'!$C$4=Q385,'자료입력 및 결과표시'!$C$4=R385,'자료입력 및 결과표시'!$C$4=S385,'자료입력 및 결과표시'!$C$4=T385,'자료입력 및 결과표시'!$C$4=U385,'자료입력 및 결과표시'!$C$4=V385),0,1)</f>
        <v>0</v>
      </c>
    </row>
    <row r="386" spans="6:30">
      <c r="F386" s="56">
        <f t="shared" si="23"/>
        <v>0</v>
      </c>
      <c r="G386" s="79"/>
      <c r="H386" s="38"/>
      <c r="I386" s="39"/>
      <c r="J386" s="31"/>
      <c r="K386" s="78"/>
      <c r="L386" s="40"/>
      <c r="M386" s="11"/>
      <c r="N386" s="11"/>
      <c r="O386" s="11"/>
      <c r="P386" s="11"/>
      <c r="Q386" s="11"/>
      <c r="R386" s="11"/>
      <c r="S386" s="11"/>
      <c r="T386" s="11"/>
      <c r="U386" s="11"/>
      <c r="V386" s="37"/>
      <c r="W386" s="80"/>
      <c r="X386" s="37"/>
      <c r="Y386" s="40"/>
      <c r="Z386" s="35"/>
      <c r="AA386" s="66">
        <f t="shared" si="24"/>
        <v>0</v>
      </c>
      <c r="AB386" s="12">
        <f t="shared" si="25"/>
        <v>0</v>
      </c>
      <c r="AC386" s="56">
        <f t="shared" si="26"/>
        <v>1</v>
      </c>
      <c r="AD386" s="56">
        <f>IF(OR('자료입력 및 결과표시'!$D$4=M386,'자료입력 및 결과표시'!$D$4=N386,'자료입력 및 결과표시'!$D$4=O386,'자료입력 및 결과표시'!$D$4=P386,'자료입력 및 결과표시'!$D$4=Q386,'자료입력 및 결과표시'!$D$4=R386,'자료입력 및 결과표시'!$D$4=S386,'자료입력 및 결과표시'!$D$4=T386,'자료입력 및 결과표시'!$D$4=U386,'자료입력 및 결과표시'!$D$4=V386,'자료입력 및 결과표시'!$C$4=M386,'자료입력 및 결과표시'!$C$4=N386,'자료입력 및 결과표시'!$C$4=O386,'자료입력 및 결과표시'!$C$4=P386,'자료입력 및 결과표시'!$C$4=Q386,'자료입력 및 결과표시'!$C$4=R386,'자료입력 및 결과표시'!$C$4=S386,'자료입력 및 결과표시'!$C$4=T386,'자료입력 및 결과표시'!$C$4=U386,'자료입력 및 결과표시'!$C$4=V386),0,1)</f>
        <v>0</v>
      </c>
    </row>
    <row r="387" spans="6:30">
      <c r="F387" s="56">
        <f t="shared" ref="F387:F450" si="27">IF(AND(AC387=0,AD387=0),G387&amp;"\"&amp;Y387&amp;"\"&amp;Z387,0)</f>
        <v>0</v>
      </c>
      <c r="G387" s="79"/>
      <c r="H387" s="38"/>
      <c r="I387" s="39"/>
      <c r="J387" s="31"/>
      <c r="K387" s="78"/>
      <c r="L387" s="40"/>
      <c r="M387" s="11"/>
      <c r="N387" s="11"/>
      <c r="O387" s="11"/>
      <c r="P387" s="11"/>
      <c r="Q387" s="11"/>
      <c r="R387" s="11"/>
      <c r="S387" s="11"/>
      <c r="T387" s="11"/>
      <c r="U387" s="11"/>
      <c r="V387" s="37"/>
      <c r="W387" s="80"/>
      <c r="X387" s="37"/>
      <c r="Y387" s="40"/>
      <c r="Z387" s="35"/>
      <c r="AA387" s="66">
        <f t="shared" si="24"/>
        <v>0</v>
      </c>
      <c r="AB387" s="12">
        <f t="shared" si="25"/>
        <v>0</v>
      </c>
      <c r="AC387" s="56">
        <f t="shared" si="26"/>
        <v>1</v>
      </c>
      <c r="AD387" s="56">
        <f>IF(OR('자료입력 및 결과표시'!$D$4=M387,'자료입력 및 결과표시'!$D$4=N387,'자료입력 및 결과표시'!$D$4=O387,'자료입력 및 결과표시'!$D$4=P387,'자료입력 및 결과표시'!$D$4=Q387,'자료입력 및 결과표시'!$D$4=R387,'자료입력 및 결과표시'!$D$4=S387,'자료입력 및 결과표시'!$D$4=T387,'자료입력 및 결과표시'!$D$4=U387,'자료입력 및 결과표시'!$D$4=V387,'자료입력 및 결과표시'!$C$4=M387,'자료입력 및 결과표시'!$C$4=N387,'자료입력 및 결과표시'!$C$4=O387,'자료입력 및 결과표시'!$C$4=P387,'자료입력 및 결과표시'!$C$4=Q387,'자료입력 및 결과표시'!$C$4=R387,'자료입력 및 결과표시'!$C$4=S387,'자료입력 및 결과표시'!$C$4=T387,'자료입력 및 결과표시'!$C$4=U387,'자료입력 및 결과표시'!$C$4=V387),0,1)</f>
        <v>0</v>
      </c>
    </row>
    <row r="388" spans="6:30">
      <c r="F388" s="56">
        <f t="shared" si="27"/>
        <v>0</v>
      </c>
      <c r="G388" s="79"/>
      <c r="H388" s="38"/>
      <c r="I388" s="39"/>
      <c r="J388" s="31"/>
      <c r="K388" s="78"/>
      <c r="L388" s="40"/>
      <c r="M388" s="11"/>
      <c r="N388" s="11"/>
      <c r="O388" s="11"/>
      <c r="P388" s="11"/>
      <c r="Q388" s="11"/>
      <c r="R388" s="11"/>
      <c r="S388" s="11"/>
      <c r="T388" s="11"/>
      <c r="U388" s="11"/>
      <c r="V388" s="37"/>
      <c r="W388" s="80"/>
      <c r="X388" s="37"/>
      <c r="Y388" s="40"/>
      <c r="Z388" s="35"/>
      <c r="AA388" s="66">
        <f t="shared" si="24"/>
        <v>0</v>
      </c>
      <c r="AB388" s="12">
        <f t="shared" si="25"/>
        <v>0</v>
      </c>
      <c r="AC388" s="56">
        <f t="shared" si="26"/>
        <v>1</v>
      </c>
      <c r="AD388" s="56">
        <f>IF(OR('자료입력 및 결과표시'!$D$4=M388,'자료입력 및 결과표시'!$D$4=N388,'자료입력 및 결과표시'!$D$4=O388,'자료입력 및 결과표시'!$D$4=P388,'자료입력 및 결과표시'!$D$4=Q388,'자료입력 및 결과표시'!$D$4=R388,'자료입력 및 결과표시'!$D$4=S388,'자료입력 및 결과표시'!$D$4=T388,'자료입력 및 결과표시'!$D$4=U388,'자료입력 및 결과표시'!$D$4=V388,'자료입력 및 결과표시'!$C$4=M388,'자료입력 및 결과표시'!$C$4=N388,'자료입력 및 결과표시'!$C$4=O388,'자료입력 및 결과표시'!$C$4=P388,'자료입력 및 결과표시'!$C$4=Q388,'자료입력 및 결과표시'!$C$4=R388,'자료입력 및 결과표시'!$C$4=S388,'자료입력 및 결과표시'!$C$4=T388,'자료입력 및 결과표시'!$C$4=U388,'자료입력 및 결과표시'!$C$4=V388),0,1)</f>
        <v>0</v>
      </c>
    </row>
    <row r="389" spans="6:30">
      <c r="F389" s="56">
        <f t="shared" si="27"/>
        <v>0</v>
      </c>
      <c r="G389" s="79"/>
      <c r="H389" s="38"/>
      <c r="I389" s="39"/>
      <c r="J389" s="31"/>
      <c r="K389" s="78"/>
      <c r="L389" s="40"/>
      <c r="M389" s="11"/>
      <c r="N389" s="11"/>
      <c r="O389" s="11"/>
      <c r="P389" s="11"/>
      <c r="Q389" s="11"/>
      <c r="R389" s="11"/>
      <c r="S389" s="11"/>
      <c r="T389" s="11"/>
      <c r="U389" s="11"/>
      <c r="V389" s="37"/>
      <c r="W389" s="80"/>
      <c r="X389" s="37"/>
      <c r="Y389" s="40"/>
      <c r="Z389" s="35"/>
      <c r="AA389" s="66">
        <f t="shared" si="24"/>
        <v>0</v>
      </c>
      <c r="AB389" s="12">
        <f t="shared" si="25"/>
        <v>0</v>
      </c>
      <c r="AC389" s="56">
        <f t="shared" si="26"/>
        <v>1</v>
      </c>
      <c r="AD389" s="56">
        <f>IF(OR('자료입력 및 결과표시'!$D$4=M389,'자료입력 및 결과표시'!$D$4=N389,'자료입력 및 결과표시'!$D$4=O389,'자료입력 및 결과표시'!$D$4=P389,'자료입력 및 결과표시'!$D$4=Q389,'자료입력 및 결과표시'!$D$4=R389,'자료입력 및 결과표시'!$D$4=S389,'자료입력 및 결과표시'!$D$4=T389,'자료입력 및 결과표시'!$D$4=U389,'자료입력 및 결과표시'!$D$4=V389,'자료입력 및 결과표시'!$C$4=M389,'자료입력 및 결과표시'!$C$4=N389,'자료입력 및 결과표시'!$C$4=O389,'자료입력 및 결과표시'!$C$4=P389,'자료입력 및 결과표시'!$C$4=Q389,'자료입력 및 결과표시'!$C$4=R389,'자료입력 및 결과표시'!$C$4=S389,'자료입력 및 결과표시'!$C$4=T389,'자료입력 및 결과표시'!$C$4=U389,'자료입력 및 결과표시'!$C$4=V389),0,1)</f>
        <v>0</v>
      </c>
    </row>
    <row r="390" spans="6:30">
      <c r="F390" s="56">
        <f t="shared" si="27"/>
        <v>0</v>
      </c>
      <c r="G390" s="79"/>
      <c r="H390" s="38"/>
      <c r="I390" s="39"/>
      <c r="J390" s="31"/>
      <c r="K390" s="78"/>
      <c r="L390" s="40"/>
      <c r="M390" s="11"/>
      <c r="N390" s="11"/>
      <c r="O390" s="11"/>
      <c r="P390" s="11"/>
      <c r="Q390" s="11"/>
      <c r="R390" s="11"/>
      <c r="S390" s="11"/>
      <c r="T390" s="11"/>
      <c r="U390" s="11"/>
      <c r="V390" s="37"/>
      <c r="W390" s="80"/>
      <c r="X390" s="37"/>
      <c r="Y390" s="40"/>
      <c r="Z390" s="35"/>
      <c r="AA390" s="66">
        <f t="shared" si="24"/>
        <v>0</v>
      </c>
      <c r="AB390" s="12">
        <f t="shared" si="25"/>
        <v>0</v>
      </c>
      <c r="AC390" s="56">
        <f t="shared" si="26"/>
        <v>1</v>
      </c>
      <c r="AD390" s="56">
        <f>IF(OR('자료입력 및 결과표시'!$D$4=M390,'자료입력 및 결과표시'!$D$4=N390,'자료입력 및 결과표시'!$D$4=O390,'자료입력 및 결과표시'!$D$4=P390,'자료입력 및 결과표시'!$D$4=Q390,'자료입력 및 결과표시'!$D$4=R390,'자료입력 및 결과표시'!$D$4=S390,'자료입력 및 결과표시'!$D$4=T390,'자료입력 및 결과표시'!$D$4=U390,'자료입력 및 결과표시'!$D$4=V390,'자료입력 및 결과표시'!$C$4=M390,'자료입력 및 결과표시'!$C$4=N390,'자료입력 및 결과표시'!$C$4=O390,'자료입력 및 결과표시'!$C$4=P390,'자료입력 및 결과표시'!$C$4=Q390,'자료입력 및 결과표시'!$C$4=R390,'자료입력 및 결과표시'!$C$4=S390,'자료입력 및 결과표시'!$C$4=T390,'자료입력 및 결과표시'!$C$4=U390,'자료입력 및 결과표시'!$C$4=V390),0,1)</f>
        <v>0</v>
      </c>
    </row>
    <row r="391" spans="6:30">
      <c r="F391" s="56">
        <f t="shared" si="27"/>
        <v>0</v>
      </c>
      <c r="G391" s="79"/>
      <c r="H391" s="38"/>
      <c r="I391" s="39"/>
      <c r="J391" s="31"/>
      <c r="K391" s="78"/>
      <c r="L391" s="40"/>
      <c r="M391" s="11"/>
      <c r="N391" s="11"/>
      <c r="O391" s="11"/>
      <c r="P391" s="11"/>
      <c r="Q391" s="11"/>
      <c r="R391" s="11"/>
      <c r="S391" s="11"/>
      <c r="T391" s="11"/>
      <c r="U391" s="11"/>
      <c r="V391" s="37"/>
      <c r="W391" s="80"/>
      <c r="X391" s="37"/>
      <c r="Y391" s="40"/>
      <c r="Z391" s="35"/>
      <c r="AA391" s="66">
        <f t="shared" ref="AA391:AA454" si="28">W391*X391/100</f>
        <v>0</v>
      </c>
      <c r="AB391" s="12">
        <f t="shared" ref="AB391:AB454" si="29">1*X391/100</f>
        <v>0</v>
      </c>
      <c r="AC391" s="56">
        <f t="shared" ref="AC391:AC454" si="30">IF(K391+1826&lt;$A$3,1,0)</f>
        <v>1</v>
      </c>
      <c r="AD391" s="56">
        <f>IF(OR('자료입력 및 결과표시'!$D$4=M391,'자료입력 및 결과표시'!$D$4=N391,'자료입력 및 결과표시'!$D$4=O391,'자료입력 및 결과표시'!$D$4=P391,'자료입력 및 결과표시'!$D$4=Q391,'자료입력 및 결과표시'!$D$4=R391,'자료입력 및 결과표시'!$D$4=S391,'자료입력 및 결과표시'!$D$4=T391,'자료입력 및 결과표시'!$D$4=U391,'자료입력 및 결과표시'!$D$4=V391,'자료입력 및 결과표시'!$C$4=M391,'자료입력 및 결과표시'!$C$4=N391,'자료입력 및 결과표시'!$C$4=O391,'자료입력 및 결과표시'!$C$4=P391,'자료입력 및 결과표시'!$C$4=Q391,'자료입력 및 결과표시'!$C$4=R391,'자료입력 및 결과표시'!$C$4=S391,'자료입력 및 결과표시'!$C$4=T391,'자료입력 및 결과표시'!$C$4=U391,'자료입력 및 결과표시'!$C$4=V391),0,1)</f>
        <v>0</v>
      </c>
    </row>
    <row r="392" spans="6:30">
      <c r="F392" s="56">
        <f t="shared" si="27"/>
        <v>0</v>
      </c>
      <c r="G392" s="79"/>
      <c r="H392" s="38"/>
      <c r="I392" s="39"/>
      <c r="J392" s="31"/>
      <c r="K392" s="78"/>
      <c r="L392" s="40"/>
      <c r="M392" s="11"/>
      <c r="N392" s="11"/>
      <c r="O392" s="11"/>
      <c r="P392" s="11"/>
      <c r="Q392" s="11"/>
      <c r="R392" s="11"/>
      <c r="S392" s="11"/>
      <c r="T392" s="11"/>
      <c r="U392" s="11"/>
      <c r="V392" s="37"/>
      <c r="W392" s="80"/>
      <c r="X392" s="37"/>
      <c r="Y392" s="40"/>
      <c r="Z392" s="35"/>
      <c r="AA392" s="66">
        <f t="shared" si="28"/>
        <v>0</v>
      </c>
      <c r="AB392" s="12">
        <f t="shared" si="29"/>
        <v>0</v>
      </c>
      <c r="AC392" s="56">
        <f t="shared" si="30"/>
        <v>1</v>
      </c>
      <c r="AD392" s="56">
        <f>IF(OR('자료입력 및 결과표시'!$D$4=M392,'자료입력 및 결과표시'!$D$4=N392,'자료입력 및 결과표시'!$D$4=O392,'자료입력 및 결과표시'!$D$4=P392,'자료입력 및 결과표시'!$D$4=Q392,'자료입력 및 결과표시'!$D$4=R392,'자료입력 및 결과표시'!$D$4=S392,'자료입력 및 결과표시'!$D$4=T392,'자료입력 및 결과표시'!$D$4=U392,'자료입력 및 결과표시'!$D$4=V392,'자료입력 및 결과표시'!$C$4=M392,'자료입력 및 결과표시'!$C$4=N392,'자료입력 및 결과표시'!$C$4=O392,'자료입력 및 결과표시'!$C$4=P392,'자료입력 및 결과표시'!$C$4=Q392,'자료입력 및 결과표시'!$C$4=R392,'자료입력 및 결과표시'!$C$4=S392,'자료입력 및 결과표시'!$C$4=T392,'자료입력 및 결과표시'!$C$4=U392,'자료입력 및 결과표시'!$C$4=V392),0,1)</f>
        <v>0</v>
      </c>
    </row>
    <row r="393" spans="6:30">
      <c r="F393" s="56">
        <f t="shared" si="27"/>
        <v>0</v>
      </c>
      <c r="G393" s="79"/>
      <c r="H393" s="38"/>
      <c r="I393" s="39"/>
      <c r="J393" s="31"/>
      <c r="K393" s="78"/>
      <c r="L393" s="40"/>
      <c r="M393" s="11"/>
      <c r="N393" s="11"/>
      <c r="O393" s="11"/>
      <c r="P393" s="11"/>
      <c r="Q393" s="11"/>
      <c r="R393" s="11"/>
      <c r="S393" s="11"/>
      <c r="T393" s="11"/>
      <c r="U393" s="11"/>
      <c r="V393" s="37"/>
      <c r="W393" s="80"/>
      <c r="X393" s="37"/>
      <c r="Y393" s="40"/>
      <c r="Z393" s="35"/>
      <c r="AA393" s="66">
        <f t="shared" si="28"/>
        <v>0</v>
      </c>
      <c r="AB393" s="12">
        <f t="shared" si="29"/>
        <v>0</v>
      </c>
      <c r="AC393" s="56">
        <f t="shared" si="30"/>
        <v>1</v>
      </c>
      <c r="AD393" s="56">
        <f>IF(OR('자료입력 및 결과표시'!$D$4=M393,'자료입력 및 결과표시'!$D$4=N393,'자료입력 및 결과표시'!$D$4=O393,'자료입력 및 결과표시'!$D$4=P393,'자료입력 및 결과표시'!$D$4=Q393,'자료입력 및 결과표시'!$D$4=R393,'자료입력 및 결과표시'!$D$4=S393,'자료입력 및 결과표시'!$D$4=T393,'자료입력 및 결과표시'!$D$4=U393,'자료입력 및 결과표시'!$D$4=V393,'자료입력 및 결과표시'!$C$4=M393,'자료입력 및 결과표시'!$C$4=N393,'자료입력 및 결과표시'!$C$4=O393,'자료입력 및 결과표시'!$C$4=P393,'자료입력 및 결과표시'!$C$4=Q393,'자료입력 및 결과표시'!$C$4=R393,'자료입력 및 결과표시'!$C$4=S393,'자료입력 및 결과표시'!$C$4=T393,'자료입력 및 결과표시'!$C$4=U393,'자료입력 및 결과표시'!$C$4=V393),0,1)</f>
        <v>0</v>
      </c>
    </row>
    <row r="394" spans="6:30">
      <c r="F394" s="56">
        <f t="shared" si="27"/>
        <v>0</v>
      </c>
      <c r="G394" s="79"/>
      <c r="H394" s="38"/>
      <c r="I394" s="39"/>
      <c r="J394" s="31"/>
      <c r="K394" s="78"/>
      <c r="L394" s="40"/>
      <c r="M394" s="11"/>
      <c r="N394" s="11"/>
      <c r="O394" s="11"/>
      <c r="P394" s="11"/>
      <c r="Q394" s="11"/>
      <c r="R394" s="11"/>
      <c r="S394" s="11"/>
      <c r="T394" s="11"/>
      <c r="U394" s="11"/>
      <c r="V394" s="37"/>
      <c r="W394" s="80"/>
      <c r="X394" s="37"/>
      <c r="Y394" s="40"/>
      <c r="Z394" s="35"/>
      <c r="AA394" s="66">
        <f t="shared" si="28"/>
        <v>0</v>
      </c>
      <c r="AB394" s="12">
        <f t="shared" si="29"/>
        <v>0</v>
      </c>
      <c r="AC394" s="56">
        <f t="shared" si="30"/>
        <v>1</v>
      </c>
      <c r="AD394" s="56">
        <f>IF(OR('자료입력 및 결과표시'!$D$4=M394,'자료입력 및 결과표시'!$D$4=N394,'자료입력 및 결과표시'!$D$4=O394,'자료입력 및 결과표시'!$D$4=P394,'자료입력 및 결과표시'!$D$4=Q394,'자료입력 및 결과표시'!$D$4=R394,'자료입력 및 결과표시'!$D$4=S394,'자료입력 및 결과표시'!$D$4=T394,'자료입력 및 결과표시'!$D$4=U394,'자료입력 및 결과표시'!$D$4=V394,'자료입력 및 결과표시'!$C$4=M394,'자료입력 및 결과표시'!$C$4=N394,'자료입력 및 결과표시'!$C$4=O394,'자료입력 및 결과표시'!$C$4=P394,'자료입력 및 결과표시'!$C$4=Q394,'자료입력 및 결과표시'!$C$4=R394,'자료입력 및 결과표시'!$C$4=S394,'자료입력 및 결과표시'!$C$4=T394,'자료입력 및 결과표시'!$C$4=U394,'자료입력 및 결과표시'!$C$4=V394),0,1)</f>
        <v>0</v>
      </c>
    </row>
    <row r="395" spans="6:30">
      <c r="F395" s="56">
        <f t="shared" si="27"/>
        <v>0</v>
      </c>
      <c r="G395" s="79"/>
      <c r="H395" s="38"/>
      <c r="I395" s="39"/>
      <c r="J395" s="31"/>
      <c r="K395" s="78"/>
      <c r="L395" s="40"/>
      <c r="M395" s="11"/>
      <c r="N395" s="11"/>
      <c r="O395" s="11"/>
      <c r="P395" s="11"/>
      <c r="Q395" s="11"/>
      <c r="R395" s="11"/>
      <c r="S395" s="11"/>
      <c r="T395" s="11"/>
      <c r="U395" s="11"/>
      <c r="V395" s="37"/>
      <c r="W395" s="80"/>
      <c r="X395" s="37"/>
      <c r="Y395" s="40"/>
      <c r="Z395" s="35"/>
      <c r="AA395" s="66">
        <f t="shared" si="28"/>
        <v>0</v>
      </c>
      <c r="AB395" s="12">
        <f t="shared" si="29"/>
        <v>0</v>
      </c>
      <c r="AC395" s="56">
        <f t="shared" si="30"/>
        <v>1</v>
      </c>
      <c r="AD395" s="56">
        <f>IF(OR('자료입력 및 결과표시'!$D$4=M395,'자료입력 및 결과표시'!$D$4=N395,'자료입력 및 결과표시'!$D$4=O395,'자료입력 및 결과표시'!$D$4=P395,'자료입력 및 결과표시'!$D$4=Q395,'자료입력 및 결과표시'!$D$4=R395,'자료입력 및 결과표시'!$D$4=S395,'자료입력 및 결과표시'!$D$4=T395,'자료입력 및 결과표시'!$D$4=U395,'자료입력 및 결과표시'!$D$4=V395,'자료입력 및 결과표시'!$C$4=M395,'자료입력 및 결과표시'!$C$4=N395,'자료입력 및 결과표시'!$C$4=O395,'자료입력 및 결과표시'!$C$4=P395,'자료입력 및 결과표시'!$C$4=Q395,'자료입력 및 결과표시'!$C$4=R395,'자료입력 및 결과표시'!$C$4=S395,'자료입력 및 결과표시'!$C$4=T395,'자료입력 및 결과표시'!$C$4=U395,'자료입력 및 결과표시'!$C$4=V395),0,1)</f>
        <v>0</v>
      </c>
    </row>
    <row r="396" spans="6:30">
      <c r="F396" s="56">
        <f t="shared" si="27"/>
        <v>0</v>
      </c>
      <c r="G396" s="79"/>
      <c r="H396" s="38"/>
      <c r="I396" s="39"/>
      <c r="J396" s="31"/>
      <c r="K396" s="78"/>
      <c r="L396" s="40"/>
      <c r="M396" s="11"/>
      <c r="N396" s="11"/>
      <c r="O396" s="11"/>
      <c r="P396" s="11"/>
      <c r="Q396" s="11"/>
      <c r="R396" s="11"/>
      <c r="S396" s="11"/>
      <c r="T396" s="11"/>
      <c r="U396" s="11"/>
      <c r="V396" s="37"/>
      <c r="W396" s="80"/>
      <c r="X396" s="37"/>
      <c r="Y396" s="40"/>
      <c r="Z396" s="35"/>
      <c r="AA396" s="66">
        <f t="shared" si="28"/>
        <v>0</v>
      </c>
      <c r="AB396" s="12">
        <f t="shared" si="29"/>
        <v>0</v>
      </c>
      <c r="AC396" s="56">
        <f t="shared" si="30"/>
        <v>1</v>
      </c>
      <c r="AD396" s="56">
        <f>IF(OR('자료입력 및 결과표시'!$D$4=M396,'자료입력 및 결과표시'!$D$4=N396,'자료입력 및 결과표시'!$D$4=O396,'자료입력 및 결과표시'!$D$4=P396,'자료입력 및 결과표시'!$D$4=Q396,'자료입력 및 결과표시'!$D$4=R396,'자료입력 및 결과표시'!$D$4=S396,'자료입력 및 결과표시'!$D$4=T396,'자료입력 및 결과표시'!$D$4=U396,'자료입력 및 결과표시'!$D$4=V396,'자료입력 및 결과표시'!$C$4=M396,'자료입력 및 결과표시'!$C$4=N396,'자료입력 및 결과표시'!$C$4=O396,'자료입력 및 결과표시'!$C$4=P396,'자료입력 및 결과표시'!$C$4=Q396,'자료입력 및 결과표시'!$C$4=R396,'자료입력 및 결과표시'!$C$4=S396,'자료입력 및 결과표시'!$C$4=T396,'자료입력 및 결과표시'!$C$4=U396,'자료입력 및 결과표시'!$C$4=V396),0,1)</f>
        <v>0</v>
      </c>
    </row>
    <row r="397" spans="6:30">
      <c r="F397" s="56">
        <f t="shared" si="27"/>
        <v>0</v>
      </c>
      <c r="G397" s="79"/>
      <c r="H397" s="38"/>
      <c r="I397" s="39"/>
      <c r="J397" s="31"/>
      <c r="K397" s="78"/>
      <c r="L397" s="40"/>
      <c r="M397" s="11"/>
      <c r="N397" s="11"/>
      <c r="O397" s="11"/>
      <c r="P397" s="11"/>
      <c r="Q397" s="11"/>
      <c r="R397" s="11"/>
      <c r="S397" s="11"/>
      <c r="T397" s="11"/>
      <c r="U397" s="11"/>
      <c r="V397" s="37"/>
      <c r="W397" s="80"/>
      <c r="X397" s="37"/>
      <c r="Y397" s="40"/>
      <c r="Z397" s="35"/>
      <c r="AA397" s="66">
        <f t="shared" si="28"/>
        <v>0</v>
      </c>
      <c r="AB397" s="12">
        <f t="shared" si="29"/>
        <v>0</v>
      </c>
      <c r="AC397" s="56">
        <f t="shared" si="30"/>
        <v>1</v>
      </c>
      <c r="AD397" s="56">
        <f>IF(OR('자료입력 및 결과표시'!$D$4=M397,'자료입력 및 결과표시'!$D$4=N397,'자료입력 및 결과표시'!$D$4=O397,'자료입력 및 결과표시'!$D$4=P397,'자료입력 및 결과표시'!$D$4=Q397,'자료입력 및 결과표시'!$D$4=R397,'자료입력 및 결과표시'!$D$4=S397,'자료입력 및 결과표시'!$D$4=T397,'자료입력 및 결과표시'!$D$4=U397,'자료입력 및 결과표시'!$D$4=V397,'자료입력 및 결과표시'!$C$4=M397,'자료입력 및 결과표시'!$C$4=N397,'자료입력 및 결과표시'!$C$4=O397,'자료입력 및 결과표시'!$C$4=P397,'자료입력 및 결과표시'!$C$4=Q397,'자료입력 및 결과표시'!$C$4=R397,'자료입력 및 결과표시'!$C$4=S397,'자료입력 및 결과표시'!$C$4=T397,'자료입력 및 결과표시'!$C$4=U397,'자료입력 및 결과표시'!$C$4=V397),0,1)</f>
        <v>0</v>
      </c>
    </row>
    <row r="398" spans="6:30">
      <c r="F398" s="56">
        <f t="shared" si="27"/>
        <v>0</v>
      </c>
      <c r="G398" s="79"/>
      <c r="H398" s="38"/>
      <c r="I398" s="39"/>
      <c r="J398" s="31"/>
      <c r="K398" s="78"/>
      <c r="L398" s="40"/>
      <c r="M398" s="11"/>
      <c r="N398" s="11"/>
      <c r="O398" s="11"/>
      <c r="P398" s="11"/>
      <c r="Q398" s="11"/>
      <c r="R398" s="11"/>
      <c r="S398" s="11"/>
      <c r="T398" s="11"/>
      <c r="U398" s="11"/>
      <c r="V398" s="37"/>
      <c r="W398" s="80"/>
      <c r="X398" s="37"/>
      <c r="Y398" s="40"/>
      <c r="Z398" s="35"/>
      <c r="AA398" s="66">
        <f t="shared" si="28"/>
        <v>0</v>
      </c>
      <c r="AB398" s="12">
        <f t="shared" si="29"/>
        <v>0</v>
      </c>
      <c r="AC398" s="56">
        <f t="shared" si="30"/>
        <v>1</v>
      </c>
      <c r="AD398" s="56">
        <f>IF(OR('자료입력 및 결과표시'!$D$4=M398,'자료입력 및 결과표시'!$D$4=N398,'자료입력 및 결과표시'!$D$4=O398,'자료입력 및 결과표시'!$D$4=P398,'자료입력 및 결과표시'!$D$4=Q398,'자료입력 및 결과표시'!$D$4=R398,'자료입력 및 결과표시'!$D$4=S398,'자료입력 및 결과표시'!$D$4=T398,'자료입력 및 결과표시'!$D$4=U398,'자료입력 및 결과표시'!$D$4=V398,'자료입력 및 결과표시'!$C$4=M398,'자료입력 및 결과표시'!$C$4=N398,'자료입력 및 결과표시'!$C$4=O398,'자료입력 및 결과표시'!$C$4=P398,'자료입력 및 결과표시'!$C$4=Q398,'자료입력 및 결과표시'!$C$4=R398,'자료입력 및 결과표시'!$C$4=S398,'자료입력 및 결과표시'!$C$4=T398,'자료입력 및 결과표시'!$C$4=U398,'자료입력 및 결과표시'!$C$4=V398),0,1)</f>
        <v>0</v>
      </c>
    </row>
    <row r="399" spans="6:30">
      <c r="F399" s="56">
        <f t="shared" si="27"/>
        <v>0</v>
      </c>
      <c r="G399" s="79"/>
      <c r="H399" s="38"/>
      <c r="I399" s="39"/>
      <c r="J399" s="31"/>
      <c r="K399" s="78"/>
      <c r="L399" s="40"/>
      <c r="M399" s="11"/>
      <c r="N399" s="11"/>
      <c r="O399" s="11"/>
      <c r="P399" s="11"/>
      <c r="Q399" s="11"/>
      <c r="R399" s="11"/>
      <c r="S399" s="11"/>
      <c r="T399" s="11"/>
      <c r="U399" s="11"/>
      <c r="V399" s="37"/>
      <c r="W399" s="80"/>
      <c r="X399" s="37"/>
      <c r="Y399" s="40"/>
      <c r="Z399" s="35"/>
      <c r="AA399" s="66">
        <f t="shared" si="28"/>
        <v>0</v>
      </c>
      <c r="AB399" s="12">
        <f t="shared" si="29"/>
        <v>0</v>
      </c>
      <c r="AC399" s="56">
        <f t="shared" si="30"/>
        <v>1</v>
      </c>
      <c r="AD399" s="56">
        <f>IF(OR('자료입력 및 결과표시'!$D$4=M399,'자료입력 및 결과표시'!$D$4=N399,'자료입력 및 결과표시'!$D$4=O399,'자료입력 및 결과표시'!$D$4=P399,'자료입력 및 결과표시'!$D$4=Q399,'자료입력 및 결과표시'!$D$4=R399,'자료입력 및 결과표시'!$D$4=S399,'자료입력 및 결과표시'!$D$4=T399,'자료입력 및 결과표시'!$D$4=U399,'자료입력 및 결과표시'!$D$4=V399,'자료입력 및 결과표시'!$C$4=M399,'자료입력 및 결과표시'!$C$4=N399,'자료입력 및 결과표시'!$C$4=O399,'자료입력 및 결과표시'!$C$4=P399,'자료입력 및 결과표시'!$C$4=Q399,'자료입력 및 결과표시'!$C$4=R399,'자료입력 및 결과표시'!$C$4=S399,'자료입력 및 결과표시'!$C$4=T399,'자료입력 및 결과표시'!$C$4=U399,'자료입력 및 결과표시'!$C$4=V399),0,1)</f>
        <v>0</v>
      </c>
    </row>
    <row r="400" spans="6:30">
      <c r="F400" s="56">
        <f t="shared" si="27"/>
        <v>0</v>
      </c>
      <c r="G400" s="79"/>
      <c r="H400" s="38"/>
      <c r="I400" s="39"/>
      <c r="J400" s="31"/>
      <c r="K400" s="78"/>
      <c r="L400" s="40"/>
      <c r="M400" s="11"/>
      <c r="N400" s="11"/>
      <c r="O400" s="11"/>
      <c r="P400" s="11"/>
      <c r="Q400" s="11"/>
      <c r="R400" s="11"/>
      <c r="S400" s="11"/>
      <c r="T400" s="11"/>
      <c r="U400" s="11"/>
      <c r="V400" s="37"/>
      <c r="W400" s="80"/>
      <c r="X400" s="37"/>
      <c r="Y400" s="40"/>
      <c r="Z400" s="35"/>
      <c r="AA400" s="66">
        <f t="shared" si="28"/>
        <v>0</v>
      </c>
      <c r="AB400" s="12">
        <f t="shared" si="29"/>
        <v>0</v>
      </c>
      <c r="AC400" s="56">
        <f t="shared" si="30"/>
        <v>1</v>
      </c>
      <c r="AD400" s="56">
        <f>IF(OR('자료입력 및 결과표시'!$D$4=M400,'자료입력 및 결과표시'!$D$4=N400,'자료입력 및 결과표시'!$D$4=O400,'자료입력 및 결과표시'!$D$4=P400,'자료입력 및 결과표시'!$D$4=Q400,'자료입력 및 결과표시'!$D$4=R400,'자료입력 및 결과표시'!$D$4=S400,'자료입력 및 결과표시'!$D$4=T400,'자료입력 및 결과표시'!$D$4=U400,'자료입력 및 결과표시'!$D$4=V400,'자료입력 및 결과표시'!$C$4=M400,'자료입력 및 결과표시'!$C$4=N400,'자료입력 및 결과표시'!$C$4=O400,'자료입력 및 결과표시'!$C$4=P400,'자료입력 및 결과표시'!$C$4=Q400,'자료입력 및 결과표시'!$C$4=R400,'자료입력 및 결과표시'!$C$4=S400,'자료입력 및 결과표시'!$C$4=T400,'자료입력 및 결과표시'!$C$4=U400,'자료입력 및 결과표시'!$C$4=V400),0,1)</f>
        <v>0</v>
      </c>
    </row>
    <row r="401" spans="6:30">
      <c r="F401" s="56">
        <f t="shared" si="27"/>
        <v>0</v>
      </c>
      <c r="G401" s="79"/>
      <c r="H401" s="38"/>
      <c r="I401" s="39"/>
      <c r="J401" s="31"/>
      <c r="K401" s="78"/>
      <c r="L401" s="40"/>
      <c r="M401" s="11"/>
      <c r="N401" s="11"/>
      <c r="O401" s="11"/>
      <c r="P401" s="11"/>
      <c r="Q401" s="11"/>
      <c r="R401" s="11"/>
      <c r="S401" s="11"/>
      <c r="T401" s="11"/>
      <c r="U401" s="11"/>
      <c r="V401" s="37"/>
      <c r="W401" s="80"/>
      <c r="X401" s="37"/>
      <c r="Y401" s="40"/>
      <c r="Z401" s="35"/>
      <c r="AA401" s="66">
        <f t="shared" si="28"/>
        <v>0</v>
      </c>
      <c r="AB401" s="12">
        <f t="shared" si="29"/>
        <v>0</v>
      </c>
      <c r="AC401" s="56">
        <f t="shared" si="30"/>
        <v>1</v>
      </c>
      <c r="AD401" s="56">
        <f>IF(OR('자료입력 및 결과표시'!$D$4=M401,'자료입력 및 결과표시'!$D$4=N401,'자료입력 및 결과표시'!$D$4=O401,'자료입력 및 결과표시'!$D$4=P401,'자료입력 및 결과표시'!$D$4=Q401,'자료입력 및 결과표시'!$D$4=R401,'자료입력 및 결과표시'!$D$4=S401,'자료입력 및 결과표시'!$D$4=T401,'자료입력 및 결과표시'!$D$4=U401,'자료입력 및 결과표시'!$D$4=V401,'자료입력 및 결과표시'!$C$4=M401,'자료입력 및 결과표시'!$C$4=N401,'자료입력 및 결과표시'!$C$4=O401,'자료입력 및 결과표시'!$C$4=P401,'자료입력 및 결과표시'!$C$4=Q401,'자료입력 및 결과표시'!$C$4=R401,'자료입력 및 결과표시'!$C$4=S401,'자료입력 및 결과표시'!$C$4=T401,'자료입력 및 결과표시'!$C$4=U401,'자료입력 및 결과표시'!$C$4=V401),0,1)</f>
        <v>0</v>
      </c>
    </row>
    <row r="402" spans="6:30">
      <c r="F402" s="56">
        <f t="shared" si="27"/>
        <v>0</v>
      </c>
      <c r="G402" s="79"/>
      <c r="H402" s="38"/>
      <c r="I402" s="39"/>
      <c r="J402" s="31"/>
      <c r="K402" s="78"/>
      <c r="L402" s="40"/>
      <c r="M402" s="11"/>
      <c r="N402" s="11"/>
      <c r="O402" s="11"/>
      <c r="P402" s="11"/>
      <c r="Q402" s="11"/>
      <c r="R402" s="11"/>
      <c r="S402" s="11"/>
      <c r="T402" s="11"/>
      <c r="U402" s="11"/>
      <c r="V402" s="37"/>
      <c r="W402" s="80"/>
      <c r="X402" s="37"/>
      <c r="Y402" s="40"/>
      <c r="Z402" s="35"/>
      <c r="AA402" s="66">
        <f t="shared" si="28"/>
        <v>0</v>
      </c>
      <c r="AB402" s="12">
        <f t="shared" si="29"/>
        <v>0</v>
      </c>
      <c r="AC402" s="56">
        <f t="shared" si="30"/>
        <v>1</v>
      </c>
      <c r="AD402" s="56">
        <f>IF(OR('자료입력 및 결과표시'!$D$4=M402,'자료입력 및 결과표시'!$D$4=N402,'자료입력 및 결과표시'!$D$4=O402,'자료입력 및 결과표시'!$D$4=P402,'자료입력 및 결과표시'!$D$4=Q402,'자료입력 및 결과표시'!$D$4=R402,'자료입력 및 결과표시'!$D$4=S402,'자료입력 및 결과표시'!$D$4=T402,'자료입력 및 결과표시'!$D$4=U402,'자료입력 및 결과표시'!$D$4=V402,'자료입력 및 결과표시'!$C$4=M402,'자료입력 및 결과표시'!$C$4=N402,'자료입력 및 결과표시'!$C$4=O402,'자료입력 및 결과표시'!$C$4=P402,'자료입력 및 결과표시'!$C$4=Q402,'자료입력 및 결과표시'!$C$4=R402,'자료입력 및 결과표시'!$C$4=S402,'자료입력 및 결과표시'!$C$4=T402,'자료입력 및 결과표시'!$C$4=U402,'자료입력 및 결과표시'!$C$4=V402),0,1)</f>
        <v>0</v>
      </c>
    </row>
    <row r="403" spans="6:30">
      <c r="F403" s="56">
        <f t="shared" si="27"/>
        <v>0</v>
      </c>
      <c r="G403" s="79"/>
      <c r="H403" s="38"/>
      <c r="I403" s="39"/>
      <c r="J403" s="31"/>
      <c r="K403" s="78"/>
      <c r="L403" s="40"/>
      <c r="M403" s="11"/>
      <c r="N403" s="11"/>
      <c r="O403" s="11"/>
      <c r="P403" s="11"/>
      <c r="Q403" s="11"/>
      <c r="R403" s="11"/>
      <c r="S403" s="11"/>
      <c r="T403" s="11"/>
      <c r="U403" s="11"/>
      <c r="V403" s="37"/>
      <c r="W403" s="80"/>
      <c r="X403" s="37"/>
      <c r="Y403" s="40"/>
      <c r="Z403" s="35"/>
      <c r="AA403" s="66">
        <f t="shared" si="28"/>
        <v>0</v>
      </c>
      <c r="AB403" s="12">
        <f t="shared" si="29"/>
        <v>0</v>
      </c>
      <c r="AC403" s="56">
        <f t="shared" si="30"/>
        <v>1</v>
      </c>
      <c r="AD403" s="56">
        <f>IF(OR('자료입력 및 결과표시'!$D$4=M403,'자료입력 및 결과표시'!$D$4=N403,'자료입력 및 결과표시'!$D$4=O403,'자료입력 및 결과표시'!$D$4=P403,'자료입력 및 결과표시'!$D$4=Q403,'자료입력 및 결과표시'!$D$4=R403,'자료입력 및 결과표시'!$D$4=S403,'자료입력 및 결과표시'!$D$4=T403,'자료입력 및 결과표시'!$D$4=U403,'자료입력 및 결과표시'!$D$4=V403,'자료입력 및 결과표시'!$C$4=M403,'자료입력 및 결과표시'!$C$4=N403,'자료입력 및 결과표시'!$C$4=O403,'자료입력 및 결과표시'!$C$4=P403,'자료입력 및 결과표시'!$C$4=Q403,'자료입력 및 결과표시'!$C$4=R403,'자료입력 및 결과표시'!$C$4=S403,'자료입력 및 결과표시'!$C$4=T403,'자료입력 및 결과표시'!$C$4=U403,'자료입력 및 결과표시'!$C$4=V403),0,1)</f>
        <v>0</v>
      </c>
    </row>
    <row r="404" spans="6:30">
      <c r="F404" s="56">
        <f t="shared" si="27"/>
        <v>0</v>
      </c>
      <c r="G404" s="79"/>
      <c r="H404" s="38"/>
      <c r="I404" s="39"/>
      <c r="J404" s="31"/>
      <c r="K404" s="78"/>
      <c r="L404" s="40"/>
      <c r="M404" s="11"/>
      <c r="N404" s="11"/>
      <c r="O404" s="11"/>
      <c r="P404" s="11"/>
      <c r="Q404" s="11"/>
      <c r="R404" s="11"/>
      <c r="S404" s="11"/>
      <c r="T404" s="11"/>
      <c r="U404" s="11"/>
      <c r="V404" s="37"/>
      <c r="W404" s="80"/>
      <c r="X404" s="37"/>
      <c r="Y404" s="40"/>
      <c r="Z404" s="35"/>
      <c r="AA404" s="66">
        <f t="shared" si="28"/>
        <v>0</v>
      </c>
      <c r="AB404" s="12">
        <f t="shared" si="29"/>
        <v>0</v>
      </c>
      <c r="AC404" s="56">
        <f t="shared" si="30"/>
        <v>1</v>
      </c>
      <c r="AD404" s="56">
        <f>IF(OR('자료입력 및 결과표시'!$D$4=M404,'자료입력 및 결과표시'!$D$4=N404,'자료입력 및 결과표시'!$D$4=O404,'자료입력 및 결과표시'!$D$4=P404,'자료입력 및 결과표시'!$D$4=Q404,'자료입력 및 결과표시'!$D$4=R404,'자료입력 및 결과표시'!$D$4=S404,'자료입력 및 결과표시'!$D$4=T404,'자료입력 및 결과표시'!$D$4=U404,'자료입력 및 결과표시'!$D$4=V404,'자료입력 및 결과표시'!$C$4=M404,'자료입력 및 결과표시'!$C$4=N404,'자료입력 및 결과표시'!$C$4=O404,'자료입력 및 결과표시'!$C$4=P404,'자료입력 및 결과표시'!$C$4=Q404,'자료입력 및 결과표시'!$C$4=R404,'자료입력 및 결과표시'!$C$4=S404,'자료입력 및 결과표시'!$C$4=T404,'자료입력 및 결과표시'!$C$4=U404,'자료입력 및 결과표시'!$C$4=V404),0,1)</f>
        <v>0</v>
      </c>
    </row>
    <row r="405" spans="6:30">
      <c r="F405" s="56">
        <f t="shared" si="27"/>
        <v>0</v>
      </c>
      <c r="G405" s="79"/>
      <c r="H405" s="38"/>
      <c r="I405" s="39"/>
      <c r="J405" s="31"/>
      <c r="K405" s="78"/>
      <c r="L405" s="40"/>
      <c r="M405" s="11"/>
      <c r="N405" s="11"/>
      <c r="O405" s="11"/>
      <c r="P405" s="11"/>
      <c r="Q405" s="11"/>
      <c r="R405" s="11"/>
      <c r="S405" s="11"/>
      <c r="T405" s="11"/>
      <c r="U405" s="11"/>
      <c r="V405" s="37"/>
      <c r="W405" s="80"/>
      <c r="X405" s="37"/>
      <c r="Y405" s="40"/>
      <c r="Z405" s="35"/>
      <c r="AA405" s="66">
        <f t="shared" si="28"/>
        <v>0</v>
      </c>
      <c r="AB405" s="12">
        <f t="shared" si="29"/>
        <v>0</v>
      </c>
      <c r="AC405" s="56">
        <f t="shared" si="30"/>
        <v>1</v>
      </c>
      <c r="AD405" s="56">
        <f>IF(OR('자료입력 및 결과표시'!$D$4=M405,'자료입력 및 결과표시'!$D$4=N405,'자료입력 및 결과표시'!$D$4=O405,'자료입력 및 결과표시'!$D$4=P405,'자료입력 및 결과표시'!$D$4=Q405,'자료입력 및 결과표시'!$D$4=R405,'자료입력 및 결과표시'!$D$4=S405,'자료입력 및 결과표시'!$D$4=T405,'자료입력 및 결과표시'!$D$4=U405,'자료입력 및 결과표시'!$D$4=V405,'자료입력 및 결과표시'!$C$4=M405,'자료입력 및 결과표시'!$C$4=N405,'자료입력 및 결과표시'!$C$4=O405,'자료입력 및 결과표시'!$C$4=P405,'자료입력 및 결과표시'!$C$4=Q405,'자료입력 및 결과표시'!$C$4=R405,'자료입력 및 결과표시'!$C$4=S405,'자료입력 및 결과표시'!$C$4=T405,'자료입력 및 결과표시'!$C$4=U405,'자료입력 및 결과표시'!$C$4=V405),0,1)</f>
        <v>0</v>
      </c>
    </row>
    <row r="406" spans="6:30">
      <c r="F406" s="56">
        <f t="shared" si="27"/>
        <v>0</v>
      </c>
      <c r="G406" s="79"/>
      <c r="H406" s="38"/>
      <c r="I406" s="39"/>
      <c r="J406" s="31"/>
      <c r="K406" s="78"/>
      <c r="L406" s="40"/>
      <c r="M406" s="11"/>
      <c r="N406" s="11"/>
      <c r="O406" s="11"/>
      <c r="P406" s="11"/>
      <c r="Q406" s="11"/>
      <c r="R406" s="11"/>
      <c r="S406" s="11"/>
      <c r="T406" s="11"/>
      <c r="U406" s="11"/>
      <c r="V406" s="37"/>
      <c r="W406" s="80"/>
      <c r="X406" s="37"/>
      <c r="Y406" s="40"/>
      <c r="Z406" s="35"/>
      <c r="AA406" s="66">
        <f t="shared" si="28"/>
        <v>0</v>
      </c>
      <c r="AB406" s="12">
        <f t="shared" si="29"/>
        <v>0</v>
      </c>
      <c r="AC406" s="56">
        <f t="shared" si="30"/>
        <v>1</v>
      </c>
      <c r="AD406" s="56">
        <f>IF(OR('자료입력 및 결과표시'!$D$4=M406,'자료입력 및 결과표시'!$D$4=N406,'자료입력 및 결과표시'!$D$4=O406,'자료입력 및 결과표시'!$D$4=P406,'자료입력 및 결과표시'!$D$4=Q406,'자료입력 및 결과표시'!$D$4=R406,'자료입력 및 결과표시'!$D$4=S406,'자료입력 및 결과표시'!$D$4=T406,'자료입력 및 결과표시'!$D$4=U406,'자료입력 및 결과표시'!$D$4=V406,'자료입력 및 결과표시'!$C$4=M406,'자료입력 및 결과표시'!$C$4=N406,'자료입력 및 결과표시'!$C$4=O406,'자료입력 및 결과표시'!$C$4=P406,'자료입력 및 결과표시'!$C$4=Q406,'자료입력 및 결과표시'!$C$4=R406,'자료입력 및 결과표시'!$C$4=S406,'자료입력 및 결과표시'!$C$4=T406,'자료입력 및 결과표시'!$C$4=U406,'자료입력 및 결과표시'!$C$4=V406),0,1)</f>
        <v>0</v>
      </c>
    </row>
    <row r="407" spans="6:30">
      <c r="F407" s="56">
        <f t="shared" si="27"/>
        <v>0</v>
      </c>
      <c r="G407" s="79"/>
      <c r="H407" s="38"/>
      <c r="I407" s="39"/>
      <c r="J407" s="31"/>
      <c r="K407" s="78"/>
      <c r="L407" s="40"/>
      <c r="M407" s="11"/>
      <c r="N407" s="11"/>
      <c r="O407" s="11"/>
      <c r="P407" s="11"/>
      <c r="Q407" s="11"/>
      <c r="R407" s="11"/>
      <c r="S407" s="11"/>
      <c r="T407" s="11"/>
      <c r="U407" s="11"/>
      <c r="V407" s="37"/>
      <c r="W407" s="80"/>
      <c r="X407" s="37"/>
      <c r="Y407" s="40"/>
      <c r="Z407" s="35"/>
      <c r="AA407" s="66">
        <f t="shared" si="28"/>
        <v>0</v>
      </c>
      <c r="AB407" s="12">
        <f t="shared" si="29"/>
        <v>0</v>
      </c>
      <c r="AC407" s="56">
        <f t="shared" si="30"/>
        <v>1</v>
      </c>
      <c r="AD407" s="56">
        <f>IF(OR('자료입력 및 결과표시'!$D$4=M407,'자료입력 및 결과표시'!$D$4=N407,'자료입력 및 결과표시'!$D$4=O407,'자료입력 및 결과표시'!$D$4=P407,'자료입력 및 결과표시'!$D$4=Q407,'자료입력 및 결과표시'!$D$4=R407,'자료입력 및 결과표시'!$D$4=S407,'자료입력 및 결과표시'!$D$4=T407,'자료입력 및 결과표시'!$D$4=U407,'자료입력 및 결과표시'!$D$4=V407,'자료입력 및 결과표시'!$C$4=M407,'자료입력 및 결과표시'!$C$4=N407,'자료입력 및 결과표시'!$C$4=O407,'자료입력 및 결과표시'!$C$4=P407,'자료입력 및 결과표시'!$C$4=Q407,'자료입력 및 결과표시'!$C$4=R407,'자료입력 및 결과표시'!$C$4=S407,'자료입력 및 결과표시'!$C$4=T407,'자료입력 및 결과표시'!$C$4=U407,'자료입력 및 결과표시'!$C$4=V407),0,1)</f>
        <v>0</v>
      </c>
    </row>
    <row r="408" spans="6:30">
      <c r="F408" s="56">
        <f t="shared" si="27"/>
        <v>0</v>
      </c>
      <c r="G408" s="79"/>
      <c r="H408" s="38"/>
      <c r="I408" s="39"/>
      <c r="J408" s="31"/>
      <c r="K408" s="78"/>
      <c r="L408" s="40"/>
      <c r="M408" s="11"/>
      <c r="N408" s="11"/>
      <c r="O408" s="11"/>
      <c r="P408" s="11"/>
      <c r="Q408" s="11"/>
      <c r="R408" s="11"/>
      <c r="S408" s="11"/>
      <c r="T408" s="11"/>
      <c r="U408" s="11"/>
      <c r="V408" s="37"/>
      <c r="W408" s="80"/>
      <c r="X408" s="37"/>
      <c r="Y408" s="40"/>
      <c r="Z408" s="35"/>
      <c r="AA408" s="66">
        <f t="shared" si="28"/>
        <v>0</v>
      </c>
      <c r="AB408" s="12">
        <f t="shared" si="29"/>
        <v>0</v>
      </c>
      <c r="AC408" s="56">
        <f t="shared" si="30"/>
        <v>1</v>
      </c>
      <c r="AD408" s="56">
        <f>IF(OR('자료입력 및 결과표시'!$D$4=M408,'자료입력 및 결과표시'!$D$4=N408,'자료입력 및 결과표시'!$D$4=O408,'자료입력 및 결과표시'!$D$4=P408,'자료입력 및 결과표시'!$D$4=Q408,'자료입력 및 결과표시'!$D$4=R408,'자료입력 및 결과표시'!$D$4=S408,'자료입력 및 결과표시'!$D$4=T408,'자료입력 및 결과표시'!$D$4=U408,'자료입력 및 결과표시'!$D$4=V408,'자료입력 및 결과표시'!$C$4=M408,'자료입력 및 결과표시'!$C$4=N408,'자료입력 및 결과표시'!$C$4=O408,'자료입력 및 결과표시'!$C$4=P408,'자료입력 및 결과표시'!$C$4=Q408,'자료입력 및 결과표시'!$C$4=R408,'자료입력 및 결과표시'!$C$4=S408,'자료입력 및 결과표시'!$C$4=T408,'자료입력 및 결과표시'!$C$4=U408,'자료입력 및 결과표시'!$C$4=V408),0,1)</f>
        <v>0</v>
      </c>
    </row>
    <row r="409" spans="6:30">
      <c r="F409" s="56">
        <f t="shared" si="27"/>
        <v>0</v>
      </c>
      <c r="G409" s="79"/>
      <c r="H409" s="38"/>
      <c r="I409" s="39"/>
      <c r="J409" s="31"/>
      <c r="K409" s="78"/>
      <c r="L409" s="40"/>
      <c r="M409" s="11"/>
      <c r="N409" s="11"/>
      <c r="O409" s="11"/>
      <c r="P409" s="11"/>
      <c r="Q409" s="11"/>
      <c r="R409" s="11"/>
      <c r="S409" s="11"/>
      <c r="T409" s="11"/>
      <c r="U409" s="11"/>
      <c r="V409" s="37"/>
      <c r="W409" s="80"/>
      <c r="X409" s="37"/>
      <c r="Y409" s="40"/>
      <c r="Z409" s="35"/>
      <c r="AA409" s="66">
        <f t="shared" si="28"/>
        <v>0</v>
      </c>
      <c r="AB409" s="12">
        <f t="shared" si="29"/>
        <v>0</v>
      </c>
      <c r="AC409" s="56">
        <f t="shared" si="30"/>
        <v>1</v>
      </c>
      <c r="AD409" s="56">
        <f>IF(OR('자료입력 및 결과표시'!$D$4=M409,'자료입력 및 결과표시'!$D$4=N409,'자료입력 및 결과표시'!$D$4=O409,'자료입력 및 결과표시'!$D$4=P409,'자료입력 및 결과표시'!$D$4=Q409,'자료입력 및 결과표시'!$D$4=R409,'자료입력 및 결과표시'!$D$4=S409,'자료입력 및 결과표시'!$D$4=T409,'자료입력 및 결과표시'!$D$4=U409,'자료입력 및 결과표시'!$D$4=V409,'자료입력 및 결과표시'!$C$4=M409,'자료입력 및 결과표시'!$C$4=N409,'자료입력 및 결과표시'!$C$4=O409,'자료입력 및 결과표시'!$C$4=P409,'자료입력 및 결과표시'!$C$4=Q409,'자료입력 및 결과표시'!$C$4=R409,'자료입력 및 결과표시'!$C$4=S409,'자료입력 및 결과표시'!$C$4=T409,'자료입력 및 결과표시'!$C$4=U409,'자료입력 및 결과표시'!$C$4=V409),0,1)</f>
        <v>0</v>
      </c>
    </row>
    <row r="410" spans="6:30">
      <c r="F410" s="56">
        <f t="shared" si="27"/>
        <v>0</v>
      </c>
      <c r="G410" s="79"/>
      <c r="H410" s="38"/>
      <c r="I410" s="39"/>
      <c r="J410" s="31"/>
      <c r="K410" s="78"/>
      <c r="L410" s="40"/>
      <c r="M410" s="11"/>
      <c r="N410" s="11"/>
      <c r="O410" s="11"/>
      <c r="P410" s="11"/>
      <c r="Q410" s="11"/>
      <c r="R410" s="11"/>
      <c r="S410" s="11"/>
      <c r="T410" s="11"/>
      <c r="U410" s="11"/>
      <c r="V410" s="37"/>
      <c r="W410" s="80"/>
      <c r="X410" s="37"/>
      <c r="Y410" s="40"/>
      <c r="Z410" s="35"/>
      <c r="AA410" s="66">
        <f t="shared" si="28"/>
        <v>0</v>
      </c>
      <c r="AB410" s="12">
        <f t="shared" si="29"/>
        <v>0</v>
      </c>
      <c r="AC410" s="56">
        <f t="shared" si="30"/>
        <v>1</v>
      </c>
      <c r="AD410" s="56">
        <f>IF(OR('자료입력 및 결과표시'!$D$4=M410,'자료입력 및 결과표시'!$D$4=N410,'자료입력 및 결과표시'!$D$4=O410,'자료입력 및 결과표시'!$D$4=P410,'자료입력 및 결과표시'!$D$4=Q410,'자료입력 및 결과표시'!$D$4=R410,'자료입력 및 결과표시'!$D$4=S410,'자료입력 및 결과표시'!$D$4=T410,'자료입력 및 결과표시'!$D$4=U410,'자료입력 및 결과표시'!$D$4=V410,'자료입력 및 결과표시'!$C$4=M410,'자료입력 및 결과표시'!$C$4=N410,'자료입력 및 결과표시'!$C$4=O410,'자료입력 및 결과표시'!$C$4=P410,'자료입력 및 결과표시'!$C$4=Q410,'자료입력 및 결과표시'!$C$4=R410,'자료입력 및 결과표시'!$C$4=S410,'자료입력 및 결과표시'!$C$4=T410,'자료입력 및 결과표시'!$C$4=U410,'자료입력 및 결과표시'!$C$4=V410),0,1)</f>
        <v>0</v>
      </c>
    </row>
    <row r="411" spans="6:30">
      <c r="F411" s="56">
        <f t="shared" si="27"/>
        <v>0</v>
      </c>
      <c r="G411" s="79"/>
      <c r="H411" s="38"/>
      <c r="I411" s="39"/>
      <c r="J411" s="31"/>
      <c r="K411" s="78"/>
      <c r="L411" s="40"/>
      <c r="M411" s="11"/>
      <c r="N411" s="11"/>
      <c r="O411" s="11"/>
      <c r="P411" s="11"/>
      <c r="Q411" s="11"/>
      <c r="R411" s="11"/>
      <c r="S411" s="11"/>
      <c r="T411" s="11"/>
      <c r="U411" s="11"/>
      <c r="V411" s="37"/>
      <c r="W411" s="80"/>
      <c r="X411" s="37"/>
      <c r="Y411" s="40"/>
      <c r="Z411" s="35"/>
      <c r="AA411" s="66">
        <f t="shared" si="28"/>
        <v>0</v>
      </c>
      <c r="AB411" s="12">
        <f t="shared" si="29"/>
        <v>0</v>
      </c>
      <c r="AC411" s="56">
        <f t="shared" si="30"/>
        <v>1</v>
      </c>
      <c r="AD411" s="56">
        <f>IF(OR('자료입력 및 결과표시'!$D$4=M411,'자료입력 및 결과표시'!$D$4=N411,'자료입력 및 결과표시'!$D$4=O411,'자료입력 및 결과표시'!$D$4=P411,'자료입력 및 결과표시'!$D$4=Q411,'자료입력 및 결과표시'!$D$4=R411,'자료입력 및 결과표시'!$D$4=S411,'자료입력 및 결과표시'!$D$4=T411,'자료입력 및 결과표시'!$D$4=U411,'자료입력 및 결과표시'!$D$4=V411,'자료입력 및 결과표시'!$C$4=M411,'자료입력 및 결과표시'!$C$4=N411,'자료입력 및 결과표시'!$C$4=O411,'자료입력 및 결과표시'!$C$4=P411,'자료입력 및 결과표시'!$C$4=Q411,'자료입력 및 결과표시'!$C$4=R411,'자료입력 및 결과표시'!$C$4=S411,'자료입력 및 결과표시'!$C$4=T411,'자료입력 및 결과표시'!$C$4=U411,'자료입력 및 결과표시'!$C$4=V411),0,1)</f>
        <v>0</v>
      </c>
    </row>
    <row r="412" spans="6:30">
      <c r="F412" s="56">
        <f t="shared" si="27"/>
        <v>0</v>
      </c>
      <c r="G412" s="79"/>
      <c r="H412" s="38"/>
      <c r="I412" s="39"/>
      <c r="J412" s="31"/>
      <c r="K412" s="78"/>
      <c r="L412" s="40"/>
      <c r="M412" s="11"/>
      <c r="N412" s="11"/>
      <c r="O412" s="11"/>
      <c r="P412" s="11"/>
      <c r="Q412" s="11"/>
      <c r="R412" s="11"/>
      <c r="S412" s="11"/>
      <c r="T412" s="11"/>
      <c r="U412" s="11"/>
      <c r="V412" s="37"/>
      <c r="W412" s="80"/>
      <c r="X412" s="37"/>
      <c r="Y412" s="40"/>
      <c r="Z412" s="35"/>
      <c r="AA412" s="66">
        <f t="shared" si="28"/>
        <v>0</v>
      </c>
      <c r="AB412" s="12">
        <f t="shared" si="29"/>
        <v>0</v>
      </c>
      <c r="AC412" s="56">
        <f t="shared" si="30"/>
        <v>1</v>
      </c>
      <c r="AD412" s="56">
        <f>IF(OR('자료입력 및 결과표시'!$D$4=M412,'자료입력 및 결과표시'!$D$4=N412,'자료입력 및 결과표시'!$D$4=O412,'자료입력 및 결과표시'!$D$4=P412,'자료입력 및 결과표시'!$D$4=Q412,'자료입력 및 결과표시'!$D$4=R412,'자료입력 및 결과표시'!$D$4=S412,'자료입력 및 결과표시'!$D$4=T412,'자료입력 및 결과표시'!$D$4=U412,'자료입력 및 결과표시'!$D$4=V412,'자료입력 및 결과표시'!$C$4=M412,'자료입력 및 결과표시'!$C$4=N412,'자료입력 및 결과표시'!$C$4=O412,'자료입력 및 결과표시'!$C$4=P412,'자료입력 및 결과표시'!$C$4=Q412,'자료입력 및 결과표시'!$C$4=R412,'자료입력 및 결과표시'!$C$4=S412,'자료입력 및 결과표시'!$C$4=T412,'자료입력 및 결과표시'!$C$4=U412,'자료입력 및 결과표시'!$C$4=V412),0,1)</f>
        <v>0</v>
      </c>
    </row>
    <row r="413" spans="6:30">
      <c r="F413" s="56">
        <f t="shared" si="27"/>
        <v>0</v>
      </c>
      <c r="G413" s="79"/>
      <c r="H413" s="38"/>
      <c r="I413" s="39"/>
      <c r="J413" s="31"/>
      <c r="K413" s="78"/>
      <c r="L413" s="40"/>
      <c r="M413" s="11"/>
      <c r="N413" s="11"/>
      <c r="O413" s="11"/>
      <c r="P413" s="11"/>
      <c r="Q413" s="11"/>
      <c r="R413" s="11"/>
      <c r="S413" s="11"/>
      <c r="T413" s="11"/>
      <c r="U413" s="11"/>
      <c r="V413" s="37"/>
      <c r="W413" s="80"/>
      <c r="X413" s="37"/>
      <c r="Y413" s="40"/>
      <c r="Z413" s="35"/>
      <c r="AA413" s="66">
        <f t="shared" si="28"/>
        <v>0</v>
      </c>
      <c r="AB413" s="12">
        <f t="shared" si="29"/>
        <v>0</v>
      </c>
      <c r="AC413" s="56">
        <f t="shared" si="30"/>
        <v>1</v>
      </c>
      <c r="AD413" s="56">
        <f>IF(OR('자료입력 및 결과표시'!$D$4=M413,'자료입력 및 결과표시'!$D$4=N413,'자료입력 및 결과표시'!$D$4=O413,'자료입력 및 결과표시'!$D$4=P413,'자료입력 및 결과표시'!$D$4=Q413,'자료입력 및 결과표시'!$D$4=R413,'자료입력 및 결과표시'!$D$4=S413,'자료입력 및 결과표시'!$D$4=T413,'자료입력 및 결과표시'!$D$4=U413,'자료입력 및 결과표시'!$D$4=V413,'자료입력 및 결과표시'!$C$4=M413,'자료입력 및 결과표시'!$C$4=N413,'자료입력 및 결과표시'!$C$4=O413,'자료입력 및 결과표시'!$C$4=P413,'자료입력 및 결과표시'!$C$4=Q413,'자료입력 및 결과표시'!$C$4=R413,'자료입력 및 결과표시'!$C$4=S413,'자료입력 및 결과표시'!$C$4=T413,'자료입력 및 결과표시'!$C$4=U413,'자료입력 및 결과표시'!$C$4=V413),0,1)</f>
        <v>0</v>
      </c>
    </row>
    <row r="414" spans="6:30">
      <c r="F414" s="56">
        <f t="shared" si="27"/>
        <v>0</v>
      </c>
      <c r="G414" s="79"/>
      <c r="H414" s="38"/>
      <c r="I414" s="39"/>
      <c r="J414" s="31"/>
      <c r="K414" s="78"/>
      <c r="L414" s="40"/>
      <c r="M414" s="11"/>
      <c r="N414" s="11"/>
      <c r="O414" s="11"/>
      <c r="P414" s="11"/>
      <c r="Q414" s="11"/>
      <c r="R414" s="11"/>
      <c r="S414" s="11"/>
      <c r="T414" s="11"/>
      <c r="U414" s="11"/>
      <c r="V414" s="37"/>
      <c r="W414" s="80"/>
      <c r="X414" s="37"/>
      <c r="Y414" s="40"/>
      <c r="Z414" s="35"/>
      <c r="AA414" s="66">
        <f t="shared" si="28"/>
        <v>0</v>
      </c>
      <c r="AB414" s="12">
        <f t="shared" si="29"/>
        <v>0</v>
      </c>
      <c r="AC414" s="56">
        <f t="shared" si="30"/>
        <v>1</v>
      </c>
      <c r="AD414" s="56">
        <f>IF(OR('자료입력 및 결과표시'!$D$4=M414,'자료입력 및 결과표시'!$D$4=N414,'자료입력 및 결과표시'!$D$4=O414,'자료입력 및 결과표시'!$D$4=P414,'자료입력 및 결과표시'!$D$4=Q414,'자료입력 및 결과표시'!$D$4=R414,'자료입력 및 결과표시'!$D$4=S414,'자료입력 및 결과표시'!$D$4=T414,'자료입력 및 결과표시'!$D$4=U414,'자료입력 및 결과표시'!$D$4=V414,'자료입력 및 결과표시'!$C$4=M414,'자료입력 및 결과표시'!$C$4=N414,'자료입력 및 결과표시'!$C$4=O414,'자료입력 및 결과표시'!$C$4=P414,'자료입력 및 결과표시'!$C$4=Q414,'자료입력 및 결과표시'!$C$4=R414,'자료입력 및 결과표시'!$C$4=S414,'자료입력 및 결과표시'!$C$4=T414,'자료입력 및 결과표시'!$C$4=U414,'자료입력 및 결과표시'!$C$4=V414),0,1)</f>
        <v>0</v>
      </c>
    </row>
    <row r="415" spans="6:30">
      <c r="F415" s="56">
        <f t="shared" si="27"/>
        <v>0</v>
      </c>
      <c r="G415" s="79"/>
      <c r="H415" s="38"/>
      <c r="I415" s="39"/>
      <c r="J415" s="31"/>
      <c r="K415" s="78"/>
      <c r="L415" s="40"/>
      <c r="M415" s="11"/>
      <c r="N415" s="11"/>
      <c r="O415" s="11"/>
      <c r="P415" s="11"/>
      <c r="Q415" s="11"/>
      <c r="R415" s="11"/>
      <c r="S415" s="11"/>
      <c r="T415" s="11"/>
      <c r="U415" s="11"/>
      <c r="V415" s="37"/>
      <c r="W415" s="80"/>
      <c r="X415" s="37"/>
      <c r="Y415" s="40"/>
      <c r="Z415" s="35"/>
      <c r="AA415" s="66">
        <f t="shared" si="28"/>
        <v>0</v>
      </c>
      <c r="AB415" s="12">
        <f t="shared" si="29"/>
        <v>0</v>
      </c>
      <c r="AC415" s="56">
        <f t="shared" si="30"/>
        <v>1</v>
      </c>
      <c r="AD415" s="56">
        <f>IF(OR('자료입력 및 결과표시'!$D$4=M415,'자료입력 및 결과표시'!$D$4=N415,'자료입력 및 결과표시'!$D$4=O415,'자료입력 및 결과표시'!$D$4=P415,'자료입력 및 결과표시'!$D$4=Q415,'자료입력 및 결과표시'!$D$4=R415,'자료입력 및 결과표시'!$D$4=S415,'자료입력 및 결과표시'!$D$4=T415,'자료입력 및 결과표시'!$D$4=U415,'자료입력 및 결과표시'!$D$4=V415,'자료입력 및 결과표시'!$C$4=M415,'자료입력 및 결과표시'!$C$4=N415,'자료입력 및 결과표시'!$C$4=O415,'자료입력 및 결과표시'!$C$4=P415,'자료입력 및 결과표시'!$C$4=Q415,'자료입력 및 결과표시'!$C$4=R415,'자료입력 및 결과표시'!$C$4=S415,'자료입력 및 결과표시'!$C$4=T415,'자료입력 및 결과표시'!$C$4=U415,'자료입력 및 결과표시'!$C$4=V415),0,1)</f>
        <v>0</v>
      </c>
    </row>
    <row r="416" spans="6:30">
      <c r="F416" s="56">
        <f t="shared" si="27"/>
        <v>0</v>
      </c>
      <c r="G416" s="79"/>
      <c r="H416" s="38"/>
      <c r="I416" s="39"/>
      <c r="J416" s="31"/>
      <c r="K416" s="78"/>
      <c r="L416" s="40"/>
      <c r="M416" s="11"/>
      <c r="N416" s="11"/>
      <c r="O416" s="11"/>
      <c r="P416" s="11"/>
      <c r="Q416" s="11"/>
      <c r="R416" s="11"/>
      <c r="S416" s="11"/>
      <c r="T416" s="11"/>
      <c r="U416" s="11"/>
      <c r="V416" s="37"/>
      <c r="W416" s="80"/>
      <c r="X416" s="37"/>
      <c r="Y416" s="40"/>
      <c r="Z416" s="35"/>
      <c r="AA416" s="66">
        <f t="shared" si="28"/>
        <v>0</v>
      </c>
      <c r="AB416" s="12">
        <f t="shared" si="29"/>
        <v>0</v>
      </c>
      <c r="AC416" s="56">
        <f t="shared" si="30"/>
        <v>1</v>
      </c>
      <c r="AD416" s="56">
        <f>IF(OR('자료입력 및 결과표시'!$D$4=M416,'자료입력 및 결과표시'!$D$4=N416,'자료입력 및 결과표시'!$D$4=O416,'자료입력 및 결과표시'!$D$4=P416,'자료입력 및 결과표시'!$D$4=Q416,'자료입력 및 결과표시'!$D$4=R416,'자료입력 및 결과표시'!$D$4=S416,'자료입력 및 결과표시'!$D$4=T416,'자료입력 및 결과표시'!$D$4=U416,'자료입력 및 결과표시'!$D$4=V416,'자료입력 및 결과표시'!$C$4=M416,'자료입력 및 결과표시'!$C$4=N416,'자료입력 및 결과표시'!$C$4=O416,'자료입력 및 결과표시'!$C$4=P416,'자료입력 및 결과표시'!$C$4=Q416,'자료입력 및 결과표시'!$C$4=R416,'자료입력 및 결과표시'!$C$4=S416,'자료입력 및 결과표시'!$C$4=T416,'자료입력 및 결과표시'!$C$4=U416,'자료입력 및 결과표시'!$C$4=V416),0,1)</f>
        <v>0</v>
      </c>
    </row>
    <row r="417" spans="6:30">
      <c r="F417" s="56">
        <f t="shared" si="27"/>
        <v>0</v>
      </c>
      <c r="G417" s="79"/>
      <c r="H417" s="38"/>
      <c r="I417" s="39"/>
      <c r="J417" s="31"/>
      <c r="K417" s="78"/>
      <c r="L417" s="40"/>
      <c r="M417" s="11"/>
      <c r="N417" s="11"/>
      <c r="O417" s="11"/>
      <c r="P417" s="11"/>
      <c r="Q417" s="11"/>
      <c r="R417" s="11"/>
      <c r="S417" s="11"/>
      <c r="T417" s="11"/>
      <c r="U417" s="11"/>
      <c r="V417" s="37"/>
      <c r="W417" s="80"/>
      <c r="X417" s="37"/>
      <c r="Y417" s="40"/>
      <c r="Z417" s="35"/>
      <c r="AA417" s="66">
        <f t="shared" si="28"/>
        <v>0</v>
      </c>
      <c r="AB417" s="12">
        <f t="shared" si="29"/>
        <v>0</v>
      </c>
      <c r="AC417" s="56">
        <f t="shared" si="30"/>
        <v>1</v>
      </c>
      <c r="AD417" s="56">
        <f>IF(OR('자료입력 및 결과표시'!$D$4=M417,'자료입력 및 결과표시'!$D$4=N417,'자료입력 및 결과표시'!$D$4=O417,'자료입력 및 결과표시'!$D$4=P417,'자료입력 및 결과표시'!$D$4=Q417,'자료입력 및 결과표시'!$D$4=R417,'자료입력 및 결과표시'!$D$4=S417,'자료입력 및 결과표시'!$D$4=T417,'자료입력 및 결과표시'!$D$4=U417,'자료입력 및 결과표시'!$D$4=V417,'자료입력 및 결과표시'!$C$4=M417,'자료입력 및 결과표시'!$C$4=N417,'자료입력 및 결과표시'!$C$4=O417,'자료입력 및 결과표시'!$C$4=P417,'자료입력 및 결과표시'!$C$4=Q417,'자료입력 및 결과표시'!$C$4=R417,'자료입력 및 결과표시'!$C$4=S417,'자료입력 및 결과표시'!$C$4=T417,'자료입력 및 결과표시'!$C$4=U417,'자료입력 및 결과표시'!$C$4=V417),0,1)</f>
        <v>0</v>
      </c>
    </row>
    <row r="418" spans="6:30">
      <c r="F418" s="56">
        <f t="shared" si="27"/>
        <v>0</v>
      </c>
      <c r="G418" s="79"/>
      <c r="H418" s="38"/>
      <c r="I418" s="39"/>
      <c r="J418" s="31"/>
      <c r="K418" s="78"/>
      <c r="L418" s="40"/>
      <c r="M418" s="11"/>
      <c r="N418" s="11"/>
      <c r="O418" s="11"/>
      <c r="P418" s="11"/>
      <c r="Q418" s="11"/>
      <c r="R418" s="11"/>
      <c r="S418" s="11"/>
      <c r="T418" s="11"/>
      <c r="U418" s="11"/>
      <c r="V418" s="37"/>
      <c r="W418" s="80"/>
      <c r="X418" s="37"/>
      <c r="Y418" s="40"/>
      <c r="Z418" s="35"/>
      <c r="AA418" s="66">
        <f t="shared" si="28"/>
        <v>0</v>
      </c>
      <c r="AB418" s="12">
        <f t="shared" si="29"/>
        <v>0</v>
      </c>
      <c r="AC418" s="56">
        <f t="shared" si="30"/>
        <v>1</v>
      </c>
      <c r="AD418" s="56">
        <f>IF(OR('자료입력 및 결과표시'!$D$4=M418,'자료입력 및 결과표시'!$D$4=N418,'자료입력 및 결과표시'!$D$4=O418,'자료입력 및 결과표시'!$D$4=P418,'자료입력 및 결과표시'!$D$4=Q418,'자료입력 및 결과표시'!$D$4=R418,'자료입력 및 결과표시'!$D$4=S418,'자료입력 및 결과표시'!$D$4=T418,'자료입력 및 결과표시'!$D$4=U418,'자료입력 및 결과표시'!$D$4=V418,'자료입력 및 결과표시'!$C$4=M418,'자료입력 및 결과표시'!$C$4=N418,'자료입력 및 결과표시'!$C$4=O418,'자료입력 및 결과표시'!$C$4=P418,'자료입력 및 결과표시'!$C$4=Q418,'자료입력 및 결과표시'!$C$4=R418,'자료입력 및 결과표시'!$C$4=S418,'자료입력 및 결과표시'!$C$4=T418,'자료입력 및 결과표시'!$C$4=U418,'자료입력 및 결과표시'!$C$4=V418),0,1)</f>
        <v>0</v>
      </c>
    </row>
    <row r="419" spans="6:30">
      <c r="F419" s="56">
        <f t="shared" si="27"/>
        <v>0</v>
      </c>
      <c r="G419" s="79"/>
      <c r="H419" s="38"/>
      <c r="I419" s="39"/>
      <c r="J419" s="31"/>
      <c r="K419" s="78"/>
      <c r="L419" s="40"/>
      <c r="M419" s="11"/>
      <c r="N419" s="11"/>
      <c r="O419" s="11"/>
      <c r="P419" s="11"/>
      <c r="Q419" s="11"/>
      <c r="R419" s="11"/>
      <c r="S419" s="11"/>
      <c r="T419" s="11"/>
      <c r="U419" s="11"/>
      <c r="V419" s="37"/>
      <c r="W419" s="80"/>
      <c r="X419" s="37"/>
      <c r="Y419" s="40"/>
      <c r="Z419" s="35"/>
      <c r="AA419" s="66">
        <f t="shared" si="28"/>
        <v>0</v>
      </c>
      <c r="AB419" s="12">
        <f t="shared" si="29"/>
        <v>0</v>
      </c>
      <c r="AC419" s="56">
        <f t="shared" si="30"/>
        <v>1</v>
      </c>
      <c r="AD419" s="56">
        <f>IF(OR('자료입력 및 결과표시'!$D$4=M419,'자료입력 및 결과표시'!$D$4=N419,'자료입력 및 결과표시'!$D$4=O419,'자료입력 및 결과표시'!$D$4=P419,'자료입력 및 결과표시'!$D$4=Q419,'자료입력 및 결과표시'!$D$4=R419,'자료입력 및 결과표시'!$D$4=S419,'자료입력 및 결과표시'!$D$4=T419,'자료입력 및 결과표시'!$D$4=U419,'자료입력 및 결과표시'!$D$4=V419,'자료입력 및 결과표시'!$C$4=M419,'자료입력 및 결과표시'!$C$4=N419,'자료입력 및 결과표시'!$C$4=O419,'자료입력 및 결과표시'!$C$4=P419,'자료입력 및 결과표시'!$C$4=Q419,'자료입력 및 결과표시'!$C$4=R419,'자료입력 및 결과표시'!$C$4=S419,'자료입력 및 결과표시'!$C$4=T419,'자료입력 및 결과표시'!$C$4=U419,'자료입력 및 결과표시'!$C$4=V419),0,1)</f>
        <v>0</v>
      </c>
    </row>
    <row r="420" spans="6:30">
      <c r="F420" s="56">
        <f t="shared" si="27"/>
        <v>0</v>
      </c>
      <c r="G420" s="79"/>
      <c r="H420" s="38"/>
      <c r="I420" s="39"/>
      <c r="J420" s="31"/>
      <c r="K420" s="78"/>
      <c r="L420" s="40"/>
      <c r="M420" s="11"/>
      <c r="N420" s="11"/>
      <c r="O420" s="11"/>
      <c r="P420" s="11"/>
      <c r="Q420" s="11"/>
      <c r="R420" s="11"/>
      <c r="S420" s="11"/>
      <c r="T420" s="11"/>
      <c r="U420" s="11"/>
      <c r="V420" s="37"/>
      <c r="W420" s="80"/>
      <c r="X420" s="37"/>
      <c r="Y420" s="40"/>
      <c r="Z420" s="35"/>
      <c r="AA420" s="66">
        <f t="shared" si="28"/>
        <v>0</v>
      </c>
      <c r="AB420" s="12">
        <f t="shared" si="29"/>
        <v>0</v>
      </c>
      <c r="AC420" s="56">
        <f t="shared" si="30"/>
        <v>1</v>
      </c>
      <c r="AD420" s="56">
        <f>IF(OR('자료입력 및 결과표시'!$D$4=M420,'자료입력 및 결과표시'!$D$4=N420,'자료입력 및 결과표시'!$D$4=O420,'자료입력 및 결과표시'!$D$4=P420,'자료입력 및 결과표시'!$D$4=Q420,'자료입력 및 결과표시'!$D$4=R420,'자료입력 및 결과표시'!$D$4=S420,'자료입력 및 결과표시'!$D$4=T420,'자료입력 및 결과표시'!$D$4=U420,'자료입력 및 결과표시'!$D$4=V420,'자료입력 및 결과표시'!$C$4=M420,'자료입력 및 결과표시'!$C$4=N420,'자료입력 및 결과표시'!$C$4=O420,'자료입력 및 결과표시'!$C$4=P420,'자료입력 및 결과표시'!$C$4=Q420,'자료입력 및 결과표시'!$C$4=R420,'자료입력 및 결과표시'!$C$4=S420,'자료입력 및 결과표시'!$C$4=T420,'자료입력 및 결과표시'!$C$4=U420,'자료입력 및 결과표시'!$C$4=V420),0,1)</f>
        <v>0</v>
      </c>
    </row>
    <row r="421" spans="6:30">
      <c r="F421" s="56">
        <f t="shared" si="27"/>
        <v>0</v>
      </c>
      <c r="G421" s="79"/>
      <c r="H421" s="38"/>
      <c r="I421" s="39"/>
      <c r="J421" s="31"/>
      <c r="K421" s="78"/>
      <c r="L421" s="40"/>
      <c r="M421" s="11"/>
      <c r="N421" s="11"/>
      <c r="O421" s="11"/>
      <c r="P421" s="11"/>
      <c r="Q421" s="11"/>
      <c r="R421" s="11"/>
      <c r="S421" s="11"/>
      <c r="T421" s="11"/>
      <c r="U421" s="11"/>
      <c r="V421" s="37"/>
      <c r="W421" s="80"/>
      <c r="X421" s="37"/>
      <c r="Y421" s="40"/>
      <c r="Z421" s="35"/>
      <c r="AA421" s="66">
        <f t="shared" si="28"/>
        <v>0</v>
      </c>
      <c r="AB421" s="12">
        <f t="shared" si="29"/>
        <v>0</v>
      </c>
      <c r="AC421" s="56">
        <f t="shared" si="30"/>
        <v>1</v>
      </c>
      <c r="AD421" s="56">
        <f>IF(OR('자료입력 및 결과표시'!$D$4=M421,'자료입력 및 결과표시'!$D$4=N421,'자료입력 및 결과표시'!$D$4=O421,'자료입력 및 결과표시'!$D$4=P421,'자료입력 및 결과표시'!$D$4=Q421,'자료입력 및 결과표시'!$D$4=R421,'자료입력 및 결과표시'!$D$4=S421,'자료입력 및 결과표시'!$D$4=T421,'자료입력 및 결과표시'!$D$4=U421,'자료입력 및 결과표시'!$D$4=V421,'자료입력 및 결과표시'!$C$4=M421,'자료입력 및 결과표시'!$C$4=N421,'자료입력 및 결과표시'!$C$4=O421,'자료입력 및 결과표시'!$C$4=P421,'자료입력 및 결과표시'!$C$4=Q421,'자료입력 및 결과표시'!$C$4=R421,'자료입력 및 결과표시'!$C$4=S421,'자료입력 및 결과표시'!$C$4=T421,'자료입력 및 결과표시'!$C$4=U421,'자료입력 및 결과표시'!$C$4=V421),0,1)</f>
        <v>0</v>
      </c>
    </row>
    <row r="422" spans="6:30">
      <c r="F422" s="56">
        <f t="shared" si="27"/>
        <v>0</v>
      </c>
      <c r="G422" s="79"/>
      <c r="H422" s="38"/>
      <c r="I422" s="39"/>
      <c r="J422" s="31"/>
      <c r="K422" s="78"/>
      <c r="L422" s="40"/>
      <c r="M422" s="11"/>
      <c r="N422" s="11"/>
      <c r="O422" s="11"/>
      <c r="P422" s="11"/>
      <c r="Q422" s="11"/>
      <c r="R422" s="11"/>
      <c r="S422" s="11"/>
      <c r="T422" s="11"/>
      <c r="U422" s="11"/>
      <c r="V422" s="37"/>
      <c r="W422" s="80"/>
      <c r="X422" s="37"/>
      <c r="Y422" s="40"/>
      <c r="Z422" s="35"/>
      <c r="AA422" s="66">
        <f t="shared" si="28"/>
        <v>0</v>
      </c>
      <c r="AB422" s="12">
        <f t="shared" si="29"/>
        <v>0</v>
      </c>
      <c r="AC422" s="56">
        <f t="shared" si="30"/>
        <v>1</v>
      </c>
      <c r="AD422" s="56">
        <f>IF(OR('자료입력 및 결과표시'!$D$4=M422,'자료입력 및 결과표시'!$D$4=N422,'자료입력 및 결과표시'!$D$4=O422,'자료입력 및 결과표시'!$D$4=P422,'자료입력 및 결과표시'!$D$4=Q422,'자료입력 및 결과표시'!$D$4=R422,'자료입력 및 결과표시'!$D$4=S422,'자료입력 및 결과표시'!$D$4=T422,'자료입력 및 결과표시'!$D$4=U422,'자료입력 및 결과표시'!$D$4=V422,'자료입력 및 결과표시'!$C$4=M422,'자료입력 및 결과표시'!$C$4=N422,'자료입력 및 결과표시'!$C$4=O422,'자료입력 및 결과표시'!$C$4=P422,'자료입력 및 결과표시'!$C$4=Q422,'자료입력 및 결과표시'!$C$4=R422,'자료입력 및 결과표시'!$C$4=S422,'자료입력 및 결과표시'!$C$4=T422,'자료입력 및 결과표시'!$C$4=U422,'자료입력 및 결과표시'!$C$4=V422),0,1)</f>
        <v>0</v>
      </c>
    </row>
    <row r="423" spans="6:30">
      <c r="F423" s="56">
        <f t="shared" si="27"/>
        <v>0</v>
      </c>
      <c r="G423" s="79"/>
      <c r="H423" s="38"/>
      <c r="I423" s="39"/>
      <c r="J423" s="31"/>
      <c r="K423" s="78"/>
      <c r="L423" s="40"/>
      <c r="M423" s="11"/>
      <c r="N423" s="11"/>
      <c r="O423" s="11"/>
      <c r="P423" s="11"/>
      <c r="Q423" s="11"/>
      <c r="R423" s="11"/>
      <c r="S423" s="11"/>
      <c r="T423" s="11"/>
      <c r="U423" s="11"/>
      <c r="V423" s="37"/>
      <c r="W423" s="80"/>
      <c r="X423" s="37"/>
      <c r="Y423" s="40"/>
      <c r="Z423" s="35"/>
      <c r="AA423" s="66">
        <f t="shared" si="28"/>
        <v>0</v>
      </c>
      <c r="AB423" s="12">
        <f t="shared" si="29"/>
        <v>0</v>
      </c>
      <c r="AC423" s="56">
        <f t="shared" si="30"/>
        <v>1</v>
      </c>
      <c r="AD423" s="56">
        <f>IF(OR('자료입력 및 결과표시'!$D$4=M423,'자료입력 및 결과표시'!$D$4=N423,'자료입력 및 결과표시'!$D$4=O423,'자료입력 및 결과표시'!$D$4=P423,'자료입력 및 결과표시'!$D$4=Q423,'자료입력 및 결과표시'!$D$4=R423,'자료입력 및 결과표시'!$D$4=S423,'자료입력 및 결과표시'!$D$4=T423,'자료입력 및 결과표시'!$D$4=U423,'자료입력 및 결과표시'!$D$4=V423,'자료입력 및 결과표시'!$C$4=M423,'자료입력 및 결과표시'!$C$4=N423,'자료입력 및 결과표시'!$C$4=O423,'자료입력 및 결과표시'!$C$4=P423,'자료입력 및 결과표시'!$C$4=Q423,'자료입력 및 결과표시'!$C$4=R423,'자료입력 및 결과표시'!$C$4=S423,'자료입력 및 결과표시'!$C$4=T423,'자료입력 및 결과표시'!$C$4=U423,'자료입력 및 결과표시'!$C$4=V423),0,1)</f>
        <v>0</v>
      </c>
    </row>
    <row r="424" spans="6:30">
      <c r="F424" s="56">
        <f t="shared" si="27"/>
        <v>0</v>
      </c>
      <c r="G424" s="79"/>
      <c r="H424" s="38"/>
      <c r="I424" s="39"/>
      <c r="J424" s="31"/>
      <c r="K424" s="78"/>
      <c r="L424" s="40"/>
      <c r="M424" s="11"/>
      <c r="N424" s="11"/>
      <c r="O424" s="11"/>
      <c r="P424" s="11"/>
      <c r="Q424" s="11"/>
      <c r="R424" s="11"/>
      <c r="S424" s="11"/>
      <c r="T424" s="11"/>
      <c r="U424" s="11"/>
      <c r="V424" s="37"/>
      <c r="W424" s="80"/>
      <c r="X424" s="37"/>
      <c r="Y424" s="40"/>
      <c r="Z424" s="35"/>
      <c r="AA424" s="66">
        <f t="shared" si="28"/>
        <v>0</v>
      </c>
      <c r="AB424" s="12">
        <f t="shared" si="29"/>
        <v>0</v>
      </c>
      <c r="AC424" s="56">
        <f t="shared" si="30"/>
        <v>1</v>
      </c>
      <c r="AD424" s="56">
        <f>IF(OR('자료입력 및 결과표시'!$D$4=M424,'자료입력 및 결과표시'!$D$4=N424,'자료입력 및 결과표시'!$D$4=O424,'자료입력 및 결과표시'!$D$4=P424,'자료입력 및 결과표시'!$D$4=Q424,'자료입력 및 결과표시'!$D$4=R424,'자료입력 및 결과표시'!$D$4=S424,'자료입력 및 결과표시'!$D$4=T424,'자료입력 및 결과표시'!$D$4=U424,'자료입력 및 결과표시'!$D$4=V424,'자료입력 및 결과표시'!$C$4=M424,'자료입력 및 결과표시'!$C$4=N424,'자료입력 및 결과표시'!$C$4=O424,'자료입력 및 결과표시'!$C$4=P424,'자료입력 및 결과표시'!$C$4=Q424,'자료입력 및 결과표시'!$C$4=R424,'자료입력 및 결과표시'!$C$4=S424,'자료입력 및 결과표시'!$C$4=T424,'자료입력 및 결과표시'!$C$4=U424,'자료입력 및 결과표시'!$C$4=V424),0,1)</f>
        <v>0</v>
      </c>
    </row>
    <row r="425" spans="6:30">
      <c r="F425" s="56">
        <f t="shared" si="27"/>
        <v>0</v>
      </c>
      <c r="G425" s="79"/>
      <c r="H425" s="38"/>
      <c r="I425" s="39"/>
      <c r="J425" s="31"/>
      <c r="K425" s="78"/>
      <c r="L425" s="40"/>
      <c r="M425" s="11"/>
      <c r="N425" s="11"/>
      <c r="O425" s="11"/>
      <c r="P425" s="11"/>
      <c r="Q425" s="11"/>
      <c r="R425" s="11"/>
      <c r="S425" s="11"/>
      <c r="T425" s="11"/>
      <c r="U425" s="11"/>
      <c r="V425" s="37"/>
      <c r="W425" s="80"/>
      <c r="X425" s="37"/>
      <c r="Y425" s="40"/>
      <c r="Z425" s="35"/>
      <c r="AA425" s="66">
        <f t="shared" si="28"/>
        <v>0</v>
      </c>
      <c r="AB425" s="12">
        <f t="shared" si="29"/>
        <v>0</v>
      </c>
      <c r="AC425" s="56">
        <f t="shared" si="30"/>
        <v>1</v>
      </c>
      <c r="AD425" s="56">
        <f>IF(OR('자료입력 및 결과표시'!$D$4=M425,'자료입력 및 결과표시'!$D$4=N425,'자료입력 및 결과표시'!$D$4=O425,'자료입력 및 결과표시'!$D$4=P425,'자료입력 및 결과표시'!$D$4=Q425,'자료입력 및 결과표시'!$D$4=R425,'자료입력 및 결과표시'!$D$4=S425,'자료입력 및 결과표시'!$D$4=T425,'자료입력 및 결과표시'!$D$4=U425,'자료입력 및 결과표시'!$D$4=V425,'자료입력 및 결과표시'!$C$4=M425,'자료입력 및 결과표시'!$C$4=N425,'자료입력 및 결과표시'!$C$4=O425,'자료입력 및 결과표시'!$C$4=P425,'자료입력 및 결과표시'!$C$4=Q425,'자료입력 및 결과표시'!$C$4=R425,'자료입력 및 결과표시'!$C$4=S425,'자료입력 및 결과표시'!$C$4=T425,'자료입력 및 결과표시'!$C$4=U425,'자료입력 및 결과표시'!$C$4=V425),0,1)</f>
        <v>0</v>
      </c>
    </row>
    <row r="426" spans="6:30">
      <c r="F426" s="56">
        <f t="shared" si="27"/>
        <v>0</v>
      </c>
      <c r="G426" s="79"/>
      <c r="H426" s="38"/>
      <c r="I426" s="39"/>
      <c r="J426" s="31"/>
      <c r="K426" s="78"/>
      <c r="L426" s="40"/>
      <c r="M426" s="11"/>
      <c r="N426" s="11"/>
      <c r="O426" s="11"/>
      <c r="P426" s="11"/>
      <c r="Q426" s="11"/>
      <c r="R426" s="11"/>
      <c r="S426" s="11"/>
      <c r="T426" s="11"/>
      <c r="U426" s="11"/>
      <c r="V426" s="37"/>
      <c r="W426" s="80"/>
      <c r="X426" s="37"/>
      <c r="Y426" s="40"/>
      <c r="Z426" s="35"/>
      <c r="AA426" s="66">
        <f t="shared" si="28"/>
        <v>0</v>
      </c>
      <c r="AB426" s="12">
        <f t="shared" si="29"/>
        <v>0</v>
      </c>
      <c r="AC426" s="56">
        <f t="shared" si="30"/>
        <v>1</v>
      </c>
      <c r="AD426" s="56">
        <f>IF(OR('자료입력 및 결과표시'!$D$4=M426,'자료입력 및 결과표시'!$D$4=N426,'자료입력 및 결과표시'!$D$4=O426,'자료입력 및 결과표시'!$D$4=P426,'자료입력 및 결과표시'!$D$4=Q426,'자료입력 및 결과표시'!$D$4=R426,'자료입력 및 결과표시'!$D$4=S426,'자료입력 및 결과표시'!$D$4=T426,'자료입력 및 결과표시'!$D$4=U426,'자료입력 및 결과표시'!$D$4=V426,'자료입력 및 결과표시'!$C$4=M426,'자료입력 및 결과표시'!$C$4=N426,'자료입력 및 결과표시'!$C$4=O426,'자료입력 및 결과표시'!$C$4=P426,'자료입력 및 결과표시'!$C$4=Q426,'자료입력 및 결과표시'!$C$4=R426,'자료입력 및 결과표시'!$C$4=S426,'자료입력 및 결과표시'!$C$4=T426,'자료입력 및 결과표시'!$C$4=U426,'자료입력 및 결과표시'!$C$4=V426),0,1)</f>
        <v>0</v>
      </c>
    </row>
    <row r="427" spans="6:30">
      <c r="F427" s="56">
        <f t="shared" si="27"/>
        <v>0</v>
      </c>
      <c r="G427" s="79"/>
      <c r="H427" s="38"/>
      <c r="I427" s="39"/>
      <c r="J427" s="31"/>
      <c r="K427" s="78"/>
      <c r="L427" s="40"/>
      <c r="M427" s="11"/>
      <c r="N427" s="11"/>
      <c r="O427" s="11"/>
      <c r="P427" s="11"/>
      <c r="Q427" s="11"/>
      <c r="R427" s="11"/>
      <c r="S427" s="11"/>
      <c r="T427" s="11"/>
      <c r="U427" s="11"/>
      <c r="V427" s="37"/>
      <c r="W427" s="80"/>
      <c r="X427" s="37"/>
      <c r="Y427" s="40"/>
      <c r="Z427" s="35"/>
      <c r="AA427" s="66">
        <f t="shared" si="28"/>
        <v>0</v>
      </c>
      <c r="AB427" s="12">
        <f t="shared" si="29"/>
        <v>0</v>
      </c>
      <c r="AC427" s="56">
        <f t="shared" si="30"/>
        <v>1</v>
      </c>
      <c r="AD427" s="56">
        <f>IF(OR('자료입력 및 결과표시'!$D$4=M427,'자료입력 및 결과표시'!$D$4=N427,'자료입력 및 결과표시'!$D$4=O427,'자료입력 및 결과표시'!$D$4=P427,'자료입력 및 결과표시'!$D$4=Q427,'자료입력 및 결과표시'!$D$4=R427,'자료입력 및 결과표시'!$D$4=S427,'자료입력 및 결과표시'!$D$4=T427,'자료입력 및 결과표시'!$D$4=U427,'자료입력 및 결과표시'!$D$4=V427,'자료입력 및 결과표시'!$C$4=M427,'자료입력 및 결과표시'!$C$4=N427,'자료입력 및 결과표시'!$C$4=O427,'자료입력 및 결과표시'!$C$4=P427,'자료입력 및 결과표시'!$C$4=Q427,'자료입력 및 결과표시'!$C$4=R427,'자료입력 및 결과표시'!$C$4=S427,'자료입력 및 결과표시'!$C$4=T427,'자료입력 및 결과표시'!$C$4=U427,'자료입력 및 결과표시'!$C$4=V427),0,1)</f>
        <v>0</v>
      </c>
    </row>
    <row r="428" spans="6:30">
      <c r="F428" s="56">
        <f t="shared" si="27"/>
        <v>0</v>
      </c>
      <c r="G428" s="79"/>
      <c r="H428" s="38"/>
      <c r="I428" s="39"/>
      <c r="J428" s="31"/>
      <c r="K428" s="78"/>
      <c r="L428" s="40"/>
      <c r="M428" s="11"/>
      <c r="N428" s="11"/>
      <c r="O428" s="11"/>
      <c r="P428" s="11"/>
      <c r="Q428" s="11"/>
      <c r="R428" s="11"/>
      <c r="S428" s="11"/>
      <c r="T428" s="11"/>
      <c r="U428" s="11"/>
      <c r="V428" s="37"/>
      <c r="W428" s="80"/>
      <c r="X428" s="37"/>
      <c r="Y428" s="40"/>
      <c r="Z428" s="35"/>
      <c r="AA428" s="66">
        <f t="shared" si="28"/>
        <v>0</v>
      </c>
      <c r="AB428" s="12">
        <f t="shared" si="29"/>
        <v>0</v>
      </c>
      <c r="AC428" s="56">
        <f t="shared" si="30"/>
        <v>1</v>
      </c>
      <c r="AD428" s="56">
        <f>IF(OR('자료입력 및 결과표시'!$D$4=M428,'자료입력 및 결과표시'!$D$4=N428,'자료입력 및 결과표시'!$D$4=O428,'자료입력 및 결과표시'!$D$4=P428,'자료입력 및 결과표시'!$D$4=Q428,'자료입력 및 결과표시'!$D$4=R428,'자료입력 및 결과표시'!$D$4=S428,'자료입력 및 결과표시'!$D$4=T428,'자료입력 및 결과표시'!$D$4=U428,'자료입력 및 결과표시'!$D$4=V428,'자료입력 및 결과표시'!$C$4=M428,'자료입력 및 결과표시'!$C$4=N428,'자료입력 및 결과표시'!$C$4=O428,'자료입력 및 결과표시'!$C$4=P428,'자료입력 및 결과표시'!$C$4=Q428,'자료입력 및 결과표시'!$C$4=R428,'자료입력 및 결과표시'!$C$4=S428,'자료입력 및 결과표시'!$C$4=T428,'자료입력 및 결과표시'!$C$4=U428,'자료입력 및 결과표시'!$C$4=V428),0,1)</f>
        <v>0</v>
      </c>
    </row>
    <row r="429" spans="6:30">
      <c r="F429" s="56">
        <f t="shared" si="27"/>
        <v>0</v>
      </c>
      <c r="G429" s="79"/>
      <c r="H429" s="38"/>
      <c r="I429" s="39"/>
      <c r="J429" s="31"/>
      <c r="K429" s="78"/>
      <c r="L429" s="40"/>
      <c r="M429" s="11"/>
      <c r="N429" s="11"/>
      <c r="O429" s="11"/>
      <c r="P429" s="11"/>
      <c r="Q429" s="11"/>
      <c r="R429" s="11"/>
      <c r="S429" s="11"/>
      <c r="T429" s="11"/>
      <c r="U429" s="11"/>
      <c r="V429" s="37"/>
      <c r="W429" s="80"/>
      <c r="X429" s="37"/>
      <c r="Y429" s="40"/>
      <c r="Z429" s="35"/>
      <c r="AA429" s="66">
        <f t="shared" si="28"/>
        <v>0</v>
      </c>
      <c r="AB429" s="12">
        <f t="shared" si="29"/>
        <v>0</v>
      </c>
      <c r="AC429" s="56">
        <f t="shared" si="30"/>
        <v>1</v>
      </c>
      <c r="AD429" s="56">
        <f>IF(OR('자료입력 및 결과표시'!$D$4=M429,'자료입력 및 결과표시'!$D$4=N429,'자료입력 및 결과표시'!$D$4=O429,'자료입력 및 결과표시'!$D$4=P429,'자료입력 및 결과표시'!$D$4=Q429,'자료입력 및 결과표시'!$D$4=R429,'자료입력 및 결과표시'!$D$4=S429,'자료입력 및 결과표시'!$D$4=T429,'자료입력 및 결과표시'!$D$4=U429,'자료입력 및 결과표시'!$D$4=V429,'자료입력 및 결과표시'!$C$4=M429,'자료입력 및 결과표시'!$C$4=N429,'자료입력 및 결과표시'!$C$4=O429,'자료입력 및 결과표시'!$C$4=P429,'자료입력 및 결과표시'!$C$4=Q429,'자료입력 및 결과표시'!$C$4=R429,'자료입력 및 결과표시'!$C$4=S429,'자료입력 및 결과표시'!$C$4=T429,'자료입력 및 결과표시'!$C$4=U429,'자료입력 및 결과표시'!$C$4=V429),0,1)</f>
        <v>0</v>
      </c>
    </row>
    <row r="430" spans="6:30">
      <c r="F430" s="56">
        <f t="shared" si="27"/>
        <v>0</v>
      </c>
      <c r="G430" s="79"/>
      <c r="H430" s="38"/>
      <c r="I430" s="39"/>
      <c r="J430" s="31"/>
      <c r="K430" s="78"/>
      <c r="L430" s="40"/>
      <c r="M430" s="11"/>
      <c r="N430" s="11"/>
      <c r="O430" s="11"/>
      <c r="P430" s="11"/>
      <c r="Q430" s="11"/>
      <c r="R430" s="11"/>
      <c r="S430" s="11"/>
      <c r="T430" s="11"/>
      <c r="U430" s="11"/>
      <c r="V430" s="37"/>
      <c r="W430" s="80"/>
      <c r="X430" s="37"/>
      <c r="Y430" s="40"/>
      <c r="Z430" s="35"/>
      <c r="AA430" s="66">
        <f t="shared" si="28"/>
        <v>0</v>
      </c>
      <c r="AB430" s="12">
        <f t="shared" si="29"/>
        <v>0</v>
      </c>
      <c r="AC430" s="56">
        <f t="shared" si="30"/>
        <v>1</v>
      </c>
      <c r="AD430" s="56">
        <f>IF(OR('자료입력 및 결과표시'!$D$4=M430,'자료입력 및 결과표시'!$D$4=N430,'자료입력 및 결과표시'!$D$4=O430,'자료입력 및 결과표시'!$D$4=P430,'자료입력 및 결과표시'!$D$4=Q430,'자료입력 및 결과표시'!$D$4=R430,'자료입력 및 결과표시'!$D$4=S430,'자료입력 및 결과표시'!$D$4=T430,'자료입력 및 결과표시'!$D$4=U430,'자료입력 및 결과표시'!$D$4=V430,'자료입력 및 결과표시'!$C$4=M430,'자료입력 및 결과표시'!$C$4=N430,'자료입력 및 결과표시'!$C$4=O430,'자료입력 및 결과표시'!$C$4=P430,'자료입력 및 결과표시'!$C$4=Q430,'자료입력 및 결과표시'!$C$4=R430,'자료입력 및 결과표시'!$C$4=S430,'자료입력 및 결과표시'!$C$4=T430,'자료입력 및 결과표시'!$C$4=U430,'자료입력 및 결과표시'!$C$4=V430),0,1)</f>
        <v>0</v>
      </c>
    </row>
    <row r="431" spans="6:30">
      <c r="F431" s="56">
        <f t="shared" si="27"/>
        <v>0</v>
      </c>
      <c r="G431" s="79"/>
      <c r="H431" s="38"/>
      <c r="I431" s="39"/>
      <c r="J431" s="31"/>
      <c r="K431" s="78"/>
      <c r="L431" s="40"/>
      <c r="M431" s="11"/>
      <c r="N431" s="11"/>
      <c r="O431" s="11"/>
      <c r="P431" s="11"/>
      <c r="Q431" s="11"/>
      <c r="R431" s="11"/>
      <c r="S431" s="11"/>
      <c r="T431" s="11"/>
      <c r="U431" s="11"/>
      <c r="V431" s="37"/>
      <c r="W431" s="80"/>
      <c r="X431" s="37"/>
      <c r="Y431" s="40"/>
      <c r="Z431" s="35"/>
      <c r="AA431" s="66">
        <f t="shared" si="28"/>
        <v>0</v>
      </c>
      <c r="AB431" s="12">
        <f t="shared" si="29"/>
        <v>0</v>
      </c>
      <c r="AC431" s="56">
        <f t="shared" si="30"/>
        <v>1</v>
      </c>
      <c r="AD431" s="56">
        <f>IF(OR('자료입력 및 결과표시'!$D$4=M431,'자료입력 및 결과표시'!$D$4=N431,'자료입력 및 결과표시'!$D$4=O431,'자료입력 및 결과표시'!$D$4=P431,'자료입력 및 결과표시'!$D$4=Q431,'자료입력 및 결과표시'!$D$4=R431,'자료입력 및 결과표시'!$D$4=S431,'자료입력 및 결과표시'!$D$4=T431,'자료입력 및 결과표시'!$D$4=U431,'자료입력 및 결과표시'!$D$4=V431,'자료입력 및 결과표시'!$C$4=M431,'자료입력 및 결과표시'!$C$4=N431,'자료입력 및 결과표시'!$C$4=O431,'자료입력 및 결과표시'!$C$4=P431,'자료입력 및 결과표시'!$C$4=Q431,'자료입력 및 결과표시'!$C$4=R431,'자료입력 및 결과표시'!$C$4=S431,'자료입력 및 결과표시'!$C$4=T431,'자료입력 및 결과표시'!$C$4=U431,'자료입력 및 결과표시'!$C$4=V431),0,1)</f>
        <v>0</v>
      </c>
    </row>
    <row r="432" spans="6:30">
      <c r="F432" s="56">
        <f t="shared" si="27"/>
        <v>0</v>
      </c>
      <c r="G432" s="79"/>
      <c r="H432" s="38"/>
      <c r="I432" s="39"/>
      <c r="J432" s="31"/>
      <c r="K432" s="78"/>
      <c r="L432" s="40"/>
      <c r="M432" s="11"/>
      <c r="N432" s="11"/>
      <c r="O432" s="11"/>
      <c r="P432" s="11"/>
      <c r="Q432" s="11"/>
      <c r="R432" s="11"/>
      <c r="S432" s="11"/>
      <c r="T432" s="11"/>
      <c r="U432" s="11"/>
      <c r="V432" s="37"/>
      <c r="W432" s="80"/>
      <c r="X432" s="37"/>
      <c r="Y432" s="40"/>
      <c r="Z432" s="35"/>
      <c r="AA432" s="66">
        <f t="shared" si="28"/>
        <v>0</v>
      </c>
      <c r="AB432" s="12">
        <f t="shared" si="29"/>
        <v>0</v>
      </c>
      <c r="AC432" s="56">
        <f t="shared" si="30"/>
        <v>1</v>
      </c>
      <c r="AD432" s="56">
        <f>IF(OR('자료입력 및 결과표시'!$D$4=M432,'자료입력 및 결과표시'!$D$4=N432,'자료입력 및 결과표시'!$D$4=O432,'자료입력 및 결과표시'!$D$4=P432,'자료입력 및 결과표시'!$D$4=Q432,'자료입력 및 결과표시'!$D$4=R432,'자료입력 및 결과표시'!$D$4=S432,'자료입력 및 결과표시'!$D$4=T432,'자료입력 및 결과표시'!$D$4=U432,'자료입력 및 결과표시'!$D$4=V432,'자료입력 및 결과표시'!$C$4=M432,'자료입력 및 결과표시'!$C$4=N432,'자료입력 및 결과표시'!$C$4=O432,'자료입력 및 결과표시'!$C$4=P432,'자료입력 및 결과표시'!$C$4=Q432,'자료입력 및 결과표시'!$C$4=R432,'자료입력 및 결과표시'!$C$4=S432,'자료입력 및 결과표시'!$C$4=T432,'자료입력 및 결과표시'!$C$4=U432,'자료입력 및 결과표시'!$C$4=V432),0,1)</f>
        <v>0</v>
      </c>
    </row>
    <row r="433" spans="6:30">
      <c r="F433" s="56">
        <f t="shared" si="27"/>
        <v>0</v>
      </c>
      <c r="G433" s="79"/>
      <c r="H433" s="38"/>
      <c r="I433" s="39"/>
      <c r="J433" s="31"/>
      <c r="K433" s="78"/>
      <c r="L433" s="40"/>
      <c r="M433" s="11"/>
      <c r="N433" s="11"/>
      <c r="O433" s="11"/>
      <c r="P433" s="11"/>
      <c r="Q433" s="11"/>
      <c r="R433" s="11"/>
      <c r="S433" s="11"/>
      <c r="T433" s="11"/>
      <c r="U433" s="11"/>
      <c r="V433" s="37"/>
      <c r="W433" s="80"/>
      <c r="X433" s="37"/>
      <c r="Y433" s="40"/>
      <c r="Z433" s="35"/>
      <c r="AA433" s="66">
        <f t="shared" si="28"/>
        <v>0</v>
      </c>
      <c r="AB433" s="12">
        <f t="shared" si="29"/>
        <v>0</v>
      </c>
      <c r="AC433" s="56">
        <f t="shared" si="30"/>
        <v>1</v>
      </c>
      <c r="AD433" s="56">
        <f>IF(OR('자료입력 및 결과표시'!$D$4=M433,'자료입력 및 결과표시'!$D$4=N433,'자료입력 및 결과표시'!$D$4=O433,'자료입력 및 결과표시'!$D$4=P433,'자료입력 및 결과표시'!$D$4=Q433,'자료입력 및 결과표시'!$D$4=R433,'자료입력 및 결과표시'!$D$4=S433,'자료입력 및 결과표시'!$D$4=T433,'자료입력 및 결과표시'!$D$4=U433,'자료입력 및 결과표시'!$D$4=V433,'자료입력 및 결과표시'!$C$4=M433,'자료입력 및 결과표시'!$C$4=N433,'자료입력 및 결과표시'!$C$4=O433,'자료입력 및 결과표시'!$C$4=P433,'자료입력 및 결과표시'!$C$4=Q433,'자료입력 및 결과표시'!$C$4=R433,'자료입력 및 결과표시'!$C$4=S433,'자료입력 및 결과표시'!$C$4=T433,'자료입력 및 결과표시'!$C$4=U433,'자료입력 및 결과표시'!$C$4=V433),0,1)</f>
        <v>0</v>
      </c>
    </row>
    <row r="434" spans="6:30">
      <c r="F434" s="56">
        <f t="shared" si="27"/>
        <v>0</v>
      </c>
      <c r="G434" s="79"/>
      <c r="H434" s="38"/>
      <c r="I434" s="39"/>
      <c r="J434" s="31"/>
      <c r="K434" s="78"/>
      <c r="L434" s="40"/>
      <c r="M434" s="11"/>
      <c r="N434" s="11"/>
      <c r="O434" s="11"/>
      <c r="P434" s="11"/>
      <c r="Q434" s="11"/>
      <c r="R434" s="11"/>
      <c r="S434" s="11"/>
      <c r="T434" s="11"/>
      <c r="U434" s="11"/>
      <c r="V434" s="37"/>
      <c r="W434" s="80"/>
      <c r="X434" s="37"/>
      <c r="Y434" s="40"/>
      <c r="Z434" s="35"/>
      <c r="AA434" s="66">
        <f t="shared" si="28"/>
        <v>0</v>
      </c>
      <c r="AB434" s="12">
        <f t="shared" si="29"/>
        <v>0</v>
      </c>
      <c r="AC434" s="56">
        <f t="shared" si="30"/>
        <v>1</v>
      </c>
      <c r="AD434" s="56">
        <f>IF(OR('자료입력 및 결과표시'!$D$4=M434,'자료입력 및 결과표시'!$D$4=N434,'자료입력 및 결과표시'!$D$4=O434,'자료입력 및 결과표시'!$D$4=P434,'자료입력 및 결과표시'!$D$4=Q434,'자료입력 및 결과표시'!$D$4=R434,'자료입력 및 결과표시'!$D$4=S434,'자료입력 및 결과표시'!$D$4=T434,'자료입력 및 결과표시'!$D$4=U434,'자료입력 및 결과표시'!$D$4=V434,'자료입력 및 결과표시'!$C$4=M434,'자료입력 및 결과표시'!$C$4=N434,'자료입력 및 결과표시'!$C$4=O434,'자료입력 및 결과표시'!$C$4=P434,'자료입력 및 결과표시'!$C$4=Q434,'자료입력 및 결과표시'!$C$4=R434,'자료입력 및 결과표시'!$C$4=S434,'자료입력 및 결과표시'!$C$4=T434,'자료입력 및 결과표시'!$C$4=U434,'자료입력 및 결과표시'!$C$4=V434),0,1)</f>
        <v>0</v>
      </c>
    </row>
    <row r="435" spans="6:30">
      <c r="F435" s="56">
        <f t="shared" si="27"/>
        <v>0</v>
      </c>
      <c r="G435" s="79"/>
      <c r="H435" s="38"/>
      <c r="I435" s="39"/>
      <c r="J435" s="31"/>
      <c r="K435" s="78"/>
      <c r="L435" s="40"/>
      <c r="M435" s="11"/>
      <c r="N435" s="11"/>
      <c r="O435" s="11"/>
      <c r="P435" s="11"/>
      <c r="Q435" s="11"/>
      <c r="R435" s="11"/>
      <c r="S435" s="11"/>
      <c r="T435" s="11"/>
      <c r="U435" s="11"/>
      <c r="V435" s="37"/>
      <c r="W435" s="80"/>
      <c r="X435" s="37"/>
      <c r="Y435" s="40"/>
      <c r="Z435" s="35"/>
      <c r="AA435" s="66">
        <f t="shared" si="28"/>
        <v>0</v>
      </c>
      <c r="AB435" s="12">
        <f t="shared" si="29"/>
        <v>0</v>
      </c>
      <c r="AC435" s="56">
        <f t="shared" si="30"/>
        <v>1</v>
      </c>
      <c r="AD435" s="56">
        <f>IF(OR('자료입력 및 결과표시'!$D$4=M435,'자료입력 및 결과표시'!$D$4=N435,'자료입력 및 결과표시'!$D$4=O435,'자료입력 및 결과표시'!$D$4=P435,'자료입력 및 결과표시'!$D$4=Q435,'자료입력 및 결과표시'!$D$4=R435,'자료입력 및 결과표시'!$D$4=S435,'자료입력 및 결과표시'!$D$4=T435,'자료입력 및 결과표시'!$D$4=U435,'자료입력 및 결과표시'!$D$4=V435,'자료입력 및 결과표시'!$C$4=M435,'자료입력 및 결과표시'!$C$4=N435,'자료입력 및 결과표시'!$C$4=O435,'자료입력 및 결과표시'!$C$4=P435,'자료입력 및 결과표시'!$C$4=Q435,'자료입력 및 결과표시'!$C$4=R435,'자료입력 및 결과표시'!$C$4=S435,'자료입력 및 결과표시'!$C$4=T435,'자료입력 및 결과표시'!$C$4=U435,'자료입력 및 결과표시'!$C$4=V435),0,1)</f>
        <v>0</v>
      </c>
    </row>
    <row r="436" spans="6:30">
      <c r="F436" s="56">
        <f t="shared" si="27"/>
        <v>0</v>
      </c>
      <c r="G436" s="79"/>
      <c r="H436" s="38"/>
      <c r="I436" s="39"/>
      <c r="J436" s="31"/>
      <c r="K436" s="78"/>
      <c r="L436" s="40"/>
      <c r="M436" s="11"/>
      <c r="N436" s="11"/>
      <c r="O436" s="11"/>
      <c r="P436" s="11"/>
      <c r="Q436" s="11"/>
      <c r="R436" s="11"/>
      <c r="S436" s="11"/>
      <c r="T436" s="11"/>
      <c r="U436" s="11"/>
      <c r="V436" s="37"/>
      <c r="W436" s="80"/>
      <c r="X436" s="37"/>
      <c r="Y436" s="40"/>
      <c r="Z436" s="35"/>
      <c r="AA436" s="66">
        <f t="shared" si="28"/>
        <v>0</v>
      </c>
      <c r="AB436" s="12">
        <f t="shared" si="29"/>
        <v>0</v>
      </c>
      <c r="AC436" s="56">
        <f t="shared" si="30"/>
        <v>1</v>
      </c>
      <c r="AD436" s="56">
        <f>IF(OR('자료입력 및 결과표시'!$D$4=M436,'자료입력 및 결과표시'!$D$4=N436,'자료입력 및 결과표시'!$D$4=O436,'자료입력 및 결과표시'!$D$4=P436,'자료입력 및 결과표시'!$D$4=Q436,'자료입력 및 결과표시'!$D$4=R436,'자료입력 및 결과표시'!$D$4=S436,'자료입력 및 결과표시'!$D$4=T436,'자료입력 및 결과표시'!$D$4=U436,'자료입력 및 결과표시'!$D$4=V436,'자료입력 및 결과표시'!$C$4=M436,'자료입력 및 결과표시'!$C$4=N436,'자료입력 및 결과표시'!$C$4=O436,'자료입력 및 결과표시'!$C$4=P436,'자료입력 및 결과표시'!$C$4=Q436,'자료입력 및 결과표시'!$C$4=R436,'자료입력 및 결과표시'!$C$4=S436,'자료입력 및 결과표시'!$C$4=T436,'자료입력 및 결과표시'!$C$4=U436,'자료입력 및 결과표시'!$C$4=V436),0,1)</f>
        <v>0</v>
      </c>
    </row>
    <row r="437" spans="6:30">
      <c r="F437" s="56">
        <f t="shared" si="27"/>
        <v>0</v>
      </c>
      <c r="G437" s="79"/>
      <c r="H437" s="38"/>
      <c r="I437" s="39"/>
      <c r="J437" s="31"/>
      <c r="K437" s="78"/>
      <c r="L437" s="40"/>
      <c r="M437" s="11"/>
      <c r="N437" s="11"/>
      <c r="O437" s="11"/>
      <c r="P437" s="11"/>
      <c r="Q437" s="11"/>
      <c r="R437" s="11"/>
      <c r="S437" s="11"/>
      <c r="T437" s="11"/>
      <c r="U437" s="11"/>
      <c r="V437" s="37"/>
      <c r="W437" s="80"/>
      <c r="X437" s="37"/>
      <c r="Y437" s="40"/>
      <c r="Z437" s="35"/>
      <c r="AA437" s="66">
        <f t="shared" si="28"/>
        <v>0</v>
      </c>
      <c r="AB437" s="12">
        <f t="shared" si="29"/>
        <v>0</v>
      </c>
      <c r="AC437" s="56">
        <f t="shared" si="30"/>
        <v>1</v>
      </c>
      <c r="AD437" s="56">
        <f>IF(OR('자료입력 및 결과표시'!$D$4=M437,'자료입력 및 결과표시'!$D$4=N437,'자료입력 및 결과표시'!$D$4=O437,'자료입력 및 결과표시'!$D$4=P437,'자료입력 및 결과표시'!$D$4=Q437,'자료입력 및 결과표시'!$D$4=R437,'자료입력 및 결과표시'!$D$4=S437,'자료입력 및 결과표시'!$D$4=T437,'자료입력 및 결과표시'!$D$4=U437,'자료입력 및 결과표시'!$D$4=V437,'자료입력 및 결과표시'!$C$4=M437,'자료입력 및 결과표시'!$C$4=N437,'자료입력 및 결과표시'!$C$4=O437,'자료입력 및 결과표시'!$C$4=P437,'자료입력 및 결과표시'!$C$4=Q437,'자료입력 및 결과표시'!$C$4=R437,'자료입력 및 결과표시'!$C$4=S437,'자료입력 및 결과표시'!$C$4=T437,'자료입력 및 결과표시'!$C$4=U437,'자료입력 및 결과표시'!$C$4=V437),0,1)</f>
        <v>0</v>
      </c>
    </row>
    <row r="438" spans="6:30">
      <c r="F438" s="56">
        <f t="shared" si="27"/>
        <v>0</v>
      </c>
      <c r="G438" s="79"/>
      <c r="H438" s="38"/>
      <c r="I438" s="39"/>
      <c r="J438" s="31"/>
      <c r="K438" s="78"/>
      <c r="L438" s="40"/>
      <c r="M438" s="11"/>
      <c r="N438" s="11"/>
      <c r="O438" s="11"/>
      <c r="P438" s="11"/>
      <c r="Q438" s="11"/>
      <c r="R438" s="11"/>
      <c r="S438" s="11"/>
      <c r="T438" s="11"/>
      <c r="U438" s="11"/>
      <c r="V438" s="37"/>
      <c r="W438" s="80"/>
      <c r="X438" s="37"/>
      <c r="Y438" s="40"/>
      <c r="Z438" s="35"/>
      <c r="AA438" s="66">
        <f t="shared" si="28"/>
        <v>0</v>
      </c>
      <c r="AB438" s="12">
        <f t="shared" si="29"/>
        <v>0</v>
      </c>
      <c r="AC438" s="56">
        <f t="shared" si="30"/>
        <v>1</v>
      </c>
      <c r="AD438" s="56">
        <f>IF(OR('자료입력 및 결과표시'!$D$4=M438,'자료입력 및 결과표시'!$D$4=N438,'자료입력 및 결과표시'!$D$4=O438,'자료입력 및 결과표시'!$D$4=P438,'자료입력 및 결과표시'!$D$4=Q438,'자료입력 및 결과표시'!$D$4=R438,'자료입력 및 결과표시'!$D$4=S438,'자료입력 및 결과표시'!$D$4=T438,'자료입력 및 결과표시'!$D$4=U438,'자료입력 및 결과표시'!$D$4=V438,'자료입력 및 결과표시'!$C$4=M438,'자료입력 및 결과표시'!$C$4=N438,'자료입력 및 결과표시'!$C$4=O438,'자료입력 및 결과표시'!$C$4=P438,'자료입력 및 결과표시'!$C$4=Q438,'자료입력 및 결과표시'!$C$4=R438,'자료입력 및 결과표시'!$C$4=S438,'자료입력 및 결과표시'!$C$4=T438,'자료입력 및 결과표시'!$C$4=U438,'자료입력 및 결과표시'!$C$4=V438),0,1)</f>
        <v>0</v>
      </c>
    </row>
    <row r="439" spans="6:30">
      <c r="F439" s="56">
        <f t="shared" si="27"/>
        <v>0</v>
      </c>
      <c r="G439" s="79"/>
      <c r="H439" s="38"/>
      <c r="I439" s="39"/>
      <c r="J439" s="31"/>
      <c r="K439" s="78"/>
      <c r="L439" s="40"/>
      <c r="M439" s="11"/>
      <c r="N439" s="11"/>
      <c r="O439" s="11"/>
      <c r="P439" s="11"/>
      <c r="Q439" s="11"/>
      <c r="R439" s="11"/>
      <c r="S439" s="11"/>
      <c r="T439" s="11"/>
      <c r="U439" s="11"/>
      <c r="V439" s="37"/>
      <c r="W439" s="80"/>
      <c r="X439" s="37"/>
      <c r="Y439" s="40"/>
      <c r="Z439" s="35"/>
      <c r="AA439" s="66">
        <f t="shared" si="28"/>
        <v>0</v>
      </c>
      <c r="AB439" s="12">
        <f t="shared" si="29"/>
        <v>0</v>
      </c>
      <c r="AC439" s="56">
        <f t="shared" si="30"/>
        <v>1</v>
      </c>
      <c r="AD439" s="56">
        <f>IF(OR('자료입력 및 결과표시'!$D$4=M439,'자료입력 및 결과표시'!$D$4=N439,'자료입력 및 결과표시'!$D$4=O439,'자료입력 및 결과표시'!$D$4=P439,'자료입력 및 결과표시'!$D$4=Q439,'자료입력 및 결과표시'!$D$4=R439,'자료입력 및 결과표시'!$D$4=S439,'자료입력 및 결과표시'!$D$4=T439,'자료입력 및 결과표시'!$D$4=U439,'자료입력 및 결과표시'!$D$4=V439,'자료입력 및 결과표시'!$C$4=M439,'자료입력 및 결과표시'!$C$4=N439,'자료입력 및 결과표시'!$C$4=O439,'자료입력 및 결과표시'!$C$4=P439,'자료입력 및 결과표시'!$C$4=Q439,'자료입력 및 결과표시'!$C$4=R439,'자료입력 및 결과표시'!$C$4=S439,'자료입력 및 결과표시'!$C$4=T439,'자료입력 및 결과표시'!$C$4=U439,'자료입력 및 결과표시'!$C$4=V439),0,1)</f>
        <v>0</v>
      </c>
    </row>
    <row r="440" spans="6:30">
      <c r="F440" s="56">
        <f t="shared" si="27"/>
        <v>0</v>
      </c>
      <c r="G440" s="79"/>
      <c r="H440" s="38"/>
      <c r="I440" s="39"/>
      <c r="J440" s="31"/>
      <c r="K440" s="78"/>
      <c r="L440" s="40"/>
      <c r="M440" s="11"/>
      <c r="N440" s="11"/>
      <c r="O440" s="11"/>
      <c r="P440" s="11"/>
      <c r="Q440" s="11"/>
      <c r="R440" s="11"/>
      <c r="S440" s="11"/>
      <c r="T440" s="11"/>
      <c r="U440" s="11"/>
      <c r="V440" s="37"/>
      <c r="W440" s="80"/>
      <c r="X440" s="37"/>
      <c r="Y440" s="40"/>
      <c r="Z440" s="35"/>
      <c r="AA440" s="66">
        <f t="shared" si="28"/>
        <v>0</v>
      </c>
      <c r="AB440" s="12">
        <f t="shared" si="29"/>
        <v>0</v>
      </c>
      <c r="AC440" s="56">
        <f t="shared" si="30"/>
        <v>1</v>
      </c>
      <c r="AD440" s="56">
        <f>IF(OR('자료입력 및 결과표시'!$D$4=M440,'자료입력 및 결과표시'!$D$4=N440,'자료입력 및 결과표시'!$D$4=O440,'자료입력 및 결과표시'!$D$4=P440,'자료입력 및 결과표시'!$D$4=Q440,'자료입력 및 결과표시'!$D$4=R440,'자료입력 및 결과표시'!$D$4=S440,'자료입력 및 결과표시'!$D$4=T440,'자료입력 및 결과표시'!$D$4=U440,'자료입력 및 결과표시'!$D$4=V440,'자료입력 및 결과표시'!$C$4=M440,'자료입력 및 결과표시'!$C$4=N440,'자료입력 및 결과표시'!$C$4=O440,'자료입력 및 결과표시'!$C$4=P440,'자료입력 및 결과표시'!$C$4=Q440,'자료입력 및 결과표시'!$C$4=R440,'자료입력 및 결과표시'!$C$4=S440,'자료입력 및 결과표시'!$C$4=T440,'자료입력 및 결과표시'!$C$4=U440,'자료입력 및 결과표시'!$C$4=V440),0,1)</f>
        <v>0</v>
      </c>
    </row>
    <row r="441" spans="6:30">
      <c r="F441" s="56">
        <f t="shared" si="27"/>
        <v>0</v>
      </c>
      <c r="G441" s="79"/>
      <c r="H441" s="38"/>
      <c r="I441" s="39"/>
      <c r="J441" s="31"/>
      <c r="K441" s="78"/>
      <c r="L441" s="40"/>
      <c r="M441" s="11"/>
      <c r="N441" s="11"/>
      <c r="O441" s="11"/>
      <c r="P441" s="11"/>
      <c r="Q441" s="11"/>
      <c r="R441" s="11"/>
      <c r="S441" s="11"/>
      <c r="T441" s="11"/>
      <c r="U441" s="11"/>
      <c r="V441" s="37"/>
      <c r="W441" s="80"/>
      <c r="X441" s="37"/>
      <c r="Y441" s="40"/>
      <c r="Z441" s="35"/>
      <c r="AA441" s="66">
        <f t="shared" si="28"/>
        <v>0</v>
      </c>
      <c r="AB441" s="12">
        <f t="shared" si="29"/>
        <v>0</v>
      </c>
      <c r="AC441" s="56">
        <f t="shared" si="30"/>
        <v>1</v>
      </c>
      <c r="AD441" s="56">
        <f>IF(OR('자료입력 및 결과표시'!$D$4=M441,'자료입력 및 결과표시'!$D$4=N441,'자료입력 및 결과표시'!$D$4=O441,'자료입력 및 결과표시'!$D$4=P441,'자료입력 및 결과표시'!$D$4=Q441,'자료입력 및 결과표시'!$D$4=R441,'자료입력 및 결과표시'!$D$4=S441,'자료입력 및 결과표시'!$D$4=T441,'자료입력 및 결과표시'!$D$4=U441,'자료입력 및 결과표시'!$D$4=V441,'자료입력 및 결과표시'!$C$4=M441,'자료입력 및 결과표시'!$C$4=N441,'자료입력 및 결과표시'!$C$4=O441,'자료입력 및 결과표시'!$C$4=P441,'자료입력 및 결과표시'!$C$4=Q441,'자료입력 및 결과표시'!$C$4=R441,'자료입력 및 결과표시'!$C$4=S441,'자료입력 및 결과표시'!$C$4=T441,'자료입력 및 결과표시'!$C$4=U441,'자료입력 및 결과표시'!$C$4=V441),0,1)</f>
        <v>0</v>
      </c>
    </row>
    <row r="442" spans="6:30">
      <c r="F442" s="56">
        <f t="shared" si="27"/>
        <v>0</v>
      </c>
      <c r="G442" s="79"/>
      <c r="H442" s="38"/>
      <c r="I442" s="39"/>
      <c r="J442" s="31"/>
      <c r="K442" s="78"/>
      <c r="L442" s="40"/>
      <c r="M442" s="11"/>
      <c r="N442" s="11"/>
      <c r="O442" s="11"/>
      <c r="P442" s="11"/>
      <c r="Q442" s="11"/>
      <c r="R442" s="11"/>
      <c r="S442" s="11"/>
      <c r="T442" s="11"/>
      <c r="U442" s="11"/>
      <c r="V442" s="37"/>
      <c r="W442" s="80"/>
      <c r="X442" s="37"/>
      <c r="Y442" s="40"/>
      <c r="Z442" s="35"/>
      <c r="AA442" s="66">
        <f t="shared" si="28"/>
        <v>0</v>
      </c>
      <c r="AB442" s="12">
        <f t="shared" si="29"/>
        <v>0</v>
      </c>
      <c r="AC442" s="56">
        <f t="shared" si="30"/>
        <v>1</v>
      </c>
      <c r="AD442" s="56">
        <f>IF(OR('자료입력 및 결과표시'!$D$4=M442,'자료입력 및 결과표시'!$D$4=N442,'자료입력 및 결과표시'!$D$4=O442,'자료입력 및 결과표시'!$D$4=P442,'자료입력 및 결과표시'!$D$4=Q442,'자료입력 및 결과표시'!$D$4=R442,'자료입력 및 결과표시'!$D$4=S442,'자료입력 및 결과표시'!$D$4=T442,'자료입력 및 결과표시'!$D$4=U442,'자료입력 및 결과표시'!$D$4=V442,'자료입력 및 결과표시'!$C$4=M442,'자료입력 및 결과표시'!$C$4=N442,'자료입력 및 결과표시'!$C$4=O442,'자료입력 및 결과표시'!$C$4=P442,'자료입력 및 결과표시'!$C$4=Q442,'자료입력 및 결과표시'!$C$4=R442,'자료입력 및 결과표시'!$C$4=S442,'자료입력 및 결과표시'!$C$4=T442,'자료입력 및 결과표시'!$C$4=U442,'자료입력 및 결과표시'!$C$4=V442),0,1)</f>
        <v>0</v>
      </c>
    </row>
    <row r="443" spans="6:30">
      <c r="F443" s="56">
        <f t="shared" si="27"/>
        <v>0</v>
      </c>
      <c r="G443" s="79"/>
      <c r="H443" s="38"/>
      <c r="I443" s="39"/>
      <c r="J443" s="31"/>
      <c r="K443" s="78"/>
      <c r="L443" s="40"/>
      <c r="M443" s="11"/>
      <c r="N443" s="11"/>
      <c r="O443" s="11"/>
      <c r="P443" s="11"/>
      <c r="Q443" s="11"/>
      <c r="R443" s="11"/>
      <c r="S443" s="11"/>
      <c r="T443" s="11"/>
      <c r="U443" s="11"/>
      <c r="V443" s="37"/>
      <c r="W443" s="80"/>
      <c r="X443" s="37"/>
      <c r="Y443" s="40"/>
      <c r="Z443" s="35"/>
      <c r="AA443" s="66">
        <f t="shared" si="28"/>
        <v>0</v>
      </c>
      <c r="AB443" s="12">
        <f t="shared" si="29"/>
        <v>0</v>
      </c>
      <c r="AC443" s="56">
        <f t="shared" si="30"/>
        <v>1</v>
      </c>
      <c r="AD443" s="56">
        <f>IF(OR('자료입력 및 결과표시'!$D$4=M443,'자료입력 및 결과표시'!$D$4=N443,'자료입력 및 결과표시'!$D$4=O443,'자료입력 및 결과표시'!$D$4=P443,'자료입력 및 결과표시'!$D$4=Q443,'자료입력 및 결과표시'!$D$4=R443,'자료입력 및 결과표시'!$D$4=S443,'자료입력 및 결과표시'!$D$4=T443,'자료입력 및 결과표시'!$D$4=U443,'자료입력 및 결과표시'!$D$4=V443,'자료입력 및 결과표시'!$C$4=M443,'자료입력 및 결과표시'!$C$4=N443,'자료입력 및 결과표시'!$C$4=O443,'자료입력 및 결과표시'!$C$4=P443,'자료입력 및 결과표시'!$C$4=Q443,'자료입력 및 결과표시'!$C$4=R443,'자료입력 및 결과표시'!$C$4=S443,'자료입력 및 결과표시'!$C$4=T443,'자료입력 및 결과표시'!$C$4=U443,'자료입력 및 결과표시'!$C$4=V443),0,1)</f>
        <v>0</v>
      </c>
    </row>
    <row r="444" spans="6:30">
      <c r="F444" s="56">
        <f t="shared" si="27"/>
        <v>0</v>
      </c>
      <c r="G444" s="79"/>
      <c r="H444" s="38"/>
      <c r="I444" s="39"/>
      <c r="J444" s="31"/>
      <c r="K444" s="78"/>
      <c r="L444" s="40"/>
      <c r="M444" s="11"/>
      <c r="N444" s="11"/>
      <c r="O444" s="11"/>
      <c r="P444" s="11"/>
      <c r="Q444" s="11"/>
      <c r="R444" s="11"/>
      <c r="S444" s="11"/>
      <c r="T444" s="11"/>
      <c r="U444" s="11"/>
      <c r="V444" s="37"/>
      <c r="W444" s="80"/>
      <c r="X444" s="37"/>
      <c r="Y444" s="40"/>
      <c r="Z444" s="35"/>
      <c r="AA444" s="66">
        <f t="shared" si="28"/>
        <v>0</v>
      </c>
      <c r="AB444" s="12">
        <f t="shared" si="29"/>
        <v>0</v>
      </c>
      <c r="AC444" s="56">
        <f t="shared" si="30"/>
        <v>1</v>
      </c>
      <c r="AD444" s="56">
        <f>IF(OR('자료입력 및 결과표시'!$D$4=M444,'자료입력 및 결과표시'!$D$4=N444,'자료입력 및 결과표시'!$D$4=O444,'자료입력 및 결과표시'!$D$4=P444,'자료입력 및 결과표시'!$D$4=Q444,'자료입력 및 결과표시'!$D$4=R444,'자료입력 및 결과표시'!$D$4=S444,'자료입력 및 결과표시'!$D$4=T444,'자료입력 및 결과표시'!$D$4=U444,'자료입력 및 결과표시'!$D$4=V444,'자료입력 및 결과표시'!$C$4=M444,'자료입력 및 결과표시'!$C$4=N444,'자료입력 및 결과표시'!$C$4=O444,'자료입력 및 결과표시'!$C$4=P444,'자료입력 및 결과표시'!$C$4=Q444,'자료입력 및 결과표시'!$C$4=R444,'자료입력 및 결과표시'!$C$4=S444,'자료입력 및 결과표시'!$C$4=T444,'자료입력 및 결과표시'!$C$4=U444,'자료입력 및 결과표시'!$C$4=V444),0,1)</f>
        <v>0</v>
      </c>
    </row>
    <row r="445" spans="6:30">
      <c r="F445" s="56">
        <f t="shared" si="27"/>
        <v>0</v>
      </c>
      <c r="G445" s="79"/>
      <c r="H445" s="38"/>
      <c r="I445" s="39"/>
      <c r="J445" s="31"/>
      <c r="K445" s="78"/>
      <c r="L445" s="40"/>
      <c r="M445" s="11"/>
      <c r="N445" s="11"/>
      <c r="O445" s="11"/>
      <c r="P445" s="11"/>
      <c r="Q445" s="11"/>
      <c r="R445" s="11"/>
      <c r="S445" s="11"/>
      <c r="T445" s="11"/>
      <c r="U445" s="11"/>
      <c r="V445" s="37"/>
      <c r="W445" s="80"/>
      <c r="X445" s="37"/>
      <c r="Y445" s="40"/>
      <c r="Z445" s="35"/>
      <c r="AA445" s="66">
        <f t="shared" si="28"/>
        <v>0</v>
      </c>
      <c r="AB445" s="12">
        <f t="shared" si="29"/>
        <v>0</v>
      </c>
      <c r="AC445" s="56">
        <f t="shared" si="30"/>
        <v>1</v>
      </c>
      <c r="AD445" s="56">
        <f>IF(OR('자료입력 및 결과표시'!$D$4=M445,'자료입력 및 결과표시'!$D$4=N445,'자료입력 및 결과표시'!$D$4=O445,'자료입력 및 결과표시'!$D$4=P445,'자료입력 및 결과표시'!$D$4=Q445,'자료입력 및 결과표시'!$D$4=R445,'자료입력 및 결과표시'!$D$4=S445,'자료입력 및 결과표시'!$D$4=T445,'자료입력 및 결과표시'!$D$4=U445,'자료입력 및 결과표시'!$D$4=V445,'자료입력 및 결과표시'!$C$4=M445,'자료입력 및 결과표시'!$C$4=N445,'자료입력 및 결과표시'!$C$4=O445,'자료입력 및 결과표시'!$C$4=P445,'자료입력 및 결과표시'!$C$4=Q445,'자료입력 및 결과표시'!$C$4=R445,'자료입력 및 결과표시'!$C$4=S445,'자료입력 및 결과표시'!$C$4=T445,'자료입력 및 결과표시'!$C$4=U445,'자료입력 및 결과표시'!$C$4=V445),0,1)</f>
        <v>0</v>
      </c>
    </row>
    <row r="446" spans="6:30">
      <c r="F446" s="56">
        <f t="shared" si="27"/>
        <v>0</v>
      </c>
      <c r="G446" s="79"/>
      <c r="H446" s="38"/>
      <c r="I446" s="39"/>
      <c r="J446" s="31"/>
      <c r="K446" s="78"/>
      <c r="L446" s="40"/>
      <c r="M446" s="11"/>
      <c r="N446" s="11"/>
      <c r="O446" s="11"/>
      <c r="P446" s="11"/>
      <c r="Q446" s="11"/>
      <c r="R446" s="11"/>
      <c r="S446" s="11"/>
      <c r="T446" s="11"/>
      <c r="U446" s="11"/>
      <c r="V446" s="37"/>
      <c r="W446" s="80"/>
      <c r="X446" s="37"/>
      <c r="Y446" s="40"/>
      <c r="Z446" s="35"/>
      <c r="AA446" s="66">
        <f t="shared" si="28"/>
        <v>0</v>
      </c>
      <c r="AB446" s="12">
        <f t="shared" si="29"/>
        <v>0</v>
      </c>
      <c r="AC446" s="56">
        <f t="shared" si="30"/>
        <v>1</v>
      </c>
      <c r="AD446" s="56">
        <f>IF(OR('자료입력 및 결과표시'!$D$4=M446,'자료입력 및 결과표시'!$D$4=N446,'자료입력 및 결과표시'!$D$4=O446,'자료입력 및 결과표시'!$D$4=P446,'자료입력 및 결과표시'!$D$4=Q446,'자료입력 및 결과표시'!$D$4=R446,'자료입력 및 결과표시'!$D$4=S446,'자료입력 및 결과표시'!$D$4=T446,'자료입력 및 결과표시'!$D$4=U446,'자료입력 및 결과표시'!$D$4=V446,'자료입력 및 결과표시'!$C$4=M446,'자료입력 및 결과표시'!$C$4=N446,'자료입력 및 결과표시'!$C$4=O446,'자료입력 및 결과표시'!$C$4=P446,'자료입력 및 결과표시'!$C$4=Q446,'자료입력 및 결과표시'!$C$4=R446,'자료입력 및 결과표시'!$C$4=S446,'자료입력 및 결과표시'!$C$4=T446,'자료입력 및 결과표시'!$C$4=U446,'자료입력 및 결과표시'!$C$4=V446),0,1)</f>
        <v>0</v>
      </c>
    </row>
    <row r="447" spans="6:30">
      <c r="F447" s="56">
        <f t="shared" si="27"/>
        <v>0</v>
      </c>
      <c r="G447" s="79"/>
      <c r="H447" s="38"/>
      <c r="I447" s="39"/>
      <c r="J447" s="31"/>
      <c r="K447" s="78"/>
      <c r="L447" s="40"/>
      <c r="M447" s="11"/>
      <c r="N447" s="11"/>
      <c r="O447" s="11"/>
      <c r="P447" s="11"/>
      <c r="Q447" s="11"/>
      <c r="R447" s="11"/>
      <c r="S447" s="11"/>
      <c r="T447" s="11"/>
      <c r="U447" s="11"/>
      <c r="V447" s="37"/>
      <c r="W447" s="80"/>
      <c r="X447" s="37"/>
      <c r="Y447" s="40"/>
      <c r="Z447" s="35"/>
      <c r="AA447" s="66">
        <f t="shared" si="28"/>
        <v>0</v>
      </c>
      <c r="AB447" s="12">
        <f t="shared" si="29"/>
        <v>0</v>
      </c>
      <c r="AC447" s="56">
        <f t="shared" si="30"/>
        <v>1</v>
      </c>
      <c r="AD447" s="56">
        <f>IF(OR('자료입력 및 결과표시'!$D$4=M447,'자료입력 및 결과표시'!$D$4=N447,'자료입력 및 결과표시'!$D$4=O447,'자료입력 및 결과표시'!$D$4=P447,'자료입력 및 결과표시'!$D$4=Q447,'자료입력 및 결과표시'!$D$4=R447,'자료입력 및 결과표시'!$D$4=S447,'자료입력 및 결과표시'!$D$4=T447,'자료입력 및 결과표시'!$D$4=U447,'자료입력 및 결과표시'!$D$4=V447,'자료입력 및 결과표시'!$C$4=M447,'자료입력 및 결과표시'!$C$4=N447,'자료입력 및 결과표시'!$C$4=O447,'자료입력 및 결과표시'!$C$4=P447,'자료입력 및 결과표시'!$C$4=Q447,'자료입력 및 결과표시'!$C$4=R447,'자료입력 및 결과표시'!$C$4=S447,'자료입력 및 결과표시'!$C$4=T447,'자료입력 및 결과표시'!$C$4=U447,'자료입력 및 결과표시'!$C$4=V447),0,1)</f>
        <v>0</v>
      </c>
    </row>
    <row r="448" spans="6:30">
      <c r="F448" s="56">
        <f t="shared" si="27"/>
        <v>0</v>
      </c>
      <c r="G448" s="79"/>
      <c r="H448" s="38"/>
      <c r="I448" s="39"/>
      <c r="J448" s="31"/>
      <c r="K448" s="78"/>
      <c r="L448" s="40"/>
      <c r="M448" s="11"/>
      <c r="N448" s="11"/>
      <c r="O448" s="11"/>
      <c r="P448" s="11"/>
      <c r="Q448" s="11"/>
      <c r="R448" s="11"/>
      <c r="S448" s="11"/>
      <c r="T448" s="11"/>
      <c r="U448" s="11"/>
      <c r="V448" s="37"/>
      <c r="W448" s="80"/>
      <c r="X448" s="37"/>
      <c r="Y448" s="40"/>
      <c r="Z448" s="35"/>
      <c r="AA448" s="66">
        <f t="shared" si="28"/>
        <v>0</v>
      </c>
      <c r="AB448" s="12">
        <f t="shared" si="29"/>
        <v>0</v>
      </c>
      <c r="AC448" s="56">
        <f t="shared" si="30"/>
        <v>1</v>
      </c>
      <c r="AD448" s="56">
        <f>IF(OR('자료입력 및 결과표시'!$D$4=M448,'자료입력 및 결과표시'!$D$4=N448,'자료입력 및 결과표시'!$D$4=O448,'자료입력 및 결과표시'!$D$4=P448,'자료입력 및 결과표시'!$D$4=Q448,'자료입력 및 결과표시'!$D$4=R448,'자료입력 및 결과표시'!$D$4=S448,'자료입력 및 결과표시'!$D$4=T448,'자료입력 및 결과표시'!$D$4=U448,'자료입력 및 결과표시'!$D$4=V448,'자료입력 및 결과표시'!$C$4=M448,'자료입력 및 결과표시'!$C$4=N448,'자료입력 및 결과표시'!$C$4=O448,'자료입력 및 결과표시'!$C$4=P448,'자료입력 및 결과표시'!$C$4=Q448,'자료입력 및 결과표시'!$C$4=R448,'자료입력 및 결과표시'!$C$4=S448,'자료입력 및 결과표시'!$C$4=T448,'자료입력 및 결과표시'!$C$4=U448,'자료입력 및 결과표시'!$C$4=V448),0,1)</f>
        <v>0</v>
      </c>
    </row>
    <row r="449" spans="6:30">
      <c r="F449" s="56">
        <f t="shared" si="27"/>
        <v>0</v>
      </c>
      <c r="G449" s="79"/>
      <c r="H449" s="38"/>
      <c r="I449" s="39"/>
      <c r="J449" s="31"/>
      <c r="K449" s="78"/>
      <c r="L449" s="40"/>
      <c r="M449" s="11"/>
      <c r="N449" s="11"/>
      <c r="O449" s="11"/>
      <c r="P449" s="11"/>
      <c r="Q449" s="11"/>
      <c r="R449" s="11"/>
      <c r="S449" s="11"/>
      <c r="T449" s="11"/>
      <c r="U449" s="11"/>
      <c r="V449" s="37"/>
      <c r="W449" s="80"/>
      <c r="X449" s="37"/>
      <c r="Y449" s="40"/>
      <c r="Z449" s="35"/>
      <c r="AA449" s="66">
        <f t="shared" si="28"/>
        <v>0</v>
      </c>
      <c r="AB449" s="12">
        <f t="shared" si="29"/>
        <v>0</v>
      </c>
      <c r="AC449" s="56">
        <f t="shared" si="30"/>
        <v>1</v>
      </c>
      <c r="AD449" s="56">
        <f>IF(OR('자료입력 및 결과표시'!$D$4=M449,'자료입력 및 결과표시'!$D$4=N449,'자료입력 및 결과표시'!$D$4=O449,'자료입력 및 결과표시'!$D$4=P449,'자료입력 및 결과표시'!$D$4=Q449,'자료입력 및 결과표시'!$D$4=R449,'자료입력 및 결과표시'!$D$4=S449,'자료입력 및 결과표시'!$D$4=T449,'자료입력 및 결과표시'!$D$4=U449,'자료입력 및 결과표시'!$D$4=V449,'자료입력 및 결과표시'!$C$4=M449,'자료입력 및 결과표시'!$C$4=N449,'자료입력 및 결과표시'!$C$4=O449,'자료입력 및 결과표시'!$C$4=P449,'자료입력 및 결과표시'!$C$4=Q449,'자료입력 및 결과표시'!$C$4=R449,'자료입력 및 결과표시'!$C$4=S449,'자료입력 및 결과표시'!$C$4=T449,'자료입력 및 결과표시'!$C$4=U449,'자료입력 및 결과표시'!$C$4=V449),0,1)</f>
        <v>0</v>
      </c>
    </row>
    <row r="450" spans="6:30">
      <c r="F450" s="56">
        <f t="shared" si="27"/>
        <v>0</v>
      </c>
      <c r="G450" s="79"/>
      <c r="H450" s="38"/>
      <c r="I450" s="39"/>
      <c r="J450" s="31"/>
      <c r="K450" s="78"/>
      <c r="L450" s="40"/>
      <c r="M450" s="11"/>
      <c r="N450" s="11"/>
      <c r="O450" s="11"/>
      <c r="P450" s="11"/>
      <c r="Q450" s="11"/>
      <c r="R450" s="11"/>
      <c r="S450" s="11"/>
      <c r="T450" s="11"/>
      <c r="U450" s="11"/>
      <c r="V450" s="37"/>
      <c r="W450" s="80"/>
      <c r="X450" s="37"/>
      <c r="Y450" s="40"/>
      <c r="Z450" s="35"/>
      <c r="AA450" s="66">
        <f t="shared" si="28"/>
        <v>0</v>
      </c>
      <c r="AB450" s="12">
        <f t="shared" si="29"/>
        <v>0</v>
      </c>
      <c r="AC450" s="56">
        <f t="shared" si="30"/>
        <v>1</v>
      </c>
      <c r="AD450" s="56">
        <f>IF(OR('자료입력 및 결과표시'!$D$4=M450,'자료입력 및 결과표시'!$D$4=N450,'자료입력 및 결과표시'!$D$4=O450,'자료입력 및 결과표시'!$D$4=P450,'자료입력 및 결과표시'!$D$4=Q450,'자료입력 및 결과표시'!$D$4=R450,'자료입력 및 결과표시'!$D$4=S450,'자료입력 및 결과표시'!$D$4=T450,'자료입력 및 결과표시'!$D$4=U450,'자료입력 및 결과표시'!$D$4=V450,'자료입력 및 결과표시'!$C$4=M450,'자료입력 및 결과표시'!$C$4=N450,'자료입력 및 결과표시'!$C$4=O450,'자료입력 및 결과표시'!$C$4=P450,'자료입력 및 결과표시'!$C$4=Q450,'자료입력 및 결과표시'!$C$4=R450,'자료입력 및 결과표시'!$C$4=S450,'자료입력 및 결과표시'!$C$4=T450,'자료입력 및 결과표시'!$C$4=U450,'자료입력 및 결과표시'!$C$4=V450),0,1)</f>
        <v>0</v>
      </c>
    </row>
    <row r="451" spans="6:30">
      <c r="F451" s="56">
        <f t="shared" ref="F451:F514" si="31">IF(AND(AC451=0,AD451=0),G451&amp;"\"&amp;Y451&amp;"\"&amp;Z451,0)</f>
        <v>0</v>
      </c>
      <c r="G451" s="79"/>
      <c r="H451" s="38"/>
      <c r="I451" s="39"/>
      <c r="J451" s="31"/>
      <c r="K451" s="78"/>
      <c r="L451" s="40"/>
      <c r="M451" s="11"/>
      <c r="N451" s="11"/>
      <c r="O451" s="11"/>
      <c r="P451" s="11"/>
      <c r="Q451" s="11"/>
      <c r="R451" s="11"/>
      <c r="S451" s="11"/>
      <c r="T451" s="11"/>
      <c r="U451" s="11"/>
      <c r="V451" s="37"/>
      <c r="W451" s="80"/>
      <c r="X451" s="37"/>
      <c r="Y451" s="40"/>
      <c r="Z451" s="35"/>
      <c r="AA451" s="66">
        <f t="shared" si="28"/>
        <v>0</v>
      </c>
      <c r="AB451" s="12">
        <f t="shared" si="29"/>
        <v>0</v>
      </c>
      <c r="AC451" s="56">
        <f t="shared" si="30"/>
        <v>1</v>
      </c>
      <c r="AD451" s="56">
        <f>IF(OR('자료입력 및 결과표시'!$D$4=M451,'자료입력 및 결과표시'!$D$4=N451,'자료입력 및 결과표시'!$D$4=O451,'자료입력 및 결과표시'!$D$4=P451,'자료입력 및 결과표시'!$D$4=Q451,'자료입력 및 결과표시'!$D$4=R451,'자료입력 및 결과표시'!$D$4=S451,'자료입력 및 결과표시'!$D$4=T451,'자료입력 및 결과표시'!$D$4=U451,'자료입력 및 결과표시'!$D$4=V451,'자료입력 및 결과표시'!$C$4=M451,'자료입력 및 결과표시'!$C$4=N451,'자료입력 및 결과표시'!$C$4=O451,'자료입력 및 결과표시'!$C$4=P451,'자료입력 및 결과표시'!$C$4=Q451,'자료입력 및 결과표시'!$C$4=R451,'자료입력 및 결과표시'!$C$4=S451,'자료입력 및 결과표시'!$C$4=T451,'자료입력 및 결과표시'!$C$4=U451,'자료입력 및 결과표시'!$C$4=V451),0,1)</f>
        <v>0</v>
      </c>
    </row>
    <row r="452" spans="6:30">
      <c r="F452" s="56">
        <f t="shared" si="31"/>
        <v>0</v>
      </c>
      <c r="G452" s="79"/>
      <c r="H452" s="38"/>
      <c r="I452" s="39"/>
      <c r="J452" s="31"/>
      <c r="K452" s="78"/>
      <c r="L452" s="40"/>
      <c r="M452" s="11"/>
      <c r="N452" s="11"/>
      <c r="O452" s="11"/>
      <c r="P452" s="11"/>
      <c r="Q452" s="11"/>
      <c r="R452" s="11"/>
      <c r="S452" s="11"/>
      <c r="T452" s="11"/>
      <c r="U452" s="11"/>
      <c r="V452" s="37"/>
      <c r="W452" s="80"/>
      <c r="X452" s="37"/>
      <c r="Y452" s="40"/>
      <c r="Z452" s="35"/>
      <c r="AA452" s="66">
        <f t="shared" si="28"/>
        <v>0</v>
      </c>
      <c r="AB452" s="12">
        <f t="shared" si="29"/>
        <v>0</v>
      </c>
      <c r="AC452" s="56">
        <f t="shared" si="30"/>
        <v>1</v>
      </c>
      <c r="AD452" s="56">
        <f>IF(OR('자료입력 및 결과표시'!$D$4=M452,'자료입력 및 결과표시'!$D$4=N452,'자료입력 및 결과표시'!$D$4=O452,'자료입력 및 결과표시'!$D$4=P452,'자료입력 및 결과표시'!$D$4=Q452,'자료입력 및 결과표시'!$D$4=R452,'자료입력 및 결과표시'!$D$4=S452,'자료입력 및 결과표시'!$D$4=T452,'자료입력 및 결과표시'!$D$4=U452,'자료입력 및 결과표시'!$D$4=V452,'자료입력 및 결과표시'!$C$4=M452,'자료입력 및 결과표시'!$C$4=N452,'자료입력 및 결과표시'!$C$4=O452,'자료입력 및 결과표시'!$C$4=P452,'자료입력 및 결과표시'!$C$4=Q452,'자료입력 및 결과표시'!$C$4=R452,'자료입력 및 결과표시'!$C$4=S452,'자료입력 및 결과표시'!$C$4=T452,'자료입력 및 결과표시'!$C$4=U452,'자료입력 및 결과표시'!$C$4=V452),0,1)</f>
        <v>0</v>
      </c>
    </row>
    <row r="453" spans="6:30">
      <c r="F453" s="56">
        <f t="shared" si="31"/>
        <v>0</v>
      </c>
      <c r="G453" s="79"/>
      <c r="H453" s="38"/>
      <c r="I453" s="39"/>
      <c r="J453" s="31"/>
      <c r="K453" s="78"/>
      <c r="L453" s="40"/>
      <c r="M453" s="11"/>
      <c r="N453" s="11"/>
      <c r="O453" s="11"/>
      <c r="P453" s="11"/>
      <c r="Q453" s="11"/>
      <c r="R453" s="11"/>
      <c r="S453" s="11"/>
      <c r="T453" s="11"/>
      <c r="U453" s="11"/>
      <c r="V453" s="37"/>
      <c r="W453" s="80"/>
      <c r="X453" s="37"/>
      <c r="Y453" s="40"/>
      <c r="Z453" s="35"/>
      <c r="AA453" s="66">
        <f t="shared" si="28"/>
        <v>0</v>
      </c>
      <c r="AB453" s="12">
        <f t="shared" si="29"/>
        <v>0</v>
      </c>
      <c r="AC453" s="56">
        <f t="shared" si="30"/>
        <v>1</v>
      </c>
      <c r="AD453" s="56">
        <f>IF(OR('자료입력 및 결과표시'!$D$4=M453,'자료입력 및 결과표시'!$D$4=N453,'자료입력 및 결과표시'!$D$4=O453,'자료입력 및 결과표시'!$D$4=P453,'자료입력 및 결과표시'!$D$4=Q453,'자료입력 및 결과표시'!$D$4=R453,'자료입력 및 결과표시'!$D$4=S453,'자료입력 및 결과표시'!$D$4=T453,'자료입력 및 결과표시'!$D$4=U453,'자료입력 및 결과표시'!$D$4=V453,'자료입력 및 결과표시'!$C$4=M453,'자료입력 및 결과표시'!$C$4=N453,'자료입력 및 결과표시'!$C$4=O453,'자료입력 및 결과표시'!$C$4=P453,'자료입력 및 결과표시'!$C$4=Q453,'자료입력 및 결과표시'!$C$4=R453,'자료입력 및 결과표시'!$C$4=S453,'자료입력 및 결과표시'!$C$4=T453,'자료입력 및 결과표시'!$C$4=U453,'자료입력 및 결과표시'!$C$4=V453),0,1)</f>
        <v>0</v>
      </c>
    </row>
    <row r="454" spans="6:30">
      <c r="F454" s="56">
        <f t="shared" si="31"/>
        <v>0</v>
      </c>
      <c r="G454" s="79"/>
      <c r="H454" s="38"/>
      <c r="I454" s="39"/>
      <c r="J454" s="31"/>
      <c r="K454" s="78"/>
      <c r="L454" s="40"/>
      <c r="M454" s="11"/>
      <c r="N454" s="11"/>
      <c r="O454" s="11"/>
      <c r="P454" s="11"/>
      <c r="Q454" s="11"/>
      <c r="R454" s="11"/>
      <c r="S454" s="11"/>
      <c r="T454" s="11"/>
      <c r="U454" s="11"/>
      <c r="V454" s="37"/>
      <c r="W454" s="80"/>
      <c r="X454" s="37"/>
      <c r="Y454" s="40"/>
      <c r="Z454" s="35"/>
      <c r="AA454" s="66">
        <f t="shared" si="28"/>
        <v>0</v>
      </c>
      <c r="AB454" s="12">
        <f t="shared" si="29"/>
        <v>0</v>
      </c>
      <c r="AC454" s="56">
        <f t="shared" si="30"/>
        <v>1</v>
      </c>
      <c r="AD454" s="56">
        <f>IF(OR('자료입력 및 결과표시'!$D$4=M454,'자료입력 및 결과표시'!$D$4=N454,'자료입력 및 결과표시'!$D$4=O454,'자료입력 및 결과표시'!$D$4=P454,'자료입력 및 결과표시'!$D$4=Q454,'자료입력 및 결과표시'!$D$4=R454,'자료입력 및 결과표시'!$D$4=S454,'자료입력 및 결과표시'!$D$4=T454,'자료입력 및 결과표시'!$D$4=U454,'자료입력 및 결과표시'!$D$4=V454,'자료입력 및 결과표시'!$C$4=M454,'자료입력 및 결과표시'!$C$4=N454,'자료입력 및 결과표시'!$C$4=O454,'자료입력 및 결과표시'!$C$4=P454,'자료입력 및 결과표시'!$C$4=Q454,'자료입력 및 결과표시'!$C$4=R454,'자료입력 및 결과표시'!$C$4=S454,'자료입력 및 결과표시'!$C$4=T454,'자료입력 및 결과표시'!$C$4=U454,'자료입력 및 결과표시'!$C$4=V454),0,1)</f>
        <v>0</v>
      </c>
    </row>
    <row r="455" spans="6:30">
      <c r="F455" s="56">
        <f t="shared" si="31"/>
        <v>0</v>
      </c>
      <c r="G455" s="79"/>
      <c r="H455" s="38"/>
      <c r="I455" s="39"/>
      <c r="J455" s="31"/>
      <c r="K455" s="78"/>
      <c r="L455" s="40"/>
      <c r="M455" s="11"/>
      <c r="N455" s="11"/>
      <c r="O455" s="11"/>
      <c r="P455" s="11"/>
      <c r="Q455" s="11"/>
      <c r="R455" s="11"/>
      <c r="S455" s="11"/>
      <c r="T455" s="11"/>
      <c r="U455" s="11"/>
      <c r="V455" s="37"/>
      <c r="W455" s="80"/>
      <c r="X455" s="37"/>
      <c r="Y455" s="40"/>
      <c r="Z455" s="35"/>
      <c r="AA455" s="66">
        <f t="shared" ref="AA455:AA518" si="32">W455*X455/100</f>
        <v>0</v>
      </c>
      <c r="AB455" s="12">
        <f t="shared" ref="AB455:AB518" si="33">1*X455/100</f>
        <v>0</v>
      </c>
      <c r="AC455" s="56">
        <f t="shared" ref="AC455:AC518" si="34">IF(K455+1826&lt;$A$3,1,0)</f>
        <v>1</v>
      </c>
      <c r="AD455" s="56">
        <f>IF(OR('자료입력 및 결과표시'!$D$4=M455,'자료입력 및 결과표시'!$D$4=N455,'자료입력 및 결과표시'!$D$4=O455,'자료입력 및 결과표시'!$D$4=P455,'자료입력 및 결과표시'!$D$4=Q455,'자료입력 및 결과표시'!$D$4=R455,'자료입력 및 결과표시'!$D$4=S455,'자료입력 및 결과표시'!$D$4=T455,'자료입력 및 결과표시'!$D$4=U455,'자료입력 및 결과표시'!$D$4=V455,'자료입력 및 결과표시'!$C$4=M455,'자료입력 및 결과표시'!$C$4=N455,'자료입력 및 결과표시'!$C$4=O455,'자료입력 및 결과표시'!$C$4=P455,'자료입력 및 결과표시'!$C$4=Q455,'자료입력 및 결과표시'!$C$4=R455,'자료입력 및 결과표시'!$C$4=S455,'자료입력 및 결과표시'!$C$4=T455,'자료입력 및 결과표시'!$C$4=U455,'자료입력 및 결과표시'!$C$4=V455),0,1)</f>
        <v>0</v>
      </c>
    </row>
    <row r="456" spans="6:30">
      <c r="F456" s="56">
        <f t="shared" si="31"/>
        <v>0</v>
      </c>
      <c r="G456" s="79"/>
      <c r="H456" s="38"/>
      <c r="I456" s="39"/>
      <c r="J456" s="31"/>
      <c r="K456" s="78"/>
      <c r="L456" s="40"/>
      <c r="M456" s="11"/>
      <c r="N456" s="11"/>
      <c r="O456" s="11"/>
      <c r="P456" s="11"/>
      <c r="Q456" s="11"/>
      <c r="R456" s="11"/>
      <c r="S456" s="11"/>
      <c r="T456" s="11"/>
      <c r="U456" s="11"/>
      <c r="V456" s="37"/>
      <c r="W456" s="80"/>
      <c r="X456" s="37"/>
      <c r="Y456" s="40"/>
      <c r="Z456" s="35"/>
      <c r="AA456" s="66">
        <f t="shared" si="32"/>
        <v>0</v>
      </c>
      <c r="AB456" s="12">
        <f t="shared" si="33"/>
        <v>0</v>
      </c>
      <c r="AC456" s="56">
        <f t="shared" si="34"/>
        <v>1</v>
      </c>
      <c r="AD456" s="56">
        <f>IF(OR('자료입력 및 결과표시'!$D$4=M456,'자료입력 및 결과표시'!$D$4=N456,'자료입력 및 결과표시'!$D$4=O456,'자료입력 및 결과표시'!$D$4=P456,'자료입력 및 결과표시'!$D$4=Q456,'자료입력 및 결과표시'!$D$4=R456,'자료입력 및 결과표시'!$D$4=S456,'자료입력 및 결과표시'!$D$4=T456,'자료입력 및 결과표시'!$D$4=U456,'자료입력 및 결과표시'!$D$4=V456,'자료입력 및 결과표시'!$C$4=M456,'자료입력 및 결과표시'!$C$4=N456,'자료입력 및 결과표시'!$C$4=O456,'자료입력 및 결과표시'!$C$4=P456,'자료입력 및 결과표시'!$C$4=Q456,'자료입력 및 결과표시'!$C$4=R456,'자료입력 및 결과표시'!$C$4=S456,'자료입력 및 결과표시'!$C$4=T456,'자료입력 및 결과표시'!$C$4=U456,'자료입력 및 결과표시'!$C$4=V456),0,1)</f>
        <v>0</v>
      </c>
    </row>
    <row r="457" spans="6:30">
      <c r="F457" s="56">
        <f t="shared" si="31"/>
        <v>0</v>
      </c>
      <c r="G457" s="79"/>
      <c r="H457" s="38"/>
      <c r="I457" s="39"/>
      <c r="J457" s="31"/>
      <c r="K457" s="78"/>
      <c r="L457" s="40"/>
      <c r="M457" s="11"/>
      <c r="N457" s="11"/>
      <c r="O457" s="11"/>
      <c r="P457" s="11"/>
      <c r="Q457" s="11"/>
      <c r="R457" s="11"/>
      <c r="S457" s="11"/>
      <c r="T457" s="11"/>
      <c r="U457" s="11"/>
      <c r="V457" s="37"/>
      <c r="W457" s="80"/>
      <c r="X457" s="37"/>
      <c r="Y457" s="40"/>
      <c r="Z457" s="35"/>
      <c r="AA457" s="66">
        <f t="shared" si="32"/>
        <v>0</v>
      </c>
      <c r="AB457" s="12">
        <f t="shared" si="33"/>
        <v>0</v>
      </c>
      <c r="AC457" s="56">
        <f t="shared" si="34"/>
        <v>1</v>
      </c>
      <c r="AD457" s="56">
        <f>IF(OR('자료입력 및 결과표시'!$D$4=M457,'자료입력 및 결과표시'!$D$4=N457,'자료입력 및 결과표시'!$D$4=O457,'자료입력 및 결과표시'!$D$4=P457,'자료입력 및 결과표시'!$D$4=Q457,'자료입력 및 결과표시'!$D$4=R457,'자료입력 및 결과표시'!$D$4=S457,'자료입력 및 결과표시'!$D$4=T457,'자료입력 및 결과표시'!$D$4=U457,'자료입력 및 결과표시'!$D$4=V457,'자료입력 및 결과표시'!$C$4=M457,'자료입력 및 결과표시'!$C$4=N457,'자료입력 및 결과표시'!$C$4=O457,'자료입력 및 결과표시'!$C$4=P457,'자료입력 및 결과표시'!$C$4=Q457,'자료입력 및 결과표시'!$C$4=R457,'자료입력 및 결과표시'!$C$4=S457,'자료입력 및 결과표시'!$C$4=T457,'자료입력 및 결과표시'!$C$4=U457,'자료입력 및 결과표시'!$C$4=V457),0,1)</f>
        <v>0</v>
      </c>
    </row>
    <row r="458" spans="6:30">
      <c r="F458" s="56">
        <f t="shared" si="31"/>
        <v>0</v>
      </c>
      <c r="G458" s="79"/>
      <c r="H458" s="38"/>
      <c r="I458" s="39"/>
      <c r="J458" s="31"/>
      <c r="K458" s="78"/>
      <c r="L458" s="40"/>
      <c r="M458" s="11"/>
      <c r="N458" s="11"/>
      <c r="O458" s="11"/>
      <c r="P458" s="11"/>
      <c r="Q458" s="11"/>
      <c r="R458" s="11"/>
      <c r="S458" s="11"/>
      <c r="T458" s="11"/>
      <c r="U458" s="11"/>
      <c r="V458" s="37"/>
      <c r="W458" s="80"/>
      <c r="X458" s="37"/>
      <c r="Y458" s="40"/>
      <c r="Z458" s="35"/>
      <c r="AA458" s="66">
        <f t="shared" si="32"/>
        <v>0</v>
      </c>
      <c r="AB458" s="12">
        <f t="shared" si="33"/>
        <v>0</v>
      </c>
      <c r="AC458" s="56">
        <f t="shared" si="34"/>
        <v>1</v>
      </c>
      <c r="AD458" s="56">
        <f>IF(OR('자료입력 및 결과표시'!$D$4=M458,'자료입력 및 결과표시'!$D$4=N458,'자료입력 및 결과표시'!$D$4=O458,'자료입력 및 결과표시'!$D$4=P458,'자료입력 및 결과표시'!$D$4=Q458,'자료입력 및 결과표시'!$D$4=R458,'자료입력 및 결과표시'!$D$4=S458,'자료입력 및 결과표시'!$D$4=T458,'자료입력 및 결과표시'!$D$4=U458,'자료입력 및 결과표시'!$D$4=V458,'자료입력 및 결과표시'!$C$4=M458,'자료입력 및 결과표시'!$C$4=N458,'자료입력 및 결과표시'!$C$4=O458,'자료입력 및 결과표시'!$C$4=P458,'자료입력 및 결과표시'!$C$4=Q458,'자료입력 및 결과표시'!$C$4=R458,'자료입력 및 결과표시'!$C$4=S458,'자료입력 및 결과표시'!$C$4=T458,'자료입력 및 결과표시'!$C$4=U458,'자료입력 및 결과표시'!$C$4=V458),0,1)</f>
        <v>0</v>
      </c>
    </row>
    <row r="459" spans="6:30">
      <c r="F459" s="56">
        <f t="shared" si="31"/>
        <v>0</v>
      </c>
      <c r="G459" s="79"/>
      <c r="H459" s="38"/>
      <c r="I459" s="39"/>
      <c r="J459" s="31"/>
      <c r="K459" s="78"/>
      <c r="L459" s="40"/>
      <c r="M459" s="11"/>
      <c r="N459" s="11"/>
      <c r="O459" s="11"/>
      <c r="P459" s="11"/>
      <c r="Q459" s="11"/>
      <c r="R459" s="11"/>
      <c r="S459" s="11"/>
      <c r="T459" s="11"/>
      <c r="U459" s="11"/>
      <c r="V459" s="37"/>
      <c r="W459" s="80"/>
      <c r="X459" s="37"/>
      <c r="Y459" s="40"/>
      <c r="Z459" s="35"/>
      <c r="AA459" s="66">
        <f t="shared" si="32"/>
        <v>0</v>
      </c>
      <c r="AB459" s="12">
        <f t="shared" si="33"/>
        <v>0</v>
      </c>
      <c r="AC459" s="56">
        <f t="shared" si="34"/>
        <v>1</v>
      </c>
      <c r="AD459" s="56">
        <f>IF(OR('자료입력 및 결과표시'!$D$4=M459,'자료입력 및 결과표시'!$D$4=N459,'자료입력 및 결과표시'!$D$4=O459,'자료입력 및 결과표시'!$D$4=P459,'자료입력 및 결과표시'!$D$4=Q459,'자료입력 및 결과표시'!$D$4=R459,'자료입력 및 결과표시'!$D$4=S459,'자료입력 및 결과표시'!$D$4=T459,'자료입력 및 결과표시'!$D$4=U459,'자료입력 및 결과표시'!$D$4=V459,'자료입력 및 결과표시'!$C$4=M459,'자료입력 및 결과표시'!$C$4=N459,'자료입력 및 결과표시'!$C$4=O459,'자료입력 및 결과표시'!$C$4=P459,'자료입력 및 결과표시'!$C$4=Q459,'자료입력 및 결과표시'!$C$4=R459,'자료입력 및 결과표시'!$C$4=S459,'자료입력 및 결과표시'!$C$4=T459,'자료입력 및 결과표시'!$C$4=U459,'자료입력 및 결과표시'!$C$4=V459),0,1)</f>
        <v>0</v>
      </c>
    </row>
    <row r="460" spans="6:30">
      <c r="F460" s="56">
        <f t="shared" si="31"/>
        <v>0</v>
      </c>
      <c r="G460" s="79"/>
      <c r="H460" s="38"/>
      <c r="I460" s="39"/>
      <c r="J460" s="31"/>
      <c r="K460" s="78"/>
      <c r="L460" s="40"/>
      <c r="M460" s="11"/>
      <c r="N460" s="11"/>
      <c r="O460" s="11"/>
      <c r="P460" s="11"/>
      <c r="Q460" s="11"/>
      <c r="R460" s="11"/>
      <c r="S460" s="11"/>
      <c r="T460" s="11"/>
      <c r="U460" s="11"/>
      <c r="V460" s="37"/>
      <c r="W460" s="80"/>
      <c r="X460" s="37"/>
      <c r="Y460" s="40"/>
      <c r="Z460" s="35"/>
      <c r="AA460" s="66">
        <f t="shared" si="32"/>
        <v>0</v>
      </c>
      <c r="AB460" s="12">
        <f t="shared" si="33"/>
        <v>0</v>
      </c>
      <c r="AC460" s="56">
        <f t="shared" si="34"/>
        <v>1</v>
      </c>
      <c r="AD460" s="56">
        <f>IF(OR('자료입력 및 결과표시'!$D$4=M460,'자료입력 및 결과표시'!$D$4=N460,'자료입력 및 결과표시'!$D$4=O460,'자료입력 및 결과표시'!$D$4=P460,'자료입력 및 결과표시'!$D$4=Q460,'자료입력 및 결과표시'!$D$4=R460,'자료입력 및 결과표시'!$D$4=S460,'자료입력 및 결과표시'!$D$4=T460,'자료입력 및 결과표시'!$D$4=U460,'자료입력 및 결과표시'!$D$4=V460,'자료입력 및 결과표시'!$C$4=M460,'자료입력 및 결과표시'!$C$4=N460,'자료입력 및 결과표시'!$C$4=O460,'자료입력 및 결과표시'!$C$4=P460,'자료입력 및 결과표시'!$C$4=Q460,'자료입력 및 결과표시'!$C$4=R460,'자료입력 및 결과표시'!$C$4=S460,'자료입력 및 결과표시'!$C$4=T460,'자료입력 및 결과표시'!$C$4=U460,'자료입력 및 결과표시'!$C$4=V460),0,1)</f>
        <v>0</v>
      </c>
    </row>
    <row r="461" spans="6:30">
      <c r="F461" s="56">
        <f t="shared" si="31"/>
        <v>0</v>
      </c>
      <c r="G461" s="79"/>
      <c r="H461" s="38"/>
      <c r="I461" s="39"/>
      <c r="J461" s="31"/>
      <c r="K461" s="78"/>
      <c r="L461" s="40"/>
      <c r="M461" s="11"/>
      <c r="N461" s="11"/>
      <c r="O461" s="11"/>
      <c r="P461" s="11"/>
      <c r="Q461" s="11"/>
      <c r="R461" s="11"/>
      <c r="S461" s="11"/>
      <c r="T461" s="11"/>
      <c r="U461" s="11"/>
      <c r="V461" s="37"/>
      <c r="W461" s="80"/>
      <c r="X461" s="37"/>
      <c r="Y461" s="40"/>
      <c r="Z461" s="35"/>
      <c r="AA461" s="66">
        <f t="shared" si="32"/>
        <v>0</v>
      </c>
      <c r="AB461" s="12">
        <f t="shared" si="33"/>
        <v>0</v>
      </c>
      <c r="AC461" s="56">
        <f t="shared" si="34"/>
        <v>1</v>
      </c>
      <c r="AD461" s="56">
        <f>IF(OR('자료입력 및 결과표시'!$D$4=M461,'자료입력 및 결과표시'!$D$4=N461,'자료입력 및 결과표시'!$D$4=O461,'자료입력 및 결과표시'!$D$4=P461,'자료입력 및 결과표시'!$D$4=Q461,'자료입력 및 결과표시'!$D$4=R461,'자료입력 및 결과표시'!$D$4=S461,'자료입력 및 결과표시'!$D$4=T461,'자료입력 및 결과표시'!$D$4=U461,'자료입력 및 결과표시'!$D$4=V461,'자료입력 및 결과표시'!$C$4=M461,'자료입력 및 결과표시'!$C$4=N461,'자료입력 및 결과표시'!$C$4=O461,'자료입력 및 결과표시'!$C$4=P461,'자료입력 및 결과표시'!$C$4=Q461,'자료입력 및 결과표시'!$C$4=R461,'자료입력 및 결과표시'!$C$4=S461,'자료입력 및 결과표시'!$C$4=T461,'자료입력 및 결과표시'!$C$4=U461,'자료입력 및 결과표시'!$C$4=V461),0,1)</f>
        <v>0</v>
      </c>
    </row>
    <row r="462" spans="6:30">
      <c r="F462" s="56">
        <f t="shared" si="31"/>
        <v>0</v>
      </c>
      <c r="G462" s="79"/>
      <c r="H462" s="38"/>
      <c r="I462" s="39"/>
      <c r="J462" s="31"/>
      <c r="K462" s="78"/>
      <c r="L462" s="40"/>
      <c r="M462" s="11"/>
      <c r="N462" s="11"/>
      <c r="O462" s="11"/>
      <c r="P462" s="11"/>
      <c r="Q462" s="11"/>
      <c r="R462" s="11"/>
      <c r="S462" s="11"/>
      <c r="T462" s="11"/>
      <c r="U462" s="11"/>
      <c r="V462" s="37"/>
      <c r="W462" s="80"/>
      <c r="X462" s="37"/>
      <c r="Y462" s="40"/>
      <c r="Z462" s="35"/>
      <c r="AA462" s="66">
        <f t="shared" si="32"/>
        <v>0</v>
      </c>
      <c r="AB462" s="12">
        <f t="shared" si="33"/>
        <v>0</v>
      </c>
      <c r="AC462" s="56">
        <f t="shared" si="34"/>
        <v>1</v>
      </c>
      <c r="AD462" s="56">
        <f>IF(OR('자료입력 및 결과표시'!$D$4=M462,'자료입력 및 결과표시'!$D$4=N462,'자료입력 및 결과표시'!$D$4=O462,'자료입력 및 결과표시'!$D$4=P462,'자료입력 및 결과표시'!$D$4=Q462,'자료입력 및 결과표시'!$D$4=R462,'자료입력 및 결과표시'!$D$4=S462,'자료입력 및 결과표시'!$D$4=T462,'자료입력 및 결과표시'!$D$4=U462,'자료입력 및 결과표시'!$D$4=V462,'자료입력 및 결과표시'!$C$4=M462,'자료입력 및 결과표시'!$C$4=N462,'자료입력 및 결과표시'!$C$4=O462,'자료입력 및 결과표시'!$C$4=P462,'자료입력 및 결과표시'!$C$4=Q462,'자료입력 및 결과표시'!$C$4=R462,'자료입력 및 결과표시'!$C$4=S462,'자료입력 및 결과표시'!$C$4=T462,'자료입력 및 결과표시'!$C$4=U462,'자료입력 및 결과표시'!$C$4=V462),0,1)</f>
        <v>0</v>
      </c>
    </row>
    <row r="463" spans="6:30">
      <c r="F463" s="56">
        <f t="shared" si="31"/>
        <v>0</v>
      </c>
      <c r="G463" s="79"/>
      <c r="H463" s="38"/>
      <c r="I463" s="39"/>
      <c r="J463" s="31"/>
      <c r="K463" s="78"/>
      <c r="L463" s="40"/>
      <c r="M463" s="11"/>
      <c r="N463" s="11"/>
      <c r="O463" s="11"/>
      <c r="P463" s="11"/>
      <c r="Q463" s="11"/>
      <c r="R463" s="11"/>
      <c r="S463" s="11"/>
      <c r="T463" s="11"/>
      <c r="U463" s="11"/>
      <c r="V463" s="37"/>
      <c r="W463" s="80"/>
      <c r="X463" s="37"/>
      <c r="Y463" s="40"/>
      <c r="Z463" s="35"/>
      <c r="AA463" s="66">
        <f t="shared" si="32"/>
        <v>0</v>
      </c>
      <c r="AB463" s="12">
        <f t="shared" si="33"/>
        <v>0</v>
      </c>
      <c r="AC463" s="56">
        <f t="shared" si="34"/>
        <v>1</v>
      </c>
      <c r="AD463" s="56">
        <f>IF(OR('자료입력 및 결과표시'!$D$4=M463,'자료입력 및 결과표시'!$D$4=N463,'자료입력 및 결과표시'!$D$4=O463,'자료입력 및 결과표시'!$D$4=P463,'자료입력 및 결과표시'!$D$4=Q463,'자료입력 및 결과표시'!$D$4=R463,'자료입력 및 결과표시'!$D$4=S463,'자료입력 및 결과표시'!$D$4=T463,'자료입력 및 결과표시'!$D$4=U463,'자료입력 및 결과표시'!$D$4=V463,'자료입력 및 결과표시'!$C$4=M463,'자료입력 및 결과표시'!$C$4=N463,'자료입력 및 결과표시'!$C$4=O463,'자료입력 및 결과표시'!$C$4=P463,'자료입력 및 결과표시'!$C$4=Q463,'자료입력 및 결과표시'!$C$4=R463,'자료입력 및 결과표시'!$C$4=S463,'자료입력 및 결과표시'!$C$4=T463,'자료입력 및 결과표시'!$C$4=U463,'자료입력 및 결과표시'!$C$4=V463),0,1)</f>
        <v>0</v>
      </c>
    </row>
    <row r="464" spans="6:30">
      <c r="F464" s="56">
        <f t="shared" si="31"/>
        <v>0</v>
      </c>
      <c r="G464" s="79"/>
      <c r="H464" s="38"/>
      <c r="I464" s="39"/>
      <c r="J464" s="31"/>
      <c r="K464" s="78"/>
      <c r="L464" s="40"/>
      <c r="M464" s="11"/>
      <c r="N464" s="11"/>
      <c r="O464" s="11"/>
      <c r="P464" s="11"/>
      <c r="Q464" s="11"/>
      <c r="R464" s="11"/>
      <c r="S464" s="11"/>
      <c r="T464" s="11"/>
      <c r="U464" s="11"/>
      <c r="V464" s="37"/>
      <c r="W464" s="80"/>
      <c r="X464" s="37"/>
      <c r="Y464" s="40"/>
      <c r="Z464" s="35"/>
      <c r="AA464" s="66">
        <f t="shared" si="32"/>
        <v>0</v>
      </c>
      <c r="AB464" s="12">
        <f t="shared" si="33"/>
        <v>0</v>
      </c>
      <c r="AC464" s="56">
        <f t="shared" si="34"/>
        <v>1</v>
      </c>
      <c r="AD464" s="56">
        <f>IF(OR('자료입력 및 결과표시'!$D$4=M464,'자료입력 및 결과표시'!$D$4=N464,'자료입력 및 결과표시'!$D$4=O464,'자료입력 및 결과표시'!$D$4=P464,'자료입력 및 결과표시'!$D$4=Q464,'자료입력 및 결과표시'!$D$4=R464,'자료입력 및 결과표시'!$D$4=S464,'자료입력 및 결과표시'!$D$4=T464,'자료입력 및 결과표시'!$D$4=U464,'자료입력 및 결과표시'!$D$4=V464,'자료입력 및 결과표시'!$C$4=M464,'자료입력 및 결과표시'!$C$4=N464,'자료입력 및 결과표시'!$C$4=O464,'자료입력 및 결과표시'!$C$4=P464,'자료입력 및 결과표시'!$C$4=Q464,'자료입력 및 결과표시'!$C$4=R464,'자료입력 및 결과표시'!$C$4=S464,'자료입력 및 결과표시'!$C$4=T464,'자료입력 및 결과표시'!$C$4=U464,'자료입력 및 결과표시'!$C$4=V464),0,1)</f>
        <v>0</v>
      </c>
    </row>
    <row r="465" spans="6:30">
      <c r="F465" s="56">
        <f t="shared" si="31"/>
        <v>0</v>
      </c>
      <c r="G465" s="79"/>
      <c r="H465" s="38"/>
      <c r="I465" s="39"/>
      <c r="J465" s="31"/>
      <c r="K465" s="78"/>
      <c r="L465" s="40"/>
      <c r="M465" s="11"/>
      <c r="N465" s="11"/>
      <c r="O465" s="11"/>
      <c r="P465" s="11"/>
      <c r="Q465" s="11"/>
      <c r="R465" s="11"/>
      <c r="S465" s="11"/>
      <c r="T465" s="11"/>
      <c r="U465" s="11"/>
      <c r="V465" s="37"/>
      <c r="W465" s="80"/>
      <c r="X465" s="37"/>
      <c r="Y465" s="40"/>
      <c r="Z465" s="35"/>
      <c r="AA465" s="66">
        <f t="shared" si="32"/>
        <v>0</v>
      </c>
      <c r="AB465" s="12">
        <f t="shared" si="33"/>
        <v>0</v>
      </c>
      <c r="AC465" s="56">
        <f t="shared" si="34"/>
        <v>1</v>
      </c>
      <c r="AD465" s="56">
        <f>IF(OR('자료입력 및 결과표시'!$D$4=M465,'자료입력 및 결과표시'!$D$4=N465,'자료입력 및 결과표시'!$D$4=O465,'자료입력 및 결과표시'!$D$4=P465,'자료입력 및 결과표시'!$D$4=Q465,'자료입력 및 결과표시'!$D$4=R465,'자료입력 및 결과표시'!$D$4=S465,'자료입력 및 결과표시'!$D$4=T465,'자료입력 및 결과표시'!$D$4=U465,'자료입력 및 결과표시'!$D$4=V465,'자료입력 및 결과표시'!$C$4=M465,'자료입력 및 결과표시'!$C$4=N465,'자료입력 및 결과표시'!$C$4=O465,'자료입력 및 결과표시'!$C$4=P465,'자료입력 및 결과표시'!$C$4=Q465,'자료입력 및 결과표시'!$C$4=R465,'자료입력 및 결과표시'!$C$4=S465,'자료입력 및 결과표시'!$C$4=T465,'자료입력 및 결과표시'!$C$4=U465,'자료입력 및 결과표시'!$C$4=V465),0,1)</f>
        <v>0</v>
      </c>
    </row>
    <row r="466" spans="6:30">
      <c r="F466" s="56">
        <f t="shared" si="31"/>
        <v>0</v>
      </c>
      <c r="G466" s="79"/>
      <c r="H466" s="38"/>
      <c r="I466" s="39"/>
      <c r="J466" s="31"/>
      <c r="K466" s="78"/>
      <c r="L466" s="40"/>
      <c r="M466" s="11"/>
      <c r="N466" s="11"/>
      <c r="O466" s="11"/>
      <c r="P466" s="11"/>
      <c r="Q466" s="11"/>
      <c r="R466" s="11"/>
      <c r="S466" s="11"/>
      <c r="T466" s="11"/>
      <c r="U466" s="11"/>
      <c r="V466" s="37"/>
      <c r="W466" s="80"/>
      <c r="X466" s="37"/>
      <c r="Y466" s="40"/>
      <c r="Z466" s="35"/>
      <c r="AA466" s="66">
        <f t="shared" si="32"/>
        <v>0</v>
      </c>
      <c r="AB466" s="12">
        <f t="shared" si="33"/>
        <v>0</v>
      </c>
      <c r="AC466" s="56">
        <f t="shared" si="34"/>
        <v>1</v>
      </c>
      <c r="AD466" s="56">
        <f>IF(OR('자료입력 및 결과표시'!$D$4=M466,'자료입력 및 결과표시'!$D$4=N466,'자료입력 및 결과표시'!$D$4=O466,'자료입력 및 결과표시'!$D$4=P466,'자료입력 및 결과표시'!$D$4=Q466,'자료입력 및 결과표시'!$D$4=R466,'자료입력 및 결과표시'!$D$4=S466,'자료입력 및 결과표시'!$D$4=T466,'자료입력 및 결과표시'!$D$4=U466,'자료입력 및 결과표시'!$D$4=V466,'자료입력 및 결과표시'!$C$4=M466,'자료입력 및 결과표시'!$C$4=N466,'자료입력 및 결과표시'!$C$4=O466,'자료입력 및 결과표시'!$C$4=P466,'자료입력 및 결과표시'!$C$4=Q466,'자료입력 및 결과표시'!$C$4=R466,'자료입력 및 결과표시'!$C$4=S466,'자료입력 및 결과표시'!$C$4=T466,'자료입력 및 결과표시'!$C$4=U466,'자료입력 및 결과표시'!$C$4=V466),0,1)</f>
        <v>0</v>
      </c>
    </row>
    <row r="467" spans="6:30">
      <c r="F467" s="56">
        <f t="shared" si="31"/>
        <v>0</v>
      </c>
      <c r="G467" s="79"/>
      <c r="H467" s="38"/>
      <c r="I467" s="39"/>
      <c r="J467" s="31"/>
      <c r="K467" s="78"/>
      <c r="L467" s="40"/>
      <c r="M467" s="11"/>
      <c r="N467" s="11"/>
      <c r="O467" s="11"/>
      <c r="P467" s="11"/>
      <c r="Q467" s="11"/>
      <c r="R467" s="11"/>
      <c r="S467" s="11"/>
      <c r="T467" s="11"/>
      <c r="U467" s="11"/>
      <c r="V467" s="37"/>
      <c r="W467" s="80"/>
      <c r="X467" s="37"/>
      <c r="Y467" s="40"/>
      <c r="Z467" s="35"/>
      <c r="AA467" s="66">
        <f t="shared" si="32"/>
        <v>0</v>
      </c>
      <c r="AB467" s="12">
        <f t="shared" si="33"/>
        <v>0</v>
      </c>
      <c r="AC467" s="56">
        <f t="shared" si="34"/>
        <v>1</v>
      </c>
      <c r="AD467" s="56">
        <f>IF(OR('자료입력 및 결과표시'!$D$4=M467,'자료입력 및 결과표시'!$D$4=N467,'자료입력 및 결과표시'!$D$4=O467,'자료입력 및 결과표시'!$D$4=P467,'자료입력 및 결과표시'!$D$4=Q467,'자료입력 및 결과표시'!$D$4=R467,'자료입력 및 결과표시'!$D$4=S467,'자료입력 및 결과표시'!$D$4=T467,'자료입력 및 결과표시'!$D$4=U467,'자료입력 및 결과표시'!$D$4=V467,'자료입력 및 결과표시'!$C$4=M467,'자료입력 및 결과표시'!$C$4=N467,'자료입력 및 결과표시'!$C$4=O467,'자료입력 및 결과표시'!$C$4=P467,'자료입력 및 결과표시'!$C$4=Q467,'자료입력 및 결과표시'!$C$4=R467,'자료입력 및 결과표시'!$C$4=S467,'자료입력 및 결과표시'!$C$4=T467,'자료입력 및 결과표시'!$C$4=U467,'자료입력 및 결과표시'!$C$4=V467),0,1)</f>
        <v>0</v>
      </c>
    </row>
    <row r="468" spans="6:30">
      <c r="F468" s="56">
        <f t="shared" si="31"/>
        <v>0</v>
      </c>
      <c r="G468" s="79"/>
      <c r="H468" s="38"/>
      <c r="I468" s="39"/>
      <c r="J468" s="31"/>
      <c r="K468" s="78"/>
      <c r="L468" s="40"/>
      <c r="M468" s="11"/>
      <c r="N468" s="11"/>
      <c r="O468" s="11"/>
      <c r="P468" s="11"/>
      <c r="Q468" s="11"/>
      <c r="R468" s="11"/>
      <c r="S468" s="11"/>
      <c r="T468" s="11"/>
      <c r="U468" s="11"/>
      <c r="V468" s="37"/>
      <c r="W468" s="80"/>
      <c r="X468" s="37"/>
      <c r="Y468" s="40"/>
      <c r="Z468" s="35"/>
      <c r="AA468" s="66">
        <f t="shared" si="32"/>
        <v>0</v>
      </c>
      <c r="AB468" s="12">
        <f t="shared" si="33"/>
        <v>0</v>
      </c>
      <c r="AC468" s="56">
        <f t="shared" si="34"/>
        <v>1</v>
      </c>
      <c r="AD468" s="56">
        <f>IF(OR('자료입력 및 결과표시'!$D$4=M468,'자료입력 및 결과표시'!$D$4=N468,'자료입력 및 결과표시'!$D$4=O468,'자료입력 및 결과표시'!$D$4=P468,'자료입력 및 결과표시'!$D$4=Q468,'자료입력 및 결과표시'!$D$4=R468,'자료입력 및 결과표시'!$D$4=S468,'자료입력 및 결과표시'!$D$4=T468,'자료입력 및 결과표시'!$D$4=U468,'자료입력 및 결과표시'!$D$4=V468,'자료입력 및 결과표시'!$C$4=M468,'자료입력 및 결과표시'!$C$4=N468,'자료입력 및 결과표시'!$C$4=O468,'자료입력 및 결과표시'!$C$4=P468,'자료입력 및 결과표시'!$C$4=Q468,'자료입력 및 결과표시'!$C$4=R468,'자료입력 및 결과표시'!$C$4=S468,'자료입력 및 결과표시'!$C$4=T468,'자료입력 및 결과표시'!$C$4=U468,'자료입력 및 결과표시'!$C$4=V468),0,1)</f>
        <v>0</v>
      </c>
    </row>
    <row r="469" spans="6:30">
      <c r="F469" s="56">
        <f t="shared" si="31"/>
        <v>0</v>
      </c>
      <c r="G469" s="79"/>
      <c r="H469" s="38"/>
      <c r="I469" s="39"/>
      <c r="J469" s="31"/>
      <c r="K469" s="78"/>
      <c r="L469" s="40"/>
      <c r="M469" s="11"/>
      <c r="N469" s="11"/>
      <c r="O469" s="11"/>
      <c r="P469" s="11"/>
      <c r="Q469" s="11"/>
      <c r="R469" s="11"/>
      <c r="S469" s="11"/>
      <c r="T469" s="11"/>
      <c r="U469" s="11"/>
      <c r="V469" s="37"/>
      <c r="W469" s="80"/>
      <c r="X469" s="37"/>
      <c r="Y469" s="40"/>
      <c r="Z469" s="35"/>
      <c r="AA469" s="66">
        <f t="shared" si="32"/>
        <v>0</v>
      </c>
      <c r="AB469" s="12">
        <f t="shared" si="33"/>
        <v>0</v>
      </c>
      <c r="AC469" s="56">
        <f t="shared" si="34"/>
        <v>1</v>
      </c>
      <c r="AD469" s="56">
        <f>IF(OR('자료입력 및 결과표시'!$D$4=M469,'자료입력 및 결과표시'!$D$4=N469,'자료입력 및 결과표시'!$D$4=O469,'자료입력 및 결과표시'!$D$4=P469,'자료입력 및 결과표시'!$D$4=Q469,'자료입력 및 결과표시'!$D$4=R469,'자료입력 및 결과표시'!$D$4=S469,'자료입력 및 결과표시'!$D$4=T469,'자료입력 및 결과표시'!$D$4=U469,'자료입력 및 결과표시'!$D$4=V469,'자료입력 및 결과표시'!$C$4=M469,'자료입력 및 결과표시'!$C$4=N469,'자료입력 및 결과표시'!$C$4=O469,'자료입력 및 결과표시'!$C$4=P469,'자료입력 및 결과표시'!$C$4=Q469,'자료입력 및 결과표시'!$C$4=R469,'자료입력 및 결과표시'!$C$4=S469,'자료입력 및 결과표시'!$C$4=T469,'자료입력 및 결과표시'!$C$4=U469,'자료입력 및 결과표시'!$C$4=V469),0,1)</f>
        <v>0</v>
      </c>
    </row>
    <row r="470" spans="6:30">
      <c r="F470" s="56">
        <f t="shared" si="31"/>
        <v>0</v>
      </c>
      <c r="G470" s="79"/>
      <c r="H470" s="38"/>
      <c r="I470" s="39"/>
      <c r="J470" s="31"/>
      <c r="K470" s="78"/>
      <c r="L470" s="40"/>
      <c r="M470" s="11"/>
      <c r="N470" s="11"/>
      <c r="O470" s="11"/>
      <c r="P470" s="11"/>
      <c r="Q470" s="11"/>
      <c r="R470" s="11"/>
      <c r="S470" s="11"/>
      <c r="T470" s="11"/>
      <c r="U470" s="11"/>
      <c r="V470" s="37"/>
      <c r="W470" s="80"/>
      <c r="X470" s="37"/>
      <c r="Y470" s="40"/>
      <c r="Z470" s="35"/>
      <c r="AA470" s="66">
        <f t="shared" si="32"/>
        <v>0</v>
      </c>
      <c r="AB470" s="12">
        <f t="shared" si="33"/>
        <v>0</v>
      </c>
      <c r="AC470" s="56">
        <f t="shared" si="34"/>
        <v>1</v>
      </c>
      <c r="AD470" s="56">
        <f>IF(OR('자료입력 및 결과표시'!$D$4=M470,'자료입력 및 결과표시'!$D$4=N470,'자료입력 및 결과표시'!$D$4=O470,'자료입력 및 결과표시'!$D$4=P470,'자료입력 및 결과표시'!$D$4=Q470,'자료입력 및 결과표시'!$D$4=R470,'자료입력 및 결과표시'!$D$4=S470,'자료입력 및 결과표시'!$D$4=T470,'자료입력 및 결과표시'!$D$4=U470,'자료입력 및 결과표시'!$D$4=V470,'자료입력 및 결과표시'!$C$4=M470,'자료입력 및 결과표시'!$C$4=N470,'자료입력 및 결과표시'!$C$4=O470,'자료입력 및 결과표시'!$C$4=P470,'자료입력 및 결과표시'!$C$4=Q470,'자료입력 및 결과표시'!$C$4=R470,'자료입력 및 결과표시'!$C$4=S470,'자료입력 및 결과표시'!$C$4=T470,'자료입력 및 결과표시'!$C$4=U470,'자료입력 및 결과표시'!$C$4=V470),0,1)</f>
        <v>0</v>
      </c>
    </row>
    <row r="471" spans="6:30">
      <c r="F471" s="56">
        <f t="shared" si="31"/>
        <v>0</v>
      </c>
      <c r="G471" s="79"/>
      <c r="H471" s="38"/>
      <c r="I471" s="39"/>
      <c r="J471" s="31"/>
      <c r="K471" s="78"/>
      <c r="L471" s="40"/>
      <c r="M471" s="11"/>
      <c r="N471" s="11"/>
      <c r="O471" s="11"/>
      <c r="P471" s="11"/>
      <c r="Q471" s="11"/>
      <c r="R471" s="11"/>
      <c r="S471" s="11"/>
      <c r="T471" s="11"/>
      <c r="U471" s="11"/>
      <c r="V471" s="37"/>
      <c r="W471" s="80"/>
      <c r="X471" s="37"/>
      <c r="Y471" s="40"/>
      <c r="Z471" s="35"/>
      <c r="AA471" s="66">
        <f t="shared" si="32"/>
        <v>0</v>
      </c>
      <c r="AB471" s="12">
        <f t="shared" si="33"/>
        <v>0</v>
      </c>
      <c r="AC471" s="56">
        <f t="shared" si="34"/>
        <v>1</v>
      </c>
      <c r="AD471" s="56">
        <f>IF(OR('자료입력 및 결과표시'!$D$4=M471,'자료입력 및 결과표시'!$D$4=N471,'자료입력 및 결과표시'!$D$4=O471,'자료입력 및 결과표시'!$D$4=P471,'자료입력 및 결과표시'!$D$4=Q471,'자료입력 및 결과표시'!$D$4=R471,'자료입력 및 결과표시'!$D$4=S471,'자료입력 및 결과표시'!$D$4=T471,'자료입력 및 결과표시'!$D$4=U471,'자료입력 및 결과표시'!$D$4=V471,'자료입력 및 결과표시'!$C$4=M471,'자료입력 및 결과표시'!$C$4=N471,'자료입력 및 결과표시'!$C$4=O471,'자료입력 및 결과표시'!$C$4=P471,'자료입력 및 결과표시'!$C$4=Q471,'자료입력 및 결과표시'!$C$4=R471,'자료입력 및 결과표시'!$C$4=S471,'자료입력 및 결과표시'!$C$4=T471,'자료입력 및 결과표시'!$C$4=U471,'자료입력 및 결과표시'!$C$4=V471),0,1)</f>
        <v>0</v>
      </c>
    </row>
    <row r="472" spans="6:30">
      <c r="F472" s="56">
        <f t="shared" si="31"/>
        <v>0</v>
      </c>
      <c r="G472" s="79"/>
      <c r="H472" s="38"/>
      <c r="I472" s="39"/>
      <c r="J472" s="31"/>
      <c r="K472" s="78"/>
      <c r="L472" s="40"/>
      <c r="M472" s="11"/>
      <c r="N472" s="11"/>
      <c r="O472" s="11"/>
      <c r="P472" s="11"/>
      <c r="Q472" s="11"/>
      <c r="R472" s="11"/>
      <c r="S472" s="11"/>
      <c r="T472" s="11"/>
      <c r="U472" s="11"/>
      <c r="V472" s="37"/>
      <c r="W472" s="80"/>
      <c r="X472" s="37"/>
      <c r="Y472" s="40"/>
      <c r="Z472" s="35"/>
      <c r="AA472" s="66">
        <f t="shared" si="32"/>
        <v>0</v>
      </c>
      <c r="AB472" s="12">
        <f t="shared" si="33"/>
        <v>0</v>
      </c>
      <c r="AC472" s="56">
        <f t="shared" si="34"/>
        <v>1</v>
      </c>
      <c r="AD472" s="56">
        <f>IF(OR('자료입력 및 결과표시'!$D$4=M472,'자료입력 및 결과표시'!$D$4=N472,'자료입력 및 결과표시'!$D$4=O472,'자료입력 및 결과표시'!$D$4=P472,'자료입력 및 결과표시'!$D$4=Q472,'자료입력 및 결과표시'!$D$4=R472,'자료입력 및 결과표시'!$D$4=S472,'자료입력 및 결과표시'!$D$4=T472,'자료입력 및 결과표시'!$D$4=U472,'자료입력 및 결과표시'!$D$4=V472,'자료입력 및 결과표시'!$C$4=M472,'자료입력 및 결과표시'!$C$4=N472,'자료입력 및 결과표시'!$C$4=O472,'자료입력 및 결과표시'!$C$4=P472,'자료입력 및 결과표시'!$C$4=Q472,'자료입력 및 결과표시'!$C$4=R472,'자료입력 및 결과표시'!$C$4=S472,'자료입력 및 결과표시'!$C$4=T472,'자료입력 및 결과표시'!$C$4=U472,'자료입력 및 결과표시'!$C$4=V472),0,1)</f>
        <v>0</v>
      </c>
    </row>
    <row r="473" spans="6:30">
      <c r="F473" s="56">
        <f t="shared" si="31"/>
        <v>0</v>
      </c>
      <c r="G473" s="79"/>
      <c r="H473" s="38"/>
      <c r="I473" s="39"/>
      <c r="J473" s="31"/>
      <c r="K473" s="78"/>
      <c r="L473" s="40"/>
      <c r="M473" s="11"/>
      <c r="N473" s="11"/>
      <c r="O473" s="11"/>
      <c r="P473" s="11"/>
      <c r="Q473" s="11"/>
      <c r="R473" s="11"/>
      <c r="S473" s="11"/>
      <c r="T473" s="11"/>
      <c r="U473" s="11"/>
      <c r="V473" s="37"/>
      <c r="W473" s="80"/>
      <c r="X473" s="37"/>
      <c r="Y473" s="40"/>
      <c r="Z473" s="35"/>
      <c r="AA473" s="66">
        <f t="shared" si="32"/>
        <v>0</v>
      </c>
      <c r="AB473" s="12">
        <f t="shared" si="33"/>
        <v>0</v>
      </c>
      <c r="AC473" s="56">
        <f t="shared" si="34"/>
        <v>1</v>
      </c>
      <c r="AD473" s="56">
        <f>IF(OR('자료입력 및 결과표시'!$D$4=M473,'자료입력 및 결과표시'!$D$4=N473,'자료입력 및 결과표시'!$D$4=O473,'자료입력 및 결과표시'!$D$4=P473,'자료입력 및 결과표시'!$D$4=Q473,'자료입력 및 결과표시'!$D$4=R473,'자료입력 및 결과표시'!$D$4=S473,'자료입력 및 결과표시'!$D$4=T473,'자료입력 및 결과표시'!$D$4=U473,'자료입력 및 결과표시'!$D$4=V473,'자료입력 및 결과표시'!$C$4=M473,'자료입력 및 결과표시'!$C$4=N473,'자료입력 및 결과표시'!$C$4=O473,'자료입력 및 결과표시'!$C$4=P473,'자료입력 및 결과표시'!$C$4=Q473,'자료입력 및 결과표시'!$C$4=R473,'자료입력 및 결과표시'!$C$4=S473,'자료입력 및 결과표시'!$C$4=T473,'자료입력 및 결과표시'!$C$4=U473,'자료입력 및 결과표시'!$C$4=V473),0,1)</f>
        <v>0</v>
      </c>
    </row>
    <row r="474" spans="6:30">
      <c r="F474" s="56">
        <f t="shared" si="31"/>
        <v>0</v>
      </c>
      <c r="G474" s="79"/>
      <c r="H474" s="38"/>
      <c r="I474" s="39"/>
      <c r="J474" s="31"/>
      <c r="K474" s="78"/>
      <c r="L474" s="40"/>
      <c r="M474" s="11"/>
      <c r="N474" s="11"/>
      <c r="O474" s="11"/>
      <c r="P474" s="11"/>
      <c r="Q474" s="11"/>
      <c r="R474" s="11"/>
      <c r="S474" s="11"/>
      <c r="T474" s="11"/>
      <c r="U474" s="11"/>
      <c r="V474" s="37"/>
      <c r="W474" s="80"/>
      <c r="X474" s="37"/>
      <c r="Y474" s="40"/>
      <c r="Z474" s="35"/>
      <c r="AA474" s="66">
        <f t="shared" si="32"/>
        <v>0</v>
      </c>
      <c r="AB474" s="12">
        <f t="shared" si="33"/>
        <v>0</v>
      </c>
      <c r="AC474" s="56">
        <f t="shared" si="34"/>
        <v>1</v>
      </c>
      <c r="AD474" s="56">
        <f>IF(OR('자료입력 및 결과표시'!$D$4=M474,'자료입력 및 결과표시'!$D$4=N474,'자료입력 및 결과표시'!$D$4=O474,'자료입력 및 결과표시'!$D$4=P474,'자료입력 및 결과표시'!$D$4=Q474,'자료입력 및 결과표시'!$D$4=R474,'자료입력 및 결과표시'!$D$4=S474,'자료입력 및 결과표시'!$D$4=T474,'자료입력 및 결과표시'!$D$4=U474,'자료입력 및 결과표시'!$D$4=V474,'자료입력 및 결과표시'!$C$4=M474,'자료입력 및 결과표시'!$C$4=N474,'자료입력 및 결과표시'!$C$4=O474,'자료입력 및 결과표시'!$C$4=P474,'자료입력 및 결과표시'!$C$4=Q474,'자료입력 및 결과표시'!$C$4=R474,'자료입력 및 결과표시'!$C$4=S474,'자료입력 및 결과표시'!$C$4=T474,'자료입력 및 결과표시'!$C$4=U474,'자료입력 및 결과표시'!$C$4=V474),0,1)</f>
        <v>0</v>
      </c>
    </row>
    <row r="475" spans="6:30">
      <c r="F475" s="56">
        <f t="shared" si="31"/>
        <v>0</v>
      </c>
      <c r="G475" s="79"/>
      <c r="H475" s="38"/>
      <c r="I475" s="39"/>
      <c r="J475" s="31"/>
      <c r="K475" s="78"/>
      <c r="L475" s="40"/>
      <c r="M475" s="11"/>
      <c r="N475" s="11"/>
      <c r="O475" s="11"/>
      <c r="P475" s="11"/>
      <c r="Q475" s="11"/>
      <c r="R475" s="11"/>
      <c r="S475" s="11"/>
      <c r="T475" s="11"/>
      <c r="U475" s="11"/>
      <c r="V475" s="37"/>
      <c r="W475" s="80"/>
      <c r="X475" s="37"/>
      <c r="Y475" s="40"/>
      <c r="Z475" s="35"/>
      <c r="AA475" s="66">
        <f t="shared" si="32"/>
        <v>0</v>
      </c>
      <c r="AB475" s="12">
        <f t="shared" si="33"/>
        <v>0</v>
      </c>
      <c r="AC475" s="56">
        <f t="shared" si="34"/>
        <v>1</v>
      </c>
      <c r="AD475" s="56">
        <f>IF(OR('자료입력 및 결과표시'!$D$4=M475,'자료입력 및 결과표시'!$D$4=N475,'자료입력 및 결과표시'!$D$4=O475,'자료입력 및 결과표시'!$D$4=P475,'자료입력 및 결과표시'!$D$4=Q475,'자료입력 및 결과표시'!$D$4=R475,'자료입력 및 결과표시'!$D$4=S475,'자료입력 및 결과표시'!$D$4=T475,'자료입력 및 결과표시'!$D$4=U475,'자료입력 및 결과표시'!$D$4=V475,'자료입력 및 결과표시'!$C$4=M475,'자료입력 및 결과표시'!$C$4=N475,'자료입력 및 결과표시'!$C$4=O475,'자료입력 및 결과표시'!$C$4=P475,'자료입력 및 결과표시'!$C$4=Q475,'자료입력 및 결과표시'!$C$4=R475,'자료입력 및 결과표시'!$C$4=S475,'자료입력 및 결과표시'!$C$4=T475,'자료입력 및 결과표시'!$C$4=U475,'자료입력 및 결과표시'!$C$4=V475),0,1)</f>
        <v>0</v>
      </c>
    </row>
    <row r="476" spans="6:30">
      <c r="F476" s="56">
        <f t="shared" si="31"/>
        <v>0</v>
      </c>
      <c r="G476" s="79"/>
      <c r="H476" s="38"/>
      <c r="I476" s="39"/>
      <c r="J476" s="31"/>
      <c r="K476" s="78"/>
      <c r="L476" s="40"/>
      <c r="M476" s="11"/>
      <c r="N476" s="11"/>
      <c r="O476" s="11"/>
      <c r="P476" s="11"/>
      <c r="Q476" s="11"/>
      <c r="R476" s="11"/>
      <c r="S476" s="11"/>
      <c r="T476" s="11"/>
      <c r="U476" s="11"/>
      <c r="V476" s="37"/>
      <c r="W476" s="80"/>
      <c r="X476" s="37"/>
      <c r="Y476" s="40"/>
      <c r="Z476" s="35"/>
      <c r="AA476" s="66">
        <f t="shared" si="32"/>
        <v>0</v>
      </c>
      <c r="AB476" s="12">
        <f t="shared" si="33"/>
        <v>0</v>
      </c>
      <c r="AC476" s="56">
        <f t="shared" si="34"/>
        <v>1</v>
      </c>
      <c r="AD476" s="56">
        <f>IF(OR('자료입력 및 결과표시'!$D$4=M476,'자료입력 및 결과표시'!$D$4=N476,'자료입력 및 결과표시'!$D$4=O476,'자료입력 및 결과표시'!$D$4=P476,'자료입력 및 결과표시'!$D$4=Q476,'자료입력 및 결과표시'!$D$4=R476,'자료입력 및 결과표시'!$D$4=S476,'자료입력 및 결과표시'!$D$4=T476,'자료입력 및 결과표시'!$D$4=U476,'자료입력 및 결과표시'!$D$4=V476,'자료입력 및 결과표시'!$C$4=M476,'자료입력 및 결과표시'!$C$4=N476,'자료입력 및 결과표시'!$C$4=O476,'자료입력 및 결과표시'!$C$4=P476,'자료입력 및 결과표시'!$C$4=Q476,'자료입력 및 결과표시'!$C$4=R476,'자료입력 및 결과표시'!$C$4=S476,'자료입력 및 결과표시'!$C$4=T476,'자료입력 및 결과표시'!$C$4=U476,'자료입력 및 결과표시'!$C$4=V476),0,1)</f>
        <v>0</v>
      </c>
    </row>
    <row r="477" spans="6:30">
      <c r="F477" s="56">
        <f t="shared" si="31"/>
        <v>0</v>
      </c>
      <c r="G477" s="79"/>
      <c r="H477" s="38"/>
      <c r="I477" s="39"/>
      <c r="J477" s="31"/>
      <c r="K477" s="78"/>
      <c r="L477" s="40"/>
      <c r="M477" s="11"/>
      <c r="N477" s="11"/>
      <c r="O477" s="11"/>
      <c r="P477" s="11"/>
      <c r="Q477" s="11"/>
      <c r="R477" s="11"/>
      <c r="S477" s="11"/>
      <c r="T477" s="11"/>
      <c r="U477" s="11"/>
      <c r="V477" s="37"/>
      <c r="W477" s="80"/>
      <c r="X477" s="37"/>
      <c r="Y477" s="40"/>
      <c r="Z477" s="35"/>
      <c r="AA477" s="66">
        <f t="shared" si="32"/>
        <v>0</v>
      </c>
      <c r="AB477" s="12">
        <f t="shared" si="33"/>
        <v>0</v>
      </c>
      <c r="AC477" s="56">
        <f t="shared" si="34"/>
        <v>1</v>
      </c>
      <c r="AD477" s="56">
        <f>IF(OR('자료입력 및 결과표시'!$D$4=M477,'자료입력 및 결과표시'!$D$4=N477,'자료입력 및 결과표시'!$D$4=O477,'자료입력 및 결과표시'!$D$4=P477,'자료입력 및 결과표시'!$D$4=Q477,'자료입력 및 결과표시'!$D$4=R477,'자료입력 및 결과표시'!$D$4=S477,'자료입력 및 결과표시'!$D$4=T477,'자료입력 및 결과표시'!$D$4=U477,'자료입력 및 결과표시'!$D$4=V477,'자료입력 및 결과표시'!$C$4=M477,'자료입력 및 결과표시'!$C$4=N477,'자료입력 및 결과표시'!$C$4=O477,'자료입력 및 결과표시'!$C$4=P477,'자료입력 및 결과표시'!$C$4=Q477,'자료입력 및 결과표시'!$C$4=R477,'자료입력 및 결과표시'!$C$4=S477,'자료입력 및 결과표시'!$C$4=T477,'자료입력 및 결과표시'!$C$4=U477,'자료입력 및 결과표시'!$C$4=V477),0,1)</f>
        <v>0</v>
      </c>
    </row>
    <row r="478" spans="6:30">
      <c r="F478" s="56">
        <f t="shared" si="31"/>
        <v>0</v>
      </c>
      <c r="G478" s="79"/>
      <c r="H478" s="38"/>
      <c r="I478" s="39"/>
      <c r="J478" s="31"/>
      <c r="K478" s="78"/>
      <c r="L478" s="40"/>
      <c r="M478" s="11"/>
      <c r="N478" s="11"/>
      <c r="O478" s="11"/>
      <c r="P478" s="11"/>
      <c r="Q478" s="11"/>
      <c r="R478" s="11"/>
      <c r="S478" s="11"/>
      <c r="T478" s="11"/>
      <c r="U478" s="11"/>
      <c r="V478" s="37"/>
      <c r="W478" s="80"/>
      <c r="X478" s="37"/>
      <c r="Y478" s="40"/>
      <c r="Z478" s="35"/>
      <c r="AA478" s="66">
        <f t="shared" si="32"/>
        <v>0</v>
      </c>
      <c r="AB478" s="12">
        <f t="shared" si="33"/>
        <v>0</v>
      </c>
      <c r="AC478" s="56">
        <f t="shared" si="34"/>
        <v>1</v>
      </c>
      <c r="AD478" s="56">
        <f>IF(OR('자료입력 및 결과표시'!$D$4=M478,'자료입력 및 결과표시'!$D$4=N478,'자료입력 및 결과표시'!$D$4=O478,'자료입력 및 결과표시'!$D$4=P478,'자료입력 및 결과표시'!$D$4=Q478,'자료입력 및 결과표시'!$D$4=R478,'자료입력 및 결과표시'!$D$4=S478,'자료입력 및 결과표시'!$D$4=T478,'자료입력 및 결과표시'!$D$4=U478,'자료입력 및 결과표시'!$D$4=V478,'자료입력 및 결과표시'!$C$4=M478,'자료입력 및 결과표시'!$C$4=N478,'자료입력 및 결과표시'!$C$4=O478,'자료입력 및 결과표시'!$C$4=P478,'자료입력 및 결과표시'!$C$4=Q478,'자료입력 및 결과표시'!$C$4=R478,'자료입력 및 결과표시'!$C$4=S478,'자료입력 및 결과표시'!$C$4=T478,'자료입력 및 결과표시'!$C$4=U478,'자료입력 및 결과표시'!$C$4=V478),0,1)</f>
        <v>0</v>
      </c>
    </row>
    <row r="479" spans="6:30">
      <c r="F479" s="56">
        <f t="shared" si="31"/>
        <v>0</v>
      </c>
      <c r="G479" s="79"/>
      <c r="H479" s="38"/>
      <c r="I479" s="39"/>
      <c r="J479" s="31"/>
      <c r="K479" s="78"/>
      <c r="L479" s="40"/>
      <c r="M479" s="11"/>
      <c r="N479" s="11"/>
      <c r="O479" s="11"/>
      <c r="P479" s="11"/>
      <c r="Q479" s="11"/>
      <c r="R479" s="11"/>
      <c r="S479" s="11"/>
      <c r="T479" s="11"/>
      <c r="U479" s="11"/>
      <c r="V479" s="37"/>
      <c r="W479" s="80"/>
      <c r="X479" s="37"/>
      <c r="Y479" s="40"/>
      <c r="Z479" s="35"/>
      <c r="AA479" s="66">
        <f t="shared" si="32"/>
        <v>0</v>
      </c>
      <c r="AB479" s="12">
        <f t="shared" si="33"/>
        <v>0</v>
      </c>
      <c r="AC479" s="56">
        <f t="shared" si="34"/>
        <v>1</v>
      </c>
      <c r="AD479" s="56">
        <f>IF(OR('자료입력 및 결과표시'!$D$4=M479,'자료입력 및 결과표시'!$D$4=N479,'자료입력 및 결과표시'!$D$4=O479,'자료입력 및 결과표시'!$D$4=P479,'자료입력 및 결과표시'!$D$4=Q479,'자료입력 및 결과표시'!$D$4=R479,'자료입력 및 결과표시'!$D$4=S479,'자료입력 및 결과표시'!$D$4=T479,'자료입력 및 결과표시'!$D$4=U479,'자료입력 및 결과표시'!$D$4=V479,'자료입력 및 결과표시'!$C$4=M479,'자료입력 및 결과표시'!$C$4=N479,'자료입력 및 결과표시'!$C$4=O479,'자료입력 및 결과표시'!$C$4=P479,'자료입력 및 결과표시'!$C$4=Q479,'자료입력 및 결과표시'!$C$4=R479,'자료입력 및 결과표시'!$C$4=S479,'자료입력 및 결과표시'!$C$4=T479,'자료입력 및 결과표시'!$C$4=U479,'자료입력 및 결과표시'!$C$4=V479),0,1)</f>
        <v>0</v>
      </c>
    </row>
    <row r="480" spans="6:30">
      <c r="F480" s="56">
        <f t="shared" si="31"/>
        <v>0</v>
      </c>
      <c r="G480" s="79"/>
      <c r="H480" s="38"/>
      <c r="I480" s="39"/>
      <c r="J480" s="31"/>
      <c r="K480" s="78"/>
      <c r="L480" s="40"/>
      <c r="M480" s="11"/>
      <c r="N480" s="11"/>
      <c r="O480" s="11"/>
      <c r="P480" s="11"/>
      <c r="Q480" s="11"/>
      <c r="R480" s="11"/>
      <c r="S480" s="11"/>
      <c r="T480" s="11"/>
      <c r="U480" s="11"/>
      <c r="V480" s="37"/>
      <c r="W480" s="80"/>
      <c r="X480" s="37"/>
      <c r="Y480" s="40"/>
      <c r="Z480" s="35"/>
      <c r="AA480" s="66">
        <f t="shared" si="32"/>
        <v>0</v>
      </c>
      <c r="AB480" s="12">
        <f t="shared" si="33"/>
        <v>0</v>
      </c>
      <c r="AC480" s="56">
        <f t="shared" si="34"/>
        <v>1</v>
      </c>
      <c r="AD480" s="56">
        <f>IF(OR('자료입력 및 결과표시'!$D$4=M480,'자료입력 및 결과표시'!$D$4=N480,'자료입력 및 결과표시'!$D$4=O480,'자료입력 및 결과표시'!$D$4=P480,'자료입력 및 결과표시'!$D$4=Q480,'자료입력 및 결과표시'!$D$4=R480,'자료입력 및 결과표시'!$D$4=S480,'자료입력 및 결과표시'!$D$4=T480,'자료입력 및 결과표시'!$D$4=U480,'자료입력 및 결과표시'!$D$4=V480,'자료입력 및 결과표시'!$C$4=M480,'자료입력 및 결과표시'!$C$4=N480,'자료입력 및 결과표시'!$C$4=O480,'자료입력 및 결과표시'!$C$4=P480,'자료입력 및 결과표시'!$C$4=Q480,'자료입력 및 결과표시'!$C$4=R480,'자료입력 및 결과표시'!$C$4=S480,'자료입력 및 결과표시'!$C$4=T480,'자료입력 및 결과표시'!$C$4=U480,'자료입력 및 결과표시'!$C$4=V480),0,1)</f>
        <v>0</v>
      </c>
    </row>
    <row r="481" spans="6:30">
      <c r="F481" s="56">
        <f t="shared" si="31"/>
        <v>0</v>
      </c>
      <c r="G481" s="79"/>
      <c r="H481" s="38"/>
      <c r="I481" s="39"/>
      <c r="J481" s="31"/>
      <c r="K481" s="78"/>
      <c r="L481" s="40"/>
      <c r="M481" s="11"/>
      <c r="N481" s="11"/>
      <c r="O481" s="11"/>
      <c r="P481" s="11"/>
      <c r="Q481" s="11"/>
      <c r="R481" s="11"/>
      <c r="S481" s="11"/>
      <c r="T481" s="11"/>
      <c r="U481" s="11"/>
      <c r="V481" s="37"/>
      <c r="W481" s="80"/>
      <c r="X481" s="37"/>
      <c r="Y481" s="40"/>
      <c r="Z481" s="35"/>
      <c r="AA481" s="66">
        <f t="shared" si="32"/>
        <v>0</v>
      </c>
      <c r="AB481" s="12">
        <f t="shared" si="33"/>
        <v>0</v>
      </c>
      <c r="AC481" s="56">
        <f t="shared" si="34"/>
        <v>1</v>
      </c>
      <c r="AD481" s="56">
        <f>IF(OR('자료입력 및 결과표시'!$D$4=M481,'자료입력 및 결과표시'!$D$4=N481,'자료입력 및 결과표시'!$D$4=O481,'자료입력 및 결과표시'!$D$4=P481,'자료입력 및 결과표시'!$D$4=Q481,'자료입력 및 결과표시'!$D$4=R481,'자료입력 및 결과표시'!$D$4=S481,'자료입력 및 결과표시'!$D$4=T481,'자료입력 및 결과표시'!$D$4=U481,'자료입력 및 결과표시'!$D$4=V481,'자료입력 및 결과표시'!$C$4=M481,'자료입력 및 결과표시'!$C$4=N481,'자료입력 및 결과표시'!$C$4=O481,'자료입력 및 결과표시'!$C$4=P481,'자료입력 및 결과표시'!$C$4=Q481,'자료입력 및 결과표시'!$C$4=R481,'자료입력 및 결과표시'!$C$4=S481,'자료입력 및 결과표시'!$C$4=T481,'자료입력 및 결과표시'!$C$4=U481,'자료입력 및 결과표시'!$C$4=V481),0,1)</f>
        <v>0</v>
      </c>
    </row>
    <row r="482" spans="6:30">
      <c r="F482" s="56">
        <f t="shared" si="31"/>
        <v>0</v>
      </c>
      <c r="G482" s="79"/>
      <c r="H482" s="38"/>
      <c r="I482" s="39"/>
      <c r="J482" s="31"/>
      <c r="K482" s="78"/>
      <c r="L482" s="40"/>
      <c r="M482" s="11"/>
      <c r="N482" s="11"/>
      <c r="O482" s="11"/>
      <c r="P482" s="11"/>
      <c r="Q482" s="11"/>
      <c r="R482" s="11"/>
      <c r="S482" s="11"/>
      <c r="T482" s="11"/>
      <c r="U482" s="11"/>
      <c r="V482" s="37"/>
      <c r="W482" s="80"/>
      <c r="X482" s="37"/>
      <c r="Y482" s="40"/>
      <c r="Z482" s="35"/>
      <c r="AA482" s="66">
        <f t="shared" si="32"/>
        <v>0</v>
      </c>
      <c r="AB482" s="12">
        <f t="shared" si="33"/>
        <v>0</v>
      </c>
      <c r="AC482" s="56">
        <f t="shared" si="34"/>
        <v>1</v>
      </c>
      <c r="AD482" s="56">
        <f>IF(OR('자료입력 및 결과표시'!$D$4=M482,'자료입력 및 결과표시'!$D$4=N482,'자료입력 및 결과표시'!$D$4=O482,'자료입력 및 결과표시'!$D$4=P482,'자료입력 및 결과표시'!$D$4=Q482,'자료입력 및 결과표시'!$D$4=R482,'자료입력 및 결과표시'!$D$4=S482,'자료입력 및 결과표시'!$D$4=T482,'자료입력 및 결과표시'!$D$4=U482,'자료입력 및 결과표시'!$D$4=V482,'자료입력 및 결과표시'!$C$4=M482,'자료입력 및 결과표시'!$C$4=N482,'자료입력 및 결과표시'!$C$4=O482,'자료입력 및 결과표시'!$C$4=P482,'자료입력 및 결과표시'!$C$4=Q482,'자료입력 및 결과표시'!$C$4=R482,'자료입력 및 결과표시'!$C$4=S482,'자료입력 및 결과표시'!$C$4=T482,'자료입력 및 결과표시'!$C$4=U482,'자료입력 및 결과표시'!$C$4=V482),0,1)</f>
        <v>0</v>
      </c>
    </row>
    <row r="483" spans="6:30">
      <c r="F483" s="56">
        <f t="shared" si="31"/>
        <v>0</v>
      </c>
      <c r="G483" s="79"/>
      <c r="H483" s="38"/>
      <c r="I483" s="39"/>
      <c r="J483" s="31"/>
      <c r="K483" s="78"/>
      <c r="L483" s="40"/>
      <c r="M483" s="11"/>
      <c r="N483" s="11"/>
      <c r="O483" s="11"/>
      <c r="P483" s="11"/>
      <c r="Q483" s="11"/>
      <c r="R483" s="11"/>
      <c r="S483" s="11"/>
      <c r="T483" s="11"/>
      <c r="U483" s="11"/>
      <c r="V483" s="37"/>
      <c r="W483" s="80"/>
      <c r="X483" s="37"/>
      <c r="Y483" s="40"/>
      <c r="Z483" s="35"/>
      <c r="AA483" s="66">
        <f t="shared" si="32"/>
        <v>0</v>
      </c>
      <c r="AB483" s="12">
        <f t="shared" si="33"/>
        <v>0</v>
      </c>
      <c r="AC483" s="56">
        <f t="shared" si="34"/>
        <v>1</v>
      </c>
      <c r="AD483" s="56">
        <f>IF(OR('자료입력 및 결과표시'!$D$4=M483,'자료입력 및 결과표시'!$D$4=N483,'자료입력 및 결과표시'!$D$4=O483,'자료입력 및 결과표시'!$D$4=P483,'자료입력 및 결과표시'!$D$4=Q483,'자료입력 및 결과표시'!$D$4=R483,'자료입력 및 결과표시'!$D$4=S483,'자료입력 및 결과표시'!$D$4=T483,'자료입력 및 결과표시'!$D$4=U483,'자료입력 및 결과표시'!$D$4=V483,'자료입력 및 결과표시'!$C$4=M483,'자료입력 및 결과표시'!$C$4=N483,'자료입력 및 결과표시'!$C$4=O483,'자료입력 및 결과표시'!$C$4=P483,'자료입력 및 결과표시'!$C$4=Q483,'자료입력 및 결과표시'!$C$4=R483,'자료입력 및 결과표시'!$C$4=S483,'자료입력 및 결과표시'!$C$4=T483,'자료입력 및 결과표시'!$C$4=U483,'자료입력 및 결과표시'!$C$4=V483),0,1)</f>
        <v>0</v>
      </c>
    </row>
    <row r="484" spans="6:30">
      <c r="F484" s="56">
        <f t="shared" si="31"/>
        <v>0</v>
      </c>
      <c r="G484" s="79"/>
      <c r="H484" s="38"/>
      <c r="I484" s="39"/>
      <c r="J484" s="31"/>
      <c r="K484" s="78"/>
      <c r="L484" s="40"/>
      <c r="M484" s="11"/>
      <c r="N484" s="11"/>
      <c r="O484" s="11"/>
      <c r="P484" s="11"/>
      <c r="Q484" s="11"/>
      <c r="R484" s="11"/>
      <c r="S484" s="11"/>
      <c r="T484" s="11"/>
      <c r="U484" s="11"/>
      <c r="V484" s="37"/>
      <c r="W484" s="80"/>
      <c r="X484" s="37"/>
      <c r="Y484" s="40"/>
      <c r="Z484" s="35"/>
      <c r="AA484" s="66">
        <f t="shared" si="32"/>
        <v>0</v>
      </c>
      <c r="AB484" s="12">
        <f t="shared" si="33"/>
        <v>0</v>
      </c>
      <c r="AC484" s="56">
        <f t="shared" si="34"/>
        <v>1</v>
      </c>
      <c r="AD484" s="56">
        <f>IF(OR('자료입력 및 결과표시'!$D$4=M484,'자료입력 및 결과표시'!$D$4=N484,'자료입력 및 결과표시'!$D$4=O484,'자료입력 및 결과표시'!$D$4=P484,'자료입력 및 결과표시'!$D$4=Q484,'자료입력 및 결과표시'!$D$4=R484,'자료입력 및 결과표시'!$D$4=S484,'자료입력 및 결과표시'!$D$4=T484,'자료입력 및 결과표시'!$D$4=U484,'자료입력 및 결과표시'!$D$4=V484,'자료입력 및 결과표시'!$C$4=M484,'자료입력 및 결과표시'!$C$4=N484,'자료입력 및 결과표시'!$C$4=O484,'자료입력 및 결과표시'!$C$4=P484,'자료입력 및 결과표시'!$C$4=Q484,'자료입력 및 결과표시'!$C$4=R484,'자료입력 및 결과표시'!$C$4=S484,'자료입력 및 결과표시'!$C$4=T484,'자료입력 및 결과표시'!$C$4=U484,'자료입력 및 결과표시'!$C$4=V484),0,1)</f>
        <v>0</v>
      </c>
    </row>
    <row r="485" spans="6:30">
      <c r="F485" s="56">
        <f t="shared" si="31"/>
        <v>0</v>
      </c>
      <c r="G485" s="79"/>
      <c r="H485" s="38"/>
      <c r="I485" s="39"/>
      <c r="J485" s="31"/>
      <c r="K485" s="78"/>
      <c r="L485" s="40"/>
      <c r="M485" s="11"/>
      <c r="N485" s="11"/>
      <c r="O485" s="11"/>
      <c r="P485" s="11"/>
      <c r="Q485" s="11"/>
      <c r="R485" s="11"/>
      <c r="S485" s="11"/>
      <c r="T485" s="11"/>
      <c r="U485" s="11"/>
      <c r="V485" s="37"/>
      <c r="W485" s="80"/>
      <c r="X485" s="37"/>
      <c r="Y485" s="40"/>
      <c r="Z485" s="35"/>
      <c r="AA485" s="66">
        <f t="shared" si="32"/>
        <v>0</v>
      </c>
      <c r="AB485" s="12">
        <f t="shared" si="33"/>
        <v>0</v>
      </c>
      <c r="AC485" s="56">
        <f t="shared" si="34"/>
        <v>1</v>
      </c>
      <c r="AD485" s="56">
        <f>IF(OR('자료입력 및 결과표시'!$D$4=M485,'자료입력 및 결과표시'!$D$4=N485,'자료입력 및 결과표시'!$D$4=O485,'자료입력 및 결과표시'!$D$4=P485,'자료입력 및 결과표시'!$D$4=Q485,'자료입력 및 결과표시'!$D$4=R485,'자료입력 및 결과표시'!$D$4=S485,'자료입력 및 결과표시'!$D$4=T485,'자료입력 및 결과표시'!$D$4=U485,'자료입력 및 결과표시'!$D$4=V485,'자료입력 및 결과표시'!$C$4=M485,'자료입력 및 결과표시'!$C$4=N485,'자료입력 및 결과표시'!$C$4=O485,'자료입력 및 결과표시'!$C$4=P485,'자료입력 및 결과표시'!$C$4=Q485,'자료입력 및 결과표시'!$C$4=R485,'자료입력 및 결과표시'!$C$4=S485,'자료입력 및 결과표시'!$C$4=T485,'자료입력 및 결과표시'!$C$4=U485,'자료입력 및 결과표시'!$C$4=V485),0,1)</f>
        <v>0</v>
      </c>
    </row>
    <row r="486" spans="6:30">
      <c r="F486" s="56">
        <f t="shared" si="31"/>
        <v>0</v>
      </c>
      <c r="G486" s="79"/>
      <c r="H486" s="38"/>
      <c r="I486" s="39"/>
      <c r="J486" s="31"/>
      <c r="K486" s="78"/>
      <c r="L486" s="40"/>
      <c r="M486" s="11"/>
      <c r="N486" s="11"/>
      <c r="O486" s="11"/>
      <c r="P486" s="11"/>
      <c r="Q486" s="11"/>
      <c r="R486" s="11"/>
      <c r="S486" s="11"/>
      <c r="T486" s="11"/>
      <c r="U486" s="11"/>
      <c r="V486" s="37"/>
      <c r="W486" s="80"/>
      <c r="X486" s="37"/>
      <c r="Y486" s="40"/>
      <c r="Z486" s="35"/>
      <c r="AA486" s="66">
        <f t="shared" si="32"/>
        <v>0</v>
      </c>
      <c r="AB486" s="12">
        <f t="shared" si="33"/>
        <v>0</v>
      </c>
      <c r="AC486" s="56">
        <f t="shared" si="34"/>
        <v>1</v>
      </c>
      <c r="AD486" s="56">
        <f>IF(OR('자료입력 및 결과표시'!$D$4=M486,'자료입력 및 결과표시'!$D$4=N486,'자료입력 및 결과표시'!$D$4=O486,'자료입력 및 결과표시'!$D$4=P486,'자료입력 및 결과표시'!$D$4=Q486,'자료입력 및 결과표시'!$D$4=R486,'자료입력 및 결과표시'!$D$4=S486,'자료입력 및 결과표시'!$D$4=T486,'자료입력 및 결과표시'!$D$4=U486,'자료입력 및 결과표시'!$D$4=V486,'자료입력 및 결과표시'!$C$4=M486,'자료입력 및 결과표시'!$C$4=N486,'자료입력 및 결과표시'!$C$4=O486,'자료입력 및 결과표시'!$C$4=P486,'자료입력 및 결과표시'!$C$4=Q486,'자료입력 및 결과표시'!$C$4=R486,'자료입력 및 결과표시'!$C$4=S486,'자료입력 및 결과표시'!$C$4=T486,'자료입력 및 결과표시'!$C$4=U486,'자료입력 및 결과표시'!$C$4=V486),0,1)</f>
        <v>0</v>
      </c>
    </row>
    <row r="487" spans="6:30">
      <c r="F487" s="56">
        <f t="shared" si="31"/>
        <v>0</v>
      </c>
      <c r="G487" s="79"/>
      <c r="H487" s="38"/>
      <c r="I487" s="39"/>
      <c r="J487" s="31"/>
      <c r="K487" s="78"/>
      <c r="L487" s="40"/>
      <c r="M487" s="11"/>
      <c r="N487" s="11"/>
      <c r="O487" s="11"/>
      <c r="P487" s="11"/>
      <c r="Q487" s="11"/>
      <c r="R487" s="11"/>
      <c r="S487" s="11"/>
      <c r="T487" s="11"/>
      <c r="U487" s="11"/>
      <c r="V487" s="37"/>
      <c r="W487" s="80"/>
      <c r="X487" s="37"/>
      <c r="Y487" s="40"/>
      <c r="Z487" s="35"/>
      <c r="AA487" s="66">
        <f t="shared" si="32"/>
        <v>0</v>
      </c>
      <c r="AB487" s="12">
        <f t="shared" si="33"/>
        <v>0</v>
      </c>
      <c r="AC487" s="56">
        <f t="shared" si="34"/>
        <v>1</v>
      </c>
      <c r="AD487" s="56">
        <f>IF(OR('자료입력 및 결과표시'!$D$4=M487,'자료입력 및 결과표시'!$D$4=N487,'자료입력 및 결과표시'!$D$4=O487,'자료입력 및 결과표시'!$D$4=P487,'자료입력 및 결과표시'!$D$4=Q487,'자료입력 및 결과표시'!$D$4=R487,'자료입력 및 결과표시'!$D$4=S487,'자료입력 및 결과표시'!$D$4=T487,'자료입력 및 결과표시'!$D$4=U487,'자료입력 및 결과표시'!$D$4=V487,'자료입력 및 결과표시'!$C$4=M487,'자료입력 및 결과표시'!$C$4=N487,'자료입력 및 결과표시'!$C$4=O487,'자료입력 및 결과표시'!$C$4=P487,'자료입력 및 결과표시'!$C$4=Q487,'자료입력 및 결과표시'!$C$4=R487,'자료입력 및 결과표시'!$C$4=S487,'자료입력 및 결과표시'!$C$4=T487,'자료입력 및 결과표시'!$C$4=U487,'자료입력 및 결과표시'!$C$4=V487),0,1)</f>
        <v>0</v>
      </c>
    </row>
    <row r="488" spans="6:30">
      <c r="F488" s="56">
        <f t="shared" si="31"/>
        <v>0</v>
      </c>
      <c r="G488" s="79"/>
      <c r="H488" s="38"/>
      <c r="I488" s="39"/>
      <c r="J488" s="31"/>
      <c r="K488" s="78"/>
      <c r="L488" s="40"/>
      <c r="M488" s="11"/>
      <c r="N488" s="11"/>
      <c r="O488" s="11"/>
      <c r="P488" s="11"/>
      <c r="Q488" s="11"/>
      <c r="R488" s="11"/>
      <c r="S488" s="11"/>
      <c r="T488" s="11"/>
      <c r="U488" s="11"/>
      <c r="V488" s="37"/>
      <c r="W488" s="80"/>
      <c r="X488" s="37"/>
      <c r="Y488" s="40"/>
      <c r="Z488" s="35"/>
      <c r="AA488" s="66">
        <f t="shared" si="32"/>
        <v>0</v>
      </c>
      <c r="AB488" s="12">
        <f t="shared" si="33"/>
        <v>0</v>
      </c>
      <c r="AC488" s="56">
        <f t="shared" si="34"/>
        <v>1</v>
      </c>
      <c r="AD488" s="56">
        <f>IF(OR('자료입력 및 결과표시'!$D$4=M488,'자료입력 및 결과표시'!$D$4=N488,'자료입력 및 결과표시'!$D$4=O488,'자료입력 및 결과표시'!$D$4=P488,'자료입력 및 결과표시'!$D$4=Q488,'자료입력 및 결과표시'!$D$4=R488,'자료입력 및 결과표시'!$D$4=S488,'자료입력 및 결과표시'!$D$4=T488,'자료입력 및 결과표시'!$D$4=U488,'자료입력 및 결과표시'!$D$4=V488,'자료입력 및 결과표시'!$C$4=M488,'자료입력 및 결과표시'!$C$4=N488,'자료입력 및 결과표시'!$C$4=O488,'자료입력 및 결과표시'!$C$4=P488,'자료입력 및 결과표시'!$C$4=Q488,'자료입력 및 결과표시'!$C$4=R488,'자료입력 및 결과표시'!$C$4=S488,'자료입력 및 결과표시'!$C$4=T488,'자료입력 및 결과표시'!$C$4=U488,'자료입력 및 결과표시'!$C$4=V488),0,1)</f>
        <v>0</v>
      </c>
    </row>
    <row r="489" spans="6:30">
      <c r="F489" s="56">
        <f t="shared" si="31"/>
        <v>0</v>
      </c>
      <c r="G489" s="79"/>
      <c r="H489" s="38"/>
      <c r="I489" s="39"/>
      <c r="J489" s="31"/>
      <c r="K489" s="78"/>
      <c r="L489" s="40"/>
      <c r="M489" s="11"/>
      <c r="N489" s="11"/>
      <c r="O489" s="11"/>
      <c r="P489" s="11"/>
      <c r="Q489" s="11"/>
      <c r="R489" s="11"/>
      <c r="S489" s="11"/>
      <c r="T489" s="11"/>
      <c r="U489" s="11"/>
      <c r="V489" s="37"/>
      <c r="W489" s="80"/>
      <c r="X489" s="37"/>
      <c r="Y489" s="40"/>
      <c r="Z489" s="35"/>
      <c r="AA489" s="66">
        <f t="shared" si="32"/>
        <v>0</v>
      </c>
      <c r="AB489" s="12">
        <f t="shared" si="33"/>
        <v>0</v>
      </c>
      <c r="AC489" s="56">
        <f t="shared" si="34"/>
        <v>1</v>
      </c>
      <c r="AD489" s="56">
        <f>IF(OR('자료입력 및 결과표시'!$D$4=M489,'자료입력 및 결과표시'!$D$4=N489,'자료입력 및 결과표시'!$D$4=O489,'자료입력 및 결과표시'!$D$4=P489,'자료입력 및 결과표시'!$D$4=Q489,'자료입력 및 결과표시'!$D$4=R489,'자료입력 및 결과표시'!$D$4=S489,'자료입력 및 결과표시'!$D$4=T489,'자료입력 및 결과표시'!$D$4=U489,'자료입력 및 결과표시'!$D$4=V489,'자료입력 및 결과표시'!$C$4=M489,'자료입력 및 결과표시'!$C$4=N489,'자료입력 및 결과표시'!$C$4=O489,'자료입력 및 결과표시'!$C$4=P489,'자료입력 및 결과표시'!$C$4=Q489,'자료입력 및 결과표시'!$C$4=R489,'자료입력 및 결과표시'!$C$4=S489,'자료입력 및 결과표시'!$C$4=T489,'자료입력 및 결과표시'!$C$4=U489,'자료입력 및 결과표시'!$C$4=V489),0,1)</f>
        <v>0</v>
      </c>
    </row>
    <row r="490" spans="6:30">
      <c r="F490" s="56">
        <f t="shared" si="31"/>
        <v>0</v>
      </c>
      <c r="G490" s="79"/>
      <c r="H490" s="38"/>
      <c r="I490" s="39"/>
      <c r="J490" s="31"/>
      <c r="K490" s="78"/>
      <c r="L490" s="40"/>
      <c r="M490" s="11"/>
      <c r="N490" s="11"/>
      <c r="O490" s="11"/>
      <c r="P490" s="11"/>
      <c r="Q490" s="11"/>
      <c r="R490" s="11"/>
      <c r="S490" s="11"/>
      <c r="T490" s="11"/>
      <c r="U490" s="11"/>
      <c r="V490" s="37"/>
      <c r="W490" s="80"/>
      <c r="X490" s="37"/>
      <c r="Y490" s="40"/>
      <c r="Z490" s="35"/>
      <c r="AA490" s="66">
        <f t="shared" si="32"/>
        <v>0</v>
      </c>
      <c r="AB490" s="12">
        <f t="shared" si="33"/>
        <v>0</v>
      </c>
      <c r="AC490" s="56">
        <f t="shared" si="34"/>
        <v>1</v>
      </c>
      <c r="AD490" s="56">
        <f>IF(OR('자료입력 및 결과표시'!$D$4=M490,'자료입력 및 결과표시'!$D$4=N490,'자료입력 및 결과표시'!$D$4=O490,'자료입력 및 결과표시'!$D$4=P490,'자료입력 및 결과표시'!$D$4=Q490,'자료입력 및 결과표시'!$D$4=R490,'자료입력 및 결과표시'!$D$4=S490,'자료입력 및 결과표시'!$D$4=T490,'자료입력 및 결과표시'!$D$4=U490,'자료입력 및 결과표시'!$D$4=V490,'자료입력 및 결과표시'!$C$4=M490,'자료입력 및 결과표시'!$C$4=N490,'자료입력 및 결과표시'!$C$4=O490,'자료입력 및 결과표시'!$C$4=P490,'자료입력 및 결과표시'!$C$4=Q490,'자료입력 및 결과표시'!$C$4=R490,'자료입력 및 결과표시'!$C$4=S490,'자료입력 및 결과표시'!$C$4=T490,'자료입력 및 결과표시'!$C$4=U490,'자료입력 및 결과표시'!$C$4=V490),0,1)</f>
        <v>0</v>
      </c>
    </row>
    <row r="491" spans="6:30">
      <c r="F491" s="56">
        <f t="shared" si="31"/>
        <v>0</v>
      </c>
      <c r="G491" s="79"/>
      <c r="H491" s="38"/>
      <c r="I491" s="39"/>
      <c r="J491" s="31"/>
      <c r="K491" s="78"/>
      <c r="L491" s="40"/>
      <c r="M491" s="11"/>
      <c r="N491" s="11"/>
      <c r="O491" s="11"/>
      <c r="P491" s="11"/>
      <c r="Q491" s="11"/>
      <c r="R491" s="11"/>
      <c r="S491" s="11"/>
      <c r="T491" s="11"/>
      <c r="U491" s="11"/>
      <c r="V491" s="37"/>
      <c r="W491" s="80"/>
      <c r="X491" s="37"/>
      <c r="Y491" s="40"/>
      <c r="Z491" s="35"/>
      <c r="AA491" s="66">
        <f t="shared" si="32"/>
        <v>0</v>
      </c>
      <c r="AB491" s="12">
        <f t="shared" si="33"/>
        <v>0</v>
      </c>
      <c r="AC491" s="56">
        <f t="shared" si="34"/>
        <v>1</v>
      </c>
      <c r="AD491" s="56">
        <f>IF(OR('자료입력 및 결과표시'!$D$4=M491,'자료입력 및 결과표시'!$D$4=N491,'자료입력 및 결과표시'!$D$4=O491,'자료입력 및 결과표시'!$D$4=P491,'자료입력 및 결과표시'!$D$4=Q491,'자료입력 및 결과표시'!$D$4=R491,'자료입력 및 결과표시'!$D$4=S491,'자료입력 및 결과표시'!$D$4=T491,'자료입력 및 결과표시'!$D$4=U491,'자료입력 및 결과표시'!$D$4=V491,'자료입력 및 결과표시'!$C$4=M491,'자료입력 및 결과표시'!$C$4=N491,'자료입력 및 결과표시'!$C$4=O491,'자료입력 및 결과표시'!$C$4=P491,'자료입력 및 결과표시'!$C$4=Q491,'자료입력 및 결과표시'!$C$4=R491,'자료입력 및 결과표시'!$C$4=S491,'자료입력 및 결과표시'!$C$4=T491,'자료입력 및 결과표시'!$C$4=U491,'자료입력 및 결과표시'!$C$4=V491),0,1)</f>
        <v>0</v>
      </c>
    </row>
    <row r="492" spans="6:30">
      <c r="F492" s="56">
        <f t="shared" si="31"/>
        <v>0</v>
      </c>
      <c r="G492" s="79"/>
      <c r="H492" s="38"/>
      <c r="I492" s="39"/>
      <c r="J492" s="31"/>
      <c r="K492" s="78"/>
      <c r="L492" s="40"/>
      <c r="M492" s="11"/>
      <c r="N492" s="11"/>
      <c r="O492" s="11"/>
      <c r="P492" s="11"/>
      <c r="Q492" s="11"/>
      <c r="R492" s="11"/>
      <c r="S492" s="11"/>
      <c r="T492" s="11"/>
      <c r="U492" s="11"/>
      <c r="V492" s="37"/>
      <c r="W492" s="80"/>
      <c r="X492" s="37"/>
      <c r="Y492" s="40"/>
      <c r="Z492" s="35"/>
      <c r="AA492" s="66">
        <f t="shared" si="32"/>
        <v>0</v>
      </c>
      <c r="AB492" s="12">
        <f t="shared" si="33"/>
        <v>0</v>
      </c>
      <c r="AC492" s="56">
        <f t="shared" si="34"/>
        <v>1</v>
      </c>
      <c r="AD492" s="56">
        <f>IF(OR('자료입력 및 결과표시'!$D$4=M492,'자료입력 및 결과표시'!$D$4=N492,'자료입력 및 결과표시'!$D$4=O492,'자료입력 및 결과표시'!$D$4=P492,'자료입력 및 결과표시'!$D$4=Q492,'자료입력 및 결과표시'!$D$4=R492,'자료입력 및 결과표시'!$D$4=S492,'자료입력 및 결과표시'!$D$4=T492,'자료입력 및 결과표시'!$D$4=U492,'자료입력 및 결과표시'!$D$4=V492,'자료입력 및 결과표시'!$C$4=M492,'자료입력 및 결과표시'!$C$4=N492,'자료입력 및 결과표시'!$C$4=O492,'자료입력 및 결과표시'!$C$4=P492,'자료입력 및 결과표시'!$C$4=Q492,'자료입력 및 결과표시'!$C$4=R492,'자료입력 및 결과표시'!$C$4=S492,'자료입력 및 결과표시'!$C$4=T492,'자료입력 및 결과표시'!$C$4=U492,'자료입력 및 결과표시'!$C$4=V492),0,1)</f>
        <v>0</v>
      </c>
    </row>
    <row r="493" spans="6:30">
      <c r="F493" s="56">
        <f t="shared" si="31"/>
        <v>0</v>
      </c>
      <c r="G493" s="79"/>
      <c r="H493" s="38"/>
      <c r="I493" s="39"/>
      <c r="J493" s="31"/>
      <c r="K493" s="78"/>
      <c r="L493" s="40"/>
      <c r="M493" s="11"/>
      <c r="N493" s="11"/>
      <c r="O493" s="11"/>
      <c r="P493" s="11"/>
      <c r="Q493" s="11"/>
      <c r="R493" s="11"/>
      <c r="S493" s="11"/>
      <c r="T493" s="11"/>
      <c r="U493" s="11"/>
      <c r="V493" s="37"/>
      <c r="W493" s="80"/>
      <c r="X493" s="37"/>
      <c r="Y493" s="40"/>
      <c r="Z493" s="35"/>
      <c r="AA493" s="66">
        <f t="shared" si="32"/>
        <v>0</v>
      </c>
      <c r="AB493" s="12">
        <f t="shared" si="33"/>
        <v>0</v>
      </c>
      <c r="AC493" s="56">
        <f t="shared" si="34"/>
        <v>1</v>
      </c>
      <c r="AD493" s="56">
        <f>IF(OR('자료입력 및 결과표시'!$D$4=M493,'자료입력 및 결과표시'!$D$4=N493,'자료입력 및 결과표시'!$D$4=O493,'자료입력 및 결과표시'!$D$4=P493,'자료입력 및 결과표시'!$D$4=Q493,'자료입력 및 결과표시'!$D$4=R493,'자료입력 및 결과표시'!$D$4=S493,'자료입력 및 결과표시'!$D$4=T493,'자료입력 및 결과표시'!$D$4=U493,'자료입력 및 결과표시'!$D$4=V493,'자료입력 및 결과표시'!$C$4=M493,'자료입력 및 결과표시'!$C$4=N493,'자료입력 및 결과표시'!$C$4=O493,'자료입력 및 결과표시'!$C$4=P493,'자료입력 및 결과표시'!$C$4=Q493,'자료입력 및 결과표시'!$C$4=R493,'자료입력 및 결과표시'!$C$4=S493,'자료입력 및 결과표시'!$C$4=T493,'자료입력 및 결과표시'!$C$4=U493,'자료입력 및 결과표시'!$C$4=V493),0,1)</f>
        <v>0</v>
      </c>
    </row>
    <row r="494" spans="6:30">
      <c r="F494" s="56">
        <f t="shared" si="31"/>
        <v>0</v>
      </c>
      <c r="G494" s="79"/>
      <c r="H494" s="38"/>
      <c r="I494" s="39"/>
      <c r="J494" s="31"/>
      <c r="K494" s="78"/>
      <c r="L494" s="40"/>
      <c r="M494" s="11"/>
      <c r="N494" s="11"/>
      <c r="O494" s="11"/>
      <c r="P494" s="11"/>
      <c r="Q494" s="11"/>
      <c r="R494" s="11"/>
      <c r="S494" s="11"/>
      <c r="T494" s="11"/>
      <c r="U494" s="11"/>
      <c r="V494" s="37"/>
      <c r="W494" s="80"/>
      <c r="X494" s="37"/>
      <c r="Y494" s="40"/>
      <c r="Z494" s="35"/>
      <c r="AA494" s="66">
        <f t="shared" si="32"/>
        <v>0</v>
      </c>
      <c r="AB494" s="12">
        <f t="shared" si="33"/>
        <v>0</v>
      </c>
      <c r="AC494" s="56">
        <f t="shared" si="34"/>
        <v>1</v>
      </c>
      <c r="AD494" s="56">
        <f>IF(OR('자료입력 및 결과표시'!$D$4=M494,'자료입력 및 결과표시'!$D$4=N494,'자료입력 및 결과표시'!$D$4=O494,'자료입력 및 결과표시'!$D$4=P494,'자료입력 및 결과표시'!$D$4=Q494,'자료입력 및 결과표시'!$D$4=R494,'자료입력 및 결과표시'!$D$4=S494,'자료입력 및 결과표시'!$D$4=T494,'자료입력 및 결과표시'!$D$4=U494,'자료입력 및 결과표시'!$D$4=V494,'자료입력 및 결과표시'!$C$4=M494,'자료입력 및 결과표시'!$C$4=N494,'자료입력 및 결과표시'!$C$4=O494,'자료입력 및 결과표시'!$C$4=P494,'자료입력 및 결과표시'!$C$4=Q494,'자료입력 및 결과표시'!$C$4=R494,'자료입력 및 결과표시'!$C$4=S494,'자료입력 및 결과표시'!$C$4=T494,'자료입력 및 결과표시'!$C$4=U494,'자료입력 및 결과표시'!$C$4=V494),0,1)</f>
        <v>0</v>
      </c>
    </row>
    <row r="495" spans="6:30">
      <c r="F495" s="56">
        <f t="shared" si="31"/>
        <v>0</v>
      </c>
      <c r="G495" s="79"/>
      <c r="H495" s="38"/>
      <c r="I495" s="39"/>
      <c r="J495" s="31"/>
      <c r="K495" s="78"/>
      <c r="L495" s="40"/>
      <c r="M495" s="11"/>
      <c r="N495" s="11"/>
      <c r="O495" s="11"/>
      <c r="P495" s="11"/>
      <c r="Q495" s="11"/>
      <c r="R495" s="11"/>
      <c r="S495" s="11"/>
      <c r="T495" s="11"/>
      <c r="U495" s="11"/>
      <c r="V495" s="37"/>
      <c r="W495" s="80"/>
      <c r="X495" s="37"/>
      <c r="Y495" s="40"/>
      <c r="Z495" s="35"/>
      <c r="AA495" s="66">
        <f t="shared" si="32"/>
        <v>0</v>
      </c>
      <c r="AB495" s="12">
        <f t="shared" si="33"/>
        <v>0</v>
      </c>
      <c r="AC495" s="56">
        <f t="shared" si="34"/>
        <v>1</v>
      </c>
      <c r="AD495" s="56">
        <f>IF(OR('자료입력 및 결과표시'!$D$4=M495,'자료입력 및 결과표시'!$D$4=N495,'자료입력 및 결과표시'!$D$4=O495,'자료입력 및 결과표시'!$D$4=P495,'자료입력 및 결과표시'!$D$4=Q495,'자료입력 및 결과표시'!$D$4=R495,'자료입력 및 결과표시'!$D$4=S495,'자료입력 및 결과표시'!$D$4=T495,'자료입력 및 결과표시'!$D$4=U495,'자료입력 및 결과표시'!$D$4=V495,'자료입력 및 결과표시'!$C$4=M495,'자료입력 및 결과표시'!$C$4=N495,'자료입력 및 결과표시'!$C$4=O495,'자료입력 및 결과표시'!$C$4=P495,'자료입력 및 결과표시'!$C$4=Q495,'자료입력 및 결과표시'!$C$4=R495,'자료입력 및 결과표시'!$C$4=S495,'자료입력 및 결과표시'!$C$4=T495,'자료입력 및 결과표시'!$C$4=U495,'자료입력 및 결과표시'!$C$4=V495),0,1)</f>
        <v>0</v>
      </c>
    </row>
    <row r="496" spans="6:30">
      <c r="F496" s="56">
        <f t="shared" si="31"/>
        <v>0</v>
      </c>
      <c r="G496" s="79"/>
      <c r="H496" s="38"/>
      <c r="I496" s="39"/>
      <c r="J496" s="31"/>
      <c r="K496" s="78"/>
      <c r="L496" s="40"/>
      <c r="M496" s="11"/>
      <c r="N496" s="11"/>
      <c r="O496" s="11"/>
      <c r="P496" s="11"/>
      <c r="Q496" s="11"/>
      <c r="R496" s="11"/>
      <c r="S496" s="11"/>
      <c r="T496" s="11"/>
      <c r="U496" s="11"/>
      <c r="V496" s="37"/>
      <c r="W496" s="80"/>
      <c r="X496" s="37"/>
      <c r="Y496" s="40"/>
      <c r="Z496" s="35"/>
      <c r="AA496" s="66">
        <f t="shared" si="32"/>
        <v>0</v>
      </c>
      <c r="AB496" s="12">
        <f t="shared" si="33"/>
        <v>0</v>
      </c>
      <c r="AC496" s="56">
        <f t="shared" si="34"/>
        <v>1</v>
      </c>
      <c r="AD496" s="56">
        <f>IF(OR('자료입력 및 결과표시'!$D$4=M496,'자료입력 및 결과표시'!$D$4=N496,'자료입력 및 결과표시'!$D$4=O496,'자료입력 및 결과표시'!$D$4=P496,'자료입력 및 결과표시'!$D$4=Q496,'자료입력 및 결과표시'!$D$4=R496,'자료입력 및 결과표시'!$D$4=S496,'자료입력 및 결과표시'!$D$4=T496,'자료입력 및 결과표시'!$D$4=U496,'자료입력 및 결과표시'!$D$4=V496,'자료입력 및 결과표시'!$C$4=M496,'자료입력 및 결과표시'!$C$4=N496,'자료입력 및 결과표시'!$C$4=O496,'자료입력 및 결과표시'!$C$4=P496,'자료입력 및 결과표시'!$C$4=Q496,'자료입력 및 결과표시'!$C$4=R496,'자료입력 및 결과표시'!$C$4=S496,'자료입력 및 결과표시'!$C$4=T496,'자료입력 및 결과표시'!$C$4=U496,'자료입력 및 결과표시'!$C$4=V496),0,1)</f>
        <v>0</v>
      </c>
    </row>
    <row r="497" spans="6:30">
      <c r="F497" s="56">
        <f t="shared" si="31"/>
        <v>0</v>
      </c>
      <c r="G497" s="79"/>
      <c r="H497" s="38"/>
      <c r="I497" s="39"/>
      <c r="J497" s="31"/>
      <c r="K497" s="78"/>
      <c r="L497" s="40"/>
      <c r="M497" s="11"/>
      <c r="N497" s="11"/>
      <c r="O497" s="11"/>
      <c r="P497" s="11"/>
      <c r="Q497" s="11"/>
      <c r="R497" s="11"/>
      <c r="S497" s="11"/>
      <c r="T497" s="11"/>
      <c r="U497" s="11"/>
      <c r="V497" s="37"/>
      <c r="W497" s="80"/>
      <c r="X497" s="37"/>
      <c r="Y497" s="40"/>
      <c r="Z497" s="35"/>
      <c r="AA497" s="66">
        <f t="shared" si="32"/>
        <v>0</v>
      </c>
      <c r="AB497" s="12">
        <f t="shared" si="33"/>
        <v>0</v>
      </c>
      <c r="AC497" s="56">
        <f t="shared" si="34"/>
        <v>1</v>
      </c>
      <c r="AD497" s="56">
        <f>IF(OR('자료입력 및 결과표시'!$D$4=M497,'자료입력 및 결과표시'!$D$4=N497,'자료입력 및 결과표시'!$D$4=O497,'자료입력 및 결과표시'!$D$4=P497,'자료입력 및 결과표시'!$D$4=Q497,'자료입력 및 결과표시'!$D$4=R497,'자료입력 및 결과표시'!$D$4=S497,'자료입력 및 결과표시'!$D$4=T497,'자료입력 및 결과표시'!$D$4=U497,'자료입력 및 결과표시'!$D$4=V497,'자료입력 및 결과표시'!$C$4=M497,'자료입력 및 결과표시'!$C$4=N497,'자료입력 및 결과표시'!$C$4=O497,'자료입력 및 결과표시'!$C$4=P497,'자료입력 및 결과표시'!$C$4=Q497,'자료입력 및 결과표시'!$C$4=R497,'자료입력 및 결과표시'!$C$4=S497,'자료입력 및 결과표시'!$C$4=T497,'자료입력 및 결과표시'!$C$4=U497,'자료입력 및 결과표시'!$C$4=V497),0,1)</f>
        <v>0</v>
      </c>
    </row>
    <row r="498" spans="6:30">
      <c r="F498" s="56">
        <f t="shared" si="31"/>
        <v>0</v>
      </c>
      <c r="G498" s="79"/>
      <c r="H498" s="38"/>
      <c r="I498" s="39"/>
      <c r="J498" s="31"/>
      <c r="K498" s="78"/>
      <c r="L498" s="40"/>
      <c r="M498" s="11"/>
      <c r="N498" s="11"/>
      <c r="O498" s="11"/>
      <c r="P498" s="11"/>
      <c r="Q498" s="11"/>
      <c r="R498" s="11"/>
      <c r="S498" s="11"/>
      <c r="T498" s="11"/>
      <c r="U498" s="11"/>
      <c r="V498" s="37"/>
      <c r="W498" s="80"/>
      <c r="X498" s="37"/>
      <c r="Y498" s="40"/>
      <c r="Z498" s="35"/>
      <c r="AA498" s="66">
        <f t="shared" si="32"/>
        <v>0</v>
      </c>
      <c r="AB498" s="12">
        <f t="shared" si="33"/>
        <v>0</v>
      </c>
      <c r="AC498" s="56">
        <f t="shared" si="34"/>
        <v>1</v>
      </c>
      <c r="AD498" s="56">
        <f>IF(OR('자료입력 및 결과표시'!$D$4=M498,'자료입력 및 결과표시'!$D$4=N498,'자료입력 및 결과표시'!$D$4=O498,'자료입력 및 결과표시'!$D$4=P498,'자료입력 및 결과표시'!$D$4=Q498,'자료입력 및 결과표시'!$D$4=R498,'자료입력 및 결과표시'!$D$4=S498,'자료입력 및 결과표시'!$D$4=T498,'자료입력 및 결과표시'!$D$4=U498,'자료입력 및 결과표시'!$D$4=V498,'자료입력 및 결과표시'!$C$4=M498,'자료입력 및 결과표시'!$C$4=N498,'자료입력 및 결과표시'!$C$4=O498,'자료입력 및 결과표시'!$C$4=P498,'자료입력 및 결과표시'!$C$4=Q498,'자료입력 및 결과표시'!$C$4=R498,'자료입력 및 결과표시'!$C$4=S498,'자료입력 및 결과표시'!$C$4=T498,'자료입력 및 결과표시'!$C$4=U498,'자료입력 및 결과표시'!$C$4=V498),0,1)</f>
        <v>0</v>
      </c>
    </row>
    <row r="499" spans="6:30">
      <c r="F499" s="56">
        <f t="shared" si="31"/>
        <v>0</v>
      </c>
      <c r="G499" s="79"/>
      <c r="H499" s="38"/>
      <c r="I499" s="39"/>
      <c r="J499" s="31"/>
      <c r="K499" s="78"/>
      <c r="L499" s="40"/>
      <c r="M499" s="11"/>
      <c r="N499" s="11"/>
      <c r="O499" s="11"/>
      <c r="P499" s="11"/>
      <c r="Q499" s="11"/>
      <c r="R499" s="11"/>
      <c r="S499" s="11"/>
      <c r="T499" s="11"/>
      <c r="U499" s="11"/>
      <c r="V499" s="37"/>
      <c r="W499" s="80"/>
      <c r="X499" s="37"/>
      <c r="Y499" s="40"/>
      <c r="Z499" s="35"/>
      <c r="AA499" s="66">
        <f t="shared" si="32"/>
        <v>0</v>
      </c>
      <c r="AB499" s="12">
        <f t="shared" si="33"/>
        <v>0</v>
      </c>
      <c r="AC499" s="56">
        <f t="shared" si="34"/>
        <v>1</v>
      </c>
      <c r="AD499" s="56">
        <f>IF(OR('자료입력 및 결과표시'!$D$4=M499,'자료입력 및 결과표시'!$D$4=N499,'자료입력 및 결과표시'!$D$4=O499,'자료입력 및 결과표시'!$D$4=P499,'자료입력 및 결과표시'!$D$4=Q499,'자료입력 및 결과표시'!$D$4=R499,'자료입력 및 결과표시'!$D$4=S499,'자료입력 및 결과표시'!$D$4=T499,'자료입력 및 결과표시'!$D$4=U499,'자료입력 및 결과표시'!$D$4=V499,'자료입력 및 결과표시'!$C$4=M499,'자료입력 및 결과표시'!$C$4=N499,'자료입력 및 결과표시'!$C$4=O499,'자료입력 및 결과표시'!$C$4=P499,'자료입력 및 결과표시'!$C$4=Q499,'자료입력 및 결과표시'!$C$4=R499,'자료입력 및 결과표시'!$C$4=S499,'자료입력 및 결과표시'!$C$4=T499,'자료입력 및 결과표시'!$C$4=U499,'자료입력 및 결과표시'!$C$4=V499),0,1)</f>
        <v>0</v>
      </c>
    </row>
    <row r="500" spans="6:30">
      <c r="F500" s="56">
        <f t="shared" si="31"/>
        <v>0</v>
      </c>
      <c r="G500" s="79"/>
      <c r="H500" s="38"/>
      <c r="I500" s="39"/>
      <c r="J500" s="31"/>
      <c r="K500" s="78"/>
      <c r="L500" s="40"/>
      <c r="M500" s="11"/>
      <c r="N500" s="11"/>
      <c r="O500" s="11"/>
      <c r="P500" s="11"/>
      <c r="Q500" s="11"/>
      <c r="R500" s="11"/>
      <c r="S500" s="11"/>
      <c r="T500" s="11"/>
      <c r="U500" s="11"/>
      <c r="V500" s="37"/>
      <c r="W500" s="80"/>
      <c r="X500" s="37"/>
      <c r="Y500" s="40"/>
      <c r="Z500" s="35"/>
      <c r="AA500" s="66">
        <f t="shared" si="32"/>
        <v>0</v>
      </c>
      <c r="AB500" s="12">
        <f t="shared" si="33"/>
        <v>0</v>
      </c>
      <c r="AC500" s="56">
        <f t="shared" si="34"/>
        <v>1</v>
      </c>
      <c r="AD500" s="56">
        <f>IF(OR('자료입력 및 결과표시'!$D$4=M500,'자료입력 및 결과표시'!$D$4=N500,'자료입력 및 결과표시'!$D$4=O500,'자료입력 및 결과표시'!$D$4=P500,'자료입력 및 결과표시'!$D$4=Q500,'자료입력 및 결과표시'!$D$4=R500,'자료입력 및 결과표시'!$D$4=S500,'자료입력 및 결과표시'!$D$4=T500,'자료입력 및 결과표시'!$D$4=U500,'자료입력 및 결과표시'!$D$4=V500,'자료입력 및 결과표시'!$C$4=M500,'자료입력 및 결과표시'!$C$4=N500,'자료입력 및 결과표시'!$C$4=O500,'자료입력 및 결과표시'!$C$4=P500,'자료입력 및 결과표시'!$C$4=Q500,'자료입력 및 결과표시'!$C$4=R500,'자료입력 및 결과표시'!$C$4=S500,'자료입력 및 결과표시'!$C$4=T500,'자료입력 및 결과표시'!$C$4=U500,'자료입력 및 결과표시'!$C$4=V500),0,1)</f>
        <v>0</v>
      </c>
    </row>
    <row r="501" spans="6:30">
      <c r="F501" s="56">
        <f t="shared" si="31"/>
        <v>0</v>
      </c>
      <c r="G501" s="79"/>
      <c r="H501" s="38"/>
      <c r="I501" s="39"/>
      <c r="J501" s="31"/>
      <c r="K501" s="78"/>
      <c r="L501" s="40"/>
      <c r="M501" s="11"/>
      <c r="N501" s="11"/>
      <c r="O501" s="11"/>
      <c r="P501" s="11"/>
      <c r="Q501" s="11"/>
      <c r="R501" s="11"/>
      <c r="S501" s="11"/>
      <c r="T501" s="11"/>
      <c r="U501" s="11"/>
      <c r="V501" s="37"/>
      <c r="W501" s="80"/>
      <c r="X501" s="37"/>
      <c r="Y501" s="40"/>
      <c r="Z501" s="35"/>
      <c r="AA501" s="66">
        <f t="shared" si="32"/>
        <v>0</v>
      </c>
      <c r="AB501" s="12">
        <f t="shared" si="33"/>
        <v>0</v>
      </c>
      <c r="AC501" s="56">
        <f t="shared" si="34"/>
        <v>1</v>
      </c>
      <c r="AD501" s="56">
        <f>IF(OR('자료입력 및 결과표시'!$D$4=M501,'자료입력 및 결과표시'!$D$4=N501,'자료입력 및 결과표시'!$D$4=O501,'자료입력 및 결과표시'!$D$4=P501,'자료입력 및 결과표시'!$D$4=Q501,'자료입력 및 결과표시'!$D$4=R501,'자료입력 및 결과표시'!$D$4=S501,'자료입력 및 결과표시'!$D$4=T501,'자료입력 및 결과표시'!$D$4=U501,'자료입력 및 결과표시'!$D$4=V501,'자료입력 및 결과표시'!$C$4=M501,'자료입력 및 결과표시'!$C$4=N501,'자료입력 및 결과표시'!$C$4=O501,'자료입력 및 결과표시'!$C$4=P501,'자료입력 및 결과표시'!$C$4=Q501,'자료입력 및 결과표시'!$C$4=R501,'자료입력 및 결과표시'!$C$4=S501,'자료입력 및 결과표시'!$C$4=T501,'자료입력 및 결과표시'!$C$4=U501,'자료입력 및 결과표시'!$C$4=V501),0,1)</f>
        <v>0</v>
      </c>
    </row>
    <row r="502" spans="6:30">
      <c r="F502" s="56">
        <f t="shared" si="31"/>
        <v>0</v>
      </c>
      <c r="G502" s="79"/>
      <c r="H502" s="38"/>
      <c r="I502" s="39"/>
      <c r="J502" s="31"/>
      <c r="K502" s="78"/>
      <c r="L502" s="40"/>
      <c r="M502" s="11"/>
      <c r="N502" s="11"/>
      <c r="O502" s="11"/>
      <c r="P502" s="11"/>
      <c r="Q502" s="11"/>
      <c r="R502" s="11"/>
      <c r="S502" s="11"/>
      <c r="T502" s="11"/>
      <c r="U502" s="11"/>
      <c r="V502" s="37"/>
      <c r="W502" s="80"/>
      <c r="X502" s="37"/>
      <c r="Y502" s="40"/>
      <c r="Z502" s="35"/>
      <c r="AA502" s="66">
        <f t="shared" si="32"/>
        <v>0</v>
      </c>
      <c r="AB502" s="12">
        <f t="shared" si="33"/>
        <v>0</v>
      </c>
      <c r="AC502" s="56">
        <f t="shared" si="34"/>
        <v>1</v>
      </c>
      <c r="AD502" s="56">
        <f>IF(OR('자료입력 및 결과표시'!$D$4=M502,'자료입력 및 결과표시'!$D$4=N502,'자료입력 및 결과표시'!$D$4=O502,'자료입력 및 결과표시'!$D$4=P502,'자료입력 및 결과표시'!$D$4=Q502,'자료입력 및 결과표시'!$D$4=R502,'자료입력 및 결과표시'!$D$4=S502,'자료입력 및 결과표시'!$D$4=T502,'자료입력 및 결과표시'!$D$4=U502,'자료입력 및 결과표시'!$D$4=V502,'자료입력 및 결과표시'!$C$4=M502,'자료입력 및 결과표시'!$C$4=N502,'자료입력 및 결과표시'!$C$4=O502,'자료입력 및 결과표시'!$C$4=P502,'자료입력 및 결과표시'!$C$4=Q502,'자료입력 및 결과표시'!$C$4=R502,'자료입력 및 결과표시'!$C$4=S502,'자료입력 및 결과표시'!$C$4=T502,'자료입력 및 결과표시'!$C$4=U502,'자료입력 및 결과표시'!$C$4=V502),0,1)</f>
        <v>0</v>
      </c>
    </row>
    <row r="503" spans="6:30">
      <c r="F503" s="56">
        <f t="shared" si="31"/>
        <v>0</v>
      </c>
      <c r="G503" s="79"/>
      <c r="H503" s="38"/>
      <c r="I503" s="39"/>
      <c r="J503" s="31"/>
      <c r="K503" s="78"/>
      <c r="L503" s="40"/>
      <c r="M503" s="11"/>
      <c r="N503" s="11"/>
      <c r="O503" s="11"/>
      <c r="P503" s="11"/>
      <c r="Q503" s="11"/>
      <c r="R503" s="11"/>
      <c r="S503" s="11"/>
      <c r="T503" s="11"/>
      <c r="U503" s="11"/>
      <c r="V503" s="37"/>
      <c r="W503" s="80"/>
      <c r="X503" s="37"/>
      <c r="Y503" s="40"/>
      <c r="Z503" s="35"/>
      <c r="AA503" s="66">
        <f t="shared" si="32"/>
        <v>0</v>
      </c>
      <c r="AB503" s="12">
        <f t="shared" si="33"/>
        <v>0</v>
      </c>
      <c r="AC503" s="56">
        <f t="shared" si="34"/>
        <v>1</v>
      </c>
      <c r="AD503" s="56">
        <f>IF(OR('자료입력 및 결과표시'!$D$4=M503,'자료입력 및 결과표시'!$D$4=N503,'자료입력 및 결과표시'!$D$4=O503,'자료입력 및 결과표시'!$D$4=P503,'자료입력 및 결과표시'!$D$4=Q503,'자료입력 및 결과표시'!$D$4=R503,'자료입력 및 결과표시'!$D$4=S503,'자료입력 및 결과표시'!$D$4=T503,'자료입력 및 결과표시'!$D$4=U503,'자료입력 및 결과표시'!$D$4=V503,'자료입력 및 결과표시'!$C$4=M503,'자료입력 및 결과표시'!$C$4=N503,'자료입력 및 결과표시'!$C$4=O503,'자료입력 및 결과표시'!$C$4=P503,'자료입력 및 결과표시'!$C$4=Q503,'자료입력 및 결과표시'!$C$4=R503,'자료입력 및 결과표시'!$C$4=S503,'자료입력 및 결과표시'!$C$4=T503,'자료입력 및 결과표시'!$C$4=U503,'자료입력 및 결과표시'!$C$4=V503),0,1)</f>
        <v>0</v>
      </c>
    </row>
    <row r="504" spans="6:30">
      <c r="F504" s="56">
        <f t="shared" si="31"/>
        <v>0</v>
      </c>
      <c r="G504" s="79"/>
      <c r="H504" s="38"/>
      <c r="I504" s="39"/>
      <c r="J504" s="31"/>
      <c r="K504" s="78"/>
      <c r="L504" s="40"/>
      <c r="M504" s="11"/>
      <c r="N504" s="11"/>
      <c r="O504" s="11"/>
      <c r="P504" s="11"/>
      <c r="Q504" s="11"/>
      <c r="R504" s="11"/>
      <c r="S504" s="11"/>
      <c r="T504" s="11"/>
      <c r="U504" s="11"/>
      <c r="V504" s="37"/>
      <c r="W504" s="80"/>
      <c r="X504" s="37"/>
      <c r="Y504" s="40"/>
      <c r="Z504" s="35"/>
      <c r="AA504" s="66">
        <f t="shared" si="32"/>
        <v>0</v>
      </c>
      <c r="AB504" s="12">
        <f t="shared" si="33"/>
        <v>0</v>
      </c>
      <c r="AC504" s="56">
        <f t="shared" si="34"/>
        <v>1</v>
      </c>
      <c r="AD504" s="56">
        <f>IF(OR('자료입력 및 결과표시'!$D$4=M504,'자료입력 및 결과표시'!$D$4=N504,'자료입력 및 결과표시'!$D$4=O504,'자료입력 및 결과표시'!$D$4=P504,'자료입력 및 결과표시'!$D$4=Q504,'자료입력 및 결과표시'!$D$4=R504,'자료입력 및 결과표시'!$D$4=S504,'자료입력 및 결과표시'!$D$4=T504,'자료입력 및 결과표시'!$D$4=U504,'자료입력 및 결과표시'!$D$4=V504,'자료입력 및 결과표시'!$C$4=M504,'자료입력 및 결과표시'!$C$4=N504,'자료입력 및 결과표시'!$C$4=O504,'자료입력 및 결과표시'!$C$4=P504,'자료입력 및 결과표시'!$C$4=Q504,'자료입력 및 결과표시'!$C$4=R504,'자료입력 및 결과표시'!$C$4=S504,'자료입력 및 결과표시'!$C$4=T504,'자료입력 및 결과표시'!$C$4=U504,'자료입력 및 결과표시'!$C$4=V504),0,1)</f>
        <v>0</v>
      </c>
    </row>
    <row r="505" spans="6:30">
      <c r="F505" s="56">
        <f t="shared" si="31"/>
        <v>0</v>
      </c>
      <c r="G505" s="79"/>
      <c r="H505" s="38"/>
      <c r="I505" s="39"/>
      <c r="J505" s="31"/>
      <c r="K505" s="78"/>
      <c r="L505" s="40"/>
      <c r="M505" s="11"/>
      <c r="N505" s="11"/>
      <c r="O505" s="11"/>
      <c r="P505" s="11"/>
      <c r="Q505" s="11"/>
      <c r="R505" s="11"/>
      <c r="S505" s="11"/>
      <c r="T505" s="11"/>
      <c r="U505" s="11"/>
      <c r="V505" s="37"/>
      <c r="W505" s="80"/>
      <c r="X505" s="37"/>
      <c r="Y505" s="40"/>
      <c r="Z505" s="35"/>
      <c r="AA505" s="66">
        <f t="shared" si="32"/>
        <v>0</v>
      </c>
      <c r="AB505" s="12">
        <f t="shared" si="33"/>
        <v>0</v>
      </c>
      <c r="AC505" s="56">
        <f t="shared" si="34"/>
        <v>1</v>
      </c>
      <c r="AD505" s="56">
        <f>IF(OR('자료입력 및 결과표시'!$D$4=M505,'자료입력 및 결과표시'!$D$4=N505,'자료입력 및 결과표시'!$D$4=O505,'자료입력 및 결과표시'!$D$4=P505,'자료입력 및 결과표시'!$D$4=Q505,'자료입력 및 결과표시'!$D$4=R505,'자료입력 및 결과표시'!$D$4=S505,'자료입력 및 결과표시'!$D$4=T505,'자료입력 및 결과표시'!$D$4=U505,'자료입력 및 결과표시'!$D$4=V505,'자료입력 및 결과표시'!$C$4=M505,'자료입력 및 결과표시'!$C$4=N505,'자료입력 및 결과표시'!$C$4=O505,'자료입력 및 결과표시'!$C$4=P505,'자료입력 및 결과표시'!$C$4=Q505,'자료입력 및 결과표시'!$C$4=R505,'자료입력 및 결과표시'!$C$4=S505,'자료입력 및 결과표시'!$C$4=T505,'자료입력 및 결과표시'!$C$4=U505,'자료입력 및 결과표시'!$C$4=V505),0,1)</f>
        <v>0</v>
      </c>
    </row>
    <row r="506" spans="6:30">
      <c r="F506" s="56">
        <f t="shared" si="31"/>
        <v>0</v>
      </c>
      <c r="G506" s="79"/>
      <c r="H506" s="38"/>
      <c r="I506" s="39"/>
      <c r="J506" s="31"/>
      <c r="K506" s="78"/>
      <c r="L506" s="40"/>
      <c r="M506" s="11"/>
      <c r="N506" s="11"/>
      <c r="O506" s="11"/>
      <c r="P506" s="11"/>
      <c r="Q506" s="11"/>
      <c r="R506" s="11"/>
      <c r="S506" s="11"/>
      <c r="T506" s="11"/>
      <c r="U506" s="11"/>
      <c r="V506" s="37"/>
      <c r="W506" s="80"/>
      <c r="X506" s="37"/>
      <c r="Y506" s="40"/>
      <c r="Z506" s="35"/>
      <c r="AA506" s="66">
        <f t="shared" si="32"/>
        <v>0</v>
      </c>
      <c r="AB506" s="12">
        <f t="shared" si="33"/>
        <v>0</v>
      </c>
      <c r="AC506" s="56">
        <f t="shared" si="34"/>
        <v>1</v>
      </c>
      <c r="AD506" s="56">
        <f>IF(OR('자료입력 및 결과표시'!$D$4=M506,'자료입력 및 결과표시'!$D$4=N506,'자료입력 및 결과표시'!$D$4=O506,'자료입력 및 결과표시'!$D$4=P506,'자료입력 및 결과표시'!$D$4=Q506,'자료입력 및 결과표시'!$D$4=R506,'자료입력 및 결과표시'!$D$4=S506,'자료입력 및 결과표시'!$D$4=T506,'자료입력 및 결과표시'!$D$4=U506,'자료입력 및 결과표시'!$D$4=V506,'자료입력 및 결과표시'!$C$4=M506,'자료입력 및 결과표시'!$C$4=N506,'자료입력 및 결과표시'!$C$4=O506,'자료입력 및 결과표시'!$C$4=P506,'자료입력 및 결과표시'!$C$4=Q506,'자료입력 및 결과표시'!$C$4=R506,'자료입력 및 결과표시'!$C$4=S506,'자료입력 및 결과표시'!$C$4=T506,'자료입력 및 결과표시'!$C$4=U506,'자료입력 및 결과표시'!$C$4=V506),0,1)</f>
        <v>0</v>
      </c>
    </row>
    <row r="507" spans="6:30">
      <c r="F507" s="56">
        <f t="shared" si="31"/>
        <v>0</v>
      </c>
      <c r="G507" s="79"/>
      <c r="H507" s="38"/>
      <c r="I507" s="39"/>
      <c r="J507" s="31"/>
      <c r="K507" s="78"/>
      <c r="L507" s="40"/>
      <c r="M507" s="11"/>
      <c r="N507" s="11"/>
      <c r="O507" s="11"/>
      <c r="P507" s="11"/>
      <c r="Q507" s="11"/>
      <c r="R507" s="11"/>
      <c r="S507" s="11"/>
      <c r="T507" s="11"/>
      <c r="U507" s="11"/>
      <c r="V507" s="37"/>
      <c r="W507" s="80"/>
      <c r="X507" s="37"/>
      <c r="Y507" s="40"/>
      <c r="Z507" s="35"/>
      <c r="AA507" s="66">
        <f t="shared" si="32"/>
        <v>0</v>
      </c>
      <c r="AB507" s="12">
        <f t="shared" si="33"/>
        <v>0</v>
      </c>
      <c r="AC507" s="56">
        <f t="shared" si="34"/>
        <v>1</v>
      </c>
      <c r="AD507" s="56">
        <f>IF(OR('자료입력 및 결과표시'!$D$4=M507,'자료입력 및 결과표시'!$D$4=N507,'자료입력 및 결과표시'!$D$4=O507,'자료입력 및 결과표시'!$D$4=P507,'자료입력 및 결과표시'!$D$4=Q507,'자료입력 및 결과표시'!$D$4=R507,'자료입력 및 결과표시'!$D$4=S507,'자료입력 및 결과표시'!$D$4=T507,'자료입력 및 결과표시'!$D$4=U507,'자료입력 및 결과표시'!$D$4=V507,'자료입력 및 결과표시'!$C$4=M507,'자료입력 및 결과표시'!$C$4=N507,'자료입력 및 결과표시'!$C$4=O507,'자료입력 및 결과표시'!$C$4=P507,'자료입력 및 결과표시'!$C$4=Q507,'자료입력 및 결과표시'!$C$4=R507,'자료입력 및 결과표시'!$C$4=S507,'자료입력 및 결과표시'!$C$4=T507,'자료입력 및 결과표시'!$C$4=U507,'자료입력 및 결과표시'!$C$4=V507),0,1)</f>
        <v>0</v>
      </c>
    </row>
    <row r="508" spans="6:30">
      <c r="F508" s="56">
        <f t="shared" si="31"/>
        <v>0</v>
      </c>
      <c r="G508" s="79"/>
      <c r="H508" s="38"/>
      <c r="I508" s="39"/>
      <c r="J508" s="31"/>
      <c r="K508" s="78"/>
      <c r="L508" s="40"/>
      <c r="M508" s="11"/>
      <c r="N508" s="11"/>
      <c r="O508" s="11"/>
      <c r="P508" s="11"/>
      <c r="Q508" s="11"/>
      <c r="R508" s="11"/>
      <c r="S508" s="11"/>
      <c r="T508" s="11"/>
      <c r="U508" s="11"/>
      <c r="V508" s="37"/>
      <c r="W508" s="80"/>
      <c r="X508" s="37"/>
      <c r="Y508" s="40"/>
      <c r="Z508" s="35"/>
      <c r="AA508" s="66">
        <f t="shared" si="32"/>
        <v>0</v>
      </c>
      <c r="AB508" s="12">
        <f t="shared" si="33"/>
        <v>0</v>
      </c>
      <c r="AC508" s="56">
        <f t="shared" si="34"/>
        <v>1</v>
      </c>
      <c r="AD508" s="56">
        <f>IF(OR('자료입력 및 결과표시'!$D$4=M508,'자료입력 및 결과표시'!$D$4=N508,'자료입력 및 결과표시'!$D$4=O508,'자료입력 및 결과표시'!$D$4=P508,'자료입력 및 결과표시'!$D$4=Q508,'자료입력 및 결과표시'!$D$4=R508,'자료입력 및 결과표시'!$D$4=S508,'자료입력 및 결과표시'!$D$4=T508,'자료입력 및 결과표시'!$D$4=U508,'자료입력 및 결과표시'!$D$4=V508,'자료입력 및 결과표시'!$C$4=M508,'자료입력 및 결과표시'!$C$4=N508,'자료입력 및 결과표시'!$C$4=O508,'자료입력 및 결과표시'!$C$4=P508,'자료입력 및 결과표시'!$C$4=Q508,'자료입력 및 결과표시'!$C$4=R508,'자료입력 및 결과표시'!$C$4=S508,'자료입력 및 결과표시'!$C$4=T508,'자료입력 및 결과표시'!$C$4=U508,'자료입력 및 결과표시'!$C$4=V508),0,1)</f>
        <v>0</v>
      </c>
    </row>
    <row r="509" spans="6:30">
      <c r="F509" s="56">
        <f t="shared" si="31"/>
        <v>0</v>
      </c>
      <c r="G509" s="79"/>
      <c r="H509" s="38"/>
      <c r="I509" s="39"/>
      <c r="J509" s="31"/>
      <c r="K509" s="78"/>
      <c r="L509" s="40"/>
      <c r="M509" s="11"/>
      <c r="N509" s="11"/>
      <c r="O509" s="11"/>
      <c r="P509" s="11"/>
      <c r="Q509" s="11"/>
      <c r="R509" s="11"/>
      <c r="S509" s="11"/>
      <c r="T509" s="11"/>
      <c r="U509" s="11"/>
      <c r="V509" s="37"/>
      <c r="W509" s="80"/>
      <c r="X509" s="37"/>
      <c r="Y509" s="40"/>
      <c r="Z509" s="35"/>
      <c r="AA509" s="66">
        <f t="shared" si="32"/>
        <v>0</v>
      </c>
      <c r="AB509" s="12">
        <f t="shared" si="33"/>
        <v>0</v>
      </c>
      <c r="AC509" s="56">
        <f t="shared" si="34"/>
        <v>1</v>
      </c>
      <c r="AD509" s="56">
        <f>IF(OR('자료입력 및 결과표시'!$D$4=M509,'자료입력 및 결과표시'!$D$4=N509,'자료입력 및 결과표시'!$D$4=O509,'자료입력 및 결과표시'!$D$4=P509,'자료입력 및 결과표시'!$D$4=Q509,'자료입력 및 결과표시'!$D$4=R509,'자료입력 및 결과표시'!$D$4=S509,'자료입력 및 결과표시'!$D$4=T509,'자료입력 및 결과표시'!$D$4=U509,'자료입력 및 결과표시'!$D$4=V509,'자료입력 및 결과표시'!$C$4=M509,'자료입력 및 결과표시'!$C$4=N509,'자료입력 및 결과표시'!$C$4=O509,'자료입력 및 결과표시'!$C$4=P509,'자료입력 및 결과표시'!$C$4=Q509,'자료입력 및 결과표시'!$C$4=R509,'자료입력 및 결과표시'!$C$4=S509,'자료입력 및 결과표시'!$C$4=T509,'자료입력 및 결과표시'!$C$4=U509,'자료입력 및 결과표시'!$C$4=V509),0,1)</f>
        <v>0</v>
      </c>
    </row>
    <row r="510" spans="6:30">
      <c r="F510" s="56">
        <f t="shared" si="31"/>
        <v>0</v>
      </c>
      <c r="G510" s="79"/>
      <c r="H510" s="38"/>
      <c r="I510" s="39"/>
      <c r="J510" s="31"/>
      <c r="K510" s="78"/>
      <c r="L510" s="40"/>
      <c r="M510" s="11"/>
      <c r="N510" s="11"/>
      <c r="O510" s="11"/>
      <c r="P510" s="11"/>
      <c r="Q510" s="11"/>
      <c r="R510" s="11"/>
      <c r="S510" s="11"/>
      <c r="T510" s="11"/>
      <c r="U510" s="11"/>
      <c r="V510" s="37"/>
      <c r="W510" s="80"/>
      <c r="X510" s="37"/>
      <c r="Y510" s="40"/>
      <c r="Z510" s="35"/>
      <c r="AA510" s="66">
        <f t="shared" si="32"/>
        <v>0</v>
      </c>
      <c r="AB510" s="12">
        <f t="shared" si="33"/>
        <v>0</v>
      </c>
      <c r="AC510" s="56">
        <f t="shared" si="34"/>
        <v>1</v>
      </c>
      <c r="AD510" s="56">
        <f>IF(OR('자료입력 및 결과표시'!$D$4=M510,'자료입력 및 결과표시'!$D$4=N510,'자료입력 및 결과표시'!$D$4=O510,'자료입력 및 결과표시'!$D$4=P510,'자료입력 및 결과표시'!$D$4=Q510,'자료입력 및 결과표시'!$D$4=R510,'자료입력 및 결과표시'!$D$4=S510,'자료입력 및 결과표시'!$D$4=T510,'자료입력 및 결과표시'!$D$4=U510,'자료입력 및 결과표시'!$D$4=V510,'자료입력 및 결과표시'!$C$4=M510,'자료입력 및 결과표시'!$C$4=N510,'자료입력 및 결과표시'!$C$4=O510,'자료입력 및 결과표시'!$C$4=P510,'자료입력 및 결과표시'!$C$4=Q510,'자료입력 및 결과표시'!$C$4=R510,'자료입력 및 결과표시'!$C$4=S510,'자료입력 및 결과표시'!$C$4=T510,'자료입력 및 결과표시'!$C$4=U510,'자료입력 및 결과표시'!$C$4=V510),0,1)</f>
        <v>0</v>
      </c>
    </row>
    <row r="511" spans="6:30">
      <c r="F511" s="56">
        <f t="shared" si="31"/>
        <v>0</v>
      </c>
      <c r="G511" s="79"/>
      <c r="H511" s="38"/>
      <c r="I511" s="39"/>
      <c r="J511" s="31"/>
      <c r="K511" s="78"/>
      <c r="L511" s="40"/>
      <c r="M511" s="11"/>
      <c r="N511" s="11"/>
      <c r="O511" s="11"/>
      <c r="P511" s="11"/>
      <c r="Q511" s="11"/>
      <c r="R511" s="11"/>
      <c r="S511" s="11"/>
      <c r="T511" s="11"/>
      <c r="U511" s="11"/>
      <c r="V511" s="37"/>
      <c r="W511" s="80"/>
      <c r="X511" s="37"/>
      <c r="Y511" s="40"/>
      <c r="Z511" s="35"/>
      <c r="AA511" s="66">
        <f t="shared" si="32"/>
        <v>0</v>
      </c>
      <c r="AB511" s="12">
        <f t="shared" si="33"/>
        <v>0</v>
      </c>
      <c r="AC511" s="56">
        <f t="shared" si="34"/>
        <v>1</v>
      </c>
      <c r="AD511" s="56">
        <f>IF(OR('자료입력 및 결과표시'!$D$4=M511,'자료입력 및 결과표시'!$D$4=N511,'자료입력 및 결과표시'!$D$4=O511,'자료입력 및 결과표시'!$D$4=P511,'자료입력 및 결과표시'!$D$4=Q511,'자료입력 및 결과표시'!$D$4=R511,'자료입력 및 결과표시'!$D$4=S511,'자료입력 및 결과표시'!$D$4=T511,'자료입력 및 결과표시'!$D$4=U511,'자료입력 및 결과표시'!$D$4=V511,'자료입력 및 결과표시'!$C$4=M511,'자료입력 및 결과표시'!$C$4=N511,'자료입력 및 결과표시'!$C$4=O511,'자료입력 및 결과표시'!$C$4=P511,'자료입력 및 결과표시'!$C$4=Q511,'자료입력 및 결과표시'!$C$4=R511,'자료입력 및 결과표시'!$C$4=S511,'자료입력 및 결과표시'!$C$4=T511,'자료입력 및 결과표시'!$C$4=U511,'자료입력 및 결과표시'!$C$4=V511),0,1)</f>
        <v>0</v>
      </c>
    </row>
    <row r="512" spans="6:30">
      <c r="F512" s="56">
        <f t="shared" si="31"/>
        <v>0</v>
      </c>
      <c r="G512" s="79"/>
      <c r="H512" s="38"/>
      <c r="I512" s="39"/>
      <c r="J512" s="31"/>
      <c r="K512" s="78"/>
      <c r="L512" s="40"/>
      <c r="M512" s="11"/>
      <c r="N512" s="11"/>
      <c r="O512" s="11"/>
      <c r="P512" s="11"/>
      <c r="Q512" s="11"/>
      <c r="R512" s="11"/>
      <c r="S512" s="11"/>
      <c r="T512" s="11"/>
      <c r="U512" s="11"/>
      <c r="V512" s="37"/>
      <c r="W512" s="80"/>
      <c r="X512" s="37"/>
      <c r="Y512" s="40"/>
      <c r="Z512" s="35"/>
      <c r="AA512" s="66">
        <f t="shared" si="32"/>
        <v>0</v>
      </c>
      <c r="AB512" s="12">
        <f t="shared" si="33"/>
        <v>0</v>
      </c>
      <c r="AC512" s="56">
        <f t="shared" si="34"/>
        <v>1</v>
      </c>
      <c r="AD512" s="56">
        <f>IF(OR('자료입력 및 결과표시'!$D$4=M512,'자료입력 및 결과표시'!$D$4=N512,'자료입력 및 결과표시'!$D$4=O512,'자료입력 및 결과표시'!$D$4=P512,'자료입력 및 결과표시'!$D$4=Q512,'자료입력 및 결과표시'!$D$4=R512,'자료입력 및 결과표시'!$D$4=S512,'자료입력 및 결과표시'!$D$4=T512,'자료입력 및 결과표시'!$D$4=U512,'자료입력 및 결과표시'!$D$4=V512,'자료입력 및 결과표시'!$C$4=M512,'자료입력 및 결과표시'!$C$4=N512,'자료입력 및 결과표시'!$C$4=O512,'자료입력 및 결과표시'!$C$4=P512,'자료입력 및 결과표시'!$C$4=Q512,'자료입력 및 결과표시'!$C$4=R512,'자료입력 및 결과표시'!$C$4=S512,'자료입력 및 결과표시'!$C$4=T512,'자료입력 및 결과표시'!$C$4=U512,'자료입력 및 결과표시'!$C$4=V512),0,1)</f>
        <v>0</v>
      </c>
    </row>
    <row r="513" spans="6:30">
      <c r="F513" s="56">
        <f t="shared" si="31"/>
        <v>0</v>
      </c>
      <c r="G513" s="79"/>
      <c r="H513" s="38"/>
      <c r="I513" s="39"/>
      <c r="J513" s="31"/>
      <c r="K513" s="78"/>
      <c r="L513" s="40"/>
      <c r="M513" s="11"/>
      <c r="N513" s="11"/>
      <c r="O513" s="11"/>
      <c r="P513" s="11"/>
      <c r="Q513" s="11"/>
      <c r="R513" s="11"/>
      <c r="S513" s="11"/>
      <c r="T513" s="11"/>
      <c r="U513" s="11"/>
      <c r="V513" s="37"/>
      <c r="W513" s="80"/>
      <c r="X513" s="37"/>
      <c r="Y513" s="40"/>
      <c r="Z513" s="35"/>
      <c r="AA513" s="66">
        <f t="shared" si="32"/>
        <v>0</v>
      </c>
      <c r="AB513" s="12">
        <f t="shared" si="33"/>
        <v>0</v>
      </c>
      <c r="AC513" s="56">
        <f t="shared" si="34"/>
        <v>1</v>
      </c>
      <c r="AD513" s="56">
        <f>IF(OR('자료입력 및 결과표시'!$D$4=M513,'자료입력 및 결과표시'!$D$4=N513,'자료입력 및 결과표시'!$D$4=O513,'자료입력 및 결과표시'!$D$4=P513,'자료입력 및 결과표시'!$D$4=Q513,'자료입력 및 결과표시'!$D$4=R513,'자료입력 및 결과표시'!$D$4=S513,'자료입력 및 결과표시'!$D$4=T513,'자료입력 및 결과표시'!$D$4=U513,'자료입력 및 결과표시'!$D$4=V513,'자료입력 및 결과표시'!$C$4=M513,'자료입력 및 결과표시'!$C$4=N513,'자료입력 및 결과표시'!$C$4=O513,'자료입력 및 결과표시'!$C$4=P513,'자료입력 및 결과표시'!$C$4=Q513,'자료입력 및 결과표시'!$C$4=R513,'자료입력 및 결과표시'!$C$4=S513,'자료입력 및 결과표시'!$C$4=T513,'자료입력 및 결과표시'!$C$4=U513,'자료입력 및 결과표시'!$C$4=V513),0,1)</f>
        <v>0</v>
      </c>
    </row>
    <row r="514" spans="6:30">
      <c r="F514" s="56">
        <f t="shared" si="31"/>
        <v>0</v>
      </c>
      <c r="G514" s="79"/>
      <c r="H514" s="38"/>
      <c r="I514" s="39"/>
      <c r="J514" s="31"/>
      <c r="K514" s="78"/>
      <c r="L514" s="40"/>
      <c r="M514" s="11"/>
      <c r="N514" s="11"/>
      <c r="O514" s="11"/>
      <c r="P514" s="11"/>
      <c r="Q514" s="11"/>
      <c r="R514" s="11"/>
      <c r="S514" s="11"/>
      <c r="T514" s="11"/>
      <c r="U514" s="11"/>
      <c r="V514" s="37"/>
      <c r="W514" s="80"/>
      <c r="X514" s="37"/>
      <c r="Y514" s="40"/>
      <c r="Z514" s="35"/>
      <c r="AA514" s="66">
        <f t="shared" si="32"/>
        <v>0</v>
      </c>
      <c r="AB514" s="12">
        <f t="shared" si="33"/>
        <v>0</v>
      </c>
      <c r="AC514" s="56">
        <f t="shared" si="34"/>
        <v>1</v>
      </c>
      <c r="AD514" s="56">
        <f>IF(OR('자료입력 및 결과표시'!$D$4=M514,'자료입력 및 결과표시'!$D$4=N514,'자료입력 및 결과표시'!$D$4=O514,'자료입력 및 결과표시'!$D$4=P514,'자료입력 및 결과표시'!$D$4=Q514,'자료입력 및 결과표시'!$D$4=R514,'자료입력 및 결과표시'!$D$4=S514,'자료입력 및 결과표시'!$D$4=T514,'자료입력 및 결과표시'!$D$4=U514,'자료입력 및 결과표시'!$D$4=V514,'자료입력 및 결과표시'!$C$4=M514,'자료입력 및 결과표시'!$C$4=N514,'자료입력 및 결과표시'!$C$4=O514,'자료입력 및 결과표시'!$C$4=P514,'자료입력 및 결과표시'!$C$4=Q514,'자료입력 및 결과표시'!$C$4=R514,'자료입력 및 결과표시'!$C$4=S514,'자료입력 및 결과표시'!$C$4=T514,'자료입력 및 결과표시'!$C$4=U514,'자료입력 및 결과표시'!$C$4=V514),0,1)</f>
        <v>0</v>
      </c>
    </row>
    <row r="515" spans="6:30">
      <c r="F515" s="56">
        <f t="shared" ref="F515:F578" si="35">IF(AND(AC515=0,AD515=0),G515&amp;"\"&amp;Y515&amp;"\"&amp;Z515,0)</f>
        <v>0</v>
      </c>
      <c r="G515" s="79"/>
      <c r="H515" s="38"/>
      <c r="I515" s="39"/>
      <c r="J515" s="31"/>
      <c r="K515" s="78"/>
      <c r="L515" s="40"/>
      <c r="M515" s="11"/>
      <c r="N515" s="11"/>
      <c r="O515" s="11"/>
      <c r="P515" s="11"/>
      <c r="Q515" s="11"/>
      <c r="R515" s="11"/>
      <c r="S515" s="11"/>
      <c r="T515" s="11"/>
      <c r="U515" s="11"/>
      <c r="V515" s="37"/>
      <c r="W515" s="80"/>
      <c r="X515" s="37"/>
      <c r="Y515" s="40"/>
      <c r="Z515" s="35"/>
      <c r="AA515" s="66">
        <f t="shared" si="32"/>
        <v>0</v>
      </c>
      <c r="AB515" s="12">
        <f t="shared" si="33"/>
        <v>0</v>
      </c>
      <c r="AC515" s="56">
        <f t="shared" si="34"/>
        <v>1</v>
      </c>
      <c r="AD515" s="56">
        <f>IF(OR('자료입력 및 결과표시'!$D$4=M515,'자료입력 및 결과표시'!$D$4=N515,'자료입력 및 결과표시'!$D$4=O515,'자료입력 및 결과표시'!$D$4=P515,'자료입력 및 결과표시'!$D$4=Q515,'자료입력 및 결과표시'!$D$4=R515,'자료입력 및 결과표시'!$D$4=S515,'자료입력 및 결과표시'!$D$4=T515,'자료입력 및 결과표시'!$D$4=U515,'자료입력 및 결과표시'!$D$4=V515,'자료입력 및 결과표시'!$C$4=M515,'자료입력 및 결과표시'!$C$4=N515,'자료입력 및 결과표시'!$C$4=O515,'자료입력 및 결과표시'!$C$4=P515,'자료입력 및 결과표시'!$C$4=Q515,'자료입력 및 결과표시'!$C$4=R515,'자료입력 및 결과표시'!$C$4=S515,'자료입력 및 결과표시'!$C$4=T515,'자료입력 및 결과표시'!$C$4=U515,'자료입력 및 결과표시'!$C$4=V515),0,1)</f>
        <v>0</v>
      </c>
    </row>
    <row r="516" spans="6:30">
      <c r="F516" s="56">
        <f t="shared" si="35"/>
        <v>0</v>
      </c>
      <c r="G516" s="79"/>
      <c r="H516" s="38"/>
      <c r="I516" s="39"/>
      <c r="J516" s="31"/>
      <c r="K516" s="78"/>
      <c r="L516" s="40"/>
      <c r="M516" s="11"/>
      <c r="N516" s="11"/>
      <c r="O516" s="11"/>
      <c r="P516" s="11"/>
      <c r="Q516" s="11"/>
      <c r="R516" s="11"/>
      <c r="S516" s="11"/>
      <c r="T516" s="11"/>
      <c r="U516" s="11"/>
      <c r="V516" s="37"/>
      <c r="W516" s="80"/>
      <c r="X516" s="37"/>
      <c r="Y516" s="40"/>
      <c r="Z516" s="35"/>
      <c r="AA516" s="66">
        <f t="shared" si="32"/>
        <v>0</v>
      </c>
      <c r="AB516" s="12">
        <f t="shared" si="33"/>
        <v>0</v>
      </c>
      <c r="AC516" s="56">
        <f t="shared" si="34"/>
        <v>1</v>
      </c>
      <c r="AD516" s="56">
        <f>IF(OR('자료입력 및 결과표시'!$D$4=M516,'자료입력 및 결과표시'!$D$4=N516,'자료입력 및 결과표시'!$D$4=O516,'자료입력 및 결과표시'!$D$4=P516,'자료입력 및 결과표시'!$D$4=Q516,'자료입력 및 결과표시'!$D$4=R516,'자료입력 및 결과표시'!$D$4=S516,'자료입력 및 결과표시'!$D$4=T516,'자료입력 및 결과표시'!$D$4=U516,'자료입력 및 결과표시'!$D$4=V516,'자료입력 및 결과표시'!$C$4=M516,'자료입력 및 결과표시'!$C$4=N516,'자료입력 및 결과표시'!$C$4=O516,'자료입력 및 결과표시'!$C$4=P516,'자료입력 및 결과표시'!$C$4=Q516,'자료입력 및 결과표시'!$C$4=R516,'자료입력 및 결과표시'!$C$4=S516,'자료입력 및 결과표시'!$C$4=T516,'자료입력 및 결과표시'!$C$4=U516,'자료입력 및 결과표시'!$C$4=V516),0,1)</f>
        <v>0</v>
      </c>
    </row>
    <row r="517" spans="6:30">
      <c r="F517" s="56">
        <f t="shared" si="35"/>
        <v>0</v>
      </c>
      <c r="G517" s="79"/>
      <c r="H517" s="38"/>
      <c r="I517" s="39"/>
      <c r="J517" s="31"/>
      <c r="K517" s="78"/>
      <c r="L517" s="40"/>
      <c r="M517" s="11"/>
      <c r="N517" s="11"/>
      <c r="O517" s="11"/>
      <c r="P517" s="11"/>
      <c r="Q517" s="11"/>
      <c r="R517" s="11"/>
      <c r="S517" s="11"/>
      <c r="T517" s="11"/>
      <c r="U517" s="11"/>
      <c r="V517" s="37"/>
      <c r="W517" s="80"/>
      <c r="X517" s="37"/>
      <c r="Y517" s="40"/>
      <c r="Z517" s="35"/>
      <c r="AA517" s="66">
        <f t="shared" si="32"/>
        <v>0</v>
      </c>
      <c r="AB517" s="12">
        <f t="shared" si="33"/>
        <v>0</v>
      </c>
      <c r="AC517" s="56">
        <f t="shared" si="34"/>
        <v>1</v>
      </c>
      <c r="AD517" s="56">
        <f>IF(OR('자료입력 및 결과표시'!$D$4=M517,'자료입력 및 결과표시'!$D$4=N517,'자료입력 및 결과표시'!$D$4=O517,'자료입력 및 결과표시'!$D$4=P517,'자료입력 및 결과표시'!$D$4=Q517,'자료입력 및 결과표시'!$D$4=R517,'자료입력 및 결과표시'!$D$4=S517,'자료입력 및 결과표시'!$D$4=T517,'자료입력 및 결과표시'!$D$4=U517,'자료입력 및 결과표시'!$D$4=V517,'자료입력 및 결과표시'!$C$4=M517,'자료입력 및 결과표시'!$C$4=N517,'자료입력 및 결과표시'!$C$4=O517,'자료입력 및 결과표시'!$C$4=P517,'자료입력 및 결과표시'!$C$4=Q517,'자료입력 및 결과표시'!$C$4=R517,'자료입력 및 결과표시'!$C$4=S517,'자료입력 및 결과표시'!$C$4=T517,'자료입력 및 결과표시'!$C$4=U517,'자료입력 및 결과표시'!$C$4=V517),0,1)</f>
        <v>0</v>
      </c>
    </row>
    <row r="518" spans="6:30">
      <c r="F518" s="56">
        <f t="shared" si="35"/>
        <v>0</v>
      </c>
      <c r="G518" s="79"/>
      <c r="H518" s="38"/>
      <c r="I518" s="39"/>
      <c r="J518" s="31"/>
      <c r="K518" s="78"/>
      <c r="L518" s="40"/>
      <c r="M518" s="11"/>
      <c r="N518" s="11"/>
      <c r="O518" s="11"/>
      <c r="P518" s="11"/>
      <c r="Q518" s="11"/>
      <c r="R518" s="11"/>
      <c r="S518" s="11"/>
      <c r="T518" s="11"/>
      <c r="U518" s="11"/>
      <c r="V518" s="37"/>
      <c r="W518" s="80"/>
      <c r="X518" s="37"/>
      <c r="Y518" s="40"/>
      <c r="Z518" s="35"/>
      <c r="AA518" s="66">
        <f t="shared" si="32"/>
        <v>0</v>
      </c>
      <c r="AB518" s="12">
        <f t="shared" si="33"/>
        <v>0</v>
      </c>
      <c r="AC518" s="56">
        <f t="shared" si="34"/>
        <v>1</v>
      </c>
      <c r="AD518" s="56">
        <f>IF(OR('자료입력 및 결과표시'!$D$4=M518,'자료입력 및 결과표시'!$D$4=N518,'자료입력 및 결과표시'!$D$4=O518,'자료입력 및 결과표시'!$D$4=P518,'자료입력 및 결과표시'!$D$4=Q518,'자료입력 및 결과표시'!$D$4=R518,'자료입력 및 결과표시'!$D$4=S518,'자료입력 및 결과표시'!$D$4=T518,'자료입력 및 결과표시'!$D$4=U518,'자료입력 및 결과표시'!$D$4=V518,'자료입력 및 결과표시'!$C$4=M518,'자료입력 및 결과표시'!$C$4=N518,'자료입력 및 결과표시'!$C$4=O518,'자료입력 및 결과표시'!$C$4=P518,'자료입력 및 결과표시'!$C$4=Q518,'자료입력 및 결과표시'!$C$4=R518,'자료입력 및 결과표시'!$C$4=S518,'자료입력 및 결과표시'!$C$4=T518,'자료입력 및 결과표시'!$C$4=U518,'자료입력 및 결과표시'!$C$4=V518),0,1)</f>
        <v>0</v>
      </c>
    </row>
    <row r="519" spans="6:30">
      <c r="F519" s="56">
        <f t="shared" si="35"/>
        <v>0</v>
      </c>
      <c r="G519" s="79"/>
      <c r="H519" s="38"/>
      <c r="I519" s="39"/>
      <c r="J519" s="31"/>
      <c r="K519" s="78"/>
      <c r="L519" s="40"/>
      <c r="M519" s="11"/>
      <c r="N519" s="11"/>
      <c r="O519" s="11"/>
      <c r="P519" s="11"/>
      <c r="Q519" s="11"/>
      <c r="R519" s="11"/>
      <c r="S519" s="11"/>
      <c r="T519" s="11"/>
      <c r="U519" s="11"/>
      <c r="V519" s="37"/>
      <c r="W519" s="80"/>
      <c r="X519" s="37"/>
      <c r="Y519" s="40"/>
      <c r="Z519" s="35"/>
      <c r="AA519" s="66">
        <f t="shared" ref="AA519:AA582" si="36">W519*X519/100</f>
        <v>0</v>
      </c>
      <c r="AB519" s="12">
        <f t="shared" ref="AB519:AB582" si="37">1*X519/100</f>
        <v>0</v>
      </c>
      <c r="AC519" s="56">
        <f t="shared" ref="AC519:AC582" si="38">IF(K519+1826&lt;$A$3,1,0)</f>
        <v>1</v>
      </c>
      <c r="AD519" s="56">
        <f>IF(OR('자료입력 및 결과표시'!$D$4=M519,'자료입력 및 결과표시'!$D$4=N519,'자료입력 및 결과표시'!$D$4=O519,'자료입력 및 결과표시'!$D$4=P519,'자료입력 및 결과표시'!$D$4=Q519,'자료입력 및 결과표시'!$D$4=R519,'자료입력 및 결과표시'!$D$4=S519,'자료입력 및 결과표시'!$D$4=T519,'자료입력 및 결과표시'!$D$4=U519,'자료입력 및 결과표시'!$D$4=V519,'자료입력 및 결과표시'!$C$4=M519,'자료입력 및 결과표시'!$C$4=N519,'자료입력 및 결과표시'!$C$4=O519,'자료입력 및 결과표시'!$C$4=P519,'자료입력 및 결과표시'!$C$4=Q519,'자료입력 및 결과표시'!$C$4=R519,'자료입력 및 결과표시'!$C$4=S519,'자료입력 및 결과표시'!$C$4=T519,'자료입력 및 결과표시'!$C$4=U519,'자료입력 및 결과표시'!$C$4=V519),0,1)</f>
        <v>0</v>
      </c>
    </row>
    <row r="520" spans="6:30">
      <c r="F520" s="56">
        <f t="shared" si="35"/>
        <v>0</v>
      </c>
      <c r="G520" s="79"/>
      <c r="H520" s="38"/>
      <c r="I520" s="39"/>
      <c r="J520" s="31"/>
      <c r="K520" s="78"/>
      <c r="L520" s="40"/>
      <c r="M520" s="11"/>
      <c r="N520" s="11"/>
      <c r="O520" s="11"/>
      <c r="P520" s="11"/>
      <c r="Q520" s="11"/>
      <c r="R520" s="11"/>
      <c r="S520" s="11"/>
      <c r="T520" s="11"/>
      <c r="U520" s="11"/>
      <c r="V520" s="37"/>
      <c r="W520" s="80"/>
      <c r="X520" s="37"/>
      <c r="Y520" s="40"/>
      <c r="Z520" s="35"/>
      <c r="AA520" s="66">
        <f t="shared" si="36"/>
        <v>0</v>
      </c>
      <c r="AB520" s="12">
        <f t="shared" si="37"/>
        <v>0</v>
      </c>
      <c r="AC520" s="56">
        <f t="shared" si="38"/>
        <v>1</v>
      </c>
      <c r="AD520" s="56">
        <f>IF(OR('자료입력 및 결과표시'!$D$4=M520,'자료입력 및 결과표시'!$D$4=N520,'자료입력 및 결과표시'!$D$4=O520,'자료입력 및 결과표시'!$D$4=P520,'자료입력 및 결과표시'!$D$4=Q520,'자료입력 및 결과표시'!$D$4=R520,'자료입력 및 결과표시'!$D$4=S520,'자료입력 및 결과표시'!$D$4=T520,'자료입력 및 결과표시'!$D$4=U520,'자료입력 및 결과표시'!$D$4=V520,'자료입력 및 결과표시'!$C$4=M520,'자료입력 및 결과표시'!$C$4=N520,'자료입력 및 결과표시'!$C$4=O520,'자료입력 및 결과표시'!$C$4=P520,'자료입력 및 결과표시'!$C$4=Q520,'자료입력 및 결과표시'!$C$4=R520,'자료입력 및 결과표시'!$C$4=S520,'자료입력 및 결과표시'!$C$4=T520,'자료입력 및 결과표시'!$C$4=U520,'자료입력 및 결과표시'!$C$4=V520),0,1)</f>
        <v>0</v>
      </c>
    </row>
    <row r="521" spans="6:30">
      <c r="F521" s="56">
        <f t="shared" si="35"/>
        <v>0</v>
      </c>
      <c r="G521" s="79"/>
      <c r="H521" s="38"/>
      <c r="I521" s="39"/>
      <c r="J521" s="31"/>
      <c r="K521" s="78"/>
      <c r="L521" s="40"/>
      <c r="M521" s="11"/>
      <c r="N521" s="11"/>
      <c r="O521" s="11"/>
      <c r="P521" s="11"/>
      <c r="Q521" s="11"/>
      <c r="R521" s="11"/>
      <c r="S521" s="11"/>
      <c r="T521" s="11"/>
      <c r="U521" s="11"/>
      <c r="V521" s="37"/>
      <c r="W521" s="80"/>
      <c r="X521" s="37"/>
      <c r="Y521" s="40"/>
      <c r="Z521" s="35"/>
      <c r="AA521" s="66">
        <f t="shared" si="36"/>
        <v>0</v>
      </c>
      <c r="AB521" s="12">
        <f t="shared" si="37"/>
        <v>0</v>
      </c>
      <c r="AC521" s="56">
        <f t="shared" si="38"/>
        <v>1</v>
      </c>
      <c r="AD521" s="56">
        <f>IF(OR('자료입력 및 결과표시'!$D$4=M521,'자료입력 및 결과표시'!$D$4=N521,'자료입력 및 결과표시'!$D$4=O521,'자료입력 및 결과표시'!$D$4=P521,'자료입력 및 결과표시'!$D$4=Q521,'자료입력 및 결과표시'!$D$4=R521,'자료입력 및 결과표시'!$D$4=S521,'자료입력 및 결과표시'!$D$4=T521,'자료입력 및 결과표시'!$D$4=U521,'자료입력 및 결과표시'!$D$4=V521,'자료입력 및 결과표시'!$C$4=M521,'자료입력 및 결과표시'!$C$4=N521,'자료입력 및 결과표시'!$C$4=O521,'자료입력 및 결과표시'!$C$4=P521,'자료입력 및 결과표시'!$C$4=Q521,'자료입력 및 결과표시'!$C$4=R521,'자료입력 및 결과표시'!$C$4=S521,'자료입력 및 결과표시'!$C$4=T521,'자료입력 및 결과표시'!$C$4=U521,'자료입력 및 결과표시'!$C$4=V521),0,1)</f>
        <v>0</v>
      </c>
    </row>
    <row r="522" spans="6:30">
      <c r="F522" s="56">
        <f t="shared" si="35"/>
        <v>0</v>
      </c>
      <c r="G522" s="79"/>
      <c r="H522" s="38"/>
      <c r="I522" s="39"/>
      <c r="J522" s="31"/>
      <c r="K522" s="78"/>
      <c r="L522" s="40"/>
      <c r="M522" s="11"/>
      <c r="N522" s="11"/>
      <c r="O522" s="11"/>
      <c r="P522" s="11"/>
      <c r="Q522" s="11"/>
      <c r="R522" s="11"/>
      <c r="S522" s="11"/>
      <c r="T522" s="11"/>
      <c r="U522" s="11"/>
      <c r="V522" s="37"/>
      <c r="W522" s="80"/>
      <c r="X522" s="37"/>
      <c r="Y522" s="40"/>
      <c r="Z522" s="35"/>
      <c r="AA522" s="66">
        <f t="shared" si="36"/>
        <v>0</v>
      </c>
      <c r="AB522" s="12">
        <f t="shared" si="37"/>
        <v>0</v>
      </c>
      <c r="AC522" s="56">
        <f t="shared" si="38"/>
        <v>1</v>
      </c>
      <c r="AD522" s="56">
        <f>IF(OR('자료입력 및 결과표시'!$D$4=M522,'자료입력 및 결과표시'!$D$4=N522,'자료입력 및 결과표시'!$D$4=O522,'자료입력 및 결과표시'!$D$4=P522,'자료입력 및 결과표시'!$D$4=Q522,'자료입력 및 결과표시'!$D$4=R522,'자료입력 및 결과표시'!$D$4=S522,'자료입력 및 결과표시'!$D$4=T522,'자료입력 및 결과표시'!$D$4=U522,'자료입력 및 결과표시'!$D$4=V522,'자료입력 및 결과표시'!$C$4=M522,'자료입력 및 결과표시'!$C$4=N522,'자료입력 및 결과표시'!$C$4=O522,'자료입력 및 결과표시'!$C$4=P522,'자료입력 및 결과표시'!$C$4=Q522,'자료입력 및 결과표시'!$C$4=R522,'자료입력 및 결과표시'!$C$4=S522,'자료입력 및 결과표시'!$C$4=T522,'자료입력 및 결과표시'!$C$4=U522,'자료입력 및 결과표시'!$C$4=V522),0,1)</f>
        <v>0</v>
      </c>
    </row>
    <row r="523" spans="6:30">
      <c r="F523" s="56">
        <f t="shared" si="35"/>
        <v>0</v>
      </c>
      <c r="G523" s="79"/>
      <c r="H523" s="38"/>
      <c r="I523" s="39"/>
      <c r="J523" s="31"/>
      <c r="K523" s="78"/>
      <c r="L523" s="40"/>
      <c r="M523" s="11"/>
      <c r="N523" s="11"/>
      <c r="O523" s="11"/>
      <c r="P523" s="11"/>
      <c r="Q523" s="11"/>
      <c r="R523" s="11"/>
      <c r="S523" s="11"/>
      <c r="T523" s="11"/>
      <c r="U523" s="11"/>
      <c r="V523" s="37"/>
      <c r="W523" s="80"/>
      <c r="X523" s="37"/>
      <c r="Y523" s="40"/>
      <c r="Z523" s="35"/>
      <c r="AA523" s="66">
        <f t="shared" si="36"/>
        <v>0</v>
      </c>
      <c r="AB523" s="12">
        <f t="shared" si="37"/>
        <v>0</v>
      </c>
      <c r="AC523" s="56">
        <f t="shared" si="38"/>
        <v>1</v>
      </c>
      <c r="AD523" s="56">
        <f>IF(OR('자료입력 및 결과표시'!$D$4=M523,'자료입력 및 결과표시'!$D$4=N523,'자료입력 및 결과표시'!$D$4=O523,'자료입력 및 결과표시'!$D$4=P523,'자료입력 및 결과표시'!$D$4=Q523,'자료입력 및 결과표시'!$D$4=R523,'자료입력 및 결과표시'!$D$4=S523,'자료입력 및 결과표시'!$D$4=T523,'자료입력 및 결과표시'!$D$4=U523,'자료입력 및 결과표시'!$D$4=V523,'자료입력 및 결과표시'!$C$4=M523,'자료입력 및 결과표시'!$C$4=N523,'자료입력 및 결과표시'!$C$4=O523,'자료입력 및 결과표시'!$C$4=P523,'자료입력 및 결과표시'!$C$4=Q523,'자료입력 및 결과표시'!$C$4=R523,'자료입력 및 결과표시'!$C$4=S523,'자료입력 및 결과표시'!$C$4=T523,'자료입력 및 결과표시'!$C$4=U523,'자료입력 및 결과표시'!$C$4=V523),0,1)</f>
        <v>0</v>
      </c>
    </row>
    <row r="524" spans="6:30">
      <c r="F524" s="56">
        <f t="shared" si="35"/>
        <v>0</v>
      </c>
      <c r="G524" s="79"/>
      <c r="H524" s="38"/>
      <c r="I524" s="39"/>
      <c r="J524" s="31"/>
      <c r="K524" s="78"/>
      <c r="L524" s="40"/>
      <c r="M524" s="11"/>
      <c r="N524" s="11"/>
      <c r="O524" s="11"/>
      <c r="P524" s="11"/>
      <c r="Q524" s="11"/>
      <c r="R524" s="11"/>
      <c r="S524" s="11"/>
      <c r="T524" s="11"/>
      <c r="U524" s="11"/>
      <c r="V524" s="37"/>
      <c r="W524" s="80"/>
      <c r="X524" s="37"/>
      <c r="Y524" s="40"/>
      <c r="Z524" s="35"/>
      <c r="AA524" s="66">
        <f t="shared" si="36"/>
        <v>0</v>
      </c>
      <c r="AB524" s="12">
        <f t="shared" si="37"/>
        <v>0</v>
      </c>
      <c r="AC524" s="56">
        <f t="shared" si="38"/>
        <v>1</v>
      </c>
      <c r="AD524" s="56">
        <f>IF(OR('자료입력 및 결과표시'!$D$4=M524,'자료입력 및 결과표시'!$D$4=N524,'자료입력 및 결과표시'!$D$4=O524,'자료입력 및 결과표시'!$D$4=P524,'자료입력 및 결과표시'!$D$4=Q524,'자료입력 및 결과표시'!$D$4=R524,'자료입력 및 결과표시'!$D$4=S524,'자료입력 및 결과표시'!$D$4=T524,'자료입력 및 결과표시'!$D$4=U524,'자료입력 및 결과표시'!$D$4=V524,'자료입력 및 결과표시'!$C$4=M524,'자료입력 및 결과표시'!$C$4=N524,'자료입력 및 결과표시'!$C$4=O524,'자료입력 및 결과표시'!$C$4=P524,'자료입력 및 결과표시'!$C$4=Q524,'자료입력 및 결과표시'!$C$4=R524,'자료입력 및 결과표시'!$C$4=S524,'자료입력 및 결과표시'!$C$4=T524,'자료입력 및 결과표시'!$C$4=U524,'자료입력 및 결과표시'!$C$4=V524),0,1)</f>
        <v>0</v>
      </c>
    </row>
    <row r="525" spans="6:30">
      <c r="F525" s="56">
        <f t="shared" si="35"/>
        <v>0</v>
      </c>
      <c r="G525" s="79"/>
      <c r="H525" s="38"/>
      <c r="I525" s="39"/>
      <c r="J525" s="31"/>
      <c r="K525" s="78"/>
      <c r="L525" s="40"/>
      <c r="M525" s="11"/>
      <c r="N525" s="11"/>
      <c r="O525" s="11"/>
      <c r="P525" s="11"/>
      <c r="Q525" s="11"/>
      <c r="R525" s="11"/>
      <c r="S525" s="11"/>
      <c r="T525" s="11"/>
      <c r="U525" s="11"/>
      <c r="V525" s="37"/>
      <c r="W525" s="80"/>
      <c r="X525" s="37"/>
      <c r="Y525" s="40"/>
      <c r="Z525" s="35"/>
      <c r="AA525" s="66">
        <f t="shared" si="36"/>
        <v>0</v>
      </c>
      <c r="AB525" s="12">
        <f t="shared" si="37"/>
        <v>0</v>
      </c>
      <c r="AC525" s="56">
        <f t="shared" si="38"/>
        <v>1</v>
      </c>
      <c r="AD525" s="56">
        <f>IF(OR('자료입력 및 결과표시'!$D$4=M525,'자료입력 및 결과표시'!$D$4=N525,'자료입력 및 결과표시'!$D$4=O525,'자료입력 및 결과표시'!$D$4=P525,'자료입력 및 결과표시'!$D$4=Q525,'자료입력 및 결과표시'!$D$4=R525,'자료입력 및 결과표시'!$D$4=S525,'자료입력 및 결과표시'!$D$4=T525,'자료입력 및 결과표시'!$D$4=U525,'자료입력 및 결과표시'!$D$4=V525,'자료입력 및 결과표시'!$C$4=M525,'자료입력 및 결과표시'!$C$4=N525,'자료입력 및 결과표시'!$C$4=O525,'자료입력 및 결과표시'!$C$4=P525,'자료입력 및 결과표시'!$C$4=Q525,'자료입력 및 결과표시'!$C$4=R525,'자료입력 및 결과표시'!$C$4=S525,'자료입력 및 결과표시'!$C$4=T525,'자료입력 및 결과표시'!$C$4=U525,'자료입력 및 결과표시'!$C$4=V525),0,1)</f>
        <v>0</v>
      </c>
    </row>
    <row r="526" spans="6:30">
      <c r="F526" s="56">
        <f t="shared" si="35"/>
        <v>0</v>
      </c>
      <c r="G526" s="79"/>
      <c r="H526" s="38"/>
      <c r="I526" s="39"/>
      <c r="J526" s="31"/>
      <c r="K526" s="78"/>
      <c r="L526" s="40"/>
      <c r="M526" s="11"/>
      <c r="N526" s="11"/>
      <c r="O526" s="11"/>
      <c r="P526" s="11"/>
      <c r="Q526" s="11"/>
      <c r="R526" s="11"/>
      <c r="S526" s="11"/>
      <c r="T526" s="11"/>
      <c r="U526" s="11"/>
      <c r="V526" s="37"/>
      <c r="W526" s="80"/>
      <c r="X526" s="37"/>
      <c r="Y526" s="40"/>
      <c r="Z526" s="35"/>
      <c r="AA526" s="66">
        <f t="shared" si="36"/>
        <v>0</v>
      </c>
      <c r="AB526" s="12">
        <f t="shared" si="37"/>
        <v>0</v>
      </c>
      <c r="AC526" s="56">
        <f t="shared" si="38"/>
        <v>1</v>
      </c>
      <c r="AD526" s="56">
        <f>IF(OR('자료입력 및 결과표시'!$D$4=M526,'자료입력 및 결과표시'!$D$4=N526,'자료입력 및 결과표시'!$D$4=O526,'자료입력 및 결과표시'!$D$4=P526,'자료입력 및 결과표시'!$D$4=Q526,'자료입력 및 결과표시'!$D$4=R526,'자료입력 및 결과표시'!$D$4=S526,'자료입력 및 결과표시'!$D$4=T526,'자료입력 및 결과표시'!$D$4=U526,'자료입력 및 결과표시'!$D$4=V526,'자료입력 및 결과표시'!$C$4=M526,'자료입력 및 결과표시'!$C$4=N526,'자료입력 및 결과표시'!$C$4=O526,'자료입력 및 결과표시'!$C$4=P526,'자료입력 및 결과표시'!$C$4=Q526,'자료입력 및 결과표시'!$C$4=R526,'자료입력 및 결과표시'!$C$4=S526,'자료입력 및 결과표시'!$C$4=T526,'자료입력 및 결과표시'!$C$4=U526,'자료입력 및 결과표시'!$C$4=V526),0,1)</f>
        <v>0</v>
      </c>
    </row>
    <row r="527" spans="6:30">
      <c r="F527" s="56">
        <f t="shared" si="35"/>
        <v>0</v>
      </c>
      <c r="G527" s="79"/>
      <c r="H527" s="38"/>
      <c r="I527" s="39"/>
      <c r="J527" s="31"/>
      <c r="K527" s="78"/>
      <c r="L527" s="40"/>
      <c r="M527" s="11"/>
      <c r="N527" s="11"/>
      <c r="O527" s="11"/>
      <c r="P527" s="11"/>
      <c r="Q527" s="11"/>
      <c r="R527" s="11"/>
      <c r="S527" s="11"/>
      <c r="T527" s="11"/>
      <c r="U527" s="11"/>
      <c r="V527" s="37"/>
      <c r="W527" s="80"/>
      <c r="X527" s="37"/>
      <c r="Y527" s="40"/>
      <c r="Z527" s="35"/>
      <c r="AA527" s="66">
        <f t="shared" si="36"/>
        <v>0</v>
      </c>
      <c r="AB527" s="12">
        <f t="shared" si="37"/>
        <v>0</v>
      </c>
      <c r="AC527" s="56">
        <f t="shared" si="38"/>
        <v>1</v>
      </c>
      <c r="AD527" s="56">
        <f>IF(OR('자료입력 및 결과표시'!$D$4=M527,'자료입력 및 결과표시'!$D$4=N527,'자료입력 및 결과표시'!$D$4=O527,'자료입력 및 결과표시'!$D$4=P527,'자료입력 및 결과표시'!$D$4=Q527,'자료입력 및 결과표시'!$D$4=R527,'자료입력 및 결과표시'!$D$4=S527,'자료입력 및 결과표시'!$D$4=T527,'자료입력 및 결과표시'!$D$4=U527,'자료입력 및 결과표시'!$D$4=V527,'자료입력 및 결과표시'!$C$4=M527,'자료입력 및 결과표시'!$C$4=N527,'자료입력 및 결과표시'!$C$4=O527,'자료입력 및 결과표시'!$C$4=P527,'자료입력 및 결과표시'!$C$4=Q527,'자료입력 및 결과표시'!$C$4=R527,'자료입력 및 결과표시'!$C$4=S527,'자료입력 및 결과표시'!$C$4=T527,'자료입력 및 결과표시'!$C$4=U527,'자료입력 및 결과표시'!$C$4=V527),0,1)</f>
        <v>0</v>
      </c>
    </row>
    <row r="528" spans="6:30">
      <c r="F528" s="56">
        <f t="shared" si="35"/>
        <v>0</v>
      </c>
      <c r="G528" s="79"/>
      <c r="H528" s="38"/>
      <c r="I528" s="39"/>
      <c r="J528" s="31"/>
      <c r="K528" s="78"/>
      <c r="L528" s="40"/>
      <c r="M528" s="11"/>
      <c r="N528" s="11"/>
      <c r="O528" s="11"/>
      <c r="P528" s="11"/>
      <c r="Q528" s="11"/>
      <c r="R528" s="11"/>
      <c r="S528" s="11"/>
      <c r="T528" s="11"/>
      <c r="U528" s="11"/>
      <c r="V528" s="37"/>
      <c r="W528" s="80"/>
      <c r="X528" s="37"/>
      <c r="Y528" s="40"/>
      <c r="Z528" s="35"/>
      <c r="AA528" s="66">
        <f t="shared" si="36"/>
        <v>0</v>
      </c>
      <c r="AB528" s="12">
        <f t="shared" si="37"/>
        <v>0</v>
      </c>
      <c r="AC528" s="56">
        <f t="shared" si="38"/>
        <v>1</v>
      </c>
      <c r="AD528" s="56">
        <f>IF(OR('자료입력 및 결과표시'!$D$4=M528,'자료입력 및 결과표시'!$D$4=N528,'자료입력 및 결과표시'!$D$4=O528,'자료입력 및 결과표시'!$D$4=P528,'자료입력 및 결과표시'!$D$4=Q528,'자료입력 및 결과표시'!$D$4=R528,'자료입력 및 결과표시'!$D$4=S528,'자료입력 및 결과표시'!$D$4=T528,'자료입력 및 결과표시'!$D$4=U528,'자료입력 및 결과표시'!$D$4=V528,'자료입력 및 결과표시'!$C$4=M528,'자료입력 및 결과표시'!$C$4=N528,'자료입력 및 결과표시'!$C$4=O528,'자료입력 및 결과표시'!$C$4=P528,'자료입력 및 결과표시'!$C$4=Q528,'자료입력 및 결과표시'!$C$4=R528,'자료입력 및 결과표시'!$C$4=S528,'자료입력 및 결과표시'!$C$4=T528,'자료입력 및 결과표시'!$C$4=U528,'자료입력 및 결과표시'!$C$4=V528),0,1)</f>
        <v>0</v>
      </c>
    </row>
    <row r="529" spans="6:30">
      <c r="F529" s="56">
        <f t="shared" si="35"/>
        <v>0</v>
      </c>
      <c r="G529" s="79"/>
      <c r="H529" s="38"/>
      <c r="I529" s="39"/>
      <c r="J529" s="31"/>
      <c r="K529" s="78"/>
      <c r="L529" s="40"/>
      <c r="M529" s="11"/>
      <c r="N529" s="11"/>
      <c r="O529" s="11"/>
      <c r="P529" s="11"/>
      <c r="Q529" s="11"/>
      <c r="R529" s="11"/>
      <c r="S529" s="11"/>
      <c r="T529" s="11"/>
      <c r="U529" s="11"/>
      <c r="V529" s="37"/>
      <c r="W529" s="80"/>
      <c r="X529" s="37"/>
      <c r="Y529" s="40"/>
      <c r="Z529" s="35"/>
      <c r="AA529" s="66">
        <f t="shared" si="36"/>
        <v>0</v>
      </c>
      <c r="AB529" s="12">
        <f t="shared" si="37"/>
        <v>0</v>
      </c>
      <c r="AC529" s="56">
        <f t="shared" si="38"/>
        <v>1</v>
      </c>
      <c r="AD529" s="56">
        <f>IF(OR('자료입력 및 결과표시'!$D$4=M529,'자료입력 및 결과표시'!$D$4=N529,'자료입력 및 결과표시'!$D$4=O529,'자료입력 및 결과표시'!$D$4=P529,'자료입력 및 결과표시'!$D$4=Q529,'자료입력 및 결과표시'!$D$4=R529,'자료입력 및 결과표시'!$D$4=S529,'자료입력 및 결과표시'!$D$4=T529,'자료입력 및 결과표시'!$D$4=U529,'자료입력 및 결과표시'!$D$4=V529,'자료입력 및 결과표시'!$C$4=M529,'자료입력 및 결과표시'!$C$4=N529,'자료입력 및 결과표시'!$C$4=O529,'자료입력 및 결과표시'!$C$4=P529,'자료입력 및 결과표시'!$C$4=Q529,'자료입력 및 결과표시'!$C$4=R529,'자료입력 및 결과표시'!$C$4=S529,'자료입력 및 결과표시'!$C$4=T529,'자료입력 및 결과표시'!$C$4=U529,'자료입력 및 결과표시'!$C$4=V529),0,1)</f>
        <v>0</v>
      </c>
    </row>
    <row r="530" spans="6:30">
      <c r="F530" s="56">
        <f t="shared" si="35"/>
        <v>0</v>
      </c>
      <c r="G530" s="79"/>
      <c r="H530" s="38"/>
      <c r="I530" s="39"/>
      <c r="J530" s="31"/>
      <c r="K530" s="78"/>
      <c r="L530" s="40"/>
      <c r="M530" s="11"/>
      <c r="N530" s="11"/>
      <c r="O530" s="11"/>
      <c r="P530" s="11"/>
      <c r="Q530" s="11"/>
      <c r="R530" s="11"/>
      <c r="S530" s="11"/>
      <c r="T530" s="11"/>
      <c r="U530" s="11"/>
      <c r="V530" s="37"/>
      <c r="W530" s="80"/>
      <c r="X530" s="37"/>
      <c r="Y530" s="40"/>
      <c r="Z530" s="35"/>
      <c r="AA530" s="66">
        <f t="shared" si="36"/>
        <v>0</v>
      </c>
      <c r="AB530" s="12">
        <f t="shared" si="37"/>
        <v>0</v>
      </c>
      <c r="AC530" s="56">
        <f t="shared" si="38"/>
        <v>1</v>
      </c>
      <c r="AD530" s="56">
        <f>IF(OR('자료입력 및 결과표시'!$D$4=M530,'자료입력 및 결과표시'!$D$4=N530,'자료입력 및 결과표시'!$D$4=O530,'자료입력 및 결과표시'!$D$4=P530,'자료입력 및 결과표시'!$D$4=Q530,'자료입력 및 결과표시'!$D$4=R530,'자료입력 및 결과표시'!$D$4=S530,'자료입력 및 결과표시'!$D$4=T530,'자료입력 및 결과표시'!$D$4=U530,'자료입력 및 결과표시'!$D$4=V530,'자료입력 및 결과표시'!$C$4=M530,'자료입력 및 결과표시'!$C$4=N530,'자료입력 및 결과표시'!$C$4=O530,'자료입력 및 결과표시'!$C$4=P530,'자료입력 및 결과표시'!$C$4=Q530,'자료입력 및 결과표시'!$C$4=R530,'자료입력 및 결과표시'!$C$4=S530,'자료입력 및 결과표시'!$C$4=T530,'자료입력 및 결과표시'!$C$4=U530,'자료입력 및 결과표시'!$C$4=V530),0,1)</f>
        <v>0</v>
      </c>
    </row>
    <row r="531" spans="6:30">
      <c r="F531" s="56">
        <f t="shared" si="35"/>
        <v>0</v>
      </c>
      <c r="G531" s="79"/>
      <c r="H531" s="38"/>
      <c r="I531" s="39"/>
      <c r="J531" s="31"/>
      <c r="K531" s="78"/>
      <c r="L531" s="40"/>
      <c r="M531" s="11"/>
      <c r="N531" s="11"/>
      <c r="O531" s="11"/>
      <c r="P531" s="11"/>
      <c r="Q531" s="11"/>
      <c r="R531" s="11"/>
      <c r="S531" s="11"/>
      <c r="T531" s="11"/>
      <c r="U531" s="11"/>
      <c r="V531" s="37"/>
      <c r="W531" s="80"/>
      <c r="X531" s="37"/>
      <c r="Y531" s="40"/>
      <c r="Z531" s="35"/>
      <c r="AA531" s="66">
        <f t="shared" si="36"/>
        <v>0</v>
      </c>
      <c r="AB531" s="12">
        <f t="shared" si="37"/>
        <v>0</v>
      </c>
      <c r="AC531" s="56">
        <f t="shared" si="38"/>
        <v>1</v>
      </c>
      <c r="AD531" s="56">
        <f>IF(OR('자료입력 및 결과표시'!$D$4=M531,'자료입력 및 결과표시'!$D$4=N531,'자료입력 및 결과표시'!$D$4=O531,'자료입력 및 결과표시'!$D$4=P531,'자료입력 및 결과표시'!$D$4=Q531,'자료입력 및 결과표시'!$D$4=R531,'자료입력 및 결과표시'!$D$4=S531,'자료입력 및 결과표시'!$D$4=T531,'자료입력 및 결과표시'!$D$4=U531,'자료입력 및 결과표시'!$D$4=V531,'자료입력 및 결과표시'!$C$4=M531,'자료입력 및 결과표시'!$C$4=N531,'자료입력 및 결과표시'!$C$4=O531,'자료입력 및 결과표시'!$C$4=P531,'자료입력 및 결과표시'!$C$4=Q531,'자료입력 및 결과표시'!$C$4=R531,'자료입력 및 결과표시'!$C$4=S531,'자료입력 및 결과표시'!$C$4=T531,'자료입력 및 결과표시'!$C$4=U531,'자료입력 및 결과표시'!$C$4=V531),0,1)</f>
        <v>0</v>
      </c>
    </row>
    <row r="532" spans="6:30">
      <c r="F532" s="56">
        <f t="shared" si="35"/>
        <v>0</v>
      </c>
      <c r="G532" s="79"/>
      <c r="H532" s="38"/>
      <c r="I532" s="39"/>
      <c r="J532" s="31"/>
      <c r="K532" s="78"/>
      <c r="L532" s="40"/>
      <c r="M532" s="11"/>
      <c r="N532" s="11"/>
      <c r="O532" s="11"/>
      <c r="P532" s="11"/>
      <c r="Q532" s="11"/>
      <c r="R532" s="11"/>
      <c r="S532" s="11"/>
      <c r="T532" s="11"/>
      <c r="U532" s="11"/>
      <c r="V532" s="37"/>
      <c r="W532" s="80"/>
      <c r="X532" s="37"/>
      <c r="Y532" s="40"/>
      <c r="Z532" s="35"/>
      <c r="AA532" s="66">
        <f t="shared" si="36"/>
        <v>0</v>
      </c>
      <c r="AB532" s="12">
        <f t="shared" si="37"/>
        <v>0</v>
      </c>
      <c r="AC532" s="56">
        <f t="shared" si="38"/>
        <v>1</v>
      </c>
      <c r="AD532" s="56">
        <f>IF(OR('자료입력 및 결과표시'!$D$4=M532,'자료입력 및 결과표시'!$D$4=N532,'자료입력 및 결과표시'!$D$4=O532,'자료입력 및 결과표시'!$D$4=P532,'자료입력 및 결과표시'!$D$4=Q532,'자료입력 및 결과표시'!$D$4=R532,'자료입력 및 결과표시'!$D$4=S532,'자료입력 및 결과표시'!$D$4=T532,'자료입력 및 결과표시'!$D$4=U532,'자료입력 및 결과표시'!$D$4=V532,'자료입력 및 결과표시'!$C$4=M532,'자료입력 및 결과표시'!$C$4=N532,'자료입력 및 결과표시'!$C$4=O532,'자료입력 및 결과표시'!$C$4=P532,'자료입력 및 결과표시'!$C$4=Q532,'자료입력 및 결과표시'!$C$4=R532,'자료입력 및 결과표시'!$C$4=S532,'자료입력 및 결과표시'!$C$4=T532,'자료입력 및 결과표시'!$C$4=U532,'자료입력 및 결과표시'!$C$4=V532),0,1)</f>
        <v>0</v>
      </c>
    </row>
    <row r="533" spans="6:30">
      <c r="F533" s="56">
        <f t="shared" si="35"/>
        <v>0</v>
      </c>
      <c r="G533" s="79"/>
      <c r="H533" s="38"/>
      <c r="I533" s="39"/>
      <c r="J533" s="31"/>
      <c r="K533" s="78"/>
      <c r="L533" s="40"/>
      <c r="M533" s="11"/>
      <c r="N533" s="11"/>
      <c r="O533" s="11"/>
      <c r="P533" s="11"/>
      <c r="Q533" s="11"/>
      <c r="R533" s="11"/>
      <c r="S533" s="11"/>
      <c r="T533" s="11"/>
      <c r="U533" s="11"/>
      <c r="V533" s="37"/>
      <c r="W533" s="80"/>
      <c r="X533" s="37"/>
      <c r="Y533" s="40"/>
      <c r="Z533" s="35"/>
      <c r="AA533" s="66">
        <f t="shared" si="36"/>
        <v>0</v>
      </c>
      <c r="AB533" s="12">
        <f t="shared" si="37"/>
        <v>0</v>
      </c>
      <c r="AC533" s="56">
        <f t="shared" si="38"/>
        <v>1</v>
      </c>
      <c r="AD533" s="56">
        <f>IF(OR('자료입력 및 결과표시'!$D$4=M533,'자료입력 및 결과표시'!$D$4=N533,'자료입력 및 결과표시'!$D$4=O533,'자료입력 및 결과표시'!$D$4=P533,'자료입력 및 결과표시'!$D$4=Q533,'자료입력 및 결과표시'!$D$4=R533,'자료입력 및 결과표시'!$D$4=S533,'자료입력 및 결과표시'!$D$4=T533,'자료입력 및 결과표시'!$D$4=U533,'자료입력 및 결과표시'!$D$4=V533,'자료입력 및 결과표시'!$C$4=M533,'자료입력 및 결과표시'!$C$4=N533,'자료입력 및 결과표시'!$C$4=O533,'자료입력 및 결과표시'!$C$4=P533,'자료입력 및 결과표시'!$C$4=Q533,'자료입력 및 결과표시'!$C$4=R533,'자료입력 및 결과표시'!$C$4=S533,'자료입력 및 결과표시'!$C$4=T533,'자료입력 및 결과표시'!$C$4=U533,'자료입력 및 결과표시'!$C$4=V533),0,1)</f>
        <v>0</v>
      </c>
    </row>
    <row r="534" spans="6:30">
      <c r="F534" s="56">
        <f t="shared" si="35"/>
        <v>0</v>
      </c>
      <c r="G534" s="79"/>
      <c r="H534" s="38"/>
      <c r="I534" s="39"/>
      <c r="J534" s="31"/>
      <c r="K534" s="78"/>
      <c r="L534" s="40"/>
      <c r="M534" s="11"/>
      <c r="N534" s="11"/>
      <c r="O534" s="11"/>
      <c r="P534" s="11"/>
      <c r="Q534" s="11"/>
      <c r="R534" s="11"/>
      <c r="S534" s="11"/>
      <c r="T534" s="11"/>
      <c r="U534" s="11"/>
      <c r="V534" s="37"/>
      <c r="W534" s="80"/>
      <c r="X534" s="37"/>
      <c r="Y534" s="40"/>
      <c r="Z534" s="35"/>
      <c r="AA534" s="66">
        <f t="shared" si="36"/>
        <v>0</v>
      </c>
      <c r="AB534" s="12">
        <f t="shared" si="37"/>
        <v>0</v>
      </c>
      <c r="AC534" s="56">
        <f t="shared" si="38"/>
        <v>1</v>
      </c>
      <c r="AD534" s="56">
        <f>IF(OR('자료입력 및 결과표시'!$D$4=M534,'자료입력 및 결과표시'!$D$4=N534,'자료입력 및 결과표시'!$D$4=O534,'자료입력 및 결과표시'!$D$4=P534,'자료입력 및 결과표시'!$D$4=Q534,'자료입력 및 결과표시'!$D$4=R534,'자료입력 및 결과표시'!$D$4=S534,'자료입력 및 결과표시'!$D$4=T534,'자료입력 및 결과표시'!$D$4=U534,'자료입력 및 결과표시'!$D$4=V534,'자료입력 및 결과표시'!$C$4=M534,'자료입력 및 결과표시'!$C$4=N534,'자료입력 및 결과표시'!$C$4=O534,'자료입력 및 결과표시'!$C$4=P534,'자료입력 및 결과표시'!$C$4=Q534,'자료입력 및 결과표시'!$C$4=R534,'자료입력 및 결과표시'!$C$4=S534,'자료입력 및 결과표시'!$C$4=T534,'자료입력 및 결과표시'!$C$4=U534,'자료입력 및 결과표시'!$C$4=V534),0,1)</f>
        <v>0</v>
      </c>
    </row>
    <row r="535" spans="6:30">
      <c r="F535" s="56">
        <f t="shared" si="35"/>
        <v>0</v>
      </c>
      <c r="G535" s="79"/>
      <c r="H535" s="38"/>
      <c r="I535" s="39"/>
      <c r="J535" s="31"/>
      <c r="K535" s="78"/>
      <c r="L535" s="40"/>
      <c r="M535" s="11"/>
      <c r="N535" s="11"/>
      <c r="O535" s="11"/>
      <c r="P535" s="11"/>
      <c r="Q535" s="11"/>
      <c r="R535" s="11"/>
      <c r="S535" s="11"/>
      <c r="T535" s="11"/>
      <c r="U535" s="11"/>
      <c r="V535" s="37"/>
      <c r="W535" s="80"/>
      <c r="X535" s="37"/>
      <c r="Y535" s="40"/>
      <c r="Z535" s="35"/>
      <c r="AA535" s="66">
        <f t="shared" si="36"/>
        <v>0</v>
      </c>
      <c r="AB535" s="12">
        <f t="shared" si="37"/>
        <v>0</v>
      </c>
      <c r="AC535" s="56">
        <f t="shared" si="38"/>
        <v>1</v>
      </c>
      <c r="AD535" s="56">
        <f>IF(OR('자료입력 및 결과표시'!$D$4=M535,'자료입력 및 결과표시'!$D$4=N535,'자료입력 및 결과표시'!$D$4=O535,'자료입력 및 결과표시'!$D$4=P535,'자료입력 및 결과표시'!$D$4=Q535,'자료입력 및 결과표시'!$D$4=R535,'자료입력 및 결과표시'!$D$4=S535,'자료입력 및 결과표시'!$D$4=T535,'자료입력 및 결과표시'!$D$4=U535,'자료입력 및 결과표시'!$D$4=V535,'자료입력 및 결과표시'!$C$4=M535,'자료입력 및 결과표시'!$C$4=N535,'자료입력 및 결과표시'!$C$4=O535,'자료입력 및 결과표시'!$C$4=P535,'자료입력 및 결과표시'!$C$4=Q535,'자료입력 및 결과표시'!$C$4=R535,'자료입력 및 결과표시'!$C$4=S535,'자료입력 및 결과표시'!$C$4=T535,'자료입력 및 결과표시'!$C$4=U535,'자료입력 및 결과표시'!$C$4=V535),0,1)</f>
        <v>0</v>
      </c>
    </row>
    <row r="536" spans="6:30">
      <c r="F536" s="56">
        <f t="shared" si="35"/>
        <v>0</v>
      </c>
      <c r="G536" s="79"/>
      <c r="H536" s="38"/>
      <c r="I536" s="39"/>
      <c r="J536" s="31"/>
      <c r="K536" s="78"/>
      <c r="L536" s="40"/>
      <c r="M536" s="11"/>
      <c r="N536" s="11"/>
      <c r="O536" s="11"/>
      <c r="P536" s="11"/>
      <c r="Q536" s="11"/>
      <c r="R536" s="11"/>
      <c r="S536" s="11"/>
      <c r="T536" s="11"/>
      <c r="U536" s="11"/>
      <c r="V536" s="37"/>
      <c r="W536" s="80"/>
      <c r="X536" s="37"/>
      <c r="Y536" s="40"/>
      <c r="Z536" s="35"/>
      <c r="AA536" s="66">
        <f t="shared" si="36"/>
        <v>0</v>
      </c>
      <c r="AB536" s="12">
        <f t="shared" si="37"/>
        <v>0</v>
      </c>
      <c r="AC536" s="56">
        <f t="shared" si="38"/>
        <v>1</v>
      </c>
      <c r="AD536" s="56">
        <f>IF(OR('자료입력 및 결과표시'!$D$4=M536,'자료입력 및 결과표시'!$D$4=N536,'자료입력 및 결과표시'!$D$4=O536,'자료입력 및 결과표시'!$D$4=P536,'자료입력 및 결과표시'!$D$4=Q536,'자료입력 및 결과표시'!$D$4=R536,'자료입력 및 결과표시'!$D$4=S536,'자료입력 및 결과표시'!$D$4=T536,'자료입력 및 결과표시'!$D$4=U536,'자료입력 및 결과표시'!$D$4=V536,'자료입력 및 결과표시'!$C$4=M536,'자료입력 및 결과표시'!$C$4=N536,'자료입력 및 결과표시'!$C$4=O536,'자료입력 및 결과표시'!$C$4=P536,'자료입력 및 결과표시'!$C$4=Q536,'자료입력 및 결과표시'!$C$4=R536,'자료입력 및 결과표시'!$C$4=S536,'자료입력 및 결과표시'!$C$4=T536,'자료입력 및 결과표시'!$C$4=U536,'자료입력 및 결과표시'!$C$4=V536),0,1)</f>
        <v>0</v>
      </c>
    </row>
    <row r="537" spans="6:30">
      <c r="F537" s="56">
        <f t="shared" si="35"/>
        <v>0</v>
      </c>
      <c r="G537" s="79"/>
      <c r="H537" s="38"/>
      <c r="I537" s="39"/>
      <c r="J537" s="31"/>
      <c r="K537" s="78"/>
      <c r="L537" s="40"/>
      <c r="M537" s="11"/>
      <c r="N537" s="11"/>
      <c r="O537" s="11"/>
      <c r="P537" s="11"/>
      <c r="Q537" s="11"/>
      <c r="R537" s="11"/>
      <c r="S537" s="11"/>
      <c r="T537" s="11"/>
      <c r="U537" s="11"/>
      <c r="V537" s="37"/>
      <c r="W537" s="80"/>
      <c r="X537" s="37"/>
      <c r="Y537" s="40"/>
      <c r="Z537" s="35"/>
      <c r="AA537" s="66">
        <f t="shared" si="36"/>
        <v>0</v>
      </c>
      <c r="AB537" s="12">
        <f t="shared" si="37"/>
        <v>0</v>
      </c>
      <c r="AC537" s="56">
        <f t="shared" si="38"/>
        <v>1</v>
      </c>
      <c r="AD537" s="56">
        <f>IF(OR('자료입력 및 결과표시'!$D$4=M537,'자료입력 및 결과표시'!$D$4=N537,'자료입력 및 결과표시'!$D$4=O537,'자료입력 및 결과표시'!$D$4=P537,'자료입력 및 결과표시'!$D$4=Q537,'자료입력 및 결과표시'!$D$4=R537,'자료입력 및 결과표시'!$D$4=S537,'자료입력 및 결과표시'!$D$4=T537,'자료입력 및 결과표시'!$D$4=U537,'자료입력 및 결과표시'!$D$4=V537,'자료입력 및 결과표시'!$C$4=M537,'자료입력 및 결과표시'!$C$4=N537,'자료입력 및 결과표시'!$C$4=O537,'자료입력 및 결과표시'!$C$4=P537,'자료입력 및 결과표시'!$C$4=Q537,'자료입력 및 결과표시'!$C$4=R537,'자료입력 및 결과표시'!$C$4=S537,'자료입력 및 결과표시'!$C$4=T537,'자료입력 및 결과표시'!$C$4=U537,'자료입력 및 결과표시'!$C$4=V537),0,1)</f>
        <v>0</v>
      </c>
    </row>
    <row r="538" spans="6:30">
      <c r="F538" s="56">
        <f t="shared" si="35"/>
        <v>0</v>
      </c>
      <c r="G538" s="79"/>
      <c r="H538" s="38"/>
      <c r="I538" s="39"/>
      <c r="J538" s="31"/>
      <c r="K538" s="78"/>
      <c r="L538" s="40"/>
      <c r="M538" s="11"/>
      <c r="N538" s="11"/>
      <c r="O538" s="11"/>
      <c r="P538" s="11"/>
      <c r="Q538" s="11"/>
      <c r="R538" s="11"/>
      <c r="S538" s="11"/>
      <c r="T538" s="11"/>
      <c r="U538" s="11"/>
      <c r="V538" s="37"/>
      <c r="W538" s="80"/>
      <c r="X538" s="37"/>
      <c r="Y538" s="40"/>
      <c r="Z538" s="35"/>
      <c r="AA538" s="66">
        <f t="shared" si="36"/>
        <v>0</v>
      </c>
      <c r="AB538" s="12">
        <f t="shared" si="37"/>
        <v>0</v>
      </c>
      <c r="AC538" s="56">
        <f t="shared" si="38"/>
        <v>1</v>
      </c>
      <c r="AD538" s="56">
        <f>IF(OR('자료입력 및 결과표시'!$D$4=M538,'자료입력 및 결과표시'!$D$4=N538,'자료입력 및 결과표시'!$D$4=O538,'자료입력 및 결과표시'!$D$4=P538,'자료입력 및 결과표시'!$D$4=Q538,'자료입력 및 결과표시'!$D$4=R538,'자료입력 및 결과표시'!$D$4=S538,'자료입력 및 결과표시'!$D$4=T538,'자료입력 및 결과표시'!$D$4=U538,'자료입력 및 결과표시'!$D$4=V538,'자료입력 및 결과표시'!$C$4=M538,'자료입력 및 결과표시'!$C$4=N538,'자료입력 및 결과표시'!$C$4=O538,'자료입력 및 결과표시'!$C$4=P538,'자료입력 및 결과표시'!$C$4=Q538,'자료입력 및 결과표시'!$C$4=R538,'자료입력 및 결과표시'!$C$4=S538,'자료입력 및 결과표시'!$C$4=T538,'자료입력 및 결과표시'!$C$4=U538,'자료입력 및 결과표시'!$C$4=V538),0,1)</f>
        <v>0</v>
      </c>
    </row>
    <row r="539" spans="6:30">
      <c r="F539" s="56">
        <f t="shared" si="35"/>
        <v>0</v>
      </c>
      <c r="G539" s="79"/>
      <c r="H539" s="38"/>
      <c r="I539" s="39"/>
      <c r="J539" s="31"/>
      <c r="K539" s="78"/>
      <c r="L539" s="40"/>
      <c r="M539" s="11"/>
      <c r="N539" s="11"/>
      <c r="O539" s="11"/>
      <c r="P539" s="11"/>
      <c r="Q539" s="11"/>
      <c r="R539" s="11"/>
      <c r="S539" s="11"/>
      <c r="T539" s="11"/>
      <c r="U539" s="11"/>
      <c r="V539" s="37"/>
      <c r="W539" s="80"/>
      <c r="X539" s="37"/>
      <c r="Y539" s="40"/>
      <c r="Z539" s="35"/>
      <c r="AA539" s="66">
        <f t="shared" si="36"/>
        <v>0</v>
      </c>
      <c r="AB539" s="12">
        <f t="shared" si="37"/>
        <v>0</v>
      </c>
      <c r="AC539" s="56">
        <f t="shared" si="38"/>
        <v>1</v>
      </c>
      <c r="AD539" s="56">
        <f>IF(OR('자료입력 및 결과표시'!$D$4=M539,'자료입력 및 결과표시'!$D$4=N539,'자료입력 및 결과표시'!$D$4=O539,'자료입력 및 결과표시'!$D$4=P539,'자료입력 및 결과표시'!$D$4=Q539,'자료입력 및 결과표시'!$D$4=R539,'자료입력 및 결과표시'!$D$4=S539,'자료입력 및 결과표시'!$D$4=T539,'자료입력 및 결과표시'!$D$4=U539,'자료입력 및 결과표시'!$D$4=V539,'자료입력 및 결과표시'!$C$4=M539,'자료입력 및 결과표시'!$C$4=N539,'자료입력 및 결과표시'!$C$4=O539,'자료입력 및 결과표시'!$C$4=P539,'자료입력 및 결과표시'!$C$4=Q539,'자료입력 및 결과표시'!$C$4=R539,'자료입력 및 결과표시'!$C$4=S539,'자료입력 및 결과표시'!$C$4=T539,'자료입력 및 결과표시'!$C$4=U539,'자료입력 및 결과표시'!$C$4=V539),0,1)</f>
        <v>0</v>
      </c>
    </row>
    <row r="540" spans="6:30">
      <c r="F540" s="56">
        <f t="shared" si="35"/>
        <v>0</v>
      </c>
      <c r="G540" s="79"/>
      <c r="H540" s="38"/>
      <c r="I540" s="39"/>
      <c r="J540" s="31"/>
      <c r="K540" s="78"/>
      <c r="L540" s="40"/>
      <c r="M540" s="11"/>
      <c r="N540" s="11"/>
      <c r="O540" s="11"/>
      <c r="P540" s="11"/>
      <c r="Q540" s="11"/>
      <c r="R540" s="11"/>
      <c r="S540" s="11"/>
      <c r="T540" s="11"/>
      <c r="U540" s="11"/>
      <c r="V540" s="37"/>
      <c r="W540" s="80"/>
      <c r="X540" s="37"/>
      <c r="Y540" s="40"/>
      <c r="Z540" s="35"/>
      <c r="AA540" s="66">
        <f t="shared" si="36"/>
        <v>0</v>
      </c>
      <c r="AB540" s="12">
        <f t="shared" si="37"/>
        <v>0</v>
      </c>
      <c r="AC540" s="56">
        <f t="shared" si="38"/>
        <v>1</v>
      </c>
      <c r="AD540" s="56">
        <f>IF(OR('자료입력 및 결과표시'!$D$4=M540,'자료입력 및 결과표시'!$D$4=N540,'자료입력 및 결과표시'!$D$4=O540,'자료입력 및 결과표시'!$D$4=P540,'자료입력 및 결과표시'!$D$4=Q540,'자료입력 및 결과표시'!$D$4=R540,'자료입력 및 결과표시'!$D$4=S540,'자료입력 및 결과표시'!$D$4=T540,'자료입력 및 결과표시'!$D$4=U540,'자료입력 및 결과표시'!$D$4=V540,'자료입력 및 결과표시'!$C$4=M540,'자료입력 및 결과표시'!$C$4=N540,'자료입력 및 결과표시'!$C$4=O540,'자료입력 및 결과표시'!$C$4=P540,'자료입력 및 결과표시'!$C$4=Q540,'자료입력 및 결과표시'!$C$4=R540,'자료입력 및 결과표시'!$C$4=S540,'자료입력 및 결과표시'!$C$4=T540,'자료입력 및 결과표시'!$C$4=U540,'자료입력 및 결과표시'!$C$4=V540),0,1)</f>
        <v>0</v>
      </c>
    </row>
    <row r="541" spans="6:30">
      <c r="F541" s="56">
        <f t="shared" si="35"/>
        <v>0</v>
      </c>
      <c r="G541" s="79"/>
      <c r="H541" s="38"/>
      <c r="I541" s="39"/>
      <c r="J541" s="31"/>
      <c r="K541" s="78"/>
      <c r="L541" s="40"/>
      <c r="M541" s="11"/>
      <c r="N541" s="11"/>
      <c r="O541" s="11"/>
      <c r="P541" s="11"/>
      <c r="Q541" s="11"/>
      <c r="R541" s="11"/>
      <c r="S541" s="11"/>
      <c r="T541" s="11"/>
      <c r="U541" s="11"/>
      <c r="V541" s="37"/>
      <c r="W541" s="80"/>
      <c r="X541" s="37"/>
      <c r="Y541" s="40"/>
      <c r="Z541" s="35"/>
      <c r="AA541" s="66">
        <f t="shared" si="36"/>
        <v>0</v>
      </c>
      <c r="AB541" s="12">
        <f t="shared" si="37"/>
        <v>0</v>
      </c>
      <c r="AC541" s="56">
        <f t="shared" si="38"/>
        <v>1</v>
      </c>
      <c r="AD541" s="56">
        <f>IF(OR('자료입력 및 결과표시'!$D$4=M541,'자료입력 및 결과표시'!$D$4=N541,'자료입력 및 결과표시'!$D$4=O541,'자료입력 및 결과표시'!$D$4=P541,'자료입력 및 결과표시'!$D$4=Q541,'자료입력 및 결과표시'!$D$4=R541,'자료입력 및 결과표시'!$D$4=S541,'자료입력 및 결과표시'!$D$4=T541,'자료입력 및 결과표시'!$D$4=U541,'자료입력 및 결과표시'!$D$4=V541,'자료입력 및 결과표시'!$C$4=M541,'자료입력 및 결과표시'!$C$4=N541,'자료입력 및 결과표시'!$C$4=O541,'자료입력 및 결과표시'!$C$4=P541,'자료입력 및 결과표시'!$C$4=Q541,'자료입력 및 결과표시'!$C$4=R541,'자료입력 및 결과표시'!$C$4=S541,'자료입력 및 결과표시'!$C$4=T541,'자료입력 및 결과표시'!$C$4=U541,'자료입력 및 결과표시'!$C$4=V541),0,1)</f>
        <v>0</v>
      </c>
    </row>
    <row r="542" spans="6:30">
      <c r="F542" s="56">
        <f t="shared" si="35"/>
        <v>0</v>
      </c>
      <c r="G542" s="79"/>
      <c r="H542" s="38"/>
      <c r="I542" s="39"/>
      <c r="J542" s="31"/>
      <c r="K542" s="78"/>
      <c r="L542" s="40"/>
      <c r="M542" s="11"/>
      <c r="N542" s="11"/>
      <c r="O542" s="11"/>
      <c r="P542" s="11"/>
      <c r="Q542" s="11"/>
      <c r="R542" s="11"/>
      <c r="S542" s="11"/>
      <c r="T542" s="11"/>
      <c r="U542" s="11"/>
      <c r="V542" s="37"/>
      <c r="W542" s="80"/>
      <c r="X542" s="37"/>
      <c r="Y542" s="40"/>
      <c r="Z542" s="35"/>
      <c r="AA542" s="66">
        <f t="shared" si="36"/>
        <v>0</v>
      </c>
      <c r="AB542" s="12">
        <f t="shared" si="37"/>
        <v>0</v>
      </c>
      <c r="AC542" s="56">
        <f t="shared" si="38"/>
        <v>1</v>
      </c>
      <c r="AD542" s="56">
        <f>IF(OR('자료입력 및 결과표시'!$D$4=M542,'자료입력 및 결과표시'!$D$4=N542,'자료입력 및 결과표시'!$D$4=O542,'자료입력 및 결과표시'!$D$4=P542,'자료입력 및 결과표시'!$D$4=Q542,'자료입력 및 결과표시'!$D$4=R542,'자료입력 및 결과표시'!$D$4=S542,'자료입력 및 결과표시'!$D$4=T542,'자료입력 및 결과표시'!$D$4=U542,'자료입력 및 결과표시'!$D$4=V542,'자료입력 및 결과표시'!$C$4=M542,'자료입력 및 결과표시'!$C$4=N542,'자료입력 및 결과표시'!$C$4=O542,'자료입력 및 결과표시'!$C$4=P542,'자료입력 및 결과표시'!$C$4=Q542,'자료입력 및 결과표시'!$C$4=R542,'자료입력 및 결과표시'!$C$4=S542,'자료입력 및 결과표시'!$C$4=T542,'자료입력 및 결과표시'!$C$4=U542,'자료입력 및 결과표시'!$C$4=V542),0,1)</f>
        <v>0</v>
      </c>
    </row>
    <row r="543" spans="6:30">
      <c r="F543" s="56">
        <f t="shared" si="35"/>
        <v>0</v>
      </c>
      <c r="G543" s="79"/>
      <c r="H543" s="38"/>
      <c r="I543" s="39"/>
      <c r="J543" s="31"/>
      <c r="K543" s="78"/>
      <c r="L543" s="40"/>
      <c r="M543" s="11"/>
      <c r="N543" s="11"/>
      <c r="O543" s="11"/>
      <c r="P543" s="11"/>
      <c r="Q543" s="11"/>
      <c r="R543" s="11"/>
      <c r="S543" s="11"/>
      <c r="T543" s="11"/>
      <c r="U543" s="11"/>
      <c r="V543" s="37"/>
      <c r="W543" s="80"/>
      <c r="X543" s="37"/>
      <c r="Y543" s="40"/>
      <c r="Z543" s="35"/>
      <c r="AA543" s="66">
        <f t="shared" si="36"/>
        <v>0</v>
      </c>
      <c r="AB543" s="12">
        <f t="shared" si="37"/>
        <v>0</v>
      </c>
      <c r="AC543" s="56">
        <f t="shared" si="38"/>
        <v>1</v>
      </c>
      <c r="AD543" s="56">
        <f>IF(OR('자료입력 및 결과표시'!$D$4=M543,'자료입력 및 결과표시'!$D$4=N543,'자료입력 및 결과표시'!$D$4=O543,'자료입력 및 결과표시'!$D$4=P543,'자료입력 및 결과표시'!$D$4=Q543,'자료입력 및 결과표시'!$D$4=R543,'자료입력 및 결과표시'!$D$4=S543,'자료입력 및 결과표시'!$D$4=T543,'자료입력 및 결과표시'!$D$4=U543,'자료입력 및 결과표시'!$D$4=V543,'자료입력 및 결과표시'!$C$4=M543,'자료입력 및 결과표시'!$C$4=N543,'자료입력 및 결과표시'!$C$4=O543,'자료입력 및 결과표시'!$C$4=P543,'자료입력 및 결과표시'!$C$4=Q543,'자료입력 및 결과표시'!$C$4=R543,'자료입력 및 결과표시'!$C$4=S543,'자료입력 및 결과표시'!$C$4=T543,'자료입력 및 결과표시'!$C$4=U543,'자료입력 및 결과표시'!$C$4=V543),0,1)</f>
        <v>0</v>
      </c>
    </row>
    <row r="544" spans="6:30">
      <c r="F544" s="56">
        <f t="shared" si="35"/>
        <v>0</v>
      </c>
      <c r="G544" s="79"/>
      <c r="H544" s="38"/>
      <c r="I544" s="39"/>
      <c r="J544" s="31"/>
      <c r="K544" s="78"/>
      <c r="L544" s="40"/>
      <c r="M544" s="11"/>
      <c r="N544" s="11"/>
      <c r="O544" s="11"/>
      <c r="P544" s="11"/>
      <c r="Q544" s="11"/>
      <c r="R544" s="11"/>
      <c r="S544" s="11"/>
      <c r="T544" s="11"/>
      <c r="U544" s="11"/>
      <c r="V544" s="37"/>
      <c r="W544" s="80"/>
      <c r="X544" s="37"/>
      <c r="Y544" s="40"/>
      <c r="Z544" s="35"/>
      <c r="AA544" s="66">
        <f t="shared" si="36"/>
        <v>0</v>
      </c>
      <c r="AB544" s="12">
        <f t="shared" si="37"/>
        <v>0</v>
      </c>
      <c r="AC544" s="56">
        <f t="shared" si="38"/>
        <v>1</v>
      </c>
      <c r="AD544" s="56">
        <f>IF(OR('자료입력 및 결과표시'!$D$4=M544,'자료입력 및 결과표시'!$D$4=N544,'자료입력 및 결과표시'!$D$4=O544,'자료입력 및 결과표시'!$D$4=P544,'자료입력 및 결과표시'!$D$4=Q544,'자료입력 및 결과표시'!$D$4=R544,'자료입력 및 결과표시'!$D$4=S544,'자료입력 및 결과표시'!$D$4=T544,'자료입력 및 결과표시'!$D$4=U544,'자료입력 및 결과표시'!$D$4=V544,'자료입력 및 결과표시'!$C$4=M544,'자료입력 및 결과표시'!$C$4=N544,'자료입력 및 결과표시'!$C$4=O544,'자료입력 및 결과표시'!$C$4=P544,'자료입력 및 결과표시'!$C$4=Q544,'자료입력 및 결과표시'!$C$4=R544,'자료입력 및 결과표시'!$C$4=S544,'자료입력 및 결과표시'!$C$4=T544,'자료입력 및 결과표시'!$C$4=U544,'자료입력 및 결과표시'!$C$4=V544),0,1)</f>
        <v>0</v>
      </c>
    </row>
    <row r="545" spans="6:30">
      <c r="F545" s="56">
        <f t="shared" si="35"/>
        <v>0</v>
      </c>
      <c r="G545" s="79"/>
      <c r="H545" s="38"/>
      <c r="I545" s="39"/>
      <c r="J545" s="31"/>
      <c r="K545" s="78"/>
      <c r="L545" s="40"/>
      <c r="M545" s="11"/>
      <c r="N545" s="11"/>
      <c r="O545" s="11"/>
      <c r="P545" s="11"/>
      <c r="Q545" s="11"/>
      <c r="R545" s="11"/>
      <c r="S545" s="11"/>
      <c r="T545" s="11"/>
      <c r="U545" s="11"/>
      <c r="V545" s="37"/>
      <c r="W545" s="80"/>
      <c r="X545" s="37"/>
      <c r="Y545" s="40"/>
      <c r="Z545" s="35"/>
      <c r="AA545" s="66">
        <f t="shared" si="36"/>
        <v>0</v>
      </c>
      <c r="AB545" s="12">
        <f t="shared" si="37"/>
        <v>0</v>
      </c>
      <c r="AC545" s="56">
        <f t="shared" si="38"/>
        <v>1</v>
      </c>
      <c r="AD545" s="56">
        <f>IF(OR('자료입력 및 결과표시'!$D$4=M545,'자료입력 및 결과표시'!$D$4=N545,'자료입력 및 결과표시'!$D$4=O545,'자료입력 및 결과표시'!$D$4=P545,'자료입력 및 결과표시'!$D$4=Q545,'자료입력 및 결과표시'!$D$4=R545,'자료입력 및 결과표시'!$D$4=S545,'자료입력 및 결과표시'!$D$4=T545,'자료입력 및 결과표시'!$D$4=U545,'자료입력 및 결과표시'!$D$4=V545,'자료입력 및 결과표시'!$C$4=M545,'자료입력 및 결과표시'!$C$4=N545,'자료입력 및 결과표시'!$C$4=O545,'자료입력 및 결과표시'!$C$4=P545,'자료입력 및 결과표시'!$C$4=Q545,'자료입력 및 결과표시'!$C$4=R545,'자료입력 및 결과표시'!$C$4=S545,'자료입력 및 결과표시'!$C$4=T545,'자료입력 및 결과표시'!$C$4=U545,'자료입력 및 결과표시'!$C$4=V545),0,1)</f>
        <v>0</v>
      </c>
    </row>
    <row r="546" spans="6:30">
      <c r="F546" s="56">
        <f t="shared" si="35"/>
        <v>0</v>
      </c>
      <c r="G546" s="79"/>
      <c r="H546" s="38"/>
      <c r="I546" s="39"/>
      <c r="J546" s="31"/>
      <c r="K546" s="78"/>
      <c r="L546" s="40"/>
      <c r="M546" s="11"/>
      <c r="N546" s="11"/>
      <c r="O546" s="11"/>
      <c r="P546" s="11"/>
      <c r="Q546" s="11"/>
      <c r="R546" s="11"/>
      <c r="S546" s="11"/>
      <c r="T546" s="11"/>
      <c r="U546" s="11"/>
      <c r="V546" s="37"/>
      <c r="W546" s="80"/>
      <c r="X546" s="37"/>
      <c r="Y546" s="40"/>
      <c r="Z546" s="35"/>
      <c r="AA546" s="66">
        <f t="shared" si="36"/>
        <v>0</v>
      </c>
      <c r="AB546" s="12">
        <f t="shared" si="37"/>
        <v>0</v>
      </c>
      <c r="AC546" s="56">
        <f t="shared" si="38"/>
        <v>1</v>
      </c>
      <c r="AD546" s="56">
        <f>IF(OR('자료입력 및 결과표시'!$D$4=M546,'자료입력 및 결과표시'!$D$4=N546,'자료입력 및 결과표시'!$D$4=O546,'자료입력 및 결과표시'!$D$4=P546,'자료입력 및 결과표시'!$D$4=Q546,'자료입력 및 결과표시'!$D$4=R546,'자료입력 및 결과표시'!$D$4=S546,'자료입력 및 결과표시'!$D$4=T546,'자료입력 및 결과표시'!$D$4=U546,'자료입력 및 결과표시'!$D$4=V546,'자료입력 및 결과표시'!$C$4=M546,'자료입력 및 결과표시'!$C$4=N546,'자료입력 및 결과표시'!$C$4=O546,'자료입력 및 결과표시'!$C$4=P546,'자료입력 및 결과표시'!$C$4=Q546,'자료입력 및 결과표시'!$C$4=R546,'자료입력 및 결과표시'!$C$4=S546,'자료입력 및 결과표시'!$C$4=T546,'자료입력 및 결과표시'!$C$4=U546,'자료입력 및 결과표시'!$C$4=V546),0,1)</f>
        <v>0</v>
      </c>
    </row>
    <row r="547" spans="6:30">
      <c r="F547" s="56">
        <f t="shared" si="35"/>
        <v>0</v>
      </c>
      <c r="G547" s="79"/>
      <c r="H547" s="38"/>
      <c r="I547" s="39"/>
      <c r="J547" s="31"/>
      <c r="K547" s="78"/>
      <c r="L547" s="40"/>
      <c r="M547" s="11"/>
      <c r="N547" s="11"/>
      <c r="O547" s="11"/>
      <c r="P547" s="11"/>
      <c r="Q547" s="11"/>
      <c r="R547" s="11"/>
      <c r="S547" s="11"/>
      <c r="T547" s="11"/>
      <c r="U547" s="11"/>
      <c r="V547" s="37"/>
      <c r="W547" s="80"/>
      <c r="X547" s="37"/>
      <c r="Y547" s="40"/>
      <c r="Z547" s="35"/>
      <c r="AA547" s="66">
        <f t="shared" si="36"/>
        <v>0</v>
      </c>
      <c r="AB547" s="12">
        <f t="shared" si="37"/>
        <v>0</v>
      </c>
      <c r="AC547" s="56">
        <f t="shared" si="38"/>
        <v>1</v>
      </c>
      <c r="AD547" s="56">
        <f>IF(OR('자료입력 및 결과표시'!$D$4=M547,'자료입력 및 결과표시'!$D$4=N547,'자료입력 및 결과표시'!$D$4=O547,'자료입력 및 결과표시'!$D$4=P547,'자료입력 및 결과표시'!$D$4=Q547,'자료입력 및 결과표시'!$D$4=R547,'자료입력 및 결과표시'!$D$4=S547,'자료입력 및 결과표시'!$D$4=T547,'자료입력 및 결과표시'!$D$4=U547,'자료입력 및 결과표시'!$D$4=V547,'자료입력 및 결과표시'!$C$4=M547,'자료입력 및 결과표시'!$C$4=N547,'자료입력 및 결과표시'!$C$4=O547,'자료입력 및 결과표시'!$C$4=P547,'자료입력 및 결과표시'!$C$4=Q547,'자료입력 및 결과표시'!$C$4=R547,'자료입력 및 결과표시'!$C$4=S547,'자료입력 및 결과표시'!$C$4=T547,'자료입력 및 결과표시'!$C$4=U547,'자료입력 및 결과표시'!$C$4=V547),0,1)</f>
        <v>0</v>
      </c>
    </row>
    <row r="548" spans="6:30">
      <c r="F548" s="56">
        <f t="shared" si="35"/>
        <v>0</v>
      </c>
      <c r="G548" s="79"/>
      <c r="H548" s="38"/>
      <c r="I548" s="39"/>
      <c r="J548" s="31"/>
      <c r="K548" s="78"/>
      <c r="L548" s="40"/>
      <c r="M548" s="11"/>
      <c r="N548" s="11"/>
      <c r="O548" s="11"/>
      <c r="P548" s="11"/>
      <c r="Q548" s="11"/>
      <c r="R548" s="11"/>
      <c r="S548" s="11"/>
      <c r="T548" s="11"/>
      <c r="U548" s="11"/>
      <c r="V548" s="37"/>
      <c r="W548" s="80"/>
      <c r="X548" s="37"/>
      <c r="Y548" s="40"/>
      <c r="Z548" s="35"/>
      <c r="AA548" s="66">
        <f t="shared" si="36"/>
        <v>0</v>
      </c>
      <c r="AB548" s="12">
        <f t="shared" si="37"/>
        <v>0</v>
      </c>
      <c r="AC548" s="56">
        <f t="shared" si="38"/>
        <v>1</v>
      </c>
      <c r="AD548" s="56">
        <f>IF(OR('자료입력 및 결과표시'!$D$4=M548,'자료입력 및 결과표시'!$D$4=N548,'자료입력 및 결과표시'!$D$4=O548,'자료입력 및 결과표시'!$D$4=P548,'자료입력 및 결과표시'!$D$4=Q548,'자료입력 및 결과표시'!$D$4=R548,'자료입력 및 결과표시'!$D$4=S548,'자료입력 및 결과표시'!$D$4=T548,'자료입력 및 결과표시'!$D$4=U548,'자료입력 및 결과표시'!$D$4=V548,'자료입력 및 결과표시'!$C$4=M548,'자료입력 및 결과표시'!$C$4=N548,'자료입력 및 결과표시'!$C$4=O548,'자료입력 및 결과표시'!$C$4=P548,'자료입력 및 결과표시'!$C$4=Q548,'자료입력 및 결과표시'!$C$4=R548,'자료입력 및 결과표시'!$C$4=S548,'자료입력 및 결과표시'!$C$4=T548,'자료입력 및 결과표시'!$C$4=U548,'자료입력 및 결과표시'!$C$4=V548),0,1)</f>
        <v>0</v>
      </c>
    </row>
    <row r="549" spans="6:30">
      <c r="F549" s="56">
        <f t="shared" si="35"/>
        <v>0</v>
      </c>
      <c r="G549" s="79"/>
      <c r="H549" s="38"/>
      <c r="I549" s="39"/>
      <c r="J549" s="31"/>
      <c r="K549" s="78"/>
      <c r="L549" s="40"/>
      <c r="M549" s="11"/>
      <c r="N549" s="11"/>
      <c r="O549" s="11"/>
      <c r="P549" s="11"/>
      <c r="Q549" s="11"/>
      <c r="R549" s="11"/>
      <c r="S549" s="11"/>
      <c r="T549" s="11"/>
      <c r="U549" s="11"/>
      <c r="V549" s="37"/>
      <c r="W549" s="80"/>
      <c r="X549" s="37"/>
      <c r="Y549" s="40"/>
      <c r="Z549" s="35"/>
      <c r="AA549" s="66">
        <f t="shared" si="36"/>
        <v>0</v>
      </c>
      <c r="AB549" s="12">
        <f t="shared" si="37"/>
        <v>0</v>
      </c>
      <c r="AC549" s="56">
        <f t="shared" si="38"/>
        <v>1</v>
      </c>
      <c r="AD549" s="56">
        <f>IF(OR('자료입력 및 결과표시'!$D$4=M549,'자료입력 및 결과표시'!$D$4=N549,'자료입력 및 결과표시'!$D$4=O549,'자료입력 및 결과표시'!$D$4=P549,'자료입력 및 결과표시'!$D$4=Q549,'자료입력 및 결과표시'!$D$4=R549,'자료입력 및 결과표시'!$D$4=S549,'자료입력 및 결과표시'!$D$4=T549,'자료입력 및 결과표시'!$D$4=U549,'자료입력 및 결과표시'!$D$4=V549,'자료입력 및 결과표시'!$C$4=M549,'자료입력 및 결과표시'!$C$4=N549,'자료입력 및 결과표시'!$C$4=O549,'자료입력 및 결과표시'!$C$4=P549,'자료입력 및 결과표시'!$C$4=Q549,'자료입력 및 결과표시'!$C$4=R549,'자료입력 및 결과표시'!$C$4=S549,'자료입력 및 결과표시'!$C$4=T549,'자료입력 및 결과표시'!$C$4=U549,'자료입력 및 결과표시'!$C$4=V549),0,1)</f>
        <v>0</v>
      </c>
    </row>
    <row r="550" spans="6:30">
      <c r="F550" s="56">
        <f t="shared" si="35"/>
        <v>0</v>
      </c>
      <c r="G550" s="79"/>
      <c r="H550" s="38"/>
      <c r="I550" s="39"/>
      <c r="J550" s="31"/>
      <c r="K550" s="78"/>
      <c r="L550" s="40"/>
      <c r="M550" s="11"/>
      <c r="N550" s="11"/>
      <c r="O550" s="11"/>
      <c r="P550" s="11"/>
      <c r="Q550" s="11"/>
      <c r="R550" s="11"/>
      <c r="S550" s="11"/>
      <c r="T550" s="11"/>
      <c r="U550" s="11"/>
      <c r="V550" s="37"/>
      <c r="W550" s="80"/>
      <c r="X550" s="37"/>
      <c r="Y550" s="40"/>
      <c r="Z550" s="35"/>
      <c r="AA550" s="66">
        <f t="shared" si="36"/>
        <v>0</v>
      </c>
      <c r="AB550" s="12">
        <f t="shared" si="37"/>
        <v>0</v>
      </c>
      <c r="AC550" s="56">
        <f t="shared" si="38"/>
        <v>1</v>
      </c>
      <c r="AD550" s="56">
        <f>IF(OR('자료입력 및 결과표시'!$D$4=M550,'자료입력 및 결과표시'!$D$4=N550,'자료입력 및 결과표시'!$D$4=O550,'자료입력 및 결과표시'!$D$4=P550,'자료입력 및 결과표시'!$D$4=Q550,'자료입력 및 결과표시'!$D$4=R550,'자료입력 및 결과표시'!$D$4=S550,'자료입력 및 결과표시'!$D$4=T550,'자료입력 및 결과표시'!$D$4=U550,'자료입력 및 결과표시'!$D$4=V550,'자료입력 및 결과표시'!$C$4=M550,'자료입력 및 결과표시'!$C$4=N550,'자료입력 및 결과표시'!$C$4=O550,'자료입력 및 결과표시'!$C$4=P550,'자료입력 및 결과표시'!$C$4=Q550,'자료입력 및 결과표시'!$C$4=R550,'자료입력 및 결과표시'!$C$4=S550,'자료입력 및 결과표시'!$C$4=T550,'자료입력 및 결과표시'!$C$4=U550,'자료입력 및 결과표시'!$C$4=V550),0,1)</f>
        <v>0</v>
      </c>
    </row>
    <row r="551" spans="6:30">
      <c r="F551" s="56">
        <f t="shared" si="35"/>
        <v>0</v>
      </c>
      <c r="G551" s="79"/>
      <c r="H551" s="38"/>
      <c r="I551" s="39"/>
      <c r="J551" s="31"/>
      <c r="K551" s="78"/>
      <c r="L551" s="40"/>
      <c r="M551" s="11"/>
      <c r="N551" s="11"/>
      <c r="O551" s="11"/>
      <c r="P551" s="11"/>
      <c r="Q551" s="11"/>
      <c r="R551" s="11"/>
      <c r="S551" s="11"/>
      <c r="T551" s="11"/>
      <c r="U551" s="11"/>
      <c r="V551" s="37"/>
      <c r="W551" s="80"/>
      <c r="X551" s="37"/>
      <c r="Y551" s="40"/>
      <c r="Z551" s="35"/>
      <c r="AA551" s="66">
        <f t="shared" si="36"/>
        <v>0</v>
      </c>
      <c r="AB551" s="12">
        <f t="shared" si="37"/>
        <v>0</v>
      </c>
      <c r="AC551" s="56">
        <f t="shared" si="38"/>
        <v>1</v>
      </c>
      <c r="AD551" s="56">
        <f>IF(OR('자료입력 및 결과표시'!$D$4=M551,'자료입력 및 결과표시'!$D$4=N551,'자료입력 및 결과표시'!$D$4=O551,'자료입력 및 결과표시'!$D$4=P551,'자료입력 및 결과표시'!$D$4=Q551,'자료입력 및 결과표시'!$D$4=R551,'자료입력 및 결과표시'!$D$4=S551,'자료입력 및 결과표시'!$D$4=T551,'자료입력 및 결과표시'!$D$4=U551,'자료입력 및 결과표시'!$D$4=V551,'자료입력 및 결과표시'!$C$4=M551,'자료입력 및 결과표시'!$C$4=N551,'자료입력 및 결과표시'!$C$4=O551,'자료입력 및 결과표시'!$C$4=P551,'자료입력 및 결과표시'!$C$4=Q551,'자료입력 및 결과표시'!$C$4=R551,'자료입력 및 결과표시'!$C$4=S551,'자료입력 및 결과표시'!$C$4=T551,'자료입력 및 결과표시'!$C$4=U551,'자료입력 및 결과표시'!$C$4=V551),0,1)</f>
        <v>0</v>
      </c>
    </row>
    <row r="552" spans="6:30">
      <c r="F552" s="56">
        <f t="shared" si="35"/>
        <v>0</v>
      </c>
      <c r="G552" s="79"/>
      <c r="H552" s="38"/>
      <c r="I552" s="39"/>
      <c r="J552" s="31"/>
      <c r="K552" s="78"/>
      <c r="L552" s="40"/>
      <c r="M552" s="11"/>
      <c r="N552" s="11"/>
      <c r="O552" s="11"/>
      <c r="P552" s="11"/>
      <c r="Q552" s="11"/>
      <c r="R552" s="11"/>
      <c r="S552" s="11"/>
      <c r="T552" s="11"/>
      <c r="U552" s="11"/>
      <c r="V552" s="37"/>
      <c r="W552" s="80"/>
      <c r="X552" s="37"/>
      <c r="Y552" s="40"/>
      <c r="Z552" s="35"/>
      <c r="AA552" s="66">
        <f t="shared" si="36"/>
        <v>0</v>
      </c>
      <c r="AB552" s="12">
        <f t="shared" si="37"/>
        <v>0</v>
      </c>
      <c r="AC552" s="56">
        <f t="shared" si="38"/>
        <v>1</v>
      </c>
      <c r="AD552" s="56">
        <f>IF(OR('자료입력 및 결과표시'!$D$4=M552,'자료입력 및 결과표시'!$D$4=N552,'자료입력 및 결과표시'!$D$4=O552,'자료입력 및 결과표시'!$D$4=P552,'자료입력 및 결과표시'!$D$4=Q552,'자료입력 및 결과표시'!$D$4=R552,'자료입력 및 결과표시'!$D$4=S552,'자료입력 및 결과표시'!$D$4=T552,'자료입력 및 결과표시'!$D$4=U552,'자료입력 및 결과표시'!$D$4=V552,'자료입력 및 결과표시'!$C$4=M552,'자료입력 및 결과표시'!$C$4=N552,'자료입력 및 결과표시'!$C$4=O552,'자료입력 및 결과표시'!$C$4=P552,'자료입력 및 결과표시'!$C$4=Q552,'자료입력 및 결과표시'!$C$4=R552,'자료입력 및 결과표시'!$C$4=S552,'자료입력 및 결과표시'!$C$4=T552,'자료입력 및 결과표시'!$C$4=U552,'자료입력 및 결과표시'!$C$4=V552),0,1)</f>
        <v>0</v>
      </c>
    </row>
    <row r="553" spans="6:30">
      <c r="F553" s="56">
        <f t="shared" si="35"/>
        <v>0</v>
      </c>
      <c r="G553" s="79"/>
      <c r="H553" s="38"/>
      <c r="I553" s="39"/>
      <c r="J553" s="31"/>
      <c r="K553" s="78"/>
      <c r="L553" s="40"/>
      <c r="M553" s="11"/>
      <c r="N553" s="11"/>
      <c r="O553" s="11"/>
      <c r="P553" s="11"/>
      <c r="Q553" s="11"/>
      <c r="R553" s="11"/>
      <c r="S553" s="11"/>
      <c r="T553" s="11"/>
      <c r="U553" s="11"/>
      <c r="V553" s="37"/>
      <c r="W553" s="80"/>
      <c r="X553" s="37"/>
      <c r="Y553" s="40"/>
      <c r="Z553" s="35"/>
      <c r="AA553" s="66">
        <f t="shared" si="36"/>
        <v>0</v>
      </c>
      <c r="AB553" s="12">
        <f t="shared" si="37"/>
        <v>0</v>
      </c>
      <c r="AC553" s="56">
        <f t="shared" si="38"/>
        <v>1</v>
      </c>
      <c r="AD553" s="56">
        <f>IF(OR('자료입력 및 결과표시'!$D$4=M553,'자료입력 및 결과표시'!$D$4=N553,'자료입력 및 결과표시'!$D$4=O553,'자료입력 및 결과표시'!$D$4=P553,'자료입력 및 결과표시'!$D$4=Q553,'자료입력 및 결과표시'!$D$4=R553,'자료입력 및 결과표시'!$D$4=S553,'자료입력 및 결과표시'!$D$4=T553,'자료입력 및 결과표시'!$D$4=U553,'자료입력 및 결과표시'!$D$4=V553,'자료입력 및 결과표시'!$C$4=M553,'자료입력 및 결과표시'!$C$4=N553,'자료입력 및 결과표시'!$C$4=O553,'자료입력 및 결과표시'!$C$4=P553,'자료입력 및 결과표시'!$C$4=Q553,'자료입력 및 결과표시'!$C$4=R553,'자료입력 및 결과표시'!$C$4=S553,'자료입력 및 결과표시'!$C$4=T553,'자료입력 및 결과표시'!$C$4=U553,'자료입력 및 결과표시'!$C$4=V553),0,1)</f>
        <v>0</v>
      </c>
    </row>
    <row r="554" spans="6:30">
      <c r="F554" s="56">
        <f t="shared" si="35"/>
        <v>0</v>
      </c>
      <c r="G554" s="79"/>
      <c r="H554" s="38"/>
      <c r="I554" s="39"/>
      <c r="J554" s="31"/>
      <c r="K554" s="78"/>
      <c r="L554" s="40"/>
      <c r="M554" s="11"/>
      <c r="N554" s="11"/>
      <c r="O554" s="11"/>
      <c r="P554" s="11"/>
      <c r="Q554" s="11"/>
      <c r="R554" s="11"/>
      <c r="S554" s="11"/>
      <c r="T554" s="11"/>
      <c r="U554" s="11"/>
      <c r="V554" s="37"/>
      <c r="W554" s="80"/>
      <c r="X554" s="37"/>
      <c r="Y554" s="40"/>
      <c r="Z554" s="35"/>
      <c r="AA554" s="66">
        <f t="shared" si="36"/>
        <v>0</v>
      </c>
      <c r="AB554" s="12">
        <f t="shared" si="37"/>
        <v>0</v>
      </c>
      <c r="AC554" s="56">
        <f t="shared" si="38"/>
        <v>1</v>
      </c>
      <c r="AD554" s="56">
        <f>IF(OR('자료입력 및 결과표시'!$D$4=M554,'자료입력 및 결과표시'!$D$4=N554,'자료입력 및 결과표시'!$D$4=O554,'자료입력 및 결과표시'!$D$4=P554,'자료입력 및 결과표시'!$D$4=Q554,'자료입력 및 결과표시'!$D$4=R554,'자료입력 및 결과표시'!$D$4=S554,'자료입력 및 결과표시'!$D$4=T554,'자료입력 및 결과표시'!$D$4=U554,'자료입력 및 결과표시'!$D$4=V554,'자료입력 및 결과표시'!$C$4=M554,'자료입력 및 결과표시'!$C$4=N554,'자료입력 및 결과표시'!$C$4=O554,'자료입력 및 결과표시'!$C$4=P554,'자료입력 및 결과표시'!$C$4=Q554,'자료입력 및 결과표시'!$C$4=R554,'자료입력 및 결과표시'!$C$4=S554,'자료입력 및 결과표시'!$C$4=T554,'자료입력 및 결과표시'!$C$4=U554,'자료입력 및 결과표시'!$C$4=V554),0,1)</f>
        <v>0</v>
      </c>
    </row>
    <row r="555" spans="6:30">
      <c r="F555" s="56">
        <f t="shared" si="35"/>
        <v>0</v>
      </c>
      <c r="G555" s="79"/>
      <c r="H555" s="38"/>
      <c r="I555" s="39"/>
      <c r="J555" s="31"/>
      <c r="K555" s="78"/>
      <c r="L555" s="40"/>
      <c r="M555" s="11"/>
      <c r="N555" s="11"/>
      <c r="O555" s="11"/>
      <c r="P555" s="11"/>
      <c r="Q555" s="11"/>
      <c r="R555" s="11"/>
      <c r="S555" s="11"/>
      <c r="T555" s="11"/>
      <c r="U555" s="11"/>
      <c r="V555" s="37"/>
      <c r="W555" s="80"/>
      <c r="X555" s="37"/>
      <c r="Y555" s="40"/>
      <c r="Z555" s="35"/>
      <c r="AA555" s="66">
        <f t="shared" si="36"/>
        <v>0</v>
      </c>
      <c r="AB555" s="12">
        <f t="shared" si="37"/>
        <v>0</v>
      </c>
      <c r="AC555" s="56">
        <f t="shared" si="38"/>
        <v>1</v>
      </c>
      <c r="AD555" s="56">
        <f>IF(OR('자료입력 및 결과표시'!$D$4=M555,'자료입력 및 결과표시'!$D$4=N555,'자료입력 및 결과표시'!$D$4=O555,'자료입력 및 결과표시'!$D$4=P555,'자료입력 및 결과표시'!$D$4=Q555,'자료입력 및 결과표시'!$D$4=R555,'자료입력 및 결과표시'!$D$4=S555,'자료입력 및 결과표시'!$D$4=T555,'자료입력 및 결과표시'!$D$4=U555,'자료입력 및 결과표시'!$D$4=V555,'자료입력 및 결과표시'!$C$4=M555,'자료입력 및 결과표시'!$C$4=N555,'자료입력 및 결과표시'!$C$4=O555,'자료입력 및 결과표시'!$C$4=P555,'자료입력 및 결과표시'!$C$4=Q555,'자료입력 및 결과표시'!$C$4=R555,'자료입력 및 결과표시'!$C$4=S555,'자료입력 및 결과표시'!$C$4=T555,'자료입력 및 결과표시'!$C$4=U555,'자료입력 및 결과표시'!$C$4=V555),0,1)</f>
        <v>0</v>
      </c>
    </row>
    <row r="556" spans="6:30">
      <c r="F556" s="56">
        <f t="shared" si="35"/>
        <v>0</v>
      </c>
      <c r="G556" s="79"/>
      <c r="H556" s="38"/>
      <c r="I556" s="39"/>
      <c r="J556" s="31"/>
      <c r="K556" s="78"/>
      <c r="L556" s="40"/>
      <c r="M556" s="11"/>
      <c r="N556" s="11"/>
      <c r="O556" s="11"/>
      <c r="P556" s="11"/>
      <c r="Q556" s="11"/>
      <c r="R556" s="11"/>
      <c r="S556" s="11"/>
      <c r="T556" s="11"/>
      <c r="U556" s="11"/>
      <c r="V556" s="37"/>
      <c r="W556" s="80"/>
      <c r="X556" s="37"/>
      <c r="Y556" s="40"/>
      <c r="Z556" s="35"/>
      <c r="AA556" s="66">
        <f t="shared" si="36"/>
        <v>0</v>
      </c>
      <c r="AB556" s="12">
        <f t="shared" si="37"/>
        <v>0</v>
      </c>
      <c r="AC556" s="56">
        <f t="shared" si="38"/>
        <v>1</v>
      </c>
      <c r="AD556" s="56">
        <f>IF(OR('자료입력 및 결과표시'!$D$4=M556,'자료입력 및 결과표시'!$D$4=N556,'자료입력 및 결과표시'!$D$4=O556,'자료입력 및 결과표시'!$D$4=P556,'자료입력 및 결과표시'!$D$4=Q556,'자료입력 및 결과표시'!$D$4=R556,'자료입력 및 결과표시'!$D$4=S556,'자료입력 및 결과표시'!$D$4=T556,'자료입력 및 결과표시'!$D$4=U556,'자료입력 및 결과표시'!$D$4=V556,'자료입력 및 결과표시'!$C$4=M556,'자료입력 및 결과표시'!$C$4=N556,'자료입력 및 결과표시'!$C$4=O556,'자료입력 및 결과표시'!$C$4=P556,'자료입력 및 결과표시'!$C$4=Q556,'자료입력 및 결과표시'!$C$4=R556,'자료입력 및 결과표시'!$C$4=S556,'자료입력 및 결과표시'!$C$4=T556,'자료입력 및 결과표시'!$C$4=U556,'자료입력 및 결과표시'!$C$4=V556),0,1)</f>
        <v>0</v>
      </c>
    </row>
    <row r="557" spans="6:30">
      <c r="F557" s="56">
        <f t="shared" si="35"/>
        <v>0</v>
      </c>
      <c r="G557" s="79"/>
      <c r="H557" s="38"/>
      <c r="I557" s="39"/>
      <c r="J557" s="31"/>
      <c r="K557" s="78"/>
      <c r="L557" s="40"/>
      <c r="M557" s="11"/>
      <c r="N557" s="11"/>
      <c r="O557" s="11"/>
      <c r="P557" s="11"/>
      <c r="Q557" s="11"/>
      <c r="R557" s="11"/>
      <c r="S557" s="11"/>
      <c r="T557" s="11"/>
      <c r="U557" s="11"/>
      <c r="V557" s="37"/>
      <c r="W557" s="80"/>
      <c r="X557" s="37"/>
      <c r="Y557" s="40"/>
      <c r="Z557" s="35"/>
      <c r="AA557" s="66">
        <f t="shared" si="36"/>
        <v>0</v>
      </c>
      <c r="AB557" s="12">
        <f t="shared" si="37"/>
        <v>0</v>
      </c>
      <c r="AC557" s="56">
        <f t="shared" si="38"/>
        <v>1</v>
      </c>
      <c r="AD557" s="56">
        <f>IF(OR('자료입력 및 결과표시'!$D$4=M557,'자료입력 및 결과표시'!$D$4=N557,'자료입력 및 결과표시'!$D$4=O557,'자료입력 및 결과표시'!$D$4=P557,'자료입력 및 결과표시'!$D$4=Q557,'자료입력 및 결과표시'!$D$4=R557,'자료입력 및 결과표시'!$D$4=S557,'자료입력 및 결과표시'!$D$4=T557,'자료입력 및 결과표시'!$D$4=U557,'자료입력 및 결과표시'!$D$4=V557,'자료입력 및 결과표시'!$C$4=M557,'자료입력 및 결과표시'!$C$4=N557,'자료입력 및 결과표시'!$C$4=O557,'자료입력 및 결과표시'!$C$4=P557,'자료입력 및 결과표시'!$C$4=Q557,'자료입력 및 결과표시'!$C$4=R557,'자료입력 및 결과표시'!$C$4=S557,'자료입력 및 결과표시'!$C$4=T557,'자료입력 및 결과표시'!$C$4=U557,'자료입력 및 결과표시'!$C$4=V557),0,1)</f>
        <v>0</v>
      </c>
    </row>
    <row r="558" spans="6:30">
      <c r="F558" s="56">
        <f t="shared" si="35"/>
        <v>0</v>
      </c>
      <c r="G558" s="79"/>
      <c r="H558" s="38"/>
      <c r="I558" s="39"/>
      <c r="J558" s="31"/>
      <c r="K558" s="78"/>
      <c r="L558" s="40"/>
      <c r="M558" s="11"/>
      <c r="N558" s="11"/>
      <c r="O558" s="11"/>
      <c r="P558" s="11"/>
      <c r="Q558" s="11"/>
      <c r="R558" s="11"/>
      <c r="S558" s="11"/>
      <c r="T558" s="11"/>
      <c r="U558" s="11"/>
      <c r="V558" s="37"/>
      <c r="W558" s="80"/>
      <c r="X558" s="37"/>
      <c r="Y558" s="40"/>
      <c r="Z558" s="35"/>
      <c r="AA558" s="66">
        <f t="shared" si="36"/>
        <v>0</v>
      </c>
      <c r="AB558" s="12">
        <f t="shared" si="37"/>
        <v>0</v>
      </c>
      <c r="AC558" s="56">
        <f t="shared" si="38"/>
        <v>1</v>
      </c>
      <c r="AD558" s="56">
        <f>IF(OR('자료입력 및 결과표시'!$D$4=M558,'자료입력 및 결과표시'!$D$4=N558,'자료입력 및 결과표시'!$D$4=O558,'자료입력 및 결과표시'!$D$4=P558,'자료입력 및 결과표시'!$D$4=Q558,'자료입력 및 결과표시'!$D$4=R558,'자료입력 및 결과표시'!$D$4=S558,'자료입력 및 결과표시'!$D$4=T558,'자료입력 및 결과표시'!$D$4=U558,'자료입력 및 결과표시'!$D$4=V558,'자료입력 및 결과표시'!$C$4=M558,'자료입력 및 결과표시'!$C$4=N558,'자료입력 및 결과표시'!$C$4=O558,'자료입력 및 결과표시'!$C$4=P558,'자료입력 및 결과표시'!$C$4=Q558,'자료입력 및 결과표시'!$C$4=R558,'자료입력 및 결과표시'!$C$4=S558,'자료입력 및 결과표시'!$C$4=T558,'자료입력 및 결과표시'!$C$4=U558,'자료입력 및 결과표시'!$C$4=V558),0,1)</f>
        <v>0</v>
      </c>
    </row>
    <row r="559" spans="6:30">
      <c r="F559" s="56">
        <f t="shared" si="35"/>
        <v>0</v>
      </c>
      <c r="G559" s="79"/>
      <c r="H559" s="38"/>
      <c r="I559" s="39"/>
      <c r="J559" s="31"/>
      <c r="K559" s="78"/>
      <c r="L559" s="40"/>
      <c r="M559" s="11"/>
      <c r="N559" s="11"/>
      <c r="O559" s="11"/>
      <c r="P559" s="11"/>
      <c r="Q559" s="11"/>
      <c r="R559" s="11"/>
      <c r="S559" s="11"/>
      <c r="T559" s="11"/>
      <c r="U559" s="11"/>
      <c r="V559" s="37"/>
      <c r="W559" s="80"/>
      <c r="X559" s="37"/>
      <c r="Y559" s="40"/>
      <c r="Z559" s="35"/>
      <c r="AA559" s="66">
        <f t="shared" si="36"/>
        <v>0</v>
      </c>
      <c r="AB559" s="12">
        <f t="shared" si="37"/>
        <v>0</v>
      </c>
      <c r="AC559" s="56">
        <f t="shared" si="38"/>
        <v>1</v>
      </c>
      <c r="AD559" s="56">
        <f>IF(OR('자료입력 및 결과표시'!$D$4=M559,'자료입력 및 결과표시'!$D$4=N559,'자료입력 및 결과표시'!$D$4=O559,'자료입력 및 결과표시'!$D$4=P559,'자료입력 및 결과표시'!$D$4=Q559,'자료입력 및 결과표시'!$D$4=R559,'자료입력 및 결과표시'!$D$4=S559,'자료입력 및 결과표시'!$D$4=T559,'자료입력 및 결과표시'!$D$4=U559,'자료입력 및 결과표시'!$D$4=V559,'자료입력 및 결과표시'!$C$4=M559,'자료입력 및 결과표시'!$C$4=N559,'자료입력 및 결과표시'!$C$4=O559,'자료입력 및 결과표시'!$C$4=P559,'자료입력 및 결과표시'!$C$4=Q559,'자료입력 및 결과표시'!$C$4=R559,'자료입력 및 결과표시'!$C$4=S559,'자료입력 및 결과표시'!$C$4=T559,'자료입력 및 결과표시'!$C$4=U559,'자료입력 및 결과표시'!$C$4=V559),0,1)</f>
        <v>0</v>
      </c>
    </row>
    <row r="560" spans="6:30">
      <c r="F560" s="56">
        <f t="shared" si="35"/>
        <v>0</v>
      </c>
      <c r="G560" s="79"/>
      <c r="H560" s="38"/>
      <c r="I560" s="39"/>
      <c r="J560" s="31"/>
      <c r="K560" s="78"/>
      <c r="L560" s="40"/>
      <c r="M560" s="11"/>
      <c r="N560" s="11"/>
      <c r="O560" s="11"/>
      <c r="P560" s="11"/>
      <c r="Q560" s="11"/>
      <c r="R560" s="11"/>
      <c r="S560" s="11"/>
      <c r="T560" s="11"/>
      <c r="U560" s="11"/>
      <c r="V560" s="37"/>
      <c r="W560" s="80"/>
      <c r="X560" s="37"/>
      <c r="Y560" s="40"/>
      <c r="Z560" s="35"/>
      <c r="AA560" s="66">
        <f t="shared" si="36"/>
        <v>0</v>
      </c>
      <c r="AB560" s="12">
        <f t="shared" si="37"/>
        <v>0</v>
      </c>
      <c r="AC560" s="56">
        <f t="shared" si="38"/>
        <v>1</v>
      </c>
      <c r="AD560" s="56">
        <f>IF(OR('자료입력 및 결과표시'!$D$4=M560,'자료입력 및 결과표시'!$D$4=N560,'자료입력 및 결과표시'!$D$4=O560,'자료입력 및 결과표시'!$D$4=P560,'자료입력 및 결과표시'!$D$4=Q560,'자료입력 및 결과표시'!$D$4=R560,'자료입력 및 결과표시'!$D$4=S560,'자료입력 및 결과표시'!$D$4=T560,'자료입력 및 결과표시'!$D$4=U560,'자료입력 및 결과표시'!$D$4=V560,'자료입력 및 결과표시'!$C$4=M560,'자료입력 및 결과표시'!$C$4=N560,'자료입력 및 결과표시'!$C$4=O560,'자료입력 및 결과표시'!$C$4=P560,'자료입력 및 결과표시'!$C$4=Q560,'자료입력 및 결과표시'!$C$4=R560,'자료입력 및 결과표시'!$C$4=S560,'자료입력 및 결과표시'!$C$4=T560,'자료입력 및 결과표시'!$C$4=U560,'자료입력 및 결과표시'!$C$4=V560),0,1)</f>
        <v>0</v>
      </c>
    </row>
    <row r="561" spans="6:30">
      <c r="F561" s="56">
        <f t="shared" si="35"/>
        <v>0</v>
      </c>
      <c r="G561" s="79"/>
      <c r="H561" s="38"/>
      <c r="I561" s="39"/>
      <c r="J561" s="31"/>
      <c r="K561" s="78"/>
      <c r="L561" s="40"/>
      <c r="M561" s="11"/>
      <c r="N561" s="11"/>
      <c r="O561" s="11"/>
      <c r="P561" s="11"/>
      <c r="Q561" s="11"/>
      <c r="R561" s="11"/>
      <c r="S561" s="11"/>
      <c r="T561" s="11"/>
      <c r="U561" s="11"/>
      <c r="V561" s="37"/>
      <c r="W561" s="80"/>
      <c r="X561" s="37"/>
      <c r="Y561" s="40"/>
      <c r="Z561" s="35"/>
      <c r="AA561" s="66">
        <f t="shared" si="36"/>
        <v>0</v>
      </c>
      <c r="AB561" s="12">
        <f t="shared" si="37"/>
        <v>0</v>
      </c>
      <c r="AC561" s="56">
        <f t="shared" si="38"/>
        <v>1</v>
      </c>
      <c r="AD561" s="56">
        <f>IF(OR('자료입력 및 결과표시'!$D$4=M561,'자료입력 및 결과표시'!$D$4=N561,'자료입력 및 결과표시'!$D$4=O561,'자료입력 및 결과표시'!$D$4=P561,'자료입력 및 결과표시'!$D$4=Q561,'자료입력 및 결과표시'!$D$4=R561,'자료입력 및 결과표시'!$D$4=S561,'자료입력 및 결과표시'!$D$4=T561,'자료입력 및 결과표시'!$D$4=U561,'자료입력 및 결과표시'!$D$4=V561,'자료입력 및 결과표시'!$C$4=M561,'자료입력 및 결과표시'!$C$4=N561,'자료입력 및 결과표시'!$C$4=O561,'자료입력 및 결과표시'!$C$4=P561,'자료입력 및 결과표시'!$C$4=Q561,'자료입력 및 결과표시'!$C$4=R561,'자료입력 및 결과표시'!$C$4=S561,'자료입력 및 결과표시'!$C$4=T561,'자료입력 및 결과표시'!$C$4=U561,'자료입력 및 결과표시'!$C$4=V561),0,1)</f>
        <v>0</v>
      </c>
    </row>
    <row r="562" spans="6:30">
      <c r="F562" s="56">
        <f t="shared" si="35"/>
        <v>0</v>
      </c>
      <c r="G562" s="79"/>
      <c r="H562" s="38"/>
      <c r="I562" s="39"/>
      <c r="J562" s="31"/>
      <c r="K562" s="78"/>
      <c r="L562" s="40"/>
      <c r="M562" s="11"/>
      <c r="N562" s="11"/>
      <c r="O562" s="11"/>
      <c r="P562" s="11"/>
      <c r="Q562" s="11"/>
      <c r="R562" s="11"/>
      <c r="S562" s="11"/>
      <c r="T562" s="11"/>
      <c r="U562" s="11"/>
      <c r="V562" s="37"/>
      <c r="W562" s="80"/>
      <c r="X562" s="37"/>
      <c r="Y562" s="40"/>
      <c r="Z562" s="35"/>
      <c r="AA562" s="66">
        <f t="shared" si="36"/>
        <v>0</v>
      </c>
      <c r="AB562" s="12">
        <f t="shared" si="37"/>
        <v>0</v>
      </c>
      <c r="AC562" s="56">
        <f t="shared" si="38"/>
        <v>1</v>
      </c>
      <c r="AD562" s="56">
        <f>IF(OR('자료입력 및 결과표시'!$D$4=M562,'자료입력 및 결과표시'!$D$4=N562,'자료입력 및 결과표시'!$D$4=O562,'자료입력 및 결과표시'!$D$4=P562,'자료입력 및 결과표시'!$D$4=Q562,'자료입력 및 결과표시'!$D$4=R562,'자료입력 및 결과표시'!$D$4=S562,'자료입력 및 결과표시'!$D$4=T562,'자료입력 및 결과표시'!$D$4=U562,'자료입력 및 결과표시'!$D$4=V562,'자료입력 및 결과표시'!$C$4=M562,'자료입력 및 결과표시'!$C$4=N562,'자료입력 및 결과표시'!$C$4=O562,'자료입력 및 결과표시'!$C$4=P562,'자료입력 및 결과표시'!$C$4=Q562,'자료입력 및 결과표시'!$C$4=R562,'자료입력 및 결과표시'!$C$4=S562,'자료입력 및 결과표시'!$C$4=T562,'자료입력 및 결과표시'!$C$4=U562,'자료입력 및 결과표시'!$C$4=V562),0,1)</f>
        <v>0</v>
      </c>
    </row>
    <row r="563" spans="6:30">
      <c r="F563" s="56">
        <f t="shared" si="35"/>
        <v>0</v>
      </c>
      <c r="G563" s="79"/>
      <c r="H563" s="38"/>
      <c r="I563" s="39"/>
      <c r="J563" s="31"/>
      <c r="K563" s="78"/>
      <c r="L563" s="40"/>
      <c r="M563" s="11"/>
      <c r="N563" s="11"/>
      <c r="O563" s="11"/>
      <c r="P563" s="11"/>
      <c r="Q563" s="11"/>
      <c r="R563" s="11"/>
      <c r="S563" s="11"/>
      <c r="T563" s="11"/>
      <c r="U563" s="11"/>
      <c r="V563" s="37"/>
      <c r="W563" s="80"/>
      <c r="X563" s="37"/>
      <c r="Y563" s="40"/>
      <c r="Z563" s="35"/>
      <c r="AA563" s="66">
        <f t="shared" si="36"/>
        <v>0</v>
      </c>
      <c r="AB563" s="12">
        <f t="shared" si="37"/>
        <v>0</v>
      </c>
      <c r="AC563" s="56">
        <f t="shared" si="38"/>
        <v>1</v>
      </c>
      <c r="AD563" s="56">
        <f>IF(OR('자료입력 및 결과표시'!$D$4=M563,'자료입력 및 결과표시'!$D$4=N563,'자료입력 및 결과표시'!$D$4=O563,'자료입력 및 결과표시'!$D$4=P563,'자료입력 및 결과표시'!$D$4=Q563,'자료입력 및 결과표시'!$D$4=R563,'자료입력 및 결과표시'!$D$4=S563,'자료입력 및 결과표시'!$D$4=T563,'자료입력 및 결과표시'!$D$4=U563,'자료입력 및 결과표시'!$D$4=V563,'자료입력 및 결과표시'!$C$4=M563,'자료입력 및 결과표시'!$C$4=N563,'자료입력 및 결과표시'!$C$4=O563,'자료입력 및 결과표시'!$C$4=P563,'자료입력 및 결과표시'!$C$4=Q563,'자료입력 및 결과표시'!$C$4=R563,'자료입력 및 결과표시'!$C$4=S563,'자료입력 및 결과표시'!$C$4=T563,'자료입력 및 결과표시'!$C$4=U563,'자료입력 및 결과표시'!$C$4=V563),0,1)</f>
        <v>0</v>
      </c>
    </row>
    <row r="564" spans="6:30">
      <c r="F564" s="56">
        <f t="shared" si="35"/>
        <v>0</v>
      </c>
      <c r="G564" s="79"/>
      <c r="H564" s="38"/>
      <c r="I564" s="39"/>
      <c r="J564" s="31"/>
      <c r="K564" s="78"/>
      <c r="L564" s="40"/>
      <c r="M564" s="11"/>
      <c r="N564" s="11"/>
      <c r="O564" s="11"/>
      <c r="P564" s="11"/>
      <c r="Q564" s="11"/>
      <c r="R564" s="11"/>
      <c r="S564" s="11"/>
      <c r="T564" s="11"/>
      <c r="U564" s="11"/>
      <c r="V564" s="37"/>
      <c r="W564" s="80"/>
      <c r="X564" s="37"/>
      <c r="Y564" s="40"/>
      <c r="Z564" s="35"/>
      <c r="AA564" s="66">
        <f t="shared" si="36"/>
        <v>0</v>
      </c>
      <c r="AB564" s="12">
        <f t="shared" si="37"/>
        <v>0</v>
      </c>
      <c r="AC564" s="56">
        <f t="shared" si="38"/>
        <v>1</v>
      </c>
      <c r="AD564" s="56">
        <f>IF(OR('자료입력 및 결과표시'!$D$4=M564,'자료입력 및 결과표시'!$D$4=N564,'자료입력 및 결과표시'!$D$4=O564,'자료입력 및 결과표시'!$D$4=P564,'자료입력 및 결과표시'!$D$4=Q564,'자료입력 및 결과표시'!$D$4=R564,'자료입력 및 결과표시'!$D$4=S564,'자료입력 및 결과표시'!$D$4=T564,'자료입력 및 결과표시'!$D$4=U564,'자료입력 및 결과표시'!$D$4=V564,'자료입력 및 결과표시'!$C$4=M564,'자료입력 및 결과표시'!$C$4=N564,'자료입력 및 결과표시'!$C$4=O564,'자료입력 및 결과표시'!$C$4=P564,'자료입력 및 결과표시'!$C$4=Q564,'자료입력 및 결과표시'!$C$4=R564,'자료입력 및 결과표시'!$C$4=S564,'자료입력 및 결과표시'!$C$4=T564,'자료입력 및 결과표시'!$C$4=U564,'자료입력 및 결과표시'!$C$4=V564),0,1)</f>
        <v>0</v>
      </c>
    </row>
    <row r="565" spans="6:30">
      <c r="F565" s="56">
        <f t="shared" si="35"/>
        <v>0</v>
      </c>
      <c r="G565" s="79"/>
      <c r="H565" s="38"/>
      <c r="I565" s="39"/>
      <c r="J565" s="31"/>
      <c r="K565" s="78"/>
      <c r="L565" s="40"/>
      <c r="M565" s="11"/>
      <c r="N565" s="11"/>
      <c r="O565" s="11"/>
      <c r="P565" s="11"/>
      <c r="Q565" s="11"/>
      <c r="R565" s="11"/>
      <c r="S565" s="11"/>
      <c r="T565" s="11"/>
      <c r="U565" s="11"/>
      <c r="V565" s="37"/>
      <c r="W565" s="80"/>
      <c r="X565" s="37"/>
      <c r="Y565" s="40"/>
      <c r="Z565" s="35"/>
      <c r="AA565" s="66">
        <f t="shared" si="36"/>
        <v>0</v>
      </c>
      <c r="AB565" s="12">
        <f t="shared" si="37"/>
        <v>0</v>
      </c>
      <c r="AC565" s="56">
        <f t="shared" si="38"/>
        <v>1</v>
      </c>
      <c r="AD565" s="56">
        <f>IF(OR('자료입력 및 결과표시'!$D$4=M565,'자료입력 및 결과표시'!$D$4=N565,'자료입력 및 결과표시'!$D$4=O565,'자료입력 및 결과표시'!$D$4=P565,'자료입력 및 결과표시'!$D$4=Q565,'자료입력 및 결과표시'!$D$4=R565,'자료입력 및 결과표시'!$D$4=S565,'자료입력 및 결과표시'!$D$4=T565,'자료입력 및 결과표시'!$D$4=U565,'자료입력 및 결과표시'!$D$4=V565,'자료입력 및 결과표시'!$C$4=M565,'자료입력 및 결과표시'!$C$4=N565,'자료입력 및 결과표시'!$C$4=O565,'자료입력 및 결과표시'!$C$4=P565,'자료입력 및 결과표시'!$C$4=Q565,'자료입력 및 결과표시'!$C$4=R565,'자료입력 및 결과표시'!$C$4=S565,'자료입력 및 결과표시'!$C$4=T565,'자료입력 및 결과표시'!$C$4=U565,'자료입력 및 결과표시'!$C$4=V565),0,1)</f>
        <v>0</v>
      </c>
    </row>
    <row r="566" spans="6:30">
      <c r="F566" s="56">
        <f t="shared" si="35"/>
        <v>0</v>
      </c>
      <c r="G566" s="79"/>
      <c r="H566" s="38"/>
      <c r="I566" s="39"/>
      <c r="J566" s="31"/>
      <c r="K566" s="78"/>
      <c r="L566" s="40"/>
      <c r="M566" s="11"/>
      <c r="N566" s="11"/>
      <c r="O566" s="11"/>
      <c r="P566" s="11"/>
      <c r="Q566" s="11"/>
      <c r="R566" s="11"/>
      <c r="S566" s="11"/>
      <c r="T566" s="11"/>
      <c r="U566" s="11"/>
      <c r="V566" s="37"/>
      <c r="W566" s="80"/>
      <c r="X566" s="37"/>
      <c r="Y566" s="40"/>
      <c r="Z566" s="35"/>
      <c r="AA566" s="66">
        <f t="shared" si="36"/>
        <v>0</v>
      </c>
      <c r="AB566" s="12">
        <f t="shared" si="37"/>
        <v>0</v>
      </c>
      <c r="AC566" s="56">
        <f t="shared" si="38"/>
        <v>1</v>
      </c>
      <c r="AD566" s="56">
        <f>IF(OR('자료입력 및 결과표시'!$D$4=M566,'자료입력 및 결과표시'!$D$4=N566,'자료입력 및 결과표시'!$D$4=O566,'자료입력 및 결과표시'!$D$4=P566,'자료입력 및 결과표시'!$D$4=Q566,'자료입력 및 결과표시'!$D$4=R566,'자료입력 및 결과표시'!$D$4=S566,'자료입력 및 결과표시'!$D$4=T566,'자료입력 및 결과표시'!$D$4=U566,'자료입력 및 결과표시'!$D$4=V566,'자료입력 및 결과표시'!$C$4=M566,'자료입력 및 결과표시'!$C$4=N566,'자료입력 및 결과표시'!$C$4=O566,'자료입력 및 결과표시'!$C$4=P566,'자료입력 및 결과표시'!$C$4=Q566,'자료입력 및 결과표시'!$C$4=R566,'자료입력 및 결과표시'!$C$4=S566,'자료입력 및 결과표시'!$C$4=T566,'자료입력 및 결과표시'!$C$4=U566,'자료입력 및 결과표시'!$C$4=V566),0,1)</f>
        <v>0</v>
      </c>
    </row>
    <row r="567" spans="6:30">
      <c r="F567" s="56">
        <f t="shared" si="35"/>
        <v>0</v>
      </c>
      <c r="G567" s="79"/>
      <c r="H567" s="38"/>
      <c r="I567" s="39"/>
      <c r="J567" s="31"/>
      <c r="K567" s="78"/>
      <c r="L567" s="40"/>
      <c r="M567" s="11"/>
      <c r="N567" s="11"/>
      <c r="O567" s="11"/>
      <c r="P567" s="11"/>
      <c r="Q567" s="11"/>
      <c r="R567" s="11"/>
      <c r="S567" s="11"/>
      <c r="T567" s="11"/>
      <c r="U567" s="11"/>
      <c r="V567" s="37"/>
      <c r="W567" s="80"/>
      <c r="X567" s="37"/>
      <c r="Y567" s="40"/>
      <c r="Z567" s="35"/>
      <c r="AA567" s="66">
        <f t="shared" si="36"/>
        <v>0</v>
      </c>
      <c r="AB567" s="12">
        <f t="shared" si="37"/>
        <v>0</v>
      </c>
      <c r="AC567" s="56">
        <f t="shared" si="38"/>
        <v>1</v>
      </c>
      <c r="AD567" s="56">
        <f>IF(OR('자료입력 및 결과표시'!$D$4=M567,'자료입력 및 결과표시'!$D$4=N567,'자료입력 및 결과표시'!$D$4=O567,'자료입력 및 결과표시'!$D$4=P567,'자료입력 및 결과표시'!$D$4=Q567,'자료입력 및 결과표시'!$D$4=R567,'자료입력 및 결과표시'!$D$4=S567,'자료입력 및 결과표시'!$D$4=T567,'자료입력 및 결과표시'!$D$4=U567,'자료입력 및 결과표시'!$D$4=V567,'자료입력 및 결과표시'!$C$4=M567,'자료입력 및 결과표시'!$C$4=N567,'자료입력 및 결과표시'!$C$4=O567,'자료입력 및 결과표시'!$C$4=P567,'자료입력 및 결과표시'!$C$4=Q567,'자료입력 및 결과표시'!$C$4=R567,'자료입력 및 결과표시'!$C$4=S567,'자료입력 및 결과표시'!$C$4=T567,'자료입력 및 결과표시'!$C$4=U567,'자료입력 및 결과표시'!$C$4=V567),0,1)</f>
        <v>0</v>
      </c>
    </row>
    <row r="568" spans="6:30">
      <c r="F568" s="56">
        <f t="shared" si="35"/>
        <v>0</v>
      </c>
      <c r="G568" s="79"/>
      <c r="H568" s="38"/>
      <c r="I568" s="39"/>
      <c r="J568" s="31"/>
      <c r="K568" s="78"/>
      <c r="L568" s="40"/>
      <c r="M568" s="11"/>
      <c r="N568" s="11"/>
      <c r="O568" s="11"/>
      <c r="P568" s="11"/>
      <c r="Q568" s="11"/>
      <c r="R568" s="11"/>
      <c r="S568" s="11"/>
      <c r="T568" s="11"/>
      <c r="U568" s="11"/>
      <c r="V568" s="37"/>
      <c r="W568" s="80"/>
      <c r="X568" s="37"/>
      <c r="Y568" s="40"/>
      <c r="Z568" s="35"/>
      <c r="AA568" s="66">
        <f t="shared" si="36"/>
        <v>0</v>
      </c>
      <c r="AB568" s="12">
        <f t="shared" si="37"/>
        <v>0</v>
      </c>
      <c r="AC568" s="56">
        <f t="shared" si="38"/>
        <v>1</v>
      </c>
      <c r="AD568" s="56">
        <f>IF(OR('자료입력 및 결과표시'!$D$4=M568,'자료입력 및 결과표시'!$D$4=N568,'자료입력 및 결과표시'!$D$4=O568,'자료입력 및 결과표시'!$D$4=P568,'자료입력 및 결과표시'!$D$4=Q568,'자료입력 및 결과표시'!$D$4=R568,'자료입력 및 결과표시'!$D$4=S568,'자료입력 및 결과표시'!$D$4=T568,'자료입력 및 결과표시'!$D$4=U568,'자료입력 및 결과표시'!$D$4=V568,'자료입력 및 결과표시'!$C$4=M568,'자료입력 및 결과표시'!$C$4=N568,'자료입력 및 결과표시'!$C$4=O568,'자료입력 및 결과표시'!$C$4=P568,'자료입력 및 결과표시'!$C$4=Q568,'자료입력 및 결과표시'!$C$4=R568,'자료입력 및 결과표시'!$C$4=S568,'자료입력 및 결과표시'!$C$4=T568,'자료입력 및 결과표시'!$C$4=U568,'자료입력 및 결과표시'!$C$4=V568),0,1)</f>
        <v>0</v>
      </c>
    </row>
    <row r="569" spans="6:30">
      <c r="F569" s="56">
        <f t="shared" si="35"/>
        <v>0</v>
      </c>
      <c r="G569" s="79"/>
      <c r="H569" s="38"/>
      <c r="I569" s="39"/>
      <c r="J569" s="31"/>
      <c r="K569" s="78"/>
      <c r="L569" s="40"/>
      <c r="M569" s="11"/>
      <c r="N569" s="11"/>
      <c r="O569" s="11"/>
      <c r="P569" s="11"/>
      <c r="Q569" s="11"/>
      <c r="R569" s="11"/>
      <c r="S569" s="11"/>
      <c r="T569" s="11"/>
      <c r="U569" s="11"/>
      <c r="V569" s="37"/>
      <c r="W569" s="80"/>
      <c r="X569" s="37"/>
      <c r="Y569" s="40"/>
      <c r="Z569" s="35"/>
      <c r="AA569" s="66">
        <f t="shared" si="36"/>
        <v>0</v>
      </c>
      <c r="AB569" s="12">
        <f t="shared" si="37"/>
        <v>0</v>
      </c>
      <c r="AC569" s="56">
        <f t="shared" si="38"/>
        <v>1</v>
      </c>
      <c r="AD569" s="56">
        <f>IF(OR('자료입력 및 결과표시'!$D$4=M569,'자료입력 및 결과표시'!$D$4=N569,'자료입력 및 결과표시'!$D$4=O569,'자료입력 및 결과표시'!$D$4=P569,'자료입력 및 결과표시'!$D$4=Q569,'자료입력 및 결과표시'!$D$4=R569,'자료입력 및 결과표시'!$D$4=S569,'자료입력 및 결과표시'!$D$4=T569,'자료입력 및 결과표시'!$D$4=U569,'자료입력 및 결과표시'!$D$4=V569,'자료입력 및 결과표시'!$C$4=M569,'자료입력 및 결과표시'!$C$4=N569,'자료입력 및 결과표시'!$C$4=O569,'자료입력 및 결과표시'!$C$4=P569,'자료입력 및 결과표시'!$C$4=Q569,'자료입력 및 결과표시'!$C$4=R569,'자료입력 및 결과표시'!$C$4=S569,'자료입력 및 결과표시'!$C$4=T569,'자료입력 및 결과표시'!$C$4=U569,'자료입력 및 결과표시'!$C$4=V569),0,1)</f>
        <v>0</v>
      </c>
    </row>
    <row r="570" spans="6:30">
      <c r="F570" s="56">
        <f t="shared" si="35"/>
        <v>0</v>
      </c>
      <c r="G570" s="79"/>
      <c r="H570" s="38"/>
      <c r="I570" s="39"/>
      <c r="J570" s="31"/>
      <c r="K570" s="78"/>
      <c r="L570" s="40"/>
      <c r="M570" s="11"/>
      <c r="N570" s="11"/>
      <c r="O570" s="11"/>
      <c r="P570" s="11"/>
      <c r="Q570" s="11"/>
      <c r="R570" s="11"/>
      <c r="S570" s="11"/>
      <c r="T570" s="11"/>
      <c r="U570" s="11"/>
      <c r="V570" s="37"/>
      <c r="W570" s="80"/>
      <c r="X570" s="37"/>
      <c r="Y570" s="40"/>
      <c r="Z570" s="35"/>
      <c r="AA570" s="66">
        <f t="shared" si="36"/>
        <v>0</v>
      </c>
      <c r="AB570" s="12">
        <f t="shared" si="37"/>
        <v>0</v>
      </c>
      <c r="AC570" s="56">
        <f t="shared" si="38"/>
        <v>1</v>
      </c>
      <c r="AD570" s="56">
        <f>IF(OR('자료입력 및 결과표시'!$D$4=M570,'자료입력 및 결과표시'!$D$4=N570,'자료입력 및 결과표시'!$D$4=O570,'자료입력 및 결과표시'!$D$4=P570,'자료입력 및 결과표시'!$D$4=Q570,'자료입력 및 결과표시'!$D$4=R570,'자료입력 및 결과표시'!$D$4=S570,'자료입력 및 결과표시'!$D$4=T570,'자료입력 및 결과표시'!$D$4=U570,'자료입력 및 결과표시'!$D$4=V570,'자료입력 및 결과표시'!$C$4=M570,'자료입력 및 결과표시'!$C$4=N570,'자료입력 및 결과표시'!$C$4=O570,'자료입력 및 결과표시'!$C$4=P570,'자료입력 및 결과표시'!$C$4=Q570,'자료입력 및 결과표시'!$C$4=R570,'자료입력 및 결과표시'!$C$4=S570,'자료입력 및 결과표시'!$C$4=T570,'자료입력 및 결과표시'!$C$4=U570,'자료입력 및 결과표시'!$C$4=V570),0,1)</f>
        <v>0</v>
      </c>
    </row>
    <row r="571" spans="6:30">
      <c r="F571" s="56">
        <f t="shared" si="35"/>
        <v>0</v>
      </c>
      <c r="G571" s="79"/>
      <c r="H571" s="38"/>
      <c r="I571" s="39"/>
      <c r="J571" s="31"/>
      <c r="K571" s="78"/>
      <c r="L571" s="40"/>
      <c r="M571" s="11"/>
      <c r="N571" s="11"/>
      <c r="O571" s="11"/>
      <c r="P571" s="11"/>
      <c r="Q571" s="11"/>
      <c r="R571" s="11"/>
      <c r="S571" s="11"/>
      <c r="T571" s="11"/>
      <c r="U571" s="11"/>
      <c r="V571" s="37"/>
      <c r="W571" s="80"/>
      <c r="X571" s="37"/>
      <c r="Y571" s="40"/>
      <c r="Z571" s="35"/>
      <c r="AA571" s="66">
        <f t="shared" si="36"/>
        <v>0</v>
      </c>
      <c r="AB571" s="12">
        <f t="shared" si="37"/>
        <v>0</v>
      </c>
      <c r="AC571" s="56">
        <f t="shared" si="38"/>
        <v>1</v>
      </c>
      <c r="AD571" s="56">
        <f>IF(OR('자료입력 및 결과표시'!$D$4=M571,'자료입력 및 결과표시'!$D$4=N571,'자료입력 및 결과표시'!$D$4=O571,'자료입력 및 결과표시'!$D$4=P571,'자료입력 및 결과표시'!$D$4=Q571,'자료입력 및 결과표시'!$D$4=R571,'자료입력 및 결과표시'!$D$4=S571,'자료입력 및 결과표시'!$D$4=T571,'자료입력 및 결과표시'!$D$4=U571,'자료입력 및 결과표시'!$D$4=V571,'자료입력 및 결과표시'!$C$4=M571,'자료입력 및 결과표시'!$C$4=N571,'자료입력 및 결과표시'!$C$4=O571,'자료입력 및 결과표시'!$C$4=P571,'자료입력 및 결과표시'!$C$4=Q571,'자료입력 및 결과표시'!$C$4=R571,'자료입력 및 결과표시'!$C$4=S571,'자료입력 및 결과표시'!$C$4=T571,'자료입력 및 결과표시'!$C$4=U571,'자료입력 및 결과표시'!$C$4=V571),0,1)</f>
        <v>0</v>
      </c>
    </row>
    <row r="572" spans="6:30">
      <c r="F572" s="56">
        <f t="shared" si="35"/>
        <v>0</v>
      </c>
      <c r="G572" s="79"/>
      <c r="H572" s="38"/>
      <c r="I572" s="39"/>
      <c r="J572" s="31"/>
      <c r="K572" s="78"/>
      <c r="L572" s="40"/>
      <c r="M572" s="11"/>
      <c r="N572" s="11"/>
      <c r="O572" s="11"/>
      <c r="P572" s="11"/>
      <c r="Q572" s="11"/>
      <c r="R572" s="11"/>
      <c r="S572" s="11"/>
      <c r="T572" s="11"/>
      <c r="U572" s="11"/>
      <c r="V572" s="37"/>
      <c r="W572" s="80"/>
      <c r="X572" s="37"/>
      <c r="Y572" s="40"/>
      <c r="Z572" s="35"/>
      <c r="AA572" s="66">
        <f t="shared" si="36"/>
        <v>0</v>
      </c>
      <c r="AB572" s="12">
        <f t="shared" si="37"/>
        <v>0</v>
      </c>
      <c r="AC572" s="56">
        <f t="shared" si="38"/>
        <v>1</v>
      </c>
      <c r="AD572" s="56">
        <f>IF(OR('자료입력 및 결과표시'!$D$4=M572,'자료입력 및 결과표시'!$D$4=N572,'자료입력 및 결과표시'!$D$4=O572,'자료입력 및 결과표시'!$D$4=P572,'자료입력 및 결과표시'!$D$4=Q572,'자료입력 및 결과표시'!$D$4=R572,'자료입력 및 결과표시'!$D$4=S572,'자료입력 및 결과표시'!$D$4=T572,'자료입력 및 결과표시'!$D$4=U572,'자료입력 및 결과표시'!$D$4=V572,'자료입력 및 결과표시'!$C$4=M572,'자료입력 및 결과표시'!$C$4=N572,'자료입력 및 결과표시'!$C$4=O572,'자료입력 및 결과표시'!$C$4=P572,'자료입력 및 결과표시'!$C$4=Q572,'자료입력 및 결과표시'!$C$4=R572,'자료입력 및 결과표시'!$C$4=S572,'자료입력 및 결과표시'!$C$4=T572,'자료입력 및 결과표시'!$C$4=U572,'자료입력 및 결과표시'!$C$4=V572),0,1)</f>
        <v>0</v>
      </c>
    </row>
    <row r="573" spans="6:30">
      <c r="F573" s="56">
        <f t="shared" si="35"/>
        <v>0</v>
      </c>
      <c r="G573" s="79"/>
      <c r="H573" s="38"/>
      <c r="I573" s="39"/>
      <c r="J573" s="31"/>
      <c r="K573" s="78"/>
      <c r="L573" s="40"/>
      <c r="M573" s="11"/>
      <c r="N573" s="11"/>
      <c r="O573" s="11"/>
      <c r="P573" s="11"/>
      <c r="Q573" s="11"/>
      <c r="R573" s="11"/>
      <c r="S573" s="11"/>
      <c r="T573" s="11"/>
      <c r="U573" s="11"/>
      <c r="V573" s="37"/>
      <c r="W573" s="80"/>
      <c r="X573" s="37"/>
      <c r="Y573" s="40"/>
      <c r="Z573" s="35"/>
      <c r="AA573" s="66">
        <f t="shared" si="36"/>
        <v>0</v>
      </c>
      <c r="AB573" s="12">
        <f t="shared" si="37"/>
        <v>0</v>
      </c>
      <c r="AC573" s="56">
        <f t="shared" si="38"/>
        <v>1</v>
      </c>
      <c r="AD573" s="56">
        <f>IF(OR('자료입력 및 결과표시'!$D$4=M573,'자료입력 및 결과표시'!$D$4=N573,'자료입력 및 결과표시'!$D$4=O573,'자료입력 및 결과표시'!$D$4=P573,'자료입력 및 결과표시'!$D$4=Q573,'자료입력 및 결과표시'!$D$4=R573,'자료입력 및 결과표시'!$D$4=S573,'자료입력 및 결과표시'!$D$4=T573,'자료입력 및 결과표시'!$D$4=U573,'자료입력 및 결과표시'!$D$4=V573,'자료입력 및 결과표시'!$C$4=M573,'자료입력 및 결과표시'!$C$4=N573,'자료입력 및 결과표시'!$C$4=O573,'자료입력 및 결과표시'!$C$4=P573,'자료입력 및 결과표시'!$C$4=Q573,'자료입력 및 결과표시'!$C$4=R573,'자료입력 및 결과표시'!$C$4=S573,'자료입력 및 결과표시'!$C$4=T573,'자료입력 및 결과표시'!$C$4=U573,'자료입력 및 결과표시'!$C$4=V573),0,1)</f>
        <v>0</v>
      </c>
    </row>
    <row r="574" spans="6:30">
      <c r="F574" s="56">
        <f t="shared" si="35"/>
        <v>0</v>
      </c>
      <c r="G574" s="79"/>
      <c r="H574" s="38"/>
      <c r="I574" s="39"/>
      <c r="J574" s="31"/>
      <c r="K574" s="78"/>
      <c r="L574" s="40"/>
      <c r="M574" s="11"/>
      <c r="N574" s="11"/>
      <c r="O574" s="11"/>
      <c r="P574" s="11"/>
      <c r="Q574" s="11"/>
      <c r="R574" s="11"/>
      <c r="S574" s="11"/>
      <c r="T574" s="11"/>
      <c r="U574" s="11"/>
      <c r="V574" s="37"/>
      <c r="W574" s="80"/>
      <c r="X574" s="37"/>
      <c r="Y574" s="40"/>
      <c r="Z574" s="35"/>
      <c r="AA574" s="66">
        <f t="shared" si="36"/>
        <v>0</v>
      </c>
      <c r="AB574" s="12">
        <f t="shared" si="37"/>
        <v>0</v>
      </c>
      <c r="AC574" s="56">
        <f t="shared" si="38"/>
        <v>1</v>
      </c>
      <c r="AD574" s="56">
        <f>IF(OR('자료입력 및 결과표시'!$D$4=M574,'자료입력 및 결과표시'!$D$4=N574,'자료입력 및 결과표시'!$D$4=O574,'자료입력 및 결과표시'!$D$4=P574,'자료입력 및 결과표시'!$D$4=Q574,'자료입력 및 결과표시'!$D$4=R574,'자료입력 및 결과표시'!$D$4=S574,'자료입력 및 결과표시'!$D$4=T574,'자료입력 및 결과표시'!$D$4=U574,'자료입력 및 결과표시'!$D$4=V574,'자료입력 및 결과표시'!$C$4=M574,'자료입력 및 결과표시'!$C$4=N574,'자료입력 및 결과표시'!$C$4=O574,'자료입력 및 결과표시'!$C$4=P574,'자료입력 및 결과표시'!$C$4=Q574,'자료입력 및 결과표시'!$C$4=R574,'자료입력 및 결과표시'!$C$4=S574,'자료입력 및 결과표시'!$C$4=T574,'자료입력 및 결과표시'!$C$4=U574,'자료입력 및 결과표시'!$C$4=V574),0,1)</f>
        <v>0</v>
      </c>
    </row>
    <row r="575" spans="6:30">
      <c r="F575" s="56">
        <f t="shared" si="35"/>
        <v>0</v>
      </c>
      <c r="G575" s="79"/>
      <c r="H575" s="38"/>
      <c r="I575" s="39"/>
      <c r="J575" s="31"/>
      <c r="K575" s="78"/>
      <c r="L575" s="40"/>
      <c r="M575" s="11"/>
      <c r="N575" s="11"/>
      <c r="O575" s="11"/>
      <c r="P575" s="11"/>
      <c r="Q575" s="11"/>
      <c r="R575" s="11"/>
      <c r="S575" s="11"/>
      <c r="T575" s="11"/>
      <c r="U575" s="11"/>
      <c r="V575" s="37"/>
      <c r="W575" s="80"/>
      <c r="X575" s="37"/>
      <c r="Y575" s="40"/>
      <c r="Z575" s="35"/>
      <c r="AA575" s="66">
        <f t="shared" si="36"/>
        <v>0</v>
      </c>
      <c r="AB575" s="12">
        <f t="shared" si="37"/>
        <v>0</v>
      </c>
      <c r="AC575" s="56">
        <f t="shared" si="38"/>
        <v>1</v>
      </c>
      <c r="AD575" s="56">
        <f>IF(OR('자료입력 및 결과표시'!$D$4=M575,'자료입력 및 결과표시'!$D$4=N575,'자료입력 및 결과표시'!$D$4=O575,'자료입력 및 결과표시'!$D$4=P575,'자료입력 및 결과표시'!$D$4=Q575,'자료입력 및 결과표시'!$D$4=R575,'자료입력 및 결과표시'!$D$4=S575,'자료입력 및 결과표시'!$D$4=T575,'자료입력 및 결과표시'!$D$4=U575,'자료입력 및 결과표시'!$D$4=V575,'자료입력 및 결과표시'!$C$4=M575,'자료입력 및 결과표시'!$C$4=N575,'자료입력 및 결과표시'!$C$4=O575,'자료입력 및 결과표시'!$C$4=P575,'자료입력 및 결과표시'!$C$4=Q575,'자료입력 및 결과표시'!$C$4=R575,'자료입력 및 결과표시'!$C$4=S575,'자료입력 및 결과표시'!$C$4=T575,'자료입력 및 결과표시'!$C$4=U575,'자료입력 및 결과표시'!$C$4=V575),0,1)</f>
        <v>0</v>
      </c>
    </row>
    <row r="576" spans="6:30">
      <c r="F576" s="56">
        <f t="shared" si="35"/>
        <v>0</v>
      </c>
      <c r="G576" s="79"/>
      <c r="H576" s="38"/>
      <c r="I576" s="39"/>
      <c r="J576" s="31"/>
      <c r="K576" s="78"/>
      <c r="L576" s="40"/>
      <c r="M576" s="11"/>
      <c r="N576" s="11"/>
      <c r="O576" s="11"/>
      <c r="P576" s="11"/>
      <c r="Q576" s="11"/>
      <c r="R576" s="11"/>
      <c r="S576" s="11"/>
      <c r="T576" s="11"/>
      <c r="U576" s="11"/>
      <c r="V576" s="37"/>
      <c r="W576" s="80"/>
      <c r="X576" s="37"/>
      <c r="Y576" s="40"/>
      <c r="Z576" s="35"/>
      <c r="AA576" s="66">
        <f t="shared" si="36"/>
        <v>0</v>
      </c>
      <c r="AB576" s="12">
        <f t="shared" si="37"/>
        <v>0</v>
      </c>
      <c r="AC576" s="56">
        <f t="shared" si="38"/>
        <v>1</v>
      </c>
      <c r="AD576" s="56">
        <f>IF(OR('자료입력 및 결과표시'!$D$4=M576,'자료입력 및 결과표시'!$D$4=N576,'자료입력 및 결과표시'!$D$4=O576,'자료입력 및 결과표시'!$D$4=P576,'자료입력 및 결과표시'!$D$4=Q576,'자료입력 및 결과표시'!$D$4=R576,'자료입력 및 결과표시'!$D$4=S576,'자료입력 및 결과표시'!$D$4=T576,'자료입력 및 결과표시'!$D$4=U576,'자료입력 및 결과표시'!$D$4=V576,'자료입력 및 결과표시'!$C$4=M576,'자료입력 및 결과표시'!$C$4=N576,'자료입력 및 결과표시'!$C$4=O576,'자료입력 및 결과표시'!$C$4=P576,'자료입력 및 결과표시'!$C$4=Q576,'자료입력 및 결과표시'!$C$4=R576,'자료입력 및 결과표시'!$C$4=S576,'자료입력 및 결과표시'!$C$4=T576,'자료입력 및 결과표시'!$C$4=U576,'자료입력 및 결과표시'!$C$4=V576),0,1)</f>
        <v>0</v>
      </c>
    </row>
    <row r="577" spans="6:30">
      <c r="F577" s="56">
        <f t="shared" si="35"/>
        <v>0</v>
      </c>
      <c r="G577" s="79"/>
      <c r="H577" s="38"/>
      <c r="I577" s="39"/>
      <c r="J577" s="31"/>
      <c r="K577" s="78"/>
      <c r="L577" s="40"/>
      <c r="M577" s="11"/>
      <c r="N577" s="11"/>
      <c r="O577" s="11"/>
      <c r="P577" s="11"/>
      <c r="Q577" s="11"/>
      <c r="R577" s="11"/>
      <c r="S577" s="11"/>
      <c r="T577" s="11"/>
      <c r="U577" s="11"/>
      <c r="V577" s="37"/>
      <c r="W577" s="80"/>
      <c r="X577" s="37"/>
      <c r="Y577" s="40"/>
      <c r="Z577" s="35"/>
      <c r="AA577" s="66">
        <f t="shared" si="36"/>
        <v>0</v>
      </c>
      <c r="AB577" s="12">
        <f t="shared" si="37"/>
        <v>0</v>
      </c>
      <c r="AC577" s="56">
        <f t="shared" si="38"/>
        <v>1</v>
      </c>
      <c r="AD577" s="56">
        <f>IF(OR('자료입력 및 결과표시'!$D$4=M577,'자료입력 및 결과표시'!$D$4=N577,'자료입력 및 결과표시'!$D$4=O577,'자료입력 및 결과표시'!$D$4=P577,'자료입력 및 결과표시'!$D$4=Q577,'자료입력 및 결과표시'!$D$4=R577,'자료입력 및 결과표시'!$D$4=S577,'자료입력 및 결과표시'!$D$4=T577,'자료입력 및 결과표시'!$D$4=U577,'자료입력 및 결과표시'!$D$4=V577,'자료입력 및 결과표시'!$C$4=M577,'자료입력 및 결과표시'!$C$4=N577,'자료입력 및 결과표시'!$C$4=O577,'자료입력 및 결과표시'!$C$4=P577,'자료입력 및 결과표시'!$C$4=Q577,'자료입력 및 결과표시'!$C$4=R577,'자료입력 및 결과표시'!$C$4=S577,'자료입력 및 결과표시'!$C$4=T577,'자료입력 및 결과표시'!$C$4=U577,'자료입력 및 결과표시'!$C$4=V577),0,1)</f>
        <v>0</v>
      </c>
    </row>
    <row r="578" spans="6:30">
      <c r="F578" s="56">
        <f t="shared" si="35"/>
        <v>0</v>
      </c>
      <c r="G578" s="79"/>
      <c r="H578" s="38"/>
      <c r="I578" s="39"/>
      <c r="J578" s="31"/>
      <c r="K578" s="78"/>
      <c r="L578" s="40"/>
      <c r="M578" s="11"/>
      <c r="N578" s="11"/>
      <c r="O578" s="11"/>
      <c r="P578" s="11"/>
      <c r="Q578" s="11"/>
      <c r="R578" s="11"/>
      <c r="S578" s="11"/>
      <c r="T578" s="11"/>
      <c r="U578" s="11"/>
      <c r="V578" s="37"/>
      <c r="W578" s="80"/>
      <c r="X578" s="37"/>
      <c r="Y578" s="40"/>
      <c r="Z578" s="35"/>
      <c r="AA578" s="66">
        <f t="shared" si="36"/>
        <v>0</v>
      </c>
      <c r="AB578" s="12">
        <f t="shared" si="37"/>
        <v>0</v>
      </c>
      <c r="AC578" s="56">
        <f t="shared" si="38"/>
        <v>1</v>
      </c>
      <c r="AD578" s="56">
        <f>IF(OR('자료입력 및 결과표시'!$D$4=M578,'자료입력 및 결과표시'!$D$4=N578,'자료입력 및 결과표시'!$D$4=O578,'자료입력 및 결과표시'!$D$4=P578,'자료입력 및 결과표시'!$D$4=Q578,'자료입력 및 결과표시'!$D$4=R578,'자료입력 및 결과표시'!$D$4=S578,'자료입력 및 결과표시'!$D$4=T578,'자료입력 및 결과표시'!$D$4=U578,'자료입력 및 결과표시'!$D$4=V578,'자료입력 및 결과표시'!$C$4=M578,'자료입력 및 결과표시'!$C$4=N578,'자료입력 및 결과표시'!$C$4=O578,'자료입력 및 결과표시'!$C$4=P578,'자료입력 및 결과표시'!$C$4=Q578,'자료입력 및 결과표시'!$C$4=R578,'자료입력 및 결과표시'!$C$4=S578,'자료입력 및 결과표시'!$C$4=T578,'자료입력 및 결과표시'!$C$4=U578,'자료입력 및 결과표시'!$C$4=V578),0,1)</f>
        <v>0</v>
      </c>
    </row>
    <row r="579" spans="6:30">
      <c r="F579" s="56">
        <f t="shared" ref="F579:F642" si="39">IF(AND(AC579=0,AD579=0),G579&amp;"\"&amp;Y579&amp;"\"&amp;Z579,0)</f>
        <v>0</v>
      </c>
      <c r="G579" s="79"/>
      <c r="H579" s="38"/>
      <c r="I579" s="39"/>
      <c r="J579" s="31"/>
      <c r="K579" s="78"/>
      <c r="L579" s="40"/>
      <c r="M579" s="11"/>
      <c r="N579" s="11"/>
      <c r="O579" s="11"/>
      <c r="P579" s="11"/>
      <c r="Q579" s="11"/>
      <c r="R579" s="11"/>
      <c r="S579" s="11"/>
      <c r="T579" s="11"/>
      <c r="U579" s="11"/>
      <c r="V579" s="37"/>
      <c r="W579" s="80"/>
      <c r="X579" s="37"/>
      <c r="Y579" s="40"/>
      <c r="Z579" s="35"/>
      <c r="AA579" s="66">
        <f t="shared" si="36"/>
        <v>0</v>
      </c>
      <c r="AB579" s="12">
        <f t="shared" si="37"/>
        <v>0</v>
      </c>
      <c r="AC579" s="56">
        <f t="shared" si="38"/>
        <v>1</v>
      </c>
      <c r="AD579" s="56">
        <f>IF(OR('자료입력 및 결과표시'!$D$4=M579,'자료입력 및 결과표시'!$D$4=N579,'자료입력 및 결과표시'!$D$4=O579,'자료입력 및 결과표시'!$D$4=P579,'자료입력 및 결과표시'!$D$4=Q579,'자료입력 및 결과표시'!$D$4=R579,'자료입력 및 결과표시'!$D$4=S579,'자료입력 및 결과표시'!$D$4=T579,'자료입력 및 결과표시'!$D$4=U579,'자료입력 및 결과표시'!$D$4=V579,'자료입력 및 결과표시'!$C$4=M579,'자료입력 및 결과표시'!$C$4=N579,'자료입력 및 결과표시'!$C$4=O579,'자료입력 및 결과표시'!$C$4=P579,'자료입력 및 결과표시'!$C$4=Q579,'자료입력 및 결과표시'!$C$4=R579,'자료입력 및 결과표시'!$C$4=S579,'자료입력 및 결과표시'!$C$4=T579,'자료입력 및 결과표시'!$C$4=U579,'자료입력 및 결과표시'!$C$4=V579),0,1)</f>
        <v>0</v>
      </c>
    </row>
    <row r="580" spans="6:30">
      <c r="F580" s="56">
        <f t="shared" si="39"/>
        <v>0</v>
      </c>
      <c r="G580" s="79"/>
      <c r="H580" s="38"/>
      <c r="I580" s="39"/>
      <c r="J580" s="31"/>
      <c r="K580" s="78"/>
      <c r="L580" s="40"/>
      <c r="M580" s="11"/>
      <c r="N580" s="11"/>
      <c r="O580" s="11"/>
      <c r="P580" s="11"/>
      <c r="Q580" s="11"/>
      <c r="R580" s="11"/>
      <c r="S580" s="11"/>
      <c r="T580" s="11"/>
      <c r="U580" s="11"/>
      <c r="V580" s="37"/>
      <c r="W580" s="80"/>
      <c r="X580" s="37"/>
      <c r="Y580" s="40"/>
      <c r="Z580" s="35"/>
      <c r="AA580" s="66">
        <f t="shared" si="36"/>
        <v>0</v>
      </c>
      <c r="AB580" s="12">
        <f t="shared" si="37"/>
        <v>0</v>
      </c>
      <c r="AC580" s="56">
        <f t="shared" si="38"/>
        <v>1</v>
      </c>
      <c r="AD580" s="56">
        <f>IF(OR('자료입력 및 결과표시'!$D$4=M580,'자료입력 및 결과표시'!$D$4=N580,'자료입력 및 결과표시'!$D$4=O580,'자료입력 및 결과표시'!$D$4=P580,'자료입력 및 결과표시'!$D$4=Q580,'자료입력 및 결과표시'!$D$4=R580,'자료입력 및 결과표시'!$D$4=S580,'자료입력 및 결과표시'!$D$4=T580,'자료입력 및 결과표시'!$D$4=U580,'자료입력 및 결과표시'!$D$4=V580,'자료입력 및 결과표시'!$C$4=M580,'자료입력 및 결과표시'!$C$4=N580,'자료입력 및 결과표시'!$C$4=O580,'자료입력 및 결과표시'!$C$4=P580,'자료입력 및 결과표시'!$C$4=Q580,'자료입력 및 결과표시'!$C$4=R580,'자료입력 및 결과표시'!$C$4=S580,'자료입력 및 결과표시'!$C$4=T580,'자료입력 및 결과표시'!$C$4=U580,'자료입력 및 결과표시'!$C$4=V580),0,1)</f>
        <v>0</v>
      </c>
    </row>
    <row r="581" spans="6:30">
      <c r="F581" s="56">
        <f t="shared" si="39"/>
        <v>0</v>
      </c>
      <c r="G581" s="79"/>
      <c r="H581" s="38"/>
      <c r="I581" s="39"/>
      <c r="J581" s="31"/>
      <c r="K581" s="78"/>
      <c r="L581" s="40"/>
      <c r="M581" s="11"/>
      <c r="N581" s="11"/>
      <c r="O581" s="11"/>
      <c r="P581" s="11"/>
      <c r="Q581" s="11"/>
      <c r="R581" s="11"/>
      <c r="S581" s="11"/>
      <c r="T581" s="11"/>
      <c r="U581" s="11"/>
      <c r="V581" s="37"/>
      <c r="W581" s="80"/>
      <c r="X581" s="37"/>
      <c r="Y581" s="40"/>
      <c r="Z581" s="35"/>
      <c r="AA581" s="66">
        <f t="shared" si="36"/>
        <v>0</v>
      </c>
      <c r="AB581" s="12">
        <f t="shared" si="37"/>
        <v>0</v>
      </c>
      <c r="AC581" s="56">
        <f t="shared" si="38"/>
        <v>1</v>
      </c>
      <c r="AD581" s="56">
        <f>IF(OR('자료입력 및 결과표시'!$D$4=M581,'자료입력 및 결과표시'!$D$4=N581,'자료입력 및 결과표시'!$D$4=O581,'자료입력 및 결과표시'!$D$4=P581,'자료입력 및 결과표시'!$D$4=Q581,'자료입력 및 결과표시'!$D$4=R581,'자료입력 및 결과표시'!$D$4=S581,'자료입력 및 결과표시'!$D$4=T581,'자료입력 및 결과표시'!$D$4=U581,'자료입력 및 결과표시'!$D$4=V581,'자료입력 및 결과표시'!$C$4=M581,'자료입력 및 결과표시'!$C$4=N581,'자료입력 및 결과표시'!$C$4=O581,'자료입력 및 결과표시'!$C$4=P581,'자료입력 및 결과표시'!$C$4=Q581,'자료입력 및 결과표시'!$C$4=R581,'자료입력 및 결과표시'!$C$4=S581,'자료입력 및 결과표시'!$C$4=T581,'자료입력 및 결과표시'!$C$4=U581,'자료입력 및 결과표시'!$C$4=V581),0,1)</f>
        <v>0</v>
      </c>
    </row>
    <row r="582" spans="6:30">
      <c r="F582" s="56">
        <f t="shared" si="39"/>
        <v>0</v>
      </c>
      <c r="G582" s="79"/>
      <c r="H582" s="38"/>
      <c r="I582" s="39"/>
      <c r="J582" s="31"/>
      <c r="K582" s="78"/>
      <c r="L582" s="40"/>
      <c r="M582" s="11"/>
      <c r="N582" s="11"/>
      <c r="O582" s="11"/>
      <c r="P582" s="11"/>
      <c r="Q582" s="11"/>
      <c r="R582" s="11"/>
      <c r="S582" s="11"/>
      <c r="T582" s="11"/>
      <c r="U582" s="11"/>
      <c r="V582" s="37"/>
      <c r="W582" s="80"/>
      <c r="X582" s="37"/>
      <c r="Y582" s="40"/>
      <c r="Z582" s="35"/>
      <c r="AA582" s="66">
        <f t="shared" si="36"/>
        <v>0</v>
      </c>
      <c r="AB582" s="12">
        <f t="shared" si="37"/>
        <v>0</v>
      </c>
      <c r="AC582" s="56">
        <f t="shared" si="38"/>
        <v>1</v>
      </c>
      <c r="AD582" s="56">
        <f>IF(OR('자료입력 및 결과표시'!$D$4=M582,'자료입력 및 결과표시'!$D$4=N582,'자료입력 및 결과표시'!$D$4=O582,'자료입력 및 결과표시'!$D$4=P582,'자료입력 및 결과표시'!$D$4=Q582,'자료입력 및 결과표시'!$D$4=R582,'자료입력 및 결과표시'!$D$4=S582,'자료입력 및 결과표시'!$D$4=T582,'자료입력 및 결과표시'!$D$4=U582,'자료입력 및 결과표시'!$D$4=V582,'자료입력 및 결과표시'!$C$4=M582,'자료입력 및 결과표시'!$C$4=N582,'자료입력 및 결과표시'!$C$4=O582,'자료입력 및 결과표시'!$C$4=P582,'자료입력 및 결과표시'!$C$4=Q582,'자료입력 및 결과표시'!$C$4=R582,'자료입력 및 결과표시'!$C$4=S582,'자료입력 및 결과표시'!$C$4=T582,'자료입력 및 결과표시'!$C$4=U582,'자료입력 및 결과표시'!$C$4=V582),0,1)</f>
        <v>0</v>
      </c>
    </row>
    <row r="583" spans="6:30">
      <c r="F583" s="56">
        <f t="shared" si="39"/>
        <v>0</v>
      </c>
      <c r="G583" s="79"/>
      <c r="H583" s="38"/>
      <c r="I583" s="39"/>
      <c r="J583" s="31"/>
      <c r="K583" s="78"/>
      <c r="L583" s="40"/>
      <c r="M583" s="11"/>
      <c r="N583" s="11"/>
      <c r="O583" s="11"/>
      <c r="P583" s="11"/>
      <c r="Q583" s="11"/>
      <c r="R583" s="11"/>
      <c r="S583" s="11"/>
      <c r="T583" s="11"/>
      <c r="U583" s="11"/>
      <c r="V583" s="37"/>
      <c r="W583" s="80"/>
      <c r="X583" s="37"/>
      <c r="Y583" s="40"/>
      <c r="Z583" s="35"/>
      <c r="AA583" s="66">
        <f t="shared" ref="AA583:AA646" si="40">W583*X583/100</f>
        <v>0</v>
      </c>
      <c r="AB583" s="12">
        <f t="shared" ref="AB583:AB646" si="41">1*X583/100</f>
        <v>0</v>
      </c>
      <c r="AC583" s="56">
        <f t="shared" ref="AC583:AC646" si="42">IF(K583+1826&lt;$A$3,1,0)</f>
        <v>1</v>
      </c>
      <c r="AD583" s="56">
        <f>IF(OR('자료입력 및 결과표시'!$D$4=M583,'자료입력 및 결과표시'!$D$4=N583,'자료입력 및 결과표시'!$D$4=O583,'자료입력 및 결과표시'!$D$4=P583,'자료입력 및 결과표시'!$D$4=Q583,'자료입력 및 결과표시'!$D$4=R583,'자료입력 및 결과표시'!$D$4=S583,'자료입력 및 결과표시'!$D$4=T583,'자료입력 및 결과표시'!$D$4=U583,'자료입력 및 결과표시'!$D$4=V583,'자료입력 및 결과표시'!$C$4=M583,'자료입력 및 결과표시'!$C$4=N583,'자료입력 및 결과표시'!$C$4=O583,'자료입력 및 결과표시'!$C$4=P583,'자료입력 및 결과표시'!$C$4=Q583,'자료입력 및 결과표시'!$C$4=R583,'자료입력 및 결과표시'!$C$4=S583,'자료입력 및 결과표시'!$C$4=T583,'자료입력 및 결과표시'!$C$4=U583,'자료입력 및 결과표시'!$C$4=V583),0,1)</f>
        <v>0</v>
      </c>
    </row>
    <row r="584" spans="6:30">
      <c r="F584" s="56">
        <f t="shared" si="39"/>
        <v>0</v>
      </c>
      <c r="G584" s="79"/>
      <c r="H584" s="38"/>
      <c r="I584" s="39"/>
      <c r="J584" s="31"/>
      <c r="K584" s="78"/>
      <c r="L584" s="40"/>
      <c r="M584" s="11"/>
      <c r="N584" s="11"/>
      <c r="O584" s="11"/>
      <c r="P584" s="11"/>
      <c r="Q584" s="11"/>
      <c r="R584" s="11"/>
      <c r="S584" s="11"/>
      <c r="T584" s="11"/>
      <c r="U584" s="11"/>
      <c r="V584" s="37"/>
      <c r="W584" s="80"/>
      <c r="X584" s="37"/>
      <c r="Y584" s="40"/>
      <c r="Z584" s="35"/>
      <c r="AA584" s="66">
        <f t="shared" si="40"/>
        <v>0</v>
      </c>
      <c r="AB584" s="12">
        <f t="shared" si="41"/>
        <v>0</v>
      </c>
      <c r="AC584" s="56">
        <f t="shared" si="42"/>
        <v>1</v>
      </c>
      <c r="AD584" s="56">
        <f>IF(OR('자료입력 및 결과표시'!$D$4=M584,'자료입력 및 결과표시'!$D$4=N584,'자료입력 및 결과표시'!$D$4=O584,'자료입력 및 결과표시'!$D$4=P584,'자료입력 및 결과표시'!$D$4=Q584,'자료입력 및 결과표시'!$D$4=R584,'자료입력 및 결과표시'!$D$4=S584,'자료입력 및 결과표시'!$D$4=T584,'자료입력 및 결과표시'!$D$4=U584,'자료입력 및 결과표시'!$D$4=V584,'자료입력 및 결과표시'!$C$4=M584,'자료입력 및 결과표시'!$C$4=N584,'자료입력 및 결과표시'!$C$4=O584,'자료입력 및 결과표시'!$C$4=P584,'자료입력 및 결과표시'!$C$4=Q584,'자료입력 및 결과표시'!$C$4=R584,'자료입력 및 결과표시'!$C$4=S584,'자료입력 및 결과표시'!$C$4=T584,'자료입력 및 결과표시'!$C$4=U584,'자료입력 및 결과표시'!$C$4=V584),0,1)</f>
        <v>0</v>
      </c>
    </row>
    <row r="585" spans="6:30">
      <c r="F585" s="56">
        <f t="shared" si="39"/>
        <v>0</v>
      </c>
      <c r="G585" s="79"/>
      <c r="H585" s="38"/>
      <c r="I585" s="39"/>
      <c r="J585" s="31"/>
      <c r="K585" s="78"/>
      <c r="L585" s="40"/>
      <c r="M585" s="11"/>
      <c r="N585" s="11"/>
      <c r="O585" s="11"/>
      <c r="P585" s="11"/>
      <c r="Q585" s="11"/>
      <c r="R585" s="11"/>
      <c r="S585" s="11"/>
      <c r="T585" s="11"/>
      <c r="U585" s="11"/>
      <c r="V585" s="37"/>
      <c r="W585" s="80"/>
      <c r="X585" s="37"/>
      <c r="Y585" s="40"/>
      <c r="Z585" s="35"/>
      <c r="AA585" s="66">
        <f t="shared" si="40"/>
        <v>0</v>
      </c>
      <c r="AB585" s="12">
        <f t="shared" si="41"/>
        <v>0</v>
      </c>
      <c r="AC585" s="56">
        <f t="shared" si="42"/>
        <v>1</v>
      </c>
      <c r="AD585" s="56">
        <f>IF(OR('자료입력 및 결과표시'!$D$4=M585,'자료입력 및 결과표시'!$D$4=N585,'자료입력 및 결과표시'!$D$4=O585,'자료입력 및 결과표시'!$D$4=P585,'자료입력 및 결과표시'!$D$4=Q585,'자료입력 및 결과표시'!$D$4=R585,'자료입력 및 결과표시'!$D$4=S585,'자료입력 및 결과표시'!$D$4=T585,'자료입력 및 결과표시'!$D$4=U585,'자료입력 및 결과표시'!$D$4=V585,'자료입력 및 결과표시'!$C$4=M585,'자료입력 및 결과표시'!$C$4=N585,'자료입력 및 결과표시'!$C$4=O585,'자료입력 및 결과표시'!$C$4=P585,'자료입력 및 결과표시'!$C$4=Q585,'자료입력 및 결과표시'!$C$4=R585,'자료입력 및 결과표시'!$C$4=S585,'자료입력 및 결과표시'!$C$4=T585,'자료입력 및 결과표시'!$C$4=U585,'자료입력 및 결과표시'!$C$4=V585),0,1)</f>
        <v>0</v>
      </c>
    </row>
    <row r="586" spans="6:30">
      <c r="F586" s="56">
        <f t="shared" si="39"/>
        <v>0</v>
      </c>
      <c r="G586" s="79"/>
      <c r="H586" s="38"/>
      <c r="I586" s="39"/>
      <c r="J586" s="31"/>
      <c r="K586" s="78"/>
      <c r="L586" s="40"/>
      <c r="M586" s="11"/>
      <c r="N586" s="11"/>
      <c r="O586" s="11"/>
      <c r="P586" s="11"/>
      <c r="Q586" s="11"/>
      <c r="R586" s="11"/>
      <c r="S586" s="11"/>
      <c r="T586" s="11"/>
      <c r="U586" s="11"/>
      <c r="V586" s="37"/>
      <c r="W586" s="80"/>
      <c r="X586" s="37"/>
      <c r="Y586" s="40"/>
      <c r="Z586" s="35"/>
      <c r="AA586" s="66">
        <f t="shared" si="40"/>
        <v>0</v>
      </c>
      <c r="AB586" s="12">
        <f t="shared" si="41"/>
        <v>0</v>
      </c>
      <c r="AC586" s="56">
        <f t="shared" si="42"/>
        <v>1</v>
      </c>
      <c r="AD586" s="56">
        <f>IF(OR('자료입력 및 결과표시'!$D$4=M586,'자료입력 및 결과표시'!$D$4=N586,'자료입력 및 결과표시'!$D$4=O586,'자료입력 및 결과표시'!$D$4=P586,'자료입력 및 결과표시'!$D$4=Q586,'자료입력 및 결과표시'!$D$4=R586,'자료입력 및 결과표시'!$D$4=S586,'자료입력 및 결과표시'!$D$4=T586,'자료입력 및 결과표시'!$D$4=U586,'자료입력 및 결과표시'!$D$4=V586,'자료입력 및 결과표시'!$C$4=M586,'자료입력 및 결과표시'!$C$4=N586,'자료입력 및 결과표시'!$C$4=O586,'자료입력 및 결과표시'!$C$4=P586,'자료입력 및 결과표시'!$C$4=Q586,'자료입력 및 결과표시'!$C$4=R586,'자료입력 및 결과표시'!$C$4=S586,'자료입력 및 결과표시'!$C$4=T586,'자료입력 및 결과표시'!$C$4=U586,'자료입력 및 결과표시'!$C$4=V586),0,1)</f>
        <v>0</v>
      </c>
    </row>
    <row r="587" spans="6:30">
      <c r="F587" s="56">
        <f t="shared" si="39"/>
        <v>0</v>
      </c>
      <c r="G587" s="79"/>
      <c r="H587" s="38"/>
      <c r="I587" s="39"/>
      <c r="J587" s="31"/>
      <c r="K587" s="78"/>
      <c r="L587" s="40"/>
      <c r="M587" s="11"/>
      <c r="N587" s="11"/>
      <c r="O587" s="11"/>
      <c r="P587" s="11"/>
      <c r="Q587" s="11"/>
      <c r="R587" s="11"/>
      <c r="S587" s="11"/>
      <c r="T587" s="11"/>
      <c r="U587" s="11"/>
      <c r="V587" s="37"/>
      <c r="W587" s="80"/>
      <c r="X587" s="37"/>
      <c r="Y587" s="40"/>
      <c r="Z587" s="35"/>
      <c r="AA587" s="66">
        <f t="shared" si="40"/>
        <v>0</v>
      </c>
      <c r="AB587" s="12">
        <f t="shared" si="41"/>
        <v>0</v>
      </c>
      <c r="AC587" s="56">
        <f t="shared" si="42"/>
        <v>1</v>
      </c>
      <c r="AD587" s="56">
        <f>IF(OR('자료입력 및 결과표시'!$D$4=M587,'자료입력 및 결과표시'!$D$4=N587,'자료입력 및 결과표시'!$D$4=O587,'자료입력 및 결과표시'!$D$4=P587,'자료입력 및 결과표시'!$D$4=Q587,'자료입력 및 결과표시'!$D$4=R587,'자료입력 및 결과표시'!$D$4=S587,'자료입력 및 결과표시'!$D$4=T587,'자료입력 및 결과표시'!$D$4=U587,'자료입력 및 결과표시'!$D$4=V587,'자료입력 및 결과표시'!$C$4=M587,'자료입력 및 결과표시'!$C$4=N587,'자료입력 및 결과표시'!$C$4=O587,'자료입력 및 결과표시'!$C$4=P587,'자료입력 및 결과표시'!$C$4=Q587,'자료입력 및 결과표시'!$C$4=R587,'자료입력 및 결과표시'!$C$4=S587,'자료입력 및 결과표시'!$C$4=T587,'자료입력 및 결과표시'!$C$4=U587,'자료입력 및 결과표시'!$C$4=V587),0,1)</f>
        <v>0</v>
      </c>
    </row>
    <row r="588" spans="6:30">
      <c r="F588" s="56">
        <f t="shared" si="39"/>
        <v>0</v>
      </c>
      <c r="G588" s="79"/>
      <c r="H588" s="38"/>
      <c r="I588" s="39"/>
      <c r="J588" s="31"/>
      <c r="K588" s="78"/>
      <c r="L588" s="40"/>
      <c r="M588" s="11"/>
      <c r="N588" s="11"/>
      <c r="O588" s="11"/>
      <c r="P588" s="11"/>
      <c r="Q588" s="11"/>
      <c r="R588" s="11"/>
      <c r="S588" s="11"/>
      <c r="T588" s="11"/>
      <c r="U588" s="11"/>
      <c r="V588" s="37"/>
      <c r="W588" s="80"/>
      <c r="X588" s="37"/>
      <c r="Y588" s="40"/>
      <c r="Z588" s="35"/>
      <c r="AA588" s="66">
        <f t="shared" si="40"/>
        <v>0</v>
      </c>
      <c r="AB588" s="12">
        <f t="shared" si="41"/>
        <v>0</v>
      </c>
      <c r="AC588" s="56">
        <f t="shared" si="42"/>
        <v>1</v>
      </c>
      <c r="AD588" s="56">
        <f>IF(OR('자료입력 및 결과표시'!$D$4=M588,'자료입력 및 결과표시'!$D$4=N588,'자료입력 및 결과표시'!$D$4=O588,'자료입력 및 결과표시'!$D$4=P588,'자료입력 및 결과표시'!$D$4=Q588,'자료입력 및 결과표시'!$D$4=R588,'자료입력 및 결과표시'!$D$4=S588,'자료입력 및 결과표시'!$D$4=T588,'자료입력 및 결과표시'!$D$4=U588,'자료입력 및 결과표시'!$D$4=V588,'자료입력 및 결과표시'!$C$4=M588,'자료입력 및 결과표시'!$C$4=N588,'자료입력 및 결과표시'!$C$4=O588,'자료입력 및 결과표시'!$C$4=P588,'자료입력 및 결과표시'!$C$4=Q588,'자료입력 및 결과표시'!$C$4=R588,'자료입력 및 결과표시'!$C$4=S588,'자료입력 및 결과표시'!$C$4=T588,'자료입력 및 결과표시'!$C$4=U588,'자료입력 및 결과표시'!$C$4=V588),0,1)</f>
        <v>0</v>
      </c>
    </row>
    <row r="589" spans="6:30">
      <c r="F589" s="56">
        <f t="shared" si="39"/>
        <v>0</v>
      </c>
      <c r="G589" s="79"/>
      <c r="H589" s="38"/>
      <c r="I589" s="39"/>
      <c r="J589" s="31"/>
      <c r="K589" s="78"/>
      <c r="L589" s="40"/>
      <c r="M589" s="11"/>
      <c r="N589" s="11"/>
      <c r="O589" s="11"/>
      <c r="P589" s="11"/>
      <c r="Q589" s="11"/>
      <c r="R589" s="11"/>
      <c r="S589" s="11"/>
      <c r="T589" s="11"/>
      <c r="U589" s="11"/>
      <c r="V589" s="37"/>
      <c r="W589" s="80"/>
      <c r="X589" s="37"/>
      <c r="Y589" s="40"/>
      <c r="Z589" s="35"/>
      <c r="AA589" s="66">
        <f t="shared" si="40"/>
        <v>0</v>
      </c>
      <c r="AB589" s="12">
        <f t="shared" si="41"/>
        <v>0</v>
      </c>
      <c r="AC589" s="56">
        <f t="shared" si="42"/>
        <v>1</v>
      </c>
      <c r="AD589" s="56">
        <f>IF(OR('자료입력 및 결과표시'!$D$4=M589,'자료입력 및 결과표시'!$D$4=N589,'자료입력 및 결과표시'!$D$4=O589,'자료입력 및 결과표시'!$D$4=P589,'자료입력 및 결과표시'!$D$4=Q589,'자료입력 및 결과표시'!$D$4=R589,'자료입력 및 결과표시'!$D$4=S589,'자료입력 및 결과표시'!$D$4=T589,'자료입력 및 결과표시'!$D$4=U589,'자료입력 및 결과표시'!$D$4=V589,'자료입력 및 결과표시'!$C$4=M589,'자료입력 및 결과표시'!$C$4=N589,'자료입력 및 결과표시'!$C$4=O589,'자료입력 및 결과표시'!$C$4=P589,'자료입력 및 결과표시'!$C$4=Q589,'자료입력 및 결과표시'!$C$4=R589,'자료입력 및 결과표시'!$C$4=S589,'자료입력 및 결과표시'!$C$4=T589,'자료입력 및 결과표시'!$C$4=U589,'자료입력 및 결과표시'!$C$4=V589),0,1)</f>
        <v>0</v>
      </c>
    </row>
    <row r="590" spans="6:30">
      <c r="F590" s="56">
        <f t="shared" si="39"/>
        <v>0</v>
      </c>
      <c r="G590" s="79"/>
      <c r="H590" s="38"/>
      <c r="I590" s="39"/>
      <c r="J590" s="31"/>
      <c r="K590" s="78"/>
      <c r="L590" s="40"/>
      <c r="M590" s="11"/>
      <c r="N590" s="11"/>
      <c r="O590" s="11"/>
      <c r="P590" s="11"/>
      <c r="Q590" s="11"/>
      <c r="R590" s="11"/>
      <c r="S590" s="11"/>
      <c r="T590" s="11"/>
      <c r="U590" s="11"/>
      <c r="V590" s="37"/>
      <c r="W590" s="80"/>
      <c r="X590" s="37"/>
      <c r="Y590" s="40"/>
      <c r="Z590" s="35"/>
      <c r="AA590" s="66">
        <f t="shared" si="40"/>
        <v>0</v>
      </c>
      <c r="AB590" s="12">
        <f t="shared" si="41"/>
        <v>0</v>
      </c>
      <c r="AC590" s="56">
        <f t="shared" si="42"/>
        <v>1</v>
      </c>
      <c r="AD590" s="56">
        <f>IF(OR('자료입력 및 결과표시'!$D$4=M590,'자료입력 및 결과표시'!$D$4=N590,'자료입력 및 결과표시'!$D$4=O590,'자료입력 및 결과표시'!$D$4=P590,'자료입력 및 결과표시'!$D$4=Q590,'자료입력 및 결과표시'!$D$4=R590,'자료입력 및 결과표시'!$D$4=S590,'자료입력 및 결과표시'!$D$4=T590,'자료입력 및 결과표시'!$D$4=U590,'자료입력 및 결과표시'!$D$4=V590,'자료입력 및 결과표시'!$C$4=M590,'자료입력 및 결과표시'!$C$4=N590,'자료입력 및 결과표시'!$C$4=O590,'자료입력 및 결과표시'!$C$4=P590,'자료입력 및 결과표시'!$C$4=Q590,'자료입력 및 결과표시'!$C$4=R590,'자료입력 및 결과표시'!$C$4=S590,'자료입력 및 결과표시'!$C$4=T590,'자료입력 및 결과표시'!$C$4=U590,'자료입력 및 결과표시'!$C$4=V590),0,1)</f>
        <v>0</v>
      </c>
    </row>
    <row r="591" spans="6:30">
      <c r="F591" s="56">
        <f t="shared" si="39"/>
        <v>0</v>
      </c>
      <c r="G591" s="79"/>
      <c r="H591" s="38"/>
      <c r="I591" s="39"/>
      <c r="J591" s="31"/>
      <c r="K591" s="78"/>
      <c r="L591" s="40"/>
      <c r="M591" s="11"/>
      <c r="N591" s="11"/>
      <c r="O591" s="11"/>
      <c r="P591" s="11"/>
      <c r="Q591" s="11"/>
      <c r="R591" s="11"/>
      <c r="S591" s="11"/>
      <c r="T591" s="11"/>
      <c r="U591" s="11"/>
      <c r="V591" s="37"/>
      <c r="W591" s="80"/>
      <c r="X591" s="37"/>
      <c r="Y591" s="40"/>
      <c r="Z591" s="35"/>
      <c r="AA591" s="66">
        <f t="shared" si="40"/>
        <v>0</v>
      </c>
      <c r="AB591" s="12">
        <f t="shared" si="41"/>
        <v>0</v>
      </c>
      <c r="AC591" s="56">
        <f t="shared" si="42"/>
        <v>1</v>
      </c>
      <c r="AD591" s="56">
        <f>IF(OR('자료입력 및 결과표시'!$D$4=M591,'자료입력 및 결과표시'!$D$4=N591,'자료입력 및 결과표시'!$D$4=O591,'자료입력 및 결과표시'!$D$4=P591,'자료입력 및 결과표시'!$D$4=Q591,'자료입력 및 결과표시'!$D$4=R591,'자료입력 및 결과표시'!$D$4=S591,'자료입력 및 결과표시'!$D$4=T591,'자료입력 및 결과표시'!$D$4=U591,'자료입력 및 결과표시'!$D$4=V591,'자료입력 및 결과표시'!$C$4=M591,'자료입력 및 결과표시'!$C$4=N591,'자료입력 및 결과표시'!$C$4=O591,'자료입력 및 결과표시'!$C$4=P591,'자료입력 및 결과표시'!$C$4=Q591,'자료입력 및 결과표시'!$C$4=R591,'자료입력 및 결과표시'!$C$4=S591,'자료입력 및 결과표시'!$C$4=T591,'자료입력 및 결과표시'!$C$4=U591,'자료입력 및 결과표시'!$C$4=V591),0,1)</f>
        <v>0</v>
      </c>
    </row>
    <row r="592" spans="6:30">
      <c r="F592" s="56">
        <f t="shared" si="39"/>
        <v>0</v>
      </c>
      <c r="G592" s="79"/>
      <c r="H592" s="38"/>
      <c r="I592" s="39"/>
      <c r="J592" s="31"/>
      <c r="K592" s="78"/>
      <c r="L592" s="40"/>
      <c r="M592" s="11"/>
      <c r="N592" s="11"/>
      <c r="O592" s="11"/>
      <c r="P592" s="11"/>
      <c r="Q592" s="11"/>
      <c r="R592" s="11"/>
      <c r="S592" s="11"/>
      <c r="T592" s="11"/>
      <c r="U592" s="11"/>
      <c r="V592" s="37"/>
      <c r="W592" s="80"/>
      <c r="X592" s="37"/>
      <c r="Y592" s="40"/>
      <c r="Z592" s="35"/>
      <c r="AA592" s="66">
        <f t="shared" si="40"/>
        <v>0</v>
      </c>
      <c r="AB592" s="12">
        <f t="shared" si="41"/>
        <v>0</v>
      </c>
      <c r="AC592" s="56">
        <f t="shared" si="42"/>
        <v>1</v>
      </c>
      <c r="AD592" s="56">
        <f>IF(OR('자료입력 및 결과표시'!$D$4=M592,'자료입력 및 결과표시'!$D$4=N592,'자료입력 및 결과표시'!$D$4=O592,'자료입력 및 결과표시'!$D$4=P592,'자료입력 및 결과표시'!$D$4=Q592,'자료입력 및 결과표시'!$D$4=R592,'자료입력 및 결과표시'!$D$4=S592,'자료입력 및 결과표시'!$D$4=T592,'자료입력 및 결과표시'!$D$4=U592,'자료입력 및 결과표시'!$D$4=V592,'자료입력 및 결과표시'!$C$4=M592,'자료입력 및 결과표시'!$C$4=N592,'자료입력 및 결과표시'!$C$4=O592,'자료입력 및 결과표시'!$C$4=P592,'자료입력 및 결과표시'!$C$4=Q592,'자료입력 및 결과표시'!$C$4=R592,'자료입력 및 결과표시'!$C$4=S592,'자료입력 및 결과표시'!$C$4=T592,'자료입력 및 결과표시'!$C$4=U592,'자료입력 및 결과표시'!$C$4=V592),0,1)</f>
        <v>0</v>
      </c>
    </row>
    <row r="593" spans="6:30">
      <c r="F593" s="56">
        <f t="shared" si="39"/>
        <v>0</v>
      </c>
      <c r="G593" s="79"/>
      <c r="H593" s="38"/>
      <c r="I593" s="39"/>
      <c r="J593" s="31"/>
      <c r="K593" s="78"/>
      <c r="L593" s="40"/>
      <c r="M593" s="11"/>
      <c r="N593" s="11"/>
      <c r="O593" s="11"/>
      <c r="P593" s="11"/>
      <c r="Q593" s="11"/>
      <c r="R593" s="11"/>
      <c r="S593" s="11"/>
      <c r="T593" s="11"/>
      <c r="U593" s="11"/>
      <c r="V593" s="37"/>
      <c r="W593" s="80"/>
      <c r="X593" s="37"/>
      <c r="Y593" s="40"/>
      <c r="Z593" s="35"/>
      <c r="AA593" s="66">
        <f t="shared" si="40"/>
        <v>0</v>
      </c>
      <c r="AB593" s="12">
        <f t="shared" si="41"/>
        <v>0</v>
      </c>
      <c r="AC593" s="56">
        <f t="shared" si="42"/>
        <v>1</v>
      </c>
      <c r="AD593" s="56">
        <f>IF(OR('자료입력 및 결과표시'!$D$4=M593,'자료입력 및 결과표시'!$D$4=N593,'자료입력 및 결과표시'!$D$4=O593,'자료입력 및 결과표시'!$D$4=P593,'자료입력 및 결과표시'!$D$4=Q593,'자료입력 및 결과표시'!$D$4=R593,'자료입력 및 결과표시'!$D$4=S593,'자료입력 및 결과표시'!$D$4=T593,'자료입력 및 결과표시'!$D$4=U593,'자료입력 및 결과표시'!$D$4=V593,'자료입력 및 결과표시'!$C$4=M593,'자료입력 및 결과표시'!$C$4=N593,'자료입력 및 결과표시'!$C$4=O593,'자료입력 및 결과표시'!$C$4=P593,'자료입력 및 결과표시'!$C$4=Q593,'자료입력 및 결과표시'!$C$4=R593,'자료입력 및 결과표시'!$C$4=S593,'자료입력 및 결과표시'!$C$4=T593,'자료입력 및 결과표시'!$C$4=U593,'자료입력 및 결과표시'!$C$4=V593),0,1)</f>
        <v>0</v>
      </c>
    </row>
    <row r="594" spans="6:30">
      <c r="F594" s="56">
        <f t="shared" si="39"/>
        <v>0</v>
      </c>
      <c r="G594" s="79"/>
      <c r="H594" s="38"/>
      <c r="I594" s="39"/>
      <c r="J594" s="31"/>
      <c r="K594" s="78"/>
      <c r="L594" s="40"/>
      <c r="M594" s="11"/>
      <c r="N594" s="11"/>
      <c r="O594" s="11"/>
      <c r="P594" s="11"/>
      <c r="Q594" s="11"/>
      <c r="R594" s="11"/>
      <c r="S594" s="11"/>
      <c r="T594" s="11"/>
      <c r="U594" s="11"/>
      <c r="V594" s="37"/>
      <c r="W594" s="80"/>
      <c r="X594" s="37"/>
      <c r="Y594" s="40"/>
      <c r="Z594" s="35"/>
      <c r="AA594" s="66">
        <f t="shared" si="40"/>
        <v>0</v>
      </c>
      <c r="AB594" s="12">
        <f t="shared" si="41"/>
        <v>0</v>
      </c>
      <c r="AC594" s="56">
        <f t="shared" si="42"/>
        <v>1</v>
      </c>
      <c r="AD594" s="56">
        <f>IF(OR('자료입력 및 결과표시'!$D$4=M594,'자료입력 및 결과표시'!$D$4=N594,'자료입력 및 결과표시'!$D$4=O594,'자료입력 및 결과표시'!$D$4=P594,'자료입력 및 결과표시'!$D$4=Q594,'자료입력 및 결과표시'!$D$4=R594,'자료입력 및 결과표시'!$D$4=S594,'자료입력 및 결과표시'!$D$4=T594,'자료입력 및 결과표시'!$D$4=U594,'자료입력 및 결과표시'!$D$4=V594,'자료입력 및 결과표시'!$C$4=M594,'자료입력 및 결과표시'!$C$4=N594,'자료입력 및 결과표시'!$C$4=O594,'자료입력 및 결과표시'!$C$4=P594,'자료입력 및 결과표시'!$C$4=Q594,'자료입력 및 결과표시'!$C$4=R594,'자료입력 및 결과표시'!$C$4=S594,'자료입력 및 결과표시'!$C$4=T594,'자료입력 및 결과표시'!$C$4=U594,'자료입력 및 결과표시'!$C$4=V594),0,1)</f>
        <v>0</v>
      </c>
    </row>
    <row r="595" spans="6:30">
      <c r="F595" s="56">
        <f t="shared" si="39"/>
        <v>0</v>
      </c>
      <c r="G595" s="79"/>
      <c r="H595" s="38"/>
      <c r="I595" s="39"/>
      <c r="J595" s="31"/>
      <c r="K595" s="78"/>
      <c r="L595" s="40"/>
      <c r="M595" s="11"/>
      <c r="N595" s="11"/>
      <c r="O595" s="11"/>
      <c r="P595" s="11"/>
      <c r="Q595" s="11"/>
      <c r="R595" s="11"/>
      <c r="S595" s="11"/>
      <c r="T595" s="11"/>
      <c r="U595" s="11"/>
      <c r="V595" s="37"/>
      <c r="W595" s="80"/>
      <c r="X595" s="37"/>
      <c r="Y595" s="40"/>
      <c r="Z595" s="35"/>
      <c r="AA595" s="66">
        <f t="shared" si="40"/>
        <v>0</v>
      </c>
      <c r="AB595" s="12">
        <f t="shared" si="41"/>
        <v>0</v>
      </c>
      <c r="AC595" s="56">
        <f t="shared" si="42"/>
        <v>1</v>
      </c>
      <c r="AD595" s="56">
        <f>IF(OR('자료입력 및 결과표시'!$D$4=M595,'자료입력 및 결과표시'!$D$4=N595,'자료입력 및 결과표시'!$D$4=O595,'자료입력 및 결과표시'!$D$4=P595,'자료입력 및 결과표시'!$D$4=Q595,'자료입력 및 결과표시'!$D$4=R595,'자료입력 및 결과표시'!$D$4=S595,'자료입력 및 결과표시'!$D$4=T595,'자료입력 및 결과표시'!$D$4=U595,'자료입력 및 결과표시'!$D$4=V595,'자료입력 및 결과표시'!$C$4=M595,'자료입력 및 결과표시'!$C$4=N595,'자료입력 및 결과표시'!$C$4=O595,'자료입력 및 결과표시'!$C$4=P595,'자료입력 및 결과표시'!$C$4=Q595,'자료입력 및 결과표시'!$C$4=R595,'자료입력 및 결과표시'!$C$4=S595,'자료입력 및 결과표시'!$C$4=T595,'자료입력 및 결과표시'!$C$4=U595,'자료입력 및 결과표시'!$C$4=V595),0,1)</f>
        <v>0</v>
      </c>
    </row>
    <row r="596" spans="6:30">
      <c r="F596" s="56">
        <f t="shared" si="39"/>
        <v>0</v>
      </c>
      <c r="G596" s="79"/>
      <c r="H596" s="38"/>
      <c r="I596" s="39"/>
      <c r="J596" s="31"/>
      <c r="K596" s="78"/>
      <c r="L596" s="40"/>
      <c r="M596" s="11"/>
      <c r="N596" s="11"/>
      <c r="O596" s="11"/>
      <c r="P596" s="11"/>
      <c r="Q596" s="11"/>
      <c r="R596" s="11"/>
      <c r="S596" s="11"/>
      <c r="T596" s="11"/>
      <c r="U596" s="11"/>
      <c r="V596" s="37"/>
      <c r="W596" s="80"/>
      <c r="X596" s="37"/>
      <c r="Y596" s="40"/>
      <c r="Z596" s="35"/>
      <c r="AA596" s="66">
        <f t="shared" si="40"/>
        <v>0</v>
      </c>
      <c r="AB596" s="12">
        <f t="shared" si="41"/>
        <v>0</v>
      </c>
      <c r="AC596" s="56">
        <f t="shared" si="42"/>
        <v>1</v>
      </c>
      <c r="AD596" s="56">
        <f>IF(OR('자료입력 및 결과표시'!$D$4=M596,'자료입력 및 결과표시'!$D$4=N596,'자료입력 및 결과표시'!$D$4=O596,'자료입력 및 결과표시'!$D$4=P596,'자료입력 및 결과표시'!$D$4=Q596,'자료입력 및 결과표시'!$D$4=R596,'자료입력 및 결과표시'!$D$4=S596,'자료입력 및 결과표시'!$D$4=T596,'자료입력 및 결과표시'!$D$4=U596,'자료입력 및 결과표시'!$D$4=V596,'자료입력 및 결과표시'!$C$4=M596,'자료입력 및 결과표시'!$C$4=N596,'자료입력 및 결과표시'!$C$4=O596,'자료입력 및 결과표시'!$C$4=P596,'자료입력 및 결과표시'!$C$4=Q596,'자료입력 및 결과표시'!$C$4=R596,'자료입력 및 결과표시'!$C$4=S596,'자료입력 및 결과표시'!$C$4=T596,'자료입력 및 결과표시'!$C$4=U596,'자료입력 및 결과표시'!$C$4=V596),0,1)</f>
        <v>0</v>
      </c>
    </row>
    <row r="597" spans="6:30">
      <c r="F597" s="56">
        <f t="shared" si="39"/>
        <v>0</v>
      </c>
      <c r="G597" s="79"/>
      <c r="H597" s="38"/>
      <c r="I597" s="39"/>
      <c r="J597" s="31"/>
      <c r="K597" s="78"/>
      <c r="L597" s="40"/>
      <c r="M597" s="11"/>
      <c r="N597" s="11"/>
      <c r="O597" s="11"/>
      <c r="P597" s="11"/>
      <c r="Q597" s="11"/>
      <c r="R597" s="11"/>
      <c r="S597" s="11"/>
      <c r="T597" s="11"/>
      <c r="U597" s="11"/>
      <c r="V597" s="37"/>
      <c r="W597" s="80"/>
      <c r="X597" s="37"/>
      <c r="Y597" s="40"/>
      <c r="Z597" s="35"/>
      <c r="AA597" s="66">
        <f t="shared" si="40"/>
        <v>0</v>
      </c>
      <c r="AB597" s="12">
        <f t="shared" si="41"/>
        <v>0</v>
      </c>
      <c r="AC597" s="56">
        <f t="shared" si="42"/>
        <v>1</v>
      </c>
      <c r="AD597" s="56">
        <f>IF(OR('자료입력 및 결과표시'!$D$4=M597,'자료입력 및 결과표시'!$D$4=N597,'자료입력 및 결과표시'!$D$4=O597,'자료입력 및 결과표시'!$D$4=P597,'자료입력 및 결과표시'!$D$4=Q597,'자료입력 및 결과표시'!$D$4=R597,'자료입력 및 결과표시'!$D$4=S597,'자료입력 및 결과표시'!$D$4=T597,'자료입력 및 결과표시'!$D$4=U597,'자료입력 및 결과표시'!$D$4=V597,'자료입력 및 결과표시'!$C$4=M597,'자료입력 및 결과표시'!$C$4=N597,'자료입력 및 결과표시'!$C$4=O597,'자료입력 및 결과표시'!$C$4=P597,'자료입력 및 결과표시'!$C$4=Q597,'자료입력 및 결과표시'!$C$4=R597,'자료입력 및 결과표시'!$C$4=S597,'자료입력 및 결과표시'!$C$4=T597,'자료입력 및 결과표시'!$C$4=U597,'자료입력 및 결과표시'!$C$4=V597),0,1)</f>
        <v>0</v>
      </c>
    </row>
    <row r="598" spans="6:30">
      <c r="F598" s="56">
        <f t="shared" si="39"/>
        <v>0</v>
      </c>
      <c r="G598" s="79"/>
      <c r="H598" s="38"/>
      <c r="I598" s="39"/>
      <c r="J598" s="31"/>
      <c r="K598" s="78"/>
      <c r="L598" s="40"/>
      <c r="M598" s="11"/>
      <c r="N598" s="11"/>
      <c r="O598" s="11"/>
      <c r="P598" s="11"/>
      <c r="Q598" s="11"/>
      <c r="R598" s="11"/>
      <c r="S598" s="11"/>
      <c r="T598" s="11"/>
      <c r="U598" s="11"/>
      <c r="V598" s="37"/>
      <c r="W598" s="80"/>
      <c r="X598" s="37"/>
      <c r="Y598" s="40"/>
      <c r="Z598" s="35"/>
      <c r="AA598" s="66">
        <f t="shared" si="40"/>
        <v>0</v>
      </c>
      <c r="AB598" s="12">
        <f t="shared" si="41"/>
        <v>0</v>
      </c>
      <c r="AC598" s="56">
        <f t="shared" si="42"/>
        <v>1</v>
      </c>
      <c r="AD598" s="56">
        <f>IF(OR('자료입력 및 결과표시'!$D$4=M598,'자료입력 및 결과표시'!$D$4=N598,'자료입력 및 결과표시'!$D$4=O598,'자료입력 및 결과표시'!$D$4=P598,'자료입력 및 결과표시'!$D$4=Q598,'자료입력 및 결과표시'!$D$4=R598,'자료입력 및 결과표시'!$D$4=S598,'자료입력 및 결과표시'!$D$4=T598,'자료입력 및 결과표시'!$D$4=U598,'자료입력 및 결과표시'!$D$4=V598,'자료입력 및 결과표시'!$C$4=M598,'자료입력 및 결과표시'!$C$4=N598,'자료입력 및 결과표시'!$C$4=O598,'자료입력 및 결과표시'!$C$4=P598,'자료입력 및 결과표시'!$C$4=Q598,'자료입력 및 결과표시'!$C$4=R598,'자료입력 및 결과표시'!$C$4=S598,'자료입력 및 결과표시'!$C$4=T598,'자료입력 및 결과표시'!$C$4=U598,'자료입력 및 결과표시'!$C$4=V598),0,1)</f>
        <v>0</v>
      </c>
    </row>
    <row r="599" spans="6:30">
      <c r="F599" s="56">
        <f t="shared" si="39"/>
        <v>0</v>
      </c>
      <c r="G599" s="79"/>
      <c r="H599" s="38"/>
      <c r="I599" s="39"/>
      <c r="J599" s="31"/>
      <c r="K599" s="78"/>
      <c r="L599" s="40"/>
      <c r="M599" s="11"/>
      <c r="N599" s="11"/>
      <c r="O599" s="11"/>
      <c r="P599" s="11"/>
      <c r="Q599" s="11"/>
      <c r="R599" s="11"/>
      <c r="S599" s="11"/>
      <c r="T599" s="11"/>
      <c r="U599" s="11"/>
      <c r="V599" s="37"/>
      <c r="W599" s="80"/>
      <c r="X599" s="37"/>
      <c r="Y599" s="40"/>
      <c r="Z599" s="35"/>
      <c r="AA599" s="66">
        <f t="shared" si="40"/>
        <v>0</v>
      </c>
      <c r="AB599" s="12">
        <f t="shared" si="41"/>
        <v>0</v>
      </c>
      <c r="AC599" s="56">
        <f t="shared" si="42"/>
        <v>1</v>
      </c>
      <c r="AD599" s="56">
        <f>IF(OR('자료입력 및 결과표시'!$D$4=M599,'자료입력 및 결과표시'!$D$4=N599,'자료입력 및 결과표시'!$D$4=O599,'자료입력 및 결과표시'!$D$4=P599,'자료입력 및 결과표시'!$D$4=Q599,'자료입력 및 결과표시'!$D$4=R599,'자료입력 및 결과표시'!$D$4=S599,'자료입력 및 결과표시'!$D$4=T599,'자료입력 및 결과표시'!$D$4=U599,'자료입력 및 결과표시'!$D$4=V599,'자료입력 및 결과표시'!$C$4=M599,'자료입력 및 결과표시'!$C$4=N599,'자료입력 및 결과표시'!$C$4=O599,'자료입력 및 결과표시'!$C$4=P599,'자료입력 및 결과표시'!$C$4=Q599,'자료입력 및 결과표시'!$C$4=R599,'자료입력 및 결과표시'!$C$4=S599,'자료입력 및 결과표시'!$C$4=T599,'자료입력 및 결과표시'!$C$4=U599,'자료입력 및 결과표시'!$C$4=V599),0,1)</f>
        <v>0</v>
      </c>
    </row>
    <row r="600" spans="6:30">
      <c r="F600" s="56">
        <f t="shared" si="39"/>
        <v>0</v>
      </c>
      <c r="G600" s="79"/>
      <c r="H600" s="38"/>
      <c r="I600" s="39"/>
      <c r="J600" s="31"/>
      <c r="K600" s="78"/>
      <c r="L600" s="40"/>
      <c r="M600" s="11"/>
      <c r="N600" s="11"/>
      <c r="O600" s="11"/>
      <c r="P600" s="11"/>
      <c r="Q600" s="11"/>
      <c r="R600" s="11"/>
      <c r="S600" s="11"/>
      <c r="T600" s="11"/>
      <c r="U600" s="11"/>
      <c r="V600" s="37"/>
      <c r="W600" s="80"/>
      <c r="X600" s="37"/>
      <c r="Y600" s="40"/>
      <c r="Z600" s="35"/>
      <c r="AA600" s="66">
        <f t="shared" si="40"/>
        <v>0</v>
      </c>
      <c r="AB600" s="12">
        <f t="shared" si="41"/>
        <v>0</v>
      </c>
      <c r="AC600" s="56">
        <f t="shared" si="42"/>
        <v>1</v>
      </c>
      <c r="AD600" s="56">
        <f>IF(OR('자료입력 및 결과표시'!$D$4=M600,'자료입력 및 결과표시'!$D$4=N600,'자료입력 및 결과표시'!$D$4=O600,'자료입력 및 결과표시'!$D$4=P600,'자료입력 및 결과표시'!$D$4=Q600,'자료입력 및 결과표시'!$D$4=R600,'자료입력 및 결과표시'!$D$4=S600,'자료입력 및 결과표시'!$D$4=T600,'자료입력 및 결과표시'!$D$4=U600,'자료입력 및 결과표시'!$D$4=V600,'자료입력 및 결과표시'!$C$4=M600,'자료입력 및 결과표시'!$C$4=N600,'자료입력 및 결과표시'!$C$4=O600,'자료입력 및 결과표시'!$C$4=P600,'자료입력 및 결과표시'!$C$4=Q600,'자료입력 및 결과표시'!$C$4=R600,'자료입력 및 결과표시'!$C$4=S600,'자료입력 및 결과표시'!$C$4=T600,'자료입력 및 결과표시'!$C$4=U600,'자료입력 및 결과표시'!$C$4=V600),0,1)</f>
        <v>0</v>
      </c>
    </row>
    <row r="601" spans="6:30">
      <c r="F601" s="56">
        <f t="shared" si="39"/>
        <v>0</v>
      </c>
      <c r="G601" s="79"/>
      <c r="H601" s="38"/>
      <c r="I601" s="39"/>
      <c r="J601" s="31"/>
      <c r="K601" s="78"/>
      <c r="L601" s="40"/>
      <c r="M601" s="11"/>
      <c r="N601" s="11"/>
      <c r="O601" s="11"/>
      <c r="P601" s="11"/>
      <c r="Q601" s="11"/>
      <c r="R601" s="11"/>
      <c r="S601" s="11"/>
      <c r="T601" s="11"/>
      <c r="U601" s="11"/>
      <c r="V601" s="37"/>
      <c r="W601" s="80"/>
      <c r="X601" s="37"/>
      <c r="Y601" s="40"/>
      <c r="Z601" s="35"/>
      <c r="AA601" s="66">
        <f t="shared" si="40"/>
        <v>0</v>
      </c>
      <c r="AB601" s="12">
        <f t="shared" si="41"/>
        <v>0</v>
      </c>
      <c r="AC601" s="56">
        <f t="shared" si="42"/>
        <v>1</v>
      </c>
      <c r="AD601" s="56">
        <f>IF(OR('자료입력 및 결과표시'!$D$4=M601,'자료입력 및 결과표시'!$D$4=N601,'자료입력 및 결과표시'!$D$4=O601,'자료입력 및 결과표시'!$D$4=P601,'자료입력 및 결과표시'!$D$4=Q601,'자료입력 및 결과표시'!$D$4=R601,'자료입력 및 결과표시'!$D$4=S601,'자료입력 및 결과표시'!$D$4=T601,'자료입력 및 결과표시'!$D$4=U601,'자료입력 및 결과표시'!$D$4=V601,'자료입력 및 결과표시'!$C$4=M601,'자료입력 및 결과표시'!$C$4=N601,'자료입력 및 결과표시'!$C$4=O601,'자료입력 및 결과표시'!$C$4=P601,'자료입력 및 결과표시'!$C$4=Q601,'자료입력 및 결과표시'!$C$4=R601,'자료입력 및 결과표시'!$C$4=S601,'자료입력 및 결과표시'!$C$4=T601,'자료입력 및 결과표시'!$C$4=U601,'자료입력 및 결과표시'!$C$4=V601),0,1)</f>
        <v>0</v>
      </c>
    </row>
    <row r="602" spans="6:30">
      <c r="F602" s="56">
        <f t="shared" si="39"/>
        <v>0</v>
      </c>
      <c r="G602" s="79"/>
      <c r="H602" s="38"/>
      <c r="I602" s="39"/>
      <c r="J602" s="31"/>
      <c r="K602" s="78"/>
      <c r="L602" s="40"/>
      <c r="M602" s="11"/>
      <c r="N602" s="11"/>
      <c r="O602" s="11"/>
      <c r="P602" s="11"/>
      <c r="Q602" s="11"/>
      <c r="R602" s="11"/>
      <c r="S602" s="11"/>
      <c r="T602" s="11"/>
      <c r="U602" s="11"/>
      <c r="V602" s="37"/>
      <c r="W602" s="80"/>
      <c r="X602" s="37"/>
      <c r="Y602" s="40"/>
      <c r="Z602" s="35"/>
      <c r="AA602" s="66">
        <f t="shared" si="40"/>
        <v>0</v>
      </c>
      <c r="AB602" s="12">
        <f t="shared" si="41"/>
        <v>0</v>
      </c>
      <c r="AC602" s="56">
        <f t="shared" si="42"/>
        <v>1</v>
      </c>
      <c r="AD602" s="56">
        <f>IF(OR('자료입력 및 결과표시'!$D$4=M602,'자료입력 및 결과표시'!$D$4=N602,'자료입력 및 결과표시'!$D$4=O602,'자료입력 및 결과표시'!$D$4=P602,'자료입력 및 결과표시'!$D$4=Q602,'자료입력 및 결과표시'!$D$4=R602,'자료입력 및 결과표시'!$D$4=S602,'자료입력 및 결과표시'!$D$4=T602,'자료입력 및 결과표시'!$D$4=U602,'자료입력 및 결과표시'!$D$4=V602,'자료입력 및 결과표시'!$C$4=M602,'자료입력 및 결과표시'!$C$4=N602,'자료입력 및 결과표시'!$C$4=O602,'자료입력 및 결과표시'!$C$4=P602,'자료입력 및 결과표시'!$C$4=Q602,'자료입력 및 결과표시'!$C$4=R602,'자료입력 및 결과표시'!$C$4=S602,'자료입력 및 결과표시'!$C$4=T602,'자료입력 및 결과표시'!$C$4=U602,'자료입력 및 결과표시'!$C$4=V602),0,1)</f>
        <v>0</v>
      </c>
    </row>
    <row r="603" spans="6:30">
      <c r="F603" s="56">
        <f t="shared" si="39"/>
        <v>0</v>
      </c>
      <c r="G603" s="79"/>
      <c r="H603" s="38"/>
      <c r="I603" s="39"/>
      <c r="J603" s="31"/>
      <c r="K603" s="78"/>
      <c r="L603" s="40"/>
      <c r="M603" s="11"/>
      <c r="N603" s="11"/>
      <c r="O603" s="11"/>
      <c r="P603" s="11"/>
      <c r="Q603" s="11"/>
      <c r="R603" s="11"/>
      <c r="S603" s="11"/>
      <c r="T603" s="11"/>
      <c r="U603" s="11"/>
      <c r="V603" s="37"/>
      <c r="W603" s="80"/>
      <c r="X603" s="37"/>
      <c r="Y603" s="40"/>
      <c r="Z603" s="35"/>
      <c r="AA603" s="66">
        <f t="shared" si="40"/>
        <v>0</v>
      </c>
      <c r="AB603" s="12">
        <f t="shared" si="41"/>
        <v>0</v>
      </c>
      <c r="AC603" s="56">
        <f t="shared" si="42"/>
        <v>1</v>
      </c>
      <c r="AD603" s="56">
        <f>IF(OR('자료입력 및 결과표시'!$D$4=M603,'자료입력 및 결과표시'!$D$4=N603,'자료입력 및 결과표시'!$D$4=O603,'자료입력 및 결과표시'!$D$4=P603,'자료입력 및 결과표시'!$D$4=Q603,'자료입력 및 결과표시'!$D$4=R603,'자료입력 및 결과표시'!$D$4=S603,'자료입력 및 결과표시'!$D$4=T603,'자료입력 및 결과표시'!$D$4=U603,'자료입력 및 결과표시'!$D$4=V603,'자료입력 및 결과표시'!$C$4=M603,'자료입력 및 결과표시'!$C$4=N603,'자료입력 및 결과표시'!$C$4=O603,'자료입력 및 결과표시'!$C$4=P603,'자료입력 및 결과표시'!$C$4=Q603,'자료입력 및 결과표시'!$C$4=R603,'자료입력 및 결과표시'!$C$4=S603,'자료입력 및 결과표시'!$C$4=T603,'자료입력 및 결과표시'!$C$4=U603,'자료입력 및 결과표시'!$C$4=V603),0,1)</f>
        <v>0</v>
      </c>
    </row>
    <row r="604" spans="6:30">
      <c r="F604" s="56">
        <f t="shared" si="39"/>
        <v>0</v>
      </c>
      <c r="G604" s="79"/>
      <c r="H604" s="38"/>
      <c r="I604" s="39"/>
      <c r="J604" s="31"/>
      <c r="K604" s="78"/>
      <c r="L604" s="40"/>
      <c r="M604" s="11"/>
      <c r="N604" s="11"/>
      <c r="O604" s="11"/>
      <c r="P604" s="11"/>
      <c r="Q604" s="11"/>
      <c r="R604" s="11"/>
      <c r="S604" s="11"/>
      <c r="T604" s="11"/>
      <c r="U604" s="11"/>
      <c r="V604" s="37"/>
      <c r="W604" s="80"/>
      <c r="X604" s="37"/>
      <c r="Y604" s="40"/>
      <c r="Z604" s="35"/>
      <c r="AA604" s="66">
        <f t="shared" si="40"/>
        <v>0</v>
      </c>
      <c r="AB604" s="12">
        <f t="shared" si="41"/>
        <v>0</v>
      </c>
      <c r="AC604" s="56">
        <f t="shared" si="42"/>
        <v>1</v>
      </c>
      <c r="AD604" s="56">
        <f>IF(OR('자료입력 및 결과표시'!$D$4=M604,'자료입력 및 결과표시'!$D$4=N604,'자료입력 및 결과표시'!$D$4=O604,'자료입력 및 결과표시'!$D$4=P604,'자료입력 및 결과표시'!$D$4=Q604,'자료입력 및 결과표시'!$D$4=R604,'자료입력 및 결과표시'!$D$4=S604,'자료입력 및 결과표시'!$D$4=T604,'자료입력 및 결과표시'!$D$4=U604,'자료입력 및 결과표시'!$D$4=V604,'자료입력 및 결과표시'!$C$4=M604,'자료입력 및 결과표시'!$C$4=N604,'자료입력 및 결과표시'!$C$4=O604,'자료입력 및 결과표시'!$C$4=P604,'자료입력 및 결과표시'!$C$4=Q604,'자료입력 및 결과표시'!$C$4=R604,'자료입력 및 결과표시'!$C$4=S604,'자료입력 및 결과표시'!$C$4=T604,'자료입력 및 결과표시'!$C$4=U604,'자료입력 및 결과표시'!$C$4=V604),0,1)</f>
        <v>0</v>
      </c>
    </row>
    <row r="605" spans="6:30">
      <c r="F605" s="56">
        <f t="shared" si="39"/>
        <v>0</v>
      </c>
      <c r="G605" s="79"/>
      <c r="H605" s="38"/>
      <c r="I605" s="39"/>
      <c r="J605" s="31"/>
      <c r="K605" s="78"/>
      <c r="L605" s="40"/>
      <c r="M605" s="11"/>
      <c r="N605" s="11"/>
      <c r="O605" s="11"/>
      <c r="P605" s="11"/>
      <c r="Q605" s="11"/>
      <c r="R605" s="11"/>
      <c r="S605" s="11"/>
      <c r="T605" s="11"/>
      <c r="U605" s="11"/>
      <c r="V605" s="37"/>
      <c r="W605" s="80"/>
      <c r="X605" s="37"/>
      <c r="Y605" s="40"/>
      <c r="Z605" s="35"/>
      <c r="AA605" s="66">
        <f t="shared" si="40"/>
        <v>0</v>
      </c>
      <c r="AB605" s="12">
        <f t="shared" si="41"/>
        <v>0</v>
      </c>
      <c r="AC605" s="56">
        <f t="shared" si="42"/>
        <v>1</v>
      </c>
      <c r="AD605" s="56">
        <f>IF(OR('자료입력 및 결과표시'!$D$4=M605,'자료입력 및 결과표시'!$D$4=N605,'자료입력 및 결과표시'!$D$4=O605,'자료입력 및 결과표시'!$D$4=P605,'자료입력 및 결과표시'!$D$4=Q605,'자료입력 및 결과표시'!$D$4=R605,'자료입력 및 결과표시'!$D$4=S605,'자료입력 및 결과표시'!$D$4=T605,'자료입력 및 결과표시'!$D$4=U605,'자료입력 및 결과표시'!$D$4=V605,'자료입력 및 결과표시'!$C$4=M605,'자료입력 및 결과표시'!$C$4=N605,'자료입력 및 결과표시'!$C$4=O605,'자료입력 및 결과표시'!$C$4=P605,'자료입력 및 결과표시'!$C$4=Q605,'자료입력 및 결과표시'!$C$4=R605,'자료입력 및 결과표시'!$C$4=S605,'자료입력 및 결과표시'!$C$4=T605,'자료입력 및 결과표시'!$C$4=U605,'자료입력 및 결과표시'!$C$4=V605),0,1)</f>
        <v>0</v>
      </c>
    </row>
    <row r="606" spans="6:30">
      <c r="F606" s="56">
        <f t="shared" si="39"/>
        <v>0</v>
      </c>
      <c r="G606" s="79"/>
      <c r="H606" s="38"/>
      <c r="I606" s="39"/>
      <c r="J606" s="31"/>
      <c r="K606" s="78"/>
      <c r="L606" s="40"/>
      <c r="M606" s="11"/>
      <c r="N606" s="11"/>
      <c r="O606" s="11"/>
      <c r="P606" s="11"/>
      <c r="Q606" s="11"/>
      <c r="R606" s="11"/>
      <c r="S606" s="11"/>
      <c r="T606" s="11"/>
      <c r="U606" s="11"/>
      <c r="V606" s="37"/>
      <c r="W606" s="80"/>
      <c r="X606" s="37"/>
      <c r="Y606" s="40"/>
      <c r="Z606" s="35"/>
      <c r="AA606" s="66">
        <f t="shared" si="40"/>
        <v>0</v>
      </c>
      <c r="AB606" s="12">
        <f t="shared" si="41"/>
        <v>0</v>
      </c>
      <c r="AC606" s="56">
        <f t="shared" si="42"/>
        <v>1</v>
      </c>
      <c r="AD606" s="56">
        <f>IF(OR('자료입력 및 결과표시'!$D$4=M606,'자료입력 및 결과표시'!$D$4=N606,'자료입력 및 결과표시'!$D$4=O606,'자료입력 및 결과표시'!$D$4=P606,'자료입력 및 결과표시'!$D$4=Q606,'자료입력 및 결과표시'!$D$4=R606,'자료입력 및 결과표시'!$D$4=S606,'자료입력 및 결과표시'!$D$4=T606,'자료입력 및 결과표시'!$D$4=U606,'자료입력 및 결과표시'!$D$4=V606,'자료입력 및 결과표시'!$C$4=M606,'자료입력 및 결과표시'!$C$4=N606,'자료입력 및 결과표시'!$C$4=O606,'자료입력 및 결과표시'!$C$4=P606,'자료입력 및 결과표시'!$C$4=Q606,'자료입력 및 결과표시'!$C$4=R606,'자료입력 및 결과표시'!$C$4=S606,'자료입력 및 결과표시'!$C$4=T606,'자료입력 및 결과표시'!$C$4=U606,'자료입력 및 결과표시'!$C$4=V606),0,1)</f>
        <v>0</v>
      </c>
    </row>
    <row r="607" spans="6:30">
      <c r="F607" s="56">
        <f t="shared" si="39"/>
        <v>0</v>
      </c>
      <c r="G607" s="79"/>
      <c r="H607" s="38"/>
      <c r="I607" s="39"/>
      <c r="J607" s="31"/>
      <c r="K607" s="78"/>
      <c r="L607" s="40"/>
      <c r="M607" s="11"/>
      <c r="N607" s="11"/>
      <c r="O607" s="11"/>
      <c r="P607" s="11"/>
      <c r="Q607" s="11"/>
      <c r="R607" s="11"/>
      <c r="S607" s="11"/>
      <c r="T607" s="11"/>
      <c r="U607" s="11"/>
      <c r="V607" s="37"/>
      <c r="W607" s="80"/>
      <c r="X607" s="37"/>
      <c r="Y607" s="40"/>
      <c r="Z607" s="35"/>
      <c r="AA607" s="66">
        <f t="shared" si="40"/>
        <v>0</v>
      </c>
      <c r="AB607" s="12">
        <f t="shared" si="41"/>
        <v>0</v>
      </c>
      <c r="AC607" s="56">
        <f t="shared" si="42"/>
        <v>1</v>
      </c>
      <c r="AD607" s="56">
        <f>IF(OR('자료입력 및 결과표시'!$D$4=M607,'자료입력 및 결과표시'!$D$4=N607,'자료입력 및 결과표시'!$D$4=O607,'자료입력 및 결과표시'!$D$4=P607,'자료입력 및 결과표시'!$D$4=Q607,'자료입력 및 결과표시'!$D$4=R607,'자료입력 및 결과표시'!$D$4=S607,'자료입력 및 결과표시'!$D$4=T607,'자료입력 및 결과표시'!$D$4=U607,'자료입력 및 결과표시'!$D$4=V607,'자료입력 및 결과표시'!$C$4=M607,'자료입력 및 결과표시'!$C$4=N607,'자료입력 및 결과표시'!$C$4=O607,'자료입력 및 결과표시'!$C$4=P607,'자료입력 및 결과표시'!$C$4=Q607,'자료입력 및 결과표시'!$C$4=R607,'자료입력 및 결과표시'!$C$4=S607,'자료입력 및 결과표시'!$C$4=T607,'자료입력 및 결과표시'!$C$4=U607,'자료입력 및 결과표시'!$C$4=V607),0,1)</f>
        <v>0</v>
      </c>
    </row>
    <row r="608" spans="6:30">
      <c r="F608" s="56">
        <f t="shared" si="39"/>
        <v>0</v>
      </c>
      <c r="G608" s="79"/>
      <c r="H608" s="38"/>
      <c r="I608" s="39"/>
      <c r="J608" s="31"/>
      <c r="K608" s="78"/>
      <c r="L608" s="40"/>
      <c r="M608" s="11"/>
      <c r="N608" s="11"/>
      <c r="O608" s="11"/>
      <c r="P608" s="11"/>
      <c r="Q608" s="11"/>
      <c r="R608" s="11"/>
      <c r="S608" s="11"/>
      <c r="T608" s="11"/>
      <c r="U608" s="11"/>
      <c r="V608" s="37"/>
      <c r="W608" s="80"/>
      <c r="X608" s="37"/>
      <c r="Y608" s="40"/>
      <c r="Z608" s="35"/>
      <c r="AA608" s="66">
        <f t="shared" si="40"/>
        <v>0</v>
      </c>
      <c r="AB608" s="12">
        <f t="shared" si="41"/>
        <v>0</v>
      </c>
      <c r="AC608" s="56">
        <f t="shared" si="42"/>
        <v>1</v>
      </c>
      <c r="AD608" s="56">
        <f>IF(OR('자료입력 및 결과표시'!$D$4=M608,'자료입력 및 결과표시'!$D$4=N608,'자료입력 및 결과표시'!$D$4=O608,'자료입력 및 결과표시'!$D$4=P608,'자료입력 및 결과표시'!$D$4=Q608,'자료입력 및 결과표시'!$D$4=R608,'자료입력 및 결과표시'!$D$4=S608,'자료입력 및 결과표시'!$D$4=T608,'자료입력 및 결과표시'!$D$4=U608,'자료입력 및 결과표시'!$D$4=V608,'자료입력 및 결과표시'!$C$4=M608,'자료입력 및 결과표시'!$C$4=N608,'자료입력 및 결과표시'!$C$4=O608,'자료입력 및 결과표시'!$C$4=P608,'자료입력 및 결과표시'!$C$4=Q608,'자료입력 및 결과표시'!$C$4=R608,'자료입력 및 결과표시'!$C$4=S608,'자료입력 및 결과표시'!$C$4=T608,'자료입력 및 결과표시'!$C$4=U608,'자료입력 및 결과표시'!$C$4=V608),0,1)</f>
        <v>0</v>
      </c>
    </row>
    <row r="609" spans="6:30">
      <c r="F609" s="56">
        <f t="shared" si="39"/>
        <v>0</v>
      </c>
      <c r="G609" s="79"/>
      <c r="H609" s="38"/>
      <c r="I609" s="39"/>
      <c r="J609" s="31"/>
      <c r="K609" s="78"/>
      <c r="L609" s="40"/>
      <c r="M609" s="11"/>
      <c r="N609" s="11"/>
      <c r="O609" s="11"/>
      <c r="P609" s="11"/>
      <c r="Q609" s="11"/>
      <c r="R609" s="11"/>
      <c r="S609" s="11"/>
      <c r="T609" s="11"/>
      <c r="U609" s="11"/>
      <c r="V609" s="37"/>
      <c r="W609" s="80"/>
      <c r="X609" s="37"/>
      <c r="Y609" s="40"/>
      <c r="Z609" s="35"/>
      <c r="AA609" s="66">
        <f t="shared" si="40"/>
        <v>0</v>
      </c>
      <c r="AB609" s="12">
        <f t="shared" si="41"/>
        <v>0</v>
      </c>
      <c r="AC609" s="56">
        <f t="shared" si="42"/>
        <v>1</v>
      </c>
      <c r="AD609" s="56">
        <f>IF(OR('자료입력 및 결과표시'!$D$4=M609,'자료입력 및 결과표시'!$D$4=N609,'자료입력 및 결과표시'!$D$4=O609,'자료입력 및 결과표시'!$D$4=P609,'자료입력 및 결과표시'!$D$4=Q609,'자료입력 및 결과표시'!$D$4=R609,'자료입력 및 결과표시'!$D$4=S609,'자료입력 및 결과표시'!$D$4=T609,'자료입력 및 결과표시'!$D$4=U609,'자료입력 및 결과표시'!$D$4=V609,'자료입력 및 결과표시'!$C$4=M609,'자료입력 및 결과표시'!$C$4=N609,'자료입력 및 결과표시'!$C$4=O609,'자료입력 및 결과표시'!$C$4=P609,'자료입력 및 결과표시'!$C$4=Q609,'자료입력 및 결과표시'!$C$4=R609,'자료입력 및 결과표시'!$C$4=S609,'자료입력 및 결과표시'!$C$4=T609,'자료입력 및 결과표시'!$C$4=U609,'자료입력 및 결과표시'!$C$4=V609),0,1)</f>
        <v>0</v>
      </c>
    </row>
    <row r="610" spans="6:30">
      <c r="F610" s="56">
        <f t="shared" si="39"/>
        <v>0</v>
      </c>
      <c r="G610" s="79"/>
      <c r="H610" s="38"/>
      <c r="I610" s="39"/>
      <c r="J610" s="31"/>
      <c r="K610" s="78"/>
      <c r="L610" s="40"/>
      <c r="M610" s="11"/>
      <c r="N610" s="11"/>
      <c r="O610" s="11"/>
      <c r="P610" s="11"/>
      <c r="Q610" s="11"/>
      <c r="R610" s="11"/>
      <c r="S610" s="11"/>
      <c r="T610" s="11"/>
      <c r="U610" s="11"/>
      <c r="V610" s="37"/>
      <c r="W610" s="80"/>
      <c r="X610" s="37"/>
      <c r="Y610" s="40"/>
      <c r="Z610" s="35"/>
      <c r="AA610" s="66">
        <f t="shared" si="40"/>
        <v>0</v>
      </c>
      <c r="AB610" s="12">
        <f t="shared" si="41"/>
        <v>0</v>
      </c>
      <c r="AC610" s="56">
        <f t="shared" si="42"/>
        <v>1</v>
      </c>
      <c r="AD610" s="56">
        <f>IF(OR('자료입력 및 결과표시'!$D$4=M610,'자료입력 및 결과표시'!$D$4=N610,'자료입력 및 결과표시'!$D$4=O610,'자료입력 및 결과표시'!$D$4=P610,'자료입력 및 결과표시'!$D$4=Q610,'자료입력 및 결과표시'!$D$4=R610,'자료입력 및 결과표시'!$D$4=S610,'자료입력 및 결과표시'!$D$4=T610,'자료입력 및 결과표시'!$D$4=U610,'자료입력 및 결과표시'!$D$4=V610,'자료입력 및 결과표시'!$C$4=M610,'자료입력 및 결과표시'!$C$4=N610,'자료입력 및 결과표시'!$C$4=O610,'자료입력 및 결과표시'!$C$4=P610,'자료입력 및 결과표시'!$C$4=Q610,'자료입력 및 결과표시'!$C$4=R610,'자료입력 및 결과표시'!$C$4=S610,'자료입력 및 결과표시'!$C$4=T610,'자료입력 및 결과표시'!$C$4=U610,'자료입력 및 결과표시'!$C$4=V610),0,1)</f>
        <v>0</v>
      </c>
    </row>
    <row r="611" spans="6:30">
      <c r="F611" s="56">
        <f t="shared" si="39"/>
        <v>0</v>
      </c>
      <c r="G611" s="79"/>
      <c r="H611" s="38"/>
      <c r="I611" s="39"/>
      <c r="J611" s="31"/>
      <c r="K611" s="78"/>
      <c r="L611" s="40"/>
      <c r="M611" s="11"/>
      <c r="N611" s="11"/>
      <c r="O611" s="11"/>
      <c r="P611" s="11"/>
      <c r="Q611" s="11"/>
      <c r="R611" s="11"/>
      <c r="S611" s="11"/>
      <c r="T611" s="11"/>
      <c r="U611" s="11"/>
      <c r="V611" s="37"/>
      <c r="W611" s="80"/>
      <c r="X611" s="37"/>
      <c r="Y611" s="40"/>
      <c r="Z611" s="35"/>
      <c r="AA611" s="66">
        <f t="shared" si="40"/>
        <v>0</v>
      </c>
      <c r="AB611" s="12">
        <f t="shared" si="41"/>
        <v>0</v>
      </c>
      <c r="AC611" s="56">
        <f t="shared" si="42"/>
        <v>1</v>
      </c>
      <c r="AD611" s="56">
        <f>IF(OR('자료입력 및 결과표시'!$D$4=M611,'자료입력 및 결과표시'!$D$4=N611,'자료입력 및 결과표시'!$D$4=O611,'자료입력 및 결과표시'!$D$4=P611,'자료입력 및 결과표시'!$D$4=Q611,'자료입력 및 결과표시'!$D$4=R611,'자료입력 및 결과표시'!$D$4=S611,'자료입력 및 결과표시'!$D$4=T611,'자료입력 및 결과표시'!$D$4=U611,'자료입력 및 결과표시'!$D$4=V611,'자료입력 및 결과표시'!$C$4=M611,'자료입력 및 결과표시'!$C$4=N611,'자료입력 및 결과표시'!$C$4=O611,'자료입력 및 결과표시'!$C$4=P611,'자료입력 및 결과표시'!$C$4=Q611,'자료입력 및 결과표시'!$C$4=R611,'자료입력 및 결과표시'!$C$4=S611,'자료입력 및 결과표시'!$C$4=T611,'자료입력 및 결과표시'!$C$4=U611,'자료입력 및 결과표시'!$C$4=V611),0,1)</f>
        <v>0</v>
      </c>
    </row>
    <row r="612" spans="6:30">
      <c r="F612" s="56">
        <f t="shared" si="39"/>
        <v>0</v>
      </c>
      <c r="G612" s="79"/>
      <c r="H612" s="38"/>
      <c r="I612" s="39"/>
      <c r="J612" s="31"/>
      <c r="K612" s="78"/>
      <c r="L612" s="40"/>
      <c r="M612" s="11"/>
      <c r="N612" s="11"/>
      <c r="O612" s="11"/>
      <c r="P612" s="11"/>
      <c r="Q612" s="11"/>
      <c r="R612" s="11"/>
      <c r="S612" s="11"/>
      <c r="T612" s="11"/>
      <c r="U612" s="11"/>
      <c r="V612" s="37"/>
      <c r="W612" s="80"/>
      <c r="X612" s="37"/>
      <c r="Y612" s="40"/>
      <c r="Z612" s="35"/>
      <c r="AA612" s="66">
        <f t="shared" si="40"/>
        <v>0</v>
      </c>
      <c r="AB612" s="12">
        <f t="shared" si="41"/>
        <v>0</v>
      </c>
      <c r="AC612" s="56">
        <f t="shared" si="42"/>
        <v>1</v>
      </c>
      <c r="AD612" s="56">
        <f>IF(OR('자료입력 및 결과표시'!$D$4=M612,'자료입력 및 결과표시'!$D$4=N612,'자료입력 및 결과표시'!$D$4=O612,'자료입력 및 결과표시'!$D$4=P612,'자료입력 및 결과표시'!$D$4=Q612,'자료입력 및 결과표시'!$D$4=R612,'자료입력 및 결과표시'!$D$4=S612,'자료입력 및 결과표시'!$D$4=T612,'자료입력 및 결과표시'!$D$4=U612,'자료입력 및 결과표시'!$D$4=V612,'자료입력 및 결과표시'!$C$4=M612,'자료입력 및 결과표시'!$C$4=N612,'자료입력 및 결과표시'!$C$4=O612,'자료입력 및 결과표시'!$C$4=P612,'자료입력 및 결과표시'!$C$4=Q612,'자료입력 및 결과표시'!$C$4=R612,'자료입력 및 결과표시'!$C$4=S612,'자료입력 및 결과표시'!$C$4=T612,'자료입력 및 결과표시'!$C$4=U612,'자료입력 및 결과표시'!$C$4=V612),0,1)</f>
        <v>0</v>
      </c>
    </row>
    <row r="613" spans="6:30">
      <c r="F613" s="56">
        <f t="shared" si="39"/>
        <v>0</v>
      </c>
      <c r="G613" s="79"/>
      <c r="H613" s="38"/>
      <c r="I613" s="39"/>
      <c r="J613" s="31"/>
      <c r="K613" s="78"/>
      <c r="L613" s="40"/>
      <c r="M613" s="11"/>
      <c r="N613" s="11"/>
      <c r="O613" s="11"/>
      <c r="P613" s="11"/>
      <c r="Q613" s="11"/>
      <c r="R613" s="11"/>
      <c r="S613" s="11"/>
      <c r="T613" s="11"/>
      <c r="U613" s="11"/>
      <c r="V613" s="37"/>
      <c r="W613" s="80"/>
      <c r="X613" s="37"/>
      <c r="Y613" s="40"/>
      <c r="Z613" s="35"/>
      <c r="AA613" s="66">
        <f t="shared" si="40"/>
        <v>0</v>
      </c>
      <c r="AB613" s="12">
        <f t="shared" si="41"/>
        <v>0</v>
      </c>
      <c r="AC613" s="56">
        <f t="shared" si="42"/>
        <v>1</v>
      </c>
      <c r="AD613" s="56">
        <f>IF(OR('자료입력 및 결과표시'!$D$4=M613,'자료입력 및 결과표시'!$D$4=N613,'자료입력 및 결과표시'!$D$4=O613,'자료입력 및 결과표시'!$D$4=P613,'자료입력 및 결과표시'!$D$4=Q613,'자료입력 및 결과표시'!$D$4=R613,'자료입력 및 결과표시'!$D$4=S613,'자료입력 및 결과표시'!$D$4=T613,'자료입력 및 결과표시'!$D$4=U613,'자료입력 및 결과표시'!$D$4=V613,'자료입력 및 결과표시'!$C$4=M613,'자료입력 및 결과표시'!$C$4=N613,'자료입력 및 결과표시'!$C$4=O613,'자료입력 및 결과표시'!$C$4=P613,'자료입력 및 결과표시'!$C$4=Q613,'자료입력 및 결과표시'!$C$4=R613,'자료입력 및 결과표시'!$C$4=S613,'자료입력 및 결과표시'!$C$4=T613,'자료입력 및 결과표시'!$C$4=U613,'자료입력 및 결과표시'!$C$4=V613),0,1)</f>
        <v>0</v>
      </c>
    </row>
    <row r="614" spans="6:30">
      <c r="F614" s="56">
        <f t="shared" si="39"/>
        <v>0</v>
      </c>
      <c r="G614" s="79"/>
      <c r="H614" s="38"/>
      <c r="I614" s="39"/>
      <c r="J614" s="31"/>
      <c r="K614" s="78"/>
      <c r="L614" s="40"/>
      <c r="M614" s="11"/>
      <c r="N614" s="11"/>
      <c r="O614" s="11"/>
      <c r="P614" s="11"/>
      <c r="Q614" s="11"/>
      <c r="R614" s="11"/>
      <c r="S614" s="11"/>
      <c r="T614" s="11"/>
      <c r="U614" s="11"/>
      <c r="V614" s="37"/>
      <c r="W614" s="80"/>
      <c r="X614" s="37"/>
      <c r="Y614" s="40"/>
      <c r="Z614" s="35"/>
      <c r="AA614" s="66">
        <f t="shared" si="40"/>
        <v>0</v>
      </c>
      <c r="AB614" s="12">
        <f t="shared" si="41"/>
        <v>0</v>
      </c>
      <c r="AC614" s="56">
        <f t="shared" si="42"/>
        <v>1</v>
      </c>
      <c r="AD614" s="56">
        <f>IF(OR('자료입력 및 결과표시'!$D$4=M614,'자료입력 및 결과표시'!$D$4=N614,'자료입력 및 결과표시'!$D$4=O614,'자료입력 및 결과표시'!$D$4=P614,'자료입력 및 결과표시'!$D$4=Q614,'자료입력 및 결과표시'!$D$4=R614,'자료입력 및 결과표시'!$D$4=S614,'자료입력 및 결과표시'!$D$4=T614,'자료입력 및 결과표시'!$D$4=U614,'자료입력 및 결과표시'!$D$4=V614,'자료입력 및 결과표시'!$C$4=M614,'자료입력 및 결과표시'!$C$4=N614,'자료입력 및 결과표시'!$C$4=O614,'자료입력 및 결과표시'!$C$4=P614,'자료입력 및 결과표시'!$C$4=Q614,'자료입력 및 결과표시'!$C$4=R614,'자료입력 및 결과표시'!$C$4=S614,'자료입력 및 결과표시'!$C$4=T614,'자료입력 및 결과표시'!$C$4=U614,'자료입력 및 결과표시'!$C$4=V614),0,1)</f>
        <v>0</v>
      </c>
    </row>
    <row r="615" spans="6:30">
      <c r="F615" s="56">
        <f t="shared" si="39"/>
        <v>0</v>
      </c>
      <c r="G615" s="79"/>
      <c r="H615" s="38"/>
      <c r="I615" s="39"/>
      <c r="J615" s="31"/>
      <c r="K615" s="78"/>
      <c r="L615" s="40"/>
      <c r="M615" s="11"/>
      <c r="N615" s="11"/>
      <c r="O615" s="11"/>
      <c r="P615" s="11"/>
      <c r="Q615" s="11"/>
      <c r="R615" s="11"/>
      <c r="S615" s="11"/>
      <c r="T615" s="11"/>
      <c r="U615" s="11"/>
      <c r="V615" s="37"/>
      <c r="W615" s="80"/>
      <c r="X615" s="37"/>
      <c r="Y615" s="40"/>
      <c r="Z615" s="35"/>
      <c r="AA615" s="66">
        <f t="shared" si="40"/>
        <v>0</v>
      </c>
      <c r="AB615" s="12">
        <f t="shared" si="41"/>
        <v>0</v>
      </c>
      <c r="AC615" s="56">
        <f t="shared" si="42"/>
        <v>1</v>
      </c>
      <c r="AD615" s="56">
        <f>IF(OR('자료입력 및 결과표시'!$D$4=M615,'자료입력 및 결과표시'!$D$4=N615,'자료입력 및 결과표시'!$D$4=O615,'자료입력 및 결과표시'!$D$4=P615,'자료입력 및 결과표시'!$D$4=Q615,'자료입력 및 결과표시'!$D$4=R615,'자료입력 및 결과표시'!$D$4=S615,'자료입력 및 결과표시'!$D$4=T615,'자료입력 및 결과표시'!$D$4=U615,'자료입력 및 결과표시'!$D$4=V615,'자료입력 및 결과표시'!$C$4=M615,'자료입력 및 결과표시'!$C$4=N615,'자료입력 및 결과표시'!$C$4=O615,'자료입력 및 결과표시'!$C$4=P615,'자료입력 및 결과표시'!$C$4=Q615,'자료입력 및 결과표시'!$C$4=R615,'자료입력 및 결과표시'!$C$4=S615,'자료입력 및 결과표시'!$C$4=T615,'자료입력 및 결과표시'!$C$4=U615,'자료입력 및 결과표시'!$C$4=V615),0,1)</f>
        <v>0</v>
      </c>
    </row>
    <row r="616" spans="6:30">
      <c r="F616" s="56">
        <f t="shared" si="39"/>
        <v>0</v>
      </c>
      <c r="G616" s="79"/>
      <c r="H616" s="38"/>
      <c r="I616" s="39"/>
      <c r="J616" s="31"/>
      <c r="K616" s="78"/>
      <c r="L616" s="40"/>
      <c r="M616" s="11"/>
      <c r="N616" s="11"/>
      <c r="O616" s="11"/>
      <c r="P616" s="11"/>
      <c r="Q616" s="11"/>
      <c r="R616" s="11"/>
      <c r="S616" s="11"/>
      <c r="T616" s="11"/>
      <c r="U616" s="11"/>
      <c r="V616" s="37"/>
      <c r="W616" s="80"/>
      <c r="X616" s="37"/>
      <c r="Y616" s="40"/>
      <c r="Z616" s="35"/>
      <c r="AA616" s="66">
        <f t="shared" si="40"/>
        <v>0</v>
      </c>
      <c r="AB616" s="12">
        <f t="shared" si="41"/>
        <v>0</v>
      </c>
      <c r="AC616" s="56">
        <f t="shared" si="42"/>
        <v>1</v>
      </c>
      <c r="AD616" s="56">
        <f>IF(OR('자료입력 및 결과표시'!$D$4=M616,'자료입력 및 결과표시'!$D$4=N616,'자료입력 및 결과표시'!$D$4=O616,'자료입력 및 결과표시'!$D$4=P616,'자료입력 및 결과표시'!$D$4=Q616,'자료입력 및 결과표시'!$D$4=R616,'자료입력 및 결과표시'!$D$4=S616,'자료입력 및 결과표시'!$D$4=T616,'자료입력 및 결과표시'!$D$4=U616,'자료입력 및 결과표시'!$D$4=V616,'자료입력 및 결과표시'!$C$4=M616,'자료입력 및 결과표시'!$C$4=N616,'자료입력 및 결과표시'!$C$4=O616,'자료입력 및 결과표시'!$C$4=P616,'자료입력 및 결과표시'!$C$4=Q616,'자료입력 및 결과표시'!$C$4=R616,'자료입력 및 결과표시'!$C$4=S616,'자료입력 및 결과표시'!$C$4=T616,'자료입력 및 결과표시'!$C$4=U616,'자료입력 및 결과표시'!$C$4=V616),0,1)</f>
        <v>0</v>
      </c>
    </row>
    <row r="617" spans="6:30">
      <c r="F617" s="56">
        <f t="shared" si="39"/>
        <v>0</v>
      </c>
      <c r="G617" s="79"/>
      <c r="H617" s="38"/>
      <c r="I617" s="39"/>
      <c r="J617" s="31"/>
      <c r="K617" s="78"/>
      <c r="L617" s="40"/>
      <c r="M617" s="11"/>
      <c r="N617" s="11"/>
      <c r="O617" s="11"/>
      <c r="P617" s="11"/>
      <c r="Q617" s="11"/>
      <c r="R617" s="11"/>
      <c r="S617" s="11"/>
      <c r="T617" s="11"/>
      <c r="U617" s="11"/>
      <c r="V617" s="37"/>
      <c r="W617" s="80"/>
      <c r="X617" s="37"/>
      <c r="Y617" s="40"/>
      <c r="Z617" s="35"/>
      <c r="AA617" s="66">
        <f t="shared" si="40"/>
        <v>0</v>
      </c>
      <c r="AB617" s="12">
        <f t="shared" si="41"/>
        <v>0</v>
      </c>
      <c r="AC617" s="56">
        <f t="shared" si="42"/>
        <v>1</v>
      </c>
      <c r="AD617" s="56">
        <f>IF(OR('자료입력 및 결과표시'!$D$4=M617,'자료입력 및 결과표시'!$D$4=N617,'자료입력 및 결과표시'!$D$4=O617,'자료입력 및 결과표시'!$D$4=P617,'자료입력 및 결과표시'!$D$4=Q617,'자료입력 및 결과표시'!$D$4=R617,'자료입력 및 결과표시'!$D$4=S617,'자료입력 및 결과표시'!$D$4=T617,'자료입력 및 결과표시'!$D$4=U617,'자료입력 및 결과표시'!$D$4=V617,'자료입력 및 결과표시'!$C$4=M617,'자료입력 및 결과표시'!$C$4=N617,'자료입력 및 결과표시'!$C$4=O617,'자료입력 및 결과표시'!$C$4=P617,'자료입력 및 결과표시'!$C$4=Q617,'자료입력 및 결과표시'!$C$4=R617,'자료입력 및 결과표시'!$C$4=S617,'자료입력 및 결과표시'!$C$4=T617,'자료입력 및 결과표시'!$C$4=U617,'자료입력 및 결과표시'!$C$4=V617),0,1)</f>
        <v>0</v>
      </c>
    </row>
    <row r="618" spans="6:30">
      <c r="F618" s="56">
        <f t="shared" si="39"/>
        <v>0</v>
      </c>
      <c r="G618" s="79"/>
      <c r="H618" s="38"/>
      <c r="I618" s="39"/>
      <c r="J618" s="31"/>
      <c r="K618" s="78"/>
      <c r="L618" s="40"/>
      <c r="M618" s="11"/>
      <c r="N618" s="11"/>
      <c r="O618" s="11"/>
      <c r="P618" s="11"/>
      <c r="Q618" s="11"/>
      <c r="R618" s="11"/>
      <c r="S618" s="11"/>
      <c r="T618" s="11"/>
      <c r="U618" s="11"/>
      <c r="V618" s="37"/>
      <c r="W618" s="80"/>
      <c r="X618" s="37"/>
      <c r="Y618" s="40"/>
      <c r="Z618" s="35"/>
      <c r="AA618" s="66">
        <f t="shared" si="40"/>
        <v>0</v>
      </c>
      <c r="AB618" s="12">
        <f t="shared" si="41"/>
        <v>0</v>
      </c>
      <c r="AC618" s="56">
        <f t="shared" si="42"/>
        <v>1</v>
      </c>
      <c r="AD618" s="56">
        <f>IF(OR('자료입력 및 결과표시'!$D$4=M618,'자료입력 및 결과표시'!$D$4=N618,'자료입력 및 결과표시'!$D$4=O618,'자료입력 및 결과표시'!$D$4=P618,'자료입력 및 결과표시'!$D$4=Q618,'자료입력 및 결과표시'!$D$4=R618,'자료입력 및 결과표시'!$D$4=S618,'자료입력 및 결과표시'!$D$4=T618,'자료입력 및 결과표시'!$D$4=U618,'자료입력 및 결과표시'!$D$4=V618,'자료입력 및 결과표시'!$C$4=M618,'자료입력 및 결과표시'!$C$4=N618,'자료입력 및 결과표시'!$C$4=O618,'자료입력 및 결과표시'!$C$4=P618,'자료입력 및 결과표시'!$C$4=Q618,'자료입력 및 결과표시'!$C$4=R618,'자료입력 및 결과표시'!$C$4=S618,'자료입력 및 결과표시'!$C$4=T618,'자료입력 및 결과표시'!$C$4=U618,'자료입력 및 결과표시'!$C$4=V618),0,1)</f>
        <v>0</v>
      </c>
    </row>
    <row r="619" spans="6:30">
      <c r="F619" s="56">
        <f t="shared" si="39"/>
        <v>0</v>
      </c>
      <c r="G619" s="79"/>
      <c r="H619" s="38"/>
      <c r="I619" s="39"/>
      <c r="J619" s="31"/>
      <c r="K619" s="78"/>
      <c r="L619" s="40"/>
      <c r="M619" s="11"/>
      <c r="N619" s="11"/>
      <c r="O619" s="11"/>
      <c r="P619" s="11"/>
      <c r="Q619" s="11"/>
      <c r="R619" s="11"/>
      <c r="S619" s="11"/>
      <c r="T619" s="11"/>
      <c r="U619" s="11"/>
      <c r="V619" s="37"/>
      <c r="W619" s="80"/>
      <c r="X619" s="37"/>
      <c r="Y619" s="40"/>
      <c r="Z619" s="35"/>
      <c r="AA619" s="66">
        <f t="shared" si="40"/>
        <v>0</v>
      </c>
      <c r="AB619" s="12">
        <f t="shared" si="41"/>
        <v>0</v>
      </c>
      <c r="AC619" s="56">
        <f t="shared" si="42"/>
        <v>1</v>
      </c>
      <c r="AD619" s="56">
        <f>IF(OR('자료입력 및 결과표시'!$D$4=M619,'자료입력 및 결과표시'!$D$4=N619,'자료입력 및 결과표시'!$D$4=O619,'자료입력 및 결과표시'!$D$4=P619,'자료입력 및 결과표시'!$D$4=Q619,'자료입력 및 결과표시'!$D$4=R619,'자료입력 및 결과표시'!$D$4=S619,'자료입력 및 결과표시'!$D$4=T619,'자료입력 및 결과표시'!$D$4=U619,'자료입력 및 결과표시'!$D$4=V619,'자료입력 및 결과표시'!$C$4=M619,'자료입력 및 결과표시'!$C$4=N619,'자료입력 및 결과표시'!$C$4=O619,'자료입력 및 결과표시'!$C$4=P619,'자료입력 및 결과표시'!$C$4=Q619,'자료입력 및 결과표시'!$C$4=R619,'자료입력 및 결과표시'!$C$4=S619,'자료입력 및 결과표시'!$C$4=T619,'자료입력 및 결과표시'!$C$4=U619,'자료입력 및 결과표시'!$C$4=V619),0,1)</f>
        <v>0</v>
      </c>
    </row>
    <row r="620" spans="6:30">
      <c r="F620" s="56">
        <f t="shared" si="39"/>
        <v>0</v>
      </c>
      <c r="G620" s="79"/>
      <c r="H620" s="38"/>
      <c r="I620" s="39"/>
      <c r="J620" s="31"/>
      <c r="K620" s="78"/>
      <c r="L620" s="40"/>
      <c r="M620" s="11"/>
      <c r="N620" s="11"/>
      <c r="O620" s="11"/>
      <c r="P620" s="11"/>
      <c r="Q620" s="11"/>
      <c r="R620" s="11"/>
      <c r="S620" s="11"/>
      <c r="T620" s="11"/>
      <c r="U620" s="11"/>
      <c r="V620" s="37"/>
      <c r="W620" s="80"/>
      <c r="X620" s="37"/>
      <c r="Y620" s="40"/>
      <c r="Z620" s="35"/>
      <c r="AA620" s="66">
        <f t="shared" si="40"/>
        <v>0</v>
      </c>
      <c r="AB620" s="12">
        <f t="shared" si="41"/>
        <v>0</v>
      </c>
      <c r="AC620" s="56">
        <f t="shared" si="42"/>
        <v>1</v>
      </c>
      <c r="AD620" s="56">
        <f>IF(OR('자료입력 및 결과표시'!$D$4=M620,'자료입력 및 결과표시'!$D$4=N620,'자료입력 및 결과표시'!$D$4=O620,'자료입력 및 결과표시'!$D$4=P620,'자료입력 및 결과표시'!$D$4=Q620,'자료입력 및 결과표시'!$D$4=R620,'자료입력 및 결과표시'!$D$4=S620,'자료입력 및 결과표시'!$D$4=T620,'자료입력 및 결과표시'!$D$4=U620,'자료입력 및 결과표시'!$D$4=V620,'자료입력 및 결과표시'!$C$4=M620,'자료입력 및 결과표시'!$C$4=N620,'자료입력 및 결과표시'!$C$4=O620,'자료입력 및 결과표시'!$C$4=P620,'자료입력 및 결과표시'!$C$4=Q620,'자료입력 및 결과표시'!$C$4=R620,'자료입력 및 결과표시'!$C$4=S620,'자료입력 및 결과표시'!$C$4=T620,'자료입력 및 결과표시'!$C$4=U620,'자료입력 및 결과표시'!$C$4=V620),0,1)</f>
        <v>0</v>
      </c>
    </row>
    <row r="621" spans="6:30">
      <c r="F621" s="56">
        <f t="shared" si="39"/>
        <v>0</v>
      </c>
      <c r="G621" s="79"/>
      <c r="H621" s="38"/>
      <c r="I621" s="39"/>
      <c r="J621" s="31"/>
      <c r="K621" s="78"/>
      <c r="L621" s="40"/>
      <c r="M621" s="11"/>
      <c r="N621" s="11"/>
      <c r="O621" s="11"/>
      <c r="P621" s="11"/>
      <c r="Q621" s="11"/>
      <c r="R621" s="11"/>
      <c r="S621" s="11"/>
      <c r="T621" s="11"/>
      <c r="U621" s="11"/>
      <c r="V621" s="37"/>
      <c r="W621" s="80"/>
      <c r="X621" s="37"/>
      <c r="Y621" s="40"/>
      <c r="Z621" s="35"/>
      <c r="AA621" s="66">
        <f t="shared" si="40"/>
        <v>0</v>
      </c>
      <c r="AB621" s="12">
        <f t="shared" si="41"/>
        <v>0</v>
      </c>
      <c r="AC621" s="56">
        <f t="shared" si="42"/>
        <v>1</v>
      </c>
      <c r="AD621" s="56">
        <f>IF(OR('자료입력 및 결과표시'!$D$4=M621,'자료입력 및 결과표시'!$D$4=N621,'자료입력 및 결과표시'!$D$4=O621,'자료입력 및 결과표시'!$D$4=P621,'자료입력 및 결과표시'!$D$4=Q621,'자료입력 및 결과표시'!$D$4=R621,'자료입력 및 결과표시'!$D$4=S621,'자료입력 및 결과표시'!$D$4=T621,'자료입력 및 결과표시'!$D$4=U621,'자료입력 및 결과표시'!$D$4=V621,'자료입력 및 결과표시'!$C$4=M621,'자료입력 및 결과표시'!$C$4=N621,'자료입력 및 결과표시'!$C$4=O621,'자료입력 및 결과표시'!$C$4=P621,'자료입력 및 결과표시'!$C$4=Q621,'자료입력 및 결과표시'!$C$4=R621,'자료입력 및 결과표시'!$C$4=S621,'자료입력 및 결과표시'!$C$4=T621,'자료입력 및 결과표시'!$C$4=U621,'자료입력 및 결과표시'!$C$4=V621),0,1)</f>
        <v>0</v>
      </c>
    </row>
    <row r="622" spans="6:30">
      <c r="F622" s="56">
        <f t="shared" si="39"/>
        <v>0</v>
      </c>
      <c r="G622" s="79"/>
      <c r="H622" s="38"/>
      <c r="I622" s="39"/>
      <c r="J622" s="31"/>
      <c r="K622" s="78"/>
      <c r="L622" s="40"/>
      <c r="M622" s="11"/>
      <c r="N622" s="11"/>
      <c r="O622" s="11"/>
      <c r="P622" s="11"/>
      <c r="Q622" s="11"/>
      <c r="R622" s="11"/>
      <c r="S622" s="11"/>
      <c r="T622" s="11"/>
      <c r="U622" s="11"/>
      <c r="V622" s="37"/>
      <c r="W622" s="80"/>
      <c r="X622" s="37"/>
      <c r="Y622" s="40"/>
      <c r="Z622" s="35"/>
      <c r="AA622" s="66">
        <f t="shared" si="40"/>
        <v>0</v>
      </c>
      <c r="AB622" s="12">
        <f t="shared" si="41"/>
        <v>0</v>
      </c>
      <c r="AC622" s="56">
        <f t="shared" si="42"/>
        <v>1</v>
      </c>
      <c r="AD622" s="56">
        <f>IF(OR('자료입력 및 결과표시'!$D$4=M622,'자료입력 및 결과표시'!$D$4=N622,'자료입력 및 결과표시'!$D$4=O622,'자료입력 및 결과표시'!$D$4=P622,'자료입력 및 결과표시'!$D$4=Q622,'자료입력 및 결과표시'!$D$4=R622,'자료입력 및 결과표시'!$D$4=S622,'자료입력 및 결과표시'!$D$4=T622,'자료입력 및 결과표시'!$D$4=U622,'자료입력 및 결과표시'!$D$4=V622,'자료입력 및 결과표시'!$C$4=M622,'자료입력 및 결과표시'!$C$4=N622,'자료입력 및 결과표시'!$C$4=O622,'자료입력 및 결과표시'!$C$4=P622,'자료입력 및 결과표시'!$C$4=Q622,'자료입력 및 결과표시'!$C$4=R622,'자료입력 및 결과표시'!$C$4=S622,'자료입력 및 결과표시'!$C$4=T622,'자료입력 및 결과표시'!$C$4=U622,'자료입력 및 결과표시'!$C$4=V622),0,1)</f>
        <v>0</v>
      </c>
    </row>
    <row r="623" spans="6:30">
      <c r="F623" s="56">
        <f t="shared" si="39"/>
        <v>0</v>
      </c>
      <c r="G623" s="79"/>
      <c r="H623" s="38"/>
      <c r="I623" s="39"/>
      <c r="J623" s="31"/>
      <c r="K623" s="78"/>
      <c r="L623" s="40"/>
      <c r="M623" s="11"/>
      <c r="N623" s="11"/>
      <c r="O623" s="11"/>
      <c r="P623" s="11"/>
      <c r="Q623" s="11"/>
      <c r="R623" s="11"/>
      <c r="S623" s="11"/>
      <c r="T623" s="11"/>
      <c r="U623" s="11"/>
      <c r="V623" s="37"/>
      <c r="W623" s="80"/>
      <c r="X623" s="37"/>
      <c r="Y623" s="40"/>
      <c r="Z623" s="35"/>
      <c r="AA623" s="66">
        <f t="shared" si="40"/>
        <v>0</v>
      </c>
      <c r="AB623" s="12">
        <f t="shared" si="41"/>
        <v>0</v>
      </c>
      <c r="AC623" s="56">
        <f t="shared" si="42"/>
        <v>1</v>
      </c>
      <c r="AD623" s="56">
        <f>IF(OR('자료입력 및 결과표시'!$D$4=M623,'자료입력 및 결과표시'!$D$4=N623,'자료입력 및 결과표시'!$D$4=O623,'자료입력 및 결과표시'!$D$4=P623,'자료입력 및 결과표시'!$D$4=Q623,'자료입력 및 결과표시'!$D$4=R623,'자료입력 및 결과표시'!$D$4=S623,'자료입력 및 결과표시'!$D$4=T623,'자료입력 및 결과표시'!$D$4=U623,'자료입력 및 결과표시'!$D$4=V623,'자료입력 및 결과표시'!$C$4=M623,'자료입력 및 결과표시'!$C$4=N623,'자료입력 및 결과표시'!$C$4=O623,'자료입력 및 결과표시'!$C$4=P623,'자료입력 및 결과표시'!$C$4=Q623,'자료입력 및 결과표시'!$C$4=R623,'자료입력 및 결과표시'!$C$4=S623,'자료입력 및 결과표시'!$C$4=T623,'자료입력 및 결과표시'!$C$4=U623,'자료입력 및 결과표시'!$C$4=V623),0,1)</f>
        <v>0</v>
      </c>
    </row>
    <row r="624" spans="6:30">
      <c r="F624" s="56">
        <f t="shared" si="39"/>
        <v>0</v>
      </c>
      <c r="G624" s="79"/>
      <c r="H624" s="38"/>
      <c r="I624" s="39"/>
      <c r="J624" s="31"/>
      <c r="K624" s="78"/>
      <c r="L624" s="40"/>
      <c r="M624" s="11"/>
      <c r="N624" s="11"/>
      <c r="O624" s="11"/>
      <c r="P624" s="11"/>
      <c r="Q624" s="11"/>
      <c r="R624" s="11"/>
      <c r="S624" s="11"/>
      <c r="T624" s="11"/>
      <c r="U624" s="11"/>
      <c r="V624" s="37"/>
      <c r="W624" s="80"/>
      <c r="X624" s="37"/>
      <c r="Y624" s="40"/>
      <c r="Z624" s="35"/>
      <c r="AA624" s="66">
        <f t="shared" si="40"/>
        <v>0</v>
      </c>
      <c r="AB624" s="12">
        <f t="shared" si="41"/>
        <v>0</v>
      </c>
      <c r="AC624" s="56">
        <f t="shared" si="42"/>
        <v>1</v>
      </c>
      <c r="AD624" s="56">
        <f>IF(OR('자료입력 및 결과표시'!$D$4=M624,'자료입력 및 결과표시'!$D$4=N624,'자료입력 및 결과표시'!$D$4=O624,'자료입력 및 결과표시'!$D$4=P624,'자료입력 및 결과표시'!$D$4=Q624,'자료입력 및 결과표시'!$D$4=R624,'자료입력 및 결과표시'!$D$4=S624,'자료입력 및 결과표시'!$D$4=T624,'자료입력 및 결과표시'!$D$4=U624,'자료입력 및 결과표시'!$D$4=V624,'자료입력 및 결과표시'!$C$4=M624,'자료입력 및 결과표시'!$C$4=N624,'자료입력 및 결과표시'!$C$4=O624,'자료입력 및 결과표시'!$C$4=P624,'자료입력 및 결과표시'!$C$4=Q624,'자료입력 및 결과표시'!$C$4=R624,'자료입력 및 결과표시'!$C$4=S624,'자료입력 및 결과표시'!$C$4=T624,'자료입력 및 결과표시'!$C$4=U624,'자료입력 및 결과표시'!$C$4=V624),0,1)</f>
        <v>0</v>
      </c>
    </row>
    <row r="625" spans="6:30">
      <c r="F625" s="56">
        <f t="shared" si="39"/>
        <v>0</v>
      </c>
      <c r="G625" s="79"/>
      <c r="H625" s="38"/>
      <c r="I625" s="39"/>
      <c r="J625" s="31"/>
      <c r="K625" s="78"/>
      <c r="L625" s="40"/>
      <c r="M625" s="11"/>
      <c r="N625" s="11"/>
      <c r="O625" s="11"/>
      <c r="P625" s="11"/>
      <c r="Q625" s="11"/>
      <c r="R625" s="11"/>
      <c r="S625" s="11"/>
      <c r="T625" s="11"/>
      <c r="U625" s="11"/>
      <c r="V625" s="37"/>
      <c r="W625" s="80"/>
      <c r="X625" s="37"/>
      <c r="Y625" s="40"/>
      <c r="Z625" s="35"/>
      <c r="AA625" s="66">
        <f t="shared" si="40"/>
        <v>0</v>
      </c>
      <c r="AB625" s="12">
        <f t="shared" si="41"/>
        <v>0</v>
      </c>
      <c r="AC625" s="56">
        <f t="shared" si="42"/>
        <v>1</v>
      </c>
      <c r="AD625" s="56">
        <f>IF(OR('자료입력 및 결과표시'!$D$4=M625,'자료입력 및 결과표시'!$D$4=N625,'자료입력 및 결과표시'!$D$4=O625,'자료입력 및 결과표시'!$D$4=P625,'자료입력 및 결과표시'!$D$4=Q625,'자료입력 및 결과표시'!$D$4=R625,'자료입력 및 결과표시'!$D$4=S625,'자료입력 및 결과표시'!$D$4=T625,'자료입력 및 결과표시'!$D$4=U625,'자료입력 및 결과표시'!$D$4=V625,'자료입력 및 결과표시'!$C$4=M625,'자료입력 및 결과표시'!$C$4=N625,'자료입력 및 결과표시'!$C$4=O625,'자료입력 및 결과표시'!$C$4=P625,'자료입력 및 결과표시'!$C$4=Q625,'자료입력 및 결과표시'!$C$4=R625,'자료입력 및 결과표시'!$C$4=S625,'자료입력 및 결과표시'!$C$4=T625,'자료입력 및 결과표시'!$C$4=U625,'자료입력 및 결과표시'!$C$4=V625),0,1)</f>
        <v>0</v>
      </c>
    </row>
    <row r="626" spans="6:30">
      <c r="F626" s="56">
        <f t="shared" si="39"/>
        <v>0</v>
      </c>
      <c r="G626" s="79"/>
      <c r="H626" s="38"/>
      <c r="I626" s="39"/>
      <c r="J626" s="31"/>
      <c r="K626" s="78"/>
      <c r="L626" s="40"/>
      <c r="M626" s="11"/>
      <c r="N626" s="11"/>
      <c r="O626" s="11"/>
      <c r="P626" s="11"/>
      <c r="Q626" s="11"/>
      <c r="R626" s="11"/>
      <c r="S626" s="11"/>
      <c r="T626" s="11"/>
      <c r="U626" s="11"/>
      <c r="V626" s="37"/>
      <c r="W626" s="80"/>
      <c r="X626" s="37"/>
      <c r="Y626" s="40"/>
      <c r="Z626" s="35"/>
      <c r="AA626" s="66">
        <f t="shared" si="40"/>
        <v>0</v>
      </c>
      <c r="AB626" s="12">
        <f t="shared" si="41"/>
        <v>0</v>
      </c>
      <c r="AC626" s="56">
        <f t="shared" si="42"/>
        <v>1</v>
      </c>
      <c r="AD626" s="56">
        <f>IF(OR('자료입력 및 결과표시'!$D$4=M626,'자료입력 및 결과표시'!$D$4=N626,'자료입력 및 결과표시'!$D$4=O626,'자료입력 및 결과표시'!$D$4=P626,'자료입력 및 결과표시'!$D$4=Q626,'자료입력 및 결과표시'!$D$4=R626,'자료입력 및 결과표시'!$D$4=S626,'자료입력 및 결과표시'!$D$4=T626,'자료입력 및 결과표시'!$D$4=U626,'자료입력 및 결과표시'!$D$4=V626,'자료입력 및 결과표시'!$C$4=M626,'자료입력 및 결과표시'!$C$4=N626,'자료입력 및 결과표시'!$C$4=O626,'자료입력 및 결과표시'!$C$4=P626,'자료입력 및 결과표시'!$C$4=Q626,'자료입력 및 결과표시'!$C$4=R626,'자료입력 및 결과표시'!$C$4=S626,'자료입력 및 결과표시'!$C$4=T626,'자료입력 및 결과표시'!$C$4=U626,'자료입력 및 결과표시'!$C$4=V626),0,1)</f>
        <v>0</v>
      </c>
    </row>
    <row r="627" spans="6:30">
      <c r="F627" s="56">
        <f t="shared" si="39"/>
        <v>0</v>
      </c>
      <c r="G627" s="79"/>
      <c r="H627" s="38"/>
      <c r="I627" s="39"/>
      <c r="J627" s="31"/>
      <c r="K627" s="78"/>
      <c r="L627" s="40"/>
      <c r="M627" s="11"/>
      <c r="N627" s="11"/>
      <c r="O627" s="11"/>
      <c r="P627" s="11"/>
      <c r="Q627" s="11"/>
      <c r="R627" s="11"/>
      <c r="S627" s="11"/>
      <c r="T627" s="11"/>
      <c r="U627" s="11"/>
      <c r="V627" s="37"/>
      <c r="W627" s="80"/>
      <c r="X627" s="37"/>
      <c r="Y627" s="40"/>
      <c r="Z627" s="35"/>
      <c r="AA627" s="66">
        <f t="shared" si="40"/>
        <v>0</v>
      </c>
      <c r="AB627" s="12">
        <f t="shared" si="41"/>
        <v>0</v>
      </c>
      <c r="AC627" s="56">
        <f t="shared" si="42"/>
        <v>1</v>
      </c>
      <c r="AD627" s="56">
        <f>IF(OR('자료입력 및 결과표시'!$D$4=M627,'자료입력 및 결과표시'!$D$4=N627,'자료입력 및 결과표시'!$D$4=O627,'자료입력 및 결과표시'!$D$4=P627,'자료입력 및 결과표시'!$D$4=Q627,'자료입력 및 결과표시'!$D$4=R627,'자료입력 및 결과표시'!$D$4=S627,'자료입력 및 결과표시'!$D$4=T627,'자료입력 및 결과표시'!$D$4=U627,'자료입력 및 결과표시'!$D$4=V627,'자료입력 및 결과표시'!$C$4=M627,'자료입력 및 결과표시'!$C$4=N627,'자료입력 및 결과표시'!$C$4=O627,'자료입력 및 결과표시'!$C$4=P627,'자료입력 및 결과표시'!$C$4=Q627,'자료입력 및 결과표시'!$C$4=R627,'자료입력 및 결과표시'!$C$4=S627,'자료입력 및 결과표시'!$C$4=T627,'자료입력 및 결과표시'!$C$4=U627,'자료입력 및 결과표시'!$C$4=V627),0,1)</f>
        <v>0</v>
      </c>
    </row>
    <row r="628" spans="6:30">
      <c r="F628" s="56">
        <f t="shared" si="39"/>
        <v>0</v>
      </c>
      <c r="G628" s="79"/>
      <c r="H628" s="38"/>
      <c r="I628" s="39"/>
      <c r="J628" s="31"/>
      <c r="K628" s="78"/>
      <c r="L628" s="40"/>
      <c r="M628" s="11"/>
      <c r="N628" s="11"/>
      <c r="O628" s="11"/>
      <c r="P628" s="11"/>
      <c r="Q628" s="11"/>
      <c r="R628" s="11"/>
      <c r="S628" s="11"/>
      <c r="T628" s="11"/>
      <c r="U628" s="11"/>
      <c r="V628" s="37"/>
      <c r="W628" s="80"/>
      <c r="X628" s="37"/>
      <c r="Y628" s="40"/>
      <c r="Z628" s="35"/>
      <c r="AA628" s="66">
        <f t="shared" si="40"/>
        <v>0</v>
      </c>
      <c r="AB628" s="12">
        <f t="shared" si="41"/>
        <v>0</v>
      </c>
      <c r="AC628" s="56">
        <f t="shared" si="42"/>
        <v>1</v>
      </c>
      <c r="AD628" s="56">
        <f>IF(OR('자료입력 및 결과표시'!$D$4=M628,'자료입력 및 결과표시'!$D$4=N628,'자료입력 및 결과표시'!$D$4=O628,'자료입력 및 결과표시'!$D$4=P628,'자료입력 및 결과표시'!$D$4=Q628,'자료입력 및 결과표시'!$D$4=R628,'자료입력 및 결과표시'!$D$4=S628,'자료입력 및 결과표시'!$D$4=T628,'자료입력 및 결과표시'!$D$4=U628,'자료입력 및 결과표시'!$D$4=V628,'자료입력 및 결과표시'!$C$4=M628,'자료입력 및 결과표시'!$C$4=N628,'자료입력 및 결과표시'!$C$4=O628,'자료입력 및 결과표시'!$C$4=P628,'자료입력 및 결과표시'!$C$4=Q628,'자료입력 및 결과표시'!$C$4=R628,'자료입력 및 결과표시'!$C$4=S628,'자료입력 및 결과표시'!$C$4=T628,'자료입력 및 결과표시'!$C$4=U628,'자료입력 및 결과표시'!$C$4=V628),0,1)</f>
        <v>0</v>
      </c>
    </row>
    <row r="629" spans="6:30">
      <c r="F629" s="56">
        <f t="shared" si="39"/>
        <v>0</v>
      </c>
      <c r="G629" s="79"/>
      <c r="H629" s="38"/>
      <c r="I629" s="39"/>
      <c r="J629" s="31"/>
      <c r="K629" s="78"/>
      <c r="L629" s="40"/>
      <c r="M629" s="11"/>
      <c r="N629" s="11"/>
      <c r="O629" s="11"/>
      <c r="P629" s="11"/>
      <c r="Q629" s="11"/>
      <c r="R629" s="11"/>
      <c r="S629" s="11"/>
      <c r="T629" s="11"/>
      <c r="U629" s="11"/>
      <c r="V629" s="37"/>
      <c r="W629" s="80"/>
      <c r="X629" s="37"/>
      <c r="Y629" s="40"/>
      <c r="Z629" s="35"/>
      <c r="AA629" s="66">
        <f t="shared" si="40"/>
        <v>0</v>
      </c>
      <c r="AB629" s="12">
        <f t="shared" si="41"/>
        <v>0</v>
      </c>
      <c r="AC629" s="56">
        <f t="shared" si="42"/>
        <v>1</v>
      </c>
      <c r="AD629" s="56">
        <f>IF(OR('자료입력 및 결과표시'!$D$4=M629,'자료입력 및 결과표시'!$D$4=N629,'자료입력 및 결과표시'!$D$4=O629,'자료입력 및 결과표시'!$D$4=P629,'자료입력 및 결과표시'!$D$4=Q629,'자료입력 및 결과표시'!$D$4=R629,'자료입력 및 결과표시'!$D$4=S629,'자료입력 및 결과표시'!$D$4=T629,'자료입력 및 결과표시'!$D$4=U629,'자료입력 및 결과표시'!$D$4=V629,'자료입력 및 결과표시'!$C$4=M629,'자료입력 및 결과표시'!$C$4=N629,'자료입력 및 결과표시'!$C$4=O629,'자료입력 및 결과표시'!$C$4=P629,'자료입력 및 결과표시'!$C$4=Q629,'자료입력 및 결과표시'!$C$4=R629,'자료입력 및 결과표시'!$C$4=S629,'자료입력 및 결과표시'!$C$4=T629,'자료입력 및 결과표시'!$C$4=U629,'자료입력 및 결과표시'!$C$4=V629),0,1)</f>
        <v>0</v>
      </c>
    </row>
    <row r="630" spans="6:30">
      <c r="F630" s="56">
        <f t="shared" si="39"/>
        <v>0</v>
      </c>
      <c r="G630" s="79"/>
      <c r="H630" s="38"/>
      <c r="I630" s="39"/>
      <c r="J630" s="31"/>
      <c r="K630" s="78"/>
      <c r="L630" s="40"/>
      <c r="M630" s="11"/>
      <c r="N630" s="11"/>
      <c r="O630" s="11"/>
      <c r="P630" s="11"/>
      <c r="Q630" s="11"/>
      <c r="R630" s="11"/>
      <c r="S630" s="11"/>
      <c r="T630" s="11"/>
      <c r="U630" s="11"/>
      <c r="V630" s="37"/>
      <c r="W630" s="80"/>
      <c r="X630" s="37"/>
      <c r="Y630" s="40"/>
      <c r="Z630" s="35"/>
      <c r="AA630" s="66">
        <f t="shared" si="40"/>
        <v>0</v>
      </c>
      <c r="AB630" s="12">
        <f t="shared" si="41"/>
        <v>0</v>
      </c>
      <c r="AC630" s="56">
        <f t="shared" si="42"/>
        <v>1</v>
      </c>
      <c r="AD630" s="56">
        <f>IF(OR('자료입력 및 결과표시'!$D$4=M630,'자료입력 및 결과표시'!$D$4=N630,'자료입력 및 결과표시'!$D$4=O630,'자료입력 및 결과표시'!$D$4=P630,'자료입력 및 결과표시'!$D$4=Q630,'자료입력 및 결과표시'!$D$4=R630,'자료입력 및 결과표시'!$D$4=S630,'자료입력 및 결과표시'!$D$4=T630,'자료입력 및 결과표시'!$D$4=U630,'자료입력 및 결과표시'!$D$4=V630,'자료입력 및 결과표시'!$C$4=M630,'자료입력 및 결과표시'!$C$4=N630,'자료입력 및 결과표시'!$C$4=O630,'자료입력 및 결과표시'!$C$4=P630,'자료입력 및 결과표시'!$C$4=Q630,'자료입력 및 결과표시'!$C$4=R630,'자료입력 및 결과표시'!$C$4=S630,'자료입력 및 결과표시'!$C$4=T630,'자료입력 및 결과표시'!$C$4=U630,'자료입력 및 결과표시'!$C$4=V630),0,1)</f>
        <v>0</v>
      </c>
    </row>
    <row r="631" spans="6:30">
      <c r="F631" s="56">
        <f t="shared" si="39"/>
        <v>0</v>
      </c>
      <c r="G631" s="79"/>
      <c r="H631" s="38"/>
      <c r="I631" s="39"/>
      <c r="J631" s="31"/>
      <c r="K631" s="78"/>
      <c r="L631" s="40"/>
      <c r="M631" s="11"/>
      <c r="N631" s="11"/>
      <c r="O631" s="11"/>
      <c r="P631" s="11"/>
      <c r="Q631" s="11"/>
      <c r="R631" s="11"/>
      <c r="S631" s="11"/>
      <c r="T631" s="11"/>
      <c r="U631" s="11"/>
      <c r="V631" s="37"/>
      <c r="W631" s="80"/>
      <c r="X631" s="37"/>
      <c r="Y631" s="40"/>
      <c r="Z631" s="35"/>
      <c r="AA631" s="66">
        <f t="shared" si="40"/>
        <v>0</v>
      </c>
      <c r="AB631" s="12">
        <f t="shared" si="41"/>
        <v>0</v>
      </c>
      <c r="AC631" s="56">
        <f t="shared" si="42"/>
        <v>1</v>
      </c>
      <c r="AD631" s="56">
        <f>IF(OR('자료입력 및 결과표시'!$D$4=M631,'자료입력 및 결과표시'!$D$4=N631,'자료입력 및 결과표시'!$D$4=O631,'자료입력 및 결과표시'!$D$4=P631,'자료입력 및 결과표시'!$D$4=Q631,'자료입력 및 결과표시'!$D$4=R631,'자료입력 및 결과표시'!$D$4=S631,'자료입력 및 결과표시'!$D$4=T631,'자료입력 및 결과표시'!$D$4=U631,'자료입력 및 결과표시'!$D$4=V631,'자료입력 및 결과표시'!$C$4=M631,'자료입력 및 결과표시'!$C$4=N631,'자료입력 및 결과표시'!$C$4=O631,'자료입력 및 결과표시'!$C$4=P631,'자료입력 및 결과표시'!$C$4=Q631,'자료입력 및 결과표시'!$C$4=R631,'자료입력 및 결과표시'!$C$4=S631,'자료입력 및 결과표시'!$C$4=T631,'자료입력 및 결과표시'!$C$4=U631,'자료입력 및 결과표시'!$C$4=V631),0,1)</f>
        <v>0</v>
      </c>
    </row>
    <row r="632" spans="6:30">
      <c r="F632" s="56">
        <f t="shared" si="39"/>
        <v>0</v>
      </c>
      <c r="G632" s="79"/>
      <c r="H632" s="38"/>
      <c r="I632" s="39"/>
      <c r="J632" s="31"/>
      <c r="K632" s="78"/>
      <c r="L632" s="40"/>
      <c r="M632" s="11"/>
      <c r="N632" s="11"/>
      <c r="O632" s="11"/>
      <c r="P632" s="11"/>
      <c r="Q632" s="11"/>
      <c r="R632" s="11"/>
      <c r="S632" s="11"/>
      <c r="T632" s="11"/>
      <c r="U632" s="11"/>
      <c r="V632" s="37"/>
      <c r="W632" s="80"/>
      <c r="X632" s="37"/>
      <c r="Y632" s="40"/>
      <c r="Z632" s="35"/>
      <c r="AA632" s="66">
        <f t="shared" si="40"/>
        <v>0</v>
      </c>
      <c r="AB632" s="12">
        <f t="shared" si="41"/>
        <v>0</v>
      </c>
      <c r="AC632" s="56">
        <f t="shared" si="42"/>
        <v>1</v>
      </c>
      <c r="AD632" s="56">
        <f>IF(OR('자료입력 및 결과표시'!$D$4=M632,'자료입력 및 결과표시'!$D$4=N632,'자료입력 및 결과표시'!$D$4=O632,'자료입력 및 결과표시'!$D$4=P632,'자료입력 및 결과표시'!$D$4=Q632,'자료입력 및 결과표시'!$D$4=R632,'자료입력 및 결과표시'!$D$4=S632,'자료입력 및 결과표시'!$D$4=T632,'자료입력 및 결과표시'!$D$4=U632,'자료입력 및 결과표시'!$D$4=V632,'자료입력 및 결과표시'!$C$4=M632,'자료입력 및 결과표시'!$C$4=N632,'자료입력 및 결과표시'!$C$4=O632,'자료입력 및 결과표시'!$C$4=P632,'자료입력 및 결과표시'!$C$4=Q632,'자료입력 및 결과표시'!$C$4=R632,'자료입력 및 결과표시'!$C$4=S632,'자료입력 및 결과표시'!$C$4=T632,'자료입력 및 결과표시'!$C$4=U632,'자료입력 및 결과표시'!$C$4=V632),0,1)</f>
        <v>0</v>
      </c>
    </row>
    <row r="633" spans="6:30">
      <c r="F633" s="56">
        <f t="shared" si="39"/>
        <v>0</v>
      </c>
      <c r="G633" s="79"/>
      <c r="H633" s="38"/>
      <c r="I633" s="39"/>
      <c r="J633" s="31"/>
      <c r="K633" s="78"/>
      <c r="L633" s="40"/>
      <c r="M633" s="11"/>
      <c r="N633" s="11"/>
      <c r="O633" s="11"/>
      <c r="P633" s="11"/>
      <c r="Q633" s="11"/>
      <c r="R633" s="11"/>
      <c r="S633" s="11"/>
      <c r="T633" s="11"/>
      <c r="U633" s="11"/>
      <c r="V633" s="37"/>
      <c r="W633" s="80"/>
      <c r="X633" s="37"/>
      <c r="Y633" s="40"/>
      <c r="Z633" s="35"/>
      <c r="AA633" s="66">
        <f t="shared" si="40"/>
        <v>0</v>
      </c>
      <c r="AB633" s="12">
        <f t="shared" si="41"/>
        <v>0</v>
      </c>
      <c r="AC633" s="56">
        <f t="shared" si="42"/>
        <v>1</v>
      </c>
      <c r="AD633" s="56">
        <f>IF(OR('자료입력 및 결과표시'!$D$4=M633,'자료입력 및 결과표시'!$D$4=N633,'자료입력 및 결과표시'!$D$4=O633,'자료입력 및 결과표시'!$D$4=P633,'자료입력 및 결과표시'!$D$4=Q633,'자료입력 및 결과표시'!$D$4=R633,'자료입력 및 결과표시'!$D$4=S633,'자료입력 및 결과표시'!$D$4=T633,'자료입력 및 결과표시'!$D$4=U633,'자료입력 및 결과표시'!$D$4=V633,'자료입력 및 결과표시'!$C$4=M633,'자료입력 및 결과표시'!$C$4=N633,'자료입력 및 결과표시'!$C$4=O633,'자료입력 및 결과표시'!$C$4=P633,'자료입력 및 결과표시'!$C$4=Q633,'자료입력 및 결과표시'!$C$4=R633,'자료입력 및 결과표시'!$C$4=S633,'자료입력 및 결과표시'!$C$4=T633,'자료입력 및 결과표시'!$C$4=U633,'자료입력 및 결과표시'!$C$4=V633),0,1)</f>
        <v>0</v>
      </c>
    </row>
    <row r="634" spans="6:30">
      <c r="F634" s="56">
        <f t="shared" si="39"/>
        <v>0</v>
      </c>
      <c r="G634" s="79"/>
      <c r="H634" s="38"/>
      <c r="I634" s="39"/>
      <c r="J634" s="31"/>
      <c r="K634" s="78"/>
      <c r="L634" s="40"/>
      <c r="M634" s="11"/>
      <c r="N634" s="11"/>
      <c r="O634" s="11"/>
      <c r="P634" s="11"/>
      <c r="Q634" s="11"/>
      <c r="R634" s="11"/>
      <c r="S634" s="11"/>
      <c r="T634" s="11"/>
      <c r="U634" s="11"/>
      <c r="V634" s="37"/>
      <c r="W634" s="80"/>
      <c r="X634" s="37"/>
      <c r="Y634" s="40"/>
      <c r="Z634" s="35"/>
      <c r="AA634" s="66">
        <f t="shared" si="40"/>
        <v>0</v>
      </c>
      <c r="AB634" s="12">
        <f t="shared" si="41"/>
        <v>0</v>
      </c>
      <c r="AC634" s="56">
        <f t="shared" si="42"/>
        <v>1</v>
      </c>
      <c r="AD634" s="56">
        <f>IF(OR('자료입력 및 결과표시'!$D$4=M634,'자료입력 및 결과표시'!$D$4=N634,'자료입력 및 결과표시'!$D$4=O634,'자료입력 및 결과표시'!$D$4=P634,'자료입력 및 결과표시'!$D$4=Q634,'자료입력 및 결과표시'!$D$4=R634,'자료입력 및 결과표시'!$D$4=S634,'자료입력 및 결과표시'!$D$4=T634,'자료입력 및 결과표시'!$D$4=U634,'자료입력 및 결과표시'!$D$4=V634,'자료입력 및 결과표시'!$C$4=M634,'자료입력 및 결과표시'!$C$4=N634,'자료입력 및 결과표시'!$C$4=O634,'자료입력 및 결과표시'!$C$4=P634,'자료입력 및 결과표시'!$C$4=Q634,'자료입력 및 결과표시'!$C$4=R634,'자료입력 및 결과표시'!$C$4=S634,'자료입력 및 결과표시'!$C$4=T634,'자료입력 및 결과표시'!$C$4=U634,'자료입력 및 결과표시'!$C$4=V634),0,1)</f>
        <v>0</v>
      </c>
    </row>
    <row r="635" spans="6:30">
      <c r="F635" s="56">
        <f t="shared" si="39"/>
        <v>0</v>
      </c>
      <c r="G635" s="79"/>
      <c r="H635" s="38"/>
      <c r="I635" s="39"/>
      <c r="J635" s="31"/>
      <c r="K635" s="78"/>
      <c r="L635" s="40"/>
      <c r="M635" s="11"/>
      <c r="N635" s="11"/>
      <c r="O635" s="11"/>
      <c r="P635" s="11"/>
      <c r="Q635" s="11"/>
      <c r="R635" s="11"/>
      <c r="S635" s="11"/>
      <c r="T635" s="11"/>
      <c r="U635" s="11"/>
      <c r="V635" s="37"/>
      <c r="W635" s="80"/>
      <c r="X635" s="37"/>
      <c r="Y635" s="40"/>
      <c r="Z635" s="35"/>
      <c r="AA635" s="66">
        <f t="shared" si="40"/>
        <v>0</v>
      </c>
      <c r="AB635" s="12">
        <f t="shared" si="41"/>
        <v>0</v>
      </c>
      <c r="AC635" s="56">
        <f t="shared" si="42"/>
        <v>1</v>
      </c>
      <c r="AD635" s="56">
        <f>IF(OR('자료입력 및 결과표시'!$D$4=M635,'자료입력 및 결과표시'!$D$4=N635,'자료입력 및 결과표시'!$D$4=O635,'자료입력 및 결과표시'!$D$4=P635,'자료입력 및 결과표시'!$D$4=Q635,'자료입력 및 결과표시'!$D$4=R635,'자료입력 및 결과표시'!$D$4=S635,'자료입력 및 결과표시'!$D$4=T635,'자료입력 및 결과표시'!$D$4=U635,'자료입력 및 결과표시'!$D$4=V635,'자료입력 및 결과표시'!$C$4=M635,'자료입력 및 결과표시'!$C$4=N635,'자료입력 및 결과표시'!$C$4=O635,'자료입력 및 결과표시'!$C$4=P635,'자료입력 및 결과표시'!$C$4=Q635,'자료입력 및 결과표시'!$C$4=R635,'자료입력 및 결과표시'!$C$4=S635,'자료입력 및 결과표시'!$C$4=T635,'자료입력 및 결과표시'!$C$4=U635,'자료입력 및 결과표시'!$C$4=V635),0,1)</f>
        <v>0</v>
      </c>
    </row>
    <row r="636" spans="6:30">
      <c r="F636" s="56">
        <f t="shared" si="39"/>
        <v>0</v>
      </c>
      <c r="G636" s="79"/>
      <c r="H636" s="38"/>
      <c r="I636" s="39"/>
      <c r="J636" s="31"/>
      <c r="K636" s="78"/>
      <c r="L636" s="40"/>
      <c r="M636" s="11"/>
      <c r="N636" s="11"/>
      <c r="O636" s="11"/>
      <c r="P636" s="11"/>
      <c r="Q636" s="11"/>
      <c r="R636" s="11"/>
      <c r="S636" s="11"/>
      <c r="T636" s="11"/>
      <c r="U636" s="11"/>
      <c r="V636" s="37"/>
      <c r="W636" s="80"/>
      <c r="X636" s="37"/>
      <c r="Y636" s="40"/>
      <c r="Z636" s="35"/>
      <c r="AA636" s="66">
        <f t="shared" si="40"/>
        <v>0</v>
      </c>
      <c r="AB636" s="12">
        <f t="shared" si="41"/>
        <v>0</v>
      </c>
      <c r="AC636" s="56">
        <f t="shared" si="42"/>
        <v>1</v>
      </c>
      <c r="AD636" s="56">
        <f>IF(OR('자료입력 및 결과표시'!$D$4=M636,'자료입력 및 결과표시'!$D$4=N636,'자료입력 및 결과표시'!$D$4=O636,'자료입력 및 결과표시'!$D$4=P636,'자료입력 및 결과표시'!$D$4=Q636,'자료입력 및 결과표시'!$D$4=R636,'자료입력 및 결과표시'!$D$4=S636,'자료입력 및 결과표시'!$D$4=T636,'자료입력 및 결과표시'!$D$4=U636,'자료입력 및 결과표시'!$D$4=V636,'자료입력 및 결과표시'!$C$4=M636,'자료입력 및 결과표시'!$C$4=N636,'자료입력 및 결과표시'!$C$4=O636,'자료입력 및 결과표시'!$C$4=P636,'자료입력 및 결과표시'!$C$4=Q636,'자료입력 및 결과표시'!$C$4=R636,'자료입력 및 결과표시'!$C$4=S636,'자료입력 및 결과표시'!$C$4=T636,'자료입력 및 결과표시'!$C$4=U636,'자료입력 및 결과표시'!$C$4=V636),0,1)</f>
        <v>0</v>
      </c>
    </row>
    <row r="637" spans="6:30">
      <c r="F637" s="56">
        <f t="shared" si="39"/>
        <v>0</v>
      </c>
      <c r="G637" s="79"/>
      <c r="H637" s="38"/>
      <c r="I637" s="39"/>
      <c r="J637" s="31"/>
      <c r="K637" s="78"/>
      <c r="L637" s="40"/>
      <c r="M637" s="11"/>
      <c r="N637" s="11"/>
      <c r="O637" s="11"/>
      <c r="P637" s="11"/>
      <c r="Q637" s="11"/>
      <c r="R637" s="11"/>
      <c r="S637" s="11"/>
      <c r="T637" s="11"/>
      <c r="U637" s="11"/>
      <c r="V637" s="37"/>
      <c r="W637" s="80"/>
      <c r="X637" s="37"/>
      <c r="Y637" s="40"/>
      <c r="Z637" s="35"/>
      <c r="AA637" s="66">
        <f t="shared" si="40"/>
        <v>0</v>
      </c>
      <c r="AB637" s="12">
        <f t="shared" si="41"/>
        <v>0</v>
      </c>
      <c r="AC637" s="56">
        <f t="shared" si="42"/>
        <v>1</v>
      </c>
      <c r="AD637" s="56">
        <f>IF(OR('자료입력 및 결과표시'!$D$4=M637,'자료입력 및 결과표시'!$D$4=N637,'자료입력 및 결과표시'!$D$4=O637,'자료입력 및 결과표시'!$D$4=P637,'자료입력 및 결과표시'!$D$4=Q637,'자료입력 및 결과표시'!$D$4=R637,'자료입력 및 결과표시'!$D$4=S637,'자료입력 및 결과표시'!$D$4=T637,'자료입력 및 결과표시'!$D$4=U637,'자료입력 및 결과표시'!$D$4=V637,'자료입력 및 결과표시'!$C$4=M637,'자료입력 및 결과표시'!$C$4=N637,'자료입력 및 결과표시'!$C$4=O637,'자료입력 및 결과표시'!$C$4=P637,'자료입력 및 결과표시'!$C$4=Q637,'자료입력 및 결과표시'!$C$4=R637,'자료입력 및 결과표시'!$C$4=S637,'자료입력 및 결과표시'!$C$4=T637,'자료입력 및 결과표시'!$C$4=U637,'자료입력 및 결과표시'!$C$4=V637),0,1)</f>
        <v>0</v>
      </c>
    </row>
    <row r="638" spans="6:30">
      <c r="F638" s="56">
        <f t="shared" si="39"/>
        <v>0</v>
      </c>
      <c r="G638" s="79"/>
      <c r="H638" s="38"/>
      <c r="I638" s="39"/>
      <c r="J638" s="31"/>
      <c r="K638" s="78"/>
      <c r="L638" s="40"/>
      <c r="M638" s="11"/>
      <c r="N638" s="11"/>
      <c r="O638" s="11"/>
      <c r="P638" s="11"/>
      <c r="Q638" s="11"/>
      <c r="R638" s="11"/>
      <c r="S638" s="11"/>
      <c r="T638" s="11"/>
      <c r="U638" s="11"/>
      <c r="V638" s="37"/>
      <c r="W638" s="80"/>
      <c r="X638" s="37"/>
      <c r="Y638" s="40"/>
      <c r="Z638" s="35"/>
      <c r="AA638" s="66">
        <f t="shared" si="40"/>
        <v>0</v>
      </c>
      <c r="AB638" s="12">
        <f t="shared" si="41"/>
        <v>0</v>
      </c>
      <c r="AC638" s="56">
        <f t="shared" si="42"/>
        <v>1</v>
      </c>
      <c r="AD638" s="56">
        <f>IF(OR('자료입력 및 결과표시'!$D$4=M638,'자료입력 및 결과표시'!$D$4=N638,'자료입력 및 결과표시'!$D$4=O638,'자료입력 및 결과표시'!$D$4=P638,'자료입력 및 결과표시'!$D$4=Q638,'자료입력 및 결과표시'!$D$4=R638,'자료입력 및 결과표시'!$D$4=S638,'자료입력 및 결과표시'!$D$4=T638,'자료입력 및 결과표시'!$D$4=U638,'자료입력 및 결과표시'!$D$4=V638,'자료입력 및 결과표시'!$C$4=M638,'자료입력 및 결과표시'!$C$4=N638,'자료입력 및 결과표시'!$C$4=O638,'자료입력 및 결과표시'!$C$4=P638,'자료입력 및 결과표시'!$C$4=Q638,'자료입력 및 결과표시'!$C$4=R638,'자료입력 및 결과표시'!$C$4=S638,'자료입력 및 결과표시'!$C$4=T638,'자료입력 및 결과표시'!$C$4=U638,'자료입력 및 결과표시'!$C$4=V638),0,1)</f>
        <v>0</v>
      </c>
    </row>
    <row r="639" spans="6:30">
      <c r="F639" s="56">
        <f t="shared" si="39"/>
        <v>0</v>
      </c>
      <c r="G639" s="79"/>
      <c r="H639" s="38"/>
      <c r="I639" s="39"/>
      <c r="J639" s="31"/>
      <c r="K639" s="78"/>
      <c r="L639" s="40"/>
      <c r="M639" s="11"/>
      <c r="N639" s="11"/>
      <c r="O639" s="11"/>
      <c r="P639" s="11"/>
      <c r="Q639" s="11"/>
      <c r="R639" s="11"/>
      <c r="S639" s="11"/>
      <c r="T639" s="11"/>
      <c r="U639" s="11"/>
      <c r="V639" s="37"/>
      <c r="W639" s="80"/>
      <c r="X639" s="37"/>
      <c r="Y639" s="40"/>
      <c r="Z639" s="35"/>
      <c r="AA639" s="66">
        <f t="shared" si="40"/>
        <v>0</v>
      </c>
      <c r="AB639" s="12">
        <f t="shared" si="41"/>
        <v>0</v>
      </c>
      <c r="AC639" s="56">
        <f t="shared" si="42"/>
        <v>1</v>
      </c>
      <c r="AD639" s="56">
        <f>IF(OR('자료입력 및 결과표시'!$D$4=M639,'자료입력 및 결과표시'!$D$4=N639,'자료입력 및 결과표시'!$D$4=O639,'자료입력 및 결과표시'!$D$4=P639,'자료입력 및 결과표시'!$D$4=Q639,'자료입력 및 결과표시'!$D$4=R639,'자료입력 및 결과표시'!$D$4=S639,'자료입력 및 결과표시'!$D$4=T639,'자료입력 및 결과표시'!$D$4=U639,'자료입력 및 결과표시'!$D$4=V639,'자료입력 및 결과표시'!$C$4=M639,'자료입력 및 결과표시'!$C$4=N639,'자료입력 및 결과표시'!$C$4=O639,'자료입력 및 결과표시'!$C$4=P639,'자료입력 및 결과표시'!$C$4=Q639,'자료입력 및 결과표시'!$C$4=R639,'자료입력 및 결과표시'!$C$4=S639,'자료입력 및 결과표시'!$C$4=T639,'자료입력 및 결과표시'!$C$4=U639,'자료입력 및 결과표시'!$C$4=V639),0,1)</f>
        <v>0</v>
      </c>
    </row>
    <row r="640" spans="6:30">
      <c r="F640" s="56">
        <f t="shared" si="39"/>
        <v>0</v>
      </c>
      <c r="G640" s="79"/>
      <c r="H640" s="38"/>
      <c r="I640" s="39"/>
      <c r="J640" s="31"/>
      <c r="K640" s="78"/>
      <c r="L640" s="40"/>
      <c r="M640" s="11"/>
      <c r="N640" s="11"/>
      <c r="O640" s="11"/>
      <c r="P640" s="11"/>
      <c r="Q640" s="11"/>
      <c r="R640" s="11"/>
      <c r="S640" s="11"/>
      <c r="T640" s="11"/>
      <c r="U640" s="11"/>
      <c r="V640" s="37"/>
      <c r="W640" s="80"/>
      <c r="X640" s="37"/>
      <c r="Y640" s="40"/>
      <c r="Z640" s="35"/>
      <c r="AA640" s="66">
        <f t="shared" si="40"/>
        <v>0</v>
      </c>
      <c r="AB640" s="12">
        <f t="shared" si="41"/>
        <v>0</v>
      </c>
      <c r="AC640" s="56">
        <f t="shared" si="42"/>
        <v>1</v>
      </c>
      <c r="AD640" s="56">
        <f>IF(OR('자료입력 및 결과표시'!$D$4=M640,'자료입력 및 결과표시'!$D$4=N640,'자료입력 및 결과표시'!$D$4=O640,'자료입력 및 결과표시'!$D$4=P640,'자료입력 및 결과표시'!$D$4=Q640,'자료입력 및 결과표시'!$D$4=R640,'자료입력 및 결과표시'!$D$4=S640,'자료입력 및 결과표시'!$D$4=T640,'자료입력 및 결과표시'!$D$4=U640,'자료입력 및 결과표시'!$D$4=V640,'자료입력 및 결과표시'!$C$4=M640,'자료입력 및 결과표시'!$C$4=N640,'자료입력 및 결과표시'!$C$4=O640,'자료입력 및 결과표시'!$C$4=P640,'자료입력 및 결과표시'!$C$4=Q640,'자료입력 및 결과표시'!$C$4=R640,'자료입력 및 결과표시'!$C$4=S640,'자료입력 및 결과표시'!$C$4=T640,'자료입력 및 결과표시'!$C$4=U640,'자료입력 및 결과표시'!$C$4=V640),0,1)</f>
        <v>0</v>
      </c>
    </row>
    <row r="641" spans="6:30">
      <c r="F641" s="56">
        <f t="shared" si="39"/>
        <v>0</v>
      </c>
      <c r="G641" s="79"/>
      <c r="H641" s="38"/>
      <c r="I641" s="39"/>
      <c r="J641" s="31"/>
      <c r="K641" s="78"/>
      <c r="L641" s="40"/>
      <c r="M641" s="11"/>
      <c r="N641" s="11"/>
      <c r="O641" s="11"/>
      <c r="P641" s="11"/>
      <c r="Q641" s="11"/>
      <c r="R641" s="11"/>
      <c r="S641" s="11"/>
      <c r="T641" s="11"/>
      <c r="U641" s="11"/>
      <c r="V641" s="37"/>
      <c r="W641" s="80"/>
      <c r="X641" s="37"/>
      <c r="Y641" s="40"/>
      <c r="Z641" s="35"/>
      <c r="AA641" s="66">
        <f t="shared" si="40"/>
        <v>0</v>
      </c>
      <c r="AB641" s="12">
        <f t="shared" si="41"/>
        <v>0</v>
      </c>
      <c r="AC641" s="56">
        <f t="shared" si="42"/>
        <v>1</v>
      </c>
      <c r="AD641" s="56">
        <f>IF(OR('자료입력 및 결과표시'!$D$4=M641,'자료입력 및 결과표시'!$D$4=N641,'자료입력 및 결과표시'!$D$4=O641,'자료입력 및 결과표시'!$D$4=P641,'자료입력 및 결과표시'!$D$4=Q641,'자료입력 및 결과표시'!$D$4=R641,'자료입력 및 결과표시'!$D$4=S641,'자료입력 및 결과표시'!$D$4=T641,'자료입력 및 결과표시'!$D$4=U641,'자료입력 및 결과표시'!$D$4=V641,'자료입력 및 결과표시'!$C$4=M641,'자료입력 및 결과표시'!$C$4=N641,'자료입력 및 결과표시'!$C$4=O641,'자료입력 및 결과표시'!$C$4=P641,'자료입력 및 결과표시'!$C$4=Q641,'자료입력 및 결과표시'!$C$4=R641,'자료입력 및 결과표시'!$C$4=S641,'자료입력 및 결과표시'!$C$4=T641,'자료입력 및 결과표시'!$C$4=U641,'자료입력 및 결과표시'!$C$4=V641),0,1)</f>
        <v>0</v>
      </c>
    </row>
    <row r="642" spans="6:30">
      <c r="F642" s="56">
        <f t="shared" si="39"/>
        <v>0</v>
      </c>
      <c r="G642" s="79"/>
      <c r="H642" s="38"/>
      <c r="I642" s="39"/>
      <c r="J642" s="31"/>
      <c r="K642" s="78"/>
      <c r="L642" s="40"/>
      <c r="M642" s="11"/>
      <c r="N642" s="11"/>
      <c r="O642" s="11"/>
      <c r="P642" s="11"/>
      <c r="Q642" s="11"/>
      <c r="R642" s="11"/>
      <c r="S642" s="11"/>
      <c r="T642" s="11"/>
      <c r="U642" s="11"/>
      <c r="V642" s="37"/>
      <c r="W642" s="80"/>
      <c r="X642" s="37"/>
      <c r="Y642" s="40"/>
      <c r="Z642" s="35"/>
      <c r="AA642" s="66">
        <f t="shared" si="40"/>
        <v>0</v>
      </c>
      <c r="AB642" s="12">
        <f t="shared" si="41"/>
        <v>0</v>
      </c>
      <c r="AC642" s="56">
        <f t="shared" si="42"/>
        <v>1</v>
      </c>
      <c r="AD642" s="56">
        <f>IF(OR('자료입력 및 결과표시'!$D$4=M642,'자료입력 및 결과표시'!$D$4=N642,'자료입력 및 결과표시'!$D$4=O642,'자료입력 및 결과표시'!$D$4=P642,'자료입력 및 결과표시'!$D$4=Q642,'자료입력 및 결과표시'!$D$4=R642,'자료입력 및 결과표시'!$D$4=S642,'자료입력 및 결과표시'!$D$4=T642,'자료입력 및 결과표시'!$D$4=U642,'자료입력 및 결과표시'!$D$4=V642,'자료입력 및 결과표시'!$C$4=M642,'자료입력 및 결과표시'!$C$4=N642,'자료입력 및 결과표시'!$C$4=O642,'자료입력 및 결과표시'!$C$4=P642,'자료입력 및 결과표시'!$C$4=Q642,'자료입력 및 결과표시'!$C$4=R642,'자료입력 및 결과표시'!$C$4=S642,'자료입력 및 결과표시'!$C$4=T642,'자료입력 및 결과표시'!$C$4=U642,'자료입력 및 결과표시'!$C$4=V642),0,1)</f>
        <v>0</v>
      </c>
    </row>
    <row r="643" spans="6:30">
      <c r="F643" s="56">
        <f t="shared" ref="F643:F706" si="43">IF(AND(AC643=0,AD643=0),G643&amp;"\"&amp;Y643&amp;"\"&amp;Z643,0)</f>
        <v>0</v>
      </c>
      <c r="G643" s="79"/>
      <c r="H643" s="38"/>
      <c r="I643" s="39"/>
      <c r="J643" s="31"/>
      <c r="K643" s="78"/>
      <c r="L643" s="40"/>
      <c r="M643" s="11"/>
      <c r="N643" s="11"/>
      <c r="O643" s="11"/>
      <c r="P643" s="11"/>
      <c r="Q643" s="11"/>
      <c r="R643" s="11"/>
      <c r="S643" s="11"/>
      <c r="T643" s="11"/>
      <c r="U643" s="11"/>
      <c r="V643" s="37"/>
      <c r="W643" s="80"/>
      <c r="X643" s="37"/>
      <c r="Y643" s="40"/>
      <c r="Z643" s="35"/>
      <c r="AA643" s="66">
        <f t="shared" si="40"/>
        <v>0</v>
      </c>
      <c r="AB643" s="12">
        <f t="shared" si="41"/>
        <v>0</v>
      </c>
      <c r="AC643" s="56">
        <f t="shared" si="42"/>
        <v>1</v>
      </c>
      <c r="AD643" s="56">
        <f>IF(OR('자료입력 및 결과표시'!$D$4=M643,'자료입력 및 결과표시'!$D$4=N643,'자료입력 및 결과표시'!$D$4=O643,'자료입력 및 결과표시'!$D$4=P643,'자료입력 및 결과표시'!$D$4=Q643,'자료입력 및 결과표시'!$D$4=R643,'자료입력 및 결과표시'!$D$4=S643,'자료입력 및 결과표시'!$D$4=T643,'자료입력 및 결과표시'!$D$4=U643,'자료입력 및 결과표시'!$D$4=V643,'자료입력 및 결과표시'!$C$4=M643,'자료입력 및 결과표시'!$C$4=N643,'자료입력 및 결과표시'!$C$4=O643,'자료입력 및 결과표시'!$C$4=P643,'자료입력 및 결과표시'!$C$4=Q643,'자료입력 및 결과표시'!$C$4=R643,'자료입력 및 결과표시'!$C$4=S643,'자료입력 및 결과표시'!$C$4=T643,'자료입력 및 결과표시'!$C$4=U643,'자료입력 및 결과표시'!$C$4=V643),0,1)</f>
        <v>0</v>
      </c>
    </row>
    <row r="644" spans="6:30">
      <c r="F644" s="56">
        <f t="shared" si="43"/>
        <v>0</v>
      </c>
      <c r="G644" s="79"/>
      <c r="H644" s="38"/>
      <c r="I644" s="39"/>
      <c r="J644" s="31"/>
      <c r="K644" s="78"/>
      <c r="L644" s="40"/>
      <c r="M644" s="11"/>
      <c r="N644" s="11"/>
      <c r="O644" s="11"/>
      <c r="P644" s="11"/>
      <c r="Q644" s="11"/>
      <c r="R644" s="11"/>
      <c r="S644" s="11"/>
      <c r="T644" s="11"/>
      <c r="U644" s="11"/>
      <c r="V644" s="37"/>
      <c r="W644" s="80"/>
      <c r="X644" s="37"/>
      <c r="Y644" s="40"/>
      <c r="Z644" s="35"/>
      <c r="AA644" s="66">
        <f t="shared" si="40"/>
        <v>0</v>
      </c>
      <c r="AB644" s="12">
        <f t="shared" si="41"/>
        <v>0</v>
      </c>
      <c r="AC644" s="56">
        <f t="shared" si="42"/>
        <v>1</v>
      </c>
      <c r="AD644" s="56">
        <f>IF(OR('자료입력 및 결과표시'!$D$4=M644,'자료입력 및 결과표시'!$D$4=N644,'자료입력 및 결과표시'!$D$4=O644,'자료입력 및 결과표시'!$D$4=P644,'자료입력 및 결과표시'!$D$4=Q644,'자료입력 및 결과표시'!$D$4=R644,'자료입력 및 결과표시'!$D$4=S644,'자료입력 및 결과표시'!$D$4=T644,'자료입력 및 결과표시'!$D$4=U644,'자료입력 및 결과표시'!$D$4=V644,'자료입력 및 결과표시'!$C$4=M644,'자료입력 및 결과표시'!$C$4=N644,'자료입력 및 결과표시'!$C$4=O644,'자료입력 및 결과표시'!$C$4=P644,'자료입력 및 결과표시'!$C$4=Q644,'자료입력 및 결과표시'!$C$4=R644,'자료입력 및 결과표시'!$C$4=S644,'자료입력 및 결과표시'!$C$4=T644,'자료입력 및 결과표시'!$C$4=U644,'자료입력 및 결과표시'!$C$4=V644),0,1)</f>
        <v>0</v>
      </c>
    </row>
    <row r="645" spans="6:30">
      <c r="F645" s="56">
        <f t="shared" si="43"/>
        <v>0</v>
      </c>
      <c r="G645" s="79"/>
      <c r="H645" s="38"/>
      <c r="I645" s="39"/>
      <c r="J645" s="31"/>
      <c r="K645" s="78"/>
      <c r="L645" s="40"/>
      <c r="M645" s="11"/>
      <c r="N645" s="11"/>
      <c r="O645" s="11"/>
      <c r="P645" s="11"/>
      <c r="Q645" s="11"/>
      <c r="R645" s="11"/>
      <c r="S645" s="11"/>
      <c r="T645" s="11"/>
      <c r="U645" s="11"/>
      <c r="V645" s="37"/>
      <c r="W645" s="80"/>
      <c r="X645" s="37"/>
      <c r="Y645" s="40"/>
      <c r="Z645" s="35"/>
      <c r="AA645" s="66">
        <f t="shared" si="40"/>
        <v>0</v>
      </c>
      <c r="AB645" s="12">
        <f t="shared" si="41"/>
        <v>0</v>
      </c>
      <c r="AC645" s="56">
        <f t="shared" si="42"/>
        <v>1</v>
      </c>
      <c r="AD645" s="56">
        <f>IF(OR('자료입력 및 결과표시'!$D$4=M645,'자료입력 및 결과표시'!$D$4=N645,'자료입력 및 결과표시'!$D$4=O645,'자료입력 및 결과표시'!$D$4=P645,'자료입력 및 결과표시'!$D$4=Q645,'자료입력 및 결과표시'!$D$4=R645,'자료입력 및 결과표시'!$D$4=S645,'자료입력 및 결과표시'!$D$4=T645,'자료입력 및 결과표시'!$D$4=U645,'자료입력 및 결과표시'!$D$4=V645,'자료입력 및 결과표시'!$C$4=M645,'자료입력 및 결과표시'!$C$4=N645,'자료입력 및 결과표시'!$C$4=O645,'자료입력 및 결과표시'!$C$4=P645,'자료입력 및 결과표시'!$C$4=Q645,'자료입력 및 결과표시'!$C$4=R645,'자료입력 및 결과표시'!$C$4=S645,'자료입력 및 결과표시'!$C$4=T645,'자료입력 및 결과표시'!$C$4=U645,'자료입력 및 결과표시'!$C$4=V645),0,1)</f>
        <v>0</v>
      </c>
    </row>
    <row r="646" spans="6:30">
      <c r="F646" s="56">
        <f t="shared" si="43"/>
        <v>0</v>
      </c>
      <c r="G646" s="79"/>
      <c r="H646" s="38"/>
      <c r="I646" s="39"/>
      <c r="J646" s="31"/>
      <c r="K646" s="78"/>
      <c r="L646" s="40"/>
      <c r="M646" s="11"/>
      <c r="N646" s="11"/>
      <c r="O646" s="11"/>
      <c r="P646" s="11"/>
      <c r="Q646" s="11"/>
      <c r="R646" s="11"/>
      <c r="S646" s="11"/>
      <c r="T646" s="11"/>
      <c r="U646" s="11"/>
      <c r="V646" s="37"/>
      <c r="W646" s="80"/>
      <c r="X646" s="37"/>
      <c r="Y646" s="40"/>
      <c r="Z646" s="35"/>
      <c r="AA646" s="66">
        <f t="shared" si="40"/>
        <v>0</v>
      </c>
      <c r="AB646" s="12">
        <f t="shared" si="41"/>
        <v>0</v>
      </c>
      <c r="AC646" s="56">
        <f t="shared" si="42"/>
        <v>1</v>
      </c>
      <c r="AD646" s="56">
        <f>IF(OR('자료입력 및 결과표시'!$D$4=M646,'자료입력 및 결과표시'!$D$4=N646,'자료입력 및 결과표시'!$D$4=O646,'자료입력 및 결과표시'!$D$4=P646,'자료입력 및 결과표시'!$D$4=Q646,'자료입력 및 결과표시'!$D$4=R646,'자료입력 및 결과표시'!$D$4=S646,'자료입력 및 결과표시'!$D$4=T646,'자료입력 및 결과표시'!$D$4=U646,'자료입력 및 결과표시'!$D$4=V646,'자료입력 및 결과표시'!$C$4=M646,'자료입력 및 결과표시'!$C$4=N646,'자료입력 및 결과표시'!$C$4=O646,'자료입력 및 결과표시'!$C$4=P646,'자료입력 및 결과표시'!$C$4=Q646,'자료입력 및 결과표시'!$C$4=R646,'자료입력 및 결과표시'!$C$4=S646,'자료입력 및 결과표시'!$C$4=T646,'자료입력 및 결과표시'!$C$4=U646,'자료입력 및 결과표시'!$C$4=V646),0,1)</f>
        <v>0</v>
      </c>
    </row>
    <row r="647" spans="6:30">
      <c r="F647" s="56">
        <f t="shared" si="43"/>
        <v>0</v>
      </c>
      <c r="G647" s="79"/>
      <c r="H647" s="38"/>
      <c r="I647" s="39"/>
      <c r="J647" s="31"/>
      <c r="K647" s="78"/>
      <c r="L647" s="40"/>
      <c r="M647" s="11"/>
      <c r="N647" s="11"/>
      <c r="O647" s="11"/>
      <c r="P647" s="11"/>
      <c r="Q647" s="11"/>
      <c r="R647" s="11"/>
      <c r="S647" s="11"/>
      <c r="T647" s="11"/>
      <c r="U647" s="11"/>
      <c r="V647" s="37"/>
      <c r="W647" s="80"/>
      <c r="X647" s="37"/>
      <c r="Y647" s="40"/>
      <c r="Z647" s="35"/>
      <c r="AA647" s="66">
        <f t="shared" ref="AA647:AA710" si="44">W647*X647/100</f>
        <v>0</v>
      </c>
      <c r="AB647" s="12">
        <f t="shared" ref="AB647:AB710" si="45">1*X647/100</f>
        <v>0</v>
      </c>
      <c r="AC647" s="56">
        <f t="shared" ref="AC647:AC710" si="46">IF(K647+1826&lt;$A$3,1,0)</f>
        <v>1</v>
      </c>
      <c r="AD647" s="56">
        <f>IF(OR('자료입력 및 결과표시'!$D$4=M647,'자료입력 및 결과표시'!$D$4=N647,'자료입력 및 결과표시'!$D$4=O647,'자료입력 및 결과표시'!$D$4=P647,'자료입력 및 결과표시'!$D$4=Q647,'자료입력 및 결과표시'!$D$4=R647,'자료입력 및 결과표시'!$D$4=S647,'자료입력 및 결과표시'!$D$4=T647,'자료입력 및 결과표시'!$D$4=U647,'자료입력 및 결과표시'!$D$4=V647,'자료입력 및 결과표시'!$C$4=M647,'자료입력 및 결과표시'!$C$4=N647,'자료입력 및 결과표시'!$C$4=O647,'자료입력 및 결과표시'!$C$4=P647,'자료입력 및 결과표시'!$C$4=Q647,'자료입력 및 결과표시'!$C$4=R647,'자료입력 및 결과표시'!$C$4=S647,'자료입력 및 결과표시'!$C$4=T647,'자료입력 및 결과표시'!$C$4=U647,'자료입력 및 결과표시'!$C$4=V647),0,1)</f>
        <v>0</v>
      </c>
    </row>
    <row r="648" spans="6:30">
      <c r="F648" s="56">
        <f t="shared" si="43"/>
        <v>0</v>
      </c>
      <c r="G648" s="79"/>
      <c r="H648" s="38"/>
      <c r="I648" s="39"/>
      <c r="J648" s="31"/>
      <c r="K648" s="78"/>
      <c r="L648" s="40"/>
      <c r="M648" s="11"/>
      <c r="N648" s="11"/>
      <c r="O648" s="11"/>
      <c r="P648" s="11"/>
      <c r="Q648" s="11"/>
      <c r="R648" s="11"/>
      <c r="S648" s="11"/>
      <c r="T648" s="11"/>
      <c r="U648" s="11"/>
      <c r="V648" s="37"/>
      <c r="W648" s="80"/>
      <c r="X648" s="37"/>
      <c r="Y648" s="40"/>
      <c r="Z648" s="35"/>
      <c r="AA648" s="66">
        <f t="shared" si="44"/>
        <v>0</v>
      </c>
      <c r="AB648" s="12">
        <f t="shared" si="45"/>
        <v>0</v>
      </c>
      <c r="AC648" s="56">
        <f t="shared" si="46"/>
        <v>1</v>
      </c>
      <c r="AD648" s="56">
        <f>IF(OR('자료입력 및 결과표시'!$D$4=M648,'자료입력 및 결과표시'!$D$4=N648,'자료입력 및 결과표시'!$D$4=O648,'자료입력 및 결과표시'!$D$4=P648,'자료입력 및 결과표시'!$D$4=Q648,'자료입력 및 결과표시'!$D$4=R648,'자료입력 및 결과표시'!$D$4=S648,'자료입력 및 결과표시'!$D$4=T648,'자료입력 및 결과표시'!$D$4=U648,'자료입력 및 결과표시'!$D$4=V648,'자료입력 및 결과표시'!$C$4=M648,'자료입력 및 결과표시'!$C$4=N648,'자료입력 및 결과표시'!$C$4=O648,'자료입력 및 결과표시'!$C$4=P648,'자료입력 및 결과표시'!$C$4=Q648,'자료입력 및 결과표시'!$C$4=R648,'자료입력 및 결과표시'!$C$4=S648,'자료입력 및 결과표시'!$C$4=T648,'자료입력 및 결과표시'!$C$4=U648,'자료입력 및 결과표시'!$C$4=V648),0,1)</f>
        <v>0</v>
      </c>
    </row>
    <row r="649" spans="6:30">
      <c r="F649" s="56">
        <f t="shared" si="43"/>
        <v>0</v>
      </c>
      <c r="G649" s="79"/>
      <c r="H649" s="38"/>
      <c r="I649" s="39"/>
      <c r="J649" s="31"/>
      <c r="K649" s="78"/>
      <c r="L649" s="40"/>
      <c r="M649" s="11"/>
      <c r="N649" s="11"/>
      <c r="O649" s="11"/>
      <c r="P649" s="11"/>
      <c r="Q649" s="11"/>
      <c r="R649" s="11"/>
      <c r="S649" s="11"/>
      <c r="T649" s="11"/>
      <c r="U649" s="11"/>
      <c r="V649" s="37"/>
      <c r="W649" s="80"/>
      <c r="X649" s="37"/>
      <c r="Y649" s="40"/>
      <c r="Z649" s="35"/>
      <c r="AA649" s="66">
        <f t="shared" si="44"/>
        <v>0</v>
      </c>
      <c r="AB649" s="12">
        <f t="shared" si="45"/>
        <v>0</v>
      </c>
      <c r="AC649" s="56">
        <f t="shared" si="46"/>
        <v>1</v>
      </c>
      <c r="AD649" s="56">
        <f>IF(OR('자료입력 및 결과표시'!$D$4=M649,'자료입력 및 결과표시'!$D$4=N649,'자료입력 및 결과표시'!$D$4=O649,'자료입력 및 결과표시'!$D$4=P649,'자료입력 및 결과표시'!$D$4=Q649,'자료입력 및 결과표시'!$D$4=R649,'자료입력 및 결과표시'!$D$4=S649,'자료입력 및 결과표시'!$D$4=T649,'자료입력 및 결과표시'!$D$4=U649,'자료입력 및 결과표시'!$D$4=V649,'자료입력 및 결과표시'!$C$4=M649,'자료입력 및 결과표시'!$C$4=N649,'자료입력 및 결과표시'!$C$4=O649,'자료입력 및 결과표시'!$C$4=P649,'자료입력 및 결과표시'!$C$4=Q649,'자료입력 및 결과표시'!$C$4=R649,'자료입력 및 결과표시'!$C$4=S649,'자료입력 및 결과표시'!$C$4=T649,'자료입력 및 결과표시'!$C$4=U649,'자료입력 및 결과표시'!$C$4=V649),0,1)</f>
        <v>0</v>
      </c>
    </row>
    <row r="650" spans="6:30">
      <c r="F650" s="56">
        <f t="shared" si="43"/>
        <v>0</v>
      </c>
      <c r="G650" s="79"/>
      <c r="H650" s="38"/>
      <c r="I650" s="39"/>
      <c r="J650" s="31"/>
      <c r="K650" s="78"/>
      <c r="L650" s="40"/>
      <c r="M650" s="11"/>
      <c r="N650" s="11"/>
      <c r="O650" s="11"/>
      <c r="P650" s="11"/>
      <c r="Q650" s="11"/>
      <c r="R650" s="11"/>
      <c r="S650" s="11"/>
      <c r="T650" s="11"/>
      <c r="U650" s="11"/>
      <c r="V650" s="37"/>
      <c r="W650" s="80"/>
      <c r="X650" s="37"/>
      <c r="Y650" s="40"/>
      <c r="Z650" s="35"/>
      <c r="AA650" s="66">
        <f t="shared" si="44"/>
        <v>0</v>
      </c>
      <c r="AB650" s="12">
        <f t="shared" si="45"/>
        <v>0</v>
      </c>
      <c r="AC650" s="56">
        <f t="shared" si="46"/>
        <v>1</v>
      </c>
      <c r="AD650" s="56">
        <f>IF(OR('자료입력 및 결과표시'!$D$4=M650,'자료입력 및 결과표시'!$D$4=N650,'자료입력 및 결과표시'!$D$4=O650,'자료입력 및 결과표시'!$D$4=P650,'자료입력 및 결과표시'!$D$4=Q650,'자료입력 및 결과표시'!$D$4=R650,'자료입력 및 결과표시'!$D$4=S650,'자료입력 및 결과표시'!$D$4=T650,'자료입력 및 결과표시'!$D$4=U650,'자료입력 및 결과표시'!$D$4=V650,'자료입력 및 결과표시'!$C$4=M650,'자료입력 및 결과표시'!$C$4=N650,'자료입력 및 결과표시'!$C$4=O650,'자료입력 및 결과표시'!$C$4=P650,'자료입력 및 결과표시'!$C$4=Q650,'자료입력 및 결과표시'!$C$4=R650,'자료입력 및 결과표시'!$C$4=S650,'자료입력 및 결과표시'!$C$4=T650,'자료입력 및 결과표시'!$C$4=U650,'자료입력 및 결과표시'!$C$4=V650),0,1)</f>
        <v>0</v>
      </c>
    </row>
    <row r="651" spans="6:30">
      <c r="F651" s="56">
        <f t="shared" si="43"/>
        <v>0</v>
      </c>
      <c r="G651" s="79"/>
      <c r="H651" s="38"/>
      <c r="I651" s="39"/>
      <c r="J651" s="31"/>
      <c r="K651" s="78"/>
      <c r="L651" s="40"/>
      <c r="M651" s="11"/>
      <c r="N651" s="11"/>
      <c r="O651" s="11"/>
      <c r="P651" s="11"/>
      <c r="Q651" s="11"/>
      <c r="R651" s="11"/>
      <c r="S651" s="11"/>
      <c r="T651" s="11"/>
      <c r="U651" s="11"/>
      <c r="V651" s="37"/>
      <c r="W651" s="80"/>
      <c r="X651" s="37"/>
      <c r="Y651" s="40"/>
      <c r="Z651" s="35"/>
      <c r="AA651" s="66">
        <f t="shared" si="44"/>
        <v>0</v>
      </c>
      <c r="AB651" s="12">
        <f t="shared" si="45"/>
        <v>0</v>
      </c>
      <c r="AC651" s="56">
        <f t="shared" si="46"/>
        <v>1</v>
      </c>
      <c r="AD651" s="56">
        <f>IF(OR('자료입력 및 결과표시'!$D$4=M651,'자료입력 및 결과표시'!$D$4=N651,'자료입력 및 결과표시'!$D$4=O651,'자료입력 및 결과표시'!$D$4=P651,'자료입력 및 결과표시'!$D$4=Q651,'자료입력 및 결과표시'!$D$4=R651,'자료입력 및 결과표시'!$D$4=S651,'자료입력 및 결과표시'!$D$4=T651,'자료입력 및 결과표시'!$D$4=U651,'자료입력 및 결과표시'!$D$4=V651,'자료입력 및 결과표시'!$C$4=M651,'자료입력 및 결과표시'!$C$4=N651,'자료입력 및 결과표시'!$C$4=O651,'자료입력 및 결과표시'!$C$4=P651,'자료입력 및 결과표시'!$C$4=Q651,'자료입력 및 결과표시'!$C$4=R651,'자료입력 및 결과표시'!$C$4=S651,'자료입력 및 결과표시'!$C$4=T651,'자료입력 및 결과표시'!$C$4=U651,'자료입력 및 결과표시'!$C$4=V651),0,1)</f>
        <v>0</v>
      </c>
    </row>
    <row r="652" spans="6:30">
      <c r="F652" s="56">
        <f t="shared" si="43"/>
        <v>0</v>
      </c>
      <c r="G652" s="79"/>
      <c r="H652" s="38"/>
      <c r="I652" s="39"/>
      <c r="J652" s="31"/>
      <c r="K652" s="78"/>
      <c r="L652" s="40"/>
      <c r="M652" s="11"/>
      <c r="N652" s="11"/>
      <c r="O652" s="11"/>
      <c r="P652" s="11"/>
      <c r="Q652" s="11"/>
      <c r="R652" s="11"/>
      <c r="S652" s="11"/>
      <c r="T652" s="11"/>
      <c r="U652" s="11"/>
      <c r="V652" s="37"/>
      <c r="W652" s="80"/>
      <c r="X652" s="37"/>
      <c r="Y652" s="40"/>
      <c r="Z652" s="35"/>
      <c r="AA652" s="66">
        <f t="shared" si="44"/>
        <v>0</v>
      </c>
      <c r="AB652" s="12">
        <f t="shared" si="45"/>
        <v>0</v>
      </c>
      <c r="AC652" s="56">
        <f t="shared" si="46"/>
        <v>1</v>
      </c>
      <c r="AD652" s="56">
        <f>IF(OR('자료입력 및 결과표시'!$D$4=M652,'자료입력 및 결과표시'!$D$4=N652,'자료입력 및 결과표시'!$D$4=O652,'자료입력 및 결과표시'!$D$4=P652,'자료입력 및 결과표시'!$D$4=Q652,'자료입력 및 결과표시'!$D$4=R652,'자료입력 및 결과표시'!$D$4=S652,'자료입력 및 결과표시'!$D$4=T652,'자료입력 및 결과표시'!$D$4=U652,'자료입력 및 결과표시'!$D$4=V652,'자료입력 및 결과표시'!$C$4=M652,'자료입력 및 결과표시'!$C$4=N652,'자료입력 및 결과표시'!$C$4=O652,'자료입력 및 결과표시'!$C$4=P652,'자료입력 및 결과표시'!$C$4=Q652,'자료입력 및 결과표시'!$C$4=R652,'자료입력 및 결과표시'!$C$4=S652,'자료입력 및 결과표시'!$C$4=T652,'자료입력 및 결과표시'!$C$4=U652,'자료입력 및 결과표시'!$C$4=V652),0,1)</f>
        <v>0</v>
      </c>
    </row>
    <row r="653" spans="6:30">
      <c r="F653" s="56">
        <f t="shared" si="43"/>
        <v>0</v>
      </c>
      <c r="G653" s="79"/>
      <c r="H653" s="38"/>
      <c r="I653" s="39"/>
      <c r="J653" s="31"/>
      <c r="K653" s="78"/>
      <c r="L653" s="40"/>
      <c r="M653" s="11"/>
      <c r="N653" s="11"/>
      <c r="O653" s="11"/>
      <c r="P653" s="11"/>
      <c r="Q653" s="11"/>
      <c r="R653" s="11"/>
      <c r="S653" s="11"/>
      <c r="T653" s="11"/>
      <c r="U653" s="11"/>
      <c r="V653" s="37"/>
      <c r="W653" s="80"/>
      <c r="X653" s="37"/>
      <c r="Y653" s="40"/>
      <c r="Z653" s="35"/>
      <c r="AA653" s="66">
        <f t="shared" si="44"/>
        <v>0</v>
      </c>
      <c r="AB653" s="12">
        <f t="shared" si="45"/>
        <v>0</v>
      </c>
      <c r="AC653" s="56">
        <f t="shared" si="46"/>
        <v>1</v>
      </c>
      <c r="AD653" s="56">
        <f>IF(OR('자료입력 및 결과표시'!$D$4=M653,'자료입력 및 결과표시'!$D$4=N653,'자료입력 및 결과표시'!$D$4=O653,'자료입력 및 결과표시'!$D$4=P653,'자료입력 및 결과표시'!$D$4=Q653,'자료입력 및 결과표시'!$D$4=R653,'자료입력 및 결과표시'!$D$4=S653,'자료입력 및 결과표시'!$D$4=T653,'자료입력 및 결과표시'!$D$4=U653,'자료입력 및 결과표시'!$D$4=V653,'자료입력 및 결과표시'!$C$4=M653,'자료입력 및 결과표시'!$C$4=N653,'자료입력 및 결과표시'!$C$4=O653,'자료입력 및 결과표시'!$C$4=P653,'자료입력 및 결과표시'!$C$4=Q653,'자료입력 및 결과표시'!$C$4=R653,'자료입력 및 결과표시'!$C$4=S653,'자료입력 및 결과표시'!$C$4=T653,'자료입력 및 결과표시'!$C$4=U653,'자료입력 및 결과표시'!$C$4=V653),0,1)</f>
        <v>0</v>
      </c>
    </row>
    <row r="654" spans="6:30">
      <c r="F654" s="56">
        <f t="shared" si="43"/>
        <v>0</v>
      </c>
      <c r="G654" s="79"/>
      <c r="H654" s="38"/>
      <c r="I654" s="39"/>
      <c r="J654" s="31"/>
      <c r="K654" s="78"/>
      <c r="L654" s="40"/>
      <c r="M654" s="11"/>
      <c r="N654" s="11"/>
      <c r="O654" s="11"/>
      <c r="P654" s="11"/>
      <c r="Q654" s="11"/>
      <c r="R654" s="11"/>
      <c r="S654" s="11"/>
      <c r="T654" s="11"/>
      <c r="U654" s="11"/>
      <c r="V654" s="37"/>
      <c r="W654" s="80"/>
      <c r="X654" s="37"/>
      <c r="Y654" s="40"/>
      <c r="Z654" s="35"/>
      <c r="AA654" s="66">
        <f t="shared" si="44"/>
        <v>0</v>
      </c>
      <c r="AB654" s="12">
        <f t="shared" si="45"/>
        <v>0</v>
      </c>
      <c r="AC654" s="56">
        <f t="shared" si="46"/>
        <v>1</v>
      </c>
      <c r="AD654" s="56">
        <f>IF(OR('자료입력 및 결과표시'!$D$4=M654,'자료입력 및 결과표시'!$D$4=N654,'자료입력 및 결과표시'!$D$4=O654,'자료입력 및 결과표시'!$D$4=P654,'자료입력 및 결과표시'!$D$4=Q654,'자료입력 및 결과표시'!$D$4=R654,'자료입력 및 결과표시'!$D$4=S654,'자료입력 및 결과표시'!$D$4=T654,'자료입력 및 결과표시'!$D$4=U654,'자료입력 및 결과표시'!$D$4=V654,'자료입력 및 결과표시'!$C$4=M654,'자료입력 및 결과표시'!$C$4=N654,'자료입력 및 결과표시'!$C$4=O654,'자료입력 및 결과표시'!$C$4=P654,'자료입력 및 결과표시'!$C$4=Q654,'자료입력 및 결과표시'!$C$4=R654,'자료입력 및 결과표시'!$C$4=S654,'자료입력 및 결과표시'!$C$4=T654,'자료입력 및 결과표시'!$C$4=U654,'자료입력 및 결과표시'!$C$4=V654),0,1)</f>
        <v>0</v>
      </c>
    </row>
    <row r="655" spans="6:30">
      <c r="F655" s="56">
        <f t="shared" si="43"/>
        <v>0</v>
      </c>
      <c r="G655" s="79"/>
      <c r="H655" s="38"/>
      <c r="I655" s="39"/>
      <c r="J655" s="31"/>
      <c r="K655" s="78"/>
      <c r="L655" s="40"/>
      <c r="M655" s="11"/>
      <c r="N655" s="11"/>
      <c r="O655" s="11"/>
      <c r="P655" s="11"/>
      <c r="Q655" s="11"/>
      <c r="R655" s="11"/>
      <c r="S655" s="11"/>
      <c r="T655" s="11"/>
      <c r="U655" s="11"/>
      <c r="V655" s="37"/>
      <c r="W655" s="80"/>
      <c r="X655" s="37"/>
      <c r="Y655" s="40"/>
      <c r="Z655" s="35"/>
      <c r="AA655" s="66">
        <f t="shared" si="44"/>
        <v>0</v>
      </c>
      <c r="AB655" s="12">
        <f t="shared" si="45"/>
        <v>0</v>
      </c>
      <c r="AC655" s="56">
        <f t="shared" si="46"/>
        <v>1</v>
      </c>
      <c r="AD655" s="56">
        <f>IF(OR('자료입력 및 결과표시'!$D$4=M655,'자료입력 및 결과표시'!$D$4=N655,'자료입력 및 결과표시'!$D$4=O655,'자료입력 및 결과표시'!$D$4=P655,'자료입력 및 결과표시'!$D$4=Q655,'자료입력 및 결과표시'!$D$4=R655,'자료입력 및 결과표시'!$D$4=S655,'자료입력 및 결과표시'!$D$4=T655,'자료입력 및 결과표시'!$D$4=U655,'자료입력 및 결과표시'!$D$4=V655,'자료입력 및 결과표시'!$C$4=M655,'자료입력 및 결과표시'!$C$4=N655,'자료입력 및 결과표시'!$C$4=O655,'자료입력 및 결과표시'!$C$4=P655,'자료입력 및 결과표시'!$C$4=Q655,'자료입력 및 결과표시'!$C$4=R655,'자료입력 및 결과표시'!$C$4=S655,'자료입력 및 결과표시'!$C$4=T655,'자료입력 및 결과표시'!$C$4=U655,'자료입력 및 결과표시'!$C$4=V655),0,1)</f>
        <v>0</v>
      </c>
    </row>
    <row r="656" spans="6:30">
      <c r="F656" s="56">
        <f t="shared" si="43"/>
        <v>0</v>
      </c>
      <c r="G656" s="79"/>
      <c r="H656" s="38"/>
      <c r="I656" s="39"/>
      <c r="J656" s="31"/>
      <c r="K656" s="78"/>
      <c r="L656" s="40"/>
      <c r="M656" s="11"/>
      <c r="N656" s="11"/>
      <c r="O656" s="11"/>
      <c r="P656" s="11"/>
      <c r="Q656" s="11"/>
      <c r="R656" s="11"/>
      <c r="S656" s="11"/>
      <c r="T656" s="11"/>
      <c r="U656" s="11"/>
      <c r="V656" s="37"/>
      <c r="W656" s="80"/>
      <c r="X656" s="37"/>
      <c r="Y656" s="40"/>
      <c r="Z656" s="35"/>
      <c r="AA656" s="66">
        <f t="shared" si="44"/>
        <v>0</v>
      </c>
      <c r="AB656" s="12">
        <f t="shared" si="45"/>
        <v>0</v>
      </c>
      <c r="AC656" s="56">
        <f t="shared" si="46"/>
        <v>1</v>
      </c>
      <c r="AD656" s="56">
        <f>IF(OR('자료입력 및 결과표시'!$D$4=M656,'자료입력 및 결과표시'!$D$4=N656,'자료입력 및 결과표시'!$D$4=O656,'자료입력 및 결과표시'!$D$4=P656,'자료입력 및 결과표시'!$D$4=Q656,'자료입력 및 결과표시'!$D$4=R656,'자료입력 및 결과표시'!$D$4=S656,'자료입력 및 결과표시'!$D$4=T656,'자료입력 및 결과표시'!$D$4=U656,'자료입력 및 결과표시'!$D$4=V656,'자료입력 및 결과표시'!$C$4=M656,'자료입력 및 결과표시'!$C$4=N656,'자료입력 및 결과표시'!$C$4=O656,'자료입력 및 결과표시'!$C$4=P656,'자료입력 및 결과표시'!$C$4=Q656,'자료입력 및 결과표시'!$C$4=R656,'자료입력 및 결과표시'!$C$4=S656,'자료입력 및 결과표시'!$C$4=T656,'자료입력 및 결과표시'!$C$4=U656,'자료입력 및 결과표시'!$C$4=V656),0,1)</f>
        <v>0</v>
      </c>
    </row>
    <row r="657" spans="6:30">
      <c r="F657" s="56">
        <f t="shared" si="43"/>
        <v>0</v>
      </c>
      <c r="G657" s="79"/>
      <c r="H657" s="38"/>
      <c r="I657" s="39"/>
      <c r="J657" s="31"/>
      <c r="K657" s="78"/>
      <c r="L657" s="40"/>
      <c r="M657" s="11"/>
      <c r="N657" s="11"/>
      <c r="O657" s="11"/>
      <c r="P657" s="11"/>
      <c r="Q657" s="11"/>
      <c r="R657" s="11"/>
      <c r="S657" s="11"/>
      <c r="T657" s="11"/>
      <c r="U657" s="11"/>
      <c r="V657" s="37"/>
      <c r="W657" s="80"/>
      <c r="X657" s="37"/>
      <c r="Y657" s="40"/>
      <c r="Z657" s="35"/>
      <c r="AA657" s="66">
        <f t="shared" si="44"/>
        <v>0</v>
      </c>
      <c r="AB657" s="12">
        <f t="shared" si="45"/>
        <v>0</v>
      </c>
      <c r="AC657" s="56">
        <f t="shared" si="46"/>
        <v>1</v>
      </c>
      <c r="AD657" s="56">
        <f>IF(OR('자료입력 및 결과표시'!$D$4=M657,'자료입력 및 결과표시'!$D$4=N657,'자료입력 및 결과표시'!$D$4=O657,'자료입력 및 결과표시'!$D$4=P657,'자료입력 및 결과표시'!$D$4=Q657,'자료입력 및 결과표시'!$D$4=R657,'자료입력 및 결과표시'!$D$4=S657,'자료입력 및 결과표시'!$D$4=T657,'자료입력 및 결과표시'!$D$4=U657,'자료입력 및 결과표시'!$D$4=V657,'자료입력 및 결과표시'!$C$4=M657,'자료입력 및 결과표시'!$C$4=N657,'자료입력 및 결과표시'!$C$4=O657,'자료입력 및 결과표시'!$C$4=P657,'자료입력 및 결과표시'!$C$4=Q657,'자료입력 및 결과표시'!$C$4=R657,'자료입력 및 결과표시'!$C$4=S657,'자료입력 및 결과표시'!$C$4=T657,'자료입력 및 결과표시'!$C$4=U657,'자료입력 및 결과표시'!$C$4=V657),0,1)</f>
        <v>0</v>
      </c>
    </row>
    <row r="658" spans="6:30">
      <c r="F658" s="56">
        <f t="shared" si="43"/>
        <v>0</v>
      </c>
      <c r="G658" s="79"/>
      <c r="H658" s="38"/>
      <c r="I658" s="39"/>
      <c r="J658" s="31"/>
      <c r="K658" s="78"/>
      <c r="L658" s="40"/>
      <c r="M658" s="11"/>
      <c r="N658" s="11"/>
      <c r="O658" s="11"/>
      <c r="P658" s="11"/>
      <c r="Q658" s="11"/>
      <c r="R658" s="11"/>
      <c r="S658" s="11"/>
      <c r="T658" s="11"/>
      <c r="U658" s="11"/>
      <c r="V658" s="37"/>
      <c r="W658" s="80"/>
      <c r="X658" s="37"/>
      <c r="Y658" s="40"/>
      <c r="Z658" s="35"/>
      <c r="AA658" s="66">
        <f t="shared" si="44"/>
        <v>0</v>
      </c>
      <c r="AB658" s="12">
        <f t="shared" si="45"/>
        <v>0</v>
      </c>
      <c r="AC658" s="56">
        <f t="shared" si="46"/>
        <v>1</v>
      </c>
      <c r="AD658" s="56">
        <f>IF(OR('자료입력 및 결과표시'!$D$4=M658,'자료입력 및 결과표시'!$D$4=N658,'자료입력 및 결과표시'!$D$4=O658,'자료입력 및 결과표시'!$D$4=P658,'자료입력 및 결과표시'!$D$4=Q658,'자료입력 및 결과표시'!$D$4=R658,'자료입력 및 결과표시'!$D$4=S658,'자료입력 및 결과표시'!$D$4=T658,'자료입력 및 결과표시'!$D$4=U658,'자료입력 및 결과표시'!$D$4=V658,'자료입력 및 결과표시'!$C$4=M658,'자료입력 및 결과표시'!$C$4=N658,'자료입력 및 결과표시'!$C$4=O658,'자료입력 및 결과표시'!$C$4=P658,'자료입력 및 결과표시'!$C$4=Q658,'자료입력 및 결과표시'!$C$4=R658,'자료입력 및 결과표시'!$C$4=S658,'자료입력 및 결과표시'!$C$4=T658,'자료입력 및 결과표시'!$C$4=U658,'자료입력 및 결과표시'!$C$4=V658),0,1)</f>
        <v>0</v>
      </c>
    </row>
    <row r="659" spans="6:30">
      <c r="F659" s="56">
        <f t="shared" si="43"/>
        <v>0</v>
      </c>
      <c r="G659" s="79"/>
      <c r="H659" s="38"/>
      <c r="I659" s="39"/>
      <c r="J659" s="31"/>
      <c r="K659" s="78"/>
      <c r="L659" s="40"/>
      <c r="M659" s="11"/>
      <c r="N659" s="11"/>
      <c r="O659" s="11"/>
      <c r="P659" s="11"/>
      <c r="Q659" s="11"/>
      <c r="R659" s="11"/>
      <c r="S659" s="11"/>
      <c r="T659" s="11"/>
      <c r="U659" s="11"/>
      <c r="V659" s="37"/>
      <c r="W659" s="80"/>
      <c r="X659" s="37"/>
      <c r="Y659" s="40"/>
      <c r="Z659" s="35"/>
      <c r="AA659" s="66">
        <f t="shared" si="44"/>
        <v>0</v>
      </c>
      <c r="AB659" s="12">
        <f t="shared" si="45"/>
        <v>0</v>
      </c>
      <c r="AC659" s="56">
        <f t="shared" si="46"/>
        <v>1</v>
      </c>
      <c r="AD659" s="56">
        <f>IF(OR('자료입력 및 결과표시'!$D$4=M659,'자료입력 및 결과표시'!$D$4=N659,'자료입력 및 결과표시'!$D$4=O659,'자료입력 및 결과표시'!$D$4=P659,'자료입력 및 결과표시'!$D$4=Q659,'자료입력 및 결과표시'!$D$4=R659,'자료입력 및 결과표시'!$D$4=S659,'자료입력 및 결과표시'!$D$4=T659,'자료입력 및 결과표시'!$D$4=U659,'자료입력 및 결과표시'!$D$4=V659,'자료입력 및 결과표시'!$C$4=M659,'자료입력 및 결과표시'!$C$4=N659,'자료입력 및 결과표시'!$C$4=O659,'자료입력 및 결과표시'!$C$4=P659,'자료입력 및 결과표시'!$C$4=Q659,'자료입력 및 결과표시'!$C$4=R659,'자료입력 및 결과표시'!$C$4=S659,'자료입력 및 결과표시'!$C$4=T659,'자료입력 및 결과표시'!$C$4=U659,'자료입력 및 결과표시'!$C$4=V659),0,1)</f>
        <v>0</v>
      </c>
    </row>
    <row r="660" spans="6:30">
      <c r="F660" s="56">
        <f t="shared" si="43"/>
        <v>0</v>
      </c>
      <c r="G660" s="79"/>
      <c r="H660" s="38"/>
      <c r="I660" s="39"/>
      <c r="J660" s="31"/>
      <c r="K660" s="78"/>
      <c r="L660" s="40"/>
      <c r="M660" s="11"/>
      <c r="N660" s="11"/>
      <c r="O660" s="11"/>
      <c r="P660" s="11"/>
      <c r="Q660" s="11"/>
      <c r="R660" s="11"/>
      <c r="S660" s="11"/>
      <c r="T660" s="11"/>
      <c r="U660" s="11"/>
      <c r="V660" s="37"/>
      <c r="W660" s="80"/>
      <c r="X660" s="37"/>
      <c r="Y660" s="40"/>
      <c r="Z660" s="35"/>
      <c r="AA660" s="66">
        <f t="shared" si="44"/>
        <v>0</v>
      </c>
      <c r="AB660" s="12">
        <f t="shared" si="45"/>
        <v>0</v>
      </c>
      <c r="AC660" s="56">
        <f t="shared" si="46"/>
        <v>1</v>
      </c>
      <c r="AD660" s="56">
        <f>IF(OR('자료입력 및 결과표시'!$D$4=M660,'자료입력 및 결과표시'!$D$4=N660,'자료입력 및 결과표시'!$D$4=O660,'자료입력 및 결과표시'!$D$4=P660,'자료입력 및 결과표시'!$D$4=Q660,'자료입력 및 결과표시'!$D$4=R660,'자료입력 및 결과표시'!$D$4=S660,'자료입력 및 결과표시'!$D$4=T660,'자료입력 및 결과표시'!$D$4=U660,'자료입력 및 결과표시'!$D$4=V660,'자료입력 및 결과표시'!$C$4=M660,'자료입력 및 결과표시'!$C$4=N660,'자료입력 및 결과표시'!$C$4=O660,'자료입력 및 결과표시'!$C$4=P660,'자료입력 및 결과표시'!$C$4=Q660,'자료입력 및 결과표시'!$C$4=R660,'자료입력 및 결과표시'!$C$4=S660,'자료입력 및 결과표시'!$C$4=T660,'자료입력 및 결과표시'!$C$4=U660,'자료입력 및 결과표시'!$C$4=V660),0,1)</f>
        <v>0</v>
      </c>
    </row>
    <row r="661" spans="6:30">
      <c r="F661" s="56">
        <f t="shared" si="43"/>
        <v>0</v>
      </c>
      <c r="G661" s="79"/>
      <c r="H661" s="38"/>
      <c r="I661" s="39"/>
      <c r="J661" s="31"/>
      <c r="K661" s="78"/>
      <c r="L661" s="40"/>
      <c r="M661" s="11"/>
      <c r="N661" s="11"/>
      <c r="O661" s="11"/>
      <c r="P661" s="11"/>
      <c r="Q661" s="11"/>
      <c r="R661" s="11"/>
      <c r="S661" s="11"/>
      <c r="T661" s="11"/>
      <c r="U661" s="11"/>
      <c r="V661" s="37"/>
      <c r="W661" s="80"/>
      <c r="X661" s="37"/>
      <c r="Y661" s="40"/>
      <c r="Z661" s="35"/>
      <c r="AA661" s="66">
        <f t="shared" si="44"/>
        <v>0</v>
      </c>
      <c r="AB661" s="12">
        <f t="shared" si="45"/>
        <v>0</v>
      </c>
      <c r="AC661" s="56">
        <f t="shared" si="46"/>
        <v>1</v>
      </c>
      <c r="AD661" s="56">
        <f>IF(OR('자료입력 및 결과표시'!$D$4=M661,'자료입력 및 결과표시'!$D$4=N661,'자료입력 및 결과표시'!$D$4=O661,'자료입력 및 결과표시'!$D$4=P661,'자료입력 및 결과표시'!$D$4=Q661,'자료입력 및 결과표시'!$D$4=R661,'자료입력 및 결과표시'!$D$4=S661,'자료입력 및 결과표시'!$D$4=T661,'자료입력 및 결과표시'!$D$4=U661,'자료입력 및 결과표시'!$D$4=V661,'자료입력 및 결과표시'!$C$4=M661,'자료입력 및 결과표시'!$C$4=N661,'자료입력 및 결과표시'!$C$4=O661,'자료입력 및 결과표시'!$C$4=P661,'자료입력 및 결과표시'!$C$4=Q661,'자료입력 및 결과표시'!$C$4=R661,'자료입력 및 결과표시'!$C$4=S661,'자료입력 및 결과표시'!$C$4=T661,'자료입력 및 결과표시'!$C$4=U661,'자료입력 및 결과표시'!$C$4=V661),0,1)</f>
        <v>0</v>
      </c>
    </row>
    <row r="662" spans="6:30">
      <c r="F662" s="56">
        <f t="shared" si="43"/>
        <v>0</v>
      </c>
      <c r="G662" s="79"/>
      <c r="H662" s="38"/>
      <c r="I662" s="39"/>
      <c r="J662" s="31"/>
      <c r="K662" s="78"/>
      <c r="L662" s="40"/>
      <c r="M662" s="11"/>
      <c r="N662" s="11"/>
      <c r="O662" s="11"/>
      <c r="P662" s="11"/>
      <c r="Q662" s="11"/>
      <c r="R662" s="11"/>
      <c r="S662" s="11"/>
      <c r="T662" s="11"/>
      <c r="U662" s="11"/>
      <c r="V662" s="37"/>
      <c r="W662" s="80"/>
      <c r="X662" s="37"/>
      <c r="Y662" s="40"/>
      <c r="Z662" s="35"/>
      <c r="AA662" s="66">
        <f t="shared" si="44"/>
        <v>0</v>
      </c>
      <c r="AB662" s="12">
        <f t="shared" si="45"/>
        <v>0</v>
      </c>
      <c r="AC662" s="56">
        <f t="shared" si="46"/>
        <v>1</v>
      </c>
      <c r="AD662" s="56">
        <f>IF(OR('자료입력 및 결과표시'!$D$4=M662,'자료입력 및 결과표시'!$D$4=N662,'자료입력 및 결과표시'!$D$4=O662,'자료입력 및 결과표시'!$D$4=P662,'자료입력 및 결과표시'!$D$4=Q662,'자료입력 및 결과표시'!$D$4=R662,'자료입력 및 결과표시'!$D$4=S662,'자료입력 및 결과표시'!$D$4=T662,'자료입력 및 결과표시'!$D$4=U662,'자료입력 및 결과표시'!$D$4=V662,'자료입력 및 결과표시'!$C$4=M662,'자료입력 및 결과표시'!$C$4=N662,'자료입력 및 결과표시'!$C$4=O662,'자료입력 및 결과표시'!$C$4=P662,'자료입력 및 결과표시'!$C$4=Q662,'자료입력 및 결과표시'!$C$4=R662,'자료입력 및 결과표시'!$C$4=S662,'자료입력 및 결과표시'!$C$4=T662,'자료입력 및 결과표시'!$C$4=U662,'자료입력 및 결과표시'!$C$4=V662),0,1)</f>
        <v>0</v>
      </c>
    </row>
    <row r="663" spans="6:30">
      <c r="F663" s="56">
        <f t="shared" si="43"/>
        <v>0</v>
      </c>
      <c r="G663" s="79"/>
      <c r="H663" s="38"/>
      <c r="I663" s="39"/>
      <c r="J663" s="31"/>
      <c r="K663" s="78"/>
      <c r="L663" s="40"/>
      <c r="M663" s="11"/>
      <c r="N663" s="11"/>
      <c r="O663" s="11"/>
      <c r="P663" s="11"/>
      <c r="Q663" s="11"/>
      <c r="R663" s="11"/>
      <c r="S663" s="11"/>
      <c r="T663" s="11"/>
      <c r="U663" s="11"/>
      <c r="V663" s="37"/>
      <c r="W663" s="80"/>
      <c r="X663" s="37"/>
      <c r="Y663" s="40"/>
      <c r="Z663" s="35"/>
      <c r="AA663" s="66">
        <f t="shared" si="44"/>
        <v>0</v>
      </c>
      <c r="AB663" s="12">
        <f t="shared" si="45"/>
        <v>0</v>
      </c>
      <c r="AC663" s="56">
        <f t="shared" si="46"/>
        <v>1</v>
      </c>
      <c r="AD663" s="56">
        <f>IF(OR('자료입력 및 결과표시'!$D$4=M663,'자료입력 및 결과표시'!$D$4=N663,'자료입력 및 결과표시'!$D$4=O663,'자료입력 및 결과표시'!$D$4=P663,'자료입력 및 결과표시'!$D$4=Q663,'자료입력 및 결과표시'!$D$4=R663,'자료입력 및 결과표시'!$D$4=S663,'자료입력 및 결과표시'!$D$4=T663,'자료입력 및 결과표시'!$D$4=U663,'자료입력 및 결과표시'!$D$4=V663,'자료입력 및 결과표시'!$C$4=M663,'자료입력 및 결과표시'!$C$4=N663,'자료입력 및 결과표시'!$C$4=O663,'자료입력 및 결과표시'!$C$4=P663,'자료입력 및 결과표시'!$C$4=Q663,'자료입력 및 결과표시'!$C$4=R663,'자료입력 및 결과표시'!$C$4=S663,'자료입력 및 결과표시'!$C$4=T663,'자료입력 및 결과표시'!$C$4=U663,'자료입력 및 결과표시'!$C$4=V663),0,1)</f>
        <v>0</v>
      </c>
    </row>
    <row r="664" spans="6:30">
      <c r="F664" s="56">
        <f t="shared" si="43"/>
        <v>0</v>
      </c>
      <c r="G664" s="79"/>
      <c r="H664" s="38"/>
      <c r="I664" s="39"/>
      <c r="J664" s="31"/>
      <c r="K664" s="78"/>
      <c r="L664" s="40"/>
      <c r="M664" s="11"/>
      <c r="N664" s="11"/>
      <c r="O664" s="11"/>
      <c r="P664" s="11"/>
      <c r="Q664" s="11"/>
      <c r="R664" s="11"/>
      <c r="S664" s="11"/>
      <c r="T664" s="11"/>
      <c r="U664" s="11"/>
      <c r="V664" s="37"/>
      <c r="W664" s="80"/>
      <c r="X664" s="37"/>
      <c r="Y664" s="40"/>
      <c r="Z664" s="35"/>
      <c r="AA664" s="66">
        <f t="shared" si="44"/>
        <v>0</v>
      </c>
      <c r="AB664" s="12">
        <f t="shared" si="45"/>
        <v>0</v>
      </c>
      <c r="AC664" s="56">
        <f t="shared" si="46"/>
        <v>1</v>
      </c>
      <c r="AD664" s="56">
        <f>IF(OR('자료입력 및 결과표시'!$D$4=M664,'자료입력 및 결과표시'!$D$4=N664,'자료입력 및 결과표시'!$D$4=O664,'자료입력 및 결과표시'!$D$4=P664,'자료입력 및 결과표시'!$D$4=Q664,'자료입력 및 결과표시'!$D$4=R664,'자료입력 및 결과표시'!$D$4=S664,'자료입력 및 결과표시'!$D$4=T664,'자료입력 및 결과표시'!$D$4=U664,'자료입력 및 결과표시'!$D$4=V664,'자료입력 및 결과표시'!$C$4=M664,'자료입력 및 결과표시'!$C$4=N664,'자료입력 및 결과표시'!$C$4=O664,'자료입력 및 결과표시'!$C$4=P664,'자료입력 및 결과표시'!$C$4=Q664,'자료입력 및 결과표시'!$C$4=R664,'자료입력 및 결과표시'!$C$4=S664,'자료입력 및 결과표시'!$C$4=T664,'자료입력 및 결과표시'!$C$4=U664,'자료입력 및 결과표시'!$C$4=V664),0,1)</f>
        <v>0</v>
      </c>
    </row>
    <row r="665" spans="6:30">
      <c r="F665" s="56">
        <f t="shared" si="43"/>
        <v>0</v>
      </c>
      <c r="G665" s="79"/>
      <c r="H665" s="38"/>
      <c r="I665" s="39"/>
      <c r="J665" s="31"/>
      <c r="K665" s="78"/>
      <c r="L665" s="40"/>
      <c r="M665" s="11"/>
      <c r="N665" s="11"/>
      <c r="O665" s="11"/>
      <c r="P665" s="11"/>
      <c r="Q665" s="11"/>
      <c r="R665" s="11"/>
      <c r="S665" s="11"/>
      <c r="T665" s="11"/>
      <c r="U665" s="11"/>
      <c r="V665" s="37"/>
      <c r="W665" s="80"/>
      <c r="X665" s="37"/>
      <c r="Y665" s="40"/>
      <c r="Z665" s="35"/>
      <c r="AA665" s="66">
        <f t="shared" si="44"/>
        <v>0</v>
      </c>
      <c r="AB665" s="12">
        <f t="shared" si="45"/>
        <v>0</v>
      </c>
      <c r="AC665" s="56">
        <f t="shared" si="46"/>
        <v>1</v>
      </c>
      <c r="AD665" s="56">
        <f>IF(OR('자료입력 및 결과표시'!$D$4=M665,'자료입력 및 결과표시'!$D$4=N665,'자료입력 및 결과표시'!$D$4=O665,'자료입력 및 결과표시'!$D$4=P665,'자료입력 및 결과표시'!$D$4=Q665,'자료입력 및 결과표시'!$D$4=R665,'자료입력 및 결과표시'!$D$4=S665,'자료입력 및 결과표시'!$D$4=T665,'자료입력 및 결과표시'!$D$4=U665,'자료입력 및 결과표시'!$D$4=V665,'자료입력 및 결과표시'!$C$4=M665,'자료입력 및 결과표시'!$C$4=N665,'자료입력 및 결과표시'!$C$4=O665,'자료입력 및 결과표시'!$C$4=P665,'자료입력 및 결과표시'!$C$4=Q665,'자료입력 및 결과표시'!$C$4=R665,'자료입력 및 결과표시'!$C$4=S665,'자료입력 및 결과표시'!$C$4=T665,'자료입력 및 결과표시'!$C$4=U665,'자료입력 및 결과표시'!$C$4=V665),0,1)</f>
        <v>0</v>
      </c>
    </row>
    <row r="666" spans="6:30">
      <c r="F666" s="56">
        <f t="shared" si="43"/>
        <v>0</v>
      </c>
      <c r="G666" s="79"/>
      <c r="H666" s="38"/>
      <c r="I666" s="39"/>
      <c r="J666" s="31"/>
      <c r="K666" s="78"/>
      <c r="L666" s="40"/>
      <c r="M666" s="11"/>
      <c r="N666" s="11"/>
      <c r="O666" s="11"/>
      <c r="P666" s="11"/>
      <c r="Q666" s="11"/>
      <c r="R666" s="11"/>
      <c r="S666" s="11"/>
      <c r="T666" s="11"/>
      <c r="U666" s="11"/>
      <c r="V666" s="37"/>
      <c r="W666" s="80"/>
      <c r="X666" s="37"/>
      <c r="Y666" s="40"/>
      <c r="Z666" s="35"/>
      <c r="AA666" s="66">
        <f t="shared" si="44"/>
        <v>0</v>
      </c>
      <c r="AB666" s="12">
        <f t="shared" si="45"/>
        <v>0</v>
      </c>
      <c r="AC666" s="56">
        <f t="shared" si="46"/>
        <v>1</v>
      </c>
      <c r="AD666" s="56">
        <f>IF(OR('자료입력 및 결과표시'!$D$4=M666,'자료입력 및 결과표시'!$D$4=N666,'자료입력 및 결과표시'!$D$4=O666,'자료입력 및 결과표시'!$D$4=P666,'자료입력 및 결과표시'!$D$4=Q666,'자료입력 및 결과표시'!$D$4=R666,'자료입력 및 결과표시'!$D$4=S666,'자료입력 및 결과표시'!$D$4=T666,'자료입력 및 결과표시'!$D$4=U666,'자료입력 및 결과표시'!$D$4=V666,'자료입력 및 결과표시'!$C$4=M666,'자료입력 및 결과표시'!$C$4=N666,'자료입력 및 결과표시'!$C$4=O666,'자료입력 및 결과표시'!$C$4=P666,'자료입력 및 결과표시'!$C$4=Q666,'자료입력 및 결과표시'!$C$4=R666,'자료입력 및 결과표시'!$C$4=S666,'자료입력 및 결과표시'!$C$4=T666,'자료입력 및 결과표시'!$C$4=U666,'자료입력 및 결과표시'!$C$4=V666),0,1)</f>
        <v>0</v>
      </c>
    </row>
    <row r="667" spans="6:30">
      <c r="F667" s="56">
        <f t="shared" si="43"/>
        <v>0</v>
      </c>
      <c r="G667" s="79"/>
      <c r="H667" s="38"/>
      <c r="I667" s="39"/>
      <c r="J667" s="31"/>
      <c r="K667" s="78"/>
      <c r="L667" s="40"/>
      <c r="M667" s="11"/>
      <c r="N667" s="11"/>
      <c r="O667" s="11"/>
      <c r="P667" s="11"/>
      <c r="Q667" s="11"/>
      <c r="R667" s="11"/>
      <c r="S667" s="11"/>
      <c r="T667" s="11"/>
      <c r="U667" s="11"/>
      <c r="V667" s="37"/>
      <c r="W667" s="80"/>
      <c r="X667" s="37"/>
      <c r="Y667" s="40"/>
      <c r="Z667" s="35"/>
      <c r="AA667" s="66">
        <f t="shared" si="44"/>
        <v>0</v>
      </c>
      <c r="AB667" s="12">
        <f t="shared" si="45"/>
        <v>0</v>
      </c>
      <c r="AC667" s="56">
        <f t="shared" si="46"/>
        <v>1</v>
      </c>
      <c r="AD667" s="56">
        <f>IF(OR('자료입력 및 결과표시'!$D$4=M667,'자료입력 및 결과표시'!$D$4=N667,'자료입력 및 결과표시'!$D$4=O667,'자료입력 및 결과표시'!$D$4=P667,'자료입력 및 결과표시'!$D$4=Q667,'자료입력 및 결과표시'!$D$4=R667,'자료입력 및 결과표시'!$D$4=S667,'자료입력 및 결과표시'!$D$4=T667,'자료입력 및 결과표시'!$D$4=U667,'자료입력 및 결과표시'!$D$4=V667,'자료입력 및 결과표시'!$C$4=M667,'자료입력 및 결과표시'!$C$4=N667,'자료입력 및 결과표시'!$C$4=O667,'자료입력 및 결과표시'!$C$4=P667,'자료입력 및 결과표시'!$C$4=Q667,'자료입력 및 결과표시'!$C$4=R667,'자료입력 및 결과표시'!$C$4=S667,'자료입력 및 결과표시'!$C$4=T667,'자료입력 및 결과표시'!$C$4=U667,'자료입력 및 결과표시'!$C$4=V667),0,1)</f>
        <v>0</v>
      </c>
    </row>
    <row r="668" spans="6:30">
      <c r="F668" s="56">
        <f t="shared" si="43"/>
        <v>0</v>
      </c>
      <c r="G668" s="79"/>
      <c r="H668" s="38"/>
      <c r="I668" s="39"/>
      <c r="J668" s="31"/>
      <c r="K668" s="78"/>
      <c r="L668" s="40"/>
      <c r="M668" s="11"/>
      <c r="N668" s="11"/>
      <c r="O668" s="11"/>
      <c r="P668" s="11"/>
      <c r="Q668" s="11"/>
      <c r="R668" s="11"/>
      <c r="S668" s="11"/>
      <c r="T668" s="11"/>
      <c r="U668" s="11"/>
      <c r="V668" s="37"/>
      <c r="W668" s="80"/>
      <c r="X668" s="37"/>
      <c r="Y668" s="40"/>
      <c r="Z668" s="35"/>
      <c r="AA668" s="66">
        <f t="shared" si="44"/>
        <v>0</v>
      </c>
      <c r="AB668" s="12">
        <f t="shared" si="45"/>
        <v>0</v>
      </c>
      <c r="AC668" s="56">
        <f t="shared" si="46"/>
        <v>1</v>
      </c>
      <c r="AD668" s="56">
        <f>IF(OR('자료입력 및 결과표시'!$D$4=M668,'자료입력 및 결과표시'!$D$4=N668,'자료입력 및 결과표시'!$D$4=O668,'자료입력 및 결과표시'!$D$4=P668,'자료입력 및 결과표시'!$D$4=Q668,'자료입력 및 결과표시'!$D$4=R668,'자료입력 및 결과표시'!$D$4=S668,'자료입력 및 결과표시'!$D$4=T668,'자료입력 및 결과표시'!$D$4=U668,'자료입력 및 결과표시'!$D$4=V668,'자료입력 및 결과표시'!$C$4=M668,'자료입력 및 결과표시'!$C$4=N668,'자료입력 및 결과표시'!$C$4=O668,'자료입력 및 결과표시'!$C$4=P668,'자료입력 및 결과표시'!$C$4=Q668,'자료입력 및 결과표시'!$C$4=R668,'자료입력 및 결과표시'!$C$4=S668,'자료입력 및 결과표시'!$C$4=T668,'자료입력 및 결과표시'!$C$4=U668,'자료입력 및 결과표시'!$C$4=V668),0,1)</f>
        <v>0</v>
      </c>
    </row>
    <row r="669" spans="6:30">
      <c r="F669" s="56">
        <f t="shared" si="43"/>
        <v>0</v>
      </c>
      <c r="G669" s="79"/>
      <c r="H669" s="38"/>
      <c r="I669" s="39"/>
      <c r="J669" s="31"/>
      <c r="K669" s="78"/>
      <c r="L669" s="40"/>
      <c r="M669" s="11"/>
      <c r="N669" s="11"/>
      <c r="O669" s="11"/>
      <c r="P669" s="11"/>
      <c r="Q669" s="11"/>
      <c r="R669" s="11"/>
      <c r="S669" s="11"/>
      <c r="T669" s="11"/>
      <c r="U669" s="11"/>
      <c r="V669" s="37"/>
      <c r="W669" s="80"/>
      <c r="X669" s="37"/>
      <c r="Y669" s="40"/>
      <c r="Z669" s="35"/>
      <c r="AA669" s="66">
        <f t="shared" si="44"/>
        <v>0</v>
      </c>
      <c r="AB669" s="12">
        <f t="shared" si="45"/>
        <v>0</v>
      </c>
      <c r="AC669" s="56">
        <f t="shared" si="46"/>
        <v>1</v>
      </c>
      <c r="AD669" s="56">
        <f>IF(OR('자료입력 및 결과표시'!$D$4=M669,'자료입력 및 결과표시'!$D$4=N669,'자료입력 및 결과표시'!$D$4=O669,'자료입력 및 결과표시'!$D$4=P669,'자료입력 및 결과표시'!$D$4=Q669,'자료입력 및 결과표시'!$D$4=R669,'자료입력 및 결과표시'!$D$4=S669,'자료입력 및 결과표시'!$D$4=T669,'자료입력 및 결과표시'!$D$4=U669,'자료입력 및 결과표시'!$D$4=V669,'자료입력 및 결과표시'!$C$4=M669,'자료입력 및 결과표시'!$C$4=N669,'자료입력 및 결과표시'!$C$4=O669,'자료입력 및 결과표시'!$C$4=P669,'자료입력 및 결과표시'!$C$4=Q669,'자료입력 및 결과표시'!$C$4=R669,'자료입력 및 결과표시'!$C$4=S669,'자료입력 및 결과표시'!$C$4=T669,'자료입력 및 결과표시'!$C$4=U669,'자료입력 및 결과표시'!$C$4=V669),0,1)</f>
        <v>0</v>
      </c>
    </row>
    <row r="670" spans="6:30">
      <c r="F670" s="56">
        <f t="shared" si="43"/>
        <v>0</v>
      </c>
      <c r="G670" s="79"/>
      <c r="H670" s="38"/>
      <c r="I670" s="39"/>
      <c r="J670" s="31"/>
      <c r="K670" s="78"/>
      <c r="L670" s="40"/>
      <c r="M670" s="11"/>
      <c r="N670" s="11"/>
      <c r="O670" s="11"/>
      <c r="P670" s="11"/>
      <c r="Q670" s="11"/>
      <c r="R670" s="11"/>
      <c r="S670" s="11"/>
      <c r="T670" s="11"/>
      <c r="U670" s="11"/>
      <c r="V670" s="37"/>
      <c r="W670" s="80"/>
      <c r="X670" s="37"/>
      <c r="Y670" s="40"/>
      <c r="Z670" s="35"/>
      <c r="AA670" s="66">
        <f t="shared" si="44"/>
        <v>0</v>
      </c>
      <c r="AB670" s="12">
        <f t="shared" si="45"/>
        <v>0</v>
      </c>
      <c r="AC670" s="56">
        <f t="shared" si="46"/>
        <v>1</v>
      </c>
      <c r="AD670" s="56">
        <f>IF(OR('자료입력 및 결과표시'!$D$4=M670,'자료입력 및 결과표시'!$D$4=N670,'자료입력 및 결과표시'!$D$4=O670,'자료입력 및 결과표시'!$D$4=P670,'자료입력 및 결과표시'!$D$4=Q670,'자료입력 및 결과표시'!$D$4=R670,'자료입력 및 결과표시'!$D$4=S670,'자료입력 및 결과표시'!$D$4=T670,'자료입력 및 결과표시'!$D$4=U670,'자료입력 및 결과표시'!$D$4=V670,'자료입력 및 결과표시'!$C$4=M670,'자료입력 및 결과표시'!$C$4=N670,'자료입력 및 결과표시'!$C$4=O670,'자료입력 및 결과표시'!$C$4=P670,'자료입력 및 결과표시'!$C$4=Q670,'자료입력 및 결과표시'!$C$4=R670,'자료입력 및 결과표시'!$C$4=S670,'자료입력 및 결과표시'!$C$4=T670,'자료입력 및 결과표시'!$C$4=U670,'자료입력 및 결과표시'!$C$4=V670),0,1)</f>
        <v>0</v>
      </c>
    </row>
    <row r="671" spans="6:30">
      <c r="F671" s="56">
        <f t="shared" si="43"/>
        <v>0</v>
      </c>
      <c r="G671" s="79"/>
      <c r="H671" s="38"/>
      <c r="I671" s="39"/>
      <c r="J671" s="31"/>
      <c r="K671" s="78"/>
      <c r="L671" s="40"/>
      <c r="M671" s="11"/>
      <c r="N671" s="11"/>
      <c r="O671" s="11"/>
      <c r="P671" s="11"/>
      <c r="Q671" s="11"/>
      <c r="R671" s="11"/>
      <c r="S671" s="11"/>
      <c r="T671" s="11"/>
      <c r="U671" s="11"/>
      <c r="V671" s="37"/>
      <c r="W671" s="80"/>
      <c r="X671" s="37"/>
      <c r="Y671" s="40"/>
      <c r="Z671" s="35"/>
      <c r="AA671" s="66">
        <f t="shared" si="44"/>
        <v>0</v>
      </c>
      <c r="AB671" s="12">
        <f t="shared" si="45"/>
        <v>0</v>
      </c>
      <c r="AC671" s="56">
        <f t="shared" si="46"/>
        <v>1</v>
      </c>
      <c r="AD671" s="56">
        <f>IF(OR('자료입력 및 결과표시'!$D$4=M671,'자료입력 및 결과표시'!$D$4=N671,'자료입력 및 결과표시'!$D$4=O671,'자료입력 및 결과표시'!$D$4=P671,'자료입력 및 결과표시'!$D$4=Q671,'자료입력 및 결과표시'!$D$4=R671,'자료입력 및 결과표시'!$D$4=S671,'자료입력 및 결과표시'!$D$4=T671,'자료입력 및 결과표시'!$D$4=U671,'자료입력 및 결과표시'!$D$4=V671,'자료입력 및 결과표시'!$C$4=M671,'자료입력 및 결과표시'!$C$4=N671,'자료입력 및 결과표시'!$C$4=O671,'자료입력 및 결과표시'!$C$4=P671,'자료입력 및 결과표시'!$C$4=Q671,'자료입력 및 결과표시'!$C$4=R671,'자료입력 및 결과표시'!$C$4=S671,'자료입력 및 결과표시'!$C$4=T671,'자료입력 및 결과표시'!$C$4=U671,'자료입력 및 결과표시'!$C$4=V671),0,1)</f>
        <v>0</v>
      </c>
    </row>
    <row r="672" spans="6:30">
      <c r="F672" s="56">
        <f t="shared" si="43"/>
        <v>0</v>
      </c>
      <c r="G672" s="79"/>
      <c r="H672" s="38"/>
      <c r="I672" s="39"/>
      <c r="J672" s="31"/>
      <c r="K672" s="78"/>
      <c r="L672" s="40"/>
      <c r="M672" s="11"/>
      <c r="N672" s="11"/>
      <c r="O672" s="11"/>
      <c r="P672" s="11"/>
      <c r="Q672" s="11"/>
      <c r="R672" s="11"/>
      <c r="S672" s="11"/>
      <c r="T672" s="11"/>
      <c r="U672" s="11"/>
      <c r="V672" s="37"/>
      <c r="W672" s="80"/>
      <c r="X672" s="37"/>
      <c r="Y672" s="40"/>
      <c r="Z672" s="35"/>
      <c r="AA672" s="66">
        <f t="shared" si="44"/>
        <v>0</v>
      </c>
      <c r="AB672" s="12">
        <f t="shared" si="45"/>
        <v>0</v>
      </c>
      <c r="AC672" s="56">
        <f t="shared" si="46"/>
        <v>1</v>
      </c>
      <c r="AD672" s="56">
        <f>IF(OR('자료입력 및 결과표시'!$D$4=M672,'자료입력 및 결과표시'!$D$4=N672,'자료입력 및 결과표시'!$D$4=O672,'자료입력 및 결과표시'!$D$4=P672,'자료입력 및 결과표시'!$D$4=Q672,'자료입력 및 결과표시'!$D$4=R672,'자료입력 및 결과표시'!$D$4=S672,'자료입력 및 결과표시'!$D$4=T672,'자료입력 및 결과표시'!$D$4=U672,'자료입력 및 결과표시'!$D$4=V672,'자료입력 및 결과표시'!$C$4=M672,'자료입력 및 결과표시'!$C$4=N672,'자료입력 및 결과표시'!$C$4=O672,'자료입력 및 결과표시'!$C$4=P672,'자료입력 및 결과표시'!$C$4=Q672,'자료입력 및 결과표시'!$C$4=R672,'자료입력 및 결과표시'!$C$4=S672,'자료입력 및 결과표시'!$C$4=T672,'자료입력 및 결과표시'!$C$4=U672,'자료입력 및 결과표시'!$C$4=V672),0,1)</f>
        <v>0</v>
      </c>
    </row>
    <row r="673" spans="6:30">
      <c r="F673" s="56">
        <f t="shared" si="43"/>
        <v>0</v>
      </c>
      <c r="G673" s="79"/>
      <c r="H673" s="38"/>
      <c r="I673" s="39"/>
      <c r="J673" s="31"/>
      <c r="K673" s="78"/>
      <c r="L673" s="40"/>
      <c r="M673" s="11"/>
      <c r="N673" s="11"/>
      <c r="O673" s="11"/>
      <c r="P673" s="11"/>
      <c r="Q673" s="11"/>
      <c r="R673" s="11"/>
      <c r="S673" s="11"/>
      <c r="T673" s="11"/>
      <c r="U673" s="11"/>
      <c r="V673" s="37"/>
      <c r="W673" s="80"/>
      <c r="X673" s="37"/>
      <c r="Y673" s="40"/>
      <c r="Z673" s="35"/>
      <c r="AA673" s="66">
        <f t="shared" si="44"/>
        <v>0</v>
      </c>
      <c r="AB673" s="12">
        <f t="shared" si="45"/>
        <v>0</v>
      </c>
      <c r="AC673" s="56">
        <f t="shared" si="46"/>
        <v>1</v>
      </c>
      <c r="AD673" s="56">
        <f>IF(OR('자료입력 및 결과표시'!$D$4=M673,'자료입력 및 결과표시'!$D$4=N673,'자료입력 및 결과표시'!$D$4=O673,'자료입력 및 결과표시'!$D$4=P673,'자료입력 및 결과표시'!$D$4=Q673,'자료입력 및 결과표시'!$D$4=R673,'자료입력 및 결과표시'!$D$4=S673,'자료입력 및 결과표시'!$D$4=T673,'자료입력 및 결과표시'!$D$4=U673,'자료입력 및 결과표시'!$D$4=V673,'자료입력 및 결과표시'!$C$4=M673,'자료입력 및 결과표시'!$C$4=N673,'자료입력 및 결과표시'!$C$4=O673,'자료입력 및 결과표시'!$C$4=P673,'자료입력 및 결과표시'!$C$4=Q673,'자료입력 및 결과표시'!$C$4=R673,'자료입력 및 결과표시'!$C$4=S673,'자료입력 및 결과표시'!$C$4=T673,'자료입력 및 결과표시'!$C$4=U673,'자료입력 및 결과표시'!$C$4=V673),0,1)</f>
        <v>0</v>
      </c>
    </row>
    <row r="674" spans="6:30">
      <c r="F674" s="56">
        <f t="shared" si="43"/>
        <v>0</v>
      </c>
      <c r="G674" s="79"/>
      <c r="H674" s="38"/>
      <c r="I674" s="39"/>
      <c r="J674" s="31"/>
      <c r="K674" s="78"/>
      <c r="L674" s="40"/>
      <c r="M674" s="11"/>
      <c r="N674" s="11"/>
      <c r="O674" s="11"/>
      <c r="P674" s="11"/>
      <c r="Q674" s="11"/>
      <c r="R674" s="11"/>
      <c r="S674" s="11"/>
      <c r="T674" s="11"/>
      <c r="U674" s="11"/>
      <c r="V674" s="37"/>
      <c r="W674" s="80"/>
      <c r="X674" s="37"/>
      <c r="Y674" s="40"/>
      <c r="Z674" s="35"/>
      <c r="AA674" s="66">
        <f t="shared" si="44"/>
        <v>0</v>
      </c>
      <c r="AB674" s="12">
        <f t="shared" si="45"/>
        <v>0</v>
      </c>
      <c r="AC674" s="56">
        <f t="shared" si="46"/>
        <v>1</v>
      </c>
      <c r="AD674" s="56">
        <f>IF(OR('자료입력 및 결과표시'!$D$4=M674,'자료입력 및 결과표시'!$D$4=N674,'자료입력 및 결과표시'!$D$4=O674,'자료입력 및 결과표시'!$D$4=P674,'자료입력 및 결과표시'!$D$4=Q674,'자료입력 및 결과표시'!$D$4=R674,'자료입력 및 결과표시'!$D$4=S674,'자료입력 및 결과표시'!$D$4=T674,'자료입력 및 결과표시'!$D$4=U674,'자료입력 및 결과표시'!$D$4=V674,'자료입력 및 결과표시'!$C$4=M674,'자료입력 및 결과표시'!$C$4=N674,'자료입력 및 결과표시'!$C$4=O674,'자료입력 및 결과표시'!$C$4=P674,'자료입력 및 결과표시'!$C$4=Q674,'자료입력 및 결과표시'!$C$4=R674,'자료입력 및 결과표시'!$C$4=S674,'자료입력 및 결과표시'!$C$4=T674,'자료입력 및 결과표시'!$C$4=U674,'자료입력 및 결과표시'!$C$4=V674),0,1)</f>
        <v>0</v>
      </c>
    </row>
    <row r="675" spans="6:30">
      <c r="F675" s="56">
        <f t="shared" si="43"/>
        <v>0</v>
      </c>
      <c r="G675" s="79"/>
      <c r="H675" s="38"/>
      <c r="I675" s="39"/>
      <c r="J675" s="31"/>
      <c r="K675" s="78"/>
      <c r="L675" s="40"/>
      <c r="M675" s="11"/>
      <c r="N675" s="11"/>
      <c r="O675" s="11"/>
      <c r="P675" s="11"/>
      <c r="Q675" s="11"/>
      <c r="R675" s="11"/>
      <c r="S675" s="11"/>
      <c r="T675" s="11"/>
      <c r="U675" s="11"/>
      <c r="V675" s="37"/>
      <c r="W675" s="80"/>
      <c r="X675" s="37"/>
      <c r="Y675" s="40"/>
      <c r="Z675" s="35"/>
      <c r="AA675" s="66">
        <f t="shared" si="44"/>
        <v>0</v>
      </c>
      <c r="AB675" s="12">
        <f t="shared" si="45"/>
        <v>0</v>
      </c>
      <c r="AC675" s="56">
        <f t="shared" si="46"/>
        <v>1</v>
      </c>
      <c r="AD675" s="56">
        <f>IF(OR('자료입력 및 결과표시'!$D$4=M675,'자료입력 및 결과표시'!$D$4=N675,'자료입력 및 결과표시'!$D$4=O675,'자료입력 및 결과표시'!$D$4=P675,'자료입력 및 결과표시'!$D$4=Q675,'자료입력 및 결과표시'!$D$4=R675,'자료입력 및 결과표시'!$D$4=S675,'자료입력 및 결과표시'!$D$4=T675,'자료입력 및 결과표시'!$D$4=U675,'자료입력 및 결과표시'!$D$4=V675,'자료입력 및 결과표시'!$C$4=M675,'자료입력 및 결과표시'!$C$4=N675,'자료입력 및 결과표시'!$C$4=O675,'자료입력 및 결과표시'!$C$4=P675,'자료입력 및 결과표시'!$C$4=Q675,'자료입력 및 결과표시'!$C$4=R675,'자료입력 및 결과표시'!$C$4=S675,'자료입력 및 결과표시'!$C$4=T675,'자료입력 및 결과표시'!$C$4=U675,'자료입력 및 결과표시'!$C$4=V675),0,1)</f>
        <v>0</v>
      </c>
    </row>
    <row r="676" spans="6:30">
      <c r="F676" s="56">
        <f t="shared" si="43"/>
        <v>0</v>
      </c>
      <c r="G676" s="79"/>
      <c r="H676" s="38"/>
      <c r="I676" s="39"/>
      <c r="J676" s="31"/>
      <c r="K676" s="78"/>
      <c r="L676" s="40"/>
      <c r="M676" s="11"/>
      <c r="N676" s="11"/>
      <c r="O676" s="11"/>
      <c r="P676" s="11"/>
      <c r="Q676" s="11"/>
      <c r="R676" s="11"/>
      <c r="S676" s="11"/>
      <c r="T676" s="11"/>
      <c r="U676" s="11"/>
      <c r="V676" s="37"/>
      <c r="W676" s="80"/>
      <c r="X676" s="37"/>
      <c r="Y676" s="40"/>
      <c r="Z676" s="35"/>
      <c r="AA676" s="66">
        <f t="shared" si="44"/>
        <v>0</v>
      </c>
      <c r="AB676" s="12">
        <f t="shared" si="45"/>
        <v>0</v>
      </c>
      <c r="AC676" s="56">
        <f t="shared" si="46"/>
        <v>1</v>
      </c>
      <c r="AD676" s="56">
        <f>IF(OR('자료입력 및 결과표시'!$D$4=M676,'자료입력 및 결과표시'!$D$4=N676,'자료입력 및 결과표시'!$D$4=O676,'자료입력 및 결과표시'!$D$4=P676,'자료입력 및 결과표시'!$D$4=Q676,'자료입력 및 결과표시'!$D$4=R676,'자료입력 및 결과표시'!$D$4=S676,'자료입력 및 결과표시'!$D$4=T676,'자료입력 및 결과표시'!$D$4=U676,'자료입력 및 결과표시'!$D$4=V676,'자료입력 및 결과표시'!$C$4=M676,'자료입력 및 결과표시'!$C$4=N676,'자료입력 및 결과표시'!$C$4=O676,'자료입력 및 결과표시'!$C$4=P676,'자료입력 및 결과표시'!$C$4=Q676,'자료입력 및 결과표시'!$C$4=R676,'자료입력 및 결과표시'!$C$4=S676,'자료입력 및 결과표시'!$C$4=T676,'자료입력 및 결과표시'!$C$4=U676,'자료입력 및 결과표시'!$C$4=V676),0,1)</f>
        <v>0</v>
      </c>
    </row>
    <row r="677" spans="6:30">
      <c r="F677" s="56">
        <f t="shared" si="43"/>
        <v>0</v>
      </c>
      <c r="G677" s="79"/>
      <c r="H677" s="38"/>
      <c r="I677" s="39"/>
      <c r="J677" s="31"/>
      <c r="K677" s="78"/>
      <c r="L677" s="40"/>
      <c r="M677" s="11"/>
      <c r="N677" s="11"/>
      <c r="O677" s="11"/>
      <c r="P677" s="11"/>
      <c r="Q677" s="11"/>
      <c r="R677" s="11"/>
      <c r="S677" s="11"/>
      <c r="T677" s="11"/>
      <c r="U677" s="11"/>
      <c r="V677" s="37"/>
      <c r="W677" s="80"/>
      <c r="X677" s="37"/>
      <c r="Y677" s="40"/>
      <c r="Z677" s="35"/>
      <c r="AA677" s="66">
        <f t="shared" si="44"/>
        <v>0</v>
      </c>
      <c r="AB677" s="12">
        <f t="shared" si="45"/>
        <v>0</v>
      </c>
      <c r="AC677" s="56">
        <f t="shared" si="46"/>
        <v>1</v>
      </c>
      <c r="AD677" s="56">
        <f>IF(OR('자료입력 및 결과표시'!$D$4=M677,'자료입력 및 결과표시'!$D$4=N677,'자료입력 및 결과표시'!$D$4=O677,'자료입력 및 결과표시'!$D$4=P677,'자료입력 및 결과표시'!$D$4=Q677,'자료입력 및 결과표시'!$D$4=R677,'자료입력 및 결과표시'!$D$4=S677,'자료입력 및 결과표시'!$D$4=T677,'자료입력 및 결과표시'!$D$4=U677,'자료입력 및 결과표시'!$D$4=V677,'자료입력 및 결과표시'!$C$4=M677,'자료입력 및 결과표시'!$C$4=N677,'자료입력 및 결과표시'!$C$4=O677,'자료입력 및 결과표시'!$C$4=P677,'자료입력 및 결과표시'!$C$4=Q677,'자료입력 및 결과표시'!$C$4=R677,'자료입력 및 결과표시'!$C$4=S677,'자료입력 및 결과표시'!$C$4=T677,'자료입력 및 결과표시'!$C$4=U677,'자료입력 및 결과표시'!$C$4=V677),0,1)</f>
        <v>0</v>
      </c>
    </row>
    <row r="678" spans="6:30">
      <c r="F678" s="56">
        <f t="shared" si="43"/>
        <v>0</v>
      </c>
      <c r="G678" s="79"/>
      <c r="H678" s="38"/>
      <c r="I678" s="39"/>
      <c r="J678" s="31"/>
      <c r="K678" s="78"/>
      <c r="L678" s="40"/>
      <c r="M678" s="11"/>
      <c r="N678" s="11"/>
      <c r="O678" s="11"/>
      <c r="P678" s="11"/>
      <c r="Q678" s="11"/>
      <c r="R678" s="11"/>
      <c r="S678" s="11"/>
      <c r="T678" s="11"/>
      <c r="U678" s="11"/>
      <c r="V678" s="37"/>
      <c r="W678" s="80"/>
      <c r="X678" s="37"/>
      <c r="Y678" s="40"/>
      <c r="Z678" s="35"/>
      <c r="AA678" s="66">
        <f t="shared" si="44"/>
        <v>0</v>
      </c>
      <c r="AB678" s="12">
        <f t="shared" si="45"/>
        <v>0</v>
      </c>
      <c r="AC678" s="56">
        <f t="shared" si="46"/>
        <v>1</v>
      </c>
      <c r="AD678" s="56">
        <f>IF(OR('자료입력 및 결과표시'!$D$4=M678,'자료입력 및 결과표시'!$D$4=N678,'자료입력 및 결과표시'!$D$4=O678,'자료입력 및 결과표시'!$D$4=P678,'자료입력 및 결과표시'!$D$4=Q678,'자료입력 및 결과표시'!$D$4=R678,'자료입력 및 결과표시'!$D$4=S678,'자료입력 및 결과표시'!$D$4=T678,'자료입력 및 결과표시'!$D$4=U678,'자료입력 및 결과표시'!$D$4=V678,'자료입력 및 결과표시'!$C$4=M678,'자료입력 및 결과표시'!$C$4=N678,'자료입력 및 결과표시'!$C$4=O678,'자료입력 및 결과표시'!$C$4=P678,'자료입력 및 결과표시'!$C$4=Q678,'자료입력 및 결과표시'!$C$4=R678,'자료입력 및 결과표시'!$C$4=S678,'자료입력 및 결과표시'!$C$4=T678,'자료입력 및 결과표시'!$C$4=U678,'자료입력 및 결과표시'!$C$4=V678),0,1)</f>
        <v>0</v>
      </c>
    </row>
    <row r="679" spans="6:30">
      <c r="F679" s="56">
        <f t="shared" si="43"/>
        <v>0</v>
      </c>
      <c r="G679" s="79"/>
      <c r="H679" s="38"/>
      <c r="I679" s="39"/>
      <c r="J679" s="31"/>
      <c r="K679" s="78"/>
      <c r="L679" s="40"/>
      <c r="M679" s="11"/>
      <c r="N679" s="11"/>
      <c r="O679" s="11"/>
      <c r="P679" s="11"/>
      <c r="Q679" s="11"/>
      <c r="R679" s="11"/>
      <c r="S679" s="11"/>
      <c r="T679" s="11"/>
      <c r="U679" s="11"/>
      <c r="V679" s="37"/>
      <c r="W679" s="80"/>
      <c r="X679" s="37"/>
      <c r="Y679" s="40"/>
      <c r="Z679" s="35"/>
      <c r="AA679" s="66">
        <f t="shared" si="44"/>
        <v>0</v>
      </c>
      <c r="AB679" s="12">
        <f t="shared" si="45"/>
        <v>0</v>
      </c>
      <c r="AC679" s="56">
        <f t="shared" si="46"/>
        <v>1</v>
      </c>
      <c r="AD679" s="56">
        <f>IF(OR('자료입력 및 결과표시'!$D$4=M679,'자료입력 및 결과표시'!$D$4=N679,'자료입력 및 결과표시'!$D$4=O679,'자료입력 및 결과표시'!$D$4=P679,'자료입력 및 결과표시'!$D$4=Q679,'자료입력 및 결과표시'!$D$4=R679,'자료입력 및 결과표시'!$D$4=S679,'자료입력 및 결과표시'!$D$4=T679,'자료입력 및 결과표시'!$D$4=U679,'자료입력 및 결과표시'!$D$4=V679,'자료입력 및 결과표시'!$C$4=M679,'자료입력 및 결과표시'!$C$4=N679,'자료입력 및 결과표시'!$C$4=O679,'자료입력 및 결과표시'!$C$4=P679,'자료입력 및 결과표시'!$C$4=Q679,'자료입력 및 결과표시'!$C$4=R679,'자료입력 및 결과표시'!$C$4=S679,'자료입력 및 결과표시'!$C$4=T679,'자료입력 및 결과표시'!$C$4=U679,'자료입력 및 결과표시'!$C$4=V679),0,1)</f>
        <v>0</v>
      </c>
    </row>
    <row r="680" spans="6:30">
      <c r="F680" s="56">
        <f t="shared" si="43"/>
        <v>0</v>
      </c>
      <c r="G680" s="79"/>
      <c r="H680" s="38"/>
      <c r="I680" s="39"/>
      <c r="J680" s="31"/>
      <c r="K680" s="78"/>
      <c r="L680" s="40"/>
      <c r="M680" s="11"/>
      <c r="N680" s="11"/>
      <c r="O680" s="11"/>
      <c r="P680" s="11"/>
      <c r="Q680" s="11"/>
      <c r="R680" s="11"/>
      <c r="S680" s="11"/>
      <c r="T680" s="11"/>
      <c r="U680" s="11"/>
      <c r="V680" s="37"/>
      <c r="W680" s="80"/>
      <c r="X680" s="37"/>
      <c r="Y680" s="40"/>
      <c r="Z680" s="35"/>
      <c r="AA680" s="66">
        <f t="shared" si="44"/>
        <v>0</v>
      </c>
      <c r="AB680" s="12">
        <f t="shared" si="45"/>
        <v>0</v>
      </c>
      <c r="AC680" s="56">
        <f t="shared" si="46"/>
        <v>1</v>
      </c>
      <c r="AD680" s="56">
        <f>IF(OR('자료입력 및 결과표시'!$D$4=M680,'자료입력 및 결과표시'!$D$4=N680,'자료입력 및 결과표시'!$D$4=O680,'자료입력 및 결과표시'!$D$4=P680,'자료입력 및 결과표시'!$D$4=Q680,'자료입력 및 결과표시'!$D$4=R680,'자료입력 및 결과표시'!$D$4=S680,'자료입력 및 결과표시'!$D$4=T680,'자료입력 및 결과표시'!$D$4=U680,'자료입력 및 결과표시'!$D$4=V680,'자료입력 및 결과표시'!$C$4=M680,'자료입력 및 결과표시'!$C$4=N680,'자료입력 및 결과표시'!$C$4=O680,'자료입력 및 결과표시'!$C$4=P680,'자료입력 및 결과표시'!$C$4=Q680,'자료입력 및 결과표시'!$C$4=R680,'자료입력 및 결과표시'!$C$4=S680,'자료입력 및 결과표시'!$C$4=T680,'자료입력 및 결과표시'!$C$4=U680,'자료입력 및 결과표시'!$C$4=V680),0,1)</f>
        <v>0</v>
      </c>
    </row>
    <row r="681" spans="6:30">
      <c r="F681" s="56">
        <f t="shared" si="43"/>
        <v>0</v>
      </c>
      <c r="G681" s="79"/>
      <c r="H681" s="38"/>
      <c r="I681" s="39"/>
      <c r="J681" s="31"/>
      <c r="K681" s="78"/>
      <c r="L681" s="40"/>
      <c r="M681" s="11"/>
      <c r="N681" s="11"/>
      <c r="O681" s="11"/>
      <c r="P681" s="11"/>
      <c r="Q681" s="11"/>
      <c r="R681" s="11"/>
      <c r="S681" s="11"/>
      <c r="T681" s="11"/>
      <c r="U681" s="11"/>
      <c r="V681" s="37"/>
      <c r="W681" s="80"/>
      <c r="X681" s="37"/>
      <c r="Y681" s="40"/>
      <c r="Z681" s="35"/>
      <c r="AA681" s="66">
        <f t="shared" si="44"/>
        <v>0</v>
      </c>
      <c r="AB681" s="12">
        <f t="shared" si="45"/>
        <v>0</v>
      </c>
      <c r="AC681" s="56">
        <f t="shared" si="46"/>
        <v>1</v>
      </c>
      <c r="AD681" s="56">
        <f>IF(OR('자료입력 및 결과표시'!$D$4=M681,'자료입력 및 결과표시'!$D$4=N681,'자료입력 및 결과표시'!$D$4=O681,'자료입력 및 결과표시'!$D$4=P681,'자료입력 및 결과표시'!$D$4=Q681,'자료입력 및 결과표시'!$D$4=R681,'자료입력 및 결과표시'!$D$4=S681,'자료입력 및 결과표시'!$D$4=T681,'자료입력 및 결과표시'!$D$4=U681,'자료입력 및 결과표시'!$D$4=V681,'자료입력 및 결과표시'!$C$4=M681,'자료입력 및 결과표시'!$C$4=N681,'자료입력 및 결과표시'!$C$4=O681,'자료입력 및 결과표시'!$C$4=P681,'자료입력 및 결과표시'!$C$4=Q681,'자료입력 및 결과표시'!$C$4=R681,'자료입력 및 결과표시'!$C$4=S681,'자료입력 및 결과표시'!$C$4=T681,'자료입력 및 결과표시'!$C$4=U681,'자료입력 및 결과표시'!$C$4=V681),0,1)</f>
        <v>0</v>
      </c>
    </row>
    <row r="682" spans="6:30">
      <c r="F682" s="56">
        <f t="shared" si="43"/>
        <v>0</v>
      </c>
      <c r="G682" s="79"/>
      <c r="H682" s="38"/>
      <c r="I682" s="39"/>
      <c r="J682" s="31"/>
      <c r="K682" s="78"/>
      <c r="L682" s="40"/>
      <c r="M682" s="11"/>
      <c r="N682" s="11"/>
      <c r="O682" s="11"/>
      <c r="P682" s="11"/>
      <c r="Q682" s="11"/>
      <c r="R682" s="11"/>
      <c r="S682" s="11"/>
      <c r="T682" s="11"/>
      <c r="U682" s="11"/>
      <c r="V682" s="37"/>
      <c r="W682" s="80"/>
      <c r="X682" s="37"/>
      <c r="Y682" s="40"/>
      <c r="Z682" s="35"/>
      <c r="AA682" s="66">
        <f t="shared" si="44"/>
        <v>0</v>
      </c>
      <c r="AB682" s="12">
        <f t="shared" si="45"/>
        <v>0</v>
      </c>
      <c r="AC682" s="56">
        <f t="shared" si="46"/>
        <v>1</v>
      </c>
      <c r="AD682" s="56">
        <f>IF(OR('자료입력 및 결과표시'!$D$4=M682,'자료입력 및 결과표시'!$D$4=N682,'자료입력 및 결과표시'!$D$4=O682,'자료입력 및 결과표시'!$D$4=P682,'자료입력 및 결과표시'!$D$4=Q682,'자료입력 및 결과표시'!$D$4=R682,'자료입력 및 결과표시'!$D$4=S682,'자료입력 및 결과표시'!$D$4=T682,'자료입력 및 결과표시'!$D$4=U682,'자료입력 및 결과표시'!$D$4=V682,'자료입력 및 결과표시'!$C$4=M682,'자료입력 및 결과표시'!$C$4=N682,'자료입력 및 결과표시'!$C$4=O682,'자료입력 및 결과표시'!$C$4=P682,'자료입력 및 결과표시'!$C$4=Q682,'자료입력 및 결과표시'!$C$4=R682,'자료입력 및 결과표시'!$C$4=S682,'자료입력 및 결과표시'!$C$4=T682,'자료입력 및 결과표시'!$C$4=U682,'자료입력 및 결과표시'!$C$4=V682),0,1)</f>
        <v>0</v>
      </c>
    </row>
    <row r="683" spans="6:30">
      <c r="F683" s="56">
        <f t="shared" si="43"/>
        <v>0</v>
      </c>
      <c r="G683" s="79"/>
      <c r="H683" s="38"/>
      <c r="I683" s="39"/>
      <c r="J683" s="31"/>
      <c r="K683" s="78"/>
      <c r="L683" s="40"/>
      <c r="M683" s="11"/>
      <c r="N683" s="11"/>
      <c r="O683" s="11"/>
      <c r="P683" s="11"/>
      <c r="Q683" s="11"/>
      <c r="R683" s="11"/>
      <c r="S683" s="11"/>
      <c r="T683" s="11"/>
      <c r="U683" s="11"/>
      <c r="V683" s="37"/>
      <c r="W683" s="80"/>
      <c r="X683" s="37"/>
      <c r="Y683" s="40"/>
      <c r="Z683" s="35"/>
      <c r="AA683" s="66">
        <f t="shared" si="44"/>
        <v>0</v>
      </c>
      <c r="AB683" s="12">
        <f t="shared" si="45"/>
        <v>0</v>
      </c>
      <c r="AC683" s="56">
        <f t="shared" si="46"/>
        <v>1</v>
      </c>
      <c r="AD683" s="56">
        <f>IF(OR('자료입력 및 결과표시'!$D$4=M683,'자료입력 및 결과표시'!$D$4=N683,'자료입력 및 결과표시'!$D$4=O683,'자료입력 및 결과표시'!$D$4=P683,'자료입력 및 결과표시'!$D$4=Q683,'자료입력 및 결과표시'!$D$4=R683,'자료입력 및 결과표시'!$D$4=S683,'자료입력 및 결과표시'!$D$4=T683,'자료입력 및 결과표시'!$D$4=U683,'자료입력 및 결과표시'!$D$4=V683,'자료입력 및 결과표시'!$C$4=M683,'자료입력 및 결과표시'!$C$4=N683,'자료입력 및 결과표시'!$C$4=O683,'자료입력 및 결과표시'!$C$4=P683,'자료입력 및 결과표시'!$C$4=Q683,'자료입력 및 결과표시'!$C$4=R683,'자료입력 및 결과표시'!$C$4=S683,'자료입력 및 결과표시'!$C$4=T683,'자료입력 및 결과표시'!$C$4=U683,'자료입력 및 결과표시'!$C$4=V683),0,1)</f>
        <v>0</v>
      </c>
    </row>
    <row r="684" spans="6:30">
      <c r="F684" s="56">
        <f t="shared" si="43"/>
        <v>0</v>
      </c>
      <c r="G684" s="79"/>
      <c r="H684" s="38"/>
      <c r="I684" s="39"/>
      <c r="J684" s="31"/>
      <c r="K684" s="78"/>
      <c r="L684" s="40"/>
      <c r="M684" s="11"/>
      <c r="N684" s="11"/>
      <c r="O684" s="11"/>
      <c r="P684" s="11"/>
      <c r="Q684" s="11"/>
      <c r="R684" s="11"/>
      <c r="S684" s="11"/>
      <c r="T684" s="11"/>
      <c r="U684" s="11"/>
      <c r="V684" s="37"/>
      <c r="W684" s="80"/>
      <c r="X684" s="37"/>
      <c r="Y684" s="40"/>
      <c r="Z684" s="35"/>
      <c r="AA684" s="66">
        <f t="shared" si="44"/>
        <v>0</v>
      </c>
      <c r="AB684" s="12">
        <f t="shared" si="45"/>
        <v>0</v>
      </c>
      <c r="AC684" s="56">
        <f t="shared" si="46"/>
        <v>1</v>
      </c>
      <c r="AD684" s="56">
        <f>IF(OR('자료입력 및 결과표시'!$D$4=M684,'자료입력 및 결과표시'!$D$4=N684,'자료입력 및 결과표시'!$D$4=O684,'자료입력 및 결과표시'!$D$4=P684,'자료입력 및 결과표시'!$D$4=Q684,'자료입력 및 결과표시'!$D$4=R684,'자료입력 및 결과표시'!$D$4=S684,'자료입력 및 결과표시'!$D$4=T684,'자료입력 및 결과표시'!$D$4=U684,'자료입력 및 결과표시'!$D$4=V684,'자료입력 및 결과표시'!$C$4=M684,'자료입력 및 결과표시'!$C$4=N684,'자료입력 및 결과표시'!$C$4=O684,'자료입력 및 결과표시'!$C$4=P684,'자료입력 및 결과표시'!$C$4=Q684,'자료입력 및 결과표시'!$C$4=R684,'자료입력 및 결과표시'!$C$4=S684,'자료입력 및 결과표시'!$C$4=T684,'자료입력 및 결과표시'!$C$4=U684,'자료입력 및 결과표시'!$C$4=V684),0,1)</f>
        <v>0</v>
      </c>
    </row>
    <row r="685" spans="6:30">
      <c r="F685" s="56">
        <f t="shared" si="43"/>
        <v>0</v>
      </c>
      <c r="G685" s="79"/>
      <c r="H685" s="38"/>
      <c r="I685" s="39"/>
      <c r="J685" s="31"/>
      <c r="K685" s="78"/>
      <c r="L685" s="40"/>
      <c r="M685" s="11"/>
      <c r="N685" s="11"/>
      <c r="O685" s="11"/>
      <c r="P685" s="11"/>
      <c r="Q685" s="11"/>
      <c r="R685" s="11"/>
      <c r="S685" s="11"/>
      <c r="T685" s="11"/>
      <c r="U685" s="11"/>
      <c r="V685" s="37"/>
      <c r="W685" s="80"/>
      <c r="X685" s="37"/>
      <c r="Y685" s="40"/>
      <c r="Z685" s="35"/>
      <c r="AA685" s="66">
        <f t="shared" si="44"/>
        <v>0</v>
      </c>
      <c r="AB685" s="12">
        <f t="shared" si="45"/>
        <v>0</v>
      </c>
      <c r="AC685" s="56">
        <f t="shared" si="46"/>
        <v>1</v>
      </c>
      <c r="AD685" s="56">
        <f>IF(OR('자료입력 및 결과표시'!$D$4=M685,'자료입력 및 결과표시'!$D$4=N685,'자료입력 및 결과표시'!$D$4=O685,'자료입력 및 결과표시'!$D$4=P685,'자료입력 및 결과표시'!$D$4=Q685,'자료입력 및 결과표시'!$D$4=R685,'자료입력 및 결과표시'!$D$4=S685,'자료입력 및 결과표시'!$D$4=T685,'자료입력 및 결과표시'!$D$4=U685,'자료입력 및 결과표시'!$D$4=V685,'자료입력 및 결과표시'!$C$4=M685,'자료입력 및 결과표시'!$C$4=N685,'자료입력 및 결과표시'!$C$4=O685,'자료입력 및 결과표시'!$C$4=P685,'자료입력 및 결과표시'!$C$4=Q685,'자료입력 및 결과표시'!$C$4=R685,'자료입력 및 결과표시'!$C$4=S685,'자료입력 및 결과표시'!$C$4=T685,'자료입력 및 결과표시'!$C$4=U685,'자료입력 및 결과표시'!$C$4=V685),0,1)</f>
        <v>0</v>
      </c>
    </row>
    <row r="686" spans="6:30">
      <c r="F686" s="56">
        <f t="shared" si="43"/>
        <v>0</v>
      </c>
      <c r="G686" s="79"/>
      <c r="H686" s="38"/>
      <c r="I686" s="39"/>
      <c r="J686" s="31"/>
      <c r="K686" s="78"/>
      <c r="L686" s="40"/>
      <c r="M686" s="11"/>
      <c r="N686" s="11"/>
      <c r="O686" s="11"/>
      <c r="P686" s="11"/>
      <c r="Q686" s="11"/>
      <c r="R686" s="11"/>
      <c r="S686" s="11"/>
      <c r="T686" s="11"/>
      <c r="U686" s="11"/>
      <c r="V686" s="37"/>
      <c r="W686" s="80"/>
      <c r="X686" s="37"/>
      <c r="Y686" s="40"/>
      <c r="Z686" s="35"/>
      <c r="AA686" s="66">
        <f t="shared" si="44"/>
        <v>0</v>
      </c>
      <c r="AB686" s="12">
        <f t="shared" si="45"/>
        <v>0</v>
      </c>
      <c r="AC686" s="56">
        <f t="shared" si="46"/>
        <v>1</v>
      </c>
      <c r="AD686" s="56">
        <f>IF(OR('자료입력 및 결과표시'!$D$4=M686,'자료입력 및 결과표시'!$D$4=N686,'자료입력 및 결과표시'!$D$4=O686,'자료입력 및 결과표시'!$D$4=P686,'자료입력 및 결과표시'!$D$4=Q686,'자료입력 및 결과표시'!$D$4=R686,'자료입력 및 결과표시'!$D$4=S686,'자료입력 및 결과표시'!$D$4=T686,'자료입력 및 결과표시'!$D$4=U686,'자료입력 및 결과표시'!$D$4=V686,'자료입력 및 결과표시'!$C$4=M686,'자료입력 및 결과표시'!$C$4=N686,'자료입력 및 결과표시'!$C$4=O686,'자료입력 및 결과표시'!$C$4=P686,'자료입력 및 결과표시'!$C$4=Q686,'자료입력 및 결과표시'!$C$4=R686,'자료입력 및 결과표시'!$C$4=S686,'자료입력 및 결과표시'!$C$4=T686,'자료입력 및 결과표시'!$C$4=U686,'자료입력 및 결과표시'!$C$4=V686),0,1)</f>
        <v>0</v>
      </c>
    </row>
    <row r="687" spans="6:30">
      <c r="F687" s="56">
        <f t="shared" si="43"/>
        <v>0</v>
      </c>
      <c r="G687" s="79"/>
      <c r="H687" s="38"/>
      <c r="I687" s="39"/>
      <c r="J687" s="31"/>
      <c r="K687" s="78"/>
      <c r="L687" s="40"/>
      <c r="M687" s="11"/>
      <c r="N687" s="11"/>
      <c r="O687" s="11"/>
      <c r="P687" s="11"/>
      <c r="Q687" s="11"/>
      <c r="R687" s="11"/>
      <c r="S687" s="11"/>
      <c r="T687" s="11"/>
      <c r="U687" s="11"/>
      <c r="V687" s="37"/>
      <c r="W687" s="80"/>
      <c r="X687" s="37"/>
      <c r="Y687" s="40"/>
      <c r="Z687" s="35"/>
      <c r="AA687" s="66">
        <f t="shared" si="44"/>
        <v>0</v>
      </c>
      <c r="AB687" s="12">
        <f t="shared" si="45"/>
        <v>0</v>
      </c>
      <c r="AC687" s="56">
        <f t="shared" si="46"/>
        <v>1</v>
      </c>
      <c r="AD687" s="56">
        <f>IF(OR('자료입력 및 결과표시'!$D$4=M687,'자료입력 및 결과표시'!$D$4=N687,'자료입력 및 결과표시'!$D$4=O687,'자료입력 및 결과표시'!$D$4=P687,'자료입력 및 결과표시'!$D$4=Q687,'자료입력 및 결과표시'!$D$4=R687,'자료입력 및 결과표시'!$D$4=S687,'자료입력 및 결과표시'!$D$4=T687,'자료입력 및 결과표시'!$D$4=U687,'자료입력 및 결과표시'!$D$4=V687,'자료입력 및 결과표시'!$C$4=M687,'자료입력 및 결과표시'!$C$4=N687,'자료입력 및 결과표시'!$C$4=O687,'자료입력 및 결과표시'!$C$4=P687,'자료입력 및 결과표시'!$C$4=Q687,'자료입력 및 결과표시'!$C$4=R687,'자료입력 및 결과표시'!$C$4=S687,'자료입력 및 결과표시'!$C$4=T687,'자료입력 및 결과표시'!$C$4=U687,'자료입력 및 결과표시'!$C$4=V687),0,1)</f>
        <v>0</v>
      </c>
    </row>
    <row r="688" spans="6:30">
      <c r="F688" s="56">
        <f t="shared" si="43"/>
        <v>0</v>
      </c>
      <c r="G688" s="79"/>
      <c r="H688" s="38"/>
      <c r="I688" s="39"/>
      <c r="J688" s="31"/>
      <c r="K688" s="78"/>
      <c r="L688" s="40"/>
      <c r="M688" s="11"/>
      <c r="N688" s="11"/>
      <c r="O688" s="11"/>
      <c r="P688" s="11"/>
      <c r="Q688" s="11"/>
      <c r="R688" s="11"/>
      <c r="S688" s="11"/>
      <c r="T688" s="11"/>
      <c r="U688" s="11"/>
      <c r="V688" s="37"/>
      <c r="W688" s="80"/>
      <c r="X688" s="37"/>
      <c r="Y688" s="40"/>
      <c r="Z688" s="35"/>
      <c r="AA688" s="66">
        <f t="shared" si="44"/>
        <v>0</v>
      </c>
      <c r="AB688" s="12">
        <f t="shared" si="45"/>
        <v>0</v>
      </c>
      <c r="AC688" s="56">
        <f t="shared" si="46"/>
        <v>1</v>
      </c>
      <c r="AD688" s="56">
        <f>IF(OR('자료입력 및 결과표시'!$D$4=M688,'자료입력 및 결과표시'!$D$4=N688,'자료입력 및 결과표시'!$D$4=O688,'자료입력 및 결과표시'!$D$4=P688,'자료입력 및 결과표시'!$D$4=Q688,'자료입력 및 결과표시'!$D$4=R688,'자료입력 및 결과표시'!$D$4=S688,'자료입력 및 결과표시'!$D$4=T688,'자료입력 및 결과표시'!$D$4=U688,'자료입력 및 결과표시'!$D$4=V688,'자료입력 및 결과표시'!$C$4=M688,'자료입력 및 결과표시'!$C$4=N688,'자료입력 및 결과표시'!$C$4=O688,'자료입력 및 결과표시'!$C$4=P688,'자료입력 및 결과표시'!$C$4=Q688,'자료입력 및 결과표시'!$C$4=R688,'자료입력 및 결과표시'!$C$4=S688,'자료입력 및 결과표시'!$C$4=T688,'자료입력 및 결과표시'!$C$4=U688,'자료입력 및 결과표시'!$C$4=V688),0,1)</f>
        <v>0</v>
      </c>
    </row>
    <row r="689" spans="6:30">
      <c r="F689" s="56">
        <f t="shared" si="43"/>
        <v>0</v>
      </c>
      <c r="G689" s="79"/>
      <c r="H689" s="38"/>
      <c r="I689" s="39"/>
      <c r="J689" s="31"/>
      <c r="K689" s="78"/>
      <c r="L689" s="40"/>
      <c r="M689" s="11"/>
      <c r="N689" s="11"/>
      <c r="O689" s="11"/>
      <c r="P689" s="11"/>
      <c r="Q689" s="11"/>
      <c r="R689" s="11"/>
      <c r="S689" s="11"/>
      <c r="T689" s="11"/>
      <c r="U689" s="11"/>
      <c r="V689" s="37"/>
      <c r="W689" s="80"/>
      <c r="X689" s="37"/>
      <c r="Y689" s="40"/>
      <c r="Z689" s="35"/>
      <c r="AA689" s="66">
        <f t="shared" si="44"/>
        <v>0</v>
      </c>
      <c r="AB689" s="12">
        <f t="shared" si="45"/>
        <v>0</v>
      </c>
      <c r="AC689" s="56">
        <f t="shared" si="46"/>
        <v>1</v>
      </c>
      <c r="AD689" s="56">
        <f>IF(OR('자료입력 및 결과표시'!$D$4=M689,'자료입력 및 결과표시'!$D$4=N689,'자료입력 및 결과표시'!$D$4=O689,'자료입력 및 결과표시'!$D$4=P689,'자료입력 및 결과표시'!$D$4=Q689,'자료입력 및 결과표시'!$D$4=R689,'자료입력 및 결과표시'!$D$4=S689,'자료입력 및 결과표시'!$D$4=T689,'자료입력 및 결과표시'!$D$4=U689,'자료입력 및 결과표시'!$D$4=V689,'자료입력 및 결과표시'!$C$4=M689,'자료입력 및 결과표시'!$C$4=N689,'자료입력 및 결과표시'!$C$4=O689,'자료입력 및 결과표시'!$C$4=P689,'자료입력 및 결과표시'!$C$4=Q689,'자료입력 및 결과표시'!$C$4=R689,'자료입력 및 결과표시'!$C$4=S689,'자료입력 및 결과표시'!$C$4=T689,'자료입력 및 결과표시'!$C$4=U689,'자료입력 및 결과표시'!$C$4=V689),0,1)</f>
        <v>0</v>
      </c>
    </row>
    <row r="690" spans="6:30">
      <c r="F690" s="56">
        <f t="shared" si="43"/>
        <v>0</v>
      </c>
      <c r="G690" s="79"/>
      <c r="H690" s="38"/>
      <c r="I690" s="39"/>
      <c r="J690" s="31"/>
      <c r="K690" s="78"/>
      <c r="L690" s="40"/>
      <c r="M690" s="11"/>
      <c r="N690" s="11"/>
      <c r="O690" s="11"/>
      <c r="P690" s="11"/>
      <c r="Q690" s="11"/>
      <c r="R690" s="11"/>
      <c r="S690" s="11"/>
      <c r="T690" s="11"/>
      <c r="U690" s="11"/>
      <c r="V690" s="37"/>
      <c r="W690" s="80"/>
      <c r="X690" s="37"/>
      <c r="Y690" s="40"/>
      <c r="Z690" s="35"/>
      <c r="AA690" s="66">
        <f t="shared" si="44"/>
        <v>0</v>
      </c>
      <c r="AB690" s="12">
        <f t="shared" si="45"/>
        <v>0</v>
      </c>
      <c r="AC690" s="56">
        <f t="shared" si="46"/>
        <v>1</v>
      </c>
      <c r="AD690" s="56">
        <f>IF(OR('자료입력 및 결과표시'!$D$4=M690,'자료입력 및 결과표시'!$D$4=N690,'자료입력 및 결과표시'!$D$4=O690,'자료입력 및 결과표시'!$D$4=P690,'자료입력 및 결과표시'!$D$4=Q690,'자료입력 및 결과표시'!$D$4=R690,'자료입력 및 결과표시'!$D$4=S690,'자료입력 및 결과표시'!$D$4=T690,'자료입력 및 결과표시'!$D$4=U690,'자료입력 및 결과표시'!$D$4=V690,'자료입력 및 결과표시'!$C$4=M690,'자료입력 및 결과표시'!$C$4=N690,'자료입력 및 결과표시'!$C$4=O690,'자료입력 및 결과표시'!$C$4=P690,'자료입력 및 결과표시'!$C$4=Q690,'자료입력 및 결과표시'!$C$4=R690,'자료입력 및 결과표시'!$C$4=S690,'자료입력 및 결과표시'!$C$4=T690,'자료입력 및 결과표시'!$C$4=U690,'자료입력 및 결과표시'!$C$4=V690),0,1)</f>
        <v>0</v>
      </c>
    </row>
    <row r="691" spans="6:30">
      <c r="F691" s="56">
        <f t="shared" si="43"/>
        <v>0</v>
      </c>
      <c r="G691" s="79"/>
      <c r="H691" s="38"/>
      <c r="I691" s="39"/>
      <c r="J691" s="31"/>
      <c r="K691" s="78"/>
      <c r="L691" s="40"/>
      <c r="M691" s="11"/>
      <c r="N691" s="11"/>
      <c r="O691" s="11"/>
      <c r="P691" s="11"/>
      <c r="Q691" s="11"/>
      <c r="R691" s="11"/>
      <c r="S691" s="11"/>
      <c r="T691" s="11"/>
      <c r="U691" s="11"/>
      <c r="V691" s="37"/>
      <c r="W691" s="80"/>
      <c r="X691" s="37"/>
      <c r="Y691" s="40"/>
      <c r="Z691" s="35"/>
      <c r="AA691" s="66">
        <f t="shared" si="44"/>
        <v>0</v>
      </c>
      <c r="AB691" s="12">
        <f t="shared" si="45"/>
        <v>0</v>
      </c>
      <c r="AC691" s="56">
        <f t="shared" si="46"/>
        <v>1</v>
      </c>
      <c r="AD691" s="56">
        <f>IF(OR('자료입력 및 결과표시'!$D$4=M691,'자료입력 및 결과표시'!$D$4=N691,'자료입력 및 결과표시'!$D$4=O691,'자료입력 및 결과표시'!$D$4=P691,'자료입력 및 결과표시'!$D$4=Q691,'자료입력 및 결과표시'!$D$4=R691,'자료입력 및 결과표시'!$D$4=S691,'자료입력 및 결과표시'!$D$4=T691,'자료입력 및 결과표시'!$D$4=U691,'자료입력 및 결과표시'!$D$4=V691,'자료입력 및 결과표시'!$C$4=M691,'자료입력 및 결과표시'!$C$4=N691,'자료입력 및 결과표시'!$C$4=O691,'자료입력 및 결과표시'!$C$4=P691,'자료입력 및 결과표시'!$C$4=Q691,'자료입력 및 결과표시'!$C$4=R691,'자료입력 및 결과표시'!$C$4=S691,'자료입력 및 결과표시'!$C$4=T691,'자료입력 및 결과표시'!$C$4=U691,'자료입력 및 결과표시'!$C$4=V691),0,1)</f>
        <v>0</v>
      </c>
    </row>
    <row r="692" spans="6:30">
      <c r="F692" s="56">
        <f t="shared" si="43"/>
        <v>0</v>
      </c>
      <c r="G692" s="79"/>
      <c r="H692" s="38"/>
      <c r="I692" s="39"/>
      <c r="J692" s="31"/>
      <c r="K692" s="78"/>
      <c r="L692" s="40"/>
      <c r="M692" s="11"/>
      <c r="N692" s="11"/>
      <c r="O692" s="11"/>
      <c r="P692" s="11"/>
      <c r="Q692" s="11"/>
      <c r="R692" s="11"/>
      <c r="S692" s="11"/>
      <c r="T692" s="11"/>
      <c r="U692" s="11"/>
      <c r="V692" s="37"/>
      <c r="W692" s="80"/>
      <c r="X692" s="37"/>
      <c r="Y692" s="40"/>
      <c r="Z692" s="35"/>
      <c r="AA692" s="66">
        <f t="shared" si="44"/>
        <v>0</v>
      </c>
      <c r="AB692" s="12">
        <f t="shared" si="45"/>
        <v>0</v>
      </c>
      <c r="AC692" s="56">
        <f t="shared" si="46"/>
        <v>1</v>
      </c>
      <c r="AD692" s="56">
        <f>IF(OR('자료입력 및 결과표시'!$D$4=M692,'자료입력 및 결과표시'!$D$4=N692,'자료입력 및 결과표시'!$D$4=O692,'자료입력 및 결과표시'!$D$4=P692,'자료입력 및 결과표시'!$D$4=Q692,'자료입력 및 결과표시'!$D$4=R692,'자료입력 및 결과표시'!$D$4=S692,'자료입력 및 결과표시'!$D$4=T692,'자료입력 및 결과표시'!$D$4=U692,'자료입력 및 결과표시'!$D$4=V692,'자료입력 및 결과표시'!$C$4=M692,'자료입력 및 결과표시'!$C$4=N692,'자료입력 및 결과표시'!$C$4=O692,'자료입력 및 결과표시'!$C$4=P692,'자료입력 및 결과표시'!$C$4=Q692,'자료입력 및 결과표시'!$C$4=R692,'자료입력 및 결과표시'!$C$4=S692,'자료입력 및 결과표시'!$C$4=T692,'자료입력 및 결과표시'!$C$4=U692,'자료입력 및 결과표시'!$C$4=V692),0,1)</f>
        <v>0</v>
      </c>
    </row>
    <row r="693" spans="6:30">
      <c r="F693" s="56">
        <f t="shared" si="43"/>
        <v>0</v>
      </c>
      <c r="G693" s="79"/>
      <c r="H693" s="38"/>
      <c r="I693" s="39"/>
      <c r="J693" s="31"/>
      <c r="K693" s="78"/>
      <c r="L693" s="40"/>
      <c r="M693" s="11"/>
      <c r="N693" s="11"/>
      <c r="O693" s="11"/>
      <c r="P693" s="11"/>
      <c r="Q693" s="11"/>
      <c r="R693" s="11"/>
      <c r="S693" s="11"/>
      <c r="T693" s="11"/>
      <c r="U693" s="11"/>
      <c r="V693" s="37"/>
      <c r="W693" s="80"/>
      <c r="X693" s="37"/>
      <c r="Y693" s="40"/>
      <c r="Z693" s="35"/>
      <c r="AA693" s="66">
        <f t="shared" si="44"/>
        <v>0</v>
      </c>
      <c r="AB693" s="12">
        <f t="shared" si="45"/>
        <v>0</v>
      </c>
      <c r="AC693" s="56">
        <f t="shared" si="46"/>
        <v>1</v>
      </c>
      <c r="AD693" s="56">
        <f>IF(OR('자료입력 및 결과표시'!$D$4=M693,'자료입력 및 결과표시'!$D$4=N693,'자료입력 및 결과표시'!$D$4=O693,'자료입력 및 결과표시'!$D$4=P693,'자료입력 및 결과표시'!$D$4=Q693,'자료입력 및 결과표시'!$D$4=R693,'자료입력 및 결과표시'!$D$4=S693,'자료입력 및 결과표시'!$D$4=T693,'자료입력 및 결과표시'!$D$4=U693,'자료입력 및 결과표시'!$D$4=V693,'자료입력 및 결과표시'!$C$4=M693,'자료입력 및 결과표시'!$C$4=N693,'자료입력 및 결과표시'!$C$4=O693,'자료입력 및 결과표시'!$C$4=P693,'자료입력 및 결과표시'!$C$4=Q693,'자료입력 및 결과표시'!$C$4=R693,'자료입력 및 결과표시'!$C$4=S693,'자료입력 및 결과표시'!$C$4=T693,'자료입력 및 결과표시'!$C$4=U693,'자료입력 및 결과표시'!$C$4=V693),0,1)</f>
        <v>0</v>
      </c>
    </row>
    <row r="694" spans="6:30">
      <c r="F694" s="56">
        <f t="shared" si="43"/>
        <v>0</v>
      </c>
      <c r="G694" s="79"/>
      <c r="H694" s="38"/>
      <c r="I694" s="39"/>
      <c r="J694" s="31"/>
      <c r="K694" s="78"/>
      <c r="L694" s="40"/>
      <c r="M694" s="11"/>
      <c r="N694" s="11"/>
      <c r="O694" s="11"/>
      <c r="P694" s="11"/>
      <c r="Q694" s="11"/>
      <c r="R694" s="11"/>
      <c r="S694" s="11"/>
      <c r="T694" s="11"/>
      <c r="U694" s="11"/>
      <c r="V694" s="37"/>
      <c r="W694" s="80"/>
      <c r="X694" s="37"/>
      <c r="Y694" s="40"/>
      <c r="Z694" s="35"/>
      <c r="AA694" s="66">
        <f t="shared" si="44"/>
        <v>0</v>
      </c>
      <c r="AB694" s="12">
        <f t="shared" si="45"/>
        <v>0</v>
      </c>
      <c r="AC694" s="56">
        <f t="shared" si="46"/>
        <v>1</v>
      </c>
      <c r="AD694" s="56">
        <f>IF(OR('자료입력 및 결과표시'!$D$4=M694,'자료입력 및 결과표시'!$D$4=N694,'자료입력 및 결과표시'!$D$4=O694,'자료입력 및 결과표시'!$D$4=P694,'자료입력 및 결과표시'!$D$4=Q694,'자료입력 및 결과표시'!$D$4=R694,'자료입력 및 결과표시'!$D$4=S694,'자료입력 및 결과표시'!$D$4=T694,'자료입력 및 결과표시'!$D$4=U694,'자료입력 및 결과표시'!$D$4=V694,'자료입력 및 결과표시'!$C$4=M694,'자료입력 및 결과표시'!$C$4=N694,'자료입력 및 결과표시'!$C$4=O694,'자료입력 및 결과표시'!$C$4=P694,'자료입력 및 결과표시'!$C$4=Q694,'자료입력 및 결과표시'!$C$4=R694,'자료입력 및 결과표시'!$C$4=S694,'자료입력 및 결과표시'!$C$4=T694,'자료입력 및 결과표시'!$C$4=U694,'자료입력 및 결과표시'!$C$4=V694),0,1)</f>
        <v>0</v>
      </c>
    </row>
    <row r="695" spans="6:30">
      <c r="F695" s="56">
        <f t="shared" si="43"/>
        <v>0</v>
      </c>
      <c r="G695" s="79"/>
      <c r="H695" s="38"/>
      <c r="I695" s="39"/>
      <c r="J695" s="31"/>
      <c r="K695" s="78"/>
      <c r="L695" s="40"/>
      <c r="M695" s="11"/>
      <c r="N695" s="11"/>
      <c r="O695" s="11"/>
      <c r="P695" s="11"/>
      <c r="Q695" s="11"/>
      <c r="R695" s="11"/>
      <c r="S695" s="11"/>
      <c r="T695" s="11"/>
      <c r="U695" s="11"/>
      <c r="V695" s="37"/>
      <c r="W695" s="80"/>
      <c r="X695" s="37"/>
      <c r="Y695" s="40"/>
      <c r="Z695" s="35"/>
      <c r="AA695" s="66">
        <f t="shared" si="44"/>
        <v>0</v>
      </c>
      <c r="AB695" s="12">
        <f t="shared" si="45"/>
        <v>0</v>
      </c>
      <c r="AC695" s="56">
        <f t="shared" si="46"/>
        <v>1</v>
      </c>
      <c r="AD695" s="56">
        <f>IF(OR('자료입력 및 결과표시'!$D$4=M695,'자료입력 및 결과표시'!$D$4=N695,'자료입력 및 결과표시'!$D$4=O695,'자료입력 및 결과표시'!$D$4=P695,'자료입력 및 결과표시'!$D$4=Q695,'자료입력 및 결과표시'!$D$4=R695,'자료입력 및 결과표시'!$D$4=S695,'자료입력 및 결과표시'!$D$4=T695,'자료입력 및 결과표시'!$D$4=U695,'자료입력 및 결과표시'!$D$4=V695,'자료입력 및 결과표시'!$C$4=M695,'자료입력 및 결과표시'!$C$4=N695,'자료입력 및 결과표시'!$C$4=O695,'자료입력 및 결과표시'!$C$4=P695,'자료입력 및 결과표시'!$C$4=Q695,'자료입력 및 결과표시'!$C$4=R695,'자료입력 및 결과표시'!$C$4=S695,'자료입력 및 결과표시'!$C$4=T695,'자료입력 및 결과표시'!$C$4=U695,'자료입력 및 결과표시'!$C$4=V695),0,1)</f>
        <v>0</v>
      </c>
    </row>
    <row r="696" spans="6:30">
      <c r="F696" s="56">
        <f t="shared" si="43"/>
        <v>0</v>
      </c>
      <c r="G696" s="79"/>
      <c r="H696" s="38"/>
      <c r="I696" s="39"/>
      <c r="J696" s="31"/>
      <c r="K696" s="78"/>
      <c r="L696" s="40"/>
      <c r="M696" s="11"/>
      <c r="N696" s="11"/>
      <c r="O696" s="11"/>
      <c r="P696" s="11"/>
      <c r="Q696" s="11"/>
      <c r="R696" s="11"/>
      <c r="S696" s="11"/>
      <c r="T696" s="11"/>
      <c r="U696" s="11"/>
      <c r="V696" s="37"/>
      <c r="W696" s="80"/>
      <c r="X696" s="37"/>
      <c r="Y696" s="40"/>
      <c r="Z696" s="35"/>
      <c r="AA696" s="66">
        <f t="shared" si="44"/>
        <v>0</v>
      </c>
      <c r="AB696" s="12">
        <f t="shared" si="45"/>
        <v>0</v>
      </c>
      <c r="AC696" s="56">
        <f t="shared" si="46"/>
        <v>1</v>
      </c>
      <c r="AD696" s="56">
        <f>IF(OR('자료입력 및 결과표시'!$D$4=M696,'자료입력 및 결과표시'!$D$4=N696,'자료입력 및 결과표시'!$D$4=O696,'자료입력 및 결과표시'!$D$4=P696,'자료입력 및 결과표시'!$D$4=Q696,'자료입력 및 결과표시'!$D$4=R696,'자료입력 및 결과표시'!$D$4=S696,'자료입력 및 결과표시'!$D$4=T696,'자료입력 및 결과표시'!$D$4=U696,'자료입력 및 결과표시'!$D$4=V696,'자료입력 및 결과표시'!$C$4=M696,'자료입력 및 결과표시'!$C$4=N696,'자료입력 및 결과표시'!$C$4=O696,'자료입력 및 결과표시'!$C$4=P696,'자료입력 및 결과표시'!$C$4=Q696,'자료입력 및 결과표시'!$C$4=R696,'자료입력 및 결과표시'!$C$4=S696,'자료입력 및 결과표시'!$C$4=T696,'자료입력 및 결과표시'!$C$4=U696,'자료입력 및 결과표시'!$C$4=V696),0,1)</f>
        <v>0</v>
      </c>
    </row>
    <row r="697" spans="6:30">
      <c r="F697" s="56">
        <f t="shared" si="43"/>
        <v>0</v>
      </c>
      <c r="G697" s="79"/>
      <c r="H697" s="38"/>
      <c r="I697" s="39"/>
      <c r="J697" s="31"/>
      <c r="K697" s="78"/>
      <c r="L697" s="40"/>
      <c r="M697" s="11"/>
      <c r="N697" s="11"/>
      <c r="O697" s="11"/>
      <c r="P697" s="11"/>
      <c r="Q697" s="11"/>
      <c r="R697" s="11"/>
      <c r="S697" s="11"/>
      <c r="T697" s="11"/>
      <c r="U697" s="11"/>
      <c r="V697" s="37"/>
      <c r="W697" s="80"/>
      <c r="X697" s="37"/>
      <c r="Y697" s="40"/>
      <c r="Z697" s="35"/>
      <c r="AA697" s="66">
        <f t="shared" si="44"/>
        <v>0</v>
      </c>
      <c r="AB697" s="12">
        <f t="shared" si="45"/>
        <v>0</v>
      </c>
      <c r="AC697" s="56">
        <f t="shared" si="46"/>
        <v>1</v>
      </c>
      <c r="AD697" s="56">
        <f>IF(OR('자료입력 및 결과표시'!$D$4=M697,'자료입력 및 결과표시'!$D$4=N697,'자료입력 및 결과표시'!$D$4=O697,'자료입력 및 결과표시'!$D$4=P697,'자료입력 및 결과표시'!$D$4=Q697,'자료입력 및 결과표시'!$D$4=R697,'자료입력 및 결과표시'!$D$4=S697,'자료입력 및 결과표시'!$D$4=T697,'자료입력 및 결과표시'!$D$4=U697,'자료입력 및 결과표시'!$D$4=V697,'자료입력 및 결과표시'!$C$4=M697,'자료입력 및 결과표시'!$C$4=N697,'자료입력 및 결과표시'!$C$4=O697,'자료입력 및 결과표시'!$C$4=P697,'자료입력 및 결과표시'!$C$4=Q697,'자료입력 및 결과표시'!$C$4=R697,'자료입력 및 결과표시'!$C$4=S697,'자료입력 및 결과표시'!$C$4=T697,'자료입력 및 결과표시'!$C$4=U697,'자료입력 및 결과표시'!$C$4=V697),0,1)</f>
        <v>0</v>
      </c>
    </row>
    <row r="698" spans="6:30">
      <c r="F698" s="56">
        <f t="shared" si="43"/>
        <v>0</v>
      </c>
      <c r="G698" s="79"/>
      <c r="H698" s="38"/>
      <c r="I698" s="39"/>
      <c r="J698" s="31"/>
      <c r="K698" s="78"/>
      <c r="L698" s="40"/>
      <c r="M698" s="11"/>
      <c r="N698" s="11"/>
      <c r="O698" s="11"/>
      <c r="P698" s="11"/>
      <c r="Q698" s="11"/>
      <c r="R698" s="11"/>
      <c r="S698" s="11"/>
      <c r="T698" s="11"/>
      <c r="U698" s="11"/>
      <c r="V698" s="37"/>
      <c r="W698" s="80"/>
      <c r="X698" s="37"/>
      <c r="Y698" s="40"/>
      <c r="Z698" s="35"/>
      <c r="AA698" s="66">
        <f t="shared" si="44"/>
        <v>0</v>
      </c>
      <c r="AB698" s="12">
        <f t="shared" si="45"/>
        <v>0</v>
      </c>
      <c r="AC698" s="56">
        <f t="shared" si="46"/>
        <v>1</v>
      </c>
      <c r="AD698" s="56">
        <f>IF(OR('자료입력 및 결과표시'!$D$4=M698,'자료입력 및 결과표시'!$D$4=N698,'자료입력 및 결과표시'!$D$4=O698,'자료입력 및 결과표시'!$D$4=P698,'자료입력 및 결과표시'!$D$4=Q698,'자료입력 및 결과표시'!$D$4=R698,'자료입력 및 결과표시'!$D$4=S698,'자료입력 및 결과표시'!$D$4=T698,'자료입력 및 결과표시'!$D$4=U698,'자료입력 및 결과표시'!$D$4=V698,'자료입력 및 결과표시'!$C$4=M698,'자료입력 및 결과표시'!$C$4=N698,'자료입력 및 결과표시'!$C$4=O698,'자료입력 및 결과표시'!$C$4=P698,'자료입력 및 결과표시'!$C$4=Q698,'자료입력 및 결과표시'!$C$4=R698,'자료입력 및 결과표시'!$C$4=S698,'자료입력 및 결과표시'!$C$4=T698,'자료입력 및 결과표시'!$C$4=U698,'자료입력 및 결과표시'!$C$4=V698),0,1)</f>
        <v>0</v>
      </c>
    </row>
    <row r="699" spans="6:30">
      <c r="F699" s="56">
        <f t="shared" si="43"/>
        <v>0</v>
      </c>
      <c r="G699" s="79"/>
      <c r="H699" s="38"/>
      <c r="I699" s="39"/>
      <c r="J699" s="31"/>
      <c r="K699" s="78"/>
      <c r="L699" s="40"/>
      <c r="M699" s="11"/>
      <c r="N699" s="11"/>
      <c r="O699" s="11"/>
      <c r="P699" s="11"/>
      <c r="Q699" s="11"/>
      <c r="R699" s="11"/>
      <c r="S699" s="11"/>
      <c r="T699" s="11"/>
      <c r="U699" s="11"/>
      <c r="V699" s="37"/>
      <c r="W699" s="80"/>
      <c r="X699" s="37"/>
      <c r="Y699" s="40"/>
      <c r="Z699" s="35"/>
      <c r="AA699" s="66">
        <f t="shared" si="44"/>
        <v>0</v>
      </c>
      <c r="AB699" s="12">
        <f t="shared" si="45"/>
        <v>0</v>
      </c>
      <c r="AC699" s="56">
        <f t="shared" si="46"/>
        <v>1</v>
      </c>
      <c r="AD699" s="56">
        <f>IF(OR('자료입력 및 결과표시'!$D$4=M699,'자료입력 및 결과표시'!$D$4=N699,'자료입력 및 결과표시'!$D$4=O699,'자료입력 및 결과표시'!$D$4=P699,'자료입력 및 결과표시'!$D$4=Q699,'자료입력 및 결과표시'!$D$4=R699,'자료입력 및 결과표시'!$D$4=S699,'자료입력 및 결과표시'!$D$4=T699,'자료입력 및 결과표시'!$D$4=U699,'자료입력 및 결과표시'!$D$4=V699,'자료입력 및 결과표시'!$C$4=M699,'자료입력 및 결과표시'!$C$4=N699,'자료입력 및 결과표시'!$C$4=O699,'자료입력 및 결과표시'!$C$4=P699,'자료입력 및 결과표시'!$C$4=Q699,'자료입력 및 결과표시'!$C$4=R699,'자료입력 및 결과표시'!$C$4=S699,'자료입력 및 결과표시'!$C$4=T699,'자료입력 및 결과표시'!$C$4=U699,'자료입력 및 결과표시'!$C$4=V699),0,1)</f>
        <v>0</v>
      </c>
    </row>
    <row r="700" spans="6:30">
      <c r="F700" s="56">
        <f t="shared" si="43"/>
        <v>0</v>
      </c>
      <c r="G700" s="79"/>
      <c r="H700" s="38"/>
      <c r="I700" s="39"/>
      <c r="J700" s="31"/>
      <c r="K700" s="78"/>
      <c r="L700" s="40"/>
      <c r="M700" s="11"/>
      <c r="N700" s="11"/>
      <c r="O700" s="11"/>
      <c r="P700" s="11"/>
      <c r="Q700" s="11"/>
      <c r="R700" s="11"/>
      <c r="S700" s="11"/>
      <c r="T700" s="11"/>
      <c r="U700" s="11"/>
      <c r="V700" s="37"/>
      <c r="W700" s="80"/>
      <c r="X700" s="37"/>
      <c r="Y700" s="40"/>
      <c r="Z700" s="35"/>
      <c r="AA700" s="66">
        <f t="shared" si="44"/>
        <v>0</v>
      </c>
      <c r="AB700" s="12">
        <f t="shared" si="45"/>
        <v>0</v>
      </c>
      <c r="AC700" s="56">
        <f t="shared" si="46"/>
        <v>1</v>
      </c>
      <c r="AD700" s="56">
        <f>IF(OR('자료입력 및 결과표시'!$D$4=M700,'자료입력 및 결과표시'!$D$4=N700,'자료입력 및 결과표시'!$D$4=O700,'자료입력 및 결과표시'!$D$4=P700,'자료입력 및 결과표시'!$D$4=Q700,'자료입력 및 결과표시'!$D$4=R700,'자료입력 및 결과표시'!$D$4=S700,'자료입력 및 결과표시'!$D$4=T700,'자료입력 및 결과표시'!$D$4=U700,'자료입력 및 결과표시'!$D$4=V700,'자료입력 및 결과표시'!$C$4=M700,'자료입력 및 결과표시'!$C$4=N700,'자료입력 및 결과표시'!$C$4=O700,'자료입력 및 결과표시'!$C$4=P700,'자료입력 및 결과표시'!$C$4=Q700,'자료입력 및 결과표시'!$C$4=R700,'자료입력 및 결과표시'!$C$4=S700,'자료입력 및 결과표시'!$C$4=T700,'자료입력 및 결과표시'!$C$4=U700,'자료입력 및 결과표시'!$C$4=V700),0,1)</f>
        <v>0</v>
      </c>
    </row>
    <row r="701" spans="6:30">
      <c r="F701" s="56">
        <f t="shared" si="43"/>
        <v>0</v>
      </c>
      <c r="G701" s="79"/>
      <c r="H701" s="38"/>
      <c r="I701" s="39"/>
      <c r="J701" s="31"/>
      <c r="K701" s="78"/>
      <c r="L701" s="40"/>
      <c r="M701" s="11"/>
      <c r="N701" s="11"/>
      <c r="O701" s="11"/>
      <c r="P701" s="11"/>
      <c r="Q701" s="11"/>
      <c r="R701" s="11"/>
      <c r="S701" s="11"/>
      <c r="T701" s="11"/>
      <c r="U701" s="11"/>
      <c r="V701" s="37"/>
      <c r="W701" s="80"/>
      <c r="X701" s="37"/>
      <c r="Y701" s="40"/>
      <c r="Z701" s="35"/>
      <c r="AA701" s="66">
        <f t="shared" si="44"/>
        <v>0</v>
      </c>
      <c r="AB701" s="12">
        <f t="shared" si="45"/>
        <v>0</v>
      </c>
      <c r="AC701" s="56">
        <f t="shared" si="46"/>
        <v>1</v>
      </c>
      <c r="AD701" s="56">
        <f>IF(OR('자료입력 및 결과표시'!$D$4=M701,'자료입력 및 결과표시'!$D$4=N701,'자료입력 및 결과표시'!$D$4=O701,'자료입력 및 결과표시'!$D$4=P701,'자료입력 및 결과표시'!$D$4=Q701,'자료입력 및 결과표시'!$D$4=R701,'자료입력 및 결과표시'!$D$4=S701,'자료입력 및 결과표시'!$D$4=T701,'자료입력 및 결과표시'!$D$4=U701,'자료입력 및 결과표시'!$D$4=V701,'자료입력 및 결과표시'!$C$4=M701,'자료입력 및 결과표시'!$C$4=N701,'자료입력 및 결과표시'!$C$4=O701,'자료입력 및 결과표시'!$C$4=P701,'자료입력 및 결과표시'!$C$4=Q701,'자료입력 및 결과표시'!$C$4=R701,'자료입력 및 결과표시'!$C$4=S701,'자료입력 및 결과표시'!$C$4=T701,'자료입력 및 결과표시'!$C$4=U701,'자료입력 및 결과표시'!$C$4=V701),0,1)</f>
        <v>0</v>
      </c>
    </row>
    <row r="702" spans="6:30">
      <c r="F702" s="56">
        <f t="shared" si="43"/>
        <v>0</v>
      </c>
      <c r="G702" s="79"/>
      <c r="H702" s="38"/>
      <c r="I702" s="39"/>
      <c r="J702" s="31"/>
      <c r="K702" s="78"/>
      <c r="L702" s="40"/>
      <c r="M702" s="11"/>
      <c r="N702" s="11"/>
      <c r="O702" s="11"/>
      <c r="P702" s="11"/>
      <c r="Q702" s="11"/>
      <c r="R702" s="11"/>
      <c r="S702" s="11"/>
      <c r="T702" s="11"/>
      <c r="U702" s="11"/>
      <c r="V702" s="37"/>
      <c r="W702" s="80"/>
      <c r="X702" s="37"/>
      <c r="Y702" s="40"/>
      <c r="Z702" s="35"/>
      <c r="AA702" s="66">
        <f t="shared" si="44"/>
        <v>0</v>
      </c>
      <c r="AB702" s="12">
        <f t="shared" si="45"/>
        <v>0</v>
      </c>
      <c r="AC702" s="56">
        <f t="shared" si="46"/>
        <v>1</v>
      </c>
      <c r="AD702" s="56">
        <f>IF(OR('자료입력 및 결과표시'!$D$4=M702,'자료입력 및 결과표시'!$D$4=N702,'자료입력 및 결과표시'!$D$4=O702,'자료입력 및 결과표시'!$D$4=P702,'자료입력 및 결과표시'!$D$4=Q702,'자료입력 및 결과표시'!$D$4=R702,'자료입력 및 결과표시'!$D$4=S702,'자료입력 및 결과표시'!$D$4=T702,'자료입력 및 결과표시'!$D$4=U702,'자료입력 및 결과표시'!$D$4=V702,'자료입력 및 결과표시'!$C$4=M702,'자료입력 및 결과표시'!$C$4=N702,'자료입력 및 결과표시'!$C$4=O702,'자료입력 및 결과표시'!$C$4=P702,'자료입력 및 결과표시'!$C$4=Q702,'자료입력 및 결과표시'!$C$4=R702,'자료입력 및 결과표시'!$C$4=S702,'자료입력 및 결과표시'!$C$4=T702,'자료입력 및 결과표시'!$C$4=U702,'자료입력 및 결과표시'!$C$4=V702),0,1)</f>
        <v>0</v>
      </c>
    </row>
    <row r="703" spans="6:30">
      <c r="F703" s="56">
        <f t="shared" si="43"/>
        <v>0</v>
      </c>
      <c r="G703" s="79"/>
      <c r="H703" s="38"/>
      <c r="I703" s="39"/>
      <c r="J703" s="31"/>
      <c r="K703" s="78"/>
      <c r="L703" s="40"/>
      <c r="M703" s="11"/>
      <c r="N703" s="11"/>
      <c r="O703" s="11"/>
      <c r="P703" s="11"/>
      <c r="Q703" s="11"/>
      <c r="R703" s="11"/>
      <c r="S703" s="11"/>
      <c r="T703" s="11"/>
      <c r="U703" s="11"/>
      <c r="V703" s="37"/>
      <c r="W703" s="80"/>
      <c r="X703" s="37"/>
      <c r="Y703" s="40"/>
      <c r="Z703" s="35"/>
      <c r="AA703" s="66">
        <f t="shared" si="44"/>
        <v>0</v>
      </c>
      <c r="AB703" s="12">
        <f t="shared" si="45"/>
        <v>0</v>
      </c>
      <c r="AC703" s="56">
        <f t="shared" si="46"/>
        <v>1</v>
      </c>
      <c r="AD703" s="56">
        <f>IF(OR('자료입력 및 결과표시'!$D$4=M703,'자료입력 및 결과표시'!$D$4=N703,'자료입력 및 결과표시'!$D$4=O703,'자료입력 및 결과표시'!$D$4=P703,'자료입력 및 결과표시'!$D$4=Q703,'자료입력 및 결과표시'!$D$4=R703,'자료입력 및 결과표시'!$D$4=S703,'자료입력 및 결과표시'!$D$4=T703,'자료입력 및 결과표시'!$D$4=U703,'자료입력 및 결과표시'!$D$4=V703,'자료입력 및 결과표시'!$C$4=M703,'자료입력 및 결과표시'!$C$4=N703,'자료입력 및 결과표시'!$C$4=O703,'자료입력 및 결과표시'!$C$4=P703,'자료입력 및 결과표시'!$C$4=Q703,'자료입력 및 결과표시'!$C$4=R703,'자료입력 및 결과표시'!$C$4=S703,'자료입력 및 결과표시'!$C$4=T703,'자료입력 및 결과표시'!$C$4=U703,'자료입력 및 결과표시'!$C$4=V703),0,1)</f>
        <v>0</v>
      </c>
    </row>
    <row r="704" spans="6:30">
      <c r="F704" s="56">
        <f t="shared" si="43"/>
        <v>0</v>
      </c>
      <c r="G704" s="79"/>
      <c r="H704" s="38"/>
      <c r="I704" s="39"/>
      <c r="J704" s="31"/>
      <c r="K704" s="78"/>
      <c r="L704" s="40"/>
      <c r="M704" s="11"/>
      <c r="N704" s="11"/>
      <c r="O704" s="11"/>
      <c r="P704" s="11"/>
      <c r="Q704" s="11"/>
      <c r="R704" s="11"/>
      <c r="S704" s="11"/>
      <c r="T704" s="11"/>
      <c r="U704" s="11"/>
      <c r="V704" s="37"/>
      <c r="W704" s="80"/>
      <c r="X704" s="37"/>
      <c r="Y704" s="40"/>
      <c r="Z704" s="35"/>
      <c r="AA704" s="66">
        <f t="shared" si="44"/>
        <v>0</v>
      </c>
      <c r="AB704" s="12">
        <f t="shared" si="45"/>
        <v>0</v>
      </c>
      <c r="AC704" s="56">
        <f t="shared" si="46"/>
        <v>1</v>
      </c>
      <c r="AD704" s="56">
        <f>IF(OR('자료입력 및 결과표시'!$D$4=M704,'자료입력 및 결과표시'!$D$4=N704,'자료입력 및 결과표시'!$D$4=O704,'자료입력 및 결과표시'!$D$4=P704,'자료입력 및 결과표시'!$D$4=Q704,'자료입력 및 결과표시'!$D$4=R704,'자료입력 및 결과표시'!$D$4=S704,'자료입력 및 결과표시'!$D$4=T704,'자료입력 및 결과표시'!$D$4=U704,'자료입력 및 결과표시'!$D$4=V704,'자료입력 및 결과표시'!$C$4=M704,'자료입력 및 결과표시'!$C$4=N704,'자료입력 및 결과표시'!$C$4=O704,'자료입력 및 결과표시'!$C$4=P704,'자료입력 및 결과표시'!$C$4=Q704,'자료입력 및 결과표시'!$C$4=R704,'자료입력 및 결과표시'!$C$4=S704,'자료입력 및 결과표시'!$C$4=T704,'자료입력 및 결과표시'!$C$4=U704,'자료입력 및 결과표시'!$C$4=V704),0,1)</f>
        <v>0</v>
      </c>
    </row>
    <row r="705" spans="6:30">
      <c r="F705" s="56">
        <f t="shared" si="43"/>
        <v>0</v>
      </c>
      <c r="G705" s="79"/>
      <c r="H705" s="38"/>
      <c r="I705" s="39"/>
      <c r="J705" s="31"/>
      <c r="K705" s="78"/>
      <c r="L705" s="40"/>
      <c r="M705" s="11"/>
      <c r="N705" s="11"/>
      <c r="O705" s="11"/>
      <c r="P705" s="11"/>
      <c r="Q705" s="11"/>
      <c r="R705" s="11"/>
      <c r="S705" s="11"/>
      <c r="T705" s="11"/>
      <c r="U705" s="11"/>
      <c r="V705" s="37"/>
      <c r="W705" s="80"/>
      <c r="X705" s="37"/>
      <c r="Y705" s="40"/>
      <c r="Z705" s="35"/>
      <c r="AA705" s="66">
        <f t="shared" si="44"/>
        <v>0</v>
      </c>
      <c r="AB705" s="12">
        <f t="shared" si="45"/>
        <v>0</v>
      </c>
      <c r="AC705" s="56">
        <f t="shared" si="46"/>
        <v>1</v>
      </c>
      <c r="AD705" s="56">
        <f>IF(OR('자료입력 및 결과표시'!$D$4=M705,'자료입력 및 결과표시'!$D$4=N705,'자료입력 및 결과표시'!$D$4=O705,'자료입력 및 결과표시'!$D$4=P705,'자료입력 및 결과표시'!$D$4=Q705,'자료입력 및 결과표시'!$D$4=R705,'자료입력 및 결과표시'!$D$4=S705,'자료입력 및 결과표시'!$D$4=T705,'자료입력 및 결과표시'!$D$4=U705,'자료입력 및 결과표시'!$D$4=V705,'자료입력 및 결과표시'!$C$4=M705,'자료입력 및 결과표시'!$C$4=N705,'자료입력 및 결과표시'!$C$4=O705,'자료입력 및 결과표시'!$C$4=P705,'자료입력 및 결과표시'!$C$4=Q705,'자료입력 및 결과표시'!$C$4=R705,'자료입력 및 결과표시'!$C$4=S705,'자료입력 및 결과표시'!$C$4=T705,'자료입력 및 결과표시'!$C$4=U705,'자료입력 및 결과표시'!$C$4=V705),0,1)</f>
        <v>0</v>
      </c>
    </row>
    <row r="706" spans="6:30">
      <c r="F706" s="56">
        <f t="shared" si="43"/>
        <v>0</v>
      </c>
      <c r="G706" s="79"/>
      <c r="H706" s="38"/>
      <c r="I706" s="39"/>
      <c r="J706" s="31"/>
      <c r="K706" s="78"/>
      <c r="L706" s="40"/>
      <c r="M706" s="11"/>
      <c r="N706" s="11"/>
      <c r="O706" s="11"/>
      <c r="P706" s="11"/>
      <c r="Q706" s="11"/>
      <c r="R706" s="11"/>
      <c r="S706" s="11"/>
      <c r="T706" s="11"/>
      <c r="U706" s="11"/>
      <c r="V706" s="37"/>
      <c r="W706" s="80"/>
      <c r="X706" s="37"/>
      <c r="Y706" s="40"/>
      <c r="Z706" s="35"/>
      <c r="AA706" s="66">
        <f t="shared" si="44"/>
        <v>0</v>
      </c>
      <c r="AB706" s="12">
        <f t="shared" si="45"/>
        <v>0</v>
      </c>
      <c r="AC706" s="56">
        <f t="shared" si="46"/>
        <v>1</v>
      </c>
      <c r="AD706" s="56">
        <f>IF(OR('자료입력 및 결과표시'!$D$4=M706,'자료입력 및 결과표시'!$D$4=N706,'자료입력 및 결과표시'!$D$4=O706,'자료입력 및 결과표시'!$D$4=P706,'자료입력 및 결과표시'!$D$4=Q706,'자료입력 및 결과표시'!$D$4=R706,'자료입력 및 결과표시'!$D$4=S706,'자료입력 및 결과표시'!$D$4=T706,'자료입력 및 결과표시'!$D$4=U706,'자료입력 및 결과표시'!$D$4=V706,'자료입력 및 결과표시'!$C$4=M706,'자료입력 및 결과표시'!$C$4=N706,'자료입력 및 결과표시'!$C$4=O706,'자료입력 및 결과표시'!$C$4=P706,'자료입력 및 결과표시'!$C$4=Q706,'자료입력 및 결과표시'!$C$4=R706,'자료입력 및 결과표시'!$C$4=S706,'자료입력 및 결과표시'!$C$4=T706,'자료입력 및 결과표시'!$C$4=U706,'자료입력 및 결과표시'!$C$4=V706),0,1)</f>
        <v>0</v>
      </c>
    </row>
    <row r="707" spans="6:30">
      <c r="F707" s="56">
        <f t="shared" ref="F707:F770" si="47">IF(AND(AC707=0,AD707=0),G707&amp;"\"&amp;Y707&amp;"\"&amp;Z707,0)</f>
        <v>0</v>
      </c>
      <c r="G707" s="79"/>
      <c r="H707" s="38"/>
      <c r="I707" s="39"/>
      <c r="J707" s="31"/>
      <c r="K707" s="78"/>
      <c r="L707" s="40"/>
      <c r="M707" s="11"/>
      <c r="N707" s="11"/>
      <c r="O707" s="11"/>
      <c r="P707" s="11"/>
      <c r="Q707" s="11"/>
      <c r="R707" s="11"/>
      <c r="S707" s="11"/>
      <c r="T707" s="11"/>
      <c r="U707" s="11"/>
      <c r="V707" s="37"/>
      <c r="W707" s="80"/>
      <c r="X707" s="37"/>
      <c r="Y707" s="40"/>
      <c r="Z707" s="35"/>
      <c r="AA707" s="66">
        <f t="shared" si="44"/>
        <v>0</v>
      </c>
      <c r="AB707" s="12">
        <f t="shared" si="45"/>
        <v>0</v>
      </c>
      <c r="AC707" s="56">
        <f t="shared" si="46"/>
        <v>1</v>
      </c>
      <c r="AD707" s="56">
        <f>IF(OR('자료입력 및 결과표시'!$D$4=M707,'자료입력 및 결과표시'!$D$4=N707,'자료입력 및 결과표시'!$D$4=O707,'자료입력 및 결과표시'!$D$4=P707,'자료입력 및 결과표시'!$D$4=Q707,'자료입력 및 결과표시'!$D$4=R707,'자료입력 및 결과표시'!$D$4=S707,'자료입력 및 결과표시'!$D$4=T707,'자료입력 및 결과표시'!$D$4=U707,'자료입력 및 결과표시'!$D$4=V707,'자료입력 및 결과표시'!$C$4=M707,'자료입력 및 결과표시'!$C$4=N707,'자료입력 및 결과표시'!$C$4=O707,'자료입력 및 결과표시'!$C$4=P707,'자료입력 및 결과표시'!$C$4=Q707,'자료입력 및 결과표시'!$C$4=R707,'자료입력 및 결과표시'!$C$4=S707,'자료입력 및 결과표시'!$C$4=T707,'자료입력 및 결과표시'!$C$4=U707,'자료입력 및 결과표시'!$C$4=V707),0,1)</f>
        <v>0</v>
      </c>
    </row>
    <row r="708" spans="6:30">
      <c r="F708" s="56">
        <f t="shared" si="47"/>
        <v>0</v>
      </c>
      <c r="G708" s="79"/>
      <c r="H708" s="38"/>
      <c r="I708" s="39"/>
      <c r="J708" s="31"/>
      <c r="K708" s="78"/>
      <c r="L708" s="40"/>
      <c r="M708" s="11"/>
      <c r="N708" s="11"/>
      <c r="O708" s="11"/>
      <c r="P708" s="11"/>
      <c r="Q708" s="11"/>
      <c r="R708" s="11"/>
      <c r="S708" s="11"/>
      <c r="T708" s="11"/>
      <c r="U708" s="11"/>
      <c r="V708" s="37"/>
      <c r="W708" s="80"/>
      <c r="X708" s="37"/>
      <c r="Y708" s="40"/>
      <c r="Z708" s="35"/>
      <c r="AA708" s="66">
        <f t="shared" si="44"/>
        <v>0</v>
      </c>
      <c r="AB708" s="12">
        <f t="shared" si="45"/>
        <v>0</v>
      </c>
      <c r="AC708" s="56">
        <f t="shared" si="46"/>
        <v>1</v>
      </c>
      <c r="AD708" s="56">
        <f>IF(OR('자료입력 및 결과표시'!$D$4=M708,'자료입력 및 결과표시'!$D$4=N708,'자료입력 및 결과표시'!$D$4=O708,'자료입력 및 결과표시'!$D$4=P708,'자료입력 및 결과표시'!$D$4=Q708,'자료입력 및 결과표시'!$D$4=R708,'자료입력 및 결과표시'!$D$4=S708,'자료입력 및 결과표시'!$D$4=T708,'자료입력 및 결과표시'!$D$4=U708,'자료입력 및 결과표시'!$D$4=V708,'자료입력 및 결과표시'!$C$4=M708,'자료입력 및 결과표시'!$C$4=N708,'자료입력 및 결과표시'!$C$4=O708,'자료입력 및 결과표시'!$C$4=P708,'자료입력 및 결과표시'!$C$4=Q708,'자료입력 및 결과표시'!$C$4=R708,'자료입력 및 결과표시'!$C$4=S708,'자료입력 및 결과표시'!$C$4=T708,'자료입력 및 결과표시'!$C$4=U708,'자료입력 및 결과표시'!$C$4=V708),0,1)</f>
        <v>0</v>
      </c>
    </row>
    <row r="709" spans="6:30">
      <c r="F709" s="56">
        <f t="shared" si="47"/>
        <v>0</v>
      </c>
      <c r="G709" s="79"/>
      <c r="H709" s="38"/>
      <c r="I709" s="39"/>
      <c r="J709" s="31"/>
      <c r="K709" s="78"/>
      <c r="L709" s="40"/>
      <c r="M709" s="11"/>
      <c r="N709" s="11"/>
      <c r="O709" s="11"/>
      <c r="P709" s="11"/>
      <c r="Q709" s="11"/>
      <c r="R709" s="11"/>
      <c r="S709" s="11"/>
      <c r="T709" s="11"/>
      <c r="U709" s="11"/>
      <c r="V709" s="37"/>
      <c r="W709" s="80"/>
      <c r="X709" s="37"/>
      <c r="Y709" s="40"/>
      <c r="Z709" s="35"/>
      <c r="AA709" s="66">
        <f t="shared" si="44"/>
        <v>0</v>
      </c>
      <c r="AB709" s="12">
        <f t="shared" si="45"/>
        <v>0</v>
      </c>
      <c r="AC709" s="56">
        <f t="shared" si="46"/>
        <v>1</v>
      </c>
      <c r="AD709" s="56">
        <f>IF(OR('자료입력 및 결과표시'!$D$4=M709,'자료입력 및 결과표시'!$D$4=N709,'자료입력 및 결과표시'!$D$4=O709,'자료입력 및 결과표시'!$D$4=P709,'자료입력 및 결과표시'!$D$4=Q709,'자료입력 및 결과표시'!$D$4=R709,'자료입력 및 결과표시'!$D$4=S709,'자료입력 및 결과표시'!$D$4=T709,'자료입력 및 결과표시'!$D$4=U709,'자료입력 및 결과표시'!$D$4=V709,'자료입력 및 결과표시'!$C$4=M709,'자료입력 및 결과표시'!$C$4=N709,'자료입력 및 결과표시'!$C$4=O709,'자료입력 및 결과표시'!$C$4=P709,'자료입력 및 결과표시'!$C$4=Q709,'자료입력 및 결과표시'!$C$4=R709,'자료입력 및 결과표시'!$C$4=S709,'자료입력 및 결과표시'!$C$4=T709,'자료입력 및 결과표시'!$C$4=U709,'자료입력 및 결과표시'!$C$4=V709),0,1)</f>
        <v>0</v>
      </c>
    </row>
    <row r="710" spans="6:30">
      <c r="F710" s="56">
        <f t="shared" si="47"/>
        <v>0</v>
      </c>
      <c r="G710" s="79"/>
      <c r="H710" s="38"/>
      <c r="I710" s="39"/>
      <c r="J710" s="31"/>
      <c r="K710" s="78"/>
      <c r="L710" s="40"/>
      <c r="M710" s="11"/>
      <c r="N710" s="11"/>
      <c r="O710" s="11"/>
      <c r="P710" s="11"/>
      <c r="Q710" s="11"/>
      <c r="R710" s="11"/>
      <c r="S710" s="11"/>
      <c r="T710" s="11"/>
      <c r="U710" s="11"/>
      <c r="V710" s="37"/>
      <c r="W710" s="80"/>
      <c r="X710" s="37"/>
      <c r="Y710" s="40"/>
      <c r="Z710" s="35"/>
      <c r="AA710" s="66">
        <f t="shared" si="44"/>
        <v>0</v>
      </c>
      <c r="AB710" s="12">
        <f t="shared" si="45"/>
        <v>0</v>
      </c>
      <c r="AC710" s="56">
        <f t="shared" si="46"/>
        <v>1</v>
      </c>
      <c r="AD710" s="56">
        <f>IF(OR('자료입력 및 결과표시'!$D$4=M710,'자료입력 및 결과표시'!$D$4=N710,'자료입력 및 결과표시'!$D$4=O710,'자료입력 및 결과표시'!$D$4=P710,'자료입력 및 결과표시'!$D$4=Q710,'자료입력 및 결과표시'!$D$4=R710,'자료입력 및 결과표시'!$D$4=S710,'자료입력 및 결과표시'!$D$4=T710,'자료입력 및 결과표시'!$D$4=U710,'자료입력 및 결과표시'!$D$4=V710,'자료입력 및 결과표시'!$C$4=M710,'자료입력 및 결과표시'!$C$4=N710,'자료입력 및 결과표시'!$C$4=O710,'자료입력 및 결과표시'!$C$4=P710,'자료입력 및 결과표시'!$C$4=Q710,'자료입력 및 결과표시'!$C$4=R710,'자료입력 및 결과표시'!$C$4=S710,'자료입력 및 결과표시'!$C$4=T710,'자료입력 및 결과표시'!$C$4=U710,'자료입력 및 결과표시'!$C$4=V710),0,1)</f>
        <v>0</v>
      </c>
    </row>
    <row r="711" spans="6:30">
      <c r="F711" s="56">
        <f t="shared" si="47"/>
        <v>0</v>
      </c>
      <c r="G711" s="79"/>
      <c r="H711" s="38"/>
      <c r="I711" s="39"/>
      <c r="J711" s="31"/>
      <c r="K711" s="78"/>
      <c r="L711" s="40"/>
      <c r="M711" s="11"/>
      <c r="N711" s="11"/>
      <c r="O711" s="11"/>
      <c r="P711" s="11"/>
      <c r="Q711" s="11"/>
      <c r="R711" s="11"/>
      <c r="S711" s="11"/>
      <c r="T711" s="11"/>
      <c r="U711" s="11"/>
      <c r="V711" s="37"/>
      <c r="W711" s="80"/>
      <c r="X711" s="37"/>
      <c r="Y711" s="40"/>
      <c r="Z711" s="35"/>
      <c r="AA711" s="66">
        <f t="shared" ref="AA711:AA774" si="48">W711*X711/100</f>
        <v>0</v>
      </c>
      <c r="AB711" s="12">
        <f t="shared" ref="AB711:AB774" si="49">1*X711/100</f>
        <v>0</v>
      </c>
      <c r="AC711" s="56">
        <f t="shared" ref="AC711:AC774" si="50">IF(K711+1826&lt;$A$3,1,0)</f>
        <v>1</v>
      </c>
      <c r="AD711" s="56">
        <f>IF(OR('자료입력 및 결과표시'!$D$4=M711,'자료입력 및 결과표시'!$D$4=N711,'자료입력 및 결과표시'!$D$4=O711,'자료입력 및 결과표시'!$D$4=P711,'자료입력 및 결과표시'!$D$4=Q711,'자료입력 및 결과표시'!$D$4=R711,'자료입력 및 결과표시'!$D$4=S711,'자료입력 및 결과표시'!$D$4=T711,'자료입력 및 결과표시'!$D$4=U711,'자료입력 및 결과표시'!$D$4=V711,'자료입력 및 결과표시'!$C$4=M711,'자료입력 및 결과표시'!$C$4=N711,'자료입력 및 결과표시'!$C$4=O711,'자료입력 및 결과표시'!$C$4=P711,'자료입력 및 결과표시'!$C$4=Q711,'자료입력 및 결과표시'!$C$4=R711,'자료입력 및 결과표시'!$C$4=S711,'자료입력 및 결과표시'!$C$4=T711,'자료입력 및 결과표시'!$C$4=U711,'자료입력 및 결과표시'!$C$4=V711),0,1)</f>
        <v>0</v>
      </c>
    </row>
    <row r="712" spans="6:30">
      <c r="F712" s="56">
        <f t="shared" si="47"/>
        <v>0</v>
      </c>
      <c r="G712" s="79"/>
      <c r="H712" s="38"/>
      <c r="I712" s="39"/>
      <c r="J712" s="31"/>
      <c r="K712" s="78"/>
      <c r="L712" s="40"/>
      <c r="M712" s="11"/>
      <c r="N712" s="11"/>
      <c r="O712" s="11"/>
      <c r="P712" s="11"/>
      <c r="Q712" s="11"/>
      <c r="R712" s="11"/>
      <c r="S712" s="11"/>
      <c r="T712" s="11"/>
      <c r="U712" s="11"/>
      <c r="V712" s="37"/>
      <c r="W712" s="80"/>
      <c r="X712" s="37"/>
      <c r="Y712" s="40"/>
      <c r="Z712" s="35"/>
      <c r="AA712" s="66">
        <f t="shared" si="48"/>
        <v>0</v>
      </c>
      <c r="AB712" s="12">
        <f t="shared" si="49"/>
        <v>0</v>
      </c>
      <c r="AC712" s="56">
        <f t="shared" si="50"/>
        <v>1</v>
      </c>
      <c r="AD712" s="56">
        <f>IF(OR('자료입력 및 결과표시'!$D$4=M712,'자료입력 및 결과표시'!$D$4=N712,'자료입력 및 결과표시'!$D$4=O712,'자료입력 및 결과표시'!$D$4=P712,'자료입력 및 결과표시'!$D$4=Q712,'자료입력 및 결과표시'!$D$4=R712,'자료입력 및 결과표시'!$D$4=S712,'자료입력 및 결과표시'!$D$4=T712,'자료입력 및 결과표시'!$D$4=U712,'자료입력 및 결과표시'!$D$4=V712,'자료입력 및 결과표시'!$C$4=M712,'자료입력 및 결과표시'!$C$4=N712,'자료입력 및 결과표시'!$C$4=O712,'자료입력 및 결과표시'!$C$4=P712,'자료입력 및 결과표시'!$C$4=Q712,'자료입력 및 결과표시'!$C$4=R712,'자료입력 및 결과표시'!$C$4=S712,'자료입력 및 결과표시'!$C$4=T712,'자료입력 및 결과표시'!$C$4=U712,'자료입력 및 결과표시'!$C$4=V712),0,1)</f>
        <v>0</v>
      </c>
    </row>
    <row r="713" spans="6:30">
      <c r="F713" s="56">
        <f t="shared" si="47"/>
        <v>0</v>
      </c>
      <c r="G713" s="79"/>
      <c r="H713" s="38"/>
      <c r="I713" s="39"/>
      <c r="J713" s="31"/>
      <c r="K713" s="78"/>
      <c r="L713" s="40"/>
      <c r="M713" s="11"/>
      <c r="N713" s="11"/>
      <c r="O713" s="11"/>
      <c r="P713" s="11"/>
      <c r="Q713" s="11"/>
      <c r="R713" s="11"/>
      <c r="S713" s="11"/>
      <c r="T713" s="11"/>
      <c r="U713" s="11"/>
      <c r="V713" s="37"/>
      <c r="W713" s="80"/>
      <c r="X713" s="37"/>
      <c r="Y713" s="40"/>
      <c r="Z713" s="35"/>
      <c r="AA713" s="66">
        <f t="shared" si="48"/>
        <v>0</v>
      </c>
      <c r="AB713" s="12">
        <f t="shared" si="49"/>
        <v>0</v>
      </c>
      <c r="AC713" s="56">
        <f t="shared" si="50"/>
        <v>1</v>
      </c>
      <c r="AD713" s="56">
        <f>IF(OR('자료입력 및 결과표시'!$D$4=M713,'자료입력 및 결과표시'!$D$4=N713,'자료입력 및 결과표시'!$D$4=O713,'자료입력 및 결과표시'!$D$4=P713,'자료입력 및 결과표시'!$D$4=Q713,'자료입력 및 결과표시'!$D$4=R713,'자료입력 및 결과표시'!$D$4=S713,'자료입력 및 결과표시'!$D$4=T713,'자료입력 및 결과표시'!$D$4=U713,'자료입력 및 결과표시'!$D$4=V713,'자료입력 및 결과표시'!$C$4=M713,'자료입력 및 결과표시'!$C$4=N713,'자료입력 및 결과표시'!$C$4=O713,'자료입력 및 결과표시'!$C$4=P713,'자료입력 및 결과표시'!$C$4=Q713,'자료입력 및 결과표시'!$C$4=R713,'자료입력 및 결과표시'!$C$4=S713,'자료입력 및 결과표시'!$C$4=T713,'자료입력 및 결과표시'!$C$4=U713,'자료입력 및 결과표시'!$C$4=V713),0,1)</f>
        <v>0</v>
      </c>
    </row>
    <row r="714" spans="6:30">
      <c r="F714" s="56">
        <f t="shared" si="47"/>
        <v>0</v>
      </c>
      <c r="G714" s="79"/>
      <c r="H714" s="38"/>
      <c r="I714" s="39"/>
      <c r="J714" s="31"/>
      <c r="K714" s="78"/>
      <c r="L714" s="40"/>
      <c r="M714" s="11"/>
      <c r="N714" s="11"/>
      <c r="O714" s="11"/>
      <c r="P714" s="11"/>
      <c r="Q714" s="11"/>
      <c r="R714" s="11"/>
      <c r="S714" s="11"/>
      <c r="T714" s="11"/>
      <c r="U714" s="11"/>
      <c r="V714" s="37"/>
      <c r="W714" s="80"/>
      <c r="X714" s="37"/>
      <c r="Y714" s="40"/>
      <c r="Z714" s="35"/>
      <c r="AA714" s="66">
        <f t="shared" si="48"/>
        <v>0</v>
      </c>
      <c r="AB714" s="12">
        <f t="shared" si="49"/>
        <v>0</v>
      </c>
      <c r="AC714" s="56">
        <f t="shared" si="50"/>
        <v>1</v>
      </c>
      <c r="AD714" s="56">
        <f>IF(OR('자료입력 및 결과표시'!$D$4=M714,'자료입력 및 결과표시'!$D$4=N714,'자료입력 및 결과표시'!$D$4=O714,'자료입력 및 결과표시'!$D$4=P714,'자료입력 및 결과표시'!$D$4=Q714,'자료입력 및 결과표시'!$D$4=R714,'자료입력 및 결과표시'!$D$4=S714,'자료입력 및 결과표시'!$D$4=T714,'자료입력 및 결과표시'!$D$4=U714,'자료입력 및 결과표시'!$D$4=V714,'자료입력 및 결과표시'!$C$4=M714,'자료입력 및 결과표시'!$C$4=N714,'자료입력 및 결과표시'!$C$4=O714,'자료입력 및 결과표시'!$C$4=P714,'자료입력 및 결과표시'!$C$4=Q714,'자료입력 및 결과표시'!$C$4=R714,'자료입력 및 결과표시'!$C$4=S714,'자료입력 및 결과표시'!$C$4=T714,'자료입력 및 결과표시'!$C$4=U714,'자료입력 및 결과표시'!$C$4=V714),0,1)</f>
        <v>0</v>
      </c>
    </row>
    <row r="715" spans="6:30">
      <c r="F715" s="56">
        <f t="shared" si="47"/>
        <v>0</v>
      </c>
      <c r="G715" s="79"/>
      <c r="H715" s="38"/>
      <c r="I715" s="39"/>
      <c r="J715" s="31"/>
      <c r="K715" s="78"/>
      <c r="L715" s="40"/>
      <c r="M715" s="11"/>
      <c r="N715" s="11"/>
      <c r="O715" s="11"/>
      <c r="P715" s="11"/>
      <c r="Q715" s="11"/>
      <c r="R715" s="11"/>
      <c r="S715" s="11"/>
      <c r="T715" s="11"/>
      <c r="U715" s="11"/>
      <c r="V715" s="37"/>
      <c r="W715" s="80"/>
      <c r="X715" s="37"/>
      <c r="Y715" s="40"/>
      <c r="Z715" s="35"/>
      <c r="AA715" s="66">
        <f t="shared" si="48"/>
        <v>0</v>
      </c>
      <c r="AB715" s="12">
        <f t="shared" si="49"/>
        <v>0</v>
      </c>
      <c r="AC715" s="56">
        <f t="shared" si="50"/>
        <v>1</v>
      </c>
      <c r="AD715" s="56">
        <f>IF(OR('자료입력 및 결과표시'!$D$4=M715,'자료입력 및 결과표시'!$D$4=N715,'자료입력 및 결과표시'!$D$4=O715,'자료입력 및 결과표시'!$D$4=P715,'자료입력 및 결과표시'!$D$4=Q715,'자료입력 및 결과표시'!$D$4=R715,'자료입력 및 결과표시'!$D$4=S715,'자료입력 및 결과표시'!$D$4=T715,'자료입력 및 결과표시'!$D$4=U715,'자료입력 및 결과표시'!$D$4=V715,'자료입력 및 결과표시'!$C$4=M715,'자료입력 및 결과표시'!$C$4=N715,'자료입력 및 결과표시'!$C$4=O715,'자료입력 및 결과표시'!$C$4=P715,'자료입력 및 결과표시'!$C$4=Q715,'자료입력 및 결과표시'!$C$4=R715,'자료입력 및 결과표시'!$C$4=S715,'자료입력 및 결과표시'!$C$4=T715,'자료입력 및 결과표시'!$C$4=U715,'자료입력 및 결과표시'!$C$4=V715),0,1)</f>
        <v>0</v>
      </c>
    </row>
    <row r="716" spans="6:30">
      <c r="F716" s="56">
        <f t="shared" si="47"/>
        <v>0</v>
      </c>
      <c r="G716" s="79"/>
      <c r="H716" s="38"/>
      <c r="I716" s="39"/>
      <c r="J716" s="31"/>
      <c r="K716" s="78"/>
      <c r="L716" s="40"/>
      <c r="M716" s="11"/>
      <c r="N716" s="11"/>
      <c r="O716" s="11"/>
      <c r="P716" s="11"/>
      <c r="Q716" s="11"/>
      <c r="R716" s="11"/>
      <c r="S716" s="11"/>
      <c r="T716" s="11"/>
      <c r="U716" s="11"/>
      <c r="V716" s="37"/>
      <c r="W716" s="80"/>
      <c r="X716" s="37"/>
      <c r="Y716" s="40"/>
      <c r="Z716" s="35"/>
      <c r="AA716" s="66">
        <f t="shared" si="48"/>
        <v>0</v>
      </c>
      <c r="AB716" s="12">
        <f t="shared" si="49"/>
        <v>0</v>
      </c>
      <c r="AC716" s="56">
        <f t="shared" si="50"/>
        <v>1</v>
      </c>
      <c r="AD716" s="56">
        <f>IF(OR('자료입력 및 결과표시'!$D$4=M716,'자료입력 및 결과표시'!$D$4=N716,'자료입력 및 결과표시'!$D$4=O716,'자료입력 및 결과표시'!$D$4=P716,'자료입력 및 결과표시'!$D$4=Q716,'자료입력 및 결과표시'!$D$4=R716,'자료입력 및 결과표시'!$D$4=S716,'자료입력 및 결과표시'!$D$4=T716,'자료입력 및 결과표시'!$D$4=U716,'자료입력 및 결과표시'!$D$4=V716,'자료입력 및 결과표시'!$C$4=M716,'자료입력 및 결과표시'!$C$4=N716,'자료입력 및 결과표시'!$C$4=O716,'자료입력 및 결과표시'!$C$4=P716,'자료입력 및 결과표시'!$C$4=Q716,'자료입력 및 결과표시'!$C$4=R716,'자료입력 및 결과표시'!$C$4=S716,'자료입력 및 결과표시'!$C$4=T716,'자료입력 및 결과표시'!$C$4=U716,'자료입력 및 결과표시'!$C$4=V716),0,1)</f>
        <v>0</v>
      </c>
    </row>
    <row r="717" spans="6:30">
      <c r="F717" s="56">
        <f t="shared" si="47"/>
        <v>0</v>
      </c>
      <c r="G717" s="79"/>
      <c r="H717" s="38"/>
      <c r="I717" s="39"/>
      <c r="J717" s="31"/>
      <c r="K717" s="78"/>
      <c r="L717" s="40"/>
      <c r="M717" s="11"/>
      <c r="N717" s="11"/>
      <c r="O717" s="11"/>
      <c r="P717" s="11"/>
      <c r="Q717" s="11"/>
      <c r="R717" s="11"/>
      <c r="S717" s="11"/>
      <c r="T717" s="11"/>
      <c r="U717" s="11"/>
      <c r="V717" s="37"/>
      <c r="W717" s="80"/>
      <c r="X717" s="37"/>
      <c r="Y717" s="40"/>
      <c r="Z717" s="35"/>
      <c r="AA717" s="66">
        <f t="shared" si="48"/>
        <v>0</v>
      </c>
      <c r="AB717" s="12">
        <f t="shared" si="49"/>
        <v>0</v>
      </c>
      <c r="AC717" s="56">
        <f t="shared" si="50"/>
        <v>1</v>
      </c>
      <c r="AD717" s="56">
        <f>IF(OR('자료입력 및 결과표시'!$D$4=M717,'자료입력 및 결과표시'!$D$4=N717,'자료입력 및 결과표시'!$D$4=O717,'자료입력 및 결과표시'!$D$4=P717,'자료입력 및 결과표시'!$D$4=Q717,'자료입력 및 결과표시'!$D$4=R717,'자료입력 및 결과표시'!$D$4=S717,'자료입력 및 결과표시'!$D$4=T717,'자료입력 및 결과표시'!$D$4=U717,'자료입력 및 결과표시'!$D$4=V717,'자료입력 및 결과표시'!$C$4=M717,'자료입력 및 결과표시'!$C$4=N717,'자료입력 및 결과표시'!$C$4=O717,'자료입력 및 결과표시'!$C$4=P717,'자료입력 및 결과표시'!$C$4=Q717,'자료입력 및 결과표시'!$C$4=R717,'자료입력 및 결과표시'!$C$4=S717,'자료입력 및 결과표시'!$C$4=T717,'자료입력 및 결과표시'!$C$4=U717,'자료입력 및 결과표시'!$C$4=V717),0,1)</f>
        <v>0</v>
      </c>
    </row>
    <row r="718" spans="6:30">
      <c r="F718" s="56">
        <f t="shared" si="47"/>
        <v>0</v>
      </c>
      <c r="G718" s="79"/>
      <c r="H718" s="38"/>
      <c r="I718" s="39"/>
      <c r="J718" s="31"/>
      <c r="K718" s="78"/>
      <c r="L718" s="40"/>
      <c r="M718" s="11"/>
      <c r="N718" s="11"/>
      <c r="O718" s="11"/>
      <c r="P718" s="11"/>
      <c r="Q718" s="11"/>
      <c r="R718" s="11"/>
      <c r="S718" s="11"/>
      <c r="T718" s="11"/>
      <c r="U718" s="11"/>
      <c r="V718" s="37"/>
      <c r="W718" s="80"/>
      <c r="X718" s="37"/>
      <c r="Y718" s="40"/>
      <c r="Z718" s="35"/>
      <c r="AA718" s="66">
        <f t="shared" si="48"/>
        <v>0</v>
      </c>
      <c r="AB718" s="12">
        <f t="shared" si="49"/>
        <v>0</v>
      </c>
      <c r="AC718" s="56">
        <f t="shared" si="50"/>
        <v>1</v>
      </c>
      <c r="AD718" s="56">
        <f>IF(OR('자료입력 및 결과표시'!$D$4=M718,'자료입력 및 결과표시'!$D$4=N718,'자료입력 및 결과표시'!$D$4=O718,'자료입력 및 결과표시'!$D$4=P718,'자료입력 및 결과표시'!$D$4=Q718,'자료입력 및 결과표시'!$D$4=R718,'자료입력 및 결과표시'!$D$4=S718,'자료입력 및 결과표시'!$D$4=T718,'자료입력 및 결과표시'!$D$4=U718,'자료입력 및 결과표시'!$D$4=V718,'자료입력 및 결과표시'!$C$4=M718,'자료입력 및 결과표시'!$C$4=N718,'자료입력 및 결과표시'!$C$4=O718,'자료입력 및 결과표시'!$C$4=P718,'자료입력 및 결과표시'!$C$4=Q718,'자료입력 및 결과표시'!$C$4=R718,'자료입력 및 결과표시'!$C$4=S718,'자료입력 및 결과표시'!$C$4=T718,'자료입력 및 결과표시'!$C$4=U718,'자료입력 및 결과표시'!$C$4=V718),0,1)</f>
        <v>0</v>
      </c>
    </row>
    <row r="719" spans="6:30">
      <c r="F719" s="56">
        <f t="shared" si="47"/>
        <v>0</v>
      </c>
      <c r="G719" s="79"/>
      <c r="H719" s="38"/>
      <c r="I719" s="39"/>
      <c r="J719" s="31"/>
      <c r="K719" s="78"/>
      <c r="L719" s="40"/>
      <c r="M719" s="11"/>
      <c r="N719" s="11"/>
      <c r="O719" s="11"/>
      <c r="P719" s="11"/>
      <c r="Q719" s="11"/>
      <c r="R719" s="11"/>
      <c r="S719" s="11"/>
      <c r="T719" s="11"/>
      <c r="U719" s="11"/>
      <c r="V719" s="37"/>
      <c r="W719" s="80"/>
      <c r="X719" s="37"/>
      <c r="Y719" s="40"/>
      <c r="Z719" s="35"/>
      <c r="AA719" s="66">
        <f t="shared" si="48"/>
        <v>0</v>
      </c>
      <c r="AB719" s="12">
        <f t="shared" si="49"/>
        <v>0</v>
      </c>
      <c r="AC719" s="56">
        <f t="shared" si="50"/>
        <v>1</v>
      </c>
      <c r="AD719" s="56">
        <f>IF(OR('자료입력 및 결과표시'!$D$4=M719,'자료입력 및 결과표시'!$D$4=N719,'자료입력 및 결과표시'!$D$4=O719,'자료입력 및 결과표시'!$D$4=P719,'자료입력 및 결과표시'!$D$4=Q719,'자료입력 및 결과표시'!$D$4=R719,'자료입력 및 결과표시'!$D$4=S719,'자료입력 및 결과표시'!$D$4=T719,'자료입력 및 결과표시'!$D$4=U719,'자료입력 및 결과표시'!$D$4=V719,'자료입력 및 결과표시'!$C$4=M719,'자료입력 및 결과표시'!$C$4=N719,'자료입력 및 결과표시'!$C$4=O719,'자료입력 및 결과표시'!$C$4=P719,'자료입력 및 결과표시'!$C$4=Q719,'자료입력 및 결과표시'!$C$4=R719,'자료입력 및 결과표시'!$C$4=S719,'자료입력 및 결과표시'!$C$4=T719,'자료입력 및 결과표시'!$C$4=U719,'자료입력 및 결과표시'!$C$4=V719),0,1)</f>
        <v>0</v>
      </c>
    </row>
    <row r="720" spans="6:30">
      <c r="F720" s="56">
        <f t="shared" si="47"/>
        <v>0</v>
      </c>
      <c r="G720" s="79"/>
      <c r="H720" s="38"/>
      <c r="I720" s="39"/>
      <c r="J720" s="31"/>
      <c r="K720" s="78"/>
      <c r="L720" s="40"/>
      <c r="M720" s="11"/>
      <c r="N720" s="11"/>
      <c r="O720" s="11"/>
      <c r="P720" s="11"/>
      <c r="Q720" s="11"/>
      <c r="R720" s="11"/>
      <c r="S720" s="11"/>
      <c r="T720" s="11"/>
      <c r="U720" s="11"/>
      <c r="V720" s="37"/>
      <c r="W720" s="80"/>
      <c r="X720" s="37"/>
      <c r="Y720" s="40"/>
      <c r="Z720" s="35"/>
      <c r="AA720" s="66">
        <f t="shared" si="48"/>
        <v>0</v>
      </c>
      <c r="AB720" s="12">
        <f t="shared" si="49"/>
        <v>0</v>
      </c>
      <c r="AC720" s="56">
        <f t="shared" si="50"/>
        <v>1</v>
      </c>
      <c r="AD720" s="56">
        <f>IF(OR('자료입력 및 결과표시'!$D$4=M720,'자료입력 및 결과표시'!$D$4=N720,'자료입력 및 결과표시'!$D$4=O720,'자료입력 및 결과표시'!$D$4=P720,'자료입력 및 결과표시'!$D$4=Q720,'자료입력 및 결과표시'!$D$4=R720,'자료입력 및 결과표시'!$D$4=S720,'자료입력 및 결과표시'!$D$4=T720,'자료입력 및 결과표시'!$D$4=U720,'자료입력 및 결과표시'!$D$4=V720,'자료입력 및 결과표시'!$C$4=M720,'자료입력 및 결과표시'!$C$4=N720,'자료입력 및 결과표시'!$C$4=O720,'자료입력 및 결과표시'!$C$4=P720,'자료입력 및 결과표시'!$C$4=Q720,'자료입력 및 결과표시'!$C$4=R720,'자료입력 및 결과표시'!$C$4=S720,'자료입력 및 결과표시'!$C$4=T720,'자료입력 및 결과표시'!$C$4=U720,'자료입력 및 결과표시'!$C$4=V720),0,1)</f>
        <v>0</v>
      </c>
    </row>
    <row r="721" spans="6:30">
      <c r="F721" s="56">
        <f t="shared" si="47"/>
        <v>0</v>
      </c>
      <c r="G721" s="79"/>
      <c r="H721" s="38"/>
      <c r="I721" s="39"/>
      <c r="J721" s="31"/>
      <c r="K721" s="78"/>
      <c r="L721" s="40"/>
      <c r="M721" s="11"/>
      <c r="N721" s="11"/>
      <c r="O721" s="11"/>
      <c r="P721" s="11"/>
      <c r="Q721" s="11"/>
      <c r="R721" s="11"/>
      <c r="S721" s="11"/>
      <c r="T721" s="11"/>
      <c r="U721" s="11"/>
      <c r="V721" s="37"/>
      <c r="W721" s="80"/>
      <c r="X721" s="37"/>
      <c r="Y721" s="40"/>
      <c r="Z721" s="35"/>
      <c r="AA721" s="66">
        <f t="shared" si="48"/>
        <v>0</v>
      </c>
      <c r="AB721" s="12">
        <f t="shared" si="49"/>
        <v>0</v>
      </c>
      <c r="AC721" s="56">
        <f t="shared" si="50"/>
        <v>1</v>
      </c>
      <c r="AD721" s="56">
        <f>IF(OR('자료입력 및 결과표시'!$D$4=M721,'자료입력 및 결과표시'!$D$4=N721,'자료입력 및 결과표시'!$D$4=O721,'자료입력 및 결과표시'!$D$4=P721,'자료입력 및 결과표시'!$D$4=Q721,'자료입력 및 결과표시'!$D$4=R721,'자료입력 및 결과표시'!$D$4=S721,'자료입력 및 결과표시'!$D$4=T721,'자료입력 및 결과표시'!$D$4=U721,'자료입력 및 결과표시'!$D$4=V721,'자료입력 및 결과표시'!$C$4=M721,'자료입력 및 결과표시'!$C$4=N721,'자료입력 및 결과표시'!$C$4=O721,'자료입력 및 결과표시'!$C$4=P721,'자료입력 및 결과표시'!$C$4=Q721,'자료입력 및 결과표시'!$C$4=R721,'자료입력 및 결과표시'!$C$4=S721,'자료입력 및 결과표시'!$C$4=T721,'자료입력 및 결과표시'!$C$4=U721,'자료입력 및 결과표시'!$C$4=V721),0,1)</f>
        <v>0</v>
      </c>
    </row>
    <row r="722" spans="6:30">
      <c r="F722" s="56">
        <f t="shared" si="47"/>
        <v>0</v>
      </c>
      <c r="G722" s="79"/>
      <c r="H722" s="38"/>
      <c r="I722" s="39"/>
      <c r="J722" s="31"/>
      <c r="K722" s="78"/>
      <c r="L722" s="40"/>
      <c r="M722" s="11"/>
      <c r="N722" s="11"/>
      <c r="O722" s="11"/>
      <c r="P722" s="11"/>
      <c r="Q722" s="11"/>
      <c r="R722" s="11"/>
      <c r="S722" s="11"/>
      <c r="T722" s="11"/>
      <c r="U722" s="11"/>
      <c r="V722" s="37"/>
      <c r="W722" s="80"/>
      <c r="X722" s="37"/>
      <c r="Y722" s="40"/>
      <c r="Z722" s="35"/>
      <c r="AA722" s="66">
        <f t="shared" si="48"/>
        <v>0</v>
      </c>
      <c r="AB722" s="12">
        <f t="shared" si="49"/>
        <v>0</v>
      </c>
      <c r="AC722" s="56">
        <f t="shared" si="50"/>
        <v>1</v>
      </c>
      <c r="AD722" s="56">
        <f>IF(OR('자료입력 및 결과표시'!$D$4=M722,'자료입력 및 결과표시'!$D$4=N722,'자료입력 및 결과표시'!$D$4=O722,'자료입력 및 결과표시'!$D$4=P722,'자료입력 및 결과표시'!$D$4=Q722,'자료입력 및 결과표시'!$D$4=R722,'자료입력 및 결과표시'!$D$4=S722,'자료입력 및 결과표시'!$D$4=T722,'자료입력 및 결과표시'!$D$4=U722,'자료입력 및 결과표시'!$D$4=V722,'자료입력 및 결과표시'!$C$4=M722,'자료입력 및 결과표시'!$C$4=N722,'자료입력 및 결과표시'!$C$4=O722,'자료입력 및 결과표시'!$C$4=P722,'자료입력 및 결과표시'!$C$4=Q722,'자료입력 및 결과표시'!$C$4=R722,'자료입력 및 결과표시'!$C$4=S722,'자료입력 및 결과표시'!$C$4=T722,'자료입력 및 결과표시'!$C$4=U722,'자료입력 및 결과표시'!$C$4=V722),0,1)</f>
        <v>0</v>
      </c>
    </row>
    <row r="723" spans="6:30">
      <c r="F723" s="56">
        <f t="shared" si="47"/>
        <v>0</v>
      </c>
      <c r="G723" s="79"/>
      <c r="H723" s="38"/>
      <c r="I723" s="39"/>
      <c r="J723" s="31"/>
      <c r="K723" s="78"/>
      <c r="L723" s="40"/>
      <c r="M723" s="11"/>
      <c r="N723" s="11"/>
      <c r="O723" s="11"/>
      <c r="P723" s="11"/>
      <c r="Q723" s="11"/>
      <c r="R723" s="11"/>
      <c r="S723" s="11"/>
      <c r="T723" s="11"/>
      <c r="U723" s="11"/>
      <c r="V723" s="37"/>
      <c r="W723" s="80"/>
      <c r="X723" s="37"/>
      <c r="Y723" s="40"/>
      <c r="Z723" s="35"/>
      <c r="AA723" s="66">
        <f t="shared" si="48"/>
        <v>0</v>
      </c>
      <c r="AB723" s="12">
        <f t="shared" si="49"/>
        <v>0</v>
      </c>
      <c r="AC723" s="56">
        <f t="shared" si="50"/>
        <v>1</v>
      </c>
      <c r="AD723" s="56">
        <f>IF(OR('자료입력 및 결과표시'!$D$4=M723,'자료입력 및 결과표시'!$D$4=N723,'자료입력 및 결과표시'!$D$4=O723,'자료입력 및 결과표시'!$D$4=P723,'자료입력 및 결과표시'!$D$4=Q723,'자료입력 및 결과표시'!$D$4=R723,'자료입력 및 결과표시'!$D$4=S723,'자료입력 및 결과표시'!$D$4=T723,'자료입력 및 결과표시'!$D$4=U723,'자료입력 및 결과표시'!$D$4=V723,'자료입력 및 결과표시'!$C$4=M723,'자료입력 및 결과표시'!$C$4=N723,'자료입력 및 결과표시'!$C$4=O723,'자료입력 및 결과표시'!$C$4=P723,'자료입력 및 결과표시'!$C$4=Q723,'자료입력 및 결과표시'!$C$4=R723,'자료입력 및 결과표시'!$C$4=S723,'자료입력 및 결과표시'!$C$4=T723,'자료입력 및 결과표시'!$C$4=U723,'자료입력 및 결과표시'!$C$4=V723),0,1)</f>
        <v>0</v>
      </c>
    </row>
    <row r="724" spans="6:30">
      <c r="F724" s="56">
        <f t="shared" si="47"/>
        <v>0</v>
      </c>
      <c r="G724" s="79"/>
      <c r="H724" s="38"/>
      <c r="I724" s="39"/>
      <c r="J724" s="31"/>
      <c r="K724" s="78"/>
      <c r="L724" s="40"/>
      <c r="M724" s="11"/>
      <c r="N724" s="11"/>
      <c r="O724" s="11"/>
      <c r="P724" s="11"/>
      <c r="Q724" s="11"/>
      <c r="R724" s="11"/>
      <c r="S724" s="11"/>
      <c r="T724" s="11"/>
      <c r="U724" s="11"/>
      <c r="V724" s="37"/>
      <c r="W724" s="80"/>
      <c r="X724" s="37"/>
      <c r="Y724" s="40"/>
      <c r="Z724" s="35"/>
      <c r="AA724" s="66">
        <f t="shared" si="48"/>
        <v>0</v>
      </c>
      <c r="AB724" s="12">
        <f t="shared" si="49"/>
        <v>0</v>
      </c>
      <c r="AC724" s="56">
        <f t="shared" si="50"/>
        <v>1</v>
      </c>
      <c r="AD724" s="56">
        <f>IF(OR('자료입력 및 결과표시'!$D$4=M724,'자료입력 및 결과표시'!$D$4=N724,'자료입력 및 결과표시'!$D$4=O724,'자료입력 및 결과표시'!$D$4=P724,'자료입력 및 결과표시'!$D$4=Q724,'자료입력 및 결과표시'!$D$4=R724,'자료입력 및 결과표시'!$D$4=S724,'자료입력 및 결과표시'!$D$4=T724,'자료입력 및 결과표시'!$D$4=U724,'자료입력 및 결과표시'!$D$4=V724,'자료입력 및 결과표시'!$C$4=M724,'자료입력 및 결과표시'!$C$4=N724,'자료입력 및 결과표시'!$C$4=O724,'자료입력 및 결과표시'!$C$4=P724,'자료입력 및 결과표시'!$C$4=Q724,'자료입력 및 결과표시'!$C$4=R724,'자료입력 및 결과표시'!$C$4=S724,'자료입력 및 결과표시'!$C$4=T724,'자료입력 및 결과표시'!$C$4=U724,'자료입력 및 결과표시'!$C$4=V724),0,1)</f>
        <v>0</v>
      </c>
    </row>
    <row r="725" spans="6:30">
      <c r="F725" s="56">
        <f t="shared" si="47"/>
        <v>0</v>
      </c>
      <c r="G725" s="79"/>
      <c r="H725" s="38"/>
      <c r="I725" s="39"/>
      <c r="J725" s="31"/>
      <c r="K725" s="78"/>
      <c r="L725" s="40"/>
      <c r="M725" s="11"/>
      <c r="N725" s="11"/>
      <c r="O725" s="11"/>
      <c r="P725" s="11"/>
      <c r="Q725" s="11"/>
      <c r="R725" s="11"/>
      <c r="S725" s="11"/>
      <c r="T725" s="11"/>
      <c r="U725" s="11"/>
      <c r="V725" s="37"/>
      <c r="W725" s="80"/>
      <c r="X725" s="37"/>
      <c r="Y725" s="40"/>
      <c r="Z725" s="35"/>
      <c r="AA725" s="66">
        <f t="shared" si="48"/>
        <v>0</v>
      </c>
      <c r="AB725" s="12">
        <f t="shared" si="49"/>
        <v>0</v>
      </c>
      <c r="AC725" s="56">
        <f t="shared" si="50"/>
        <v>1</v>
      </c>
      <c r="AD725" s="56">
        <f>IF(OR('자료입력 및 결과표시'!$D$4=M725,'자료입력 및 결과표시'!$D$4=N725,'자료입력 및 결과표시'!$D$4=O725,'자료입력 및 결과표시'!$D$4=P725,'자료입력 및 결과표시'!$D$4=Q725,'자료입력 및 결과표시'!$D$4=R725,'자료입력 및 결과표시'!$D$4=S725,'자료입력 및 결과표시'!$D$4=T725,'자료입력 및 결과표시'!$D$4=U725,'자료입력 및 결과표시'!$D$4=V725,'자료입력 및 결과표시'!$C$4=M725,'자료입력 및 결과표시'!$C$4=N725,'자료입력 및 결과표시'!$C$4=O725,'자료입력 및 결과표시'!$C$4=P725,'자료입력 및 결과표시'!$C$4=Q725,'자료입력 및 결과표시'!$C$4=R725,'자료입력 및 결과표시'!$C$4=S725,'자료입력 및 결과표시'!$C$4=T725,'자료입력 및 결과표시'!$C$4=U725,'자료입력 및 결과표시'!$C$4=V725),0,1)</f>
        <v>0</v>
      </c>
    </row>
    <row r="726" spans="6:30">
      <c r="F726" s="56">
        <f t="shared" si="47"/>
        <v>0</v>
      </c>
      <c r="G726" s="79"/>
      <c r="H726" s="38"/>
      <c r="I726" s="39"/>
      <c r="J726" s="31"/>
      <c r="K726" s="78"/>
      <c r="L726" s="40"/>
      <c r="M726" s="11"/>
      <c r="N726" s="11"/>
      <c r="O726" s="11"/>
      <c r="P726" s="11"/>
      <c r="Q726" s="11"/>
      <c r="R726" s="11"/>
      <c r="S726" s="11"/>
      <c r="T726" s="11"/>
      <c r="U726" s="11"/>
      <c r="V726" s="37"/>
      <c r="W726" s="80"/>
      <c r="X726" s="37"/>
      <c r="Y726" s="40"/>
      <c r="Z726" s="35"/>
      <c r="AA726" s="66">
        <f t="shared" si="48"/>
        <v>0</v>
      </c>
      <c r="AB726" s="12">
        <f t="shared" si="49"/>
        <v>0</v>
      </c>
      <c r="AC726" s="56">
        <f t="shared" si="50"/>
        <v>1</v>
      </c>
      <c r="AD726" s="56">
        <f>IF(OR('자료입력 및 결과표시'!$D$4=M726,'자료입력 및 결과표시'!$D$4=N726,'자료입력 및 결과표시'!$D$4=O726,'자료입력 및 결과표시'!$D$4=P726,'자료입력 및 결과표시'!$D$4=Q726,'자료입력 및 결과표시'!$D$4=R726,'자료입력 및 결과표시'!$D$4=S726,'자료입력 및 결과표시'!$D$4=T726,'자료입력 및 결과표시'!$D$4=U726,'자료입력 및 결과표시'!$D$4=V726,'자료입력 및 결과표시'!$C$4=M726,'자료입력 및 결과표시'!$C$4=N726,'자료입력 및 결과표시'!$C$4=O726,'자료입력 및 결과표시'!$C$4=P726,'자료입력 및 결과표시'!$C$4=Q726,'자료입력 및 결과표시'!$C$4=R726,'자료입력 및 결과표시'!$C$4=S726,'자료입력 및 결과표시'!$C$4=T726,'자료입력 및 결과표시'!$C$4=U726,'자료입력 및 결과표시'!$C$4=V726),0,1)</f>
        <v>0</v>
      </c>
    </row>
    <row r="727" spans="6:30">
      <c r="F727" s="56">
        <f t="shared" si="47"/>
        <v>0</v>
      </c>
      <c r="G727" s="79"/>
      <c r="H727" s="38"/>
      <c r="I727" s="39"/>
      <c r="J727" s="31"/>
      <c r="K727" s="78"/>
      <c r="L727" s="40"/>
      <c r="M727" s="11"/>
      <c r="N727" s="11"/>
      <c r="O727" s="11"/>
      <c r="P727" s="11"/>
      <c r="Q727" s="11"/>
      <c r="R727" s="11"/>
      <c r="S727" s="11"/>
      <c r="T727" s="11"/>
      <c r="U727" s="11"/>
      <c r="V727" s="37"/>
      <c r="W727" s="80"/>
      <c r="X727" s="37"/>
      <c r="Y727" s="40"/>
      <c r="Z727" s="35"/>
      <c r="AA727" s="66">
        <f t="shared" si="48"/>
        <v>0</v>
      </c>
      <c r="AB727" s="12">
        <f t="shared" si="49"/>
        <v>0</v>
      </c>
      <c r="AC727" s="56">
        <f t="shared" si="50"/>
        <v>1</v>
      </c>
      <c r="AD727" s="56">
        <f>IF(OR('자료입력 및 결과표시'!$D$4=M727,'자료입력 및 결과표시'!$D$4=N727,'자료입력 및 결과표시'!$D$4=O727,'자료입력 및 결과표시'!$D$4=P727,'자료입력 및 결과표시'!$D$4=Q727,'자료입력 및 결과표시'!$D$4=R727,'자료입력 및 결과표시'!$D$4=S727,'자료입력 및 결과표시'!$D$4=T727,'자료입력 및 결과표시'!$D$4=U727,'자료입력 및 결과표시'!$D$4=V727,'자료입력 및 결과표시'!$C$4=M727,'자료입력 및 결과표시'!$C$4=N727,'자료입력 및 결과표시'!$C$4=O727,'자료입력 및 결과표시'!$C$4=P727,'자료입력 및 결과표시'!$C$4=Q727,'자료입력 및 결과표시'!$C$4=R727,'자료입력 및 결과표시'!$C$4=S727,'자료입력 및 결과표시'!$C$4=T727,'자료입력 및 결과표시'!$C$4=U727,'자료입력 및 결과표시'!$C$4=V727),0,1)</f>
        <v>0</v>
      </c>
    </row>
    <row r="728" spans="6:30">
      <c r="F728" s="56">
        <f t="shared" si="47"/>
        <v>0</v>
      </c>
      <c r="G728" s="79"/>
      <c r="H728" s="38"/>
      <c r="I728" s="39"/>
      <c r="J728" s="31"/>
      <c r="K728" s="78"/>
      <c r="L728" s="40"/>
      <c r="M728" s="11"/>
      <c r="N728" s="11"/>
      <c r="O728" s="11"/>
      <c r="P728" s="11"/>
      <c r="Q728" s="11"/>
      <c r="R728" s="11"/>
      <c r="S728" s="11"/>
      <c r="T728" s="11"/>
      <c r="U728" s="11"/>
      <c r="V728" s="37"/>
      <c r="W728" s="80"/>
      <c r="X728" s="37"/>
      <c r="Y728" s="40"/>
      <c r="Z728" s="35"/>
      <c r="AA728" s="66">
        <f t="shared" si="48"/>
        <v>0</v>
      </c>
      <c r="AB728" s="12">
        <f t="shared" si="49"/>
        <v>0</v>
      </c>
      <c r="AC728" s="56">
        <f t="shared" si="50"/>
        <v>1</v>
      </c>
      <c r="AD728" s="56">
        <f>IF(OR('자료입력 및 결과표시'!$D$4=M728,'자료입력 및 결과표시'!$D$4=N728,'자료입력 및 결과표시'!$D$4=O728,'자료입력 및 결과표시'!$D$4=P728,'자료입력 및 결과표시'!$D$4=Q728,'자료입력 및 결과표시'!$D$4=R728,'자료입력 및 결과표시'!$D$4=S728,'자료입력 및 결과표시'!$D$4=T728,'자료입력 및 결과표시'!$D$4=U728,'자료입력 및 결과표시'!$D$4=V728,'자료입력 및 결과표시'!$C$4=M728,'자료입력 및 결과표시'!$C$4=N728,'자료입력 및 결과표시'!$C$4=O728,'자료입력 및 결과표시'!$C$4=P728,'자료입력 및 결과표시'!$C$4=Q728,'자료입력 및 결과표시'!$C$4=R728,'자료입력 및 결과표시'!$C$4=S728,'자료입력 및 결과표시'!$C$4=T728,'자료입력 및 결과표시'!$C$4=U728,'자료입력 및 결과표시'!$C$4=V728),0,1)</f>
        <v>0</v>
      </c>
    </row>
    <row r="729" spans="6:30">
      <c r="F729" s="56">
        <f t="shared" si="47"/>
        <v>0</v>
      </c>
      <c r="G729" s="79"/>
      <c r="H729" s="38"/>
      <c r="I729" s="39"/>
      <c r="J729" s="31"/>
      <c r="K729" s="78"/>
      <c r="L729" s="40"/>
      <c r="M729" s="11"/>
      <c r="N729" s="11"/>
      <c r="O729" s="11"/>
      <c r="P729" s="11"/>
      <c r="Q729" s="11"/>
      <c r="R729" s="11"/>
      <c r="S729" s="11"/>
      <c r="T729" s="11"/>
      <c r="U729" s="11"/>
      <c r="V729" s="37"/>
      <c r="W729" s="80"/>
      <c r="X729" s="37"/>
      <c r="Y729" s="40"/>
      <c r="Z729" s="35"/>
      <c r="AA729" s="66">
        <f t="shared" si="48"/>
        <v>0</v>
      </c>
      <c r="AB729" s="12">
        <f t="shared" si="49"/>
        <v>0</v>
      </c>
      <c r="AC729" s="56">
        <f t="shared" si="50"/>
        <v>1</v>
      </c>
      <c r="AD729" s="56">
        <f>IF(OR('자료입력 및 결과표시'!$D$4=M729,'자료입력 및 결과표시'!$D$4=N729,'자료입력 및 결과표시'!$D$4=O729,'자료입력 및 결과표시'!$D$4=P729,'자료입력 및 결과표시'!$D$4=Q729,'자료입력 및 결과표시'!$D$4=R729,'자료입력 및 결과표시'!$D$4=S729,'자료입력 및 결과표시'!$D$4=T729,'자료입력 및 결과표시'!$D$4=U729,'자료입력 및 결과표시'!$D$4=V729,'자료입력 및 결과표시'!$C$4=M729,'자료입력 및 결과표시'!$C$4=N729,'자료입력 및 결과표시'!$C$4=O729,'자료입력 및 결과표시'!$C$4=P729,'자료입력 및 결과표시'!$C$4=Q729,'자료입력 및 결과표시'!$C$4=R729,'자료입력 및 결과표시'!$C$4=S729,'자료입력 및 결과표시'!$C$4=T729,'자료입력 및 결과표시'!$C$4=U729,'자료입력 및 결과표시'!$C$4=V729),0,1)</f>
        <v>0</v>
      </c>
    </row>
    <row r="730" spans="6:30">
      <c r="F730" s="56">
        <f t="shared" si="47"/>
        <v>0</v>
      </c>
      <c r="G730" s="79"/>
      <c r="H730" s="38"/>
      <c r="I730" s="39"/>
      <c r="J730" s="31"/>
      <c r="K730" s="78"/>
      <c r="L730" s="40"/>
      <c r="M730" s="11"/>
      <c r="N730" s="11"/>
      <c r="O730" s="11"/>
      <c r="P730" s="11"/>
      <c r="Q730" s="11"/>
      <c r="R730" s="11"/>
      <c r="S730" s="11"/>
      <c r="T730" s="11"/>
      <c r="U730" s="11"/>
      <c r="V730" s="37"/>
      <c r="W730" s="80"/>
      <c r="X730" s="37"/>
      <c r="Y730" s="40"/>
      <c r="Z730" s="35"/>
      <c r="AA730" s="66">
        <f t="shared" si="48"/>
        <v>0</v>
      </c>
      <c r="AB730" s="12">
        <f t="shared" si="49"/>
        <v>0</v>
      </c>
      <c r="AC730" s="56">
        <f t="shared" si="50"/>
        <v>1</v>
      </c>
      <c r="AD730" s="56">
        <f>IF(OR('자료입력 및 결과표시'!$D$4=M730,'자료입력 및 결과표시'!$D$4=N730,'자료입력 및 결과표시'!$D$4=O730,'자료입력 및 결과표시'!$D$4=P730,'자료입력 및 결과표시'!$D$4=Q730,'자료입력 및 결과표시'!$D$4=R730,'자료입력 및 결과표시'!$D$4=S730,'자료입력 및 결과표시'!$D$4=T730,'자료입력 및 결과표시'!$D$4=U730,'자료입력 및 결과표시'!$D$4=V730,'자료입력 및 결과표시'!$C$4=M730,'자료입력 및 결과표시'!$C$4=N730,'자료입력 및 결과표시'!$C$4=O730,'자료입력 및 결과표시'!$C$4=P730,'자료입력 및 결과표시'!$C$4=Q730,'자료입력 및 결과표시'!$C$4=R730,'자료입력 및 결과표시'!$C$4=S730,'자료입력 및 결과표시'!$C$4=T730,'자료입력 및 결과표시'!$C$4=U730,'자료입력 및 결과표시'!$C$4=V730),0,1)</f>
        <v>0</v>
      </c>
    </row>
    <row r="731" spans="6:30">
      <c r="F731" s="56">
        <f t="shared" si="47"/>
        <v>0</v>
      </c>
      <c r="G731" s="79"/>
      <c r="H731" s="38"/>
      <c r="I731" s="39"/>
      <c r="J731" s="31"/>
      <c r="K731" s="78"/>
      <c r="L731" s="40"/>
      <c r="M731" s="11"/>
      <c r="N731" s="11"/>
      <c r="O731" s="11"/>
      <c r="P731" s="11"/>
      <c r="Q731" s="11"/>
      <c r="R731" s="11"/>
      <c r="S731" s="11"/>
      <c r="T731" s="11"/>
      <c r="U731" s="11"/>
      <c r="V731" s="37"/>
      <c r="W731" s="80"/>
      <c r="X731" s="37"/>
      <c r="Y731" s="40"/>
      <c r="Z731" s="35"/>
      <c r="AA731" s="66">
        <f t="shared" si="48"/>
        <v>0</v>
      </c>
      <c r="AB731" s="12">
        <f t="shared" si="49"/>
        <v>0</v>
      </c>
      <c r="AC731" s="56">
        <f t="shared" si="50"/>
        <v>1</v>
      </c>
      <c r="AD731" s="56">
        <f>IF(OR('자료입력 및 결과표시'!$D$4=M731,'자료입력 및 결과표시'!$D$4=N731,'자료입력 및 결과표시'!$D$4=O731,'자료입력 및 결과표시'!$D$4=P731,'자료입력 및 결과표시'!$D$4=Q731,'자료입력 및 결과표시'!$D$4=R731,'자료입력 및 결과표시'!$D$4=S731,'자료입력 및 결과표시'!$D$4=T731,'자료입력 및 결과표시'!$D$4=U731,'자료입력 및 결과표시'!$D$4=V731,'자료입력 및 결과표시'!$C$4=M731,'자료입력 및 결과표시'!$C$4=N731,'자료입력 및 결과표시'!$C$4=O731,'자료입력 및 결과표시'!$C$4=P731,'자료입력 및 결과표시'!$C$4=Q731,'자료입력 및 결과표시'!$C$4=R731,'자료입력 및 결과표시'!$C$4=S731,'자료입력 및 결과표시'!$C$4=T731,'자료입력 및 결과표시'!$C$4=U731,'자료입력 및 결과표시'!$C$4=V731),0,1)</f>
        <v>0</v>
      </c>
    </row>
    <row r="732" spans="6:30">
      <c r="F732" s="56">
        <f t="shared" si="47"/>
        <v>0</v>
      </c>
      <c r="G732" s="79"/>
      <c r="H732" s="38"/>
      <c r="I732" s="39"/>
      <c r="J732" s="31"/>
      <c r="K732" s="78"/>
      <c r="L732" s="40"/>
      <c r="M732" s="11"/>
      <c r="N732" s="11"/>
      <c r="O732" s="11"/>
      <c r="P732" s="11"/>
      <c r="Q732" s="11"/>
      <c r="R732" s="11"/>
      <c r="S732" s="11"/>
      <c r="T732" s="11"/>
      <c r="U732" s="11"/>
      <c r="V732" s="37"/>
      <c r="W732" s="80"/>
      <c r="X732" s="37"/>
      <c r="Y732" s="40"/>
      <c r="Z732" s="35"/>
      <c r="AA732" s="66">
        <f t="shared" si="48"/>
        <v>0</v>
      </c>
      <c r="AB732" s="12">
        <f t="shared" si="49"/>
        <v>0</v>
      </c>
      <c r="AC732" s="56">
        <f t="shared" si="50"/>
        <v>1</v>
      </c>
      <c r="AD732" s="56">
        <f>IF(OR('자료입력 및 결과표시'!$D$4=M732,'자료입력 및 결과표시'!$D$4=N732,'자료입력 및 결과표시'!$D$4=O732,'자료입력 및 결과표시'!$D$4=P732,'자료입력 및 결과표시'!$D$4=Q732,'자료입력 및 결과표시'!$D$4=R732,'자료입력 및 결과표시'!$D$4=S732,'자료입력 및 결과표시'!$D$4=T732,'자료입력 및 결과표시'!$D$4=U732,'자료입력 및 결과표시'!$D$4=V732,'자료입력 및 결과표시'!$C$4=M732,'자료입력 및 결과표시'!$C$4=N732,'자료입력 및 결과표시'!$C$4=O732,'자료입력 및 결과표시'!$C$4=P732,'자료입력 및 결과표시'!$C$4=Q732,'자료입력 및 결과표시'!$C$4=R732,'자료입력 및 결과표시'!$C$4=S732,'자료입력 및 결과표시'!$C$4=T732,'자료입력 및 결과표시'!$C$4=U732,'자료입력 및 결과표시'!$C$4=V732),0,1)</f>
        <v>0</v>
      </c>
    </row>
    <row r="733" spans="6:30">
      <c r="F733" s="56">
        <f t="shared" si="47"/>
        <v>0</v>
      </c>
      <c r="G733" s="79"/>
      <c r="H733" s="38"/>
      <c r="I733" s="39"/>
      <c r="J733" s="31"/>
      <c r="K733" s="78"/>
      <c r="L733" s="40"/>
      <c r="M733" s="11"/>
      <c r="N733" s="11"/>
      <c r="O733" s="11"/>
      <c r="P733" s="11"/>
      <c r="Q733" s="11"/>
      <c r="R733" s="11"/>
      <c r="S733" s="11"/>
      <c r="T733" s="11"/>
      <c r="U733" s="11"/>
      <c r="V733" s="37"/>
      <c r="W733" s="80"/>
      <c r="X733" s="37"/>
      <c r="Y733" s="40"/>
      <c r="Z733" s="35"/>
      <c r="AA733" s="66">
        <f t="shared" si="48"/>
        <v>0</v>
      </c>
      <c r="AB733" s="12">
        <f t="shared" si="49"/>
        <v>0</v>
      </c>
      <c r="AC733" s="56">
        <f t="shared" si="50"/>
        <v>1</v>
      </c>
      <c r="AD733" s="56">
        <f>IF(OR('자료입력 및 결과표시'!$D$4=M733,'자료입력 및 결과표시'!$D$4=N733,'자료입력 및 결과표시'!$D$4=O733,'자료입력 및 결과표시'!$D$4=P733,'자료입력 및 결과표시'!$D$4=Q733,'자료입력 및 결과표시'!$D$4=R733,'자료입력 및 결과표시'!$D$4=S733,'자료입력 및 결과표시'!$D$4=T733,'자료입력 및 결과표시'!$D$4=U733,'자료입력 및 결과표시'!$D$4=V733,'자료입력 및 결과표시'!$C$4=M733,'자료입력 및 결과표시'!$C$4=N733,'자료입력 및 결과표시'!$C$4=O733,'자료입력 및 결과표시'!$C$4=P733,'자료입력 및 결과표시'!$C$4=Q733,'자료입력 및 결과표시'!$C$4=R733,'자료입력 및 결과표시'!$C$4=S733,'자료입력 및 결과표시'!$C$4=T733,'자료입력 및 결과표시'!$C$4=U733,'자료입력 및 결과표시'!$C$4=V733),0,1)</f>
        <v>0</v>
      </c>
    </row>
    <row r="734" spans="6:30">
      <c r="F734" s="56">
        <f t="shared" si="47"/>
        <v>0</v>
      </c>
      <c r="G734" s="79"/>
      <c r="H734" s="38"/>
      <c r="I734" s="39"/>
      <c r="J734" s="31"/>
      <c r="K734" s="78"/>
      <c r="L734" s="40"/>
      <c r="M734" s="11"/>
      <c r="N734" s="11"/>
      <c r="O734" s="11"/>
      <c r="P734" s="11"/>
      <c r="Q734" s="11"/>
      <c r="R734" s="11"/>
      <c r="S734" s="11"/>
      <c r="T734" s="11"/>
      <c r="U734" s="11"/>
      <c r="V734" s="37"/>
      <c r="W734" s="80"/>
      <c r="X734" s="37"/>
      <c r="Y734" s="40"/>
      <c r="Z734" s="35"/>
      <c r="AA734" s="66">
        <f t="shared" si="48"/>
        <v>0</v>
      </c>
      <c r="AB734" s="12">
        <f t="shared" si="49"/>
        <v>0</v>
      </c>
      <c r="AC734" s="56">
        <f t="shared" si="50"/>
        <v>1</v>
      </c>
      <c r="AD734" s="56">
        <f>IF(OR('자료입력 및 결과표시'!$D$4=M734,'자료입력 및 결과표시'!$D$4=N734,'자료입력 및 결과표시'!$D$4=O734,'자료입력 및 결과표시'!$D$4=P734,'자료입력 및 결과표시'!$D$4=Q734,'자료입력 및 결과표시'!$D$4=R734,'자료입력 및 결과표시'!$D$4=S734,'자료입력 및 결과표시'!$D$4=T734,'자료입력 및 결과표시'!$D$4=U734,'자료입력 및 결과표시'!$D$4=V734,'자료입력 및 결과표시'!$C$4=M734,'자료입력 및 결과표시'!$C$4=N734,'자료입력 및 결과표시'!$C$4=O734,'자료입력 및 결과표시'!$C$4=P734,'자료입력 및 결과표시'!$C$4=Q734,'자료입력 및 결과표시'!$C$4=R734,'자료입력 및 결과표시'!$C$4=S734,'자료입력 및 결과표시'!$C$4=T734,'자료입력 및 결과표시'!$C$4=U734,'자료입력 및 결과표시'!$C$4=V734),0,1)</f>
        <v>0</v>
      </c>
    </row>
    <row r="735" spans="6:30">
      <c r="F735" s="56">
        <f t="shared" si="47"/>
        <v>0</v>
      </c>
      <c r="G735" s="79"/>
      <c r="H735" s="38"/>
      <c r="I735" s="39"/>
      <c r="J735" s="31"/>
      <c r="K735" s="78"/>
      <c r="L735" s="40"/>
      <c r="M735" s="11"/>
      <c r="N735" s="11"/>
      <c r="O735" s="11"/>
      <c r="P735" s="11"/>
      <c r="Q735" s="11"/>
      <c r="R735" s="11"/>
      <c r="S735" s="11"/>
      <c r="T735" s="11"/>
      <c r="U735" s="11"/>
      <c r="V735" s="37"/>
      <c r="W735" s="80"/>
      <c r="X735" s="37"/>
      <c r="Y735" s="40"/>
      <c r="Z735" s="35"/>
      <c r="AA735" s="66">
        <f t="shared" si="48"/>
        <v>0</v>
      </c>
      <c r="AB735" s="12">
        <f t="shared" si="49"/>
        <v>0</v>
      </c>
      <c r="AC735" s="56">
        <f t="shared" si="50"/>
        <v>1</v>
      </c>
      <c r="AD735" s="56">
        <f>IF(OR('자료입력 및 결과표시'!$D$4=M735,'자료입력 및 결과표시'!$D$4=N735,'자료입력 및 결과표시'!$D$4=O735,'자료입력 및 결과표시'!$D$4=P735,'자료입력 및 결과표시'!$D$4=Q735,'자료입력 및 결과표시'!$D$4=R735,'자료입력 및 결과표시'!$D$4=S735,'자료입력 및 결과표시'!$D$4=T735,'자료입력 및 결과표시'!$D$4=U735,'자료입력 및 결과표시'!$D$4=V735,'자료입력 및 결과표시'!$C$4=M735,'자료입력 및 결과표시'!$C$4=N735,'자료입력 및 결과표시'!$C$4=O735,'자료입력 및 결과표시'!$C$4=P735,'자료입력 및 결과표시'!$C$4=Q735,'자료입력 및 결과표시'!$C$4=R735,'자료입력 및 결과표시'!$C$4=S735,'자료입력 및 결과표시'!$C$4=T735,'자료입력 및 결과표시'!$C$4=U735,'자료입력 및 결과표시'!$C$4=V735),0,1)</f>
        <v>0</v>
      </c>
    </row>
    <row r="736" spans="6:30">
      <c r="F736" s="56">
        <f t="shared" si="47"/>
        <v>0</v>
      </c>
      <c r="G736" s="79"/>
      <c r="H736" s="38"/>
      <c r="I736" s="39"/>
      <c r="J736" s="31"/>
      <c r="K736" s="78"/>
      <c r="L736" s="40"/>
      <c r="M736" s="11"/>
      <c r="N736" s="11"/>
      <c r="O736" s="11"/>
      <c r="P736" s="11"/>
      <c r="Q736" s="11"/>
      <c r="R736" s="11"/>
      <c r="S736" s="11"/>
      <c r="T736" s="11"/>
      <c r="U736" s="11"/>
      <c r="V736" s="37"/>
      <c r="W736" s="80"/>
      <c r="X736" s="37"/>
      <c r="Y736" s="40"/>
      <c r="Z736" s="35"/>
      <c r="AA736" s="66">
        <f t="shared" si="48"/>
        <v>0</v>
      </c>
      <c r="AB736" s="12">
        <f t="shared" si="49"/>
        <v>0</v>
      </c>
      <c r="AC736" s="56">
        <f t="shared" si="50"/>
        <v>1</v>
      </c>
      <c r="AD736" s="56">
        <f>IF(OR('자료입력 및 결과표시'!$D$4=M736,'자료입력 및 결과표시'!$D$4=N736,'자료입력 및 결과표시'!$D$4=O736,'자료입력 및 결과표시'!$D$4=P736,'자료입력 및 결과표시'!$D$4=Q736,'자료입력 및 결과표시'!$D$4=R736,'자료입력 및 결과표시'!$D$4=S736,'자료입력 및 결과표시'!$D$4=T736,'자료입력 및 결과표시'!$D$4=U736,'자료입력 및 결과표시'!$D$4=V736,'자료입력 및 결과표시'!$C$4=M736,'자료입력 및 결과표시'!$C$4=N736,'자료입력 및 결과표시'!$C$4=O736,'자료입력 및 결과표시'!$C$4=P736,'자료입력 및 결과표시'!$C$4=Q736,'자료입력 및 결과표시'!$C$4=R736,'자료입력 및 결과표시'!$C$4=S736,'자료입력 및 결과표시'!$C$4=T736,'자료입력 및 결과표시'!$C$4=U736,'자료입력 및 결과표시'!$C$4=V736),0,1)</f>
        <v>0</v>
      </c>
    </row>
    <row r="737" spans="6:30">
      <c r="F737" s="56">
        <f t="shared" si="47"/>
        <v>0</v>
      </c>
      <c r="G737" s="79"/>
      <c r="H737" s="38"/>
      <c r="I737" s="39"/>
      <c r="J737" s="31"/>
      <c r="K737" s="78"/>
      <c r="L737" s="40"/>
      <c r="M737" s="11"/>
      <c r="N737" s="11"/>
      <c r="O737" s="11"/>
      <c r="P737" s="11"/>
      <c r="Q737" s="11"/>
      <c r="R737" s="11"/>
      <c r="S737" s="11"/>
      <c r="T737" s="11"/>
      <c r="U737" s="11"/>
      <c r="V737" s="37"/>
      <c r="W737" s="80"/>
      <c r="X737" s="37"/>
      <c r="Y737" s="40"/>
      <c r="Z737" s="35"/>
      <c r="AA737" s="66">
        <f t="shared" si="48"/>
        <v>0</v>
      </c>
      <c r="AB737" s="12">
        <f t="shared" si="49"/>
        <v>0</v>
      </c>
      <c r="AC737" s="56">
        <f t="shared" si="50"/>
        <v>1</v>
      </c>
      <c r="AD737" s="56">
        <f>IF(OR('자료입력 및 결과표시'!$D$4=M737,'자료입력 및 결과표시'!$D$4=N737,'자료입력 및 결과표시'!$D$4=O737,'자료입력 및 결과표시'!$D$4=P737,'자료입력 및 결과표시'!$D$4=Q737,'자료입력 및 결과표시'!$D$4=R737,'자료입력 및 결과표시'!$D$4=S737,'자료입력 및 결과표시'!$D$4=T737,'자료입력 및 결과표시'!$D$4=U737,'자료입력 및 결과표시'!$D$4=V737,'자료입력 및 결과표시'!$C$4=M737,'자료입력 및 결과표시'!$C$4=N737,'자료입력 및 결과표시'!$C$4=O737,'자료입력 및 결과표시'!$C$4=P737,'자료입력 및 결과표시'!$C$4=Q737,'자료입력 및 결과표시'!$C$4=R737,'자료입력 및 결과표시'!$C$4=S737,'자료입력 및 결과표시'!$C$4=T737,'자료입력 및 결과표시'!$C$4=U737,'자료입력 및 결과표시'!$C$4=V737),0,1)</f>
        <v>0</v>
      </c>
    </row>
    <row r="738" spans="6:30">
      <c r="F738" s="56">
        <f t="shared" si="47"/>
        <v>0</v>
      </c>
      <c r="G738" s="79"/>
      <c r="H738" s="38"/>
      <c r="I738" s="39"/>
      <c r="J738" s="31"/>
      <c r="K738" s="78"/>
      <c r="L738" s="40"/>
      <c r="M738" s="11"/>
      <c r="N738" s="11"/>
      <c r="O738" s="11"/>
      <c r="P738" s="11"/>
      <c r="Q738" s="11"/>
      <c r="R738" s="11"/>
      <c r="S738" s="11"/>
      <c r="T738" s="11"/>
      <c r="U738" s="11"/>
      <c r="V738" s="37"/>
      <c r="W738" s="80"/>
      <c r="X738" s="37"/>
      <c r="Y738" s="40"/>
      <c r="Z738" s="35"/>
      <c r="AA738" s="66">
        <f t="shared" si="48"/>
        <v>0</v>
      </c>
      <c r="AB738" s="12">
        <f t="shared" si="49"/>
        <v>0</v>
      </c>
      <c r="AC738" s="56">
        <f t="shared" si="50"/>
        <v>1</v>
      </c>
      <c r="AD738" s="56">
        <f>IF(OR('자료입력 및 결과표시'!$D$4=M738,'자료입력 및 결과표시'!$D$4=N738,'자료입력 및 결과표시'!$D$4=O738,'자료입력 및 결과표시'!$D$4=P738,'자료입력 및 결과표시'!$D$4=Q738,'자료입력 및 결과표시'!$D$4=R738,'자료입력 및 결과표시'!$D$4=S738,'자료입력 및 결과표시'!$D$4=T738,'자료입력 및 결과표시'!$D$4=U738,'자료입력 및 결과표시'!$D$4=V738,'자료입력 및 결과표시'!$C$4=M738,'자료입력 및 결과표시'!$C$4=N738,'자료입력 및 결과표시'!$C$4=O738,'자료입력 및 결과표시'!$C$4=P738,'자료입력 및 결과표시'!$C$4=Q738,'자료입력 및 결과표시'!$C$4=R738,'자료입력 및 결과표시'!$C$4=S738,'자료입력 및 결과표시'!$C$4=T738,'자료입력 및 결과표시'!$C$4=U738,'자료입력 및 결과표시'!$C$4=V738),0,1)</f>
        <v>0</v>
      </c>
    </row>
    <row r="739" spans="6:30">
      <c r="F739" s="56">
        <f t="shared" si="47"/>
        <v>0</v>
      </c>
      <c r="G739" s="79"/>
      <c r="H739" s="38"/>
      <c r="I739" s="39"/>
      <c r="J739" s="31"/>
      <c r="K739" s="78"/>
      <c r="L739" s="40"/>
      <c r="M739" s="11"/>
      <c r="N739" s="11"/>
      <c r="O739" s="11"/>
      <c r="P739" s="11"/>
      <c r="Q739" s="11"/>
      <c r="R739" s="11"/>
      <c r="S739" s="11"/>
      <c r="T739" s="11"/>
      <c r="U739" s="11"/>
      <c r="V739" s="37"/>
      <c r="W739" s="80"/>
      <c r="X739" s="37"/>
      <c r="Y739" s="40"/>
      <c r="Z739" s="35"/>
      <c r="AA739" s="66">
        <f t="shared" si="48"/>
        <v>0</v>
      </c>
      <c r="AB739" s="12">
        <f t="shared" si="49"/>
        <v>0</v>
      </c>
      <c r="AC739" s="56">
        <f t="shared" si="50"/>
        <v>1</v>
      </c>
      <c r="AD739" s="56">
        <f>IF(OR('자료입력 및 결과표시'!$D$4=M739,'자료입력 및 결과표시'!$D$4=N739,'자료입력 및 결과표시'!$D$4=O739,'자료입력 및 결과표시'!$D$4=P739,'자료입력 및 결과표시'!$D$4=Q739,'자료입력 및 결과표시'!$D$4=R739,'자료입력 및 결과표시'!$D$4=S739,'자료입력 및 결과표시'!$D$4=T739,'자료입력 및 결과표시'!$D$4=U739,'자료입력 및 결과표시'!$D$4=V739,'자료입력 및 결과표시'!$C$4=M739,'자료입력 및 결과표시'!$C$4=N739,'자료입력 및 결과표시'!$C$4=O739,'자료입력 및 결과표시'!$C$4=P739,'자료입력 및 결과표시'!$C$4=Q739,'자료입력 및 결과표시'!$C$4=R739,'자료입력 및 결과표시'!$C$4=S739,'자료입력 및 결과표시'!$C$4=T739,'자료입력 및 결과표시'!$C$4=U739,'자료입력 및 결과표시'!$C$4=V739),0,1)</f>
        <v>0</v>
      </c>
    </row>
    <row r="740" spans="6:30">
      <c r="F740" s="56">
        <f t="shared" si="47"/>
        <v>0</v>
      </c>
      <c r="G740" s="79"/>
      <c r="H740" s="38"/>
      <c r="I740" s="39"/>
      <c r="J740" s="31"/>
      <c r="K740" s="78"/>
      <c r="L740" s="40"/>
      <c r="M740" s="11"/>
      <c r="N740" s="11"/>
      <c r="O740" s="11"/>
      <c r="P740" s="11"/>
      <c r="Q740" s="11"/>
      <c r="R740" s="11"/>
      <c r="S740" s="11"/>
      <c r="T740" s="11"/>
      <c r="U740" s="11"/>
      <c r="V740" s="37"/>
      <c r="W740" s="80"/>
      <c r="X740" s="37"/>
      <c r="Y740" s="40"/>
      <c r="Z740" s="35"/>
      <c r="AA740" s="66">
        <f t="shared" si="48"/>
        <v>0</v>
      </c>
      <c r="AB740" s="12">
        <f t="shared" si="49"/>
        <v>0</v>
      </c>
      <c r="AC740" s="56">
        <f t="shared" si="50"/>
        <v>1</v>
      </c>
      <c r="AD740" s="56">
        <f>IF(OR('자료입력 및 결과표시'!$D$4=M740,'자료입력 및 결과표시'!$D$4=N740,'자료입력 및 결과표시'!$D$4=O740,'자료입력 및 결과표시'!$D$4=P740,'자료입력 및 결과표시'!$D$4=Q740,'자료입력 및 결과표시'!$D$4=R740,'자료입력 및 결과표시'!$D$4=S740,'자료입력 및 결과표시'!$D$4=T740,'자료입력 및 결과표시'!$D$4=U740,'자료입력 및 결과표시'!$D$4=V740,'자료입력 및 결과표시'!$C$4=M740,'자료입력 및 결과표시'!$C$4=N740,'자료입력 및 결과표시'!$C$4=O740,'자료입력 및 결과표시'!$C$4=P740,'자료입력 및 결과표시'!$C$4=Q740,'자료입력 및 결과표시'!$C$4=R740,'자료입력 및 결과표시'!$C$4=S740,'자료입력 및 결과표시'!$C$4=T740,'자료입력 및 결과표시'!$C$4=U740,'자료입력 및 결과표시'!$C$4=V740),0,1)</f>
        <v>0</v>
      </c>
    </row>
    <row r="741" spans="6:30">
      <c r="F741" s="56">
        <f t="shared" si="47"/>
        <v>0</v>
      </c>
      <c r="G741" s="79"/>
      <c r="H741" s="38"/>
      <c r="I741" s="39"/>
      <c r="J741" s="31"/>
      <c r="K741" s="78"/>
      <c r="L741" s="40"/>
      <c r="M741" s="11"/>
      <c r="N741" s="11"/>
      <c r="O741" s="11"/>
      <c r="P741" s="11"/>
      <c r="Q741" s="11"/>
      <c r="R741" s="11"/>
      <c r="S741" s="11"/>
      <c r="T741" s="11"/>
      <c r="U741" s="11"/>
      <c r="V741" s="37"/>
      <c r="W741" s="80"/>
      <c r="X741" s="37"/>
      <c r="Y741" s="40"/>
      <c r="Z741" s="35"/>
      <c r="AA741" s="66">
        <f t="shared" si="48"/>
        <v>0</v>
      </c>
      <c r="AB741" s="12">
        <f t="shared" si="49"/>
        <v>0</v>
      </c>
      <c r="AC741" s="56">
        <f t="shared" si="50"/>
        <v>1</v>
      </c>
      <c r="AD741" s="56">
        <f>IF(OR('자료입력 및 결과표시'!$D$4=M741,'자료입력 및 결과표시'!$D$4=N741,'자료입력 및 결과표시'!$D$4=O741,'자료입력 및 결과표시'!$D$4=P741,'자료입력 및 결과표시'!$D$4=Q741,'자료입력 및 결과표시'!$D$4=R741,'자료입력 및 결과표시'!$D$4=S741,'자료입력 및 결과표시'!$D$4=T741,'자료입력 및 결과표시'!$D$4=U741,'자료입력 및 결과표시'!$D$4=V741,'자료입력 및 결과표시'!$C$4=M741,'자료입력 및 결과표시'!$C$4=N741,'자료입력 및 결과표시'!$C$4=O741,'자료입력 및 결과표시'!$C$4=P741,'자료입력 및 결과표시'!$C$4=Q741,'자료입력 및 결과표시'!$C$4=R741,'자료입력 및 결과표시'!$C$4=S741,'자료입력 및 결과표시'!$C$4=T741,'자료입력 및 결과표시'!$C$4=U741,'자료입력 및 결과표시'!$C$4=V741),0,1)</f>
        <v>0</v>
      </c>
    </row>
    <row r="742" spans="6:30">
      <c r="F742" s="56">
        <f t="shared" si="47"/>
        <v>0</v>
      </c>
      <c r="G742" s="79"/>
      <c r="H742" s="38"/>
      <c r="I742" s="39"/>
      <c r="J742" s="31"/>
      <c r="K742" s="78"/>
      <c r="L742" s="40"/>
      <c r="M742" s="11"/>
      <c r="N742" s="11"/>
      <c r="O742" s="11"/>
      <c r="P742" s="11"/>
      <c r="Q742" s="11"/>
      <c r="R742" s="11"/>
      <c r="S742" s="11"/>
      <c r="T742" s="11"/>
      <c r="U742" s="11"/>
      <c r="V742" s="37"/>
      <c r="W742" s="80"/>
      <c r="X742" s="37"/>
      <c r="Y742" s="40"/>
      <c r="Z742" s="35"/>
      <c r="AA742" s="66">
        <f t="shared" si="48"/>
        <v>0</v>
      </c>
      <c r="AB742" s="12">
        <f t="shared" si="49"/>
        <v>0</v>
      </c>
      <c r="AC742" s="56">
        <f t="shared" si="50"/>
        <v>1</v>
      </c>
      <c r="AD742" s="56">
        <f>IF(OR('자료입력 및 결과표시'!$D$4=M742,'자료입력 및 결과표시'!$D$4=N742,'자료입력 및 결과표시'!$D$4=O742,'자료입력 및 결과표시'!$D$4=P742,'자료입력 및 결과표시'!$D$4=Q742,'자료입력 및 결과표시'!$D$4=R742,'자료입력 및 결과표시'!$D$4=S742,'자료입력 및 결과표시'!$D$4=T742,'자료입력 및 결과표시'!$D$4=U742,'자료입력 및 결과표시'!$D$4=V742,'자료입력 및 결과표시'!$C$4=M742,'자료입력 및 결과표시'!$C$4=N742,'자료입력 및 결과표시'!$C$4=O742,'자료입력 및 결과표시'!$C$4=P742,'자료입력 및 결과표시'!$C$4=Q742,'자료입력 및 결과표시'!$C$4=R742,'자료입력 및 결과표시'!$C$4=S742,'자료입력 및 결과표시'!$C$4=T742,'자료입력 및 결과표시'!$C$4=U742,'자료입력 및 결과표시'!$C$4=V742),0,1)</f>
        <v>0</v>
      </c>
    </row>
    <row r="743" spans="6:30">
      <c r="F743" s="56">
        <f t="shared" si="47"/>
        <v>0</v>
      </c>
      <c r="G743" s="79"/>
      <c r="H743" s="38"/>
      <c r="I743" s="39"/>
      <c r="J743" s="31"/>
      <c r="K743" s="78"/>
      <c r="L743" s="40"/>
      <c r="M743" s="11"/>
      <c r="N743" s="11"/>
      <c r="O743" s="11"/>
      <c r="P743" s="11"/>
      <c r="Q743" s="11"/>
      <c r="R743" s="11"/>
      <c r="S743" s="11"/>
      <c r="T743" s="11"/>
      <c r="U743" s="11"/>
      <c r="V743" s="37"/>
      <c r="W743" s="80"/>
      <c r="X743" s="37"/>
      <c r="Y743" s="40"/>
      <c r="Z743" s="35"/>
      <c r="AA743" s="66">
        <f t="shared" si="48"/>
        <v>0</v>
      </c>
      <c r="AB743" s="12">
        <f t="shared" si="49"/>
        <v>0</v>
      </c>
      <c r="AC743" s="56">
        <f t="shared" si="50"/>
        <v>1</v>
      </c>
      <c r="AD743" s="56">
        <f>IF(OR('자료입력 및 결과표시'!$D$4=M743,'자료입력 및 결과표시'!$D$4=N743,'자료입력 및 결과표시'!$D$4=O743,'자료입력 및 결과표시'!$D$4=P743,'자료입력 및 결과표시'!$D$4=Q743,'자료입력 및 결과표시'!$D$4=R743,'자료입력 및 결과표시'!$D$4=S743,'자료입력 및 결과표시'!$D$4=T743,'자료입력 및 결과표시'!$D$4=U743,'자료입력 및 결과표시'!$D$4=V743,'자료입력 및 결과표시'!$C$4=M743,'자료입력 및 결과표시'!$C$4=N743,'자료입력 및 결과표시'!$C$4=O743,'자료입력 및 결과표시'!$C$4=P743,'자료입력 및 결과표시'!$C$4=Q743,'자료입력 및 결과표시'!$C$4=R743,'자료입력 및 결과표시'!$C$4=S743,'자료입력 및 결과표시'!$C$4=T743,'자료입력 및 결과표시'!$C$4=U743,'자료입력 및 결과표시'!$C$4=V743),0,1)</f>
        <v>0</v>
      </c>
    </row>
    <row r="744" spans="6:30">
      <c r="F744" s="56">
        <f t="shared" si="47"/>
        <v>0</v>
      </c>
      <c r="G744" s="79"/>
      <c r="H744" s="38"/>
      <c r="I744" s="39"/>
      <c r="J744" s="31"/>
      <c r="K744" s="78"/>
      <c r="L744" s="40"/>
      <c r="M744" s="11"/>
      <c r="N744" s="11"/>
      <c r="O744" s="11"/>
      <c r="P744" s="11"/>
      <c r="Q744" s="11"/>
      <c r="R744" s="11"/>
      <c r="S744" s="11"/>
      <c r="T744" s="11"/>
      <c r="U744" s="11"/>
      <c r="V744" s="37"/>
      <c r="W744" s="80"/>
      <c r="X744" s="37"/>
      <c r="Y744" s="40"/>
      <c r="Z744" s="35"/>
      <c r="AA744" s="66">
        <f t="shared" si="48"/>
        <v>0</v>
      </c>
      <c r="AB744" s="12">
        <f t="shared" si="49"/>
        <v>0</v>
      </c>
      <c r="AC744" s="56">
        <f t="shared" si="50"/>
        <v>1</v>
      </c>
      <c r="AD744" s="56">
        <f>IF(OR('자료입력 및 결과표시'!$D$4=M744,'자료입력 및 결과표시'!$D$4=N744,'자료입력 및 결과표시'!$D$4=O744,'자료입력 및 결과표시'!$D$4=P744,'자료입력 및 결과표시'!$D$4=Q744,'자료입력 및 결과표시'!$D$4=R744,'자료입력 및 결과표시'!$D$4=S744,'자료입력 및 결과표시'!$D$4=T744,'자료입력 및 결과표시'!$D$4=U744,'자료입력 및 결과표시'!$D$4=V744,'자료입력 및 결과표시'!$C$4=M744,'자료입력 및 결과표시'!$C$4=N744,'자료입력 및 결과표시'!$C$4=O744,'자료입력 및 결과표시'!$C$4=P744,'자료입력 및 결과표시'!$C$4=Q744,'자료입력 및 결과표시'!$C$4=R744,'자료입력 및 결과표시'!$C$4=S744,'자료입력 및 결과표시'!$C$4=T744,'자료입력 및 결과표시'!$C$4=U744,'자료입력 및 결과표시'!$C$4=V744),0,1)</f>
        <v>0</v>
      </c>
    </row>
    <row r="745" spans="6:30">
      <c r="F745" s="56">
        <f t="shared" si="47"/>
        <v>0</v>
      </c>
      <c r="G745" s="79"/>
      <c r="H745" s="38"/>
      <c r="I745" s="39"/>
      <c r="J745" s="31"/>
      <c r="K745" s="78"/>
      <c r="L745" s="40"/>
      <c r="M745" s="11"/>
      <c r="N745" s="11"/>
      <c r="O745" s="11"/>
      <c r="P745" s="11"/>
      <c r="Q745" s="11"/>
      <c r="R745" s="11"/>
      <c r="S745" s="11"/>
      <c r="T745" s="11"/>
      <c r="U745" s="11"/>
      <c r="V745" s="37"/>
      <c r="W745" s="80"/>
      <c r="X745" s="37"/>
      <c r="Y745" s="40"/>
      <c r="Z745" s="35"/>
      <c r="AA745" s="66">
        <f t="shared" si="48"/>
        <v>0</v>
      </c>
      <c r="AB745" s="12">
        <f t="shared" si="49"/>
        <v>0</v>
      </c>
      <c r="AC745" s="56">
        <f t="shared" si="50"/>
        <v>1</v>
      </c>
      <c r="AD745" s="56">
        <f>IF(OR('자료입력 및 결과표시'!$D$4=M745,'자료입력 및 결과표시'!$D$4=N745,'자료입력 및 결과표시'!$D$4=O745,'자료입력 및 결과표시'!$D$4=P745,'자료입력 및 결과표시'!$D$4=Q745,'자료입력 및 결과표시'!$D$4=R745,'자료입력 및 결과표시'!$D$4=S745,'자료입력 및 결과표시'!$D$4=T745,'자료입력 및 결과표시'!$D$4=U745,'자료입력 및 결과표시'!$D$4=V745,'자료입력 및 결과표시'!$C$4=M745,'자료입력 및 결과표시'!$C$4=N745,'자료입력 및 결과표시'!$C$4=O745,'자료입력 및 결과표시'!$C$4=P745,'자료입력 및 결과표시'!$C$4=Q745,'자료입력 및 결과표시'!$C$4=R745,'자료입력 및 결과표시'!$C$4=S745,'자료입력 및 결과표시'!$C$4=T745,'자료입력 및 결과표시'!$C$4=U745,'자료입력 및 결과표시'!$C$4=V745),0,1)</f>
        <v>0</v>
      </c>
    </row>
    <row r="746" spans="6:30">
      <c r="F746" s="56">
        <f t="shared" si="47"/>
        <v>0</v>
      </c>
      <c r="G746" s="79"/>
      <c r="H746" s="38"/>
      <c r="I746" s="39"/>
      <c r="J746" s="31"/>
      <c r="K746" s="78"/>
      <c r="L746" s="40"/>
      <c r="M746" s="11"/>
      <c r="N746" s="11"/>
      <c r="O746" s="11"/>
      <c r="P746" s="11"/>
      <c r="Q746" s="11"/>
      <c r="R746" s="11"/>
      <c r="S746" s="11"/>
      <c r="T746" s="11"/>
      <c r="U746" s="11"/>
      <c r="V746" s="37"/>
      <c r="W746" s="80"/>
      <c r="X746" s="37"/>
      <c r="Y746" s="40"/>
      <c r="Z746" s="35"/>
      <c r="AA746" s="66">
        <f t="shared" si="48"/>
        <v>0</v>
      </c>
      <c r="AB746" s="12">
        <f t="shared" si="49"/>
        <v>0</v>
      </c>
      <c r="AC746" s="56">
        <f t="shared" si="50"/>
        <v>1</v>
      </c>
      <c r="AD746" s="56">
        <f>IF(OR('자료입력 및 결과표시'!$D$4=M746,'자료입력 및 결과표시'!$D$4=N746,'자료입력 및 결과표시'!$D$4=O746,'자료입력 및 결과표시'!$D$4=P746,'자료입력 및 결과표시'!$D$4=Q746,'자료입력 및 결과표시'!$D$4=R746,'자료입력 및 결과표시'!$D$4=S746,'자료입력 및 결과표시'!$D$4=T746,'자료입력 및 결과표시'!$D$4=U746,'자료입력 및 결과표시'!$D$4=V746,'자료입력 및 결과표시'!$C$4=M746,'자료입력 및 결과표시'!$C$4=N746,'자료입력 및 결과표시'!$C$4=O746,'자료입력 및 결과표시'!$C$4=P746,'자료입력 및 결과표시'!$C$4=Q746,'자료입력 및 결과표시'!$C$4=R746,'자료입력 및 결과표시'!$C$4=S746,'자료입력 및 결과표시'!$C$4=T746,'자료입력 및 결과표시'!$C$4=U746,'자료입력 및 결과표시'!$C$4=V746),0,1)</f>
        <v>0</v>
      </c>
    </row>
    <row r="747" spans="6:30">
      <c r="F747" s="56">
        <f t="shared" si="47"/>
        <v>0</v>
      </c>
      <c r="G747" s="79"/>
      <c r="H747" s="38"/>
      <c r="I747" s="39"/>
      <c r="J747" s="31"/>
      <c r="K747" s="78"/>
      <c r="L747" s="40"/>
      <c r="M747" s="11"/>
      <c r="N747" s="11"/>
      <c r="O747" s="11"/>
      <c r="P747" s="11"/>
      <c r="Q747" s="11"/>
      <c r="R747" s="11"/>
      <c r="S747" s="11"/>
      <c r="T747" s="11"/>
      <c r="U747" s="11"/>
      <c r="V747" s="37"/>
      <c r="W747" s="80"/>
      <c r="X747" s="37"/>
      <c r="Y747" s="40"/>
      <c r="Z747" s="35"/>
      <c r="AA747" s="66">
        <f t="shared" si="48"/>
        <v>0</v>
      </c>
      <c r="AB747" s="12">
        <f t="shared" si="49"/>
        <v>0</v>
      </c>
      <c r="AC747" s="56">
        <f t="shared" si="50"/>
        <v>1</v>
      </c>
      <c r="AD747" s="56">
        <f>IF(OR('자료입력 및 결과표시'!$D$4=M747,'자료입력 및 결과표시'!$D$4=N747,'자료입력 및 결과표시'!$D$4=O747,'자료입력 및 결과표시'!$D$4=P747,'자료입력 및 결과표시'!$D$4=Q747,'자료입력 및 결과표시'!$D$4=R747,'자료입력 및 결과표시'!$D$4=S747,'자료입력 및 결과표시'!$D$4=T747,'자료입력 및 결과표시'!$D$4=U747,'자료입력 및 결과표시'!$D$4=V747,'자료입력 및 결과표시'!$C$4=M747,'자료입력 및 결과표시'!$C$4=N747,'자료입력 및 결과표시'!$C$4=O747,'자료입력 및 결과표시'!$C$4=P747,'자료입력 및 결과표시'!$C$4=Q747,'자료입력 및 결과표시'!$C$4=R747,'자료입력 및 결과표시'!$C$4=S747,'자료입력 및 결과표시'!$C$4=T747,'자료입력 및 결과표시'!$C$4=U747,'자료입력 및 결과표시'!$C$4=V747),0,1)</f>
        <v>0</v>
      </c>
    </row>
    <row r="748" spans="6:30">
      <c r="F748" s="56">
        <f t="shared" si="47"/>
        <v>0</v>
      </c>
      <c r="G748" s="79"/>
      <c r="H748" s="38"/>
      <c r="I748" s="39"/>
      <c r="J748" s="31"/>
      <c r="K748" s="78"/>
      <c r="L748" s="40"/>
      <c r="M748" s="11"/>
      <c r="N748" s="11"/>
      <c r="O748" s="11"/>
      <c r="P748" s="11"/>
      <c r="Q748" s="11"/>
      <c r="R748" s="11"/>
      <c r="S748" s="11"/>
      <c r="T748" s="11"/>
      <c r="U748" s="11"/>
      <c r="V748" s="37"/>
      <c r="W748" s="80"/>
      <c r="X748" s="37"/>
      <c r="Y748" s="40"/>
      <c r="Z748" s="35"/>
      <c r="AA748" s="66">
        <f t="shared" si="48"/>
        <v>0</v>
      </c>
      <c r="AB748" s="12">
        <f t="shared" si="49"/>
        <v>0</v>
      </c>
      <c r="AC748" s="56">
        <f t="shared" si="50"/>
        <v>1</v>
      </c>
      <c r="AD748" s="56">
        <f>IF(OR('자료입력 및 결과표시'!$D$4=M748,'자료입력 및 결과표시'!$D$4=N748,'자료입력 및 결과표시'!$D$4=O748,'자료입력 및 결과표시'!$D$4=P748,'자료입력 및 결과표시'!$D$4=Q748,'자료입력 및 결과표시'!$D$4=R748,'자료입력 및 결과표시'!$D$4=S748,'자료입력 및 결과표시'!$D$4=T748,'자료입력 및 결과표시'!$D$4=U748,'자료입력 및 결과표시'!$D$4=V748,'자료입력 및 결과표시'!$C$4=M748,'자료입력 및 결과표시'!$C$4=N748,'자료입력 및 결과표시'!$C$4=O748,'자료입력 및 결과표시'!$C$4=P748,'자료입력 및 결과표시'!$C$4=Q748,'자료입력 및 결과표시'!$C$4=R748,'자료입력 및 결과표시'!$C$4=S748,'자료입력 및 결과표시'!$C$4=T748,'자료입력 및 결과표시'!$C$4=U748,'자료입력 및 결과표시'!$C$4=V748),0,1)</f>
        <v>0</v>
      </c>
    </row>
    <row r="749" spans="6:30">
      <c r="F749" s="56">
        <f t="shared" si="47"/>
        <v>0</v>
      </c>
      <c r="G749" s="79"/>
      <c r="H749" s="38"/>
      <c r="I749" s="39"/>
      <c r="J749" s="31"/>
      <c r="K749" s="78"/>
      <c r="L749" s="40"/>
      <c r="M749" s="11"/>
      <c r="N749" s="11"/>
      <c r="O749" s="11"/>
      <c r="P749" s="11"/>
      <c r="Q749" s="11"/>
      <c r="R749" s="11"/>
      <c r="S749" s="11"/>
      <c r="T749" s="11"/>
      <c r="U749" s="11"/>
      <c r="V749" s="37"/>
      <c r="W749" s="80"/>
      <c r="X749" s="37"/>
      <c r="Y749" s="40"/>
      <c r="Z749" s="35"/>
      <c r="AA749" s="66">
        <f t="shared" si="48"/>
        <v>0</v>
      </c>
      <c r="AB749" s="12">
        <f t="shared" si="49"/>
        <v>0</v>
      </c>
      <c r="AC749" s="56">
        <f t="shared" si="50"/>
        <v>1</v>
      </c>
      <c r="AD749" s="56">
        <f>IF(OR('자료입력 및 결과표시'!$D$4=M749,'자료입력 및 결과표시'!$D$4=N749,'자료입력 및 결과표시'!$D$4=O749,'자료입력 및 결과표시'!$D$4=P749,'자료입력 및 결과표시'!$D$4=Q749,'자료입력 및 결과표시'!$D$4=R749,'자료입력 및 결과표시'!$D$4=S749,'자료입력 및 결과표시'!$D$4=T749,'자료입력 및 결과표시'!$D$4=U749,'자료입력 및 결과표시'!$D$4=V749,'자료입력 및 결과표시'!$C$4=M749,'자료입력 및 결과표시'!$C$4=N749,'자료입력 및 결과표시'!$C$4=O749,'자료입력 및 결과표시'!$C$4=P749,'자료입력 및 결과표시'!$C$4=Q749,'자료입력 및 결과표시'!$C$4=R749,'자료입력 및 결과표시'!$C$4=S749,'자료입력 및 결과표시'!$C$4=T749,'자료입력 및 결과표시'!$C$4=U749,'자료입력 및 결과표시'!$C$4=V749),0,1)</f>
        <v>0</v>
      </c>
    </row>
    <row r="750" spans="6:30">
      <c r="F750" s="56">
        <f t="shared" si="47"/>
        <v>0</v>
      </c>
      <c r="G750" s="79"/>
      <c r="H750" s="38"/>
      <c r="I750" s="39"/>
      <c r="J750" s="31"/>
      <c r="K750" s="78"/>
      <c r="L750" s="40"/>
      <c r="M750" s="11"/>
      <c r="N750" s="11"/>
      <c r="O750" s="11"/>
      <c r="P750" s="11"/>
      <c r="Q750" s="11"/>
      <c r="R750" s="11"/>
      <c r="S750" s="11"/>
      <c r="T750" s="11"/>
      <c r="U750" s="11"/>
      <c r="V750" s="37"/>
      <c r="W750" s="80"/>
      <c r="X750" s="37"/>
      <c r="Y750" s="40"/>
      <c r="Z750" s="35"/>
      <c r="AA750" s="66">
        <f t="shared" si="48"/>
        <v>0</v>
      </c>
      <c r="AB750" s="12">
        <f t="shared" si="49"/>
        <v>0</v>
      </c>
      <c r="AC750" s="56">
        <f t="shared" si="50"/>
        <v>1</v>
      </c>
      <c r="AD750" s="56">
        <f>IF(OR('자료입력 및 결과표시'!$D$4=M750,'자료입력 및 결과표시'!$D$4=N750,'자료입력 및 결과표시'!$D$4=O750,'자료입력 및 결과표시'!$D$4=P750,'자료입력 및 결과표시'!$D$4=Q750,'자료입력 및 결과표시'!$D$4=R750,'자료입력 및 결과표시'!$D$4=S750,'자료입력 및 결과표시'!$D$4=T750,'자료입력 및 결과표시'!$D$4=U750,'자료입력 및 결과표시'!$D$4=V750,'자료입력 및 결과표시'!$C$4=M750,'자료입력 및 결과표시'!$C$4=N750,'자료입력 및 결과표시'!$C$4=O750,'자료입력 및 결과표시'!$C$4=P750,'자료입력 및 결과표시'!$C$4=Q750,'자료입력 및 결과표시'!$C$4=R750,'자료입력 및 결과표시'!$C$4=S750,'자료입력 및 결과표시'!$C$4=T750,'자료입력 및 결과표시'!$C$4=U750,'자료입력 및 결과표시'!$C$4=V750),0,1)</f>
        <v>0</v>
      </c>
    </row>
    <row r="751" spans="6:30">
      <c r="F751" s="56">
        <f t="shared" si="47"/>
        <v>0</v>
      </c>
      <c r="G751" s="79"/>
      <c r="H751" s="38"/>
      <c r="I751" s="39"/>
      <c r="J751" s="31"/>
      <c r="K751" s="78"/>
      <c r="L751" s="40"/>
      <c r="M751" s="11"/>
      <c r="N751" s="11"/>
      <c r="O751" s="11"/>
      <c r="P751" s="11"/>
      <c r="Q751" s="11"/>
      <c r="R751" s="11"/>
      <c r="S751" s="11"/>
      <c r="T751" s="11"/>
      <c r="U751" s="11"/>
      <c r="V751" s="37"/>
      <c r="W751" s="80"/>
      <c r="X751" s="37"/>
      <c r="Y751" s="40"/>
      <c r="Z751" s="35"/>
      <c r="AA751" s="66">
        <f t="shared" si="48"/>
        <v>0</v>
      </c>
      <c r="AB751" s="12">
        <f t="shared" si="49"/>
        <v>0</v>
      </c>
      <c r="AC751" s="56">
        <f t="shared" si="50"/>
        <v>1</v>
      </c>
      <c r="AD751" s="56">
        <f>IF(OR('자료입력 및 결과표시'!$D$4=M751,'자료입력 및 결과표시'!$D$4=N751,'자료입력 및 결과표시'!$D$4=O751,'자료입력 및 결과표시'!$D$4=P751,'자료입력 및 결과표시'!$D$4=Q751,'자료입력 및 결과표시'!$D$4=R751,'자료입력 및 결과표시'!$D$4=S751,'자료입력 및 결과표시'!$D$4=T751,'자료입력 및 결과표시'!$D$4=U751,'자료입력 및 결과표시'!$D$4=V751,'자료입력 및 결과표시'!$C$4=M751,'자료입력 및 결과표시'!$C$4=N751,'자료입력 및 결과표시'!$C$4=O751,'자료입력 및 결과표시'!$C$4=P751,'자료입력 및 결과표시'!$C$4=Q751,'자료입력 및 결과표시'!$C$4=R751,'자료입력 및 결과표시'!$C$4=S751,'자료입력 및 결과표시'!$C$4=T751,'자료입력 및 결과표시'!$C$4=U751,'자료입력 및 결과표시'!$C$4=V751),0,1)</f>
        <v>0</v>
      </c>
    </row>
    <row r="752" spans="6:30">
      <c r="F752" s="56">
        <f t="shared" si="47"/>
        <v>0</v>
      </c>
      <c r="G752" s="79"/>
      <c r="H752" s="38"/>
      <c r="I752" s="39"/>
      <c r="J752" s="31"/>
      <c r="K752" s="78"/>
      <c r="L752" s="40"/>
      <c r="M752" s="11"/>
      <c r="N752" s="11"/>
      <c r="O752" s="11"/>
      <c r="P752" s="11"/>
      <c r="Q752" s="11"/>
      <c r="R752" s="11"/>
      <c r="S752" s="11"/>
      <c r="T752" s="11"/>
      <c r="U752" s="11"/>
      <c r="V752" s="37"/>
      <c r="W752" s="80"/>
      <c r="X752" s="37"/>
      <c r="Y752" s="40"/>
      <c r="Z752" s="35"/>
      <c r="AA752" s="66">
        <f t="shared" si="48"/>
        <v>0</v>
      </c>
      <c r="AB752" s="12">
        <f t="shared" si="49"/>
        <v>0</v>
      </c>
      <c r="AC752" s="56">
        <f t="shared" si="50"/>
        <v>1</v>
      </c>
      <c r="AD752" s="56">
        <f>IF(OR('자료입력 및 결과표시'!$D$4=M752,'자료입력 및 결과표시'!$D$4=N752,'자료입력 및 결과표시'!$D$4=O752,'자료입력 및 결과표시'!$D$4=P752,'자료입력 및 결과표시'!$D$4=Q752,'자료입력 및 결과표시'!$D$4=R752,'자료입력 및 결과표시'!$D$4=S752,'자료입력 및 결과표시'!$D$4=T752,'자료입력 및 결과표시'!$D$4=U752,'자료입력 및 결과표시'!$D$4=V752,'자료입력 및 결과표시'!$C$4=M752,'자료입력 및 결과표시'!$C$4=N752,'자료입력 및 결과표시'!$C$4=O752,'자료입력 및 결과표시'!$C$4=P752,'자료입력 및 결과표시'!$C$4=Q752,'자료입력 및 결과표시'!$C$4=R752,'자료입력 및 결과표시'!$C$4=S752,'자료입력 및 결과표시'!$C$4=T752,'자료입력 및 결과표시'!$C$4=U752,'자료입력 및 결과표시'!$C$4=V752),0,1)</f>
        <v>0</v>
      </c>
    </row>
    <row r="753" spans="6:30">
      <c r="F753" s="56">
        <f t="shared" si="47"/>
        <v>0</v>
      </c>
      <c r="G753" s="79"/>
      <c r="H753" s="38"/>
      <c r="I753" s="39"/>
      <c r="J753" s="31"/>
      <c r="K753" s="78"/>
      <c r="L753" s="40"/>
      <c r="M753" s="11"/>
      <c r="N753" s="11"/>
      <c r="O753" s="11"/>
      <c r="P753" s="11"/>
      <c r="Q753" s="11"/>
      <c r="R753" s="11"/>
      <c r="S753" s="11"/>
      <c r="T753" s="11"/>
      <c r="U753" s="11"/>
      <c r="V753" s="37"/>
      <c r="W753" s="80"/>
      <c r="X753" s="37"/>
      <c r="Y753" s="40"/>
      <c r="Z753" s="35"/>
      <c r="AA753" s="66">
        <f t="shared" si="48"/>
        <v>0</v>
      </c>
      <c r="AB753" s="12">
        <f t="shared" si="49"/>
        <v>0</v>
      </c>
      <c r="AC753" s="56">
        <f t="shared" si="50"/>
        <v>1</v>
      </c>
      <c r="AD753" s="56">
        <f>IF(OR('자료입력 및 결과표시'!$D$4=M753,'자료입력 및 결과표시'!$D$4=N753,'자료입력 및 결과표시'!$D$4=O753,'자료입력 및 결과표시'!$D$4=P753,'자료입력 및 결과표시'!$D$4=Q753,'자료입력 및 결과표시'!$D$4=R753,'자료입력 및 결과표시'!$D$4=S753,'자료입력 및 결과표시'!$D$4=T753,'자료입력 및 결과표시'!$D$4=U753,'자료입력 및 결과표시'!$D$4=V753,'자료입력 및 결과표시'!$C$4=M753,'자료입력 및 결과표시'!$C$4=N753,'자료입력 및 결과표시'!$C$4=O753,'자료입력 및 결과표시'!$C$4=P753,'자료입력 및 결과표시'!$C$4=Q753,'자료입력 및 결과표시'!$C$4=R753,'자료입력 및 결과표시'!$C$4=S753,'자료입력 및 결과표시'!$C$4=T753,'자료입력 및 결과표시'!$C$4=U753,'자료입력 및 결과표시'!$C$4=V753),0,1)</f>
        <v>0</v>
      </c>
    </row>
    <row r="754" spans="6:30">
      <c r="F754" s="56">
        <f t="shared" si="47"/>
        <v>0</v>
      </c>
      <c r="G754" s="79"/>
      <c r="H754" s="38"/>
      <c r="I754" s="39"/>
      <c r="J754" s="31"/>
      <c r="K754" s="78"/>
      <c r="L754" s="40"/>
      <c r="M754" s="11"/>
      <c r="N754" s="11"/>
      <c r="O754" s="11"/>
      <c r="P754" s="11"/>
      <c r="Q754" s="11"/>
      <c r="R754" s="11"/>
      <c r="S754" s="11"/>
      <c r="T754" s="11"/>
      <c r="U754" s="11"/>
      <c r="V754" s="37"/>
      <c r="W754" s="80"/>
      <c r="X754" s="37"/>
      <c r="Y754" s="40"/>
      <c r="Z754" s="35"/>
      <c r="AA754" s="66">
        <f t="shared" si="48"/>
        <v>0</v>
      </c>
      <c r="AB754" s="12">
        <f t="shared" si="49"/>
        <v>0</v>
      </c>
      <c r="AC754" s="56">
        <f t="shared" si="50"/>
        <v>1</v>
      </c>
      <c r="AD754" s="56">
        <f>IF(OR('자료입력 및 결과표시'!$D$4=M754,'자료입력 및 결과표시'!$D$4=N754,'자료입력 및 결과표시'!$D$4=O754,'자료입력 및 결과표시'!$D$4=P754,'자료입력 및 결과표시'!$D$4=Q754,'자료입력 및 결과표시'!$D$4=R754,'자료입력 및 결과표시'!$D$4=S754,'자료입력 및 결과표시'!$D$4=T754,'자료입력 및 결과표시'!$D$4=U754,'자료입력 및 결과표시'!$D$4=V754,'자료입력 및 결과표시'!$C$4=M754,'자료입력 및 결과표시'!$C$4=N754,'자료입력 및 결과표시'!$C$4=O754,'자료입력 및 결과표시'!$C$4=P754,'자료입력 및 결과표시'!$C$4=Q754,'자료입력 및 결과표시'!$C$4=R754,'자료입력 및 결과표시'!$C$4=S754,'자료입력 및 결과표시'!$C$4=T754,'자료입력 및 결과표시'!$C$4=U754,'자료입력 및 결과표시'!$C$4=V754),0,1)</f>
        <v>0</v>
      </c>
    </row>
    <row r="755" spans="6:30">
      <c r="F755" s="56">
        <f t="shared" si="47"/>
        <v>0</v>
      </c>
      <c r="G755" s="79"/>
      <c r="H755" s="38"/>
      <c r="I755" s="39"/>
      <c r="J755" s="31"/>
      <c r="K755" s="78"/>
      <c r="L755" s="40"/>
      <c r="M755" s="11"/>
      <c r="N755" s="11"/>
      <c r="O755" s="11"/>
      <c r="P755" s="11"/>
      <c r="Q755" s="11"/>
      <c r="R755" s="11"/>
      <c r="S755" s="11"/>
      <c r="T755" s="11"/>
      <c r="U755" s="11"/>
      <c r="V755" s="37"/>
      <c r="W755" s="80"/>
      <c r="X755" s="37"/>
      <c r="Y755" s="40"/>
      <c r="Z755" s="35"/>
      <c r="AA755" s="66">
        <f t="shared" si="48"/>
        <v>0</v>
      </c>
      <c r="AB755" s="12">
        <f t="shared" si="49"/>
        <v>0</v>
      </c>
      <c r="AC755" s="56">
        <f t="shared" si="50"/>
        <v>1</v>
      </c>
      <c r="AD755" s="56">
        <f>IF(OR('자료입력 및 결과표시'!$D$4=M755,'자료입력 및 결과표시'!$D$4=N755,'자료입력 및 결과표시'!$D$4=O755,'자료입력 및 결과표시'!$D$4=P755,'자료입력 및 결과표시'!$D$4=Q755,'자료입력 및 결과표시'!$D$4=R755,'자료입력 및 결과표시'!$D$4=S755,'자료입력 및 결과표시'!$D$4=T755,'자료입력 및 결과표시'!$D$4=U755,'자료입력 및 결과표시'!$D$4=V755,'자료입력 및 결과표시'!$C$4=M755,'자료입력 및 결과표시'!$C$4=N755,'자료입력 및 결과표시'!$C$4=O755,'자료입력 및 결과표시'!$C$4=P755,'자료입력 및 결과표시'!$C$4=Q755,'자료입력 및 결과표시'!$C$4=R755,'자료입력 및 결과표시'!$C$4=S755,'자료입력 및 결과표시'!$C$4=T755,'자료입력 및 결과표시'!$C$4=U755,'자료입력 및 결과표시'!$C$4=V755),0,1)</f>
        <v>0</v>
      </c>
    </row>
    <row r="756" spans="6:30">
      <c r="F756" s="56">
        <f t="shared" si="47"/>
        <v>0</v>
      </c>
      <c r="G756" s="79"/>
      <c r="H756" s="38"/>
      <c r="I756" s="39"/>
      <c r="J756" s="31"/>
      <c r="K756" s="78"/>
      <c r="L756" s="40"/>
      <c r="M756" s="11"/>
      <c r="N756" s="11"/>
      <c r="O756" s="11"/>
      <c r="P756" s="11"/>
      <c r="Q756" s="11"/>
      <c r="R756" s="11"/>
      <c r="S756" s="11"/>
      <c r="T756" s="11"/>
      <c r="U756" s="11"/>
      <c r="V756" s="37"/>
      <c r="W756" s="80"/>
      <c r="X756" s="37"/>
      <c r="Y756" s="40"/>
      <c r="Z756" s="35"/>
      <c r="AA756" s="66">
        <f t="shared" si="48"/>
        <v>0</v>
      </c>
      <c r="AB756" s="12">
        <f t="shared" si="49"/>
        <v>0</v>
      </c>
      <c r="AC756" s="56">
        <f t="shared" si="50"/>
        <v>1</v>
      </c>
      <c r="AD756" s="56">
        <f>IF(OR('자료입력 및 결과표시'!$D$4=M756,'자료입력 및 결과표시'!$D$4=N756,'자료입력 및 결과표시'!$D$4=O756,'자료입력 및 결과표시'!$D$4=P756,'자료입력 및 결과표시'!$D$4=Q756,'자료입력 및 결과표시'!$D$4=R756,'자료입력 및 결과표시'!$D$4=S756,'자료입력 및 결과표시'!$D$4=T756,'자료입력 및 결과표시'!$D$4=U756,'자료입력 및 결과표시'!$D$4=V756,'자료입력 및 결과표시'!$C$4=M756,'자료입력 및 결과표시'!$C$4=N756,'자료입력 및 결과표시'!$C$4=O756,'자료입력 및 결과표시'!$C$4=P756,'자료입력 및 결과표시'!$C$4=Q756,'자료입력 및 결과표시'!$C$4=R756,'자료입력 및 결과표시'!$C$4=S756,'자료입력 및 결과표시'!$C$4=T756,'자료입력 및 결과표시'!$C$4=U756,'자료입력 및 결과표시'!$C$4=V756),0,1)</f>
        <v>0</v>
      </c>
    </row>
    <row r="757" spans="6:30">
      <c r="F757" s="56">
        <f t="shared" si="47"/>
        <v>0</v>
      </c>
      <c r="G757" s="79"/>
      <c r="H757" s="38"/>
      <c r="I757" s="39"/>
      <c r="J757" s="31"/>
      <c r="K757" s="78"/>
      <c r="L757" s="40"/>
      <c r="M757" s="11"/>
      <c r="N757" s="11"/>
      <c r="O757" s="11"/>
      <c r="P757" s="11"/>
      <c r="Q757" s="11"/>
      <c r="R757" s="11"/>
      <c r="S757" s="11"/>
      <c r="T757" s="11"/>
      <c r="U757" s="11"/>
      <c r="V757" s="37"/>
      <c r="W757" s="80"/>
      <c r="X757" s="37"/>
      <c r="Y757" s="40"/>
      <c r="Z757" s="35"/>
      <c r="AA757" s="66">
        <f t="shared" si="48"/>
        <v>0</v>
      </c>
      <c r="AB757" s="12">
        <f t="shared" si="49"/>
        <v>0</v>
      </c>
      <c r="AC757" s="56">
        <f t="shared" si="50"/>
        <v>1</v>
      </c>
      <c r="AD757" s="56">
        <f>IF(OR('자료입력 및 결과표시'!$D$4=M757,'자료입력 및 결과표시'!$D$4=N757,'자료입력 및 결과표시'!$D$4=O757,'자료입력 및 결과표시'!$D$4=P757,'자료입력 및 결과표시'!$D$4=Q757,'자료입력 및 결과표시'!$D$4=R757,'자료입력 및 결과표시'!$D$4=S757,'자료입력 및 결과표시'!$D$4=T757,'자료입력 및 결과표시'!$D$4=U757,'자료입력 및 결과표시'!$D$4=V757,'자료입력 및 결과표시'!$C$4=M757,'자료입력 및 결과표시'!$C$4=N757,'자료입력 및 결과표시'!$C$4=O757,'자료입력 및 결과표시'!$C$4=P757,'자료입력 및 결과표시'!$C$4=Q757,'자료입력 및 결과표시'!$C$4=R757,'자료입력 및 결과표시'!$C$4=S757,'자료입력 및 결과표시'!$C$4=T757,'자료입력 및 결과표시'!$C$4=U757,'자료입력 및 결과표시'!$C$4=V757),0,1)</f>
        <v>0</v>
      </c>
    </row>
    <row r="758" spans="6:30">
      <c r="F758" s="56">
        <f t="shared" si="47"/>
        <v>0</v>
      </c>
      <c r="G758" s="79"/>
      <c r="H758" s="38"/>
      <c r="I758" s="39"/>
      <c r="J758" s="31"/>
      <c r="K758" s="78"/>
      <c r="L758" s="40"/>
      <c r="M758" s="11"/>
      <c r="N758" s="11"/>
      <c r="O758" s="11"/>
      <c r="P758" s="11"/>
      <c r="Q758" s="11"/>
      <c r="R758" s="11"/>
      <c r="S758" s="11"/>
      <c r="T758" s="11"/>
      <c r="U758" s="11"/>
      <c r="V758" s="37"/>
      <c r="W758" s="80"/>
      <c r="X758" s="37"/>
      <c r="Y758" s="40"/>
      <c r="Z758" s="35"/>
      <c r="AA758" s="66">
        <f t="shared" si="48"/>
        <v>0</v>
      </c>
      <c r="AB758" s="12">
        <f t="shared" si="49"/>
        <v>0</v>
      </c>
      <c r="AC758" s="56">
        <f t="shared" si="50"/>
        <v>1</v>
      </c>
      <c r="AD758" s="56">
        <f>IF(OR('자료입력 및 결과표시'!$D$4=M758,'자료입력 및 결과표시'!$D$4=N758,'자료입력 및 결과표시'!$D$4=O758,'자료입력 및 결과표시'!$D$4=P758,'자료입력 및 결과표시'!$D$4=Q758,'자료입력 및 결과표시'!$D$4=R758,'자료입력 및 결과표시'!$D$4=S758,'자료입력 및 결과표시'!$D$4=T758,'자료입력 및 결과표시'!$D$4=U758,'자료입력 및 결과표시'!$D$4=V758,'자료입력 및 결과표시'!$C$4=M758,'자료입력 및 결과표시'!$C$4=N758,'자료입력 및 결과표시'!$C$4=O758,'자료입력 및 결과표시'!$C$4=P758,'자료입력 및 결과표시'!$C$4=Q758,'자료입력 및 결과표시'!$C$4=R758,'자료입력 및 결과표시'!$C$4=S758,'자료입력 및 결과표시'!$C$4=T758,'자료입력 및 결과표시'!$C$4=U758,'자료입력 및 결과표시'!$C$4=V758),0,1)</f>
        <v>0</v>
      </c>
    </row>
    <row r="759" spans="6:30">
      <c r="F759" s="56">
        <f t="shared" si="47"/>
        <v>0</v>
      </c>
      <c r="G759" s="79"/>
      <c r="H759" s="38"/>
      <c r="I759" s="39"/>
      <c r="J759" s="31"/>
      <c r="K759" s="78"/>
      <c r="L759" s="40"/>
      <c r="M759" s="11"/>
      <c r="N759" s="11"/>
      <c r="O759" s="11"/>
      <c r="P759" s="11"/>
      <c r="Q759" s="11"/>
      <c r="R759" s="11"/>
      <c r="S759" s="11"/>
      <c r="T759" s="11"/>
      <c r="U759" s="11"/>
      <c r="V759" s="37"/>
      <c r="W759" s="80"/>
      <c r="X759" s="37"/>
      <c r="Y759" s="40"/>
      <c r="Z759" s="35"/>
      <c r="AA759" s="66">
        <f t="shared" si="48"/>
        <v>0</v>
      </c>
      <c r="AB759" s="12">
        <f t="shared" si="49"/>
        <v>0</v>
      </c>
      <c r="AC759" s="56">
        <f t="shared" si="50"/>
        <v>1</v>
      </c>
      <c r="AD759" s="56">
        <f>IF(OR('자료입력 및 결과표시'!$D$4=M759,'자료입력 및 결과표시'!$D$4=N759,'자료입력 및 결과표시'!$D$4=O759,'자료입력 및 결과표시'!$D$4=P759,'자료입력 및 결과표시'!$D$4=Q759,'자료입력 및 결과표시'!$D$4=R759,'자료입력 및 결과표시'!$D$4=S759,'자료입력 및 결과표시'!$D$4=T759,'자료입력 및 결과표시'!$D$4=U759,'자료입력 및 결과표시'!$D$4=V759,'자료입력 및 결과표시'!$C$4=M759,'자료입력 및 결과표시'!$C$4=N759,'자료입력 및 결과표시'!$C$4=O759,'자료입력 및 결과표시'!$C$4=P759,'자료입력 및 결과표시'!$C$4=Q759,'자료입력 및 결과표시'!$C$4=R759,'자료입력 및 결과표시'!$C$4=S759,'자료입력 및 결과표시'!$C$4=T759,'자료입력 및 결과표시'!$C$4=U759,'자료입력 및 결과표시'!$C$4=V759),0,1)</f>
        <v>0</v>
      </c>
    </row>
    <row r="760" spans="6:30">
      <c r="F760" s="56">
        <f t="shared" si="47"/>
        <v>0</v>
      </c>
      <c r="G760" s="79"/>
      <c r="H760" s="38"/>
      <c r="I760" s="39"/>
      <c r="J760" s="31"/>
      <c r="K760" s="78"/>
      <c r="L760" s="40"/>
      <c r="M760" s="11"/>
      <c r="N760" s="11"/>
      <c r="O760" s="11"/>
      <c r="P760" s="11"/>
      <c r="Q760" s="11"/>
      <c r="R760" s="11"/>
      <c r="S760" s="11"/>
      <c r="T760" s="11"/>
      <c r="U760" s="11"/>
      <c r="V760" s="37"/>
      <c r="W760" s="80"/>
      <c r="X760" s="37"/>
      <c r="Y760" s="40"/>
      <c r="Z760" s="35"/>
      <c r="AA760" s="66">
        <f t="shared" si="48"/>
        <v>0</v>
      </c>
      <c r="AB760" s="12">
        <f t="shared" si="49"/>
        <v>0</v>
      </c>
      <c r="AC760" s="56">
        <f t="shared" si="50"/>
        <v>1</v>
      </c>
      <c r="AD760" s="56">
        <f>IF(OR('자료입력 및 결과표시'!$D$4=M760,'자료입력 및 결과표시'!$D$4=N760,'자료입력 및 결과표시'!$D$4=O760,'자료입력 및 결과표시'!$D$4=P760,'자료입력 및 결과표시'!$D$4=Q760,'자료입력 및 결과표시'!$D$4=R760,'자료입력 및 결과표시'!$D$4=S760,'자료입력 및 결과표시'!$D$4=T760,'자료입력 및 결과표시'!$D$4=U760,'자료입력 및 결과표시'!$D$4=V760,'자료입력 및 결과표시'!$C$4=M760,'자료입력 및 결과표시'!$C$4=N760,'자료입력 및 결과표시'!$C$4=O760,'자료입력 및 결과표시'!$C$4=P760,'자료입력 및 결과표시'!$C$4=Q760,'자료입력 및 결과표시'!$C$4=R760,'자료입력 및 결과표시'!$C$4=S760,'자료입력 및 결과표시'!$C$4=T760,'자료입력 및 결과표시'!$C$4=U760,'자료입력 및 결과표시'!$C$4=V760),0,1)</f>
        <v>0</v>
      </c>
    </row>
    <row r="761" spans="6:30">
      <c r="F761" s="56">
        <f t="shared" si="47"/>
        <v>0</v>
      </c>
      <c r="G761" s="79"/>
      <c r="H761" s="38"/>
      <c r="I761" s="39"/>
      <c r="J761" s="31"/>
      <c r="K761" s="78"/>
      <c r="L761" s="40"/>
      <c r="M761" s="11"/>
      <c r="N761" s="11"/>
      <c r="O761" s="11"/>
      <c r="P761" s="11"/>
      <c r="Q761" s="11"/>
      <c r="R761" s="11"/>
      <c r="S761" s="11"/>
      <c r="T761" s="11"/>
      <c r="U761" s="11"/>
      <c r="V761" s="37"/>
      <c r="W761" s="80"/>
      <c r="X761" s="37"/>
      <c r="Y761" s="40"/>
      <c r="Z761" s="35"/>
      <c r="AA761" s="66">
        <f t="shared" si="48"/>
        <v>0</v>
      </c>
      <c r="AB761" s="12">
        <f t="shared" si="49"/>
        <v>0</v>
      </c>
      <c r="AC761" s="56">
        <f t="shared" si="50"/>
        <v>1</v>
      </c>
      <c r="AD761" s="56">
        <f>IF(OR('자료입력 및 결과표시'!$D$4=M761,'자료입력 및 결과표시'!$D$4=N761,'자료입력 및 결과표시'!$D$4=O761,'자료입력 및 결과표시'!$D$4=P761,'자료입력 및 결과표시'!$D$4=Q761,'자료입력 및 결과표시'!$D$4=R761,'자료입력 및 결과표시'!$D$4=S761,'자료입력 및 결과표시'!$D$4=T761,'자료입력 및 결과표시'!$D$4=U761,'자료입력 및 결과표시'!$D$4=V761,'자료입력 및 결과표시'!$C$4=M761,'자료입력 및 결과표시'!$C$4=N761,'자료입력 및 결과표시'!$C$4=O761,'자료입력 및 결과표시'!$C$4=P761,'자료입력 및 결과표시'!$C$4=Q761,'자료입력 및 결과표시'!$C$4=R761,'자료입력 및 결과표시'!$C$4=S761,'자료입력 및 결과표시'!$C$4=T761,'자료입력 및 결과표시'!$C$4=U761,'자료입력 및 결과표시'!$C$4=V761),0,1)</f>
        <v>0</v>
      </c>
    </row>
    <row r="762" spans="6:30">
      <c r="F762" s="56">
        <f t="shared" si="47"/>
        <v>0</v>
      </c>
      <c r="G762" s="79"/>
      <c r="H762" s="38"/>
      <c r="I762" s="39"/>
      <c r="J762" s="31"/>
      <c r="K762" s="78"/>
      <c r="L762" s="40"/>
      <c r="M762" s="11"/>
      <c r="N762" s="11"/>
      <c r="O762" s="11"/>
      <c r="P762" s="11"/>
      <c r="Q762" s="11"/>
      <c r="R762" s="11"/>
      <c r="S762" s="11"/>
      <c r="T762" s="11"/>
      <c r="U762" s="11"/>
      <c r="V762" s="37"/>
      <c r="W762" s="80"/>
      <c r="X762" s="37"/>
      <c r="Y762" s="40"/>
      <c r="Z762" s="35"/>
      <c r="AA762" s="66">
        <f t="shared" si="48"/>
        <v>0</v>
      </c>
      <c r="AB762" s="12">
        <f t="shared" si="49"/>
        <v>0</v>
      </c>
      <c r="AC762" s="56">
        <f t="shared" si="50"/>
        <v>1</v>
      </c>
      <c r="AD762" s="56">
        <f>IF(OR('자료입력 및 결과표시'!$D$4=M762,'자료입력 및 결과표시'!$D$4=N762,'자료입력 및 결과표시'!$D$4=O762,'자료입력 및 결과표시'!$D$4=P762,'자료입력 및 결과표시'!$D$4=Q762,'자료입력 및 결과표시'!$D$4=R762,'자료입력 및 결과표시'!$D$4=S762,'자료입력 및 결과표시'!$D$4=T762,'자료입력 및 결과표시'!$D$4=U762,'자료입력 및 결과표시'!$D$4=V762,'자료입력 및 결과표시'!$C$4=M762,'자료입력 및 결과표시'!$C$4=N762,'자료입력 및 결과표시'!$C$4=O762,'자료입력 및 결과표시'!$C$4=P762,'자료입력 및 결과표시'!$C$4=Q762,'자료입력 및 결과표시'!$C$4=R762,'자료입력 및 결과표시'!$C$4=S762,'자료입력 및 결과표시'!$C$4=T762,'자료입력 및 결과표시'!$C$4=U762,'자료입력 및 결과표시'!$C$4=V762),0,1)</f>
        <v>0</v>
      </c>
    </row>
    <row r="763" spans="6:30">
      <c r="F763" s="56">
        <f t="shared" si="47"/>
        <v>0</v>
      </c>
      <c r="G763" s="79"/>
      <c r="H763" s="38"/>
      <c r="I763" s="39"/>
      <c r="J763" s="31"/>
      <c r="K763" s="78"/>
      <c r="L763" s="40"/>
      <c r="M763" s="11"/>
      <c r="N763" s="11"/>
      <c r="O763" s="11"/>
      <c r="P763" s="11"/>
      <c r="Q763" s="11"/>
      <c r="R763" s="11"/>
      <c r="S763" s="11"/>
      <c r="T763" s="11"/>
      <c r="U763" s="11"/>
      <c r="V763" s="37"/>
      <c r="W763" s="80"/>
      <c r="X763" s="37"/>
      <c r="Y763" s="40"/>
      <c r="Z763" s="35"/>
      <c r="AA763" s="66">
        <f t="shared" si="48"/>
        <v>0</v>
      </c>
      <c r="AB763" s="12">
        <f t="shared" si="49"/>
        <v>0</v>
      </c>
      <c r="AC763" s="56">
        <f t="shared" si="50"/>
        <v>1</v>
      </c>
      <c r="AD763" s="56">
        <f>IF(OR('자료입력 및 결과표시'!$D$4=M763,'자료입력 및 결과표시'!$D$4=N763,'자료입력 및 결과표시'!$D$4=O763,'자료입력 및 결과표시'!$D$4=P763,'자료입력 및 결과표시'!$D$4=Q763,'자료입력 및 결과표시'!$D$4=R763,'자료입력 및 결과표시'!$D$4=S763,'자료입력 및 결과표시'!$D$4=T763,'자료입력 및 결과표시'!$D$4=U763,'자료입력 및 결과표시'!$D$4=V763,'자료입력 및 결과표시'!$C$4=M763,'자료입력 및 결과표시'!$C$4=N763,'자료입력 및 결과표시'!$C$4=O763,'자료입력 및 결과표시'!$C$4=P763,'자료입력 및 결과표시'!$C$4=Q763,'자료입력 및 결과표시'!$C$4=R763,'자료입력 및 결과표시'!$C$4=S763,'자료입력 및 결과표시'!$C$4=T763,'자료입력 및 결과표시'!$C$4=U763,'자료입력 및 결과표시'!$C$4=V763),0,1)</f>
        <v>0</v>
      </c>
    </row>
    <row r="764" spans="6:30">
      <c r="F764" s="56">
        <f t="shared" si="47"/>
        <v>0</v>
      </c>
      <c r="G764" s="79"/>
      <c r="H764" s="38"/>
      <c r="I764" s="39"/>
      <c r="J764" s="31"/>
      <c r="K764" s="78"/>
      <c r="L764" s="40"/>
      <c r="M764" s="11"/>
      <c r="N764" s="11"/>
      <c r="O764" s="11"/>
      <c r="P764" s="11"/>
      <c r="Q764" s="11"/>
      <c r="R764" s="11"/>
      <c r="S764" s="11"/>
      <c r="T764" s="11"/>
      <c r="U764" s="11"/>
      <c r="V764" s="37"/>
      <c r="W764" s="80"/>
      <c r="X764" s="37"/>
      <c r="Y764" s="40"/>
      <c r="Z764" s="35"/>
      <c r="AA764" s="66">
        <f t="shared" si="48"/>
        <v>0</v>
      </c>
      <c r="AB764" s="12">
        <f t="shared" si="49"/>
        <v>0</v>
      </c>
      <c r="AC764" s="56">
        <f t="shared" si="50"/>
        <v>1</v>
      </c>
      <c r="AD764" s="56">
        <f>IF(OR('자료입력 및 결과표시'!$D$4=M764,'자료입력 및 결과표시'!$D$4=N764,'자료입력 및 결과표시'!$D$4=O764,'자료입력 및 결과표시'!$D$4=P764,'자료입력 및 결과표시'!$D$4=Q764,'자료입력 및 결과표시'!$D$4=R764,'자료입력 및 결과표시'!$D$4=S764,'자료입력 및 결과표시'!$D$4=T764,'자료입력 및 결과표시'!$D$4=U764,'자료입력 및 결과표시'!$D$4=V764,'자료입력 및 결과표시'!$C$4=M764,'자료입력 및 결과표시'!$C$4=N764,'자료입력 및 결과표시'!$C$4=O764,'자료입력 및 결과표시'!$C$4=P764,'자료입력 및 결과표시'!$C$4=Q764,'자료입력 및 결과표시'!$C$4=R764,'자료입력 및 결과표시'!$C$4=S764,'자료입력 및 결과표시'!$C$4=T764,'자료입력 및 결과표시'!$C$4=U764,'자료입력 및 결과표시'!$C$4=V764),0,1)</f>
        <v>0</v>
      </c>
    </row>
    <row r="765" spans="6:30">
      <c r="F765" s="56">
        <f t="shared" si="47"/>
        <v>0</v>
      </c>
      <c r="G765" s="79"/>
      <c r="H765" s="38"/>
      <c r="I765" s="39"/>
      <c r="J765" s="31"/>
      <c r="K765" s="78"/>
      <c r="L765" s="40"/>
      <c r="M765" s="11"/>
      <c r="N765" s="11"/>
      <c r="O765" s="11"/>
      <c r="P765" s="11"/>
      <c r="Q765" s="11"/>
      <c r="R765" s="11"/>
      <c r="S765" s="11"/>
      <c r="T765" s="11"/>
      <c r="U765" s="11"/>
      <c r="V765" s="37"/>
      <c r="W765" s="80"/>
      <c r="X765" s="37"/>
      <c r="Y765" s="40"/>
      <c r="Z765" s="35"/>
      <c r="AA765" s="66">
        <f t="shared" si="48"/>
        <v>0</v>
      </c>
      <c r="AB765" s="12">
        <f t="shared" si="49"/>
        <v>0</v>
      </c>
      <c r="AC765" s="56">
        <f t="shared" si="50"/>
        <v>1</v>
      </c>
      <c r="AD765" s="56">
        <f>IF(OR('자료입력 및 결과표시'!$D$4=M765,'자료입력 및 결과표시'!$D$4=N765,'자료입력 및 결과표시'!$D$4=O765,'자료입력 및 결과표시'!$D$4=P765,'자료입력 및 결과표시'!$D$4=Q765,'자료입력 및 결과표시'!$D$4=R765,'자료입력 및 결과표시'!$D$4=S765,'자료입력 및 결과표시'!$D$4=T765,'자료입력 및 결과표시'!$D$4=U765,'자료입력 및 결과표시'!$D$4=V765,'자료입력 및 결과표시'!$C$4=M765,'자료입력 및 결과표시'!$C$4=N765,'자료입력 및 결과표시'!$C$4=O765,'자료입력 및 결과표시'!$C$4=P765,'자료입력 및 결과표시'!$C$4=Q765,'자료입력 및 결과표시'!$C$4=R765,'자료입력 및 결과표시'!$C$4=S765,'자료입력 및 결과표시'!$C$4=T765,'자료입력 및 결과표시'!$C$4=U765,'자료입력 및 결과표시'!$C$4=V765),0,1)</f>
        <v>0</v>
      </c>
    </row>
    <row r="766" spans="6:30">
      <c r="F766" s="56">
        <f t="shared" si="47"/>
        <v>0</v>
      </c>
      <c r="G766" s="79"/>
      <c r="H766" s="38"/>
      <c r="I766" s="39"/>
      <c r="J766" s="31"/>
      <c r="K766" s="78"/>
      <c r="L766" s="40"/>
      <c r="M766" s="11"/>
      <c r="N766" s="11"/>
      <c r="O766" s="11"/>
      <c r="P766" s="11"/>
      <c r="Q766" s="11"/>
      <c r="R766" s="11"/>
      <c r="S766" s="11"/>
      <c r="T766" s="11"/>
      <c r="U766" s="11"/>
      <c r="V766" s="37"/>
      <c r="W766" s="80"/>
      <c r="X766" s="37"/>
      <c r="Y766" s="40"/>
      <c r="Z766" s="35"/>
      <c r="AA766" s="66">
        <f t="shared" si="48"/>
        <v>0</v>
      </c>
      <c r="AB766" s="12">
        <f t="shared" si="49"/>
        <v>0</v>
      </c>
      <c r="AC766" s="56">
        <f t="shared" si="50"/>
        <v>1</v>
      </c>
      <c r="AD766" s="56">
        <f>IF(OR('자료입력 및 결과표시'!$D$4=M766,'자료입력 및 결과표시'!$D$4=N766,'자료입력 및 결과표시'!$D$4=O766,'자료입력 및 결과표시'!$D$4=P766,'자료입력 및 결과표시'!$D$4=Q766,'자료입력 및 결과표시'!$D$4=R766,'자료입력 및 결과표시'!$D$4=S766,'자료입력 및 결과표시'!$D$4=T766,'자료입력 및 결과표시'!$D$4=U766,'자료입력 및 결과표시'!$D$4=V766,'자료입력 및 결과표시'!$C$4=M766,'자료입력 및 결과표시'!$C$4=N766,'자료입력 및 결과표시'!$C$4=O766,'자료입력 및 결과표시'!$C$4=P766,'자료입력 및 결과표시'!$C$4=Q766,'자료입력 및 결과표시'!$C$4=R766,'자료입력 및 결과표시'!$C$4=S766,'자료입력 및 결과표시'!$C$4=T766,'자료입력 및 결과표시'!$C$4=U766,'자료입력 및 결과표시'!$C$4=V766),0,1)</f>
        <v>0</v>
      </c>
    </row>
    <row r="767" spans="6:30">
      <c r="F767" s="56">
        <f t="shared" si="47"/>
        <v>0</v>
      </c>
      <c r="G767" s="79"/>
      <c r="H767" s="38"/>
      <c r="I767" s="39"/>
      <c r="J767" s="31"/>
      <c r="K767" s="78"/>
      <c r="L767" s="40"/>
      <c r="M767" s="11"/>
      <c r="N767" s="11"/>
      <c r="O767" s="11"/>
      <c r="P767" s="11"/>
      <c r="Q767" s="11"/>
      <c r="R767" s="11"/>
      <c r="S767" s="11"/>
      <c r="T767" s="11"/>
      <c r="U767" s="11"/>
      <c r="V767" s="37"/>
      <c r="W767" s="80"/>
      <c r="X767" s="37"/>
      <c r="Y767" s="40"/>
      <c r="Z767" s="35"/>
      <c r="AA767" s="66">
        <f t="shared" si="48"/>
        <v>0</v>
      </c>
      <c r="AB767" s="12">
        <f t="shared" si="49"/>
        <v>0</v>
      </c>
      <c r="AC767" s="56">
        <f t="shared" si="50"/>
        <v>1</v>
      </c>
      <c r="AD767" s="56">
        <f>IF(OR('자료입력 및 결과표시'!$D$4=M767,'자료입력 및 결과표시'!$D$4=N767,'자료입력 및 결과표시'!$D$4=O767,'자료입력 및 결과표시'!$D$4=P767,'자료입력 및 결과표시'!$D$4=Q767,'자료입력 및 결과표시'!$D$4=R767,'자료입력 및 결과표시'!$D$4=S767,'자료입력 및 결과표시'!$D$4=T767,'자료입력 및 결과표시'!$D$4=U767,'자료입력 및 결과표시'!$D$4=V767,'자료입력 및 결과표시'!$C$4=M767,'자료입력 및 결과표시'!$C$4=N767,'자료입력 및 결과표시'!$C$4=O767,'자료입력 및 결과표시'!$C$4=P767,'자료입력 및 결과표시'!$C$4=Q767,'자료입력 및 결과표시'!$C$4=R767,'자료입력 및 결과표시'!$C$4=S767,'자료입력 및 결과표시'!$C$4=T767,'자료입력 및 결과표시'!$C$4=U767,'자료입력 및 결과표시'!$C$4=V767),0,1)</f>
        <v>0</v>
      </c>
    </row>
    <row r="768" spans="6:30">
      <c r="F768" s="56">
        <f t="shared" si="47"/>
        <v>0</v>
      </c>
      <c r="G768" s="79"/>
      <c r="H768" s="38"/>
      <c r="I768" s="39"/>
      <c r="J768" s="31"/>
      <c r="K768" s="78"/>
      <c r="L768" s="40"/>
      <c r="M768" s="11"/>
      <c r="N768" s="11"/>
      <c r="O768" s="11"/>
      <c r="P768" s="11"/>
      <c r="Q768" s="11"/>
      <c r="R768" s="11"/>
      <c r="S768" s="11"/>
      <c r="T768" s="11"/>
      <c r="U768" s="11"/>
      <c r="V768" s="37"/>
      <c r="W768" s="80"/>
      <c r="X768" s="37"/>
      <c r="Y768" s="40"/>
      <c r="Z768" s="35"/>
      <c r="AA768" s="66">
        <f t="shared" si="48"/>
        <v>0</v>
      </c>
      <c r="AB768" s="12">
        <f t="shared" si="49"/>
        <v>0</v>
      </c>
      <c r="AC768" s="56">
        <f t="shared" si="50"/>
        <v>1</v>
      </c>
      <c r="AD768" s="56">
        <f>IF(OR('자료입력 및 결과표시'!$D$4=M768,'자료입력 및 결과표시'!$D$4=N768,'자료입력 및 결과표시'!$D$4=O768,'자료입력 및 결과표시'!$D$4=P768,'자료입력 및 결과표시'!$D$4=Q768,'자료입력 및 결과표시'!$D$4=R768,'자료입력 및 결과표시'!$D$4=S768,'자료입력 및 결과표시'!$D$4=T768,'자료입력 및 결과표시'!$D$4=U768,'자료입력 및 결과표시'!$D$4=V768,'자료입력 및 결과표시'!$C$4=M768,'자료입력 및 결과표시'!$C$4=N768,'자료입력 및 결과표시'!$C$4=O768,'자료입력 및 결과표시'!$C$4=P768,'자료입력 및 결과표시'!$C$4=Q768,'자료입력 및 결과표시'!$C$4=R768,'자료입력 및 결과표시'!$C$4=S768,'자료입력 및 결과표시'!$C$4=T768,'자료입력 및 결과표시'!$C$4=U768,'자료입력 및 결과표시'!$C$4=V768),0,1)</f>
        <v>0</v>
      </c>
    </row>
    <row r="769" spans="6:30">
      <c r="F769" s="56">
        <f t="shared" si="47"/>
        <v>0</v>
      </c>
      <c r="G769" s="79"/>
      <c r="H769" s="38"/>
      <c r="I769" s="39"/>
      <c r="J769" s="31"/>
      <c r="K769" s="78"/>
      <c r="L769" s="40"/>
      <c r="M769" s="11"/>
      <c r="N769" s="11"/>
      <c r="O769" s="11"/>
      <c r="P769" s="11"/>
      <c r="Q769" s="11"/>
      <c r="R769" s="11"/>
      <c r="S769" s="11"/>
      <c r="T769" s="11"/>
      <c r="U769" s="11"/>
      <c r="V769" s="37"/>
      <c r="W769" s="80"/>
      <c r="X769" s="37"/>
      <c r="Y769" s="40"/>
      <c r="Z769" s="35"/>
      <c r="AA769" s="66">
        <f t="shared" si="48"/>
        <v>0</v>
      </c>
      <c r="AB769" s="12">
        <f t="shared" si="49"/>
        <v>0</v>
      </c>
      <c r="AC769" s="56">
        <f t="shared" si="50"/>
        <v>1</v>
      </c>
      <c r="AD769" s="56">
        <f>IF(OR('자료입력 및 결과표시'!$D$4=M769,'자료입력 및 결과표시'!$D$4=N769,'자료입력 및 결과표시'!$D$4=O769,'자료입력 및 결과표시'!$D$4=P769,'자료입력 및 결과표시'!$D$4=Q769,'자료입력 및 결과표시'!$D$4=R769,'자료입력 및 결과표시'!$D$4=S769,'자료입력 및 결과표시'!$D$4=T769,'자료입력 및 결과표시'!$D$4=U769,'자료입력 및 결과표시'!$D$4=V769,'자료입력 및 결과표시'!$C$4=M769,'자료입력 및 결과표시'!$C$4=N769,'자료입력 및 결과표시'!$C$4=O769,'자료입력 및 결과표시'!$C$4=P769,'자료입력 및 결과표시'!$C$4=Q769,'자료입력 및 결과표시'!$C$4=R769,'자료입력 및 결과표시'!$C$4=S769,'자료입력 및 결과표시'!$C$4=T769,'자료입력 및 결과표시'!$C$4=U769,'자료입력 및 결과표시'!$C$4=V769),0,1)</f>
        <v>0</v>
      </c>
    </row>
    <row r="770" spans="6:30">
      <c r="F770" s="56">
        <f t="shared" si="47"/>
        <v>0</v>
      </c>
      <c r="G770" s="79"/>
      <c r="H770" s="38"/>
      <c r="I770" s="39"/>
      <c r="J770" s="31"/>
      <c r="K770" s="78"/>
      <c r="L770" s="40"/>
      <c r="M770" s="11"/>
      <c r="N770" s="11"/>
      <c r="O770" s="11"/>
      <c r="P770" s="11"/>
      <c r="Q770" s="11"/>
      <c r="R770" s="11"/>
      <c r="S770" s="11"/>
      <c r="T770" s="11"/>
      <c r="U770" s="11"/>
      <c r="V770" s="37"/>
      <c r="W770" s="80"/>
      <c r="X770" s="37"/>
      <c r="Y770" s="40"/>
      <c r="Z770" s="35"/>
      <c r="AA770" s="66">
        <f t="shared" si="48"/>
        <v>0</v>
      </c>
      <c r="AB770" s="12">
        <f t="shared" si="49"/>
        <v>0</v>
      </c>
      <c r="AC770" s="56">
        <f t="shared" si="50"/>
        <v>1</v>
      </c>
      <c r="AD770" s="56">
        <f>IF(OR('자료입력 및 결과표시'!$D$4=M770,'자료입력 및 결과표시'!$D$4=N770,'자료입력 및 결과표시'!$D$4=O770,'자료입력 및 결과표시'!$D$4=P770,'자료입력 및 결과표시'!$D$4=Q770,'자료입력 및 결과표시'!$D$4=R770,'자료입력 및 결과표시'!$D$4=S770,'자료입력 및 결과표시'!$D$4=T770,'자료입력 및 결과표시'!$D$4=U770,'자료입력 및 결과표시'!$D$4=V770,'자료입력 및 결과표시'!$C$4=M770,'자료입력 및 결과표시'!$C$4=N770,'자료입력 및 결과표시'!$C$4=O770,'자료입력 및 결과표시'!$C$4=P770,'자료입력 및 결과표시'!$C$4=Q770,'자료입력 및 결과표시'!$C$4=R770,'자료입력 및 결과표시'!$C$4=S770,'자료입력 및 결과표시'!$C$4=T770,'자료입력 및 결과표시'!$C$4=U770,'자료입력 및 결과표시'!$C$4=V770),0,1)</f>
        <v>0</v>
      </c>
    </row>
    <row r="771" spans="6:30">
      <c r="F771" s="56">
        <f t="shared" ref="F771:F834" si="51">IF(AND(AC771=0,AD771=0),G771&amp;"\"&amp;Y771&amp;"\"&amp;Z771,0)</f>
        <v>0</v>
      </c>
      <c r="G771" s="79"/>
      <c r="H771" s="38"/>
      <c r="I771" s="39"/>
      <c r="J771" s="31"/>
      <c r="K771" s="78"/>
      <c r="L771" s="40"/>
      <c r="M771" s="11"/>
      <c r="N771" s="11"/>
      <c r="O771" s="11"/>
      <c r="P771" s="11"/>
      <c r="Q771" s="11"/>
      <c r="R771" s="11"/>
      <c r="S771" s="11"/>
      <c r="T771" s="11"/>
      <c r="U771" s="11"/>
      <c r="V771" s="37"/>
      <c r="W771" s="80"/>
      <c r="X771" s="37"/>
      <c r="Y771" s="40"/>
      <c r="Z771" s="35"/>
      <c r="AA771" s="66">
        <f t="shared" si="48"/>
        <v>0</v>
      </c>
      <c r="AB771" s="12">
        <f t="shared" si="49"/>
        <v>0</v>
      </c>
      <c r="AC771" s="56">
        <f t="shared" si="50"/>
        <v>1</v>
      </c>
      <c r="AD771" s="56">
        <f>IF(OR('자료입력 및 결과표시'!$D$4=M771,'자료입력 및 결과표시'!$D$4=N771,'자료입력 및 결과표시'!$D$4=O771,'자료입력 및 결과표시'!$D$4=P771,'자료입력 및 결과표시'!$D$4=Q771,'자료입력 및 결과표시'!$D$4=R771,'자료입력 및 결과표시'!$D$4=S771,'자료입력 및 결과표시'!$D$4=T771,'자료입력 및 결과표시'!$D$4=U771,'자료입력 및 결과표시'!$D$4=V771,'자료입력 및 결과표시'!$C$4=M771,'자료입력 및 결과표시'!$C$4=N771,'자료입력 및 결과표시'!$C$4=O771,'자료입력 및 결과표시'!$C$4=P771,'자료입력 및 결과표시'!$C$4=Q771,'자료입력 및 결과표시'!$C$4=R771,'자료입력 및 결과표시'!$C$4=S771,'자료입력 및 결과표시'!$C$4=T771,'자료입력 및 결과표시'!$C$4=U771,'자료입력 및 결과표시'!$C$4=V771),0,1)</f>
        <v>0</v>
      </c>
    </row>
    <row r="772" spans="6:30">
      <c r="F772" s="56">
        <f t="shared" si="51"/>
        <v>0</v>
      </c>
      <c r="G772" s="79"/>
      <c r="H772" s="38"/>
      <c r="I772" s="39"/>
      <c r="J772" s="31"/>
      <c r="K772" s="78"/>
      <c r="L772" s="40"/>
      <c r="M772" s="11"/>
      <c r="N772" s="11"/>
      <c r="O772" s="11"/>
      <c r="P772" s="11"/>
      <c r="Q772" s="11"/>
      <c r="R772" s="11"/>
      <c r="S772" s="11"/>
      <c r="T772" s="11"/>
      <c r="U772" s="11"/>
      <c r="V772" s="37"/>
      <c r="W772" s="80"/>
      <c r="X772" s="37"/>
      <c r="Y772" s="40"/>
      <c r="Z772" s="35"/>
      <c r="AA772" s="66">
        <f t="shared" si="48"/>
        <v>0</v>
      </c>
      <c r="AB772" s="12">
        <f t="shared" si="49"/>
        <v>0</v>
      </c>
      <c r="AC772" s="56">
        <f t="shared" si="50"/>
        <v>1</v>
      </c>
      <c r="AD772" s="56">
        <f>IF(OR('자료입력 및 결과표시'!$D$4=M772,'자료입력 및 결과표시'!$D$4=N772,'자료입력 및 결과표시'!$D$4=O772,'자료입력 및 결과표시'!$D$4=P772,'자료입력 및 결과표시'!$D$4=Q772,'자료입력 및 결과표시'!$D$4=R772,'자료입력 및 결과표시'!$D$4=S772,'자료입력 및 결과표시'!$D$4=T772,'자료입력 및 결과표시'!$D$4=U772,'자료입력 및 결과표시'!$D$4=V772,'자료입력 및 결과표시'!$C$4=M772,'자료입력 및 결과표시'!$C$4=N772,'자료입력 및 결과표시'!$C$4=O772,'자료입력 및 결과표시'!$C$4=P772,'자료입력 및 결과표시'!$C$4=Q772,'자료입력 및 결과표시'!$C$4=R772,'자료입력 및 결과표시'!$C$4=S772,'자료입력 및 결과표시'!$C$4=T772,'자료입력 및 결과표시'!$C$4=U772,'자료입력 및 결과표시'!$C$4=V772),0,1)</f>
        <v>0</v>
      </c>
    </row>
    <row r="773" spans="6:30">
      <c r="F773" s="56">
        <f t="shared" si="51"/>
        <v>0</v>
      </c>
      <c r="G773" s="79"/>
      <c r="H773" s="38"/>
      <c r="I773" s="39"/>
      <c r="J773" s="31"/>
      <c r="K773" s="78"/>
      <c r="L773" s="40"/>
      <c r="M773" s="11"/>
      <c r="N773" s="11"/>
      <c r="O773" s="11"/>
      <c r="P773" s="11"/>
      <c r="Q773" s="11"/>
      <c r="R773" s="11"/>
      <c r="S773" s="11"/>
      <c r="T773" s="11"/>
      <c r="U773" s="11"/>
      <c r="V773" s="37"/>
      <c r="W773" s="80"/>
      <c r="X773" s="37"/>
      <c r="Y773" s="40"/>
      <c r="Z773" s="35"/>
      <c r="AA773" s="66">
        <f t="shared" si="48"/>
        <v>0</v>
      </c>
      <c r="AB773" s="12">
        <f t="shared" si="49"/>
        <v>0</v>
      </c>
      <c r="AC773" s="56">
        <f t="shared" si="50"/>
        <v>1</v>
      </c>
      <c r="AD773" s="56">
        <f>IF(OR('자료입력 및 결과표시'!$D$4=M773,'자료입력 및 결과표시'!$D$4=N773,'자료입력 및 결과표시'!$D$4=O773,'자료입력 및 결과표시'!$D$4=P773,'자료입력 및 결과표시'!$D$4=Q773,'자료입력 및 결과표시'!$D$4=R773,'자료입력 및 결과표시'!$D$4=S773,'자료입력 및 결과표시'!$D$4=T773,'자료입력 및 결과표시'!$D$4=U773,'자료입력 및 결과표시'!$D$4=V773,'자료입력 및 결과표시'!$C$4=M773,'자료입력 및 결과표시'!$C$4=N773,'자료입력 및 결과표시'!$C$4=O773,'자료입력 및 결과표시'!$C$4=P773,'자료입력 및 결과표시'!$C$4=Q773,'자료입력 및 결과표시'!$C$4=R773,'자료입력 및 결과표시'!$C$4=S773,'자료입력 및 결과표시'!$C$4=T773,'자료입력 및 결과표시'!$C$4=U773,'자료입력 및 결과표시'!$C$4=V773),0,1)</f>
        <v>0</v>
      </c>
    </row>
    <row r="774" spans="6:30">
      <c r="F774" s="56">
        <f t="shared" si="51"/>
        <v>0</v>
      </c>
      <c r="G774" s="79"/>
      <c r="H774" s="38"/>
      <c r="I774" s="39"/>
      <c r="J774" s="31"/>
      <c r="K774" s="78"/>
      <c r="L774" s="40"/>
      <c r="M774" s="11"/>
      <c r="N774" s="11"/>
      <c r="O774" s="11"/>
      <c r="P774" s="11"/>
      <c r="Q774" s="11"/>
      <c r="R774" s="11"/>
      <c r="S774" s="11"/>
      <c r="T774" s="11"/>
      <c r="U774" s="11"/>
      <c r="V774" s="37"/>
      <c r="W774" s="80"/>
      <c r="X774" s="37"/>
      <c r="Y774" s="40"/>
      <c r="Z774" s="35"/>
      <c r="AA774" s="66">
        <f t="shared" si="48"/>
        <v>0</v>
      </c>
      <c r="AB774" s="12">
        <f t="shared" si="49"/>
        <v>0</v>
      </c>
      <c r="AC774" s="56">
        <f t="shared" si="50"/>
        <v>1</v>
      </c>
      <c r="AD774" s="56">
        <f>IF(OR('자료입력 및 결과표시'!$D$4=M774,'자료입력 및 결과표시'!$D$4=N774,'자료입력 및 결과표시'!$D$4=O774,'자료입력 및 결과표시'!$D$4=P774,'자료입력 및 결과표시'!$D$4=Q774,'자료입력 및 결과표시'!$D$4=R774,'자료입력 및 결과표시'!$D$4=S774,'자료입력 및 결과표시'!$D$4=T774,'자료입력 및 결과표시'!$D$4=U774,'자료입력 및 결과표시'!$D$4=V774,'자료입력 및 결과표시'!$C$4=M774,'자료입력 및 결과표시'!$C$4=N774,'자료입력 및 결과표시'!$C$4=O774,'자료입력 및 결과표시'!$C$4=P774,'자료입력 및 결과표시'!$C$4=Q774,'자료입력 및 결과표시'!$C$4=R774,'자료입력 및 결과표시'!$C$4=S774,'자료입력 및 결과표시'!$C$4=T774,'자료입력 및 결과표시'!$C$4=U774,'자료입력 및 결과표시'!$C$4=V774),0,1)</f>
        <v>0</v>
      </c>
    </row>
    <row r="775" spans="6:30">
      <c r="F775" s="56">
        <f t="shared" si="51"/>
        <v>0</v>
      </c>
      <c r="G775" s="79"/>
      <c r="H775" s="38"/>
      <c r="I775" s="39"/>
      <c r="J775" s="31"/>
      <c r="K775" s="78"/>
      <c r="L775" s="40"/>
      <c r="M775" s="11"/>
      <c r="N775" s="11"/>
      <c r="O775" s="11"/>
      <c r="P775" s="11"/>
      <c r="Q775" s="11"/>
      <c r="R775" s="11"/>
      <c r="S775" s="11"/>
      <c r="T775" s="11"/>
      <c r="U775" s="11"/>
      <c r="V775" s="37"/>
      <c r="W775" s="80"/>
      <c r="X775" s="37"/>
      <c r="Y775" s="40"/>
      <c r="Z775" s="35"/>
      <c r="AA775" s="66">
        <f t="shared" ref="AA775:AA838" si="52">W775*X775/100</f>
        <v>0</v>
      </c>
      <c r="AB775" s="12">
        <f t="shared" ref="AB775:AB838" si="53">1*X775/100</f>
        <v>0</v>
      </c>
      <c r="AC775" s="56">
        <f t="shared" ref="AC775:AC838" si="54">IF(K775+1826&lt;$A$3,1,0)</f>
        <v>1</v>
      </c>
      <c r="AD775" s="56">
        <f>IF(OR('자료입력 및 결과표시'!$D$4=M775,'자료입력 및 결과표시'!$D$4=N775,'자료입력 및 결과표시'!$D$4=O775,'자료입력 및 결과표시'!$D$4=P775,'자료입력 및 결과표시'!$D$4=Q775,'자료입력 및 결과표시'!$D$4=R775,'자료입력 및 결과표시'!$D$4=S775,'자료입력 및 결과표시'!$D$4=T775,'자료입력 및 결과표시'!$D$4=U775,'자료입력 및 결과표시'!$D$4=V775,'자료입력 및 결과표시'!$C$4=M775,'자료입력 및 결과표시'!$C$4=N775,'자료입력 및 결과표시'!$C$4=O775,'자료입력 및 결과표시'!$C$4=P775,'자료입력 및 결과표시'!$C$4=Q775,'자료입력 및 결과표시'!$C$4=R775,'자료입력 및 결과표시'!$C$4=S775,'자료입력 및 결과표시'!$C$4=T775,'자료입력 및 결과표시'!$C$4=U775,'자료입력 및 결과표시'!$C$4=V775),0,1)</f>
        <v>0</v>
      </c>
    </row>
    <row r="776" spans="6:30">
      <c r="F776" s="56">
        <f t="shared" si="51"/>
        <v>0</v>
      </c>
      <c r="G776" s="79"/>
      <c r="H776" s="38"/>
      <c r="I776" s="39"/>
      <c r="J776" s="31"/>
      <c r="K776" s="78"/>
      <c r="L776" s="40"/>
      <c r="M776" s="11"/>
      <c r="N776" s="11"/>
      <c r="O776" s="11"/>
      <c r="P776" s="11"/>
      <c r="Q776" s="11"/>
      <c r="R776" s="11"/>
      <c r="S776" s="11"/>
      <c r="T776" s="11"/>
      <c r="U776" s="11"/>
      <c r="V776" s="37"/>
      <c r="W776" s="80"/>
      <c r="X776" s="37"/>
      <c r="Y776" s="40"/>
      <c r="Z776" s="35"/>
      <c r="AA776" s="66">
        <f t="shared" si="52"/>
        <v>0</v>
      </c>
      <c r="AB776" s="12">
        <f t="shared" si="53"/>
        <v>0</v>
      </c>
      <c r="AC776" s="56">
        <f t="shared" si="54"/>
        <v>1</v>
      </c>
      <c r="AD776" s="56">
        <f>IF(OR('자료입력 및 결과표시'!$D$4=M776,'자료입력 및 결과표시'!$D$4=N776,'자료입력 및 결과표시'!$D$4=O776,'자료입력 및 결과표시'!$D$4=P776,'자료입력 및 결과표시'!$D$4=Q776,'자료입력 및 결과표시'!$D$4=R776,'자료입력 및 결과표시'!$D$4=S776,'자료입력 및 결과표시'!$D$4=T776,'자료입력 및 결과표시'!$D$4=U776,'자료입력 및 결과표시'!$D$4=V776,'자료입력 및 결과표시'!$C$4=M776,'자료입력 및 결과표시'!$C$4=N776,'자료입력 및 결과표시'!$C$4=O776,'자료입력 및 결과표시'!$C$4=P776,'자료입력 및 결과표시'!$C$4=Q776,'자료입력 및 결과표시'!$C$4=R776,'자료입력 및 결과표시'!$C$4=S776,'자료입력 및 결과표시'!$C$4=T776,'자료입력 및 결과표시'!$C$4=U776,'자료입력 및 결과표시'!$C$4=V776),0,1)</f>
        <v>0</v>
      </c>
    </row>
    <row r="777" spans="6:30">
      <c r="F777" s="56">
        <f t="shared" si="51"/>
        <v>0</v>
      </c>
      <c r="G777" s="79"/>
      <c r="H777" s="38"/>
      <c r="I777" s="39"/>
      <c r="J777" s="31"/>
      <c r="K777" s="78"/>
      <c r="L777" s="40"/>
      <c r="M777" s="11"/>
      <c r="N777" s="11"/>
      <c r="O777" s="11"/>
      <c r="P777" s="11"/>
      <c r="Q777" s="11"/>
      <c r="R777" s="11"/>
      <c r="S777" s="11"/>
      <c r="T777" s="11"/>
      <c r="U777" s="11"/>
      <c r="V777" s="37"/>
      <c r="W777" s="80"/>
      <c r="X777" s="37"/>
      <c r="Y777" s="40"/>
      <c r="Z777" s="35"/>
      <c r="AA777" s="66">
        <f t="shared" si="52"/>
        <v>0</v>
      </c>
      <c r="AB777" s="12">
        <f t="shared" si="53"/>
        <v>0</v>
      </c>
      <c r="AC777" s="56">
        <f t="shared" si="54"/>
        <v>1</v>
      </c>
      <c r="AD777" s="56">
        <f>IF(OR('자료입력 및 결과표시'!$D$4=M777,'자료입력 및 결과표시'!$D$4=N777,'자료입력 및 결과표시'!$D$4=O777,'자료입력 및 결과표시'!$D$4=P777,'자료입력 및 결과표시'!$D$4=Q777,'자료입력 및 결과표시'!$D$4=R777,'자료입력 및 결과표시'!$D$4=S777,'자료입력 및 결과표시'!$D$4=T777,'자료입력 및 결과표시'!$D$4=U777,'자료입력 및 결과표시'!$D$4=V777,'자료입력 및 결과표시'!$C$4=M777,'자료입력 및 결과표시'!$C$4=N777,'자료입력 및 결과표시'!$C$4=O777,'자료입력 및 결과표시'!$C$4=P777,'자료입력 및 결과표시'!$C$4=Q777,'자료입력 및 결과표시'!$C$4=R777,'자료입력 및 결과표시'!$C$4=S777,'자료입력 및 결과표시'!$C$4=T777,'자료입력 및 결과표시'!$C$4=U777,'자료입력 및 결과표시'!$C$4=V777),0,1)</f>
        <v>0</v>
      </c>
    </row>
    <row r="778" spans="6:30">
      <c r="F778" s="56">
        <f t="shared" si="51"/>
        <v>0</v>
      </c>
      <c r="G778" s="79"/>
      <c r="H778" s="38"/>
      <c r="I778" s="39"/>
      <c r="J778" s="31"/>
      <c r="K778" s="78"/>
      <c r="L778" s="40"/>
      <c r="M778" s="11"/>
      <c r="N778" s="11"/>
      <c r="O778" s="11"/>
      <c r="P778" s="11"/>
      <c r="Q778" s="11"/>
      <c r="R778" s="11"/>
      <c r="S778" s="11"/>
      <c r="T778" s="11"/>
      <c r="U778" s="11"/>
      <c r="V778" s="37"/>
      <c r="W778" s="80"/>
      <c r="X778" s="37"/>
      <c r="Y778" s="40"/>
      <c r="Z778" s="35"/>
      <c r="AA778" s="66">
        <f t="shared" si="52"/>
        <v>0</v>
      </c>
      <c r="AB778" s="12">
        <f t="shared" si="53"/>
        <v>0</v>
      </c>
      <c r="AC778" s="56">
        <f t="shared" si="54"/>
        <v>1</v>
      </c>
      <c r="AD778" s="56">
        <f>IF(OR('자료입력 및 결과표시'!$D$4=M778,'자료입력 및 결과표시'!$D$4=N778,'자료입력 및 결과표시'!$D$4=O778,'자료입력 및 결과표시'!$D$4=P778,'자료입력 및 결과표시'!$D$4=Q778,'자료입력 및 결과표시'!$D$4=R778,'자료입력 및 결과표시'!$D$4=S778,'자료입력 및 결과표시'!$D$4=T778,'자료입력 및 결과표시'!$D$4=U778,'자료입력 및 결과표시'!$D$4=V778,'자료입력 및 결과표시'!$C$4=M778,'자료입력 및 결과표시'!$C$4=N778,'자료입력 및 결과표시'!$C$4=O778,'자료입력 및 결과표시'!$C$4=P778,'자료입력 및 결과표시'!$C$4=Q778,'자료입력 및 결과표시'!$C$4=R778,'자료입력 및 결과표시'!$C$4=S778,'자료입력 및 결과표시'!$C$4=T778,'자료입력 및 결과표시'!$C$4=U778,'자료입력 및 결과표시'!$C$4=V778),0,1)</f>
        <v>0</v>
      </c>
    </row>
    <row r="779" spans="6:30">
      <c r="F779" s="56">
        <f t="shared" si="51"/>
        <v>0</v>
      </c>
      <c r="G779" s="79"/>
      <c r="H779" s="38"/>
      <c r="I779" s="39"/>
      <c r="J779" s="31"/>
      <c r="K779" s="78"/>
      <c r="L779" s="40"/>
      <c r="M779" s="11"/>
      <c r="N779" s="11"/>
      <c r="O779" s="11"/>
      <c r="P779" s="11"/>
      <c r="Q779" s="11"/>
      <c r="R779" s="11"/>
      <c r="S779" s="11"/>
      <c r="T779" s="11"/>
      <c r="U779" s="11"/>
      <c r="V779" s="37"/>
      <c r="W779" s="80"/>
      <c r="X779" s="37"/>
      <c r="Y779" s="40"/>
      <c r="Z779" s="35"/>
      <c r="AA779" s="66">
        <f t="shared" si="52"/>
        <v>0</v>
      </c>
      <c r="AB779" s="12">
        <f t="shared" si="53"/>
        <v>0</v>
      </c>
      <c r="AC779" s="56">
        <f t="shared" si="54"/>
        <v>1</v>
      </c>
      <c r="AD779" s="56">
        <f>IF(OR('자료입력 및 결과표시'!$D$4=M779,'자료입력 및 결과표시'!$D$4=N779,'자료입력 및 결과표시'!$D$4=O779,'자료입력 및 결과표시'!$D$4=P779,'자료입력 및 결과표시'!$D$4=Q779,'자료입력 및 결과표시'!$D$4=R779,'자료입력 및 결과표시'!$D$4=S779,'자료입력 및 결과표시'!$D$4=T779,'자료입력 및 결과표시'!$D$4=U779,'자료입력 및 결과표시'!$D$4=V779,'자료입력 및 결과표시'!$C$4=M779,'자료입력 및 결과표시'!$C$4=N779,'자료입력 및 결과표시'!$C$4=O779,'자료입력 및 결과표시'!$C$4=P779,'자료입력 및 결과표시'!$C$4=Q779,'자료입력 및 결과표시'!$C$4=R779,'자료입력 및 결과표시'!$C$4=S779,'자료입력 및 결과표시'!$C$4=T779,'자료입력 및 결과표시'!$C$4=U779,'자료입력 및 결과표시'!$C$4=V779),0,1)</f>
        <v>0</v>
      </c>
    </row>
    <row r="780" spans="6:30">
      <c r="F780" s="56">
        <f t="shared" si="51"/>
        <v>0</v>
      </c>
      <c r="G780" s="79"/>
      <c r="H780" s="38"/>
      <c r="I780" s="39"/>
      <c r="J780" s="31"/>
      <c r="K780" s="78"/>
      <c r="L780" s="40"/>
      <c r="M780" s="11"/>
      <c r="N780" s="11"/>
      <c r="O780" s="11"/>
      <c r="P780" s="11"/>
      <c r="Q780" s="11"/>
      <c r="R780" s="11"/>
      <c r="S780" s="11"/>
      <c r="T780" s="11"/>
      <c r="U780" s="11"/>
      <c r="V780" s="37"/>
      <c r="W780" s="80"/>
      <c r="X780" s="37"/>
      <c r="Y780" s="40"/>
      <c r="Z780" s="35"/>
      <c r="AA780" s="66">
        <f t="shared" si="52"/>
        <v>0</v>
      </c>
      <c r="AB780" s="12">
        <f t="shared" si="53"/>
        <v>0</v>
      </c>
      <c r="AC780" s="56">
        <f t="shared" si="54"/>
        <v>1</v>
      </c>
      <c r="AD780" s="56">
        <f>IF(OR('자료입력 및 결과표시'!$D$4=M780,'자료입력 및 결과표시'!$D$4=N780,'자료입력 및 결과표시'!$D$4=O780,'자료입력 및 결과표시'!$D$4=P780,'자료입력 및 결과표시'!$D$4=Q780,'자료입력 및 결과표시'!$D$4=R780,'자료입력 및 결과표시'!$D$4=S780,'자료입력 및 결과표시'!$D$4=T780,'자료입력 및 결과표시'!$D$4=U780,'자료입력 및 결과표시'!$D$4=V780,'자료입력 및 결과표시'!$C$4=M780,'자료입력 및 결과표시'!$C$4=N780,'자료입력 및 결과표시'!$C$4=O780,'자료입력 및 결과표시'!$C$4=P780,'자료입력 및 결과표시'!$C$4=Q780,'자료입력 및 결과표시'!$C$4=R780,'자료입력 및 결과표시'!$C$4=S780,'자료입력 및 결과표시'!$C$4=T780,'자료입력 및 결과표시'!$C$4=U780,'자료입력 및 결과표시'!$C$4=V780),0,1)</f>
        <v>0</v>
      </c>
    </row>
    <row r="781" spans="6:30">
      <c r="F781" s="56">
        <f t="shared" si="51"/>
        <v>0</v>
      </c>
      <c r="G781" s="79"/>
      <c r="H781" s="38"/>
      <c r="I781" s="39"/>
      <c r="J781" s="31"/>
      <c r="K781" s="78"/>
      <c r="L781" s="40"/>
      <c r="M781" s="11"/>
      <c r="N781" s="11"/>
      <c r="O781" s="11"/>
      <c r="P781" s="11"/>
      <c r="Q781" s="11"/>
      <c r="R781" s="11"/>
      <c r="S781" s="11"/>
      <c r="T781" s="11"/>
      <c r="U781" s="11"/>
      <c r="V781" s="37"/>
      <c r="W781" s="80"/>
      <c r="X781" s="37"/>
      <c r="Y781" s="40"/>
      <c r="Z781" s="35"/>
      <c r="AA781" s="66">
        <f t="shared" si="52"/>
        <v>0</v>
      </c>
      <c r="AB781" s="12">
        <f t="shared" si="53"/>
        <v>0</v>
      </c>
      <c r="AC781" s="56">
        <f t="shared" si="54"/>
        <v>1</v>
      </c>
      <c r="AD781" s="56">
        <f>IF(OR('자료입력 및 결과표시'!$D$4=M781,'자료입력 및 결과표시'!$D$4=N781,'자료입력 및 결과표시'!$D$4=O781,'자료입력 및 결과표시'!$D$4=P781,'자료입력 및 결과표시'!$D$4=Q781,'자료입력 및 결과표시'!$D$4=R781,'자료입력 및 결과표시'!$D$4=S781,'자료입력 및 결과표시'!$D$4=T781,'자료입력 및 결과표시'!$D$4=U781,'자료입력 및 결과표시'!$D$4=V781,'자료입력 및 결과표시'!$C$4=M781,'자료입력 및 결과표시'!$C$4=N781,'자료입력 및 결과표시'!$C$4=O781,'자료입력 및 결과표시'!$C$4=P781,'자료입력 및 결과표시'!$C$4=Q781,'자료입력 및 결과표시'!$C$4=R781,'자료입력 및 결과표시'!$C$4=S781,'자료입력 및 결과표시'!$C$4=T781,'자료입력 및 결과표시'!$C$4=U781,'자료입력 및 결과표시'!$C$4=V781),0,1)</f>
        <v>0</v>
      </c>
    </row>
    <row r="782" spans="6:30">
      <c r="F782" s="56">
        <f t="shared" si="51"/>
        <v>0</v>
      </c>
      <c r="G782" s="79"/>
      <c r="H782" s="38"/>
      <c r="I782" s="39"/>
      <c r="J782" s="31"/>
      <c r="K782" s="78"/>
      <c r="L782" s="40"/>
      <c r="M782" s="11"/>
      <c r="N782" s="11"/>
      <c r="O782" s="11"/>
      <c r="P782" s="11"/>
      <c r="Q782" s="11"/>
      <c r="R782" s="11"/>
      <c r="S782" s="11"/>
      <c r="T782" s="11"/>
      <c r="U782" s="11"/>
      <c r="V782" s="37"/>
      <c r="W782" s="80"/>
      <c r="X782" s="37"/>
      <c r="Y782" s="40"/>
      <c r="Z782" s="35"/>
      <c r="AA782" s="66">
        <f t="shared" si="52"/>
        <v>0</v>
      </c>
      <c r="AB782" s="12">
        <f t="shared" si="53"/>
        <v>0</v>
      </c>
      <c r="AC782" s="56">
        <f t="shared" si="54"/>
        <v>1</v>
      </c>
      <c r="AD782" s="56">
        <f>IF(OR('자료입력 및 결과표시'!$D$4=M782,'자료입력 및 결과표시'!$D$4=N782,'자료입력 및 결과표시'!$D$4=O782,'자료입력 및 결과표시'!$D$4=P782,'자료입력 및 결과표시'!$D$4=Q782,'자료입력 및 결과표시'!$D$4=R782,'자료입력 및 결과표시'!$D$4=S782,'자료입력 및 결과표시'!$D$4=T782,'자료입력 및 결과표시'!$D$4=U782,'자료입력 및 결과표시'!$D$4=V782,'자료입력 및 결과표시'!$C$4=M782,'자료입력 및 결과표시'!$C$4=N782,'자료입력 및 결과표시'!$C$4=O782,'자료입력 및 결과표시'!$C$4=P782,'자료입력 및 결과표시'!$C$4=Q782,'자료입력 및 결과표시'!$C$4=R782,'자료입력 및 결과표시'!$C$4=S782,'자료입력 및 결과표시'!$C$4=T782,'자료입력 및 결과표시'!$C$4=U782,'자료입력 및 결과표시'!$C$4=V782),0,1)</f>
        <v>0</v>
      </c>
    </row>
    <row r="783" spans="6:30">
      <c r="F783" s="56">
        <f t="shared" si="51"/>
        <v>0</v>
      </c>
      <c r="G783" s="79"/>
      <c r="H783" s="38"/>
      <c r="I783" s="39"/>
      <c r="J783" s="31"/>
      <c r="K783" s="78"/>
      <c r="L783" s="40"/>
      <c r="M783" s="11"/>
      <c r="N783" s="11"/>
      <c r="O783" s="11"/>
      <c r="P783" s="11"/>
      <c r="Q783" s="11"/>
      <c r="R783" s="11"/>
      <c r="S783" s="11"/>
      <c r="T783" s="11"/>
      <c r="U783" s="11"/>
      <c r="V783" s="37"/>
      <c r="W783" s="80"/>
      <c r="X783" s="37"/>
      <c r="Y783" s="40"/>
      <c r="Z783" s="35"/>
      <c r="AA783" s="66">
        <f t="shared" si="52"/>
        <v>0</v>
      </c>
      <c r="AB783" s="12">
        <f t="shared" si="53"/>
        <v>0</v>
      </c>
      <c r="AC783" s="56">
        <f t="shared" si="54"/>
        <v>1</v>
      </c>
      <c r="AD783" s="56">
        <f>IF(OR('자료입력 및 결과표시'!$D$4=M783,'자료입력 및 결과표시'!$D$4=N783,'자료입력 및 결과표시'!$D$4=O783,'자료입력 및 결과표시'!$D$4=P783,'자료입력 및 결과표시'!$D$4=Q783,'자료입력 및 결과표시'!$D$4=R783,'자료입력 및 결과표시'!$D$4=S783,'자료입력 및 결과표시'!$D$4=T783,'자료입력 및 결과표시'!$D$4=U783,'자료입력 및 결과표시'!$D$4=V783,'자료입력 및 결과표시'!$C$4=M783,'자료입력 및 결과표시'!$C$4=N783,'자료입력 및 결과표시'!$C$4=O783,'자료입력 및 결과표시'!$C$4=P783,'자료입력 및 결과표시'!$C$4=Q783,'자료입력 및 결과표시'!$C$4=R783,'자료입력 및 결과표시'!$C$4=S783,'자료입력 및 결과표시'!$C$4=T783,'자료입력 및 결과표시'!$C$4=U783,'자료입력 및 결과표시'!$C$4=V783),0,1)</f>
        <v>0</v>
      </c>
    </row>
    <row r="784" spans="6:30">
      <c r="F784" s="56">
        <f t="shared" si="51"/>
        <v>0</v>
      </c>
      <c r="G784" s="79"/>
      <c r="H784" s="38"/>
      <c r="I784" s="39"/>
      <c r="J784" s="31"/>
      <c r="K784" s="78"/>
      <c r="L784" s="40"/>
      <c r="M784" s="11"/>
      <c r="N784" s="11"/>
      <c r="O784" s="11"/>
      <c r="P784" s="11"/>
      <c r="Q784" s="11"/>
      <c r="R784" s="11"/>
      <c r="S784" s="11"/>
      <c r="T784" s="11"/>
      <c r="U784" s="11"/>
      <c r="V784" s="37"/>
      <c r="W784" s="80"/>
      <c r="X784" s="37"/>
      <c r="Y784" s="40"/>
      <c r="Z784" s="35"/>
      <c r="AA784" s="66">
        <f t="shared" si="52"/>
        <v>0</v>
      </c>
      <c r="AB784" s="12">
        <f t="shared" si="53"/>
        <v>0</v>
      </c>
      <c r="AC784" s="56">
        <f t="shared" si="54"/>
        <v>1</v>
      </c>
      <c r="AD784" s="56">
        <f>IF(OR('자료입력 및 결과표시'!$D$4=M784,'자료입력 및 결과표시'!$D$4=N784,'자료입력 및 결과표시'!$D$4=O784,'자료입력 및 결과표시'!$D$4=P784,'자료입력 및 결과표시'!$D$4=Q784,'자료입력 및 결과표시'!$D$4=R784,'자료입력 및 결과표시'!$D$4=S784,'자료입력 및 결과표시'!$D$4=T784,'자료입력 및 결과표시'!$D$4=U784,'자료입력 및 결과표시'!$D$4=V784,'자료입력 및 결과표시'!$C$4=M784,'자료입력 및 결과표시'!$C$4=N784,'자료입력 및 결과표시'!$C$4=O784,'자료입력 및 결과표시'!$C$4=P784,'자료입력 및 결과표시'!$C$4=Q784,'자료입력 및 결과표시'!$C$4=R784,'자료입력 및 결과표시'!$C$4=S784,'자료입력 및 결과표시'!$C$4=T784,'자료입력 및 결과표시'!$C$4=U784,'자료입력 및 결과표시'!$C$4=V784),0,1)</f>
        <v>0</v>
      </c>
    </row>
    <row r="785" spans="6:30">
      <c r="F785" s="56">
        <f t="shared" si="51"/>
        <v>0</v>
      </c>
      <c r="G785" s="79"/>
      <c r="H785" s="38"/>
      <c r="I785" s="39"/>
      <c r="J785" s="31"/>
      <c r="K785" s="78"/>
      <c r="L785" s="40"/>
      <c r="M785" s="11"/>
      <c r="N785" s="11"/>
      <c r="O785" s="11"/>
      <c r="P785" s="11"/>
      <c r="Q785" s="11"/>
      <c r="R785" s="11"/>
      <c r="S785" s="11"/>
      <c r="T785" s="11"/>
      <c r="U785" s="11"/>
      <c r="V785" s="37"/>
      <c r="W785" s="80"/>
      <c r="X785" s="37"/>
      <c r="Y785" s="40"/>
      <c r="Z785" s="35"/>
      <c r="AA785" s="66">
        <f t="shared" si="52"/>
        <v>0</v>
      </c>
      <c r="AB785" s="12">
        <f t="shared" si="53"/>
        <v>0</v>
      </c>
      <c r="AC785" s="56">
        <f t="shared" si="54"/>
        <v>1</v>
      </c>
      <c r="AD785" s="56">
        <f>IF(OR('자료입력 및 결과표시'!$D$4=M785,'자료입력 및 결과표시'!$D$4=N785,'자료입력 및 결과표시'!$D$4=O785,'자료입력 및 결과표시'!$D$4=P785,'자료입력 및 결과표시'!$D$4=Q785,'자료입력 및 결과표시'!$D$4=R785,'자료입력 및 결과표시'!$D$4=S785,'자료입력 및 결과표시'!$D$4=T785,'자료입력 및 결과표시'!$D$4=U785,'자료입력 및 결과표시'!$D$4=V785,'자료입력 및 결과표시'!$C$4=M785,'자료입력 및 결과표시'!$C$4=N785,'자료입력 및 결과표시'!$C$4=O785,'자료입력 및 결과표시'!$C$4=P785,'자료입력 및 결과표시'!$C$4=Q785,'자료입력 및 결과표시'!$C$4=R785,'자료입력 및 결과표시'!$C$4=S785,'자료입력 및 결과표시'!$C$4=T785,'자료입력 및 결과표시'!$C$4=U785,'자료입력 및 결과표시'!$C$4=V785),0,1)</f>
        <v>0</v>
      </c>
    </row>
    <row r="786" spans="6:30">
      <c r="F786" s="56">
        <f t="shared" si="51"/>
        <v>0</v>
      </c>
      <c r="G786" s="79"/>
      <c r="H786" s="38"/>
      <c r="I786" s="39"/>
      <c r="J786" s="31"/>
      <c r="K786" s="78"/>
      <c r="L786" s="40"/>
      <c r="M786" s="11"/>
      <c r="N786" s="11"/>
      <c r="O786" s="11"/>
      <c r="P786" s="11"/>
      <c r="Q786" s="11"/>
      <c r="R786" s="11"/>
      <c r="S786" s="11"/>
      <c r="T786" s="11"/>
      <c r="U786" s="11"/>
      <c r="V786" s="37"/>
      <c r="W786" s="80"/>
      <c r="X786" s="37"/>
      <c r="Y786" s="40"/>
      <c r="Z786" s="35"/>
      <c r="AA786" s="66">
        <f t="shared" si="52"/>
        <v>0</v>
      </c>
      <c r="AB786" s="12">
        <f t="shared" si="53"/>
        <v>0</v>
      </c>
      <c r="AC786" s="56">
        <f t="shared" si="54"/>
        <v>1</v>
      </c>
      <c r="AD786" s="56">
        <f>IF(OR('자료입력 및 결과표시'!$D$4=M786,'자료입력 및 결과표시'!$D$4=N786,'자료입력 및 결과표시'!$D$4=O786,'자료입력 및 결과표시'!$D$4=P786,'자료입력 및 결과표시'!$D$4=Q786,'자료입력 및 결과표시'!$D$4=R786,'자료입력 및 결과표시'!$D$4=S786,'자료입력 및 결과표시'!$D$4=T786,'자료입력 및 결과표시'!$D$4=U786,'자료입력 및 결과표시'!$D$4=V786,'자료입력 및 결과표시'!$C$4=M786,'자료입력 및 결과표시'!$C$4=N786,'자료입력 및 결과표시'!$C$4=O786,'자료입력 및 결과표시'!$C$4=P786,'자료입력 및 결과표시'!$C$4=Q786,'자료입력 및 결과표시'!$C$4=R786,'자료입력 및 결과표시'!$C$4=S786,'자료입력 및 결과표시'!$C$4=T786,'자료입력 및 결과표시'!$C$4=U786,'자료입력 및 결과표시'!$C$4=V786),0,1)</f>
        <v>0</v>
      </c>
    </row>
    <row r="787" spans="6:30">
      <c r="F787" s="56">
        <f t="shared" si="51"/>
        <v>0</v>
      </c>
      <c r="G787" s="79"/>
      <c r="H787" s="38"/>
      <c r="I787" s="39"/>
      <c r="J787" s="31"/>
      <c r="K787" s="78"/>
      <c r="L787" s="40"/>
      <c r="M787" s="11"/>
      <c r="N787" s="11"/>
      <c r="O787" s="11"/>
      <c r="P787" s="11"/>
      <c r="Q787" s="11"/>
      <c r="R787" s="11"/>
      <c r="S787" s="11"/>
      <c r="T787" s="11"/>
      <c r="U787" s="11"/>
      <c r="V787" s="37"/>
      <c r="W787" s="80"/>
      <c r="X787" s="37"/>
      <c r="Y787" s="40"/>
      <c r="Z787" s="35"/>
      <c r="AA787" s="66">
        <f t="shared" si="52"/>
        <v>0</v>
      </c>
      <c r="AB787" s="12">
        <f t="shared" si="53"/>
        <v>0</v>
      </c>
      <c r="AC787" s="56">
        <f t="shared" si="54"/>
        <v>1</v>
      </c>
      <c r="AD787" s="56">
        <f>IF(OR('자료입력 및 결과표시'!$D$4=M787,'자료입력 및 결과표시'!$D$4=N787,'자료입력 및 결과표시'!$D$4=O787,'자료입력 및 결과표시'!$D$4=P787,'자료입력 및 결과표시'!$D$4=Q787,'자료입력 및 결과표시'!$D$4=R787,'자료입력 및 결과표시'!$D$4=S787,'자료입력 및 결과표시'!$D$4=T787,'자료입력 및 결과표시'!$D$4=U787,'자료입력 및 결과표시'!$D$4=V787,'자료입력 및 결과표시'!$C$4=M787,'자료입력 및 결과표시'!$C$4=N787,'자료입력 및 결과표시'!$C$4=O787,'자료입력 및 결과표시'!$C$4=P787,'자료입력 및 결과표시'!$C$4=Q787,'자료입력 및 결과표시'!$C$4=R787,'자료입력 및 결과표시'!$C$4=S787,'자료입력 및 결과표시'!$C$4=T787,'자료입력 및 결과표시'!$C$4=U787,'자료입력 및 결과표시'!$C$4=V787),0,1)</f>
        <v>0</v>
      </c>
    </row>
    <row r="788" spans="6:30">
      <c r="F788" s="56">
        <f t="shared" si="51"/>
        <v>0</v>
      </c>
      <c r="G788" s="79"/>
      <c r="H788" s="38"/>
      <c r="I788" s="39"/>
      <c r="J788" s="31"/>
      <c r="K788" s="78"/>
      <c r="L788" s="40"/>
      <c r="M788" s="11"/>
      <c r="N788" s="11"/>
      <c r="O788" s="11"/>
      <c r="P788" s="11"/>
      <c r="Q788" s="11"/>
      <c r="R788" s="11"/>
      <c r="S788" s="11"/>
      <c r="T788" s="11"/>
      <c r="U788" s="11"/>
      <c r="V788" s="37"/>
      <c r="W788" s="80"/>
      <c r="X788" s="37"/>
      <c r="Y788" s="40"/>
      <c r="Z788" s="35"/>
      <c r="AA788" s="66">
        <f t="shared" si="52"/>
        <v>0</v>
      </c>
      <c r="AB788" s="12">
        <f t="shared" si="53"/>
        <v>0</v>
      </c>
      <c r="AC788" s="56">
        <f t="shared" si="54"/>
        <v>1</v>
      </c>
      <c r="AD788" s="56">
        <f>IF(OR('자료입력 및 결과표시'!$D$4=M788,'자료입력 및 결과표시'!$D$4=N788,'자료입력 및 결과표시'!$D$4=O788,'자료입력 및 결과표시'!$D$4=P788,'자료입력 및 결과표시'!$D$4=Q788,'자료입력 및 결과표시'!$D$4=R788,'자료입력 및 결과표시'!$D$4=S788,'자료입력 및 결과표시'!$D$4=T788,'자료입력 및 결과표시'!$D$4=U788,'자료입력 및 결과표시'!$D$4=V788,'자료입력 및 결과표시'!$C$4=M788,'자료입력 및 결과표시'!$C$4=N788,'자료입력 및 결과표시'!$C$4=O788,'자료입력 및 결과표시'!$C$4=P788,'자료입력 및 결과표시'!$C$4=Q788,'자료입력 및 결과표시'!$C$4=R788,'자료입력 및 결과표시'!$C$4=S788,'자료입력 및 결과표시'!$C$4=T788,'자료입력 및 결과표시'!$C$4=U788,'자료입력 및 결과표시'!$C$4=V788),0,1)</f>
        <v>0</v>
      </c>
    </row>
    <row r="789" spans="6:30">
      <c r="F789" s="56">
        <f t="shared" si="51"/>
        <v>0</v>
      </c>
      <c r="G789" s="79"/>
      <c r="H789" s="38"/>
      <c r="I789" s="39"/>
      <c r="J789" s="31"/>
      <c r="K789" s="78"/>
      <c r="L789" s="40"/>
      <c r="M789" s="11"/>
      <c r="N789" s="11"/>
      <c r="O789" s="11"/>
      <c r="P789" s="11"/>
      <c r="Q789" s="11"/>
      <c r="R789" s="11"/>
      <c r="S789" s="11"/>
      <c r="T789" s="11"/>
      <c r="U789" s="11"/>
      <c r="V789" s="37"/>
      <c r="W789" s="80"/>
      <c r="X789" s="37"/>
      <c r="Y789" s="40"/>
      <c r="Z789" s="35"/>
      <c r="AA789" s="66">
        <f t="shared" si="52"/>
        <v>0</v>
      </c>
      <c r="AB789" s="12">
        <f t="shared" si="53"/>
        <v>0</v>
      </c>
      <c r="AC789" s="56">
        <f t="shared" si="54"/>
        <v>1</v>
      </c>
      <c r="AD789" s="56">
        <f>IF(OR('자료입력 및 결과표시'!$D$4=M789,'자료입력 및 결과표시'!$D$4=N789,'자료입력 및 결과표시'!$D$4=O789,'자료입력 및 결과표시'!$D$4=P789,'자료입력 및 결과표시'!$D$4=Q789,'자료입력 및 결과표시'!$D$4=R789,'자료입력 및 결과표시'!$D$4=S789,'자료입력 및 결과표시'!$D$4=T789,'자료입력 및 결과표시'!$D$4=U789,'자료입력 및 결과표시'!$D$4=V789,'자료입력 및 결과표시'!$C$4=M789,'자료입력 및 결과표시'!$C$4=N789,'자료입력 및 결과표시'!$C$4=O789,'자료입력 및 결과표시'!$C$4=P789,'자료입력 및 결과표시'!$C$4=Q789,'자료입력 및 결과표시'!$C$4=R789,'자료입력 및 결과표시'!$C$4=S789,'자료입력 및 결과표시'!$C$4=T789,'자료입력 및 결과표시'!$C$4=U789,'자료입력 및 결과표시'!$C$4=V789),0,1)</f>
        <v>0</v>
      </c>
    </row>
    <row r="790" spans="6:30">
      <c r="F790" s="56">
        <f t="shared" si="51"/>
        <v>0</v>
      </c>
      <c r="G790" s="79"/>
      <c r="H790" s="38"/>
      <c r="I790" s="39"/>
      <c r="J790" s="31"/>
      <c r="K790" s="78"/>
      <c r="L790" s="40"/>
      <c r="M790" s="11"/>
      <c r="N790" s="11"/>
      <c r="O790" s="11"/>
      <c r="P790" s="11"/>
      <c r="Q790" s="11"/>
      <c r="R790" s="11"/>
      <c r="S790" s="11"/>
      <c r="T790" s="11"/>
      <c r="U790" s="11"/>
      <c r="V790" s="37"/>
      <c r="W790" s="80"/>
      <c r="X790" s="37"/>
      <c r="Y790" s="40"/>
      <c r="Z790" s="35"/>
      <c r="AA790" s="66">
        <f t="shared" si="52"/>
        <v>0</v>
      </c>
      <c r="AB790" s="12">
        <f t="shared" si="53"/>
        <v>0</v>
      </c>
      <c r="AC790" s="56">
        <f t="shared" si="54"/>
        <v>1</v>
      </c>
      <c r="AD790" s="56">
        <f>IF(OR('자료입력 및 결과표시'!$D$4=M790,'자료입력 및 결과표시'!$D$4=N790,'자료입력 및 결과표시'!$D$4=O790,'자료입력 및 결과표시'!$D$4=P790,'자료입력 및 결과표시'!$D$4=Q790,'자료입력 및 결과표시'!$D$4=R790,'자료입력 및 결과표시'!$D$4=S790,'자료입력 및 결과표시'!$D$4=T790,'자료입력 및 결과표시'!$D$4=U790,'자료입력 및 결과표시'!$D$4=V790,'자료입력 및 결과표시'!$C$4=M790,'자료입력 및 결과표시'!$C$4=N790,'자료입력 및 결과표시'!$C$4=O790,'자료입력 및 결과표시'!$C$4=P790,'자료입력 및 결과표시'!$C$4=Q790,'자료입력 및 결과표시'!$C$4=R790,'자료입력 및 결과표시'!$C$4=S790,'자료입력 및 결과표시'!$C$4=T790,'자료입력 및 결과표시'!$C$4=U790,'자료입력 및 결과표시'!$C$4=V790),0,1)</f>
        <v>0</v>
      </c>
    </row>
    <row r="791" spans="6:30">
      <c r="F791" s="56">
        <f t="shared" si="51"/>
        <v>0</v>
      </c>
      <c r="G791" s="79"/>
      <c r="H791" s="38"/>
      <c r="I791" s="39"/>
      <c r="J791" s="31"/>
      <c r="K791" s="78"/>
      <c r="L791" s="40"/>
      <c r="M791" s="11"/>
      <c r="N791" s="11"/>
      <c r="O791" s="11"/>
      <c r="P791" s="11"/>
      <c r="Q791" s="11"/>
      <c r="R791" s="11"/>
      <c r="S791" s="11"/>
      <c r="T791" s="11"/>
      <c r="U791" s="11"/>
      <c r="V791" s="37"/>
      <c r="W791" s="80"/>
      <c r="X791" s="37"/>
      <c r="Y791" s="40"/>
      <c r="Z791" s="35"/>
      <c r="AA791" s="66">
        <f t="shared" si="52"/>
        <v>0</v>
      </c>
      <c r="AB791" s="12">
        <f t="shared" si="53"/>
        <v>0</v>
      </c>
      <c r="AC791" s="56">
        <f t="shared" si="54"/>
        <v>1</v>
      </c>
      <c r="AD791" s="56">
        <f>IF(OR('자료입력 및 결과표시'!$D$4=M791,'자료입력 및 결과표시'!$D$4=N791,'자료입력 및 결과표시'!$D$4=O791,'자료입력 및 결과표시'!$D$4=P791,'자료입력 및 결과표시'!$D$4=Q791,'자료입력 및 결과표시'!$D$4=R791,'자료입력 및 결과표시'!$D$4=S791,'자료입력 및 결과표시'!$D$4=T791,'자료입력 및 결과표시'!$D$4=U791,'자료입력 및 결과표시'!$D$4=V791,'자료입력 및 결과표시'!$C$4=M791,'자료입력 및 결과표시'!$C$4=N791,'자료입력 및 결과표시'!$C$4=O791,'자료입력 및 결과표시'!$C$4=P791,'자료입력 및 결과표시'!$C$4=Q791,'자료입력 및 결과표시'!$C$4=R791,'자료입력 및 결과표시'!$C$4=S791,'자료입력 및 결과표시'!$C$4=T791,'자료입력 및 결과표시'!$C$4=U791,'자료입력 및 결과표시'!$C$4=V791),0,1)</f>
        <v>0</v>
      </c>
    </row>
    <row r="792" spans="6:30">
      <c r="F792" s="56">
        <f t="shared" si="51"/>
        <v>0</v>
      </c>
      <c r="G792" s="79"/>
      <c r="H792" s="38"/>
      <c r="I792" s="39"/>
      <c r="J792" s="31"/>
      <c r="K792" s="78"/>
      <c r="L792" s="40"/>
      <c r="M792" s="11"/>
      <c r="N792" s="11"/>
      <c r="O792" s="11"/>
      <c r="P792" s="11"/>
      <c r="Q792" s="11"/>
      <c r="R792" s="11"/>
      <c r="S792" s="11"/>
      <c r="T792" s="11"/>
      <c r="U792" s="11"/>
      <c r="V792" s="37"/>
      <c r="W792" s="80"/>
      <c r="X792" s="37"/>
      <c r="Y792" s="40"/>
      <c r="Z792" s="35"/>
      <c r="AA792" s="66">
        <f t="shared" si="52"/>
        <v>0</v>
      </c>
      <c r="AB792" s="12">
        <f t="shared" si="53"/>
        <v>0</v>
      </c>
      <c r="AC792" s="56">
        <f t="shared" si="54"/>
        <v>1</v>
      </c>
      <c r="AD792" s="56">
        <f>IF(OR('자료입력 및 결과표시'!$D$4=M792,'자료입력 및 결과표시'!$D$4=N792,'자료입력 및 결과표시'!$D$4=O792,'자료입력 및 결과표시'!$D$4=P792,'자료입력 및 결과표시'!$D$4=Q792,'자료입력 및 결과표시'!$D$4=R792,'자료입력 및 결과표시'!$D$4=S792,'자료입력 및 결과표시'!$D$4=T792,'자료입력 및 결과표시'!$D$4=U792,'자료입력 및 결과표시'!$D$4=V792,'자료입력 및 결과표시'!$C$4=M792,'자료입력 및 결과표시'!$C$4=N792,'자료입력 및 결과표시'!$C$4=O792,'자료입력 및 결과표시'!$C$4=P792,'자료입력 및 결과표시'!$C$4=Q792,'자료입력 및 결과표시'!$C$4=R792,'자료입력 및 결과표시'!$C$4=S792,'자료입력 및 결과표시'!$C$4=T792,'자료입력 및 결과표시'!$C$4=U792,'자료입력 및 결과표시'!$C$4=V792),0,1)</f>
        <v>0</v>
      </c>
    </row>
    <row r="793" spans="6:30">
      <c r="F793" s="56">
        <f t="shared" si="51"/>
        <v>0</v>
      </c>
      <c r="G793" s="79"/>
      <c r="H793" s="38"/>
      <c r="I793" s="39"/>
      <c r="J793" s="31"/>
      <c r="K793" s="78"/>
      <c r="L793" s="40"/>
      <c r="M793" s="11"/>
      <c r="N793" s="11"/>
      <c r="O793" s="11"/>
      <c r="P793" s="11"/>
      <c r="Q793" s="11"/>
      <c r="R793" s="11"/>
      <c r="S793" s="11"/>
      <c r="T793" s="11"/>
      <c r="U793" s="11"/>
      <c r="V793" s="37"/>
      <c r="W793" s="80"/>
      <c r="X793" s="37"/>
      <c r="Y793" s="40"/>
      <c r="Z793" s="35"/>
      <c r="AA793" s="66">
        <f t="shared" si="52"/>
        <v>0</v>
      </c>
      <c r="AB793" s="12">
        <f t="shared" si="53"/>
        <v>0</v>
      </c>
      <c r="AC793" s="56">
        <f t="shared" si="54"/>
        <v>1</v>
      </c>
      <c r="AD793" s="56">
        <f>IF(OR('자료입력 및 결과표시'!$D$4=M793,'자료입력 및 결과표시'!$D$4=N793,'자료입력 및 결과표시'!$D$4=O793,'자료입력 및 결과표시'!$D$4=P793,'자료입력 및 결과표시'!$D$4=Q793,'자료입력 및 결과표시'!$D$4=R793,'자료입력 및 결과표시'!$D$4=S793,'자료입력 및 결과표시'!$D$4=T793,'자료입력 및 결과표시'!$D$4=U793,'자료입력 및 결과표시'!$D$4=V793,'자료입력 및 결과표시'!$C$4=M793,'자료입력 및 결과표시'!$C$4=N793,'자료입력 및 결과표시'!$C$4=O793,'자료입력 및 결과표시'!$C$4=P793,'자료입력 및 결과표시'!$C$4=Q793,'자료입력 및 결과표시'!$C$4=R793,'자료입력 및 결과표시'!$C$4=S793,'자료입력 및 결과표시'!$C$4=T793,'자료입력 및 결과표시'!$C$4=U793,'자료입력 및 결과표시'!$C$4=V793),0,1)</f>
        <v>0</v>
      </c>
    </row>
    <row r="794" spans="6:30">
      <c r="F794" s="56">
        <f t="shared" si="51"/>
        <v>0</v>
      </c>
      <c r="G794" s="79"/>
      <c r="H794" s="38"/>
      <c r="I794" s="39"/>
      <c r="J794" s="31"/>
      <c r="K794" s="78"/>
      <c r="L794" s="40"/>
      <c r="M794" s="11"/>
      <c r="N794" s="11"/>
      <c r="O794" s="11"/>
      <c r="P794" s="11"/>
      <c r="Q794" s="11"/>
      <c r="R794" s="11"/>
      <c r="S794" s="11"/>
      <c r="T794" s="11"/>
      <c r="U794" s="11"/>
      <c r="V794" s="37"/>
      <c r="W794" s="80"/>
      <c r="X794" s="37"/>
      <c r="Y794" s="40"/>
      <c r="Z794" s="35"/>
      <c r="AA794" s="66">
        <f t="shared" si="52"/>
        <v>0</v>
      </c>
      <c r="AB794" s="12">
        <f t="shared" si="53"/>
        <v>0</v>
      </c>
      <c r="AC794" s="56">
        <f t="shared" si="54"/>
        <v>1</v>
      </c>
      <c r="AD794" s="56">
        <f>IF(OR('자료입력 및 결과표시'!$D$4=M794,'자료입력 및 결과표시'!$D$4=N794,'자료입력 및 결과표시'!$D$4=O794,'자료입력 및 결과표시'!$D$4=P794,'자료입력 및 결과표시'!$D$4=Q794,'자료입력 및 결과표시'!$D$4=R794,'자료입력 및 결과표시'!$D$4=S794,'자료입력 및 결과표시'!$D$4=T794,'자료입력 및 결과표시'!$D$4=U794,'자료입력 및 결과표시'!$D$4=V794,'자료입력 및 결과표시'!$C$4=M794,'자료입력 및 결과표시'!$C$4=N794,'자료입력 및 결과표시'!$C$4=O794,'자료입력 및 결과표시'!$C$4=P794,'자료입력 및 결과표시'!$C$4=Q794,'자료입력 및 결과표시'!$C$4=R794,'자료입력 및 결과표시'!$C$4=S794,'자료입력 및 결과표시'!$C$4=T794,'자료입력 및 결과표시'!$C$4=U794,'자료입력 및 결과표시'!$C$4=V794),0,1)</f>
        <v>0</v>
      </c>
    </row>
    <row r="795" spans="6:30">
      <c r="F795" s="56">
        <f t="shared" si="51"/>
        <v>0</v>
      </c>
      <c r="G795" s="79"/>
      <c r="H795" s="38"/>
      <c r="I795" s="39"/>
      <c r="J795" s="31"/>
      <c r="K795" s="78"/>
      <c r="L795" s="40"/>
      <c r="M795" s="11"/>
      <c r="N795" s="11"/>
      <c r="O795" s="11"/>
      <c r="P795" s="11"/>
      <c r="Q795" s="11"/>
      <c r="R795" s="11"/>
      <c r="S795" s="11"/>
      <c r="T795" s="11"/>
      <c r="U795" s="11"/>
      <c r="V795" s="37"/>
      <c r="W795" s="80"/>
      <c r="X795" s="37"/>
      <c r="Y795" s="40"/>
      <c r="Z795" s="35"/>
      <c r="AA795" s="66">
        <f t="shared" si="52"/>
        <v>0</v>
      </c>
      <c r="AB795" s="12">
        <f t="shared" si="53"/>
        <v>0</v>
      </c>
      <c r="AC795" s="56">
        <f t="shared" si="54"/>
        <v>1</v>
      </c>
      <c r="AD795" s="56">
        <f>IF(OR('자료입력 및 결과표시'!$D$4=M795,'자료입력 및 결과표시'!$D$4=N795,'자료입력 및 결과표시'!$D$4=O795,'자료입력 및 결과표시'!$D$4=P795,'자료입력 및 결과표시'!$D$4=Q795,'자료입력 및 결과표시'!$D$4=R795,'자료입력 및 결과표시'!$D$4=S795,'자료입력 및 결과표시'!$D$4=T795,'자료입력 및 결과표시'!$D$4=U795,'자료입력 및 결과표시'!$D$4=V795,'자료입력 및 결과표시'!$C$4=M795,'자료입력 및 결과표시'!$C$4=N795,'자료입력 및 결과표시'!$C$4=O795,'자료입력 및 결과표시'!$C$4=P795,'자료입력 및 결과표시'!$C$4=Q795,'자료입력 및 결과표시'!$C$4=R795,'자료입력 및 결과표시'!$C$4=S795,'자료입력 및 결과표시'!$C$4=T795,'자료입력 및 결과표시'!$C$4=U795,'자료입력 및 결과표시'!$C$4=V795),0,1)</f>
        <v>0</v>
      </c>
    </row>
    <row r="796" spans="6:30">
      <c r="F796" s="56">
        <f t="shared" si="51"/>
        <v>0</v>
      </c>
      <c r="G796" s="79"/>
      <c r="H796" s="38"/>
      <c r="I796" s="39"/>
      <c r="J796" s="31"/>
      <c r="K796" s="78"/>
      <c r="L796" s="40"/>
      <c r="M796" s="11"/>
      <c r="N796" s="11"/>
      <c r="O796" s="11"/>
      <c r="P796" s="11"/>
      <c r="Q796" s="11"/>
      <c r="R796" s="11"/>
      <c r="S796" s="11"/>
      <c r="T796" s="11"/>
      <c r="U796" s="11"/>
      <c r="V796" s="37"/>
      <c r="W796" s="80"/>
      <c r="X796" s="37"/>
      <c r="Y796" s="40"/>
      <c r="Z796" s="35"/>
      <c r="AA796" s="66">
        <f t="shared" si="52"/>
        <v>0</v>
      </c>
      <c r="AB796" s="12">
        <f t="shared" si="53"/>
        <v>0</v>
      </c>
      <c r="AC796" s="56">
        <f t="shared" si="54"/>
        <v>1</v>
      </c>
      <c r="AD796" s="56">
        <f>IF(OR('자료입력 및 결과표시'!$D$4=M796,'자료입력 및 결과표시'!$D$4=N796,'자료입력 및 결과표시'!$D$4=O796,'자료입력 및 결과표시'!$D$4=P796,'자료입력 및 결과표시'!$D$4=Q796,'자료입력 및 결과표시'!$D$4=R796,'자료입력 및 결과표시'!$D$4=S796,'자료입력 및 결과표시'!$D$4=T796,'자료입력 및 결과표시'!$D$4=U796,'자료입력 및 결과표시'!$D$4=V796,'자료입력 및 결과표시'!$C$4=M796,'자료입력 및 결과표시'!$C$4=N796,'자료입력 및 결과표시'!$C$4=O796,'자료입력 및 결과표시'!$C$4=P796,'자료입력 및 결과표시'!$C$4=Q796,'자료입력 및 결과표시'!$C$4=R796,'자료입력 및 결과표시'!$C$4=S796,'자료입력 및 결과표시'!$C$4=T796,'자료입력 및 결과표시'!$C$4=U796,'자료입력 및 결과표시'!$C$4=V796),0,1)</f>
        <v>0</v>
      </c>
    </row>
    <row r="797" spans="6:30">
      <c r="F797" s="56">
        <f t="shared" si="51"/>
        <v>0</v>
      </c>
      <c r="G797" s="79"/>
      <c r="H797" s="38"/>
      <c r="I797" s="39"/>
      <c r="J797" s="31"/>
      <c r="K797" s="78"/>
      <c r="L797" s="40"/>
      <c r="M797" s="11"/>
      <c r="N797" s="11"/>
      <c r="O797" s="11"/>
      <c r="P797" s="11"/>
      <c r="Q797" s="11"/>
      <c r="R797" s="11"/>
      <c r="S797" s="11"/>
      <c r="T797" s="11"/>
      <c r="U797" s="11"/>
      <c r="V797" s="37"/>
      <c r="W797" s="80"/>
      <c r="X797" s="37"/>
      <c r="Y797" s="40"/>
      <c r="Z797" s="35"/>
      <c r="AA797" s="66">
        <f t="shared" si="52"/>
        <v>0</v>
      </c>
      <c r="AB797" s="12">
        <f t="shared" si="53"/>
        <v>0</v>
      </c>
      <c r="AC797" s="56">
        <f t="shared" si="54"/>
        <v>1</v>
      </c>
      <c r="AD797" s="56">
        <f>IF(OR('자료입력 및 결과표시'!$D$4=M797,'자료입력 및 결과표시'!$D$4=N797,'자료입력 및 결과표시'!$D$4=O797,'자료입력 및 결과표시'!$D$4=P797,'자료입력 및 결과표시'!$D$4=Q797,'자료입력 및 결과표시'!$D$4=R797,'자료입력 및 결과표시'!$D$4=S797,'자료입력 및 결과표시'!$D$4=T797,'자료입력 및 결과표시'!$D$4=U797,'자료입력 및 결과표시'!$D$4=V797,'자료입력 및 결과표시'!$C$4=M797,'자료입력 및 결과표시'!$C$4=N797,'자료입력 및 결과표시'!$C$4=O797,'자료입력 및 결과표시'!$C$4=P797,'자료입력 및 결과표시'!$C$4=Q797,'자료입력 및 결과표시'!$C$4=R797,'자료입력 및 결과표시'!$C$4=S797,'자료입력 및 결과표시'!$C$4=T797,'자료입력 및 결과표시'!$C$4=U797,'자료입력 및 결과표시'!$C$4=V797),0,1)</f>
        <v>0</v>
      </c>
    </row>
    <row r="798" spans="6:30">
      <c r="F798" s="56">
        <f t="shared" si="51"/>
        <v>0</v>
      </c>
      <c r="G798" s="79"/>
      <c r="H798" s="38"/>
      <c r="I798" s="39"/>
      <c r="J798" s="31"/>
      <c r="K798" s="78"/>
      <c r="L798" s="40"/>
      <c r="M798" s="11"/>
      <c r="N798" s="11"/>
      <c r="O798" s="11"/>
      <c r="P798" s="11"/>
      <c r="Q798" s="11"/>
      <c r="R798" s="11"/>
      <c r="S798" s="11"/>
      <c r="T798" s="11"/>
      <c r="U798" s="11"/>
      <c r="V798" s="37"/>
      <c r="W798" s="80"/>
      <c r="X798" s="37"/>
      <c r="Y798" s="40"/>
      <c r="Z798" s="35"/>
      <c r="AA798" s="66">
        <f t="shared" si="52"/>
        <v>0</v>
      </c>
      <c r="AB798" s="12">
        <f t="shared" si="53"/>
        <v>0</v>
      </c>
      <c r="AC798" s="56">
        <f t="shared" si="54"/>
        <v>1</v>
      </c>
      <c r="AD798" s="56">
        <f>IF(OR('자료입력 및 결과표시'!$D$4=M798,'자료입력 및 결과표시'!$D$4=N798,'자료입력 및 결과표시'!$D$4=O798,'자료입력 및 결과표시'!$D$4=P798,'자료입력 및 결과표시'!$D$4=Q798,'자료입력 및 결과표시'!$D$4=R798,'자료입력 및 결과표시'!$D$4=S798,'자료입력 및 결과표시'!$D$4=T798,'자료입력 및 결과표시'!$D$4=U798,'자료입력 및 결과표시'!$D$4=V798,'자료입력 및 결과표시'!$C$4=M798,'자료입력 및 결과표시'!$C$4=N798,'자료입력 및 결과표시'!$C$4=O798,'자료입력 및 결과표시'!$C$4=P798,'자료입력 및 결과표시'!$C$4=Q798,'자료입력 및 결과표시'!$C$4=R798,'자료입력 및 결과표시'!$C$4=S798,'자료입력 및 결과표시'!$C$4=T798,'자료입력 및 결과표시'!$C$4=U798,'자료입력 및 결과표시'!$C$4=V798),0,1)</f>
        <v>0</v>
      </c>
    </row>
    <row r="799" spans="6:30">
      <c r="F799" s="56">
        <f t="shared" si="51"/>
        <v>0</v>
      </c>
      <c r="G799" s="79"/>
      <c r="H799" s="38"/>
      <c r="I799" s="39"/>
      <c r="J799" s="31"/>
      <c r="K799" s="78"/>
      <c r="L799" s="40"/>
      <c r="M799" s="11"/>
      <c r="N799" s="11"/>
      <c r="O799" s="11"/>
      <c r="P799" s="11"/>
      <c r="Q799" s="11"/>
      <c r="R799" s="11"/>
      <c r="S799" s="11"/>
      <c r="T799" s="11"/>
      <c r="U799" s="11"/>
      <c r="V799" s="37"/>
      <c r="W799" s="80"/>
      <c r="X799" s="37"/>
      <c r="Y799" s="40"/>
      <c r="Z799" s="35"/>
      <c r="AA799" s="66">
        <f t="shared" si="52"/>
        <v>0</v>
      </c>
      <c r="AB799" s="12">
        <f t="shared" si="53"/>
        <v>0</v>
      </c>
      <c r="AC799" s="56">
        <f t="shared" si="54"/>
        <v>1</v>
      </c>
      <c r="AD799" s="56">
        <f>IF(OR('자료입력 및 결과표시'!$D$4=M799,'자료입력 및 결과표시'!$D$4=N799,'자료입력 및 결과표시'!$D$4=O799,'자료입력 및 결과표시'!$D$4=P799,'자료입력 및 결과표시'!$D$4=Q799,'자료입력 및 결과표시'!$D$4=R799,'자료입력 및 결과표시'!$D$4=S799,'자료입력 및 결과표시'!$D$4=T799,'자료입력 및 결과표시'!$D$4=U799,'자료입력 및 결과표시'!$D$4=V799,'자료입력 및 결과표시'!$C$4=M799,'자료입력 및 결과표시'!$C$4=N799,'자료입력 및 결과표시'!$C$4=O799,'자료입력 및 결과표시'!$C$4=P799,'자료입력 및 결과표시'!$C$4=Q799,'자료입력 및 결과표시'!$C$4=R799,'자료입력 및 결과표시'!$C$4=S799,'자료입력 및 결과표시'!$C$4=T799,'자료입력 및 결과표시'!$C$4=U799,'자료입력 및 결과표시'!$C$4=V799),0,1)</f>
        <v>0</v>
      </c>
    </row>
    <row r="800" spans="6:30">
      <c r="F800" s="56">
        <f t="shared" si="51"/>
        <v>0</v>
      </c>
      <c r="G800" s="79"/>
      <c r="H800" s="38"/>
      <c r="I800" s="39"/>
      <c r="J800" s="31"/>
      <c r="K800" s="78"/>
      <c r="L800" s="40"/>
      <c r="M800" s="11"/>
      <c r="N800" s="11"/>
      <c r="O800" s="11"/>
      <c r="P800" s="11"/>
      <c r="Q800" s="11"/>
      <c r="R800" s="11"/>
      <c r="S800" s="11"/>
      <c r="T800" s="11"/>
      <c r="U800" s="11"/>
      <c r="V800" s="37"/>
      <c r="W800" s="80"/>
      <c r="X800" s="37"/>
      <c r="Y800" s="40"/>
      <c r="Z800" s="35"/>
      <c r="AA800" s="66">
        <f t="shared" si="52"/>
        <v>0</v>
      </c>
      <c r="AB800" s="12">
        <f t="shared" si="53"/>
        <v>0</v>
      </c>
      <c r="AC800" s="56">
        <f t="shared" si="54"/>
        <v>1</v>
      </c>
      <c r="AD800" s="56">
        <f>IF(OR('자료입력 및 결과표시'!$D$4=M800,'자료입력 및 결과표시'!$D$4=N800,'자료입력 및 결과표시'!$D$4=O800,'자료입력 및 결과표시'!$D$4=P800,'자료입력 및 결과표시'!$D$4=Q800,'자료입력 및 결과표시'!$D$4=R800,'자료입력 및 결과표시'!$D$4=S800,'자료입력 및 결과표시'!$D$4=T800,'자료입력 및 결과표시'!$D$4=U800,'자료입력 및 결과표시'!$D$4=V800,'자료입력 및 결과표시'!$C$4=M800,'자료입력 및 결과표시'!$C$4=N800,'자료입력 및 결과표시'!$C$4=O800,'자료입력 및 결과표시'!$C$4=P800,'자료입력 및 결과표시'!$C$4=Q800,'자료입력 및 결과표시'!$C$4=R800,'자료입력 및 결과표시'!$C$4=S800,'자료입력 및 결과표시'!$C$4=T800,'자료입력 및 결과표시'!$C$4=U800,'자료입력 및 결과표시'!$C$4=V800),0,1)</f>
        <v>0</v>
      </c>
    </row>
    <row r="801" spans="6:30">
      <c r="F801" s="56">
        <f t="shared" si="51"/>
        <v>0</v>
      </c>
      <c r="G801" s="79"/>
      <c r="H801" s="38"/>
      <c r="I801" s="39"/>
      <c r="J801" s="31"/>
      <c r="K801" s="78"/>
      <c r="L801" s="40"/>
      <c r="M801" s="11"/>
      <c r="N801" s="11"/>
      <c r="O801" s="11"/>
      <c r="P801" s="11"/>
      <c r="Q801" s="11"/>
      <c r="R801" s="11"/>
      <c r="S801" s="11"/>
      <c r="T801" s="11"/>
      <c r="U801" s="11"/>
      <c r="V801" s="37"/>
      <c r="W801" s="80"/>
      <c r="X801" s="37"/>
      <c r="Y801" s="40"/>
      <c r="Z801" s="35"/>
      <c r="AA801" s="66">
        <f t="shared" si="52"/>
        <v>0</v>
      </c>
      <c r="AB801" s="12">
        <f t="shared" si="53"/>
        <v>0</v>
      </c>
      <c r="AC801" s="56">
        <f t="shared" si="54"/>
        <v>1</v>
      </c>
      <c r="AD801" s="56">
        <f>IF(OR('자료입력 및 결과표시'!$D$4=M801,'자료입력 및 결과표시'!$D$4=N801,'자료입력 및 결과표시'!$D$4=O801,'자료입력 및 결과표시'!$D$4=P801,'자료입력 및 결과표시'!$D$4=Q801,'자료입력 및 결과표시'!$D$4=R801,'자료입력 및 결과표시'!$D$4=S801,'자료입력 및 결과표시'!$D$4=T801,'자료입력 및 결과표시'!$D$4=U801,'자료입력 및 결과표시'!$D$4=V801,'자료입력 및 결과표시'!$C$4=M801,'자료입력 및 결과표시'!$C$4=N801,'자료입력 및 결과표시'!$C$4=O801,'자료입력 및 결과표시'!$C$4=P801,'자료입력 및 결과표시'!$C$4=Q801,'자료입력 및 결과표시'!$C$4=R801,'자료입력 및 결과표시'!$C$4=S801,'자료입력 및 결과표시'!$C$4=T801,'자료입력 및 결과표시'!$C$4=U801,'자료입력 및 결과표시'!$C$4=V801),0,1)</f>
        <v>0</v>
      </c>
    </row>
    <row r="802" spans="6:30">
      <c r="F802" s="56">
        <f t="shared" si="51"/>
        <v>0</v>
      </c>
      <c r="G802" s="79"/>
      <c r="H802" s="38"/>
      <c r="I802" s="39"/>
      <c r="J802" s="31"/>
      <c r="K802" s="78"/>
      <c r="L802" s="40"/>
      <c r="M802" s="11"/>
      <c r="N802" s="11"/>
      <c r="O802" s="11"/>
      <c r="P802" s="11"/>
      <c r="Q802" s="11"/>
      <c r="R802" s="11"/>
      <c r="S802" s="11"/>
      <c r="T802" s="11"/>
      <c r="U802" s="11"/>
      <c r="V802" s="37"/>
      <c r="W802" s="80"/>
      <c r="X802" s="37"/>
      <c r="Y802" s="40"/>
      <c r="Z802" s="35"/>
      <c r="AA802" s="66">
        <f t="shared" si="52"/>
        <v>0</v>
      </c>
      <c r="AB802" s="12">
        <f t="shared" si="53"/>
        <v>0</v>
      </c>
      <c r="AC802" s="56">
        <f t="shared" si="54"/>
        <v>1</v>
      </c>
      <c r="AD802" s="56">
        <f>IF(OR('자료입력 및 결과표시'!$D$4=M802,'자료입력 및 결과표시'!$D$4=N802,'자료입력 및 결과표시'!$D$4=O802,'자료입력 및 결과표시'!$D$4=P802,'자료입력 및 결과표시'!$D$4=Q802,'자료입력 및 결과표시'!$D$4=R802,'자료입력 및 결과표시'!$D$4=S802,'자료입력 및 결과표시'!$D$4=T802,'자료입력 및 결과표시'!$D$4=U802,'자료입력 및 결과표시'!$D$4=V802,'자료입력 및 결과표시'!$C$4=M802,'자료입력 및 결과표시'!$C$4=N802,'자료입력 및 결과표시'!$C$4=O802,'자료입력 및 결과표시'!$C$4=P802,'자료입력 및 결과표시'!$C$4=Q802,'자료입력 및 결과표시'!$C$4=R802,'자료입력 및 결과표시'!$C$4=S802,'자료입력 및 결과표시'!$C$4=T802,'자료입력 및 결과표시'!$C$4=U802,'자료입력 및 결과표시'!$C$4=V802),0,1)</f>
        <v>0</v>
      </c>
    </row>
    <row r="803" spans="6:30">
      <c r="F803" s="56">
        <f t="shared" si="51"/>
        <v>0</v>
      </c>
      <c r="G803" s="79"/>
      <c r="H803" s="38"/>
      <c r="I803" s="39"/>
      <c r="J803" s="31"/>
      <c r="K803" s="78"/>
      <c r="L803" s="40"/>
      <c r="M803" s="11"/>
      <c r="N803" s="11"/>
      <c r="O803" s="11"/>
      <c r="P803" s="11"/>
      <c r="Q803" s="11"/>
      <c r="R803" s="11"/>
      <c r="S803" s="11"/>
      <c r="T803" s="11"/>
      <c r="U803" s="11"/>
      <c r="V803" s="37"/>
      <c r="W803" s="80"/>
      <c r="X803" s="37"/>
      <c r="Y803" s="40"/>
      <c r="Z803" s="35"/>
      <c r="AA803" s="66">
        <f t="shared" si="52"/>
        <v>0</v>
      </c>
      <c r="AB803" s="12">
        <f t="shared" si="53"/>
        <v>0</v>
      </c>
      <c r="AC803" s="56">
        <f t="shared" si="54"/>
        <v>1</v>
      </c>
      <c r="AD803" s="56">
        <f>IF(OR('자료입력 및 결과표시'!$D$4=M803,'자료입력 및 결과표시'!$D$4=N803,'자료입력 및 결과표시'!$D$4=O803,'자료입력 및 결과표시'!$D$4=P803,'자료입력 및 결과표시'!$D$4=Q803,'자료입력 및 결과표시'!$D$4=R803,'자료입력 및 결과표시'!$D$4=S803,'자료입력 및 결과표시'!$D$4=T803,'자료입력 및 결과표시'!$D$4=U803,'자료입력 및 결과표시'!$D$4=V803,'자료입력 및 결과표시'!$C$4=M803,'자료입력 및 결과표시'!$C$4=N803,'자료입력 및 결과표시'!$C$4=O803,'자료입력 및 결과표시'!$C$4=P803,'자료입력 및 결과표시'!$C$4=Q803,'자료입력 및 결과표시'!$C$4=R803,'자료입력 및 결과표시'!$C$4=S803,'자료입력 및 결과표시'!$C$4=T803,'자료입력 및 결과표시'!$C$4=U803,'자료입력 및 결과표시'!$C$4=V803),0,1)</f>
        <v>0</v>
      </c>
    </row>
    <row r="804" spans="6:30">
      <c r="F804" s="56">
        <f t="shared" si="51"/>
        <v>0</v>
      </c>
      <c r="G804" s="79"/>
      <c r="H804" s="38"/>
      <c r="I804" s="39"/>
      <c r="J804" s="31"/>
      <c r="K804" s="78"/>
      <c r="L804" s="40"/>
      <c r="M804" s="11"/>
      <c r="N804" s="11"/>
      <c r="O804" s="11"/>
      <c r="P804" s="11"/>
      <c r="Q804" s="11"/>
      <c r="R804" s="11"/>
      <c r="S804" s="11"/>
      <c r="T804" s="11"/>
      <c r="U804" s="11"/>
      <c r="V804" s="37"/>
      <c r="W804" s="80"/>
      <c r="X804" s="37"/>
      <c r="Y804" s="40"/>
      <c r="Z804" s="35"/>
      <c r="AA804" s="66">
        <f t="shared" si="52"/>
        <v>0</v>
      </c>
      <c r="AB804" s="12">
        <f t="shared" si="53"/>
        <v>0</v>
      </c>
      <c r="AC804" s="56">
        <f t="shared" si="54"/>
        <v>1</v>
      </c>
      <c r="AD804" s="56">
        <f>IF(OR('자료입력 및 결과표시'!$D$4=M804,'자료입력 및 결과표시'!$D$4=N804,'자료입력 및 결과표시'!$D$4=O804,'자료입력 및 결과표시'!$D$4=P804,'자료입력 및 결과표시'!$D$4=Q804,'자료입력 및 결과표시'!$D$4=R804,'자료입력 및 결과표시'!$D$4=S804,'자료입력 및 결과표시'!$D$4=T804,'자료입력 및 결과표시'!$D$4=U804,'자료입력 및 결과표시'!$D$4=V804,'자료입력 및 결과표시'!$C$4=M804,'자료입력 및 결과표시'!$C$4=N804,'자료입력 및 결과표시'!$C$4=O804,'자료입력 및 결과표시'!$C$4=P804,'자료입력 및 결과표시'!$C$4=Q804,'자료입력 및 결과표시'!$C$4=R804,'자료입력 및 결과표시'!$C$4=S804,'자료입력 및 결과표시'!$C$4=T804,'자료입력 및 결과표시'!$C$4=U804,'자료입력 및 결과표시'!$C$4=V804),0,1)</f>
        <v>0</v>
      </c>
    </row>
    <row r="805" spans="6:30">
      <c r="F805" s="56">
        <f t="shared" si="51"/>
        <v>0</v>
      </c>
      <c r="G805" s="79"/>
      <c r="H805" s="38"/>
      <c r="I805" s="39"/>
      <c r="J805" s="31"/>
      <c r="K805" s="78"/>
      <c r="L805" s="40"/>
      <c r="M805" s="11"/>
      <c r="N805" s="11"/>
      <c r="O805" s="11"/>
      <c r="P805" s="11"/>
      <c r="Q805" s="11"/>
      <c r="R805" s="11"/>
      <c r="S805" s="11"/>
      <c r="T805" s="11"/>
      <c r="U805" s="11"/>
      <c r="V805" s="37"/>
      <c r="W805" s="80"/>
      <c r="X805" s="37"/>
      <c r="Y805" s="40"/>
      <c r="Z805" s="35"/>
      <c r="AA805" s="66">
        <f t="shared" si="52"/>
        <v>0</v>
      </c>
      <c r="AB805" s="12">
        <f t="shared" si="53"/>
        <v>0</v>
      </c>
      <c r="AC805" s="56">
        <f t="shared" si="54"/>
        <v>1</v>
      </c>
      <c r="AD805" s="56">
        <f>IF(OR('자료입력 및 결과표시'!$D$4=M805,'자료입력 및 결과표시'!$D$4=N805,'자료입력 및 결과표시'!$D$4=O805,'자료입력 및 결과표시'!$D$4=P805,'자료입력 및 결과표시'!$D$4=Q805,'자료입력 및 결과표시'!$D$4=R805,'자료입력 및 결과표시'!$D$4=S805,'자료입력 및 결과표시'!$D$4=T805,'자료입력 및 결과표시'!$D$4=U805,'자료입력 및 결과표시'!$D$4=V805,'자료입력 및 결과표시'!$C$4=M805,'자료입력 및 결과표시'!$C$4=N805,'자료입력 및 결과표시'!$C$4=O805,'자료입력 및 결과표시'!$C$4=P805,'자료입력 및 결과표시'!$C$4=Q805,'자료입력 및 결과표시'!$C$4=R805,'자료입력 및 결과표시'!$C$4=S805,'자료입력 및 결과표시'!$C$4=T805,'자료입력 및 결과표시'!$C$4=U805,'자료입력 및 결과표시'!$C$4=V805),0,1)</f>
        <v>0</v>
      </c>
    </row>
    <row r="806" spans="6:30">
      <c r="F806" s="56">
        <f t="shared" si="51"/>
        <v>0</v>
      </c>
      <c r="G806" s="79"/>
      <c r="H806" s="38"/>
      <c r="I806" s="39"/>
      <c r="J806" s="31"/>
      <c r="K806" s="78"/>
      <c r="L806" s="40"/>
      <c r="M806" s="11"/>
      <c r="N806" s="11"/>
      <c r="O806" s="11"/>
      <c r="P806" s="11"/>
      <c r="Q806" s="11"/>
      <c r="R806" s="11"/>
      <c r="S806" s="11"/>
      <c r="T806" s="11"/>
      <c r="U806" s="11"/>
      <c r="V806" s="37"/>
      <c r="W806" s="80"/>
      <c r="X806" s="37"/>
      <c r="Y806" s="40"/>
      <c r="Z806" s="35"/>
      <c r="AA806" s="66">
        <f t="shared" si="52"/>
        <v>0</v>
      </c>
      <c r="AB806" s="12">
        <f t="shared" si="53"/>
        <v>0</v>
      </c>
      <c r="AC806" s="56">
        <f t="shared" si="54"/>
        <v>1</v>
      </c>
      <c r="AD806" s="56">
        <f>IF(OR('자료입력 및 결과표시'!$D$4=M806,'자료입력 및 결과표시'!$D$4=N806,'자료입력 및 결과표시'!$D$4=O806,'자료입력 및 결과표시'!$D$4=P806,'자료입력 및 결과표시'!$D$4=Q806,'자료입력 및 결과표시'!$D$4=R806,'자료입력 및 결과표시'!$D$4=S806,'자료입력 및 결과표시'!$D$4=T806,'자료입력 및 결과표시'!$D$4=U806,'자료입력 및 결과표시'!$D$4=V806,'자료입력 및 결과표시'!$C$4=M806,'자료입력 및 결과표시'!$C$4=N806,'자료입력 및 결과표시'!$C$4=O806,'자료입력 및 결과표시'!$C$4=P806,'자료입력 및 결과표시'!$C$4=Q806,'자료입력 및 결과표시'!$C$4=R806,'자료입력 및 결과표시'!$C$4=S806,'자료입력 및 결과표시'!$C$4=T806,'자료입력 및 결과표시'!$C$4=U806,'자료입력 및 결과표시'!$C$4=V806),0,1)</f>
        <v>0</v>
      </c>
    </row>
    <row r="807" spans="6:30">
      <c r="F807" s="56">
        <f t="shared" si="51"/>
        <v>0</v>
      </c>
      <c r="G807" s="79"/>
      <c r="H807" s="38"/>
      <c r="I807" s="39"/>
      <c r="J807" s="31"/>
      <c r="K807" s="78"/>
      <c r="L807" s="40"/>
      <c r="M807" s="11"/>
      <c r="N807" s="11"/>
      <c r="O807" s="11"/>
      <c r="P807" s="11"/>
      <c r="Q807" s="11"/>
      <c r="R807" s="11"/>
      <c r="S807" s="11"/>
      <c r="T807" s="11"/>
      <c r="U807" s="11"/>
      <c r="V807" s="37"/>
      <c r="W807" s="80"/>
      <c r="X807" s="37"/>
      <c r="Y807" s="40"/>
      <c r="Z807" s="35"/>
      <c r="AA807" s="66">
        <f t="shared" si="52"/>
        <v>0</v>
      </c>
      <c r="AB807" s="12">
        <f t="shared" si="53"/>
        <v>0</v>
      </c>
      <c r="AC807" s="56">
        <f t="shared" si="54"/>
        <v>1</v>
      </c>
      <c r="AD807" s="56">
        <f>IF(OR('자료입력 및 결과표시'!$D$4=M807,'자료입력 및 결과표시'!$D$4=N807,'자료입력 및 결과표시'!$D$4=O807,'자료입력 및 결과표시'!$D$4=P807,'자료입력 및 결과표시'!$D$4=Q807,'자료입력 및 결과표시'!$D$4=R807,'자료입력 및 결과표시'!$D$4=S807,'자료입력 및 결과표시'!$D$4=T807,'자료입력 및 결과표시'!$D$4=U807,'자료입력 및 결과표시'!$D$4=V807,'자료입력 및 결과표시'!$C$4=M807,'자료입력 및 결과표시'!$C$4=N807,'자료입력 및 결과표시'!$C$4=O807,'자료입력 및 결과표시'!$C$4=P807,'자료입력 및 결과표시'!$C$4=Q807,'자료입력 및 결과표시'!$C$4=R807,'자료입력 및 결과표시'!$C$4=S807,'자료입력 및 결과표시'!$C$4=T807,'자료입력 및 결과표시'!$C$4=U807,'자료입력 및 결과표시'!$C$4=V807),0,1)</f>
        <v>0</v>
      </c>
    </row>
    <row r="808" spans="6:30">
      <c r="F808" s="56">
        <f t="shared" si="51"/>
        <v>0</v>
      </c>
      <c r="G808" s="79"/>
      <c r="H808" s="38"/>
      <c r="I808" s="39"/>
      <c r="J808" s="31"/>
      <c r="K808" s="78"/>
      <c r="L808" s="40"/>
      <c r="M808" s="11"/>
      <c r="N808" s="11"/>
      <c r="O808" s="11"/>
      <c r="P808" s="11"/>
      <c r="Q808" s="11"/>
      <c r="R808" s="11"/>
      <c r="S808" s="11"/>
      <c r="T808" s="11"/>
      <c r="U808" s="11"/>
      <c r="V808" s="37"/>
      <c r="W808" s="80"/>
      <c r="X808" s="37"/>
      <c r="Y808" s="40"/>
      <c r="Z808" s="35"/>
      <c r="AA808" s="66">
        <f t="shared" si="52"/>
        <v>0</v>
      </c>
      <c r="AB808" s="12">
        <f t="shared" si="53"/>
        <v>0</v>
      </c>
      <c r="AC808" s="56">
        <f t="shared" si="54"/>
        <v>1</v>
      </c>
      <c r="AD808" s="56">
        <f>IF(OR('자료입력 및 결과표시'!$D$4=M808,'자료입력 및 결과표시'!$D$4=N808,'자료입력 및 결과표시'!$D$4=O808,'자료입력 및 결과표시'!$D$4=P808,'자료입력 및 결과표시'!$D$4=Q808,'자료입력 및 결과표시'!$D$4=R808,'자료입력 및 결과표시'!$D$4=S808,'자료입력 및 결과표시'!$D$4=T808,'자료입력 및 결과표시'!$D$4=U808,'자료입력 및 결과표시'!$D$4=V808,'자료입력 및 결과표시'!$C$4=M808,'자료입력 및 결과표시'!$C$4=N808,'자료입력 및 결과표시'!$C$4=O808,'자료입력 및 결과표시'!$C$4=P808,'자료입력 및 결과표시'!$C$4=Q808,'자료입력 및 결과표시'!$C$4=R808,'자료입력 및 결과표시'!$C$4=S808,'자료입력 및 결과표시'!$C$4=T808,'자료입력 및 결과표시'!$C$4=U808,'자료입력 및 결과표시'!$C$4=V808),0,1)</f>
        <v>0</v>
      </c>
    </row>
    <row r="809" spans="6:30">
      <c r="F809" s="56">
        <f t="shared" si="51"/>
        <v>0</v>
      </c>
      <c r="G809" s="79"/>
      <c r="H809" s="38"/>
      <c r="I809" s="39"/>
      <c r="J809" s="31"/>
      <c r="K809" s="78"/>
      <c r="L809" s="40"/>
      <c r="M809" s="11"/>
      <c r="N809" s="11"/>
      <c r="O809" s="11"/>
      <c r="P809" s="11"/>
      <c r="Q809" s="11"/>
      <c r="R809" s="11"/>
      <c r="S809" s="11"/>
      <c r="T809" s="11"/>
      <c r="U809" s="11"/>
      <c r="V809" s="37"/>
      <c r="W809" s="80"/>
      <c r="X809" s="37"/>
      <c r="Y809" s="40"/>
      <c r="Z809" s="35"/>
      <c r="AA809" s="66">
        <f t="shared" si="52"/>
        <v>0</v>
      </c>
      <c r="AB809" s="12">
        <f t="shared" si="53"/>
        <v>0</v>
      </c>
      <c r="AC809" s="56">
        <f t="shared" si="54"/>
        <v>1</v>
      </c>
      <c r="AD809" s="56">
        <f>IF(OR('자료입력 및 결과표시'!$D$4=M809,'자료입력 및 결과표시'!$D$4=N809,'자료입력 및 결과표시'!$D$4=O809,'자료입력 및 결과표시'!$D$4=P809,'자료입력 및 결과표시'!$D$4=Q809,'자료입력 및 결과표시'!$D$4=R809,'자료입력 및 결과표시'!$D$4=S809,'자료입력 및 결과표시'!$D$4=T809,'자료입력 및 결과표시'!$D$4=U809,'자료입력 및 결과표시'!$D$4=V809,'자료입력 및 결과표시'!$C$4=M809,'자료입력 및 결과표시'!$C$4=N809,'자료입력 및 결과표시'!$C$4=O809,'자료입력 및 결과표시'!$C$4=P809,'자료입력 및 결과표시'!$C$4=Q809,'자료입력 및 결과표시'!$C$4=R809,'자료입력 및 결과표시'!$C$4=S809,'자료입력 및 결과표시'!$C$4=T809,'자료입력 및 결과표시'!$C$4=U809,'자료입력 및 결과표시'!$C$4=V809),0,1)</f>
        <v>0</v>
      </c>
    </row>
    <row r="810" spans="6:30">
      <c r="F810" s="56">
        <f t="shared" si="51"/>
        <v>0</v>
      </c>
      <c r="G810" s="79"/>
      <c r="H810" s="38"/>
      <c r="I810" s="39"/>
      <c r="J810" s="31"/>
      <c r="K810" s="78"/>
      <c r="L810" s="40"/>
      <c r="M810" s="11"/>
      <c r="N810" s="11"/>
      <c r="O810" s="11"/>
      <c r="P810" s="11"/>
      <c r="Q810" s="11"/>
      <c r="R810" s="11"/>
      <c r="S810" s="11"/>
      <c r="T810" s="11"/>
      <c r="U810" s="11"/>
      <c r="V810" s="37"/>
      <c r="W810" s="80"/>
      <c r="X810" s="37"/>
      <c r="Y810" s="40"/>
      <c r="Z810" s="35"/>
      <c r="AA810" s="66">
        <f t="shared" si="52"/>
        <v>0</v>
      </c>
      <c r="AB810" s="12">
        <f t="shared" si="53"/>
        <v>0</v>
      </c>
      <c r="AC810" s="56">
        <f t="shared" si="54"/>
        <v>1</v>
      </c>
      <c r="AD810" s="56">
        <f>IF(OR('자료입력 및 결과표시'!$D$4=M810,'자료입력 및 결과표시'!$D$4=N810,'자료입력 및 결과표시'!$D$4=O810,'자료입력 및 결과표시'!$D$4=P810,'자료입력 및 결과표시'!$D$4=Q810,'자료입력 및 결과표시'!$D$4=R810,'자료입력 및 결과표시'!$D$4=S810,'자료입력 및 결과표시'!$D$4=T810,'자료입력 및 결과표시'!$D$4=U810,'자료입력 및 결과표시'!$D$4=V810,'자료입력 및 결과표시'!$C$4=M810,'자료입력 및 결과표시'!$C$4=N810,'자료입력 및 결과표시'!$C$4=O810,'자료입력 및 결과표시'!$C$4=P810,'자료입력 및 결과표시'!$C$4=Q810,'자료입력 및 결과표시'!$C$4=R810,'자료입력 및 결과표시'!$C$4=S810,'자료입력 및 결과표시'!$C$4=T810,'자료입력 및 결과표시'!$C$4=U810,'자료입력 및 결과표시'!$C$4=V810),0,1)</f>
        <v>0</v>
      </c>
    </row>
    <row r="811" spans="6:30">
      <c r="F811" s="56">
        <f t="shared" si="51"/>
        <v>0</v>
      </c>
      <c r="G811" s="79"/>
      <c r="H811" s="38"/>
      <c r="I811" s="39"/>
      <c r="J811" s="31"/>
      <c r="K811" s="78"/>
      <c r="L811" s="40"/>
      <c r="M811" s="11"/>
      <c r="N811" s="11"/>
      <c r="O811" s="11"/>
      <c r="P811" s="11"/>
      <c r="Q811" s="11"/>
      <c r="R811" s="11"/>
      <c r="S811" s="11"/>
      <c r="T811" s="11"/>
      <c r="U811" s="11"/>
      <c r="V811" s="37"/>
      <c r="W811" s="80"/>
      <c r="X811" s="37"/>
      <c r="Y811" s="40"/>
      <c r="Z811" s="35"/>
      <c r="AA811" s="66">
        <f t="shared" si="52"/>
        <v>0</v>
      </c>
      <c r="AB811" s="12">
        <f t="shared" si="53"/>
        <v>0</v>
      </c>
      <c r="AC811" s="56">
        <f t="shared" si="54"/>
        <v>1</v>
      </c>
      <c r="AD811" s="56">
        <f>IF(OR('자료입력 및 결과표시'!$D$4=M811,'자료입력 및 결과표시'!$D$4=N811,'자료입력 및 결과표시'!$D$4=O811,'자료입력 및 결과표시'!$D$4=P811,'자료입력 및 결과표시'!$D$4=Q811,'자료입력 및 결과표시'!$D$4=R811,'자료입력 및 결과표시'!$D$4=S811,'자료입력 및 결과표시'!$D$4=T811,'자료입력 및 결과표시'!$D$4=U811,'자료입력 및 결과표시'!$D$4=V811,'자료입력 및 결과표시'!$C$4=M811,'자료입력 및 결과표시'!$C$4=N811,'자료입력 및 결과표시'!$C$4=O811,'자료입력 및 결과표시'!$C$4=P811,'자료입력 및 결과표시'!$C$4=Q811,'자료입력 및 결과표시'!$C$4=R811,'자료입력 및 결과표시'!$C$4=S811,'자료입력 및 결과표시'!$C$4=T811,'자료입력 및 결과표시'!$C$4=U811,'자료입력 및 결과표시'!$C$4=V811),0,1)</f>
        <v>0</v>
      </c>
    </row>
    <row r="812" spans="6:30">
      <c r="F812" s="56">
        <f t="shared" si="51"/>
        <v>0</v>
      </c>
      <c r="G812" s="79"/>
      <c r="H812" s="38"/>
      <c r="I812" s="39"/>
      <c r="J812" s="31"/>
      <c r="K812" s="78"/>
      <c r="L812" s="40"/>
      <c r="M812" s="11"/>
      <c r="N812" s="11"/>
      <c r="O812" s="11"/>
      <c r="P812" s="11"/>
      <c r="Q812" s="11"/>
      <c r="R812" s="11"/>
      <c r="S812" s="11"/>
      <c r="T812" s="11"/>
      <c r="U812" s="11"/>
      <c r="V812" s="37"/>
      <c r="W812" s="80"/>
      <c r="X812" s="37"/>
      <c r="Y812" s="40"/>
      <c r="Z812" s="35"/>
      <c r="AA812" s="66">
        <f t="shared" si="52"/>
        <v>0</v>
      </c>
      <c r="AB812" s="12">
        <f t="shared" si="53"/>
        <v>0</v>
      </c>
      <c r="AC812" s="56">
        <f t="shared" si="54"/>
        <v>1</v>
      </c>
      <c r="AD812" s="56">
        <f>IF(OR('자료입력 및 결과표시'!$D$4=M812,'자료입력 및 결과표시'!$D$4=N812,'자료입력 및 결과표시'!$D$4=O812,'자료입력 및 결과표시'!$D$4=P812,'자료입력 및 결과표시'!$D$4=Q812,'자료입력 및 결과표시'!$D$4=R812,'자료입력 및 결과표시'!$D$4=S812,'자료입력 및 결과표시'!$D$4=T812,'자료입력 및 결과표시'!$D$4=U812,'자료입력 및 결과표시'!$D$4=V812,'자료입력 및 결과표시'!$C$4=M812,'자료입력 및 결과표시'!$C$4=N812,'자료입력 및 결과표시'!$C$4=O812,'자료입력 및 결과표시'!$C$4=P812,'자료입력 및 결과표시'!$C$4=Q812,'자료입력 및 결과표시'!$C$4=R812,'자료입력 및 결과표시'!$C$4=S812,'자료입력 및 결과표시'!$C$4=T812,'자료입력 및 결과표시'!$C$4=U812,'자료입력 및 결과표시'!$C$4=V812),0,1)</f>
        <v>0</v>
      </c>
    </row>
    <row r="813" spans="6:30">
      <c r="F813" s="56">
        <f t="shared" si="51"/>
        <v>0</v>
      </c>
      <c r="G813" s="79"/>
      <c r="H813" s="38"/>
      <c r="I813" s="39"/>
      <c r="J813" s="31"/>
      <c r="K813" s="78"/>
      <c r="L813" s="40"/>
      <c r="M813" s="11"/>
      <c r="N813" s="11"/>
      <c r="O813" s="11"/>
      <c r="P813" s="11"/>
      <c r="Q813" s="11"/>
      <c r="R813" s="11"/>
      <c r="S813" s="11"/>
      <c r="T813" s="11"/>
      <c r="U813" s="11"/>
      <c r="V813" s="37"/>
      <c r="W813" s="80"/>
      <c r="X813" s="37"/>
      <c r="Y813" s="40"/>
      <c r="Z813" s="35"/>
      <c r="AA813" s="66">
        <f t="shared" si="52"/>
        <v>0</v>
      </c>
      <c r="AB813" s="12">
        <f t="shared" si="53"/>
        <v>0</v>
      </c>
      <c r="AC813" s="56">
        <f t="shared" si="54"/>
        <v>1</v>
      </c>
      <c r="AD813" s="56">
        <f>IF(OR('자료입력 및 결과표시'!$D$4=M813,'자료입력 및 결과표시'!$D$4=N813,'자료입력 및 결과표시'!$D$4=O813,'자료입력 및 결과표시'!$D$4=P813,'자료입력 및 결과표시'!$D$4=Q813,'자료입력 및 결과표시'!$D$4=R813,'자료입력 및 결과표시'!$D$4=S813,'자료입력 및 결과표시'!$D$4=T813,'자료입력 및 결과표시'!$D$4=U813,'자료입력 및 결과표시'!$D$4=V813,'자료입력 및 결과표시'!$C$4=M813,'자료입력 및 결과표시'!$C$4=N813,'자료입력 및 결과표시'!$C$4=O813,'자료입력 및 결과표시'!$C$4=P813,'자료입력 및 결과표시'!$C$4=Q813,'자료입력 및 결과표시'!$C$4=R813,'자료입력 및 결과표시'!$C$4=S813,'자료입력 및 결과표시'!$C$4=T813,'자료입력 및 결과표시'!$C$4=U813,'자료입력 및 결과표시'!$C$4=V813),0,1)</f>
        <v>0</v>
      </c>
    </row>
    <row r="814" spans="6:30">
      <c r="F814" s="56">
        <f t="shared" si="51"/>
        <v>0</v>
      </c>
      <c r="G814" s="79"/>
      <c r="H814" s="38"/>
      <c r="I814" s="39"/>
      <c r="J814" s="31"/>
      <c r="K814" s="78"/>
      <c r="L814" s="40"/>
      <c r="M814" s="11"/>
      <c r="N814" s="11"/>
      <c r="O814" s="11"/>
      <c r="P814" s="11"/>
      <c r="Q814" s="11"/>
      <c r="R814" s="11"/>
      <c r="S814" s="11"/>
      <c r="T814" s="11"/>
      <c r="U814" s="11"/>
      <c r="V814" s="37"/>
      <c r="W814" s="80"/>
      <c r="X814" s="37"/>
      <c r="Y814" s="40"/>
      <c r="Z814" s="35"/>
      <c r="AA814" s="66">
        <f t="shared" si="52"/>
        <v>0</v>
      </c>
      <c r="AB814" s="12">
        <f t="shared" si="53"/>
        <v>0</v>
      </c>
      <c r="AC814" s="56">
        <f t="shared" si="54"/>
        <v>1</v>
      </c>
      <c r="AD814" s="56">
        <f>IF(OR('자료입력 및 결과표시'!$D$4=M814,'자료입력 및 결과표시'!$D$4=N814,'자료입력 및 결과표시'!$D$4=O814,'자료입력 및 결과표시'!$D$4=P814,'자료입력 및 결과표시'!$D$4=Q814,'자료입력 및 결과표시'!$D$4=R814,'자료입력 및 결과표시'!$D$4=S814,'자료입력 및 결과표시'!$D$4=T814,'자료입력 및 결과표시'!$D$4=U814,'자료입력 및 결과표시'!$D$4=V814,'자료입력 및 결과표시'!$C$4=M814,'자료입력 및 결과표시'!$C$4=N814,'자료입력 및 결과표시'!$C$4=O814,'자료입력 및 결과표시'!$C$4=P814,'자료입력 및 결과표시'!$C$4=Q814,'자료입력 및 결과표시'!$C$4=R814,'자료입력 및 결과표시'!$C$4=S814,'자료입력 및 결과표시'!$C$4=T814,'자료입력 및 결과표시'!$C$4=U814,'자료입력 및 결과표시'!$C$4=V814),0,1)</f>
        <v>0</v>
      </c>
    </row>
    <row r="815" spans="6:30">
      <c r="F815" s="56">
        <f t="shared" si="51"/>
        <v>0</v>
      </c>
      <c r="G815" s="79"/>
      <c r="H815" s="38"/>
      <c r="I815" s="39"/>
      <c r="J815" s="31"/>
      <c r="K815" s="78"/>
      <c r="L815" s="40"/>
      <c r="M815" s="11"/>
      <c r="N815" s="11"/>
      <c r="O815" s="11"/>
      <c r="P815" s="11"/>
      <c r="Q815" s="11"/>
      <c r="R815" s="11"/>
      <c r="S815" s="11"/>
      <c r="T815" s="11"/>
      <c r="U815" s="11"/>
      <c r="V815" s="37"/>
      <c r="W815" s="80"/>
      <c r="X815" s="37"/>
      <c r="Y815" s="40"/>
      <c r="Z815" s="35"/>
      <c r="AA815" s="66">
        <f t="shared" si="52"/>
        <v>0</v>
      </c>
      <c r="AB815" s="12">
        <f t="shared" si="53"/>
        <v>0</v>
      </c>
      <c r="AC815" s="56">
        <f t="shared" si="54"/>
        <v>1</v>
      </c>
      <c r="AD815" s="56">
        <f>IF(OR('자료입력 및 결과표시'!$D$4=M815,'자료입력 및 결과표시'!$D$4=N815,'자료입력 및 결과표시'!$D$4=O815,'자료입력 및 결과표시'!$D$4=P815,'자료입력 및 결과표시'!$D$4=Q815,'자료입력 및 결과표시'!$D$4=R815,'자료입력 및 결과표시'!$D$4=S815,'자료입력 및 결과표시'!$D$4=T815,'자료입력 및 결과표시'!$D$4=U815,'자료입력 및 결과표시'!$D$4=V815,'자료입력 및 결과표시'!$C$4=M815,'자료입력 및 결과표시'!$C$4=N815,'자료입력 및 결과표시'!$C$4=O815,'자료입력 및 결과표시'!$C$4=P815,'자료입력 및 결과표시'!$C$4=Q815,'자료입력 및 결과표시'!$C$4=R815,'자료입력 및 결과표시'!$C$4=S815,'자료입력 및 결과표시'!$C$4=T815,'자료입력 및 결과표시'!$C$4=U815,'자료입력 및 결과표시'!$C$4=V815),0,1)</f>
        <v>0</v>
      </c>
    </row>
    <row r="816" spans="6:30">
      <c r="F816" s="56">
        <f t="shared" si="51"/>
        <v>0</v>
      </c>
      <c r="G816" s="79"/>
      <c r="H816" s="38"/>
      <c r="I816" s="39"/>
      <c r="J816" s="31"/>
      <c r="K816" s="78"/>
      <c r="L816" s="40"/>
      <c r="M816" s="11"/>
      <c r="N816" s="11"/>
      <c r="O816" s="11"/>
      <c r="P816" s="11"/>
      <c r="Q816" s="11"/>
      <c r="R816" s="11"/>
      <c r="S816" s="11"/>
      <c r="T816" s="11"/>
      <c r="U816" s="11"/>
      <c r="V816" s="37"/>
      <c r="W816" s="80"/>
      <c r="X816" s="37"/>
      <c r="Y816" s="40"/>
      <c r="Z816" s="35"/>
      <c r="AA816" s="66">
        <f t="shared" si="52"/>
        <v>0</v>
      </c>
      <c r="AB816" s="12">
        <f t="shared" si="53"/>
        <v>0</v>
      </c>
      <c r="AC816" s="56">
        <f t="shared" si="54"/>
        <v>1</v>
      </c>
      <c r="AD816" s="56">
        <f>IF(OR('자료입력 및 결과표시'!$D$4=M816,'자료입력 및 결과표시'!$D$4=N816,'자료입력 및 결과표시'!$D$4=O816,'자료입력 및 결과표시'!$D$4=P816,'자료입력 및 결과표시'!$D$4=Q816,'자료입력 및 결과표시'!$D$4=R816,'자료입력 및 결과표시'!$D$4=S816,'자료입력 및 결과표시'!$D$4=T816,'자료입력 및 결과표시'!$D$4=U816,'자료입력 및 결과표시'!$D$4=V816,'자료입력 및 결과표시'!$C$4=M816,'자료입력 및 결과표시'!$C$4=N816,'자료입력 및 결과표시'!$C$4=O816,'자료입력 및 결과표시'!$C$4=P816,'자료입력 및 결과표시'!$C$4=Q816,'자료입력 및 결과표시'!$C$4=R816,'자료입력 및 결과표시'!$C$4=S816,'자료입력 및 결과표시'!$C$4=T816,'자료입력 및 결과표시'!$C$4=U816,'자료입력 및 결과표시'!$C$4=V816),0,1)</f>
        <v>0</v>
      </c>
    </row>
    <row r="817" spans="6:30">
      <c r="F817" s="56">
        <f t="shared" si="51"/>
        <v>0</v>
      </c>
      <c r="G817" s="79"/>
      <c r="H817" s="38"/>
      <c r="I817" s="39"/>
      <c r="J817" s="31"/>
      <c r="K817" s="78"/>
      <c r="L817" s="40"/>
      <c r="M817" s="11"/>
      <c r="N817" s="11"/>
      <c r="O817" s="11"/>
      <c r="P817" s="11"/>
      <c r="Q817" s="11"/>
      <c r="R817" s="11"/>
      <c r="S817" s="11"/>
      <c r="T817" s="11"/>
      <c r="U817" s="11"/>
      <c r="V817" s="37"/>
      <c r="W817" s="80"/>
      <c r="X817" s="37"/>
      <c r="Y817" s="40"/>
      <c r="Z817" s="35"/>
      <c r="AA817" s="66">
        <f t="shared" si="52"/>
        <v>0</v>
      </c>
      <c r="AB817" s="12">
        <f t="shared" si="53"/>
        <v>0</v>
      </c>
      <c r="AC817" s="56">
        <f t="shared" si="54"/>
        <v>1</v>
      </c>
      <c r="AD817" s="56">
        <f>IF(OR('자료입력 및 결과표시'!$D$4=M817,'자료입력 및 결과표시'!$D$4=N817,'자료입력 및 결과표시'!$D$4=O817,'자료입력 및 결과표시'!$D$4=P817,'자료입력 및 결과표시'!$D$4=Q817,'자료입력 및 결과표시'!$D$4=R817,'자료입력 및 결과표시'!$D$4=S817,'자료입력 및 결과표시'!$D$4=T817,'자료입력 및 결과표시'!$D$4=U817,'자료입력 및 결과표시'!$D$4=V817,'자료입력 및 결과표시'!$C$4=M817,'자료입력 및 결과표시'!$C$4=N817,'자료입력 및 결과표시'!$C$4=O817,'자료입력 및 결과표시'!$C$4=P817,'자료입력 및 결과표시'!$C$4=Q817,'자료입력 및 결과표시'!$C$4=R817,'자료입력 및 결과표시'!$C$4=S817,'자료입력 및 결과표시'!$C$4=T817,'자료입력 및 결과표시'!$C$4=U817,'자료입력 및 결과표시'!$C$4=V817),0,1)</f>
        <v>0</v>
      </c>
    </row>
    <row r="818" spans="6:30">
      <c r="F818" s="56">
        <f t="shared" si="51"/>
        <v>0</v>
      </c>
      <c r="G818" s="79"/>
      <c r="H818" s="38"/>
      <c r="I818" s="39"/>
      <c r="J818" s="31"/>
      <c r="K818" s="78"/>
      <c r="L818" s="40"/>
      <c r="M818" s="11"/>
      <c r="N818" s="11"/>
      <c r="O818" s="11"/>
      <c r="P818" s="11"/>
      <c r="Q818" s="11"/>
      <c r="R818" s="11"/>
      <c r="S818" s="11"/>
      <c r="T818" s="11"/>
      <c r="U818" s="11"/>
      <c r="V818" s="37"/>
      <c r="W818" s="80"/>
      <c r="X818" s="37"/>
      <c r="Y818" s="40"/>
      <c r="Z818" s="35"/>
      <c r="AA818" s="66">
        <f t="shared" si="52"/>
        <v>0</v>
      </c>
      <c r="AB818" s="12">
        <f t="shared" si="53"/>
        <v>0</v>
      </c>
      <c r="AC818" s="56">
        <f t="shared" si="54"/>
        <v>1</v>
      </c>
      <c r="AD818" s="56">
        <f>IF(OR('자료입력 및 결과표시'!$D$4=M818,'자료입력 및 결과표시'!$D$4=N818,'자료입력 및 결과표시'!$D$4=O818,'자료입력 및 결과표시'!$D$4=P818,'자료입력 및 결과표시'!$D$4=Q818,'자료입력 및 결과표시'!$D$4=R818,'자료입력 및 결과표시'!$D$4=S818,'자료입력 및 결과표시'!$D$4=T818,'자료입력 및 결과표시'!$D$4=U818,'자료입력 및 결과표시'!$D$4=V818,'자료입력 및 결과표시'!$C$4=M818,'자료입력 및 결과표시'!$C$4=N818,'자료입력 및 결과표시'!$C$4=O818,'자료입력 및 결과표시'!$C$4=P818,'자료입력 및 결과표시'!$C$4=Q818,'자료입력 및 결과표시'!$C$4=R818,'자료입력 및 결과표시'!$C$4=S818,'자료입력 및 결과표시'!$C$4=T818,'자료입력 및 결과표시'!$C$4=U818,'자료입력 및 결과표시'!$C$4=V818),0,1)</f>
        <v>0</v>
      </c>
    </row>
    <row r="819" spans="6:30">
      <c r="F819" s="56">
        <f t="shared" si="51"/>
        <v>0</v>
      </c>
      <c r="G819" s="79"/>
      <c r="H819" s="38"/>
      <c r="I819" s="39"/>
      <c r="J819" s="31"/>
      <c r="K819" s="78"/>
      <c r="L819" s="40"/>
      <c r="M819" s="11"/>
      <c r="N819" s="11"/>
      <c r="O819" s="11"/>
      <c r="P819" s="11"/>
      <c r="Q819" s="11"/>
      <c r="R819" s="11"/>
      <c r="S819" s="11"/>
      <c r="T819" s="11"/>
      <c r="U819" s="11"/>
      <c r="V819" s="37"/>
      <c r="W819" s="80"/>
      <c r="X819" s="37"/>
      <c r="Y819" s="40"/>
      <c r="Z819" s="35"/>
      <c r="AA819" s="66">
        <f t="shared" si="52"/>
        <v>0</v>
      </c>
      <c r="AB819" s="12">
        <f t="shared" si="53"/>
        <v>0</v>
      </c>
      <c r="AC819" s="56">
        <f t="shared" si="54"/>
        <v>1</v>
      </c>
      <c r="AD819" s="56">
        <f>IF(OR('자료입력 및 결과표시'!$D$4=M819,'자료입력 및 결과표시'!$D$4=N819,'자료입력 및 결과표시'!$D$4=O819,'자료입력 및 결과표시'!$D$4=P819,'자료입력 및 결과표시'!$D$4=Q819,'자료입력 및 결과표시'!$D$4=R819,'자료입력 및 결과표시'!$D$4=S819,'자료입력 및 결과표시'!$D$4=T819,'자료입력 및 결과표시'!$D$4=U819,'자료입력 및 결과표시'!$D$4=V819,'자료입력 및 결과표시'!$C$4=M819,'자료입력 및 결과표시'!$C$4=N819,'자료입력 및 결과표시'!$C$4=O819,'자료입력 및 결과표시'!$C$4=P819,'자료입력 및 결과표시'!$C$4=Q819,'자료입력 및 결과표시'!$C$4=R819,'자료입력 및 결과표시'!$C$4=S819,'자료입력 및 결과표시'!$C$4=T819,'자료입력 및 결과표시'!$C$4=U819,'자료입력 및 결과표시'!$C$4=V819),0,1)</f>
        <v>0</v>
      </c>
    </row>
    <row r="820" spans="6:30">
      <c r="F820" s="56">
        <f t="shared" si="51"/>
        <v>0</v>
      </c>
      <c r="G820" s="79"/>
      <c r="H820" s="38"/>
      <c r="I820" s="39"/>
      <c r="J820" s="31"/>
      <c r="K820" s="78"/>
      <c r="L820" s="40"/>
      <c r="M820" s="11"/>
      <c r="N820" s="11"/>
      <c r="O820" s="11"/>
      <c r="P820" s="11"/>
      <c r="Q820" s="11"/>
      <c r="R820" s="11"/>
      <c r="S820" s="11"/>
      <c r="T820" s="11"/>
      <c r="U820" s="11"/>
      <c r="V820" s="37"/>
      <c r="W820" s="80"/>
      <c r="X820" s="37"/>
      <c r="Y820" s="40"/>
      <c r="Z820" s="35"/>
      <c r="AA820" s="66">
        <f t="shared" si="52"/>
        <v>0</v>
      </c>
      <c r="AB820" s="12">
        <f t="shared" si="53"/>
        <v>0</v>
      </c>
      <c r="AC820" s="56">
        <f t="shared" si="54"/>
        <v>1</v>
      </c>
      <c r="AD820" s="56">
        <f>IF(OR('자료입력 및 결과표시'!$D$4=M820,'자료입력 및 결과표시'!$D$4=N820,'자료입력 및 결과표시'!$D$4=O820,'자료입력 및 결과표시'!$D$4=P820,'자료입력 및 결과표시'!$D$4=Q820,'자료입력 및 결과표시'!$D$4=R820,'자료입력 및 결과표시'!$D$4=S820,'자료입력 및 결과표시'!$D$4=T820,'자료입력 및 결과표시'!$D$4=U820,'자료입력 및 결과표시'!$D$4=V820,'자료입력 및 결과표시'!$C$4=M820,'자료입력 및 결과표시'!$C$4=N820,'자료입력 및 결과표시'!$C$4=O820,'자료입력 및 결과표시'!$C$4=P820,'자료입력 및 결과표시'!$C$4=Q820,'자료입력 및 결과표시'!$C$4=R820,'자료입력 및 결과표시'!$C$4=S820,'자료입력 및 결과표시'!$C$4=T820,'자료입력 및 결과표시'!$C$4=U820,'자료입력 및 결과표시'!$C$4=V820),0,1)</f>
        <v>0</v>
      </c>
    </row>
    <row r="821" spans="6:30">
      <c r="F821" s="56">
        <f t="shared" si="51"/>
        <v>0</v>
      </c>
      <c r="G821" s="79"/>
      <c r="H821" s="38"/>
      <c r="I821" s="39"/>
      <c r="J821" s="31"/>
      <c r="K821" s="78"/>
      <c r="L821" s="40"/>
      <c r="M821" s="11"/>
      <c r="N821" s="11"/>
      <c r="O821" s="11"/>
      <c r="P821" s="11"/>
      <c r="Q821" s="11"/>
      <c r="R821" s="11"/>
      <c r="S821" s="11"/>
      <c r="T821" s="11"/>
      <c r="U821" s="11"/>
      <c r="V821" s="37"/>
      <c r="W821" s="80"/>
      <c r="X821" s="37"/>
      <c r="Y821" s="40"/>
      <c r="Z821" s="35"/>
      <c r="AA821" s="66">
        <f t="shared" si="52"/>
        <v>0</v>
      </c>
      <c r="AB821" s="12">
        <f t="shared" si="53"/>
        <v>0</v>
      </c>
      <c r="AC821" s="56">
        <f t="shared" si="54"/>
        <v>1</v>
      </c>
      <c r="AD821" s="56">
        <f>IF(OR('자료입력 및 결과표시'!$D$4=M821,'자료입력 및 결과표시'!$D$4=N821,'자료입력 및 결과표시'!$D$4=O821,'자료입력 및 결과표시'!$D$4=P821,'자료입력 및 결과표시'!$D$4=Q821,'자료입력 및 결과표시'!$D$4=R821,'자료입력 및 결과표시'!$D$4=S821,'자료입력 및 결과표시'!$D$4=T821,'자료입력 및 결과표시'!$D$4=U821,'자료입력 및 결과표시'!$D$4=V821,'자료입력 및 결과표시'!$C$4=M821,'자료입력 및 결과표시'!$C$4=N821,'자료입력 및 결과표시'!$C$4=O821,'자료입력 및 결과표시'!$C$4=P821,'자료입력 및 결과표시'!$C$4=Q821,'자료입력 및 결과표시'!$C$4=R821,'자료입력 및 결과표시'!$C$4=S821,'자료입력 및 결과표시'!$C$4=T821,'자료입력 및 결과표시'!$C$4=U821,'자료입력 및 결과표시'!$C$4=V821),0,1)</f>
        <v>0</v>
      </c>
    </row>
    <row r="822" spans="6:30">
      <c r="F822" s="56">
        <f t="shared" si="51"/>
        <v>0</v>
      </c>
      <c r="G822" s="79"/>
      <c r="H822" s="38"/>
      <c r="I822" s="39"/>
      <c r="J822" s="31"/>
      <c r="K822" s="78"/>
      <c r="L822" s="40"/>
      <c r="M822" s="11"/>
      <c r="N822" s="11"/>
      <c r="O822" s="11"/>
      <c r="P822" s="11"/>
      <c r="Q822" s="11"/>
      <c r="R822" s="11"/>
      <c r="S822" s="11"/>
      <c r="T822" s="11"/>
      <c r="U822" s="11"/>
      <c r="V822" s="37"/>
      <c r="W822" s="80"/>
      <c r="X822" s="37"/>
      <c r="Y822" s="40"/>
      <c r="Z822" s="35"/>
      <c r="AA822" s="66">
        <f t="shared" si="52"/>
        <v>0</v>
      </c>
      <c r="AB822" s="12">
        <f t="shared" si="53"/>
        <v>0</v>
      </c>
      <c r="AC822" s="56">
        <f t="shared" si="54"/>
        <v>1</v>
      </c>
      <c r="AD822" s="56">
        <f>IF(OR('자료입력 및 결과표시'!$D$4=M822,'자료입력 및 결과표시'!$D$4=N822,'자료입력 및 결과표시'!$D$4=O822,'자료입력 및 결과표시'!$D$4=P822,'자료입력 및 결과표시'!$D$4=Q822,'자료입력 및 결과표시'!$D$4=R822,'자료입력 및 결과표시'!$D$4=S822,'자료입력 및 결과표시'!$D$4=T822,'자료입력 및 결과표시'!$D$4=U822,'자료입력 및 결과표시'!$D$4=V822,'자료입력 및 결과표시'!$C$4=M822,'자료입력 및 결과표시'!$C$4=N822,'자료입력 및 결과표시'!$C$4=O822,'자료입력 및 결과표시'!$C$4=P822,'자료입력 및 결과표시'!$C$4=Q822,'자료입력 및 결과표시'!$C$4=R822,'자료입력 및 결과표시'!$C$4=S822,'자료입력 및 결과표시'!$C$4=T822,'자료입력 및 결과표시'!$C$4=U822,'자료입력 및 결과표시'!$C$4=V822),0,1)</f>
        <v>0</v>
      </c>
    </row>
    <row r="823" spans="6:30">
      <c r="F823" s="56">
        <f t="shared" si="51"/>
        <v>0</v>
      </c>
      <c r="G823" s="79"/>
      <c r="H823" s="38"/>
      <c r="I823" s="39"/>
      <c r="J823" s="31"/>
      <c r="K823" s="78"/>
      <c r="L823" s="40"/>
      <c r="M823" s="11"/>
      <c r="N823" s="11"/>
      <c r="O823" s="11"/>
      <c r="P823" s="11"/>
      <c r="Q823" s="11"/>
      <c r="R823" s="11"/>
      <c r="S823" s="11"/>
      <c r="T823" s="11"/>
      <c r="U823" s="11"/>
      <c r="V823" s="37"/>
      <c r="W823" s="80"/>
      <c r="X823" s="37"/>
      <c r="Y823" s="40"/>
      <c r="Z823" s="35"/>
      <c r="AA823" s="66">
        <f t="shared" si="52"/>
        <v>0</v>
      </c>
      <c r="AB823" s="12">
        <f t="shared" si="53"/>
        <v>0</v>
      </c>
      <c r="AC823" s="56">
        <f t="shared" si="54"/>
        <v>1</v>
      </c>
      <c r="AD823" s="56">
        <f>IF(OR('자료입력 및 결과표시'!$D$4=M823,'자료입력 및 결과표시'!$D$4=N823,'자료입력 및 결과표시'!$D$4=O823,'자료입력 및 결과표시'!$D$4=P823,'자료입력 및 결과표시'!$D$4=Q823,'자료입력 및 결과표시'!$D$4=R823,'자료입력 및 결과표시'!$D$4=S823,'자료입력 및 결과표시'!$D$4=T823,'자료입력 및 결과표시'!$D$4=U823,'자료입력 및 결과표시'!$D$4=V823,'자료입력 및 결과표시'!$C$4=M823,'자료입력 및 결과표시'!$C$4=N823,'자료입력 및 결과표시'!$C$4=O823,'자료입력 및 결과표시'!$C$4=P823,'자료입력 및 결과표시'!$C$4=Q823,'자료입력 및 결과표시'!$C$4=R823,'자료입력 및 결과표시'!$C$4=S823,'자료입력 및 결과표시'!$C$4=T823,'자료입력 및 결과표시'!$C$4=U823,'자료입력 및 결과표시'!$C$4=V823),0,1)</f>
        <v>0</v>
      </c>
    </row>
    <row r="824" spans="6:30">
      <c r="F824" s="56">
        <f t="shared" si="51"/>
        <v>0</v>
      </c>
      <c r="G824" s="79"/>
      <c r="H824" s="38"/>
      <c r="I824" s="39"/>
      <c r="J824" s="31"/>
      <c r="K824" s="78"/>
      <c r="L824" s="40"/>
      <c r="M824" s="11"/>
      <c r="N824" s="11"/>
      <c r="O824" s="11"/>
      <c r="P824" s="11"/>
      <c r="Q824" s="11"/>
      <c r="R824" s="11"/>
      <c r="S824" s="11"/>
      <c r="T824" s="11"/>
      <c r="U824" s="11"/>
      <c r="V824" s="37"/>
      <c r="W824" s="80"/>
      <c r="X824" s="37"/>
      <c r="Y824" s="40"/>
      <c r="Z824" s="35"/>
      <c r="AA824" s="66">
        <f t="shared" si="52"/>
        <v>0</v>
      </c>
      <c r="AB824" s="12">
        <f t="shared" si="53"/>
        <v>0</v>
      </c>
      <c r="AC824" s="56">
        <f t="shared" si="54"/>
        <v>1</v>
      </c>
      <c r="AD824" s="56">
        <f>IF(OR('자료입력 및 결과표시'!$D$4=M824,'자료입력 및 결과표시'!$D$4=N824,'자료입력 및 결과표시'!$D$4=O824,'자료입력 및 결과표시'!$D$4=P824,'자료입력 및 결과표시'!$D$4=Q824,'자료입력 및 결과표시'!$D$4=R824,'자료입력 및 결과표시'!$D$4=S824,'자료입력 및 결과표시'!$D$4=T824,'자료입력 및 결과표시'!$D$4=U824,'자료입력 및 결과표시'!$D$4=V824,'자료입력 및 결과표시'!$C$4=M824,'자료입력 및 결과표시'!$C$4=N824,'자료입력 및 결과표시'!$C$4=O824,'자료입력 및 결과표시'!$C$4=P824,'자료입력 및 결과표시'!$C$4=Q824,'자료입력 및 결과표시'!$C$4=R824,'자료입력 및 결과표시'!$C$4=S824,'자료입력 및 결과표시'!$C$4=T824,'자료입력 및 결과표시'!$C$4=U824,'자료입력 및 결과표시'!$C$4=V824),0,1)</f>
        <v>0</v>
      </c>
    </row>
    <row r="825" spans="6:30">
      <c r="F825" s="56">
        <f t="shared" si="51"/>
        <v>0</v>
      </c>
      <c r="G825" s="79"/>
      <c r="H825" s="38"/>
      <c r="I825" s="39"/>
      <c r="J825" s="31"/>
      <c r="K825" s="78"/>
      <c r="L825" s="40"/>
      <c r="M825" s="11"/>
      <c r="N825" s="11"/>
      <c r="O825" s="11"/>
      <c r="P825" s="11"/>
      <c r="Q825" s="11"/>
      <c r="R825" s="11"/>
      <c r="S825" s="11"/>
      <c r="T825" s="11"/>
      <c r="U825" s="11"/>
      <c r="V825" s="37"/>
      <c r="W825" s="80"/>
      <c r="X825" s="37"/>
      <c r="Y825" s="40"/>
      <c r="Z825" s="35"/>
      <c r="AA825" s="66">
        <f t="shared" si="52"/>
        <v>0</v>
      </c>
      <c r="AB825" s="12">
        <f t="shared" si="53"/>
        <v>0</v>
      </c>
      <c r="AC825" s="56">
        <f t="shared" si="54"/>
        <v>1</v>
      </c>
      <c r="AD825" s="56">
        <f>IF(OR('자료입력 및 결과표시'!$D$4=M825,'자료입력 및 결과표시'!$D$4=N825,'자료입력 및 결과표시'!$D$4=O825,'자료입력 및 결과표시'!$D$4=P825,'자료입력 및 결과표시'!$D$4=Q825,'자료입력 및 결과표시'!$D$4=R825,'자료입력 및 결과표시'!$D$4=S825,'자료입력 및 결과표시'!$D$4=T825,'자료입력 및 결과표시'!$D$4=U825,'자료입력 및 결과표시'!$D$4=V825,'자료입력 및 결과표시'!$C$4=M825,'자료입력 및 결과표시'!$C$4=N825,'자료입력 및 결과표시'!$C$4=O825,'자료입력 및 결과표시'!$C$4=P825,'자료입력 및 결과표시'!$C$4=Q825,'자료입력 및 결과표시'!$C$4=R825,'자료입력 및 결과표시'!$C$4=S825,'자료입력 및 결과표시'!$C$4=T825,'자료입력 및 결과표시'!$C$4=U825,'자료입력 및 결과표시'!$C$4=V825),0,1)</f>
        <v>0</v>
      </c>
    </row>
    <row r="826" spans="6:30">
      <c r="F826" s="56">
        <f t="shared" si="51"/>
        <v>0</v>
      </c>
      <c r="G826" s="79"/>
      <c r="H826" s="38"/>
      <c r="I826" s="39"/>
      <c r="J826" s="31"/>
      <c r="K826" s="78"/>
      <c r="L826" s="40"/>
      <c r="M826" s="11"/>
      <c r="N826" s="11"/>
      <c r="O826" s="11"/>
      <c r="P826" s="11"/>
      <c r="Q826" s="11"/>
      <c r="R826" s="11"/>
      <c r="S826" s="11"/>
      <c r="T826" s="11"/>
      <c r="U826" s="11"/>
      <c r="V826" s="37"/>
      <c r="W826" s="80"/>
      <c r="X826" s="37"/>
      <c r="Y826" s="40"/>
      <c r="Z826" s="35"/>
      <c r="AA826" s="66">
        <f t="shared" si="52"/>
        <v>0</v>
      </c>
      <c r="AB826" s="12">
        <f t="shared" si="53"/>
        <v>0</v>
      </c>
      <c r="AC826" s="56">
        <f t="shared" si="54"/>
        <v>1</v>
      </c>
      <c r="AD826" s="56">
        <f>IF(OR('자료입력 및 결과표시'!$D$4=M826,'자료입력 및 결과표시'!$D$4=N826,'자료입력 및 결과표시'!$D$4=O826,'자료입력 및 결과표시'!$D$4=P826,'자료입력 및 결과표시'!$D$4=Q826,'자료입력 및 결과표시'!$D$4=R826,'자료입력 및 결과표시'!$D$4=S826,'자료입력 및 결과표시'!$D$4=T826,'자료입력 및 결과표시'!$D$4=U826,'자료입력 및 결과표시'!$D$4=V826,'자료입력 및 결과표시'!$C$4=M826,'자료입력 및 결과표시'!$C$4=N826,'자료입력 및 결과표시'!$C$4=O826,'자료입력 및 결과표시'!$C$4=P826,'자료입력 및 결과표시'!$C$4=Q826,'자료입력 및 결과표시'!$C$4=R826,'자료입력 및 결과표시'!$C$4=S826,'자료입력 및 결과표시'!$C$4=T826,'자료입력 및 결과표시'!$C$4=U826,'자료입력 및 결과표시'!$C$4=V826),0,1)</f>
        <v>0</v>
      </c>
    </row>
    <row r="827" spans="6:30">
      <c r="F827" s="56">
        <f t="shared" si="51"/>
        <v>0</v>
      </c>
      <c r="G827" s="79"/>
      <c r="H827" s="38"/>
      <c r="I827" s="39"/>
      <c r="J827" s="31"/>
      <c r="K827" s="78"/>
      <c r="L827" s="40"/>
      <c r="M827" s="11"/>
      <c r="N827" s="11"/>
      <c r="O827" s="11"/>
      <c r="P827" s="11"/>
      <c r="Q827" s="11"/>
      <c r="R827" s="11"/>
      <c r="S827" s="11"/>
      <c r="T827" s="11"/>
      <c r="U827" s="11"/>
      <c r="V827" s="37"/>
      <c r="W827" s="80"/>
      <c r="X827" s="37"/>
      <c r="Y827" s="40"/>
      <c r="Z827" s="35"/>
      <c r="AA827" s="66">
        <f t="shared" si="52"/>
        <v>0</v>
      </c>
      <c r="AB827" s="12">
        <f t="shared" si="53"/>
        <v>0</v>
      </c>
      <c r="AC827" s="56">
        <f t="shared" si="54"/>
        <v>1</v>
      </c>
      <c r="AD827" s="56">
        <f>IF(OR('자료입력 및 결과표시'!$D$4=M827,'자료입력 및 결과표시'!$D$4=N827,'자료입력 및 결과표시'!$D$4=O827,'자료입력 및 결과표시'!$D$4=P827,'자료입력 및 결과표시'!$D$4=Q827,'자료입력 및 결과표시'!$D$4=R827,'자료입력 및 결과표시'!$D$4=S827,'자료입력 및 결과표시'!$D$4=T827,'자료입력 및 결과표시'!$D$4=U827,'자료입력 및 결과표시'!$D$4=V827,'자료입력 및 결과표시'!$C$4=M827,'자료입력 및 결과표시'!$C$4=N827,'자료입력 및 결과표시'!$C$4=O827,'자료입력 및 결과표시'!$C$4=P827,'자료입력 및 결과표시'!$C$4=Q827,'자료입력 및 결과표시'!$C$4=R827,'자료입력 및 결과표시'!$C$4=S827,'자료입력 및 결과표시'!$C$4=T827,'자료입력 및 결과표시'!$C$4=U827,'자료입력 및 결과표시'!$C$4=V827),0,1)</f>
        <v>0</v>
      </c>
    </row>
    <row r="828" spans="6:30">
      <c r="F828" s="56">
        <f t="shared" si="51"/>
        <v>0</v>
      </c>
      <c r="G828" s="79"/>
      <c r="H828" s="38"/>
      <c r="I828" s="39"/>
      <c r="J828" s="31"/>
      <c r="K828" s="78"/>
      <c r="L828" s="40"/>
      <c r="M828" s="11"/>
      <c r="N828" s="11"/>
      <c r="O828" s="11"/>
      <c r="P828" s="11"/>
      <c r="Q828" s="11"/>
      <c r="R828" s="11"/>
      <c r="S828" s="11"/>
      <c r="T828" s="11"/>
      <c r="U828" s="11"/>
      <c r="V828" s="37"/>
      <c r="W828" s="80"/>
      <c r="X828" s="37"/>
      <c r="Y828" s="40"/>
      <c r="Z828" s="35"/>
      <c r="AA828" s="66">
        <f t="shared" si="52"/>
        <v>0</v>
      </c>
      <c r="AB828" s="12">
        <f t="shared" si="53"/>
        <v>0</v>
      </c>
      <c r="AC828" s="56">
        <f t="shared" si="54"/>
        <v>1</v>
      </c>
      <c r="AD828" s="56">
        <f>IF(OR('자료입력 및 결과표시'!$D$4=M828,'자료입력 및 결과표시'!$D$4=N828,'자료입력 및 결과표시'!$D$4=O828,'자료입력 및 결과표시'!$D$4=P828,'자료입력 및 결과표시'!$D$4=Q828,'자료입력 및 결과표시'!$D$4=R828,'자료입력 및 결과표시'!$D$4=S828,'자료입력 및 결과표시'!$D$4=T828,'자료입력 및 결과표시'!$D$4=U828,'자료입력 및 결과표시'!$D$4=V828,'자료입력 및 결과표시'!$C$4=M828,'자료입력 및 결과표시'!$C$4=N828,'자료입력 및 결과표시'!$C$4=O828,'자료입력 및 결과표시'!$C$4=P828,'자료입력 및 결과표시'!$C$4=Q828,'자료입력 및 결과표시'!$C$4=R828,'자료입력 및 결과표시'!$C$4=S828,'자료입력 및 결과표시'!$C$4=T828,'자료입력 및 결과표시'!$C$4=U828,'자료입력 및 결과표시'!$C$4=V828),0,1)</f>
        <v>0</v>
      </c>
    </row>
    <row r="829" spans="6:30">
      <c r="F829" s="56">
        <f t="shared" si="51"/>
        <v>0</v>
      </c>
      <c r="G829" s="79"/>
      <c r="H829" s="38"/>
      <c r="I829" s="39"/>
      <c r="J829" s="31"/>
      <c r="K829" s="78"/>
      <c r="L829" s="40"/>
      <c r="M829" s="11"/>
      <c r="N829" s="11"/>
      <c r="O829" s="11"/>
      <c r="P829" s="11"/>
      <c r="Q829" s="11"/>
      <c r="R829" s="11"/>
      <c r="S829" s="11"/>
      <c r="T829" s="11"/>
      <c r="U829" s="11"/>
      <c r="V829" s="37"/>
      <c r="W829" s="80"/>
      <c r="X829" s="37"/>
      <c r="Y829" s="40"/>
      <c r="Z829" s="35"/>
      <c r="AA829" s="66">
        <f t="shared" si="52"/>
        <v>0</v>
      </c>
      <c r="AB829" s="12">
        <f t="shared" si="53"/>
        <v>0</v>
      </c>
      <c r="AC829" s="56">
        <f t="shared" si="54"/>
        <v>1</v>
      </c>
      <c r="AD829" s="56">
        <f>IF(OR('자료입력 및 결과표시'!$D$4=M829,'자료입력 및 결과표시'!$D$4=N829,'자료입력 및 결과표시'!$D$4=O829,'자료입력 및 결과표시'!$D$4=P829,'자료입력 및 결과표시'!$D$4=Q829,'자료입력 및 결과표시'!$D$4=R829,'자료입력 및 결과표시'!$D$4=S829,'자료입력 및 결과표시'!$D$4=T829,'자료입력 및 결과표시'!$D$4=U829,'자료입력 및 결과표시'!$D$4=V829,'자료입력 및 결과표시'!$C$4=M829,'자료입력 및 결과표시'!$C$4=N829,'자료입력 및 결과표시'!$C$4=O829,'자료입력 및 결과표시'!$C$4=P829,'자료입력 및 결과표시'!$C$4=Q829,'자료입력 및 결과표시'!$C$4=R829,'자료입력 및 결과표시'!$C$4=S829,'자료입력 및 결과표시'!$C$4=T829,'자료입력 및 결과표시'!$C$4=U829,'자료입력 및 결과표시'!$C$4=V829),0,1)</f>
        <v>0</v>
      </c>
    </row>
    <row r="830" spans="6:30">
      <c r="F830" s="56">
        <f t="shared" si="51"/>
        <v>0</v>
      </c>
      <c r="G830" s="79"/>
      <c r="H830" s="38"/>
      <c r="I830" s="39"/>
      <c r="J830" s="31"/>
      <c r="K830" s="78"/>
      <c r="L830" s="40"/>
      <c r="M830" s="11"/>
      <c r="N830" s="11"/>
      <c r="O830" s="11"/>
      <c r="P830" s="11"/>
      <c r="Q830" s="11"/>
      <c r="R830" s="11"/>
      <c r="S830" s="11"/>
      <c r="T830" s="11"/>
      <c r="U830" s="11"/>
      <c r="V830" s="37"/>
      <c r="W830" s="80"/>
      <c r="X830" s="37"/>
      <c r="Y830" s="40"/>
      <c r="Z830" s="35"/>
      <c r="AA830" s="66">
        <f t="shared" si="52"/>
        <v>0</v>
      </c>
      <c r="AB830" s="12">
        <f t="shared" si="53"/>
        <v>0</v>
      </c>
      <c r="AC830" s="56">
        <f t="shared" si="54"/>
        <v>1</v>
      </c>
      <c r="AD830" s="56">
        <f>IF(OR('자료입력 및 결과표시'!$D$4=M830,'자료입력 및 결과표시'!$D$4=N830,'자료입력 및 결과표시'!$D$4=O830,'자료입력 및 결과표시'!$D$4=P830,'자료입력 및 결과표시'!$D$4=Q830,'자료입력 및 결과표시'!$D$4=R830,'자료입력 및 결과표시'!$D$4=S830,'자료입력 및 결과표시'!$D$4=T830,'자료입력 및 결과표시'!$D$4=U830,'자료입력 및 결과표시'!$D$4=V830,'자료입력 및 결과표시'!$C$4=M830,'자료입력 및 결과표시'!$C$4=N830,'자료입력 및 결과표시'!$C$4=O830,'자료입력 및 결과표시'!$C$4=P830,'자료입력 및 결과표시'!$C$4=Q830,'자료입력 및 결과표시'!$C$4=R830,'자료입력 및 결과표시'!$C$4=S830,'자료입력 및 결과표시'!$C$4=T830,'자료입력 및 결과표시'!$C$4=U830,'자료입력 및 결과표시'!$C$4=V830),0,1)</f>
        <v>0</v>
      </c>
    </row>
    <row r="831" spans="6:30">
      <c r="F831" s="56">
        <f t="shared" si="51"/>
        <v>0</v>
      </c>
      <c r="G831" s="79"/>
      <c r="H831" s="38"/>
      <c r="I831" s="39"/>
      <c r="J831" s="31"/>
      <c r="K831" s="78"/>
      <c r="L831" s="40"/>
      <c r="M831" s="11"/>
      <c r="N831" s="11"/>
      <c r="O831" s="11"/>
      <c r="P831" s="11"/>
      <c r="Q831" s="11"/>
      <c r="R831" s="11"/>
      <c r="S831" s="11"/>
      <c r="T831" s="11"/>
      <c r="U831" s="11"/>
      <c r="V831" s="37"/>
      <c r="W831" s="80"/>
      <c r="X831" s="37"/>
      <c r="Y831" s="40"/>
      <c r="Z831" s="35"/>
      <c r="AA831" s="66">
        <f t="shared" si="52"/>
        <v>0</v>
      </c>
      <c r="AB831" s="12">
        <f t="shared" si="53"/>
        <v>0</v>
      </c>
      <c r="AC831" s="56">
        <f t="shared" si="54"/>
        <v>1</v>
      </c>
      <c r="AD831" s="56">
        <f>IF(OR('자료입력 및 결과표시'!$D$4=M831,'자료입력 및 결과표시'!$D$4=N831,'자료입력 및 결과표시'!$D$4=O831,'자료입력 및 결과표시'!$D$4=P831,'자료입력 및 결과표시'!$D$4=Q831,'자료입력 및 결과표시'!$D$4=R831,'자료입력 및 결과표시'!$D$4=S831,'자료입력 및 결과표시'!$D$4=T831,'자료입력 및 결과표시'!$D$4=U831,'자료입력 및 결과표시'!$D$4=V831,'자료입력 및 결과표시'!$C$4=M831,'자료입력 및 결과표시'!$C$4=N831,'자료입력 및 결과표시'!$C$4=O831,'자료입력 및 결과표시'!$C$4=P831,'자료입력 및 결과표시'!$C$4=Q831,'자료입력 및 결과표시'!$C$4=R831,'자료입력 및 결과표시'!$C$4=S831,'자료입력 및 결과표시'!$C$4=T831,'자료입력 및 결과표시'!$C$4=U831,'자료입력 및 결과표시'!$C$4=V831),0,1)</f>
        <v>0</v>
      </c>
    </row>
    <row r="832" spans="6:30">
      <c r="F832" s="56">
        <f t="shared" si="51"/>
        <v>0</v>
      </c>
      <c r="G832" s="79"/>
      <c r="H832" s="38"/>
      <c r="I832" s="39"/>
      <c r="J832" s="31"/>
      <c r="K832" s="78"/>
      <c r="L832" s="40"/>
      <c r="M832" s="11"/>
      <c r="N832" s="11"/>
      <c r="O832" s="11"/>
      <c r="P832" s="11"/>
      <c r="Q832" s="11"/>
      <c r="R832" s="11"/>
      <c r="S832" s="11"/>
      <c r="T832" s="11"/>
      <c r="U832" s="11"/>
      <c r="V832" s="37"/>
      <c r="W832" s="80"/>
      <c r="X832" s="37"/>
      <c r="Y832" s="40"/>
      <c r="Z832" s="35"/>
      <c r="AA832" s="66">
        <f t="shared" si="52"/>
        <v>0</v>
      </c>
      <c r="AB832" s="12">
        <f t="shared" si="53"/>
        <v>0</v>
      </c>
      <c r="AC832" s="56">
        <f t="shared" si="54"/>
        <v>1</v>
      </c>
      <c r="AD832" s="56">
        <f>IF(OR('자료입력 및 결과표시'!$D$4=M832,'자료입력 및 결과표시'!$D$4=N832,'자료입력 및 결과표시'!$D$4=O832,'자료입력 및 결과표시'!$D$4=P832,'자료입력 및 결과표시'!$D$4=Q832,'자료입력 및 결과표시'!$D$4=R832,'자료입력 및 결과표시'!$D$4=S832,'자료입력 및 결과표시'!$D$4=T832,'자료입력 및 결과표시'!$D$4=U832,'자료입력 및 결과표시'!$D$4=V832,'자료입력 및 결과표시'!$C$4=M832,'자료입력 및 결과표시'!$C$4=N832,'자료입력 및 결과표시'!$C$4=O832,'자료입력 및 결과표시'!$C$4=P832,'자료입력 및 결과표시'!$C$4=Q832,'자료입력 및 결과표시'!$C$4=R832,'자료입력 및 결과표시'!$C$4=S832,'자료입력 및 결과표시'!$C$4=T832,'자료입력 및 결과표시'!$C$4=U832,'자료입력 및 결과표시'!$C$4=V832),0,1)</f>
        <v>0</v>
      </c>
    </row>
    <row r="833" spans="6:30">
      <c r="F833" s="56">
        <f t="shared" si="51"/>
        <v>0</v>
      </c>
      <c r="G833" s="79"/>
      <c r="H833" s="38"/>
      <c r="I833" s="39"/>
      <c r="J833" s="31"/>
      <c r="K833" s="78"/>
      <c r="L833" s="40"/>
      <c r="M833" s="11"/>
      <c r="N833" s="11"/>
      <c r="O833" s="11"/>
      <c r="P833" s="11"/>
      <c r="Q833" s="11"/>
      <c r="R833" s="11"/>
      <c r="S833" s="11"/>
      <c r="T833" s="11"/>
      <c r="U833" s="11"/>
      <c r="V833" s="37"/>
      <c r="W833" s="80"/>
      <c r="X833" s="37"/>
      <c r="Y833" s="40"/>
      <c r="Z833" s="35"/>
      <c r="AA833" s="66">
        <f t="shared" si="52"/>
        <v>0</v>
      </c>
      <c r="AB833" s="12">
        <f t="shared" si="53"/>
        <v>0</v>
      </c>
      <c r="AC833" s="56">
        <f t="shared" si="54"/>
        <v>1</v>
      </c>
      <c r="AD833" s="56">
        <f>IF(OR('자료입력 및 결과표시'!$D$4=M833,'자료입력 및 결과표시'!$D$4=N833,'자료입력 및 결과표시'!$D$4=O833,'자료입력 및 결과표시'!$D$4=P833,'자료입력 및 결과표시'!$D$4=Q833,'자료입력 및 결과표시'!$D$4=R833,'자료입력 및 결과표시'!$D$4=S833,'자료입력 및 결과표시'!$D$4=T833,'자료입력 및 결과표시'!$D$4=U833,'자료입력 및 결과표시'!$D$4=V833,'자료입력 및 결과표시'!$C$4=M833,'자료입력 및 결과표시'!$C$4=N833,'자료입력 및 결과표시'!$C$4=O833,'자료입력 및 결과표시'!$C$4=P833,'자료입력 및 결과표시'!$C$4=Q833,'자료입력 및 결과표시'!$C$4=R833,'자료입력 및 결과표시'!$C$4=S833,'자료입력 및 결과표시'!$C$4=T833,'자료입력 및 결과표시'!$C$4=U833,'자료입력 및 결과표시'!$C$4=V833),0,1)</f>
        <v>0</v>
      </c>
    </row>
    <row r="834" spans="6:30">
      <c r="F834" s="56">
        <f t="shared" si="51"/>
        <v>0</v>
      </c>
      <c r="G834" s="79"/>
      <c r="H834" s="38"/>
      <c r="I834" s="39"/>
      <c r="J834" s="31"/>
      <c r="K834" s="78"/>
      <c r="L834" s="40"/>
      <c r="M834" s="11"/>
      <c r="N834" s="11"/>
      <c r="O834" s="11"/>
      <c r="P834" s="11"/>
      <c r="Q834" s="11"/>
      <c r="R834" s="11"/>
      <c r="S834" s="11"/>
      <c r="T834" s="11"/>
      <c r="U834" s="11"/>
      <c r="V834" s="37"/>
      <c r="W834" s="80"/>
      <c r="X834" s="37"/>
      <c r="Y834" s="40"/>
      <c r="Z834" s="35"/>
      <c r="AA834" s="66">
        <f t="shared" si="52"/>
        <v>0</v>
      </c>
      <c r="AB834" s="12">
        <f t="shared" si="53"/>
        <v>0</v>
      </c>
      <c r="AC834" s="56">
        <f t="shared" si="54"/>
        <v>1</v>
      </c>
      <c r="AD834" s="56">
        <f>IF(OR('자료입력 및 결과표시'!$D$4=M834,'자료입력 및 결과표시'!$D$4=N834,'자료입력 및 결과표시'!$D$4=O834,'자료입력 및 결과표시'!$D$4=P834,'자료입력 및 결과표시'!$D$4=Q834,'자료입력 및 결과표시'!$D$4=R834,'자료입력 및 결과표시'!$D$4=S834,'자료입력 및 결과표시'!$D$4=T834,'자료입력 및 결과표시'!$D$4=U834,'자료입력 및 결과표시'!$D$4=V834,'자료입력 및 결과표시'!$C$4=M834,'자료입력 및 결과표시'!$C$4=N834,'자료입력 및 결과표시'!$C$4=O834,'자료입력 및 결과표시'!$C$4=P834,'자료입력 및 결과표시'!$C$4=Q834,'자료입력 및 결과표시'!$C$4=R834,'자료입력 및 결과표시'!$C$4=S834,'자료입력 및 결과표시'!$C$4=T834,'자료입력 및 결과표시'!$C$4=U834,'자료입력 및 결과표시'!$C$4=V834),0,1)</f>
        <v>0</v>
      </c>
    </row>
    <row r="835" spans="6:30">
      <c r="F835" s="56">
        <f t="shared" ref="F835:F898" si="55">IF(AND(AC835=0,AD835=0),G835&amp;"\"&amp;Y835&amp;"\"&amp;Z835,0)</f>
        <v>0</v>
      </c>
      <c r="G835" s="79"/>
      <c r="H835" s="38"/>
      <c r="I835" s="39"/>
      <c r="J835" s="31"/>
      <c r="K835" s="78"/>
      <c r="L835" s="40"/>
      <c r="M835" s="11"/>
      <c r="N835" s="11"/>
      <c r="O835" s="11"/>
      <c r="P835" s="11"/>
      <c r="Q835" s="11"/>
      <c r="R835" s="11"/>
      <c r="S835" s="11"/>
      <c r="T835" s="11"/>
      <c r="U835" s="11"/>
      <c r="V835" s="37"/>
      <c r="W835" s="80"/>
      <c r="X835" s="37"/>
      <c r="Y835" s="40"/>
      <c r="Z835" s="35"/>
      <c r="AA835" s="66">
        <f t="shared" si="52"/>
        <v>0</v>
      </c>
      <c r="AB835" s="12">
        <f t="shared" si="53"/>
        <v>0</v>
      </c>
      <c r="AC835" s="56">
        <f t="shared" si="54"/>
        <v>1</v>
      </c>
      <c r="AD835" s="56">
        <f>IF(OR('자료입력 및 결과표시'!$D$4=M835,'자료입력 및 결과표시'!$D$4=N835,'자료입력 및 결과표시'!$D$4=O835,'자료입력 및 결과표시'!$D$4=P835,'자료입력 및 결과표시'!$D$4=Q835,'자료입력 및 결과표시'!$D$4=R835,'자료입력 및 결과표시'!$D$4=S835,'자료입력 및 결과표시'!$D$4=T835,'자료입력 및 결과표시'!$D$4=U835,'자료입력 및 결과표시'!$D$4=V835,'자료입력 및 결과표시'!$C$4=M835,'자료입력 및 결과표시'!$C$4=N835,'자료입력 및 결과표시'!$C$4=O835,'자료입력 및 결과표시'!$C$4=P835,'자료입력 및 결과표시'!$C$4=Q835,'자료입력 및 결과표시'!$C$4=R835,'자료입력 및 결과표시'!$C$4=S835,'자료입력 및 결과표시'!$C$4=T835,'자료입력 및 결과표시'!$C$4=U835,'자료입력 및 결과표시'!$C$4=V835),0,1)</f>
        <v>0</v>
      </c>
    </row>
    <row r="836" spans="6:30">
      <c r="F836" s="56">
        <f t="shared" si="55"/>
        <v>0</v>
      </c>
      <c r="G836" s="79"/>
      <c r="H836" s="38"/>
      <c r="I836" s="39"/>
      <c r="J836" s="31"/>
      <c r="K836" s="78"/>
      <c r="L836" s="40"/>
      <c r="M836" s="11"/>
      <c r="N836" s="11"/>
      <c r="O836" s="11"/>
      <c r="P836" s="11"/>
      <c r="Q836" s="11"/>
      <c r="R836" s="11"/>
      <c r="S836" s="11"/>
      <c r="T836" s="11"/>
      <c r="U836" s="11"/>
      <c r="V836" s="37"/>
      <c r="W836" s="80"/>
      <c r="X836" s="37"/>
      <c r="Y836" s="40"/>
      <c r="Z836" s="35"/>
      <c r="AA836" s="66">
        <f t="shared" si="52"/>
        <v>0</v>
      </c>
      <c r="AB836" s="12">
        <f t="shared" si="53"/>
        <v>0</v>
      </c>
      <c r="AC836" s="56">
        <f t="shared" si="54"/>
        <v>1</v>
      </c>
      <c r="AD836" s="56">
        <f>IF(OR('자료입력 및 결과표시'!$D$4=M836,'자료입력 및 결과표시'!$D$4=N836,'자료입력 및 결과표시'!$D$4=O836,'자료입력 및 결과표시'!$D$4=P836,'자료입력 및 결과표시'!$D$4=Q836,'자료입력 및 결과표시'!$D$4=R836,'자료입력 및 결과표시'!$D$4=S836,'자료입력 및 결과표시'!$D$4=T836,'자료입력 및 결과표시'!$D$4=U836,'자료입력 및 결과표시'!$D$4=V836,'자료입력 및 결과표시'!$C$4=M836,'자료입력 및 결과표시'!$C$4=N836,'자료입력 및 결과표시'!$C$4=O836,'자료입력 및 결과표시'!$C$4=P836,'자료입력 및 결과표시'!$C$4=Q836,'자료입력 및 결과표시'!$C$4=R836,'자료입력 및 결과표시'!$C$4=S836,'자료입력 및 결과표시'!$C$4=T836,'자료입력 및 결과표시'!$C$4=U836,'자료입력 및 결과표시'!$C$4=V836),0,1)</f>
        <v>0</v>
      </c>
    </row>
    <row r="837" spans="6:30">
      <c r="F837" s="56">
        <f t="shared" si="55"/>
        <v>0</v>
      </c>
      <c r="G837" s="79"/>
      <c r="H837" s="38"/>
      <c r="I837" s="39"/>
      <c r="J837" s="31"/>
      <c r="K837" s="78"/>
      <c r="L837" s="40"/>
      <c r="M837" s="11"/>
      <c r="N837" s="11"/>
      <c r="O837" s="11"/>
      <c r="P837" s="11"/>
      <c r="Q837" s="11"/>
      <c r="R837" s="11"/>
      <c r="S837" s="11"/>
      <c r="T837" s="11"/>
      <c r="U837" s="11"/>
      <c r="V837" s="37"/>
      <c r="W837" s="80"/>
      <c r="X837" s="37"/>
      <c r="Y837" s="40"/>
      <c r="Z837" s="35"/>
      <c r="AA837" s="66">
        <f t="shared" si="52"/>
        <v>0</v>
      </c>
      <c r="AB837" s="12">
        <f t="shared" si="53"/>
        <v>0</v>
      </c>
      <c r="AC837" s="56">
        <f t="shared" si="54"/>
        <v>1</v>
      </c>
      <c r="AD837" s="56">
        <f>IF(OR('자료입력 및 결과표시'!$D$4=M837,'자료입력 및 결과표시'!$D$4=N837,'자료입력 및 결과표시'!$D$4=O837,'자료입력 및 결과표시'!$D$4=P837,'자료입력 및 결과표시'!$D$4=Q837,'자료입력 및 결과표시'!$D$4=R837,'자료입력 및 결과표시'!$D$4=S837,'자료입력 및 결과표시'!$D$4=T837,'자료입력 및 결과표시'!$D$4=U837,'자료입력 및 결과표시'!$D$4=V837,'자료입력 및 결과표시'!$C$4=M837,'자료입력 및 결과표시'!$C$4=N837,'자료입력 및 결과표시'!$C$4=O837,'자료입력 및 결과표시'!$C$4=P837,'자료입력 및 결과표시'!$C$4=Q837,'자료입력 및 결과표시'!$C$4=R837,'자료입력 및 결과표시'!$C$4=S837,'자료입력 및 결과표시'!$C$4=T837,'자료입력 및 결과표시'!$C$4=U837,'자료입력 및 결과표시'!$C$4=V837),0,1)</f>
        <v>0</v>
      </c>
    </row>
    <row r="838" spans="6:30">
      <c r="F838" s="56">
        <f t="shared" si="55"/>
        <v>0</v>
      </c>
      <c r="G838" s="79"/>
      <c r="H838" s="38"/>
      <c r="I838" s="39"/>
      <c r="J838" s="31"/>
      <c r="K838" s="78"/>
      <c r="L838" s="40"/>
      <c r="M838" s="11"/>
      <c r="N838" s="11"/>
      <c r="O838" s="11"/>
      <c r="P838" s="11"/>
      <c r="Q838" s="11"/>
      <c r="R838" s="11"/>
      <c r="S838" s="11"/>
      <c r="T838" s="11"/>
      <c r="U838" s="11"/>
      <c r="V838" s="37"/>
      <c r="W838" s="80"/>
      <c r="X838" s="37"/>
      <c r="Y838" s="40"/>
      <c r="Z838" s="35"/>
      <c r="AA838" s="66">
        <f t="shared" si="52"/>
        <v>0</v>
      </c>
      <c r="AB838" s="12">
        <f t="shared" si="53"/>
        <v>0</v>
      </c>
      <c r="AC838" s="56">
        <f t="shared" si="54"/>
        <v>1</v>
      </c>
      <c r="AD838" s="56">
        <f>IF(OR('자료입력 및 결과표시'!$D$4=M838,'자료입력 및 결과표시'!$D$4=N838,'자료입력 및 결과표시'!$D$4=O838,'자료입력 및 결과표시'!$D$4=P838,'자료입력 및 결과표시'!$D$4=Q838,'자료입력 및 결과표시'!$D$4=R838,'자료입력 및 결과표시'!$D$4=S838,'자료입력 및 결과표시'!$D$4=T838,'자료입력 및 결과표시'!$D$4=U838,'자료입력 및 결과표시'!$D$4=V838,'자료입력 및 결과표시'!$C$4=M838,'자료입력 및 결과표시'!$C$4=N838,'자료입력 및 결과표시'!$C$4=O838,'자료입력 및 결과표시'!$C$4=P838,'자료입력 및 결과표시'!$C$4=Q838,'자료입력 및 결과표시'!$C$4=R838,'자료입력 및 결과표시'!$C$4=S838,'자료입력 및 결과표시'!$C$4=T838,'자료입력 및 결과표시'!$C$4=U838,'자료입력 및 결과표시'!$C$4=V838),0,1)</f>
        <v>0</v>
      </c>
    </row>
    <row r="839" spans="6:30">
      <c r="F839" s="56">
        <f t="shared" si="55"/>
        <v>0</v>
      </c>
      <c r="G839" s="79"/>
      <c r="H839" s="38"/>
      <c r="I839" s="39"/>
      <c r="J839" s="31"/>
      <c r="K839" s="78"/>
      <c r="L839" s="40"/>
      <c r="M839" s="11"/>
      <c r="N839" s="11"/>
      <c r="O839" s="11"/>
      <c r="P839" s="11"/>
      <c r="Q839" s="11"/>
      <c r="R839" s="11"/>
      <c r="S839" s="11"/>
      <c r="T839" s="11"/>
      <c r="U839" s="11"/>
      <c r="V839" s="37"/>
      <c r="W839" s="80"/>
      <c r="X839" s="37"/>
      <c r="Y839" s="40"/>
      <c r="Z839" s="35"/>
      <c r="AA839" s="66">
        <f t="shared" ref="AA839:AA902" si="56">W839*X839/100</f>
        <v>0</v>
      </c>
      <c r="AB839" s="12">
        <f t="shared" ref="AB839:AB902" si="57">1*X839/100</f>
        <v>0</v>
      </c>
      <c r="AC839" s="56">
        <f t="shared" ref="AC839:AC902" si="58">IF(K839+1826&lt;$A$3,1,0)</f>
        <v>1</v>
      </c>
      <c r="AD839" s="56">
        <f>IF(OR('자료입력 및 결과표시'!$D$4=M839,'자료입력 및 결과표시'!$D$4=N839,'자료입력 및 결과표시'!$D$4=O839,'자료입력 및 결과표시'!$D$4=P839,'자료입력 및 결과표시'!$D$4=Q839,'자료입력 및 결과표시'!$D$4=R839,'자료입력 및 결과표시'!$D$4=S839,'자료입력 및 결과표시'!$D$4=T839,'자료입력 및 결과표시'!$D$4=U839,'자료입력 및 결과표시'!$D$4=V839,'자료입력 및 결과표시'!$C$4=M839,'자료입력 및 결과표시'!$C$4=N839,'자료입력 및 결과표시'!$C$4=O839,'자료입력 및 결과표시'!$C$4=P839,'자료입력 및 결과표시'!$C$4=Q839,'자료입력 및 결과표시'!$C$4=R839,'자료입력 및 결과표시'!$C$4=S839,'자료입력 및 결과표시'!$C$4=T839,'자료입력 및 결과표시'!$C$4=U839,'자료입력 및 결과표시'!$C$4=V839),0,1)</f>
        <v>0</v>
      </c>
    </row>
    <row r="840" spans="6:30">
      <c r="F840" s="56">
        <f t="shared" si="55"/>
        <v>0</v>
      </c>
      <c r="G840" s="79"/>
      <c r="H840" s="38"/>
      <c r="I840" s="39"/>
      <c r="J840" s="31"/>
      <c r="K840" s="78"/>
      <c r="L840" s="40"/>
      <c r="M840" s="11"/>
      <c r="N840" s="11"/>
      <c r="O840" s="11"/>
      <c r="P840" s="11"/>
      <c r="Q840" s="11"/>
      <c r="R840" s="11"/>
      <c r="S840" s="11"/>
      <c r="T840" s="11"/>
      <c r="U840" s="11"/>
      <c r="V840" s="37"/>
      <c r="W840" s="80"/>
      <c r="X840" s="37"/>
      <c r="Y840" s="40"/>
      <c r="Z840" s="35"/>
      <c r="AA840" s="66">
        <f t="shared" si="56"/>
        <v>0</v>
      </c>
      <c r="AB840" s="12">
        <f t="shared" si="57"/>
        <v>0</v>
      </c>
      <c r="AC840" s="56">
        <f t="shared" si="58"/>
        <v>1</v>
      </c>
      <c r="AD840" s="56">
        <f>IF(OR('자료입력 및 결과표시'!$D$4=M840,'자료입력 및 결과표시'!$D$4=N840,'자료입력 및 결과표시'!$D$4=O840,'자료입력 및 결과표시'!$D$4=P840,'자료입력 및 결과표시'!$D$4=Q840,'자료입력 및 결과표시'!$D$4=R840,'자료입력 및 결과표시'!$D$4=S840,'자료입력 및 결과표시'!$D$4=T840,'자료입력 및 결과표시'!$D$4=U840,'자료입력 및 결과표시'!$D$4=V840,'자료입력 및 결과표시'!$C$4=M840,'자료입력 및 결과표시'!$C$4=N840,'자료입력 및 결과표시'!$C$4=O840,'자료입력 및 결과표시'!$C$4=P840,'자료입력 및 결과표시'!$C$4=Q840,'자료입력 및 결과표시'!$C$4=R840,'자료입력 및 결과표시'!$C$4=S840,'자료입력 및 결과표시'!$C$4=T840,'자료입력 및 결과표시'!$C$4=U840,'자료입력 및 결과표시'!$C$4=V840),0,1)</f>
        <v>0</v>
      </c>
    </row>
    <row r="841" spans="6:30">
      <c r="F841" s="56">
        <f t="shared" si="55"/>
        <v>0</v>
      </c>
      <c r="G841" s="79"/>
      <c r="H841" s="38"/>
      <c r="I841" s="39"/>
      <c r="J841" s="31"/>
      <c r="K841" s="78"/>
      <c r="L841" s="40"/>
      <c r="M841" s="11"/>
      <c r="N841" s="11"/>
      <c r="O841" s="11"/>
      <c r="P841" s="11"/>
      <c r="Q841" s="11"/>
      <c r="R841" s="11"/>
      <c r="S841" s="11"/>
      <c r="T841" s="11"/>
      <c r="U841" s="11"/>
      <c r="V841" s="37"/>
      <c r="W841" s="80"/>
      <c r="X841" s="37"/>
      <c r="Y841" s="40"/>
      <c r="Z841" s="35"/>
      <c r="AA841" s="66">
        <f t="shared" si="56"/>
        <v>0</v>
      </c>
      <c r="AB841" s="12">
        <f t="shared" si="57"/>
        <v>0</v>
      </c>
      <c r="AC841" s="56">
        <f t="shared" si="58"/>
        <v>1</v>
      </c>
      <c r="AD841" s="56">
        <f>IF(OR('자료입력 및 결과표시'!$D$4=M841,'자료입력 및 결과표시'!$D$4=N841,'자료입력 및 결과표시'!$D$4=O841,'자료입력 및 결과표시'!$D$4=P841,'자료입력 및 결과표시'!$D$4=Q841,'자료입력 및 결과표시'!$D$4=R841,'자료입력 및 결과표시'!$D$4=S841,'자료입력 및 결과표시'!$D$4=T841,'자료입력 및 결과표시'!$D$4=U841,'자료입력 및 결과표시'!$D$4=V841,'자료입력 및 결과표시'!$C$4=M841,'자료입력 및 결과표시'!$C$4=N841,'자료입력 및 결과표시'!$C$4=O841,'자료입력 및 결과표시'!$C$4=P841,'자료입력 및 결과표시'!$C$4=Q841,'자료입력 및 결과표시'!$C$4=R841,'자료입력 및 결과표시'!$C$4=S841,'자료입력 및 결과표시'!$C$4=T841,'자료입력 및 결과표시'!$C$4=U841,'자료입력 및 결과표시'!$C$4=V841),0,1)</f>
        <v>0</v>
      </c>
    </row>
    <row r="842" spans="6:30">
      <c r="F842" s="56">
        <f t="shared" si="55"/>
        <v>0</v>
      </c>
      <c r="G842" s="79"/>
      <c r="H842" s="38"/>
      <c r="I842" s="39"/>
      <c r="J842" s="31"/>
      <c r="K842" s="78"/>
      <c r="L842" s="40"/>
      <c r="M842" s="11"/>
      <c r="N842" s="11"/>
      <c r="O842" s="11"/>
      <c r="P842" s="11"/>
      <c r="Q842" s="11"/>
      <c r="R842" s="11"/>
      <c r="S842" s="11"/>
      <c r="T842" s="11"/>
      <c r="U842" s="11"/>
      <c r="V842" s="37"/>
      <c r="W842" s="80"/>
      <c r="X842" s="37"/>
      <c r="Y842" s="40"/>
      <c r="Z842" s="35"/>
      <c r="AA842" s="66">
        <f t="shared" si="56"/>
        <v>0</v>
      </c>
      <c r="AB842" s="12">
        <f t="shared" si="57"/>
        <v>0</v>
      </c>
      <c r="AC842" s="56">
        <f t="shared" si="58"/>
        <v>1</v>
      </c>
      <c r="AD842" s="56">
        <f>IF(OR('자료입력 및 결과표시'!$D$4=M842,'자료입력 및 결과표시'!$D$4=N842,'자료입력 및 결과표시'!$D$4=O842,'자료입력 및 결과표시'!$D$4=P842,'자료입력 및 결과표시'!$D$4=Q842,'자료입력 및 결과표시'!$D$4=R842,'자료입력 및 결과표시'!$D$4=S842,'자료입력 및 결과표시'!$D$4=T842,'자료입력 및 결과표시'!$D$4=U842,'자료입력 및 결과표시'!$D$4=V842,'자료입력 및 결과표시'!$C$4=M842,'자료입력 및 결과표시'!$C$4=N842,'자료입력 및 결과표시'!$C$4=O842,'자료입력 및 결과표시'!$C$4=P842,'자료입력 및 결과표시'!$C$4=Q842,'자료입력 및 결과표시'!$C$4=R842,'자료입력 및 결과표시'!$C$4=S842,'자료입력 및 결과표시'!$C$4=T842,'자료입력 및 결과표시'!$C$4=U842,'자료입력 및 결과표시'!$C$4=V842),0,1)</f>
        <v>0</v>
      </c>
    </row>
    <row r="843" spans="6:30">
      <c r="F843" s="56">
        <f t="shared" si="55"/>
        <v>0</v>
      </c>
      <c r="G843" s="79"/>
      <c r="H843" s="38"/>
      <c r="I843" s="39"/>
      <c r="J843" s="31"/>
      <c r="K843" s="78"/>
      <c r="L843" s="40"/>
      <c r="M843" s="11"/>
      <c r="N843" s="11"/>
      <c r="O843" s="11"/>
      <c r="P843" s="11"/>
      <c r="Q843" s="11"/>
      <c r="R843" s="11"/>
      <c r="S843" s="11"/>
      <c r="T843" s="11"/>
      <c r="U843" s="11"/>
      <c r="V843" s="37"/>
      <c r="W843" s="80"/>
      <c r="X843" s="37"/>
      <c r="Y843" s="40"/>
      <c r="Z843" s="35"/>
      <c r="AA843" s="66">
        <f t="shared" si="56"/>
        <v>0</v>
      </c>
      <c r="AB843" s="12">
        <f t="shared" si="57"/>
        <v>0</v>
      </c>
      <c r="AC843" s="56">
        <f t="shared" si="58"/>
        <v>1</v>
      </c>
      <c r="AD843" s="56">
        <f>IF(OR('자료입력 및 결과표시'!$D$4=M843,'자료입력 및 결과표시'!$D$4=N843,'자료입력 및 결과표시'!$D$4=O843,'자료입력 및 결과표시'!$D$4=P843,'자료입력 및 결과표시'!$D$4=Q843,'자료입력 및 결과표시'!$D$4=R843,'자료입력 및 결과표시'!$D$4=S843,'자료입력 및 결과표시'!$D$4=T843,'자료입력 및 결과표시'!$D$4=U843,'자료입력 및 결과표시'!$D$4=V843,'자료입력 및 결과표시'!$C$4=M843,'자료입력 및 결과표시'!$C$4=N843,'자료입력 및 결과표시'!$C$4=O843,'자료입력 및 결과표시'!$C$4=P843,'자료입력 및 결과표시'!$C$4=Q843,'자료입력 및 결과표시'!$C$4=R843,'자료입력 및 결과표시'!$C$4=S843,'자료입력 및 결과표시'!$C$4=T843,'자료입력 및 결과표시'!$C$4=U843,'자료입력 및 결과표시'!$C$4=V843),0,1)</f>
        <v>0</v>
      </c>
    </row>
    <row r="844" spans="6:30">
      <c r="F844" s="56">
        <f t="shared" si="55"/>
        <v>0</v>
      </c>
      <c r="G844" s="79"/>
      <c r="H844" s="38"/>
      <c r="I844" s="39"/>
      <c r="J844" s="31"/>
      <c r="K844" s="78"/>
      <c r="L844" s="40"/>
      <c r="M844" s="11"/>
      <c r="N844" s="11"/>
      <c r="O844" s="11"/>
      <c r="P844" s="11"/>
      <c r="Q844" s="11"/>
      <c r="R844" s="11"/>
      <c r="S844" s="11"/>
      <c r="T844" s="11"/>
      <c r="U844" s="11"/>
      <c r="V844" s="37"/>
      <c r="W844" s="80"/>
      <c r="X844" s="37"/>
      <c r="Y844" s="40"/>
      <c r="Z844" s="35"/>
      <c r="AA844" s="66">
        <f t="shared" si="56"/>
        <v>0</v>
      </c>
      <c r="AB844" s="12">
        <f t="shared" si="57"/>
        <v>0</v>
      </c>
      <c r="AC844" s="56">
        <f t="shared" si="58"/>
        <v>1</v>
      </c>
      <c r="AD844" s="56">
        <f>IF(OR('자료입력 및 결과표시'!$D$4=M844,'자료입력 및 결과표시'!$D$4=N844,'자료입력 및 결과표시'!$D$4=O844,'자료입력 및 결과표시'!$D$4=P844,'자료입력 및 결과표시'!$D$4=Q844,'자료입력 및 결과표시'!$D$4=R844,'자료입력 및 결과표시'!$D$4=S844,'자료입력 및 결과표시'!$D$4=T844,'자료입력 및 결과표시'!$D$4=U844,'자료입력 및 결과표시'!$D$4=V844,'자료입력 및 결과표시'!$C$4=M844,'자료입력 및 결과표시'!$C$4=N844,'자료입력 및 결과표시'!$C$4=O844,'자료입력 및 결과표시'!$C$4=P844,'자료입력 및 결과표시'!$C$4=Q844,'자료입력 및 결과표시'!$C$4=R844,'자료입력 및 결과표시'!$C$4=S844,'자료입력 및 결과표시'!$C$4=T844,'자료입력 및 결과표시'!$C$4=U844,'자료입력 및 결과표시'!$C$4=V844),0,1)</f>
        <v>0</v>
      </c>
    </row>
    <row r="845" spans="6:30">
      <c r="F845" s="56">
        <f t="shared" si="55"/>
        <v>0</v>
      </c>
      <c r="G845" s="79"/>
      <c r="H845" s="38"/>
      <c r="I845" s="39"/>
      <c r="J845" s="31"/>
      <c r="K845" s="78"/>
      <c r="L845" s="40"/>
      <c r="M845" s="11"/>
      <c r="N845" s="11"/>
      <c r="O845" s="11"/>
      <c r="P845" s="11"/>
      <c r="Q845" s="11"/>
      <c r="R845" s="11"/>
      <c r="S845" s="11"/>
      <c r="T845" s="11"/>
      <c r="U845" s="11"/>
      <c r="V845" s="37"/>
      <c r="W845" s="80"/>
      <c r="X845" s="37"/>
      <c r="Y845" s="40"/>
      <c r="Z845" s="35"/>
      <c r="AA845" s="66">
        <f t="shared" si="56"/>
        <v>0</v>
      </c>
      <c r="AB845" s="12">
        <f t="shared" si="57"/>
        <v>0</v>
      </c>
      <c r="AC845" s="56">
        <f t="shared" si="58"/>
        <v>1</v>
      </c>
      <c r="AD845" s="56">
        <f>IF(OR('자료입력 및 결과표시'!$D$4=M845,'자료입력 및 결과표시'!$D$4=N845,'자료입력 및 결과표시'!$D$4=O845,'자료입력 및 결과표시'!$D$4=P845,'자료입력 및 결과표시'!$D$4=Q845,'자료입력 및 결과표시'!$D$4=R845,'자료입력 및 결과표시'!$D$4=S845,'자료입력 및 결과표시'!$D$4=T845,'자료입력 및 결과표시'!$D$4=U845,'자료입력 및 결과표시'!$D$4=V845,'자료입력 및 결과표시'!$C$4=M845,'자료입력 및 결과표시'!$C$4=N845,'자료입력 및 결과표시'!$C$4=O845,'자료입력 및 결과표시'!$C$4=P845,'자료입력 및 결과표시'!$C$4=Q845,'자료입력 및 결과표시'!$C$4=R845,'자료입력 및 결과표시'!$C$4=S845,'자료입력 및 결과표시'!$C$4=T845,'자료입력 및 결과표시'!$C$4=U845,'자료입력 및 결과표시'!$C$4=V845),0,1)</f>
        <v>0</v>
      </c>
    </row>
    <row r="846" spans="6:30">
      <c r="F846" s="56">
        <f t="shared" si="55"/>
        <v>0</v>
      </c>
      <c r="G846" s="79"/>
      <c r="H846" s="38"/>
      <c r="I846" s="39"/>
      <c r="J846" s="31"/>
      <c r="K846" s="78"/>
      <c r="L846" s="40"/>
      <c r="M846" s="11"/>
      <c r="N846" s="11"/>
      <c r="O846" s="11"/>
      <c r="P846" s="11"/>
      <c r="Q846" s="11"/>
      <c r="R846" s="11"/>
      <c r="S846" s="11"/>
      <c r="T846" s="11"/>
      <c r="U846" s="11"/>
      <c r="V846" s="37"/>
      <c r="W846" s="80"/>
      <c r="X846" s="37"/>
      <c r="Y846" s="40"/>
      <c r="Z846" s="35"/>
      <c r="AA846" s="66">
        <f t="shared" si="56"/>
        <v>0</v>
      </c>
      <c r="AB846" s="12">
        <f t="shared" si="57"/>
        <v>0</v>
      </c>
      <c r="AC846" s="56">
        <f t="shared" si="58"/>
        <v>1</v>
      </c>
      <c r="AD846" s="56">
        <f>IF(OR('자료입력 및 결과표시'!$D$4=M846,'자료입력 및 결과표시'!$D$4=N846,'자료입력 및 결과표시'!$D$4=O846,'자료입력 및 결과표시'!$D$4=P846,'자료입력 및 결과표시'!$D$4=Q846,'자료입력 및 결과표시'!$D$4=R846,'자료입력 및 결과표시'!$D$4=S846,'자료입력 및 결과표시'!$D$4=T846,'자료입력 및 결과표시'!$D$4=U846,'자료입력 및 결과표시'!$D$4=V846,'자료입력 및 결과표시'!$C$4=M846,'자료입력 및 결과표시'!$C$4=N846,'자료입력 및 결과표시'!$C$4=O846,'자료입력 및 결과표시'!$C$4=P846,'자료입력 및 결과표시'!$C$4=Q846,'자료입력 및 결과표시'!$C$4=R846,'자료입력 및 결과표시'!$C$4=S846,'자료입력 및 결과표시'!$C$4=T846,'자료입력 및 결과표시'!$C$4=U846,'자료입력 및 결과표시'!$C$4=V846),0,1)</f>
        <v>0</v>
      </c>
    </row>
    <row r="847" spans="6:30">
      <c r="F847" s="56">
        <f t="shared" si="55"/>
        <v>0</v>
      </c>
      <c r="G847" s="79"/>
      <c r="H847" s="38"/>
      <c r="I847" s="39"/>
      <c r="J847" s="31"/>
      <c r="K847" s="78"/>
      <c r="L847" s="40"/>
      <c r="M847" s="11"/>
      <c r="N847" s="11"/>
      <c r="O847" s="11"/>
      <c r="P847" s="11"/>
      <c r="Q847" s="11"/>
      <c r="R847" s="11"/>
      <c r="S847" s="11"/>
      <c r="T847" s="11"/>
      <c r="U847" s="11"/>
      <c r="V847" s="37"/>
      <c r="W847" s="80"/>
      <c r="X847" s="37"/>
      <c r="Y847" s="40"/>
      <c r="Z847" s="35"/>
      <c r="AA847" s="66">
        <f t="shared" si="56"/>
        <v>0</v>
      </c>
      <c r="AB847" s="12">
        <f t="shared" si="57"/>
        <v>0</v>
      </c>
      <c r="AC847" s="56">
        <f t="shared" si="58"/>
        <v>1</v>
      </c>
      <c r="AD847" s="56">
        <f>IF(OR('자료입력 및 결과표시'!$D$4=M847,'자료입력 및 결과표시'!$D$4=N847,'자료입력 및 결과표시'!$D$4=O847,'자료입력 및 결과표시'!$D$4=P847,'자료입력 및 결과표시'!$D$4=Q847,'자료입력 및 결과표시'!$D$4=R847,'자료입력 및 결과표시'!$D$4=S847,'자료입력 및 결과표시'!$D$4=T847,'자료입력 및 결과표시'!$D$4=U847,'자료입력 및 결과표시'!$D$4=V847,'자료입력 및 결과표시'!$C$4=M847,'자료입력 및 결과표시'!$C$4=N847,'자료입력 및 결과표시'!$C$4=O847,'자료입력 및 결과표시'!$C$4=P847,'자료입력 및 결과표시'!$C$4=Q847,'자료입력 및 결과표시'!$C$4=R847,'자료입력 및 결과표시'!$C$4=S847,'자료입력 및 결과표시'!$C$4=T847,'자료입력 및 결과표시'!$C$4=U847,'자료입력 및 결과표시'!$C$4=V847),0,1)</f>
        <v>0</v>
      </c>
    </row>
    <row r="848" spans="6:30">
      <c r="F848" s="56">
        <f t="shared" si="55"/>
        <v>0</v>
      </c>
      <c r="G848" s="79"/>
      <c r="H848" s="38"/>
      <c r="I848" s="39"/>
      <c r="J848" s="31"/>
      <c r="K848" s="78"/>
      <c r="L848" s="40"/>
      <c r="M848" s="11"/>
      <c r="N848" s="11"/>
      <c r="O848" s="11"/>
      <c r="P848" s="11"/>
      <c r="Q848" s="11"/>
      <c r="R848" s="11"/>
      <c r="S848" s="11"/>
      <c r="T848" s="11"/>
      <c r="U848" s="11"/>
      <c r="V848" s="37"/>
      <c r="W848" s="80"/>
      <c r="X848" s="37"/>
      <c r="Y848" s="40"/>
      <c r="Z848" s="35"/>
      <c r="AA848" s="66">
        <f t="shared" si="56"/>
        <v>0</v>
      </c>
      <c r="AB848" s="12">
        <f t="shared" si="57"/>
        <v>0</v>
      </c>
      <c r="AC848" s="56">
        <f t="shared" si="58"/>
        <v>1</v>
      </c>
      <c r="AD848" s="56">
        <f>IF(OR('자료입력 및 결과표시'!$D$4=M848,'자료입력 및 결과표시'!$D$4=N848,'자료입력 및 결과표시'!$D$4=O848,'자료입력 및 결과표시'!$D$4=P848,'자료입력 및 결과표시'!$D$4=Q848,'자료입력 및 결과표시'!$D$4=R848,'자료입력 및 결과표시'!$D$4=S848,'자료입력 및 결과표시'!$D$4=T848,'자료입력 및 결과표시'!$D$4=U848,'자료입력 및 결과표시'!$D$4=V848,'자료입력 및 결과표시'!$C$4=M848,'자료입력 및 결과표시'!$C$4=N848,'자료입력 및 결과표시'!$C$4=O848,'자료입력 및 결과표시'!$C$4=P848,'자료입력 및 결과표시'!$C$4=Q848,'자료입력 및 결과표시'!$C$4=R848,'자료입력 및 결과표시'!$C$4=S848,'자료입력 및 결과표시'!$C$4=T848,'자료입력 및 결과표시'!$C$4=U848,'자료입력 및 결과표시'!$C$4=V848),0,1)</f>
        <v>0</v>
      </c>
    </row>
    <row r="849" spans="6:30">
      <c r="F849" s="56">
        <f t="shared" si="55"/>
        <v>0</v>
      </c>
      <c r="G849" s="79"/>
      <c r="H849" s="38"/>
      <c r="I849" s="39"/>
      <c r="J849" s="31"/>
      <c r="K849" s="78"/>
      <c r="L849" s="40"/>
      <c r="M849" s="11"/>
      <c r="N849" s="11"/>
      <c r="O849" s="11"/>
      <c r="P849" s="11"/>
      <c r="Q849" s="11"/>
      <c r="R849" s="11"/>
      <c r="S849" s="11"/>
      <c r="T849" s="11"/>
      <c r="U849" s="11"/>
      <c r="V849" s="37"/>
      <c r="W849" s="80"/>
      <c r="X849" s="37"/>
      <c r="Y849" s="40"/>
      <c r="Z849" s="35"/>
      <c r="AA849" s="66">
        <f t="shared" si="56"/>
        <v>0</v>
      </c>
      <c r="AB849" s="12">
        <f t="shared" si="57"/>
        <v>0</v>
      </c>
      <c r="AC849" s="56">
        <f t="shared" si="58"/>
        <v>1</v>
      </c>
      <c r="AD849" s="56">
        <f>IF(OR('자료입력 및 결과표시'!$D$4=M849,'자료입력 및 결과표시'!$D$4=N849,'자료입력 및 결과표시'!$D$4=O849,'자료입력 및 결과표시'!$D$4=P849,'자료입력 및 결과표시'!$D$4=Q849,'자료입력 및 결과표시'!$D$4=R849,'자료입력 및 결과표시'!$D$4=S849,'자료입력 및 결과표시'!$D$4=T849,'자료입력 및 결과표시'!$D$4=U849,'자료입력 및 결과표시'!$D$4=V849,'자료입력 및 결과표시'!$C$4=M849,'자료입력 및 결과표시'!$C$4=N849,'자료입력 및 결과표시'!$C$4=O849,'자료입력 및 결과표시'!$C$4=P849,'자료입력 및 결과표시'!$C$4=Q849,'자료입력 및 결과표시'!$C$4=R849,'자료입력 및 결과표시'!$C$4=S849,'자료입력 및 결과표시'!$C$4=T849,'자료입력 및 결과표시'!$C$4=U849,'자료입력 및 결과표시'!$C$4=V849),0,1)</f>
        <v>0</v>
      </c>
    </row>
    <row r="850" spans="6:30">
      <c r="F850" s="56">
        <f t="shared" si="55"/>
        <v>0</v>
      </c>
      <c r="G850" s="79"/>
      <c r="H850" s="38"/>
      <c r="I850" s="39"/>
      <c r="J850" s="31"/>
      <c r="K850" s="78"/>
      <c r="L850" s="40"/>
      <c r="M850" s="11"/>
      <c r="N850" s="11"/>
      <c r="O850" s="11"/>
      <c r="P850" s="11"/>
      <c r="Q850" s="11"/>
      <c r="R850" s="11"/>
      <c r="S850" s="11"/>
      <c r="T850" s="11"/>
      <c r="U850" s="11"/>
      <c r="V850" s="37"/>
      <c r="W850" s="80"/>
      <c r="X850" s="37"/>
      <c r="Y850" s="40"/>
      <c r="Z850" s="35"/>
      <c r="AA850" s="66">
        <f t="shared" si="56"/>
        <v>0</v>
      </c>
      <c r="AB850" s="12">
        <f t="shared" si="57"/>
        <v>0</v>
      </c>
      <c r="AC850" s="56">
        <f t="shared" si="58"/>
        <v>1</v>
      </c>
      <c r="AD850" s="56">
        <f>IF(OR('자료입력 및 결과표시'!$D$4=M850,'자료입력 및 결과표시'!$D$4=N850,'자료입력 및 결과표시'!$D$4=O850,'자료입력 및 결과표시'!$D$4=P850,'자료입력 및 결과표시'!$D$4=Q850,'자료입력 및 결과표시'!$D$4=R850,'자료입력 및 결과표시'!$D$4=S850,'자료입력 및 결과표시'!$D$4=T850,'자료입력 및 결과표시'!$D$4=U850,'자료입력 및 결과표시'!$D$4=V850,'자료입력 및 결과표시'!$C$4=M850,'자료입력 및 결과표시'!$C$4=N850,'자료입력 및 결과표시'!$C$4=O850,'자료입력 및 결과표시'!$C$4=P850,'자료입력 및 결과표시'!$C$4=Q850,'자료입력 및 결과표시'!$C$4=R850,'자료입력 및 결과표시'!$C$4=S850,'자료입력 및 결과표시'!$C$4=T850,'자료입력 및 결과표시'!$C$4=U850,'자료입력 및 결과표시'!$C$4=V850),0,1)</f>
        <v>0</v>
      </c>
    </row>
    <row r="851" spans="6:30">
      <c r="F851" s="56">
        <f t="shared" si="55"/>
        <v>0</v>
      </c>
      <c r="G851" s="79"/>
      <c r="H851" s="38"/>
      <c r="I851" s="39"/>
      <c r="J851" s="31"/>
      <c r="K851" s="78"/>
      <c r="L851" s="40"/>
      <c r="M851" s="11"/>
      <c r="N851" s="11"/>
      <c r="O851" s="11"/>
      <c r="P851" s="11"/>
      <c r="Q851" s="11"/>
      <c r="R851" s="11"/>
      <c r="S851" s="11"/>
      <c r="T851" s="11"/>
      <c r="U851" s="11"/>
      <c r="V851" s="37"/>
      <c r="W851" s="80"/>
      <c r="X851" s="37"/>
      <c r="Y851" s="40"/>
      <c r="Z851" s="35"/>
      <c r="AA851" s="66">
        <f t="shared" si="56"/>
        <v>0</v>
      </c>
      <c r="AB851" s="12">
        <f t="shared" si="57"/>
        <v>0</v>
      </c>
      <c r="AC851" s="56">
        <f t="shared" si="58"/>
        <v>1</v>
      </c>
      <c r="AD851" s="56">
        <f>IF(OR('자료입력 및 결과표시'!$D$4=M851,'자료입력 및 결과표시'!$D$4=N851,'자료입력 및 결과표시'!$D$4=O851,'자료입력 및 결과표시'!$D$4=P851,'자료입력 및 결과표시'!$D$4=Q851,'자료입력 및 결과표시'!$D$4=R851,'자료입력 및 결과표시'!$D$4=S851,'자료입력 및 결과표시'!$D$4=T851,'자료입력 및 결과표시'!$D$4=U851,'자료입력 및 결과표시'!$D$4=V851,'자료입력 및 결과표시'!$C$4=M851,'자료입력 및 결과표시'!$C$4=N851,'자료입력 및 결과표시'!$C$4=O851,'자료입력 및 결과표시'!$C$4=P851,'자료입력 및 결과표시'!$C$4=Q851,'자료입력 및 결과표시'!$C$4=R851,'자료입력 및 결과표시'!$C$4=S851,'자료입력 및 결과표시'!$C$4=T851,'자료입력 및 결과표시'!$C$4=U851,'자료입력 및 결과표시'!$C$4=V851),0,1)</f>
        <v>0</v>
      </c>
    </row>
    <row r="852" spans="6:30">
      <c r="F852" s="56">
        <f t="shared" si="55"/>
        <v>0</v>
      </c>
      <c r="G852" s="79"/>
      <c r="H852" s="38"/>
      <c r="I852" s="39"/>
      <c r="J852" s="31"/>
      <c r="K852" s="78"/>
      <c r="L852" s="40"/>
      <c r="M852" s="11"/>
      <c r="N852" s="11"/>
      <c r="O852" s="11"/>
      <c r="P852" s="11"/>
      <c r="Q852" s="11"/>
      <c r="R852" s="11"/>
      <c r="S852" s="11"/>
      <c r="T852" s="11"/>
      <c r="U852" s="11"/>
      <c r="V852" s="37"/>
      <c r="W852" s="80"/>
      <c r="X852" s="37"/>
      <c r="Y852" s="40"/>
      <c r="Z852" s="35"/>
      <c r="AA852" s="66">
        <f t="shared" si="56"/>
        <v>0</v>
      </c>
      <c r="AB852" s="12">
        <f t="shared" si="57"/>
        <v>0</v>
      </c>
      <c r="AC852" s="56">
        <f t="shared" si="58"/>
        <v>1</v>
      </c>
      <c r="AD852" s="56">
        <f>IF(OR('자료입력 및 결과표시'!$D$4=M852,'자료입력 및 결과표시'!$D$4=N852,'자료입력 및 결과표시'!$D$4=O852,'자료입력 및 결과표시'!$D$4=P852,'자료입력 및 결과표시'!$D$4=Q852,'자료입력 및 결과표시'!$D$4=R852,'자료입력 및 결과표시'!$D$4=S852,'자료입력 및 결과표시'!$D$4=T852,'자료입력 및 결과표시'!$D$4=U852,'자료입력 및 결과표시'!$D$4=V852,'자료입력 및 결과표시'!$C$4=M852,'자료입력 및 결과표시'!$C$4=N852,'자료입력 및 결과표시'!$C$4=O852,'자료입력 및 결과표시'!$C$4=P852,'자료입력 및 결과표시'!$C$4=Q852,'자료입력 및 결과표시'!$C$4=R852,'자료입력 및 결과표시'!$C$4=S852,'자료입력 및 결과표시'!$C$4=T852,'자료입력 및 결과표시'!$C$4=U852,'자료입력 및 결과표시'!$C$4=V852),0,1)</f>
        <v>0</v>
      </c>
    </row>
    <row r="853" spans="6:30">
      <c r="F853" s="56">
        <f t="shared" si="55"/>
        <v>0</v>
      </c>
      <c r="G853" s="79"/>
      <c r="H853" s="38"/>
      <c r="I853" s="39"/>
      <c r="J853" s="31"/>
      <c r="K853" s="78"/>
      <c r="L853" s="40"/>
      <c r="M853" s="11"/>
      <c r="N853" s="11"/>
      <c r="O853" s="11"/>
      <c r="P853" s="11"/>
      <c r="Q853" s="11"/>
      <c r="R853" s="11"/>
      <c r="S853" s="11"/>
      <c r="T853" s="11"/>
      <c r="U853" s="11"/>
      <c r="V853" s="37"/>
      <c r="W853" s="80"/>
      <c r="X853" s="37"/>
      <c r="Y853" s="40"/>
      <c r="Z853" s="35"/>
      <c r="AA853" s="66">
        <f t="shared" si="56"/>
        <v>0</v>
      </c>
      <c r="AB853" s="12">
        <f t="shared" si="57"/>
        <v>0</v>
      </c>
      <c r="AC853" s="56">
        <f t="shared" si="58"/>
        <v>1</v>
      </c>
      <c r="AD853" s="56">
        <f>IF(OR('자료입력 및 결과표시'!$D$4=M853,'자료입력 및 결과표시'!$D$4=N853,'자료입력 및 결과표시'!$D$4=O853,'자료입력 및 결과표시'!$D$4=P853,'자료입력 및 결과표시'!$D$4=Q853,'자료입력 및 결과표시'!$D$4=R853,'자료입력 및 결과표시'!$D$4=S853,'자료입력 및 결과표시'!$D$4=T853,'자료입력 및 결과표시'!$D$4=U853,'자료입력 및 결과표시'!$D$4=V853,'자료입력 및 결과표시'!$C$4=M853,'자료입력 및 결과표시'!$C$4=N853,'자료입력 및 결과표시'!$C$4=O853,'자료입력 및 결과표시'!$C$4=P853,'자료입력 및 결과표시'!$C$4=Q853,'자료입력 및 결과표시'!$C$4=R853,'자료입력 및 결과표시'!$C$4=S853,'자료입력 및 결과표시'!$C$4=T853,'자료입력 및 결과표시'!$C$4=U853,'자료입력 및 결과표시'!$C$4=V853),0,1)</f>
        <v>0</v>
      </c>
    </row>
    <row r="854" spans="6:30">
      <c r="F854" s="56">
        <f t="shared" si="55"/>
        <v>0</v>
      </c>
      <c r="G854" s="79"/>
      <c r="H854" s="38"/>
      <c r="I854" s="39"/>
      <c r="J854" s="31"/>
      <c r="K854" s="78"/>
      <c r="L854" s="40"/>
      <c r="M854" s="11"/>
      <c r="N854" s="11"/>
      <c r="O854" s="11"/>
      <c r="P854" s="11"/>
      <c r="Q854" s="11"/>
      <c r="R854" s="11"/>
      <c r="S854" s="11"/>
      <c r="T854" s="11"/>
      <c r="U854" s="11"/>
      <c r="V854" s="37"/>
      <c r="W854" s="80"/>
      <c r="X854" s="37"/>
      <c r="Y854" s="40"/>
      <c r="Z854" s="35"/>
      <c r="AA854" s="66">
        <f t="shared" si="56"/>
        <v>0</v>
      </c>
      <c r="AB854" s="12">
        <f t="shared" si="57"/>
        <v>0</v>
      </c>
      <c r="AC854" s="56">
        <f t="shared" si="58"/>
        <v>1</v>
      </c>
      <c r="AD854" s="56">
        <f>IF(OR('자료입력 및 결과표시'!$D$4=M854,'자료입력 및 결과표시'!$D$4=N854,'자료입력 및 결과표시'!$D$4=O854,'자료입력 및 결과표시'!$D$4=P854,'자료입력 및 결과표시'!$D$4=Q854,'자료입력 및 결과표시'!$D$4=R854,'자료입력 및 결과표시'!$D$4=S854,'자료입력 및 결과표시'!$D$4=T854,'자료입력 및 결과표시'!$D$4=U854,'자료입력 및 결과표시'!$D$4=V854,'자료입력 및 결과표시'!$C$4=M854,'자료입력 및 결과표시'!$C$4=N854,'자료입력 및 결과표시'!$C$4=O854,'자료입력 및 결과표시'!$C$4=P854,'자료입력 및 결과표시'!$C$4=Q854,'자료입력 및 결과표시'!$C$4=R854,'자료입력 및 결과표시'!$C$4=S854,'자료입력 및 결과표시'!$C$4=T854,'자료입력 및 결과표시'!$C$4=U854,'자료입력 및 결과표시'!$C$4=V854),0,1)</f>
        <v>0</v>
      </c>
    </row>
    <row r="855" spans="6:30">
      <c r="F855" s="56">
        <f t="shared" si="55"/>
        <v>0</v>
      </c>
      <c r="G855" s="79"/>
      <c r="H855" s="38"/>
      <c r="I855" s="39"/>
      <c r="J855" s="31"/>
      <c r="K855" s="78"/>
      <c r="L855" s="40"/>
      <c r="M855" s="11"/>
      <c r="N855" s="11"/>
      <c r="O855" s="11"/>
      <c r="P855" s="11"/>
      <c r="Q855" s="11"/>
      <c r="R855" s="11"/>
      <c r="S855" s="11"/>
      <c r="T855" s="11"/>
      <c r="U855" s="11"/>
      <c r="V855" s="37"/>
      <c r="W855" s="80"/>
      <c r="X855" s="37"/>
      <c r="Y855" s="40"/>
      <c r="Z855" s="35"/>
      <c r="AA855" s="66">
        <f t="shared" si="56"/>
        <v>0</v>
      </c>
      <c r="AB855" s="12">
        <f t="shared" si="57"/>
        <v>0</v>
      </c>
      <c r="AC855" s="56">
        <f t="shared" si="58"/>
        <v>1</v>
      </c>
      <c r="AD855" s="56">
        <f>IF(OR('자료입력 및 결과표시'!$D$4=M855,'자료입력 및 결과표시'!$D$4=N855,'자료입력 및 결과표시'!$D$4=O855,'자료입력 및 결과표시'!$D$4=P855,'자료입력 및 결과표시'!$D$4=Q855,'자료입력 및 결과표시'!$D$4=R855,'자료입력 및 결과표시'!$D$4=S855,'자료입력 및 결과표시'!$D$4=T855,'자료입력 및 결과표시'!$D$4=U855,'자료입력 및 결과표시'!$D$4=V855,'자료입력 및 결과표시'!$C$4=M855,'자료입력 및 결과표시'!$C$4=N855,'자료입력 및 결과표시'!$C$4=O855,'자료입력 및 결과표시'!$C$4=P855,'자료입력 및 결과표시'!$C$4=Q855,'자료입력 및 결과표시'!$C$4=R855,'자료입력 및 결과표시'!$C$4=S855,'자료입력 및 결과표시'!$C$4=T855,'자료입력 및 결과표시'!$C$4=U855,'자료입력 및 결과표시'!$C$4=V855),0,1)</f>
        <v>0</v>
      </c>
    </row>
    <row r="856" spans="6:30">
      <c r="F856" s="56">
        <f t="shared" si="55"/>
        <v>0</v>
      </c>
      <c r="G856" s="79"/>
      <c r="H856" s="38"/>
      <c r="I856" s="39"/>
      <c r="J856" s="31"/>
      <c r="K856" s="78"/>
      <c r="L856" s="40"/>
      <c r="M856" s="11"/>
      <c r="N856" s="11"/>
      <c r="O856" s="11"/>
      <c r="P856" s="11"/>
      <c r="Q856" s="11"/>
      <c r="R856" s="11"/>
      <c r="S856" s="11"/>
      <c r="T856" s="11"/>
      <c r="U856" s="11"/>
      <c r="V856" s="37"/>
      <c r="W856" s="80"/>
      <c r="X856" s="37"/>
      <c r="Y856" s="40"/>
      <c r="Z856" s="35"/>
      <c r="AA856" s="66">
        <f t="shared" si="56"/>
        <v>0</v>
      </c>
      <c r="AB856" s="12">
        <f t="shared" si="57"/>
        <v>0</v>
      </c>
      <c r="AC856" s="56">
        <f t="shared" si="58"/>
        <v>1</v>
      </c>
      <c r="AD856" s="56">
        <f>IF(OR('자료입력 및 결과표시'!$D$4=M856,'자료입력 및 결과표시'!$D$4=N856,'자료입력 및 결과표시'!$D$4=O856,'자료입력 및 결과표시'!$D$4=P856,'자료입력 및 결과표시'!$D$4=Q856,'자료입력 및 결과표시'!$D$4=R856,'자료입력 및 결과표시'!$D$4=S856,'자료입력 및 결과표시'!$D$4=T856,'자료입력 및 결과표시'!$D$4=U856,'자료입력 및 결과표시'!$D$4=V856,'자료입력 및 결과표시'!$C$4=M856,'자료입력 및 결과표시'!$C$4=N856,'자료입력 및 결과표시'!$C$4=O856,'자료입력 및 결과표시'!$C$4=P856,'자료입력 및 결과표시'!$C$4=Q856,'자료입력 및 결과표시'!$C$4=R856,'자료입력 및 결과표시'!$C$4=S856,'자료입력 및 결과표시'!$C$4=T856,'자료입력 및 결과표시'!$C$4=U856,'자료입력 및 결과표시'!$C$4=V856),0,1)</f>
        <v>0</v>
      </c>
    </row>
    <row r="857" spans="6:30">
      <c r="F857" s="56">
        <f t="shared" si="55"/>
        <v>0</v>
      </c>
      <c r="G857" s="79"/>
      <c r="H857" s="38"/>
      <c r="I857" s="39"/>
      <c r="J857" s="31"/>
      <c r="K857" s="78"/>
      <c r="L857" s="40"/>
      <c r="M857" s="11"/>
      <c r="N857" s="11"/>
      <c r="O857" s="11"/>
      <c r="P857" s="11"/>
      <c r="Q857" s="11"/>
      <c r="R857" s="11"/>
      <c r="S857" s="11"/>
      <c r="T857" s="11"/>
      <c r="U857" s="11"/>
      <c r="V857" s="37"/>
      <c r="W857" s="80"/>
      <c r="X857" s="37"/>
      <c r="Y857" s="40"/>
      <c r="Z857" s="35"/>
      <c r="AA857" s="66">
        <f t="shared" si="56"/>
        <v>0</v>
      </c>
      <c r="AB857" s="12">
        <f t="shared" si="57"/>
        <v>0</v>
      </c>
      <c r="AC857" s="56">
        <f t="shared" si="58"/>
        <v>1</v>
      </c>
      <c r="AD857" s="56">
        <f>IF(OR('자료입력 및 결과표시'!$D$4=M857,'자료입력 및 결과표시'!$D$4=N857,'자료입력 및 결과표시'!$D$4=O857,'자료입력 및 결과표시'!$D$4=P857,'자료입력 및 결과표시'!$D$4=Q857,'자료입력 및 결과표시'!$D$4=R857,'자료입력 및 결과표시'!$D$4=S857,'자료입력 및 결과표시'!$D$4=T857,'자료입력 및 결과표시'!$D$4=U857,'자료입력 및 결과표시'!$D$4=V857,'자료입력 및 결과표시'!$C$4=M857,'자료입력 및 결과표시'!$C$4=N857,'자료입력 및 결과표시'!$C$4=O857,'자료입력 및 결과표시'!$C$4=P857,'자료입력 및 결과표시'!$C$4=Q857,'자료입력 및 결과표시'!$C$4=R857,'자료입력 및 결과표시'!$C$4=S857,'자료입력 및 결과표시'!$C$4=T857,'자료입력 및 결과표시'!$C$4=U857,'자료입력 및 결과표시'!$C$4=V857),0,1)</f>
        <v>0</v>
      </c>
    </row>
    <row r="858" spans="6:30">
      <c r="F858" s="56">
        <f t="shared" si="55"/>
        <v>0</v>
      </c>
      <c r="G858" s="79"/>
      <c r="H858" s="38"/>
      <c r="I858" s="39"/>
      <c r="J858" s="31"/>
      <c r="K858" s="78"/>
      <c r="L858" s="40"/>
      <c r="M858" s="11"/>
      <c r="N858" s="11"/>
      <c r="O858" s="11"/>
      <c r="P858" s="11"/>
      <c r="Q858" s="11"/>
      <c r="R858" s="11"/>
      <c r="S858" s="11"/>
      <c r="T858" s="11"/>
      <c r="U858" s="11"/>
      <c r="V858" s="37"/>
      <c r="W858" s="80"/>
      <c r="X858" s="37"/>
      <c r="Y858" s="40"/>
      <c r="Z858" s="35"/>
      <c r="AA858" s="66">
        <f t="shared" si="56"/>
        <v>0</v>
      </c>
      <c r="AB858" s="12">
        <f t="shared" si="57"/>
        <v>0</v>
      </c>
      <c r="AC858" s="56">
        <f t="shared" si="58"/>
        <v>1</v>
      </c>
      <c r="AD858" s="56">
        <f>IF(OR('자료입력 및 결과표시'!$D$4=M858,'자료입력 및 결과표시'!$D$4=N858,'자료입력 및 결과표시'!$D$4=O858,'자료입력 및 결과표시'!$D$4=P858,'자료입력 및 결과표시'!$D$4=Q858,'자료입력 및 결과표시'!$D$4=R858,'자료입력 및 결과표시'!$D$4=S858,'자료입력 및 결과표시'!$D$4=T858,'자료입력 및 결과표시'!$D$4=U858,'자료입력 및 결과표시'!$D$4=V858,'자료입력 및 결과표시'!$C$4=M858,'자료입력 및 결과표시'!$C$4=N858,'자료입력 및 결과표시'!$C$4=O858,'자료입력 및 결과표시'!$C$4=P858,'자료입력 및 결과표시'!$C$4=Q858,'자료입력 및 결과표시'!$C$4=R858,'자료입력 및 결과표시'!$C$4=S858,'자료입력 및 결과표시'!$C$4=T858,'자료입력 및 결과표시'!$C$4=U858,'자료입력 및 결과표시'!$C$4=V858),0,1)</f>
        <v>0</v>
      </c>
    </row>
    <row r="859" spans="6:30">
      <c r="F859" s="56">
        <f t="shared" si="55"/>
        <v>0</v>
      </c>
      <c r="G859" s="79"/>
      <c r="H859" s="38"/>
      <c r="I859" s="39"/>
      <c r="J859" s="31"/>
      <c r="K859" s="78"/>
      <c r="L859" s="40"/>
      <c r="M859" s="11"/>
      <c r="N859" s="11"/>
      <c r="O859" s="11"/>
      <c r="P859" s="11"/>
      <c r="Q859" s="11"/>
      <c r="R859" s="11"/>
      <c r="S859" s="11"/>
      <c r="T859" s="11"/>
      <c r="U859" s="11"/>
      <c r="V859" s="37"/>
      <c r="W859" s="80"/>
      <c r="X859" s="37"/>
      <c r="Y859" s="40"/>
      <c r="Z859" s="35"/>
      <c r="AA859" s="66">
        <f t="shared" si="56"/>
        <v>0</v>
      </c>
      <c r="AB859" s="12">
        <f t="shared" si="57"/>
        <v>0</v>
      </c>
      <c r="AC859" s="56">
        <f t="shared" si="58"/>
        <v>1</v>
      </c>
      <c r="AD859" s="56">
        <f>IF(OR('자료입력 및 결과표시'!$D$4=M859,'자료입력 및 결과표시'!$D$4=N859,'자료입력 및 결과표시'!$D$4=O859,'자료입력 및 결과표시'!$D$4=P859,'자료입력 및 결과표시'!$D$4=Q859,'자료입력 및 결과표시'!$D$4=R859,'자료입력 및 결과표시'!$D$4=S859,'자료입력 및 결과표시'!$D$4=T859,'자료입력 및 결과표시'!$D$4=U859,'자료입력 및 결과표시'!$D$4=V859,'자료입력 및 결과표시'!$C$4=M859,'자료입력 및 결과표시'!$C$4=N859,'자료입력 및 결과표시'!$C$4=O859,'자료입력 및 결과표시'!$C$4=P859,'자료입력 및 결과표시'!$C$4=Q859,'자료입력 및 결과표시'!$C$4=R859,'자료입력 및 결과표시'!$C$4=S859,'자료입력 및 결과표시'!$C$4=T859,'자료입력 및 결과표시'!$C$4=U859,'자료입력 및 결과표시'!$C$4=V859),0,1)</f>
        <v>0</v>
      </c>
    </row>
    <row r="860" spans="6:30">
      <c r="F860" s="56">
        <f t="shared" si="55"/>
        <v>0</v>
      </c>
      <c r="G860" s="79"/>
      <c r="H860" s="38"/>
      <c r="I860" s="39"/>
      <c r="J860" s="31"/>
      <c r="K860" s="78"/>
      <c r="L860" s="40"/>
      <c r="M860" s="11"/>
      <c r="N860" s="11"/>
      <c r="O860" s="11"/>
      <c r="P860" s="11"/>
      <c r="Q860" s="11"/>
      <c r="R860" s="11"/>
      <c r="S860" s="11"/>
      <c r="T860" s="11"/>
      <c r="U860" s="11"/>
      <c r="V860" s="37"/>
      <c r="W860" s="80"/>
      <c r="X860" s="37"/>
      <c r="Y860" s="40"/>
      <c r="Z860" s="35"/>
      <c r="AA860" s="66">
        <f t="shared" si="56"/>
        <v>0</v>
      </c>
      <c r="AB860" s="12">
        <f t="shared" si="57"/>
        <v>0</v>
      </c>
      <c r="AC860" s="56">
        <f t="shared" si="58"/>
        <v>1</v>
      </c>
      <c r="AD860" s="56">
        <f>IF(OR('자료입력 및 결과표시'!$D$4=M860,'자료입력 및 결과표시'!$D$4=N860,'자료입력 및 결과표시'!$D$4=O860,'자료입력 및 결과표시'!$D$4=P860,'자료입력 및 결과표시'!$D$4=Q860,'자료입력 및 결과표시'!$D$4=R860,'자료입력 및 결과표시'!$D$4=S860,'자료입력 및 결과표시'!$D$4=T860,'자료입력 및 결과표시'!$D$4=U860,'자료입력 및 결과표시'!$D$4=V860,'자료입력 및 결과표시'!$C$4=M860,'자료입력 및 결과표시'!$C$4=N860,'자료입력 및 결과표시'!$C$4=O860,'자료입력 및 결과표시'!$C$4=P860,'자료입력 및 결과표시'!$C$4=Q860,'자료입력 및 결과표시'!$C$4=R860,'자료입력 및 결과표시'!$C$4=S860,'자료입력 및 결과표시'!$C$4=T860,'자료입력 및 결과표시'!$C$4=U860,'자료입력 및 결과표시'!$C$4=V860),0,1)</f>
        <v>0</v>
      </c>
    </row>
    <row r="861" spans="6:30">
      <c r="F861" s="56">
        <f t="shared" si="55"/>
        <v>0</v>
      </c>
      <c r="G861" s="79"/>
      <c r="H861" s="38"/>
      <c r="I861" s="39"/>
      <c r="J861" s="31"/>
      <c r="K861" s="78"/>
      <c r="L861" s="40"/>
      <c r="M861" s="11"/>
      <c r="N861" s="11"/>
      <c r="O861" s="11"/>
      <c r="P861" s="11"/>
      <c r="Q861" s="11"/>
      <c r="R861" s="11"/>
      <c r="S861" s="11"/>
      <c r="T861" s="11"/>
      <c r="U861" s="11"/>
      <c r="V861" s="37"/>
      <c r="W861" s="80"/>
      <c r="X861" s="37"/>
      <c r="Y861" s="40"/>
      <c r="Z861" s="35"/>
      <c r="AA861" s="66">
        <f t="shared" si="56"/>
        <v>0</v>
      </c>
      <c r="AB861" s="12">
        <f t="shared" si="57"/>
        <v>0</v>
      </c>
      <c r="AC861" s="56">
        <f t="shared" si="58"/>
        <v>1</v>
      </c>
      <c r="AD861" s="56">
        <f>IF(OR('자료입력 및 결과표시'!$D$4=M861,'자료입력 및 결과표시'!$D$4=N861,'자료입력 및 결과표시'!$D$4=O861,'자료입력 및 결과표시'!$D$4=P861,'자료입력 및 결과표시'!$D$4=Q861,'자료입력 및 결과표시'!$D$4=R861,'자료입력 및 결과표시'!$D$4=S861,'자료입력 및 결과표시'!$D$4=T861,'자료입력 및 결과표시'!$D$4=U861,'자료입력 및 결과표시'!$D$4=V861,'자료입력 및 결과표시'!$C$4=M861,'자료입력 및 결과표시'!$C$4=N861,'자료입력 및 결과표시'!$C$4=O861,'자료입력 및 결과표시'!$C$4=P861,'자료입력 및 결과표시'!$C$4=Q861,'자료입력 및 결과표시'!$C$4=R861,'자료입력 및 결과표시'!$C$4=S861,'자료입력 및 결과표시'!$C$4=T861,'자료입력 및 결과표시'!$C$4=U861,'자료입력 및 결과표시'!$C$4=V861),0,1)</f>
        <v>0</v>
      </c>
    </row>
    <row r="862" spans="6:30">
      <c r="F862" s="56">
        <f t="shared" si="55"/>
        <v>0</v>
      </c>
      <c r="G862" s="79"/>
      <c r="H862" s="38"/>
      <c r="I862" s="39"/>
      <c r="J862" s="31"/>
      <c r="K862" s="78"/>
      <c r="L862" s="40"/>
      <c r="M862" s="11"/>
      <c r="N862" s="11"/>
      <c r="O862" s="11"/>
      <c r="P862" s="11"/>
      <c r="Q862" s="11"/>
      <c r="R862" s="11"/>
      <c r="S862" s="11"/>
      <c r="T862" s="11"/>
      <c r="U862" s="11"/>
      <c r="V862" s="37"/>
      <c r="W862" s="80"/>
      <c r="X862" s="37"/>
      <c r="Y862" s="40"/>
      <c r="Z862" s="35"/>
      <c r="AA862" s="66">
        <f t="shared" si="56"/>
        <v>0</v>
      </c>
      <c r="AB862" s="12">
        <f t="shared" si="57"/>
        <v>0</v>
      </c>
      <c r="AC862" s="56">
        <f t="shared" si="58"/>
        <v>1</v>
      </c>
      <c r="AD862" s="56">
        <f>IF(OR('자료입력 및 결과표시'!$D$4=M862,'자료입력 및 결과표시'!$D$4=N862,'자료입력 및 결과표시'!$D$4=O862,'자료입력 및 결과표시'!$D$4=P862,'자료입력 및 결과표시'!$D$4=Q862,'자료입력 및 결과표시'!$D$4=R862,'자료입력 및 결과표시'!$D$4=S862,'자료입력 및 결과표시'!$D$4=T862,'자료입력 및 결과표시'!$D$4=U862,'자료입력 및 결과표시'!$D$4=V862,'자료입력 및 결과표시'!$C$4=M862,'자료입력 및 결과표시'!$C$4=N862,'자료입력 및 결과표시'!$C$4=O862,'자료입력 및 결과표시'!$C$4=P862,'자료입력 및 결과표시'!$C$4=Q862,'자료입력 및 결과표시'!$C$4=R862,'자료입력 및 결과표시'!$C$4=S862,'자료입력 및 결과표시'!$C$4=T862,'자료입력 및 결과표시'!$C$4=U862,'자료입력 및 결과표시'!$C$4=V862),0,1)</f>
        <v>0</v>
      </c>
    </row>
    <row r="863" spans="6:30">
      <c r="F863" s="56">
        <f t="shared" si="55"/>
        <v>0</v>
      </c>
      <c r="G863" s="79"/>
      <c r="H863" s="38"/>
      <c r="I863" s="39"/>
      <c r="J863" s="31"/>
      <c r="K863" s="78"/>
      <c r="L863" s="40"/>
      <c r="M863" s="11"/>
      <c r="N863" s="11"/>
      <c r="O863" s="11"/>
      <c r="P863" s="11"/>
      <c r="Q863" s="11"/>
      <c r="R863" s="11"/>
      <c r="S863" s="11"/>
      <c r="T863" s="11"/>
      <c r="U863" s="11"/>
      <c r="V863" s="37"/>
      <c r="W863" s="80"/>
      <c r="X863" s="37"/>
      <c r="Y863" s="40"/>
      <c r="Z863" s="35"/>
      <c r="AA863" s="66">
        <f t="shared" si="56"/>
        <v>0</v>
      </c>
      <c r="AB863" s="12">
        <f t="shared" si="57"/>
        <v>0</v>
      </c>
      <c r="AC863" s="56">
        <f t="shared" si="58"/>
        <v>1</v>
      </c>
      <c r="AD863" s="56">
        <f>IF(OR('자료입력 및 결과표시'!$D$4=M863,'자료입력 및 결과표시'!$D$4=N863,'자료입력 및 결과표시'!$D$4=O863,'자료입력 및 결과표시'!$D$4=P863,'자료입력 및 결과표시'!$D$4=Q863,'자료입력 및 결과표시'!$D$4=R863,'자료입력 및 결과표시'!$D$4=S863,'자료입력 및 결과표시'!$D$4=T863,'자료입력 및 결과표시'!$D$4=U863,'자료입력 및 결과표시'!$D$4=V863,'자료입력 및 결과표시'!$C$4=M863,'자료입력 및 결과표시'!$C$4=N863,'자료입력 및 결과표시'!$C$4=O863,'자료입력 및 결과표시'!$C$4=P863,'자료입력 및 결과표시'!$C$4=Q863,'자료입력 및 결과표시'!$C$4=R863,'자료입력 및 결과표시'!$C$4=S863,'자료입력 및 결과표시'!$C$4=T863,'자료입력 및 결과표시'!$C$4=U863,'자료입력 및 결과표시'!$C$4=V863),0,1)</f>
        <v>0</v>
      </c>
    </row>
    <row r="864" spans="6:30">
      <c r="F864" s="56">
        <f t="shared" si="55"/>
        <v>0</v>
      </c>
      <c r="G864" s="79"/>
      <c r="H864" s="38"/>
      <c r="I864" s="39"/>
      <c r="J864" s="31"/>
      <c r="K864" s="78"/>
      <c r="L864" s="40"/>
      <c r="M864" s="11"/>
      <c r="N864" s="11"/>
      <c r="O864" s="11"/>
      <c r="P864" s="11"/>
      <c r="Q864" s="11"/>
      <c r="R864" s="11"/>
      <c r="S864" s="11"/>
      <c r="T864" s="11"/>
      <c r="U864" s="11"/>
      <c r="V864" s="37"/>
      <c r="W864" s="80"/>
      <c r="X864" s="37"/>
      <c r="Y864" s="40"/>
      <c r="Z864" s="35"/>
      <c r="AA864" s="66">
        <f t="shared" si="56"/>
        <v>0</v>
      </c>
      <c r="AB864" s="12">
        <f t="shared" si="57"/>
        <v>0</v>
      </c>
      <c r="AC864" s="56">
        <f t="shared" si="58"/>
        <v>1</v>
      </c>
      <c r="AD864" s="56">
        <f>IF(OR('자료입력 및 결과표시'!$D$4=M864,'자료입력 및 결과표시'!$D$4=N864,'자료입력 및 결과표시'!$D$4=O864,'자료입력 및 결과표시'!$D$4=P864,'자료입력 및 결과표시'!$D$4=Q864,'자료입력 및 결과표시'!$D$4=R864,'자료입력 및 결과표시'!$D$4=S864,'자료입력 및 결과표시'!$D$4=T864,'자료입력 및 결과표시'!$D$4=U864,'자료입력 및 결과표시'!$D$4=V864,'자료입력 및 결과표시'!$C$4=M864,'자료입력 및 결과표시'!$C$4=N864,'자료입력 및 결과표시'!$C$4=O864,'자료입력 및 결과표시'!$C$4=P864,'자료입력 및 결과표시'!$C$4=Q864,'자료입력 및 결과표시'!$C$4=R864,'자료입력 및 결과표시'!$C$4=S864,'자료입력 및 결과표시'!$C$4=T864,'자료입력 및 결과표시'!$C$4=U864,'자료입력 및 결과표시'!$C$4=V864),0,1)</f>
        <v>0</v>
      </c>
    </row>
    <row r="865" spans="6:30">
      <c r="F865" s="56">
        <f t="shared" si="55"/>
        <v>0</v>
      </c>
      <c r="G865" s="79"/>
      <c r="H865" s="38"/>
      <c r="I865" s="39"/>
      <c r="J865" s="31"/>
      <c r="K865" s="78"/>
      <c r="L865" s="40"/>
      <c r="M865" s="11"/>
      <c r="N865" s="11"/>
      <c r="O865" s="11"/>
      <c r="P865" s="11"/>
      <c r="Q865" s="11"/>
      <c r="R865" s="11"/>
      <c r="S865" s="11"/>
      <c r="T865" s="11"/>
      <c r="U865" s="11"/>
      <c r="V865" s="37"/>
      <c r="W865" s="80"/>
      <c r="X865" s="37"/>
      <c r="Y865" s="40"/>
      <c r="Z865" s="35"/>
      <c r="AA865" s="66">
        <f t="shared" si="56"/>
        <v>0</v>
      </c>
      <c r="AB865" s="12">
        <f t="shared" si="57"/>
        <v>0</v>
      </c>
      <c r="AC865" s="56">
        <f t="shared" si="58"/>
        <v>1</v>
      </c>
      <c r="AD865" s="56">
        <f>IF(OR('자료입력 및 결과표시'!$D$4=M865,'자료입력 및 결과표시'!$D$4=N865,'자료입력 및 결과표시'!$D$4=O865,'자료입력 및 결과표시'!$D$4=P865,'자료입력 및 결과표시'!$D$4=Q865,'자료입력 및 결과표시'!$D$4=R865,'자료입력 및 결과표시'!$D$4=S865,'자료입력 및 결과표시'!$D$4=T865,'자료입력 및 결과표시'!$D$4=U865,'자료입력 및 결과표시'!$D$4=V865,'자료입력 및 결과표시'!$C$4=M865,'자료입력 및 결과표시'!$C$4=N865,'자료입력 및 결과표시'!$C$4=O865,'자료입력 및 결과표시'!$C$4=P865,'자료입력 및 결과표시'!$C$4=Q865,'자료입력 및 결과표시'!$C$4=R865,'자료입력 및 결과표시'!$C$4=S865,'자료입력 및 결과표시'!$C$4=T865,'자료입력 및 결과표시'!$C$4=U865,'자료입력 및 결과표시'!$C$4=V865),0,1)</f>
        <v>0</v>
      </c>
    </row>
    <row r="866" spans="6:30">
      <c r="F866" s="56">
        <f t="shared" si="55"/>
        <v>0</v>
      </c>
      <c r="G866" s="79"/>
      <c r="H866" s="38"/>
      <c r="I866" s="39"/>
      <c r="J866" s="31"/>
      <c r="K866" s="78"/>
      <c r="L866" s="40"/>
      <c r="M866" s="11"/>
      <c r="N866" s="11"/>
      <c r="O866" s="11"/>
      <c r="P866" s="11"/>
      <c r="Q866" s="11"/>
      <c r="R866" s="11"/>
      <c r="S866" s="11"/>
      <c r="T866" s="11"/>
      <c r="U866" s="11"/>
      <c r="V866" s="37"/>
      <c r="W866" s="80"/>
      <c r="X866" s="37"/>
      <c r="Y866" s="40"/>
      <c r="Z866" s="35"/>
      <c r="AA866" s="66">
        <f t="shared" si="56"/>
        <v>0</v>
      </c>
      <c r="AB866" s="12">
        <f t="shared" si="57"/>
        <v>0</v>
      </c>
      <c r="AC866" s="56">
        <f t="shared" si="58"/>
        <v>1</v>
      </c>
      <c r="AD866" s="56">
        <f>IF(OR('자료입력 및 결과표시'!$D$4=M866,'자료입력 및 결과표시'!$D$4=N866,'자료입력 및 결과표시'!$D$4=O866,'자료입력 및 결과표시'!$D$4=P866,'자료입력 및 결과표시'!$D$4=Q866,'자료입력 및 결과표시'!$D$4=R866,'자료입력 및 결과표시'!$D$4=S866,'자료입력 및 결과표시'!$D$4=T866,'자료입력 및 결과표시'!$D$4=U866,'자료입력 및 결과표시'!$D$4=V866,'자료입력 및 결과표시'!$C$4=M866,'자료입력 및 결과표시'!$C$4=N866,'자료입력 및 결과표시'!$C$4=O866,'자료입력 및 결과표시'!$C$4=P866,'자료입력 및 결과표시'!$C$4=Q866,'자료입력 및 결과표시'!$C$4=R866,'자료입력 및 결과표시'!$C$4=S866,'자료입력 및 결과표시'!$C$4=T866,'자료입력 및 결과표시'!$C$4=U866,'자료입력 및 결과표시'!$C$4=V866),0,1)</f>
        <v>0</v>
      </c>
    </row>
    <row r="867" spans="6:30">
      <c r="F867" s="56">
        <f t="shared" si="55"/>
        <v>0</v>
      </c>
      <c r="G867" s="79"/>
      <c r="H867" s="38"/>
      <c r="I867" s="39"/>
      <c r="J867" s="31"/>
      <c r="K867" s="78"/>
      <c r="L867" s="40"/>
      <c r="M867" s="11"/>
      <c r="N867" s="11"/>
      <c r="O867" s="11"/>
      <c r="P867" s="11"/>
      <c r="Q867" s="11"/>
      <c r="R867" s="11"/>
      <c r="S867" s="11"/>
      <c r="T867" s="11"/>
      <c r="U867" s="11"/>
      <c r="V867" s="37"/>
      <c r="W867" s="80"/>
      <c r="X867" s="37"/>
      <c r="Y867" s="40"/>
      <c r="Z867" s="35"/>
      <c r="AA867" s="66">
        <f t="shared" si="56"/>
        <v>0</v>
      </c>
      <c r="AB867" s="12">
        <f t="shared" si="57"/>
        <v>0</v>
      </c>
      <c r="AC867" s="56">
        <f t="shared" si="58"/>
        <v>1</v>
      </c>
      <c r="AD867" s="56">
        <f>IF(OR('자료입력 및 결과표시'!$D$4=M867,'자료입력 및 결과표시'!$D$4=N867,'자료입력 및 결과표시'!$D$4=O867,'자료입력 및 결과표시'!$D$4=P867,'자료입력 및 결과표시'!$D$4=Q867,'자료입력 및 결과표시'!$D$4=R867,'자료입력 및 결과표시'!$D$4=S867,'자료입력 및 결과표시'!$D$4=T867,'자료입력 및 결과표시'!$D$4=U867,'자료입력 및 결과표시'!$D$4=V867,'자료입력 및 결과표시'!$C$4=M867,'자료입력 및 결과표시'!$C$4=N867,'자료입력 및 결과표시'!$C$4=O867,'자료입력 및 결과표시'!$C$4=P867,'자료입력 및 결과표시'!$C$4=Q867,'자료입력 및 결과표시'!$C$4=R867,'자료입력 및 결과표시'!$C$4=S867,'자료입력 및 결과표시'!$C$4=T867,'자료입력 및 결과표시'!$C$4=U867,'자료입력 및 결과표시'!$C$4=V867),0,1)</f>
        <v>0</v>
      </c>
    </row>
    <row r="868" spans="6:30">
      <c r="F868" s="56">
        <f t="shared" si="55"/>
        <v>0</v>
      </c>
      <c r="G868" s="79"/>
      <c r="H868" s="38"/>
      <c r="I868" s="39"/>
      <c r="J868" s="31"/>
      <c r="K868" s="78"/>
      <c r="L868" s="40"/>
      <c r="M868" s="11"/>
      <c r="N868" s="11"/>
      <c r="O868" s="11"/>
      <c r="P868" s="11"/>
      <c r="Q868" s="11"/>
      <c r="R868" s="11"/>
      <c r="S868" s="11"/>
      <c r="T868" s="11"/>
      <c r="U868" s="11"/>
      <c r="V868" s="37"/>
      <c r="W868" s="80"/>
      <c r="X868" s="37"/>
      <c r="Y868" s="40"/>
      <c r="Z868" s="35"/>
      <c r="AA868" s="66">
        <f t="shared" si="56"/>
        <v>0</v>
      </c>
      <c r="AB868" s="12">
        <f t="shared" si="57"/>
        <v>0</v>
      </c>
      <c r="AC868" s="56">
        <f t="shared" si="58"/>
        <v>1</v>
      </c>
      <c r="AD868" s="56">
        <f>IF(OR('자료입력 및 결과표시'!$D$4=M868,'자료입력 및 결과표시'!$D$4=N868,'자료입력 및 결과표시'!$D$4=O868,'자료입력 및 결과표시'!$D$4=P868,'자료입력 및 결과표시'!$D$4=Q868,'자료입력 및 결과표시'!$D$4=R868,'자료입력 및 결과표시'!$D$4=S868,'자료입력 및 결과표시'!$D$4=T868,'자료입력 및 결과표시'!$D$4=U868,'자료입력 및 결과표시'!$D$4=V868,'자료입력 및 결과표시'!$C$4=M868,'자료입력 및 결과표시'!$C$4=N868,'자료입력 및 결과표시'!$C$4=O868,'자료입력 및 결과표시'!$C$4=P868,'자료입력 및 결과표시'!$C$4=Q868,'자료입력 및 결과표시'!$C$4=R868,'자료입력 및 결과표시'!$C$4=S868,'자료입력 및 결과표시'!$C$4=T868,'자료입력 및 결과표시'!$C$4=U868,'자료입력 및 결과표시'!$C$4=V868),0,1)</f>
        <v>0</v>
      </c>
    </row>
    <row r="869" spans="6:30">
      <c r="F869" s="56">
        <f t="shared" si="55"/>
        <v>0</v>
      </c>
      <c r="G869" s="79"/>
      <c r="H869" s="38"/>
      <c r="I869" s="39"/>
      <c r="J869" s="31"/>
      <c r="K869" s="78"/>
      <c r="L869" s="40"/>
      <c r="M869" s="11"/>
      <c r="N869" s="11"/>
      <c r="O869" s="11"/>
      <c r="P869" s="11"/>
      <c r="Q869" s="11"/>
      <c r="R869" s="11"/>
      <c r="S869" s="11"/>
      <c r="T869" s="11"/>
      <c r="U869" s="11"/>
      <c r="V869" s="37"/>
      <c r="W869" s="80"/>
      <c r="X869" s="37"/>
      <c r="Y869" s="40"/>
      <c r="Z869" s="35"/>
      <c r="AA869" s="66">
        <f t="shared" si="56"/>
        <v>0</v>
      </c>
      <c r="AB869" s="12">
        <f t="shared" si="57"/>
        <v>0</v>
      </c>
      <c r="AC869" s="56">
        <f t="shared" si="58"/>
        <v>1</v>
      </c>
      <c r="AD869" s="56">
        <f>IF(OR('자료입력 및 결과표시'!$D$4=M869,'자료입력 및 결과표시'!$D$4=N869,'자료입력 및 결과표시'!$D$4=O869,'자료입력 및 결과표시'!$D$4=P869,'자료입력 및 결과표시'!$D$4=Q869,'자료입력 및 결과표시'!$D$4=R869,'자료입력 및 결과표시'!$D$4=S869,'자료입력 및 결과표시'!$D$4=T869,'자료입력 및 결과표시'!$D$4=U869,'자료입력 및 결과표시'!$D$4=V869,'자료입력 및 결과표시'!$C$4=M869,'자료입력 및 결과표시'!$C$4=N869,'자료입력 및 결과표시'!$C$4=O869,'자료입력 및 결과표시'!$C$4=P869,'자료입력 및 결과표시'!$C$4=Q869,'자료입력 및 결과표시'!$C$4=R869,'자료입력 및 결과표시'!$C$4=S869,'자료입력 및 결과표시'!$C$4=T869,'자료입력 및 결과표시'!$C$4=U869,'자료입력 및 결과표시'!$C$4=V869),0,1)</f>
        <v>0</v>
      </c>
    </row>
    <row r="870" spans="6:30">
      <c r="F870" s="56">
        <f t="shared" si="55"/>
        <v>0</v>
      </c>
      <c r="G870" s="79"/>
      <c r="H870" s="38"/>
      <c r="I870" s="39"/>
      <c r="J870" s="31"/>
      <c r="K870" s="78"/>
      <c r="L870" s="40"/>
      <c r="M870" s="11"/>
      <c r="N870" s="11"/>
      <c r="O870" s="11"/>
      <c r="P870" s="11"/>
      <c r="Q870" s="11"/>
      <c r="R870" s="11"/>
      <c r="S870" s="11"/>
      <c r="T870" s="11"/>
      <c r="U870" s="11"/>
      <c r="V870" s="37"/>
      <c r="W870" s="80"/>
      <c r="X870" s="37"/>
      <c r="Y870" s="40"/>
      <c r="Z870" s="35"/>
      <c r="AA870" s="66">
        <f t="shared" si="56"/>
        <v>0</v>
      </c>
      <c r="AB870" s="12">
        <f t="shared" si="57"/>
        <v>0</v>
      </c>
      <c r="AC870" s="56">
        <f t="shared" si="58"/>
        <v>1</v>
      </c>
      <c r="AD870" s="56">
        <f>IF(OR('자료입력 및 결과표시'!$D$4=M870,'자료입력 및 결과표시'!$D$4=N870,'자료입력 및 결과표시'!$D$4=O870,'자료입력 및 결과표시'!$D$4=P870,'자료입력 및 결과표시'!$D$4=Q870,'자료입력 및 결과표시'!$D$4=R870,'자료입력 및 결과표시'!$D$4=S870,'자료입력 및 결과표시'!$D$4=T870,'자료입력 및 결과표시'!$D$4=U870,'자료입력 및 결과표시'!$D$4=V870,'자료입력 및 결과표시'!$C$4=M870,'자료입력 및 결과표시'!$C$4=N870,'자료입력 및 결과표시'!$C$4=O870,'자료입력 및 결과표시'!$C$4=P870,'자료입력 및 결과표시'!$C$4=Q870,'자료입력 및 결과표시'!$C$4=R870,'자료입력 및 결과표시'!$C$4=S870,'자료입력 및 결과표시'!$C$4=T870,'자료입력 및 결과표시'!$C$4=U870,'자료입력 및 결과표시'!$C$4=V870),0,1)</f>
        <v>0</v>
      </c>
    </row>
    <row r="871" spans="6:30">
      <c r="F871" s="56">
        <f t="shared" si="55"/>
        <v>0</v>
      </c>
      <c r="G871" s="79"/>
      <c r="H871" s="38"/>
      <c r="I871" s="39"/>
      <c r="J871" s="31"/>
      <c r="K871" s="78"/>
      <c r="L871" s="40"/>
      <c r="M871" s="11"/>
      <c r="N871" s="11"/>
      <c r="O871" s="11"/>
      <c r="P871" s="11"/>
      <c r="Q871" s="11"/>
      <c r="R871" s="11"/>
      <c r="S871" s="11"/>
      <c r="T871" s="11"/>
      <c r="U871" s="11"/>
      <c r="V871" s="37"/>
      <c r="W871" s="80"/>
      <c r="X871" s="37"/>
      <c r="Y871" s="40"/>
      <c r="Z871" s="35"/>
      <c r="AA871" s="66">
        <f t="shared" si="56"/>
        <v>0</v>
      </c>
      <c r="AB871" s="12">
        <f t="shared" si="57"/>
        <v>0</v>
      </c>
      <c r="AC871" s="56">
        <f t="shared" si="58"/>
        <v>1</v>
      </c>
      <c r="AD871" s="56">
        <f>IF(OR('자료입력 및 결과표시'!$D$4=M871,'자료입력 및 결과표시'!$D$4=N871,'자료입력 및 결과표시'!$D$4=O871,'자료입력 및 결과표시'!$D$4=P871,'자료입력 및 결과표시'!$D$4=Q871,'자료입력 및 결과표시'!$D$4=R871,'자료입력 및 결과표시'!$D$4=S871,'자료입력 및 결과표시'!$D$4=T871,'자료입력 및 결과표시'!$D$4=U871,'자료입력 및 결과표시'!$D$4=V871,'자료입력 및 결과표시'!$C$4=M871,'자료입력 및 결과표시'!$C$4=N871,'자료입력 및 결과표시'!$C$4=O871,'자료입력 및 결과표시'!$C$4=P871,'자료입력 및 결과표시'!$C$4=Q871,'자료입력 및 결과표시'!$C$4=R871,'자료입력 및 결과표시'!$C$4=S871,'자료입력 및 결과표시'!$C$4=T871,'자료입력 및 결과표시'!$C$4=U871,'자료입력 및 결과표시'!$C$4=V871),0,1)</f>
        <v>0</v>
      </c>
    </row>
    <row r="872" spans="6:30">
      <c r="F872" s="56">
        <f t="shared" si="55"/>
        <v>0</v>
      </c>
      <c r="G872" s="79"/>
      <c r="H872" s="38"/>
      <c r="I872" s="39"/>
      <c r="J872" s="31"/>
      <c r="K872" s="78"/>
      <c r="L872" s="40"/>
      <c r="M872" s="11"/>
      <c r="N872" s="11"/>
      <c r="O872" s="11"/>
      <c r="P872" s="11"/>
      <c r="Q872" s="11"/>
      <c r="R872" s="11"/>
      <c r="S872" s="11"/>
      <c r="T872" s="11"/>
      <c r="U872" s="11"/>
      <c r="V872" s="37"/>
      <c r="W872" s="80"/>
      <c r="X872" s="37"/>
      <c r="Y872" s="40"/>
      <c r="Z872" s="35"/>
      <c r="AA872" s="66">
        <f t="shared" si="56"/>
        <v>0</v>
      </c>
      <c r="AB872" s="12">
        <f t="shared" si="57"/>
        <v>0</v>
      </c>
      <c r="AC872" s="56">
        <f t="shared" si="58"/>
        <v>1</v>
      </c>
      <c r="AD872" s="56">
        <f>IF(OR('자료입력 및 결과표시'!$D$4=M872,'자료입력 및 결과표시'!$D$4=N872,'자료입력 및 결과표시'!$D$4=O872,'자료입력 및 결과표시'!$D$4=P872,'자료입력 및 결과표시'!$D$4=Q872,'자료입력 및 결과표시'!$D$4=R872,'자료입력 및 결과표시'!$D$4=S872,'자료입력 및 결과표시'!$D$4=T872,'자료입력 및 결과표시'!$D$4=U872,'자료입력 및 결과표시'!$D$4=V872,'자료입력 및 결과표시'!$C$4=M872,'자료입력 및 결과표시'!$C$4=N872,'자료입력 및 결과표시'!$C$4=O872,'자료입력 및 결과표시'!$C$4=P872,'자료입력 및 결과표시'!$C$4=Q872,'자료입력 및 결과표시'!$C$4=R872,'자료입력 및 결과표시'!$C$4=S872,'자료입력 및 결과표시'!$C$4=T872,'자료입력 및 결과표시'!$C$4=U872,'자료입력 및 결과표시'!$C$4=V872),0,1)</f>
        <v>0</v>
      </c>
    </row>
    <row r="873" spans="6:30">
      <c r="F873" s="56">
        <f t="shared" si="55"/>
        <v>0</v>
      </c>
      <c r="G873" s="79"/>
      <c r="H873" s="38"/>
      <c r="I873" s="39"/>
      <c r="J873" s="31"/>
      <c r="K873" s="78"/>
      <c r="L873" s="40"/>
      <c r="M873" s="11"/>
      <c r="N873" s="11"/>
      <c r="O873" s="11"/>
      <c r="P873" s="11"/>
      <c r="Q873" s="11"/>
      <c r="R873" s="11"/>
      <c r="S873" s="11"/>
      <c r="T873" s="11"/>
      <c r="U873" s="11"/>
      <c r="V873" s="37"/>
      <c r="W873" s="80"/>
      <c r="X873" s="37"/>
      <c r="Y873" s="40"/>
      <c r="Z873" s="35"/>
      <c r="AA873" s="66">
        <f t="shared" si="56"/>
        <v>0</v>
      </c>
      <c r="AB873" s="12">
        <f t="shared" si="57"/>
        <v>0</v>
      </c>
      <c r="AC873" s="56">
        <f t="shared" si="58"/>
        <v>1</v>
      </c>
      <c r="AD873" s="56">
        <f>IF(OR('자료입력 및 결과표시'!$D$4=M873,'자료입력 및 결과표시'!$D$4=N873,'자료입력 및 결과표시'!$D$4=O873,'자료입력 및 결과표시'!$D$4=P873,'자료입력 및 결과표시'!$D$4=Q873,'자료입력 및 결과표시'!$D$4=R873,'자료입력 및 결과표시'!$D$4=S873,'자료입력 및 결과표시'!$D$4=T873,'자료입력 및 결과표시'!$D$4=U873,'자료입력 및 결과표시'!$D$4=V873,'자료입력 및 결과표시'!$C$4=M873,'자료입력 및 결과표시'!$C$4=N873,'자료입력 및 결과표시'!$C$4=O873,'자료입력 및 결과표시'!$C$4=P873,'자료입력 및 결과표시'!$C$4=Q873,'자료입력 및 결과표시'!$C$4=R873,'자료입력 및 결과표시'!$C$4=S873,'자료입력 및 결과표시'!$C$4=T873,'자료입력 및 결과표시'!$C$4=U873,'자료입력 및 결과표시'!$C$4=V873),0,1)</f>
        <v>0</v>
      </c>
    </row>
    <row r="874" spans="6:30">
      <c r="F874" s="56">
        <f t="shared" si="55"/>
        <v>0</v>
      </c>
      <c r="G874" s="79"/>
      <c r="H874" s="38"/>
      <c r="I874" s="39"/>
      <c r="J874" s="31"/>
      <c r="K874" s="78"/>
      <c r="L874" s="40"/>
      <c r="M874" s="11"/>
      <c r="N874" s="11"/>
      <c r="O874" s="11"/>
      <c r="P874" s="11"/>
      <c r="Q874" s="11"/>
      <c r="R874" s="11"/>
      <c r="S874" s="11"/>
      <c r="T874" s="11"/>
      <c r="U874" s="11"/>
      <c r="V874" s="37"/>
      <c r="W874" s="80"/>
      <c r="X874" s="37"/>
      <c r="Y874" s="40"/>
      <c r="Z874" s="35"/>
      <c r="AA874" s="66">
        <f t="shared" si="56"/>
        <v>0</v>
      </c>
      <c r="AB874" s="12">
        <f t="shared" si="57"/>
        <v>0</v>
      </c>
      <c r="AC874" s="56">
        <f t="shared" si="58"/>
        <v>1</v>
      </c>
      <c r="AD874" s="56">
        <f>IF(OR('자료입력 및 결과표시'!$D$4=M874,'자료입력 및 결과표시'!$D$4=N874,'자료입력 및 결과표시'!$D$4=O874,'자료입력 및 결과표시'!$D$4=P874,'자료입력 및 결과표시'!$D$4=Q874,'자료입력 및 결과표시'!$D$4=R874,'자료입력 및 결과표시'!$D$4=S874,'자료입력 및 결과표시'!$D$4=T874,'자료입력 및 결과표시'!$D$4=U874,'자료입력 및 결과표시'!$D$4=V874,'자료입력 및 결과표시'!$C$4=M874,'자료입력 및 결과표시'!$C$4=N874,'자료입력 및 결과표시'!$C$4=O874,'자료입력 및 결과표시'!$C$4=P874,'자료입력 및 결과표시'!$C$4=Q874,'자료입력 및 결과표시'!$C$4=R874,'자료입력 및 결과표시'!$C$4=S874,'자료입력 및 결과표시'!$C$4=T874,'자료입력 및 결과표시'!$C$4=U874,'자료입력 및 결과표시'!$C$4=V874),0,1)</f>
        <v>0</v>
      </c>
    </row>
    <row r="875" spans="6:30">
      <c r="F875" s="56">
        <f t="shared" si="55"/>
        <v>0</v>
      </c>
      <c r="G875" s="79"/>
      <c r="H875" s="38"/>
      <c r="I875" s="39"/>
      <c r="J875" s="31"/>
      <c r="K875" s="78"/>
      <c r="L875" s="40"/>
      <c r="M875" s="11"/>
      <c r="N875" s="11"/>
      <c r="O875" s="11"/>
      <c r="P875" s="11"/>
      <c r="Q875" s="11"/>
      <c r="R875" s="11"/>
      <c r="S875" s="11"/>
      <c r="T875" s="11"/>
      <c r="U875" s="11"/>
      <c r="V875" s="37"/>
      <c r="W875" s="80"/>
      <c r="X875" s="37"/>
      <c r="Y875" s="40"/>
      <c r="Z875" s="35"/>
      <c r="AA875" s="66">
        <f t="shared" si="56"/>
        <v>0</v>
      </c>
      <c r="AB875" s="12">
        <f t="shared" si="57"/>
        <v>0</v>
      </c>
      <c r="AC875" s="56">
        <f t="shared" si="58"/>
        <v>1</v>
      </c>
      <c r="AD875" s="56">
        <f>IF(OR('자료입력 및 결과표시'!$D$4=M875,'자료입력 및 결과표시'!$D$4=N875,'자료입력 및 결과표시'!$D$4=O875,'자료입력 및 결과표시'!$D$4=P875,'자료입력 및 결과표시'!$D$4=Q875,'자료입력 및 결과표시'!$D$4=R875,'자료입력 및 결과표시'!$D$4=S875,'자료입력 및 결과표시'!$D$4=T875,'자료입력 및 결과표시'!$D$4=U875,'자료입력 및 결과표시'!$D$4=V875,'자료입력 및 결과표시'!$C$4=M875,'자료입력 및 결과표시'!$C$4=N875,'자료입력 및 결과표시'!$C$4=O875,'자료입력 및 결과표시'!$C$4=P875,'자료입력 및 결과표시'!$C$4=Q875,'자료입력 및 결과표시'!$C$4=R875,'자료입력 및 결과표시'!$C$4=S875,'자료입력 및 결과표시'!$C$4=T875,'자료입력 및 결과표시'!$C$4=U875,'자료입력 및 결과표시'!$C$4=V875),0,1)</f>
        <v>0</v>
      </c>
    </row>
    <row r="876" spans="6:30">
      <c r="F876" s="56">
        <f t="shared" si="55"/>
        <v>0</v>
      </c>
      <c r="G876" s="79"/>
      <c r="H876" s="38"/>
      <c r="I876" s="39"/>
      <c r="J876" s="31"/>
      <c r="K876" s="78"/>
      <c r="L876" s="40"/>
      <c r="M876" s="11"/>
      <c r="N876" s="11"/>
      <c r="O876" s="11"/>
      <c r="P876" s="11"/>
      <c r="Q876" s="11"/>
      <c r="R876" s="11"/>
      <c r="S876" s="11"/>
      <c r="T876" s="11"/>
      <c r="U876" s="11"/>
      <c r="V876" s="37"/>
      <c r="W876" s="80"/>
      <c r="X876" s="37"/>
      <c r="Y876" s="40"/>
      <c r="Z876" s="35"/>
      <c r="AA876" s="66">
        <f t="shared" si="56"/>
        <v>0</v>
      </c>
      <c r="AB876" s="12">
        <f t="shared" si="57"/>
        <v>0</v>
      </c>
      <c r="AC876" s="56">
        <f t="shared" si="58"/>
        <v>1</v>
      </c>
      <c r="AD876" s="56">
        <f>IF(OR('자료입력 및 결과표시'!$D$4=M876,'자료입력 및 결과표시'!$D$4=N876,'자료입력 및 결과표시'!$D$4=O876,'자료입력 및 결과표시'!$D$4=P876,'자료입력 및 결과표시'!$D$4=Q876,'자료입력 및 결과표시'!$D$4=R876,'자료입력 및 결과표시'!$D$4=S876,'자료입력 및 결과표시'!$D$4=T876,'자료입력 및 결과표시'!$D$4=U876,'자료입력 및 결과표시'!$D$4=V876,'자료입력 및 결과표시'!$C$4=M876,'자료입력 및 결과표시'!$C$4=N876,'자료입력 및 결과표시'!$C$4=O876,'자료입력 및 결과표시'!$C$4=P876,'자료입력 및 결과표시'!$C$4=Q876,'자료입력 및 결과표시'!$C$4=R876,'자료입력 및 결과표시'!$C$4=S876,'자료입력 및 결과표시'!$C$4=T876,'자료입력 및 결과표시'!$C$4=U876,'자료입력 및 결과표시'!$C$4=V876),0,1)</f>
        <v>0</v>
      </c>
    </row>
    <row r="877" spans="6:30">
      <c r="F877" s="56">
        <f t="shared" si="55"/>
        <v>0</v>
      </c>
      <c r="G877" s="79"/>
      <c r="H877" s="38"/>
      <c r="I877" s="39"/>
      <c r="J877" s="31"/>
      <c r="K877" s="78"/>
      <c r="L877" s="40"/>
      <c r="M877" s="11"/>
      <c r="N877" s="11"/>
      <c r="O877" s="11"/>
      <c r="P877" s="11"/>
      <c r="Q877" s="11"/>
      <c r="R877" s="11"/>
      <c r="S877" s="11"/>
      <c r="T877" s="11"/>
      <c r="U877" s="11"/>
      <c r="V877" s="37"/>
      <c r="W877" s="80"/>
      <c r="X877" s="37"/>
      <c r="Y877" s="40"/>
      <c r="Z877" s="35"/>
      <c r="AA877" s="66">
        <f t="shared" si="56"/>
        <v>0</v>
      </c>
      <c r="AB877" s="12">
        <f t="shared" si="57"/>
        <v>0</v>
      </c>
      <c r="AC877" s="56">
        <f t="shared" si="58"/>
        <v>1</v>
      </c>
      <c r="AD877" s="56">
        <f>IF(OR('자료입력 및 결과표시'!$D$4=M877,'자료입력 및 결과표시'!$D$4=N877,'자료입력 및 결과표시'!$D$4=O877,'자료입력 및 결과표시'!$D$4=P877,'자료입력 및 결과표시'!$D$4=Q877,'자료입력 및 결과표시'!$D$4=R877,'자료입력 및 결과표시'!$D$4=S877,'자료입력 및 결과표시'!$D$4=T877,'자료입력 및 결과표시'!$D$4=U877,'자료입력 및 결과표시'!$D$4=V877,'자료입력 및 결과표시'!$C$4=M877,'자료입력 및 결과표시'!$C$4=N877,'자료입력 및 결과표시'!$C$4=O877,'자료입력 및 결과표시'!$C$4=P877,'자료입력 및 결과표시'!$C$4=Q877,'자료입력 및 결과표시'!$C$4=R877,'자료입력 및 결과표시'!$C$4=S877,'자료입력 및 결과표시'!$C$4=T877,'자료입력 및 결과표시'!$C$4=U877,'자료입력 및 결과표시'!$C$4=V877),0,1)</f>
        <v>0</v>
      </c>
    </row>
    <row r="878" spans="6:30">
      <c r="F878" s="56">
        <f t="shared" si="55"/>
        <v>0</v>
      </c>
      <c r="G878" s="79"/>
      <c r="H878" s="38"/>
      <c r="I878" s="39"/>
      <c r="J878" s="31"/>
      <c r="K878" s="78"/>
      <c r="L878" s="40"/>
      <c r="M878" s="11"/>
      <c r="N878" s="11"/>
      <c r="O878" s="11"/>
      <c r="P878" s="11"/>
      <c r="Q878" s="11"/>
      <c r="R878" s="11"/>
      <c r="S878" s="11"/>
      <c r="T878" s="11"/>
      <c r="U878" s="11"/>
      <c r="V878" s="37"/>
      <c r="W878" s="80"/>
      <c r="X878" s="37"/>
      <c r="Y878" s="40"/>
      <c r="Z878" s="35"/>
      <c r="AA878" s="66">
        <f t="shared" si="56"/>
        <v>0</v>
      </c>
      <c r="AB878" s="12">
        <f t="shared" si="57"/>
        <v>0</v>
      </c>
      <c r="AC878" s="56">
        <f t="shared" si="58"/>
        <v>1</v>
      </c>
      <c r="AD878" s="56">
        <f>IF(OR('자료입력 및 결과표시'!$D$4=M878,'자료입력 및 결과표시'!$D$4=N878,'자료입력 및 결과표시'!$D$4=O878,'자료입력 및 결과표시'!$D$4=P878,'자료입력 및 결과표시'!$D$4=Q878,'자료입력 및 결과표시'!$D$4=R878,'자료입력 및 결과표시'!$D$4=S878,'자료입력 및 결과표시'!$D$4=T878,'자료입력 및 결과표시'!$D$4=U878,'자료입력 및 결과표시'!$D$4=V878,'자료입력 및 결과표시'!$C$4=M878,'자료입력 및 결과표시'!$C$4=N878,'자료입력 및 결과표시'!$C$4=O878,'자료입력 및 결과표시'!$C$4=P878,'자료입력 및 결과표시'!$C$4=Q878,'자료입력 및 결과표시'!$C$4=R878,'자료입력 및 결과표시'!$C$4=S878,'자료입력 및 결과표시'!$C$4=T878,'자료입력 및 결과표시'!$C$4=U878,'자료입력 및 결과표시'!$C$4=V878),0,1)</f>
        <v>0</v>
      </c>
    </row>
    <row r="879" spans="6:30">
      <c r="F879" s="56">
        <f t="shared" si="55"/>
        <v>0</v>
      </c>
      <c r="G879" s="79"/>
      <c r="H879" s="38"/>
      <c r="I879" s="39"/>
      <c r="J879" s="31"/>
      <c r="K879" s="78"/>
      <c r="L879" s="40"/>
      <c r="M879" s="11"/>
      <c r="N879" s="11"/>
      <c r="O879" s="11"/>
      <c r="P879" s="11"/>
      <c r="Q879" s="11"/>
      <c r="R879" s="11"/>
      <c r="S879" s="11"/>
      <c r="T879" s="11"/>
      <c r="U879" s="11"/>
      <c r="V879" s="37"/>
      <c r="W879" s="80"/>
      <c r="X879" s="37"/>
      <c r="Y879" s="40"/>
      <c r="Z879" s="35"/>
      <c r="AA879" s="66">
        <f t="shared" si="56"/>
        <v>0</v>
      </c>
      <c r="AB879" s="12">
        <f t="shared" si="57"/>
        <v>0</v>
      </c>
      <c r="AC879" s="56">
        <f t="shared" si="58"/>
        <v>1</v>
      </c>
      <c r="AD879" s="56">
        <f>IF(OR('자료입력 및 결과표시'!$D$4=M879,'자료입력 및 결과표시'!$D$4=N879,'자료입력 및 결과표시'!$D$4=O879,'자료입력 및 결과표시'!$D$4=P879,'자료입력 및 결과표시'!$D$4=Q879,'자료입력 및 결과표시'!$D$4=R879,'자료입력 및 결과표시'!$D$4=S879,'자료입력 및 결과표시'!$D$4=T879,'자료입력 및 결과표시'!$D$4=U879,'자료입력 및 결과표시'!$D$4=V879,'자료입력 및 결과표시'!$C$4=M879,'자료입력 및 결과표시'!$C$4=N879,'자료입력 및 결과표시'!$C$4=O879,'자료입력 및 결과표시'!$C$4=P879,'자료입력 및 결과표시'!$C$4=Q879,'자료입력 및 결과표시'!$C$4=R879,'자료입력 및 결과표시'!$C$4=S879,'자료입력 및 결과표시'!$C$4=T879,'자료입력 및 결과표시'!$C$4=U879,'자료입력 및 결과표시'!$C$4=V879),0,1)</f>
        <v>0</v>
      </c>
    </row>
    <row r="880" spans="6:30">
      <c r="F880" s="56">
        <f t="shared" si="55"/>
        <v>0</v>
      </c>
      <c r="G880" s="79"/>
      <c r="H880" s="38"/>
      <c r="I880" s="39"/>
      <c r="J880" s="31"/>
      <c r="K880" s="78"/>
      <c r="L880" s="40"/>
      <c r="M880" s="11"/>
      <c r="N880" s="11"/>
      <c r="O880" s="11"/>
      <c r="P880" s="11"/>
      <c r="Q880" s="11"/>
      <c r="R880" s="11"/>
      <c r="S880" s="11"/>
      <c r="T880" s="11"/>
      <c r="U880" s="11"/>
      <c r="V880" s="37"/>
      <c r="W880" s="80"/>
      <c r="X880" s="37"/>
      <c r="Y880" s="40"/>
      <c r="Z880" s="35"/>
      <c r="AA880" s="66">
        <f t="shared" si="56"/>
        <v>0</v>
      </c>
      <c r="AB880" s="12">
        <f t="shared" si="57"/>
        <v>0</v>
      </c>
      <c r="AC880" s="56">
        <f t="shared" si="58"/>
        <v>1</v>
      </c>
      <c r="AD880" s="56">
        <f>IF(OR('자료입력 및 결과표시'!$D$4=M880,'자료입력 및 결과표시'!$D$4=N880,'자료입력 및 결과표시'!$D$4=O880,'자료입력 및 결과표시'!$D$4=P880,'자료입력 및 결과표시'!$D$4=Q880,'자료입력 및 결과표시'!$D$4=R880,'자료입력 및 결과표시'!$D$4=S880,'자료입력 및 결과표시'!$D$4=T880,'자료입력 및 결과표시'!$D$4=U880,'자료입력 및 결과표시'!$D$4=V880,'자료입력 및 결과표시'!$C$4=M880,'자료입력 및 결과표시'!$C$4=N880,'자료입력 및 결과표시'!$C$4=O880,'자료입력 및 결과표시'!$C$4=P880,'자료입력 및 결과표시'!$C$4=Q880,'자료입력 및 결과표시'!$C$4=R880,'자료입력 및 결과표시'!$C$4=S880,'자료입력 및 결과표시'!$C$4=T880,'자료입력 및 결과표시'!$C$4=U880,'자료입력 및 결과표시'!$C$4=V880),0,1)</f>
        <v>0</v>
      </c>
    </row>
    <row r="881" spans="6:30">
      <c r="F881" s="56">
        <f t="shared" si="55"/>
        <v>0</v>
      </c>
      <c r="G881" s="79"/>
      <c r="H881" s="38"/>
      <c r="I881" s="39"/>
      <c r="J881" s="31"/>
      <c r="K881" s="78"/>
      <c r="L881" s="40"/>
      <c r="M881" s="11"/>
      <c r="N881" s="11"/>
      <c r="O881" s="11"/>
      <c r="P881" s="11"/>
      <c r="Q881" s="11"/>
      <c r="R881" s="11"/>
      <c r="S881" s="11"/>
      <c r="T881" s="11"/>
      <c r="U881" s="11"/>
      <c r="V881" s="37"/>
      <c r="W881" s="80"/>
      <c r="X881" s="37"/>
      <c r="Y881" s="40"/>
      <c r="Z881" s="35"/>
      <c r="AA881" s="66">
        <f t="shared" si="56"/>
        <v>0</v>
      </c>
      <c r="AB881" s="12">
        <f t="shared" si="57"/>
        <v>0</v>
      </c>
      <c r="AC881" s="56">
        <f t="shared" si="58"/>
        <v>1</v>
      </c>
      <c r="AD881" s="56">
        <f>IF(OR('자료입력 및 결과표시'!$D$4=M881,'자료입력 및 결과표시'!$D$4=N881,'자료입력 및 결과표시'!$D$4=O881,'자료입력 및 결과표시'!$D$4=P881,'자료입력 및 결과표시'!$D$4=Q881,'자료입력 및 결과표시'!$D$4=R881,'자료입력 및 결과표시'!$D$4=S881,'자료입력 및 결과표시'!$D$4=T881,'자료입력 및 결과표시'!$D$4=U881,'자료입력 및 결과표시'!$D$4=V881,'자료입력 및 결과표시'!$C$4=M881,'자료입력 및 결과표시'!$C$4=N881,'자료입력 및 결과표시'!$C$4=O881,'자료입력 및 결과표시'!$C$4=P881,'자료입력 및 결과표시'!$C$4=Q881,'자료입력 및 결과표시'!$C$4=R881,'자료입력 및 결과표시'!$C$4=S881,'자료입력 및 결과표시'!$C$4=T881,'자료입력 및 결과표시'!$C$4=U881,'자료입력 및 결과표시'!$C$4=V881),0,1)</f>
        <v>0</v>
      </c>
    </row>
    <row r="882" spans="6:30">
      <c r="F882" s="56">
        <f t="shared" si="55"/>
        <v>0</v>
      </c>
      <c r="G882" s="79"/>
      <c r="H882" s="38"/>
      <c r="I882" s="39"/>
      <c r="J882" s="31"/>
      <c r="K882" s="78"/>
      <c r="L882" s="40"/>
      <c r="M882" s="11"/>
      <c r="N882" s="11"/>
      <c r="O882" s="11"/>
      <c r="P882" s="11"/>
      <c r="Q882" s="11"/>
      <c r="R882" s="11"/>
      <c r="S882" s="11"/>
      <c r="T882" s="11"/>
      <c r="U882" s="11"/>
      <c r="V882" s="37"/>
      <c r="W882" s="80"/>
      <c r="X882" s="37"/>
      <c r="Y882" s="40"/>
      <c r="Z882" s="35"/>
      <c r="AA882" s="66">
        <f t="shared" si="56"/>
        <v>0</v>
      </c>
      <c r="AB882" s="12">
        <f t="shared" si="57"/>
        <v>0</v>
      </c>
      <c r="AC882" s="56">
        <f t="shared" si="58"/>
        <v>1</v>
      </c>
      <c r="AD882" s="56">
        <f>IF(OR('자료입력 및 결과표시'!$D$4=M882,'자료입력 및 결과표시'!$D$4=N882,'자료입력 및 결과표시'!$D$4=O882,'자료입력 및 결과표시'!$D$4=P882,'자료입력 및 결과표시'!$D$4=Q882,'자료입력 및 결과표시'!$D$4=R882,'자료입력 및 결과표시'!$D$4=S882,'자료입력 및 결과표시'!$D$4=T882,'자료입력 및 결과표시'!$D$4=U882,'자료입력 및 결과표시'!$D$4=V882,'자료입력 및 결과표시'!$C$4=M882,'자료입력 및 결과표시'!$C$4=N882,'자료입력 및 결과표시'!$C$4=O882,'자료입력 및 결과표시'!$C$4=P882,'자료입력 및 결과표시'!$C$4=Q882,'자료입력 및 결과표시'!$C$4=R882,'자료입력 및 결과표시'!$C$4=S882,'자료입력 및 결과표시'!$C$4=T882,'자료입력 및 결과표시'!$C$4=U882,'자료입력 및 결과표시'!$C$4=V882),0,1)</f>
        <v>0</v>
      </c>
    </row>
    <row r="883" spans="6:30">
      <c r="F883" s="56">
        <f t="shared" si="55"/>
        <v>0</v>
      </c>
      <c r="G883" s="79"/>
      <c r="H883" s="38"/>
      <c r="I883" s="39"/>
      <c r="J883" s="31"/>
      <c r="K883" s="78"/>
      <c r="L883" s="40"/>
      <c r="M883" s="11"/>
      <c r="N883" s="11"/>
      <c r="O883" s="11"/>
      <c r="P883" s="11"/>
      <c r="Q883" s="11"/>
      <c r="R883" s="11"/>
      <c r="S883" s="11"/>
      <c r="T883" s="11"/>
      <c r="U883" s="11"/>
      <c r="V883" s="37"/>
      <c r="W883" s="80"/>
      <c r="X883" s="37"/>
      <c r="Y883" s="40"/>
      <c r="Z883" s="35"/>
      <c r="AA883" s="66">
        <f t="shared" si="56"/>
        <v>0</v>
      </c>
      <c r="AB883" s="12">
        <f t="shared" si="57"/>
        <v>0</v>
      </c>
      <c r="AC883" s="56">
        <f t="shared" si="58"/>
        <v>1</v>
      </c>
      <c r="AD883" s="56">
        <f>IF(OR('자료입력 및 결과표시'!$D$4=M883,'자료입력 및 결과표시'!$D$4=N883,'자료입력 및 결과표시'!$D$4=O883,'자료입력 및 결과표시'!$D$4=P883,'자료입력 및 결과표시'!$D$4=Q883,'자료입력 및 결과표시'!$D$4=R883,'자료입력 및 결과표시'!$D$4=S883,'자료입력 및 결과표시'!$D$4=T883,'자료입력 및 결과표시'!$D$4=U883,'자료입력 및 결과표시'!$D$4=V883,'자료입력 및 결과표시'!$C$4=M883,'자료입력 및 결과표시'!$C$4=N883,'자료입력 및 결과표시'!$C$4=O883,'자료입력 및 결과표시'!$C$4=P883,'자료입력 및 결과표시'!$C$4=Q883,'자료입력 및 결과표시'!$C$4=R883,'자료입력 및 결과표시'!$C$4=S883,'자료입력 및 결과표시'!$C$4=T883,'자료입력 및 결과표시'!$C$4=U883,'자료입력 및 결과표시'!$C$4=V883),0,1)</f>
        <v>0</v>
      </c>
    </row>
    <row r="884" spans="6:30">
      <c r="F884" s="56">
        <f t="shared" si="55"/>
        <v>0</v>
      </c>
      <c r="G884" s="79"/>
      <c r="H884" s="38"/>
      <c r="I884" s="39"/>
      <c r="J884" s="31"/>
      <c r="K884" s="78"/>
      <c r="L884" s="40"/>
      <c r="M884" s="11"/>
      <c r="N884" s="11"/>
      <c r="O884" s="11"/>
      <c r="P884" s="11"/>
      <c r="Q884" s="11"/>
      <c r="R884" s="11"/>
      <c r="S884" s="11"/>
      <c r="T884" s="11"/>
      <c r="U884" s="11"/>
      <c r="V884" s="37"/>
      <c r="W884" s="80"/>
      <c r="X884" s="37"/>
      <c r="Y884" s="40"/>
      <c r="Z884" s="35"/>
      <c r="AA884" s="66">
        <f t="shared" si="56"/>
        <v>0</v>
      </c>
      <c r="AB884" s="12">
        <f t="shared" si="57"/>
        <v>0</v>
      </c>
      <c r="AC884" s="56">
        <f t="shared" si="58"/>
        <v>1</v>
      </c>
      <c r="AD884" s="56">
        <f>IF(OR('자료입력 및 결과표시'!$D$4=M884,'자료입력 및 결과표시'!$D$4=N884,'자료입력 및 결과표시'!$D$4=O884,'자료입력 및 결과표시'!$D$4=P884,'자료입력 및 결과표시'!$D$4=Q884,'자료입력 및 결과표시'!$D$4=R884,'자료입력 및 결과표시'!$D$4=S884,'자료입력 및 결과표시'!$D$4=T884,'자료입력 및 결과표시'!$D$4=U884,'자료입력 및 결과표시'!$D$4=V884,'자료입력 및 결과표시'!$C$4=M884,'자료입력 및 결과표시'!$C$4=N884,'자료입력 및 결과표시'!$C$4=O884,'자료입력 및 결과표시'!$C$4=P884,'자료입력 및 결과표시'!$C$4=Q884,'자료입력 및 결과표시'!$C$4=R884,'자료입력 및 결과표시'!$C$4=S884,'자료입력 및 결과표시'!$C$4=T884,'자료입력 및 결과표시'!$C$4=U884,'자료입력 및 결과표시'!$C$4=V884),0,1)</f>
        <v>0</v>
      </c>
    </row>
    <row r="885" spans="6:30">
      <c r="F885" s="56">
        <f t="shared" si="55"/>
        <v>0</v>
      </c>
      <c r="G885" s="79"/>
      <c r="H885" s="38"/>
      <c r="I885" s="39"/>
      <c r="J885" s="31"/>
      <c r="K885" s="78"/>
      <c r="L885" s="40"/>
      <c r="M885" s="11"/>
      <c r="N885" s="11"/>
      <c r="O885" s="11"/>
      <c r="P885" s="11"/>
      <c r="Q885" s="11"/>
      <c r="R885" s="11"/>
      <c r="S885" s="11"/>
      <c r="T885" s="11"/>
      <c r="U885" s="11"/>
      <c r="V885" s="37"/>
      <c r="W885" s="80"/>
      <c r="X885" s="37"/>
      <c r="Y885" s="40"/>
      <c r="Z885" s="35"/>
      <c r="AA885" s="66">
        <f t="shared" si="56"/>
        <v>0</v>
      </c>
      <c r="AB885" s="12">
        <f t="shared" si="57"/>
        <v>0</v>
      </c>
      <c r="AC885" s="56">
        <f t="shared" si="58"/>
        <v>1</v>
      </c>
      <c r="AD885" s="56">
        <f>IF(OR('자료입력 및 결과표시'!$D$4=M885,'자료입력 및 결과표시'!$D$4=N885,'자료입력 및 결과표시'!$D$4=O885,'자료입력 및 결과표시'!$D$4=P885,'자료입력 및 결과표시'!$D$4=Q885,'자료입력 및 결과표시'!$D$4=R885,'자료입력 및 결과표시'!$D$4=S885,'자료입력 및 결과표시'!$D$4=T885,'자료입력 및 결과표시'!$D$4=U885,'자료입력 및 결과표시'!$D$4=V885,'자료입력 및 결과표시'!$C$4=M885,'자료입력 및 결과표시'!$C$4=N885,'자료입력 및 결과표시'!$C$4=O885,'자료입력 및 결과표시'!$C$4=P885,'자료입력 및 결과표시'!$C$4=Q885,'자료입력 및 결과표시'!$C$4=R885,'자료입력 및 결과표시'!$C$4=S885,'자료입력 및 결과표시'!$C$4=T885,'자료입력 및 결과표시'!$C$4=U885,'자료입력 및 결과표시'!$C$4=V885),0,1)</f>
        <v>0</v>
      </c>
    </row>
    <row r="886" spans="6:30">
      <c r="F886" s="56">
        <f t="shared" si="55"/>
        <v>0</v>
      </c>
      <c r="G886" s="79"/>
      <c r="H886" s="38"/>
      <c r="I886" s="39"/>
      <c r="J886" s="31"/>
      <c r="K886" s="78"/>
      <c r="L886" s="40"/>
      <c r="M886" s="11"/>
      <c r="N886" s="11"/>
      <c r="O886" s="11"/>
      <c r="P886" s="11"/>
      <c r="Q886" s="11"/>
      <c r="R886" s="11"/>
      <c r="S886" s="11"/>
      <c r="T886" s="11"/>
      <c r="U886" s="11"/>
      <c r="V886" s="37"/>
      <c r="W886" s="80"/>
      <c r="X886" s="37"/>
      <c r="Y886" s="40"/>
      <c r="Z886" s="35"/>
      <c r="AA886" s="66">
        <f t="shared" si="56"/>
        <v>0</v>
      </c>
      <c r="AB886" s="12">
        <f t="shared" si="57"/>
        <v>0</v>
      </c>
      <c r="AC886" s="56">
        <f t="shared" si="58"/>
        <v>1</v>
      </c>
      <c r="AD886" s="56">
        <f>IF(OR('자료입력 및 결과표시'!$D$4=M886,'자료입력 및 결과표시'!$D$4=N886,'자료입력 및 결과표시'!$D$4=O886,'자료입력 및 결과표시'!$D$4=P886,'자료입력 및 결과표시'!$D$4=Q886,'자료입력 및 결과표시'!$D$4=R886,'자료입력 및 결과표시'!$D$4=S886,'자료입력 및 결과표시'!$D$4=T886,'자료입력 및 결과표시'!$D$4=U886,'자료입력 및 결과표시'!$D$4=V886,'자료입력 및 결과표시'!$C$4=M886,'자료입력 및 결과표시'!$C$4=N886,'자료입력 및 결과표시'!$C$4=O886,'자료입력 및 결과표시'!$C$4=P886,'자료입력 및 결과표시'!$C$4=Q886,'자료입력 및 결과표시'!$C$4=R886,'자료입력 및 결과표시'!$C$4=S886,'자료입력 및 결과표시'!$C$4=T886,'자료입력 및 결과표시'!$C$4=U886,'자료입력 및 결과표시'!$C$4=V886),0,1)</f>
        <v>0</v>
      </c>
    </row>
    <row r="887" spans="6:30">
      <c r="F887" s="56">
        <f t="shared" si="55"/>
        <v>0</v>
      </c>
      <c r="G887" s="79"/>
      <c r="H887" s="38"/>
      <c r="I887" s="39"/>
      <c r="J887" s="31"/>
      <c r="K887" s="78"/>
      <c r="L887" s="40"/>
      <c r="M887" s="11"/>
      <c r="N887" s="11"/>
      <c r="O887" s="11"/>
      <c r="P887" s="11"/>
      <c r="Q887" s="11"/>
      <c r="R887" s="11"/>
      <c r="S887" s="11"/>
      <c r="T887" s="11"/>
      <c r="U887" s="11"/>
      <c r="V887" s="37"/>
      <c r="W887" s="80"/>
      <c r="X887" s="37"/>
      <c r="Y887" s="40"/>
      <c r="Z887" s="35"/>
      <c r="AA887" s="66">
        <f t="shared" si="56"/>
        <v>0</v>
      </c>
      <c r="AB887" s="12">
        <f t="shared" si="57"/>
        <v>0</v>
      </c>
      <c r="AC887" s="56">
        <f t="shared" si="58"/>
        <v>1</v>
      </c>
      <c r="AD887" s="56">
        <f>IF(OR('자료입력 및 결과표시'!$D$4=M887,'자료입력 및 결과표시'!$D$4=N887,'자료입력 및 결과표시'!$D$4=O887,'자료입력 및 결과표시'!$D$4=P887,'자료입력 및 결과표시'!$D$4=Q887,'자료입력 및 결과표시'!$D$4=R887,'자료입력 및 결과표시'!$D$4=S887,'자료입력 및 결과표시'!$D$4=T887,'자료입력 및 결과표시'!$D$4=U887,'자료입력 및 결과표시'!$D$4=V887,'자료입력 및 결과표시'!$C$4=M887,'자료입력 및 결과표시'!$C$4=N887,'자료입력 및 결과표시'!$C$4=O887,'자료입력 및 결과표시'!$C$4=P887,'자료입력 및 결과표시'!$C$4=Q887,'자료입력 및 결과표시'!$C$4=R887,'자료입력 및 결과표시'!$C$4=S887,'자료입력 및 결과표시'!$C$4=T887,'자료입력 및 결과표시'!$C$4=U887,'자료입력 및 결과표시'!$C$4=V887),0,1)</f>
        <v>0</v>
      </c>
    </row>
    <row r="888" spans="6:30">
      <c r="F888" s="56">
        <f t="shared" si="55"/>
        <v>0</v>
      </c>
      <c r="G888" s="79"/>
      <c r="H888" s="38"/>
      <c r="I888" s="39"/>
      <c r="J888" s="31"/>
      <c r="K888" s="78"/>
      <c r="L888" s="40"/>
      <c r="M888" s="11"/>
      <c r="N888" s="11"/>
      <c r="O888" s="11"/>
      <c r="P888" s="11"/>
      <c r="Q888" s="11"/>
      <c r="R888" s="11"/>
      <c r="S888" s="11"/>
      <c r="T888" s="11"/>
      <c r="U888" s="11"/>
      <c r="V888" s="37"/>
      <c r="W888" s="80"/>
      <c r="X888" s="37"/>
      <c r="Y888" s="40"/>
      <c r="Z888" s="35"/>
      <c r="AA888" s="66">
        <f t="shared" si="56"/>
        <v>0</v>
      </c>
      <c r="AB888" s="12">
        <f t="shared" si="57"/>
        <v>0</v>
      </c>
      <c r="AC888" s="56">
        <f t="shared" si="58"/>
        <v>1</v>
      </c>
      <c r="AD888" s="56">
        <f>IF(OR('자료입력 및 결과표시'!$D$4=M888,'자료입력 및 결과표시'!$D$4=N888,'자료입력 및 결과표시'!$D$4=O888,'자료입력 및 결과표시'!$D$4=P888,'자료입력 및 결과표시'!$D$4=Q888,'자료입력 및 결과표시'!$D$4=R888,'자료입력 및 결과표시'!$D$4=S888,'자료입력 및 결과표시'!$D$4=T888,'자료입력 및 결과표시'!$D$4=U888,'자료입력 및 결과표시'!$D$4=V888,'자료입력 및 결과표시'!$C$4=M888,'자료입력 및 결과표시'!$C$4=N888,'자료입력 및 결과표시'!$C$4=O888,'자료입력 및 결과표시'!$C$4=P888,'자료입력 및 결과표시'!$C$4=Q888,'자료입력 및 결과표시'!$C$4=R888,'자료입력 및 결과표시'!$C$4=S888,'자료입력 및 결과표시'!$C$4=T888,'자료입력 및 결과표시'!$C$4=U888,'자료입력 및 결과표시'!$C$4=V888),0,1)</f>
        <v>0</v>
      </c>
    </row>
    <row r="889" spans="6:30">
      <c r="F889" s="56">
        <f t="shared" si="55"/>
        <v>0</v>
      </c>
      <c r="G889" s="79"/>
      <c r="H889" s="38"/>
      <c r="I889" s="39"/>
      <c r="J889" s="31"/>
      <c r="K889" s="78"/>
      <c r="L889" s="40"/>
      <c r="M889" s="11"/>
      <c r="N889" s="11"/>
      <c r="O889" s="11"/>
      <c r="P889" s="11"/>
      <c r="Q889" s="11"/>
      <c r="R889" s="11"/>
      <c r="S889" s="11"/>
      <c r="T889" s="11"/>
      <c r="U889" s="11"/>
      <c r="V889" s="37"/>
      <c r="W889" s="80"/>
      <c r="X889" s="37"/>
      <c r="Y889" s="40"/>
      <c r="Z889" s="35"/>
      <c r="AA889" s="66">
        <f t="shared" si="56"/>
        <v>0</v>
      </c>
      <c r="AB889" s="12">
        <f t="shared" si="57"/>
        <v>0</v>
      </c>
      <c r="AC889" s="56">
        <f t="shared" si="58"/>
        <v>1</v>
      </c>
      <c r="AD889" s="56">
        <f>IF(OR('자료입력 및 결과표시'!$D$4=M889,'자료입력 및 결과표시'!$D$4=N889,'자료입력 및 결과표시'!$D$4=O889,'자료입력 및 결과표시'!$D$4=P889,'자료입력 및 결과표시'!$D$4=Q889,'자료입력 및 결과표시'!$D$4=R889,'자료입력 및 결과표시'!$D$4=S889,'자료입력 및 결과표시'!$D$4=T889,'자료입력 및 결과표시'!$D$4=U889,'자료입력 및 결과표시'!$D$4=V889,'자료입력 및 결과표시'!$C$4=M889,'자료입력 및 결과표시'!$C$4=N889,'자료입력 및 결과표시'!$C$4=O889,'자료입력 및 결과표시'!$C$4=P889,'자료입력 및 결과표시'!$C$4=Q889,'자료입력 및 결과표시'!$C$4=R889,'자료입력 및 결과표시'!$C$4=S889,'자료입력 및 결과표시'!$C$4=T889,'자료입력 및 결과표시'!$C$4=U889,'자료입력 및 결과표시'!$C$4=V889),0,1)</f>
        <v>0</v>
      </c>
    </row>
    <row r="890" spans="6:30">
      <c r="F890" s="56">
        <f t="shared" si="55"/>
        <v>0</v>
      </c>
      <c r="G890" s="79"/>
      <c r="H890" s="38"/>
      <c r="I890" s="39"/>
      <c r="J890" s="31"/>
      <c r="K890" s="78"/>
      <c r="L890" s="40"/>
      <c r="M890" s="11"/>
      <c r="N890" s="11"/>
      <c r="O890" s="11"/>
      <c r="P890" s="11"/>
      <c r="Q890" s="11"/>
      <c r="R890" s="11"/>
      <c r="S890" s="11"/>
      <c r="T890" s="11"/>
      <c r="U890" s="11"/>
      <c r="V890" s="37"/>
      <c r="W890" s="80"/>
      <c r="X890" s="37"/>
      <c r="Y890" s="40"/>
      <c r="Z890" s="35"/>
      <c r="AA890" s="66">
        <f t="shared" si="56"/>
        <v>0</v>
      </c>
      <c r="AB890" s="12">
        <f t="shared" si="57"/>
        <v>0</v>
      </c>
      <c r="AC890" s="56">
        <f t="shared" si="58"/>
        <v>1</v>
      </c>
      <c r="AD890" s="56">
        <f>IF(OR('자료입력 및 결과표시'!$D$4=M890,'자료입력 및 결과표시'!$D$4=N890,'자료입력 및 결과표시'!$D$4=O890,'자료입력 및 결과표시'!$D$4=P890,'자료입력 및 결과표시'!$D$4=Q890,'자료입력 및 결과표시'!$D$4=R890,'자료입력 및 결과표시'!$D$4=S890,'자료입력 및 결과표시'!$D$4=T890,'자료입력 및 결과표시'!$D$4=U890,'자료입력 및 결과표시'!$D$4=V890,'자료입력 및 결과표시'!$C$4=M890,'자료입력 및 결과표시'!$C$4=N890,'자료입력 및 결과표시'!$C$4=O890,'자료입력 및 결과표시'!$C$4=P890,'자료입력 및 결과표시'!$C$4=Q890,'자료입력 및 결과표시'!$C$4=R890,'자료입력 및 결과표시'!$C$4=S890,'자료입력 및 결과표시'!$C$4=T890,'자료입력 및 결과표시'!$C$4=U890,'자료입력 및 결과표시'!$C$4=V890),0,1)</f>
        <v>0</v>
      </c>
    </row>
    <row r="891" spans="6:30">
      <c r="F891" s="56">
        <f t="shared" si="55"/>
        <v>0</v>
      </c>
      <c r="G891" s="79"/>
      <c r="H891" s="38"/>
      <c r="I891" s="39"/>
      <c r="J891" s="31"/>
      <c r="K891" s="78"/>
      <c r="L891" s="40"/>
      <c r="M891" s="11"/>
      <c r="N891" s="11"/>
      <c r="O891" s="11"/>
      <c r="P891" s="11"/>
      <c r="Q891" s="11"/>
      <c r="R891" s="11"/>
      <c r="S891" s="11"/>
      <c r="T891" s="11"/>
      <c r="U891" s="11"/>
      <c r="V891" s="37"/>
      <c r="W891" s="80"/>
      <c r="X891" s="37"/>
      <c r="Y891" s="40"/>
      <c r="Z891" s="35"/>
      <c r="AA891" s="66">
        <f t="shared" si="56"/>
        <v>0</v>
      </c>
      <c r="AB891" s="12">
        <f t="shared" si="57"/>
        <v>0</v>
      </c>
      <c r="AC891" s="56">
        <f t="shared" si="58"/>
        <v>1</v>
      </c>
      <c r="AD891" s="56">
        <f>IF(OR('자료입력 및 결과표시'!$D$4=M891,'자료입력 및 결과표시'!$D$4=N891,'자료입력 및 결과표시'!$D$4=O891,'자료입력 및 결과표시'!$D$4=P891,'자료입력 및 결과표시'!$D$4=Q891,'자료입력 및 결과표시'!$D$4=R891,'자료입력 및 결과표시'!$D$4=S891,'자료입력 및 결과표시'!$D$4=T891,'자료입력 및 결과표시'!$D$4=U891,'자료입력 및 결과표시'!$D$4=V891,'자료입력 및 결과표시'!$C$4=M891,'자료입력 및 결과표시'!$C$4=N891,'자료입력 및 결과표시'!$C$4=O891,'자료입력 및 결과표시'!$C$4=P891,'자료입력 및 결과표시'!$C$4=Q891,'자료입력 및 결과표시'!$C$4=R891,'자료입력 및 결과표시'!$C$4=S891,'자료입력 및 결과표시'!$C$4=T891,'자료입력 및 결과표시'!$C$4=U891,'자료입력 및 결과표시'!$C$4=V891),0,1)</f>
        <v>0</v>
      </c>
    </row>
    <row r="892" spans="6:30">
      <c r="F892" s="56">
        <f t="shared" si="55"/>
        <v>0</v>
      </c>
      <c r="G892" s="79"/>
      <c r="H892" s="38"/>
      <c r="I892" s="39"/>
      <c r="J892" s="31"/>
      <c r="K892" s="78"/>
      <c r="L892" s="40"/>
      <c r="M892" s="11"/>
      <c r="N892" s="11"/>
      <c r="O892" s="11"/>
      <c r="P892" s="11"/>
      <c r="Q892" s="11"/>
      <c r="R892" s="11"/>
      <c r="S892" s="11"/>
      <c r="T892" s="11"/>
      <c r="U892" s="11"/>
      <c r="V892" s="37"/>
      <c r="W892" s="80"/>
      <c r="X892" s="37"/>
      <c r="Y892" s="40"/>
      <c r="Z892" s="35"/>
      <c r="AA892" s="66">
        <f t="shared" si="56"/>
        <v>0</v>
      </c>
      <c r="AB892" s="12">
        <f t="shared" si="57"/>
        <v>0</v>
      </c>
      <c r="AC892" s="56">
        <f t="shared" si="58"/>
        <v>1</v>
      </c>
      <c r="AD892" s="56">
        <f>IF(OR('자료입력 및 결과표시'!$D$4=M892,'자료입력 및 결과표시'!$D$4=N892,'자료입력 및 결과표시'!$D$4=O892,'자료입력 및 결과표시'!$D$4=P892,'자료입력 및 결과표시'!$D$4=Q892,'자료입력 및 결과표시'!$D$4=R892,'자료입력 및 결과표시'!$D$4=S892,'자료입력 및 결과표시'!$D$4=T892,'자료입력 및 결과표시'!$D$4=U892,'자료입력 및 결과표시'!$D$4=V892,'자료입력 및 결과표시'!$C$4=M892,'자료입력 및 결과표시'!$C$4=N892,'자료입력 및 결과표시'!$C$4=O892,'자료입력 및 결과표시'!$C$4=P892,'자료입력 및 결과표시'!$C$4=Q892,'자료입력 및 결과표시'!$C$4=R892,'자료입력 및 결과표시'!$C$4=S892,'자료입력 및 결과표시'!$C$4=T892,'자료입력 및 결과표시'!$C$4=U892,'자료입력 및 결과표시'!$C$4=V892),0,1)</f>
        <v>0</v>
      </c>
    </row>
    <row r="893" spans="6:30">
      <c r="F893" s="56">
        <f t="shared" si="55"/>
        <v>0</v>
      </c>
      <c r="G893" s="79"/>
      <c r="H893" s="38"/>
      <c r="I893" s="39"/>
      <c r="J893" s="31"/>
      <c r="K893" s="78"/>
      <c r="L893" s="40"/>
      <c r="M893" s="11"/>
      <c r="N893" s="11"/>
      <c r="O893" s="11"/>
      <c r="P893" s="11"/>
      <c r="Q893" s="11"/>
      <c r="R893" s="11"/>
      <c r="S893" s="11"/>
      <c r="T893" s="11"/>
      <c r="U893" s="11"/>
      <c r="V893" s="37"/>
      <c r="W893" s="80"/>
      <c r="X893" s="37"/>
      <c r="Y893" s="40"/>
      <c r="Z893" s="35"/>
      <c r="AA893" s="66">
        <f t="shared" si="56"/>
        <v>0</v>
      </c>
      <c r="AB893" s="12">
        <f t="shared" si="57"/>
        <v>0</v>
      </c>
      <c r="AC893" s="56">
        <f t="shared" si="58"/>
        <v>1</v>
      </c>
      <c r="AD893" s="56">
        <f>IF(OR('자료입력 및 결과표시'!$D$4=M893,'자료입력 및 결과표시'!$D$4=N893,'자료입력 및 결과표시'!$D$4=O893,'자료입력 및 결과표시'!$D$4=P893,'자료입력 및 결과표시'!$D$4=Q893,'자료입력 및 결과표시'!$D$4=R893,'자료입력 및 결과표시'!$D$4=S893,'자료입력 및 결과표시'!$D$4=T893,'자료입력 및 결과표시'!$D$4=U893,'자료입력 및 결과표시'!$D$4=V893,'자료입력 및 결과표시'!$C$4=M893,'자료입력 및 결과표시'!$C$4=N893,'자료입력 및 결과표시'!$C$4=O893,'자료입력 및 결과표시'!$C$4=P893,'자료입력 및 결과표시'!$C$4=Q893,'자료입력 및 결과표시'!$C$4=R893,'자료입력 및 결과표시'!$C$4=S893,'자료입력 및 결과표시'!$C$4=T893,'자료입력 및 결과표시'!$C$4=U893,'자료입력 및 결과표시'!$C$4=V893),0,1)</f>
        <v>0</v>
      </c>
    </row>
    <row r="894" spans="6:30">
      <c r="F894" s="56">
        <f t="shared" si="55"/>
        <v>0</v>
      </c>
      <c r="G894" s="79"/>
      <c r="H894" s="38"/>
      <c r="I894" s="39"/>
      <c r="J894" s="31"/>
      <c r="K894" s="78"/>
      <c r="L894" s="40"/>
      <c r="M894" s="11"/>
      <c r="N894" s="11"/>
      <c r="O894" s="11"/>
      <c r="P894" s="11"/>
      <c r="Q894" s="11"/>
      <c r="R894" s="11"/>
      <c r="S894" s="11"/>
      <c r="T894" s="11"/>
      <c r="U894" s="11"/>
      <c r="V894" s="37"/>
      <c r="W894" s="80"/>
      <c r="X894" s="37"/>
      <c r="Y894" s="40"/>
      <c r="Z894" s="35"/>
      <c r="AA894" s="66">
        <f t="shared" si="56"/>
        <v>0</v>
      </c>
      <c r="AB894" s="12">
        <f t="shared" si="57"/>
        <v>0</v>
      </c>
      <c r="AC894" s="56">
        <f t="shared" si="58"/>
        <v>1</v>
      </c>
      <c r="AD894" s="56">
        <f>IF(OR('자료입력 및 결과표시'!$D$4=M894,'자료입력 및 결과표시'!$D$4=N894,'자료입력 및 결과표시'!$D$4=O894,'자료입력 및 결과표시'!$D$4=P894,'자료입력 및 결과표시'!$D$4=Q894,'자료입력 및 결과표시'!$D$4=R894,'자료입력 및 결과표시'!$D$4=S894,'자료입력 및 결과표시'!$D$4=T894,'자료입력 및 결과표시'!$D$4=U894,'자료입력 및 결과표시'!$D$4=V894,'자료입력 및 결과표시'!$C$4=M894,'자료입력 및 결과표시'!$C$4=N894,'자료입력 및 결과표시'!$C$4=O894,'자료입력 및 결과표시'!$C$4=P894,'자료입력 및 결과표시'!$C$4=Q894,'자료입력 및 결과표시'!$C$4=R894,'자료입력 및 결과표시'!$C$4=S894,'자료입력 및 결과표시'!$C$4=T894,'자료입력 및 결과표시'!$C$4=U894,'자료입력 및 결과표시'!$C$4=V894),0,1)</f>
        <v>0</v>
      </c>
    </row>
    <row r="895" spans="6:30">
      <c r="F895" s="56">
        <f t="shared" si="55"/>
        <v>0</v>
      </c>
      <c r="G895" s="79"/>
      <c r="H895" s="38"/>
      <c r="I895" s="39"/>
      <c r="J895" s="31"/>
      <c r="K895" s="78"/>
      <c r="L895" s="40"/>
      <c r="M895" s="11"/>
      <c r="N895" s="11"/>
      <c r="O895" s="11"/>
      <c r="P895" s="11"/>
      <c r="Q895" s="11"/>
      <c r="R895" s="11"/>
      <c r="S895" s="11"/>
      <c r="T895" s="11"/>
      <c r="U895" s="11"/>
      <c r="V895" s="37"/>
      <c r="W895" s="80"/>
      <c r="X895" s="37"/>
      <c r="Y895" s="40"/>
      <c r="Z895" s="35"/>
      <c r="AA895" s="66">
        <f t="shared" si="56"/>
        <v>0</v>
      </c>
      <c r="AB895" s="12">
        <f t="shared" si="57"/>
        <v>0</v>
      </c>
      <c r="AC895" s="56">
        <f t="shared" si="58"/>
        <v>1</v>
      </c>
      <c r="AD895" s="56">
        <f>IF(OR('자료입력 및 결과표시'!$D$4=M895,'자료입력 및 결과표시'!$D$4=N895,'자료입력 및 결과표시'!$D$4=O895,'자료입력 및 결과표시'!$D$4=P895,'자료입력 및 결과표시'!$D$4=Q895,'자료입력 및 결과표시'!$D$4=R895,'자료입력 및 결과표시'!$D$4=S895,'자료입력 및 결과표시'!$D$4=T895,'자료입력 및 결과표시'!$D$4=U895,'자료입력 및 결과표시'!$D$4=V895,'자료입력 및 결과표시'!$C$4=M895,'자료입력 및 결과표시'!$C$4=N895,'자료입력 및 결과표시'!$C$4=O895,'자료입력 및 결과표시'!$C$4=P895,'자료입력 및 결과표시'!$C$4=Q895,'자료입력 및 결과표시'!$C$4=R895,'자료입력 및 결과표시'!$C$4=S895,'자료입력 및 결과표시'!$C$4=T895,'자료입력 및 결과표시'!$C$4=U895,'자료입력 및 결과표시'!$C$4=V895),0,1)</f>
        <v>0</v>
      </c>
    </row>
    <row r="896" spans="6:30">
      <c r="F896" s="56">
        <f t="shared" si="55"/>
        <v>0</v>
      </c>
      <c r="G896" s="79"/>
      <c r="H896" s="38"/>
      <c r="I896" s="39"/>
      <c r="J896" s="31"/>
      <c r="K896" s="78"/>
      <c r="L896" s="40"/>
      <c r="M896" s="11"/>
      <c r="N896" s="11"/>
      <c r="O896" s="11"/>
      <c r="P896" s="11"/>
      <c r="Q896" s="11"/>
      <c r="R896" s="11"/>
      <c r="S896" s="11"/>
      <c r="T896" s="11"/>
      <c r="U896" s="11"/>
      <c r="V896" s="37"/>
      <c r="W896" s="80"/>
      <c r="X896" s="37"/>
      <c r="Y896" s="40"/>
      <c r="Z896" s="35"/>
      <c r="AA896" s="66">
        <f t="shared" si="56"/>
        <v>0</v>
      </c>
      <c r="AB896" s="12">
        <f t="shared" si="57"/>
        <v>0</v>
      </c>
      <c r="AC896" s="56">
        <f t="shared" si="58"/>
        <v>1</v>
      </c>
      <c r="AD896" s="56">
        <f>IF(OR('자료입력 및 결과표시'!$D$4=M896,'자료입력 및 결과표시'!$D$4=N896,'자료입력 및 결과표시'!$D$4=O896,'자료입력 및 결과표시'!$D$4=P896,'자료입력 및 결과표시'!$D$4=Q896,'자료입력 및 결과표시'!$D$4=R896,'자료입력 및 결과표시'!$D$4=S896,'자료입력 및 결과표시'!$D$4=T896,'자료입력 및 결과표시'!$D$4=U896,'자료입력 및 결과표시'!$D$4=V896,'자료입력 및 결과표시'!$C$4=M896,'자료입력 및 결과표시'!$C$4=N896,'자료입력 및 결과표시'!$C$4=O896,'자료입력 및 결과표시'!$C$4=P896,'자료입력 및 결과표시'!$C$4=Q896,'자료입력 및 결과표시'!$C$4=R896,'자료입력 및 결과표시'!$C$4=S896,'자료입력 및 결과표시'!$C$4=T896,'자료입력 및 결과표시'!$C$4=U896,'자료입력 및 결과표시'!$C$4=V896),0,1)</f>
        <v>0</v>
      </c>
    </row>
    <row r="897" spans="6:30">
      <c r="F897" s="56">
        <f t="shared" si="55"/>
        <v>0</v>
      </c>
      <c r="G897" s="79"/>
      <c r="H897" s="38"/>
      <c r="I897" s="39"/>
      <c r="J897" s="31"/>
      <c r="K897" s="78"/>
      <c r="L897" s="40"/>
      <c r="M897" s="11"/>
      <c r="N897" s="11"/>
      <c r="O897" s="11"/>
      <c r="P897" s="11"/>
      <c r="Q897" s="11"/>
      <c r="R897" s="11"/>
      <c r="S897" s="11"/>
      <c r="T897" s="11"/>
      <c r="U897" s="11"/>
      <c r="V897" s="37"/>
      <c r="W897" s="80"/>
      <c r="X897" s="37"/>
      <c r="Y897" s="40"/>
      <c r="Z897" s="35"/>
      <c r="AA897" s="66">
        <f t="shared" si="56"/>
        <v>0</v>
      </c>
      <c r="AB897" s="12">
        <f t="shared" si="57"/>
        <v>0</v>
      </c>
      <c r="AC897" s="56">
        <f t="shared" si="58"/>
        <v>1</v>
      </c>
      <c r="AD897" s="56">
        <f>IF(OR('자료입력 및 결과표시'!$D$4=M897,'자료입력 및 결과표시'!$D$4=N897,'자료입력 및 결과표시'!$D$4=O897,'자료입력 및 결과표시'!$D$4=P897,'자료입력 및 결과표시'!$D$4=Q897,'자료입력 및 결과표시'!$D$4=R897,'자료입력 및 결과표시'!$D$4=S897,'자료입력 및 결과표시'!$D$4=T897,'자료입력 및 결과표시'!$D$4=U897,'자료입력 및 결과표시'!$D$4=V897,'자료입력 및 결과표시'!$C$4=M897,'자료입력 및 결과표시'!$C$4=N897,'자료입력 및 결과표시'!$C$4=O897,'자료입력 및 결과표시'!$C$4=P897,'자료입력 및 결과표시'!$C$4=Q897,'자료입력 및 결과표시'!$C$4=R897,'자료입력 및 결과표시'!$C$4=S897,'자료입력 및 결과표시'!$C$4=T897,'자료입력 및 결과표시'!$C$4=U897,'자료입력 및 결과표시'!$C$4=V897),0,1)</f>
        <v>0</v>
      </c>
    </row>
    <row r="898" spans="6:30">
      <c r="F898" s="56">
        <f t="shared" si="55"/>
        <v>0</v>
      </c>
      <c r="G898" s="79"/>
      <c r="H898" s="38"/>
      <c r="I898" s="39"/>
      <c r="J898" s="31"/>
      <c r="K898" s="78"/>
      <c r="L898" s="40"/>
      <c r="M898" s="11"/>
      <c r="N898" s="11"/>
      <c r="O898" s="11"/>
      <c r="P898" s="11"/>
      <c r="Q898" s="11"/>
      <c r="R898" s="11"/>
      <c r="S898" s="11"/>
      <c r="T898" s="11"/>
      <c r="U898" s="11"/>
      <c r="V898" s="37"/>
      <c r="W898" s="80"/>
      <c r="X898" s="37"/>
      <c r="Y898" s="40"/>
      <c r="Z898" s="35"/>
      <c r="AA898" s="66">
        <f t="shared" si="56"/>
        <v>0</v>
      </c>
      <c r="AB898" s="12">
        <f t="shared" si="57"/>
        <v>0</v>
      </c>
      <c r="AC898" s="56">
        <f t="shared" si="58"/>
        <v>1</v>
      </c>
      <c r="AD898" s="56">
        <f>IF(OR('자료입력 및 결과표시'!$D$4=M898,'자료입력 및 결과표시'!$D$4=N898,'자료입력 및 결과표시'!$D$4=O898,'자료입력 및 결과표시'!$D$4=P898,'자료입력 및 결과표시'!$D$4=Q898,'자료입력 및 결과표시'!$D$4=R898,'자료입력 및 결과표시'!$D$4=S898,'자료입력 및 결과표시'!$D$4=T898,'자료입력 및 결과표시'!$D$4=U898,'자료입력 및 결과표시'!$D$4=V898,'자료입력 및 결과표시'!$C$4=M898,'자료입력 및 결과표시'!$C$4=N898,'자료입력 및 결과표시'!$C$4=O898,'자료입력 및 결과표시'!$C$4=P898,'자료입력 및 결과표시'!$C$4=Q898,'자료입력 및 결과표시'!$C$4=R898,'자료입력 및 결과표시'!$C$4=S898,'자료입력 및 결과표시'!$C$4=T898,'자료입력 및 결과표시'!$C$4=U898,'자료입력 및 결과표시'!$C$4=V898),0,1)</f>
        <v>0</v>
      </c>
    </row>
    <row r="899" spans="6:30">
      <c r="F899" s="56">
        <f t="shared" ref="F899:F962" si="59">IF(AND(AC899=0,AD899=0),G899&amp;"\"&amp;Y899&amp;"\"&amp;Z899,0)</f>
        <v>0</v>
      </c>
      <c r="G899" s="79"/>
      <c r="H899" s="38"/>
      <c r="I899" s="39"/>
      <c r="J899" s="31"/>
      <c r="K899" s="78"/>
      <c r="L899" s="40"/>
      <c r="M899" s="11"/>
      <c r="N899" s="11"/>
      <c r="O899" s="11"/>
      <c r="P899" s="11"/>
      <c r="Q899" s="11"/>
      <c r="R899" s="11"/>
      <c r="S899" s="11"/>
      <c r="T899" s="11"/>
      <c r="U899" s="11"/>
      <c r="V899" s="37"/>
      <c r="W899" s="80"/>
      <c r="X899" s="37"/>
      <c r="Y899" s="40"/>
      <c r="Z899" s="35"/>
      <c r="AA899" s="66">
        <f t="shared" si="56"/>
        <v>0</v>
      </c>
      <c r="AB899" s="12">
        <f t="shared" si="57"/>
        <v>0</v>
      </c>
      <c r="AC899" s="56">
        <f t="shared" si="58"/>
        <v>1</v>
      </c>
      <c r="AD899" s="56">
        <f>IF(OR('자료입력 및 결과표시'!$D$4=M899,'자료입력 및 결과표시'!$D$4=N899,'자료입력 및 결과표시'!$D$4=O899,'자료입력 및 결과표시'!$D$4=P899,'자료입력 및 결과표시'!$D$4=Q899,'자료입력 및 결과표시'!$D$4=R899,'자료입력 및 결과표시'!$D$4=S899,'자료입력 및 결과표시'!$D$4=T899,'자료입력 및 결과표시'!$D$4=U899,'자료입력 및 결과표시'!$D$4=V899,'자료입력 및 결과표시'!$C$4=M899,'자료입력 및 결과표시'!$C$4=N899,'자료입력 및 결과표시'!$C$4=O899,'자료입력 및 결과표시'!$C$4=P899,'자료입력 및 결과표시'!$C$4=Q899,'자료입력 및 결과표시'!$C$4=R899,'자료입력 및 결과표시'!$C$4=S899,'자료입력 및 결과표시'!$C$4=T899,'자료입력 및 결과표시'!$C$4=U899,'자료입력 및 결과표시'!$C$4=V899),0,1)</f>
        <v>0</v>
      </c>
    </row>
    <row r="900" spans="6:30">
      <c r="F900" s="56">
        <f t="shared" si="59"/>
        <v>0</v>
      </c>
      <c r="G900" s="79"/>
      <c r="H900" s="38"/>
      <c r="I900" s="39"/>
      <c r="J900" s="31"/>
      <c r="K900" s="78"/>
      <c r="L900" s="40"/>
      <c r="M900" s="11"/>
      <c r="N900" s="11"/>
      <c r="O900" s="11"/>
      <c r="P900" s="11"/>
      <c r="Q900" s="11"/>
      <c r="R900" s="11"/>
      <c r="S900" s="11"/>
      <c r="T900" s="11"/>
      <c r="U900" s="11"/>
      <c r="V900" s="37"/>
      <c r="W900" s="80"/>
      <c r="X900" s="37"/>
      <c r="Y900" s="40"/>
      <c r="Z900" s="35"/>
      <c r="AA900" s="66">
        <f t="shared" si="56"/>
        <v>0</v>
      </c>
      <c r="AB900" s="12">
        <f t="shared" si="57"/>
        <v>0</v>
      </c>
      <c r="AC900" s="56">
        <f t="shared" si="58"/>
        <v>1</v>
      </c>
      <c r="AD900" s="56">
        <f>IF(OR('자료입력 및 결과표시'!$D$4=M900,'자료입력 및 결과표시'!$D$4=N900,'자료입력 및 결과표시'!$D$4=O900,'자료입력 및 결과표시'!$D$4=P900,'자료입력 및 결과표시'!$D$4=Q900,'자료입력 및 결과표시'!$D$4=R900,'자료입력 및 결과표시'!$D$4=S900,'자료입력 및 결과표시'!$D$4=T900,'자료입력 및 결과표시'!$D$4=U900,'자료입력 및 결과표시'!$D$4=V900,'자료입력 및 결과표시'!$C$4=M900,'자료입력 및 결과표시'!$C$4=N900,'자료입력 및 결과표시'!$C$4=O900,'자료입력 및 결과표시'!$C$4=P900,'자료입력 및 결과표시'!$C$4=Q900,'자료입력 및 결과표시'!$C$4=R900,'자료입력 및 결과표시'!$C$4=S900,'자료입력 및 결과표시'!$C$4=T900,'자료입력 및 결과표시'!$C$4=U900,'자료입력 및 결과표시'!$C$4=V900),0,1)</f>
        <v>0</v>
      </c>
    </row>
    <row r="901" spans="6:30">
      <c r="F901" s="56">
        <f t="shared" si="59"/>
        <v>0</v>
      </c>
      <c r="G901" s="79"/>
      <c r="H901" s="38"/>
      <c r="I901" s="39"/>
      <c r="J901" s="31"/>
      <c r="K901" s="78"/>
      <c r="L901" s="40"/>
      <c r="M901" s="11"/>
      <c r="N901" s="11"/>
      <c r="O901" s="11"/>
      <c r="P901" s="11"/>
      <c r="Q901" s="11"/>
      <c r="R901" s="11"/>
      <c r="S901" s="11"/>
      <c r="T901" s="11"/>
      <c r="U901" s="11"/>
      <c r="V901" s="37"/>
      <c r="W901" s="80"/>
      <c r="X901" s="37"/>
      <c r="Y901" s="40"/>
      <c r="Z901" s="35"/>
      <c r="AA901" s="66">
        <f t="shared" si="56"/>
        <v>0</v>
      </c>
      <c r="AB901" s="12">
        <f t="shared" si="57"/>
        <v>0</v>
      </c>
      <c r="AC901" s="56">
        <f t="shared" si="58"/>
        <v>1</v>
      </c>
      <c r="AD901" s="56">
        <f>IF(OR('자료입력 및 결과표시'!$D$4=M901,'자료입력 및 결과표시'!$D$4=N901,'자료입력 및 결과표시'!$D$4=O901,'자료입력 및 결과표시'!$D$4=P901,'자료입력 및 결과표시'!$D$4=Q901,'자료입력 및 결과표시'!$D$4=R901,'자료입력 및 결과표시'!$D$4=S901,'자료입력 및 결과표시'!$D$4=T901,'자료입력 및 결과표시'!$D$4=U901,'자료입력 및 결과표시'!$D$4=V901,'자료입력 및 결과표시'!$C$4=M901,'자료입력 및 결과표시'!$C$4=N901,'자료입력 및 결과표시'!$C$4=O901,'자료입력 및 결과표시'!$C$4=P901,'자료입력 및 결과표시'!$C$4=Q901,'자료입력 및 결과표시'!$C$4=R901,'자료입력 및 결과표시'!$C$4=S901,'자료입력 및 결과표시'!$C$4=T901,'자료입력 및 결과표시'!$C$4=U901,'자료입력 및 결과표시'!$C$4=V901),0,1)</f>
        <v>0</v>
      </c>
    </row>
    <row r="902" spans="6:30">
      <c r="F902" s="56">
        <f t="shared" si="59"/>
        <v>0</v>
      </c>
      <c r="G902" s="79"/>
      <c r="H902" s="38"/>
      <c r="I902" s="39"/>
      <c r="J902" s="31"/>
      <c r="K902" s="78"/>
      <c r="L902" s="40"/>
      <c r="M902" s="11"/>
      <c r="N902" s="11"/>
      <c r="O902" s="11"/>
      <c r="P902" s="11"/>
      <c r="Q902" s="11"/>
      <c r="R902" s="11"/>
      <c r="S902" s="11"/>
      <c r="T902" s="11"/>
      <c r="U902" s="11"/>
      <c r="V902" s="37"/>
      <c r="W902" s="80"/>
      <c r="X902" s="37"/>
      <c r="Y902" s="40"/>
      <c r="Z902" s="35"/>
      <c r="AA902" s="66">
        <f t="shared" si="56"/>
        <v>0</v>
      </c>
      <c r="AB902" s="12">
        <f t="shared" si="57"/>
        <v>0</v>
      </c>
      <c r="AC902" s="56">
        <f t="shared" si="58"/>
        <v>1</v>
      </c>
      <c r="AD902" s="56">
        <f>IF(OR('자료입력 및 결과표시'!$D$4=M902,'자료입력 및 결과표시'!$D$4=N902,'자료입력 및 결과표시'!$D$4=O902,'자료입력 및 결과표시'!$D$4=P902,'자료입력 및 결과표시'!$D$4=Q902,'자료입력 및 결과표시'!$D$4=R902,'자료입력 및 결과표시'!$D$4=S902,'자료입력 및 결과표시'!$D$4=T902,'자료입력 및 결과표시'!$D$4=U902,'자료입력 및 결과표시'!$D$4=V902,'자료입력 및 결과표시'!$C$4=M902,'자료입력 및 결과표시'!$C$4=N902,'자료입력 및 결과표시'!$C$4=O902,'자료입력 및 결과표시'!$C$4=P902,'자료입력 및 결과표시'!$C$4=Q902,'자료입력 및 결과표시'!$C$4=R902,'자료입력 및 결과표시'!$C$4=S902,'자료입력 및 결과표시'!$C$4=T902,'자료입력 및 결과표시'!$C$4=U902,'자료입력 및 결과표시'!$C$4=V902),0,1)</f>
        <v>0</v>
      </c>
    </row>
    <row r="903" spans="6:30">
      <c r="F903" s="56">
        <f t="shared" si="59"/>
        <v>0</v>
      </c>
      <c r="G903" s="79"/>
      <c r="H903" s="38"/>
      <c r="I903" s="39"/>
      <c r="J903" s="31"/>
      <c r="K903" s="78"/>
      <c r="L903" s="40"/>
      <c r="M903" s="11"/>
      <c r="N903" s="11"/>
      <c r="O903" s="11"/>
      <c r="P903" s="11"/>
      <c r="Q903" s="11"/>
      <c r="R903" s="11"/>
      <c r="S903" s="11"/>
      <c r="T903" s="11"/>
      <c r="U903" s="11"/>
      <c r="V903" s="37"/>
      <c r="W903" s="80"/>
      <c r="X903" s="37"/>
      <c r="Y903" s="40"/>
      <c r="Z903" s="35"/>
      <c r="AA903" s="66">
        <f t="shared" ref="AA903:AA966" si="60">W903*X903/100</f>
        <v>0</v>
      </c>
      <c r="AB903" s="12">
        <f t="shared" ref="AB903:AB966" si="61">1*X903/100</f>
        <v>0</v>
      </c>
      <c r="AC903" s="56">
        <f t="shared" ref="AC903:AC966" si="62">IF(K903+1826&lt;$A$3,1,0)</f>
        <v>1</v>
      </c>
      <c r="AD903" s="56">
        <f>IF(OR('자료입력 및 결과표시'!$D$4=M903,'자료입력 및 결과표시'!$D$4=N903,'자료입력 및 결과표시'!$D$4=O903,'자료입력 및 결과표시'!$D$4=P903,'자료입력 및 결과표시'!$D$4=Q903,'자료입력 및 결과표시'!$D$4=R903,'자료입력 및 결과표시'!$D$4=S903,'자료입력 및 결과표시'!$D$4=T903,'자료입력 및 결과표시'!$D$4=U903,'자료입력 및 결과표시'!$D$4=V903,'자료입력 및 결과표시'!$C$4=M903,'자료입력 및 결과표시'!$C$4=N903,'자료입력 및 결과표시'!$C$4=O903,'자료입력 및 결과표시'!$C$4=P903,'자료입력 및 결과표시'!$C$4=Q903,'자료입력 및 결과표시'!$C$4=R903,'자료입력 및 결과표시'!$C$4=S903,'자료입력 및 결과표시'!$C$4=T903,'자료입력 및 결과표시'!$C$4=U903,'자료입력 및 결과표시'!$C$4=V903),0,1)</f>
        <v>0</v>
      </c>
    </row>
    <row r="904" spans="6:30">
      <c r="F904" s="56">
        <f t="shared" si="59"/>
        <v>0</v>
      </c>
      <c r="G904" s="79"/>
      <c r="H904" s="38"/>
      <c r="I904" s="39"/>
      <c r="J904" s="31"/>
      <c r="K904" s="78"/>
      <c r="L904" s="40"/>
      <c r="M904" s="11"/>
      <c r="N904" s="11"/>
      <c r="O904" s="11"/>
      <c r="P904" s="11"/>
      <c r="Q904" s="11"/>
      <c r="R904" s="11"/>
      <c r="S904" s="11"/>
      <c r="T904" s="11"/>
      <c r="U904" s="11"/>
      <c r="V904" s="37"/>
      <c r="W904" s="80"/>
      <c r="X904" s="37"/>
      <c r="Y904" s="40"/>
      <c r="Z904" s="35"/>
      <c r="AA904" s="66">
        <f t="shared" si="60"/>
        <v>0</v>
      </c>
      <c r="AB904" s="12">
        <f t="shared" si="61"/>
        <v>0</v>
      </c>
      <c r="AC904" s="56">
        <f t="shared" si="62"/>
        <v>1</v>
      </c>
      <c r="AD904" s="56">
        <f>IF(OR('자료입력 및 결과표시'!$D$4=M904,'자료입력 및 결과표시'!$D$4=N904,'자료입력 및 결과표시'!$D$4=O904,'자료입력 및 결과표시'!$D$4=P904,'자료입력 및 결과표시'!$D$4=Q904,'자료입력 및 결과표시'!$D$4=R904,'자료입력 및 결과표시'!$D$4=S904,'자료입력 및 결과표시'!$D$4=T904,'자료입력 및 결과표시'!$D$4=U904,'자료입력 및 결과표시'!$D$4=V904,'자료입력 및 결과표시'!$C$4=M904,'자료입력 및 결과표시'!$C$4=N904,'자료입력 및 결과표시'!$C$4=O904,'자료입력 및 결과표시'!$C$4=P904,'자료입력 및 결과표시'!$C$4=Q904,'자료입력 및 결과표시'!$C$4=R904,'자료입력 및 결과표시'!$C$4=S904,'자료입력 및 결과표시'!$C$4=T904,'자료입력 및 결과표시'!$C$4=U904,'자료입력 및 결과표시'!$C$4=V904),0,1)</f>
        <v>0</v>
      </c>
    </row>
    <row r="905" spans="6:30">
      <c r="F905" s="56">
        <f t="shared" si="59"/>
        <v>0</v>
      </c>
      <c r="G905" s="79"/>
      <c r="H905" s="38"/>
      <c r="I905" s="39"/>
      <c r="J905" s="31"/>
      <c r="K905" s="78"/>
      <c r="L905" s="40"/>
      <c r="M905" s="11"/>
      <c r="N905" s="11"/>
      <c r="O905" s="11"/>
      <c r="P905" s="11"/>
      <c r="Q905" s="11"/>
      <c r="R905" s="11"/>
      <c r="S905" s="11"/>
      <c r="T905" s="11"/>
      <c r="U905" s="11"/>
      <c r="V905" s="37"/>
      <c r="W905" s="80"/>
      <c r="X905" s="37"/>
      <c r="Y905" s="40"/>
      <c r="Z905" s="35"/>
      <c r="AA905" s="66">
        <f t="shared" si="60"/>
        <v>0</v>
      </c>
      <c r="AB905" s="12">
        <f t="shared" si="61"/>
        <v>0</v>
      </c>
      <c r="AC905" s="56">
        <f t="shared" si="62"/>
        <v>1</v>
      </c>
      <c r="AD905" s="56">
        <f>IF(OR('자료입력 및 결과표시'!$D$4=M905,'자료입력 및 결과표시'!$D$4=N905,'자료입력 및 결과표시'!$D$4=O905,'자료입력 및 결과표시'!$D$4=P905,'자료입력 및 결과표시'!$D$4=Q905,'자료입력 및 결과표시'!$D$4=R905,'자료입력 및 결과표시'!$D$4=S905,'자료입력 및 결과표시'!$D$4=T905,'자료입력 및 결과표시'!$D$4=U905,'자료입력 및 결과표시'!$D$4=V905,'자료입력 및 결과표시'!$C$4=M905,'자료입력 및 결과표시'!$C$4=N905,'자료입력 및 결과표시'!$C$4=O905,'자료입력 및 결과표시'!$C$4=P905,'자료입력 및 결과표시'!$C$4=Q905,'자료입력 및 결과표시'!$C$4=R905,'자료입력 및 결과표시'!$C$4=S905,'자료입력 및 결과표시'!$C$4=T905,'자료입력 및 결과표시'!$C$4=U905,'자료입력 및 결과표시'!$C$4=V905),0,1)</f>
        <v>0</v>
      </c>
    </row>
    <row r="906" spans="6:30">
      <c r="F906" s="56">
        <f t="shared" si="59"/>
        <v>0</v>
      </c>
      <c r="G906" s="79"/>
      <c r="H906" s="38"/>
      <c r="I906" s="39"/>
      <c r="J906" s="31"/>
      <c r="K906" s="78"/>
      <c r="L906" s="40"/>
      <c r="M906" s="11"/>
      <c r="N906" s="11"/>
      <c r="O906" s="11"/>
      <c r="P906" s="11"/>
      <c r="Q906" s="11"/>
      <c r="R906" s="11"/>
      <c r="S906" s="11"/>
      <c r="T906" s="11"/>
      <c r="U906" s="11"/>
      <c r="V906" s="37"/>
      <c r="W906" s="80"/>
      <c r="X906" s="37"/>
      <c r="Y906" s="40"/>
      <c r="Z906" s="35"/>
      <c r="AA906" s="66">
        <f t="shared" si="60"/>
        <v>0</v>
      </c>
      <c r="AB906" s="12">
        <f t="shared" si="61"/>
        <v>0</v>
      </c>
      <c r="AC906" s="56">
        <f t="shared" si="62"/>
        <v>1</v>
      </c>
      <c r="AD906" s="56">
        <f>IF(OR('자료입력 및 결과표시'!$D$4=M906,'자료입력 및 결과표시'!$D$4=N906,'자료입력 및 결과표시'!$D$4=O906,'자료입력 및 결과표시'!$D$4=P906,'자료입력 및 결과표시'!$D$4=Q906,'자료입력 및 결과표시'!$D$4=R906,'자료입력 및 결과표시'!$D$4=S906,'자료입력 및 결과표시'!$D$4=T906,'자료입력 및 결과표시'!$D$4=U906,'자료입력 및 결과표시'!$D$4=V906,'자료입력 및 결과표시'!$C$4=M906,'자료입력 및 결과표시'!$C$4=N906,'자료입력 및 결과표시'!$C$4=O906,'자료입력 및 결과표시'!$C$4=P906,'자료입력 및 결과표시'!$C$4=Q906,'자료입력 및 결과표시'!$C$4=R906,'자료입력 및 결과표시'!$C$4=S906,'자료입력 및 결과표시'!$C$4=T906,'자료입력 및 결과표시'!$C$4=U906,'자료입력 및 결과표시'!$C$4=V906),0,1)</f>
        <v>0</v>
      </c>
    </row>
    <row r="907" spans="6:30">
      <c r="F907" s="56">
        <f t="shared" si="59"/>
        <v>0</v>
      </c>
      <c r="G907" s="79"/>
      <c r="H907" s="38"/>
      <c r="I907" s="39"/>
      <c r="J907" s="31"/>
      <c r="K907" s="78"/>
      <c r="L907" s="40"/>
      <c r="M907" s="11"/>
      <c r="N907" s="11"/>
      <c r="O907" s="11"/>
      <c r="P907" s="11"/>
      <c r="Q907" s="11"/>
      <c r="R907" s="11"/>
      <c r="S907" s="11"/>
      <c r="T907" s="11"/>
      <c r="U907" s="11"/>
      <c r="V907" s="37"/>
      <c r="W907" s="80"/>
      <c r="X907" s="37"/>
      <c r="Y907" s="40"/>
      <c r="Z907" s="35"/>
      <c r="AA907" s="66">
        <f t="shared" si="60"/>
        <v>0</v>
      </c>
      <c r="AB907" s="12">
        <f t="shared" si="61"/>
        <v>0</v>
      </c>
      <c r="AC907" s="56">
        <f t="shared" si="62"/>
        <v>1</v>
      </c>
      <c r="AD907" s="56">
        <f>IF(OR('자료입력 및 결과표시'!$D$4=M907,'자료입력 및 결과표시'!$D$4=N907,'자료입력 및 결과표시'!$D$4=O907,'자료입력 및 결과표시'!$D$4=P907,'자료입력 및 결과표시'!$D$4=Q907,'자료입력 및 결과표시'!$D$4=R907,'자료입력 및 결과표시'!$D$4=S907,'자료입력 및 결과표시'!$D$4=T907,'자료입력 및 결과표시'!$D$4=U907,'자료입력 및 결과표시'!$D$4=V907,'자료입력 및 결과표시'!$C$4=M907,'자료입력 및 결과표시'!$C$4=N907,'자료입력 및 결과표시'!$C$4=O907,'자료입력 및 결과표시'!$C$4=P907,'자료입력 및 결과표시'!$C$4=Q907,'자료입력 및 결과표시'!$C$4=R907,'자료입력 및 결과표시'!$C$4=S907,'자료입력 및 결과표시'!$C$4=T907,'자료입력 및 결과표시'!$C$4=U907,'자료입력 및 결과표시'!$C$4=V907),0,1)</f>
        <v>0</v>
      </c>
    </row>
    <row r="908" spans="6:30">
      <c r="F908" s="56">
        <f t="shared" si="59"/>
        <v>0</v>
      </c>
      <c r="G908" s="79"/>
      <c r="H908" s="38"/>
      <c r="I908" s="39"/>
      <c r="J908" s="31"/>
      <c r="K908" s="78"/>
      <c r="L908" s="40"/>
      <c r="M908" s="11"/>
      <c r="N908" s="11"/>
      <c r="O908" s="11"/>
      <c r="P908" s="11"/>
      <c r="Q908" s="11"/>
      <c r="R908" s="11"/>
      <c r="S908" s="11"/>
      <c r="T908" s="11"/>
      <c r="U908" s="11"/>
      <c r="V908" s="37"/>
      <c r="W908" s="80"/>
      <c r="X908" s="37"/>
      <c r="Y908" s="40"/>
      <c r="Z908" s="35"/>
      <c r="AA908" s="66">
        <f t="shared" si="60"/>
        <v>0</v>
      </c>
      <c r="AB908" s="12">
        <f t="shared" si="61"/>
        <v>0</v>
      </c>
      <c r="AC908" s="56">
        <f t="shared" si="62"/>
        <v>1</v>
      </c>
      <c r="AD908" s="56">
        <f>IF(OR('자료입력 및 결과표시'!$D$4=M908,'자료입력 및 결과표시'!$D$4=N908,'자료입력 및 결과표시'!$D$4=O908,'자료입력 및 결과표시'!$D$4=P908,'자료입력 및 결과표시'!$D$4=Q908,'자료입력 및 결과표시'!$D$4=R908,'자료입력 및 결과표시'!$D$4=S908,'자료입력 및 결과표시'!$D$4=T908,'자료입력 및 결과표시'!$D$4=U908,'자료입력 및 결과표시'!$D$4=V908,'자료입력 및 결과표시'!$C$4=M908,'자료입력 및 결과표시'!$C$4=N908,'자료입력 및 결과표시'!$C$4=O908,'자료입력 및 결과표시'!$C$4=P908,'자료입력 및 결과표시'!$C$4=Q908,'자료입력 및 결과표시'!$C$4=R908,'자료입력 및 결과표시'!$C$4=S908,'자료입력 및 결과표시'!$C$4=T908,'자료입력 및 결과표시'!$C$4=U908,'자료입력 및 결과표시'!$C$4=V908),0,1)</f>
        <v>0</v>
      </c>
    </row>
    <row r="909" spans="6:30">
      <c r="F909" s="56">
        <f t="shared" si="59"/>
        <v>0</v>
      </c>
      <c r="G909" s="79"/>
      <c r="H909" s="38"/>
      <c r="I909" s="39"/>
      <c r="J909" s="31"/>
      <c r="K909" s="78"/>
      <c r="L909" s="40"/>
      <c r="M909" s="11"/>
      <c r="N909" s="11"/>
      <c r="O909" s="11"/>
      <c r="P909" s="11"/>
      <c r="Q909" s="11"/>
      <c r="R909" s="11"/>
      <c r="S909" s="11"/>
      <c r="T909" s="11"/>
      <c r="U909" s="11"/>
      <c r="V909" s="37"/>
      <c r="W909" s="80"/>
      <c r="X909" s="37"/>
      <c r="Y909" s="40"/>
      <c r="Z909" s="35"/>
      <c r="AA909" s="66">
        <f t="shared" si="60"/>
        <v>0</v>
      </c>
      <c r="AB909" s="12">
        <f t="shared" si="61"/>
        <v>0</v>
      </c>
      <c r="AC909" s="56">
        <f t="shared" si="62"/>
        <v>1</v>
      </c>
      <c r="AD909" s="56">
        <f>IF(OR('자료입력 및 결과표시'!$D$4=M909,'자료입력 및 결과표시'!$D$4=N909,'자료입력 및 결과표시'!$D$4=O909,'자료입력 및 결과표시'!$D$4=P909,'자료입력 및 결과표시'!$D$4=Q909,'자료입력 및 결과표시'!$D$4=R909,'자료입력 및 결과표시'!$D$4=S909,'자료입력 및 결과표시'!$D$4=T909,'자료입력 및 결과표시'!$D$4=U909,'자료입력 및 결과표시'!$D$4=V909,'자료입력 및 결과표시'!$C$4=M909,'자료입력 및 결과표시'!$C$4=N909,'자료입력 및 결과표시'!$C$4=O909,'자료입력 및 결과표시'!$C$4=P909,'자료입력 및 결과표시'!$C$4=Q909,'자료입력 및 결과표시'!$C$4=R909,'자료입력 및 결과표시'!$C$4=S909,'자료입력 및 결과표시'!$C$4=T909,'자료입력 및 결과표시'!$C$4=U909,'자료입력 및 결과표시'!$C$4=V909),0,1)</f>
        <v>0</v>
      </c>
    </row>
    <row r="910" spans="6:30">
      <c r="F910" s="56">
        <f t="shared" si="59"/>
        <v>0</v>
      </c>
      <c r="G910" s="79"/>
      <c r="H910" s="38"/>
      <c r="I910" s="39"/>
      <c r="J910" s="31"/>
      <c r="K910" s="78"/>
      <c r="L910" s="40"/>
      <c r="M910" s="11"/>
      <c r="N910" s="11"/>
      <c r="O910" s="11"/>
      <c r="P910" s="11"/>
      <c r="Q910" s="11"/>
      <c r="R910" s="11"/>
      <c r="S910" s="11"/>
      <c r="T910" s="11"/>
      <c r="U910" s="11"/>
      <c r="V910" s="37"/>
      <c r="W910" s="80"/>
      <c r="X910" s="37"/>
      <c r="Y910" s="40"/>
      <c r="Z910" s="35"/>
      <c r="AA910" s="66">
        <f t="shared" si="60"/>
        <v>0</v>
      </c>
      <c r="AB910" s="12">
        <f t="shared" si="61"/>
        <v>0</v>
      </c>
      <c r="AC910" s="56">
        <f t="shared" si="62"/>
        <v>1</v>
      </c>
      <c r="AD910" s="56">
        <f>IF(OR('자료입력 및 결과표시'!$D$4=M910,'자료입력 및 결과표시'!$D$4=N910,'자료입력 및 결과표시'!$D$4=O910,'자료입력 및 결과표시'!$D$4=P910,'자료입력 및 결과표시'!$D$4=Q910,'자료입력 및 결과표시'!$D$4=R910,'자료입력 및 결과표시'!$D$4=S910,'자료입력 및 결과표시'!$D$4=T910,'자료입력 및 결과표시'!$D$4=U910,'자료입력 및 결과표시'!$D$4=V910,'자료입력 및 결과표시'!$C$4=M910,'자료입력 및 결과표시'!$C$4=N910,'자료입력 및 결과표시'!$C$4=O910,'자료입력 및 결과표시'!$C$4=P910,'자료입력 및 결과표시'!$C$4=Q910,'자료입력 및 결과표시'!$C$4=R910,'자료입력 및 결과표시'!$C$4=S910,'자료입력 및 결과표시'!$C$4=T910,'자료입력 및 결과표시'!$C$4=U910,'자료입력 및 결과표시'!$C$4=V910),0,1)</f>
        <v>0</v>
      </c>
    </row>
    <row r="911" spans="6:30">
      <c r="F911" s="56">
        <f t="shared" si="59"/>
        <v>0</v>
      </c>
      <c r="G911" s="79"/>
      <c r="H911" s="38"/>
      <c r="I911" s="39"/>
      <c r="J911" s="31"/>
      <c r="K911" s="78"/>
      <c r="L911" s="40"/>
      <c r="M911" s="11"/>
      <c r="N911" s="11"/>
      <c r="O911" s="11"/>
      <c r="P911" s="11"/>
      <c r="Q911" s="11"/>
      <c r="R911" s="11"/>
      <c r="S911" s="11"/>
      <c r="T911" s="11"/>
      <c r="U911" s="11"/>
      <c r="V911" s="37"/>
      <c r="W911" s="80"/>
      <c r="X911" s="37"/>
      <c r="Y911" s="40"/>
      <c r="Z911" s="35"/>
      <c r="AA911" s="66">
        <f t="shared" si="60"/>
        <v>0</v>
      </c>
      <c r="AB911" s="12">
        <f t="shared" si="61"/>
        <v>0</v>
      </c>
      <c r="AC911" s="56">
        <f t="shared" si="62"/>
        <v>1</v>
      </c>
      <c r="AD911" s="56">
        <f>IF(OR('자료입력 및 결과표시'!$D$4=M911,'자료입력 및 결과표시'!$D$4=N911,'자료입력 및 결과표시'!$D$4=O911,'자료입력 및 결과표시'!$D$4=P911,'자료입력 및 결과표시'!$D$4=Q911,'자료입력 및 결과표시'!$D$4=R911,'자료입력 및 결과표시'!$D$4=S911,'자료입력 및 결과표시'!$D$4=T911,'자료입력 및 결과표시'!$D$4=U911,'자료입력 및 결과표시'!$D$4=V911,'자료입력 및 결과표시'!$C$4=M911,'자료입력 및 결과표시'!$C$4=N911,'자료입력 및 결과표시'!$C$4=O911,'자료입력 및 결과표시'!$C$4=P911,'자료입력 및 결과표시'!$C$4=Q911,'자료입력 및 결과표시'!$C$4=R911,'자료입력 및 결과표시'!$C$4=S911,'자료입력 및 결과표시'!$C$4=T911,'자료입력 및 결과표시'!$C$4=U911,'자료입력 및 결과표시'!$C$4=V911),0,1)</f>
        <v>0</v>
      </c>
    </row>
    <row r="912" spans="6:30">
      <c r="F912" s="56">
        <f t="shared" si="59"/>
        <v>0</v>
      </c>
      <c r="G912" s="79"/>
      <c r="H912" s="38"/>
      <c r="I912" s="39"/>
      <c r="J912" s="31"/>
      <c r="K912" s="78"/>
      <c r="L912" s="40"/>
      <c r="M912" s="11"/>
      <c r="N912" s="11"/>
      <c r="O912" s="11"/>
      <c r="P912" s="11"/>
      <c r="Q912" s="11"/>
      <c r="R912" s="11"/>
      <c r="S912" s="11"/>
      <c r="T912" s="11"/>
      <c r="U912" s="11"/>
      <c r="V912" s="37"/>
      <c r="W912" s="80"/>
      <c r="X912" s="37"/>
      <c r="Y912" s="40"/>
      <c r="Z912" s="35"/>
      <c r="AA912" s="66">
        <f t="shared" si="60"/>
        <v>0</v>
      </c>
      <c r="AB912" s="12">
        <f t="shared" si="61"/>
        <v>0</v>
      </c>
      <c r="AC912" s="56">
        <f t="shared" si="62"/>
        <v>1</v>
      </c>
      <c r="AD912" s="56">
        <f>IF(OR('자료입력 및 결과표시'!$D$4=M912,'자료입력 및 결과표시'!$D$4=N912,'자료입력 및 결과표시'!$D$4=O912,'자료입력 및 결과표시'!$D$4=P912,'자료입력 및 결과표시'!$D$4=Q912,'자료입력 및 결과표시'!$D$4=R912,'자료입력 및 결과표시'!$D$4=S912,'자료입력 및 결과표시'!$D$4=T912,'자료입력 및 결과표시'!$D$4=U912,'자료입력 및 결과표시'!$D$4=V912,'자료입력 및 결과표시'!$C$4=M912,'자료입력 및 결과표시'!$C$4=N912,'자료입력 및 결과표시'!$C$4=O912,'자료입력 및 결과표시'!$C$4=P912,'자료입력 및 결과표시'!$C$4=Q912,'자료입력 및 결과표시'!$C$4=R912,'자료입력 및 결과표시'!$C$4=S912,'자료입력 및 결과표시'!$C$4=T912,'자료입력 및 결과표시'!$C$4=U912,'자료입력 및 결과표시'!$C$4=V912),0,1)</f>
        <v>0</v>
      </c>
    </row>
    <row r="913" spans="6:30">
      <c r="F913" s="56">
        <f t="shared" si="59"/>
        <v>0</v>
      </c>
      <c r="G913" s="79"/>
      <c r="H913" s="38"/>
      <c r="I913" s="39"/>
      <c r="J913" s="31"/>
      <c r="K913" s="78"/>
      <c r="L913" s="40"/>
      <c r="M913" s="11"/>
      <c r="N913" s="11"/>
      <c r="O913" s="11"/>
      <c r="P913" s="11"/>
      <c r="Q913" s="11"/>
      <c r="R913" s="11"/>
      <c r="S913" s="11"/>
      <c r="T913" s="11"/>
      <c r="U913" s="11"/>
      <c r="V913" s="37"/>
      <c r="W913" s="80"/>
      <c r="X913" s="37"/>
      <c r="Y913" s="40"/>
      <c r="Z913" s="35"/>
      <c r="AA913" s="66">
        <f t="shared" si="60"/>
        <v>0</v>
      </c>
      <c r="AB913" s="12">
        <f t="shared" si="61"/>
        <v>0</v>
      </c>
      <c r="AC913" s="56">
        <f t="shared" si="62"/>
        <v>1</v>
      </c>
      <c r="AD913" s="56">
        <f>IF(OR('자료입력 및 결과표시'!$D$4=M913,'자료입력 및 결과표시'!$D$4=N913,'자료입력 및 결과표시'!$D$4=O913,'자료입력 및 결과표시'!$D$4=P913,'자료입력 및 결과표시'!$D$4=Q913,'자료입력 및 결과표시'!$D$4=R913,'자료입력 및 결과표시'!$D$4=S913,'자료입력 및 결과표시'!$D$4=T913,'자료입력 및 결과표시'!$D$4=U913,'자료입력 및 결과표시'!$D$4=V913,'자료입력 및 결과표시'!$C$4=M913,'자료입력 및 결과표시'!$C$4=N913,'자료입력 및 결과표시'!$C$4=O913,'자료입력 및 결과표시'!$C$4=P913,'자료입력 및 결과표시'!$C$4=Q913,'자료입력 및 결과표시'!$C$4=R913,'자료입력 및 결과표시'!$C$4=S913,'자료입력 및 결과표시'!$C$4=T913,'자료입력 및 결과표시'!$C$4=U913,'자료입력 및 결과표시'!$C$4=V913),0,1)</f>
        <v>0</v>
      </c>
    </row>
    <row r="914" spans="6:30">
      <c r="F914" s="56">
        <f t="shared" si="59"/>
        <v>0</v>
      </c>
      <c r="G914" s="79"/>
      <c r="H914" s="38"/>
      <c r="I914" s="39"/>
      <c r="J914" s="31"/>
      <c r="K914" s="78"/>
      <c r="L914" s="40"/>
      <c r="M914" s="11"/>
      <c r="N914" s="11"/>
      <c r="O914" s="11"/>
      <c r="P914" s="11"/>
      <c r="Q914" s="11"/>
      <c r="R914" s="11"/>
      <c r="S914" s="11"/>
      <c r="T914" s="11"/>
      <c r="U914" s="11"/>
      <c r="V914" s="37"/>
      <c r="W914" s="80"/>
      <c r="X914" s="37"/>
      <c r="Y914" s="40"/>
      <c r="Z914" s="35"/>
      <c r="AA914" s="66">
        <f t="shared" si="60"/>
        <v>0</v>
      </c>
      <c r="AB914" s="12">
        <f t="shared" si="61"/>
        <v>0</v>
      </c>
      <c r="AC914" s="56">
        <f t="shared" si="62"/>
        <v>1</v>
      </c>
      <c r="AD914" s="56">
        <f>IF(OR('자료입력 및 결과표시'!$D$4=M914,'자료입력 및 결과표시'!$D$4=N914,'자료입력 및 결과표시'!$D$4=O914,'자료입력 및 결과표시'!$D$4=P914,'자료입력 및 결과표시'!$D$4=Q914,'자료입력 및 결과표시'!$D$4=R914,'자료입력 및 결과표시'!$D$4=S914,'자료입력 및 결과표시'!$D$4=T914,'자료입력 및 결과표시'!$D$4=U914,'자료입력 및 결과표시'!$D$4=V914,'자료입력 및 결과표시'!$C$4=M914,'자료입력 및 결과표시'!$C$4=N914,'자료입력 및 결과표시'!$C$4=O914,'자료입력 및 결과표시'!$C$4=P914,'자료입력 및 결과표시'!$C$4=Q914,'자료입력 및 결과표시'!$C$4=R914,'자료입력 및 결과표시'!$C$4=S914,'자료입력 및 결과표시'!$C$4=T914,'자료입력 및 결과표시'!$C$4=U914,'자료입력 및 결과표시'!$C$4=V914),0,1)</f>
        <v>0</v>
      </c>
    </row>
    <row r="915" spans="6:30">
      <c r="F915" s="56">
        <f t="shared" si="59"/>
        <v>0</v>
      </c>
      <c r="G915" s="79"/>
      <c r="H915" s="38"/>
      <c r="I915" s="39"/>
      <c r="J915" s="31"/>
      <c r="K915" s="78"/>
      <c r="L915" s="40"/>
      <c r="M915" s="11"/>
      <c r="N915" s="11"/>
      <c r="O915" s="11"/>
      <c r="P915" s="11"/>
      <c r="Q915" s="11"/>
      <c r="R915" s="11"/>
      <c r="S915" s="11"/>
      <c r="T915" s="11"/>
      <c r="U915" s="11"/>
      <c r="V915" s="37"/>
      <c r="W915" s="80"/>
      <c r="X915" s="37"/>
      <c r="Y915" s="40"/>
      <c r="Z915" s="35"/>
      <c r="AA915" s="66">
        <f t="shared" si="60"/>
        <v>0</v>
      </c>
      <c r="AB915" s="12">
        <f t="shared" si="61"/>
        <v>0</v>
      </c>
      <c r="AC915" s="56">
        <f t="shared" si="62"/>
        <v>1</v>
      </c>
      <c r="AD915" s="56">
        <f>IF(OR('자료입력 및 결과표시'!$D$4=M915,'자료입력 및 결과표시'!$D$4=N915,'자료입력 및 결과표시'!$D$4=O915,'자료입력 및 결과표시'!$D$4=P915,'자료입력 및 결과표시'!$D$4=Q915,'자료입력 및 결과표시'!$D$4=R915,'자료입력 및 결과표시'!$D$4=S915,'자료입력 및 결과표시'!$D$4=T915,'자료입력 및 결과표시'!$D$4=U915,'자료입력 및 결과표시'!$D$4=V915,'자료입력 및 결과표시'!$C$4=M915,'자료입력 및 결과표시'!$C$4=N915,'자료입력 및 결과표시'!$C$4=O915,'자료입력 및 결과표시'!$C$4=P915,'자료입력 및 결과표시'!$C$4=Q915,'자료입력 및 결과표시'!$C$4=R915,'자료입력 및 결과표시'!$C$4=S915,'자료입력 및 결과표시'!$C$4=T915,'자료입력 및 결과표시'!$C$4=U915,'자료입력 및 결과표시'!$C$4=V915),0,1)</f>
        <v>0</v>
      </c>
    </row>
    <row r="916" spans="6:30">
      <c r="F916" s="56">
        <f t="shared" si="59"/>
        <v>0</v>
      </c>
      <c r="G916" s="79"/>
      <c r="H916" s="38"/>
      <c r="I916" s="39"/>
      <c r="J916" s="31"/>
      <c r="K916" s="78"/>
      <c r="L916" s="40"/>
      <c r="M916" s="11"/>
      <c r="N916" s="11"/>
      <c r="O916" s="11"/>
      <c r="P916" s="11"/>
      <c r="Q916" s="11"/>
      <c r="R916" s="11"/>
      <c r="S916" s="11"/>
      <c r="T916" s="11"/>
      <c r="U916" s="11"/>
      <c r="V916" s="37"/>
      <c r="W916" s="80"/>
      <c r="X916" s="37"/>
      <c r="Y916" s="40"/>
      <c r="Z916" s="35"/>
      <c r="AA916" s="66">
        <f t="shared" si="60"/>
        <v>0</v>
      </c>
      <c r="AB916" s="12">
        <f t="shared" si="61"/>
        <v>0</v>
      </c>
      <c r="AC916" s="56">
        <f t="shared" si="62"/>
        <v>1</v>
      </c>
      <c r="AD916" s="56">
        <f>IF(OR('자료입력 및 결과표시'!$D$4=M916,'자료입력 및 결과표시'!$D$4=N916,'자료입력 및 결과표시'!$D$4=O916,'자료입력 및 결과표시'!$D$4=P916,'자료입력 및 결과표시'!$D$4=Q916,'자료입력 및 결과표시'!$D$4=R916,'자료입력 및 결과표시'!$D$4=S916,'자료입력 및 결과표시'!$D$4=T916,'자료입력 및 결과표시'!$D$4=U916,'자료입력 및 결과표시'!$D$4=V916,'자료입력 및 결과표시'!$C$4=M916,'자료입력 및 결과표시'!$C$4=N916,'자료입력 및 결과표시'!$C$4=O916,'자료입력 및 결과표시'!$C$4=P916,'자료입력 및 결과표시'!$C$4=Q916,'자료입력 및 결과표시'!$C$4=R916,'자료입력 및 결과표시'!$C$4=S916,'자료입력 및 결과표시'!$C$4=T916,'자료입력 및 결과표시'!$C$4=U916,'자료입력 및 결과표시'!$C$4=V916),0,1)</f>
        <v>0</v>
      </c>
    </row>
    <row r="917" spans="6:30">
      <c r="F917" s="56">
        <f t="shared" si="59"/>
        <v>0</v>
      </c>
      <c r="G917" s="79"/>
      <c r="H917" s="38"/>
      <c r="I917" s="39"/>
      <c r="J917" s="31"/>
      <c r="K917" s="78"/>
      <c r="L917" s="40"/>
      <c r="M917" s="11"/>
      <c r="N917" s="11"/>
      <c r="O917" s="11"/>
      <c r="P917" s="11"/>
      <c r="Q917" s="11"/>
      <c r="R917" s="11"/>
      <c r="S917" s="11"/>
      <c r="T917" s="11"/>
      <c r="U917" s="11"/>
      <c r="V917" s="37"/>
      <c r="W917" s="80"/>
      <c r="X917" s="37"/>
      <c r="Y917" s="40"/>
      <c r="Z917" s="35"/>
      <c r="AA917" s="66">
        <f t="shared" si="60"/>
        <v>0</v>
      </c>
      <c r="AB917" s="12">
        <f t="shared" si="61"/>
        <v>0</v>
      </c>
      <c r="AC917" s="56">
        <f t="shared" si="62"/>
        <v>1</v>
      </c>
      <c r="AD917" s="56">
        <f>IF(OR('자료입력 및 결과표시'!$D$4=M917,'자료입력 및 결과표시'!$D$4=N917,'자료입력 및 결과표시'!$D$4=O917,'자료입력 및 결과표시'!$D$4=P917,'자료입력 및 결과표시'!$D$4=Q917,'자료입력 및 결과표시'!$D$4=R917,'자료입력 및 결과표시'!$D$4=S917,'자료입력 및 결과표시'!$D$4=T917,'자료입력 및 결과표시'!$D$4=U917,'자료입력 및 결과표시'!$D$4=V917,'자료입력 및 결과표시'!$C$4=M917,'자료입력 및 결과표시'!$C$4=N917,'자료입력 및 결과표시'!$C$4=O917,'자료입력 및 결과표시'!$C$4=P917,'자료입력 및 결과표시'!$C$4=Q917,'자료입력 및 결과표시'!$C$4=R917,'자료입력 및 결과표시'!$C$4=S917,'자료입력 및 결과표시'!$C$4=T917,'자료입력 및 결과표시'!$C$4=U917,'자료입력 및 결과표시'!$C$4=V917),0,1)</f>
        <v>0</v>
      </c>
    </row>
    <row r="918" spans="6:30">
      <c r="F918" s="56">
        <f t="shared" si="59"/>
        <v>0</v>
      </c>
      <c r="G918" s="79"/>
      <c r="H918" s="38"/>
      <c r="I918" s="39"/>
      <c r="J918" s="31"/>
      <c r="K918" s="78"/>
      <c r="L918" s="40"/>
      <c r="M918" s="11"/>
      <c r="N918" s="11"/>
      <c r="O918" s="11"/>
      <c r="P918" s="11"/>
      <c r="Q918" s="11"/>
      <c r="R918" s="11"/>
      <c r="S918" s="11"/>
      <c r="T918" s="11"/>
      <c r="U918" s="11"/>
      <c r="V918" s="37"/>
      <c r="W918" s="80"/>
      <c r="X918" s="37"/>
      <c r="Y918" s="40"/>
      <c r="Z918" s="35"/>
      <c r="AA918" s="66">
        <f t="shared" si="60"/>
        <v>0</v>
      </c>
      <c r="AB918" s="12">
        <f t="shared" si="61"/>
        <v>0</v>
      </c>
      <c r="AC918" s="56">
        <f t="shared" si="62"/>
        <v>1</v>
      </c>
      <c r="AD918" s="56">
        <f>IF(OR('자료입력 및 결과표시'!$D$4=M918,'자료입력 및 결과표시'!$D$4=N918,'자료입력 및 결과표시'!$D$4=O918,'자료입력 및 결과표시'!$D$4=P918,'자료입력 및 결과표시'!$D$4=Q918,'자료입력 및 결과표시'!$D$4=R918,'자료입력 및 결과표시'!$D$4=S918,'자료입력 및 결과표시'!$D$4=T918,'자료입력 및 결과표시'!$D$4=U918,'자료입력 및 결과표시'!$D$4=V918,'자료입력 및 결과표시'!$C$4=M918,'자료입력 및 결과표시'!$C$4=N918,'자료입력 및 결과표시'!$C$4=O918,'자료입력 및 결과표시'!$C$4=P918,'자료입력 및 결과표시'!$C$4=Q918,'자료입력 및 결과표시'!$C$4=R918,'자료입력 및 결과표시'!$C$4=S918,'자료입력 및 결과표시'!$C$4=T918,'자료입력 및 결과표시'!$C$4=U918,'자료입력 및 결과표시'!$C$4=V918),0,1)</f>
        <v>0</v>
      </c>
    </row>
    <row r="919" spans="6:30">
      <c r="F919" s="56">
        <f t="shared" si="59"/>
        <v>0</v>
      </c>
      <c r="G919" s="79"/>
      <c r="H919" s="38"/>
      <c r="I919" s="39"/>
      <c r="J919" s="31"/>
      <c r="K919" s="78"/>
      <c r="L919" s="40"/>
      <c r="M919" s="11"/>
      <c r="N919" s="11"/>
      <c r="O919" s="11"/>
      <c r="P919" s="11"/>
      <c r="Q919" s="11"/>
      <c r="R919" s="11"/>
      <c r="S919" s="11"/>
      <c r="T919" s="11"/>
      <c r="U919" s="11"/>
      <c r="V919" s="37"/>
      <c r="W919" s="80"/>
      <c r="X919" s="37"/>
      <c r="Y919" s="40"/>
      <c r="Z919" s="35"/>
      <c r="AA919" s="66">
        <f t="shared" si="60"/>
        <v>0</v>
      </c>
      <c r="AB919" s="12">
        <f t="shared" si="61"/>
        <v>0</v>
      </c>
      <c r="AC919" s="56">
        <f t="shared" si="62"/>
        <v>1</v>
      </c>
      <c r="AD919" s="56">
        <f>IF(OR('자료입력 및 결과표시'!$D$4=M919,'자료입력 및 결과표시'!$D$4=N919,'자료입력 및 결과표시'!$D$4=O919,'자료입력 및 결과표시'!$D$4=P919,'자료입력 및 결과표시'!$D$4=Q919,'자료입력 및 결과표시'!$D$4=R919,'자료입력 및 결과표시'!$D$4=S919,'자료입력 및 결과표시'!$D$4=T919,'자료입력 및 결과표시'!$D$4=U919,'자료입력 및 결과표시'!$D$4=V919,'자료입력 및 결과표시'!$C$4=M919,'자료입력 및 결과표시'!$C$4=N919,'자료입력 및 결과표시'!$C$4=O919,'자료입력 및 결과표시'!$C$4=P919,'자료입력 및 결과표시'!$C$4=Q919,'자료입력 및 결과표시'!$C$4=R919,'자료입력 및 결과표시'!$C$4=S919,'자료입력 및 결과표시'!$C$4=T919,'자료입력 및 결과표시'!$C$4=U919,'자료입력 및 결과표시'!$C$4=V919),0,1)</f>
        <v>0</v>
      </c>
    </row>
    <row r="920" spans="6:30">
      <c r="F920" s="56">
        <f t="shared" si="59"/>
        <v>0</v>
      </c>
      <c r="G920" s="79"/>
      <c r="H920" s="38"/>
      <c r="I920" s="39"/>
      <c r="J920" s="31"/>
      <c r="K920" s="78"/>
      <c r="L920" s="40"/>
      <c r="M920" s="11"/>
      <c r="N920" s="11"/>
      <c r="O920" s="11"/>
      <c r="P920" s="11"/>
      <c r="Q920" s="11"/>
      <c r="R920" s="11"/>
      <c r="S920" s="11"/>
      <c r="T920" s="11"/>
      <c r="U920" s="11"/>
      <c r="V920" s="37"/>
      <c r="W920" s="80"/>
      <c r="X920" s="37"/>
      <c r="Y920" s="40"/>
      <c r="Z920" s="35"/>
      <c r="AA920" s="66">
        <f t="shared" si="60"/>
        <v>0</v>
      </c>
      <c r="AB920" s="12">
        <f t="shared" si="61"/>
        <v>0</v>
      </c>
      <c r="AC920" s="56">
        <f t="shared" si="62"/>
        <v>1</v>
      </c>
      <c r="AD920" s="56">
        <f>IF(OR('자료입력 및 결과표시'!$D$4=M920,'자료입력 및 결과표시'!$D$4=N920,'자료입력 및 결과표시'!$D$4=O920,'자료입력 및 결과표시'!$D$4=P920,'자료입력 및 결과표시'!$D$4=Q920,'자료입력 및 결과표시'!$D$4=R920,'자료입력 및 결과표시'!$D$4=S920,'자료입력 및 결과표시'!$D$4=T920,'자료입력 및 결과표시'!$D$4=U920,'자료입력 및 결과표시'!$D$4=V920,'자료입력 및 결과표시'!$C$4=M920,'자료입력 및 결과표시'!$C$4=N920,'자료입력 및 결과표시'!$C$4=O920,'자료입력 및 결과표시'!$C$4=P920,'자료입력 및 결과표시'!$C$4=Q920,'자료입력 및 결과표시'!$C$4=R920,'자료입력 및 결과표시'!$C$4=S920,'자료입력 및 결과표시'!$C$4=T920,'자료입력 및 결과표시'!$C$4=U920,'자료입력 및 결과표시'!$C$4=V920),0,1)</f>
        <v>0</v>
      </c>
    </row>
    <row r="921" spans="6:30">
      <c r="F921" s="56">
        <f t="shared" si="59"/>
        <v>0</v>
      </c>
      <c r="G921" s="79"/>
      <c r="H921" s="38"/>
      <c r="I921" s="39"/>
      <c r="J921" s="31"/>
      <c r="K921" s="78"/>
      <c r="L921" s="40"/>
      <c r="M921" s="11"/>
      <c r="N921" s="11"/>
      <c r="O921" s="11"/>
      <c r="P921" s="11"/>
      <c r="Q921" s="11"/>
      <c r="R921" s="11"/>
      <c r="S921" s="11"/>
      <c r="T921" s="11"/>
      <c r="U921" s="11"/>
      <c r="V921" s="37"/>
      <c r="W921" s="80"/>
      <c r="X921" s="37"/>
      <c r="Y921" s="40"/>
      <c r="Z921" s="35"/>
      <c r="AA921" s="66">
        <f t="shared" si="60"/>
        <v>0</v>
      </c>
      <c r="AB921" s="12">
        <f t="shared" si="61"/>
        <v>0</v>
      </c>
      <c r="AC921" s="56">
        <f t="shared" si="62"/>
        <v>1</v>
      </c>
      <c r="AD921" s="56">
        <f>IF(OR('자료입력 및 결과표시'!$D$4=M921,'자료입력 및 결과표시'!$D$4=N921,'자료입력 및 결과표시'!$D$4=O921,'자료입력 및 결과표시'!$D$4=P921,'자료입력 및 결과표시'!$D$4=Q921,'자료입력 및 결과표시'!$D$4=R921,'자료입력 및 결과표시'!$D$4=S921,'자료입력 및 결과표시'!$D$4=T921,'자료입력 및 결과표시'!$D$4=U921,'자료입력 및 결과표시'!$D$4=V921,'자료입력 및 결과표시'!$C$4=M921,'자료입력 및 결과표시'!$C$4=N921,'자료입력 및 결과표시'!$C$4=O921,'자료입력 및 결과표시'!$C$4=P921,'자료입력 및 결과표시'!$C$4=Q921,'자료입력 및 결과표시'!$C$4=R921,'자료입력 및 결과표시'!$C$4=S921,'자료입력 및 결과표시'!$C$4=T921,'자료입력 및 결과표시'!$C$4=U921,'자료입력 및 결과표시'!$C$4=V921),0,1)</f>
        <v>0</v>
      </c>
    </row>
    <row r="922" spans="6:30">
      <c r="F922" s="56">
        <f t="shared" si="59"/>
        <v>0</v>
      </c>
      <c r="G922" s="79"/>
      <c r="H922" s="38"/>
      <c r="I922" s="39"/>
      <c r="J922" s="31"/>
      <c r="K922" s="78"/>
      <c r="L922" s="40"/>
      <c r="M922" s="11"/>
      <c r="N922" s="11"/>
      <c r="O922" s="11"/>
      <c r="P922" s="11"/>
      <c r="Q922" s="11"/>
      <c r="R922" s="11"/>
      <c r="S922" s="11"/>
      <c r="T922" s="11"/>
      <c r="U922" s="11"/>
      <c r="V922" s="37"/>
      <c r="W922" s="80"/>
      <c r="X922" s="37"/>
      <c r="Y922" s="40"/>
      <c r="Z922" s="35"/>
      <c r="AA922" s="66">
        <f t="shared" si="60"/>
        <v>0</v>
      </c>
      <c r="AB922" s="12">
        <f t="shared" si="61"/>
        <v>0</v>
      </c>
      <c r="AC922" s="56">
        <f t="shared" si="62"/>
        <v>1</v>
      </c>
      <c r="AD922" s="56">
        <f>IF(OR('자료입력 및 결과표시'!$D$4=M922,'자료입력 및 결과표시'!$D$4=N922,'자료입력 및 결과표시'!$D$4=O922,'자료입력 및 결과표시'!$D$4=P922,'자료입력 및 결과표시'!$D$4=Q922,'자료입력 및 결과표시'!$D$4=R922,'자료입력 및 결과표시'!$D$4=S922,'자료입력 및 결과표시'!$D$4=T922,'자료입력 및 결과표시'!$D$4=U922,'자료입력 및 결과표시'!$D$4=V922,'자료입력 및 결과표시'!$C$4=M922,'자료입력 및 결과표시'!$C$4=N922,'자료입력 및 결과표시'!$C$4=O922,'자료입력 및 결과표시'!$C$4=P922,'자료입력 및 결과표시'!$C$4=Q922,'자료입력 및 결과표시'!$C$4=R922,'자료입력 및 결과표시'!$C$4=S922,'자료입력 및 결과표시'!$C$4=T922,'자료입력 및 결과표시'!$C$4=U922,'자료입력 및 결과표시'!$C$4=V922),0,1)</f>
        <v>0</v>
      </c>
    </row>
    <row r="923" spans="6:30">
      <c r="F923" s="56">
        <f t="shared" si="59"/>
        <v>0</v>
      </c>
      <c r="G923" s="79"/>
      <c r="H923" s="38"/>
      <c r="I923" s="39"/>
      <c r="J923" s="31"/>
      <c r="K923" s="78"/>
      <c r="L923" s="40"/>
      <c r="M923" s="11"/>
      <c r="N923" s="11"/>
      <c r="O923" s="11"/>
      <c r="P923" s="11"/>
      <c r="Q923" s="11"/>
      <c r="R923" s="11"/>
      <c r="S923" s="11"/>
      <c r="T923" s="11"/>
      <c r="U923" s="11"/>
      <c r="V923" s="37"/>
      <c r="W923" s="80"/>
      <c r="X923" s="37"/>
      <c r="Y923" s="40"/>
      <c r="Z923" s="35"/>
      <c r="AA923" s="66">
        <f t="shared" si="60"/>
        <v>0</v>
      </c>
      <c r="AB923" s="12">
        <f t="shared" si="61"/>
        <v>0</v>
      </c>
      <c r="AC923" s="56">
        <f t="shared" si="62"/>
        <v>1</v>
      </c>
      <c r="AD923" s="56">
        <f>IF(OR('자료입력 및 결과표시'!$D$4=M923,'자료입력 및 결과표시'!$D$4=N923,'자료입력 및 결과표시'!$D$4=O923,'자료입력 및 결과표시'!$D$4=P923,'자료입력 및 결과표시'!$D$4=Q923,'자료입력 및 결과표시'!$D$4=R923,'자료입력 및 결과표시'!$D$4=S923,'자료입력 및 결과표시'!$D$4=T923,'자료입력 및 결과표시'!$D$4=U923,'자료입력 및 결과표시'!$D$4=V923,'자료입력 및 결과표시'!$C$4=M923,'자료입력 및 결과표시'!$C$4=N923,'자료입력 및 결과표시'!$C$4=O923,'자료입력 및 결과표시'!$C$4=P923,'자료입력 및 결과표시'!$C$4=Q923,'자료입력 및 결과표시'!$C$4=R923,'자료입력 및 결과표시'!$C$4=S923,'자료입력 및 결과표시'!$C$4=T923,'자료입력 및 결과표시'!$C$4=U923,'자료입력 및 결과표시'!$C$4=V923),0,1)</f>
        <v>0</v>
      </c>
    </row>
    <row r="924" spans="6:30">
      <c r="F924" s="56">
        <f t="shared" si="59"/>
        <v>0</v>
      </c>
      <c r="G924" s="79"/>
      <c r="H924" s="38"/>
      <c r="I924" s="39"/>
      <c r="J924" s="31"/>
      <c r="K924" s="78"/>
      <c r="L924" s="40"/>
      <c r="M924" s="11"/>
      <c r="N924" s="11"/>
      <c r="O924" s="11"/>
      <c r="P924" s="11"/>
      <c r="Q924" s="11"/>
      <c r="R924" s="11"/>
      <c r="S924" s="11"/>
      <c r="T924" s="11"/>
      <c r="U924" s="11"/>
      <c r="V924" s="37"/>
      <c r="W924" s="80"/>
      <c r="X924" s="37"/>
      <c r="Y924" s="40"/>
      <c r="Z924" s="35"/>
      <c r="AA924" s="66">
        <f t="shared" si="60"/>
        <v>0</v>
      </c>
      <c r="AB924" s="12">
        <f t="shared" si="61"/>
        <v>0</v>
      </c>
      <c r="AC924" s="56">
        <f t="shared" si="62"/>
        <v>1</v>
      </c>
      <c r="AD924" s="56">
        <f>IF(OR('자료입력 및 결과표시'!$D$4=M924,'자료입력 및 결과표시'!$D$4=N924,'자료입력 및 결과표시'!$D$4=O924,'자료입력 및 결과표시'!$D$4=P924,'자료입력 및 결과표시'!$D$4=Q924,'자료입력 및 결과표시'!$D$4=R924,'자료입력 및 결과표시'!$D$4=S924,'자료입력 및 결과표시'!$D$4=T924,'자료입력 및 결과표시'!$D$4=U924,'자료입력 및 결과표시'!$D$4=V924,'자료입력 및 결과표시'!$C$4=M924,'자료입력 및 결과표시'!$C$4=N924,'자료입력 및 결과표시'!$C$4=O924,'자료입력 및 결과표시'!$C$4=P924,'자료입력 및 결과표시'!$C$4=Q924,'자료입력 및 결과표시'!$C$4=R924,'자료입력 및 결과표시'!$C$4=S924,'자료입력 및 결과표시'!$C$4=T924,'자료입력 및 결과표시'!$C$4=U924,'자료입력 및 결과표시'!$C$4=V924),0,1)</f>
        <v>0</v>
      </c>
    </row>
    <row r="925" spans="6:30">
      <c r="F925" s="56">
        <f t="shared" si="59"/>
        <v>0</v>
      </c>
      <c r="G925" s="79"/>
      <c r="H925" s="38"/>
      <c r="I925" s="39"/>
      <c r="J925" s="31"/>
      <c r="K925" s="78"/>
      <c r="L925" s="40"/>
      <c r="M925" s="11"/>
      <c r="N925" s="11"/>
      <c r="O925" s="11"/>
      <c r="P925" s="11"/>
      <c r="Q925" s="11"/>
      <c r="R925" s="11"/>
      <c r="S925" s="11"/>
      <c r="T925" s="11"/>
      <c r="U925" s="11"/>
      <c r="V925" s="37"/>
      <c r="W925" s="80"/>
      <c r="X925" s="37"/>
      <c r="Y925" s="40"/>
      <c r="Z925" s="35"/>
      <c r="AA925" s="66">
        <f t="shared" si="60"/>
        <v>0</v>
      </c>
      <c r="AB925" s="12">
        <f t="shared" si="61"/>
        <v>0</v>
      </c>
      <c r="AC925" s="56">
        <f t="shared" si="62"/>
        <v>1</v>
      </c>
      <c r="AD925" s="56">
        <f>IF(OR('자료입력 및 결과표시'!$D$4=M925,'자료입력 및 결과표시'!$D$4=N925,'자료입력 및 결과표시'!$D$4=O925,'자료입력 및 결과표시'!$D$4=P925,'자료입력 및 결과표시'!$D$4=Q925,'자료입력 및 결과표시'!$D$4=R925,'자료입력 및 결과표시'!$D$4=S925,'자료입력 및 결과표시'!$D$4=T925,'자료입력 및 결과표시'!$D$4=U925,'자료입력 및 결과표시'!$D$4=V925,'자료입력 및 결과표시'!$C$4=M925,'자료입력 및 결과표시'!$C$4=N925,'자료입력 및 결과표시'!$C$4=O925,'자료입력 및 결과표시'!$C$4=P925,'자료입력 및 결과표시'!$C$4=Q925,'자료입력 및 결과표시'!$C$4=R925,'자료입력 및 결과표시'!$C$4=S925,'자료입력 및 결과표시'!$C$4=T925,'자료입력 및 결과표시'!$C$4=U925,'자료입력 및 결과표시'!$C$4=V925),0,1)</f>
        <v>0</v>
      </c>
    </row>
    <row r="926" spans="6:30">
      <c r="F926" s="56">
        <f t="shared" si="59"/>
        <v>0</v>
      </c>
      <c r="G926" s="79"/>
      <c r="H926" s="38"/>
      <c r="I926" s="39"/>
      <c r="J926" s="31"/>
      <c r="K926" s="78"/>
      <c r="L926" s="40"/>
      <c r="M926" s="11"/>
      <c r="N926" s="11"/>
      <c r="O926" s="11"/>
      <c r="P926" s="11"/>
      <c r="Q926" s="11"/>
      <c r="R926" s="11"/>
      <c r="S926" s="11"/>
      <c r="T926" s="11"/>
      <c r="U926" s="11"/>
      <c r="V926" s="37"/>
      <c r="W926" s="80"/>
      <c r="X926" s="37"/>
      <c r="Y926" s="40"/>
      <c r="Z926" s="35"/>
      <c r="AA926" s="66">
        <f t="shared" si="60"/>
        <v>0</v>
      </c>
      <c r="AB926" s="12">
        <f t="shared" si="61"/>
        <v>0</v>
      </c>
      <c r="AC926" s="56">
        <f t="shared" si="62"/>
        <v>1</v>
      </c>
      <c r="AD926" s="56">
        <f>IF(OR('자료입력 및 결과표시'!$D$4=M926,'자료입력 및 결과표시'!$D$4=N926,'자료입력 및 결과표시'!$D$4=O926,'자료입력 및 결과표시'!$D$4=P926,'자료입력 및 결과표시'!$D$4=Q926,'자료입력 및 결과표시'!$D$4=R926,'자료입력 및 결과표시'!$D$4=S926,'자료입력 및 결과표시'!$D$4=T926,'자료입력 및 결과표시'!$D$4=U926,'자료입력 및 결과표시'!$D$4=V926,'자료입력 및 결과표시'!$C$4=M926,'자료입력 및 결과표시'!$C$4=N926,'자료입력 및 결과표시'!$C$4=O926,'자료입력 및 결과표시'!$C$4=P926,'자료입력 및 결과표시'!$C$4=Q926,'자료입력 및 결과표시'!$C$4=R926,'자료입력 및 결과표시'!$C$4=S926,'자료입력 및 결과표시'!$C$4=T926,'자료입력 및 결과표시'!$C$4=U926,'자료입력 및 결과표시'!$C$4=V926),0,1)</f>
        <v>0</v>
      </c>
    </row>
    <row r="927" spans="6:30">
      <c r="F927" s="56">
        <f t="shared" si="59"/>
        <v>0</v>
      </c>
      <c r="G927" s="79"/>
      <c r="H927" s="38"/>
      <c r="I927" s="39"/>
      <c r="J927" s="31"/>
      <c r="K927" s="78"/>
      <c r="L927" s="40"/>
      <c r="M927" s="11"/>
      <c r="N927" s="11"/>
      <c r="O927" s="11"/>
      <c r="P927" s="11"/>
      <c r="Q927" s="11"/>
      <c r="R927" s="11"/>
      <c r="S927" s="11"/>
      <c r="T927" s="11"/>
      <c r="U927" s="11"/>
      <c r="V927" s="37"/>
      <c r="W927" s="80"/>
      <c r="X927" s="37"/>
      <c r="Y927" s="40"/>
      <c r="Z927" s="35"/>
      <c r="AA927" s="66">
        <f t="shared" si="60"/>
        <v>0</v>
      </c>
      <c r="AB927" s="12">
        <f t="shared" si="61"/>
        <v>0</v>
      </c>
      <c r="AC927" s="56">
        <f t="shared" si="62"/>
        <v>1</v>
      </c>
      <c r="AD927" s="56">
        <f>IF(OR('자료입력 및 결과표시'!$D$4=M927,'자료입력 및 결과표시'!$D$4=N927,'자료입력 및 결과표시'!$D$4=O927,'자료입력 및 결과표시'!$D$4=P927,'자료입력 및 결과표시'!$D$4=Q927,'자료입력 및 결과표시'!$D$4=R927,'자료입력 및 결과표시'!$D$4=S927,'자료입력 및 결과표시'!$D$4=T927,'자료입력 및 결과표시'!$D$4=U927,'자료입력 및 결과표시'!$D$4=V927,'자료입력 및 결과표시'!$C$4=M927,'자료입력 및 결과표시'!$C$4=N927,'자료입력 및 결과표시'!$C$4=O927,'자료입력 및 결과표시'!$C$4=P927,'자료입력 및 결과표시'!$C$4=Q927,'자료입력 및 결과표시'!$C$4=R927,'자료입력 및 결과표시'!$C$4=S927,'자료입력 및 결과표시'!$C$4=T927,'자료입력 및 결과표시'!$C$4=U927,'자료입력 및 결과표시'!$C$4=V927),0,1)</f>
        <v>0</v>
      </c>
    </row>
    <row r="928" spans="6:30">
      <c r="F928" s="56">
        <f t="shared" si="59"/>
        <v>0</v>
      </c>
      <c r="G928" s="79"/>
      <c r="H928" s="38"/>
      <c r="I928" s="39"/>
      <c r="J928" s="31"/>
      <c r="K928" s="78"/>
      <c r="L928" s="40"/>
      <c r="M928" s="11"/>
      <c r="N928" s="11"/>
      <c r="O928" s="11"/>
      <c r="P928" s="11"/>
      <c r="Q928" s="11"/>
      <c r="R928" s="11"/>
      <c r="S928" s="11"/>
      <c r="T928" s="11"/>
      <c r="U928" s="11"/>
      <c r="V928" s="37"/>
      <c r="W928" s="80"/>
      <c r="X928" s="37"/>
      <c r="Y928" s="40"/>
      <c r="Z928" s="35"/>
      <c r="AA928" s="66">
        <f t="shared" si="60"/>
        <v>0</v>
      </c>
      <c r="AB928" s="12">
        <f t="shared" si="61"/>
        <v>0</v>
      </c>
      <c r="AC928" s="56">
        <f t="shared" si="62"/>
        <v>1</v>
      </c>
      <c r="AD928" s="56">
        <f>IF(OR('자료입력 및 결과표시'!$D$4=M928,'자료입력 및 결과표시'!$D$4=N928,'자료입력 및 결과표시'!$D$4=O928,'자료입력 및 결과표시'!$D$4=P928,'자료입력 및 결과표시'!$D$4=Q928,'자료입력 및 결과표시'!$D$4=R928,'자료입력 및 결과표시'!$D$4=S928,'자료입력 및 결과표시'!$D$4=T928,'자료입력 및 결과표시'!$D$4=U928,'자료입력 및 결과표시'!$D$4=V928,'자료입력 및 결과표시'!$C$4=M928,'자료입력 및 결과표시'!$C$4=N928,'자료입력 및 결과표시'!$C$4=O928,'자료입력 및 결과표시'!$C$4=P928,'자료입력 및 결과표시'!$C$4=Q928,'자료입력 및 결과표시'!$C$4=R928,'자료입력 및 결과표시'!$C$4=S928,'자료입력 및 결과표시'!$C$4=T928,'자료입력 및 결과표시'!$C$4=U928,'자료입력 및 결과표시'!$C$4=V928),0,1)</f>
        <v>0</v>
      </c>
    </row>
    <row r="929" spans="6:30">
      <c r="F929" s="56">
        <f t="shared" si="59"/>
        <v>0</v>
      </c>
      <c r="G929" s="79"/>
      <c r="H929" s="38"/>
      <c r="I929" s="39"/>
      <c r="J929" s="31"/>
      <c r="K929" s="78"/>
      <c r="L929" s="40"/>
      <c r="M929" s="11"/>
      <c r="N929" s="11"/>
      <c r="O929" s="11"/>
      <c r="P929" s="11"/>
      <c r="Q929" s="11"/>
      <c r="R929" s="11"/>
      <c r="S929" s="11"/>
      <c r="T929" s="11"/>
      <c r="U929" s="11"/>
      <c r="V929" s="37"/>
      <c r="W929" s="80"/>
      <c r="X929" s="37"/>
      <c r="Y929" s="40"/>
      <c r="Z929" s="35"/>
      <c r="AA929" s="66">
        <f t="shared" si="60"/>
        <v>0</v>
      </c>
      <c r="AB929" s="12">
        <f t="shared" si="61"/>
        <v>0</v>
      </c>
      <c r="AC929" s="56">
        <f t="shared" si="62"/>
        <v>1</v>
      </c>
      <c r="AD929" s="56">
        <f>IF(OR('자료입력 및 결과표시'!$D$4=M929,'자료입력 및 결과표시'!$D$4=N929,'자료입력 및 결과표시'!$D$4=O929,'자료입력 및 결과표시'!$D$4=P929,'자료입력 및 결과표시'!$D$4=Q929,'자료입력 및 결과표시'!$D$4=R929,'자료입력 및 결과표시'!$D$4=S929,'자료입력 및 결과표시'!$D$4=T929,'자료입력 및 결과표시'!$D$4=U929,'자료입력 및 결과표시'!$D$4=V929,'자료입력 및 결과표시'!$C$4=M929,'자료입력 및 결과표시'!$C$4=N929,'자료입력 및 결과표시'!$C$4=O929,'자료입력 및 결과표시'!$C$4=P929,'자료입력 및 결과표시'!$C$4=Q929,'자료입력 및 결과표시'!$C$4=R929,'자료입력 및 결과표시'!$C$4=S929,'자료입력 및 결과표시'!$C$4=T929,'자료입력 및 결과표시'!$C$4=U929,'자료입력 및 결과표시'!$C$4=V929),0,1)</f>
        <v>0</v>
      </c>
    </row>
    <row r="930" spans="6:30">
      <c r="F930" s="56">
        <f t="shared" si="59"/>
        <v>0</v>
      </c>
      <c r="G930" s="79"/>
      <c r="H930" s="38"/>
      <c r="I930" s="39"/>
      <c r="J930" s="31"/>
      <c r="K930" s="78"/>
      <c r="L930" s="40"/>
      <c r="M930" s="11"/>
      <c r="N930" s="11"/>
      <c r="O930" s="11"/>
      <c r="P930" s="11"/>
      <c r="Q930" s="11"/>
      <c r="R930" s="11"/>
      <c r="S930" s="11"/>
      <c r="T930" s="11"/>
      <c r="U930" s="11"/>
      <c r="V930" s="37"/>
      <c r="W930" s="80"/>
      <c r="X930" s="37"/>
      <c r="Y930" s="40"/>
      <c r="Z930" s="35"/>
      <c r="AA930" s="66">
        <f t="shared" si="60"/>
        <v>0</v>
      </c>
      <c r="AB930" s="12">
        <f t="shared" si="61"/>
        <v>0</v>
      </c>
      <c r="AC930" s="56">
        <f t="shared" si="62"/>
        <v>1</v>
      </c>
      <c r="AD930" s="56">
        <f>IF(OR('자료입력 및 결과표시'!$D$4=M930,'자료입력 및 결과표시'!$D$4=N930,'자료입력 및 결과표시'!$D$4=O930,'자료입력 및 결과표시'!$D$4=P930,'자료입력 및 결과표시'!$D$4=Q930,'자료입력 및 결과표시'!$D$4=R930,'자료입력 및 결과표시'!$D$4=S930,'자료입력 및 결과표시'!$D$4=T930,'자료입력 및 결과표시'!$D$4=U930,'자료입력 및 결과표시'!$D$4=V930,'자료입력 및 결과표시'!$C$4=M930,'자료입력 및 결과표시'!$C$4=N930,'자료입력 및 결과표시'!$C$4=O930,'자료입력 및 결과표시'!$C$4=P930,'자료입력 및 결과표시'!$C$4=Q930,'자료입력 및 결과표시'!$C$4=R930,'자료입력 및 결과표시'!$C$4=S930,'자료입력 및 결과표시'!$C$4=T930,'자료입력 및 결과표시'!$C$4=U930,'자료입력 및 결과표시'!$C$4=V930),0,1)</f>
        <v>0</v>
      </c>
    </row>
    <row r="931" spans="6:30">
      <c r="F931" s="56">
        <f t="shared" si="59"/>
        <v>0</v>
      </c>
      <c r="G931" s="79"/>
      <c r="H931" s="38"/>
      <c r="I931" s="39"/>
      <c r="J931" s="31"/>
      <c r="K931" s="78"/>
      <c r="L931" s="40"/>
      <c r="M931" s="11"/>
      <c r="N931" s="11"/>
      <c r="O931" s="11"/>
      <c r="P931" s="11"/>
      <c r="Q931" s="11"/>
      <c r="R931" s="11"/>
      <c r="S931" s="11"/>
      <c r="T931" s="11"/>
      <c r="U931" s="11"/>
      <c r="V931" s="37"/>
      <c r="W931" s="80"/>
      <c r="X931" s="37"/>
      <c r="Y931" s="40"/>
      <c r="Z931" s="35"/>
      <c r="AA931" s="66">
        <f t="shared" si="60"/>
        <v>0</v>
      </c>
      <c r="AB931" s="12">
        <f t="shared" si="61"/>
        <v>0</v>
      </c>
      <c r="AC931" s="56">
        <f t="shared" si="62"/>
        <v>1</v>
      </c>
      <c r="AD931" s="56">
        <f>IF(OR('자료입력 및 결과표시'!$D$4=M931,'자료입력 및 결과표시'!$D$4=N931,'자료입력 및 결과표시'!$D$4=O931,'자료입력 및 결과표시'!$D$4=P931,'자료입력 및 결과표시'!$D$4=Q931,'자료입력 및 결과표시'!$D$4=R931,'자료입력 및 결과표시'!$D$4=S931,'자료입력 및 결과표시'!$D$4=T931,'자료입력 및 결과표시'!$D$4=U931,'자료입력 및 결과표시'!$D$4=V931,'자료입력 및 결과표시'!$C$4=M931,'자료입력 및 결과표시'!$C$4=N931,'자료입력 및 결과표시'!$C$4=O931,'자료입력 및 결과표시'!$C$4=P931,'자료입력 및 결과표시'!$C$4=Q931,'자료입력 및 결과표시'!$C$4=R931,'자료입력 및 결과표시'!$C$4=S931,'자료입력 및 결과표시'!$C$4=T931,'자료입력 및 결과표시'!$C$4=U931,'자료입력 및 결과표시'!$C$4=V931),0,1)</f>
        <v>0</v>
      </c>
    </row>
    <row r="932" spans="6:30">
      <c r="F932" s="56">
        <f t="shared" si="59"/>
        <v>0</v>
      </c>
      <c r="G932" s="79"/>
      <c r="H932" s="38"/>
      <c r="I932" s="39"/>
      <c r="J932" s="31"/>
      <c r="K932" s="78"/>
      <c r="L932" s="40"/>
      <c r="M932" s="11"/>
      <c r="N932" s="11"/>
      <c r="O932" s="11"/>
      <c r="P932" s="11"/>
      <c r="Q932" s="11"/>
      <c r="R932" s="11"/>
      <c r="S932" s="11"/>
      <c r="T932" s="11"/>
      <c r="U932" s="11"/>
      <c r="V932" s="37"/>
      <c r="W932" s="80"/>
      <c r="X932" s="37"/>
      <c r="Y932" s="40"/>
      <c r="Z932" s="35"/>
      <c r="AA932" s="66">
        <f t="shared" si="60"/>
        <v>0</v>
      </c>
      <c r="AB932" s="12">
        <f t="shared" si="61"/>
        <v>0</v>
      </c>
      <c r="AC932" s="56">
        <f t="shared" si="62"/>
        <v>1</v>
      </c>
      <c r="AD932" s="56">
        <f>IF(OR('자료입력 및 결과표시'!$D$4=M932,'자료입력 및 결과표시'!$D$4=N932,'자료입력 및 결과표시'!$D$4=O932,'자료입력 및 결과표시'!$D$4=P932,'자료입력 및 결과표시'!$D$4=Q932,'자료입력 및 결과표시'!$D$4=R932,'자료입력 및 결과표시'!$D$4=S932,'자료입력 및 결과표시'!$D$4=T932,'자료입력 및 결과표시'!$D$4=U932,'자료입력 및 결과표시'!$D$4=V932,'자료입력 및 결과표시'!$C$4=M932,'자료입력 및 결과표시'!$C$4=N932,'자료입력 및 결과표시'!$C$4=O932,'자료입력 및 결과표시'!$C$4=P932,'자료입력 및 결과표시'!$C$4=Q932,'자료입력 및 결과표시'!$C$4=R932,'자료입력 및 결과표시'!$C$4=S932,'자료입력 및 결과표시'!$C$4=T932,'자료입력 및 결과표시'!$C$4=U932,'자료입력 및 결과표시'!$C$4=V932),0,1)</f>
        <v>0</v>
      </c>
    </row>
    <row r="933" spans="6:30">
      <c r="F933" s="56">
        <f t="shared" si="59"/>
        <v>0</v>
      </c>
      <c r="G933" s="79"/>
      <c r="H933" s="38"/>
      <c r="I933" s="39"/>
      <c r="J933" s="31"/>
      <c r="K933" s="78"/>
      <c r="L933" s="40"/>
      <c r="M933" s="11"/>
      <c r="N933" s="11"/>
      <c r="O933" s="11"/>
      <c r="P933" s="11"/>
      <c r="Q933" s="11"/>
      <c r="R933" s="11"/>
      <c r="S933" s="11"/>
      <c r="T933" s="11"/>
      <c r="U933" s="11"/>
      <c r="V933" s="37"/>
      <c r="W933" s="80"/>
      <c r="X933" s="37"/>
      <c r="Y933" s="40"/>
      <c r="Z933" s="35"/>
      <c r="AA933" s="66">
        <f t="shared" si="60"/>
        <v>0</v>
      </c>
      <c r="AB933" s="12">
        <f t="shared" si="61"/>
        <v>0</v>
      </c>
      <c r="AC933" s="56">
        <f t="shared" si="62"/>
        <v>1</v>
      </c>
      <c r="AD933" s="56">
        <f>IF(OR('자료입력 및 결과표시'!$D$4=M933,'자료입력 및 결과표시'!$D$4=N933,'자료입력 및 결과표시'!$D$4=O933,'자료입력 및 결과표시'!$D$4=P933,'자료입력 및 결과표시'!$D$4=Q933,'자료입력 및 결과표시'!$D$4=R933,'자료입력 및 결과표시'!$D$4=S933,'자료입력 및 결과표시'!$D$4=T933,'자료입력 및 결과표시'!$D$4=U933,'자료입력 및 결과표시'!$D$4=V933,'자료입력 및 결과표시'!$C$4=M933,'자료입력 및 결과표시'!$C$4=N933,'자료입력 및 결과표시'!$C$4=O933,'자료입력 및 결과표시'!$C$4=P933,'자료입력 및 결과표시'!$C$4=Q933,'자료입력 및 결과표시'!$C$4=R933,'자료입력 및 결과표시'!$C$4=S933,'자료입력 및 결과표시'!$C$4=T933,'자료입력 및 결과표시'!$C$4=U933,'자료입력 및 결과표시'!$C$4=V933),0,1)</f>
        <v>0</v>
      </c>
    </row>
    <row r="934" spans="6:30">
      <c r="F934" s="56">
        <f t="shared" si="59"/>
        <v>0</v>
      </c>
      <c r="G934" s="79"/>
      <c r="H934" s="38"/>
      <c r="I934" s="39"/>
      <c r="J934" s="31"/>
      <c r="K934" s="78"/>
      <c r="L934" s="40"/>
      <c r="M934" s="11"/>
      <c r="N934" s="11"/>
      <c r="O934" s="11"/>
      <c r="P934" s="11"/>
      <c r="Q934" s="11"/>
      <c r="R934" s="11"/>
      <c r="S934" s="11"/>
      <c r="T934" s="11"/>
      <c r="U934" s="11"/>
      <c r="V934" s="37"/>
      <c r="W934" s="80"/>
      <c r="X934" s="37"/>
      <c r="Y934" s="40"/>
      <c r="Z934" s="35"/>
      <c r="AA934" s="66">
        <f t="shared" si="60"/>
        <v>0</v>
      </c>
      <c r="AB934" s="12">
        <f t="shared" si="61"/>
        <v>0</v>
      </c>
      <c r="AC934" s="56">
        <f t="shared" si="62"/>
        <v>1</v>
      </c>
      <c r="AD934" s="56">
        <f>IF(OR('자료입력 및 결과표시'!$D$4=M934,'자료입력 및 결과표시'!$D$4=N934,'자료입력 및 결과표시'!$D$4=O934,'자료입력 및 결과표시'!$D$4=P934,'자료입력 및 결과표시'!$D$4=Q934,'자료입력 및 결과표시'!$D$4=R934,'자료입력 및 결과표시'!$D$4=S934,'자료입력 및 결과표시'!$D$4=T934,'자료입력 및 결과표시'!$D$4=U934,'자료입력 및 결과표시'!$D$4=V934,'자료입력 및 결과표시'!$C$4=M934,'자료입력 및 결과표시'!$C$4=N934,'자료입력 및 결과표시'!$C$4=O934,'자료입력 및 결과표시'!$C$4=P934,'자료입력 및 결과표시'!$C$4=Q934,'자료입력 및 결과표시'!$C$4=R934,'자료입력 및 결과표시'!$C$4=S934,'자료입력 및 결과표시'!$C$4=T934,'자료입력 및 결과표시'!$C$4=U934,'자료입력 및 결과표시'!$C$4=V934),0,1)</f>
        <v>0</v>
      </c>
    </row>
    <row r="935" spans="6:30">
      <c r="F935" s="56">
        <f t="shared" si="59"/>
        <v>0</v>
      </c>
      <c r="G935" s="79"/>
      <c r="H935" s="38"/>
      <c r="I935" s="39"/>
      <c r="J935" s="31"/>
      <c r="K935" s="78"/>
      <c r="L935" s="40"/>
      <c r="M935" s="11"/>
      <c r="N935" s="11"/>
      <c r="O935" s="11"/>
      <c r="P935" s="11"/>
      <c r="Q935" s="11"/>
      <c r="R935" s="11"/>
      <c r="S935" s="11"/>
      <c r="T935" s="11"/>
      <c r="U935" s="11"/>
      <c r="V935" s="37"/>
      <c r="W935" s="80"/>
      <c r="X935" s="37"/>
      <c r="Y935" s="40"/>
      <c r="Z935" s="35"/>
      <c r="AA935" s="66">
        <f t="shared" si="60"/>
        <v>0</v>
      </c>
      <c r="AB935" s="12">
        <f t="shared" si="61"/>
        <v>0</v>
      </c>
      <c r="AC935" s="56">
        <f t="shared" si="62"/>
        <v>1</v>
      </c>
      <c r="AD935" s="56">
        <f>IF(OR('자료입력 및 결과표시'!$D$4=M935,'자료입력 및 결과표시'!$D$4=N935,'자료입력 및 결과표시'!$D$4=O935,'자료입력 및 결과표시'!$D$4=P935,'자료입력 및 결과표시'!$D$4=Q935,'자료입력 및 결과표시'!$D$4=R935,'자료입력 및 결과표시'!$D$4=S935,'자료입력 및 결과표시'!$D$4=T935,'자료입력 및 결과표시'!$D$4=U935,'자료입력 및 결과표시'!$D$4=V935,'자료입력 및 결과표시'!$C$4=M935,'자료입력 및 결과표시'!$C$4=N935,'자료입력 및 결과표시'!$C$4=O935,'자료입력 및 결과표시'!$C$4=P935,'자료입력 및 결과표시'!$C$4=Q935,'자료입력 및 결과표시'!$C$4=R935,'자료입력 및 결과표시'!$C$4=S935,'자료입력 및 결과표시'!$C$4=T935,'자료입력 및 결과표시'!$C$4=U935,'자료입력 및 결과표시'!$C$4=V935),0,1)</f>
        <v>0</v>
      </c>
    </row>
    <row r="936" spans="6:30">
      <c r="F936" s="56">
        <f t="shared" si="59"/>
        <v>0</v>
      </c>
      <c r="G936" s="79"/>
      <c r="H936" s="38"/>
      <c r="I936" s="39"/>
      <c r="J936" s="31"/>
      <c r="K936" s="78"/>
      <c r="L936" s="40"/>
      <c r="M936" s="11"/>
      <c r="N936" s="11"/>
      <c r="O936" s="11"/>
      <c r="P936" s="11"/>
      <c r="Q936" s="11"/>
      <c r="R936" s="11"/>
      <c r="S936" s="11"/>
      <c r="T936" s="11"/>
      <c r="U936" s="11"/>
      <c r="V936" s="37"/>
      <c r="W936" s="80"/>
      <c r="X936" s="37"/>
      <c r="Y936" s="40"/>
      <c r="Z936" s="35"/>
      <c r="AA936" s="66">
        <f t="shared" si="60"/>
        <v>0</v>
      </c>
      <c r="AB936" s="12">
        <f t="shared" si="61"/>
        <v>0</v>
      </c>
      <c r="AC936" s="56">
        <f t="shared" si="62"/>
        <v>1</v>
      </c>
      <c r="AD936" s="56">
        <f>IF(OR('자료입력 및 결과표시'!$D$4=M936,'자료입력 및 결과표시'!$D$4=N936,'자료입력 및 결과표시'!$D$4=O936,'자료입력 및 결과표시'!$D$4=P936,'자료입력 및 결과표시'!$D$4=Q936,'자료입력 및 결과표시'!$D$4=R936,'자료입력 및 결과표시'!$D$4=S936,'자료입력 및 결과표시'!$D$4=T936,'자료입력 및 결과표시'!$D$4=U936,'자료입력 및 결과표시'!$D$4=V936,'자료입력 및 결과표시'!$C$4=M936,'자료입력 및 결과표시'!$C$4=N936,'자료입력 및 결과표시'!$C$4=O936,'자료입력 및 결과표시'!$C$4=P936,'자료입력 및 결과표시'!$C$4=Q936,'자료입력 및 결과표시'!$C$4=R936,'자료입력 및 결과표시'!$C$4=S936,'자료입력 및 결과표시'!$C$4=T936,'자료입력 및 결과표시'!$C$4=U936,'자료입력 및 결과표시'!$C$4=V936),0,1)</f>
        <v>0</v>
      </c>
    </row>
    <row r="937" spans="6:30">
      <c r="F937" s="56">
        <f t="shared" si="59"/>
        <v>0</v>
      </c>
      <c r="G937" s="79"/>
      <c r="H937" s="38"/>
      <c r="I937" s="39"/>
      <c r="J937" s="31"/>
      <c r="K937" s="78"/>
      <c r="L937" s="40"/>
      <c r="M937" s="11"/>
      <c r="N937" s="11"/>
      <c r="O937" s="11"/>
      <c r="P937" s="11"/>
      <c r="Q937" s="11"/>
      <c r="R937" s="11"/>
      <c r="S937" s="11"/>
      <c r="T937" s="11"/>
      <c r="U937" s="11"/>
      <c r="V937" s="37"/>
      <c r="W937" s="80"/>
      <c r="X937" s="37"/>
      <c r="Y937" s="40"/>
      <c r="Z937" s="35"/>
      <c r="AA937" s="66">
        <f t="shared" si="60"/>
        <v>0</v>
      </c>
      <c r="AB937" s="12">
        <f t="shared" si="61"/>
        <v>0</v>
      </c>
      <c r="AC937" s="56">
        <f t="shared" si="62"/>
        <v>1</v>
      </c>
      <c r="AD937" s="56">
        <f>IF(OR('자료입력 및 결과표시'!$D$4=M937,'자료입력 및 결과표시'!$D$4=N937,'자료입력 및 결과표시'!$D$4=O937,'자료입력 및 결과표시'!$D$4=P937,'자료입력 및 결과표시'!$D$4=Q937,'자료입력 및 결과표시'!$D$4=R937,'자료입력 및 결과표시'!$D$4=S937,'자료입력 및 결과표시'!$D$4=T937,'자료입력 및 결과표시'!$D$4=U937,'자료입력 및 결과표시'!$D$4=V937,'자료입력 및 결과표시'!$C$4=M937,'자료입력 및 결과표시'!$C$4=N937,'자료입력 및 결과표시'!$C$4=O937,'자료입력 및 결과표시'!$C$4=P937,'자료입력 및 결과표시'!$C$4=Q937,'자료입력 및 결과표시'!$C$4=R937,'자료입력 및 결과표시'!$C$4=S937,'자료입력 및 결과표시'!$C$4=T937,'자료입력 및 결과표시'!$C$4=U937,'자료입력 및 결과표시'!$C$4=V937),0,1)</f>
        <v>0</v>
      </c>
    </row>
    <row r="938" spans="6:30">
      <c r="F938" s="56">
        <f t="shared" si="59"/>
        <v>0</v>
      </c>
      <c r="G938" s="79"/>
      <c r="H938" s="38"/>
      <c r="I938" s="39"/>
      <c r="J938" s="31"/>
      <c r="K938" s="78"/>
      <c r="L938" s="40"/>
      <c r="M938" s="11"/>
      <c r="N938" s="11"/>
      <c r="O938" s="11"/>
      <c r="P938" s="11"/>
      <c r="Q938" s="11"/>
      <c r="R938" s="11"/>
      <c r="S938" s="11"/>
      <c r="T938" s="11"/>
      <c r="U938" s="11"/>
      <c r="V938" s="37"/>
      <c r="W938" s="80"/>
      <c r="X938" s="37"/>
      <c r="Y938" s="40"/>
      <c r="Z938" s="35"/>
      <c r="AA938" s="66">
        <f t="shared" si="60"/>
        <v>0</v>
      </c>
      <c r="AB938" s="12">
        <f t="shared" si="61"/>
        <v>0</v>
      </c>
      <c r="AC938" s="56">
        <f t="shared" si="62"/>
        <v>1</v>
      </c>
      <c r="AD938" s="56">
        <f>IF(OR('자료입력 및 결과표시'!$D$4=M938,'자료입력 및 결과표시'!$D$4=N938,'자료입력 및 결과표시'!$D$4=O938,'자료입력 및 결과표시'!$D$4=P938,'자료입력 및 결과표시'!$D$4=Q938,'자료입력 및 결과표시'!$D$4=R938,'자료입력 및 결과표시'!$D$4=S938,'자료입력 및 결과표시'!$D$4=T938,'자료입력 및 결과표시'!$D$4=U938,'자료입력 및 결과표시'!$D$4=V938,'자료입력 및 결과표시'!$C$4=M938,'자료입력 및 결과표시'!$C$4=N938,'자료입력 및 결과표시'!$C$4=O938,'자료입력 및 결과표시'!$C$4=P938,'자료입력 및 결과표시'!$C$4=Q938,'자료입력 및 결과표시'!$C$4=R938,'자료입력 및 결과표시'!$C$4=S938,'자료입력 및 결과표시'!$C$4=T938,'자료입력 및 결과표시'!$C$4=U938,'자료입력 및 결과표시'!$C$4=V938),0,1)</f>
        <v>0</v>
      </c>
    </row>
    <row r="939" spans="6:30">
      <c r="F939" s="56">
        <f t="shared" si="59"/>
        <v>0</v>
      </c>
      <c r="G939" s="79"/>
      <c r="H939" s="38"/>
      <c r="I939" s="39"/>
      <c r="J939" s="31"/>
      <c r="K939" s="78"/>
      <c r="L939" s="40"/>
      <c r="M939" s="11"/>
      <c r="N939" s="11"/>
      <c r="O939" s="11"/>
      <c r="P939" s="11"/>
      <c r="Q939" s="11"/>
      <c r="R939" s="11"/>
      <c r="S939" s="11"/>
      <c r="T939" s="11"/>
      <c r="U939" s="11"/>
      <c r="V939" s="37"/>
      <c r="W939" s="80"/>
      <c r="X939" s="37"/>
      <c r="Y939" s="40"/>
      <c r="Z939" s="35"/>
      <c r="AA939" s="66">
        <f t="shared" si="60"/>
        <v>0</v>
      </c>
      <c r="AB939" s="12">
        <f t="shared" si="61"/>
        <v>0</v>
      </c>
      <c r="AC939" s="56">
        <f t="shared" si="62"/>
        <v>1</v>
      </c>
      <c r="AD939" s="56">
        <f>IF(OR('자료입력 및 결과표시'!$D$4=M939,'자료입력 및 결과표시'!$D$4=N939,'자료입력 및 결과표시'!$D$4=O939,'자료입력 및 결과표시'!$D$4=P939,'자료입력 및 결과표시'!$D$4=Q939,'자료입력 및 결과표시'!$D$4=R939,'자료입력 및 결과표시'!$D$4=S939,'자료입력 및 결과표시'!$D$4=T939,'자료입력 및 결과표시'!$D$4=U939,'자료입력 및 결과표시'!$D$4=V939,'자료입력 및 결과표시'!$C$4=M939,'자료입력 및 결과표시'!$C$4=N939,'자료입력 및 결과표시'!$C$4=O939,'자료입력 및 결과표시'!$C$4=P939,'자료입력 및 결과표시'!$C$4=Q939,'자료입력 및 결과표시'!$C$4=R939,'자료입력 및 결과표시'!$C$4=S939,'자료입력 및 결과표시'!$C$4=T939,'자료입력 및 결과표시'!$C$4=U939,'자료입력 및 결과표시'!$C$4=V939),0,1)</f>
        <v>0</v>
      </c>
    </row>
    <row r="940" spans="6:30">
      <c r="F940" s="56">
        <f t="shared" si="59"/>
        <v>0</v>
      </c>
      <c r="G940" s="79"/>
      <c r="H940" s="38"/>
      <c r="I940" s="39"/>
      <c r="J940" s="31"/>
      <c r="K940" s="78"/>
      <c r="L940" s="40"/>
      <c r="M940" s="11"/>
      <c r="N940" s="11"/>
      <c r="O940" s="11"/>
      <c r="P940" s="11"/>
      <c r="Q940" s="11"/>
      <c r="R940" s="11"/>
      <c r="S940" s="11"/>
      <c r="T940" s="11"/>
      <c r="U940" s="11"/>
      <c r="V940" s="37"/>
      <c r="W940" s="80"/>
      <c r="X940" s="37"/>
      <c r="Y940" s="40"/>
      <c r="Z940" s="35"/>
      <c r="AA940" s="66">
        <f t="shared" si="60"/>
        <v>0</v>
      </c>
      <c r="AB940" s="12">
        <f t="shared" si="61"/>
        <v>0</v>
      </c>
      <c r="AC940" s="56">
        <f t="shared" si="62"/>
        <v>1</v>
      </c>
      <c r="AD940" s="56">
        <f>IF(OR('자료입력 및 결과표시'!$D$4=M940,'자료입력 및 결과표시'!$D$4=N940,'자료입력 및 결과표시'!$D$4=O940,'자료입력 및 결과표시'!$D$4=P940,'자료입력 및 결과표시'!$D$4=Q940,'자료입력 및 결과표시'!$D$4=R940,'자료입력 및 결과표시'!$D$4=S940,'자료입력 및 결과표시'!$D$4=T940,'자료입력 및 결과표시'!$D$4=U940,'자료입력 및 결과표시'!$D$4=V940,'자료입력 및 결과표시'!$C$4=M940,'자료입력 및 결과표시'!$C$4=N940,'자료입력 및 결과표시'!$C$4=O940,'자료입력 및 결과표시'!$C$4=P940,'자료입력 및 결과표시'!$C$4=Q940,'자료입력 및 결과표시'!$C$4=R940,'자료입력 및 결과표시'!$C$4=S940,'자료입력 및 결과표시'!$C$4=T940,'자료입력 및 결과표시'!$C$4=U940,'자료입력 및 결과표시'!$C$4=V940),0,1)</f>
        <v>0</v>
      </c>
    </row>
    <row r="941" spans="6:30">
      <c r="F941" s="56">
        <f t="shared" si="59"/>
        <v>0</v>
      </c>
      <c r="G941" s="79"/>
      <c r="H941" s="38"/>
      <c r="I941" s="39"/>
      <c r="J941" s="31"/>
      <c r="K941" s="78"/>
      <c r="L941" s="40"/>
      <c r="M941" s="11"/>
      <c r="N941" s="11"/>
      <c r="O941" s="11"/>
      <c r="P941" s="11"/>
      <c r="Q941" s="11"/>
      <c r="R941" s="11"/>
      <c r="S941" s="11"/>
      <c r="T941" s="11"/>
      <c r="U941" s="11"/>
      <c r="V941" s="37"/>
      <c r="W941" s="80"/>
      <c r="X941" s="37"/>
      <c r="Y941" s="40"/>
      <c r="Z941" s="35"/>
      <c r="AA941" s="66">
        <f t="shared" si="60"/>
        <v>0</v>
      </c>
      <c r="AB941" s="12">
        <f t="shared" si="61"/>
        <v>0</v>
      </c>
      <c r="AC941" s="56">
        <f t="shared" si="62"/>
        <v>1</v>
      </c>
      <c r="AD941" s="56">
        <f>IF(OR('자료입력 및 결과표시'!$D$4=M941,'자료입력 및 결과표시'!$D$4=N941,'자료입력 및 결과표시'!$D$4=O941,'자료입력 및 결과표시'!$D$4=P941,'자료입력 및 결과표시'!$D$4=Q941,'자료입력 및 결과표시'!$D$4=R941,'자료입력 및 결과표시'!$D$4=S941,'자료입력 및 결과표시'!$D$4=T941,'자료입력 및 결과표시'!$D$4=U941,'자료입력 및 결과표시'!$D$4=V941,'자료입력 및 결과표시'!$C$4=M941,'자료입력 및 결과표시'!$C$4=N941,'자료입력 및 결과표시'!$C$4=O941,'자료입력 및 결과표시'!$C$4=P941,'자료입력 및 결과표시'!$C$4=Q941,'자료입력 및 결과표시'!$C$4=R941,'자료입력 및 결과표시'!$C$4=S941,'자료입력 및 결과표시'!$C$4=T941,'자료입력 및 결과표시'!$C$4=U941,'자료입력 및 결과표시'!$C$4=V941),0,1)</f>
        <v>0</v>
      </c>
    </row>
    <row r="942" spans="6:30">
      <c r="F942" s="56">
        <f t="shared" si="59"/>
        <v>0</v>
      </c>
      <c r="G942" s="79"/>
      <c r="H942" s="38"/>
      <c r="I942" s="39"/>
      <c r="J942" s="31"/>
      <c r="K942" s="78"/>
      <c r="L942" s="40"/>
      <c r="M942" s="11"/>
      <c r="N942" s="11"/>
      <c r="O942" s="11"/>
      <c r="P942" s="11"/>
      <c r="Q942" s="11"/>
      <c r="R942" s="11"/>
      <c r="S942" s="11"/>
      <c r="T942" s="11"/>
      <c r="U942" s="11"/>
      <c r="V942" s="37"/>
      <c r="W942" s="80"/>
      <c r="X942" s="37"/>
      <c r="Y942" s="40"/>
      <c r="Z942" s="35"/>
      <c r="AA942" s="66">
        <f t="shared" si="60"/>
        <v>0</v>
      </c>
      <c r="AB942" s="12">
        <f t="shared" si="61"/>
        <v>0</v>
      </c>
      <c r="AC942" s="56">
        <f t="shared" si="62"/>
        <v>1</v>
      </c>
      <c r="AD942" s="56">
        <f>IF(OR('자료입력 및 결과표시'!$D$4=M942,'자료입력 및 결과표시'!$D$4=N942,'자료입력 및 결과표시'!$D$4=O942,'자료입력 및 결과표시'!$D$4=P942,'자료입력 및 결과표시'!$D$4=Q942,'자료입력 및 결과표시'!$D$4=R942,'자료입력 및 결과표시'!$D$4=S942,'자료입력 및 결과표시'!$D$4=T942,'자료입력 및 결과표시'!$D$4=U942,'자료입력 및 결과표시'!$D$4=V942,'자료입력 및 결과표시'!$C$4=M942,'자료입력 및 결과표시'!$C$4=N942,'자료입력 및 결과표시'!$C$4=O942,'자료입력 및 결과표시'!$C$4=P942,'자료입력 및 결과표시'!$C$4=Q942,'자료입력 및 결과표시'!$C$4=R942,'자료입력 및 결과표시'!$C$4=S942,'자료입력 및 결과표시'!$C$4=T942,'자료입력 및 결과표시'!$C$4=U942,'자료입력 및 결과표시'!$C$4=V942),0,1)</f>
        <v>0</v>
      </c>
    </row>
    <row r="943" spans="6:30">
      <c r="F943" s="56">
        <f t="shared" si="59"/>
        <v>0</v>
      </c>
      <c r="G943" s="79"/>
      <c r="H943" s="38"/>
      <c r="I943" s="39"/>
      <c r="J943" s="31"/>
      <c r="K943" s="78"/>
      <c r="L943" s="40"/>
      <c r="M943" s="11"/>
      <c r="N943" s="11"/>
      <c r="O943" s="11"/>
      <c r="P943" s="11"/>
      <c r="Q943" s="11"/>
      <c r="R943" s="11"/>
      <c r="S943" s="11"/>
      <c r="T943" s="11"/>
      <c r="U943" s="11"/>
      <c r="V943" s="37"/>
      <c r="W943" s="80"/>
      <c r="X943" s="37"/>
      <c r="Y943" s="40"/>
      <c r="Z943" s="35"/>
      <c r="AA943" s="66">
        <f t="shared" si="60"/>
        <v>0</v>
      </c>
      <c r="AB943" s="12">
        <f t="shared" si="61"/>
        <v>0</v>
      </c>
      <c r="AC943" s="56">
        <f t="shared" si="62"/>
        <v>1</v>
      </c>
      <c r="AD943" s="56">
        <f>IF(OR('자료입력 및 결과표시'!$D$4=M943,'자료입력 및 결과표시'!$D$4=N943,'자료입력 및 결과표시'!$D$4=O943,'자료입력 및 결과표시'!$D$4=P943,'자료입력 및 결과표시'!$D$4=Q943,'자료입력 및 결과표시'!$D$4=R943,'자료입력 및 결과표시'!$D$4=S943,'자료입력 및 결과표시'!$D$4=T943,'자료입력 및 결과표시'!$D$4=U943,'자료입력 및 결과표시'!$D$4=V943,'자료입력 및 결과표시'!$C$4=M943,'자료입력 및 결과표시'!$C$4=N943,'자료입력 및 결과표시'!$C$4=O943,'자료입력 및 결과표시'!$C$4=P943,'자료입력 및 결과표시'!$C$4=Q943,'자료입력 및 결과표시'!$C$4=R943,'자료입력 및 결과표시'!$C$4=S943,'자료입력 및 결과표시'!$C$4=T943,'자료입력 및 결과표시'!$C$4=U943,'자료입력 및 결과표시'!$C$4=V943),0,1)</f>
        <v>0</v>
      </c>
    </row>
    <row r="944" spans="6:30">
      <c r="F944" s="56">
        <f t="shared" si="59"/>
        <v>0</v>
      </c>
      <c r="G944" s="79"/>
      <c r="H944" s="38"/>
      <c r="I944" s="39"/>
      <c r="J944" s="31"/>
      <c r="K944" s="78"/>
      <c r="L944" s="40"/>
      <c r="M944" s="11"/>
      <c r="N944" s="11"/>
      <c r="O944" s="11"/>
      <c r="P944" s="11"/>
      <c r="Q944" s="11"/>
      <c r="R944" s="11"/>
      <c r="S944" s="11"/>
      <c r="T944" s="11"/>
      <c r="U944" s="11"/>
      <c r="V944" s="37"/>
      <c r="W944" s="80"/>
      <c r="X944" s="37"/>
      <c r="Y944" s="40"/>
      <c r="Z944" s="35"/>
      <c r="AA944" s="66">
        <f t="shared" si="60"/>
        <v>0</v>
      </c>
      <c r="AB944" s="12">
        <f t="shared" si="61"/>
        <v>0</v>
      </c>
      <c r="AC944" s="56">
        <f t="shared" si="62"/>
        <v>1</v>
      </c>
      <c r="AD944" s="56">
        <f>IF(OR('자료입력 및 결과표시'!$D$4=M944,'자료입력 및 결과표시'!$D$4=N944,'자료입력 및 결과표시'!$D$4=O944,'자료입력 및 결과표시'!$D$4=P944,'자료입력 및 결과표시'!$D$4=Q944,'자료입력 및 결과표시'!$D$4=R944,'자료입력 및 결과표시'!$D$4=S944,'자료입력 및 결과표시'!$D$4=T944,'자료입력 및 결과표시'!$D$4=U944,'자료입력 및 결과표시'!$D$4=V944,'자료입력 및 결과표시'!$C$4=M944,'자료입력 및 결과표시'!$C$4=N944,'자료입력 및 결과표시'!$C$4=O944,'자료입력 및 결과표시'!$C$4=P944,'자료입력 및 결과표시'!$C$4=Q944,'자료입력 및 결과표시'!$C$4=R944,'자료입력 및 결과표시'!$C$4=S944,'자료입력 및 결과표시'!$C$4=T944,'자료입력 및 결과표시'!$C$4=U944,'자료입력 및 결과표시'!$C$4=V944),0,1)</f>
        <v>0</v>
      </c>
    </row>
    <row r="945" spans="6:30">
      <c r="F945" s="56">
        <f t="shared" si="59"/>
        <v>0</v>
      </c>
      <c r="G945" s="79"/>
      <c r="H945" s="38"/>
      <c r="I945" s="39"/>
      <c r="J945" s="31"/>
      <c r="K945" s="78"/>
      <c r="L945" s="40"/>
      <c r="M945" s="11"/>
      <c r="N945" s="11"/>
      <c r="O945" s="11"/>
      <c r="P945" s="11"/>
      <c r="Q945" s="11"/>
      <c r="R945" s="11"/>
      <c r="S945" s="11"/>
      <c r="T945" s="11"/>
      <c r="U945" s="11"/>
      <c r="V945" s="37"/>
      <c r="W945" s="80"/>
      <c r="X945" s="37"/>
      <c r="Y945" s="40"/>
      <c r="Z945" s="35"/>
      <c r="AA945" s="66">
        <f t="shared" si="60"/>
        <v>0</v>
      </c>
      <c r="AB945" s="12">
        <f t="shared" si="61"/>
        <v>0</v>
      </c>
      <c r="AC945" s="56">
        <f t="shared" si="62"/>
        <v>1</v>
      </c>
      <c r="AD945" s="56">
        <f>IF(OR('자료입력 및 결과표시'!$D$4=M945,'자료입력 및 결과표시'!$D$4=N945,'자료입력 및 결과표시'!$D$4=O945,'자료입력 및 결과표시'!$D$4=P945,'자료입력 및 결과표시'!$D$4=Q945,'자료입력 및 결과표시'!$D$4=R945,'자료입력 및 결과표시'!$D$4=S945,'자료입력 및 결과표시'!$D$4=T945,'자료입력 및 결과표시'!$D$4=U945,'자료입력 및 결과표시'!$D$4=V945,'자료입력 및 결과표시'!$C$4=M945,'자료입력 및 결과표시'!$C$4=N945,'자료입력 및 결과표시'!$C$4=O945,'자료입력 및 결과표시'!$C$4=P945,'자료입력 및 결과표시'!$C$4=Q945,'자료입력 및 결과표시'!$C$4=R945,'자료입력 및 결과표시'!$C$4=S945,'자료입력 및 결과표시'!$C$4=T945,'자료입력 및 결과표시'!$C$4=U945,'자료입력 및 결과표시'!$C$4=V945),0,1)</f>
        <v>0</v>
      </c>
    </row>
    <row r="946" spans="6:30">
      <c r="F946" s="56">
        <f t="shared" si="59"/>
        <v>0</v>
      </c>
      <c r="G946" s="79"/>
      <c r="H946" s="38"/>
      <c r="I946" s="39"/>
      <c r="J946" s="31"/>
      <c r="K946" s="78"/>
      <c r="L946" s="40"/>
      <c r="M946" s="11"/>
      <c r="N946" s="11"/>
      <c r="O946" s="11"/>
      <c r="P946" s="11"/>
      <c r="Q946" s="11"/>
      <c r="R946" s="11"/>
      <c r="S946" s="11"/>
      <c r="T946" s="11"/>
      <c r="U946" s="11"/>
      <c r="V946" s="37"/>
      <c r="W946" s="80"/>
      <c r="X946" s="37"/>
      <c r="Y946" s="40"/>
      <c r="Z946" s="35"/>
      <c r="AA946" s="66">
        <f t="shared" si="60"/>
        <v>0</v>
      </c>
      <c r="AB946" s="12">
        <f t="shared" si="61"/>
        <v>0</v>
      </c>
      <c r="AC946" s="56">
        <f t="shared" si="62"/>
        <v>1</v>
      </c>
      <c r="AD946" s="56">
        <f>IF(OR('자료입력 및 결과표시'!$D$4=M946,'자료입력 및 결과표시'!$D$4=N946,'자료입력 및 결과표시'!$D$4=O946,'자료입력 및 결과표시'!$D$4=P946,'자료입력 및 결과표시'!$D$4=Q946,'자료입력 및 결과표시'!$D$4=R946,'자료입력 및 결과표시'!$D$4=S946,'자료입력 및 결과표시'!$D$4=T946,'자료입력 및 결과표시'!$D$4=U946,'자료입력 및 결과표시'!$D$4=V946,'자료입력 및 결과표시'!$C$4=M946,'자료입력 및 결과표시'!$C$4=N946,'자료입력 및 결과표시'!$C$4=O946,'자료입력 및 결과표시'!$C$4=P946,'자료입력 및 결과표시'!$C$4=Q946,'자료입력 및 결과표시'!$C$4=R946,'자료입력 및 결과표시'!$C$4=S946,'자료입력 및 결과표시'!$C$4=T946,'자료입력 및 결과표시'!$C$4=U946,'자료입력 및 결과표시'!$C$4=V946),0,1)</f>
        <v>0</v>
      </c>
    </row>
    <row r="947" spans="6:30">
      <c r="F947" s="56">
        <f t="shared" si="59"/>
        <v>0</v>
      </c>
      <c r="G947" s="79"/>
      <c r="H947" s="38"/>
      <c r="I947" s="39"/>
      <c r="J947" s="31"/>
      <c r="K947" s="78"/>
      <c r="L947" s="40"/>
      <c r="M947" s="11"/>
      <c r="N947" s="11"/>
      <c r="O947" s="11"/>
      <c r="P947" s="11"/>
      <c r="Q947" s="11"/>
      <c r="R947" s="11"/>
      <c r="S947" s="11"/>
      <c r="T947" s="11"/>
      <c r="U947" s="11"/>
      <c r="V947" s="37"/>
      <c r="W947" s="80"/>
      <c r="X947" s="37"/>
      <c r="Y947" s="40"/>
      <c r="Z947" s="35"/>
      <c r="AA947" s="66">
        <f t="shared" si="60"/>
        <v>0</v>
      </c>
      <c r="AB947" s="12">
        <f t="shared" si="61"/>
        <v>0</v>
      </c>
      <c r="AC947" s="56">
        <f t="shared" si="62"/>
        <v>1</v>
      </c>
      <c r="AD947" s="56">
        <f>IF(OR('자료입력 및 결과표시'!$D$4=M947,'자료입력 및 결과표시'!$D$4=N947,'자료입력 및 결과표시'!$D$4=O947,'자료입력 및 결과표시'!$D$4=P947,'자료입력 및 결과표시'!$D$4=Q947,'자료입력 및 결과표시'!$D$4=R947,'자료입력 및 결과표시'!$D$4=S947,'자료입력 및 결과표시'!$D$4=T947,'자료입력 및 결과표시'!$D$4=U947,'자료입력 및 결과표시'!$D$4=V947,'자료입력 및 결과표시'!$C$4=M947,'자료입력 및 결과표시'!$C$4=N947,'자료입력 및 결과표시'!$C$4=O947,'자료입력 및 결과표시'!$C$4=P947,'자료입력 및 결과표시'!$C$4=Q947,'자료입력 및 결과표시'!$C$4=R947,'자료입력 및 결과표시'!$C$4=S947,'자료입력 및 결과표시'!$C$4=T947,'자료입력 및 결과표시'!$C$4=U947,'자료입력 및 결과표시'!$C$4=V947),0,1)</f>
        <v>0</v>
      </c>
    </row>
    <row r="948" spans="6:30">
      <c r="F948" s="56">
        <f t="shared" si="59"/>
        <v>0</v>
      </c>
      <c r="G948" s="79"/>
      <c r="H948" s="38"/>
      <c r="I948" s="39"/>
      <c r="J948" s="31"/>
      <c r="K948" s="78"/>
      <c r="L948" s="40"/>
      <c r="M948" s="11"/>
      <c r="N948" s="11"/>
      <c r="O948" s="11"/>
      <c r="P948" s="11"/>
      <c r="Q948" s="11"/>
      <c r="R948" s="11"/>
      <c r="S948" s="11"/>
      <c r="T948" s="11"/>
      <c r="U948" s="11"/>
      <c r="V948" s="37"/>
      <c r="W948" s="80"/>
      <c r="X948" s="37"/>
      <c r="Y948" s="40"/>
      <c r="Z948" s="35"/>
      <c r="AA948" s="66">
        <f t="shared" si="60"/>
        <v>0</v>
      </c>
      <c r="AB948" s="12">
        <f t="shared" si="61"/>
        <v>0</v>
      </c>
      <c r="AC948" s="56">
        <f t="shared" si="62"/>
        <v>1</v>
      </c>
      <c r="AD948" s="56">
        <f>IF(OR('자료입력 및 결과표시'!$D$4=M948,'자료입력 및 결과표시'!$D$4=N948,'자료입력 및 결과표시'!$D$4=O948,'자료입력 및 결과표시'!$D$4=P948,'자료입력 및 결과표시'!$D$4=Q948,'자료입력 및 결과표시'!$D$4=R948,'자료입력 및 결과표시'!$D$4=S948,'자료입력 및 결과표시'!$D$4=T948,'자료입력 및 결과표시'!$D$4=U948,'자료입력 및 결과표시'!$D$4=V948,'자료입력 및 결과표시'!$C$4=M948,'자료입력 및 결과표시'!$C$4=N948,'자료입력 및 결과표시'!$C$4=O948,'자료입력 및 결과표시'!$C$4=P948,'자료입력 및 결과표시'!$C$4=Q948,'자료입력 및 결과표시'!$C$4=R948,'자료입력 및 결과표시'!$C$4=S948,'자료입력 및 결과표시'!$C$4=T948,'자료입력 및 결과표시'!$C$4=U948,'자료입력 및 결과표시'!$C$4=V948),0,1)</f>
        <v>0</v>
      </c>
    </row>
    <row r="949" spans="6:30">
      <c r="F949" s="56">
        <f t="shared" si="59"/>
        <v>0</v>
      </c>
      <c r="G949" s="79"/>
      <c r="H949" s="38"/>
      <c r="I949" s="39"/>
      <c r="J949" s="31"/>
      <c r="K949" s="78"/>
      <c r="L949" s="40"/>
      <c r="M949" s="11"/>
      <c r="N949" s="11"/>
      <c r="O949" s="11"/>
      <c r="P949" s="11"/>
      <c r="Q949" s="11"/>
      <c r="R949" s="11"/>
      <c r="S949" s="11"/>
      <c r="T949" s="11"/>
      <c r="U949" s="11"/>
      <c r="V949" s="37"/>
      <c r="W949" s="80"/>
      <c r="X949" s="37"/>
      <c r="Y949" s="40"/>
      <c r="Z949" s="35"/>
      <c r="AA949" s="66">
        <f t="shared" si="60"/>
        <v>0</v>
      </c>
      <c r="AB949" s="12">
        <f t="shared" si="61"/>
        <v>0</v>
      </c>
      <c r="AC949" s="56">
        <f t="shared" si="62"/>
        <v>1</v>
      </c>
      <c r="AD949" s="56">
        <f>IF(OR('자료입력 및 결과표시'!$D$4=M949,'자료입력 및 결과표시'!$D$4=N949,'자료입력 및 결과표시'!$D$4=O949,'자료입력 및 결과표시'!$D$4=P949,'자료입력 및 결과표시'!$D$4=Q949,'자료입력 및 결과표시'!$D$4=R949,'자료입력 및 결과표시'!$D$4=S949,'자료입력 및 결과표시'!$D$4=T949,'자료입력 및 결과표시'!$D$4=U949,'자료입력 및 결과표시'!$D$4=V949,'자료입력 및 결과표시'!$C$4=M949,'자료입력 및 결과표시'!$C$4=N949,'자료입력 및 결과표시'!$C$4=O949,'자료입력 및 결과표시'!$C$4=P949,'자료입력 및 결과표시'!$C$4=Q949,'자료입력 및 결과표시'!$C$4=R949,'자료입력 및 결과표시'!$C$4=S949,'자료입력 및 결과표시'!$C$4=T949,'자료입력 및 결과표시'!$C$4=U949,'자료입력 및 결과표시'!$C$4=V949),0,1)</f>
        <v>0</v>
      </c>
    </row>
    <row r="950" spans="6:30">
      <c r="F950" s="56">
        <f t="shared" si="59"/>
        <v>0</v>
      </c>
      <c r="G950" s="79"/>
      <c r="H950" s="38"/>
      <c r="I950" s="39"/>
      <c r="J950" s="31"/>
      <c r="K950" s="78"/>
      <c r="L950" s="40"/>
      <c r="M950" s="11"/>
      <c r="N950" s="11"/>
      <c r="O950" s="11"/>
      <c r="P950" s="11"/>
      <c r="Q950" s="11"/>
      <c r="R950" s="11"/>
      <c r="S950" s="11"/>
      <c r="T950" s="11"/>
      <c r="U950" s="11"/>
      <c r="V950" s="37"/>
      <c r="W950" s="80"/>
      <c r="X950" s="37"/>
      <c r="Y950" s="40"/>
      <c r="Z950" s="35"/>
      <c r="AA950" s="66">
        <f t="shared" si="60"/>
        <v>0</v>
      </c>
      <c r="AB950" s="12">
        <f t="shared" si="61"/>
        <v>0</v>
      </c>
      <c r="AC950" s="56">
        <f t="shared" si="62"/>
        <v>1</v>
      </c>
      <c r="AD950" s="56">
        <f>IF(OR('자료입력 및 결과표시'!$D$4=M950,'자료입력 및 결과표시'!$D$4=N950,'자료입력 및 결과표시'!$D$4=O950,'자료입력 및 결과표시'!$D$4=P950,'자료입력 및 결과표시'!$D$4=Q950,'자료입력 및 결과표시'!$D$4=R950,'자료입력 및 결과표시'!$D$4=S950,'자료입력 및 결과표시'!$D$4=T950,'자료입력 및 결과표시'!$D$4=U950,'자료입력 및 결과표시'!$D$4=V950,'자료입력 및 결과표시'!$C$4=M950,'자료입력 및 결과표시'!$C$4=N950,'자료입력 및 결과표시'!$C$4=O950,'자료입력 및 결과표시'!$C$4=P950,'자료입력 및 결과표시'!$C$4=Q950,'자료입력 및 결과표시'!$C$4=R950,'자료입력 및 결과표시'!$C$4=S950,'자료입력 및 결과표시'!$C$4=T950,'자료입력 및 결과표시'!$C$4=U950,'자료입력 및 결과표시'!$C$4=V950),0,1)</f>
        <v>0</v>
      </c>
    </row>
    <row r="951" spans="6:30">
      <c r="F951" s="56">
        <f t="shared" si="59"/>
        <v>0</v>
      </c>
      <c r="G951" s="79"/>
      <c r="H951" s="38"/>
      <c r="I951" s="39"/>
      <c r="J951" s="31"/>
      <c r="K951" s="78"/>
      <c r="L951" s="40"/>
      <c r="M951" s="11"/>
      <c r="N951" s="11"/>
      <c r="O951" s="11"/>
      <c r="P951" s="11"/>
      <c r="Q951" s="11"/>
      <c r="R951" s="11"/>
      <c r="S951" s="11"/>
      <c r="T951" s="11"/>
      <c r="U951" s="11"/>
      <c r="V951" s="37"/>
      <c r="W951" s="80"/>
      <c r="X951" s="37"/>
      <c r="Y951" s="40"/>
      <c r="Z951" s="35"/>
      <c r="AA951" s="66">
        <f t="shared" si="60"/>
        <v>0</v>
      </c>
      <c r="AB951" s="12">
        <f t="shared" si="61"/>
        <v>0</v>
      </c>
      <c r="AC951" s="56">
        <f t="shared" si="62"/>
        <v>1</v>
      </c>
      <c r="AD951" s="56">
        <f>IF(OR('자료입력 및 결과표시'!$D$4=M951,'자료입력 및 결과표시'!$D$4=N951,'자료입력 및 결과표시'!$D$4=O951,'자료입력 및 결과표시'!$D$4=P951,'자료입력 및 결과표시'!$D$4=Q951,'자료입력 및 결과표시'!$D$4=R951,'자료입력 및 결과표시'!$D$4=S951,'자료입력 및 결과표시'!$D$4=T951,'자료입력 및 결과표시'!$D$4=U951,'자료입력 및 결과표시'!$D$4=V951,'자료입력 및 결과표시'!$C$4=M951,'자료입력 및 결과표시'!$C$4=N951,'자료입력 및 결과표시'!$C$4=O951,'자료입력 및 결과표시'!$C$4=P951,'자료입력 및 결과표시'!$C$4=Q951,'자료입력 및 결과표시'!$C$4=R951,'자료입력 및 결과표시'!$C$4=S951,'자료입력 및 결과표시'!$C$4=T951,'자료입력 및 결과표시'!$C$4=U951,'자료입력 및 결과표시'!$C$4=V951),0,1)</f>
        <v>0</v>
      </c>
    </row>
    <row r="952" spans="6:30">
      <c r="F952" s="56">
        <f t="shared" si="59"/>
        <v>0</v>
      </c>
      <c r="G952" s="79"/>
      <c r="H952" s="38"/>
      <c r="I952" s="39"/>
      <c r="J952" s="31"/>
      <c r="K952" s="78"/>
      <c r="L952" s="40"/>
      <c r="M952" s="11"/>
      <c r="N952" s="11"/>
      <c r="O952" s="11"/>
      <c r="P952" s="11"/>
      <c r="Q952" s="11"/>
      <c r="R952" s="11"/>
      <c r="S952" s="11"/>
      <c r="T952" s="11"/>
      <c r="U952" s="11"/>
      <c r="V952" s="37"/>
      <c r="W952" s="80"/>
      <c r="X952" s="37"/>
      <c r="Y952" s="40"/>
      <c r="Z952" s="35"/>
      <c r="AA952" s="66">
        <f t="shared" si="60"/>
        <v>0</v>
      </c>
      <c r="AB952" s="12">
        <f t="shared" si="61"/>
        <v>0</v>
      </c>
      <c r="AC952" s="56">
        <f t="shared" si="62"/>
        <v>1</v>
      </c>
      <c r="AD952" s="56">
        <f>IF(OR('자료입력 및 결과표시'!$D$4=M952,'자료입력 및 결과표시'!$D$4=N952,'자료입력 및 결과표시'!$D$4=O952,'자료입력 및 결과표시'!$D$4=P952,'자료입력 및 결과표시'!$D$4=Q952,'자료입력 및 결과표시'!$D$4=R952,'자료입력 및 결과표시'!$D$4=S952,'자료입력 및 결과표시'!$D$4=T952,'자료입력 및 결과표시'!$D$4=U952,'자료입력 및 결과표시'!$D$4=V952,'자료입력 및 결과표시'!$C$4=M952,'자료입력 및 결과표시'!$C$4=N952,'자료입력 및 결과표시'!$C$4=O952,'자료입력 및 결과표시'!$C$4=P952,'자료입력 및 결과표시'!$C$4=Q952,'자료입력 및 결과표시'!$C$4=R952,'자료입력 및 결과표시'!$C$4=S952,'자료입력 및 결과표시'!$C$4=T952,'자료입력 및 결과표시'!$C$4=U952,'자료입력 및 결과표시'!$C$4=V952),0,1)</f>
        <v>0</v>
      </c>
    </row>
    <row r="953" spans="6:30">
      <c r="F953" s="56">
        <f t="shared" si="59"/>
        <v>0</v>
      </c>
      <c r="G953" s="79"/>
      <c r="H953" s="38"/>
      <c r="I953" s="39"/>
      <c r="J953" s="31"/>
      <c r="K953" s="78"/>
      <c r="L953" s="40"/>
      <c r="M953" s="11"/>
      <c r="N953" s="11"/>
      <c r="O953" s="11"/>
      <c r="P953" s="11"/>
      <c r="Q953" s="11"/>
      <c r="R953" s="11"/>
      <c r="S953" s="11"/>
      <c r="T953" s="11"/>
      <c r="U953" s="11"/>
      <c r="V953" s="37"/>
      <c r="W953" s="80"/>
      <c r="X953" s="37"/>
      <c r="Y953" s="40"/>
      <c r="Z953" s="35"/>
      <c r="AA953" s="66">
        <f t="shared" si="60"/>
        <v>0</v>
      </c>
      <c r="AB953" s="12">
        <f t="shared" si="61"/>
        <v>0</v>
      </c>
      <c r="AC953" s="56">
        <f t="shared" si="62"/>
        <v>1</v>
      </c>
      <c r="AD953" s="56">
        <f>IF(OR('자료입력 및 결과표시'!$D$4=M953,'자료입력 및 결과표시'!$D$4=N953,'자료입력 및 결과표시'!$D$4=O953,'자료입력 및 결과표시'!$D$4=P953,'자료입력 및 결과표시'!$D$4=Q953,'자료입력 및 결과표시'!$D$4=R953,'자료입력 및 결과표시'!$D$4=S953,'자료입력 및 결과표시'!$D$4=T953,'자료입력 및 결과표시'!$D$4=U953,'자료입력 및 결과표시'!$D$4=V953,'자료입력 및 결과표시'!$C$4=M953,'자료입력 및 결과표시'!$C$4=N953,'자료입력 및 결과표시'!$C$4=O953,'자료입력 및 결과표시'!$C$4=P953,'자료입력 및 결과표시'!$C$4=Q953,'자료입력 및 결과표시'!$C$4=R953,'자료입력 및 결과표시'!$C$4=S953,'자료입력 및 결과표시'!$C$4=T953,'자료입력 및 결과표시'!$C$4=U953,'자료입력 및 결과표시'!$C$4=V953),0,1)</f>
        <v>0</v>
      </c>
    </row>
    <row r="954" spans="6:30">
      <c r="F954" s="56">
        <f t="shared" si="59"/>
        <v>0</v>
      </c>
      <c r="G954" s="79"/>
      <c r="H954" s="38"/>
      <c r="I954" s="39"/>
      <c r="J954" s="31"/>
      <c r="K954" s="78"/>
      <c r="L954" s="40"/>
      <c r="M954" s="11"/>
      <c r="N954" s="11"/>
      <c r="O954" s="11"/>
      <c r="P954" s="11"/>
      <c r="Q954" s="11"/>
      <c r="R954" s="11"/>
      <c r="S954" s="11"/>
      <c r="T954" s="11"/>
      <c r="U954" s="11"/>
      <c r="V954" s="37"/>
      <c r="W954" s="80"/>
      <c r="X954" s="37"/>
      <c r="Y954" s="40"/>
      <c r="Z954" s="35"/>
      <c r="AA954" s="66">
        <f t="shared" si="60"/>
        <v>0</v>
      </c>
      <c r="AB954" s="12">
        <f t="shared" si="61"/>
        <v>0</v>
      </c>
      <c r="AC954" s="56">
        <f t="shared" si="62"/>
        <v>1</v>
      </c>
      <c r="AD954" s="56">
        <f>IF(OR('자료입력 및 결과표시'!$D$4=M954,'자료입력 및 결과표시'!$D$4=N954,'자료입력 및 결과표시'!$D$4=O954,'자료입력 및 결과표시'!$D$4=P954,'자료입력 및 결과표시'!$D$4=Q954,'자료입력 및 결과표시'!$D$4=R954,'자료입력 및 결과표시'!$D$4=S954,'자료입력 및 결과표시'!$D$4=T954,'자료입력 및 결과표시'!$D$4=U954,'자료입력 및 결과표시'!$D$4=V954,'자료입력 및 결과표시'!$C$4=M954,'자료입력 및 결과표시'!$C$4=N954,'자료입력 및 결과표시'!$C$4=O954,'자료입력 및 결과표시'!$C$4=P954,'자료입력 및 결과표시'!$C$4=Q954,'자료입력 및 결과표시'!$C$4=R954,'자료입력 및 결과표시'!$C$4=S954,'자료입력 및 결과표시'!$C$4=T954,'자료입력 및 결과표시'!$C$4=U954,'자료입력 및 결과표시'!$C$4=V954),0,1)</f>
        <v>0</v>
      </c>
    </row>
    <row r="955" spans="6:30">
      <c r="F955" s="56">
        <f t="shared" si="59"/>
        <v>0</v>
      </c>
      <c r="G955" s="79"/>
      <c r="H955" s="38"/>
      <c r="I955" s="39"/>
      <c r="J955" s="31"/>
      <c r="K955" s="78"/>
      <c r="L955" s="40"/>
      <c r="M955" s="11"/>
      <c r="N955" s="11"/>
      <c r="O955" s="11"/>
      <c r="P955" s="11"/>
      <c r="Q955" s="11"/>
      <c r="R955" s="11"/>
      <c r="S955" s="11"/>
      <c r="T955" s="11"/>
      <c r="U955" s="11"/>
      <c r="V955" s="37"/>
      <c r="W955" s="80"/>
      <c r="X955" s="37"/>
      <c r="Y955" s="40"/>
      <c r="Z955" s="35"/>
      <c r="AA955" s="66">
        <f t="shared" si="60"/>
        <v>0</v>
      </c>
      <c r="AB955" s="12">
        <f t="shared" si="61"/>
        <v>0</v>
      </c>
      <c r="AC955" s="56">
        <f t="shared" si="62"/>
        <v>1</v>
      </c>
      <c r="AD955" s="56">
        <f>IF(OR('자료입력 및 결과표시'!$D$4=M955,'자료입력 및 결과표시'!$D$4=N955,'자료입력 및 결과표시'!$D$4=O955,'자료입력 및 결과표시'!$D$4=P955,'자료입력 및 결과표시'!$D$4=Q955,'자료입력 및 결과표시'!$D$4=R955,'자료입력 및 결과표시'!$D$4=S955,'자료입력 및 결과표시'!$D$4=T955,'자료입력 및 결과표시'!$D$4=U955,'자료입력 및 결과표시'!$D$4=V955,'자료입력 및 결과표시'!$C$4=M955,'자료입력 및 결과표시'!$C$4=N955,'자료입력 및 결과표시'!$C$4=O955,'자료입력 및 결과표시'!$C$4=P955,'자료입력 및 결과표시'!$C$4=Q955,'자료입력 및 결과표시'!$C$4=R955,'자료입력 및 결과표시'!$C$4=S955,'자료입력 및 결과표시'!$C$4=T955,'자료입력 및 결과표시'!$C$4=U955,'자료입력 및 결과표시'!$C$4=V955),0,1)</f>
        <v>0</v>
      </c>
    </row>
    <row r="956" spans="6:30">
      <c r="F956" s="56">
        <f t="shared" si="59"/>
        <v>0</v>
      </c>
      <c r="G956" s="79"/>
      <c r="H956" s="38"/>
      <c r="I956" s="39"/>
      <c r="J956" s="31"/>
      <c r="K956" s="78"/>
      <c r="L956" s="40"/>
      <c r="M956" s="11"/>
      <c r="N956" s="11"/>
      <c r="O956" s="11"/>
      <c r="P956" s="11"/>
      <c r="Q956" s="11"/>
      <c r="R956" s="11"/>
      <c r="S956" s="11"/>
      <c r="T956" s="11"/>
      <c r="U956" s="11"/>
      <c r="V956" s="37"/>
      <c r="W956" s="80"/>
      <c r="X956" s="37"/>
      <c r="Y956" s="40"/>
      <c r="Z956" s="35"/>
      <c r="AA956" s="66">
        <f t="shared" si="60"/>
        <v>0</v>
      </c>
      <c r="AB956" s="12">
        <f t="shared" si="61"/>
        <v>0</v>
      </c>
      <c r="AC956" s="56">
        <f t="shared" si="62"/>
        <v>1</v>
      </c>
      <c r="AD956" s="56">
        <f>IF(OR('자료입력 및 결과표시'!$D$4=M956,'자료입력 및 결과표시'!$D$4=N956,'자료입력 및 결과표시'!$D$4=O956,'자료입력 및 결과표시'!$D$4=P956,'자료입력 및 결과표시'!$D$4=Q956,'자료입력 및 결과표시'!$D$4=R956,'자료입력 및 결과표시'!$D$4=S956,'자료입력 및 결과표시'!$D$4=T956,'자료입력 및 결과표시'!$D$4=U956,'자료입력 및 결과표시'!$D$4=V956,'자료입력 및 결과표시'!$C$4=M956,'자료입력 및 결과표시'!$C$4=N956,'자료입력 및 결과표시'!$C$4=O956,'자료입력 및 결과표시'!$C$4=P956,'자료입력 및 결과표시'!$C$4=Q956,'자료입력 및 결과표시'!$C$4=R956,'자료입력 및 결과표시'!$C$4=S956,'자료입력 및 결과표시'!$C$4=T956,'자료입력 및 결과표시'!$C$4=U956,'자료입력 및 결과표시'!$C$4=V956),0,1)</f>
        <v>0</v>
      </c>
    </row>
    <row r="957" spans="6:30">
      <c r="F957" s="56">
        <f t="shared" si="59"/>
        <v>0</v>
      </c>
      <c r="G957" s="79"/>
      <c r="H957" s="38"/>
      <c r="I957" s="39"/>
      <c r="J957" s="31"/>
      <c r="K957" s="78"/>
      <c r="L957" s="40"/>
      <c r="M957" s="11"/>
      <c r="N957" s="11"/>
      <c r="O957" s="11"/>
      <c r="P957" s="11"/>
      <c r="Q957" s="11"/>
      <c r="R957" s="11"/>
      <c r="S957" s="11"/>
      <c r="T957" s="11"/>
      <c r="U957" s="11"/>
      <c r="V957" s="37"/>
      <c r="W957" s="80"/>
      <c r="X957" s="37"/>
      <c r="Y957" s="40"/>
      <c r="Z957" s="35"/>
      <c r="AA957" s="66">
        <f t="shared" si="60"/>
        <v>0</v>
      </c>
      <c r="AB957" s="12">
        <f t="shared" si="61"/>
        <v>0</v>
      </c>
      <c r="AC957" s="56">
        <f t="shared" si="62"/>
        <v>1</v>
      </c>
      <c r="AD957" s="56">
        <f>IF(OR('자료입력 및 결과표시'!$D$4=M957,'자료입력 및 결과표시'!$D$4=N957,'자료입력 및 결과표시'!$D$4=O957,'자료입력 및 결과표시'!$D$4=P957,'자료입력 및 결과표시'!$D$4=Q957,'자료입력 및 결과표시'!$D$4=R957,'자료입력 및 결과표시'!$D$4=S957,'자료입력 및 결과표시'!$D$4=T957,'자료입력 및 결과표시'!$D$4=U957,'자료입력 및 결과표시'!$D$4=V957,'자료입력 및 결과표시'!$C$4=M957,'자료입력 및 결과표시'!$C$4=N957,'자료입력 및 결과표시'!$C$4=O957,'자료입력 및 결과표시'!$C$4=P957,'자료입력 및 결과표시'!$C$4=Q957,'자료입력 및 결과표시'!$C$4=R957,'자료입력 및 결과표시'!$C$4=S957,'자료입력 및 결과표시'!$C$4=T957,'자료입력 및 결과표시'!$C$4=U957,'자료입력 및 결과표시'!$C$4=V957),0,1)</f>
        <v>0</v>
      </c>
    </row>
    <row r="958" spans="6:30">
      <c r="F958" s="56">
        <f t="shared" si="59"/>
        <v>0</v>
      </c>
      <c r="G958" s="79"/>
      <c r="H958" s="38"/>
      <c r="I958" s="39"/>
      <c r="J958" s="31"/>
      <c r="K958" s="78"/>
      <c r="L958" s="40"/>
      <c r="M958" s="11"/>
      <c r="N958" s="11"/>
      <c r="O958" s="11"/>
      <c r="P958" s="11"/>
      <c r="Q958" s="11"/>
      <c r="R958" s="11"/>
      <c r="S958" s="11"/>
      <c r="T958" s="11"/>
      <c r="U958" s="11"/>
      <c r="V958" s="37"/>
      <c r="W958" s="80"/>
      <c r="X958" s="37"/>
      <c r="Y958" s="40"/>
      <c r="Z958" s="35"/>
      <c r="AA958" s="66">
        <f t="shared" si="60"/>
        <v>0</v>
      </c>
      <c r="AB958" s="12">
        <f t="shared" si="61"/>
        <v>0</v>
      </c>
      <c r="AC958" s="56">
        <f t="shared" si="62"/>
        <v>1</v>
      </c>
      <c r="AD958" s="56">
        <f>IF(OR('자료입력 및 결과표시'!$D$4=M958,'자료입력 및 결과표시'!$D$4=N958,'자료입력 및 결과표시'!$D$4=O958,'자료입력 및 결과표시'!$D$4=P958,'자료입력 및 결과표시'!$D$4=Q958,'자료입력 및 결과표시'!$D$4=R958,'자료입력 및 결과표시'!$D$4=S958,'자료입력 및 결과표시'!$D$4=T958,'자료입력 및 결과표시'!$D$4=U958,'자료입력 및 결과표시'!$D$4=V958,'자료입력 및 결과표시'!$C$4=M958,'자료입력 및 결과표시'!$C$4=N958,'자료입력 및 결과표시'!$C$4=O958,'자료입력 및 결과표시'!$C$4=P958,'자료입력 및 결과표시'!$C$4=Q958,'자료입력 및 결과표시'!$C$4=R958,'자료입력 및 결과표시'!$C$4=S958,'자료입력 및 결과표시'!$C$4=T958,'자료입력 및 결과표시'!$C$4=U958,'자료입력 및 결과표시'!$C$4=V958),0,1)</f>
        <v>0</v>
      </c>
    </row>
    <row r="959" spans="6:30">
      <c r="F959" s="56">
        <f t="shared" si="59"/>
        <v>0</v>
      </c>
      <c r="G959" s="79"/>
      <c r="H959" s="38"/>
      <c r="I959" s="39"/>
      <c r="J959" s="31"/>
      <c r="K959" s="78"/>
      <c r="L959" s="40"/>
      <c r="M959" s="11"/>
      <c r="N959" s="11"/>
      <c r="O959" s="11"/>
      <c r="P959" s="11"/>
      <c r="Q959" s="11"/>
      <c r="R959" s="11"/>
      <c r="S959" s="11"/>
      <c r="T959" s="11"/>
      <c r="U959" s="11"/>
      <c r="V959" s="37"/>
      <c r="W959" s="80"/>
      <c r="X959" s="37"/>
      <c r="Y959" s="40"/>
      <c r="Z959" s="35"/>
      <c r="AA959" s="66">
        <f t="shared" si="60"/>
        <v>0</v>
      </c>
      <c r="AB959" s="12">
        <f t="shared" si="61"/>
        <v>0</v>
      </c>
      <c r="AC959" s="56">
        <f t="shared" si="62"/>
        <v>1</v>
      </c>
      <c r="AD959" s="56">
        <f>IF(OR('자료입력 및 결과표시'!$D$4=M959,'자료입력 및 결과표시'!$D$4=N959,'자료입력 및 결과표시'!$D$4=O959,'자료입력 및 결과표시'!$D$4=P959,'자료입력 및 결과표시'!$D$4=Q959,'자료입력 및 결과표시'!$D$4=R959,'자료입력 및 결과표시'!$D$4=S959,'자료입력 및 결과표시'!$D$4=T959,'자료입력 및 결과표시'!$D$4=U959,'자료입력 및 결과표시'!$D$4=V959,'자료입력 및 결과표시'!$C$4=M959,'자료입력 및 결과표시'!$C$4=N959,'자료입력 및 결과표시'!$C$4=O959,'자료입력 및 결과표시'!$C$4=P959,'자료입력 및 결과표시'!$C$4=Q959,'자료입력 및 결과표시'!$C$4=R959,'자료입력 및 결과표시'!$C$4=S959,'자료입력 및 결과표시'!$C$4=T959,'자료입력 및 결과표시'!$C$4=U959,'자료입력 및 결과표시'!$C$4=V959),0,1)</f>
        <v>0</v>
      </c>
    </row>
    <row r="960" spans="6:30">
      <c r="F960" s="56">
        <f t="shared" si="59"/>
        <v>0</v>
      </c>
      <c r="G960" s="79"/>
      <c r="H960" s="38"/>
      <c r="I960" s="39"/>
      <c r="J960" s="31"/>
      <c r="K960" s="78"/>
      <c r="L960" s="40"/>
      <c r="M960" s="11"/>
      <c r="N960" s="11"/>
      <c r="O960" s="11"/>
      <c r="P960" s="11"/>
      <c r="Q960" s="11"/>
      <c r="R960" s="11"/>
      <c r="S960" s="11"/>
      <c r="T960" s="11"/>
      <c r="U960" s="11"/>
      <c r="V960" s="37"/>
      <c r="W960" s="80"/>
      <c r="X960" s="37"/>
      <c r="Y960" s="40"/>
      <c r="Z960" s="35"/>
      <c r="AA960" s="66">
        <f t="shared" si="60"/>
        <v>0</v>
      </c>
      <c r="AB960" s="12">
        <f t="shared" si="61"/>
        <v>0</v>
      </c>
      <c r="AC960" s="56">
        <f t="shared" si="62"/>
        <v>1</v>
      </c>
      <c r="AD960" s="56">
        <f>IF(OR('자료입력 및 결과표시'!$D$4=M960,'자료입력 및 결과표시'!$D$4=N960,'자료입력 및 결과표시'!$D$4=O960,'자료입력 및 결과표시'!$D$4=P960,'자료입력 및 결과표시'!$D$4=Q960,'자료입력 및 결과표시'!$D$4=R960,'자료입력 및 결과표시'!$D$4=S960,'자료입력 및 결과표시'!$D$4=T960,'자료입력 및 결과표시'!$D$4=U960,'자료입력 및 결과표시'!$D$4=V960,'자료입력 및 결과표시'!$C$4=M960,'자료입력 및 결과표시'!$C$4=N960,'자료입력 및 결과표시'!$C$4=O960,'자료입력 및 결과표시'!$C$4=P960,'자료입력 및 결과표시'!$C$4=Q960,'자료입력 및 결과표시'!$C$4=R960,'자료입력 및 결과표시'!$C$4=S960,'자료입력 및 결과표시'!$C$4=T960,'자료입력 및 결과표시'!$C$4=U960,'자료입력 및 결과표시'!$C$4=V960),0,1)</f>
        <v>0</v>
      </c>
    </row>
    <row r="961" spans="6:30">
      <c r="F961" s="56">
        <f t="shared" si="59"/>
        <v>0</v>
      </c>
      <c r="G961" s="79"/>
      <c r="H961" s="38"/>
      <c r="I961" s="39"/>
      <c r="J961" s="31"/>
      <c r="K961" s="78"/>
      <c r="L961" s="40"/>
      <c r="M961" s="11"/>
      <c r="N961" s="11"/>
      <c r="O961" s="11"/>
      <c r="P961" s="11"/>
      <c r="Q961" s="11"/>
      <c r="R961" s="11"/>
      <c r="S961" s="11"/>
      <c r="T961" s="11"/>
      <c r="U961" s="11"/>
      <c r="V961" s="37"/>
      <c r="W961" s="80"/>
      <c r="X961" s="37"/>
      <c r="Y961" s="40"/>
      <c r="Z961" s="35"/>
      <c r="AA961" s="66">
        <f t="shared" si="60"/>
        <v>0</v>
      </c>
      <c r="AB961" s="12">
        <f t="shared" si="61"/>
        <v>0</v>
      </c>
      <c r="AC961" s="56">
        <f t="shared" si="62"/>
        <v>1</v>
      </c>
      <c r="AD961" s="56">
        <f>IF(OR('자료입력 및 결과표시'!$D$4=M961,'자료입력 및 결과표시'!$D$4=N961,'자료입력 및 결과표시'!$D$4=O961,'자료입력 및 결과표시'!$D$4=P961,'자료입력 및 결과표시'!$D$4=Q961,'자료입력 및 결과표시'!$D$4=R961,'자료입력 및 결과표시'!$D$4=S961,'자료입력 및 결과표시'!$D$4=T961,'자료입력 및 결과표시'!$D$4=U961,'자료입력 및 결과표시'!$D$4=V961,'자료입력 및 결과표시'!$C$4=M961,'자료입력 및 결과표시'!$C$4=N961,'자료입력 및 결과표시'!$C$4=O961,'자료입력 및 결과표시'!$C$4=P961,'자료입력 및 결과표시'!$C$4=Q961,'자료입력 및 결과표시'!$C$4=R961,'자료입력 및 결과표시'!$C$4=S961,'자료입력 및 결과표시'!$C$4=T961,'자료입력 및 결과표시'!$C$4=U961,'자료입력 및 결과표시'!$C$4=V961),0,1)</f>
        <v>0</v>
      </c>
    </row>
    <row r="962" spans="6:30">
      <c r="F962" s="56">
        <f t="shared" si="59"/>
        <v>0</v>
      </c>
      <c r="G962" s="79"/>
      <c r="H962" s="38"/>
      <c r="I962" s="39"/>
      <c r="J962" s="31"/>
      <c r="K962" s="78"/>
      <c r="L962" s="40"/>
      <c r="M962" s="11"/>
      <c r="N962" s="11"/>
      <c r="O962" s="11"/>
      <c r="P962" s="11"/>
      <c r="Q962" s="11"/>
      <c r="R962" s="11"/>
      <c r="S962" s="11"/>
      <c r="T962" s="11"/>
      <c r="U962" s="11"/>
      <c r="V962" s="37"/>
      <c r="W962" s="80"/>
      <c r="X962" s="37"/>
      <c r="Y962" s="40"/>
      <c r="Z962" s="35"/>
      <c r="AA962" s="66">
        <f t="shared" si="60"/>
        <v>0</v>
      </c>
      <c r="AB962" s="12">
        <f t="shared" si="61"/>
        <v>0</v>
      </c>
      <c r="AC962" s="56">
        <f t="shared" si="62"/>
        <v>1</v>
      </c>
      <c r="AD962" s="56">
        <f>IF(OR('자료입력 및 결과표시'!$D$4=M962,'자료입력 및 결과표시'!$D$4=N962,'자료입력 및 결과표시'!$D$4=O962,'자료입력 및 결과표시'!$D$4=P962,'자료입력 및 결과표시'!$D$4=Q962,'자료입력 및 결과표시'!$D$4=R962,'자료입력 및 결과표시'!$D$4=S962,'자료입력 및 결과표시'!$D$4=T962,'자료입력 및 결과표시'!$D$4=U962,'자료입력 및 결과표시'!$D$4=V962,'자료입력 및 결과표시'!$C$4=M962,'자료입력 및 결과표시'!$C$4=N962,'자료입력 및 결과표시'!$C$4=O962,'자료입력 및 결과표시'!$C$4=P962,'자료입력 및 결과표시'!$C$4=Q962,'자료입력 및 결과표시'!$C$4=R962,'자료입력 및 결과표시'!$C$4=S962,'자료입력 및 결과표시'!$C$4=T962,'자료입력 및 결과표시'!$C$4=U962,'자료입력 및 결과표시'!$C$4=V962),0,1)</f>
        <v>0</v>
      </c>
    </row>
    <row r="963" spans="6:30">
      <c r="F963" s="56">
        <f t="shared" ref="F963:F1003" si="63">IF(AND(AC963=0,AD963=0),G963&amp;"\"&amp;Y963&amp;"\"&amp;Z963,0)</f>
        <v>0</v>
      </c>
      <c r="G963" s="79"/>
      <c r="H963" s="38"/>
      <c r="I963" s="39"/>
      <c r="J963" s="31"/>
      <c r="K963" s="78"/>
      <c r="L963" s="40"/>
      <c r="M963" s="11"/>
      <c r="N963" s="11"/>
      <c r="O963" s="11"/>
      <c r="P963" s="11"/>
      <c r="Q963" s="11"/>
      <c r="R963" s="11"/>
      <c r="S963" s="11"/>
      <c r="T963" s="11"/>
      <c r="U963" s="11"/>
      <c r="V963" s="37"/>
      <c r="W963" s="80"/>
      <c r="X963" s="37"/>
      <c r="Y963" s="40"/>
      <c r="Z963" s="35"/>
      <c r="AA963" s="66">
        <f t="shared" si="60"/>
        <v>0</v>
      </c>
      <c r="AB963" s="12">
        <f t="shared" si="61"/>
        <v>0</v>
      </c>
      <c r="AC963" s="56">
        <f t="shared" si="62"/>
        <v>1</v>
      </c>
      <c r="AD963" s="56">
        <f>IF(OR('자료입력 및 결과표시'!$D$4=M963,'자료입력 및 결과표시'!$D$4=N963,'자료입력 및 결과표시'!$D$4=O963,'자료입력 및 결과표시'!$D$4=P963,'자료입력 및 결과표시'!$D$4=Q963,'자료입력 및 결과표시'!$D$4=R963,'자료입력 및 결과표시'!$D$4=S963,'자료입력 및 결과표시'!$D$4=T963,'자료입력 및 결과표시'!$D$4=U963,'자료입력 및 결과표시'!$D$4=V963,'자료입력 및 결과표시'!$C$4=M963,'자료입력 및 결과표시'!$C$4=N963,'자료입력 및 결과표시'!$C$4=O963,'자료입력 및 결과표시'!$C$4=P963,'자료입력 및 결과표시'!$C$4=Q963,'자료입력 및 결과표시'!$C$4=R963,'자료입력 및 결과표시'!$C$4=S963,'자료입력 및 결과표시'!$C$4=T963,'자료입력 및 결과표시'!$C$4=U963,'자료입력 및 결과표시'!$C$4=V963),0,1)</f>
        <v>0</v>
      </c>
    </row>
    <row r="964" spans="6:30">
      <c r="F964" s="56">
        <f t="shared" si="63"/>
        <v>0</v>
      </c>
      <c r="G964" s="79"/>
      <c r="H964" s="38"/>
      <c r="I964" s="39"/>
      <c r="J964" s="31"/>
      <c r="K964" s="78"/>
      <c r="L964" s="40"/>
      <c r="M964" s="11"/>
      <c r="N964" s="11"/>
      <c r="O964" s="11"/>
      <c r="P964" s="11"/>
      <c r="Q964" s="11"/>
      <c r="R964" s="11"/>
      <c r="S964" s="11"/>
      <c r="T964" s="11"/>
      <c r="U964" s="11"/>
      <c r="V964" s="37"/>
      <c r="W964" s="80"/>
      <c r="X964" s="37"/>
      <c r="Y964" s="40"/>
      <c r="Z964" s="35"/>
      <c r="AA964" s="66">
        <f t="shared" si="60"/>
        <v>0</v>
      </c>
      <c r="AB964" s="12">
        <f t="shared" si="61"/>
        <v>0</v>
      </c>
      <c r="AC964" s="56">
        <f t="shared" si="62"/>
        <v>1</v>
      </c>
      <c r="AD964" s="56">
        <f>IF(OR('자료입력 및 결과표시'!$D$4=M964,'자료입력 및 결과표시'!$D$4=N964,'자료입력 및 결과표시'!$D$4=O964,'자료입력 및 결과표시'!$D$4=P964,'자료입력 및 결과표시'!$D$4=Q964,'자료입력 및 결과표시'!$D$4=R964,'자료입력 및 결과표시'!$D$4=S964,'자료입력 및 결과표시'!$D$4=T964,'자료입력 및 결과표시'!$D$4=U964,'자료입력 및 결과표시'!$D$4=V964,'자료입력 및 결과표시'!$C$4=M964,'자료입력 및 결과표시'!$C$4=N964,'자료입력 및 결과표시'!$C$4=O964,'자료입력 및 결과표시'!$C$4=P964,'자료입력 및 결과표시'!$C$4=Q964,'자료입력 및 결과표시'!$C$4=R964,'자료입력 및 결과표시'!$C$4=S964,'자료입력 및 결과표시'!$C$4=T964,'자료입력 및 결과표시'!$C$4=U964,'자료입력 및 결과표시'!$C$4=V964),0,1)</f>
        <v>0</v>
      </c>
    </row>
    <row r="965" spans="6:30">
      <c r="F965" s="56">
        <f t="shared" si="63"/>
        <v>0</v>
      </c>
      <c r="G965" s="79"/>
      <c r="H965" s="38"/>
      <c r="I965" s="39"/>
      <c r="J965" s="31"/>
      <c r="K965" s="78"/>
      <c r="L965" s="40"/>
      <c r="M965" s="11"/>
      <c r="N965" s="11"/>
      <c r="O965" s="11"/>
      <c r="P965" s="11"/>
      <c r="Q965" s="11"/>
      <c r="R965" s="11"/>
      <c r="S965" s="11"/>
      <c r="T965" s="11"/>
      <c r="U965" s="11"/>
      <c r="V965" s="37"/>
      <c r="W965" s="80"/>
      <c r="X965" s="37"/>
      <c r="Y965" s="40"/>
      <c r="Z965" s="35"/>
      <c r="AA965" s="66">
        <f t="shared" si="60"/>
        <v>0</v>
      </c>
      <c r="AB965" s="12">
        <f t="shared" si="61"/>
        <v>0</v>
      </c>
      <c r="AC965" s="56">
        <f t="shared" si="62"/>
        <v>1</v>
      </c>
      <c r="AD965" s="56">
        <f>IF(OR('자료입력 및 결과표시'!$D$4=M965,'자료입력 및 결과표시'!$D$4=N965,'자료입력 및 결과표시'!$D$4=O965,'자료입력 및 결과표시'!$D$4=P965,'자료입력 및 결과표시'!$D$4=Q965,'자료입력 및 결과표시'!$D$4=R965,'자료입력 및 결과표시'!$D$4=S965,'자료입력 및 결과표시'!$D$4=T965,'자료입력 및 결과표시'!$D$4=U965,'자료입력 및 결과표시'!$D$4=V965,'자료입력 및 결과표시'!$C$4=M965,'자료입력 및 결과표시'!$C$4=N965,'자료입력 및 결과표시'!$C$4=O965,'자료입력 및 결과표시'!$C$4=P965,'자료입력 및 결과표시'!$C$4=Q965,'자료입력 및 결과표시'!$C$4=R965,'자료입력 및 결과표시'!$C$4=S965,'자료입력 및 결과표시'!$C$4=T965,'자료입력 및 결과표시'!$C$4=U965,'자료입력 및 결과표시'!$C$4=V965),0,1)</f>
        <v>0</v>
      </c>
    </row>
    <row r="966" spans="6:30">
      <c r="F966" s="56">
        <f t="shared" si="63"/>
        <v>0</v>
      </c>
      <c r="G966" s="79"/>
      <c r="H966" s="38"/>
      <c r="I966" s="39"/>
      <c r="J966" s="31"/>
      <c r="K966" s="78"/>
      <c r="L966" s="40"/>
      <c r="M966" s="11"/>
      <c r="N966" s="11"/>
      <c r="O966" s="11"/>
      <c r="P966" s="11"/>
      <c r="Q966" s="11"/>
      <c r="R966" s="11"/>
      <c r="S966" s="11"/>
      <c r="T966" s="11"/>
      <c r="U966" s="11"/>
      <c r="V966" s="37"/>
      <c r="W966" s="80"/>
      <c r="X966" s="37"/>
      <c r="Y966" s="40"/>
      <c r="Z966" s="35"/>
      <c r="AA966" s="66">
        <f t="shared" si="60"/>
        <v>0</v>
      </c>
      <c r="AB966" s="12">
        <f t="shared" si="61"/>
        <v>0</v>
      </c>
      <c r="AC966" s="56">
        <f t="shared" si="62"/>
        <v>1</v>
      </c>
      <c r="AD966" s="56">
        <f>IF(OR('자료입력 및 결과표시'!$D$4=M966,'자료입력 및 결과표시'!$D$4=N966,'자료입력 및 결과표시'!$D$4=O966,'자료입력 및 결과표시'!$D$4=P966,'자료입력 및 결과표시'!$D$4=Q966,'자료입력 및 결과표시'!$D$4=R966,'자료입력 및 결과표시'!$D$4=S966,'자료입력 및 결과표시'!$D$4=T966,'자료입력 및 결과표시'!$D$4=U966,'자료입력 및 결과표시'!$D$4=V966,'자료입력 및 결과표시'!$C$4=M966,'자료입력 및 결과표시'!$C$4=N966,'자료입력 및 결과표시'!$C$4=O966,'자료입력 및 결과표시'!$C$4=P966,'자료입력 및 결과표시'!$C$4=Q966,'자료입력 및 결과표시'!$C$4=R966,'자료입력 및 결과표시'!$C$4=S966,'자료입력 및 결과표시'!$C$4=T966,'자료입력 및 결과표시'!$C$4=U966,'자료입력 및 결과표시'!$C$4=V966),0,1)</f>
        <v>0</v>
      </c>
    </row>
    <row r="967" spans="6:30">
      <c r="F967" s="56">
        <f t="shared" si="63"/>
        <v>0</v>
      </c>
      <c r="G967" s="79"/>
      <c r="H967" s="38"/>
      <c r="I967" s="39"/>
      <c r="J967" s="31"/>
      <c r="K967" s="78"/>
      <c r="L967" s="40"/>
      <c r="M967" s="11"/>
      <c r="N967" s="11"/>
      <c r="O967" s="11"/>
      <c r="P967" s="11"/>
      <c r="Q967" s="11"/>
      <c r="R967" s="11"/>
      <c r="S967" s="11"/>
      <c r="T967" s="11"/>
      <c r="U967" s="11"/>
      <c r="V967" s="37"/>
      <c r="W967" s="80"/>
      <c r="X967" s="37"/>
      <c r="Y967" s="40"/>
      <c r="Z967" s="35"/>
      <c r="AA967" s="66">
        <f t="shared" ref="AA967:AA1003" si="64">W967*X967/100</f>
        <v>0</v>
      </c>
      <c r="AB967" s="12">
        <f t="shared" ref="AB967:AB1003" si="65">1*X967/100</f>
        <v>0</v>
      </c>
      <c r="AC967" s="56">
        <f t="shared" ref="AC967:AC1003" si="66">IF(K967+1826&lt;$A$3,1,0)</f>
        <v>1</v>
      </c>
      <c r="AD967" s="56">
        <f>IF(OR('자료입력 및 결과표시'!$D$4=M967,'자료입력 및 결과표시'!$D$4=N967,'자료입력 및 결과표시'!$D$4=O967,'자료입력 및 결과표시'!$D$4=P967,'자료입력 및 결과표시'!$D$4=Q967,'자료입력 및 결과표시'!$D$4=R967,'자료입력 및 결과표시'!$D$4=S967,'자료입력 및 결과표시'!$D$4=T967,'자료입력 및 결과표시'!$D$4=U967,'자료입력 및 결과표시'!$D$4=V967,'자료입력 및 결과표시'!$C$4=M967,'자료입력 및 결과표시'!$C$4=N967,'자료입력 및 결과표시'!$C$4=O967,'자료입력 및 결과표시'!$C$4=P967,'자료입력 및 결과표시'!$C$4=Q967,'자료입력 및 결과표시'!$C$4=R967,'자료입력 및 결과표시'!$C$4=S967,'자료입력 및 결과표시'!$C$4=T967,'자료입력 및 결과표시'!$C$4=U967,'자료입력 및 결과표시'!$C$4=V967),0,1)</f>
        <v>0</v>
      </c>
    </row>
    <row r="968" spans="6:30">
      <c r="F968" s="56">
        <f t="shared" si="63"/>
        <v>0</v>
      </c>
      <c r="G968" s="79"/>
      <c r="H968" s="38"/>
      <c r="I968" s="39"/>
      <c r="J968" s="31"/>
      <c r="K968" s="78"/>
      <c r="L968" s="40"/>
      <c r="M968" s="11"/>
      <c r="N968" s="11"/>
      <c r="O968" s="11"/>
      <c r="P968" s="11"/>
      <c r="Q968" s="11"/>
      <c r="R968" s="11"/>
      <c r="S968" s="11"/>
      <c r="T968" s="11"/>
      <c r="U968" s="11"/>
      <c r="V968" s="37"/>
      <c r="W968" s="80"/>
      <c r="X968" s="37"/>
      <c r="Y968" s="40"/>
      <c r="Z968" s="35"/>
      <c r="AA968" s="66">
        <f t="shared" si="64"/>
        <v>0</v>
      </c>
      <c r="AB968" s="12">
        <f t="shared" si="65"/>
        <v>0</v>
      </c>
      <c r="AC968" s="56">
        <f t="shared" si="66"/>
        <v>1</v>
      </c>
      <c r="AD968" s="56">
        <f>IF(OR('자료입력 및 결과표시'!$D$4=M968,'자료입력 및 결과표시'!$D$4=N968,'자료입력 및 결과표시'!$D$4=O968,'자료입력 및 결과표시'!$D$4=P968,'자료입력 및 결과표시'!$D$4=Q968,'자료입력 및 결과표시'!$D$4=R968,'자료입력 및 결과표시'!$D$4=S968,'자료입력 및 결과표시'!$D$4=T968,'자료입력 및 결과표시'!$D$4=U968,'자료입력 및 결과표시'!$D$4=V968,'자료입력 및 결과표시'!$C$4=M968,'자료입력 및 결과표시'!$C$4=N968,'자료입력 및 결과표시'!$C$4=O968,'자료입력 및 결과표시'!$C$4=P968,'자료입력 및 결과표시'!$C$4=Q968,'자료입력 및 결과표시'!$C$4=R968,'자료입력 및 결과표시'!$C$4=S968,'자료입력 및 결과표시'!$C$4=T968,'자료입력 및 결과표시'!$C$4=U968,'자료입력 및 결과표시'!$C$4=V968),0,1)</f>
        <v>0</v>
      </c>
    </row>
    <row r="969" spans="6:30">
      <c r="F969" s="56">
        <f t="shared" si="63"/>
        <v>0</v>
      </c>
      <c r="G969" s="79"/>
      <c r="H969" s="38"/>
      <c r="I969" s="39"/>
      <c r="J969" s="31"/>
      <c r="K969" s="78"/>
      <c r="L969" s="40"/>
      <c r="M969" s="11"/>
      <c r="N969" s="11"/>
      <c r="O969" s="11"/>
      <c r="P969" s="11"/>
      <c r="Q969" s="11"/>
      <c r="R969" s="11"/>
      <c r="S969" s="11"/>
      <c r="T969" s="11"/>
      <c r="U969" s="11"/>
      <c r="V969" s="37"/>
      <c r="W969" s="80"/>
      <c r="X969" s="37"/>
      <c r="Y969" s="40"/>
      <c r="Z969" s="35"/>
      <c r="AA969" s="66">
        <f t="shared" si="64"/>
        <v>0</v>
      </c>
      <c r="AB969" s="12">
        <f t="shared" si="65"/>
        <v>0</v>
      </c>
      <c r="AC969" s="56">
        <f t="shared" si="66"/>
        <v>1</v>
      </c>
      <c r="AD969" s="56">
        <f>IF(OR('자료입력 및 결과표시'!$D$4=M969,'자료입력 및 결과표시'!$D$4=N969,'자료입력 및 결과표시'!$D$4=O969,'자료입력 및 결과표시'!$D$4=P969,'자료입력 및 결과표시'!$D$4=Q969,'자료입력 및 결과표시'!$D$4=R969,'자료입력 및 결과표시'!$D$4=S969,'자료입력 및 결과표시'!$D$4=T969,'자료입력 및 결과표시'!$D$4=U969,'자료입력 및 결과표시'!$D$4=V969,'자료입력 및 결과표시'!$C$4=M969,'자료입력 및 결과표시'!$C$4=N969,'자료입력 및 결과표시'!$C$4=O969,'자료입력 및 결과표시'!$C$4=P969,'자료입력 및 결과표시'!$C$4=Q969,'자료입력 및 결과표시'!$C$4=R969,'자료입력 및 결과표시'!$C$4=S969,'자료입력 및 결과표시'!$C$4=T969,'자료입력 및 결과표시'!$C$4=U969,'자료입력 및 결과표시'!$C$4=V969),0,1)</f>
        <v>0</v>
      </c>
    </row>
    <row r="970" spans="6:30">
      <c r="F970" s="56">
        <f t="shared" si="63"/>
        <v>0</v>
      </c>
      <c r="G970" s="79"/>
      <c r="H970" s="38"/>
      <c r="I970" s="39"/>
      <c r="J970" s="31"/>
      <c r="K970" s="78"/>
      <c r="L970" s="40"/>
      <c r="M970" s="11"/>
      <c r="N970" s="11"/>
      <c r="O970" s="11"/>
      <c r="P970" s="11"/>
      <c r="Q970" s="11"/>
      <c r="R970" s="11"/>
      <c r="S970" s="11"/>
      <c r="T970" s="11"/>
      <c r="U970" s="11"/>
      <c r="V970" s="37"/>
      <c r="W970" s="80"/>
      <c r="X970" s="37"/>
      <c r="Y970" s="40"/>
      <c r="Z970" s="35"/>
      <c r="AA970" s="66">
        <f t="shared" si="64"/>
        <v>0</v>
      </c>
      <c r="AB970" s="12">
        <f t="shared" si="65"/>
        <v>0</v>
      </c>
      <c r="AC970" s="56">
        <f t="shared" si="66"/>
        <v>1</v>
      </c>
      <c r="AD970" s="56">
        <f>IF(OR('자료입력 및 결과표시'!$D$4=M970,'자료입력 및 결과표시'!$D$4=N970,'자료입력 및 결과표시'!$D$4=O970,'자료입력 및 결과표시'!$D$4=P970,'자료입력 및 결과표시'!$D$4=Q970,'자료입력 및 결과표시'!$D$4=R970,'자료입력 및 결과표시'!$D$4=S970,'자료입력 및 결과표시'!$D$4=T970,'자료입력 및 결과표시'!$D$4=U970,'자료입력 및 결과표시'!$D$4=V970,'자료입력 및 결과표시'!$C$4=M970,'자료입력 및 결과표시'!$C$4=N970,'자료입력 및 결과표시'!$C$4=O970,'자료입력 및 결과표시'!$C$4=P970,'자료입력 및 결과표시'!$C$4=Q970,'자료입력 및 결과표시'!$C$4=R970,'자료입력 및 결과표시'!$C$4=S970,'자료입력 및 결과표시'!$C$4=T970,'자료입력 및 결과표시'!$C$4=U970,'자료입력 및 결과표시'!$C$4=V970),0,1)</f>
        <v>0</v>
      </c>
    </row>
    <row r="971" spans="6:30">
      <c r="F971" s="56">
        <f t="shared" si="63"/>
        <v>0</v>
      </c>
      <c r="G971" s="79"/>
      <c r="H971" s="38"/>
      <c r="I971" s="39"/>
      <c r="J971" s="31"/>
      <c r="K971" s="78"/>
      <c r="L971" s="40"/>
      <c r="M971" s="11"/>
      <c r="N971" s="11"/>
      <c r="O971" s="11"/>
      <c r="P971" s="11"/>
      <c r="Q971" s="11"/>
      <c r="R971" s="11"/>
      <c r="S971" s="11"/>
      <c r="T971" s="11"/>
      <c r="U971" s="11"/>
      <c r="V971" s="37"/>
      <c r="W971" s="80"/>
      <c r="X971" s="37"/>
      <c r="Y971" s="40"/>
      <c r="Z971" s="35"/>
      <c r="AA971" s="66">
        <f t="shared" si="64"/>
        <v>0</v>
      </c>
      <c r="AB971" s="12">
        <f t="shared" si="65"/>
        <v>0</v>
      </c>
      <c r="AC971" s="56">
        <f t="shared" si="66"/>
        <v>1</v>
      </c>
      <c r="AD971" s="56">
        <f>IF(OR('자료입력 및 결과표시'!$D$4=M971,'자료입력 및 결과표시'!$D$4=N971,'자료입력 및 결과표시'!$D$4=O971,'자료입력 및 결과표시'!$D$4=P971,'자료입력 및 결과표시'!$D$4=Q971,'자료입력 및 결과표시'!$D$4=R971,'자료입력 및 결과표시'!$D$4=S971,'자료입력 및 결과표시'!$D$4=T971,'자료입력 및 결과표시'!$D$4=U971,'자료입력 및 결과표시'!$D$4=V971,'자료입력 및 결과표시'!$C$4=M971,'자료입력 및 결과표시'!$C$4=N971,'자료입력 및 결과표시'!$C$4=O971,'자료입력 및 결과표시'!$C$4=P971,'자료입력 및 결과표시'!$C$4=Q971,'자료입력 및 결과표시'!$C$4=R971,'자료입력 및 결과표시'!$C$4=S971,'자료입력 및 결과표시'!$C$4=T971,'자료입력 및 결과표시'!$C$4=U971,'자료입력 및 결과표시'!$C$4=V971),0,1)</f>
        <v>0</v>
      </c>
    </row>
    <row r="972" spans="6:30">
      <c r="F972" s="56">
        <f t="shared" si="63"/>
        <v>0</v>
      </c>
      <c r="G972" s="79"/>
      <c r="H972" s="38"/>
      <c r="I972" s="39"/>
      <c r="J972" s="31"/>
      <c r="K972" s="78"/>
      <c r="L972" s="40"/>
      <c r="M972" s="11"/>
      <c r="N972" s="11"/>
      <c r="O972" s="11"/>
      <c r="P972" s="11"/>
      <c r="Q972" s="11"/>
      <c r="R972" s="11"/>
      <c r="S972" s="11"/>
      <c r="T972" s="11"/>
      <c r="U972" s="11"/>
      <c r="V972" s="37"/>
      <c r="W972" s="80"/>
      <c r="X972" s="37"/>
      <c r="Y972" s="40"/>
      <c r="Z972" s="35"/>
      <c r="AA972" s="66">
        <f t="shared" si="64"/>
        <v>0</v>
      </c>
      <c r="AB972" s="12">
        <f t="shared" si="65"/>
        <v>0</v>
      </c>
      <c r="AC972" s="56">
        <f t="shared" si="66"/>
        <v>1</v>
      </c>
      <c r="AD972" s="56">
        <f>IF(OR('자료입력 및 결과표시'!$D$4=M972,'자료입력 및 결과표시'!$D$4=N972,'자료입력 및 결과표시'!$D$4=O972,'자료입력 및 결과표시'!$D$4=P972,'자료입력 및 결과표시'!$D$4=Q972,'자료입력 및 결과표시'!$D$4=R972,'자료입력 및 결과표시'!$D$4=S972,'자료입력 및 결과표시'!$D$4=T972,'자료입력 및 결과표시'!$D$4=U972,'자료입력 및 결과표시'!$D$4=V972,'자료입력 및 결과표시'!$C$4=M972,'자료입력 및 결과표시'!$C$4=N972,'자료입력 및 결과표시'!$C$4=O972,'자료입력 및 결과표시'!$C$4=P972,'자료입력 및 결과표시'!$C$4=Q972,'자료입력 및 결과표시'!$C$4=R972,'자료입력 및 결과표시'!$C$4=S972,'자료입력 및 결과표시'!$C$4=T972,'자료입력 및 결과표시'!$C$4=U972,'자료입력 및 결과표시'!$C$4=V972),0,1)</f>
        <v>0</v>
      </c>
    </row>
    <row r="973" spans="6:30">
      <c r="F973" s="56">
        <f t="shared" si="63"/>
        <v>0</v>
      </c>
      <c r="G973" s="79"/>
      <c r="H973" s="38"/>
      <c r="I973" s="39"/>
      <c r="J973" s="31"/>
      <c r="K973" s="78"/>
      <c r="L973" s="40"/>
      <c r="M973" s="11"/>
      <c r="N973" s="11"/>
      <c r="O973" s="11"/>
      <c r="P973" s="11"/>
      <c r="Q973" s="11"/>
      <c r="R973" s="11"/>
      <c r="S973" s="11"/>
      <c r="T973" s="11"/>
      <c r="U973" s="11"/>
      <c r="V973" s="37"/>
      <c r="W973" s="80"/>
      <c r="X973" s="37"/>
      <c r="Y973" s="40"/>
      <c r="Z973" s="35"/>
      <c r="AA973" s="66">
        <f t="shared" si="64"/>
        <v>0</v>
      </c>
      <c r="AB973" s="12">
        <f t="shared" si="65"/>
        <v>0</v>
      </c>
      <c r="AC973" s="56">
        <f t="shared" si="66"/>
        <v>1</v>
      </c>
      <c r="AD973" s="56">
        <f>IF(OR('자료입력 및 결과표시'!$D$4=M973,'자료입력 및 결과표시'!$D$4=N973,'자료입력 및 결과표시'!$D$4=O973,'자료입력 및 결과표시'!$D$4=P973,'자료입력 및 결과표시'!$D$4=Q973,'자료입력 및 결과표시'!$D$4=R973,'자료입력 및 결과표시'!$D$4=S973,'자료입력 및 결과표시'!$D$4=T973,'자료입력 및 결과표시'!$D$4=U973,'자료입력 및 결과표시'!$D$4=V973,'자료입력 및 결과표시'!$C$4=M973,'자료입력 및 결과표시'!$C$4=N973,'자료입력 및 결과표시'!$C$4=O973,'자료입력 및 결과표시'!$C$4=P973,'자료입력 및 결과표시'!$C$4=Q973,'자료입력 및 결과표시'!$C$4=R973,'자료입력 및 결과표시'!$C$4=S973,'자료입력 및 결과표시'!$C$4=T973,'자료입력 및 결과표시'!$C$4=U973,'자료입력 및 결과표시'!$C$4=V973),0,1)</f>
        <v>0</v>
      </c>
    </row>
    <row r="974" spans="6:30">
      <c r="F974" s="56">
        <f t="shared" si="63"/>
        <v>0</v>
      </c>
      <c r="G974" s="79"/>
      <c r="H974" s="38"/>
      <c r="I974" s="39"/>
      <c r="J974" s="31"/>
      <c r="K974" s="78"/>
      <c r="L974" s="40"/>
      <c r="M974" s="11"/>
      <c r="N974" s="11"/>
      <c r="O974" s="11"/>
      <c r="P974" s="11"/>
      <c r="Q974" s="11"/>
      <c r="R974" s="11"/>
      <c r="S974" s="11"/>
      <c r="T974" s="11"/>
      <c r="U974" s="11"/>
      <c r="V974" s="37"/>
      <c r="W974" s="80"/>
      <c r="X974" s="37"/>
      <c r="Y974" s="40"/>
      <c r="Z974" s="35"/>
      <c r="AA974" s="66">
        <f t="shared" si="64"/>
        <v>0</v>
      </c>
      <c r="AB974" s="12">
        <f t="shared" si="65"/>
        <v>0</v>
      </c>
      <c r="AC974" s="56">
        <f t="shared" si="66"/>
        <v>1</v>
      </c>
      <c r="AD974" s="56">
        <f>IF(OR('자료입력 및 결과표시'!$D$4=M974,'자료입력 및 결과표시'!$D$4=N974,'자료입력 및 결과표시'!$D$4=O974,'자료입력 및 결과표시'!$D$4=P974,'자료입력 및 결과표시'!$D$4=Q974,'자료입력 및 결과표시'!$D$4=R974,'자료입력 및 결과표시'!$D$4=S974,'자료입력 및 결과표시'!$D$4=T974,'자료입력 및 결과표시'!$D$4=U974,'자료입력 및 결과표시'!$D$4=V974,'자료입력 및 결과표시'!$C$4=M974,'자료입력 및 결과표시'!$C$4=N974,'자료입력 및 결과표시'!$C$4=O974,'자료입력 및 결과표시'!$C$4=P974,'자료입력 및 결과표시'!$C$4=Q974,'자료입력 및 결과표시'!$C$4=R974,'자료입력 및 결과표시'!$C$4=S974,'자료입력 및 결과표시'!$C$4=T974,'자료입력 및 결과표시'!$C$4=U974,'자료입력 및 결과표시'!$C$4=V974),0,1)</f>
        <v>0</v>
      </c>
    </row>
    <row r="975" spans="6:30">
      <c r="F975" s="56">
        <f t="shared" si="63"/>
        <v>0</v>
      </c>
      <c r="G975" s="79"/>
      <c r="H975" s="38"/>
      <c r="I975" s="39"/>
      <c r="J975" s="31"/>
      <c r="K975" s="78"/>
      <c r="L975" s="40"/>
      <c r="M975" s="11"/>
      <c r="N975" s="11"/>
      <c r="O975" s="11"/>
      <c r="P975" s="11"/>
      <c r="Q975" s="11"/>
      <c r="R975" s="11"/>
      <c r="S975" s="11"/>
      <c r="T975" s="11"/>
      <c r="U975" s="11"/>
      <c r="V975" s="37"/>
      <c r="W975" s="80"/>
      <c r="X975" s="37"/>
      <c r="Y975" s="40"/>
      <c r="Z975" s="35"/>
      <c r="AA975" s="66">
        <f t="shared" si="64"/>
        <v>0</v>
      </c>
      <c r="AB975" s="12">
        <f t="shared" si="65"/>
        <v>0</v>
      </c>
      <c r="AC975" s="56">
        <f t="shared" si="66"/>
        <v>1</v>
      </c>
      <c r="AD975" s="56">
        <f>IF(OR('자료입력 및 결과표시'!$D$4=M975,'자료입력 및 결과표시'!$D$4=N975,'자료입력 및 결과표시'!$D$4=O975,'자료입력 및 결과표시'!$D$4=P975,'자료입력 및 결과표시'!$D$4=Q975,'자료입력 및 결과표시'!$D$4=R975,'자료입력 및 결과표시'!$D$4=S975,'자료입력 및 결과표시'!$D$4=T975,'자료입력 및 결과표시'!$D$4=U975,'자료입력 및 결과표시'!$D$4=V975,'자료입력 및 결과표시'!$C$4=M975,'자료입력 및 결과표시'!$C$4=N975,'자료입력 및 결과표시'!$C$4=O975,'자료입력 및 결과표시'!$C$4=P975,'자료입력 및 결과표시'!$C$4=Q975,'자료입력 및 결과표시'!$C$4=R975,'자료입력 및 결과표시'!$C$4=S975,'자료입력 및 결과표시'!$C$4=T975,'자료입력 및 결과표시'!$C$4=U975,'자료입력 및 결과표시'!$C$4=V975),0,1)</f>
        <v>0</v>
      </c>
    </row>
    <row r="976" spans="6:30">
      <c r="F976" s="56">
        <f t="shared" si="63"/>
        <v>0</v>
      </c>
      <c r="G976" s="79"/>
      <c r="H976" s="38"/>
      <c r="I976" s="39"/>
      <c r="J976" s="31"/>
      <c r="K976" s="78"/>
      <c r="L976" s="40"/>
      <c r="M976" s="11"/>
      <c r="N976" s="11"/>
      <c r="O976" s="11"/>
      <c r="P976" s="11"/>
      <c r="Q976" s="11"/>
      <c r="R976" s="11"/>
      <c r="S976" s="11"/>
      <c r="T976" s="11"/>
      <c r="U976" s="11"/>
      <c r="V976" s="37"/>
      <c r="W976" s="80"/>
      <c r="X976" s="37"/>
      <c r="Y976" s="40"/>
      <c r="Z976" s="35"/>
      <c r="AA976" s="66">
        <f t="shared" si="64"/>
        <v>0</v>
      </c>
      <c r="AB976" s="12">
        <f t="shared" si="65"/>
        <v>0</v>
      </c>
      <c r="AC976" s="56">
        <f t="shared" si="66"/>
        <v>1</v>
      </c>
      <c r="AD976" s="56">
        <f>IF(OR('자료입력 및 결과표시'!$D$4=M976,'자료입력 및 결과표시'!$D$4=N976,'자료입력 및 결과표시'!$D$4=O976,'자료입력 및 결과표시'!$D$4=P976,'자료입력 및 결과표시'!$D$4=Q976,'자료입력 및 결과표시'!$D$4=R976,'자료입력 및 결과표시'!$D$4=S976,'자료입력 및 결과표시'!$D$4=T976,'자료입력 및 결과표시'!$D$4=U976,'자료입력 및 결과표시'!$D$4=V976,'자료입력 및 결과표시'!$C$4=M976,'자료입력 및 결과표시'!$C$4=N976,'자료입력 및 결과표시'!$C$4=O976,'자료입력 및 결과표시'!$C$4=P976,'자료입력 및 결과표시'!$C$4=Q976,'자료입력 및 결과표시'!$C$4=R976,'자료입력 및 결과표시'!$C$4=S976,'자료입력 및 결과표시'!$C$4=T976,'자료입력 및 결과표시'!$C$4=U976,'자료입력 및 결과표시'!$C$4=V976),0,1)</f>
        <v>0</v>
      </c>
    </row>
    <row r="977" spans="6:30">
      <c r="F977" s="56">
        <f t="shared" si="63"/>
        <v>0</v>
      </c>
      <c r="G977" s="79"/>
      <c r="H977" s="38"/>
      <c r="I977" s="39"/>
      <c r="J977" s="31"/>
      <c r="K977" s="78"/>
      <c r="L977" s="40"/>
      <c r="M977" s="11"/>
      <c r="N977" s="11"/>
      <c r="O977" s="11"/>
      <c r="P977" s="11"/>
      <c r="Q977" s="11"/>
      <c r="R977" s="11"/>
      <c r="S977" s="11"/>
      <c r="T977" s="11"/>
      <c r="U977" s="11"/>
      <c r="V977" s="37"/>
      <c r="W977" s="80"/>
      <c r="X977" s="37"/>
      <c r="Y977" s="40"/>
      <c r="Z977" s="35"/>
      <c r="AA977" s="66">
        <f t="shared" si="64"/>
        <v>0</v>
      </c>
      <c r="AB977" s="12">
        <f t="shared" si="65"/>
        <v>0</v>
      </c>
      <c r="AC977" s="56">
        <f t="shared" si="66"/>
        <v>1</v>
      </c>
      <c r="AD977" s="56">
        <f>IF(OR('자료입력 및 결과표시'!$D$4=M977,'자료입력 및 결과표시'!$D$4=N977,'자료입력 및 결과표시'!$D$4=O977,'자료입력 및 결과표시'!$D$4=P977,'자료입력 및 결과표시'!$D$4=Q977,'자료입력 및 결과표시'!$D$4=R977,'자료입력 및 결과표시'!$D$4=S977,'자료입력 및 결과표시'!$D$4=T977,'자료입력 및 결과표시'!$D$4=U977,'자료입력 및 결과표시'!$D$4=V977,'자료입력 및 결과표시'!$C$4=M977,'자료입력 및 결과표시'!$C$4=N977,'자료입력 및 결과표시'!$C$4=O977,'자료입력 및 결과표시'!$C$4=P977,'자료입력 및 결과표시'!$C$4=Q977,'자료입력 및 결과표시'!$C$4=R977,'자료입력 및 결과표시'!$C$4=S977,'자료입력 및 결과표시'!$C$4=T977,'자료입력 및 결과표시'!$C$4=U977,'자료입력 및 결과표시'!$C$4=V977),0,1)</f>
        <v>0</v>
      </c>
    </row>
    <row r="978" spans="6:30">
      <c r="F978" s="56">
        <f t="shared" si="63"/>
        <v>0</v>
      </c>
      <c r="G978" s="79"/>
      <c r="H978" s="38"/>
      <c r="I978" s="39"/>
      <c r="J978" s="31"/>
      <c r="K978" s="78"/>
      <c r="L978" s="40"/>
      <c r="M978" s="11"/>
      <c r="N978" s="11"/>
      <c r="O978" s="11"/>
      <c r="P978" s="11"/>
      <c r="Q978" s="11"/>
      <c r="R978" s="11"/>
      <c r="S978" s="11"/>
      <c r="T978" s="11"/>
      <c r="U978" s="11"/>
      <c r="V978" s="37"/>
      <c r="W978" s="80"/>
      <c r="X978" s="37"/>
      <c r="Y978" s="40"/>
      <c r="Z978" s="35"/>
      <c r="AA978" s="66">
        <f t="shared" si="64"/>
        <v>0</v>
      </c>
      <c r="AB978" s="12">
        <f t="shared" si="65"/>
        <v>0</v>
      </c>
      <c r="AC978" s="56">
        <f t="shared" si="66"/>
        <v>1</v>
      </c>
      <c r="AD978" s="56">
        <f>IF(OR('자료입력 및 결과표시'!$D$4=M978,'자료입력 및 결과표시'!$D$4=N978,'자료입력 및 결과표시'!$D$4=O978,'자료입력 및 결과표시'!$D$4=P978,'자료입력 및 결과표시'!$D$4=Q978,'자료입력 및 결과표시'!$D$4=R978,'자료입력 및 결과표시'!$D$4=S978,'자료입력 및 결과표시'!$D$4=T978,'자료입력 및 결과표시'!$D$4=U978,'자료입력 및 결과표시'!$D$4=V978,'자료입력 및 결과표시'!$C$4=M978,'자료입력 및 결과표시'!$C$4=N978,'자료입력 및 결과표시'!$C$4=O978,'자료입력 및 결과표시'!$C$4=P978,'자료입력 및 결과표시'!$C$4=Q978,'자료입력 및 결과표시'!$C$4=R978,'자료입력 및 결과표시'!$C$4=S978,'자료입력 및 결과표시'!$C$4=T978,'자료입력 및 결과표시'!$C$4=U978,'자료입력 및 결과표시'!$C$4=V978),0,1)</f>
        <v>0</v>
      </c>
    </row>
    <row r="979" spans="6:30">
      <c r="F979" s="56">
        <f t="shared" si="63"/>
        <v>0</v>
      </c>
      <c r="G979" s="79"/>
      <c r="H979" s="38"/>
      <c r="I979" s="39"/>
      <c r="J979" s="31"/>
      <c r="K979" s="78"/>
      <c r="L979" s="40"/>
      <c r="M979" s="11"/>
      <c r="N979" s="11"/>
      <c r="O979" s="11"/>
      <c r="P979" s="11"/>
      <c r="Q979" s="11"/>
      <c r="R979" s="11"/>
      <c r="S979" s="11"/>
      <c r="T979" s="11"/>
      <c r="U979" s="11"/>
      <c r="V979" s="37"/>
      <c r="W979" s="80"/>
      <c r="X979" s="37"/>
      <c r="Y979" s="40"/>
      <c r="Z979" s="35"/>
      <c r="AA979" s="66">
        <f t="shared" si="64"/>
        <v>0</v>
      </c>
      <c r="AB979" s="12">
        <f t="shared" si="65"/>
        <v>0</v>
      </c>
      <c r="AC979" s="56">
        <f t="shared" si="66"/>
        <v>1</v>
      </c>
      <c r="AD979" s="56">
        <f>IF(OR('자료입력 및 결과표시'!$D$4=M979,'자료입력 및 결과표시'!$D$4=N979,'자료입력 및 결과표시'!$D$4=O979,'자료입력 및 결과표시'!$D$4=P979,'자료입력 및 결과표시'!$D$4=Q979,'자료입력 및 결과표시'!$D$4=R979,'자료입력 및 결과표시'!$D$4=S979,'자료입력 및 결과표시'!$D$4=T979,'자료입력 및 결과표시'!$D$4=U979,'자료입력 및 결과표시'!$D$4=V979,'자료입력 및 결과표시'!$C$4=M979,'자료입력 및 결과표시'!$C$4=N979,'자료입력 및 결과표시'!$C$4=O979,'자료입력 및 결과표시'!$C$4=P979,'자료입력 및 결과표시'!$C$4=Q979,'자료입력 및 결과표시'!$C$4=R979,'자료입력 및 결과표시'!$C$4=S979,'자료입력 및 결과표시'!$C$4=T979,'자료입력 및 결과표시'!$C$4=U979,'자료입력 및 결과표시'!$C$4=V979),0,1)</f>
        <v>0</v>
      </c>
    </row>
    <row r="980" spans="6:30">
      <c r="F980" s="56">
        <f t="shared" si="63"/>
        <v>0</v>
      </c>
      <c r="G980" s="79"/>
      <c r="H980" s="38"/>
      <c r="I980" s="39"/>
      <c r="J980" s="31"/>
      <c r="K980" s="78"/>
      <c r="L980" s="40"/>
      <c r="M980" s="11"/>
      <c r="N980" s="11"/>
      <c r="O980" s="11"/>
      <c r="P980" s="11"/>
      <c r="Q980" s="11"/>
      <c r="R980" s="11"/>
      <c r="S980" s="11"/>
      <c r="T980" s="11"/>
      <c r="U980" s="11"/>
      <c r="V980" s="37"/>
      <c r="W980" s="80"/>
      <c r="X980" s="37"/>
      <c r="Y980" s="40"/>
      <c r="Z980" s="35"/>
      <c r="AA980" s="66">
        <f t="shared" si="64"/>
        <v>0</v>
      </c>
      <c r="AB980" s="12">
        <f t="shared" si="65"/>
        <v>0</v>
      </c>
      <c r="AC980" s="56">
        <f t="shared" si="66"/>
        <v>1</v>
      </c>
      <c r="AD980" s="56">
        <f>IF(OR('자료입력 및 결과표시'!$D$4=M980,'자료입력 및 결과표시'!$D$4=N980,'자료입력 및 결과표시'!$D$4=O980,'자료입력 및 결과표시'!$D$4=P980,'자료입력 및 결과표시'!$D$4=Q980,'자료입력 및 결과표시'!$D$4=R980,'자료입력 및 결과표시'!$D$4=S980,'자료입력 및 결과표시'!$D$4=T980,'자료입력 및 결과표시'!$D$4=U980,'자료입력 및 결과표시'!$D$4=V980,'자료입력 및 결과표시'!$C$4=M980,'자료입력 및 결과표시'!$C$4=N980,'자료입력 및 결과표시'!$C$4=O980,'자료입력 및 결과표시'!$C$4=P980,'자료입력 및 결과표시'!$C$4=Q980,'자료입력 및 결과표시'!$C$4=R980,'자료입력 및 결과표시'!$C$4=S980,'자료입력 및 결과표시'!$C$4=T980,'자료입력 및 결과표시'!$C$4=U980,'자료입력 및 결과표시'!$C$4=V980),0,1)</f>
        <v>0</v>
      </c>
    </row>
    <row r="981" spans="6:30">
      <c r="F981" s="56">
        <f t="shared" si="63"/>
        <v>0</v>
      </c>
      <c r="G981" s="79"/>
      <c r="H981" s="38"/>
      <c r="I981" s="39"/>
      <c r="J981" s="31"/>
      <c r="K981" s="78"/>
      <c r="L981" s="40"/>
      <c r="M981" s="11"/>
      <c r="N981" s="11"/>
      <c r="O981" s="11"/>
      <c r="P981" s="11"/>
      <c r="Q981" s="11"/>
      <c r="R981" s="11"/>
      <c r="S981" s="11"/>
      <c r="T981" s="11"/>
      <c r="U981" s="11"/>
      <c r="V981" s="37"/>
      <c r="W981" s="80"/>
      <c r="X981" s="37"/>
      <c r="Y981" s="40"/>
      <c r="Z981" s="35"/>
      <c r="AA981" s="66">
        <f t="shared" si="64"/>
        <v>0</v>
      </c>
      <c r="AB981" s="12">
        <f t="shared" si="65"/>
        <v>0</v>
      </c>
      <c r="AC981" s="56">
        <f t="shared" si="66"/>
        <v>1</v>
      </c>
      <c r="AD981" s="56">
        <f>IF(OR('자료입력 및 결과표시'!$D$4=M981,'자료입력 및 결과표시'!$D$4=N981,'자료입력 및 결과표시'!$D$4=O981,'자료입력 및 결과표시'!$D$4=P981,'자료입력 및 결과표시'!$D$4=Q981,'자료입력 및 결과표시'!$D$4=R981,'자료입력 및 결과표시'!$D$4=S981,'자료입력 및 결과표시'!$D$4=T981,'자료입력 및 결과표시'!$D$4=U981,'자료입력 및 결과표시'!$D$4=V981,'자료입력 및 결과표시'!$C$4=M981,'자료입력 및 결과표시'!$C$4=N981,'자료입력 및 결과표시'!$C$4=O981,'자료입력 및 결과표시'!$C$4=P981,'자료입력 및 결과표시'!$C$4=Q981,'자료입력 및 결과표시'!$C$4=R981,'자료입력 및 결과표시'!$C$4=S981,'자료입력 및 결과표시'!$C$4=T981,'자료입력 및 결과표시'!$C$4=U981,'자료입력 및 결과표시'!$C$4=V981),0,1)</f>
        <v>0</v>
      </c>
    </row>
    <row r="982" spans="6:30">
      <c r="F982" s="56">
        <f t="shared" si="63"/>
        <v>0</v>
      </c>
      <c r="G982" s="79"/>
      <c r="H982" s="38"/>
      <c r="I982" s="39"/>
      <c r="J982" s="31"/>
      <c r="K982" s="78"/>
      <c r="L982" s="40"/>
      <c r="M982" s="11"/>
      <c r="N982" s="11"/>
      <c r="O982" s="11"/>
      <c r="P982" s="11"/>
      <c r="Q982" s="11"/>
      <c r="R982" s="11"/>
      <c r="S982" s="11"/>
      <c r="T982" s="11"/>
      <c r="U982" s="11"/>
      <c r="V982" s="37"/>
      <c r="W982" s="80"/>
      <c r="X982" s="37"/>
      <c r="Y982" s="40"/>
      <c r="Z982" s="35"/>
      <c r="AA982" s="66">
        <f t="shared" si="64"/>
        <v>0</v>
      </c>
      <c r="AB982" s="12">
        <f t="shared" si="65"/>
        <v>0</v>
      </c>
      <c r="AC982" s="56">
        <f t="shared" si="66"/>
        <v>1</v>
      </c>
      <c r="AD982" s="56">
        <f>IF(OR('자료입력 및 결과표시'!$D$4=M982,'자료입력 및 결과표시'!$D$4=N982,'자료입력 및 결과표시'!$D$4=O982,'자료입력 및 결과표시'!$D$4=P982,'자료입력 및 결과표시'!$D$4=Q982,'자료입력 및 결과표시'!$D$4=R982,'자료입력 및 결과표시'!$D$4=S982,'자료입력 및 결과표시'!$D$4=T982,'자료입력 및 결과표시'!$D$4=U982,'자료입력 및 결과표시'!$D$4=V982,'자료입력 및 결과표시'!$C$4=M982,'자료입력 및 결과표시'!$C$4=N982,'자료입력 및 결과표시'!$C$4=O982,'자료입력 및 결과표시'!$C$4=P982,'자료입력 및 결과표시'!$C$4=Q982,'자료입력 및 결과표시'!$C$4=R982,'자료입력 및 결과표시'!$C$4=S982,'자료입력 및 결과표시'!$C$4=T982,'자료입력 및 결과표시'!$C$4=U982,'자료입력 및 결과표시'!$C$4=V982),0,1)</f>
        <v>0</v>
      </c>
    </row>
    <row r="983" spans="6:30">
      <c r="F983" s="56">
        <f t="shared" si="63"/>
        <v>0</v>
      </c>
      <c r="G983" s="79"/>
      <c r="H983" s="38"/>
      <c r="I983" s="39"/>
      <c r="J983" s="31"/>
      <c r="K983" s="78"/>
      <c r="L983" s="40"/>
      <c r="M983" s="11"/>
      <c r="N983" s="11"/>
      <c r="O983" s="11"/>
      <c r="P983" s="11"/>
      <c r="Q983" s="11"/>
      <c r="R983" s="11"/>
      <c r="S983" s="11"/>
      <c r="T983" s="11"/>
      <c r="U983" s="11"/>
      <c r="V983" s="37"/>
      <c r="W983" s="80"/>
      <c r="X983" s="37"/>
      <c r="Y983" s="40"/>
      <c r="Z983" s="35"/>
      <c r="AA983" s="66">
        <f t="shared" si="64"/>
        <v>0</v>
      </c>
      <c r="AB983" s="12">
        <f t="shared" si="65"/>
        <v>0</v>
      </c>
      <c r="AC983" s="56">
        <f t="shared" si="66"/>
        <v>1</v>
      </c>
      <c r="AD983" s="56">
        <f>IF(OR('자료입력 및 결과표시'!$D$4=M983,'자료입력 및 결과표시'!$D$4=N983,'자료입력 및 결과표시'!$D$4=O983,'자료입력 및 결과표시'!$D$4=P983,'자료입력 및 결과표시'!$D$4=Q983,'자료입력 및 결과표시'!$D$4=R983,'자료입력 및 결과표시'!$D$4=S983,'자료입력 및 결과표시'!$D$4=T983,'자료입력 및 결과표시'!$D$4=U983,'자료입력 및 결과표시'!$D$4=V983,'자료입력 및 결과표시'!$C$4=M983,'자료입력 및 결과표시'!$C$4=N983,'자료입력 및 결과표시'!$C$4=O983,'자료입력 및 결과표시'!$C$4=P983,'자료입력 및 결과표시'!$C$4=Q983,'자료입력 및 결과표시'!$C$4=R983,'자료입력 및 결과표시'!$C$4=S983,'자료입력 및 결과표시'!$C$4=T983,'자료입력 및 결과표시'!$C$4=U983,'자료입력 및 결과표시'!$C$4=V983),0,1)</f>
        <v>0</v>
      </c>
    </row>
    <row r="984" spans="6:30">
      <c r="F984" s="56">
        <f t="shared" si="63"/>
        <v>0</v>
      </c>
      <c r="G984" s="79"/>
      <c r="H984" s="38"/>
      <c r="I984" s="39"/>
      <c r="J984" s="31"/>
      <c r="K984" s="78"/>
      <c r="L984" s="40"/>
      <c r="M984" s="11"/>
      <c r="N984" s="11"/>
      <c r="O984" s="11"/>
      <c r="P984" s="11"/>
      <c r="Q984" s="11"/>
      <c r="R984" s="11"/>
      <c r="S984" s="11"/>
      <c r="T984" s="11"/>
      <c r="U984" s="11"/>
      <c r="V984" s="37"/>
      <c r="W984" s="80"/>
      <c r="X984" s="37"/>
      <c r="Y984" s="40"/>
      <c r="Z984" s="35"/>
      <c r="AA984" s="66">
        <f t="shared" si="64"/>
        <v>0</v>
      </c>
      <c r="AB984" s="12">
        <f t="shared" si="65"/>
        <v>0</v>
      </c>
      <c r="AC984" s="56">
        <f t="shared" si="66"/>
        <v>1</v>
      </c>
      <c r="AD984" s="56">
        <f>IF(OR('자료입력 및 결과표시'!$D$4=M984,'자료입력 및 결과표시'!$D$4=N984,'자료입력 및 결과표시'!$D$4=O984,'자료입력 및 결과표시'!$D$4=P984,'자료입력 및 결과표시'!$D$4=Q984,'자료입력 및 결과표시'!$D$4=R984,'자료입력 및 결과표시'!$D$4=S984,'자료입력 및 결과표시'!$D$4=T984,'자료입력 및 결과표시'!$D$4=U984,'자료입력 및 결과표시'!$D$4=V984,'자료입력 및 결과표시'!$C$4=M984,'자료입력 및 결과표시'!$C$4=N984,'자료입력 및 결과표시'!$C$4=O984,'자료입력 및 결과표시'!$C$4=P984,'자료입력 및 결과표시'!$C$4=Q984,'자료입력 및 결과표시'!$C$4=R984,'자료입력 및 결과표시'!$C$4=S984,'자료입력 및 결과표시'!$C$4=T984,'자료입력 및 결과표시'!$C$4=U984,'자료입력 및 결과표시'!$C$4=V984),0,1)</f>
        <v>0</v>
      </c>
    </row>
    <row r="985" spans="6:30">
      <c r="F985" s="56">
        <f t="shared" si="63"/>
        <v>0</v>
      </c>
      <c r="G985" s="79"/>
      <c r="H985" s="38"/>
      <c r="I985" s="39"/>
      <c r="J985" s="31"/>
      <c r="K985" s="78"/>
      <c r="L985" s="40"/>
      <c r="M985" s="11"/>
      <c r="N985" s="11"/>
      <c r="O985" s="11"/>
      <c r="P985" s="11"/>
      <c r="Q985" s="11"/>
      <c r="R985" s="11"/>
      <c r="S985" s="11"/>
      <c r="T985" s="11"/>
      <c r="U985" s="11"/>
      <c r="V985" s="37"/>
      <c r="W985" s="80"/>
      <c r="X985" s="37"/>
      <c r="Y985" s="40"/>
      <c r="Z985" s="35"/>
      <c r="AA985" s="66">
        <f t="shared" si="64"/>
        <v>0</v>
      </c>
      <c r="AB985" s="12">
        <f t="shared" si="65"/>
        <v>0</v>
      </c>
      <c r="AC985" s="56">
        <f t="shared" si="66"/>
        <v>1</v>
      </c>
      <c r="AD985" s="56">
        <f>IF(OR('자료입력 및 결과표시'!$D$4=M985,'자료입력 및 결과표시'!$D$4=N985,'자료입력 및 결과표시'!$D$4=O985,'자료입력 및 결과표시'!$D$4=P985,'자료입력 및 결과표시'!$D$4=Q985,'자료입력 및 결과표시'!$D$4=R985,'자료입력 및 결과표시'!$D$4=S985,'자료입력 및 결과표시'!$D$4=T985,'자료입력 및 결과표시'!$D$4=U985,'자료입력 및 결과표시'!$D$4=V985,'자료입력 및 결과표시'!$C$4=M985,'자료입력 및 결과표시'!$C$4=N985,'자료입력 및 결과표시'!$C$4=O985,'자료입력 및 결과표시'!$C$4=P985,'자료입력 및 결과표시'!$C$4=Q985,'자료입력 및 결과표시'!$C$4=R985,'자료입력 및 결과표시'!$C$4=S985,'자료입력 및 결과표시'!$C$4=T985,'자료입력 및 결과표시'!$C$4=U985,'자료입력 및 결과표시'!$C$4=V985),0,1)</f>
        <v>0</v>
      </c>
    </row>
    <row r="986" spans="6:30">
      <c r="F986" s="56">
        <f t="shared" si="63"/>
        <v>0</v>
      </c>
      <c r="G986" s="79"/>
      <c r="H986" s="38"/>
      <c r="I986" s="39"/>
      <c r="J986" s="31"/>
      <c r="K986" s="78"/>
      <c r="L986" s="40"/>
      <c r="M986" s="11"/>
      <c r="N986" s="11"/>
      <c r="O986" s="11"/>
      <c r="P986" s="11"/>
      <c r="Q986" s="11"/>
      <c r="R986" s="11"/>
      <c r="S986" s="11"/>
      <c r="T986" s="11"/>
      <c r="U986" s="11"/>
      <c r="V986" s="37"/>
      <c r="W986" s="80"/>
      <c r="X986" s="37"/>
      <c r="Y986" s="40"/>
      <c r="Z986" s="35"/>
      <c r="AA986" s="66">
        <f t="shared" si="64"/>
        <v>0</v>
      </c>
      <c r="AB986" s="12">
        <f t="shared" si="65"/>
        <v>0</v>
      </c>
      <c r="AC986" s="56">
        <f t="shared" si="66"/>
        <v>1</v>
      </c>
      <c r="AD986" s="56">
        <f>IF(OR('자료입력 및 결과표시'!$D$4=M986,'자료입력 및 결과표시'!$D$4=N986,'자료입력 및 결과표시'!$D$4=O986,'자료입력 및 결과표시'!$D$4=P986,'자료입력 및 결과표시'!$D$4=Q986,'자료입력 및 결과표시'!$D$4=R986,'자료입력 및 결과표시'!$D$4=S986,'자료입력 및 결과표시'!$D$4=T986,'자료입력 및 결과표시'!$D$4=U986,'자료입력 및 결과표시'!$D$4=V986,'자료입력 및 결과표시'!$C$4=M986,'자료입력 및 결과표시'!$C$4=N986,'자료입력 및 결과표시'!$C$4=O986,'자료입력 및 결과표시'!$C$4=P986,'자료입력 및 결과표시'!$C$4=Q986,'자료입력 및 결과표시'!$C$4=R986,'자료입력 및 결과표시'!$C$4=S986,'자료입력 및 결과표시'!$C$4=T986,'자료입력 및 결과표시'!$C$4=U986,'자료입력 및 결과표시'!$C$4=V986),0,1)</f>
        <v>0</v>
      </c>
    </row>
    <row r="987" spans="6:30">
      <c r="F987" s="56">
        <f t="shared" si="63"/>
        <v>0</v>
      </c>
      <c r="G987" s="79"/>
      <c r="H987" s="38"/>
      <c r="I987" s="39"/>
      <c r="J987" s="31"/>
      <c r="K987" s="78"/>
      <c r="L987" s="40"/>
      <c r="M987" s="11"/>
      <c r="N987" s="11"/>
      <c r="O987" s="11"/>
      <c r="P987" s="11"/>
      <c r="Q987" s="11"/>
      <c r="R987" s="11"/>
      <c r="S987" s="11"/>
      <c r="T987" s="11"/>
      <c r="U987" s="11"/>
      <c r="V987" s="37"/>
      <c r="W987" s="80"/>
      <c r="X987" s="37"/>
      <c r="Y987" s="40"/>
      <c r="Z987" s="35"/>
      <c r="AA987" s="66">
        <f t="shared" si="64"/>
        <v>0</v>
      </c>
      <c r="AB987" s="12">
        <f t="shared" si="65"/>
        <v>0</v>
      </c>
      <c r="AC987" s="56">
        <f t="shared" si="66"/>
        <v>1</v>
      </c>
      <c r="AD987" s="56">
        <f>IF(OR('자료입력 및 결과표시'!$D$4=M987,'자료입력 및 결과표시'!$D$4=N987,'자료입력 및 결과표시'!$D$4=O987,'자료입력 및 결과표시'!$D$4=P987,'자료입력 및 결과표시'!$D$4=Q987,'자료입력 및 결과표시'!$D$4=R987,'자료입력 및 결과표시'!$D$4=S987,'자료입력 및 결과표시'!$D$4=T987,'자료입력 및 결과표시'!$D$4=U987,'자료입력 및 결과표시'!$D$4=V987,'자료입력 및 결과표시'!$C$4=M987,'자료입력 및 결과표시'!$C$4=N987,'자료입력 및 결과표시'!$C$4=O987,'자료입력 및 결과표시'!$C$4=P987,'자료입력 및 결과표시'!$C$4=Q987,'자료입력 및 결과표시'!$C$4=R987,'자료입력 및 결과표시'!$C$4=S987,'자료입력 및 결과표시'!$C$4=T987,'자료입력 및 결과표시'!$C$4=U987,'자료입력 및 결과표시'!$C$4=V987),0,1)</f>
        <v>0</v>
      </c>
    </row>
    <row r="988" spans="6:30">
      <c r="F988" s="56">
        <f t="shared" si="63"/>
        <v>0</v>
      </c>
      <c r="G988" s="79"/>
      <c r="H988" s="38"/>
      <c r="I988" s="39"/>
      <c r="J988" s="31"/>
      <c r="K988" s="78"/>
      <c r="L988" s="40"/>
      <c r="M988" s="11"/>
      <c r="N988" s="11"/>
      <c r="O988" s="11"/>
      <c r="P988" s="11"/>
      <c r="Q988" s="11"/>
      <c r="R988" s="11"/>
      <c r="S988" s="11"/>
      <c r="T988" s="11"/>
      <c r="U988" s="11"/>
      <c r="V988" s="37"/>
      <c r="W988" s="80"/>
      <c r="X988" s="37"/>
      <c r="Y988" s="40"/>
      <c r="Z988" s="35"/>
      <c r="AA988" s="66">
        <f t="shared" si="64"/>
        <v>0</v>
      </c>
      <c r="AB988" s="12">
        <f t="shared" si="65"/>
        <v>0</v>
      </c>
      <c r="AC988" s="56">
        <f t="shared" si="66"/>
        <v>1</v>
      </c>
      <c r="AD988" s="56">
        <f>IF(OR('자료입력 및 결과표시'!$D$4=M988,'자료입력 및 결과표시'!$D$4=N988,'자료입력 및 결과표시'!$D$4=O988,'자료입력 및 결과표시'!$D$4=P988,'자료입력 및 결과표시'!$D$4=Q988,'자료입력 및 결과표시'!$D$4=R988,'자료입력 및 결과표시'!$D$4=S988,'자료입력 및 결과표시'!$D$4=T988,'자료입력 및 결과표시'!$D$4=U988,'자료입력 및 결과표시'!$D$4=V988,'자료입력 및 결과표시'!$C$4=M988,'자료입력 및 결과표시'!$C$4=N988,'자료입력 및 결과표시'!$C$4=O988,'자료입력 및 결과표시'!$C$4=P988,'자료입력 및 결과표시'!$C$4=Q988,'자료입력 및 결과표시'!$C$4=R988,'자료입력 및 결과표시'!$C$4=S988,'자료입력 및 결과표시'!$C$4=T988,'자료입력 및 결과표시'!$C$4=U988,'자료입력 및 결과표시'!$C$4=V988),0,1)</f>
        <v>0</v>
      </c>
    </row>
    <row r="989" spans="6:30">
      <c r="F989" s="56">
        <f t="shared" si="63"/>
        <v>0</v>
      </c>
      <c r="G989" s="79"/>
      <c r="H989" s="38"/>
      <c r="I989" s="39"/>
      <c r="J989" s="31"/>
      <c r="K989" s="78"/>
      <c r="L989" s="40"/>
      <c r="M989" s="11"/>
      <c r="N989" s="11"/>
      <c r="O989" s="11"/>
      <c r="P989" s="11"/>
      <c r="Q989" s="11"/>
      <c r="R989" s="11"/>
      <c r="S989" s="11"/>
      <c r="T989" s="11"/>
      <c r="U989" s="11"/>
      <c r="V989" s="37"/>
      <c r="W989" s="80"/>
      <c r="X989" s="37"/>
      <c r="Y989" s="40"/>
      <c r="Z989" s="35"/>
      <c r="AA989" s="66">
        <f t="shared" si="64"/>
        <v>0</v>
      </c>
      <c r="AB989" s="12">
        <f t="shared" si="65"/>
        <v>0</v>
      </c>
      <c r="AC989" s="56">
        <f t="shared" si="66"/>
        <v>1</v>
      </c>
      <c r="AD989" s="56">
        <f>IF(OR('자료입력 및 결과표시'!$D$4=M989,'자료입력 및 결과표시'!$D$4=N989,'자료입력 및 결과표시'!$D$4=O989,'자료입력 및 결과표시'!$D$4=P989,'자료입력 및 결과표시'!$D$4=Q989,'자료입력 및 결과표시'!$D$4=R989,'자료입력 및 결과표시'!$D$4=S989,'자료입력 및 결과표시'!$D$4=T989,'자료입력 및 결과표시'!$D$4=U989,'자료입력 및 결과표시'!$D$4=V989,'자료입력 및 결과표시'!$C$4=M989,'자료입력 및 결과표시'!$C$4=N989,'자료입력 및 결과표시'!$C$4=O989,'자료입력 및 결과표시'!$C$4=P989,'자료입력 및 결과표시'!$C$4=Q989,'자료입력 및 결과표시'!$C$4=R989,'자료입력 및 결과표시'!$C$4=S989,'자료입력 및 결과표시'!$C$4=T989,'자료입력 및 결과표시'!$C$4=U989,'자료입력 및 결과표시'!$C$4=V989),0,1)</f>
        <v>0</v>
      </c>
    </row>
    <row r="990" spans="6:30">
      <c r="F990" s="56">
        <f t="shared" si="63"/>
        <v>0</v>
      </c>
      <c r="G990" s="79"/>
      <c r="H990" s="38"/>
      <c r="I990" s="39"/>
      <c r="J990" s="31"/>
      <c r="K990" s="78"/>
      <c r="L990" s="40"/>
      <c r="M990" s="11"/>
      <c r="N990" s="11"/>
      <c r="O990" s="11"/>
      <c r="P990" s="11"/>
      <c r="Q990" s="11"/>
      <c r="R990" s="11"/>
      <c r="S990" s="11"/>
      <c r="T990" s="11"/>
      <c r="U990" s="11"/>
      <c r="V990" s="37"/>
      <c r="W990" s="80"/>
      <c r="X990" s="37"/>
      <c r="Y990" s="40"/>
      <c r="Z990" s="35"/>
      <c r="AA990" s="66">
        <f t="shared" si="64"/>
        <v>0</v>
      </c>
      <c r="AB990" s="12">
        <f t="shared" si="65"/>
        <v>0</v>
      </c>
      <c r="AC990" s="56">
        <f t="shared" si="66"/>
        <v>1</v>
      </c>
      <c r="AD990" s="56">
        <f>IF(OR('자료입력 및 결과표시'!$D$4=M990,'자료입력 및 결과표시'!$D$4=N990,'자료입력 및 결과표시'!$D$4=O990,'자료입력 및 결과표시'!$D$4=P990,'자료입력 및 결과표시'!$D$4=Q990,'자료입력 및 결과표시'!$D$4=R990,'자료입력 및 결과표시'!$D$4=S990,'자료입력 및 결과표시'!$D$4=T990,'자료입력 및 결과표시'!$D$4=U990,'자료입력 및 결과표시'!$D$4=V990,'자료입력 및 결과표시'!$C$4=M990,'자료입력 및 결과표시'!$C$4=N990,'자료입력 및 결과표시'!$C$4=O990,'자료입력 및 결과표시'!$C$4=P990,'자료입력 및 결과표시'!$C$4=Q990,'자료입력 및 결과표시'!$C$4=R990,'자료입력 및 결과표시'!$C$4=S990,'자료입력 및 결과표시'!$C$4=T990,'자료입력 및 결과표시'!$C$4=U990,'자료입력 및 결과표시'!$C$4=V990),0,1)</f>
        <v>0</v>
      </c>
    </row>
    <row r="991" spans="6:30">
      <c r="F991" s="56">
        <f t="shared" si="63"/>
        <v>0</v>
      </c>
      <c r="G991" s="79"/>
      <c r="H991" s="38"/>
      <c r="I991" s="39"/>
      <c r="J991" s="31"/>
      <c r="K991" s="78"/>
      <c r="L991" s="40"/>
      <c r="M991" s="11"/>
      <c r="N991" s="11"/>
      <c r="O991" s="11"/>
      <c r="P991" s="11"/>
      <c r="Q991" s="11"/>
      <c r="R991" s="11"/>
      <c r="S991" s="11"/>
      <c r="T991" s="11"/>
      <c r="U991" s="11"/>
      <c r="V991" s="37"/>
      <c r="W991" s="80"/>
      <c r="X991" s="37"/>
      <c r="Y991" s="40"/>
      <c r="Z991" s="35"/>
      <c r="AA991" s="66">
        <f t="shared" si="64"/>
        <v>0</v>
      </c>
      <c r="AB991" s="12">
        <f t="shared" si="65"/>
        <v>0</v>
      </c>
      <c r="AC991" s="56">
        <f t="shared" si="66"/>
        <v>1</v>
      </c>
      <c r="AD991" s="56">
        <f>IF(OR('자료입력 및 결과표시'!$D$4=M991,'자료입력 및 결과표시'!$D$4=N991,'자료입력 및 결과표시'!$D$4=O991,'자료입력 및 결과표시'!$D$4=P991,'자료입력 및 결과표시'!$D$4=Q991,'자료입력 및 결과표시'!$D$4=R991,'자료입력 및 결과표시'!$D$4=S991,'자료입력 및 결과표시'!$D$4=T991,'자료입력 및 결과표시'!$D$4=U991,'자료입력 및 결과표시'!$D$4=V991,'자료입력 및 결과표시'!$C$4=M991,'자료입력 및 결과표시'!$C$4=N991,'자료입력 및 결과표시'!$C$4=O991,'자료입력 및 결과표시'!$C$4=P991,'자료입력 및 결과표시'!$C$4=Q991,'자료입력 및 결과표시'!$C$4=R991,'자료입력 및 결과표시'!$C$4=S991,'자료입력 및 결과표시'!$C$4=T991,'자료입력 및 결과표시'!$C$4=U991,'자료입력 및 결과표시'!$C$4=V991),0,1)</f>
        <v>0</v>
      </c>
    </row>
    <row r="992" spans="6:30">
      <c r="F992" s="56">
        <f t="shared" si="63"/>
        <v>0</v>
      </c>
      <c r="G992" s="79"/>
      <c r="H992" s="38"/>
      <c r="I992" s="39"/>
      <c r="J992" s="31"/>
      <c r="K992" s="78"/>
      <c r="L992" s="40"/>
      <c r="M992" s="11"/>
      <c r="N992" s="11"/>
      <c r="O992" s="11"/>
      <c r="P992" s="11"/>
      <c r="Q992" s="11"/>
      <c r="R992" s="11"/>
      <c r="S992" s="11"/>
      <c r="T992" s="11"/>
      <c r="U992" s="11"/>
      <c r="V992" s="37"/>
      <c r="W992" s="80"/>
      <c r="X992" s="37"/>
      <c r="Y992" s="40"/>
      <c r="Z992" s="35"/>
      <c r="AA992" s="66">
        <f t="shared" si="64"/>
        <v>0</v>
      </c>
      <c r="AB992" s="12">
        <f t="shared" si="65"/>
        <v>0</v>
      </c>
      <c r="AC992" s="56">
        <f t="shared" si="66"/>
        <v>1</v>
      </c>
      <c r="AD992" s="56">
        <f>IF(OR('자료입력 및 결과표시'!$D$4=M992,'자료입력 및 결과표시'!$D$4=N992,'자료입력 및 결과표시'!$D$4=O992,'자료입력 및 결과표시'!$D$4=P992,'자료입력 및 결과표시'!$D$4=Q992,'자료입력 및 결과표시'!$D$4=R992,'자료입력 및 결과표시'!$D$4=S992,'자료입력 및 결과표시'!$D$4=T992,'자료입력 및 결과표시'!$D$4=U992,'자료입력 및 결과표시'!$D$4=V992,'자료입력 및 결과표시'!$C$4=M992,'자료입력 및 결과표시'!$C$4=N992,'자료입력 및 결과표시'!$C$4=O992,'자료입력 및 결과표시'!$C$4=P992,'자료입력 및 결과표시'!$C$4=Q992,'자료입력 및 결과표시'!$C$4=R992,'자료입력 및 결과표시'!$C$4=S992,'자료입력 및 결과표시'!$C$4=T992,'자료입력 및 결과표시'!$C$4=U992,'자료입력 및 결과표시'!$C$4=V992),0,1)</f>
        <v>0</v>
      </c>
    </row>
    <row r="993" spans="6:30">
      <c r="F993" s="56">
        <f t="shared" si="63"/>
        <v>0</v>
      </c>
      <c r="G993" s="79"/>
      <c r="H993" s="38"/>
      <c r="I993" s="39"/>
      <c r="J993" s="31"/>
      <c r="K993" s="78"/>
      <c r="L993" s="40"/>
      <c r="M993" s="11"/>
      <c r="N993" s="11"/>
      <c r="O993" s="11"/>
      <c r="P993" s="11"/>
      <c r="Q993" s="11"/>
      <c r="R993" s="11"/>
      <c r="S993" s="11"/>
      <c r="T993" s="11"/>
      <c r="U993" s="11"/>
      <c r="V993" s="37"/>
      <c r="W993" s="80"/>
      <c r="X993" s="37"/>
      <c r="Y993" s="40"/>
      <c r="Z993" s="35"/>
      <c r="AA993" s="66">
        <f t="shared" si="64"/>
        <v>0</v>
      </c>
      <c r="AB993" s="12">
        <f t="shared" si="65"/>
        <v>0</v>
      </c>
      <c r="AC993" s="56">
        <f t="shared" si="66"/>
        <v>1</v>
      </c>
      <c r="AD993" s="56">
        <f>IF(OR('자료입력 및 결과표시'!$D$4=M993,'자료입력 및 결과표시'!$D$4=N993,'자료입력 및 결과표시'!$D$4=O993,'자료입력 및 결과표시'!$D$4=P993,'자료입력 및 결과표시'!$D$4=Q993,'자료입력 및 결과표시'!$D$4=R993,'자료입력 및 결과표시'!$D$4=S993,'자료입력 및 결과표시'!$D$4=T993,'자료입력 및 결과표시'!$D$4=U993,'자료입력 및 결과표시'!$D$4=V993,'자료입력 및 결과표시'!$C$4=M993,'자료입력 및 결과표시'!$C$4=N993,'자료입력 및 결과표시'!$C$4=O993,'자료입력 및 결과표시'!$C$4=P993,'자료입력 및 결과표시'!$C$4=Q993,'자료입력 및 결과표시'!$C$4=R993,'자료입력 및 결과표시'!$C$4=S993,'자료입력 및 결과표시'!$C$4=T993,'자료입력 및 결과표시'!$C$4=U993,'자료입력 및 결과표시'!$C$4=V993),0,1)</f>
        <v>0</v>
      </c>
    </row>
    <row r="994" spans="6:30">
      <c r="F994" s="56">
        <f t="shared" si="63"/>
        <v>0</v>
      </c>
      <c r="G994" s="79"/>
      <c r="H994" s="38"/>
      <c r="I994" s="39"/>
      <c r="J994" s="31"/>
      <c r="K994" s="78"/>
      <c r="L994" s="40"/>
      <c r="M994" s="11"/>
      <c r="N994" s="11"/>
      <c r="O994" s="11"/>
      <c r="P994" s="11"/>
      <c r="Q994" s="11"/>
      <c r="R994" s="11"/>
      <c r="S994" s="11"/>
      <c r="T994" s="11"/>
      <c r="U994" s="11"/>
      <c r="V994" s="37"/>
      <c r="W994" s="80"/>
      <c r="X994" s="37"/>
      <c r="Y994" s="40"/>
      <c r="Z994" s="35"/>
      <c r="AA994" s="66">
        <f t="shared" si="64"/>
        <v>0</v>
      </c>
      <c r="AB994" s="12">
        <f t="shared" si="65"/>
        <v>0</v>
      </c>
      <c r="AC994" s="56">
        <f t="shared" si="66"/>
        <v>1</v>
      </c>
      <c r="AD994" s="56">
        <f>IF(OR('자료입력 및 결과표시'!$D$4=M994,'자료입력 및 결과표시'!$D$4=N994,'자료입력 및 결과표시'!$D$4=O994,'자료입력 및 결과표시'!$D$4=P994,'자료입력 및 결과표시'!$D$4=Q994,'자료입력 및 결과표시'!$D$4=R994,'자료입력 및 결과표시'!$D$4=S994,'자료입력 및 결과표시'!$D$4=T994,'자료입력 및 결과표시'!$D$4=U994,'자료입력 및 결과표시'!$D$4=V994,'자료입력 및 결과표시'!$C$4=M994,'자료입력 및 결과표시'!$C$4=N994,'자료입력 및 결과표시'!$C$4=O994,'자료입력 및 결과표시'!$C$4=P994,'자료입력 및 결과표시'!$C$4=Q994,'자료입력 및 결과표시'!$C$4=R994,'자료입력 및 결과표시'!$C$4=S994,'자료입력 및 결과표시'!$C$4=T994,'자료입력 및 결과표시'!$C$4=U994,'자료입력 및 결과표시'!$C$4=V994),0,1)</f>
        <v>0</v>
      </c>
    </row>
    <row r="995" spans="6:30">
      <c r="F995" s="56">
        <f t="shared" si="63"/>
        <v>0</v>
      </c>
      <c r="G995" s="79"/>
      <c r="H995" s="38"/>
      <c r="I995" s="39"/>
      <c r="J995" s="31"/>
      <c r="K995" s="78"/>
      <c r="L995" s="40"/>
      <c r="M995" s="11"/>
      <c r="N995" s="11"/>
      <c r="O995" s="11"/>
      <c r="P995" s="11"/>
      <c r="Q995" s="11"/>
      <c r="R995" s="11"/>
      <c r="S995" s="11"/>
      <c r="T995" s="11"/>
      <c r="U995" s="11"/>
      <c r="V995" s="37"/>
      <c r="W995" s="80"/>
      <c r="X995" s="37"/>
      <c r="Y995" s="40"/>
      <c r="Z995" s="35"/>
      <c r="AA995" s="66">
        <f t="shared" si="64"/>
        <v>0</v>
      </c>
      <c r="AB995" s="12">
        <f t="shared" si="65"/>
        <v>0</v>
      </c>
      <c r="AC995" s="56">
        <f t="shared" si="66"/>
        <v>1</v>
      </c>
      <c r="AD995" s="56">
        <f>IF(OR('자료입력 및 결과표시'!$D$4=M995,'자료입력 및 결과표시'!$D$4=N995,'자료입력 및 결과표시'!$D$4=O995,'자료입력 및 결과표시'!$D$4=P995,'자료입력 및 결과표시'!$D$4=Q995,'자료입력 및 결과표시'!$D$4=R995,'자료입력 및 결과표시'!$D$4=S995,'자료입력 및 결과표시'!$D$4=T995,'자료입력 및 결과표시'!$D$4=U995,'자료입력 및 결과표시'!$D$4=V995,'자료입력 및 결과표시'!$C$4=M995,'자료입력 및 결과표시'!$C$4=N995,'자료입력 및 결과표시'!$C$4=O995,'자료입력 및 결과표시'!$C$4=P995,'자료입력 및 결과표시'!$C$4=Q995,'자료입력 및 결과표시'!$C$4=R995,'자료입력 및 결과표시'!$C$4=S995,'자료입력 및 결과표시'!$C$4=T995,'자료입력 및 결과표시'!$C$4=U995,'자료입력 및 결과표시'!$C$4=V995),0,1)</f>
        <v>0</v>
      </c>
    </row>
    <row r="996" spans="6:30">
      <c r="F996" s="56">
        <f t="shared" si="63"/>
        <v>0</v>
      </c>
      <c r="G996" s="79"/>
      <c r="H996" s="38"/>
      <c r="I996" s="39"/>
      <c r="J996" s="31"/>
      <c r="K996" s="78"/>
      <c r="L996" s="40"/>
      <c r="M996" s="11"/>
      <c r="N996" s="11"/>
      <c r="O996" s="11"/>
      <c r="P996" s="11"/>
      <c r="Q996" s="11"/>
      <c r="R996" s="11"/>
      <c r="S996" s="11"/>
      <c r="T996" s="11"/>
      <c r="U996" s="11"/>
      <c r="V996" s="37"/>
      <c r="W996" s="80"/>
      <c r="X996" s="37"/>
      <c r="Y996" s="40"/>
      <c r="Z996" s="35"/>
      <c r="AA996" s="66">
        <f t="shared" si="64"/>
        <v>0</v>
      </c>
      <c r="AB996" s="12">
        <f t="shared" si="65"/>
        <v>0</v>
      </c>
      <c r="AC996" s="56">
        <f t="shared" si="66"/>
        <v>1</v>
      </c>
      <c r="AD996" s="56">
        <f>IF(OR('자료입력 및 결과표시'!$D$4=M996,'자료입력 및 결과표시'!$D$4=N996,'자료입력 및 결과표시'!$D$4=O996,'자료입력 및 결과표시'!$D$4=P996,'자료입력 및 결과표시'!$D$4=Q996,'자료입력 및 결과표시'!$D$4=R996,'자료입력 및 결과표시'!$D$4=S996,'자료입력 및 결과표시'!$D$4=T996,'자료입력 및 결과표시'!$D$4=U996,'자료입력 및 결과표시'!$D$4=V996,'자료입력 및 결과표시'!$C$4=M996,'자료입력 및 결과표시'!$C$4=N996,'자료입력 및 결과표시'!$C$4=O996,'자료입력 및 결과표시'!$C$4=P996,'자료입력 및 결과표시'!$C$4=Q996,'자료입력 및 결과표시'!$C$4=R996,'자료입력 및 결과표시'!$C$4=S996,'자료입력 및 결과표시'!$C$4=T996,'자료입력 및 결과표시'!$C$4=U996,'자료입력 및 결과표시'!$C$4=V996),0,1)</f>
        <v>0</v>
      </c>
    </row>
    <row r="997" spans="6:30">
      <c r="F997" s="56">
        <f t="shared" si="63"/>
        <v>0</v>
      </c>
      <c r="G997" s="79"/>
      <c r="H997" s="38"/>
      <c r="I997" s="39"/>
      <c r="J997" s="31"/>
      <c r="K997" s="78"/>
      <c r="L997" s="40"/>
      <c r="M997" s="11"/>
      <c r="N997" s="11"/>
      <c r="O997" s="11"/>
      <c r="P997" s="11"/>
      <c r="Q997" s="11"/>
      <c r="R997" s="11"/>
      <c r="S997" s="11"/>
      <c r="T997" s="11"/>
      <c r="U997" s="11"/>
      <c r="V997" s="37"/>
      <c r="W997" s="80"/>
      <c r="X997" s="37"/>
      <c r="Y997" s="40"/>
      <c r="Z997" s="35"/>
      <c r="AA997" s="66">
        <f t="shared" si="64"/>
        <v>0</v>
      </c>
      <c r="AB997" s="12">
        <f t="shared" si="65"/>
        <v>0</v>
      </c>
      <c r="AC997" s="56">
        <f t="shared" si="66"/>
        <v>1</v>
      </c>
      <c r="AD997" s="56">
        <f>IF(OR('자료입력 및 결과표시'!$D$4=M997,'자료입력 및 결과표시'!$D$4=N997,'자료입력 및 결과표시'!$D$4=O997,'자료입력 및 결과표시'!$D$4=P997,'자료입력 및 결과표시'!$D$4=Q997,'자료입력 및 결과표시'!$D$4=R997,'자료입력 및 결과표시'!$D$4=S997,'자료입력 및 결과표시'!$D$4=T997,'자료입력 및 결과표시'!$D$4=U997,'자료입력 및 결과표시'!$D$4=V997,'자료입력 및 결과표시'!$C$4=M997,'자료입력 및 결과표시'!$C$4=N997,'자료입력 및 결과표시'!$C$4=O997,'자료입력 및 결과표시'!$C$4=P997,'자료입력 및 결과표시'!$C$4=Q997,'자료입력 및 결과표시'!$C$4=R997,'자료입력 및 결과표시'!$C$4=S997,'자료입력 및 결과표시'!$C$4=T997,'자료입력 및 결과표시'!$C$4=U997,'자료입력 및 결과표시'!$C$4=V997),0,1)</f>
        <v>0</v>
      </c>
    </row>
    <row r="998" spans="6:30">
      <c r="F998" s="56">
        <f t="shared" si="63"/>
        <v>0</v>
      </c>
      <c r="G998" s="79"/>
      <c r="H998" s="38"/>
      <c r="I998" s="39"/>
      <c r="J998" s="31"/>
      <c r="K998" s="78"/>
      <c r="L998" s="40"/>
      <c r="M998" s="11"/>
      <c r="N998" s="11"/>
      <c r="O998" s="11"/>
      <c r="P998" s="11"/>
      <c r="Q998" s="11"/>
      <c r="R998" s="11"/>
      <c r="S998" s="11"/>
      <c r="T998" s="11"/>
      <c r="U998" s="11"/>
      <c r="V998" s="37"/>
      <c r="W998" s="80"/>
      <c r="X998" s="37"/>
      <c r="Y998" s="40"/>
      <c r="Z998" s="35"/>
      <c r="AA998" s="66">
        <f t="shared" si="64"/>
        <v>0</v>
      </c>
      <c r="AB998" s="12">
        <f t="shared" si="65"/>
        <v>0</v>
      </c>
      <c r="AC998" s="56">
        <f t="shared" si="66"/>
        <v>1</v>
      </c>
      <c r="AD998" s="56">
        <f>IF(OR('자료입력 및 결과표시'!$D$4=M998,'자료입력 및 결과표시'!$D$4=N998,'자료입력 및 결과표시'!$D$4=O998,'자료입력 및 결과표시'!$D$4=P998,'자료입력 및 결과표시'!$D$4=Q998,'자료입력 및 결과표시'!$D$4=R998,'자료입력 및 결과표시'!$D$4=S998,'자료입력 및 결과표시'!$D$4=T998,'자료입력 및 결과표시'!$D$4=U998,'자료입력 및 결과표시'!$D$4=V998,'자료입력 및 결과표시'!$C$4=M998,'자료입력 및 결과표시'!$C$4=N998,'자료입력 및 결과표시'!$C$4=O998,'자료입력 및 결과표시'!$C$4=P998,'자료입력 및 결과표시'!$C$4=Q998,'자료입력 및 결과표시'!$C$4=R998,'자료입력 및 결과표시'!$C$4=S998,'자료입력 및 결과표시'!$C$4=T998,'자료입력 및 결과표시'!$C$4=U998,'자료입력 및 결과표시'!$C$4=V998),0,1)</f>
        <v>0</v>
      </c>
    </row>
    <row r="999" spans="6:30">
      <c r="F999" s="56">
        <f t="shared" si="63"/>
        <v>0</v>
      </c>
      <c r="G999" s="79"/>
      <c r="H999" s="38"/>
      <c r="I999" s="39"/>
      <c r="J999" s="31"/>
      <c r="K999" s="78"/>
      <c r="L999" s="40"/>
      <c r="M999" s="11"/>
      <c r="N999" s="11"/>
      <c r="O999" s="11"/>
      <c r="P999" s="11"/>
      <c r="Q999" s="11"/>
      <c r="R999" s="11"/>
      <c r="S999" s="11"/>
      <c r="T999" s="11"/>
      <c r="U999" s="11"/>
      <c r="V999" s="37"/>
      <c r="W999" s="80"/>
      <c r="X999" s="37"/>
      <c r="Y999" s="40"/>
      <c r="Z999" s="35"/>
      <c r="AA999" s="66">
        <f t="shared" si="64"/>
        <v>0</v>
      </c>
      <c r="AB999" s="12">
        <f t="shared" si="65"/>
        <v>0</v>
      </c>
      <c r="AC999" s="56">
        <f t="shared" si="66"/>
        <v>1</v>
      </c>
      <c r="AD999" s="56">
        <f>IF(OR('자료입력 및 결과표시'!$D$4=M999,'자료입력 및 결과표시'!$D$4=N999,'자료입력 및 결과표시'!$D$4=O999,'자료입력 및 결과표시'!$D$4=P999,'자료입력 및 결과표시'!$D$4=Q999,'자료입력 및 결과표시'!$D$4=R999,'자료입력 및 결과표시'!$D$4=S999,'자료입력 및 결과표시'!$D$4=T999,'자료입력 및 결과표시'!$D$4=U999,'자료입력 및 결과표시'!$D$4=V999,'자료입력 및 결과표시'!$C$4=M999,'자료입력 및 결과표시'!$C$4=N999,'자료입력 및 결과표시'!$C$4=O999,'자료입력 및 결과표시'!$C$4=P999,'자료입력 및 결과표시'!$C$4=Q999,'자료입력 및 결과표시'!$C$4=R999,'자료입력 및 결과표시'!$C$4=S999,'자료입력 및 결과표시'!$C$4=T999,'자료입력 및 결과표시'!$C$4=U999,'자료입력 및 결과표시'!$C$4=V999),0,1)</f>
        <v>0</v>
      </c>
    </row>
    <row r="1000" spans="6:30">
      <c r="F1000" s="56">
        <f t="shared" si="63"/>
        <v>0</v>
      </c>
      <c r="G1000" s="79"/>
      <c r="H1000" s="38"/>
      <c r="I1000" s="39"/>
      <c r="J1000" s="31"/>
      <c r="K1000" s="78"/>
      <c r="L1000" s="40"/>
      <c r="M1000" s="11"/>
      <c r="N1000" s="11"/>
      <c r="O1000" s="11"/>
      <c r="P1000" s="11"/>
      <c r="Q1000" s="11"/>
      <c r="R1000" s="11"/>
      <c r="S1000" s="11"/>
      <c r="T1000" s="11"/>
      <c r="U1000" s="11"/>
      <c r="V1000" s="37"/>
      <c r="W1000" s="80"/>
      <c r="X1000" s="37"/>
      <c r="Y1000" s="40"/>
      <c r="Z1000" s="35"/>
      <c r="AA1000" s="66">
        <f t="shared" si="64"/>
        <v>0</v>
      </c>
      <c r="AB1000" s="12">
        <f t="shared" si="65"/>
        <v>0</v>
      </c>
      <c r="AC1000" s="56">
        <f t="shared" si="66"/>
        <v>1</v>
      </c>
      <c r="AD1000" s="56">
        <f>IF(OR('자료입력 및 결과표시'!$D$4=M1000,'자료입력 및 결과표시'!$D$4=N1000,'자료입력 및 결과표시'!$D$4=O1000,'자료입력 및 결과표시'!$D$4=P1000,'자료입력 및 결과표시'!$D$4=Q1000,'자료입력 및 결과표시'!$D$4=R1000,'자료입력 및 결과표시'!$D$4=S1000,'자료입력 및 결과표시'!$D$4=T1000,'자료입력 및 결과표시'!$D$4=U1000,'자료입력 및 결과표시'!$D$4=V1000,'자료입력 및 결과표시'!$C$4=M1000,'자료입력 및 결과표시'!$C$4=N1000,'자료입력 및 결과표시'!$C$4=O1000,'자료입력 및 결과표시'!$C$4=P1000,'자료입력 및 결과표시'!$C$4=Q1000,'자료입력 및 결과표시'!$C$4=R1000,'자료입력 및 결과표시'!$C$4=S1000,'자료입력 및 결과표시'!$C$4=T1000,'자료입력 및 결과표시'!$C$4=U1000,'자료입력 및 결과표시'!$C$4=V1000),0,1)</f>
        <v>0</v>
      </c>
    </row>
    <row r="1001" spans="6:30">
      <c r="F1001" s="56">
        <f t="shared" si="63"/>
        <v>0</v>
      </c>
      <c r="G1001" s="79"/>
      <c r="H1001" s="38"/>
      <c r="I1001" s="39"/>
      <c r="J1001" s="31"/>
      <c r="K1001" s="78"/>
      <c r="L1001" s="40"/>
      <c r="M1001" s="11"/>
      <c r="N1001" s="11"/>
      <c r="O1001" s="11"/>
      <c r="P1001" s="11"/>
      <c r="Q1001" s="11"/>
      <c r="R1001" s="11"/>
      <c r="S1001" s="11"/>
      <c r="T1001" s="11"/>
      <c r="U1001" s="11"/>
      <c r="V1001" s="37"/>
      <c r="W1001" s="80"/>
      <c r="X1001" s="37"/>
      <c r="Y1001" s="40"/>
      <c r="Z1001" s="35"/>
      <c r="AA1001" s="66">
        <f t="shared" si="64"/>
        <v>0</v>
      </c>
      <c r="AB1001" s="12">
        <f t="shared" si="65"/>
        <v>0</v>
      </c>
      <c r="AC1001" s="56">
        <f t="shared" si="66"/>
        <v>1</v>
      </c>
      <c r="AD1001" s="56">
        <f>IF(OR('자료입력 및 결과표시'!$D$4=M1001,'자료입력 및 결과표시'!$D$4=N1001,'자료입력 및 결과표시'!$D$4=O1001,'자료입력 및 결과표시'!$D$4=P1001,'자료입력 및 결과표시'!$D$4=Q1001,'자료입력 및 결과표시'!$D$4=R1001,'자료입력 및 결과표시'!$D$4=S1001,'자료입력 및 결과표시'!$D$4=T1001,'자료입력 및 결과표시'!$D$4=U1001,'자료입력 및 결과표시'!$D$4=V1001,'자료입력 및 결과표시'!$C$4=M1001,'자료입력 및 결과표시'!$C$4=N1001,'자료입력 및 결과표시'!$C$4=O1001,'자료입력 및 결과표시'!$C$4=P1001,'자료입력 및 결과표시'!$C$4=Q1001,'자료입력 및 결과표시'!$C$4=R1001,'자료입력 및 결과표시'!$C$4=S1001,'자료입력 및 결과표시'!$C$4=T1001,'자료입력 및 결과표시'!$C$4=U1001,'자료입력 및 결과표시'!$C$4=V1001),0,1)</f>
        <v>0</v>
      </c>
    </row>
    <row r="1002" spans="6:30">
      <c r="F1002" s="56">
        <f t="shared" si="63"/>
        <v>0</v>
      </c>
      <c r="G1002" s="79"/>
      <c r="H1002" s="38"/>
      <c r="I1002" s="39"/>
      <c r="J1002" s="31"/>
      <c r="K1002" s="78"/>
      <c r="L1002" s="40"/>
      <c r="M1002" s="11"/>
      <c r="N1002" s="11"/>
      <c r="O1002" s="11"/>
      <c r="P1002" s="11"/>
      <c r="Q1002" s="11"/>
      <c r="R1002" s="11"/>
      <c r="S1002" s="11"/>
      <c r="T1002" s="11"/>
      <c r="U1002" s="11"/>
      <c r="V1002" s="37"/>
      <c r="W1002" s="80"/>
      <c r="X1002" s="37"/>
      <c r="Y1002" s="40"/>
      <c r="Z1002" s="35"/>
      <c r="AA1002" s="66">
        <f t="shared" si="64"/>
        <v>0</v>
      </c>
      <c r="AB1002" s="12">
        <f t="shared" si="65"/>
        <v>0</v>
      </c>
      <c r="AC1002" s="56">
        <f t="shared" si="66"/>
        <v>1</v>
      </c>
      <c r="AD1002" s="56">
        <f>IF(OR('자료입력 및 결과표시'!$D$4=M1002,'자료입력 및 결과표시'!$D$4=N1002,'자료입력 및 결과표시'!$D$4=O1002,'자료입력 및 결과표시'!$D$4=P1002,'자료입력 및 결과표시'!$D$4=Q1002,'자료입력 및 결과표시'!$D$4=R1002,'자료입력 및 결과표시'!$D$4=S1002,'자료입력 및 결과표시'!$D$4=T1002,'자료입력 및 결과표시'!$D$4=U1002,'자료입력 및 결과표시'!$D$4=V1002,'자료입력 및 결과표시'!$C$4=M1002,'자료입력 및 결과표시'!$C$4=N1002,'자료입력 및 결과표시'!$C$4=O1002,'자료입력 및 결과표시'!$C$4=P1002,'자료입력 및 결과표시'!$C$4=Q1002,'자료입력 및 결과표시'!$C$4=R1002,'자료입력 및 결과표시'!$C$4=S1002,'자료입력 및 결과표시'!$C$4=T1002,'자료입력 및 결과표시'!$C$4=U1002,'자료입력 및 결과표시'!$C$4=V1002),0,1)</f>
        <v>0</v>
      </c>
    </row>
    <row r="1003" spans="6:30">
      <c r="F1003" s="56">
        <f t="shared" si="63"/>
        <v>0</v>
      </c>
      <c r="G1003" s="79"/>
      <c r="H1003" s="38"/>
      <c r="I1003" s="39"/>
      <c r="J1003" s="31"/>
      <c r="K1003" s="78"/>
      <c r="L1003" s="40"/>
      <c r="M1003" s="11"/>
      <c r="N1003" s="11"/>
      <c r="O1003" s="11"/>
      <c r="P1003" s="11"/>
      <c r="Q1003" s="11"/>
      <c r="R1003" s="11"/>
      <c r="S1003" s="11"/>
      <c r="T1003" s="11"/>
      <c r="U1003" s="11"/>
      <c r="V1003" s="37"/>
      <c r="W1003" s="80"/>
      <c r="X1003" s="37"/>
      <c r="Y1003" s="40"/>
      <c r="Z1003" s="35"/>
      <c r="AA1003" s="66">
        <f t="shared" si="64"/>
        <v>0</v>
      </c>
      <c r="AB1003" s="12">
        <f t="shared" si="65"/>
        <v>0</v>
      </c>
      <c r="AC1003" s="56">
        <f t="shared" si="66"/>
        <v>1</v>
      </c>
      <c r="AD1003" s="56">
        <f>IF(OR('자료입력 및 결과표시'!$D$4=M1003,'자료입력 및 결과표시'!$D$4=N1003,'자료입력 및 결과표시'!$D$4=O1003,'자료입력 및 결과표시'!$D$4=P1003,'자료입력 및 결과표시'!$D$4=Q1003,'자료입력 및 결과표시'!$D$4=R1003,'자료입력 및 결과표시'!$D$4=S1003,'자료입력 및 결과표시'!$D$4=T1003,'자료입력 및 결과표시'!$D$4=U1003,'자료입력 및 결과표시'!$D$4=V1003,'자료입력 및 결과표시'!$C$4=M1003,'자료입력 및 결과표시'!$C$4=N1003,'자료입력 및 결과표시'!$C$4=O1003,'자료입력 및 결과표시'!$C$4=P1003,'자료입력 및 결과표시'!$C$4=Q1003,'자료입력 및 결과표시'!$C$4=R1003,'자료입력 및 결과표시'!$C$4=S1003,'자료입력 및 결과표시'!$C$4=T1003,'자료입력 및 결과표시'!$C$4=U1003,'자료입력 및 결과표시'!$C$4=V1003),0,1)</f>
        <v>0</v>
      </c>
    </row>
  </sheetData>
  <sheetProtection algorithmName="SHA-512" hashValue="3bTZDGFpATN/fM2idS85EStYa0rLG0ZG8cJFkGMUit3dcGyHzAlFSRMayGjJE+eISNdswZ7gy6V2MDMsL4ayig==" saltValue="tRtoBKhR0J3p2SsPBIq0hA==" spinCount="100000" sheet="1" objects="1" scenarios="1"/>
  <mergeCells count="3">
    <mergeCell ref="A35:B35"/>
    <mergeCell ref="G1:Z1"/>
    <mergeCell ref="AA1:AB1"/>
  </mergeCells>
  <phoneticPr fontId="7" type="noConversion"/>
  <dataValidations count="1">
    <dataValidation type="whole" operator="greaterThanOrEqual" allowBlank="1" showInputMessage="1" showErrorMessage="1" sqref="W2:W1048576" xr:uid="{00000000-0002-0000-0100-000000000000}">
      <formula1>210</formula1>
    </dataValidation>
  </dataValidations>
  <pageMargins left="0.69999998807907104" right="0.69999998807907104" top="0.75" bottom="0.75" header="0.30000001192092896" footer="0.30000001192092896"/>
  <pageSetup paperSize="9" fitToWidth="0" fitToHeight="0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AC1003"/>
  <sheetViews>
    <sheetView topLeftCell="F1" zoomScale="70" zoomScaleNormal="70" zoomScaleSheetLayoutView="75" workbookViewId="0">
      <pane ySplit="2" topLeftCell="A3" activePane="bottomLeft" state="frozen"/>
      <selection activeCell="P22" sqref="P22"/>
      <selection pane="bottomLeft" activeCell="M5" sqref="M5"/>
    </sheetView>
  </sheetViews>
  <sheetFormatPr defaultColWidth="8.77734375" defaultRowHeight="13.5"/>
  <cols>
    <col min="1" max="1" width="11.44140625" style="56" hidden="1" customWidth="1"/>
    <col min="2" max="2" width="8.77734375" style="56" hidden="1" customWidth="1"/>
    <col min="3" max="3" width="0" style="56" hidden="1" customWidth="1"/>
    <col min="4" max="4" width="8.77734375" style="56" hidden="1" customWidth="1"/>
    <col min="5" max="5" width="38" style="56" hidden="1" customWidth="1"/>
    <col min="6" max="6" width="19" style="67" bestFit="1" customWidth="1"/>
    <col min="7" max="7" width="9.88671875" style="83" bestFit="1" customWidth="1"/>
    <col min="8" max="8" width="16" style="67" bestFit="1" customWidth="1"/>
    <col min="9" max="9" width="48.88671875" style="352" bestFit="1" customWidth="1"/>
    <col min="10" max="10" width="11.6640625" style="67" bestFit="1" customWidth="1"/>
    <col min="11" max="11" width="11.6640625" style="76" bestFit="1" customWidth="1"/>
    <col min="12" max="14" width="11" style="13" bestFit="1" customWidth="1"/>
    <col min="15" max="15" width="11" style="68" bestFit="1" customWidth="1"/>
    <col min="16" max="16" width="13" style="81" bestFit="1" customWidth="1"/>
    <col min="17" max="17" width="13.21875" style="292" bestFit="1" customWidth="1"/>
    <col min="18" max="18" width="12" style="369" bestFit="1" customWidth="1"/>
    <col min="19" max="19" width="8.21875" style="67" bestFit="1" customWidth="1"/>
    <col min="20" max="20" width="6.88671875" style="76" bestFit="1" customWidth="1"/>
    <col min="21" max="21" width="6.88671875" style="68" bestFit="1" customWidth="1"/>
    <col min="22" max="22" width="14.21875" style="74" bestFit="1" customWidth="1"/>
    <col min="23" max="23" width="5.109375" style="12" bestFit="1" customWidth="1"/>
    <col min="24" max="24" width="8.33203125" style="12" bestFit="1" customWidth="1"/>
    <col min="25" max="25" width="8.33203125" style="75" customWidth="1"/>
    <col min="26" max="27" width="0" style="56" hidden="1" customWidth="1"/>
    <col min="28" max="29" width="8.77734375" style="56" hidden="1" customWidth="1"/>
    <col min="30" max="16384" width="8.77734375" style="5"/>
  </cols>
  <sheetData>
    <row r="1" spans="1:25" ht="14.25" thickBot="1">
      <c r="F1" s="417" t="s">
        <v>230</v>
      </c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18"/>
      <c r="V1" s="417" t="s">
        <v>234</v>
      </c>
      <c r="W1" s="432"/>
      <c r="X1" s="432"/>
      <c r="Y1" s="418"/>
    </row>
    <row r="2" spans="1:25" ht="14.25" thickBot="1">
      <c r="A2" s="65" t="s">
        <v>74</v>
      </c>
      <c r="F2" s="6" t="s">
        <v>2</v>
      </c>
      <c r="G2" s="306" t="s">
        <v>75</v>
      </c>
      <c r="H2" s="305" t="s">
        <v>97</v>
      </c>
      <c r="I2" s="307" t="s">
        <v>96</v>
      </c>
      <c r="J2" s="6" t="s">
        <v>0</v>
      </c>
      <c r="K2" s="69" t="s">
        <v>91</v>
      </c>
      <c r="L2" s="58" t="s">
        <v>92</v>
      </c>
      <c r="M2" s="58" t="s">
        <v>93</v>
      </c>
      <c r="N2" s="58" t="s">
        <v>94</v>
      </c>
      <c r="O2" s="59" t="s">
        <v>95</v>
      </c>
      <c r="P2" s="308" t="s">
        <v>86</v>
      </c>
      <c r="Q2" s="273" t="s">
        <v>105</v>
      </c>
      <c r="R2" s="360" t="s">
        <v>72</v>
      </c>
      <c r="S2" s="6" t="s">
        <v>73</v>
      </c>
      <c r="T2" s="69" t="s">
        <v>76</v>
      </c>
      <c r="U2" s="59" t="s">
        <v>77</v>
      </c>
      <c r="V2" s="69" t="s">
        <v>107</v>
      </c>
      <c r="W2" s="58" t="s">
        <v>108</v>
      </c>
      <c r="X2" s="58" t="s">
        <v>87</v>
      </c>
      <c r="Y2" s="59" t="s">
        <v>82</v>
      </c>
    </row>
    <row r="3" spans="1:25" ht="16.5">
      <c r="A3" s="70">
        <f>'자료입력 및 결과표시'!B4</f>
        <v>44781</v>
      </c>
      <c r="E3" s="56" t="str">
        <f t="shared" ref="E3:E66" si="0">F3&amp;"\"&amp;T3&amp;"\"&amp;U3</f>
        <v>국방시설본부\국방12\국방34</v>
      </c>
      <c r="F3" s="61" t="s">
        <v>352</v>
      </c>
      <c r="G3" s="346" t="s">
        <v>89</v>
      </c>
      <c r="H3" s="353" t="s">
        <v>395</v>
      </c>
      <c r="I3" s="347" t="s">
        <v>397</v>
      </c>
      <c r="J3" s="61" t="s">
        <v>352</v>
      </c>
      <c r="K3" s="71" t="s">
        <v>352</v>
      </c>
      <c r="L3" s="8"/>
      <c r="M3" s="8"/>
      <c r="N3" s="8"/>
      <c r="O3" s="63"/>
      <c r="P3" s="313">
        <v>1</v>
      </c>
      <c r="Q3" s="370">
        <v>49413</v>
      </c>
      <c r="R3" s="361">
        <v>42108</v>
      </c>
      <c r="S3" s="61" t="s">
        <v>78</v>
      </c>
      <c r="T3" s="71" t="s">
        <v>350</v>
      </c>
      <c r="U3" s="63" t="s">
        <v>351</v>
      </c>
      <c r="V3" s="72">
        <f>IF(G3="실용실안",IF(R3+1825&gt;=$A$3,1,IF(R3+3651&gt;=$A$3,0.8,0)),IF(G3="건설신기술",1,IF(R3+1825&gt;=$A$3,1,IF(R3+3651&gt;=$A$3,0.8,IF(R3+7304&gt;=$A$3,0.6,0)))))</f>
        <v>0.8</v>
      </c>
      <c r="W3" s="10">
        <f>IF(AND(G3="건설신기술",Q3&gt;=$A$3),2,IF(AND(G3="특허",Q3&gt;=$A$3),1,IF(AND(G3="실용실안",Q3&gt;=$A$3),0.5,0)))</f>
        <v>1</v>
      </c>
      <c r="X3" s="10">
        <f t="shared" ref="X3:X66" si="1">W3*V3</f>
        <v>0.8</v>
      </c>
      <c r="Y3" s="73">
        <f t="shared" ref="Y3:Y66" si="2">IFERROR(X3/P3,"")</f>
        <v>0.8</v>
      </c>
    </row>
    <row r="4" spans="1:25" ht="16.5">
      <c r="A4" s="65"/>
      <c r="B4" s="65" t="s">
        <v>84</v>
      </c>
      <c r="C4" s="65" t="s">
        <v>82</v>
      </c>
      <c r="E4" s="56" t="str">
        <f t="shared" si="0"/>
        <v>국방시설본부\국방12\국방34</v>
      </c>
      <c r="F4" s="38" t="s">
        <v>352</v>
      </c>
      <c r="G4" s="79" t="s">
        <v>88</v>
      </c>
      <c r="H4" s="354" t="s">
        <v>396</v>
      </c>
      <c r="I4" s="347" t="s">
        <v>398</v>
      </c>
      <c r="J4" s="38" t="s">
        <v>352</v>
      </c>
      <c r="K4" s="40" t="s">
        <v>352</v>
      </c>
      <c r="L4" s="11"/>
      <c r="M4" s="11"/>
      <c r="N4" s="11"/>
      <c r="O4" s="35"/>
      <c r="P4" s="39">
        <v>1</v>
      </c>
      <c r="Q4" s="370">
        <v>49413</v>
      </c>
      <c r="R4" s="361">
        <v>42108</v>
      </c>
      <c r="S4" s="38" t="s">
        <v>78</v>
      </c>
      <c r="T4" s="40" t="s">
        <v>350</v>
      </c>
      <c r="U4" s="35" t="s">
        <v>351</v>
      </c>
      <c r="V4" s="74">
        <f t="shared" ref="V4:V67" si="3">IF(G4="실용실안",IF(R4+1825&gt;=$A$3,1,IF(R4+3651&gt;=$A$3,0.8,0)),IF(R4+1825&gt;=$A$3,1,IF(R4+3651&gt;=$A$3,0.8,IF(R4+7304&gt;=$A$3,0.6,0))))</f>
        <v>0.8</v>
      </c>
      <c r="W4" s="12">
        <f t="shared" ref="W4:W67" si="4">IF(AND(G4="건설신기술",Q4&gt;=$A$3),2,IF(AND(G4="특허",Q4&gt;=$A$3),1,IF(AND(G4="실용실안",Q4&gt;=$A$3),0.5,0)))</f>
        <v>1</v>
      </c>
      <c r="X4" s="12">
        <f t="shared" si="1"/>
        <v>0.8</v>
      </c>
      <c r="Y4" s="75">
        <f t="shared" si="2"/>
        <v>0.8</v>
      </c>
    </row>
    <row r="5" spans="1:25" ht="16.5">
      <c r="A5" s="65">
        <f ca="1">IFERROR(MATCH('자료입력 및 결과표시'!$C$62,OFFSET($E$3,$A4,,1000),0)+$A4,"")</f>
        <v>1</v>
      </c>
      <c r="B5" s="65" t="str">
        <f ca="1">IFERROR(INDEX(I$3:I$1003,$A5),"")</f>
        <v>케이블 절단방법</v>
      </c>
      <c r="C5" s="65">
        <f t="shared" ref="C5:C34" ca="1" si="5">IFERROR(INDEX(Y$3:Y$1003,$A5),"")</f>
        <v>0.8</v>
      </c>
      <c r="E5" s="56" t="str">
        <f t="shared" si="0"/>
        <v>\\</v>
      </c>
      <c r="F5" s="38"/>
      <c r="G5" s="79"/>
      <c r="H5" s="354"/>
      <c r="I5" s="347"/>
      <c r="J5" s="38"/>
      <c r="K5" s="40"/>
      <c r="L5" s="11"/>
      <c r="M5" s="11"/>
      <c r="N5" s="11"/>
      <c r="O5" s="35"/>
      <c r="P5" s="39"/>
      <c r="Q5" s="370"/>
      <c r="R5" s="361"/>
      <c r="S5" s="38"/>
      <c r="T5" s="40"/>
      <c r="U5" s="35"/>
      <c r="V5" s="74">
        <f t="shared" si="3"/>
        <v>0</v>
      </c>
      <c r="W5" s="12">
        <f t="shared" si="4"/>
        <v>0</v>
      </c>
      <c r="X5" s="12">
        <f t="shared" si="1"/>
        <v>0</v>
      </c>
      <c r="Y5" s="75" t="str">
        <f t="shared" si="2"/>
        <v/>
      </c>
    </row>
    <row r="6" spans="1:25" ht="16.5">
      <c r="A6" s="65">
        <f ca="1">IFERROR(MATCH('자료입력 및 결과표시'!$C$62,OFFSET($E$3,$A5,,1000),0)+$A5,"")</f>
        <v>2</v>
      </c>
      <c r="B6" s="65" t="str">
        <f t="shared" ref="B6:B34" ca="1" si="6">IFERROR(INDEX(I$3:I$1003,$A6),"")</f>
        <v>울타리 설치 방법</v>
      </c>
      <c r="C6" s="65">
        <f t="shared" ca="1" si="5"/>
        <v>0.8</v>
      </c>
      <c r="E6" s="56" t="str">
        <f t="shared" si="0"/>
        <v>\\</v>
      </c>
      <c r="F6" s="38"/>
      <c r="G6" s="79"/>
      <c r="H6" s="354"/>
      <c r="I6" s="347"/>
      <c r="J6" s="38"/>
      <c r="K6" s="40"/>
      <c r="L6" s="11"/>
      <c r="M6" s="11"/>
      <c r="N6" s="11"/>
      <c r="O6" s="35"/>
      <c r="P6" s="39"/>
      <c r="Q6" s="370"/>
      <c r="R6" s="361"/>
      <c r="S6" s="38"/>
      <c r="T6" s="40"/>
      <c r="U6" s="35"/>
      <c r="V6" s="74">
        <f t="shared" si="3"/>
        <v>0</v>
      </c>
      <c r="W6" s="12">
        <f t="shared" si="4"/>
        <v>0</v>
      </c>
      <c r="X6" s="12">
        <f t="shared" si="1"/>
        <v>0</v>
      </c>
      <c r="Y6" s="75" t="str">
        <f t="shared" si="2"/>
        <v/>
      </c>
    </row>
    <row r="7" spans="1:25" ht="16.5">
      <c r="A7" s="65" t="str">
        <f ca="1">IFERROR(MATCH('자료입력 및 결과표시'!$C$62,OFFSET($E$3,$A6,,1000),0)+$A6,"")</f>
        <v/>
      </c>
      <c r="B7" s="65" t="str">
        <f t="shared" ca="1" si="6"/>
        <v/>
      </c>
      <c r="C7" s="65" t="str">
        <f t="shared" ca="1" si="5"/>
        <v/>
      </c>
      <c r="E7" s="56" t="str">
        <f t="shared" si="0"/>
        <v>\\</v>
      </c>
      <c r="F7" s="38"/>
      <c r="G7" s="79"/>
      <c r="H7" s="354"/>
      <c r="I7" s="347"/>
      <c r="J7" s="38"/>
      <c r="K7" s="40"/>
      <c r="L7" s="11"/>
      <c r="M7" s="11"/>
      <c r="N7" s="11"/>
      <c r="O7" s="35"/>
      <c r="P7" s="39"/>
      <c r="Q7" s="371"/>
      <c r="R7" s="362"/>
      <c r="S7" s="38"/>
      <c r="T7" s="40"/>
      <c r="U7" s="35"/>
      <c r="V7" s="74">
        <f t="shared" si="3"/>
        <v>0</v>
      </c>
      <c r="W7" s="12">
        <f t="shared" si="4"/>
        <v>0</v>
      </c>
      <c r="X7" s="12">
        <f t="shared" si="1"/>
        <v>0</v>
      </c>
      <c r="Y7" s="75" t="str">
        <f t="shared" si="2"/>
        <v/>
      </c>
    </row>
    <row r="8" spans="1:25" ht="16.5">
      <c r="A8" s="65" t="str">
        <f ca="1">IFERROR(MATCH('자료입력 및 결과표시'!$C$62,OFFSET($E$3,$A7,,1000),0)+$A7,"")</f>
        <v/>
      </c>
      <c r="B8" s="65" t="str">
        <f t="shared" ca="1" si="6"/>
        <v/>
      </c>
      <c r="C8" s="65" t="str">
        <f t="shared" ca="1" si="5"/>
        <v/>
      </c>
      <c r="E8" s="56" t="str">
        <f t="shared" si="0"/>
        <v>\\</v>
      </c>
      <c r="F8" s="38"/>
      <c r="G8" s="79"/>
      <c r="H8" s="354"/>
      <c r="I8" s="347"/>
      <c r="J8" s="38"/>
      <c r="K8" s="40"/>
      <c r="L8" s="11"/>
      <c r="M8" s="11"/>
      <c r="N8" s="11"/>
      <c r="O8" s="35"/>
      <c r="P8" s="39"/>
      <c r="Q8" s="371"/>
      <c r="R8" s="362"/>
      <c r="S8" s="38"/>
      <c r="T8" s="40"/>
      <c r="U8" s="35"/>
      <c r="V8" s="74">
        <f t="shared" si="3"/>
        <v>0</v>
      </c>
      <c r="W8" s="12">
        <f t="shared" si="4"/>
        <v>0</v>
      </c>
      <c r="X8" s="12">
        <f t="shared" si="1"/>
        <v>0</v>
      </c>
      <c r="Y8" s="75" t="str">
        <f t="shared" si="2"/>
        <v/>
      </c>
    </row>
    <row r="9" spans="1:25" ht="16.5">
      <c r="A9" s="65" t="str">
        <f ca="1">IFERROR(MATCH('자료입력 및 결과표시'!$C$62,OFFSET($E$3,$A8,,1000),0)+$A8,"")</f>
        <v/>
      </c>
      <c r="B9" s="65" t="str">
        <f t="shared" ca="1" si="6"/>
        <v/>
      </c>
      <c r="C9" s="65" t="str">
        <f t="shared" ca="1" si="5"/>
        <v/>
      </c>
      <c r="E9" s="56" t="str">
        <f t="shared" si="0"/>
        <v>\\</v>
      </c>
      <c r="F9" s="38"/>
      <c r="G9" s="79"/>
      <c r="H9" s="355"/>
      <c r="I9" s="347"/>
      <c r="J9" s="38"/>
      <c r="K9" s="40"/>
      <c r="L9" s="11"/>
      <c r="M9" s="11"/>
      <c r="N9" s="11"/>
      <c r="O9" s="35"/>
      <c r="P9" s="39"/>
      <c r="Q9" s="372"/>
      <c r="R9" s="363"/>
      <c r="S9" s="38"/>
      <c r="T9" s="40"/>
      <c r="U9" s="35"/>
      <c r="V9" s="74">
        <f t="shared" si="3"/>
        <v>0</v>
      </c>
      <c r="W9" s="12">
        <f t="shared" si="4"/>
        <v>0</v>
      </c>
      <c r="X9" s="12">
        <f t="shared" si="1"/>
        <v>0</v>
      </c>
      <c r="Y9" s="75" t="str">
        <f t="shared" si="2"/>
        <v/>
      </c>
    </row>
    <row r="10" spans="1:25">
      <c r="A10" s="65" t="str">
        <f ca="1">IFERROR(MATCH('자료입력 및 결과표시'!$C$62,OFFSET($E$3,$A9,,1000),0)+$A9,"")</f>
        <v/>
      </c>
      <c r="B10" s="65" t="str">
        <f t="shared" ca="1" si="6"/>
        <v/>
      </c>
      <c r="C10" s="65" t="str">
        <f t="shared" ca="1" si="5"/>
        <v/>
      </c>
      <c r="E10" s="56" t="str">
        <f t="shared" si="0"/>
        <v>\\</v>
      </c>
      <c r="F10" s="184"/>
      <c r="G10" s="276"/>
      <c r="H10" s="184"/>
      <c r="I10" s="348"/>
      <c r="J10" s="184"/>
      <c r="K10" s="185"/>
      <c r="L10" s="182"/>
      <c r="M10" s="182"/>
      <c r="N10" s="182"/>
      <c r="O10" s="187"/>
      <c r="P10" s="314"/>
      <c r="Q10" s="197"/>
      <c r="R10" s="214"/>
      <c r="S10" s="184"/>
      <c r="T10" s="185"/>
      <c r="U10" s="187"/>
      <c r="V10" s="74">
        <f t="shared" si="3"/>
        <v>0</v>
      </c>
      <c r="W10" s="12">
        <f t="shared" si="4"/>
        <v>0</v>
      </c>
      <c r="X10" s="12">
        <f t="shared" si="1"/>
        <v>0</v>
      </c>
      <c r="Y10" s="75" t="str">
        <f t="shared" si="2"/>
        <v/>
      </c>
    </row>
    <row r="11" spans="1:25">
      <c r="A11" s="65" t="str">
        <f ca="1">IFERROR(MATCH('자료입력 및 결과표시'!$C$62,OFFSET($E$3,$A10,,1000),0)+$A10,"")</f>
        <v/>
      </c>
      <c r="B11" s="65" t="str">
        <f t="shared" ca="1" si="6"/>
        <v/>
      </c>
      <c r="C11" s="65" t="str">
        <f t="shared" ca="1" si="5"/>
        <v/>
      </c>
      <c r="E11" s="56" t="str">
        <f t="shared" si="0"/>
        <v>\\</v>
      </c>
      <c r="F11" s="184"/>
      <c r="G11" s="276"/>
      <c r="H11" s="190"/>
      <c r="I11" s="349"/>
      <c r="J11" s="190"/>
      <c r="K11" s="185"/>
      <c r="L11" s="193"/>
      <c r="M11" s="193"/>
      <c r="N11" s="193"/>
      <c r="O11" s="196"/>
      <c r="P11" s="189"/>
      <c r="Q11" s="199"/>
      <c r="R11" s="364"/>
      <c r="S11" s="190"/>
      <c r="T11" s="185"/>
      <c r="U11" s="187"/>
      <c r="V11" s="74">
        <f t="shared" si="3"/>
        <v>0</v>
      </c>
      <c r="W11" s="12">
        <f t="shared" si="4"/>
        <v>0</v>
      </c>
      <c r="X11" s="12">
        <f t="shared" si="1"/>
        <v>0</v>
      </c>
      <c r="Y11" s="75" t="str">
        <f t="shared" si="2"/>
        <v/>
      </c>
    </row>
    <row r="12" spans="1:25">
      <c r="A12" s="65" t="str">
        <f ca="1">IFERROR(MATCH('자료입력 및 결과표시'!$C$62,OFFSET($E$3,$A11,,1000),0)+$A11,"")</f>
        <v/>
      </c>
      <c r="B12" s="65" t="str">
        <f t="shared" ca="1" si="6"/>
        <v/>
      </c>
      <c r="C12" s="65" t="str">
        <f t="shared" ca="1" si="5"/>
        <v/>
      </c>
      <c r="E12" s="56" t="str">
        <f t="shared" si="0"/>
        <v>\\</v>
      </c>
      <c r="F12" s="184"/>
      <c r="G12" s="276"/>
      <c r="H12" s="190"/>
      <c r="I12" s="349"/>
      <c r="J12" s="190"/>
      <c r="K12" s="185"/>
      <c r="L12" s="193"/>
      <c r="M12" s="193"/>
      <c r="N12" s="193"/>
      <c r="O12" s="196"/>
      <c r="P12" s="189"/>
      <c r="Q12" s="199"/>
      <c r="R12" s="364"/>
      <c r="S12" s="190"/>
      <c r="T12" s="185"/>
      <c r="U12" s="187"/>
      <c r="V12" s="74">
        <f t="shared" si="3"/>
        <v>0</v>
      </c>
      <c r="W12" s="12">
        <f t="shared" si="4"/>
        <v>0</v>
      </c>
      <c r="X12" s="12">
        <f t="shared" si="1"/>
        <v>0</v>
      </c>
      <c r="Y12" s="75" t="str">
        <f t="shared" si="2"/>
        <v/>
      </c>
    </row>
    <row r="13" spans="1:25">
      <c r="A13" s="65" t="str">
        <f ca="1">IFERROR(MATCH('자료입력 및 결과표시'!$C$62,OFFSET($E$3,$A12,,1000),0)+$A12,"")</f>
        <v/>
      </c>
      <c r="B13" s="65" t="str">
        <f t="shared" ca="1" si="6"/>
        <v/>
      </c>
      <c r="C13" s="65" t="str">
        <f t="shared" ca="1" si="5"/>
        <v/>
      </c>
      <c r="E13" s="56" t="str">
        <f t="shared" si="0"/>
        <v>\\</v>
      </c>
      <c r="F13" s="184"/>
      <c r="G13" s="276"/>
      <c r="H13" s="190"/>
      <c r="I13" s="349"/>
      <c r="J13" s="190"/>
      <c r="K13" s="185"/>
      <c r="L13" s="11"/>
      <c r="M13" s="193"/>
      <c r="N13" s="193"/>
      <c r="O13" s="196"/>
      <c r="P13" s="189"/>
      <c r="Q13" s="199"/>
      <c r="R13" s="364"/>
      <c r="S13" s="190"/>
      <c r="T13" s="185"/>
      <c r="U13" s="187"/>
      <c r="V13" s="74">
        <f t="shared" si="3"/>
        <v>0</v>
      </c>
      <c r="W13" s="12">
        <f t="shared" si="4"/>
        <v>0</v>
      </c>
      <c r="X13" s="12">
        <f t="shared" si="1"/>
        <v>0</v>
      </c>
      <c r="Y13" s="75" t="str">
        <f t="shared" si="2"/>
        <v/>
      </c>
    </row>
    <row r="14" spans="1:25">
      <c r="A14" s="65" t="str">
        <f ca="1">IFERROR(MATCH('자료입력 및 결과표시'!$C$62,OFFSET($E$3,$A13,,1000),0)+$A13,"")</f>
        <v/>
      </c>
      <c r="B14" s="65" t="str">
        <f t="shared" ca="1" si="6"/>
        <v/>
      </c>
      <c r="C14" s="65" t="str">
        <f t="shared" ca="1" si="5"/>
        <v/>
      </c>
      <c r="E14" s="56" t="str">
        <f t="shared" si="0"/>
        <v>\\</v>
      </c>
      <c r="F14" s="184"/>
      <c r="G14" s="276"/>
      <c r="H14" s="190"/>
      <c r="I14" s="349"/>
      <c r="J14" s="190"/>
      <c r="K14" s="185"/>
      <c r="L14" s="193"/>
      <c r="M14" s="193"/>
      <c r="N14" s="193"/>
      <c r="O14" s="196"/>
      <c r="P14" s="189"/>
      <c r="Q14" s="199"/>
      <c r="R14" s="364"/>
      <c r="S14" s="190"/>
      <c r="T14" s="185"/>
      <c r="U14" s="187"/>
      <c r="V14" s="74">
        <f t="shared" si="3"/>
        <v>0</v>
      </c>
      <c r="W14" s="12">
        <f t="shared" si="4"/>
        <v>0</v>
      </c>
      <c r="X14" s="12">
        <f t="shared" si="1"/>
        <v>0</v>
      </c>
      <c r="Y14" s="75" t="str">
        <f t="shared" si="2"/>
        <v/>
      </c>
    </row>
    <row r="15" spans="1:25">
      <c r="A15" s="65" t="str">
        <f ca="1">IFERROR(MATCH('자료입력 및 결과표시'!$C$62,OFFSET($E$3,$A14,,1000),0)+$A14,"")</f>
        <v/>
      </c>
      <c r="B15" s="65" t="str">
        <f t="shared" ca="1" si="6"/>
        <v/>
      </c>
      <c r="C15" s="65" t="str">
        <f t="shared" ca="1" si="5"/>
        <v/>
      </c>
      <c r="E15" s="56" t="str">
        <f t="shared" si="0"/>
        <v>\\</v>
      </c>
      <c r="F15" s="184"/>
      <c r="G15" s="276"/>
      <c r="H15" s="190"/>
      <c r="I15" s="349"/>
      <c r="J15" s="190"/>
      <c r="K15" s="185"/>
      <c r="L15" s="193"/>
      <c r="M15" s="193"/>
      <c r="N15" s="193"/>
      <c r="O15" s="196"/>
      <c r="P15" s="189"/>
      <c r="Q15" s="199"/>
      <c r="R15" s="364"/>
      <c r="S15" s="190"/>
      <c r="T15" s="185"/>
      <c r="U15" s="187"/>
      <c r="V15" s="74">
        <f t="shared" si="3"/>
        <v>0</v>
      </c>
      <c r="W15" s="12">
        <f t="shared" si="4"/>
        <v>0</v>
      </c>
      <c r="X15" s="12">
        <f t="shared" si="1"/>
        <v>0</v>
      </c>
      <c r="Y15" s="75" t="str">
        <f t="shared" si="2"/>
        <v/>
      </c>
    </row>
    <row r="16" spans="1:25">
      <c r="A16" s="65" t="str">
        <f ca="1">IFERROR(MATCH('자료입력 및 결과표시'!$C$62,OFFSET($E$3,$A15,,1000),0)+$A15,"")</f>
        <v/>
      </c>
      <c r="B16" s="65" t="str">
        <f t="shared" ca="1" si="6"/>
        <v/>
      </c>
      <c r="C16" s="65" t="str">
        <f t="shared" ca="1" si="5"/>
        <v/>
      </c>
      <c r="E16" s="56" t="str">
        <f t="shared" si="0"/>
        <v>\\</v>
      </c>
      <c r="F16" s="184"/>
      <c r="G16" s="276"/>
      <c r="H16" s="190"/>
      <c r="I16" s="349"/>
      <c r="J16" s="190"/>
      <c r="K16" s="185"/>
      <c r="L16" s="193"/>
      <c r="M16" s="193"/>
      <c r="N16" s="193"/>
      <c r="O16" s="196"/>
      <c r="P16" s="189"/>
      <c r="Q16" s="199"/>
      <c r="R16" s="364"/>
      <c r="S16" s="190"/>
      <c r="T16" s="185"/>
      <c r="U16" s="187"/>
      <c r="V16" s="74">
        <f t="shared" si="3"/>
        <v>0</v>
      </c>
      <c r="W16" s="12">
        <f t="shared" si="4"/>
        <v>0</v>
      </c>
      <c r="X16" s="12">
        <f t="shared" si="1"/>
        <v>0</v>
      </c>
      <c r="Y16" s="75" t="str">
        <f t="shared" si="2"/>
        <v/>
      </c>
    </row>
    <row r="17" spans="1:25">
      <c r="A17" s="65" t="str">
        <f ca="1">IFERROR(MATCH('자료입력 및 결과표시'!$C$62,OFFSET($E$3,$A16,,1000),0)+$A16,"")</f>
        <v/>
      </c>
      <c r="B17" s="65" t="str">
        <f t="shared" ca="1" si="6"/>
        <v/>
      </c>
      <c r="C17" s="65" t="str">
        <f t="shared" ca="1" si="5"/>
        <v/>
      </c>
      <c r="E17" s="56" t="str">
        <f t="shared" si="0"/>
        <v>\\</v>
      </c>
      <c r="F17" s="184"/>
      <c r="G17" s="276"/>
      <c r="H17" s="190"/>
      <c r="I17" s="349"/>
      <c r="J17" s="190"/>
      <c r="K17" s="185"/>
      <c r="L17" s="193"/>
      <c r="M17" s="193"/>
      <c r="N17" s="193"/>
      <c r="O17" s="196"/>
      <c r="P17" s="189"/>
      <c r="Q17" s="199"/>
      <c r="R17" s="364"/>
      <c r="S17" s="190"/>
      <c r="T17" s="185"/>
      <c r="U17" s="187"/>
      <c r="V17" s="74">
        <f t="shared" si="3"/>
        <v>0</v>
      </c>
      <c r="W17" s="12">
        <f t="shared" si="4"/>
        <v>0</v>
      </c>
      <c r="X17" s="12">
        <f t="shared" si="1"/>
        <v>0</v>
      </c>
      <c r="Y17" s="75" t="str">
        <f t="shared" si="2"/>
        <v/>
      </c>
    </row>
    <row r="18" spans="1:25">
      <c r="A18" s="65" t="str">
        <f ca="1">IFERROR(MATCH('자료입력 및 결과표시'!$C$62,OFFSET($E$3,$A17,,1000),0)+$A17,"")</f>
        <v/>
      </c>
      <c r="B18" s="65" t="str">
        <f t="shared" ca="1" si="6"/>
        <v/>
      </c>
      <c r="C18" s="65" t="str">
        <f t="shared" ca="1" si="5"/>
        <v/>
      </c>
      <c r="E18" s="56" t="str">
        <f t="shared" si="0"/>
        <v>\\</v>
      </c>
      <c r="F18" s="184"/>
      <c r="G18" s="276"/>
      <c r="H18" s="190"/>
      <c r="I18" s="349"/>
      <c r="J18" s="190"/>
      <c r="K18" s="185"/>
      <c r="L18" s="193"/>
      <c r="M18" s="193"/>
      <c r="N18" s="193"/>
      <c r="O18" s="196"/>
      <c r="P18" s="189"/>
      <c r="Q18" s="199"/>
      <c r="R18" s="364"/>
      <c r="S18" s="190"/>
      <c r="T18" s="185"/>
      <c r="U18" s="187"/>
      <c r="V18" s="74">
        <f t="shared" si="3"/>
        <v>0</v>
      </c>
      <c r="W18" s="12">
        <f t="shared" si="4"/>
        <v>0</v>
      </c>
      <c r="X18" s="12">
        <f t="shared" si="1"/>
        <v>0</v>
      </c>
      <c r="Y18" s="75" t="str">
        <f t="shared" si="2"/>
        <v/>
      </c>
    </row>
    <row r="19" spans="1:25">
      <c r="A19" s="65" t="str">
        <f ca="1">IFERROR(MATCH('자료입력 및 결과표시'!$C$62,OFFSET($E$3,$A18,,1000),0)+$A18,"")</f>
        <v/>
      </c>
      <c r="B19" s="65" t="str">
        <f t="shared" ca="1" si="6"/>
        <v/>
      </c>
      <c r="C19" s="65" t="str">
        <f t="shared" ca="1" si="5"/>
        <v/>
      </c>
      <c r="E19" s="56" t="str">
        <f t="shared" si="0"/>
        <v>\\</v>
      </c>
      <c r="F19" s="184"/>
      <c r="G19" s="276"/>
      <c r="H19" s="190"/>
      <c r="I19" s="349"/>
      <c r="J19" s="190"/>
      <c r="K19" s="185"/>
      <c r="L19" s="193"/>
      <c r="M19" s="193"/>
      <c r="N19" s="193"/>
      <c r="O19" s="196"/>
      <c r="P19" s="189"/>
      <c r="Q19" s="199"/>
      <c r="R19" s="364"/>
      <c r="S19" s="190"/>
      <c r="T19" s="185"/>
      <c r="U19" s="187"/>
      <c r="V19" s="74">
        <f t="shared" si="3"/>
        <v>0</v>
      </c>
      <c r="W19" s="12">
        <f t="shared" si="4"/>
        <v>0</v>
      </c>
      <c r="X19" s="12">
        <f t="shared" si="1"/>
        <v>0</v>
      </c>
      <c r="Y19" s="75" t="str">
        <f t="shared" si="2"/>
        <v/>
      </c>
    </row>
    <row r="20" spans="1:25">
      <c r="A20" s="65" t="str">
        <f ca="1">IFERROR(MATCH('자료입력 및 결과표시'!$C$62,OFFSET($E$3,$A19,,1000),0)+$A19,"")</f>
        <v/>
      </c>
      <c r="B20" s="65" t="str">
        <f t="shared" ca="1" si="6"/>
        <v/>
      </c>
      <c r="C20" s="65" t="str">
        <f t="shared" ca="1" si="5"/>
        <v/>
      </c>
      <c r="E20" s="56" t="str">
        <f t="shared" si="0"/>
        <v>\\</v>
      </c>
      <c r="F20" s="184"/>
      <c r="G20" s="276"/>
      <c r="H20" s="190"/>
      <c r="I20" s="349"/>
      <c r="J20" s="190"/>
      <c r="K20" s="185"/>
      <c r="L20" s="193"/>
      <c r="M20" s="193"/>
      <c r="N20" s="193"/>
      <c r="O20" s="196"/>
      <c r="P20" s="189"/>
      <c r="Q20" s="199"/>
      <c r="R20" s="364"/>
      <c r="S20" s="190"/>
      <c r="T20" s="185"/>
      <c r="U20" s="187"/>
      <c r="V20" s="74">
        <f t="shared" si="3"/>
        <v>0</v>
      </c>
      <c r="W20" s="12">
        <f t="shared" si="4"/>
        <v>0</v>
      </c>
      <c r="X20" s="12">
        <f t="shared" si="1"/>
        <v>0</v>
      </c>
      <c r="Y20" s="75" t="str">
        <f t="shared" si="2"/>
        <v/>
      </c>
    </row>
    <row r="21" spans="1:25">
      <c r="A21" s="65" t="str">
        <f ca="1">IFERROR(MATCH('자료입력 및 결과표시'!$C$62,OFFSET($E$3,$A20,,1000),0)+$A20,"")</f>
        <v/>
      </c>
      <c r="B21" s="65" t="str">
        <f t="shared" ca="1" si="6"/>
        <v/>
      </c>
      <c r="C21" s="65" t="str">
        <f t="shared" ca="1" si="5"/>
        <v/>
      </c>
      <c r="E21" s="56" t="str">
        <f t="shared" si="0"/>
        <v>\\</v>
      </c>
      <c r="F21" s="184"/>
      <c r="G21" s="276"/>
      <c r="H21" s="190"/>
      <c r="I21" s="349"/>
      <c r="J21" s="190"/>
      <c r="K21" s="185"/>
      <c r="L21" s="193"/>
      <c r="M21" s="193"/>
      <c r="N21" s="193"/>
      <c r="O21" s="196"/>
      <c r="P21" s="189"/>
      <c r="Q21" s="199"/>
      <c r="R21" s="364"/>
      <c r="S21" s="190"/>
      <c r="T21" s="185"/>
      <c r="U21" s="187"/>
      <c r="V21" s="74">
        <f t="shared" si="3"/>
        <v>0</v>
      </c>
      <c r="W21" s="12">
        <f t="shared" si="4"/>
        <v>0</v>
      </c>
      <c r="X21" s="12">
        <f t="shared" si="1"/>
        <v>0</v>
      </c>
      <c r="Y21" s="75" t="str">
        <f t="shared" si="2"/>
        <v/>
      </c>
    </row>
    <row r="22" spans="1:25">
      <c r="A22" s="65" t="str">
        <f ca="1">IFERROR(MATCH('자료입력 및 결과표시'!$C$62,OFFSET($E$3,$A21,,1000),0)+$A21,"")</f>
        <v/>
      </c>
      <c r="B22" s="65" t="str">
        <f t="shared" ca="1" si="6"/>
        <v/>
      </c>
      <c r="C22" s="65" t="str">
        <f t="shared" ca="1" si="5"/>
        <v/>
      </c>
      <c r="E22" s="56" t="str">
        <f t="shared" si="0"/>
        <v>\\</v>
      </c>
      <c r="F22" s="184"/>
      <c r="G22" s="276"/>
      <c r="H22" s="190"/>
      <c r="I22" s="349"/>
      <c r="J22" s="190"/>
      <c r="K22" s="185"/>
      <c r="L22" s="193"/>
      <c r="M22" s="193"/>
      <c r="N22" s="193"/>
      <c r="O22" s="196"/>
      <c r="P22" s="189"/>
      <c r="Q22" s="199"/>
      <c r="R22" s="364"/>
      <c r="S22" s="190"/>
      <c r="T22" s="185"/>
      <c r="U22" s="187"/>
      <c r="V22" s="74">
        <f t="shared" si="3"/>
        <v>0</v>
      </c>
      <c r="W22" s="12">
        <f t="shared" si="4"/>
        <v>0</v>
      </c>
      <c r="X22" s="12">
        <f t="shared" si="1"/>
        <v>0</v>
      </c>
      <c r="Y22" s="75" t="str">
        <f t="shared" si="2"/>
        <v/>
      </c>
    </row>
    <row r="23" spans="1:25">
      <c r="A23" s="65" t="str">
        <f ca="1">IFERROR(MATCH('자료입력 및 결과표시'!$C$62,OFFSET($E$3,$A22,,1000),0)+$A22,"")</f>
        <v/>
      </c>
      <c r="B23" s="65" t="str">
        <f t="shared" ca="1" si="6"/>
        <v/>
      </c>
      <c r="C23" s="65" t="str">
        <f t="shared" ca="1" si="5"/>
        <v/>
      </c>
      <c r="E23" s="56" t="str">
        <f t="shared" si="0"/>
        <v>\\</v>
      </c>
      <c r="F23" s="184"/>
      <c r="G23" s="276"/>
      <c r="H23" s="190"/>
      <c r="I23" s="349"/>
      <c r="J23" s="190"/>
      <c r="K23" s="185"/>
      <c r="L23" s="193"/>
      <c r="M23" s="193"/>
      <c r="N23" s="193"/>
      <c r="O23" s="196"/>
      <c r="P23" s="189"/>
      <c r="Q23" s="199"/>
      <c r="R23" s="364"/>
      <c r="S23" s="190"/>
      <c r="T23" s="185"/>
      <c r="U23" s="187"/>
      <c r="V23" s="74">
        <f t="shared" si="3"/>
        <v>0</v>
      </c>
      <c r="W23" s="12">
        <f t="shared" si="4"/>
        <v>0</v>
      </c>
      <c r="X23" s="12">
        <f t="shared" si="1"/>
        <v>0</v>
      </c>
      <c r="Y23" s="75" t="str">
        <f t="shared" si="2"/>
        <v/>
      </c>
    </row>
    <row r="24" spans="1:25">
      <c r="A24" s="65" t="str">
        <f ca="1">IFERROR(MATCH('자료입력 및 결과표시'!$C$62,OFFSET($E$3,$A23,,1000),0)+$A23,"")</f>
        <v/>
      </c>
      <c r="B24" s="65" t="str">
        <f t="shared" ca="1" si="6"/>
        <v/>
      </c>
      <c r="C24" s="65" t="str">
        <f t="shared" ca="1" si="5"/>
        <v/>
      </c>
      <c r="E24" s="56" t="str">
        <f t="shared" si="0"/>
        <v>\\</v>
      </c>
      <c r="F24" s="184"/>
      <c r="G24" s="276"/>
      <c r="H24" s="190"/>
      <c r="I24" s="349"/>
      <c r="J24" s="190"/>
      <c r="K24" s="185"/>
      <c r="L24" s="193"/>
      <c r="M24" s="193"/>
      <c r="N24" s="193"/>
      <c r="O24" s="196"/>
      <c r="P24" s="189"/>
      <c r="Q24" s="199"/>
      <c r="R24" s="364"/>
      <c r="S24" s="190"/>
      <c r="T24" s="185"/>
      <c r="U24" s="187"/>
      <c r="V24" s="74">
        <f t="shared" si="3"/>
        <v>0</v>
      </c>
      <c r="W24" s="12">
        <f t="shared" si="4"/>
        <v>0</v>
      </c>
      <c r="X24" s="12">
        <f t="shared" si="1"/>
        <v>0</v>
      </c>
      <c r="Y24" s="75" t="str">
        <f t="shared" si="2"/>
        <v/>
      </c>
    </row>
    <row r="25" spans="1:25">
      <c r="A25" s="65" t="str">
        <f ca="1">IFERROR(MATCH('자료입력 및 결과표시'!$C$62,OFFSET($E$3,$A24,,1000),0)+$A24,"")</f>
        <v/>
      </c>
      <c r="B25" s="65" t="str">
        <f t="shared" ca="1" si="6"/>
        <v/>
      </c>
      <c r="C25" s="65" t="str">
        <f t="shared" ca="1" si="5"/>
        <v/>
      </c>
      <c r="E25" s="56" t="str">
        <f t="shared" si="0"/>
        <v>\\</v>
      </c>
      <c r="F25" s="184"/>
      <c r="G25" s="276"/>
      <c r="H25" s="190"/>
      <c r="I25" s="349"/>
      <c r="J25" s="190"/>
      <c r="K25" s="185"/>
      <c r="L25" s="193"/>
      <c r="M25" s="193"/>
      <c r="N25" s="193"/>
      <c r="O25" s="196"/>
      <c r="P25" s="189"/>
      <c r="Q25" s="199"/>
      <c r="R25" s="364"/>
      <c r="S25" s="190"/>
      <c r="T25" s="185"/>
      <c r="U25" s="187"/>
      <c r="V25" s="74">
        <f t="shared" si="3"/>
        <v>0</v>
      </c>
      <c r="W25" s="12">
        <f t="shared" si="4"/>
        <v>0</v>
      </c>
      <c r="X25" s="12">
        <f t="shared" si="1"/>
        <v>0</v>
      </c>
      <c r="Y25" s="75" t="str">
        <f t="shared" si="2"/>
        <v/>
      </c>
    </row>
    <row r="26" spans="1:25">
      <c r="A26" s="65" t="str">
        <f ca="1">IFERROR(MATCH('자료입력 및 결과표시'!$C$62,OFFSET($E$3,$A25,,1000),0)+$A25,"")</f>
        <v/>
      </c>
      <c r="B26" s="65" t="str">
        <f t="shared" ca="1" si="6"/>
        <v/>
      </c>
      <c r="C26" s="65" t="str">
        <f t="shared" ca="1" si="5"/>
        <v/>
      </c>
      <c r="E26" s="56" t="str">
        <f t="shared" si="0"/>
        <v>\\</v>
      </c>
      <c r="F26" s="190"/>
      <c r="G26" s="192"/>
      <c r="H26" s="190"/>
      <c r="I26" s="349"/>
      <c r="J26" s="190"/>
      <c r="K26" s="206"/>
      <c r="L26" s="193"/>
      <c r="M26" s="193"/>
      <c r="N26" s="193"/>
      <c r="O26" s="196"/>
      <c r="P26" s="189"/>
      <c r="Q26" s="199"/>
      <c r="R26" s="361"/>
      <c r="S26" s="190"/>
      <c r="T26" s="185"/>
      <c r="U26" s="187"/>
      <c r="V26" s="74">
        <f t="shared" si="3"/>
        <v>0</v>
      </c>
      <c r="W26" s="12">
        <f t="shared" si="4"/>
        <v>0</v>
      </c>
      <c r="X26" s="12">
        <f t="shared" si="1"/>
        <v>0</v>
      </c>
      <c r="Y26" s="75" t="str">
        <f t="shared" si="2"/>
        <v/>
      </c>
    </row>
    <row r="27" spans="1:25" ht="16.5">
      <c r="A27" s="65" t="str">
        <f ca="1">IFERROR(MATCH('자료입력 및 결과표시'!$C$62,OFFSET($E$3,$A26,,1000),0)+$A26,"")</f>
        <v/>
      </c>
      <c r="B27" s="65" t="str">
        <f t="shared" ca="1" si="6"/>
        <v/>
      </c>
      <c r="C27" s="65" t="str">
        <f t="shared" ca="1" si="5"/>
        <v/>
      </c>
      <c r="E27" s="56" t="str">
        <f t="shared" si="0"/>
        <v>\\</v>
      </c>
      <c r="F27" s="190"/>
      <c r="G27" s="192"/>
      <c r="H27" s="190"/>
      <c r="I27" s="349"/>
      <c r="J27" s="190"/>
      <c r="K27" s="206"/>
      <c r="L27" s="193"/>
      <c r="M27" s="193"/>
      <c r="N27" s="193"/>
      <c r="O27" s="196"/>
      <c r="P27" s="189"/>
      <c r="Q27" s="199"/>
      <c r="R27" s="365"/>
      <c r="S27" s="190"/>
      <c r="T27" s="185"/>
      <c r="U27" s="187"/>
      <c r="V27" s="74">
        <f t="shared" si="3"/>
        <v>0</v>
      </c>
      <c r="W27" s="12">
        <f t="shared" si="4"/>
        <v>0</v>
      </c>
      <c r="X27" s="12">
        <f t="shared" si="1"/>
        <v>0</v>
      </c>
      <c r="Y27" s="75" t="str">
        <f t="shared" si="2"/>
        <v/>
      </c>
    </row>
    <row r="28" spans="1:25" ht="16.5">
      <c r="A28" s="65" t="str">
        <f ca="1">IFERROR(MATCH('자료입력 및 결과표시'!$C$62,OFFSET($E$3,$A27,,1000),0)+$A27,"")</f>
        <v/>
      </c>
      <c r="B28" s="65" t="str">
        <f t="shared" ca="1" si="6"/>
        <v/>
      </c>
      <c r="C28" s="65" t="str">
        <f t="shared" ca="1" si="5"/>
        <v/>
      </c>
      <c r="E28" s="56" t="str">
        <f t="shared" si="0"/>
        <v>\\</v>
      </c>
      <c r="F28" s="190"/>
      <c r="G28" s="192"/>
      <c r="H28" s="190"/>
      <c r="I28" s="349"/>
      <c r="J28" s="190"/>
      <c r="K28" s="206"/>
      <c r="L28" s="193"/>
      <c r="M28" s="193"/>
      <c r="N28" s="193"/>
      <c r="O28" s="196"/>
      <c r="P28" s="189"/>
      <c r="Q28" s="199"/>
      <c r="R28" s="365"/>
      <c r="S28" s="190"/>
      <c r="T28" s="185"/>
      <c r="U28" s="187"/>
      <c r="V28" s="74">
        <f t="shared" si="3"/>
        <v>0</v>
      </c>
      <c r="W28" s="12">
        <f t="shared" si="4"/>
        <v>0</v>
      </c>
      <c r="X28" s="12">
        <f t="shared" si="1"/>
        <v>0</v>
      </c>
      <c r="Y28" s="75" t="str">
        <f t="shared" si="2"/>
        <v/>
      </c>
    </row>
    <row r="29" spans="1:25" ht="16.5">
      <c r="A29" s="65" t="str">
        <f ca="1">IFERROR(MATCH('자료입력 및 결과표시'!$C$62,OFFSET($E$3,$A28,,1000),0)+$A28,"")</f>
        <v/>
      </c>
      <c r="B29" s="65" t="str">
        <f t="shared" ca="1" si="6"/>
        <v/>
      </c>
      <c r="C29" s="65" t="str">
        <f t="shared" ca="1" si="5"/>
        <v/>
      </c>
      <c r="E29" s="56" t="str">
        <f t="shared" si="0"/>
        <v>\\</v>
      </c>
      <c r="F29" s="190"/>
      <c r="G29" s="192"/>
      <c r="H29" s="190"/>
      <c r="I29" s="349"/>
      <c r="J29" s="190"/>
      <c r="K29" s="206"/>
      <c r="L29" s="193"/>
      <c r="M29" s="193"/>
      <c r="N29" s="193"/>
      <c r="O29" s="196"/>
      <c r="P29" s="189"/>
      <c r="Q29" s="199"/>
      <c r="R29" s="365"/>
      <c r="S29" s="190"/>
      <c r="T29" s="185"/>
      <c r="U29" s="187"/>
      <c r="V29" s="74">
        <f t="shared" si="3"/>
        <v>0</v>
      </c>
      <c r="W29" s="12">
        <f t="shared" si="4"/>
        <v>0</v>
      </c>
      <c r="X29" s="12">
        <f t="shared" si="1"/>
        <v>0</v>
      </c>
      <c r="Y29" s="75" t="str">
        <f t="shared" si="2"/>
        <v/>
      </c>
    </row>
    <row r="30" spans="1:25" ht="16.5">
      <c r="A30" s="65" t="str">
        <f ca="1">IFERROR(MATCH('자료입력 및 결과표시'!$C$62,OFFSET($E$3,$A29,,1000),0)+$A29,"")</f>
        <v/>
      </c>
      <c r="B30" s="65" t="str">
        <f t="shared" ca="1" si="6"/>
        <v/>
      </c>
      <c r="C30" s="65" t="str">
        <f t="shared" ca="1" si="5"/>
        <v/>
      </c>
      <c r="E30" s="56" t="str">
        <f t="shared" si="0"/>
        <v>\\</v>
      </c>
      <c r="F30" s="184"/>
      <c r="G30" s="192"/>
      <c r="H30" s="356"/>
      <c r="I30" s="350"/>
      <c r="J30" s="184"/>
      <c r="K30" s="185"/>
      <c r="L30" s="182"/>
      <c r="M30" s="182"/>
      <c r="N30" s="182"/>
      <c r="O30" s="187"/>
      <c r="P30" s="359"/>
      <c r="Q30" s="373"/>
      <c r="R30" s="366"/>
      <c r="S30" s="184"/>
      <c r="T30" s="188"/>
      <c r="U30" s="182"/>
      <c r="V30" s="74">
        <f t="shared" si="3"/>
        <v>0</v>
      </c>
      <c r="W30" s="12">
        <f t="shared" si="4"/>
        <v>0</v>
      </c>
      <c r="X30" s="12">
        <f t="shared" si="1"/>
        <v>0</v>
      </c>
      <c r="Y30" s="75" t="str">
        <f t="shared" si="2"/>
        <v/>
      </c>
    </row>
    <row r="31" spans="1:25" ht="16.5">
      <c r="A31" s="65" t="str">
        <f ca="1">IFERROR(MATCH('자료입력 및 결과표시'!$C$62,OFFSET($E$3,$A30,,1000),0)+$A30,"")</f>
        <v/>
      </c>
      <c r="B31" s="65" t="str">
        <f t="shared" ca="1" si="6"/>
        <v/>
      </c>
      <c r="C31" s="65" t="str">
        <f t="shared" ca="1" si="5"/>
        <v/>
      </c>
      <c r="E31" s="56" t="str">
        <f t="shared" si="0"/>
        <v>\\</v>
      </c>
      <c r="F31" s="184"/>
      <c r="G31" s="192"/>
      <c r="H31" s="357"/>
      <c r="I31" s="350"/>
      <c r="J31" s="184"/>
      <c r="K31" s="185"/>
      <c r="L31" s="182"/>
      <c r="M31" s="193"/>
      <c r="N31" s="193"/>
      <c r="O31" s="196"/>
      <c r="P31" s="359"/>
      <c r="Q31" s="374"/>
      <c r="R31" s="367"/>
      <c r="S31" s="190"/>
      <c r="T31" s="188"/>
      <c r="U31" s="182"/>
      <c r="V31" s="74">
        <f t="shared" si="3"/>
        <v>0</v>
      </c>
      <c r="W31" s="12">
        <f t="shared" si="4"/>
        <v>0</v>
      </c>
      <c r="X31" s="12">
        <f t="shared" si="1"/>
        <v>0</v>
      </c>
      <c r="Y31" s="75" t="str">
        <f t="shared" si="2"/>
        <v/>
      </c>
    </row>
    <row r="32" spans="1:25" ht="16.5">
      <c r="A32" s="65" t="str">
        <f ca="1">IFERROR(MATCH('자료입력 및 결과표시'!$C$62,OFFSET($E$3,$A31,,1000),0)+$A31,"")</f>
        <v/>
      </c>
      <c r="B32" s="65" t="str">
        <f t="shared" ca="1" si="6"/>
        <v/>
      </c>
      <c r="C32" s="65" t="str">
        <f t="shared" ca="1" si="5"/>
        <v/>
      </c>
      <c r="E32" s="56" t="str">
        <f t="shared" si="0"/>
        <v>\\</v>
      </c>
      <c r="F32" s="184"/>
      <c r="G32" s="192"/>
      <c r="H32" s="357"/>
      <c r="I32" s="350"/>
      <c r="J32" s="184"/>
      <c r="K32" s="185"/>
      <c r="L32" s="182"/>
      <c r="M32" s="193"/>
      <c r="N32" s="193"/>
      <c r="O32" s="196"/>
      <c r="P32" s="359"/>
      <c r="Q32" s="374"/>
      <c r="R32" s="367"/>
      <c r="S32" s="190"/>
      <c r="T32" s="188"/>
      <c r="U32" s="182"/>
      <c r="V32" s="74">
        <f t="shared" si="3"/>
        <v>0</v>
      </c>
      <c r="W32" s="12">
        <f t="shared" si="4"/>
        <v>0</v>
      </c>
      <c r="X32" s="12">
        <f t="shared" si="1"/>
        <v>0</v>
      </c>
      <c r="Y32" s="75" t="str">
        <f t="shared" si="2"/>
        <v/>
      </c>
    </row>
    <row r="33" spans="1:25" ht="16.5">
      <c r="A33" s="65" t="str">
        <f ca="1">IFERROR(MATCH('자료입력 및 결과표시'!$C$62,OFFSET($E$3,$A32,,1000),0)+$A32,"")</f>
        <v/>
      </c>
      <c r="B33" s="65" t="str">
        <f t="shared" ca="1" si="6"/>
        <v/>
      </c>
      <c r="C33" s="65" t="str">
        <f t="shared" ca="1" si="5"/>
        <v/>
      </c>
      <c r="E33" s="56" t="str">
        <f t="shared" si="0"/>
        <v>\\</v>
      </c>
      <c r="F33" s="184"/>
      <c r="G33" s="192"/>
      <c r="H33" s="357"/>
      <c r="I33" s="350"/>
      <c r="J33" s="184"/>
      <c r="K33" s="185"/>
      <c r="L33" s="182"/>
      <c r="M33" s="193"/>
      <c r="N33" s="193"/>
      <c r="O33" s="196"/>
      <c r="P33" s="359"/>
      <c r="Q33" s="374"/>
      <c r="R33" s="367"/>
      <c r="S33" s="190"/>
      <c r="T33" s="188"/>
      <c r="U33" s="182"/>
      <c r="V33" s="74">
        <f t="shared" si="3"/>
        <v>0</v>
      </c>
      <c r="W33" s="12">
        <f t="shared" si="4"/>
        <v>0</v>
      </c>
      <c r="X33" s="12">
        <f t="shared" si="1"/>
        <v>0</v>
      </c>
      <c r="Y33" s="75" t="str">
        <f t="shared" si="2"/>
        <v/>
      </c>
    </row>
    <row r="34" spans="1:25" ht="16.5">
      <c r="A34" s="65" t="str">
        <f ca="1">IFERROR(MATCH('자료입력 및 결과표시'!$C$62,OFFSET($E$3,$A33,,1000),0)+$A33,"")</f>
        <v/>
      </c>
      <c r="B34" s="65" t="str">
        <f t="shared" ca="1" si="6"/>
        <v/>
      </c>
      <c r="C34" s="65" t="str">
        <f t="shared" ca="1" si="5"/>
        <v/>
      </c>
      <c r="E34" s="56" t="str">
        <f t="shared" si="0"/>
        <v>\\</v>
      </c>
      <c r="F34" s="184"/>
      <c r="G34" s="192"/>
      <c r="H34" s="357"/>
      <c r="I34" s="350"/>
      <c r="J34" s="184"/>
      <c r="K34" s="185"/>
      <c r="L34" s="182"/>
      <c r="M34" s="193"/>
      <c r="N34" s="193"/>
      <c r="O34" s="196"/>
      <c r="P34" s="359"/>
      <c r="Q34" s="374"/>
      <c r="R34" s="367"/>
      <c r="S34" s="190"/>
      <c r="T34" s="188"/>
      <c r="U34" s="182"/>
      <c r="V34" s="74">
        <f t="shared" si="3"/>
        <v>0</v>
      </c>
      <c r="W34" s="12">
        <f t="shared" si="4"/>
        <v>0</v>
      </c>
      <c r="X34" s="12">
        <f t="shared" si="1"/>
        <v>0</v>
      </c>
      <c r="Y34" s="75" t="str">
        <f t="shared" si="2"/>
        <v/>
      </c>
    </row>
    <row r="35" spans="1:25" ht="16.5">
      <c r="A35" s="427" t="s">
        <v>79</v>
      </c>
      <c r="B35" s="428"/>
      <c r="C35" s="65">
        <f ca="1">SUM(C5:C34)</f>
        <v>1.6</v>
      </c>
      <c r="E35" s="56" t="str">
        <f t="shared" si="0"/>
        <v>\\</v>
      </c>
      <c r="F35" s="184"/>
      <c r="G35" s="192"/>
      <c r="H35" s="357"/>
      <c r="I35" s="350"/>
      <c r="J35" s="184"/>
      <c r="K35" s="185"/>
      <c r="L35" s="182"/>
      <c r="M35" s="193"/>
      <c r="N35" s="193"/>
      <c r="O35" s="196"/>
      <c r="P35" s="359"/>
      <c r="Q35" s="374"/>
      <c r="R35" s="367"/>
      <c r="S35" s="190"/>
      <c r="T35" s="188"/>
      <c r="U35" s="182"/>
      <c r="V35" s="74">
        <f t="shared" si="3"/>
        <v>0</v>
      </c>
      <c r="W35" s="12">
        <f t="shared" si="4"/>
        <v>0</v>
      </c>
      <c r="X35" s="12">
        <f t="shared" si="1"/>
        <v>0</v>
      </c>
      <c r="Y35" s="75" t="str">
        <f t="shared" si="2"/>
        <v/>
      </c>
    </row>
    <row r="36" spans="1:25" ht="16.5">
      <c r="E36" s="56" t="str">
        <f t="shared" si="0"/>
        <v>\\</v>
      </c>
      <c r="F36" s="184"/>
      <c r="G36" s="192"/>
      <c r="H36" s="358"/>
      <c r="I36" s="350"/>
      <c r="J36" s="184"/>
      <c r="K36" s="185"/>
      <c r="L36" s="193"/>
      <c r="M36" s="193"/>
      <c r="N36" s="193"/>
      <c r="O36" s="196"/>
      <c r="P36" s="359"/>
      <c r="Q36" s="375"/>
      <c r="R36" s="368"/>
      <c r="S36" s="190"/>
      <c r="T36" s="188"/>
      <c r="U36" s="182"/>
      <c r="V36" s="74">
        <f t="shared" si="3"/>
        <v>0</v>
      </c>
      <c r="W36" s="12">
        <f t="shared" si="4"/>
        <v>0</v>
      </c>
      <c r="X36" s="12">
        <f t="shared" si="1"/>
        <v>0</v>
      </c>
      <c r="Y36" s="75" t="str">
        <f t="shared" si="2"/>
        <v/>
      </c>
    </row>
    <row r="37" spans="1:25" ht="16.5">
      <c r="E37" s="56" t="str">
        <f t="shared" si="0"/>
        <v>\\</v>
      </c>
      <c r="F37" s="184"/>
      <c r="G37" s="192"/>
      <c r="H37" s="358"/>
      <c r="I37" s="350"/>
      <c r="J37" s="184"/>
      <c r="K37" s="185"/>
      <c r="L37" s="193"/>
      <c r="M37" s="193"/>
      <c r="N37" s="193"/>
      <c r="O37" s="196"/>
      <c r="P37" s="359"/>
      <c r="Q37" s="375"/>
      <c r="R37" s="368"/>
      <c r="S37" s="190"/>
      <c r="T37" s="188"/>
      <c r="U37" s="182"/>
      <c r="V37" s="74">
        <f t="shared" si="3"/>
        <v>0</v>
      </c>
      <c r="W37" s="12">
        <f t="shared" si="4"/>
        <v>0</v>
      </c>
      <c r="X37" s="12">
        <f t="shared" si="1"/>
        <v>0</v>
      </c>
      <c r="Y37" s="75" t="str">
        <f t="shared" si="2"/>
        <v/>
      </c>
    </row>
    <row r="38" spans="1:25" ht="16.5">
      <c r="E38" s="56" t="str">
        <f t="shared" si="0"/>
        <v>\\</v>
      </c>
      <c r="F38" s="184"/>
      <c r="G38" s="192"/>
      <c r="H38" s="358"/>
      <c r="I38" s="350"/>
      <c r="J38" s="184"/>
      <c r="K38" s="185"/>
      <c r="L38" s="193"/>
      <c r="M38" s="193"/>
      <c r="N38" s="193"/>
      <c r="O38" s="196"/>
      <c r="P38" s="359"/>
      <c r="Q38" s="375"/>
      <c r="R38" s="368"/>
      <c r="S38" s="190"/>
      <c r="T38" s="188"/>
      <c r="U38" s="182"/>
      <c r="V38" s="74">
        <f t="shared" si="3"/>
        <v>0</v>
      </c>
      <c r="W38" s="12">
        <f t="shared" si="4"/>
        <v>0</v>
      </c>
      <c r="X38" s="12">
        <f t="shared" si="1"/>
        <v>0</v>
      </c>
      <c r="Y38" s="75" t="str">
        <f t="shared" si="2"/>
        <v/>
      </c>
    </row>
    <row r="39" spans="1:25" ht="16.5">
      <c r="E39" s="56" t="str">
        <f t="shared" si="0"/>
        <v>\\</v>
      </c>
      <c r="F39" s="184"/>
      <c r="G39" s="192"/>
      <c r="H39" s="358"/>
      <c r="I39" s="350"/>
      <c r="J39" s="184"/>
      <c r="K39" s="185"/>
      <c r="L39" s="193"/>
      <c r="M39" s="193"/>
      <c r="N39" s="193"/>
      <c r="O39" s="196"/>
      <c r="P39" s="359"/>
      <c r="Q39" s="375"/>
      <c r="R39" s="368"/>
      <c r="S39" s="190"/>
      <c r="T39" s="188"/>
      <c r="U39" s="182"/>
      <c r="V39" s="74">
        <f t="shared" si="3"/>
        <v>0</v>
      </c>
      <c r="W39" s="12">
        <f t="shared" si="4"/>
        <v>0</v>
      </c>
      <c r="X39" s="12">
        <f t="shared" si="1"/>
        <v>0</v>
      </c>
      <c r="Y39" s="75" t="str">
        <f t="shared" si="2"/>
        <v/>
      </c>
    </row>
    <row r="40" spans="1:25">
      <c r="E40" s="56" t="str">
        <f t="shared" si="0"/>
        <v>\\</v>
      </c>
      <c r="F40" s="38"/>
      <c r="G40" s="79"/>
      <c r="H40" s="38"/>
      <c r="I40" s="351"/>
      <c r="J40" s="38"/>
      <c r="K40" s="40"/>
      <c r="L40" s="11"/>
      <c r="M40" s="11"/>
      <c r="N40" s="11"/>
      <c r="O40" s="35"/>
      <c r="P40" s="39"/>
      <c r="Q40" s="291"/>
      <c r="R40" s="287"/>
      <c r="S40" s="38"/>
      <c r="T40" s="40"/>
      <c r="U40" s="35"/>
      <c r="V40" s="74">
        <f t="shared" si="3"/>
        <v>0</v>
      </c>
      <c r="W40" s="12">
        <f t="shared" si="4"/>
        <v>0</v>
      </c>
      <c r="X40" s="12">
        <f t="shared" si="1"/>
        <v>0</v>
      </c>
      <c r="Y40" s="75" t="str">
        <f t="shared" si="2"/>
        <v/>
      </c>
    </row>
    <row r="41" spans="1:25">
      <c r="E41" s="56" t="str">
        <f t="shared" si="0"/>
        <v>\\</v>
      </c>
      <c r="F41" s="38"/>
      <c r="G41" s="79"/>
      <c r="H41" s="38"/>
      <c r="I41" s="351"/>
      <c r="J41" s="38"/>
      <c r="K41" s="40"/>
      <c r="L41" s="11"/>
      <c r="M41" s="11"/>
      <c r="N41" s="11"/>
      <c r="O41" s="35"/>
      <c r="P41" s="39"/>
      <c r="Q41" s="291"/>
      <c r="R41" s="287"/>
      <c r="S41" s="38"/>
      <c r="T41" s="40"/>
      <c r="U41" s="35"/>
      <c r="V41" s="74">
        <f t="shared" si="3"/>
        <v>0</v>
      </c>
      <c r="W41" s="12">
        <f t="shared" si="4"/>
        <v>0</v>
      </c>
      <c r="X41" s="12">
        <f t="shared" si="1"/>
        <v>0</v>
      </c>
      <c r="Y41" s="75" t="str">
        <f t="shared" si="2"/>
        <v/>
      </c>
    </row>
    <row r="42" spans="1:25">
      <c r="E42" s="56" t="str">
        <f t="shared" si="0"/>
        <v>\\</v>
      </c>
      <c r="F42" s="38"/>
      <c r="G42" s="79"/>
      <c r="H42" s="38"/>
      <c r="I42" s="351"/>
      <c r="J42" s="38"/>
      <c r="K42" s="40"/>
      <c r="L42" s="11"/>
      <c r="M42" s="11"/>
      <c r="N42" s="11"/>
      <c r="O42" s="35"/>
      <c r="P42" s="39"/>
      <c r="Q42" s="291"/>
      <c r="R42" s="287"/>
      <c r="S42" s="38"/>
      <c r="T42" s="40"/>
      <c r="U42" s="35"/>
      <c r="V42" s="74">
        <f t="shared" si="3"/>
        <v>0</v>
      </c>
      <c r="W42" s="12">
        <f t="shared" si="4"/>
        <v>0</v>
      </c>
      <c r="X42" s="12">
        <f t="shared" si="1"/>
        <v>0</v>
      </c>
      <c r="Y42" s="75" t="str">
        <f t="shared" si="2"/>
        <v/>
      </c>
    </row>
    <row r="43" spans="1:25">
      <c r="A43" s="56" t="s">
        <v>98</v>
      </c>
      <c r="E43" s="56" t="str">
        <f t="shared" si="0"/>
        <v>\\</v>
      </c>
      <c r="F43" s="38"/>
      <c r="G43" s="79"/>
      <c r="H43" s="38"/>
      <c r="I43" s="351"/>
      <c r="J43" s="38"/>
      <c r="K43" s="40"/>
      <c r="L43" s="11"/>
      <c r="M43" s="11"/>
      <c r="N43" s="11"/>
      <c r="O43" s="35"/>
      <c r="P43" s="39"/>
      <c r="Q43" s="291"/>
      <c r="R43" s="287"/>
      <c r="S43" s="38"/>
      <c r="T43" s="40"/>
      <c r="U43" s="35"/>
      <c r="V43" s="74">
        <f t="shared" si="3"/>
        <v>0</v>
      </c>
      <c r="W43" s="12">
        <f t="shared" si="4"/>
        <v>0</v>
      </c>
      <c r="X43" s="12">
        <f t="shared" si="1"/>
        <v>0</v>
      </c>
      <c r="Y43" s="75" t="str">
        <f t="shared" si="2"/>
        <v/>
      </c>
    </row>
    <row r="44" spans="1:25">
      <c r="A44" s="56" t="s">
        <v>99</v>
      </c>
      <c r="E44" s="56" t="str">
        <f t="shared" si="0"/>
        <v>\\</v>
      </c>
      <c r="F44" s="38"/>
      <c r="G44" s="79"/>
      <c r="H44" s="38"/>
      <c r="I44" s="351"/>
      <c r="J44" s="38"/>
      <c r="K44" s="40"/>
      <c r="L44" s="11"/>
      <c r="M44" s="11"/>
      <c r="N44" s="11"/>
      <c r="O44" s="35"/>
      <c r="P44" s="39"/>
      <c r="Q44" s="291"/>
      <c r="R44" s="287"/>
      <c r="S44" s="38"/>
      <c r="T44" s="40"/>
      <c r="U44" s="35"/>
      <c r="V44" s="74">
        <f t="shared" si="3"/>
        <v>0</v>
      </c>
      <c r="W44" s="12">
        <f t="shared" si="4"/>
        <v>0</v>
      </c>
      <c r="X44" s="12">
        <f t="shared" si="1"/>
        <v>0</v>
      </c>
      <c r="Y44" s="75" t="str">
        <f t="shared" si="2"/>
        <v/>
      </c>
    </row>
    <row r="45" spans="1:25">
      <c r="A45" s="56" t="s">
        <v>89</v>
      </c>
      <c r="E45" s="56" t="str">
        <f t="shared" si="0"/>
        <v>\\</v>
      </c>
      <c r="F45" s="38"/>
      <c r="G45" s="79"/>
      <c r="H45" s="38"/>
      <c r="I45" s="351"/>
      <c r="J45" s="38"/>
      <c r="K45" s="40"/>
      <c r="L45" s="11"/>
      <c r="M45" s="11"/>
      <c r="N45" s="11"/>
      <c r="O45" s="35"/>
      <c r="P45" s="39"/>
      <c r="Q45" s="291"/>
      <c r="R45" s="287"/>
      <c r="S45" s="38"/>
      <c r="T45" s="40"/>
      <c r="U45" s="35"/>
      <c r="V45" s="74">
        <f t="shared" si="3"/>
        <v>0</v>
      </c>
      <c r="W45" s="12">
        <f t="shared" si="4"/>
        <v>0</v>
      </c>
      <c r="X45" s="12">
        <f t="shared" si="1"/>
        <v>0</v>
      </c>
      <c r="Y45" s="75" t="str">
        <f t="shared" si="2"/>
        <v/>
      </c>
    </row>
    <row r="46" spans="1:25">
      <c r="A46" s="56" t="s">
        <v>90</v>
      </c>
      <c r="E46" s="56" t="str">
        <f t="shared" si="0"/>
        <v>\\</v>
      </c>
      <c r="F46" s="38"/>
      <c r="G46" s="79"/>
      <c r="H46" s="38"/>
      <c r="I46" s="351"/>
      <c r="J46" s="38"/>
      <c r="K46" s="40"/>
      <c r="L46" s="11"/>
      <c r="M46" s="11"/>
      <c r="N46" s="11"/>
      <c r="O46" s="35"/>
      <c r="P46" s="39"/>
      <c r="Q46" s="291"/>
      <c r="R46" s="287"/>
      <c r="S46" s="38"/>
      <c r="T46" s="40"/>
      <c r="U46" s="35"/>
      <c r="V46" s="74">
        <f t="shared" si="3"/>
        <v>0</v>
      </c>
      <c r="W46" s="12">
        <f t="shared" si="4"/>
        <v>0</v>
      </c>
      <c r="X46" s="12">
        <f t="shared" si="1"/>
        <v>0</v>
      </c>
      <c r="Y46" s="75" t="str">
        <f t="shared" si="2"/>
        <v/>
      </c>
    </row>
    <row r="47" spans="1:25">
      <c r="E47" s="56" t="str">
        <f t="shared" si="0"/>
        <v>\\</v>
      </c>
      <c r="F47" s="38"/>
      <c r="G47" s="79"/>
      <c r="H47" s="38"/>
      <c r="I47" s="351"/>
      <c r="J47" s="38"/>
      <c r="K47" s="40"/>
      <c r="L47" s="11"/>
      <c r="M47" s="11"/>
      <c r="N47" s="11"/>
      <c r="O47" s="35"/>
      <c r="P47" s="39"/>
      <c r="Q47" s="291"/>
      <c r="R47" s="287"/>
      <c r="S47" s="38"/>
      <c r="T47" s="40"/>
      <c r="U47" s="35"/>
      <c r="V47" s="74">
        <f t="shared" si="3"/>
        <v>0</v>
      </c>
      <c r="W47" s="12">
        <f t="shared" si="4"/>
        <v>0</v>
      </c>
      <c r="X47" s="12">
        <f t="shared" si="1"/>
        <v>0</v>
      </c>
      <c r="Y47" s="75" t="str">
        <f t="shared" si="2"/>
        <v/>
      </c>
    </row>
    <row r="48" spans="1:25">
      <c r="E48" s="56" t="str">
        <f t="shared" si="0"/>
        <v>\\</v>
      </c>
      <c r="F48" s="38"/>
      <c r="G48" s="79"/>
      <c r="H48" s="38"/>
      <c r="I48" s="351"/>
      <c r="J48" s="38"/>
      <c r="K48" s="40"/>
      <c r="L48" s="11"/>
      <c r="M48" s="11"/>
      <c r="N48" s="11"/>
      <c r="O48" s="35"/>
      <c r="P48" s="39"/>
      <c r="Q48" s="291"/>
      <c r="R48" s="287"/>
      <c r="S48" s="38"/>
      <c r="T48" s="40"/>
      <c r="U48" s="35"/>
      <c r="V48" s="74">
        <f t="shared" si="3"/>
        <v>0</v>
      </c>
      <c r="W48" s="12">
        <f t="shared" si="4"/>
        <v>0</v>
      </c>
      <c r="X48" s="12">
        <f t="shared" si="1"/>
        <v>0</v>
      </c>
      <c r="Y48" s="75" t="str">
        <f t="shared" si="2"/>
        <v/>
      </c>
    </row>
    <row r="49" spans="5:25">
      <c r="E49" s="56" t="str">
        <f t="shared" si="0"/>
        <v>\\</v>
      </c>
      <c r="F49" s="38"/>
      <c r="G49" s="79"/>
      <c r="H49" s="38"/>
      <c r="I49" s="351"/>
      <c r="J49" s="38"/>
      <c r="K49" s="40"/>
      <c r="L49" s="11"/>
      <c r="M49" s="11"/>
      <c r="N49" s="11"/>
      <c r="O49" s="35"/>
      <c r="P49" s="39"/>
      <c r="Q49" s="291"/>
      <c r="R49" s="287"/>
      <c r="S49" s="38"/>
      <c r="T49" s="40"/>
      <c r="U49" s="35"/>
      <c r="V49" s="74">
        <f t="shared" si="3"/>
        <v>0</v>
      </c>
      <c r="W49" s="12">
        <f t="shared" si="4"/>
        <v>0</v>
      </c>
      <c r="X49" s="12">
        <f t="shared" si="1"/>
        <v>0</v>
      </c>
      <c r="Y49" s="75" t="str">
        <f t="shared" si="2"/>
        <v/>
      </c>
    </row>
    <row r="50" spans="5:25">
      <c r="E50" s="56" t="str">
        <f t="shared" si="0"/>
        <v>\\</v>
      </c>
      <c r="F50" s="38"/>
      <c r="G50" s="79"/>
      <c r="H50" s="38"/>
      <c r="I50" s="351"/>
      <c r="J50" s="38"/>
      <c r="K50" s="40"/>
      <c r="L50" s="11"/>
      <c r="M50" s="11"/>
      <c r="N50" s="11"/>
      <c r="O50" s="35"/>
      <c r="P50" s="39"/>
      <c r="Q50" s="291"/>
      <c r="R50" s="287"/>
      <c r="S50" s="38"/>
      <c r="T50" s="40"/>
      <c r="U50" s="35"/>
      <c r="V50" s="74">
        <f t="shared" si="3"/>
        <v>0</v>
      </c>
      <c r="W50" s="12">
        <f t="shared" si="4"/>
        <v>0</v>
      </c>
      <c r="X50" s="12">
        <f t="shared" si="1"/>
        <v>0</v>
      </c>
      <c r="Y50" s="75" t="str">
        <f t="shared" si="2"/>
        <v/>
      </c>
    </row>
    <row r="51" spans="5:25">
      <c r="E51" s="56" t="str">
        <f t="shared" si="0"/>
        <v>\\</v>
      </c>
      <c r="F51" s="38"/>
      <c r="G51" s="79"/>
      <c r="H51" s="38"/>
      <c r="I51" s="351"/>
      <c r="J51" s="38"/>
      <c r="K51" s="40"/>
      <c r="L51" s="11"/>
      <c r="M51" s="11"/>
      <c r="N51" s="11"/>
      <c r="O51" s="35"/>
      <c r="P51" s="39"/>
      <c r="Q51" s="291"/>
      <c r="R51" s="287"/>
      <c r="S51" s="38"/>
      <c r="T51" s="40"/>
      <c r="U51" s="35"/>
      <c r="V51" s="74">
        <f t="shared" si="3"/>
        <v>0</v>
      </c>
      <c r="W51" s="12">
        <f t="shared" si="4"/>
        <v>0</v>
      </c>
      <c r="X51" s="12">
        <f t="shared" si="1"/>
        <v>0</v>
      </c>
      <c r="Y51" s="75" t="str">
        <f t="shared" si="2"/>
        <v/>
      </c>
    </row>
    <row r="52" spans="5:25">
      <c r="E52" s="56" t="str">
        <f t="shared" si="0"/>
        <v>\\</v>
      </c>
      <c r="F52" s="38"/>
      <c r="G52" s="79"/>
      <c r="H52" s="38"/>
      <c r="I52" s="351"/>
      <c r="J52" s="38"/>
      <c r="K52" s="40"/>
      <c r="L52" s="11"/>
      <c r="M52" s="11"/>
      <c r="N52" s="11"/>
      <c r="O52" s="35"/>
      <c r="P52" s="39"/>
      <c r="Q52" s="291"/>
      <c r="R52" s="287"/>
      <c r="S52" s="38"/>
      <c r="T52" s="40"/>
      <c r="U52" s="35"/>
      <c r="V52" s="74">
        <f t="shared" si="3"/>
        <v>0</v>
      </c>
      <c r="W52" s="12">
        <f t="shared" si="4"/>
        <v>0</v>
      </c>
      <c r="X52" s="12">
        <f t="shared" si="1"/>
        <v>0</v>
      </c>
      <c r="Y52" s="75" t="str">
        <f t="shared" si="2"/>
        <v/>
      </c>
    </row>
    <row r="53" spans="5:25">
      <c r="E53" s="56" t="str">
        <f t="shared" si="0"/>
        <v>\\</v>
      </c>
      <c r="F53" s="38"/>
      <c r="G53" s="79"/>
      <c r="H53" s="38"/>
      <c r="I53" s="351"/>
      <c r="J53" s="38"/>
      <c r="K53" s="40"/>
      <c r="L53" s="11"/>
      <c r="M53" s="11"/>
      <c r="N53" s="11"/>
      <c r="O53" s="35"/>
      <c r="P53" s="39"/>
      <c r="Q53" s="291"/>
      <c r="R53" s="287"/>
      <c r="S53" s="38"/>
      <c r="T53" s="40"/>
      <c r="U53" s="35"/>
      <c r="V53" s="74">
        <f t="shared" si="3"/>
        <v>0</v>
      </c>
      <c r="W53" s="12">
        <f t="shared" si="4"/>
        <v>0</v>
      </c>
      <c r="X53" s="12">
        <f t="shared" si="1"/>
        <v>0</v>
      </c>
      <c r="Y53" s="75" t="str">
        <f t="shared" si="2"/>
        <v/>
      </c>
    </row>
    <row r="54" spans="5:25">
      <c r="E54" s="56" t="str">
        <f t="shared" si="0"/>
        <v>\\</v>
      </c>
      <c r="F54" s="38"/>
      <c r="G54" s="79"/>
      <c r="H54" s="38"/>
      <c r="I54" s="351"/>
      <c r="J54" s="38"/>
      <c r="K54" s="40"/>
      <c r="L54" s="11"/>
      <c r="M54" s="11"/>
      <c r="N54" s="11"/>
      <c r="O54" s="35"/>
      <c r="P54" s="39"/>
      <c r="Q54" s="291"/>
      <c r="R54" s="287"/>
      <c r="S54" s="38"/>
      <c r="T54" s="40"/>
      <c r="U54" s="35"/>
      <c r="V54" s="74">
        <f t="shared" si="3"/>
        <v>0</v>
      </c>
      <c r="W54" s="12">
        <f t="shared" si="4"/>
        <v>0</v>
      </c>
      <c r="X54" s="12">
        <f t="shared" si="1"/>
        <v>0</v>
      </c>
      <c r="Y54" s="75" t="str">
        <f t="shared" si="2"/>
        <v/>
      </c>
    </row>
    <row r="55" spans="5:25">
      <c r="E55" s="56" t="str">
        <f t="shared" si="0"/>
        <v>\\</v>
      </c>
      <c r="F55" s="38"/>
      <c r="G55" s="79"/>
      <c r="H55" s="38"/>
      <c r="I55" s="351"/>
      <c r="J55" s="38"/>
      <c r="K55" s="40"/>
      <c r="L55" s="11"/>
      <c r="M55" s="11"/>
      <c r="N55" s="11"/>
      <c r="O55" s="35"/>
      <c r="P55" s="39"/>
      <c r="Q55" s="291"/>
      <c r="R55" s="287"/>
      <c r="S55" s="38"/>
      <c r="T55" s="40"/>
      <c r="U55" s="35"/>
      <c r="V55" s="74">
        <f t="shared" si="3"/>
        <v>0</v>
      </c>
      <c r="W55" s="12">
        <f t="shared" si="4"/>
        <v>0</v>
      </c>
      <c r="X55" s="12">
        <f t="shared" si="1"/>
        <v>0</v>
      </c>
      <c r="Y55" s="75" t="str">
        <f t="shared" si="2"/>
        <v/>
      </c>
    </row>
    <row r="56" spans="5:25">
      <c r="E56" s="56" t="str">
        <f t="shared" si="0"/>
        <v>\\</v>
      </c>
      <c r="F56" s="38"/>
      <c r="G56" s="79"/>
      <c r="H56" s="38"/>
      <c r="I56" s="351"/>
      <c r="J56" s="38"/>
      <c r="K56" s="40"/>
      <c r="L56" s="11"/>
      <c r="M56" s="11"/>
      <c r="N56" s="11"/>
      <c r="O56" s="35"/>
      <c r="P56" s="39"/>
      <c r="Q56" s="291"/>
      <c r="R56" s="287"/>
      <c r="S56" s="38"/>
      <c r="T56" s="40"/>
      <c r="U56" s="35"/>
      <c r="V56" s="74">
        <f t="shared" si="3"/>
        <v>0</v>
      </c>
      <c r="W56" s="12">
        <f t="shared" si="4"/>
        <v>0</v>
      </c>
      <c r="X56" s="12">
        <f t="shared" si="1"/>
        <v>0</v>
      </c>
      <c r="Y56" s="75" t="str">
        <f t="shared" si="2"/>
        <v/>
      </c>
    </row>
    <row r="57" spans="5:25">
      <c r="E57" s="56" t="str">
        <f t="shared" si="0"/>
        <v>\\</v>
      </c>
      <c r="F57" s="38"/>
      <c r="G57" s="79"/>
      <c r="H57" s="38"/>
      <c r="I57" s="351"/>
      <c r="J57" s="38"/>
      <c r="K57" s="40"/>
      <c r="L57" s="11"/>
      <c r="M57" s="11"/>
      <c r="N57" s="11"/>
      <c r="O57" s="35"/>
      <c r="P57" s="39"/>
      <c r="Q57" s="291"/>
      <c r="R57" s="287"/>
      <c r="S57" s="38"/>
      <c r="T57" s="40"/>
      <c r="U57" s="35"/>
      <c r="V57" s="74">
        <f t="shared" si="3"/>
        <v>0</v>
      </c>
      <c r="W57" s="12">
        <f t="shared" si="4"/>
        <v>0</v>
      </c>
      <c r="X57" s="12">
        <f t="shared" si="1"/>
        <v>0</v>
      </c>
      <c r="Y57" s="75" t="str">
        <f t="shared" si="2"/>
        <v/>
      </c>
    </row>
    <row r="58" spans="5:25">
      <c r="E58" s="56" t="str">
        <f t="shared" si="0"/>
        <v>\\</v>
      </c>
      <c r="F58" s="38"/>
      <c r="G58" s="79"/>
      <c r="H58" s="38"/>
      <c r="I58" s="351"/>
      <c r="J58" s="38"/>
      <c r="K58" s="40"/>
      <c r="L58" s="11"/>
      <c r="M58" s="11"/>
      <c r="N58" s="11"/>
      <c r="O58" s="35"/>
      <c r="P58" s="39"/>
      <c r="Q58" s="291"/>
      <c r="R58" s="287"/>
      <c r="S58" s="38"/>
      <c r="T58" s="40"/>
      <c r="U58" s="35"/>
      <c r="V58" s="74">
        <f t="shared" si="3"/>
        <v>0</v>
      </c>
      <c r="W58" s="12">
        <f t="shared" si="4"/>
        <v>0</v>
      </c>
      <c r="X58" s="12">
        <f t="shared" si="1"/>
        <v>0</v>
      </c>
      <c r="Y58" s="75" t="str">
        <f t="shared" si="2"/>
        <v/>
      </c>
    </row>
    <row r="59" spans="5:25">
      <c r="E59" s="56" t="str">
        <f t="shared" si="0"/>
        <v>\\</v>
      </c>
      <c r="F59" s="38"/>
      <c r="G59" s="79"/>
      <c r="H59" s="38"/>
      <c r="I59" s="351"/>
      <c r="J59" s="38"/>
      <c r="K59" s="40"/>
      <c r="L59" s="11"/>
      <c r="M59" s="11"/>
      <c r="N59" s="11"/>
      <c r="O59" s="35"/>
      <c r="P59" s="39"/>
      <c r="Q59" s="291"/>
      <c r="R59" s="287"/>
      <c r="S59" s="38"/>
      <c r="T59" s="40"/>
      <c r="U59" s="35"/>
      <c r="V59" s="74">
        <f t="shared" si="3"/>
        <v>0</v>
      </c>
      <c r="W59" s="12">
        <f t="shared" si="4"/>
        <v>0</v>
      </c>
      <c r="X59" s="12">
        <f t="shared" si="1"/>
        <v>0</v>
      </c>
      <c r="Y59" s="75" t="str">
        <f t="shared" si="2"/>
        <v/>
      </c>
    </row>
    <row r="60" spans="5:25">
      <c r="E60" s="56" t="str">
        <f t="shared" si="0"/>
        <v>\\</v>
      </c>
      <c r="F60" s="38"/>
      <c r="G60" s="79"/>
      <c r="H60" s="38"/>
      <c r="I60" s="351"/>
      <c r="J60" s="38"/>
      <c r="K60" s="40"/>
      <c r="L60" s="11"/>
      <c r="M60" s="11"/>
      <c r="N60" s="11"/>
      <c r="O60" s="35"/>
      <c r="P60" s="39"/>
      <c r="Q60" s="291"/>
      <c r="R60" s="287"/>
      <c r="S60" s="38"/>
      <c r="T60" s="40"/>
      <c r="U60" s="35"/>
      <c r="V60" s="74">
        <f t="shared" si="3"/>
        <v>0</v>
      </c>
      <c r="W60" s="12">
        <f t="shared" si="4"/>
        <v>0</v>
      </c>
      <c r="X60" s="12">
        <f t="shared" si="1"/>
        <v>0</v>
      </c>
      <c r="Y60" s="75" t="str">
        <f t="shared" si="2"/>
        <v/>
      </c>
    </row>
    <row r="61" spans="5:25">
      <c r="E61" s="56" t="str">
        <f t="shared" si="0"/>
        <v>\\</v>
      </c>
      <c r="F61" s="38"/>
      <c r="G61" s="79"/>
      <c r="H61" s="38"/>
      <c r="I61" s="351"/>
      <c r="J61" s="38"/>
      <c r="K61" s="40"/>
      <c r="L61" s="11"/>
      <c r="M61" s="11"/>
      <c r="N61" s="11"/>
      <c r="O61" s="35"/>
      <c r="P61" s="39"/>
      <c r="Q61" s="291"/>
      <c r="R61" s="287"/>
      <c r="S61" s="38"/>
      <c r="T61" s="40"/>
      <c r="U61" s="35"/>
      <c r="V61" s="74">
        <f t="shared" si="3"/>
        <v>0</v>
      </c>
      <c r="W61" s="12">
        <f t="shared" si="4"/>
        <v>0</v>
      </c>
      <c r="X61" s="12">
        <f t="shared" si="1"/>
        <v>0</v>
      </c>
      <c r="Y61" s="75" t="str">
        <f t="shared" si="2"/>
        <v/>
      </c>
    </row>
    <row r="62" spans="5:25">
      <c r="E62" s="56" t="str">
        <f t="shared" si="0"/>
        <v>\\</v>
      </c>
      <c r="F62" s="38"/>
      <c r="G62" s="79"/>
      <c r="H62" s="38"/>
      <c r="I62" s="351"/>
      <c r="J62" s="38"/>
      <c r="K62" s="40"/>
      <c r="L62" s="11"/>
      <c r="M62" s="11"/>
      <c r="N62" s="11"/>
      <c r="O62" s="35"/>
      <c r="P62" s="39"/>
      <c r="Q62" s="291"/>
      <c r="R62" s="287"/>
      <c r="S62" s="38"/>
      <c r="T62" s="40"/>
      <c r="U62" s="35"/>
      <c r="V62" s="74">
        <f t="shared" si="3"/>
        <v>0</v>
      </c>
      <c r="W62" s="12">
        <f t="shared" si="4"/>
        <v>0</v>
      </c>
      <c r="X62" s="12">
        <f t="shared" si="1"/>
        <v>0</v>
      </c>
      <c r="Y62" s="75" t="str">
        <f t="shared" si="2"/>
        <v/>
      </c>
    </row>
    <row r="63" spans="5:25">
      <c r="E63" s="56" t="str">
        <f t="shared" si="0"/>
        <v>\\</v>
      </c>
      <c r="F63" s="38"/>
      <c r="G63" s="79"/>
      <c r="H63" s="38"/>
      <c r="I63" s="351"/>
      <c r="J63" s="38"/>
      <c r="K63" s="40"/>
      <c r="L63" s="11"/>
      <c r="M63" s="11"/>
      <c r="N63" s="11"/>
      <c r="O63" s="35"/>
      <c r="P63" s="39"/>
      <c r="Q63" s="291"/>
      <c r="R63" s="287"/>
      <c r="S63" s="38"/>
      <c r="T63" s="40"/>
      <c r="U63" s="35"/>
      <c r="V63" s="74">
        <f t="shared" si="3"/>
        <v>0</v>
      </c>
      <c r="W63" s="12">
        <f t="shared" si="4"/>
        <v>0</v>
      </c>
      <c r="X63" s="12">
        <f t="shared" si="1"/>
        <v>0</v>
      </c>
      <c r="Y63" s="75" t="str">
        <f t="shared" si="2"/>
        <v/>
      </c>
    </row>
    <row r="64" spans="5:25">
      <c r="E64" s="56" t="str">
        <f t="shared" si="0"/>
        <v>\\</v>
      </c>
      <c r="F64" s="38"/>
      <c r="G64" s="79"/>
      <c r="H64" s="38"/>
      <c r="I64" s="351"/>
      <c r="J64" s="38"/>
      <c r="K64" s="40"/>
      <c r="L64" s="11"/>
      <c r="M64" s="11"/>
      <c r="N64" s="11"/>
      <c r="O64" s="35"/>
      <c r="P64" s="39"/>
      <c r="Q64" s="291"/>
      <c r="R64" s="287"/>
      <c r="S64" s="38"/>
      <c r="T64" s="40"/>
      <c r="U64" s="35"/>
      <c r="V64" s="74">
        <f t="shared" si="3"/>
        <v>0</v>
      </c>
      <c r="W64" s="12">
        <f t="shared" si="4"/>
        <v>0</v>
      </c>
      <c r="X64" s="12">
        <f t="shared" si="1"/>
        <v>0</v>
      </c>
      <c r="Y64" s="75" t="str">
        <f t="shared" si="2"/>
        <v/>
      </c>
    </row>
    <row r="65" spans="5:25">
      <c r="E65" s="56" t="str">
        <f t="shared" si="0"/>
        <v>\\</v>
      </c>
      <c r="F65" s="38"/>
      <c r="G65" s="79"/>
      <c r="H65" s="38"/>
      <c r="I65" s="351"/>
      <c r="J65" s="38"/>
      <c r="K65" s="40"/>
      <c r="L65" s="11"/>
      <c r="M65" s="11"/>
      <c r="N65" s="11"/>
      <c r="O65" s="35"/>
      <c r="P65" s="39"/>
      <c r="Q65" s="291"/>
      <c r="R65" s="287"/>
      <c r="S65" s="38"/>
      <c r="T65" s="40"/>
      <c r="U65" s="35"/>
      <c r="V65" s="74">
        <f t="shared" si="3"/>
        <v>0</v>
      </c>
      <c r="W65" s="12">
        <f t="shared" si="4"/>
        <v>0</v>
      </c>
      <c r="X65" s="12">
        <f t="shared" si="1"/>
        <v>0</v>
      </c>
      <c r="Y65" s="75" t="str">
        <f t="shared" si="2"/>
        <v/>
      </c>
    </row>
    <row r="66" spans="5:25">
      <c r="E66" s="56" t="str">
        <f t="shared" si="0"/>
        <v>\\</v>
      </c>
      <c r="F66" s="38"/>
      <c r="G66" s="79"/>
      <c r="H66" s="38"/>
      <c r="I66" s="351"/>
      <c r="J66" s="38"/>
      <c r="K66" s="40"/>
      <c r="L66" s="11"/>
      <c r="M66" s="11"/>
      <c r="N66" s="11"/>
      <c r="O66" s="35"/>
      <c r="P66" s="39"/>
      <c r="Q66" s="291"/>
      <c r="R66" s="287"/>
      <c r="S66" s="38"/>
      <c r="T66" s="40"/>
      <c r="U66" s="35"/>
      <c r="V66" s="74">
        <f t="shared" si="3"/>
        <v>0</v>
      </c>
      <c r="W66" s="12">
        <f t="shared" si="4"/>
        <v>0</v>
      </c>
      <c r="X66" s="12">
        <f t="shared" si="1"/>
        <v>0</v>
      </c>
      <c r="Y66" s="75" t="str">
        <f t="shared" si="2"/>
        <v/>
      </c>
    </row>
    <row r="67" spans="5:25">
      <c r="E67" s="56" t="str">
        <f t="shared" ref="E67:E130" si="7">F67&amp;"\"&amp;T67&amp;"\"&amp;U67</f>
        <v>\\</v>
      </c>
      <c r="F67" s="38"/>
      <c r="G67" s="79"/>
      <c r="H67" s="38"/>
      <c r="I67" s="351"/>
      <c r="J67" s="38"/>
      <c r="K67" s="40"/>
      <c r="L67" s="11"/>
      <c r="M67" s="11"/>
      <c r="N67" s="11"/>
      <c r="O67" s="35"/>
      <c r="P67" s="39"/>
      <c r="Q67" s="291"/>
      <c r="R67" s="287"/>
      <c r="S67" s="38"/>
      <c r="T67" s="40"/>
      <c r="U67" s="35"/>
      <c r="V67" s="74">
        <f t="shared" si="3"/>
        <v>0</v>
      </c>
      <c r="W67" s="12">
        <f t="shared" si="4"/>
        <v>0</v>
      </c>
      <c r="X67" s="12">
        <f t="shared" ref="X67:X130" si="8">W67*V67</f>
        <v>0</v>
      </c>
      <c r="Y67" s="75" t="str">
        <f t="shared" ref="Y67:Y130" si="9">IFERROR(X67/P67,"")</f>
        <v/>
      </c>
    </row>
    <row r="68" spans="5:25">
      <c r="E68" s="56" t="str">
        <f t="shared" si="7"/>
        <v>\\</v>
      </c>
      <c r="F68" s="38"/>
      <c r="G68" s="79"/>
      <c r="H68" s="38"/>
      <c r="I68" s="351"/>
      <c r="J68" s="38"/>
      <c r="K68" s="40"/>
      <c r="L68" s="11"/>
      <c r="M68" s="11"/>
      <c r="N68" s="11"/>
      <c r="O68" s="35"/>
      <c r="P68" s="39"/>
      <c r="Q68" s="291"/>
      <c r="R68" s="287"/>
      <c r="S68" s="38"/>
      <c r="T68" s="40"/>
      <c r="U68" s="35"/>
      <c r="V68" s="74">
        <f t="shared" ref="V68:V131" si="10">IF(G68="실용실안",IF(R68+1825&gt;=$A$3,1,IF(R68+3651&gt;=$A$3,0.8,0)),IF(R68+1825&gt;=$A$3,1,IF(R68+3651&gt;=$A$3,0.8,IF(R68+7304&gt;=$A$3,0.6,0))))</f>
        <v>0</v>
      </c>
      <c r="W68" s="12">
        <f t="shared" ref="W68:W131" si="11">IF(AND(G68="건설신기술",Q68&gt;=$A$3),2,IF(AND(G68="특허",Q68&gt;=$A$3),1,IF(AND(G68="실용실안",Q68&gt;=$A$3),0.5,0)))</f>
        <v>0</v>
      </c>
      <c r="X68" s="12">
        <f t="shared" si="8"/>
        <v>0</v>
      </c>
      <c r="Y68" s="75" t="str">
        <f t="shared" si="9"/>
        <v/>
      </c>
    </row>
    <row r="69" spans="5:25">
      <c r="E69" s="56" t="str">
        <f t="shared" si="7"/>
        <v>\\</v>
      </c>
      <c r="F69" s="38"/>
      <c r="G69" s="79"/>
      <c r="H69" s="38"/>
      <c r="I69" s="351"/>
      <c r="J69" s="38"/>
      <c r="K69" s="40"/>
      <c r="L69" s="11"/>
      <c r="M69" s="11"/>
      <c r="N69" s="11"/>
      <c r="O69" s="35"/>
      <c r="P69" s="39"/>
      <c r="Q69" s="291"/>
      <c r="R69" s="287"/>
      <c r="S69" s="38"/>
      <c r="T69" s="40"/>
      <c r="U69" s="35"/>
      <c r="V69" s="74">
        <f t="shared" si="10"/>
        <v>0</v>
      </c>
      <c r="W69" s="12">
        <f t="shared" si="11"/>
        <v>0</v>
      </c>
      <c r="X69" s="12">
        <f t="shared" si="8"/>
        <v>0</v>
      </c>
      <c r="Y69" s="75" t="str">
        <f t="shared" si="9"/>
        <v/>
      </c>
    </row>
    <row r="70" spans="5:25">
      <c r="E70" s="56" t="str">
        <f t="shared" si="7"/>
        <v>\\</v>
      </c>
      <c r="F70" s="38"/>
      <c r="G70" s="79"/>
      <c r="H70" s="38"/>
      <c r="I70" s="351"/>
      <c r="J70" s="38"/>
      <c r="K70" s="40"/>
      <c r="L70" s="11"/>
      <c r="M70" s="11"/>
      <c r="N70" s="11"/>
      <c r="O70" s="35"/>
      <c r="P70" s="39"/>
      <c r="Q70" s="291"/>
      <c r="R70" s="287"/>
      <c r="S70" s="38"/>
      <c r="T70" s="40"/>
      <c r="U70" s="35"/>
      <c r="V70" s="74">
        <f t="shared" si="10"/>
        <v>0</v>
      </c>
      <c r="W70" s="12">
        <f t="shared" si="11"/>
        <v>0</v>
      </c>
      <c r="X70" s="12">
        <f t="shared" si="8"/>
        <v>0</v>
      </c>
      <c r="Y70" s="75" t="str">
        <f t="shared" si="9"/>
        <v/>
      </c>
    </row>
    <row r="71" spans="5:25">
      <c r="E71" s="56" t="str">
        <f t="shared" si="7"/>
        <v>\\</v>
      </c>
      <c r="F71" s="38"/>
      <c r="G71" s="79"/>
      <c r="H71" s="38"/>
      <c r="I71" s="351"/>
      <c r="J71" s="38"/>
      <c r="K71" s="40"/>
      <c r="L71" s="11"/>
      <c r="M71" s="11"/>
      <c r="N71" s="11"/>
      <c r="O71" s="35"/>
      <c r="P71" s="39"/>
      <c r="Q71" s="291"/>
      <c r="R71" s="287"/>
      <c r="S71" s="38"/>
      <c r="T71" s="40"/>
      <c r="U71" s="35"/>
      <c r="V71" s="74">
        <f t="shared" si="10"/>
        <v>0</v>
      </c>
      <c r="W71" s="12">
        <f t="shared" si="11"/>
        <v>0</v>
      </c>
      <c r="X71" s="12">
        <f t="shared" si="8"/>
        <v>0</v>
      </c>
      <c r="Y71" s="75" t="str">
        <f t="shared" si="9"/>
        <v/>
      </c>
    </row>
    <row r="72" spans="5:25">
      <c r="E72" s="56" t="str">
        <f t="shared" si="7"/>
        <v>\\</v>
      </c>
      <c r="F72" s="38"/>
      <c r="G72" s="79"/>
      <c r="H72" s="38"/>
      <c r="I72" s="351"/>
      <c r="J72" s="38"/>
      <c r="K72" s="40"/>
      <c r="L72" s="11"/>
      <c r="M72" s="11"/>
      <c r="N72" s="11"/>
      <c r="O72" s="35"/>
      <c r="P72" s="39"/>
      <c r="Q72" s="291"/>
      <c r="R72" s="287"/>
      <c r="S72" s="38"/>
      <c r="T72" s="40"/>
      <c r="U72" s="35"/>
      <c r="V72" s="74">
        <f t="shared" si="10"/>
        <v>0</v>
      </c>
      <c r="W72" s="12">
        <f t="shared" si="11"/>
        <v>0</v>
      </c>
      <c r="X72" s="12">
        <f t="shared" si="8"/>
        <v>0</v>
      </c>
      <c r="Y72" s="75" t="str">
        <f t="shared" si="9"/>
        <v/>
      </c>
    </row>
    <row r="73" spans="5:25">
      <c r="E73" s="56" t="str">
        <f t="shared" si="7"/>
        <v>\\</v>
      </c>
      <c r="F73" s="38"/>
      <c r="G73" s="79"/>
      <c r="H73" s="38"/>
      <c r="I73" s="351"/>
      <c r="J73" s="38"/>
      <c r="K73" s="40"/>
      <c r="L73" s="11"/>
      <c r="M73" s="11"/>
      <c r="N73" s="11"/>
      <c r="O73" s="35"/>
      <c r="P73" s="39"/>
      <c r="Q73" s="291"/>
      <c r="R73" s="287"/>
      <c r="S73" s="38"/>
      <c r="T73" s="40"/>
      <c r="U73" s="35"/>
      <c r="V73" s="74">
        <f t="shared" si="10"/>
        <v>0</v>
      </c>
      <c r="W73" s="12">
        <f t="shared" si="11"/>
        <v>0</v>
      </c>
      <c r="X73" s="12">
        <f t="shared" si="8"/>
        <v>0</v>
      </c>
      <c r="Y73" s="75" t="str">
        <f t="shared" si="9"/>
        <v/>
      </c>
    </row>
    <row r="74" spans="5:25">
      <c r="E74" s="56" t="str">
        <f t="shared" si="7"/>
        <v>\\</v>
      </c>
      <c r="F74" s="38"/>
      <c r="G74" s="79"/>
      <c r="H74" s="38"/>
      <c r="I74" s="351"/>
      <c r="J74" s="38"/>
      <c r="K74" s="40"/>
      <c r="L74" s="11"/>
      <c r="M74" s="11"/>
      <c r="N74" s="11"/>
      <c r="O74" s="35"/>
      <c r="P74" s="39"/>
      <c r="Q74" s="291"/>
      <c r="R74" s="287"/>
      <c r="S74" s="38"/>
      <c r="T74" s="40"/>
      <c r="U74" s="35"/>
      <c r="V74" s="74">
        <f t="shared" si="10"/>
        <v>0</v>
      </c>
      <c r="W74" s="12">
        <f t="shared" si="11"/>
        <v>0</v>
      </c>
      <c r="X74" s="12">
        <f t="shared" si="8"/>
        <v>0</v>
      </c>
      <c r="Y74" s="75" t="str">
        <f t="shared" si="9"/>
        <v/>
      </c>
    </row>
    <row r="75" spans="5:25">
      <c r="E75" s="56" t="str">
        <f t="shared" si="7"/>
        <v>\\</v>
      </c>
      <c r="F75" s="38"/>
      <c r="G75" s="79"/>
      <c r="H75" s="38"/>
      <c r="I75" s="351"/>
      <c r="J75" s="38"/>
      <c r="K75" s="40"/>
      <c r="L75" s="11"/>
      <c r="M75" s="11"/>
      <c r="N75" s="11"/>
      <c r="O75" s="35"/>
      <c r="P75" s="39"/>
      <c r="Q75" s="291"/>
      <c r="R75" s="287"/>
      <c r="S75" s="38"/>
      <c r="T75" s="40"/>
      <c r="U75" s="35"/>
      <c r="V75" s="74">
        <f t="shared" si="10"/>
        <v>0</v>
      </c>
      <c r="W75" s="12">
        <f t="shared" si="11"/>
        <v>0</v>
      </c>
      <c r="X75" s="12">
        <f t="shared" si="8"/>
        <v>0</v>
      </c>
      <c r="Y75" s="75" t="str">
        <f t="shared" si="9"/>
        <v/>
      </c>
    </row>
    <row r="76" spans="5:25">
      <c r="E76" s="56" t="str">
        <f t="shared" si="7"/>
        <v>\\</v>
      </c>
      <c r="F76" s="38"/>
      <c r="G76" s="79"/>
      <c r="H76" s="38"/>
      <c r="I76" s="351"/>
      <c r="J76" s="38"/>
      <c r="K76" s="40"/>
      <c r="L76" s="11"/>
      <c r="M76" s="11"/>
      <c r="N76" s="11"/>
      <c r="O76" s="35"/>
      <c r="P76" s="39"/>
      <c r="Q76" s="291"/>
      <c r="R76" s="287"/>
      <c r="S76" s="38"/>
      <c r="T76" s="40"/>
      <c r="U76" s="35"/>
      <c r="V76" s="74">
        <f t="shared" si="10"/>
        <v>0</v>
      </c>
      <c r="W76" s="12">
        <f t="shared" si="11"/>
        <v>0</v>
      </c>
      <c r="X76" s="12">
        <f t="shared" si="8"/>
        <v>0</v>
      </c>
      <c r="Y76" s="75" t="str">
        <f t="shared" si="9"/>
        <v/>
      </c>
    </row>
    <row r="77" spans="5:25">
      <c r="E77" s="56" t="str">
        <f t="shared" si="7"/>
        <v>\\</v>
      </c>
      <c r="F77" s="38"/>
      <c r="G77" s="79"/>
      <c r="H77" s="38"/>
      <c r="I77" s="351"/>
      <c r="J77" s="38"/>
      <c r="K77" s="40"/>
      <c r="L77" s="11"/>
      <c r="M77" s="11"/>
      <c r="N77" s="11"/>
      <c r="O77" s="35"/>
      <c r="P77" s="39"/>
      <c r="Q77" s="291"/>
      <c r="R77" s="287"/>
      <c r="S77" s="38"/>
      <c r="T77" s="40"/>
      <c r="U77" s="35"/>
      <c r="V77" s="74">
        <f t="shared" si="10"/>
        <v>0</v>
      </c>
      <c r="W77" s="12">
        <f t="shared" si="11"/>
        <v>0</v>
      </c>
      <c r="X77" s="12">
        <f t="shared" si="8"/>
        <v>0</v>
      </c>
      <c r="Y77" s="75" t="str">
        <f t="shared" si="9"/>
        <v/>
      </c>
    </row>
    <row r="78" spans="5:25">
      <c r="E78" s="56" t="str">
        <f t="shared" si="7"/>
        <v>\\</v>
      </c>
      <c r="F78" s="38"/>
      <c r="G78" s="79"/>
      <c r="H78" s="38"/>
      <c r="I78" s="351"/>
      <c r="J78" s="38"/>
      <c r="K78" s="40"/>
      <c r="L78" s="11"/>
      <c r="M78" s="11"/>
      <c r="N78" s="11"/>
      <c r="O78" s="35"/>
      <c r="P78" s="39"/>
      <c r="Q78" s="291"/>
      <c r="R78" s="287"/>
      <c r="S78" s="38"/>
      <c r="T78" s="40"/>
      <c r="U78" s="35"/>
      <c r="V78" s="74">
        <f t="shared" si="10"/>
        <v>0</v>
      </c>
      <c r="W78" s="12">
        <f t="shared" si="11"/>
        <v>0</v>
      </c>
      <c r="X78" s="12">
        <f t="shared" si="8"/>
        <v>0</v>
      </c>
      <c r="Y78" s="75" t="str">
        <f t="shared" si="9"/>
        <v/>
      </c>
    </row>
    <row r="79" spans="5:25">
      <c r="E79" s="56" t="str">
        <f t="shared" si="7"/>
        <v>\\</v>
      </c>
      <c r="F79" s="38"/>
      <c r="G79" s="79"/>
      <c r="H79" s="38"/>
      <c r="I79" s="351"/>
      <c r="J79" s="38"/>
      <c r="K79" s="40"/>
      <c r="L79" s="11"/>
      <c r="M79" s="11"/>
      <c r="N79" s="11"/>
      <c r="O79" s="35"/>
      <c r="P79" s="39"/>
      <c r="Q79" s="291"/>
      <c r="R79" s="287"/>
      <c r="S79" s="38"/>
      <c r="T79" s="40"/>
      <c r="U79" s="35"/>
      <c r="V79" s="74">
        <f t="shared" si="10"/>
        <v>0</v>
      </c>
      <c r="W79" s="12">
        <f t="shared" si="11"/>
        <v>0</v>
      </c>
      <c r="X79" s="12">
        <f t="shared" si="8"/>
        <v>0</v>
      </c>
      <c r="Y79" s="75" t="str">
        <f t="shared" si="9"/>
        <v/>
      </c>
    </row>
    <row r="80" spans="5:25">
      <c r="E80" s="56" t="str">
        <f t="shared" si="7"/>
        <v>\\</v>
      </c>
      <c r="F80" s="38"/>
      <c r="G80" s="79"/>
      <c r="H80" s="38"/>
      <c r="I80" s="351"/>
      <c r="J80" s="38"/>
      <c r="K80" s="40"/>
      <c r="L80" s="11"/>
      <c r="M80" s="11"/>
      <c r="N80" s="11"/>
      <c r="O80" s="35"/>
      <c r="P80" s="39"/>
      <c r="Q80" s="291"/>
      <c r="R80" s="287"/>
      <c r="S80" s="38"/>
      <c r="T80" s="40"/>
      <c r="U80" s="35"/>
      <c r="V80" s="74">
        <f t="shared" si="10"/>
        <v>0</v>
      </c>
      <c r="W80" s="12">
        <f t="shared" si="11"/>
        <v>0</v>
      </c>
      <c r="X80" s="12">
        <f t="shared" si="8"/>
        <v>0</v>
      </c>
      <c r="Y80" s="75" t="str">
        <f t="shared" si="9"/>
        <v/>
      </c>
    </row>
    <row r="81" spans="5:25">
      <c r="E81" s="56" t="str">
        <f t="shared" si="7"/>
        <v>\\</v>
      </c>
      <c r="F81" s="38"/>
      <c r="G81" s="79"/>
      <c r="H81" s="38"/>
      <c r="I81" s="351"/>
      <c r="J81" s="38"/>
      <c r="K81" s="40"/>
      <c r="L81" s="11"/>
      <c r="M81" s="11"/>
      <c r="N81" s="11"/>
      <c r="O81" s="35"/>
      <c r="P81" s="39"/>
      <c r="Q81" s="291"/>
      <c r="R81" s="287"/>
      <c r="S81" s="38"/>
      <c r="T81" s="40"/>
      <c r="U81" s="35"/>
      <c r="V81" s="74">
        <f t="shared" si="10"/>
        <v>0</v>
      </c>
      <c r="W81" s="12">
        <f t="shared" si="11"/>
        <v>0</v>
      </c>
      <c r="X81" s="12">
        <f t="shared" si="8"/>
        <v>0</v>
      </c>
      <c r="Y81" s="75" t="str">
        <f t="shared" si="9"/>
        <v/>
      </c>
    </row>
    <row r="82" spans="5:25">
      <c r="E82" s="56" t="str">
        <f t="shared" si="7"/>
        <v>\\</v>
      </c>
      <c r="F82" s="38"/>
      <c r="G82" s="79"/>
      <c r="H82" s="38"/>
      <c r="I82" s="351"/>
      <c r="J82" s="38"/>
      <c r="K82" s="40"/>
      <c r="L82" s="11"/>
      <c r="M82" s="11"/>
      <c r="N82" s="11"/>
      <c r="O82" s="35"/>
      <c r="P82" s="39"/>
      <c r="Q82" s="291"/>
      <c r="R82" s="287"/>
      <c r="S82" s="38"/>
      <c r="T82" s="40"/>
      <c r="U82" s="35"/>
      <c r="V82" s="74">
        <f t="shared" si="10"/>
        <v>0</v>
      </c>
      <c r="W82" s="12">
        <f t="shared" si="11"/>
        <v>0</v>
      </c>
      <c r="X82" s="12">
        <f t="shared" si="8"/>
        <v>0</v>
      </c>
      <c r="Y82" s="75" t="str">
        <f t="shared" si="9"/>
        <v/>
      </c>
    </row>
    <row r="83" spans="5:25">
      <c r="E83" s="56" t="str">
        <f t="shared" si="7"/>
        <v>\\</v>
      </c>
      <c r="F83" s="38"/>
      <c r="G83" s="79"/>
      <c r="H83" s="38"/>
      <c r="I83" s="351"/>
      <c r="J83" s="38"/>
      <c r="K83" s="40"/>
      <c r="L83" s="11"/>
      <c r="M83" s="11"/>
      <c r="N83" s="11"/>
      <c r="O83" s="35"/>
      <c r="P83" s="39"/>
      <c r="Q83" s="291"/>
      <c r="R83" s="287"/>
      <c r="S83" s="38"/>
      <c r="T83" s="40"/>
      <c r="U83" s="35"/>
      <c r="V83" s="74">
        <f t="shared" si="10"/>
        <v>0</v>
      </c>
      <c r="W83" s="12">
        <f t="shared" si="11"/>
        <v>0</v>
      </c>
      <c r="X83" s="12">
        <f t="shared" si="8"/>
        <v>0</v>
      </c>
      <c r="Y83" s="75" t="str">
        <f t="shared" si="9"/>
        <v/>
      </c>
    </row>
    <row r="84" spans="5:25">
      <c r="E84" s="56" t="str">
        <f t="shared" si="7"/>
        <v>\\</v>
      </c>
      <c r="F84" s="38"/>
      <c r="G84" s="79"/>
      <c r="H84" s="38"/>
      <c r="I84" s="351"/>
      <c r="J84" s="38"/>
      <c r="K84" s="40"/>
      <c r="L84" s="11"/>
      <c r="M84" s="11"/>
      <c r="N84" s="11"/>
      <c r="O84" s="35"/>
      <c r="P84" s="39"/>
      <c r="Q84" s="291"/>
      <c r="R84" s="287"/>
      <c r="S84" s="38"/>
      <c r="T84" s="40"/>
      <c r="U84" s="35"/>
      <c r="V84" s="74">
        <f t="shared" si="10"/>
        <v>0</v>
      </c>
      <c r="W84" s="12">
        <f t="shared" si="11"/>
        <v>0</v>
      </c>
      <c r="X84" s="12">
        <f t="shared" si="8"/>
        <v>0</v>
      </c>
      <c r="Y84" s="75" t="str">
        <f t="shared" si="9"/>
        <v/>
      </c>
    </row>
    <row r="85" spans="5:25">
      <c r="E85" s="56" t="str">
        <f t="shared" si="7"/>
        <v>\\</v>
      </c>
      <c r="F85" s="38"/>
      <c r="G85" s="79"/>
      <c r="H85" s="38"/>
      <c r="I85" s="351"/>
      <c r="J85" s="38"/>
      <c r="K85" s="40"/>
      <c r="L85" s="11"/>
      <c r="M85" s="11"/>
      <c r="N85" s="11"/>
      <c r="O85" s="35"/>
      <c r="P85" s="39"/>
      <c r="Q85" s="291"/>
      <c r="R85" s="287"/>
      <c r="S85" s="38"/>
      <c r="T85" s="40"/>
      <c r="U85" s="35"/>
      <c r="V85" s="74">
        <f t="shared" si="10"/>
        <v>0</v>
      </c>
      <c r="W85" s="12">
        <f t="shared" si="11"/>
        <v>0</v>
      </c>
      <c r="X85" s="12">
        <f t="shared" si="8"/>
        <v>0</v>
      </c>
      <c r="Y85" s="75" t="str">
        <f t="shared" si="9"/>
        <v/>
      </c>
    </row>
    <row r="86" spans="5:25">
      <c r="E86" s="56" t="str">
        <f t="shared" si="7"/>
        <v>\\</v>
      </c>
      <c r="F86" s="38"/>
      <c r="G86" s="79"/>
      <c r="H86" s="38"/>
      <c r="I86" s="351"/>
      <c r="J86" s="38"/>
      <c r="K86" s="40"/>
      <c r="L86" s="11"/>
      <c r="M86" s="11"/>
      <c r="N86" s="11"/>
      <c r="O86" s="35"/>
      <c r="P86" s="39"/>
      <c r="Q86" s="291"/>
      <c r="R86" s="287"/>
      <c r="S86" s="38"/>
      <c r="T86" s="40"/>
      <c r="U86" s="35"/>
      <c r="V86" s="74">
        <f t="shared" si="10"/>
        <v>0</v>
      </c>
      <c r="W86" s="12">
        <f t="shared" si="11"/>
        <v>0</v>
      </c>
      <c r="X86" s="12">
        <f t="shared" si="8"/>
        <v>0</v>
      </c>
      <c r="Y86" s="75" t="str">
        <f t="shared" si="9"/>
        <v/>
      </c>
    </row>
    <row r="87" spans="5:25">
      <c r="E87" s="56" t="str">
        <f t="shared" si="7"/>
        <v>\\</v>
      </c>
      <c r="F87" s="38"/>
      <c r="G87" s="79"/>
      <c r="H87" s="38"/>
      <c r="I87" s="351"/>
      <c r="J87" s="38"/>
      <c r="K87" s="40"/>
      <c r="L87" s="11"/>
      <c r="M87" s="11"/>
      <c r="N87" s="11"/>
      <c r="O87" s="35"/>
      <c r="P87" s="39"/>
      <c r="Q87" s="291"/>
      <c r="R87" s="287"/>
      <c r="S87" s="38"/>
      <c r="T87" s="40"/>
      <c r="U87" s="35"/>
      <c r="V87" s="74">
        <f t="shared" si="10"/>
        <v>0</v>
      </c>
      <c r="W87" s="12">
        <f t="shared" si="11"/>
        <v>0</v>
      </c>
      <c r="X87" s="12">
        <f t="shared" si="8"/>
        <v>0</v>
      </c>
      <c r="Y87" s="75" t="str">
        <f t="shared" si="9"/>
        <v/>
      </c>
    </row>
    <row r="88" spans="5:25">
      <c r="E88" s="56" t="str">
        <f t="shared" si="7"/>
        <v>\\</v>
      </c>
      <c r="F88" s="38"/>
      <c r="G88" s="79"/>
      <c r="H88" s="38"/>
      <c r="I88" s="351"/>
      <c r="J88" s="38"/>
      <c r="K88" s="40"/>
      <c r="L88" s="11"/>
      <c r="M88" s="11"/>
      <c r="N88" s="11"/>
      <c r="O88" s="35"/>
      <c r="P88" s="39"/>
      <c r="Q88" s="291"/>
      <c r="R88" s="287"/>
      <c r="S88" s="38"/>
      <c r="T88" s="40"/>
      <c r="U88" s="35"/>
      <c r="V88" s="74">
        <f t="shared" si="10"/>
        <v>0</v>
      </c>
      <c r="W88" s="12">
        <f t="shared" si="11"/>
        <v>0</v>
      </c>
      <c r="X88" s="12">
        <f t="shared" si="8"/>
        <v>0</v>
      </c>
      <c r="Y88" s="75" t="str">
        <f t="shared" si="9"/>
        <v/>
      </c>
    </row>
    <row r="89" spans="5:25">
      <c r="E89" s="56" t="str">
        <f t="shared" si="7"/>
        <v>\\</v>
      </c>
      <c r="F89" s="38"/>
      <c r="G89" s="79"/>
      <c r="H89" s="38"/>
      <c r="I89" s="351"/>
      <c r="J89" s="38"/>
      <c r="K89" s="40"/>
      <c r="L89" s="11"/>
      <c r="M89" s="11"/>
      <c r="N89" s="11"/>
      <c r="O89" s="35"/>
      <c r="P89" s="39"/>
      <c r="Q89" s="291"/>
      <c r="R89" s="287"/>
      <c r="S89" s="38"/>
      <c r="T89" s="40"/>
      <c r="U89" s="35"/>
      <c r="V89" s="74">
        <f t="shared" si="10"/>
        <v>0</v>
      </c>
      <c r="W89" s="12">
        <f t="shared" si="11"/>
        <v>0</v>
      </c>
      <c r="X89" s="12">
        <f t="shared" si="8"/>
        <v>0</v>
      </c>
      <c r="Y89" s="75" t="str">
        <f t="shared" si="9"/>
        <v/>
      </c>
    </row>
    <row r="90" spans="5:25">
      <c r="E90" s="56" t="str">
        <f t="shared" si="7"/>
        <v>\\</v>
      </c>
      <c r="F90" s="38"/>
      <c r="G90" s="79"/>
      <c r="H90" s="38"/>
      <c r="I90" s="351"/>
      <c r="J90" s="38"/>
      <c r="K90" s="40"/>
      <c r="L90" s="11"/>
      <c r="M90" s="11"/>
      <c r="N90" s="11"/>
      <c r="O90" s="35"/>
      <c r="P90" s="39"/>
      <c r="Q90" s="291"/>
      <c r="R90" s="287"/>
      <c r="S90" s="38"/>
      <c r="T90" s="40"/>
      <c r="U90" s="35"/>
      <c r="V90" s="74">
        <f t="shared" si="10"/>
        <v>0</v>
      </c>
      <c r="W90" s="12">
        <f t="shared" si="11"/>
        <v>0</v>
      </c>
      <c r="X90" s="12">
        <f t="shared" si="8"/>
        <v>0</v>
      </c>
      <c r="Y90" s="75" t="str">
        <f t="shared" si="9"/>
        <v/>
      </c>
    </row>
    <row r="91" spans="5:25">
      <c r="E91" s="56" t="str">
        <f t="shared" si="7"/>
        <v>\\</v>
      </c>
      <c r="F91" s="38"/>
      <c r="G91" s="79"/>
      <c r="H91" s="38"/>
      <c r="I91" s="351"/>
      <c r="J91" s="38"/>
      <c r="K91" s="40"/>
      <c r="L91" s="11"/>
      <c r="M91" s="11"/>
      <c r="N91" s="11"/>
      <c r="O91" s="35"/>
      <c r="P91" s="39"/>
      <c r="Q91" s="291"/>
      <c r="R91" s="287"/>
      <c r="S91" s="38"/>
      <c r="T91" s="40"/>
      <c r="U91" s="35"/>
      <c r="V91" s="74">
        <f t="shared" si="10"/>
        <v>0</v>
      </c>
      <c r="W91" s="12">
        <f t="shared" si="11"/>
        <v>0</v>
      </c>
      <c r="X91" s="12">
        <f t="shared" si="8"/>
        <v>0</v>
      </c>
      <c r="Y91" s="75" t="str">
        <f t="shared" si="9"/>
        <v/>
      </c>
    </row>
    <row r="92" spans="5:25">
      <c r="E92" s="56" t="str">
        <f t="shared" si="7"/>
        <v>\\</v>
      </c>
      <c r="F92" s="38"/>
      <c r="G92" s="79"/>
      <c r="H92" s="38"/>
      <c r="I92" s="351"/>
      <c r="J92" s="38"/>
      <c r="K92" s="40"/>
      <c r="L92" s="11"/>
      <c r="M92" s="11"/>
      <c r="N92" s="11"/>
      <c r="O92" s="35"/>
      <c r="P92" s="39"/>
      <c r="Q92" s="291"/>
      <c r="R92" s="287"/>
      <c r="S92" s="38"/>
      <c r="T92" s="40"/>
      <c r="U92" s="35"/>
      <c r="V92" s="74">
        <f t="shared" si="10"/>
        <v>0</v>
      </c>
      <c r="W92" s="12">
        <f t="shared" si="11"/>
        <v>0</v>
      </c>
      <c r="X92" s="12">
        <f t="shared" si="8"/>
        <v>0</v>
      </c>
      <c r="Y92" s="75" t="str">
        <f t="shared" si="9"/>
        <v/>
      </c>
    </row>
    <row r="93" spans="5:25">
      <c r="E93" s="56" t="str">
        <f t="shared" si="7"/>
        <v>\\</v>
      </c>
      <c r="F93" s="38"/>
      <c r="G93" s="79"/>
      <c r="H93" s="38"/>
      <c r="I93" s="351"/>
      <c r="J93" s="38"/>
      <c r="K93" s="40"/>
      <c r="L93" s="11"/>
      <c r="M93" s="11"/>
      <c r="N93" s="11"/>
      <c r="O93" s="35"/>
      <c r="P93" s="39"/>
      <c r="Q93" s="291"/>
      <c r="R93" s="287"/>
      <c r="S93" s="38"/>
      <c r="T93" s="40"/>
      <c r="U93" s="35"/>
      <c r="V93" s="74">
        <f t="shared" si="10"/>
        <v>0</v>
      </c>
      <c r="W93" s="12">
        <f t="shared" si="11"/>
        <v>0</v>
      </c>
      <c r="X93" s="12">
        <f t="shared" si="8"/>
        <v>0</v>
      </c>
      <c r="Y93" s="75" t="str">
        <f t="shared" si="9"/>
        <v/>
      </c>
    </row>
    <row r="94" spans="5:25">
      <c r="E94" s="56" t="str">
        <f t="shared" si="7"/>
        <v>\\</v>
      </c>
      <c r="F94" s="38"/>
      <c r="G94" s="79"/>
      <c r="H94" s="38"/>
      <c r="I94" s="351"/>
      <c r="J94" s="38"/>
      <c r="K94" s="40"/>
      <c r="L94" s="11"/>
      <c r="M94" s="11"/>
      <c r="N94" s="11"/>
      <c r="O94" s="35"/>
      <c r="P94" s="39"/>
      <c r="Q94" s="291"/>
      <c r="R94" s="287"/>
      <c r="S94" s="38"/>
      <c r="T94" s="40"/>
      <c r="U94" s="35"/>
      <c r="V94" s="74">
        <f t="shared" si="10"/>
        <v>0</v>
      </c>
      <c r="W94" s="12">
        <f t="shared" si="11"/>
        <v>0</v>
      </c>
      <c r="X94" s="12">
        <f t="shared" si="8"/>
        <v>0</v>
      </c>
      <c r="Y94" s="75" t="str">
        <f t="shared" si="9"/>
        <v/>
      </c>
    </row>
    <row r="95" spans="5:25">
      <c r="E95" s="56" t="str">
        <f t="shared" si="7"/>
        <v>\\</v>
      </c>
      <c r="F95" s="38"/>
      <c r="G95" s="79"/>
      <c r="H95" s="38"/>
      <c r="I95" s="351"/>
      <c r="J95" s="38"/>
      <c r="K95" s="40"/>
      <c r="L95" s="11"/>
      <c r="M95" s="11"/>
      <c r="N95" s="11"/>
      <c r="O95" s="35"/>
      <c r="P95" s="39"/>
      <c r="Q95" s="291"/>
      <c r="R95" s="287"/>
      <c r="S95" s="38"/>
      <c r="T95" s="40"/>
      <c r="U95" s="35"/>
      <c r="V95" s="74">
        <f t="shared" si="10"/>
        <v>0</v>
      </c>
      <c r="W95" s="12">
        <f t="shared" si="11"/>
        <v>0</v>
      </c>
      <c r="X95" s="12">
        <f t="shared" si="8"/>
        <v>0</v>
      </c>
      <c r="Y95" s="75" t="str">
        <f t="shared" si="9"/>
        <v/>
      </c>
    </row>
    <row r="96" spans="5:25">
      <c r="E96" s="56" t="str">
        <f t="shared" si="7"/>
        <v>\\</v>
      </c>
      <c r="F96" s="38"/>
      <c r="G96" s="79"/>
      <c r="H96" s="38"/>
      <c r="I96" s="351"/>
      <c r="J96" s="38"/>
      <c r="K96" s="40"/>
      <c r="L96" s="11"/>
      <c r="M96" s="11"/>
      <c r="N96" s="11"/>
      <c r="O96" s="35"/>
      <c r="P96" s="39"/>
      <c r="Q96" s="291"/>
      <c r="R96" s="287"/>
      <c r="S96" s="38"/>
      <c r="T96" s="40"/>
      <c r="U96" s="35"/>
      <c r="V96" s="74">
        <f t="shared" si="10"/>
        <v>0</v>
      </c>
      <c r="W96" s="12">
        <f t="shared" si="11"/>
        <v>0</v>
      </c>
      <c r="X96" s="12">
        <f t="shared" si="8"/>
        <v>0</v>
      </c>
      <c r="Y96" s="75" t="str">
        <f t="shared" si="9"/>
        <v/>
      </c>
    </row>
    <row r="97" spans="5:25">
      <c r="E97" s="56" t="str">
        <f t="shared" si="7"/>
        <v>\\</v>
      </c>
      <c r="F97" s="38"/>
      <c r="G97" s="79"/>
      <c r="H97" s="38"/>
      <c r="I97" s="351"/>
      <c r="J97" s="38"/>
      <c r="K97" s="40"/>
      <c r="L97" s="11"/>
      <c r="M97" s="11"/>
      <c r="N97" s="11"/>
      <c r="O97" s="35"/>
      <c r="P97" s="39"/>
      <c r="Q97" s="291"/>
      <c r="R97" s="287"/>
      <c r="S97" s="38"/>
      <c r="T97" s="40"/>
      <c r="U97" s="35"/>
      <c r="V97" s="74">
        <f t="shared" si="10"/>
        <v>0</v>
      </c>
      <c r="W97" s="12">
        <f t="shared" si="11"/>
        <v>0</v>
      </c>
      <c r="X97" s="12">
        <f t="shared" si="8"/>
        <v>0</v>
      </c>
      <c r="Y97" s="75" t="str">
        <f t="shared" si="9"/>
        <v/>
      </c>
    </row>
    <row r="98" spans="5:25">
      <c r="E98" s="56" t="str">
        <f t="shared" si="7"/>
        <v>\\</v>
      </c>
      <c r="F98" s="38"/>
      <c r="G98" s="79"/>
      <c r="H98" s="38"/>
      <c r="I98" s="351"/>
      <c r="J98" s="38"/>
      <c r="K98" s="40"/>
      <c r="L98" s="11"/>
      <c r="M98" s="11"/>
      <c r="N98" s="11"/>
      <c r="O98" s="35"/>
      <c r="P98" s="39"/>
      <c r="Q98" s="291"/>
      <c r="R98" s="287"/>
      <c r="S98" s="38"/>
      <c r="T98" s="40"/>
      <c r="U98" s="35"/>
      <c r="V98" s="74">
        <f t="shared" si="10"/>
        <v>0</v>
      </c>
      <c r="W98" s="12">
        <f t="shared" si="11"/>
        <v>0</v>
      </c>
      <c r="X98" s="12">
        <f t="shared" si="8"/>
        <v>0</v>
      </c>
      <c r="Y98" s="75" t="str">
        <f t="shared" si="9"/>
        <v/>
      </c>
    </row>
    <row r="99" spans="5:25">
      <c r="E99" s="56" t="str">
        <f t="shared" si="7"/>
        <v>\\</v>
      </c>
      <c r="F99" s="38"/>
      <c r="G99" s="79"/>
      <c r="H99" s="38"/>
      <c r="I99" s="351"/>
      <c r="J99" s="38"/>
      <c r="K99" s="40"/>
      <c r="L99" s="11"/>
      <c r="M99" s="11"/>
      <c r="N99" s="11"/>
      <c r="O99" s="35"/>
      <c r="P99" s="39"/>
      <c r="Q99" s="291"/>
      <c r="R99" s="287"/>
      <c r="S99" s="38"/>
      <c r="T99" s="40"/>
      <c r="U99" s="35"/>
      <c r="V99" s="74">
        <f t="shared" si="10"/>
        <v>0</v>
      </c>
      <c r="W99" s="12">
        <f t="shared" si="11"/>
        <v>0</v>
      </c>
      <c r="X99" s="12">
        <f t="shared" si="8"/>
        <v>0</v>
      </c>
      <c r="Y99" s="75" t="str">
        <f t="shared" si="9"/>
        <v/>
      </c>
    </row>
    <row r="100" spans="5:25">
      <c r="E100" s="56" t="str">
        <f t="shared" si="7"/>
        <v>\\</v>
      </c>
      <c r="F100" s="38"/>
      <c r="G100" s="79"/>
      <c r="H100" s="38"/>
      <c r="I100" s="351"/>
      <c r="J100" s="38"/>
      <c r="K100" s="40"/>
      <c r="L100" s="11"/>
      <c r="M100" s="11"/>
      <c r="N100" s="11"/>
      <c r="O100" s="35"/>
      <c r="P100" s="39"/>
      <c r="Q100" s="291"/>
      <c r="R100" s="287"/>
      <c r="S100" s="38"/>
      <c r="T100" s="40"/>
      <c r="U100" s="35"/>
      <c r="V100" s="74">
        <f t="shared" si="10"/>
        <v>0</v>
      </c>
      <c r="W100" s="12">
        <f t="shared" si="11"/>
        <v>0</v>
      </c>
      <c r="X100" s="12">
        <f t="shared" si="8"/>
        <v>0</v>
      </c>
      <c r="Y100" s="75" t="str">
        <f t="shared" si="9"/>
        <v/>
      </c>
    </row>
    <row r="101" spans="5:25">
      <c r="E101" s="56" t="str">
        <f t="shared" si="7"/>
        <v>\\</v>
      </c>
      <c r="F101" s="38"/>
      <c r="G101" s="79"/>
      <c r="H101" s="38"/>
      <c r="I101" s="351"/>
      <c r="J101" s="38"/>
      <c r="K101" s="40"/>
      <c r="L101" s="11"/>
      <c r="M101" s="11"/>
      <c r="N101" s="11"/>
      <c r="O101" s="35"/>
      <c r="P101" s="39"/>
      <c r="Q101" s="291"/>
      <c r="R101" s="287"/>
      <c r="S101" s="38"/>
      <c r="T101" s="40"/>
      <c r="U101" s="35"/>
      <c r="V101" s="74">
        <f t="shared" si="10"/>
        <v>0</v>
      </c>
      <c r="W101" s="12">
        <f t="shared" si="11"/>
        <v>0</v>
      </c>
      <c r="X101" s="12">
        <f t="shared" si="8"/>
        <v>0</v>
      </c>
      <c r="Y101" s="75" t="str">
        <f t="shared" si="9"/>
        <v/>
      </c>
    </row>
    <row r="102" spans="5:25">
      <c r="E102" s="56" t="str">
        <f t="shared" si="7"/>
        <v>\\</v>
      </c>
      <c r="F102" s="38"/>
      <c r="G102" s="79"/>
      <c r="H102" s="38"/>
      <c r="I102" s="351"/>
      <c r="J102" s="38"/>
      <c r="K102" s="40"/>
      <c r="L102" s="11"/>
      <c r="M102" s="11"/>
      <c r="N102" s="11"/>
      <c r="O102" s="35"/>
      <c r="P102" s="39"/>
      <c r="Q102" s="291"/>
      <c r="R102" s="287"/>
      <c r="S102" s="38"/>
      <c r="T102" s="40"/>
      <c r="U102" s="35"/>
      <c r="V102" s="74">
        <f t="shared" si="10"/>
        <v>0</v>
      </c>
      <c r="W102" s="12">
        <f t="shared" si="11"/>
        <v>0</v>
      </c>
      <c r="X102" s="12">
        <f t="shared" si="8"/>
        <v>0</v>
      </c>
      <c r="Y102" s="75" t="str">
        <f t="shared" si="9"/>
        <v/>
      </c>
    </row>
    <row r="103" spans="5:25">
      <c r="E103" s="56" t="str">
        <f t="shared" si="7"/>
        <v>\\</v>
      </c>
      <c r="F103" s="38"/>
      <c r="G103" s="79"/>
      <c r="H103" s="38"/>
      <c r="I103" s="351"/>
      <c r="J103" s="38"/>
      <c r="K103" s="40"/>
      <c r="L103" s="11"/>
      <c r="M103" s="11"/>
      <c r="N103" s="11"/>
      <c r="O103" s="35"/>
      <c r="P103" s="39"/>
      <c r="Q103" s="291"/>
      <c r="R103" s="287"/>
      <c r="S103" s="38"/>
      <c r="T103" s="40"/>
      <c r="U103" s="35"/>
      <c r="V103" s="74">
        <f t="shared" si="10"/>
        <v>0</v>
      </c>
      <c r="W103" s="12">
        <f t="shared" si="11"/>
        <v>0</v>
      </c>
      <c r="X103" s="12">
        <f t="shared" si="8"/>
        <v>0</v>
      </c>
      <c r="Y103" s="75" t="str">
        <f t="shared" si="9"/>
        <v/>
      </c>
    </row>
    <row r="104" spans="5:25">
      <c r="E104" s="56" t="str">
        <f t="shared" si="7"/>
        <v>\\</v>
      </c>
      <c r="F104" s="38"/>
      <c r="G104" s="79"/>
      <c r="H104" s="38"/>
      <c r="I104" s="351"/>
      <c r="J104" s="38"/>
      <c r="K104" s="40"/>
      <c r="L104" s="11"/>
      <c r="M104" s="11"/>
      <c r="N104" s="11"/>
      <c r="O104" s="35"/>
      <c r="P104" s="39"/>
      <c r="Q104" s="291"/>
      <c r="R104" s="287"/>
      <c r="S104" s="38"/>
      <c r="T104" s="40"/>
      <c r="U104" s="35"/>
      <c r="V104" s="74">
        <f t="shared" si="10"/>
        <v>0</v>
      </c>
      <c r="W104" s="12">
        <f t="shared" si="11"/>
        <v>0</v>
      </c>
      <c r="X104" s="12">
        <f t="shared" si="8"/>
        <v>0</v>
      </c>
      <c r="Y104" s="75" t="str">
        <f t="shared" si="9"/>
        <v/>
      </c>
    </row>
    <row r="105" spans="5:25">
      <c r="E105" s="56" t="str">
        <f t="shared" si="7"/>
        <v>\\</v>
      </c>
      <c r="F105" s="38"/>
      <c r="G105" s="79"/>
      <c r="H105" s="38"/>
      <c r="I105" s="351"/>
      <c r="J105" s="38"/>
      <c r="K105" s="40"/>
      <c r="L105" s="11"/>
      <c r="M105" s="11"/>
      <c r="N105" s="11"/>
      <c r="O105" s="35"/>
      <c r="P105" s="39"/>
      <c r="Q105" s="291"/>
      <c r="R105" s="287"/>
      <c r="S105" s="38"/>
      <c r="T105" s="40"/>
      <c r="U105" s="35"/>
      <c r="V105" s="74">
        <f t="shared" si="10"/>
        <v>0</v>
      </c>
      <c r="W105" s="12">
        <f t="shared" si="11"/>
        <v>0</v>
      </c>
      <c r="X105" s="12">
        <f t="shared" si="8"/>
        <v>0</v>
      </c>
      <c r="Y105" s="75" t="str">
        <f t="shared" si="9"/>
        <v/>
      </c>
    </row>
    <row r="106" spans="5:25">
      <c r="E106" s="56" t="str">
        <f t="shared" si="7"/>
        <v>\\</v>
      </c>
      <c r="F106" s="38"/>
      <c r="G106" s="79"/>
      <c r="H106" s="38"/>
      <c r="I106" s="351"/>
      <c r="J106" s="38"/>
      <c r="K106" s="40"/>
      <c r="L106" s="11"/>
      <c r="M106" s="11"/>
      <c r="N106" s="11"/>
      <c r="O106" s="35"/>
      <c r="P106" s="39"/>
      <c r="Q106" s="291"/>
      <c r="R106" s="287"/>
      <c r="S106" s="38"/>
      <c r="T106" s="40"/>
      <c r="U106" s="35"/>
      <c r="V106" s="74">
        <f t="shared" si="10"/>
        <v>0</v>
      </c>
      <c r="W106" s="12">
        <f t="shared" si="11"/>
        <v>0</v>
      </c>
      <c r="X106" s="12">
        <f t="shared" si="8"/>
        <v>0</v>
      </c>
      <c r="Y106" s="75" t="str">
        <f t="shared" si="9"/>
        <v/>
      </c>
    </row>
    <row r="107" spans="5:25">
      <c r="E107" s="56" t="str">
        <f t="shared" si="7"/>
        <v>\\</v>
      </c>
      <c r="F107" s="38"/>
      <c r="G107" s="79"/>
      <c r="H107" s="38"/>
      <c r="I107" s="351"/>
      <c r="J107" s="38"/>
      <c r="K107" s="40"/>
      <c r="L107" s="11"/>
      <c r="M107" s="11"/>
      <c r="N107" s="11"/>
      <c r="O107" s="35"/>
      <c r="P107" s="39"/>
      <c r="Q107" s="291"/>
      <c r="R107" s="287"/>
      <c r="S107" s="38"/>
      <c r="T107" s="40"/>
      <c r="U107" s="35"/>
      <c r="V107" s="74">
        <f t="shared" si="10"/>
        <v>0</v>
      </c>
      <c r="W107" s="12">
        <f t="shared" si="11"/>
        <v>0</v>
      </c>
      <c r="X107" s="12">
        <f t="shared" si="8"/>
        <v>0</v>
      </c>
      <c r="Y107" s="75" t="str">
        <f t="shared" si="9"/>
        <v/>
      </c>
    </row>
    <row r="108" spans="5:25">
      <c r="E108" s="56" t="str">
        <f t="shared" si="7"/>
        <v>\\</v>
      </c>
      <c r="F108" s="38"/>
      <c r="G108" s="79"/>
      <c r="H108" s="38"/>
      <c r="I108" s="351"/>
      <c r="J108" s="38"/>
      <c r="K108" s="40"/>
      <c r="L108" s="11"/>
      <c r="M108" s="11"/>
      <c r="N108" s="11"/>
      <c r="O108" s="35"/>
      <c r="P108" s="39"/>
      <c r="Q108" s="291"/>
      <c r="R108" s="287"/>
      <c r="S108" s="38"/>
      <c r="T108" s="40"/>
      <c r="U108" s="35"/>
      <c r="V108" s="74">
        <f t="shared" si="10"/>
        <v>0</v>
      </c>
      <c r="W108" s="12">
        <f t="shared" si="11"/>
        <v>0</v>
      </c>
      <c r="X108" s="12">
        <f t="shared" si="8"/>
        <v>0</v>
      </c>
      <c r="Y108" s="75" t="str">
        <f t="shared" si="9"/>
        <v/>
      </c>
    </row>
    <row r="109" spans="5:25">
      <c r="E109" s="56" t="str">
        <f t="shared" si="7"/>
        <v>\\</v>
      </c>
      <c r="F109" s="38"/>
      <c r="G109" s="79"/>
      <c r="H109" s="38"/>
      <c r="I109" s="351"/>
      <c r="J109" s="38"/>
      <c r="K109" s="40"/>
      <c r="L109" s="11"/>
      <c r="M109" s="11"/>
      <c r="N109" s="11"/>
      <c r="O109" s="35"/>
      <c r="P109" s="39"/>
      <c r="Q109" s="291"/>
      <c r="R109" s="287"/>
      <c r="S109" s="38"/>
      <c r="T109" s="40"/>
      <c r="U109" s="35"/>
      <c r="V109" s="74">
        <f t="shared" si="10"/>
        <v>0</v>
      </c>
      <c r="W109" s="12">
        <f t="shared" si="11"/>
        <v>0</v>
      </c>
      <c r="X109" s="12">
        <f t="shared" si="8"/>
        <v>0</v>
      </c>
      <c r="Y109" s="75" t="str">
        <f t="shared" si="9"/>
        <v/>
      </c>
    </row>
    <row r="110" spans="5:25">
      <c r="E110" s="56" t="str">
        <f t="shared" si="7"/>
        <v>\\</v>
      </c>
      <c r="F110" s="38"/>
      <c r="G110" s="79"/>
      <c r="H110" s="38"/>
      <c r="I110" s="351"/>
      <c r="J110" s="38"/>
      <c r="K110" s="40"/>
      <c r="L110" s="11"/>
      <c r="M110" s="11"/>
      <c r="N110" s="11"/>
      <c r="O110" s="35"/>
      <c r="P110" s="39"/>
      <c r="Q110" s="291"/>
      <c r="R110" s="287"/>
      <c r="S110" s="38"/>
      <c r="T110" s="40"/>
      <c r="U110" s="35"/>
      <c r="V110" s="74">
        <f t="shared" si="10"/>
        <v>0</v>
      </c>
      <c r="W110" s="12">
        <f t="shared" si="11"/>
        <v>0</v>
      </c>
      <c r="X110" s="12">
        <f t="shared" si="8"/>
        <v>0</v>
      </c>
      <c r="Y110" s="75" t="str">
        <f t="shared" si="9"/>
        <v/>
      </c>
    </row>
    <row r="111" spans="5:25">
      <c r="E111" s="56" t="str">
        <f t="shared" si="7"/>
        <v>\\</v>
      </c>
      <c r="F111" s="38"/>
      <c r="G111" s="79"/>
      <c r="H111" s="38"/>
      <c r="I111" s="351"/>
      <c r="J111" s="38"/>
      <c r="K111" s="40"/>
      <c r="L111" s="11"/>
      <c r="M111" s="11"/>
      <c r="N111" s="11"/>
      <c r="O111" s="35"/>
      <c r="P111" s="39"/>
      <c r="Q111" s="291"/>
      <c r="R111" s="287"/>
      <c r="S111" s="38"/>
      <c r="T111" s="40"/>
      <c r="U111" s="35"/>
      <c r="V111" s="74">
        <f t="shared" si="10"/>
        <v>0</v>
      </c>
      <c r="W111" s="12">
        <f t="shared" si="11"/>
        <v>0</v>
      </c>
      <c r="X111" s="12">
        <f t="shared" si="8"/>
        <v>0</v>
      </c>
      <c r="Y111" s="75" t="str">
        <f t="shared" si="9"/>
        <v/>
      </c>
    </row>
    <row r="112" spans="5:25">
      <c r="E112" s="56" t="str">
        <f t="shared" si="7"/>
        <v>\\</v>
      </c>
      <c r="F112" s="38"/>
      <c r="G112" s="79"/>
      <c r="H112" s="38"/>
      <c r="I112" s="351"/>
      <c r="J112" s="38"/>
      <c r="K112" s="40"/>
      <c r="L112" s="11"/>
      <c r="M112" s="11"/>
      <c r="N112" s="11"/>
      <c r="O112" s="35"/>
      <c r="P112" s="39"/>
      <c r="Q112" s="291"/>
      <c r="R112" s="287"/>
      <c r="S112" s="38"/>
      <c r="T112" s="40"/>
      <c r="U112" s="35"/>
      <c r="V112" s="74">
        <f t="shared" si="10"/>
        <v>0</v>
      </c>
      <c r="W112" s="12">
        <f t="shared" si="11"/>
        <v>0</v>
      </c>
      <c r="X112" s="12">
        <f t="shared" si="8"/>
        <v>0</v>
      </c>
      <c r="Y112" s="75" t="str">
        <f t="shared" si="9"/>
        <v/>
      </c>
    </row>
    <row r="113" spans="5:25">
      <c r="E113" s="56" t="str">
        <f t="shared" si="7"/>
        <v>\\</v>
      </c>
      <c r="F113" s="38"/>
      <c r="G113" s="79"/>
      <c r="H113" s="38"/>
      <c r="I113" s="351"/>
      <c r="J113" s="38"/>
      <c r="K113" s="40"/>
      <c r="L113" s="11"/>
      <c r="M113" s="11"/>
      <c r="N113" s="11"/>
      <c r="O113" s="35"/>
      <c r="P113" s="39"/>
      <c r="Q113" s="291"/>
      <c r="R113" s="287"/>
      <c r="S113" s="38"/>
      <c r="T113" s="40"/>
      <c r="U113" s="35"/>
      <c r="V113" s="74">
        <f t="shared" si="10"/>
        <v>0</v>
      </c>
      <c r="W113" s="12">
        <f t="shared" si="11"/>
        <v>0</v>
      </c>
      <c r="X113" s="12">
        <f t="shared" si="8"/>
        <v>0</v>
      </c>
      <c r="Y113" s="75" t="str">
        <f t="shared" si="9"/>
        <v/>
      </c>
    </row>
    <row r="114" spans="5:25">
      <c r="E114" s="56" t="str">
        <f t="shared" si="7"/>
        <v>\\</v>
      </c>
      <c r="F114" s="38"/>
      <c r="G114" s="79"/>
      <c r="H114" s="38"/>
      <c r="I114" s="351"/>
      <c r="J114" s="38"/>
      <c r="K114" s="40"/>
      <c r="L114" s="11"/>
      <c r="M114" s="11"/>
      <c r="N114" s="11"/>
      <c r="O114" s="35"/>
      <c r="P114" s="39"/>
      <c r="Q114" s="291"/>
      <c r="R114" s="287"/>
      <c r="S114" s="38"/>
      <c r="T114" s="40"/>
      <c r="U114" s="35"/>
      <c r="V114" s="74">
        <f t="shared" si="10"/>
        <v>0</v>
      </c>
      <c r="W114" s="12">
        <f t="shared" si="11"/>
        <v>0</v>
      </c>
      <c r="X114" s="12">
        <f t="shared" si="8"/>
        <v>0</v>
      </c>
      <c r="Y114" s="75" t="str">
        <f t="shared" si="9"/>
        <v/>
      </c>
    </row>
    <row r="115" spans="5:25">
      <c r="E115" s="56" t="str">
        <f t="shared" si="7"/>
        <v>\\</v>
      </c>
      <c r="F115" s="38"/>
      <c r="G115" s="79"/>
      <c r="H115" s="38"/>
      <c r="I115" s="351"/>
      <c r="J115" s="38"/>
      <c r="K115" s="40"/>
      <c r="L115" s="11"/>
      <c r="M115" s="11"/>
      <c r="N115" s="11"/>
      <c r="O115" s="35"/>
      <c r="P115" s="39"/>
      <c r="Q115" s="291"/>
      <c r="R115" s="287"/>
      <c r="S115" s="38"/>
      <c r="T115" s="40"/>
      <c r="U115" s="35"/>
      <c r="V115" s="74">
        <f t="shared" si="10"/>
        <v>0</v>
      </c>
      <c r="W115" s="12">
        <f t="shared" si="11"/>
        <v>0</v>
      </c>
      <c r="X115" s="12">
        <f t="shared" si="8"/>
        <v>0</v>
      </c>
      <c r="Y115" s="75" t="str">
        <f t="shared" si="9"/>
        <v/>
      </c>
    </row>
    <row r="116" spans="5:25">
      <c r="E116" s="56" t="str">
        <f t="shared" si="7"/>
        <v>\\</v>
      </c>
      <c r="F116" s="38"/>
      <c r="G116" s="79"/>
      <c r="H116" s="38"/>
      <c r="I116" s="351"/>
      <c r="J116" s="38"/>
      <c r="K116" s="40"/>
      <c r="L116" s="11"/>
      <c r="M116" s="11"/>
      <c r="N116" s="11"/>
      <c r="O116" s="35"/>
      <c r="P116" s="39"/>
      <c r="Q116" s="291"/>
      <c r="R116" s="287"/>
      <c r="S116" s="38"/>
      <c r="T116" s="40"/>
      <c r="U116" s="35"/>
      <c r="V116" s="74">
        <f t="shared" si="10"/>
        <v>0</v>
      </c>
      <c r="W116" s="12">
        <f t="shared" si="11"/>
        <v>0</v>
      </c>
      <c r="X116" s="12">
        <f t="shared" si="8"/>
        <v>0</v>
      </c>
      <c r="Y116" s="75" t="str">
        <f t="shared" si="9"/>
        <v/>
      </c>
    </row>
    <row r="117" spans="5:25">
      <c r="E117" s="56" t="str">
        <f t="shared" si="7"/>
        <v>\\</v>
      </c>
      <c r="F117" s="38"/>
      <c r="G117" s="79"/>
      <c r="H117" s="38"/>
      <c r="I117" s="351"/>
      <c r="J117" s="38"/>
      <c r="K117" s="40"/>
      <c r="L117" s="11"/>
      <c r="M117" s="11"/>
      <c r="N117" s="11"/>
      <c r="O117" s="35"/>
      <c r="P117" s="39"/>
      <c r="Q117" s="291"/>
      <c r="R117" s="287"/>
      <c r="S117" s="38"/>
      <c r="T117" s="40"/>
      <c r="U117" s="35"/>
      <c r="V117" s="74">
        <f t="shared" si="10"/>
        <v>0</v>
      </c>
      <c r="W117" s="12">
        <f t="shared" si="11"/>
        <v>0</v>
      </c>
      <c r="X117" s="12">
        <f t="shared" si="8"/>
        <v>0</v>
      </c>
      <c r="Y117" s="75" t="str">
        <f t="shared" si="9"/>
        <v/>
      </c>
    </row>
    <row r="118" spans="5:25">
      <c r="E118" s="56" t="str">
        <f t="shared" si="7"/>
        <v>\\</v>
      </c>
      <c r="F118" s="38"/>
      <c r="G118" s="79"/>
      <c r="H118" s="38"/>
      <c r="I118" s="351"/>
      <c r="J118" s="38"/>
      <c r="K118" s="40"/>
      <c r="L118" s="11"/>
      <c r="M118" s="11"/>
      <c r="N118" s="11"/>
      <c r="O118" s="35"/>
      <c r="P118" s="39"/>
      <c r="Q118" s="291"/>
      <c r="R118" s="287"/>
      <c r="S118" s="38"/>
      <c r="T118" s="40"/>
      <c r="U118" s="35"/>
      <c r="V118" s="74">
        <f t="shared" si="10"/>
        <v>0</v>
      </c>
      <c r="W118" s="12">
        <f t="shared" si="11"/>
        <v>0</v>
      </c>
      <c r="X118" s="12">
        <f t="shared" si="8"/>
        <v>0</v>
      </c>
      <c r="Y118" s="75" t="str">
        <f t="shared" si="9"/>
        <v/>
      </c>
    </row>
    <row r="119" spans="5:25">
      <c r="E119" s="56" t="str">
        <f t="shared" si="7"/>
        <v>\\</v>
      </c>
      <c r="F119" s="38"/>
      <c r="G119" s="79"/>
      <c r="H119" s="38"/>
      <c r="I119" s="351"/>
      <c r="J119" s="38"/>
      <c r="K119" s="40"/>
      <c r="L119" s="11"/>
      <c r="M119" s="11"/>
      <c r="N119" s="11"/>
      <c r="O119" s="35"/>
      <c r="P119" s="39"/>
      <c r="Q119" s="291"/>
      <c r="R119" s="287"/>
      <c r="S119" s="38"/>
      <c r="T119" s="40"/>
      <c r="U119" s="35"/>
      <c r="V119" s="74">
        <f t="shared" si="10"/>
        <v>0</v>
      </c>
      <c r="W119" s="12">
        <f t="shared" si="11"/>
        <v>0</v>
      </c>
      <c r="X119" s="12">
        <f t="shared" si="8"/>
        <v>0</v>
      </c>
      <c r="Y119" s="75" t="str">
        <f t="shared" si="9"/>
        <v/>
      </c>
    </row>
    <row r="120" spans="5:25">
      <c r="E120" s="56" t="str">
        <f t="shared" si="7"/>
        <v>\\</v>
      </c>
      <c r="F120" s="38"/>
      <c r="G120" s="79"/>
      <c r="H120" s="38"/>
      <c r="I120" s="351"/>
      <c r="J120" s="38"/>
      <c r="K120" s="40"/>
      <c r="L120" s="11"/>
      <c r="M120" s="11"/>
      <c r="N120" s="11"/>
      <c r="O120" s="35"/>
      <c r="P120" s="39"/>
      <c r="Q120" s="291"/>
      <c r="R120" s="287"/>
      <c r="S120" s="38"/>
      <c r="T120" s="40"/>
      <c r="U120" s="35"/>
      <c r="V120" s="74">
        <f t="shared" si="10"/>
        <v>0</v>
      </c>
      <c r="W120" s="12">
        <f t="shared" si="11"/>
        <v>0</v>
      </c>
      <c r="X120" s="12">
        <f t="shared" si="8"/>
        <v>0</v>
      </c>
      <c r="Y120" s="75" t="str">
        <f t="shared" si="9"/>
        <v/>
      </c>
    </row>
    <row r="121" spans="5:25">
      <c r="E121" s="56" t="str">
        <f t="shared" si="7"/>
        <v>\\</v>
      </c>
      <c r="F121" s="38"/>
      <c r="G121" s="79"/>
      <c r="H121" s="38"/>
      <c r="I121" s="351"/>
      <c r="J121" s="38"/>
      <c r="K121" s="40"/>
      <c r="L121" s="11"/>
      <c r="M121" s="11"/>
      <c r="N121" s="11"/>
      <c r="O121" s="35"/>
      <c r="P121" s="39"/>
      <c r="Q121" s="291"/>
      <c r="R121" s="287"/>
      <c r="S121" s="38"/>
      <c r="T121" s="40"/>
      <c r="U121" s="35"/>
      <c r="V121" s="74">
        <f t="shared" si="10"/>
        <v>0</v>
      </c>
      <c r="W121" s="12">
        <f t="shared" si="11"/>
        <v>0</v>
      </c>
      <c r="X121" s="12">
        <f t="shared" si="8"/>
        <v>0</v>
      </c>
      <c r="Y121" s="75" t="str">
        <f t="shared" si="9"/>
        <v/>
      </c>
    </row>
    <row r="122" spans="5:25">
      <c r="E122" s="56" t="str">
        <f t="shared" si="7"/>
        <v>\\</v>
      </c>
      <c r="F122" s="38"/>
      <c r="G122" s="79"/>
      <c r="H122" s="38"/>
      <c r="I122" s="351"/>
      <c r="J122" s="38"/>
      <c r="K122" s="40"/>
      <c r="L122" s="11"/>
      <c r="M122" s="11"/>
      <c r="N122" s="11"/>
      <c r="O122" s="35"/>
      <c r="P122" s="39"/>
      <c r="Q122" s="291"/>
      <c r="R122" s="287"/>
      <c r="S122" s="38"/>
      <c r="T122" s="40"/>
      <c r="U122" s="35"/>
      <c r="V122" s="74">
        <f t="shared" si="10"/>
        <v>0</v>
      </c>
      <c r="W122" s="12">
        <f t="shared" si="11"/>
        <v>0</v>
      </c>
      <c r="X122" s="12">
        <f t="shared" si="8"/>
        <v>0</v>
      </c>
      <c r="Y122" s="75" t="str">
        <f t="shared" si="9"/>
        <v/>
      </c>
    </row>
    <row r="123" spans="5:25">
      <c r="E123" s="56" t="str">
        <f t="shared" si="7"/>
        <v>\\</v>
      </c>
      <c r="F123" s="38"/>
      <c r="G123" s="79"/>
      <c r="H123" s="38"/>
      <c r="I123" s="351"/>
      <c r="J123" s="38"/>
      <c r="K123" s="40"/>
      <c r="L123" s="11"/>
      <c r="M123" s="11"/>
      <c r="N123" s="11"/>
      <c r="O123" s="35"/>
      <c r="P123" s="39"/>
      <c r="Q123" s="291"/>
      <c r="R123" s="287"/>
      <c r="S123" s="38"/>
      <c r="T123" s="40"/>
      <c r="U123" s="35"/>
      <c r="V123" s="74">
        <f t="shared" si="10"/>
        <v>0</v>
      </c>
      <c r="W123" s="12">
        <f t="shared" si="11"/>
        <v>0</v>
      </c>
      <c r="X123" s="12">
        <f t="shared" si="8"/>
        <v>0</v>
      </c>
      <c r="Y123" s="75" t="str">
        <f t="shared" si="9"/>
        <v/>
      </c>
    </row>
    <row r="124" spans="5:25">
      <c r="E124" s="56" t="str">
        <f t="shared" si="7"/>
        <v>\\</v>
      </c>
      <c r="F124" s="38"/>
      <c r="G124" s="79"/>
      <c r="H124" s="38"/>
      <c r="I124" s="351"/>
      <c r="J124" s="38"/>
      <c r="K124" s="40"/>
      <c r="L124" s="11"/>
      <c r="M124" s="11"/>
      <c r="N124" s="11"/>
      <c r="O124" s="35"/>
      <c r="P124" s="39"/>
      <c r="Q124" s="291"/>
      <c r="R124" s="287"/>
      <c r="S124" s="38"/>
      <c r="T124" s="40"/>
      <c r="U124" s="35"/>
      <c r="V124" s="74">
        <f t="shared" si="10"/>
        <v>0</v>
      </c>
      <c r="W124" s="12">
        <f t="shared" si="11"/>
        <v>0</v>
      </c>
      <c r="X124" s="12">
        <f t="shared" si="8"/>
        <v>0</v>
      </c>
      <c r="Y124" s="75" t="str">
        <f t="shared" si="9"/>
        <v/>
      </c>
    </row>
    <row r="125" spans="5:25">
      <c r="E125" s="56" t="str">
        <f t="shared" si="7"/>
        <v>\\</v>
      </c>
      <c r="F125" s="38"/>
      <c r="G125" s="79"/>
      <c r="H125" s="38"/>
      <c r="I125" s="351"/>
      <c r="J125" s="38"/>
      <c r="K125" s="40"/>
      <c r="L125" s="11"/>
      <c r="M125" s="11"/>
      <c r="N125" s="11"/>
      <c r="O125" s="35"/>
      <c r="P125" s="39"/>
      <c r="Q125" s="291"/>
      <c r="R125" s="287"/>
      <c r="S125" s="38"/>
      <c r="T125" s="40"/>
      <c r="U125" s="35"/>
      <c r="V125" s="74">
        <f t="shared" si="10"/>
        <v>0</v>
      </c>
      <c r="W125" s="12">
        <f t="shared" si="11"/>
        <v>0</v>
      </c>
      <c r="X125" s="12">
        <f t="shared" si="8"/>
        <v>0</v>
      </c>
      <c r="Y125" s="75" t="str">
        <f t="shared" si="9"/>
        <v/>
      </c>
    </row>
    <row r="126" spans="5:25">
      <c r="E126" s="56" t="str">
        <f t="shared" si="7"/>
        <v>\\</v>
      </c>
      <c r="F126" s="38"/>
      <c r="G126" s="79"/>
      <c r="H126" s="38"/>
      <c r="I126" s="351"/>
      <c r="J126" s="38"/>
      <c r="K126" s="40"/>
      <c r="L126" s="11"/>
      <c r="M126" s="11"/>
      <c r="N126" s="11"/>
      <c r="O126" s="35"/>
      <c r="P126" s="39"/>
      <c r="Q126" s="291"/>
      <c r="R126" s="287"/>
      <c r="S126" s="38"/>
      <c r="T126" s="40"/>
      <c r="U126" s="35"/>
      <c r="V126" s="74">
        <f t="shared" si="10"/>
        <v>0</v>
      </c>
      <c r="W126" s="12">
        <f t="shared" si="11"/>
        <v>0</v>
      </c>
      <c r="X126" s="12">
        <f t="shared" si="8"/>
        <v>0</v>
      </c>
      <c r="Y126" s="75" t="str">
        <f t="shared" si="9"/>
        <v/>
      </c>
    </row>
    <row r="127" spans="5:25">
      <c r="E127" s="56" t="str">
        <f t="shared" si="7"/>
        <v>\\</v>
      </c>
      <c r="F127" s="38"/>
      <c r="G127" s="79"/>
      <c r="H127" s="38"/>
      <c r="I127" s="351"/>
      <c r="J127" s="38"/>
      <c r="K127" s="40"/>
      <c r="L127" s="11"/>
      <c r="M127" s="11"/>
      <c r="N127" s="11"/>
      <c r="O127" s="35"/>
      <c r="P127" s="39"/>
      <c r="Q127" s="291"/>
      <c r="R127" s="287"/>
      <c r="S127" s="38"/>
      <c r="T127" s="40"/>
      <c r="U127" s="35"/>
      <c r="V127" s="74">
        <f t="shared" si="10"/>
        <v>0</v>
      </c>
      <c r="W127" s="12">
        <f t="shared" si="11"/>
        <v>0</v>
      </c>
      <c r="X127" s="12">
        <f t="shared" si="8"/>
        <v>0</v>
      </c>
      <c r="Y127" s="75" t="str">
        <f t="shared" si="9"/>
        <v/>
      </c>
    </row>
    <row r="128" spans="5:25">
      <c r="E128" s="56" t="str">
        <f t="shared" si="7"/>
        <v>\\</v>
      </c>
      <c r="F128" s="38"/>
      <c r="G128" s="79"/>
      <c r="H128" s="38"/>
      <c r="I128" s="351"/>
      <c r="J128" s="38"/>
      <c r="K128" s="40"/>
      <c r="L128" s="11"/>
      <c r="M128" s="11"/>
      <c r="N128" s="11"/>
      <c r="O128" s="35"/>
      <c r="P128" s="39"/>
      <c r="Q128" s="291"/>
      <c r="R128" s="287"/>
      <c r="S128" s="38"/>
      <c r="T128" s="40"/>
      <c r="U128" s="35"/>
      <c r="V128" s="74">
        <f t="shared" si="10"/>
        <v>0</v>
      </c>
      <c r="W128" s="12">
        <f t="shared" si="11"/>
        <v>0</v>
      </c>
      <c r="X128" s="12">
        <f t="shared" si="8"/>
        <v>0</v>
      </c>
      <c r="Y128" s="75" t="str">
        <f t="shared" si="9"/>
        <v/>
      </c>
    </row>
    <row r="129" spans="5:25">
      <c r="E129" s="56" t="str">
        <f t="shared" si="7"/>
        <v>\\</v>
      </c>
      <c r="F129" s="38"/>
      <c r="G129" s="79"/>
      <c r="H129" s="38"/>
      <c r="I129" s="351"/>
      <c r="J129" s="38"/>
      <c r="K129" s="40"/>
      <c r="L129" s="11"/>
      <c r="M129" s="11"/>
      <c r="N129" s="11"/>
      <c r="O129" s="35"/>
      <c r="P129" s="39"/>
      <c r="Q129" s="291"/>
      <c r="R129" s="287"/>
      <c r="S129" s="38"/>
      <c r="T129" s="40"/>
      <c r="U129" s="35"/>
      <c r="V129" s="74">
        <f t="shared" si="10"/>
        <v>0</v>
      </c>
      <c r="W129" s="12">
        <f t="shared" si="11"/>
        <v>0</v>
      </c>
      <c r="X129" s="12">
        <f t="shared" si="8"/>
        <v>0</v>
      </c>
      <c r="Y129" s="75" t="str">
        <f t="shared" si="9"/>
        <v/>
      </c>
    </row>
    <row r="130" spans="5:25">
      <c r="E130" s="56" t="str">
        <f t="shared" si="7"/>
        <v>\\</v>
      </c>
      <c r="F130" s="38"/>
      <c r="G130" s="79"/>
      <c r="H130" s="38"/>
      <c r="I130" s="351"/>
      <c r="J130" s="38"/>
      <c r="K130" s="40"/>
      <c r="L130" s="11"/>
      <c r="M130" s="11"/>
      <c r="N130" s="11"/>
      <c r="O130" s="35"/>
      <c r="P130" s="39"/>
      <c r="Q130" s="291"/>
      <c r="R130" s="287"/>
      <c r="S130" s="38"/>
      <c r="T130" s="40"/>
      <c r="U130" s="35"/>
      <c r="V130" s="74">
        <f t="shared" si="10"/>
        <v>0</v>
      </c>
      <c r="W130" s="12">
        <f t="shared" si="11"/>
        <v>0</v>
      </c>
      <c r="X130" s="12">
        <f t="shared" si="8"/>
        <v>0</v>
      </c>
      <c r="Y130" s="75" t="str">
        <f t="shared" si="9"/>
        <v/>
      </c>
    </row>
    <row r="131" spans="5:25">
      <c r="E131" s="56" t="str">
        <f t="shared" ref="E131:E194" si="12">F131&amp;"\"&amp;T131&amp;"\"&amp;U131</f>
        <v>\\</v>
      </c>
      <c r="F131" s="38"/>
      <c r="G131" s="79"/>
      <c r="H131" s="38"/>
      <c r="I131" s="351"/>
      <c r="J131" s="38"/>
      <c r="K131" s="40"/>
      <c r="L131" s="11"/>
      <c r="M131" s="11"/>
      <c r="N131" s="11"/>
      <c r="O131" s="35"/>
      <c r="P131" s="39"/>
      <c r="Q131" s="291"/>
      <c r="R131" s="287"/>
      <c r="S131" s="38"/>
      <c r="T131" s="40"/>
      <c r="U131" s="35"/>
      <c r="V131" s="74">
        <f t="shared" si="10"/>
        <v>0</v>
      </c>
      <c r="W131" s="12">
        <f t="shared" si="11"/>
        <v>0</v>
      </c>
      <c r="X131" s="12">
        <f t="shared" ref="X131:X194" si="13">W131*V131</f>
        <v>0</v>
      </c>
      <c r="Y131" s="75" t="str">
        <f t="shared" ref="Y131:Y194" si="14">IFERROR(X131/P131,"")</f>
        <v/>
      </c>
    </row>
    <row r="132" spans="5:25">
      <c r="E132" s="56" t="str">
        <f t="shared" si="12"/>
        <v>\\</v>
      </c>
      <c r="F132" s="38"/>
      <c r="G132" s="79"/>
      <c r="H132" s="38"/>
      <c r="I132" s="351"/>
      <c r="J132" s="38"/>
      <c r="K132" s="40"/>
      <c r="L132" s="11"/>
      <c r="M132" s="11"/>
      <c r="N132" s="11"/>
      <c r="O132" s="35"/>
      <c r="P132" s="39"/>
      <c r="Q132" s="291"/>
      <c r="R132" s="287"/>
      <c r="S132" s="38"/>
      <c r="T132" s="40"/>
      <c r="U132" s="35"/>
      <c r="V132" s="74">
        <f t="shared" ref="V132:V195" si="15">IF(G132="실용실안",IF(R132+1825&gt;=$A$3,1,IF(R132+3651&gt;=$A$3,0.8,0)),IF(R132+1825&gt;=$A$3,1,IF(R132+3651&gt;=$A$3,0.8,IF(R132+7304&gt;=$A$3,0.6,0))))</f>
        <v>0</v>
      </c>
      <c r="W132" s="12">
        <f t="shared" ref="W132:W195" si="16">IF(AND(G132="건설신기술",Q132&gt;=$A$3),2,IF(AND(G132="특허",Q132&gt;=$A$3),1,IF(AND(G132="실용실안",Q132&gt;=$A$3),0.5,0)))</f>
        <v>0</v>
      </c>
      <c r="X132" s="12">
        <f t="shared" si="13"/>
        <v>0</v>
      </c>
      <c r="Y132" s="75" t="str">
        <f t="shared" si="14"/>
        <v/>
      </c>
    </row>
    <row r="133" spans="5:25">
      <c r="E133" s="56" t="str">
        <f t="shared" si="12"/>
        <v>\\</v>
      </c>
      <c r="F133" s="38"/>
      <c r="G133" s="79"/>
      <c r="H133" s="38"/>
      <c r="I133" s="351"/>
      <c r="J133" s="38"/>
      <c r="K133" s="40"/>
      <c r="L133" s="11"/>
      <c r="M133" s="11"/>
      <c r="N133" s="11"/>
      <c r="O133" s="35"/>
      <c r="P133" s="39"/>
      <c r="Q133" s="291"/>
      <c r="R133" s="287"/>
      <c r="S133" s="38"/>
      <c r="T133" s="40"/>
      <c r="U133" s="35"/>
      <c r="V133" s="74">
        <f t="shared" si="15"/>
        <v>0</v>
      </c>
      <c r="W133" s="12">
        <f t="shared" si="16"/>
        <v>0</v>
      </c>
      <c r="X133" s="12">
        <f t="shared" si="13"/>
        <v>0</v>
      </c>
      <c r="Y133" s="75" t="str">
        <f t="shared" si="14"/>
        <v/>
      </c>
    </row>
    <row r="134" spans="5:25">
      <c r="E134" s="56" t="str">
        <f t="shared" si="12"/>
        <v>\\</v>
      </c>
      <c r="F134" s="38"/>
      <c r="G134" s="79"/>
      <c r="H134" s="38"/>
      <c r="I134" s="351"/>
      <c r="J134" s="38"/>
      <c r="K134" s="40"/>
      <c r="L134" s="11"/>
      <c r="M134" s="11"/>
      <c r="N134" s="11"/>
      <c r="O134" s="35"/>
      <c r="P134" s="39"/>
      <c r="Q134" s="291"/>
      <c r="R134" s="287"/>
      <c r="S134" s="38"/>
      <c r="T134" s="40"/>
      <c r="U134" s="35"/>
      <c r="V134" s="74">
        <f t="shared" si="15"/>
        <v>0</v>
      </c>
      <c r="W134" s="12">
        <f t="shared" si="16"/>
        <v>0</v>
      </c>
      <c r="X134" s="12">
        <f t="shared" si="13"/>
        <v>0</v>
      </c>
      <c r="Y134" s="75" t="str">
        <f t="shared" si="14"/>
        <v/>
      </c>
    </row>
    <row r="135" spans="5:25">
      <c r="E135" s="56" t="str">
        <f t="shared" si="12"/>
        <v>\\</v>
      </c>
      <c r="F135" s="38"/>
      <c r="G135" s="79"/>
      <c r="H135" s="38"/>
      <c r="I135" s="351"/>
      <c r="J135" s="38"/>
      <c r="K135" s="40"/>
      <c r="L135" s="11"/>
      <c r="M135" s="11"/>
      <c r="N135" s="11"/>
      <c r="O135" s="35"/>
      <c r="P135" s="39"/>
      <c r="Q135" s="291"/>
      <c r="R135" s="287"/>
      <c r="S135" s="38"/>
      <c r="T135" s="40"/>
      <c r="U135" s="35"/>
      <c r="V135" s="74">
        <f t="shared" si="15"/>
        <v>0</v>
      </c>
      <c r="W135" s="12">
        <f t="shared" si="16"/>
        <v>0</v>
      </c>
      <c r="X135" s="12">
        <f t="shared" si="13"/>
        <v>0</v>
      </c>
      <c r="Y135" s="75" t="str">
        <f t="shared" si="14"/>
        <v/>
      </c>
    </row>
    <row r="136" spans="5:25">
      <c r="E136" s="56" t="str">
        <f t="shared" si="12"/>
        <v>\\</v>
      </c>
      <c r="F136" s="38"/>
      <c r="G136" s="79"/>
      <c r="H136" s="38"/>
      <c r="I136" s="351"/>
      <c r="J136" s="38"/>
      <c r="K136" s="40"/>
      <c r="L136" s="11"/>
      <c r="M136" s="11"/>
      <c r="N136" s="11"/>
      <c r="O136" s="35"/>
      <c r="P136" s="39"/>
      <c r="Q136" s="291"/>
      <c r="R136" s="287"/>
      <c r="S136" s="38"/>
      <c r="T136" s="40"/>
      <c r="U136" s="35"/>
      <c r="V136" s="74">
        <f t="shared" si="15"/>
        <v>0</v>
      </c>
      <c r="W136" s="12">
        <f t="shared" si="16"/>
        <v>0</v>
      </c>
      <c r="X136" s="12">
        <f t="shared" si="13"/>
        <v>0</v>
      </c>
      <c r="Y136" s="75" t="str">
        <f t="shared" si="14"/>
        <v/>
      </c>
    </row>
    <row r="137" spans="5:25">
      <c r="E137" s="56" t="str">
        <f t="shared" si="12"/>
        <v>\\</v>
      </c>
      <c r="F137" s="38"/>
      <c r="G137" s="79"/>
      <c r="H137" s="38"/>
      <c r="I137" s="351"/>
      <c r="J137" s="38"/>
      <c r="K137" s="40"/>
      <c r="L137" s="11"/>
      <c r="M137" s="11"/>
      <c r="N137" s="11"/>
      <c r="O137" s="35"/>
      <c r="P137" s="39"/>
      <c r="Q137" s="291"/>
      <c r="R137" s="287"/>
      <c r="S137" s="38"/>
      <c r="T137" s="40"/>
      <c r="U137" s="35"/>
      <c r="V137" s="74">
        <f t="shared" si="15"/>
        <v>0</v>
      </c>
      <c r="W137" s="12">
        <f t="shared" si="16"/>
        <v>0</v>
      </c>
      <c r="X137" s="12">
        <f t="shared" si="13"/>
        <v>0</v>
      </c>
      <c r="Y137" s="75" t="str">
        <f t="shared" si="14"/>
        <v/>
      </c>
    </row>
    <row r="138" spans="5:25">
      <c r="E138" s="56" t="str">
        <f t="shared" si="12"/>
        <v>\\</v>
      </c>
      <c r="F138" s="38"/>
      <c r="G138" s="79"/>
      <c r="H138" s="38"/>
      <c r="I138" s="351"/>
      <c r="J138" s="38"/>
      <c r="K138" s="40"/>
      <c r="L138" s="11"/>
      <c r="M138" s="11"/>
      <c r="N138" s="11"/>
      <c r="O138" s="35"/>
      <c r="P138" s="39"/>
      <c r="Q138" s="291"/>
      <c r="R138" s="287"/>
      <c r="S138" s="38"/>
      <c r="T138" s="40"/>
      <c r="U138" s="35"/>
      <c r="V138" s="74">
        <f t="shared" si="15"/>
        <v>0</v>
      </c>
      <c r="W138" s="12">
        <f t="shared" si="16"/>
        <v>0</v>
      </c>
      <c r="X138" s="12">
        <f t="shared" si="13"/>
        <v>0</v>
      </c>
      <c r="Y138" s="75" t="str">
        <f t="shared" si="14"/>
        <v/>
      </c>
    </row>
    <row r="139" spans="5:25">
      <c r="E139" s="56" t="str">
        <f t="shared" si="12"/>
        <v>\\</v>
      </c>
      <c r="F139" s="38"/>
      <c r="G139" s="79"/>
      <c r="H139" s="38"/>
      <c r="I139" s="351"/>
      <c r="J139" s="38"/>
      <c r="K139" s="40"/>
      <c r="L139" s="11"/>
      <c r="M139" s="11"/>
      <c r="N139" s="11"/>
      <c r="O139" s="35"/>
      <c r="P139" s="39"/>
      <c r="Q139" s="291"/>
      <c r="R139" s="287"/>
      <c r="S139" s="38"/>
      <c r="T139" s="40"/>
      <c r="U139" s="35"/>
      <c r="V139" s="74">
        <f t="shared" si="15"/>
        <v>0</v>
      </c>
      <c r="W139" s="12">
        <f t="shared" si="16"/>
        <v>0</v>
      </c>
      <c r="X139" s="12">
        <f t="shared" si="13"/>
        <v>0</v>
      </c>
      <c r="Y139" s="75" t="str">
        <f t="shared" si="14"/>
        <v/>
      </c>
    </row>
    <row r="140" spans="5:25">
      <c r="E140" s="56" t="str">
        <f t="shared" si="12"/>
        <v>\\</v>
      </c>
      <c r="F140" s="38"/>
      <c r="G140" s="79"/>
      <c r="H140" s="38"/>
      <c r="I140" s="351"/>
      <c r="J140" s="38"/>
      <c r="K140" s="40"/>
      <c r="L140" s="11"/>
      <c r="M140" s="11"/>
      <c r="N140" s="11"/>
      <c r="O140" s="35"/>
      <c r="P140" s="39"/>
      <c r="Q140" s="291"/>
      <c r="R140" s="287"/>
      <c r="S140" s="38"/>
      <c r="T140" s="40"/>
      <c r="U140" s="35"/>
      <c r="V140" s="74">
        <f t="shared" si="15"/>
        <v>0</v>
      </c>
      <c r="W140" s="12">
        <f t="shared" si="16"/>
        <v>0</v>
      </c>
      <c r="X140" s="12">
        <f t="shared" si="13"/>
        <v>0</v>
      </c>
      <c r="Y140" s="75" t="str">
        <f t="shared" si="14"/>
        <v/>
      </c>
    </row>
    <row r="141" spans="5:25">
      <c r="E141" s="56" t="str">
        <f t="shared" si="12"/>
        <v>\\</v>
      </c>
      <c r="F141" s="38"/>
      <c r="G141" s="79"/>
      <c r="H141" s="38"/>
      <c r="I141" s="351"/>
      <c r="J141" s="38"/>
      <c r="K141" s="40"/>
      <c r="L141" s="11"/>
      <c r="M141" s="11"/>
      <c r="N141" s="11"/>
      <c r="O141" s="35"/>
      <c r="P141" s="39"/>
      <c r="Q141" s="291"/>
      <c r="R141" s="287"/>
      <c r="S141" s="38"/>
      <c r="T141" s="40"/>
      <c r="U141" s="35"/>
      <c r="V141" s="74">
        <f t="shared" si="15"/>
        <v>0</v>
      </c>
      <c r="W141" s="12">
        <f t="shared" si="16"/>
        <v>0</v>
      </c>
      <c r="X141" s="12">
        <f t="shared" si="13"/>
        <v>0</v>
      </c>
      <c r="Y141" s="75" t="str">
        <f t="shared" si="14"/>
        <v/>
      </c>
    </row>
    <row r="142" spans="5:25">
      <c r="E142" s="56" t="str">
        <f t="shared" si="12"/>
        <v>\\</v>
      </c>
      <c r="F142" s="38"/>
      <c r="G142" s="79"/>
      <c r="H142" s="38"/>
      <c r="I142" s="351"/>
      <c r="J142" s="38"/>
      <c r="K142" s="40"/>
      <c r="L142" s="11"/>
      <c r="M142" s="11"/>
      <c r="N142" s="11"/>
      <c r="O142" s="35"/>
      <c r="P142" s="39"/>
      <c r="Q142" s="291"/>
      <c r="R142" s="287"/>
      <c r="S142" s="38"/>
      <c r="T142" s="40"/>
      <c r="U142" s="35"/>
      <c r="V142" s="74">
        <f t="shared" si="15"/>
        <v>0</v>
      </c>
      <c r="W142" s="12">
        <f t="shared" si="16"/>
        <v>0</v>
      </c>
      <c r="X142" s="12">
        <f t="shared" si="13"/>
        <v>0</v>
      </c>
      <c r="Y142" s="75" t="str">
        <f t="shared" si="14"/>
        <v/>
      </c>
    </row>
    <row r="143" spans="5:25">
      <c r="E143" s="56" t="str">
        <f t="shared" si="12"/>
        <v>\\</v>
      </c>
      <c r="F143" s="38"/>
      <c r="G143" s="79"/>
      <c r="H143" s="38"/>
      <c r="I143" s="351"/>
      <c r="J143" s="38"/>
      <c r="K143" s="40"/>
      <c r="L143" s="11"/>
      <c r="M143" s="11"/>
      <c r="N143" s="11"/>
      <c r="O143" s="35"/>
      <c r="P143" s="39"/>
      <c r="Q143" s="291"/>
      <c r="R143" s="287"/>
      <c r="S143" s="38"/>
      <c r="T143" s="40"/>
      <c r="U143" s="35"/>
      <c r="V143" s="74">
        <f t="shared" si="15"/>
        <v>0</v>
      </c>
      <c r="W143" s="12">
        <f t="shared" si="16"/>
        <v>0</v>
      </c>
      <c r="X143" s="12">
        <f t="shared" si="13"/>
        <v>0</v>
      </c>
      <c r="Y143" s="75" t="str">
        <f t="shared" si="14"/>
        <v/>
      </c>
    </row>
    <row r="144" spans="5:25">
      <c r="E144" s="56" t="str">
        <f t="shared" si="12"/>
        <v>\\</v>
      </c>
      <c r="F144" s="38"/>
      <c r="G144" s="79"/>
      <c r="H144" s="38"/>
      <c r="I144" s="351"/>
      <c r="J144" s="38"/>
      <c r="K144" s="40"/>
      <c r="L144" s="11"/>
      <c r="M144" s="11"/>
      <c r="N144" s="11"/>
      <c r="O144" s="35"/>
      <c r="P144" s="39"/>
      <c r="Q144" s="291"/>
      <c r="R144" s="287"/>
      <c r="S144" s="38"/>
      <c r="T144" s="40"/>
      <c r="U144" s="35"/>
      <c r="V144" s="74">
        <f t="shared" si="15"/>
        <v>0</v>
      </c>
      <c r="W144" s="12">
        <f t="shared" si="16"/>
        <v>0</v>
      </c>
      <c r="X144" s="12">
        <f t="shared" si="13"/>
        <v>0</v>
      </c>
      <c r="Y144" s="75" t="str">
        <f t="shared" si="14"/>
        <v/>
      </c>
    </row>
    <row r="145" spans="5:25">
      <c r="E145" s="56" t="str">
        <f t="shared" si="12"/>
        <v>\\</v>
      </c>
      <c r="F145" s="38"/>
      <c r="G145" s="79"/>
      <c r="H145" s="38"/>
      <c r="I145" s="351"/>
      <c r="J145" s="38"/>
      <c r="K145" s="40"/>
      <c r="L145" s="11"/>
      <c r="M145" s="11"/>
      <c r="N145" s="11"/>
      <c r="O145" s="35"/>
      <c r="P145" s="39"/>
      <c r="Q145" s="291"/>
      <c r="R145" s="287"/>
      <c r="S145" s="38"/>
      <c r="T145" s="40"/>
      <c r="U145" s="35"/>
      <c r="V145" s="74">
        <f t="shared" si="15"/>
        <v>0</v>
      </c>
      <c r="W145" s="12">
        <f t="shared" si="16"/>
        <v>0</v>
      </c>
      <c r="X145" s="12">
        <f t="shared" si="13"/>
        <v>0</v>
      </c>
      <c r="Y145" s="75" t="str">
        <f t="shared" si="14"/>
        <v/>
      </c>
    </row>
    <row r="146" spans="5:25">
      <c r="E146" s="56" t="str">
        <f t="shared" si="12"/>
        <v>\\</v>
      </c>
      <c r="F146" s="38"/>
      <c r="G146" s="79"/>
      <c r="H146" s="38"/>
      <c r="I146" s="351"/>
      <c r="J146" s="38"/>
      <c r="K146" s="40"/>
      <c r="L146" s="11"/>
      <c r="M146" s="11"/>
      <c r="N146" s="11"/>
      <c r="O146" s="35"/>
      <c r="P146" s="39"/>
      <c r="Q146" s="291"/>
      <c r="R146" s="287"/>
      <c r="S146" s="38"/>
      <c r="T146" s="40"/>
      <c r="U146" s="35"/>
      <c r="V146" s="74">
        <f t="shared" si="15"/>
        <v>0</v>
      </c>
      <c r="W146" s="12">
        <f t="shared" si="16"/>
        <v>0</v>
      </c>
      <c r="X146" s="12">
        <f t="shared" si="13"/>
        <v>0</v>
      </c>
      <c r="Y146" s="75" t="str">
        <f t="shared" si="14"/>
        <v/>
      </c>
    </row>
    <row r="147" spans="5:25">
      <c r="E147" s="56" t="str">
        <f t="shared" si="12"/>
        <v>\\</v>
      </c>
      <c r="F147" s="38"/>
      <c r="G147" s="79"/>
      <c r="H147" s="38"/>
      <c r="I147" s="351"/>
      <c r="J147" s="38"/>
      <c r="K147" s="40"/>
      <c r="L147" s="11"/>
      <c r="M147" s="11"/>
      <c r="N147" s="11"/>
      <c r="O147" s="35"/>
      <c r="P147" s="39"/>
      <c r="Q147" s="291"/>
      <c r="R147" s="287"/>
      <c r="S147" s="38"/>
      <c r="T147" s="40"/>
      <c r="U147" s="35"/>
      <c r="V147" s="74">
        <f t="shared" si="15"/>
        <v>0</v>
      </c>
      <c r="W147" s="12">
        <f t="shared" si="16"/>
        <v>0</v>
      </c>
      <c r="X147" s="12">
        <f t="shared" si="13"/>
        <v>0</v>
      </c>
      <c r="Y147" s="75" t="str">
        <f t="shared" si="14"/>
        <v/>
      </c>
    </row>
    <row r="148" spans="5:25">
      <c r="E148" s="56" t="str">
        <f t="shared" si="12"/>
        <v>\\</v>
      </c>
      <c r="F148" s="38"/>
      <c r="G148" s="79"/>
      <c r="H148" s="38"/>
      <c r="I148" s="351"/>
      <c r="J148" s="38"/>
      <c r="K148" s="40"/>
      <c r="L148" s="11"/>
      <c r="M148" s="11"/>
      <c r="N148" s="11"/>
      <c r="O148" s="35"/>
      <c r="P148" s="39"/>
      <c r="Q148" s="291"/>
      <c r="R148" s="287"/>
      <c r="S148" s="38"/>
      <c r="T148" s="40"/>
      <c r="U148" s="35"/>
      <c r="V148" s="74">
        <f t="shared" si="15"/>
        <v>0</v>
      </c>
      <c r="W148" s="12">
        <f t="shared" si="16"/>
        <v>0</v>
      </c>
      <c r="X148" s="12">
        <f t="shared" si="13"/>
        <v>0</v>
      </c>
      <c r="Y148" s="75" t="str">
        <f t="shared" si="14"/>
        <v/>
      </c>
    </row>
    <row r="149" spans="5:25">
      <c r="E149" s="56" t="str">
        <f t="shared" si="12"/>
        <v>\\</v>
      </c>
      <c r="F149" s="38"/>
      <c r="G149" s="79"/>
      <c r="H149" s="38"/>
      <c r="I149" s="351"/>
      <c r="J149" s="38"/>
      <c r="K149" s="40"/>
      <c r="L149" s="11"/>
      <c r="M149" s="11"/>
      <c r="N149" s="11"/>
      <c r="O149" s="35"/>
      <c r="P149" s="39"/>
      <c r="Q149" s="291"/>
      <c r="R149" s="287"/>
      <c r="S149" s="38"/>
      <c r="T149" s="40"/>
      <c r="U149" s="35"/>
      <c r="V149" s="74">
        <f t="shared" si="15"/>
        <v>0</v>
      </c>
      <c r="W149" s="12">
        <f t="shared" si="16"/>
        <v>0</v>
      </c>
      <c r="X149" s="12">
        <f t="shared" si="13"/>
        <v>0</v>
      </c>
      <c r="Y149" s="75" t="str">
        <f t="shared" si="14"/>
        <v/>
      </c>
    </row>
    <row r="150" spans="5:25">
      <c r="E150" s="56" t="str">
        <f t="shared" si="12"/>
        <v>\\</v>
      </c>
      <c r="F150" s="38"/>
      <c r="G150" s="79"/>
      <c r="H150" s="38"/>
      <c r="I150" s="351"/>
      <c r="J150" s="38"/>
      <c r="K150" s="40"/>
      <c r="L150" s="11"/>
      <c r="M150" s="11"/>
      <c r="N150" s="11"/>
      <c r="O150" s="35"/>
      <c r="P150" s="39"/>
      <c r="Q150" s="291"/>
      <c r="R150" s="287"/>
      <c r="S150" s="38"/>
      <c r="T150" s="40"/>
      <c r="U150" s="35"/>
      <c r="V150" s="74">
        <f t="shared" si="15"/>
        <v>0</v>
      </c>
      <c r="W150" s="12">
        <f t="shared" si="16"/>
        <v>0</v>
      </c>
      <c r="X150" s="12">
        <f t="shared" si="13"/>
        <v>0</v>
      </c>
      <c r="Y150" s="75" t="str">
        <f t="shared" si="14"/>
        <v/>
      </c>
    </row>
    <row r="151" spans="5:25">
      <c r="E151" s="56" t="str">
        <f t="shared" si="12"/>
        <v>\\</v>
      </c>
      <c r="F151" s="38"/>
      <c r="G151" s="79"/>
      <c r="H151" s="38"/>
      <c r="I151" s="351"/>
      <c r="J151" s="38"/>
      <c r="K151" s="40"/>
      <c r="L151" s="11"/>
      <c r="M151" s="11"/>
      <c r="N151" s="11"/>
      <c r="O151" s="35"/>
      <c r="P151" s="39"/>
      <c r="Q151" s="291"/>
      <c r="R151" s="287"/>
      <c r="S151" s="38"/>
      <c r="T151" s="40"/>
      <c r="U151" s="35"/>
      <c r="V151" s="74">
        <f t="shared" si="15"/>
        <v>0</v>
      </c>
      <c r="W151" s="12">
        <f t="shared" si="16"/>
        <v>0</v>
      </c>
      <c r="X151" s="12">
        <f t="shared" si="13"/>
        <v>0</v>
      </c>
      <c r="Y151" s="75" t="str">
        <f t="shared" si="14"/>
        <v/>
      </c>
    </row>
    <row r="152" spans="5:25">
      <c r="E152" s="56" t="str">
        <f t="shared" si="12"/>
        <v>\\</v>
      </c>
      <c r="F152" s="38"/>
      <c r="G152" s="79"/>
      <c r="H152" s="38"/>
      <c r="I152" s="351"/>
      <c r="J152" s="38"/>
      <c r="K152" s="40"/>
      <c r="L152" s="11"/>
      <c r="M152" s="11"/>
      <c r="N152" s="11"/>
      <c r="O152" s="35"/>
      <c r="P152" s="39"/>
      <c r="Q152" s="291"/>
      <c r="R152" s="287"/>
      <c r="S152" s="38"/>
      <c r="T152" s="40"/>
      <c r="U152" s="35"/>
      <c r="V152" s="74">
        <f t="shared" si="15"/>
        <v>0</v>
      </c>
      <c r="W152" s="12">
        <f t="shared" si="16"/>
        <v>0</v>
      </c>
      <c r="X152" s="12">
        <f t="shared" si="13"/>
        <v>0</v>
      </c>
      <c r="Y152" s="75" t="str">
        <f t="shared" si="14"/>
        <v/>
      </c>
    </row>
    <row r="153" spans="5:25">
      <c r="E153" s="56" t="str">
        <f t="shared" si="12"/>
        <v>\\</v>
      </c>
      <c r="F153" s="38"/>
      <c r="G153" s="79"/>
      <c r="H153" s="38"/>
      <c r="I153" s="351"/>
      <c r="J153" s="38"/>
      <c r="K153" s="40"/>
      <c r="L153" s="11"/>
      <c r="M153" s="11"/>
      <c r="N153" s="11"/>
      <c r="O153" s="35"/>
      <c r="P153" s="39"/>
      <c r="Q153" s="291"/>
      <c r="R153" s="287"/>
      <c r="S153" s="38"/>
      <c r="T153" s="40"/>
      <c r="U153" s="35"/>
      <c r="V153" s="74">
        <f t="shared" si="15"/>
        <v>0</v>
      </c>
      <c r="W153" s="12">
        <f t="shared" si="16"/>
        <v>0</v>
      </c>
      <c r="X153" s="12">
        <f t="shared" si="13"/>
        <v>0</v>
      </c>
      <c r="Y153" s="75" t="str">
        <f t="shared" si="14"/>
        <v/>
      </c>
    </row>
    <row r="154" spans="5:25">
      <c r="E154" s="56" t="str">
        <f t="shared" si="12"/>
        <v>\\</v>
      </c>
      <c r="F154" s="38"/>
      <c r="G154" s="79"/>
      <c r="H154" s="38"/>
      <c r="I154" s="351"/>
      <c r="J154" s="38"/>
      <c r="K154" s="40"/>
      <c r="L154" s="11"/>
      <c r="M154" s="11"/>
      <c r="N154" s="11"/>
      <c r="O154" s="35"/>
      <c r="P154" s="39"/>
      <c r="Q154" s="291"/>
      <c r="R154" s="287"/>
      <c r="S154" s="38"/>
      <c r="T154" s="40"/>
      <c r="U154" s="35"/>
      <c r="V154" s="74">
        <f t="shared" si="15"/>
        <v>0</v>
      </c>
      <c r="W154" s="12">
        <f t="shared" si="16"/>
        <v>0</v>
      </c>
      <c r="X154" s="12">
        <f t="shared" si="13"/>
        <v>0</v>
      </c>
      <c r="Y154" s="75" t="str">
        <f t="shared" si="14"/>
        <v/>
      </c>
    </row>
    <row r="155" spans="5:25">
      <c r="E155" s="56" t="str">
        <f t="shared" si="12"/>
        <v>\\</v>
      </c>
      <c r="F155" s="38"/>
      <c r="G155" s="79"/>
      <c r="H155" s="38"/>
      <c r="I155" s="351"/>
      <c r="J155" s="38"/>
      <c r="K155" s="40"/>
      <c r="L155" s="11"/>
      <c r="M155" s="11"/>
      <c r="N155" s="11"/>
      <c r="O155" s="35"/>
      <c r="P155" s="39"/>
      <c r="Q155" s="291"/>
      <c r="R155" s="287"/>
      <c r="S155" s="38"/>
      <c r="T155" s="40"/>
      <c r="U155" s="35"/>
      <c r="V155" s="74">
        <f t="shared" si="15"/>
        <v>0</v>
      </c>
      <c r="W155" s="12">
        <f t="shared" si="16"/>
        <v>0</v>
      </c>
      <c r="X155" s="12">
        <f t="shared" si="13"/>
        <v>0</v>
      </c>
      <c r="Y155" s="75" t="str">
        <f t="shared" si="14"/>
        <v/>
      </c>
    </row>
    <row r="156" spans="5:25">
      <c r="E156" s="56" t="str">
        <f t="shared" si="12"/>
        <v>\\</v>
      </c>
      <c r="F156" s="38"/>
      <c r="G156" s="79"/>
      <c r="H156" s="38"/>
      <c r="I156" s="351"/>
      <c r="J156" s="38"/>
      <c r="K156" s="40"/>
      <c r="L156" s="11"/>
      <c r="M156" s="11"/>
      <c r="N156" s="11"/>
      <c r="O156" s="35"/>
      <c r="P156" s="39"/>
      <c r="Q156" s="291"/>
      <c r="R156" s="287"/>
      <c r="S156" s="38"/>
      <c r="T156" s="40"/>
      <c r="U156" s="35"/>
      <c r="V156" s="74">
        <f t="shared" si="15"/>
        <v>0</v>
      </c>
      <c r="W156" s="12">
        <f t="shared" si="16"/>
        <v>0</v>
      </c>
      <c r="X156" s="12">
        <f t="shared" si="13"/>
        <v>0</v>
      </c>
      <c r="Y156" s="75" t="str">
        <f t="shared" si="14"/>
        <v/>
      </c>
    </row>
    <row r="157" spans="5:25">
      <c r="E157" s="56" t="str">
        <f t="shared" si="12"/>
        <v>\\</v>
      </c>
      <c r="F157" s="38"/>
      <c r="G157" s="79"/>
      <c r="H157" s="38"/>
      <c r="I157" s="351"/>
      <c r="J157" s="38"/>
      <c r="K157" s="40"/>
      <c r="L157" s="11"/>
      <c r="M157" s="11"/>
      <c r="N157" s="11"/>
      <c r="O157" s="35"/>
      <c r="P157" s="39"/>
      <c r="Q157" s="291"/>
      <c r="R157" s="287"/>
      <c r="S157" s="38"/>
      <c r="T157" s="40"/>
      <c r="U157" s="35"/>
      <c r="V157" s="74">
        <f t="shared" si="15"/>
        <v>0</v>
      </c>
      <c r="W157" s="12">
        <f t="shared" si="16"/>
        <v>0</v>
      </c>
      <c r="X157" s="12">
        <f t="shared" si="13"/>
        <v>0</v>
      </c>
      <c r="Y157" s="75" t="str">
        <f t="shared" si="14"/>
        <v/>
      </c>
    </row>
    <row r="158" spans="5:25">
      <c r="E158" s="56" t="str">
        <f t="shared" si="12"/>
        <v>\\</v>
      </c>
      <c r="F158" s="38"/>
      <c r="G158" s="79"/>
      <c r="H158" s="38"/>
      <c r="I158" s="351"/>
      <c r="J158" s="38"/>
      <c r="K158" s="40"/>
      <c r="L158" s="11"/>
      <c r="M158" s="11"/>
      <c r="N158" s="11"/>
      <c r="O158" s="35"/>
      <c r="P158" s="39"/>
      <c r="Q158" s="291"/>
      <c r="R158" s="287"/>
      <c r="S158" s="38"/>
      <c r="T158" s="40"/>
      <c r="U158" s="35"/>
      <c r="V158" s="74">
        <f t="shared" si="15"/>
        <v>0</v>
      </c>
      <c r="W158" s="12">
        <f t="shared" si="16"/>
        <v>0</v>
      </c>
      <c r="X158" s="12">
        <f t="shared" si="13"/>
        <v>0</v>
      </c>
      <c r="Y158" s="75" t="str">
        <f t="shared" si="14"/>
        <v/>
      </c>
    </row>
    <row r="159" spans="5:25">
      <c r="E159" s="56" t="str">
        <f t="shared" si="12"/>
        <v>\\</v>
      </c>
      <c r="F159" s="38"/>
      <c r="G159" s="79"/>
      <c r="H159" s="38"/>
      <c r="I159" s="351"/>
      <c r="J159" s="38"/>
      <c r="K159" s="40"/>
      <c r="L159" s="11"/>
      <c r="M159" s="11"/>
      <c r="N159" s="11"/>
      <c r="O159" s="35"/>
      <c r="P159" s="39"/>
      <c r="Q159" s="291"/>
      <c r="R159" s="287"/>
      <c r="S159" s="38"/>
      <c r="T159" s="40"/>
      <c r="U159" s="35"/>
      <c r="V159" s="74">
        <f t="shared" si="15"/>
        <v>0</v>
      </c>
      <c r="W159" s="12">
        <f t="shared" si="16"/>
        <v>0</v>
      </c>
      <c r="X159" s="12">
        <f t="shared" si="13"/>
        <v>0</v>
      </c>
      <c r="Y159" s="75" t="str">
        <f t="shared" si="14"/>
        <v/>
      </c>
    </row>
    <row r="160" spans="5:25">
      <c r="E160" s="56" t="str">
        <f t="shared" si="12"/>
        <v>\\</v>
      </c>
      <c r="F160" s="38"/>
      <c r="G160" s="79"/>
      <c r="H160" s="38"/>
      <c r="I160" s="351"/>
      <c r="J160" s="38"/>
      <c r="K160" s="40"/>
      <c r="L160" s="11"/>
      <c r="M160" s="11"/>
      <c r="N160" s="11"/>
      <c r="O160" s="35"/>
      <c r="P160" s="39"/>
      <c r="Q160" s="291"/>
      <c r="R160" s="287"/>
      <c r="S160" s="38"/>
      <c r="T160" s="40"/>
      <c r="U160" s="35"/>
      <c r="V160" s="74">
        <f t="shared" si="15"/>
        <v>0</v>
      </c>
      <c r="W160" s="12">
        <f t="shared" si="16"/>
        <v>0</v>
      </c>
      <c r="X160" s="12">
        <f t="shared" si="13"/>
        <v>0</v>
      </c>
      <c r="Y160" s="75" t="str">
        <f t="shared" si="14"/>
        <v/>
      </c>
    </row>
    <row r="161" spans="5:25">
      <c r="E161" s="56" t="str">
        <f t="shared" si="12"/>
        <v>\\</v>
      </c>
      <c r="F161" s="38"/>
      <c r="G161" s="79"/>
      <c r="H161" s="38"/>
      <c r="I161" s="351"/>
      <c r="J161" s="38"/>
      <c r="K161" s="40"/>
      <c r="L161" s="11"/>
      <c r="M161" s="11"/>
      <c r="N161" s="11"/>
      <c r="O161" s="35"/>
      <c r="P161" s="39"/>
      <c r="Q161" s="291"/>
      <c r="R161" s="287"/>
      <c r="S161" s="38"/>
      <c r="T161" s="40"/>
      <c r="U161" s="35"/>
      <c r="V161" s="74">
        <f t="shared" si="15"/>
        <v>0</v>
      </c>
      <c r="W161" s="12">
        <f t="shared" si="16"/>
        <v>0</v>
      </c>
      <c r="X161" s="12">
        <f t="shared" si="13"/>
        <v>0</v>
      </c>
      <c r="Y161" s="75" t="str">
        <f t="shared" si="14"/>
        <v/>
      </c>
    </row>
    <row r="162" spans="5:25">
      <c r="E162" s="56" t="str">
        <f t="shared" si="12"/>
        <v>\\</v>
      </c>
      <c r="F162" s="38"/>
      <c r="G162" s="79"/>
      <c r="H162" s="38"/>
      <c r="I162" s="351"/>
      <c r="J162" s="38"/>
      <c r="K162" s="40"/>
      <c r="L162" s="11"/>
      <c r="M162" s="11"/>
      <c r="N162" s="11"/>
      <c r="O162" s="35"/>
      <c r="P162" s="39"/>
      <c r="Q162" s="291"/>
      <c r="R162" s="287"/>
      <c r="S162" s="38"/>
      <c r="T162" s="40"/>
      <c r="U162" s="35"/>
      <c r="V162" s="74">
        <f t="shared" si="15"/>
        <v>0</v>
      </c>
      <c r="W162" s="12">
        <f t="shared" si="16"/>
        <v>0</v>
      </c>
      <c r="X162" s="12">
        <f t="shared" si="13"/>
        <v>0</v>
      </c>
      <c r="Y162" s="75" t="str">
        <f t="shared" si="14"/>
        <v/>
      </c>
    </row>
    <row r="163" spans="5:25">
      <c r="E163" s="56" t="str">
        <f t="shared" si="12"/>
        <v>\\</v>
      </c>
      <c r="F163" s="38"/>
      <c r="G163" s="79"/>
      <c r="H163" s="38"/>
      <c r="I163" s="351"/>
      <c r="J163" s="38"/>
      <c r="K163" s="40"/>
      <c r="L163" s="11"/>
      <c r="M163" s="11"/>
      <c r="N163" s="11"/>
      <c r="O163" s="35"/>
      <c r="P163" s="39"/>
      <c r="Q163" s="291"/>
      <c r="R163" s="287"/>
      <c r="S163" s="38"/>
      <c r="T163" s="40"/>
      <c r="U163" s="35"/>
      <c r="V163" s="74">
        <f t="shared" si="15"/>
        <v>0</v>
      </c>
      <c r="W163" s="12">
        <f t="shared" si="16"/>
        <v>0</v>
      </c>
      <c r="X163" s="12">
        <f t="shared" si="13"/>
        <v>0</v>
      </c>
      <c r="Y163" s="75" t="str">
        <f t="shared" si="14"/>
        <v/>
      </c>
    </row>
    <row r="164" spans="5:25">
      <c r="E164" s="56" t="str">
        <f t="shared" si="12"/>
        <v>\\</v>
      </c>
      <c r="F164" s="38"/>
      <c r="G164" s="79"/>
      <c r="H164" s="38"/>
      <c r="I164" s="351"/>
      <c r="J164" s="38"/>
      <c r="K164" s="40"/>
      <c r="L164" s="11"/>
      <c r="M164" s="11"/>
      <c r="N164" s="11"/>
      <c r="O164" s="35"/>
      <c r="P164" s="39"/>
      <c r="Q164" s="291"/>
      <c r="R164" s="287"/>
      <c r="S164" s="38"/>
      <c r="T164" s="40"/>
      <c r="U164" s="35"/>
      <c r="V164" s="74">
        <f t="shared" si="15"/>
        <v>0</v>
      </c>
      <c r="W164" s="12">
        <f t="shared" si="16"/>
        <v>0</v>
      </c>
      <c r="X164" s="12">
        <f t="shared" si="13"/>
        <v>0</v>
      </c>
      <c r="Y164" s="75" t="str">
        <f t="shared" si="14"/>
        <v/>
      </c>
    </row>
    <row r="165" spans="5:25">
      <c r="E165" s="56" t="str">
        <f t="shared" si="12"/>
        <v>\\</v>
      </c>
      <c r="F165" s="38"/>
      <c r="G165" s="79"/>
      <c r="H165" s="38"/>
      <c r="I165" s="351"/>
      <c r="J165" s="38"/>
      <c r="K165" s="40"/>
      <c r="L165" s="11"/>
      <c r="M165" s="11"/>
      <c r="N165" s="11"/>
      <c r="O165" s="35"/>
      <c r="P165" s="39"/>
      <c r="Q165" s="291"/>
      <c r="R165" s="287"/>
      <c r="S165" s="38"/>
      <c r="T165" s="40"/>
      <c r="U165" s="35"/>
      <c r="V165" s="74">
        <f t="shared" si="15"/>
        <v>0</v>
      </c>
      <c r="W165" s="12">
        <f t="shared" si="16"/>
        <v>0</v>
      </c>
      <c r="X165" s="12">
        <f t="shared" si="13"/>
        <v>0</v>
      </c>
      <c r="Y165" s="75" t="str">
        <f t="shared" si="14"/>
        <v/>
      </c>
    </row>
    <row r="166" spans="5:25">
      <c r="E166" s="56" t="str">
        <f t="shared" si="12"/>
        <v>\\</v>
      </c>
      <c r="F166" s="38"/>
      <c r="G166" s="79"/>
      <c r="H166" s="38"/>
      <c r="I166" s="351"/>
      <c r="J166" s="38"/>
      <c r="K166" s="40"/>
      <c r="L166" s="11"/>
      <c r="M166" s="11"/>
      <c r="N166" s="11"/>
      <c r="O166" s="35"/>
      <c r="P166" s="39"/>
      <c r="Q166" s="291"/>
      <c r="R166" s="287"/>
      <c r="S166" s="38"/>
      <c r="T166" s="40"/>
      <c r="U166" s="35"/>
      <c r="V166" s="74">
        <f t="shared" si="15"/>
        <v>0</v>
      </c>
      <c r="W166" s="12">
        <f t="shared" si="16"/>
        <v>0</v>
      </c>
      <c r="X166" s="12">
        <f t="shared" si="13"/>
        <v>0</v>
      </c>
      <c r="Y166" s="75" t="str">
        <f t="shared" si="14"/>
        <v/>
      </c>
    </row>
    <row r="167" spans="5:25">
      <c r="E167" s="56" t="str">
        <f t="shared" si="12"/>
        <v>\\</v>
      </c>
      <c r="F167" s="38"/>
      <c r="G167" s="79"/>
      <c r="H167" s="38"/>
      <c r="I167" s="351"/>
      <c r="J167" s="38"/>
      <c r="K167" s="40"/>
      <c r="L167" s="11"/>
      <c r="M167" s="11"/>
      <c r="N167" s="11"/>
      <c r="O167" s="35"/>
      <c r="P167" s="39"/>
      <c r="Q167" s="291"/>
      <c r="R167" s="287"/>
      <c r="S167" s="38"/>
      <c r="T167" s="40"/>
      <c r="U167" s="35"/>
      <c r="V167" s="74">
        <f t="shared" si="15"/>
        <v>0</v>
      </c>
      <c r="W167" s="12">
        <f t="shared" si="16"/>
        <v>0</v>
      </c>
      <c r="X167" s="12">
        <f t="shared" si="13"/>
        <v>0</v>
      </c>
      <c r="Y167" s="75" t="str">
        <f t="shared" si="14"/>
        <v/>
      </c>
    </row>
    <row r="168" spans="5:25">
      <c r="E168" s="56" t="str">
        <f t="shared" si="12"/>
        <v>\\</v>
      </c>
      <c r="F168" s="38"/>
      <c r="G168" s="79"/>
      <c r="H168" s="38"/>
      <c r="I168" s="351"/>
      <c r="J168" s="38"/>
      <c r="K168" s="40"/>
      <c r="L168" s="11"/>
      <c r="M168" s="11"/>
      <c r="N168" s="11"/>
      <c r="O168" s="35"/>
      <c r="P168" s="39"/>
      <c r="Q168" s="291"/>
      <c r="R168" s="287"/>
      <c r="S168" s="38"/>
      <c r="T168" s="40"/>
      <c r="U168" s="35"/>
      <c r="V168" s="74">
        <f t="shared" si="15"/>
        <v>0</v>
      </c>
      <c r="W168" s="12">
        <f t="shared" si="16"/>
        <v>0</v>
      </c>
      <c r="X168" s="12">
        <f t="shared" si="13"/>
        <v>0</v>
      </c>
      <c r="Y168" s="75" t="str">
        <f t="shared" si="14"/>
        <v/>
      </c>
    </row>
    <row r="169" spans="5:25">
      <c r="E169" s="56" t="str">
        <f t="shared" si="12"/>
        <v>\\</v>
      </c>
      <c r="F169" s="38"/>
      <c r="G169" s="79"/>
      <c r="H169" s="38"/>
      <c r="I169" s="351"/>
      <c r="J169" s="38"/>
      <c r="K169" s="40"/>
      <c r="L169" s="11"/>
      <c r="M169" s="11"/>
      <c r="N169" s="11"/>
      <c r="O169" s="35"/>
      <c r="P169" s="39"/>
      <c r="Q169" s="291"/>
      <c r="R169" s="287"/>
      <c r="S169" s="38"/>
      <c r="T169" s="40"/>
      <c r="U169" s="35"/>
      <c r="V169" s="74">
        <f t="shared" si="15"/>
        <v>0</v>
      </c>
      <c r="W169" s="12">
        <f t="shared" si="16"/>
        <v>0</v>
      </c>
      <c r="X169" s="12">
        <f t="shared" si="13"/>
        <v>0</v>
      </c>
      <c r="Y169" s="75" t="str">
        <f t="shared" si="14"/>
        <v/>
      </c>
    </row>
    <row r="170" spans="5:25">
      <c r="E170" s="56" t="str">
        <f t="shared" si="12"/>
        <v>\\</v>
      </c>
      <c r="F170" s="38"/>
      <c r="G170" s="79"/>
      <c r="H170" s="38"/>
      <c r="I170" s="351"/>
      <c r="J170" s="38"/>
      <c r="K170" s="40"/>
      <c r="L170" s="11"/>
      <c r="M170" s="11"/>
      <c r="N170" s="11"/>
      <c r="O170" s="35"/>
      <c r="P170" s="39"/>
      <c r="Q170" s="291"/>
      <c r="R170" s="287"/>
      <c r="S170" s="38"/>
      <c r="T170" s="40"/>
      <c r="U170" s="35"/>
      <c r="V170" s="74">
        <f t="shared" si="15"/>
        <v>0</v>
      </c>
      <c r="W170" s="12">
        <f t="shared" si="16"/>
        <v>0</v>
      </c>
      <c r="X170" s="12">
        <f t="shared" si="13"/>
        <v>0</v>
      </c>
      <c r="Y170" s="75" t="str">
        <f t="shared" si="14"/>
        <v/>
      </c>
    </row>
    <row r="171" spans="5:25">
      <c r="E171" s="56" t="str">
        <f t="shared" si="12"/>
        <v>\\</v>
      </c>
      <c r="F171" s="38"/>
      <c r="G171" s="79"/>
      <c r="H171" s="38"/>
      <c r="I171" s="351"/>
      <c r="J171" s="38"/>
      <c r="K171" s="40"/>
      <c r="L171" s="11"/>
      <c r="M171" s="11"/>
      <c r="N171" s="11"/>
      <c r="O171" s="35"/>
      <c r="P171" s="39"/>
      <c r="Q171" s="291"/>
      <c r="R171" s="287"/>
      <c r="S171" s="38"/>
      <c r="T171" s="40"/>
      <c r="U171" s="35"/>
      <c r="V171" s="74">
        <f t="shared" si="15"/>
        <v>0</v>
      </c>
      <c r="W171" s="12">
        <f t="shared" si="16"/>
        <v>0</v>
      </c>
      <c r="X171" s="12">
        <f t="shared" si="13"/>
        <v>0</v>
      </c>
      <c r="Y171" s="75" t="str">
        <f t="shared" si="14"/>
        <v/>
      </c>
    </row>
    <row r="172" spans="5:25">
      <c r="E172" s="56" t="str">
        <f t="shared" si="12"/>
        <v>\\</v>
      </c>
      <c r="F172" s="38"/>
      <c r="G172" s="79"/>
      <c r="H172" s="38"/>
      <c r="I172" s="351"/>
      <c r="J172" s="38"/>
      <c r="K172" s="40"/>
      <c r="L172" s="11"/>
      <c r="M172" s="11"/>
      <c r="N172" s="11"/>
      <c r="O172" s="35"/>
      <c r="P172" s="39"/>
      <c r="Q172" s="291"/>
      <c r="R172" s="287"/>
      <c r="S172" s="38"/>
      <c r="T172" s="40"/>
      <c r="U172" s="35"/>
      <c r="V172" s="74">
        <f t="shared" si="15"/>
        <v>0</v>
      </c>
      <c r="W172" s="12">
        <f t="shared" si="16"/>
        <v>0</v>
      </c>
      <c r="X172" s="12">
        <f t="shared" si="13"/>
        <v>0</v>
      </c>
      <c r="Y172" s="75" t="str">
        <f t="shared" si="14"/>
        <v/>
      </c>
    </row>
    <row r="173" spans="5:25">
      <c r="E173" s="56" t="str">
        <f t="shared" si="12"/>
        <v>\\</v>
      </c>
      <c r="F173" s="38"/>
      <c r="G173" s="79"/>
      <c r="H173" s="38"/>
      <c r="I173" s="351"/>
      <c r="J173" s="38"/>
      <c r="K173" s="40"/>
      <c r="L173" s="11"/>
      <c r="M173" s="11"/>
      <c r="N173" s="11"/>
      <c r="O173" s="35"/>
      <c r="P173" s="39"/>
      <c r="Q173" s="291"/>
      <c r="R173" s="287"/>
      <c r="S173" s="38"/>
      <c r="T173" s="40"/>
      <c r="U173" s="35"/>
      <c r="V173" s="74">
        <f t="shared" si="15"/>
        <v>0</v>
      </c>
      <c r="W173" s="12">
        <f t="shared" si="16"/>
        <v>0</v>
      </c>
      <c r="X173" s="12">
        <f t="shared" si="13"/>
        <v>0</v>
      </c>
      <c r="Y173" s="75" t="str">
        <f t="shared" si="14"/>
        <v/>
      </c>
    </row>
    <row r="174" spans="5:25">
      <c r="E174" s="56" t="str">
        <f t="shared" si="12"/>
        <v>\\</v>
      </c>
      <c r="F174" s="38"/>
      <c r="G174" s="79"/>
      <c r="H174" s="38"/>
      <c r="I174" s="351"/>
      <c r="J174" s="38"/>
      <c r="K174" s="40"/>
      <c r="L174" s="11"/>
      <c r="M174" s="11"/>
      <c r="N174" s="11"/>
      <c r="O174" s="35"/>
      <c r="P174" s="39"/>
      <c r="Q174" s="291"/>
      <c r="R174" s="287"/>
      <c r="S174" s="38"/>
      <c r="T174" s="40"/>
      <c r="U174" s="35"/>
      <c r="V174" s="74">
        <f t="shared" si="15"/>
        <v>0</v>
      </c>
      <c r="W174" s="12">
        <f t="shared" si="16"/>
        <v>0</v>
      </c>
      <c r="X174" s="12">
        <f t="shared" si="13"/>
        <v>0</v>
      </c>
      <c r="Y174" s="75" t="str">
        <f t="shared" si="14"/>
        <v/>
      </c>
    </row>
    <row r="175" spans="5:25">
      <c r="E175" s="56" t="str">
        <f t="shared" si="12"/>
        <v>\\</v>
      </c>
      <c r="F175" s="38"/>
      <c r="G175" s="79"/>
      <c r="H175" s="38"/>
      <c r="I175" s="351"/>
      <c r="J175" s="38"/>
      <c r="K175" s="40"/>
      <c r="L175" s="11"/>
      <c r="M175" s="11"/>
      <c r="N175" s="11"/>
      <c r="O175" s="35"/>
      <c r="P175" s="39"/>
      <c r="Q175" s="291"/>
      <c r="R175" s="287"/>
      <c r="S175" s="38"/>
      <c r="T175" s="40"/>
      <c r="U175" s="35"/>
      <c r="V175" s="74">
        <f t="shared" si="15"/>
        <v>0</v>
      </c>
      <c r="W175" s="12">
        <f t="shared" si="16"/>
        <v>0</v>
      </c>
      <c r="X175" s="12">
        <f t="shared" si="13"/>
        <v>0</v>
      </c>
      <c r="Y175" s="75" t="str">
        <f t="shared" si="14"/>
        <v/>
      </c>
    </row>
    <row r="176" spans="5:25">
      <c r="E176" s="56" t="str">
        <f t="shared" si="12"/>
        <v>\\</v>
      </c>
      <c r="F176" s="38"/>
      <c r="G176" s="79"/>
      <c r="H176" s="38"/>
      <c r="I176" s="351"/>
      <c r="J176" s="38"/>
      <c r="K176" s="40"/>
      <c r="L176" s="11"/>
      <c r="M176" s="11"/>
      <c r="N176" s="11"/>
      <c r="O176" s="35"/>
      <c r="P176" s="39"/>
      <c r="Q176" s="291"/>
      <c r="R176" s="287"/>
      <c r="S176" s="38"/>
      <c r="T176" s="40"/>
      <c r="U176" s="35"/>
      <c r="V176" s="74">
        <f t="shared" si="15"/>
        <v>0</v>
      </c>
      <c r="W176" s="12">
        <f t="shared" si="16"/>
        <v>0</v>
      </c>
      <c r="X176" s="12">
        <f t="shared" si="13"/>
        <v>0</v>
      </c>
      <c r="Y176" s="75" t="str">
        <f t="shared" si="14"/>
        <v/>
      </c>
    </row>
    <row r="177" spans="5:25">
      <c r="E177" s="56" t="str">
        <f t="shared" si="12"/>
        <v>\\</v>
      </c>
      <c r="F177" s="38"/>
      <c r="G177" s="79"/>
      <c r="H177" s="38"/>
      <c r="I177" s="351"/>
      <c r="J177" s="38"/>
      <c r="K177" s="40"/>
      <c r="L177" s="11"/>
      <c r="M177" s="11"/>
      <c r="N177" s="11"/>
      <c r="O177" s="35"/>
      <c r="P177" s="39"/>
      <c r="Q177" s="291"/>
      <c r="R177" s="287"/>
      <c r="S177" s="38"/>
      <c r="T177" s="40"/>
      <c r="U177" s="35"/>
      <c r="V177" s="74">
        <f t="shared" si="15"/>
        <v>0</v>
      </c>
      <c r="W177" s="12">
        <f t="shared" si="16"/>
        <v>0</v>
      </c>
      <c r="X177" s="12">
        <f t="shared" si="13"/>
        <v>0</v>
      </c>
      <c r="Y177" s="75" t="str">
        <f t="shared" si="14"/>
        <v/>
      </c>
    </row>
    <row r="178" spans="5:25">
      <c r="E178" s="56" t="str">
        <f t="shared" si="12"/>
        <v>\\</v>
      </c>
      <c r="F178" s="38"/>
      <c r="G178" s="79"/>
      <c r="H178" s="38"/>
      <c r="I178" s="351"/>
      <c r="J178" s="38"/>
      <c r="K178" s="40"/>
      <c r="L178" s="11"/>
      <c r="M178" s="11"/>
      <c r="N178" s="11"/>
      <c r="O178" s="35"/>
      <c r="P178" s="39"/>
      <c r="Q178" s="291"/>
      <c r="R178" s="287"/>
      <c r="S178" s="38"/>
      <c r="T178" s="40"/>
      <c r="U178" s="35"/>
      <c r="V178" s="74">
        <f t="shared" si="15"/>
        <v>0</v>
      </c>
      <c r="W178" s="12">
        <f t="shared" si="16"/>
        <v>0</v>
      </c>
      <c r="X178" s="12">
        <f t="shared" si="13"/>
        <v>0</v>
      </c>
      <c r="Y178" s="75" t="str">
        <f t="shared" si="14"/>
        <v/>
      </c>
    </row>
    <row r="179" spans="5:25">
      <c r="E179" s="56" t="str">
        <f t="shared" si="12"/>
        <v>\\</v>
      </c>
      <c r="F179" s="38"/>
      <c r="G179" s="79"/>
      <c r="H179" s="38"/>
      <c r="I179" s="351"/>
      <c r="J179" s="38"/>
      <c r="K179" s="40"/>
      <c r="L179" s="11"/>
      <c r="M179" s="11"/>
      <c r="N179" s="11"/>
      <c r="O179" s="35"/>
      <c r="P179" s="39"/>
      <c r="Q179" s="291"/>
      <c r="R179" s="287"/>
      <c r="S179" s="38"/>
      <c r="T179" s="40"/>
      <c r="U179" s="35"/>
      <c r="V179" s="74">
        <f t="shared" si="15"/>
        <v>0</v>
      </c>
      <c r="W179" s="12">
        <f t="shared" si="16"/>
        <v>0</v>
      </c>
      <c r="X179" s="12">
        <f t="shared" si="13"/>
        <v>0</v>
      </c>
      <c r="Y179" s="75" t="str">
        <f t="shared" si="14"/>
        <v/>
      </c>
    </row>
    <row r="180" spans="5:25">
      <c r="E180" s="56" t="str">
        <f t="shared" si="12"/>
        <v>\\</v>
      </c>
      <c r="F180" s="38"/>
      <c r="G180" s="79"/>
      <c r="H180" s="38"/>
      <c r="I180" s="351"/>
      <c r="J180" s="38"/>
      <c r="K180" s="40"/>
      <c r="L180" s="11"/>
      <c r="M180" s="11"/>
      <c r="N180" s="11"/>
      <c r="O180" s="35"/>
      <c r="P180" s="39"/>
      <c r="Q180" s="291"/>
      <c r="R180" s="287"/>
      <c r="S180" s="38"/>
      <c r="T180" s="40"/>
      <c r="U180" s="35"/>
      <c r="V180" s="74">
        <f t="shared" si="15"/>
        <v>0</v>
      </c>
      <c r="W180" s="12">
        <f t="shared" si="16"/>
        <v>0</v>
      </c>
      <c r="X180" s="12">
        <f t="shared" si="13"/>
        <v>0</v>
      </c>
      <c r="Y180" s="75" t="str">
        <f t="shared" si="14"/>
        <v/>
      </c>
    </row>
    <row r="181" spans="5:25">
      <c r="E181" s="56" t="str">
        <f t="shared" si="12"/>
        <v>\\</v>
      </c>
      <c r="F181" s="38"/>
      <c r="G181" s="79"/>
      <c r="H181" s="38"/>
      <c r="I181" s="351"/>
      <c r="J181" s="38"/>
      <c r="K181" s="40"/>
      <c r="L181" s="11"/>
      <c r="M181" s="11"/>
      <c r="N181" s="11"/>
      <c r="O181" s="35"/>
      <c r="P181" s="39"/>
      <c r="Q181" s="291"/>
      <c r="R181" s="287"/>
      <c r="S181" s="38"/>
      <c r="T181" s="40"/>
      <c r="U181" s="35"/>
      <c r="V181" s="74">
        <f t="shared" si="15"/>
        <v>0</v>
      </c>
      <c r="W181" s="12">
        <f t="shared" si="16"/>
        <v>0</v>
      </c>
      <c r="X181" s="12">
        <f t="shared" si="13"/>
        <v>0</v>
      </c>
      <c r="Y181" s="75" t="str">
        <f t="shared" si="14"/>
        <v/>
      </c>
    </row>
    <row r="182" spans="5:25">
      <c r="E182" s="56" t="str">
        <f t="shared" si="12"/>
        <v>\\</v>
      </c>
      <c r="F182" s="38"/>
      <c r="G182" s="79"/>
      <c r="H182" s="38"/>
      <c r="I182" s="351"/>
      <c r="J182" s="38"/>
      <c r="K182" s="40"/>
      <c r="L182" s="11"/>
      <c r="M182" s="11"/>
      <c r="N182" s="11"/>
      <c r="O182" s="35"/>
      <c r="P182" s="39"/>
      <c r="Q182" s="291"/>
      <c r="R182" s="287"/>
      <c r="S182" s="38"/>
      <c r="T182" s="40"/>
      <c r="U182" s="35"/>
      <c r="V182" s="74">
        <f t="shared" si="15"/>
        <v>0</v>
      </c>
      <c r="W182" s="12">
        <f t="shared" si="16"/>
        <v>0</v>
      </c>
      <c r="X182" s="12">
        <f t="shared" si="13"/>
        <v>0</v>
      </c>
      <c r="Y182" s="75" t="str">
        <f t="shared" si="14"/>
        <v/>
      </c>
    </row>
    <row r="183" spans="5:25">
      <c r="E183" s="56" t="str">
        <f t="shared" si="12"/>
        <v>\\</v>
      </c>
      <c r="F183" s="38"/>
      <c r="G183" s="79"/>
      <c r="H183" s="38"/>
      <c r="I183" s="351"/>
      <c r="J183" s="38"/>
      <c r="K183" s="40"/>
      <c r="L183" s="11"/>
      <c r="M183" s="11"/>
      <c r="N183" s="11"/>
      <c r="O183" s="35"/>
      <c r="P183" s="39"/>
      <c r="Q183" s="291"/>
      <c r="R183" s="287"/>
      <c r="S183" s="38"/>
      <c r="T183" s="40"/>
      <c r="U183" s="35"/>
      <c r="V183" s="74">
        <f t="shared" si="15"/>
        <v>0</v>
      </c>
      <c r="W183" s="12">
        <f t="shared" si="16"/>
        <v>0</v>
      </c>
      <c r="X183" s="12">
        <f t="shared" si="13"/>
        <v>0</v>
      </c>
      <c r="Y183" s="75" t="str">
        <f t="shared" si="14"/>
        <v/>
      </c>
    </row>
    <row r="184" spans="5:25">
      <c r="E184" s="56" t="str">
        <f t="shared" si="12"/>
        <v>\\</v>
      </c>
      <c r="F184" s="38"/>
      <c r="G184" s="79"/>
      <c r="H184" s="38"/>
      <c r="I184" s="351"/>
      <c r="J184" s="38"/>
      <c r="K184" s="40"/>
      <c r="L184" s="11"/>
      <c r="M184" s="11"/>
      <c r="N184" s="11"/>
      <c r="O184" s="35"/>
      <c r="P184" s="39"/>
      <c r="Q184" s="291"/>
      <c r="R184" s="287"/>
      <c r="S184" s="38"/>
      <c r="T184" s="40"/>
      <c r="U184" s="35"/>
      <c r="V184" s="74">
        <f t="shared" si="15"/>
        <v>0</v>
      </c>
      <c r="W184" s="12">
        <f t="shared" si="16"/>
        <v>0</v>
      </c>
      <c r="X184" s="12">
        <f t="shared" si="13"/>
        <v>0</v>
      </c>
      <c r="Y184" s="75" t="str">
        <f t="shared" si="14"/>
        <v/>
      </c>
    </row>
    <row r="185" spans="5:25">
      <c r="E185" s="56" t="str">
        <f t="shared" si="12"/>
        <v>\\</v>
      </c>
      <c r="F185" s="38"/>
      <c r="G185" s="79"/>
      <c r="H185" s="38"/>
      <c r="I185" s="351"/>
      <c r="J185" s="38"/>
      <c r="K185" s="40"/>
      <c r="L185" s="11"/>
      <c r="M185" s="11"/>
      <c r="N185" s="11"/>
      <c r="O185" s="35"/>
      <c r="P185" s="39"/>
      <c r="Q185" s="291"/>
      <c r="R185" s="287"/>
      <c r="S185" s="38"/>
      <c r="T185" s="40"/>
      <c r="U185" s="35"/>
      <c r="V185" s="74">
        <f t="shared" si="15"/>
        <v>0</v>
      </c>
      <c r="W185" s="12">
        <f t="shared" si="16"/>
        <v>0</v>
      </c>
      <c r="X185" s="12">
        <f t="shared" si="13"/>
        <v>0</v>
      </c>
      <c r="Y185" s="75" t="str">
        <f t="shared" si="14"/>
        <v/>
      </c>
    </row>
    <row r="186" spans="5:25">
      <c r="E186" s="56" t="str">
        <f t="shared" si="12"/>
        <v>\\</v>
      </c>
      <c r="F186" s="38"/>
      <c r="G186" s="79"/>
      <c r="H186" s="38"/>
      <c r="I186" s="351"/>
      <c r="J186" s="38"/>
      <c r="K186" s="40"/>
      <c r="L186" s="11"/>
      <c r="M186" s="11"/>
      <c r="N186" s="11"/>
      <c r="O186" s="35"/>
      <c r="P186" s="39"/>
      <c r="Q186" s="291"/>
      <c r="R186" s="287"/>
      <c r="S186" s="38"/>
      <c r="T186" s="40"/>
      <c r="U186" s="35"/>
      <c r="V186" s="74">
        <f t="shared" si="15"/>
        <v>0</v>
      </c>
      <c r="W186" s="12">
        <f t="shared" si="16"/>
        <v>0</v>
      </c>
      <c r="X186" s="12">
        <f t="shared" si="13"/>
        <v>0</v>
      </c>
      <c r="Y186" s="75" t="str">
        <f t="shared" si="14"/>
        <v/>
      </c>
    </row>
    <row r="187" spans="5:25">
      <c r="E187" s="56" t="str">
        <f t="shared" si="12"/>
        <v>\\</v>
      </c>
      <c r="F187" s="38"/>
      <c r="G187" s="79"/>
      <c r="H187" s="38"/>
      <c r="I187" s="351"/>
      <c r="J187" s="38"/>
      <c r="K187" s="40"/>
      <c r="L187" s="11"/>
      <c r="M187" s="11"/>
      <c r="N187" s="11"/>
      <c r="O187" s="35"/>
      <c r="P187" s="39"/>
      <c r="Q187" s="291"/>
      <c r="R187" s="287"/>
      <c r="S187" s="38"/>
      <c r="T187" s="40"/>
      <c r="U187" s="35"/>
      <c r="V187" s="74">
        <f t="shared" si="15"/>
        <v>0</v>
      </c>
      <c r="W187" s="12">
        <f t="shared" si="16"/>
        <v>0</v>
      </c>
      <c r="X187" s="12">
        <f t="shared" si="13"/>
        <v>0</v>
      </c>
      <c r="Y187" s="75" t="str">
        <f t="shared" si="14"/>
        <v/>
      </c>
    </row>
    <row r="188" spans="5:25">
      <c r="E188" s="56" t="str">
        <f t="shared" si="12"/>
        <v>\\</v>
      </c>
      <c r="F188" s="38"/>
      <c r="G188" s="79"/>
      <c r="H188" s="38"/>
      <c r="I188" s="351"/>
      <c r="J188" s="38"/>
      <c r="K188" s="40"/>
      <c r="L188" s="11"/>
      <c r="M188" s="11"/>
      <c r="N188" s="11"/>
      <c r="O188" s="35"/>
      <c r="P188" s="39"/>
      <c r="Q188" s="291"/>
      <c r="R188" s="287"/>
      <c r="S188" s="38"/>
      <c r="T188" s="40"/>
      <c r="U188" s="35"/>
      <c r="V188" s="74">
        <f t="shared" si="15"/>
        <v>0</v>
      </c>
      <c r="W188" s="12">
        <f t="shared" si="16"/>
        <v>0</v>
      </c>
      <c r="X188" s="12">
        <f t="shared" si="13"/>
        <v>0</v>
      </c>
      <c r="Y188" s="75" t="str">
        <f t="shared" si="14"/>
        <v/>
      </c>
    </row>
    <row r="189" spans="5:25">
      <c r="E189" s="56" t="str">
        <f t="shared" si="12"/>
        <v>\\</v>
      </c>
      <c r="F189" s="38"/>
      <c r="G189" s="79"/>
      <c r="H189" s="38"/>
      <c r="I189" s="351"/>
      <c r="J189" s="38"/>
      <c r="K189" s="40"/>
      <c r="L189" s="11"/>
      <c r="M189" s="11"/>
      <c r="N189" s="11"/>
      <c r="O189" s="35"/>
      <c r="P189" s="39"/>
      <c r="Q189" s="291"/>
      <c r="R189" s="287"/>
      <c r="S189" s="38"/>
      <c r="T189" s="40"/>
      <c r="U189" s="35"/>
      <c r="V189" s="74">
        <f t="shared" si="15"/>
        <v>0</v>
      </c>
      <c r="W189" s="12">
        <f t="shared" si="16"/>
        <v>0</v>
      </c>
      <c r="X189" s="12">
        <f t="shared" si="13"/>
        <v>0</v>
      </c>
      <c r="Y189" s="75" t="str">
        <f t="shared" si="14"/>
        <v/>
      </c>
    </row>
    <row r="190" spans="5:25">
      <c r="E190" s="56" t="str">
        <f t="shared" si="12"/>
        <v>\\</v>
      </c>
      <c r="F190" s="38"/>
      <c r="G190" s="79"/>
      <c r="H190" s="38"/>
      <c r="I190" s="351"/>
      <c r="J190" s="38"/>
      <c r="K190" s="40"/>
      <c r="L190" s="11"/>
      <c r="M190" s="11"/>
      <c r="N190" s="11"/>
      <c r="O190" s="35"/>
      <c r="P190" s="39"/>
      <c r="Q190" s="291"/>
      <c r="R190" s="287"/>
      <c r="S190" s="38"/>
      <c r="T190" s="40"/>
      <c r="U190" s="35"/>
      <c r="V190" s="74">
        <f t="shared" si="15"/>
        <v>0</v>
      </c>
      <c r="W190" s="12">
        <f t="shared" si="16"/>
        <v>0</v>
      </c>
      <c r="X190" s="12">
        <f t="shared" si="13"/>
        <v>0</v>
      </c>
      <c r="Y190" s="75" t="str">
        <f t="shared" si="14"/>
        <v/>
      </c>
    </row>
    <row r="191" spans="5:25">
      <c r="E191" s="56" t="str">
        <f t="shared" si="12"/>
        <v>\\</v>
      </c>
      <c r="F191" s="38"/>
      <c r="G191" s="79"/>
      <c r="H191" s="38"/>
      <c r="I191" s="351"/>
      <c r="J191" s="38"/>
      <c r="K191" s="40"/>
      <c r="L191" s="11"/>
      <c r="M191" s="11"/>
      <c r="N191" s="11"/>
      <c r="O191" s="35"/>
      <c r="P191" s="39"/>
      <c r="Q191" s="291"/>
      <c r="R191" s="287"/>
      <c r="S191" s="38"/>
      <c r="T191" s="40"/>
      <c r="U191" s="35"/>
      <c r="V191" s="74">
        <f t="shared" si="15"/>
        <v>0</v>
      </c>
      <c r="W191" s="12">
        <f t="shared" si="16"/>
        <v>0</v>
      </c>
      <c r="X191" s="12">
        <f t="shared" si="13"/>
        <v>0</v>
      </c>
      <c r="Y191" s="75" t="str">
        <f t="shared" si="14"/>
        <v/>
      </c>
    </row>
    <row r="192" spans="5:25">
      <c r="E192" s="56" t="str">
        <f t="shared" si="12"/>
        <v>\\</v>
      </c>
      <c r="F192" s="38"/>
      <c r="G192" s="79"/>
      <c r="H192" s="38"/>
      <c r="I192" s="351"/>
      <c r="J192" s="38"/>
      <c r="K192" s="40"/>
      <c r="L192" s="11"/>
      <c r="M192" s="11"/>
      <c r="N192" s="11"/>
      <c r="O192" s="35"/>
      <c r="P192" s="39"/>
      <c r="Q192" s="291"/>
      <c r="R192" s="287"/>
      <c r="S192" s="38"/>
      <c r="T192" s="40"/>
      <c r="U192" s="35"/>
      <c r="V192" s="74">
        <f t="shared" si="15"/>
        <v>0</v>
      </c>
      <c r="W192" s="12">
        <f t="shared" si="16"/>
        <v>0</v>
      </c>
      <c r="X192" s="12">
        <f t="shared" si="13"/>
        <v>0</v>
      </c>
      <c r="Y192" s="75" t="str">
        <f t="shared" si="14"/>
        <v/>
      </c>
    </row>
    <row r="193" spans="5:25">
      <c r="E193" s="56" t="str">
        <f t="shared" si="12"/>
        <v>\\</v>
      </c>
      <c r="F193" s="38"/>
      <c r="G193" s="79"/>
      <c r="H193" s="38"/>
      <c r="I193" s="351"/>
      <c r="J193" s="38"/>
      <c r="K193" s="40"/>
      <c r="L193" s="11"/>
      <c r="M193" s="11"/>
      <c r="N193" s="11"/>
      <c r="O193" s="35"/>
      <c r="P193" s="39"/>
      <c r="Q193" s="291"/>
      <c r="R193" s="287"/>
      <c r="S193" s="38"/>
      <c r="T193" s="40"/>
      <c r="U193" s="35"/>
      <c r="V193" s="74">
        <f t="shared" si="15"/>
        <v>0</v>
      </c>
      <c r="W193" s="12">
        <f t="shared" si="16"/>
        <v>0</v>
      </c>
      <c r="X193" s="12">
        <f t="shared" si="13"/>
        <v>0</v>
      </c>
      <c r="Y193" s="75" t="str">
        <f t="shared" si="14"/>
        <v/>
      </c>
    </row>
    <row r="194" spans="5:25">
      <c r="E194" s="56" t="str">
        <f t="shared" si="12"/>
        <v>\\</v>
      </c>
      <c r="F194" s="38"/>
      <c r="G194" s="79"/>
      <c r="H194" s="38"/>
      <c r="I194" s="351"/>
      <c r="J194" s="38"/>
      <c r="K194" s="40"/>
      <c r="L194" s="11"/>
      <c r="M194" s="11"/>
      <c r="N194" s="11"/>
      <c r="O194" s="35"/>
      <c r="P194" s="39"/>
      <c r="Q194" s="291"/>
      <c r="R194" s="287"/>
      <c r="S194" s="38"/>
      <c r="T194" s="40"/>
      <c r="U194" s="35"/>
      <c r="V194" s="74">
        <f t="shared" si="15"/>
        <v>0</v>
      </c>
      <c r="W194" s="12">
        <f t="shared" si="16"/>
        <v>0</v>
      </c>
      <c r="X194" s="12">
        <f t="shared" si="13"/>
        <v>0</v>
      </c>
      <c r="Y194" s="75" t="str">
        <f t="shared" si="14"/>
        <v/>
      </c>
    </row>
    <row r="195" spans="5:25">
      <c r="E195" s="56" t="str">
        <f t="shared" ref="E195:E258" si="17">F195&amp;"\"&amp;T195&amp;"\"&amp;U195</f>
        <v>\\</v>
      </c>
      <c r="F195" s="38"/>
      <c r="G195" s="79"/>
      <c r="H195" s="38"/>
      <c r="I195" s="351"/>
      <c r="J195" s="38"/>
      <c r="K195" s="40"/>
      <c r="L195" s="11"/>
      <c r="M195" s="11"/>
      <c r="N195" s="11"/>
      <c r="O195" s="35"/>
      <c r="P195" s="39"/>
      <c r="Q195" s="291"/>
      <c r="R195" s="287"/>
      <c r="S195" s="38"/>
      <c r="T195" s="40"/>
      <c r="U195" s="35"/>
      <c r="V195" s="74">
        <f t="shared" si="15"/>
        <v>0</v>
      </c>
      <c r="W195" s="12">
        <f t="shared" si="16"/>
        <v>0</v>
      </c>
      <c r="X195" s="12">
        <f t="shared" ref="X195:X258" si="18">W195*V195</f>
        <v>0</v>
      </c>
      <c r="Y195" s="75" t="str">
        <f t="shared" ref="Y195:Y258" si="19">IFERROR(X195/P195,"")</f>
        <v/>
      </c>
    </row>
    <row r="196" spans="5:25">
      <c r="E196" s="56" t="str">
        <f t="shared" si="17"/>
        <v>\\</v>
      </c>
      <c r="F196" s="38"/>
      <c r="G196" s="79"/>
      <c r="H196" s="38"/>
      <c r="I196" s="351"/>
      <c r="J196" s="38"/>
      <c r="K196" s="40"/>
      <c r="L196" s="11"/>
      <c r="M196" s="11"/>
      <c r="N196" s="11"/>
      <c r="O196" s="35"/>
      <c r="P196" s="39"/>
      <c r="Q196" s="291"/>
      <c r="R196" s="287"/>
      <c r="S196" s="38"/>
      <c r="T196" s="40"/>
      <c r="U196" s="35"/>
      <c r="V196" s="74">
        <f t="shared" ref="V196:V259" si="20">IF(G196="실용실안",IF(R196+1825&gt;=$A$3,1,IF(R196+3651&gt;=$A$3,0.8,0)),IF(R196+1825&gt;=$A$3,1,IF(R196+3651&gt;=$A$3,0.8,IF(R196+7304&gt;=$A$3,0.6,0))))</f>
        <v>0</v>
      </c>
      <c r="W196" s="12">
        <f t="shared" ref="W196:W259" si="21">IF(AND(G196="건설신기술",Q196&gt;=$A$3),2,IF(AND(G196="특허",Q196&gt;=$A$3),1,IF(AND(G196="실용실안",Q196&gt;=$A$3),0.5,0)))</f>
        <v>0</v>
      </c>
      <c r="X196" s="12">
        <f t="shared" si="18"/>
        <v>0</v>
      </c>
      <c r="Y196" s="75" t="str">
        <f t="shared" si="19"/>
        <v/>
      </c>
    </row>
    <row r="197" spans="5:25">
      <c r="E197" s="56" t="str">
        <f t="shared" si="17"/>
        <v>\\</v>
      </c>
      <c r="F197" s="38"/>
      <c r="G197" s="79"/>
      <c r="H197" s="38"/>
      <c r="I197" s="351"/>
      <c r="J197" s="38"/>
      <c r="K197" s="40"/>
      <c r="L197" s="11"/>
      <c r="M197" s="11"/>
      <c r="N197" s="11"/>
      <c r="O197" s="35"/>
      <c r="P197" s="39"/>
      <c r="Q197" s="291"/>
      <c r="R197" s="287"/>
      <c r="S197" s="38"/>
      <c r="T197" s="40"/>
      <c r="U197" s="35"/>
      <c r="V197" s="74">
        <f t="shared" si="20"/>
        <v>0</v>
      </c>
      <c r="W197" s="12">
        <f t="shared" si="21"/>
        <v>0</v>
      </c>
      <c r="X197" s="12">
        <f t="shared" si="18"/>
        <v>0</v>
      </c>
      <c r="Y197" s="75" t="str">
        <f t="shared" si="19"/>
        <v/>
      </c>
    </row>
    <row r="198" spans="5:25">
      <c r="E198" s="56" t="str">
        <f t="shared" si="17"/>
        <v>\\</v>
      </c>
      <c r="F198" s="38"/>
      <c r="G198" s="79"/>
      <c r="H198" s="38"/>
      <c r="I198" s="351"/>
      <c r="J198" s="38"/>
      <c r="K198" s="40"/>
      <c r="L198" s="11"/>
      <c r="M198" s="11"/>
      <c r="N198" s="11"/>
      <c r="O198" s="35"/>
      <c r="P198" s="39"/>
      <c r="Q198" s="291"/>
      <c r="R198" s="287"/>
      <c r="S198" s="38"/>
      <c r="T198" s="40"/>
      <c r="U198" s="35"/>
      <c r="V198" s="74">
        <f t="shared" si="20"/>
        <v>0</v>
      </c>
      <c r="W198" s="12">
        <f t="shared" si="21"/>
        <v>0</v>
      </c>
      <c r="X198" s="12">
        <f t="shared" si="18"/>
        <v>0</v>
      </c>
      <c r="Y198" s="75" t="str">
        <f t="shared" si="19"/>
        <v/>
      </c>
    </row>
    <row r="199" spans="5:25">
      <c r="E199" s="56" t="str">
        <f t="shared" si="17"/>
        <v>\\</v>
      </c>
      <c r="F199" s="38"/>
      <c r="G199" s="79"/>
      <c r="H199" s="38"/>
      <c r="I199" s="351"/>
      <c r="J199" s="38"/>
      <c r="K199" s="40"/>
      <c r="L199" s="11"/>
      <c r="M199" s="11"/>
      <c r="N199" s="11"/>
      <c r="O199" s="35"/>
      <c r="P199" s="39"/>
      <c r="Q199" s="291"/>
      <c r="R199" s="287"/>
      <c r="S199" s="38"/>
      <c r="T199" s="40"/>
      <c r="U199" s="35"/>
      <c r="V199" s="74">
        <f t="shared" si="20"/>
        <v>0</v>
      </c>
      <c r="W199" s="12">
        <f t="shared" si="21"/>
        <v>0</v>
      </c>
      <c r="X199" s="12">
        <f t="shared" si="18"/>
        <v>0</v>
      </c>
      <c r="Y199" s="75" t="str">
        <f t="shared" si="19"/>
        <v/>
      </c>
    </row>
    <row r="200" spans="5:25">
      <c r="E200" s="56" t="str">
        <f t="shared" si="17"/>
        <v>\\</v>
      </c>
      <c r="F200" s="38"/>
      <c r="G200" s="79"/>
      <c r="H200" s="38"/>
      <c r="I200" s="351"/>
      <c r="J200" s="38"/>
      <c r="K200" s="40"/>
      <c r="L200" s="11"/>
      <c r="M200" s="11"/>
      <c r="N200" s="11"/>
      <c r="O200" s="35"/>
      <c r="P200" s="39"/>
      <c r="Q200" s="291"/>
      <c r="R200" s="287"/>
      <c r="S200" s="38"/>
      <c r="T200" s="40"/>
      <c r="U200" s="35"/>
      <c r="V200" s="74">
        <f t="shared" si="20"/>
        <v>0</v>
      </c>
      <c r="W200" s="12">
        <f t="shared" si="21"/>
        <v>0</v>
      </c>
      <c r="X200" s="12">
        <f t="shared" si="18"/>
        <v>0</v>
      </c>
      <c r="Y200" s="75" t="str">
        <f t="shared" si="19"/>
        <v/>
      </c>
    </row>
    <row r="201" spans="5:25">
      <c r="E201" s="56" t="str">
        <f t="shared" si="17"/>
        <v>\\</v>
      </c>
      <c r="F201" s="38"/>
      <c r="G201" s="79"/>
      <c r="H201" s="38"/>
      <c r="I201" s="351"/>
      <c r="J201" s="38"/>
      <c r="K201" s="40"/>
      <c r="L201" s="11"/>
      <c r="M201" s="11"/>
      <c r="N201" s="11"/>
      <c r="O201" s="35"/>
      <c r="P201" s="39"/>
      <c r="Q201" s="291"/>
      <c r="R201" s="287"/>
      <c r="S201" s="38"/>
      <c r="T201" s="40"/>
      <c r="U201" s="35"/>
      <c r="V201" s="74">
        <f t="shared" si="20"/>
        <v>0</v>
      </c>
      <c r="W201" s="12">
        <f t="shared" si="21"/>
        <v>0</v>
      </c>
      <c r="X201" s="12">
        <f t="shared" si="18"/>
        <v>0</v>
      </c>
      <c r="Y201" s="75" t="str">
        <f t="shared" si="19"/>
        <v/>
      </c>
    </row>
    <row r="202" spans="5:25">
      <c r="E202" s="56" t="str">
        <f t="shared" si="17"/>
        <v>\\</v>
      </c>
      <c r="F202" s="38"/>
      <c r="G202" s="79"/>
      <c r="H202" s="38"/>
      <c r="I202" s="351"/>
      <c r="J202" s="38"/>
      <c r="K202" s="40"/>
      <c r="L202" s="11"/>
      <c r="M202" s="11"/>
      <c r="N202" s="11"/>
      <c r="O202" s="35"/>
      <c r="P202" s="39"/>
      <c r="Q202" s="291"/>
      <c r="R202" s="287"/>
      <c r="S202" s="38"/>
      <c r="T202" s="40"/>
      <c r="U202" s="35"/>
      <c r="V202" s="74">
        <f t="shared" si="20"/>
        <v>0</v>
      </c>
      <c r="W202" s="12">
        <f t="shared" si="21"/>
        <v>0</v>
      </c>
      <c r="X202" s="12">
        <f t="shared" si="18"/>
        <v>0</v>
      </c>
      <c r="Y202" s="75" t="str">
        <f t="shared" si="19"/>
        <v/>
      </c>
    </row>
    <row r="203" spans="5:25">
      <c r="E203" s="56" t="str">
        <f t="shared" si="17"/>
        <v>\\</v>
      </c>
      <c r="F203" s="38"/>
      <c r="G203" s="79"/>
      <c r="H203" s="38"/>
      <c r="I203" s="351"/>
      <c r="J203" s="38"/>
      <c r="K203" s="40"/>
      <c r="L203" s="11"/>
      <c r="M203" s="11"/>
      <c r="N203" s="11"/>
      <c r="O203" s="35"/>
      <c r="P203" s="39"/>
      <c r="Q203" s="291"/>
      <c r="R203" s="287"/>
      <c r="S203" s="38"/>
      <c r="T203" s="40"/>
      <c r="U203" s="35"/>
      <c r="V203" s="74">
        <f t="shared" si="20"/>
        <v>0</v>
      </c>
      <c r="W203" s="12">
        <f t="shared" si="21"/>
        <v>0</v>
      </c>
      <c r="X203" s="12">
        <f t="shared" si="18"/>
        <v>0</v>
      </c>
      <c r="Y203" s="75" t="str">
        <f t="shared" si="19"/>
        <v/>
      </c>
    </row>
    <row r="204" spans="5:25">
      <c r="E204" s="56" t="str">
        <f t="shared" si="17"/>
        <v>\\</v>
      </c>
      <c r="F204" s="38"/>
      <c r="G204" s="79"/>
      <c r="H204" s="38"/>
      <c r="I204" s="351"/>
      <c r="J204" s="38"/>
      <c r="K204" s="40"/>
      <c r="L204" s="11"/>
      <c r="M204" s="11"/>
      <c r="N204" s="11"/>
      <c r="O204" s="35"/>
      <c r="P204" s="39"/>
      <c r="Q204" s="291"/>
      <c r="R204" s="287"/>
      <c r="S204" s="38"/>
      <c r="T204" s="40"/>
      <c r="U204" s="35"/>
      <c r="V204" s="74">
        <f t="shared" si="20"/>
        <v>0</v>
      </c>
      <c r="W204" s="12">
        <f t="shared" si="21"/>
        <v>0</v>
      </c>
      <c r="X204" s="12">
        <f t="shared" si="18"/>
        <v>0</v>
      </c>
      <c r="Y204" s="75" t="str">
        <f t="shared" si="19"/>
        <v/>
      </c>
    </row>
    <row r="205" spans="5:25">
      <c r="E205" s="56" t="str">
        <f t="shared" si="17"/>
        <v>\\</v>
      </c>
      <c r="F205" s="38"/>
      <c r="G205" s="79"/>
      <c r="H205" s="38"/>
      <c r="I205" s="351"/>
      <c r="J205" s="38"/>
      <c r="K205" s="40"/>
      <c r="L205" s="11"/>
      <c r="M205" s="11"/>
      <c r="N205" s="11"/>
      <c r="O205" s="35"/>
      <c r="P205" s="39"/>
      <c r="Q205" s="291"/>
      <c r="R205" s="287"/>
      <c r="S205" s="38"/>
      <c r="T205" s="40"/>
      <c r="U205" s="35"/>
      <c r="V205" s="74">
        <f t="shared" si="20"/>
        <v>0</v>
      </c>
      <c r="W205" s="12">
        <f t="shared" si="21"/>
        <v>0</v>
      </c>
      <c r="X205" s="12">
        <f t="shared" si="18"/>
        <v>0</v>
      </c>
      <c r="Y205" s="75" t="str">
        <f t="shared" si="19"/>
        <v/>
      </c>
    </row>
    <row r="206" spans="5:25">
      <c r="E206" s="56" t="str">
        <f t="shared" si="17"/>
        <v>\\</v>
      </c>
      <c r="F206" s="38"/>
      <c r="G206" s="79"/>
      <c r="H206" s="38"/>
      <c r="I206" s="351"/>
      <c r="J206" s="38"/>
      <c r="K206" s="40"/>
      <c r="L206" s="11"/>
      <c r="M206" s="11"/>
      <c r="N206" s="11"/>
      <c r="O206" s="35"/>
      <c r="P206" s="39"/>
      <c r="Q206" s="291"/>
      <c r="R206" s="287"/>
      <c r="S206" s="38"/>
      <c r="T206" s="40"/>
      <c r="U206" s="35"/>
      <c r="V206" s="74">
        <f t="shared" si="20"/>
        <v>0</v>
      </c>
      <c r="W206" s="12">
        <f t="shared" si="21"/>
        <v>0</v>
      </c>
      <c r="X206" s="12">
        <f t="shared" si="18"/>
        <v>0</v>
      </c>
      <c r="Y206" s="75" t="str">
        <f t="shared" si="19"/>
        <v/>
      </c>
    </row>
    <row r="207" spans="5:25">
      <c r="E207" s="56" t="str">
        <f t="shared" si="17"/>
        <v>\\</v>
      </c>
      <c r="F207" s="38"/>
      <c r="G207" s="79"/>
      <c r="H207" s="38"/>
      <c r="I207" s="351"/>
      <c r="J207" s="38"/>
      <c r="K207" s="40"/>
      <c r="L207" s="11"/>
      <c r="M207" s="11"/>
      <c r="N207" s="11"/>
      <c r="O207" s="35"/>
      <c r="P207" s="39"/>
      <c r="Q207" s="291"/>
      <c r="R207" s="287"/>
      <c r="S207" s="38"/>
      <c r="T207" s="40"/>
      <c r="U207" s="35"/>
      <c r="V207" s="74">
        <f t="shared" si="20"/>
        <v>0</v>
      </c>
      <c r="W207" s="12">
        <f t="shared" si="21"/>
        <v>0</v>
      </c>
      <c r="X207" s="12">
        <f t="shared" si="18"/>
        <v>0</v>
      </c>
      <c r="Y207" s="75" t="str">
        <f t="shared" si="19"/>
        <v/>
      </c>
    </row>
    <row r="208" spans="5:25">
      <c r="E208" s="56" t="str">
        <f t="shared" si="17"/>
        <v>\\</v>
      </c>
      <c r="F208" s="38"/>
      <c r="G208" s="79"/>
      <c r="H208" s="38"/>
      <c r="I208" s="351"/>
      <c r="J208" s="38"/>
      <c r="K208" s="40"/>
      <c r="L208" s="11"/>
      <c r="M208" s="11"/>
      <c r="N208" s="11"/>
      <c r="O208" s="35"/>
      <c r="P208" s="39"/>
      <c r="Q208" s="291"/>
      <c r="R208" s="287"/>
      <c r="S208" s="38"/>
      <c r="T208" s="40"/>
      <c r="U208" s="35"/>
      <c r="V208" s="74">
        <f t="shared" si="20"/>
        <v>0</v>
      </c>
      <c r="W208" s="12">
        <f t="shared" si="21"/>
        <v>0</v>
      </c>
      <c r="X208" s="12">
        <f t="shared" si="18"/>
        <v>0</v>
      </c>
      <c r="Y208" s="75" t="str">
        <f t="shared" si="19"/>
        <v/>
      </c>
    </row>
    <row r="209" spans="5:25">
      <c r="E209" s="56" t="str">
        <f t="shared" si="17"/>
        <v>\\</v>
      </c>
      <c r="F209" s="38"/>
      <c r="G209" s="79"/>
      <c r="H209" s="38"/>
      <c r="I209" s="351"/>
      <c r="J209" s="38"/>
      <c r="K209" s="40"/>
      <c r="L209" s="11"/>
      <c r="M209" s="11"/>
      <c r="N209" s="11"/>
      <c r="O209" s="35"/>
      <c r="P209" s="39"/>
      <c r="Q209" s="291"/>
      <c r="R209" s="287"/>
      <c r="S209" s="38"/>
      <c r="T209" s="40"/>
      <c r="U209" s="35"/>
      <c r="V209" s="74">
        <f t="shared" si="20"/>
        <v>0</v>
      </c>
      <c r="W209" s="12">
        <f t="shared" si="21"/>
        <v>0</v>
      </c>
      <c r="X209" s="12">
        <f t="shared" si="18"/>
        <v>0</v>
      </c>
      <c r="Y209" s="75" t="str">
        <f t="shared" si="19"/>
        <v/>
      </c>
    </row>
    <row r="210" spans="5:25">
      <c r="E210" s="56" t="str">
        <f t="shared" si="17"/>
        <v>\\</v>
      </c>
      <c r="F210" s="38"/>
      <c r="G210" s="79"/>
      <c r="H210" s="38"/>
      <c r="I210" s="351"/>
      <c r="J210" s="38"/>
      <c r="K210" s="40"/>
      <c r="L210" s="11"/>
      <c r="M210" s="11"/>
      <c r="N210" s="11"/>
      <c r="O210" s="35"/>
      <c r="P210" s="39"/>
      <c r="Q210" s="291"/>
      <c r="R210" s="287"/>
      <c r="S210" s="38"/>
      <c r="T210" s="40"/>
      <c r="U210" s="35"/>
      <c r="V210" s="74">
        <f t="shared" si="20"/>
        <v>0</v>
      </c>
      <c r="W210" s="12">
        <f t="shared" si="21"/>
        <v>0</v>
      </c>
      <c r="X210" s="12">
        <f t="shared" si="18"/>
        <v>0</v>
      </c>
      <c r="Y210" s="75" t="str">
        <f t="shared" si="19"/>
        <v/>
      </c>
    </row>
    <row r="211" spans="5:25">
      <c r="E211" s="56" t="str">
        <f t="shared" si="17"/>
        <v>\\</v>
      </c>
      <c r="F211" s="38"/>
      <c r="G211" s="79"/>
      <c r="H211" s="38"/>
      <c r="I211" s="351"/>
      <c r="J211" s="38"/>
      <c r="K211" s="40"/>
      <c r="L211" s="11"/>
      <c r="M211" s="11"/>
      <c r="N211" s="11"/>
      <c r="O211" s="35"/>
      <c r="P211" s="39"/>
      <c r="Q211" s="291"/>
      <c r="R211" s="287"/>
      <c r="S211" s="38"/>
      <c r="T211" s="40"/>
      <c r="U211" s="35"/>
      <c r="V211" s="74">
        <f t="shared" si="20"/>
        <v>0</v>
      </c>
      <c r="W211" s="12">
        <f t="shared" si="21"/>
        <v>0</v>
      </c>
      <c r="X211" s="12">
        <f t="shared" si="18"/>
        <v>0</v>
      </c>
      <c r="Y211" s="75" t="str">
        <f t="shared" si="19"/>
        <v/>
      </c>
    </row>
    <row r="212" spans="5:25">
      <c r="E212" s="56" t="str">
        <f t="shared" si="17"/>
        <v>\\</v>
      </c>
      <c r="F212" s="38"/>
      <c r="G212" s="79"/>
      <c r="H212" s="38"/>
      <c r="I212" s="351"/>
      <c r="J212" s="38"/>
      <c r="K212" s="40"/>
      <c r="L212" s="11"/>
      <c r="M212" s="11"/>
      <c r="N212" s="11"/>
      <c r="O212" s="35"/>
      <c r="P212" s="39"/>
      <c r="Q212" s="291"/>
      <c r="R212" s="287"/>
      <c r="S212" s="38"/>
      <c r="T212" s="40"/>
      <c r="U212" s="35"/>
      <c r="V212" s="74">
        <f t="shared" si="20"/>
        <v>0</v>
      </c>
      <c r="W212" s="12">
        <f t="shared" si="21"/>
        <v>0</v>
      </c>
      <c r="X212" s="12">
        <f t="shared" si="18"/>
        <v>0</v>
      </c>
      <c r="Y212" s="75" t="str">
        <f t="shared" si="19"/>
        <v/>
      </c>
    </row>
    <row r="213" spans="5:25">
      <c r="E213" s="56" t="str">
        <f t="shared" si="17"/>
        <v>\\</v>
      </c>
      <c r="F213" s="38"/>
      <c r="G213" s="79"/>
      <c r="H213" s="38"/>
      <c r="I213" s="351"/>
      <c r="J213" s="38"/>
      <c r="K213" s="40"/>
      <c r="L213" s="11"/>
      <c r="M213" s="11"/>
      <c r="N213" s="11"/>
      <c r="O213" s="35"/>
      <c r="P213" s="39"/>
      <c r="Q213" s="291"/>
      <c r="R213" s="287"/>
      <c r="S213" s="38"/>
      <c r="T213" s="40"/>
      <c r="U213" s="35"/>
      <c r="V213" s="74">
        <f t="shared" si="20"/>
        <v>0</v>
      </c>
      <c r="W213" s="12">
        <f t="shared" si="21"/>
        <v>0</v>
      </c>
      <c r="X213" s="12">
        <f t="shared" si="18"/>
        <v>0</v>
      </c>
      <c r="Y213" s="75" t="str">
        <f t="shared" si="19"/>
        <v/>
      </c>
    </row>
    <row r="214" spans="5:25">
      <c r="E214" s="56" t="str">
        <f t="shared" si="17"/>
        <v>\\</v>
      </c>
      <c r="F214" s="38"/>
      <c r="G214" s="79"/>
      <c r="H214" s="38"/>
      <c r="I214" s="351"/>
      <c r="J214" s="38"/>
      <c r="K214" s="40"/>
      <c r="L214" s="11"/>
      <c r="M214" s="11"/>
      <c r="N214" s="11"/>
      <c r="O214" s="35"/>
      <c r="P214" s="39"/>
      <c r="Q214" s="291"/>
      <c r="R214" s="287"/>
      <c r="S214" s="38"/>
      <c r="T214" s="40"/>
      <c r="U214" s="35"/>
      <c r="V214" s="74">
        <f t="shared" si="20"/>
        <v>0</v>
      </c>
      <c r="W214" s="12">
        <f t="shared" si="21"/>
        <v>0</v>
      </c>
      <c r="X214" s="12">
        <f t="shared" si="18"/>
        <v>0</v>
      </c>
      <c r="Y214" s="75" t="str">
        <f t="shared" si="19"/>
        <v/>
      </c>
    </row>
    <row r="215" spans="5:25">
      <c r="E215" s="56" t="str">
        <f t="shared" si="17"/>
        <v>\\</v>
      </c>
      <c r="F215" s="38"/>
      <c r="G215" s="79"/>
      <c r="H215" s="38"/>
      <c r="I215" s="351"/>
      <c r="J215" s="38"/>
      <c r="K215" s="40"/>
      <c r="L215" s="11"/>
      <c r="M215" s="11"/>
      <c r="N215" s="11"/>
      <c r="O215" s="35"/>
      <c r="P215" s="39"/>
      <c r="Q215" s="291"/>
      <c r="R215" s="287"/>
      <c r="S215" s="38"/>
      <c r="T215" s="40"/>
      <c r="U215" s="35"/>
      <c r="V215" s="74">
        <f t="shared" si="20"/>
        <v>0</v>
      </c>
      <c r="W215" s="12">
        <f t="shared" si="21"/>
        <v>0</v>
      </c>
      <c r="X215" s="12">
        <f t="shared" si="18"/>
        <v>0</v>
      </c>
      <c r="Y215" s="75" t="str">
        <f t="shared" si="19"/>
        <v/>
      </c>
    </row>
    <row r="216" spans="5:25">
      <c r="E216" s="56" t="str">
        <f t="shared" si="17"/>
        <v>\\</v>
      </c>
      <c r="F216" s="38"/>
      <c r="G216" s="79"/>
      <c r="H216" s="38"/>
      <c r="I216" s="351"/>
      <c r="J216" s="38"/>
      <c r="K216" s="40"/>
      <c r="L216" s="11"/>
      <c r="M216" s="11"/>
      <c r="N216" s="11"/>
      <c r="O216" s="35"/>
      <c r="P216" s="39"/>
      <c r="Q216" s="291"/>
      <c r="R216" s="287"/>
      <c r="S216" s="38"/>
      <c r="T216" s="40"/>
      <c r="U216" s="35"/>
      <c r="V216" s="74">
        <f t="shared" si="20"/>
        <v>0</v>
      </c>
      <c r="W216" s="12">
        <f t="shared" si="21"/>
        <v>0</v>
      </c>
      <c r="X216" s="12">
        <f t="shared" si="18"/>
        <v>0</v>
      </c>
      <c r="Y216" s="75" t="str">
        <f t="shared" si="19"/>
        <v/>
      </c>
    </row>
    <row r="217" spans="5:25">
      <c r="E217" s="56" t="str">
        <f t="shared" si="17"/>
        <v>\\</v>
      </c>
      <c r="F217" s="38"/>
      <c r="G217" s="79"/>
      <c r="H217" s="38"/>
      <c r="I217" s="351"/>
      <c r="J217" s="38"/>
      <c r="K217" s="40"/>
      <c r="L217" s="11"/>
      <c r="M217" s="11"/>
      <c r="N217" s="11"/>
      <c r="O217" s="35"/>
      <c r="P217" s="39"/>
      <c r="Q217" s="291"/>
      <c r="R217" s="287"/>
      <c r="S217" s="38"/>
      <c r="T217" s="40"/>
      <c r="U217" s="35"/>
      <c r="V217" s="74">
        <f t="shared" si="20"/>
        <v>0</v>
      </c>
      <c r="W217" s="12">
        <f t="shared" si="21"/>
        <v>0</v>
      </c>
      <c r="X217" s="12">
        <f t="shared" si="18"/>
        <v>0</v>
      </c>
      <c r="Y217" s="75" t="str">
        <f t="shared" si="19"/>
        <v/>
      </c>
    </row>
    <row r="218" spans="5:25">
      <c r="E218" s="56" t="str">
        <f t="shared" si="17"/>
        <v>\\</v>
      </c>
      <c r="F218" s="38"/>
      <c r="G218" s="79"/>
      <c r="H218" s="38"/>
      <c r="I218" s="351"/>
      <c r="J218" s="38"/>
      <c r="K218" s="40"/>
      <c r="L218" s="11"/>
      <c r="M218" s="11"/>
      <c r="N218" s="11"/>
      <c r="O218" s="35"/>
      <c r="P218" s="39"/>
      <c r="Q218" s="291"/>
      <c r="R218" s="287"/>
      <c r="S218" s="38"/>
      <c r="T218" s="40"/>
      <c r="U218" s="35"/>
      <c r="V218" s="74">
        <f t="shared" si="20"/>
        <v>0</v>
      </c>
      <c r="W218" s="12">
        <f t="shared" si="21"/>
        <v>0</v>
      </c>
      <c r="X218" s="12">
        <f t="shared" si="18"/>
        <v>0</v>
      </c>
      <c r="Y218" s="75" t="str">
        <f t="shared" si="19"/>
        <v/>
      </c>
    </row>
    <row r="219" spans="5:25">
      <c r="E219" s="56" t="str">
        <f t="shared" si="17"/>
        <v>\\</v>
      </c>
      <c r="F219" s="38"/>
      <c r="G219" s="79"/>
      <c r="H219" s="38"/>
      <c r="I219" s="351"/>
      <c r="J219" s="38"/>
      <c r="K219" s="40"/>
      <c r="L219" s="11"/>
      <c r="M219" s="11"/>
      <c r="N219" s="11"/>
      <c r="O219" s="35"/>
      <c r="P219" s="39"/>
      <c r="Q219" s="291"/>
      <c r="R219" s="287"/>
      <c r="S219" s="38"/>
      <c r="T219" s="40"/>
      <c r="U219" s="35"/>
      <c r="V219" s="74">
        <f t="shared" si="20"/>
        <v>0</v>
      </c>
      <c r="W219" s="12">
        <f t="shared" si="21"/>
        <v>0</v>
      </c>
      <c r="X219" s="12">
        <f t="shared" si="18"/>
        <v>0</v>
      </c>
      <c r="Y219" s="75" t="str">
        <f t="shared" si="19"/>
        <v/>
      </c>
    </row>
    <row r="220" spans="5:25">
      <c r="E220" s="56" t="str">
        <f t="shared" si="17"/>
        <v>\\</v>
      </c>
      <c r="F220" s="38"/>
      <c r="G220" s="79"/>
      <c r="H220" s="38"/>
      <c r="I220" s="351"/>
      <c r="J220" s="38"/>
      <c r="K220" s="40"/>
      <c r="L220" s="11"/>
      <c r="M220" s="11"/>
      <c r="N220" s="11"/>
      <c r="O220" s="35"/>
      <c r="P220" s="39"/>
      <c r="Q220" s="291"/>
      <c r="R220" s="287"/>
      <c r="S220" s="38"/>
      <c r="T220" s="40"/>
      <c r="U220" s="35"/>
      <c r="V220" s="74">
        <f t="shared" si="20"/>
        <v>0</v>
      </c>
      <c r="W220" s="12">
        <f t="shared" si="21"/>
        <v>0</v>
      </c>
      <c r="X220" s="12">
        <f t="shared" si="18"/>
        <v>0</v>
      </c>
      <c r="Y220" s="75" t="str">
        <f t="shared" si="19"/>
        <v/>
      </c>
    </row>
    <row r="221" spans="5:25">
      <c r="E221" s="56" t="str">
        <f t="shared" si="17"/>
        <v>\\</v>
      </c>
      <c r="F221" s="38"/>
      <c r="G221" s="79"/>
      <c r="H221" s="38"/>
      <c r="I221" s="351"/>
      <c r="J221" s="38"/>
      <c r="K221" s="40"/>
      <c r="L221" s="11"/>
      <c r="M221" s="11"/>
      <c r="N221" s="11"/>
      <c r="O221" s="35"/>
      <c r="P221" s="39"/>
      <c r="Q221" s="291"/>
      <c r="R221" s="287"/>
      <c r="S221" s="38"/>
      <c r="T221" s="40"/>
      <c r="U221" s="35"/>
      <c r="V221" s="74">
        <f t="shared" si="20"/>
        <v>0</v>
      </c>
      <c r="W221" s="12">
        <f t="shared" si="21"/>
        <v>0</v>
      </c>
      <c r="X221" s="12">
        <f t="shared" si="18"/>
        <v>0</v>
      </c>
      <c r="Y221" s="75" t="str">
        <f t="shared" si="19"/>
        <v/>
      </c>
    </row>
    <row r="222" spans="5:25">
      <c r="E222" s="56" t="str">
        <f t="shared" si="17"/>
        <v>\\</v>
      </c>
      <c r="F222" s="38"/>
      <c r="G222" s="79"/>
      <c r="H222" s="38"/>
      <c r="I222" s="351"/>
      <c r="J222" s="38"/>
      <c r="K222" s="40"/>
      <c r="L222" s="11"/>
      <c r="M222" s="11"/>
      <c r="N222" s="11"/>
      <c r="O222" s="35"/>
      <c r="P222" s="39"/>
      <c r="Q222" s="291"/>
      <c r="R222" s="287"/>
      <c r="S222" s="38"/>
      <c r="T222" s="40"/>
      <c r="U222" s="35"/>
      <c r="V222" s="74">
        <f t="shared" si="20"/>
        <v>0</v>
      </c>
      <c r="W222" s="12">
        <f t="shared" si="21"/>
        <v>0</v>
      </c>
      <c r="X222" s="12">
        <f t="shared" si="18"/>
        <v>0</v>
      </c>
      <c r="Y222" s="75" t="str">
        <f t="shared" si="19"/>
        <v/>
      </c>
    </row>
    <row r="223" spans="5:25">
      <c r="E223" s="56" t="str">
        <f t="shared" si="17"/>
        <v>\\</v>
      </c>
      <c r="F223" s="38"/>
      <c r="G223" s="79"/>
      <c r="H223" s="38"/>
      <c r="I223" s="351"/>
      <c r="J223" s="38"/>
      <c r="K223" s="40"/>
      <c r="L223" s="11"/>
      <c r="M223" s="11"/>
      <c r="N223" s="11"/>
      <c r="O223" s="35"/>
      <c r="P223" s="39"/>
      <c r="Q223" s="291"/>
      <c r="R223" s="287"/>
      <c r="S223" s="38"/>
      <c r="T223" s="40"/>
      <c r="U223" s="35"/>
      <c r="V223" s="74">
        <f t="shared" si="20"/>
        <v>0</v>
      </c>
      <c r="W223" s="12">
        <f t="shared" si="21"/>
        <v>0</v>
      </c>
      <c r="X223" s="12">
        <f t="shared" si="18"/>
        <v>0</v>
      </c>
      <c r="Y223" s="75" t="str">
        <f t="shared" si="19"/>
        <v/>
      </c>
    </row>
    <row r="224" spans="5:25">
      <c r="E224" s="56" t="str">
        <f t="shared" si="17"/>
        <v>\\</v>
      </c>
      <c r="F224" s="38"/>
      <c r="G224" s="79"/>
      <c r="H224" s="38"/>
      <c r="I224" s="351"/>
      <c r="J224" s="38"/>
      <c r="K224" s="40"/>
      <c r="L224" s="11"/>
      <c r="M224" s="11"/>
      <c r="N224" s="11"/>
      <c r="O224" s="35"/>
      <c r="P224" s="39"/>
      <c r="Q224" s="291"/>
      <c r="R224" s="287"/>
      <c r="S224" s="38"/>
      <c r="T224" s="40"/>
      <c r="U224" s="35"/>
      <c r="V224" s="74">
        <f t="shared" si="20"/>
        <v>0</v>
      </c>
      <c r="W224" s="12">
        <f t="shared" si="21"/>
        <v>0</v>
      </c>
      <c r="X224" s="12">
        <f t="shared" si="18"/>
        <v>0</v>
      </c>
      <c r="Y224" s="75" t="str">
        <f t="shared" si="19"/>
        <v/>
      </c>
    </row>
    <row r="225" spans="5:25">
      <c r="E225" s="56" t="str">
        <f t="shared" si="17"/>
        <v>\\</v>
      </c>
      <c r="F225" s="38"/>
      <c r="G225" s="79"/>
      <c r="H225" s="38"/>
      <c r="I225" s="351"/>
      <c r="J225" s="38"/>
      <c r="K225" s="40"/>
      <c r="L225" s="11"/>
      <c r="M225" s="11"/>
      <c r="N225" s="11"/>
      <c r="O225" s="35"/>
      <c r="P225" s="39"/>
      <c r="Q225" s="291"/>
      <c r="R225" s="287"/>
      <c r="S225" s="38"/>
      <c r="T225" s="40"/>
      <c r="U225" s="35"/>
      <c r="V225" s="74">
        <f t="shared" si="20"/>
        <v>0</v>
      </c>
      <c r="W225" s="12">
        <f t="shared" si="21"/>
        <v>0</v>
      </c>
      <c r="X225" s="12">
        <f t="shared" si="18"/>
        <v>0</v>
      </c>
      <c r="Y225" s="75" t="str">
        <f t="shared" si="19"/>
        <v/>
      </c>
    </row>
    <row r="226" spans="5:25">
      <c r="E226" s="56" t="str">
        <f t="shared" si="17"/>
        <v>\\</v>
      </c>
      <c r="F226" s="38"/>
      <c r="G226" s="79"/>
      <c r="H226" s="38"/>
      <c r="I226" s="351"/>
      <c r="J226" s="38"/>
      <c r="K226" s="40"/>
      <c r="L226" s="11"/>
      <c r="M226" s="11"/>
      <c r="N226" s="11"/>
      <c r="O226" s="35"/>
      <c r="P226" s="39"/>
      <c r="Q226" s="291"/>
      <c r="R226" s="287"/>
      <c r="S226" s="38"/>
      <c r="T226" s="40"/>
      <c r="U226" s="35"/>
      <c r="V226" s="74">
        <f t="shared" si="20"/>
        <v>0</v>
      </c>
      <c r="W226" s="12">
        <f t="shared" si="21"/>
        <v>0</v>
      </c>
      <c r="X226" s="12">
        <f t="shared" si="18"/>
        <v>0</v>
      </c>
      <c r="Y226" s="75" t="str">
        <f t="shared" si="19"/>
        <v/>
      </c>
    </row>
    <row r="227" spans="5:25">
      <c r="E227" s="56" t="str">
        <f t="shared" si="17"/>
        <v>\\</v>
      </c>
      <c r="F227" s="38"/>
      <c r="G227" s="79"/>
      <c r="H227" s="38"/>
      <c r="I227" s="351"/>
      <c r="J227" s="38"/>
      <c r="K227" s="40"/>
      <c r="L227" s="11"/>
      <c r="M227" s="11"/>
      <c r="N227" s="11"/>
      <c r="O227" s="35"/>
      <c r="P227" s="39"/>
      <c r="Q227" s="291"/>
      <c r="R227" s="287"/>
      <c r="S227" s="38"/>
      <c r="T227" s="40"/>
      <c r="U227" s="35"/>
      <c r="V227" s="74">
        <f t="shared" si="20"/>
        <v>0</v>
      </c>
      <c r="W227" s="12">
        <f t="shared" si="21"/>
        <v>0</v>
      </c>
      <c r="X227" s="12">
        <f t="shared" si="18"/>
        <v>0</v>
      </c>
      <c r="Y227" s="75" t="str">
        <f t="shared" si="19"/>
        <v/>
      </c>
    </row>
    <row r="228" spans="5:25">
      <c r="E228" s="56" t="str">
        <f t="shared" si="17"/>
        <v>\\</v>
      </c>
      <c r="F228" s="38"/>
      <c r="G228" s="79"/>
      <c r="H228" s="38"/>
      <c r="I228" s="351"/>
      <c r="J228" s="38"/>
      <c r="K228" s="40"/>
      <c r="L228" s="11"/>
      <c r="M228" s="11"/>
      <c r="N228" s="11"/>
      <c r="O228" s="35"/>
      <c r="P228" s="39"/>
      <c r="Q228" s="291"/>
      <c r="R228" s="287"/>
      <c r="S228" s="38"/>
      <c r="T228" s="40"/>
      <c r="U228" s="35"/>
      <c r="V228" s="74">
        <f t="shared" si="20"/>
        <v>0</v>
      </c>
      <c r="W228" s="12">
        <f t="shared" si="21"/>
        <v>0</v>
      </c>
      <c r="X228" s="12">
        <f t="shared" si="18"/>
        <v>0</v>
      </c>
      <c r="Y228" s="75" t="str">
        <f t="shared" si="19"/>
        <v/>
      </c>
    </row>
    <row r="229" spans="5:25">
      <c r="E229" s="56" t="str">
        <f t="shared" si="17"/>
        <v>\\</v>
      </c>
      <c r="F229" s="38"/>
      <c r="G229" s="79"/>
      <c r="H229" s="38"/>
      <c r="I229" s="351"/>
      <c r="J229" s="38"/>
      <c r="K229" s="40"/>
      <c r="L229" s="11"/>
      <c r="M229" s="11"/>
      <c r="N229" s="11"/>
      <c r="O229" s="35"/>
      <c r="P229" s="39"/>
      <c r="Q229" s="291"/>
      <c r="R229" s="287"/>
      <c r="S229" s="38"/>
      <c r="T229" s="40"/>
      <c r="U229" s="35"/>
      <c r="V229" s="74">
        <f t="shared" si="20"/>
        <v>0</v>
      </c>
      <c r="W229" s="12">
        <f t="shared" si="21"/>
        <v>0</v>
      </c>
      <c r="X229" s="12">
        <f t="shared" si="18"/>
        <v>0</v>
      </c>
      <c r="Y229" s="75" t="str">
        <f t="shared" si="19"/>
        <v/>
      </c>
    </row>
    <row r="230" spans="5:25">
      <c r="E230" s="56" t="str">
        <f t="shared" si="17"/>
        <v>\\</v>
      </c>
      <c r="F230" s="38"/>
      <c r="G230" s="79"/>
      <c r="H230" s="38"/>
      <c r="I230" s="351"/>
      <c r="J230" s="38"/>
      <c r="K230" s="40"/>
      <c r="L230" s="11"/>
      <c r="M230" s="11"/>
      <c r="N230" s="11"/>
      <c r="O230" s="35"/>
      <c r="P230" s="39"/>
      <c r="Q230" s="291"/>
      <c r="R230" s="287"/>
      <c r="S230" s="38"/>
      <c r="T230" s="40"/>
      <c r="U230" s="35"/>
      <c r="V230" s="74">
        <f t="shared" si="20"/>
        <v>0</v>
      </c>
      <c r="W230" s="12">
        <f t="shared" si="21"/>
        <v>0</v>
      </c>
      <c r="X230" s="12">
        <f t="shared" si="18"/>
        <v>0</v>
      </c>
      <c r="Y230" s="75" t="str">
        <f t="shared" si="19"/>
        <v/>
      </c>
    </row>
    <row r="231" spans="5:25">
      <c r="E231" s="56" t="str">
        <f t="shared" si="17"/>
        <v>\\</v>
      </c>
      <c r="F231" s="38"/>
      <c r="G231" s="79"/>
      <c r="H231" s="38"/>
      <c r="I231" s="351"/>
      <c r="J231" s="38"/>
      <c r="K231" s="40"/>
      <c r="L231" s="11"/>
      <c r="M231" s="11"/>
      <c r="N231" s="11"/>
      <c r="O231" s="35"/>
      <c r="P231" s="39"/>
      <c r="Q231" s="291"/>
      <c r="R231" s="287"/>
      <c r="S231" s="38"/>
      <c r="T231" s="40"/>
      <c r="U231" s="35"/>
      <c r="V231" s="74">
        <f t="shared" si="20"/>
        <v>0</v>
      </c>
      <c r="W231" s="12">
        <f t="shared" si="21"/>
        <v>0</v>
      </c>
      <c r="X231" s="12">
        <f t="shared" si="18"/>
        <v>0</v>
      </c>
      <c r="Y231" s="75" t="str">
        <f t="shared" si="19"/>
        <v/>
      </c>
    </row>
    <row r="232" spans="5:25">
      <c r="E232" s="56" t="str">
        <f t="shared" si="17"/>
        <v>\\</v>
      </c>
      <c r="F232" s="38"/>
      <c r="G232" s="79"/>
      <c r="H232" s="38"/>
      <c r="I232" s="351"/>
      <c r="J232" s="38"/>
      <c r="K232" s="40"/>
      <c r="L232" s="11"/>
      <c r="M232" s="11"/>
      <c r="N232" s="11"/>
      <c r="O232" s="35"/>
      <c r="P232" s="39"/>
      <c r="Q232" s="291"/>
      <c r="R232" s="287"/>
      <c r="S232" s="38"/>
      <c r="T232" s="40"/>
      <c r="U232" s="35"/>
      <c r="V232" s="74">
        <f t="shared" si="20"/>
        <v>0</v>
      </c>
      <c r="W232" s="12">
        <f t="shared" si="21"/>
        <v>0</v>
      </c>
      <c r="X232" s="12">
        <f t="shared" si="18"/>
        <v>0</v>
      </c>
      <c r="Y232" s="75" t="str">
        <f t="shared" si="19"/>
        <v/>
      </c>
    </row>
    <row r="233" spans="5:25">
      <c r="E233" s="56" t="str">
        <f t="shared" si="17"/>
        <v>\\</v>
      </c>
      <c r="F233" s="38"/>
      <c r="G233" s="79"/>
      <c r="H233" s="38"/>
      <c r="I233" s="351"/>
      <c r="J233" s="38"/>
      <c r="K233" s="40"/>
      <c r="L233" s="11"/>
      <c r="M233" s="11"/>
      <c r="N233" s="11"/>
      <c r="O233" s="35"/>
      <c r="P233" s="39"/>
      <c r="Q233" s="291"/>
      <c r="R233" s="287"/>
      <c r="S233" s="38"/>
      <c r="T233" s="40"/>
      <c r="U233" s="35"/>
      <c r="V233" s="74">
        <f t="shared" si="20"/>
        <v>0</v>
      </c>
      <c r="W233" s="12">
        <f t="shared" si="21"/>
        <v>0</v>
      </c>
      <c r="X233" s="12">
        <f t="shared" si="18"/>
        <v>0</v>
      </c>
      <c r="Y233" s="75" t="str">
        <f t="shared" si="19"/>
        <v/>
      </c>
    </row>
    <row r="234" spans="5:25">
      <c r="E234" s="56" t="str">
        <f t="shared" si="17"/>
        <v>\\</v>
      </c>
      <c r="F234" s="38"/>
      <c r="G234" s="79"/>
      <c r="H234" s="38"/>
      <c r="I234" s="351"/>
      <c r="J234" s="38"/>
      <c r="K234" s="40"/>
      <c r="L234" s="11"/>
      <c r="M234" s="11"/>
      <c r="N234" s="11"/>
      <c r="O234" s="35"/>
      <c r="P234" s="39"/>
      <c r="Q234" s="291"/>
      <c r="R234" s="287"/>
      <c r="S234" s="38"/>
      <c r="T234" s="40"/>
      <c r="U234" s="35"/>
      <c r="V234" s="74">
        <f t="shared" si="20"/>
        <v>0</v>
      </c>
      <c r="W234" s="12">
        <f t="shared" si="21"/>
        <v>0</v>
      </c>
      <c r="X234" s="12">
        <f t="shared" si="18"/>
        <v>0</v>
      </c>
      <c r="Y234" s="75" t="str">
        <f t="shared" si="19"/>
        <v/>
      </c>
    </row>
    <row r="235" spans="5:25">
      <c r="E235" s="56" t="str">
        <f t="shared" si="17"/>
        <v>\\</v>
      </c>
      <c r="F235" s="38"/>
      <c r="G235" s="79"/>
      <c r="H235" s="38"/>
      <c r="I235" s="351"/>
      <c r="J235" s="38"/>
      <c r="K235" s="40"/>
      <c r="L235" s="11"/>
      <c r="M235" s="11"/>
      <c r="N235" s="11"/>
      <c r="O235" s="35"/>
      <c r="P235" s="39"/>
      <c r="Q235" s="291"/>
      <c r="R235" s="287"/>
      <c r="S235" s="38"/>
      <c r="T235" s="40"/>
      <c r="U235" s="35"/>
      <c r="V235" s="74">
        <f t="shared" si="20"/>
        <v>0</v>
      </c>
      <c r="W235" s="12">
        <f t="shared" si="21"/>
        <v>0</v>
      </c>
      <c r="X235" s="12">
        <f t="shared" si="18"/>
        <v>0</v>
      </c>
      <c r="Y235" s="75" t="str">
        <f t="shared" si="19"/>
        <v/>
      </c>
    </row>
    <row r="236" spans="5:25">
      <c r="E236" s="56" t="str">
        <f t="shared" si="17"/>
        <v>\\</v>
      </c>
      <c r="F236" s="38"/>
      <c r="G236" s="79"/>
      <c r="H236" s="38"/>
      <c r="I236" s="351"/>
      <c r="J236" s="38"/>
      <c r="K236" s="40"/>
      <c r="L236" s="11"/>
      <c r="M236" s="11"/>
      <c r="N236" s="11"/>
      <c r="O236" s="35"/>
      <c r="P236" s="39"/>
      <c r="Q236" s="291"/>
      <c r="R236" s="287"/>
      <c r="S236" s="38"/>
      <c r="T236" s="40"/>
      <c r="U236" s="35"/>
      <c r="V236" s="74">
        <f t="shared" si="20"/>
        <v>0</v>
      </c>
      <c r="W236" s="12">
        <f t="shared" si="21"/>
        <v>0</v>
      </c>
      <c r="X236" s="12">
        <f t="shared" si="18"/>
        <v>0</v>
      </c>
      <c r="Y236" s="75" t="str">
        <f t="shared" si="19"/>
        <v/>
      </c>
    </row>
    <row r="237" spans="5:25">
      <c r="E237" s="56" t="str">
        <f t="shared" si="17"/>
        <v>\\</v>
      </c>
      <c r="F237" s="38"/>
      <c r="G237" s="79"/>
      <c r="H237" s="38"/>
      <c r="I237" s="351"/>
      <c r="J237" s="38"/>
      <c r="K237" s="40"/>
      <c r="L237" s="11"/>
      <c r="M237" s="11"/>
      <c r="N237" s="11"/>
      <c r="O237" s="35"/>
      <c r="P237" s="39"/>
      <c r="Q237" s="291"/>
      <c r="R237" s="287"/>
      <c r="S237" s="38"/>
      <c r="T237" s="40"/>
      <c r="U237" s="35"/>
      <c r="V237" s="74">
        <f t="shared" si="20"/>
        <v>0</v>
      </c>
      <c r="W237" s="12">
        <f t="shared" si="21"/>
        <v>0</v>
      </c>
      <c r="X237" s="12">
        <f t="shared" si="18"/>
        <v>0</v>
      </c>
      <c r="Y237" s="75" t="str">
        <f t="shared" si="19"/>
        <v/>
      </c>
    </row>
    <row r="238" spans="5:25">
      <c r="E238" s="56" t="str">
        <f t="shared" si="17"/>
        <v>\\</v>
      </c>
      <c r="F238" s="38"/>
      <c r="G238" s="79"/>
      <c r="H238" s="38"/>
      <c r="I238" s="351"/>
      <c r="J238" s="38"/>
      <c r="K238" s="40"/>
      <c r="L238" s="11"/>
      <c r="M238" s="11"/>
      <c r="N238" s="11"/>
      <c r="O238" s="35"/>
      <c r="P238" s="39"/>
      <c r="Q238" s="291"/>
      <c r="R238" s="287"/>
      <c r="S238" s="38"/>
      <c r="T238" s="40"/>
      <c r="U238" s="35"/>
      <c r="V238" s="74">
        <f t="shared" si="20"/>
        <v>0</v>
      </c>
      <c r="W238" s="12">
        <f t="shared" si="21"/>
        <v>0</v>
      </c>
      <c r="X238" s="12">
        <f t="shared" si="18"/>
        <v>0</v>
      </c>
      <c r="Y238" s="75" t="str">
        <f t="shared" si="19"/>
        <v/>
      </c>
    </row>
    <row r="239" spans="5:25">
      <c r="E239" s="56" t="str">
        <f t="shared" si="17"/>
        <v>\\</v>
      </c>
      <c r="F239" s="38"/>
      <c r="G239" s="79"/>
      <c r="H239" s="38"/>
      <c r="I239" s="351"/>
      <c r="J239" s="38"/>
      <c r="K239" s="40"/>
      <c r="L239" s="11"/>
      <c r="M239" s="11"/>
      <c r="N239" s="11"/>
      <c r="O239" s="35"/>
      <c r="P239" s="39"/>
      <c r="Q239" s="291"/>
      <c r="R239" s="287"/>
      <c r="S239" s="38"/>
      <c r="T239" s="40"/>
      <c r="U239" s="35"/>
      <c r="V239" s="74">
        <f t="shared" si="20"/>
        <v>0</v>
      </c>
      <c r="W239" s="12">
        <f t="shared" si="21"/>
        <v>0</v>
      </c>
      <c r="X239" s="12">
        <f t="shared" si="18"/>
        <v>0</v>
      </c>
      <c r="Y239" s="75" t="str">
        <f t="shared" si="19"/>
        <v/>
      </c>
    </row>
    <row r="240" spans="5:25">
      <c r="E240" s="56" t="str">
        <f t="shared" si="17"/>
        <v>\\</v>
      </c>
      <c r="F240" s="38"/>
      <c r="G240" s="79"/>
      <c r="H240" s="38"/>
      <c r="I240" s="351"/>
      <c r="J240" s="38"/>
      <c r="K240" s="40"/>
      <c r="L240" s="11"/>
      <c r="M240" s="11"/>
      <c r="N240" s="11"/>
      <c r="O240" s="35"/>
      <c r="P240" s="39"/>
      <c r="Q240" s="291"/>
      <c r="R240" s="287"/>
      <c r="S240" s="38"/>
      <c r="T240" s="40"/>
      <c r="U240" s="35"/>
      <c r="V240" s="74">
        <f t="shared" si="20"/>
        <v>0</v>
      </c>
      <c r="W240" s="12">
        <f t="shared" si="21"/>
        <v>0</v>
      </c>
      <c r="X240" s="12">
        <f t="shared" si="18"/>
        <v>0</v>
      </c>
      <c r="Y240" s="75" t="str">
        <f t="shared" si="19"/>
        <v/>
      </c>
    </row>
    <row r="241" spans="5:25">
      <c r="E241" s="56" t="str">
        <f t="shared" si="17"/>
        <v>\\</v>
      </c>
      <c r="F241" s="38"/>
      <c r="G241" s="79"/>
      <c r="H241" s="38"/>
      <c r="I241" s="351"/>
      <c r="J241" s="38"/>
      <c r="K241" s="40"/>
      <c r="L241" s="11"/>
      <c r="M241" s="11"/>
      <c r="N241" s="11"/>
      <c r="O241" s="35"/>
      <c r="P241" s="39"/>
      <c r="Q241" s="291"/>
      <c r="R241" s="287"/>
      <c r="S241" s="38"/>
      <c r="T241" s="40"/>
      <c r="U241" s="35"/>
      <c r="V241" s="74">
        <f t="shared" si="20"/>
        <v>0</v>
      </c>
      <c r="W241" s="12">
        <f t="shared" si="21"/>
        <v>0</v>
      </c>
      <c r="X241" s="12">
        <f t="shared" si="18"/>
        <v>0</v>
      </c>
      <c r="Y241" s="75" t="str">
        <f t="shared" si="19"/>
        <v/>
      </c>
    </row>
    <row r="242" spans="5:25">
      <c r="E242" s="56" t="str">
        <f t="shared" si="17"/>
        <v>\\</v>
      </c>
      <c r="F242" s="38"/>
      <c r="G242" s="79"/>
      <c r="H242" s="38"/>
      <c r="I242" s="351"/>
      <c r="J242" s="38"/>
      <c r="K242" s="40"/>
      <c r="L242" s="11"/>
      <c r="M242" s="11"/>
      <c r="N242" s="11"/>
      <c r="O242" s="35"/>
      <c r="P242" s="39"/>
      <c r="Q242" s="291"/>
      <c r="R242" s="287"/>
      <c r="S242" s="38"/>
      <c r="T242" s="40"/>
      <c r="U242" s="35"/>
      <c r="V242" s="74">
        <f t="shared" si="20"/>
        <v>0</v>
      </c>
      <c r="W242" s="12">
        <f t="shared" si="21"/>
        <v>0</v>
      </c>
      <c r="X242" s="12">
        <f t="shared" si="18"/>
        <v>0</v>
      </c>
      <c r="Y242" s="75" t="str">
        <f t="shared" si="19"/>
        <v/>
      </c>
    </row>
    <row r="243" spans="5:25">
      <c r="E243" s="56" t="str">
        <f t="shared" si="17"/>
        <v>\\</v>
      </c>
      <c r="F243" s="38"/>
      <c r="G243" s="79"/>
      <c r="H243" s="38"/>
      <c r="I243" s="351"/>
      <c r="J243" s="38"/>
      <c r="K243" s="40"/>
      <c r="L243" s="11"/>
      <c r="M243" s="11"/>
      <c r="N243" s="11"/>
      <c r="O243" s="35"/>
      <c r="P243" s="39"/>
      <c r="Q243" s="291"/>
      <c r="R243" s="287"/>
      <c r="S243" s="38"/>
      <c r="T243" s="40"/>
      <c r="U243" s="35"/>
      <c r="V243" s="74">
        <f t="shared" si="20"/>
        <v>0</v>
      </c>
      <c r="W243" s="12">
        <f t="shared" si="21"/>
        <v>0</v>
      </c>
      <c r="X243" s="12">
        <f t="shared" si="18"/>
        <v>0</v>
      </c>
      <c r="Y243" s="75" t="str">
        <f t="shared" si="19"/>
        <v/>
      </c>
    </row>
    <row r="244" spans="5:25">
      <c r="E244" s="56" t="str">
        <f t="shared" si="17"/>
        <v>\\</v>
      </c>
      <c r="F244" s="38"/>
      <c r="G244" s="79"/>
      <c r="H244" s="38"/>
      <c r="I244" s="351"/>
      <c r="J244" s="38"/>
      <c r="K244" s="40"/>
      <c r="L244" s="11"/>
      <c r="M244" s="11"/>
      <c r="N244" s="11"/>
      <c r="O244" s="35"/>
      <c r="P244" s="39"/>
      <c r="Q244" s="291"/>
      <c r="R244" s="287"/>
      <c r="S244" s="38"/>
      <c r="T244" s="40"/>
      <c r="U244" s="35"/>
      <c r="V244" s="74">
        <f t="shared" si="20"/>
        <v>0</v>
      </c>
      <c r="W244" s="12">
        <f t="shared" si="21"/>
        <v>0</v>
      </c>
      <c r="X244" s="12">
        <f t="shared" si="18"/>
        <v>0</v>
      </c>
      <c r="Y244" s="75" t="str">
        <f t="shared" si="19"/>
        <v/>
      </c>
    </row>
    <row r="245" spans="5:25">
      <c r="E245" s="56" t="str">
        <f t="shared" si="17"/>
        <v>\\</v>
      </c>
      <c r="F245" s="38"/>
      <c r="G245" s="79"/>
      <c r="H245" s="38"/>
      <c r="I245" s="351"/>
      <c r="J245" s="38"/>
      <c r="K245" s="40"/>
      <c r="L245" s="11"/>
      <c r="M245" s="11"/>
      <c r="N245" s="11"/>
      <c r="O245" s="35"/>
      <c r="P245" s="39"/>
      <c r="Q245" s="291"/>
      <c r="R245" s="287"/>
      <c r="S245" s="38"/>
      <c r="T245" s="40"/>
      <c r="U245" s="35"/>
      <c r="V245" s="74">
        <f t="shared" si="20"/>
        <v>0</v>
      </c>
      <c r="W245" s="12">
        <f t="shared" si="21"/>
        <v>0</v>
      </c>
      <c r="X245" s="12">
        <f t="shared" si="18"/>
        <v>0</v>
      </c>
      <c r="Y245" s="75" t="str">
        <f t="shared" si="19"/>
        <v/>
      </c>
    </row>
    <row r="246" spans="5:25">
      <c r="E246" s="56" t="str">
        <f t="shared" si="17"/>
        <v>\\</v>
      </c>
      <c r="F246" s="38"/>
      <c r="G246" s="79"/>
      <c r="H246" s="38"/>
      <c r="I246" s="351"/>
      <c r="J246" s="38"/>
      <c r="K246" s="40"/>
      <c r="L246" s="11"/>
      <c r="M246" s="11"/>
      <c r="N246" s="11"/>
      <c r="O246" s="35"/>
      <c r="P246" s="39"/>
      <c r="Q246" s="291"/>
      <c r="R246" s="287"/>
      <c r="S246" s="38"/>
      <c r="T246" s="40"/>
      <c r="U246" s="35"/>
      <c r="V246" s="74">
        <f t="shared" si="20"/>
        <v>0</v>
      </c>
      <c r="W246" s="12">
        <f t="shared" si="21"/>
        <v>0</v>
      </c>
      <c r="X246" s="12">
        <f t="shared" si="18"/>
        <v>0</v>
      </c>
      <c r="Y246" s="75" t="str">
        <f t="shared" si="19"/>
        <v/>
      </c>
    </row>
    <row r="247" spans="5:25">
      <c r="E247" s="56" t="str">
        <f t="shared" si="17"/>
        <v>\\</v>
      </c>
      <c r="F247" s="38"/>
      <c r="G247" s="79"/>
      <c r="H247" s="38"/>
      <c r="I247" s="351"/>
      <c r="J247" s="38"/>
      <c r="K247" s="40"/>
      <c r="L247" s="11"/>
      <c r="M247" s="11"/>
      <c r="N247" s="11"/>
      <c r="O247" s="35"/>
      <c r="P247" s="39"/>
      <c r="Q247" s="291"/>
      <c r="R247" s="287"/>
      <c r="S247" s="38"/>
      <c r="T247" s="40"/>
      <c r="U247" s="35"/>
      <c r="V247" s="74">
        <f t="shared" si="20"/>
        <v>0</v>
      </c>
      <c r="W247" s="12">
        <f t="shared" si="21"/>
        <v>0</v>
      </c>
      <c r="X247" s="12">
        <f t="shared" si="18"/>
        <v>0</v>
      </c>
      <c r="Y247" s="75" t="str">
        <f t="shared" si="19"/>
        <v/>
      </c>
    </row>
    <row r="248" spans="5:25">
      <c r="E248" s="56" t="str">
        <f t="shared" si="17"/>
        <v>\\</v>
      </c>
      <c r="F248" s="38"/>
      <c r="G248" s="79"/>
      <c r="H248" s="38"/>
      <c r="I248" s="351"/>
      <c r="J248" s="38"/>
      <c r="K248" s="40"/>
      <c r="L248" s="11"/>
      <c r="M248" s="11"/>
      <c r="N248" s="11"/>
      <c r="O248" s="35"/>
      <c r="P248" s="39"/>
      <c r="Q248" s="291"/>
      <c r="R248" s="287"/>
      <c r="S248" s="38"/>
      <c r="T248" s="40"/>
      <c r="U248" s="35"/>
      <c r="V248" s="74">
        <f t="shared" si="20"/>
        <v>0</v>
      </c>
      <c r="W248" s="12">
        <f t="shared" si="21"/>
        <v>0</v>
      </c>
      <c r="X248" s="12">
        <f t="shared" si="18"/>
        <v>0</v>
      </c>
      <c r="Y248" s="75" t="str">
        <f t="shared" si="19"/>
        <v/>
      </c>
    </row>
    <row r="249" spans="5:25">
      <c r="E249" s="56" t="str">
        <f t="shared" si="17"/>
        <v>\\</v>
      </c>
      <c r="F249" s="38"/>
      <c r="G249" s="79"/>
      <c r="H249" s="38"/>
      <c r="I249" s="351"/>
      <c r="J249" s="38"/>
      <c r="K249" s="40"/>
      <c r="L249" s="11"/>
      <c r="M249" s="11"/>
      <c r="N249" s="11"/>
      <c r="O249" s="35"/>
      <c r="P249" s="39"/>
      <c r="Q249" s="291"/>
      <c r="R249" s="287"/>
      <c r="S249" s="38"/>
      <c r="T249" s="40"/>
      <c r="U249" s="35"/>
      <c r="V249" s="74">
        <f t="shared" si="20"/>
        <v>0</v>
      </c>
      <c r="W249" s="12">
        <f t="shared" si="21"/>
        <v>0</v>
      </c>
      <c r="X249" s="12">
        <f t="shared" si="18"/>
        <v>0</v>
      </c>
      <c r="Y249" s="75" t="str">
        <f t="shared" si="19"/>
        <v/>
      </c>
    </row>
    <row r="250" spans="5:25">
      <c r="E250" s="56" t="str">
        <f t="shared" si="17"/>
        <v>\\</v>
      </c>
      <c r="F250" s="38"/>
      <c r="G250" s="79"/>
      <c r="H250" s="38"/>
      <c r="I250" s="351"/>
      <c r="J250" s="38"/>
      <c r="K250" s="40"/>
      <c r="L250" s="11"/>
      <c r="M250" s="11"/>
      <c r="N250" s="11"/>
      <c r="O250" s="35"/>
      <c r="P250" s="39"/>
      <c r="Q250" s="291"/>
      <c r="R250" s="287"/>
      <c r="S250" s="38"/>
      <c r="T250" s="40"/>
      <c r="U250" s="35"/>
      <c r="V250" s="74">
        <f t="shared" si="20"/>
        <v>0</v>
      </c>
      <c r="W250" s="12">
        <f t="shared" si="21"/>
        <v>0</v>
      </c>
      <c r="X250" s="12">
        <f t="shared" si="18"/>
        <v>0</v>
      </c>
      <c r="Y250" s="75" t="str">
        <f t="shared" si="19"/>
        <v/>
      </c>
    </row>
    <row r="251" spans="5:25">
      <c r="E251" s="56" t="str">
        <f t="shared" si="17"/>
        <v>\\</v>
      </c>
      <c r="F251" s="38"/>
      <c r="G251" s="79"/>
      <c r="H251" s="38"/>
      <c r="I251" s="351"/>
      <c r="J251" s="38"/>
      <c r="K251" s="40"/>
      <c r="L251" s="11"/>
      <c r="M251" s="11"/>
      <c r="N251" s="11"/>
      <c r="O251" s="35"/>
      <c r="P251" s="39"/>
      <c r="Q251" s="291"/>
      <c r="R251" s="287"/>
      <c r="S251" s="38"/>
      <c r="T251" s="40"/>
      <c r="U251" s="35"/>
      <c r="V251" s="74">
        <f t="shared" si="20"/>
        <v>0</v>
      </c>
      <c r="W251" s="12">
        <f t="shared" si="21"/>
        <v>0</v>
      </c>
      <c r="X251" s="12">
        <f t="shared" si="18"/>
        <v>0</v>
      </c>
      <c r="Y251" s="75" t="str">
        <f t="shared" si="19"/>
        <v/>
      </c>
    </row>
    <row r="252" spans="5:25">
      <c r="E252" s="56" t="str">
        <f t="shared" si="17"/>
        <v>\\</v>
      </c>
      <c r="F252" s="38"/>
      <c r="G252" s="79"/>
      <c r="H252" s="38"/>
      <c r="I252" s="351"/>
      <c r="J252" s="38"/>
      <c r="K252" s="40"/>
      <c r="L252" s="11"/>
      <c r="M252" s="11"/>
      <c r="N252" s="11"/>
      <c r="O252" s="35"/>
      <c r="P252" s="39"/>
      <c r="Q252" s="291"/>
      <c r="R252" s="287"/>
      <c r="S252" s="38"/>
      <c r="T252" s="40"/>
      <c r="U252" s="35"/>
      <c r="V252" s="74">
        <f t="shared" si="20"/>
        <v>0</v>
      </c>
      <c r="W252" s="12">
        <f t="shared" si="21"/>
        <v>0</v>
      </c>
      <c r="X252" s="12">
        <f t="shared" si="18"/>
        <v>0</v>
      </c>
      <c r="Y252" s="75" t="str">
        <f t="shared" si="19"/>
        <v/>
      </c>
    </row>
    <row r="253" spans="5:25">
      <c r="E253" s="56" t="str">
        <f t="shared" si="17"/>
        <v>\\</v>
      </c>
      <c r="F253" s="38"/>
      <c r="G253" s="79"/>
      <c r="H253" s="38"/>
      <c r="I253" s="351"/>
      <c r="J253" s="38"/>
      <c r="K253" s="40"/>
      <c r="L253" s="11"/>
      <c r="M253" s="11"/>
      <c r="N253" s="11"/>
      <c r="O253" s="35"/>
      <c r="P253" s="39"/>
      <c r="Q253" s="291"/>
      <c r="R253" s="287"/>
      <c r="S253" s="38"/>
      <c r="T253" s="40"/>
      <c r="U253" s="35"/>
      <c r="V253" s="74">
        <f t="shared" si="20"/>
        <v>0</v>
      </c>
      <c r="W253" s="12">
        <f t="shared" si="21"/>
        <v>0</v>
      </c>
      <c r="X253" s="12">
        <f t="shared" si="18"/>
        <v>0</v>
      </c>
      <c r="Y253" s="75" t="str">
        <f t="shared" si="19"/>
        <v/>
      </c>
    </row>
    <row r="254" spans="5:25">
      <c r="E254" s="56" t="str">
        <f t="shared" si="17"/>
        <v>\\</v>
      </c>
      <c r="F254" s="38"/>
      <c r="G254" s="79"/>
      <c r="H254" s="38"/>
      <c r="I254" s="351"/>
      <c r="J254" s="38"/>
      <c r="K254" s="40"/>
      <c r="L254" s="11"/>
      <c r="M254" s="11"/>
      <c r="N254" s="11"/>
      <c r="O254" s="35"/>
      <c r="P254" s="39"/>
      <c r="Q254" s="291"/>
      <c r="R254" s="287"/>
      <c r="S254" s="38"/>
      <c r="T254" s="40"/>
      <c r="U254" s="35"/>
      <c r="V254" s="74">
        <f t="shared" si="20"/>
        <v>0</v>
      </c>
      <c r="W254" s="12">
        <f t="shared" si="21"/>
        <v>0</v>
      </c>
      <c r="X254" s="12">
        <f t="shared" si="18"/>
        <v>0</v>
      </c>
      <c r="Y254" s="75" t="str">
        <f t="shared" si="19"/>
        <v/>
      </c>
    </row>
    <row r="255" spans="5:25">
      <c r="E255" s="56" t="str">
        <f t="shared" si="17"/>
        <v>\\</v>
      </c>
      <c r="F255" s="38"/>
      <c r="G255" s="79"/>
      <c r="H255" s="38"/>
      <c r="I255" s="351"/>
      <c r="J255" s="38"/>
      <c r="K255" s="40"/>
      <c r="L255" s="11"/>
      <c r="M255" s="11"/>
      <c r="N255" s="11"/>
      <c r="O255" s="35"/>
      <c r="P255" s="39"/>
      <c r="Q255" s="291"/>
      <c r="R255" s="287"/>
      <c r="S255" s="38"/>
      <c r="T255" s="40"/>
      <c r="U255" s="35"/>
      <c r="V255" s="74">
        <f t="shared" si="20"/>
        <v>0</v>
      </c>
      <c r="W255" s="12">
        <f t="shared" si="21"/>
        <v>0</v>
      </c>
      <c r="X255" s="12">
        <f t="shared" si="18"/>
        <v>0</v>
      </c>
      <c r="Y255" s="75" t="str">
        <f t="shared" si="19"/>
        <v/>
      </c>
    </row>
    <row r="256" spans="5:25">
      <c r="E256" s="56" t="str">
        <f t="shared" si="17"/>
        <v>\\</v>
      </c>
      <c r="F256" s="38"/>
      <c r="G256" s="79"/>
      <c r="H256" s="38"/>
      <c r="I256" s="351"/>
      <c r="J256" s="38"/>
      <c r="K256" s="40"/>
      <c r="L256" s="11"/>
      <c r="M256" s="11"/>
      <c r="N256" s="11"/>
      <c r="O256" s="35"/>
      <c r="P256" s="39"/>
      <c r="Q256" s="291"/>
      <c r="R256" s="287"/>
      <c r="S256" s="38"/>
      <c r="T256" s="40"/>
      <c r="U256" s="35"/>
      <c r="V256" s="74">
        <f t="shared" si="20"/>
        <v>0</v>
      </c>
      <c r="W256" s="12">
        <f t="shared" si="21"/>
        <v>0</v>
      </c>
      <c r="X256" s="12">
        <f t="shared" si="18"/>
        <v>0</v>
      </c>
      <c r="Y256" s="75" t="str">
        <f t="shared" si="19"/>
        <v/>
      </c>
    </row>
    <row r="257" spans="5:25">
      <c r="E257" s="56" t="str">
        <f t="shared" si="17"/>
        <v>\\</v>
      </c>
      <c r="F257" s="38"/>
      <c r="G257" s="79"/>
      <c r="H257" s="38"/>
      <c r="I257" s="351"/>
      <c r="J257" s="38"/>
      <c r="K257" s="40"/>
      <c r="L257" s="11"/>
      <c r="M257" s="11"/>
      <c r="N257" s="11"/>
      <c r="O257" s="35"/>
      <c r="P257" s="39"/>
      <c r="Q257" s="291"/>
      <c r="R257" s="287"/>
      <c r="S257" s="38"/>
      <c r="T257" s="40"/>
      <c r="U257" s="35"/>
      <c r="V257" s="74">
        <f t="shared" si="20"/>
        <v>0</v>
      </c>
      <c r="W257" s="12">
        <f t="shared" si="21"/>
        <v>0</v>
      </c>
      <c r="X257" s="12">
        <f t="shared" si="18"/>
        <v>0</v>
      </c>
      <c r="Y257" s="75" t="str">
        <f t="shared" si="19"/>
        <v/>
      </c>
    </row>
    <row r="258" spans="5:25">
      <c r="E258" s="56" t="str">
        <f t="shared" si="17"/>
        <v>\\</v>
      </c>
      <c r="F258" s="38"/>
      <c r="G258" s="79"/>
      <c r="H258" s="38"/>
      <c r="I258" s="351"/>
      <c r="J258" s="38"/>
      <c r="K258" s="40"/>
      <c r="L258" s="11"/>
      <c r="M258" s="11"/>
      <c r="N258" s="11"/>
      <c r="O258" s="35"/>
      <c r="P258" s="39"/>
      <c r="Q258" s="291"/>
      <c r="R258" s="287"/>
      <c r="S258" s="38"/>
      <c r="T258" s="40"/>
      <c r="U258" s="35"/>
      <c r="V258" s="74">
        <f t="shared" si="20"/>
        <v>0</v>
      </c>
      <c r="W258" s="12">
        <f t="shared" si="21"/>
        <v>0</v>
      </c>
      <c r="X258" s="12">
        <f t="shared" si="18"/>
        <v>0</v>
      </c>
      <c r="Y258" s="75" t="str">
        <f t="shared" si="19"/>
        <v/>
      </c>
    </row>
    <row r="259" spans="5:25">
      <c r="E259" s="56" t="str">
        <f t="shared" ref="E259:E322" si="22">F259&amp;"\"&amp;T259&amp;"\"&amp;U259</f>
        <v>\\</v>
      </c>
      <c r="F259" s="38"/>
      <c r="G259" s="79"/>
      <c r="H259" s="38"/>
      <c r="I259" s="351"/>
      <c r="J259" s="38"/>
      <c r="K259" s="40"/>
      <c r="L259" s="11"/>
      <c r="M259" s="11"/>
      <c r="N259" s="11"/>
      <c r="O259" s="35"/>
      <c r="P259" s="39"/>
      <c r="Q259" s="291"/>
      <c r="R259" s="287"/>
      <c r="S259" s="38"/>
      <c r="T259" s="40"/>
      <c r="U259" s="35"/>
      <c r="V259" s="74">
        <f t="shared" si="20"/>
        <v>0</v>
      </c>
      <c r="W259" s="12">
        <f t="shared" si="21"/>
        <v>0</v>
      </c>
      <c r="X259" s="12">
        <f t="shared" ref="X259:X322" si="23">W259*V259</f>
        <v>0</v>
      </c>
      <c r="Y259" s="75" t="str">
        <f t="shared" ref="Y259:Y322" si="24">IFERROR(X259/P259,"")</f>
        <v/>
      </c>
    </row>
    <row r="260" spans="5:25">
      <c r="E260" s="56" t="str">
        <f t="shared" si="22"/>
        <v>\\</v>
      </c>
      <c r="F260" s="38"/>
      <c r="G260" s="79"/>
      <c r="H260" s="38"/>
      <c r="I260" s="351"/>
      <c r="J260" s="38"/>
      <c r="K260" s="40"/>
      <c r="L260" s="11"/>
      <c r="M260" s="11"/>
      <c r="N260" s="11"/>
      <c r="O260" s="35"/>
      <c r="P260" s="39"/>
      <c r="Q260" s="291"/>
      <c r="R260" s="287"/>
      <c r="S260" s="38"/>
      <c r="T260" s="40"/>
      <c r="U260" s="35"/>
      <c r="V260" s="74">
        <f t="shared" ref="V260:V323" si="25">IF(G260="실용실안",IF(R260+1825&gt;=$A$3,1,IF(R260+3651&gt;=$A$3,0.8,0)),IF(R260+1825&gt;=$A$3,1,IF(R260+3651&gt;=$A$3,0.8,IF(R260+7304&gt;=$A$3,0.6,0))))</f>
        <v>0</v>
      </c>
      <c r="W260" s="12">
        <f t="shared" ref="W260:W323" si="26">IF(AND(G260="건설신기술",Q260&gt;=$A$3),2,IF(AND(G260="특허",Q260&gt;=$A$3),1,IF(AND(G260="실용실안",Q260&gt;=$A$3),0.5,0)))</f>
        <v>0</v>
      </c>
      <c r="X260" s="12">
        <f t="shared" si="23"/>
        <v>0</v>
      </c>
      <c r="Y260" s="75" t="str">
        <f t="shared" si="24"/>
        <v/>
      </c>
    </row>
    <row r="261" spans="5:25">
      <c r="E261" s="56" t="str">
        <f t="shared" si="22"/>
        <v>\\</v>
      </c>
      <c r="F261" s="38"/>
      <c r="G261" s="79"/>
      <c r="H261" s="38"/>
      <c r="I261" s="351"/>
      <c r="J261" s="38"/>
      <c r="K261" s="40"/>
      <c r="L261" s="11"/>
      <c r="M261" s="11"/>
      <c r="N261" s="11"/>
      <c r="O261" s="35"/>
      <c r="P261" s="39"/>
      <c r="Q261" s="291"/>
      <c r="R261" s="287"/>
      <c r="S261" s="38"/>
      <c r="T261" s="40"/>
      <c r="U261" s="35"/>
      <c r="V261" s="74">
        <f t="shared" si="25"/>
        <v>0</v>
      </c>
      <c r="W261" s="12">
        <f t="shared" si="26"/>
        <v>0</v>
      </c>
      <c r="X261" s="12">
        <f t="shared" si="23"/>
        <v>0</v>
      </c>
      <c r="Y261" s="75" t="str">
        <f t="shared" si="24"/>
        <v/>
      </c>
    </row>
    <row r="262" spans="5:25">
      <c r="E262" s="56" t="str">
        <f t="shared" si="22"/>
        <v>\\</v>
      </c>
      <c r="F262" s="38"/>
      <c r="G262" s="79"/>
      <c r="H262" s="38"/>
      <c r="I262" s="351"/>
      <c r="J262" s="38"/>
      <c r="K262" s="40"/>
      <c r="L262" s="11"/>
      <c r="M262" s="11"/>
      <c r="N262" s="11"/>
      <c r="O262" s="35"/>
      <c r="P262" s="39"/>
      <c r="Q262" s="291"/>
      <c r="R262" s="287"/>
      <c r="S262" s="38"/>
      <c r="T262" s="40"/>
      <c r="U262" s="35"/>
      <c r="V262" s="74">
        <f t="shared" si="25"/>
        <v>0</v>
      </c>
      <c r="W262" s="12">
        <f t="shared" si="26"/>
        <v>0</v>
      </c>
      <c r="X262" s="12">
        <f t="shared" si="23"/>
        <v>0</v>
      </c>
      <c r="Y262" s="75" t="str">
        <f t="shared" si="24"/>
        <v/>
      </c>
    </row>
    <row r="263" spans="5:25">
      <c r="E263" s="56" t="str">
        <f t="shared" si="22"/>
        <v>\\</v>
      </c>
      <c r="F263" s="38"/>
      <c r="G263" s="79"/>
      <c r="H263" s="38"/>
      <c r="I263" s="351"/>
      <c r="J263" s="38"/>
      <c r="K263" s="40"/>
      <c r="L263" s="11"/>
      <c r="M263" s="11"/>
      <c r="N263" s="11"/>
      <c r="O263" s="35"/>
      <c r="P263" s="39"/>
      <c r="Q263" s="291"/>
      <c r="R263" s="287"/>
      <c r="S263" s="38"/>
      <c r="T263" s="40"/>
      <c r="U263" s="35"/>
      <c r="V263" s="74">
        <f t="shared" si="25"/>
        <v>0</v>
      </c>
      <c r="W263" s="12">
        <f t="shared" si="26"/>
        <v>0</v>
      </c>
      <c r="X263" s="12">
        <f t="shared" si="23"/>
        <v>0</v>
      </c>
      <c r="Y263" s="75" t="str">
        <f t="shared" si="24"/>
        <v/>
      </c>
    </row>
    <row r="264" spans="5:25">
      <c r="E264" s="56" t="str">
        <f t="shared" si="22"/>
        <v>\\</v>
      </c>
      <c r="F264" s="38"/>
      <c r="G264" s="79"/>
      <c r="H264" s="38"/>
      <c r="I264" s="351"/>
      <c r="J264" s="38"/>
      <c r="K264" s="40"/>
      <c r="L264" s="11"/>
      <c r="M264" s="11"/>
      <c r="N264" s="11"/>
      <c r="O264" s="35"/>
      <c r="P264" s="39"/>
      <c r="Q264" s="291"/>
      <c r="R264" s="287"/>
      <c r="S264" s="38"/>
      <c r="T264" s="40"/>
      <c r="U264" s="35"/>
      <c r="V264" s="74">
        <f t="shared" si="25"/>
        <v>0</v>
      </c>
      <c r="W264" s="12">
        <f t="shared" si="26"/>
        <v>0</v>
      </c>
      <c r="X264" s="12">
        <f t="shared" si="23"/>
        <v>0</v>
      </c>
      <c r="Y264" s="75" t="str">
        <f t="shared" si="24"/>
        <v/>
      </c>
    </row>
    <row r="265" spans="5:25">
      <c r="E265" s="56" t="str">
        <f t="shared" si="22"/>
        <v>\\</v>
      </c>
      <c r="F265" s="38"/>
      <c r="G265" s="79"/>
      <c r="H265" s="38"/>
      <c r="I265" s="351"/>
      <c r="J265" s="38"/>
      <c r="K265" s="40"/>
      <c r="L265" s="11"/>
      <c r="M265" s="11"/>
      <c r="N265" s="11"/>
      <c r="O265" s="35"/>
      <c r="P265" s="39"/>
      <c r="Q265" s="291"/>
      <c r="R265" s="287"/>
      <c r="S265" s="38"/>
      <c r="T265" s="40"/>
      <c r="U265" s="35"/>
      <c r="V265" s="74">
        <f t="shared" si="25"/>
        <v>0</v>
      </c>
      <c r="W265" s="12">
        <f t="shared" si="26"/>
        <v>0</v>
      </c>
      <c r="X265" s="12">
        <f t="shared" si="23"/>
        <v>0</v>
      </c>
      <c r="Y265" s="75" t="str">
        <f t="shared" si="24"/>
        <v/>
      </c>
    </row>
    <row r="266" spans="5:25">
      <c r="E266" s="56" t="str">
        <f t="shared" si="22"/>
        <v>\\</v>
      </c>
      <c r="F266" s="38"/>
      <c r="G266" s="79"/>
      <c r="H266" s="38"/>
      <c r="I266" s="351"/>
      <c r="J266" s="38"/>
      <c r="K266" s="40"/>
      <c r="L266" s="11"/>
      <c r="M266" s="11"/>
      <c r="N266" s="11"/>
      <c r="O266" s="35"/>
      <c r="P266" s="39"/>
      <c r="Q266" s="291"/>
      <c r="R266" s="287"/>
      <c r="S266" s="38"/>
      <c r="T266" s="40"/>
      <c r="U266" s="35"/>
      <c r="V266" s="74">
        <f t="shared" si="25"/>
        <v>0</v>
      </c>
      <c r="W266" s="12">
        <f t="shared" si="26"/>
        <v>0</v>
      </c>
      <c r="X266" s="12">
        <f t="shared" si="23"/>
        <v>0</v>
      </c>
      <c r="Y266" s="75" t="str">
        <f t="shared" si="24"/>
        <v/>
      </c>
    </row>
    <row r="267" spans="5:25">
      <c r="E267" s="56" t="str">
        <f t="shared" si="22"/>
        <v>\\</v>
      </c>
      <c r="F267" s="38"/>
      <c r="G267" s="79"/>
      <c r="H267" s="38"/>
      <c r="I267" s="351"/>
      <c r="J267" s="38"/>
      <c r="K267" s="40"/>
      <c r="L267" s="11"/>
      <c r="M267" s="11"/>
      <c r="N267" s="11"/>
      <c r="O267" s="35"/>
      <c r="P267" s="39"/>
      <c r="Q267" s="291"/>
      <c r="R267" s="287"/>
      <c r="S267" s="38"/>
      <c r="T267" s="40"/>
      <c r="U267" s="35"/>
      <c r="V267" s="74">
        <f t="shared" si="25"/>
        <v>0</v>
      </c>
      <c r="W267" s="12">
        <f t="shared" si="26"/>
        <v>0</v>
      </c>
      <c r="X267" s="12">
        <f t="shared" si="23"/>
        <v>0</v>
      </c>
      <c r="Y267" s="75" t="str">
        <f t="shared" si="24"/>
        <v/>
      </c>
    </row>
    <row r="268" spans="5:25">
      <c r="E268" s="56" t="str">
        <f t="shared" si="22"/>
        <v>\\</v>
      </c>
      <c r="F268" s="38"/>
      <c r="G268" s="79"/>
      <c r="H268" s="38"/>
      <c r="I268" s="351"/>
      <c r="J268" s="38"/>
      <c r="K268" s="40"/>
      <c r="L268" s="11"/>
      <c r="M268" s="11"/>
      <c r="N268" s="11"/>
      <c r="O268" s="35"/>
      <c r="P268" s="39"/>
      <c r="Q268" s="291"/>
      <c r="R268" s="287"/>
      <c r="S268" s="38"/>
      <c r="T268" s="40"/>
      <c r="U268" s="35"/>
      <c r="V268" s="74">
        <f t="shared" si="25"/>
        <v>0</v>
      </c>
      <c r="W268" s="12">
        <f t="shared" si="26"/>
        <v>0</v>
      </c>
      <c r="X268" s="12">
        <f t="shared" si="23"/>
        <v>0</v>
      </c>
      <c r="Y268" s="75" t="str">
        <f t="shared" si="24"/>
        <v/>
      </c>
    </row>
    <row r="269" spans="5:25">
      <c r="E269" s="56" t="str">
        <f t="shared" si="22"/>
        <v>\\</v>
      </c>
      <c r="F269" s="38"/>
      <c r="G269" s="79"/>
      <c r="H269" s="38"/>
      <c r="I269" s="351"/>
      <c r="J269" s="38"/>
      <c r="K269" s="40"/>
      <c r="L269" s="11"/>
      <c r="M269" s="11"/>
      <c r="N269" s="11"/>
      <c r="O269" s="35"/>
      <c r="P269" s="39"/>
      <c r="Q269" s="291"/>
      <c r="R269" s="287"/>
      <c r="S269" s="38"/>
      <c r="T269" s="40"/>
      <c r="U269" s="35"/>
      <c r="V269" s="74">
        <f t="shared" si="25"/>
        <v>0</v>
      </c>
      <c r="W269" s="12">
        <f t="shared" si="26"/>
        <v>0</v>
      </c>
      <c r="X269" s="12">
        <f t="shared" si="23"/>
        <v>0</v>
      </c>
      <c r="Y269" s="75" t="str">
        <f t="shared" si="24"/>
        <v/>
      </c>
    </row>
    <row r="270" spans="5:25">
      <c r="E270" s="56" t="str">
        <f t="shared" si="22"/>
        <v>\\</v>
      </c>
      <c r="F270" s="38"/>
      <c r="G270" s="79"/>
      <c r="H270" s="38"/>
      <c r="I270" s="351"/>
      <c r="J270" s="38"/>
      <c r="K270" s="40"/>
      <c r="L270" s="11"/>
      <c r="M270" s="11"/>
      <c r="N270" s="11"/>
      <c r="O270" s="35"/>
      <c r="P270" s="39"/>
      <c r="Q270" s="291"/>
      <c r="R270" s="287"/>
      <c r="S270" s="38"/>
      <c r="T270" s="40"/>
      <c r="U270" s="35"/>
      <c r="V270" s="74">
        <f t="shared" si="25"/>
        <v>0</v>
      </c>
      <c r="W270" s="12">
        <f t="shared" si="26"/>
        <v>0</v>
      </c>
      <c r="X270" s="12">
        <f t="shared" si="23"/>
        <v>0</v>
      </c>
      <c r="Y270" s="75" t="str">
        <f t="shared" si="24"/>
        <v/>
      </c>
    </row>
    <row r="271" spans="5:25">
      <c r="E271" s="56" t="str">
        <f t="shared" si="22"/>
        <v>\\</v>
      </c>
      <c r="F271" s="38"/>
      <c r="G271" s="79"/>
      <c r="H271" s="38"/>
      <c r="I271" s="351"/>
      <c r="J271" s="38"/>
      <c r="K271" s="40"/>
      <c r="L271" s="11"/>
      <c r="M271" s="11"/>
      <c r="N271" s="11"/>
      <c r="O271" s="35"/>
      <c r="P271" s="39"/>
      <c r="Q271" s="291"/>
      <c r="R271" s="287"/>
      <c r="S271" s="38"/>
      <c r="T271" s="40"/>
      <c r="U271" s="35"/>
      <c r="V271" s="74">
        <f t="shared" si="25"/>
        <v>0</v>
      </c>
      <c r="W271" s="12">
        <f t="shared" si="26"/>
        <v>0</v>
      </c>
      <c r="X271" s="12">
        <f t="shared" si="23"/>
        <v>0</v>
      </c>
      <c r="Y271" s="75" t="str">
        <f t="shared" si="24"/>
        <v/>
      </c>
    </row>
    <row r="272" spans="5:25">
      <c r="E272" s="56" t="str">
        <f t="shared" si="22"/>
        <v>\\</v>
      </c>
      <c r="F272" s="38"/>
      <c r="G272" s="79"/>
      <c r="H272" s="38"/>
      <c r="I272" s="351"/>
      <c r="J272" s="38"/>
      <c r="K272" s="40"/>
      <c r="L272" s="11"/>
      <c r="M272" s="11"/>
      <c r="N272" s="11"/>
      <c r="O272" s="35"/>
      <c r="P272" s="39"/>
      <c r="Q272" s="291"/>
      <c r="R272" s="287"/>
      <c r="S272" s="38"/>
      <c r="T272" s="40"/>
      <c r="U272" s="35"/>
      <c r="V272" s="74">
        <f t="shared" si="25"/>
        <v>0</v>
      </c>
      <c r="W272" s="12">
        <f t="shared" si="26"/>
        <v>0</v>
      </c>
      <c r="X272" s="12">
        <f t="shared" si="23"/>
        <v>0</v>
      </c>
      <c r="Y272" s="75" t="str">
        <f t="shared" si="24"/>
        <v/>
      </c>
    </row>
    <row r="273" spans="5:25">
      <c r="E273" s="56" t="str">
        <f t="shared" si="22"/>
        <v>\\</v>
      </c>
      <c r="F273" s="38"/>
      <c r="G273" s="79"/>
      <c r="H273" s="38"/>
      <c r="I273" s="351"/>
      <c r="J273" s="38"/>
      <c r="K273" s="40"/>
      <c r="L273" s="11"/>
      <c r="M273" s="11"/>
      <c r="N273" s="11"/>
      <c r="O273" s="35"/>
      <c r="P273" s="39"/>
      <c r="Q273" s="291"/>
      <c r="R273" s="287"/>
      <c r="S273" s="38"/>
      <c r="T273" s="40"/>
      <c r="U273" s="35"/>
      <c r="V273" s="74">
        <f t="shared" si="25"/>
        <v>0</v>
      </c>
      <c r="W273" s="12">
        <f t="shared" si="26"/>
        <v>0</v>
      </c>
      <c r="X273" s="12">
        <f t="shared" si="23"/>
        <v>0</v>
      </c>
      <c r="Y273" s="75" t="str">
        <f t="shared" si="24"/>
        <v/>
      </c>
    </row>
    <row r="274" spans="5:25">
      <c r="E274" s="56" t="str">
        <f t="shared" si="22"/>
        <v>\\</v>
      </c>
      <c r="F274" s="38"/>
      <c r="G274" s="79"/>
      <c r="H274" s="38"/>
      <c r="I274" s="351"/>
      <c r="J274" s="38"/>
      <c r="K274" s="40"/>
      <c r="L274" s="11"/>
      <c r="M274" s="11"/>
      <c r="N274" s="11"/>
      <c r="O274" s="35"/>
      <c r="P274" s="39"/>
      <c r="Q274" s="291"/>
      <c r="R274" s="287"/>
      <c r="S274" s="38"/>
      <c r="T274" s="40"/>
      <c r="U274" s="35"/>
      <c r="V274" s="74">
        <f t="shared" si="25"/>
        <v>0</v>
      </c>
      <c r="W274" s="12">
        <f t="shared" si="26"/>
        <v>0</v>
      </c>
      <c r="X274" s="12">
        <f t="shared" si="23"/>
        <v>0</v>
      </c>
      <c r="Y274" s="75" t="str">
        <f t="shared" si="24"/>
        <v/>
      </c>
    </row>
    <row r="275" spans="5:25">
      <c r="E275" s="56" t="str">
        <f t="shared" si="22"/>
        <v>\\</v>
      </c>
      <c r="F275" s="38"/>
      <c r="G275" s="79"/>
      <c r="H275" s="38"/>
      <c r="I275" s="351"/>
      <c r="J275" s="38"/>
      <c r="K275" s="40"/>
      <c r="L275" s="11"/>
      <c r="M275" s="11"/>
      <c r="N275" s="11"/>
      <c r="O275" s="35"/>
      <c r="P275" s="39"/>
      <c r="Q275" s="291"/>
      <c r="R275" s="287"/>
      <c r="S275" s="38"/>
      <c r="T275" s="40"/>
      <c r="U275" s="35"/>
      <c r="V275" s="74">
        <f t="shared" si="25"/>
        <v>0</v>
      </c>
      <c r="W275" s="12">
        <f t="shared" si="26"/>
        <v>0</v>
      </c>
      <c r="X275" s="12">
        <f t="shared" si="23"/>
        <v>0</v>
      </c>
      <c r="Y275" s="75" t="str">
        <f t="shared" si="24"/>
        <v/>
      </c>
    </row>
    <row r="276" spans="5:25">
      <c r="E276" s="56" t="str">
        <f t="shared" si="22"/>
        <v>\\</v>
      </c>
      <c r="F276" s="38"/>
      <c r="G276" s="79"/>
      <c r="H276" s="38"/>
      <c r="I276" s="351"/>
      <c r="J276" s="38"/>
      <c r="K276" s="40"/>
      <c r="L276" s="11"/>
      <c r="M276" s="11"/>
      <c r="N276" s="11"/>
      <c r="O276" s="35"/>
      <c r="P276" s="39"/>
      <c r="Q276" s="291"/>
      <c r="R276" s="287"/>
      <c r="S276" s="38"/>
      <c r="T276" s="40"/>
      <c r="U276" s="35"/>
      <c r="V276" s="74">
        <f t="shared" si="25"/>
        <v>0</v>
      </c>
      <c r="W276" s="12">
        <f t="shared" si="26"/>
        <v>0</v>
      </c>
      <c r="X276" s="12">
        <f t="shared" si="23"/>
        <v>0</v>
      </c>
      <c r="Y276" s="75" t="str">
        <f t="shared" si="24"/>
        <v/>
      </c>
    </row>
    <row r="277" spans="5:25">
      <c r="E277" s="56" t="str">
        <f t="shared" si="22"/>
        <v>\\</v>
      </c>
      <c r="F277" s="38"/>
      <c r="G277" s="79"/>
      <c r="H277" s="38"/>
      <c r="I277" s="351"/>
      <c r="J277" s="38"/>
      <c r="K277" s="40"/>
      <c r="L277" s="11"/>
      <c r="M277" s="11"/>
      <c r="N277" s="11"/>
      <c r="O277" s="35"/>
      <c r="P277" s="39"/>
      <c r="Q277" s="291"/>
      <c r="R277" s="287"/>
      <c r="S277" s="38"/>
      <c r="T277" s="40"/>
      <c r="U277" s="35"/>
      <c r="V277" s="74">
        <f t="shared" si="25"/>
        <v>0</v>
      </c>
      <c r="W277" s="12">
        <f t="shared" si="26"/>
        <v>0</v>
      </c>
      <c r="X277" s="12">
        <f t="shared" si="23"/>
        <v>0</v>
      </c>
      <c r="Y277" s="75" t="str">
        <f t="shared" si="24"/>
        <v/>
      </c>
    </row>
    <row r="278" spans="5:25">
      <c r="E278" s="56" t="str">
        <f t="shared" si="22"/>
        <v>\\</v>
      </c>
      <c r="F278" s="38"/>
      <c r="G278" s="79"/>
      <c r="H278" s="38"/>
      <c r="I278" s="351"/>
      <c r="J278" s="38"/>
      <c r="K278" s="40"/>
      <c r="L278" s="11"/>
      <c r="M278" s="11"/>
      <c r="N278" s="11"/>
      <c r="O278" s="35"/>
      <c r="P278" s="39"/>
      <c r="Q278" s="291"/>
      <c r="R278" s="287"/>
      <c r="S278" s="38"/>
      <c r="T278" s="40"/>
      <c r="U278" s="35"/>
      <c r="V278" s="74">
        <f t="shared" si="25"/>
        <v>0</v>
      </c>
      <c r="W278" s="12">
        <f t="shared" si="26"/>
        <v>0</v>
      </c>
      <c r="X278" s="12">
        <f t="shared" si="23"/>
        <v>0</v>
      </c>
      <c r="Y278" s="75" t="str">
        <f t="shared" si="24"/>
        <v/>
      </c>
    </row>
    <row r="279" spans="5:25">
      <c r="E279" s="56" t="str">
        <f t="shared" si="22"/>
        <v>\\</v>
      </c>
      <c r="F279" s="38"/>
      <c r="G279" s="79"/>
      <c r="H279" s="38"/>
      <c r="I279" s="351"/>
      <c r="J279" s="38"/>
      <c r="K279" s="40"/>
      <c r="L279" s="11"/>
      <c r="M279" s="11"/>
      <c r="N279" s="11"/>
      <c r="O279" s="35"/>
      <c r="P279" s="39"/>
      <c r="Q279" s="291"/>
      <c r="R279" s="287"/>
      <c r="S279" s="38"/>
      <c r="T279" s="40"/>
      <c r="U279" s="35"/>
      <c r="V279" s="74">
        <f t="shared" si="25"/>
        <v>0</v>
      </c>
      <c r="W279" s="12">
        <f t="shared" si="26"/>
        <v>0</v>
      </c>
      <c r="X279" s="12">
        <f t="shared" si="23"/>
        <v>0</v>
      </c>
      <c r="Y279" s="75" t="str">
        <f t="shared" si="24"/>
        <v/>
      </c>
    </row>
    <row r="280" spans="5:25">
      <c r="E280" s="56" t="str">
        <f t="shared" si="22"/>
        <v>\\</v>
      </c>
      <c r="F280" s="38"/>
      <c r="G280" s="79"/>
      <c r="H280" s="38"/>
      <c r="I280" s="351"/>
      <c r="J280" s="38"/>
      <c r="K280" s="40"/>
      <c r="L280" s="11"/>
      <c r="M280" s="11"/>
      <c r="N280" s="11"/>
      <c r="O280" s="35"/>
      <c r="P280" s="39"/>
      <c r="Q280" s="291"/>
      <c r="R280" s="287"/>
      <c r="S280" s="38"/>
      <c r="T280" s="40"/>
      <c r="U280" s="35"/>
      <c r="V280" s="74">
        <f t="shared" si="25"/>
        <v>0</v>
      </c>
      <c r="W280" s="12">
        <f t="shared" si="26"/>
        <v>0</v>
      </c>
      <c r="X280" s="12">
        <f t="shared" si="23"/>
        <v>0</v>
      </c>
      <c r="Y280" s="75" t="str">
        <f t="shared" si="24"/>
        <v/>
      </c>
    </row>
    <row r="281" spans="5:25">
      <c r="E281" s="56" t="str">
        <f t="shared" si="22"/>
        <v>\\</v>
      </c>
      <c r="F281" s="38"/>
      <c r="G281" s="79"/>
      <c r="H281" s="38"/>
      <c r="I281" s="351"/>
      <c r="J281" s="38"/>
      <c r="K281" s="40"/>
      <c r="L281" s="11"/>
      <c r="M281" s="11"/>
      <c r="N281" s="11"/>
      <c r="O281" s="35"/>
      <c r="P281" s="39"/>
      <c r="Q281" s="291"/>
      <c r="R281" s="287"/>
      <c r="S281" s="38"/>
      <c r="T281" s="40"/>
      <c r="U281" s="35"/>
      <c r="V281" s="74">
        <f t="shared" si="25"/>
        <v>0</v>
      </c>
      <c r="W281" s="12">
        <f t="shared" si="26"/>
        <v>0</v>
      </c>
      <c r="X281" s="12">
        <f t="shared" si="23"/>
        <v>0</v>
      </c>
      <c r="Y281" s="75" t="str">
        <f t="shared" si="24"/>
        <v/>
      </c>
    </row>
    <row r="282" spans="5:25">
      <c r="E282" s="56" t="str">
        <f t="shared" si="22"/>
        <v>\\</v>
      </c>
      <c r="F282" s="38"/>
      <c r="G282" s="79"/>
      <c r="H282" s="38"/>
      <c r="I282" s="351"/>
      <c r="J282" s="38"/>
      <c r="K282" s="40"/>
      <c r="L282" s="11"/>
      <c r="M282" s="11"/>
      <c r="N282" s="11"/>
      <c r="O282" s="35"/>
      <c r="P282" s="39"/>
      <c r="Q282" s="291"/>
      <c r="R282" s="287"/>
      <c r="S282" s="38"/>
      <c r="T282" s="40"/>
      <c r="U282" s="35"/>
      <c r="V282" s="74">
        <f t="shared" si="25"/>
        <v>0</v>
      </c>
      <c r="W282" s="12">
        <f t="shared" si="26"/>
        <v>0</v>
      </c>
      <c r="X282" s="12">
        <f t="shared" si="23"/>
        <v>0</v>
      </c>
      <c r="Y282" s="75" t="str">
        <f t="shared" si="24"/>
        <v/>
      </c>
    </row>
    <row r="283" spans="5:25">
      <c r="E283" s="56" t="str">
        <f t="shared" si="22"/>
        <v>\\</v>
      </c>
      <c r="F283" s="38"/>
      <c r="G283" s="79"/>
      <c r="H283" s="38"/>
      <c r="I283" s="351"/>
      <c r="J283" s="38"/>
      <c r="K283" s="40"/>
      <c r="L283" s="11"/>
      <c r="M283" s="11"/>
      <c r="N283" s="11"/>
      <c r="O283" s="35"/>
      <c r="P283" s="39"/>
      <c r="Q283" s="291"/>
      <c r="R283" s="287"/>
      <c r="S283" s="38"/>
      <c r="T283" s="40"/>
      <c r="U283" s="35"/>
      <c r="V283" s="74">
        <f t="shared" si="25"/>
        <v>0</v>
      </c>
      <c r="W283" s="12">
        <f t="shared" si="26"/>
        <v>0</v>
      </c>
      <c r="X283" s="12">
        <f t="shared" si="23"/>
        <v>0</v>
      </c>
      <c r="Y283" s="75" t="str">
        <f t="shared" si="24"/>
        <v/>
      </c>
    </row>
    <row r="284" spans="5:25">
      <c r="E284" s="56" t="str">
        <f t="shared" si="22"/>
        <v>\\</v>
      </c>
      <c r="F284" s="38"/>
      <c r="G284" s="79"/>
      <c r="H284" s="38"/>
      <c r="I284" s="351"/>
      <c r="J284" s="38"/>
      <c r="K284" s="40"/>
      <c r="L284" s="11"/>
      <c r="M284" s="11"/>
      <c r="N284" s="11"/>
      <c r="O284" s="35"/>
      <c r="P284" s="39"/>
      <c r="Q284" s="291"/>
      <c r="R284" s="287"/>
      <c r="S284" s="38"/>
      <c r="T284" s="40"/>
      <c r="U284" s="35"/>
      <c r="V284" s="74">
        <f t="shared" si="25"/>
        <v>0</v>
      </c>
      <c r="W284" s="12">
        <f t="shared" si="26"/>
        <v>0</v>
      </c>
      <c r="X284" s="12">
        <f t="shared" si="23"/>
        <v>0</v>
      </c>
      <c r="Y284" s="75" t="str">
        <f t="shared" si="24"/>
        <v/>
      </c>
    </row>
    <row r="285" spans="5:25">
      <c r="E285" s="56" t="str">
        <f t="shared" si="22"/>
        <v>\\</v>
      </c>
      <c r="F285" s="38"/>
      <c r="G285" s="79"/>
      <c r="H285" s="38"/>
      <c r="I285" s="351"/>
      <c r="J285" s="38"/>
      <c r="K285" s="40"/>
      <c r="L285" s="11"/>
      <c r="M285" s="11"/>
      <c r="N285" s="11"/>
      <c r="O285" s="35"/>
      <c r="P285" s="39"/>
      <c r="Q285" s="291"/>
      <c r="R285" s="287"/>
      <c r="S285" s="38"/>
      <c r="T285" s="40"/>
      <c r="U285" s="35"/>
      <c r="V285" s="74">
        <f t="shared" si="25"/>
        <v>0</v>
      </c>
      <c r="W285" s="12">
        <f t="shared" si="26"/>
        <v>0</v>
      </c>
      <c r="X285" s="12">
        <f t="shared" si="23"/>
        <v>0</v>
      </c>
      <c r="Y285" s="75" t="str">
        <f t="shared" si="24"/>
        <v/>
      </c>
    </row>
    <row r="286" spans="5:25">
      <c r="E286" s="56" t="str">
        <f t="shared" si="22"/>
        <v>\\</v>
      </c>
      <c r="F286" s="38"/>
      <c r="G286" s="79"/>
      <c r="H286" s="38"/>
      <c r="I286" s="351"/>
      <c r="J286" s="38"/>
      <c r="K286" s="40"/>
      <c r="L286" s="11"/>
      <c r="M286" s="11"/>
      <c r="N286" s="11"/>
      <c r="O286" s="35"/>
      <c r="P286" s="39"/>
      <c r="Q286" s="291"/>
      <c r="R286" s="287"/>
      <c r="S286" s="38"/>
      <c r="T286" s="40"/>
      <c r="U286" s="35"/>
      <c r="V286" s="74">
        <f t="shared" si="25"/>
        <v>0</v>
      </c>
      <c r="W286" s="12">
        <f t="shared" si="26"/>
        <v>0</v>
      </c>
      <c r="X286" s="12">
        <f t="shared" si="23"/>
        <v>0</v>
      </c>
      <c r="Y286" s="75" t="str">
        <f t="shared" si="24"/>
        <v/>
      </c>
    </row>
    <row r="287" spans="5:25">
      <c r="E287" s="56" t="str">
        <f t="shared" si="22"/>
        <v>\\</v>
      </c>
      <c r="F287" s="38"/>
      <c r="G287" s="79"/>
      <c r="H287" s="38"/>
      <c r="I287" s="351"/>
      <c r="J287" s="38"/>
      <c r="K287" s="40"/>
      <c r="L287" s="11"/>
      <c r="M287" s="11"/>
      <c r="N287" s="11"/>
      <c r="O287" s="35"/>
      <c r="P287" s="39"/>
      <c r="Q287" s="291"/>
      <c r="R287" s="287"/>
      <c r="S287" s="38"/>
      <c r="T287" s="40"/>
      <c r="U287" s="35"/>
      <c r="V287" s="74">
        <f t="shared" si="25"/>
        <v>0</v>
      </c>
      <c r="W287" s="12">
        <f t="shared" si="26"/>
        <v>0</v>
      </c>
      <c r="X287" s="12">
        <f t="shared" si="23"/>
        <v>0</v>
      </c>
      <c r="Y287" s="75" t="str">
        <f t="shared" si="24"/>
        <v/>
      </c>
    </row>
    <row r="288" spans="5:25">
      <c r="E288" s="56" t="str">
        <f t="shared" si="22"/>
        <v>\\</v>
      </c>
      <c r="F288" s="38"/>
      <c r="G288" s="79"/>
      <c r="H288" s="38"/>
      <c r="I288" s="351"/>
      <c r="J288" s="38"/>
      <c r="K288" s="40"/>
      <c r="L288" s="11"/>
      <c r="M288" s="11"/>
      <c r="N288" s="11"/>
      <c r="O288" s="35"/>
      <c r="P288" s="39"/>
      <c r="Q288" s="291"/>
      <c r="R288" s="287"/>
      <c r="S288" s="38"/>
      <c r="T288" s="40"/>
      <c r="U288" s="35"/>
      <c r="V288" s="74">
        <f t="shared" si="25"/>
        <v>0</v>
      </c>
      <c r="W288" s="12">
        <f t="shared" si="26"/>
        <v>0</v>
      </c>
      <c r="X288" s="12">
        <f t="shared" si="23"/>
        <v>0</v>
      </c>
      <c r="Y288" s="75" t="str">
        <f t="shared" si="24"/>
        <v/>
      </c>
    </row>
    <row r="289" spans="5:25">
      <c r="E289" s="56" t="str">
        <f t="shared" si="22"/>
        <v>\\</v>
      </c>
      <c r="F289" s="38"/>
      <c r="G289" s="79"/>
      <c r="H289" s="38"/>
      <c r="I289" s="351"/>
      <c r="J289" s="38"/>
      <c r="K289" s="40"/>
      <c r="L289" s="11"/>
      <c r="M289" s="11"/>
      <c r="N289" s="11"/>
      <c r="O289" s="35"/>
      <c r="P289" s="39"/>
      <c r="Q289" s="291"/>
      <c r="R289" s="287"/>
      <c r="S289" s="38"/>
      <c r="T289" s="40"/>
      <c r="U289" s="35"/>
      <c r="V289" s="74">
        <f t="shared" si="25"/>
        <v>0</v>
      </c>
      <c r="W289" s="12">
        <f t="shared" si="26"/>
        <v>0</v>
      </c>
      <c r="X289" s="12">
        <f t="shared" si="23"/>
        <v>0</v>
      </c>
      <c r="Y289" s="75" t="str">
        <f t="shared" si="24"/>
        <v/>
      </c>
    </row>
    <row r="290" spans="5:25">
      <c r="E290" s="56" t="str">
        <f t="shared" si="22"/>
        <v>\\</v>
      </c>
      <c r="F290" s="38"/>
      <c r="G290" s="79"/>
      <c r="H290" s="38"/>
      <c r="I290" s="351"/>
      <c r="J290" s="38"/>
      <c r="K290" s="40"/>
      <c r="L290" s="11"/>
      <c r="M290" s="11"/>
      <c r="N290" s="11"/>
      <c r="O290" s="35"/>
      <c r="P290" s="39"/>
      <c r="Q290" s="291"/>
      <c r="R290" s="287"/>
      <c r="S290" s="38"/>
      <c r="T290" s="40"/>
      <c r="U290" s="35"/>
      <c r="V290" s="74">
        <f t="shared" si="25"/>
        <v>0</v>
      </c>
      <c r="W290" s="12">
        <f t="shared" si="26"/>
        <v>0</v>
      </c>
      <c r="X290" s="12">
        <f t="shared" si="23"/>
        <v>0</v>
      </c>
      <c r="Y290" s="75" t="str">
        <f t="shared" si="24"/>
        <v/>
      </c>
    </row>
    <row r="291" spans="5:25">
      <c r="E291" s="56" t="str">
        <f t="shared" si="22"/>
        <v>\\</v>
      </c>
      <c r="F291" s="38"/>
      <c r="G291" s="79"/>
      <c r="H291" s="38"/>
      <c r="I291" s="351"/>
      <c r="J291" s="38"/>
      <c r="K291" s="40"/>
      <c r="L291" s="11"/>
      <c r="M291" s="11"/>
      <c r="N291" s="11"/>
      <c r="O291" s="35"/>
      <c r="P291" s="39"/>
      <c r="Q291" s="291"/>
      <c r="R291" s="287"/>
      <c r="S291" s="38"/>
      <c r="T291" s="40"/>
      <c r="U291" s="35"/>
      <c r="V291" s="74">
        <f t="shared" si="25"/>
        <v>0</v>
      </c>
      <c r="W291" s="12">
        <f t="shared" si="26"/>
        <v>0</v>
      </c>
      <c r="X291" s="12">
        <f t="shared" si="23"/>
        <v>0</v>
      </c>
      <c r="Y291" s="75" t="str">
        <f t="shared" si="24"/>
        <v/>
      </c>
    </row>
    <row r="292" spans="5:25">
      <c r="E292" s="56" t="str">
        <f t="shared" si="22"/>
        <v>\\</v>
      </c>
      <c r="F292" s="38"/>
      <c r="G292" s="79"/>
      <c r="H292" s="38"/>
      <c r="I292" s="351"/>
      <c r="J292" s="38"/>
      <c r="K292" s="40"/>
      <c r="L292" s="11"/>
      <c r="M292" s="11"/>
      <c r="N292" s="11"/>
      <c r="O292" s="35"/>
      <c r="P292" s="39"/>
      <c r="Q292" s="291"/>
      <c r="R292" s="287"/>
      <c r="S292" s="38"/>
      <c r="T292" s="40"/>
      <c r="U292" s="35"/>
      <c r="V292" s="74">
        <f t="shared" si="25"/>
        <v>0</v>
      </c>
      <c r="W292" s="12">
        <f t="shared" si="26"/>
        <v>0</v>
      </c>
      <c r="X292" s="12">
        <f t="shared" si="23"/>
        <v>0</v>
      </c>
      <c r="Y292" s="75" t="str">
        <f t="shared" si="24"/>
        <v/>
      </c>
    </row>
    <row r="293" spans="5:25">
      <c r="E293" s="56" t="str">
        <f t="shared" si="22"/>
        <v>\\</v>
      </c>
      <c r="F293" s="38"/>
      <c r="G293" s="79"/>
      <c r="H293" s="38"/>
      <c r="I293" s="351"/>
      <c r="J293" s="38"/>
      <c r="K293" s="40"/>
      <c r="L293" s="11"/>
      <c r="M293" s="11"/>
      <c r="N293" s="11"/>
      <c r="O293" s="35"/>
      <c r="P293" s="39"/>
      <c r="Q293" s="291"/>
      <c r="R293" s="287"/>
      <c r="S293" s="38"/>
      <c r="T293" s="40"/>
      <c r="U293" s="35"/>
      <c r="V293" s="74">
        <f t="shared" si="25"/>
        <v>0</v>
      </c>
      <c r="W293" s="12">
        <f t="shared" si="26"/>
        <v>0</v>
      </c>
      <c r="X293" s="12">
        <f t="shared" si="23"/>
        <v>0</v>
      </c>
      <c r="Y293" s="75" t="str">
        <f t="shared" si="24"/>
        <v/>
      </c>
    </row>
    <row r="294" spans="5:25">
      <c r="E294" s="56" t="str">
        <f t="shared" si="22"/>
        <v>\\</v>
      </c>
      <c r="F294" s="38"/>
      <c r="G294" s="79"/>
      <c r="H294" s="38"/>
      <c r="I294" s="351"/>
      <c r="J294" s="38"/>
      <c r="K294" s="40"/>
      <c r="L294" s="11"/>
      <c r="M294" s="11"/>
      <c r="N294" s="11"/>
      <c r="O294" s="35"/>
      <c r="P294" s="39"/>
      <c r="Q294" s="291"/>
      <c r="R294" s="287"/>
      <c r="S294" s="38"/>
      <c r="T294" s="40"/>
      <c r="U294" s="35"/>
      <c r="V294" s="74">
        <f t="shared" si="25"/>
        <v>0</v>
      </c>
      <c r="W294" s="12">
        <f t="shared" si="26"/>
        <v>0</v>
      </c>
      <c r="X294" s="12">
        <f t="shared" si="23"/>
        <v>0</v>
      </c>
      <c r="Y294" s="75" t="str">
        <f t="shared" si="24"/>
        <v/>
      </c>
    </row>
    <row r="295" spans="5:25">
      <c r="E295" s="56" t="str">
        <f t="shared" si="22"/>
        <v>\\</v>
      </c>
      <c r="F295" s="38"/>
      <c r="G295" s="79"/>
      <c r="H295" s="38"/>
      <c r="I295" s="351"/>
      <c r="J295" s="38"/>
      <c r="K295" s="40"/>
      <c r="L295" s="11"/>
      <c r="M295" s="11"/>
      <c r="N295" s="11"/>
      <c r="O295" s="35"/>
      <c r="P295" s="39"/>
      <c r="Q295" s="291"/>
      <c r="R295" s="287"/>
      <c r="S295" s="38"/>
      <c r="T295" s="40"/>
      <c r="U295" s="35"/>
      <c r="V295" s="74">
        <f t="shared" si="25"/>
        <v>0</v>
      </c>
      <c r="W295" s="12">
        <f t="shared" si="26"/>
        <v>0</v>
      </c>
      <c r="X295" s="12">
        <f t="shared" si="23"/>
        <v>0</v>
      </c>
      <c r="Y295" s="75" t="str">
        <f t="shared" si="24"/>
        <v/>
      </c>
    </row>
    <row r="296" spans="5:25">
      <c r="E296" s="56" t="str">
        <f t="shared" si="22"/>
        <v>\\</v>
      </c>
      <c r="F296" s="38"/>
      <c r="G296" s="79"/>
      <c r="H296" s="38"/>
      <c r="I296" s="351"/>
      <c r="J296" s="38"/>
      <c r="K296" s="40"/>
      <c r="L296" s="11"/>
      <c r="M296" s="11"/>
      <c r="N296" s="11"/>
      <c r="O296" s="35"/>
      <c r="P296" s="39"/>
      <c r="Q296" s="291"/>
      <c r="R296" s="287"/>
      <c r="S296" s="38"/>
      <c r="T296" s="40"/>
      <c r="U296" s="35"/>
      <c r="V296" s="74">
        <f t="shared" si="25"/>
        <v>0</v>
      </c>
      <c r="W296" s="12">
        <f t="shared" si="26"/>
        <v>0</v>
      </c>
      <c r="X296" s="12">
        <f t="shared" si="23"/>
        <v>0</v>
      </c>
      <c r="Y296" s="75" t="str">
        <f t="shared" si="24"/>
        <v/>
      </c>
    </row>
    <row r="297" spans="5:25">
      <c r="E297" s="56" t="str">
        <f t="shared" si="22"/>
        <v>\\</v>
      </c>
      <c r="F297" s="38"/>
      <c r="G297" s="79"/>
      <c r="H297" s="38"/>
      <c r="I297" s="351"/>
      <c r="J297" s="38"/>
      <c r="K297" s="40"/>
      <c r="L297" s="11"/>
      <c r="M297" s="11"/>
      <c r="N297" s="11"/>
      <c r="O297" s="35"/>
      <c r="P297" s="39"/>
      <c r="Q297" s="291"/>
      <c r="R297" s="287"/>
      <c r="S297" s="38"/>
      <c r="T297" s="40"/>
      <c r="U297" s="35"/>
      <c r="V297" s="74">
        <f t="shared" si="25"/>
        <v>0</v>
      </c>
      <c r="W297" s="12">
        <f t="shared" si="26"/>
        <v>0</v>
      </c>
      <c r="X297" s="12">
        <f t="shared" si="23"/>
        <v>0</v>
      </c>
      <c r="Y297" s="75" t="str">
        <f t="shared" si="24"/>
        <v/>
      </c>
    </row>
    <row r="298" spans="5:25">
      <c r="E298" s="56" t="str">
        <f t="shared" si="22"/>
        <v>\\</v>
      </c>
      <c r="F298" s="38"/>
      <c r="G298" s="79"/>
      <c r="H298" s="38"/>
      <c r="I298" s="351"/>
      <c r="J298" s="38"/>
      <c r="K298" s="40"/>
      <c r="L298" s="11"/>
      <c r="M298" s="11"/>
      <c r="N298" s="11"/>
      <c r="O298" s="35"/>
      <c r="P298" s="39"/>
      <c r="Q298" s="291"/>
      <c r="R298" s="287"/>
      <c r="S298" s="38"/>
      <c r="T298" s="40"/>
      <c r="U298" s="35"/>
      <c r="V298" s="74">
        <f t="shared" si="25"/>
        <v>0</v>
      </c>
      <c r="W298" s="12">
        <f t="shared" si="26"/>
        <v>0</v>
      </c>
      <c r="X298" s="12">
        <f t="shared" si="23"/>
        <v>0</v>
      </c>
      <c r="Y298" s="75" t="str">
        <f t="shared" si="24"/>
        <v/>
      </c>
    </row>
    <row r="299" spans="5:25">
      <c r="E299" s="56" t="str">
        <f t="shared" si="22"/>
        <v>\\</v>
      </c>
      <c r="F299" s="38"/>
      <c r="G299" s="79"/>
      <c r="H299" s="38"/>
      <c r="I299" s="351"/>
      <c r="J299" s="38"/>
      <c r="K299" s="40"/>
      <c r="L299" s="11"/>
      <c r="M299" s="11"/>
      <c r="N299" s="11"/>
      <c r="O299" s="35"/>
      <c r="P299" s="39"/>
      <c r="Q299" s="291"/>
      <c r="R299" s="287"/>
      <c r="S299" s="38"/>
      <c r="T299" s="40"/>
      <c r="U299" s="35"/>
      <c r="V299" s="74">
        <f t="shared" si="25"/>
        <v>0</v>
      </c>
      <c r="W299" s="12">
        <f t="shared" si="26"/>
        <v>0</v>
      </c>
      <c r="X299" s="12">
        <f t="shared" si="23"/>
        <v>0</v>
      </c>
      <c r="Y299" s="75" t="str">
        <f t="shared" si="24"/>
        <v/>
      </c>
    </row>
    <row r="300" spans="5:25">
      <c r="E300" s="56" t="str">
        <f t="shared" si="22"/>
        <v>\\</v>
      </c>
      <c r="F300" s="38"/>
      <c r="G300" s="79"/>
      <c r="H300" s="38"/>
      <c r="I300" s="351"/>
      <c r="J300" s="38"/>
      <c r="K300" s="40"/>
      <c r="L300" s="11"/>
      <c r="M300" s="11"/>
      <c r="N300" s="11"/>
      <c r="O300" s="35"/>
      <c r="P300" s="39"/>
      <c r="Q300" s="291"/>
      <c r="R300" s="287"/>
      <c r="S300" s="38"/>
      <c r="T300" s="40"/>
      <c r="U300" s="35"/>
      <c r="V300" s="74">
        <f t="shared" si="25"/>
        <v>0</v>
      </c>
      <c r="W300" s="12">
        <f t="shared" si="26"/>
        <v>0</v>
      </c>
      <c r="X300" s="12">
        <f t="shared" si="23"/>
        <v>0</v>
      </c>
      <c r="Y300" s="75" t="str">
        <f t="shared" si="24"/>
        <v/>
      </c>
    </row>
    <row r="301" spans="5:25">
      <c r="E301" s="56" t="str">
        <f t="shared" si="22"/>
        <v>\\</v>
      </c>
      <c r="F301" s="38"/>
      <c r="G301" s="79"/>
      <c r="H301" s="38"/>
      <c r="I301" s="351"/>
      <c r="J301" s="38"/>
      <c r="K301" s="40"/>
      <c r="L301" s="11"/>
      <c r="M301" s="11"/>
      <c r="N301" s="11"/>
      <c r="O301" s="35"/>
      <c r="P301" s="39"/>
      <c r="Q301" s="291"/>
      <c r="R301" s="287"/>
      <c r="S301" s="38"/>
      <c r="T301" s="40"/>
      <c r="U301" s="35"/>
      <c r="V301" s="74">
        <f t="shared" si="25"/>
        <v>0</v>
      </c>
      <c r="W301" s="12">
        <f t="shared" si="26"/>
        <v>0</v>
      </c>
      <c r="X301" s="12">
        <f t="shared" si="23"/>
        <v>0</v>
      </c>
      <c r="Y301" s="75" t="str">
        <f t="shared" si="24"/>
        <v/>
      </c>
    </row>
    <row r="302" spans="5:25">
      <c r="E302" s="56" t="str">
        <f t="shared" si="22"/>
        <v>\\</v>
      </c>
      <c r="F302" s="38"/>
      <c r="G302" s="79"/>
      <c r="H302" s="38"/>
      <c r="I302" s="351"/>
      <c r="J302" s="38"/>
      <c r="K302" s="40"/>
      <c r="L302" s="11"/>
      <c r="M302" s="11"/>
      <c r="N302" s="11"/>
      <c r="O302" s="35"/>
      <c r="P302" s="39"/>
      <c r="Q302" s="291"/>
      <c r="R302" s="287"/>
      <c r="S302" s="38"/>
      <c r="T302" s="40"/>
      <c r="U302" s="35"/>
      <c r="V302" s="74">
        <f t="shared" si="25"/>
        <v>0</v>
      </c>
      <c r="W302" s="12">
        <f t="shared" si="26"/>
        <v>0</v>
      </c>
      <c r="X302" s="12">
        <f t="shared" si="23"/>
        <v>0</v>
      </c>
      <c r="Y302" s="75" t="str">
        <f t="shared" si="24"/>
        <v/>
      </c>
    </row>
    <row r="303" spans="5:25">
      <c r="E303" s="56" t="str">
        <f t="shared" si="22"/>
        <v>\\</v>
      </c>
      <c r="F303" s="38"/>
      <c r="G303" s="79"/>
      <c r="H303" s="38"/>
      <c r="I303" s="351"/>
      <c r="J303" s="38"/>
      <c r="K303" s="40"/>
      <c r="L303" s="11"/>
      <c r="M303" s="11"/>
      <c r="N303" s="11"/>
      <c r="O303" s="35"/>
      <c r="P303" s="39"/>
      <c r="Q303" s="291"/>
      <c r="R303" s="287"/>
      <c r="S303" s="38"/>
      <c r="T303" s="40"/>
      <c r="U303" s="35"/>
      <c r="V303" s="74">
        <f t="shared" si="25"/>
        <v>0</v>
      </c>
      <c r="W303" s="12">
        <f t="shared" si="26"/>
        <v>0</v>
      </c>
      <c r="X303" s="12">
        <f t="shared" si="23"/>
        <v>0</v>
      </c>
      <c r="Y303" s="75" t="str">
        <f t="shared" si="24"/>
        <v/>
      </c>
    </row>
    <row r="304" spans="5:25">
      <c r="E304" s="56" t="str">
        <f t="shared" si="22"/>
        <v>\\</v>
      </c>
      <c r="F304" s="38"/>
      <c r="G304" s="79"/>
      <c r="H304" s="38"/>
      <c r="I304" s="351"/>
      <c r="J304" s="38"/>
      <c r="K304" s="40"/>
      <c r="L304" s="11"/>
      <c r="M304" s="11"/>
      <c r="N304" s="11"/>
      <c r="O304" s="35"/>
      <c r="P304" s="39"/>
      <c r="Q304" s="291"/>
      <c r="R304" s="287"/>
      <c r="S304" s="38"/>
      <c r="T304" s="40"/>
      <c r="U304" s="35"/>
      <c r="V304" s="74">
        <f t="shared" si="25"/>
        <v>0</v>
      </c>
      <c r="W304" s="12">
        <f t="shared" si="26"/>
        <v>0</v>
      </c>
      <c r="X304" s="12">
        <f t="shared" si="23"/>
        <v>0</v>
      </c>
      <c r="Y304" s="75" t="str">
        <f t="shared" si="24"/>
        <v/>
      </c>
    </row>
    <row r="305" spans="5:25">
      <c r="E305" s="56" t="str">
        <f t="shared" si="22"/>
        <v>\\</v>
      </c>
      <c r="F305" s="38"/>
      <c r="G305" s="79"/>
      <c r="H305" s="38"/>
      <c r="I305" s="351"/>
      <c r="J305" s="38"/>
      <c r="K305" s="40"/>
      <c r="L305" s="11"/>
      <c r="M305" s="11"/>
      <c r="N305" s="11"/>
      <c r="O305" s="35"/>
      <c r="P305" s="39"/>
      <c r="Q305" s="291"/>
      <c r="R305" s="287"/>
      <c r="S305" s="38"/>
      <c r="T305" s="40"/>
      <c r="U305" s="35"/>
      <c r="V305" s="74">
        <f t="shared" si="25"/>
        <v>0</v>
      </c>
      <c r="W305" s="12">
        <f t="shared" si="26"/>
        <v>0</v>
      </c>
      <c r="X305" s="12">
        <f t="shared" si="23"/>
        <v>0</v>
      </c>
      <c r="Y305" s="75" t="str">
        <f t="shared" si="24"/>
        <v/>
      </c>
    </row>
    <row r="306" spans="5:25">
      <c r="E306" s="56" t="str">
        <f t="shared" si="22"/>
        <v>\\</v>
      </c>
      <c r="F306" s="38"/>
      <c r="G306" s="79"/>
      <c r="H306" s="38"/>
      <c r="I306" s="351"/>
      <c r="J306" s="38"/>
      <c r="K306" s="40"/>
      <c r="L306" s="11"/>
      <c r="M306" s="11"/>
      <c r="N306" s="11"/>
      <c r="O306" s="35"/>
      <c r="P306" s="39"/>
      <c r="Q306" s="291"/>
      <c r="R306" s="287"/>
      <c r="S306" s="38"/>
      <c r="T306" s="40"/>
      <c r="U306" s="35"/>
      <c r="V306" s="74">
        <f t="shared" si="25"/>
        <v>0</v>
      </c>
      <c r="W306" s="12">
        <f t="shared" si="26"/>
        <v>0</v>
      </c>
      <c r="X306" s="12">
        <f t="shared" si="23"/>
        <v>0</v>
      </c>
      <c r="Y306" s="75" t="str">
        <f t="shared" si="24"/>
        <v/>
      </c>
    </row>
    <row r="307" spans="5:25">
      <c r="E307" s="56" t="str">
        <f t="shared" si="22"/>
        <v>\\</v>
      </c>
      <c r="F307" s="38"/>
      <c r="G307" s="79"/>
      <c r="H307" s="38"/>
      <c r="I307" s="351"/>
      <c r="J307" s="38"/>
      <c r="K307" s="40"/>
      <c r="L307" s="11"/>
      <c r="M307" s="11"/>
      <c r="N307" s="11"/>
      <c r="O307" s="35"/>
      <c r="P307" s="39"/>
      <c r="Q307" s="291"/>
      <c r="R307" s="287"/>
      <c r="S307" s="38"/>
      <c r="T307" s="40"/>
      <c r="U307" s="35"/>
      <c r="V307" s="74">
        <f t="shared" si="25"/>
        <v>0</v>
      </c>
      <c r="W307" s="12">
        <f t="shared" si="26"/>
        <v>0</v>
      </c>
      <c r="X307" s="12">
        <f t="shared" si="23"/>
        <v>0</v>
      </c>
      <c r="Y307" s="75" t="str">
        <f t="shared" si="24"/>
        <v/>
      </c>
    </row>
    <row r="308" spans="5:25">
      <c r="E308" s="56" t="str">
        <f t="shared" si="22"/>
        <v>\\</v>
      </c>
      <c r="F308" s="38"/>
      <c r="G308" s="79"/>
      <c r="H308" s="38"/>
      <c r="I308" s="351"/>
      <c r="J308" s="38"/>
      <c r="K308" s="40"/>
      <c r="L308" s="11"/>
      <c r="M308" s="11"/>
      <c r="N308" s="11"/>
      <c r="O308" s="35"/>
      <c r="P308" s="39"/>
      <c r="Q308" s="291"/>
      <c r="R308" s="287"/>
      <c r="S308" s="38"/>
      <c r="T308" s="40"/>
      <c r="U308" s="35"/>
      <c r="V308" s="74">
        <f t="shared" si="25"/>
        <v>0</v>
      </c>
      <c r="W308" s="12">
        <f t="shared" si="26"/>
        <v>0</v>
      </c>
      <c r="X308" s="12">
        <f t="shared" si="23"/>
        <v>0</v>
      </c>
      <c r="Y308" s="75" t="str">
        <f t="shared" si="24"/>
        <v/>
      </c>
    </row>
    <row r="309" spans="5:25">
      <c r="E309" s="56" t="str">
        <f t="shared" si="22"/>
        <v>\\</v>
      </c>
      <c r="F309" s="38"/>
      <c r="G309" s="79"/>
      <c r="H309" s="38"/>
      <c r="I309" s="351"/>
      <c r="J309" s="38"/>
      <c r="K309" s="40"/>
      <c r="L309" s="11"/>
      <c r="M309" s="11"/>
      <c r="N309" s="11"/>
      <c r="O309" s="35"/>
      <c r="P309" s="39"/>
      <c r="Q309" s="291"/>
      <c r="R309" s="287"/>
      <c r="S309" s="38"/>
      <c r="T309" s="40"/>
      <c r="U309" s="35"/>
      <c r="V309" s="74">
        <f t="shared" si="25"/>
        <v>0</v>
      </c>
      <c r="W309" s="12">
        <f t="shared" si="26"/>
        <v>0</v>
      </c>
      <c r="X309" s="12">
        <f t="shared" si="23"/>
        <v>0</v>
      </c>
      <c r="Y309" s="75" t="str">
        <f t="shared" si="24"/>
        <v/>
      </c>
    </row>
    <row r="310" spans="5:25">
      <c r="E310" s="56" t="str">
        <f t="shared" si="22"/>
        <v>\\</v>
      </c>
      <c r="F310" s="38"/>
      <c r="G310" s="79"/>
      <c r="H310" s="38"/>
      <c r="I310" s="351"/>
      <c r="J310" s="38"/>
      <c r="K310" s="40"/>
      <c r="L310" s="11"/>
      <c r="M310" s="11"/>
      <c r="N310" s="11"/>
      <c r="O310" s="35"/>
      <c r="P310" s="39"/>
      <c r="Q310" s="291"/>
      <c r="R310" s="287"/>
      <c r="S310" s="38"/>
      <c r="T310" s="40"/>
      <c r="U310" s="35"/>
      <c r="V310" s="74">
        <f t="shared" si="25"/>
        <v>0</v>
      </c>
      <c r="W310" s="12">
        <f t="shared" si="26"/>
        <v>0</v>
      </c>
      <c r="X310" s="12">
        <f t="shared" si="23"/>
        <v>0</v>
      </c>
      <c r="Y310" s="75" t="str">
        <f t="shared" si="24"/>
        <v/>
      </c>
    </row>
    <row r="311" spans="5:25">
      <c r="E311" s="56" t="str">
        <f t="shared" si="22"/>
        <v>\\</v>
      </c>
      <c r="F311" s="38"/>
      <c r="G311" s="79"/>
      <c r="H311" s="38"/>
      <c r="I311" s="351"/>
      <c r="J311" s="38"/>
      <c r="K311" s="40"/>
      <c r="L311" s="11"/>
      <c r="M311" s="11"/>
      <c r="N311" s="11"/>
      <c r="O311" s="35"/>
      <c r="P311" s="39"/>
      <c r="Q311" s="291"/>
      <c r="R311" s="287"/>
      <c r="S311" s="38"/>
      <c r="T311" s="40"/>
      <c r="U311" s="35"/>
      <c r="V311" s="74">
        <f t="shared" si="25"/>
        <v>0</v>
      </c>
      <c r="W311" s="12">
        <f t="shared" si="26"/>
        <v>0</v>
      </c>
      <c r="X311" s="12">
        <f t="shared" si="23"/>
        <v>0</v>
      </c>
      <c r="Y311" s="75" t="str">
        <f t="shared" si="24"/>
        <v/>
      </c>
    </row>
    <row r="312" spans="5:25">
      <c r="E312" s="56" t="str">
        <f t="shared" si="22"/>
        <v>\\</v>
      </c>
      <c r="F312" s="38"/>
      <c r="G312" s="79"/>
      <c r="H312" s="38"/>
      <c r="I312" s="351"/>
      <c r="J312" s="38"/>
      <c r="K312" s="40"/>
      <c r="L312" s="11"/>
      <c r="M312" s="11"/>
      <c r="N312" s="11"/>
      <c r="O312" s="35"/>
      <c r="P312" s="39"/>
      <c r="Q312" s="291"/>
      <c r="R312" s="287"/>
      <c r="S312" s="38"/>
      <c r="T312" s="40"/>
      <c r="U312" s="35"/>
      <c r="V312" s="74">
        <f t="shared" si="25"/>
        <v>0</v>
      </c>
      <c r="W312" s="12">
        <f t="shared" si="26"/>
        <v>0</v>
      </c>
      <c r="X312" s="12">
        <f t="shared" si="23"/>
        <v>0</v>
      </c>
      <c r="Y312" s="75" t="str">
        <f t="shared" si="24"/>
        <v/>
      </c>
    </row>
    <row r="313" spans="5:25">
      <c r="E313" s="56" t="str">
        <f t="shared" si="22"/>
        <v>\\</v>
      </c>
      <c r="F313" s="38"/>
      <c r="G313" s="79"/>
      <c r="H313" s="38"/>
      <c r="I313" s="351"/>
      <c r="J313" s="38"/>
      <c r="K313" s="40"/>
      <c r="L313" s="11"/>
      <c r="M313" s="11"/>
      <c r="N313" s="11"/>
      <c r="O313" s="35"/>
      <c r="P313" s="39"/>
      <c r="Q313" s="291"/>
      <c r="R313" s="287"/>
      <c r="S313" s="38"/>
      <c r="T313" s="40"/>
      <c r="U313" s="35"/>
      <c r="V313" s="74">
        <f t="shared" si="25"/>
        <v>0</v>
      </c>
      <c r="W313" s="12">
        <f t="shared" si="26"/>
        <v>0</v>
      </c>
      <c r="X313" s="12">
        <f t="shared" si="23"/>
        <v>0</v>
      </c>
      <c r="Y313" s="75" t="str">
        <f t="shared" si="24"/>
        <v/>
      </c>
    </row>
    <row r="314" spans="5:25">
      <c r="E314" s="56" t="str">
        <f t="shared" si="22"/>
        <v>\\</v>
      </c>
      <c r="F314" s="38"/>
      <c r="G314" s="79"/>
      <c r="H314" s="38"/>
      <c r="I314" s="351"/>
      <c r="J314" s="38"/>
      <c r="K314" s="40"/>
      <c r="L314" s="11"/>
      <c r="M314" s="11"/>
      <c r="N314" s="11"/>
      <c r="O314" s="35"/>
      <c r="P314" s="39"/>
      <c r="Q314" s="291"/>
      <c r="R314" s="287"/>
      <c r="S314" s="38"/>
      <c r="T314" s="40"/>
      <c r="U314" s="35"/>
      <c r="V314" s="74">
        <f t="shared" si="25"/>
        <v>0</v>
      </c>
      <c r="W314" s="12">
        <f t="shared" si="26"/>
        <v>0</v>
      </c>
      <c r="X314" s="12">
        <f t="shared" si="23"/>
        <v>0</v>
      </c>
      <c r="Y314" s="75" t="str">
        <f t="shared" si="24"/>
        <v/>
      </c>
    </row>
    <row r="315" spans="5:25">
      <c r="E315" s="56" t="str">
        <f t="shared" si="22"/>
        <v>\\</v>
      </c>
      <c r="F315" s="38"/>
      <c r="G315" s="79"/>
      <c r="H315" s="38"/>
      <c r="I315" s="351"/>
      <c r="J315" s="38"/>
      <c r="K315" s="40"/>
      <c r="L315" s="11"/>
      <c r="M315" s="11"/>
      <c r="N315" s="11"/>
      <c r="O315" s="35"/>
      <c r="P315" s="39"/>
      <c r="Q315" s="291"/>
      <c r="R315" s="287"/>
      <c r="S315" s="38"/>
      <c r="T315" s="40"/>
      <c r="U315" s="35"/>
      <c r="V315" s="74">
        <f t="shared" si="25"/>
        <v>0</v>
      </c>
      <c r="W315" s="12">
        <f t="shared" si="26"/>
        <v>0</v>
      </c>
      <c r="X315" s="12">
        <f t="shared" si="23"/>
        <v>0</v>
      </c>
      <c r="Y315" s="75" t="str">
        <f t="shared" si="24"/>
        <v/>
      </c>
    </row>
    <row r="316" spans="5:25">
      <c r="E316" s="56" t="str">
        <f t="shared" si="22"/>
        <v>\\</v>
      </c>
      <c r="F316" s="38"/>
      <c r="G316" s="79"/>
      <c r="H316" s="38"/>
      <c r="I316" s="351"/>
      <c r="J316" s="38"/>
      <c r="K316" s="40"/>
      <c r="L316" s="11"/>
      <c r="M316" s="11"/>
      <c r="N316" s="11"/>
      <c r="O316" s="35"/>
      <c r="P316" s="39"/>
      <c r="Q316" s="291"/>
      <c r="R316" s="287"/>
      <c r="S316" s="38"/>
      <c r="T316" s="40"/>
      <c r="U316" s="35"/>
      <c r="V316" s="74">
        <f t="shared" si="25"/>
        <v>0</v>
      </c>
      <c r="W316" s="12">
        <f t="shared" si="26"/>
        <v>0</v>
      </c>
      <c r="X316" s="12">
        <f t="shared" si="23"/>
        <v>0</v>
      </c>
      <c r="Y316" s="75" t="str">
        <f t="shared" si="24"/>
        <v/>
      </c>
    </row>
    <row r="317" spans="5:25">
      <c r="E317" s="56" t="str">
        <f t="shared" si="22"/>
        <v>\\</v>
      </c>
      <c r="F317" s="38"/>
      <c r="G317" s="79"/>
      <c r="H317" s="38"/>
      <c r="I317" s="351"/>
      <c r="J317" s="38"/>
      <c r="K317" s="40"/>
      <c r="L317" s="11"/>
      <c r="M317" s="11"/>
      <c r="N317" s="11"/>
      <c r="O317" s="35"/>
      <c r="P317" s="39"/>
      <c r="Q317" s="291"/>
      <c r="R317" s="287"/>
      <c r="S317" s="38"/>
      <c r="T317" s="40"/>
      <c r="U317" s="35"/>
      <c r="V317" s="74">
        <f t="shared" si="25"/>
        <v>0</v>
      </c>
      <c r="W317" s="12">
        <f t="shared" si="26"/>
        <v>0</v>
      </c>
      <c r="X317" s="12">
        <f t="shared" si="23"/>
        <v>0</v>
      </c>
      <c r="Y317" s="75" t="str">
        <f t="shared" si="24"/>
        <v/>
      </c>
    </row>
    <row r="318" spans="5:25">
      <c r="E318" s="56" t="str">
        <f t="shared" si="22"/>
        <v>\\</v>
      </c>
      <c r="F318" s="38"/>
      <c r="G318" s="79"/>
      <c r="H318" s="38"/>
      <c r="I318" s="351"/>
      <c r="J318" s="38"/>
      <c r="K318" s="40"/>
      <c r="L318" s="11"/>
      <c r="M318" s="11"/>
      <c r="N318" s="11"/>
      <c r="O318" s="35"/>
      <c r="P318" s="39"/>
      <c r="Q318" s="291"/>
      <c r="R318" s="287"/>
      <c r="S318" s="38"/>
      <c r="T318" s="40"/>
      <c r="U318" s="35"/>
      <c r="V318" s="74">
        <f t="shared" si="25"/>
        <v>0</v>
      </c>
      <c r="W318" s="12">
        <f t="shared" si="26"/>
        <v>0</v>
      </c>
      <c r="X318" s="12">
        <f t="shared" si="23"/>
        <v>0</v>
      </c>
      <c r="Y318" s="75" t="str">
        <f t="shared" si="24"/>
        <v/>
      </c>
    </row>
    <row r="319" spans="5:25">
      <c r="E319" s="56" t="str">
        <f t="shared" si="22"/>
        <v>\\</v>
      </c>
      <c r="F319" s="38"/>
      <c r="G319" s="79"/>
      <c r="H319" s="38"/>
      <c r="I319" s="351"/>
      <c r="J319" s="38"/>
      <c r="K319" s="40"/>
      <c r="L319" s="11"/>
      <c r="M319" s="11"/>
      <c r="N319" s="11"/>
      <c r="O319" s="35"/>
      <c r="P319" s="39"/>
      <c r="Q319" s="291"/>
      <c r="R319" s="287"/>
      <c r="S319" s="38"/>
      <c r="T319" s="40"/>
      <c r="U319" s="35"/>
      <c r="V319" s="74">
        <f t="shared" si="25"/>
        <v>0</v>
      </c>
      <c r="W319" s="12">
        <f t="shared" si="26"/>
        <v>0</v>
      </c>
      <c r="X319" s="12">
        <f t="shared" si="23"/>
        <v>0</v>
      </c>
      <c r="Y319" s="75" t="str">
        <f t="shared" si="24"/>
        <v/>
      </c>
    </row>
    <row r="320" spans="5:25">
      <c r="E320" s="56" t="str">
        <f t="shared" si="22"/>
        <v>\\</v>
      </c>
      <c r="F320" s="38"/>
      <c r="G320" s="79"/>
      <c r="H320" s="38"/>
      <c r="I320" s="351"/>
      <c r="J320" s="38"/>
      <c r="K320" s="40"/>
      <c r="L320" s="11"/>
      <c r="M320" s="11"/>
      <c r="N320" s="11"/>
      <c r="O320" s="35"/>
      <c r="P320" s="39"/>
      <c r="Q320" s="291"/>
      <c r="R320" s="287"/>
      <c r="S320" s="38"/>
      <c r="T320" s="40"/>
      <c r="U320" s="35"/>
      <c r="V320" s="74">
        <f t="shared" si="25"/>
        <v>0</v>
      </c>
      <c r="W320" s="12">
        <f t="shared" si="26"/>
        <v>0</v>
      </c>
      <c r="X320" s="12">
        <f t="shared" si="23"/>
        <v>0</v>
      </c>
      <c r="Y320" s="75" t="str">
        <f t="shared" si="24"/>
        <v/>
      </c>
    </row>
    <row r="321" spans="5:25">
      <c r="E321" s="56" t="str">
        <f t="shared" si="22"/>
        <v>\\</v>
      </c>
      <c r="F321" s="38"/>
      <c r="G321" s="79"/>
      <c r="H321" s="38"/>
      <c r="I321" s="351"/>
      <c r="J321" s="38"/>
      <c r="K321" s="40"/>
      <c r="L321" s="11"/>
      <c r="M321" s="11"/>
      <c r="N321" s="11"/>
      <c r="O321" s="35"/>
      <c r="P321" s="39"/>
      <c r="Q321" s="291"/>
      <c r="R321" s="287"/>
      <c r="S321" s="38"/>
      <c r="T321" s="40"/>
      <c r="U321" s="35"/>
      <c r="V321" s="74">
        <f t="shared" si="25"/>
        <v>0</v>
      </c>
      <c r="W321" s="12">
        <f t="shared" si="26"/>
        <v>0</v>
      </c>
      <c r="X321" s="12">
        <f t="shared" si="23"/>
        <v>0</v>
      </c>
      <c r="Y321" s="75" t="str">
        <f t="shared" si="24"/>
        <v/>
      </c>
    </row>
    <row r="322" spans="5:25">
      <c r="E322" s="56" t="str">
        <f t="shared" si="22"/>
        <v>\\</v>
      </c>
      <c r="F322" s="38"/>
      <c r="G322" s="79"/>
      <c r="H322" s="38"/>
      <c r="I322" s="351"/>
      <c r="J322" s="38"/>
      <c r="K322" s="40"/>
      <c r="L322" s="11"/>
      <c r="M322" s="11"/>
      <c r="N322" s="11"/>
      <c r="O322" s="35"/>
      <c r="P322" s="39"/>
      <c r="Q322" s="291"/>
      <c r="R322" s="287"/>
      <c r="S322" s="38"/>
      <c r="T322" s="40"/>
      <c r="U322" s="35"/>
      <c r="V322" s="74">
        <f t="shared" si="25"/>
        <v>0</v>
      </c>
      <c r="W322" s="12">
        <f t="shared" si="26"/>
        <v>0</v>
      </c>
      <c r="X322" s="12">
        <f t="shared" si="23"/>
        <v>0</v>
      </c>
      <c r="Y322" s="75" t="str">
        <f t="shared" si="24"/>
        <v/>
      </c>
    </row>
    <row r="323" spans="5:25">
      <c r="E323" s="56" t="str">
        <f t="shared" ref="E323:E386" si="27">F323&amp;"\"&amp;T323&amp;"\"&amp;U323</f>
        <v>\\</v>
      </c>
      <c r="F323" s="38"/>
      <c r="G323" s="79"/>
      <c r="H323" s="38"/>
      <c r="I323" s="351"/>
      <c r="J323" s="38"/>
      <c r="K323" s="40"/>
      <c r="L323" s="11"/>
      <c r="M323" s="11"/>
      <c r="N323" s="11"/>
      <c r="O323" s="35"/>
      <c r="P323" s="39"/>
      <c r="Q323" s="291"/>
      <c r="R323" s="287"/>
      <c r="S323" s="38"/>
      <c r="T323" s="40"/>
      <c r="U323" s="35"/>
      <c r="V323" s="74">
        <f t="shared" si="25"/>
        <v>0</v>
      </c>
      <c r="W323" s="12">
        <f t="shared" si="26"/>
        <v>0</v>
      </c>
      <c r="X323" s="12">
        <f t="shared" ref="X323:X386" si="28">W323*V323</f>
        <v>0</v>
      </c>
      <c r="Y323" s="75" t="str">
        <f t="shared" ref="Y323:Y386" si="29">IFERROR(X323/P323,"")</f>
        <v/>
      </c>
    </row>
    <row r="324" spans="5:25">
      <c r="E324" s="56" t="str">
        <f t="shared" si="27"/>
        <v>\\</v>
      </c>
      <c r="F324" s="38"/>
      <c r="G324" s="79"/>
      <c r="H324" s="38"/>
      <c r="I324" s="351"/>
      <c r="J324" s="38"/>
      <c r="K324" s="40"/>
      <c r="L324" s="11"/>
      <c r="M324" s="11"/>
      <c r="N324" s="11"/>
      <c r="O324" s="35"/>
      <c r="P324" s="39"/>
      <c r="Q324" s="291"/>
      <c r="R324" s="287"/>
      <c r="S324" s="38"/>
      <c r="T324" s="40"/>
      <c r="U324" s="35"/>
      <c r="V324" s="74">
        <f t="shared" ref="V324:V387" si="30">IF(G324="실용실안",IF(R324+1825&gt;=$A$3,1,IF(R324+3651&gt;=$A$3,0.8,0)),IF(R324+1825&gt;=$A$3,1,IF(R324+3651&gt;=$A$3,0.8,IF(R324+7304&gt;=$A$3,0.6,0))))</f>
        <v>0</v>
      </c>
      <c r="W324" s="12">
        <f t="shared" ref="W324:W387" si="31">IF(AND(G324="건설신기술",Q324&gt;=$A$3),2,IF(AND(G324="특허",Q324&gt;=$A$3),1,IF(AND(G324="실용실안",Q324&gt;=$A$3),0.5,0)))</f>
        <v>0</v>
      </c>
      <c r="X324" s="12">
        <f t="shared" si="28"/>
        <v>0</v>
      </c>
      <c r="Y324" s="75" t="str">
        <f t="shared" si="29"/>
        <v/>
      </c>
    </row>
    <row r="325" spans="5:25">
      <c r="E325" s="56" t="str">
        <f t="shared" si="27"/>
        <v>\\</v>
      </c>
      <c r="F325" s="38"/>
      <c r="G325" s="79"/>
      <c r="H325" s="38"/>
      <c r="I325" s="351"/>
      <c r="J325" s="38"/>
      <c r="K325" s="40"/>
      <c r="L325" s="11"/>
      <c r="M325" s="11"/>
      <c r="N325" s="11"/>
      <c r="O325" s="35"/>
      <c r="P325" s="39"/>
      <c r="Q325" s="291"/>
      <c r="R325" s="287"/>
      <c r="S325" s="38"/>
      <c r="T325" s="40"/>
      <c r="U325" s="35"/>
      <c r="V325" s="74">
        <f t="shared" si="30"/>
        <v>0</v>
      </c>
      <c r="W325" s="12">
        <f t="shared" si="31"/>
        <v>0</v>
      </c>
      <c r="X325" s="12">
        <f t="shared" si="28"/>
        <v>0</v>
      </c>
      <c r="Y325" s="75" t="str">
        <f t="shared" si="29"/>
        <v/>
      </c>
    </row>
    <row r="326" spans="5:25">
      <c r="E326" s="56" t="str">
        <f t="shared" si="27"/>
        <v>\\</v>
      </c>
      <c r="F326" s="38"/>
      <c r="G326" s="79"/>
      <c r="H326" s="38"/>
      <c r="I326" s="351"/>
      <c r="J326" s="38"/>
      <c r="K326" s="40"/>
      <c r="L326" s="11"/>
      <c r="M326" s="11"/>
      <c r="N326" s="11"/>
      <c r="O326" s="35"/>
      <c r="P326" s="39"/>
      <c r="Q326" s="291"/>
      <c r="R326" s="287"/>
      <c r="S326" s="38"/>
      <c r="T326" s="40"/>
      <c r="U326" s="35"/>
      <c r="V326" s="74">
        <f t="shared" si="30"/>
        <v>0</v>
      </c>
      <c r="W326" s="12">
        <f t="shared" si="31"/>
        <v>0</v>
      </c>
      <c r="X326" s="12">
        <f t="shared" si="28"/>
        <v>0</v>
      </c>
      <c r="Y326" s="75" t="str">
        <f t="shared" si="29"/>
        <v/>
      </c>
    </row>
    <row r="327" spans="5:25">
      <c r="E327" s="56" t="str">
        <f t="shared" si="27"/>
        <v>\\</v>
      </c>
      <c r="F327" s="38"/>
      <c r="G327" s="79"/>
      <c r="H327" s="38"/>
      <c r="I327" s="351"/>
      <c r="J327" s="38"/>
      <c r="K327" s="40"/>
      <c r="L327" s="11"/>
      <c r="M327" s="11"/>
      <c r="N327" s="11"/>
      <c r="O327" s="35"/>
      <c r="P327" s="39"/>
      <c r="Q327" s="291"/>
      <c r="R327" s="287"/>
      <c r="S327" s="38"/>
      <c r="T327" s="40"/>
      <c r="U327" s="35"/>
      <c r="V327" s="74">
        <f t="shared" si="30"/>
        <v>0</v>
      </c>
      <c r="W327" s="12">
        <f t="shared" si="31"/>
        <v>0</v>
      </c>
      <c r="X327" s="12">
        <f t="shared" si="28"/>
        <v>0</v>
      </c>
      <c r="Y327" s="75" t="str">
        <f t="shared" si="29"/>
        <v/>
      </c>
    </row>
    <row r="328" spans="5:25">
      <c r="E328" s="56" t="str">
        <f t="shared" si="27"/>
        <v>\\</v>
      </c>
      <c r="F328" s="38"/>
      <c r="G328" s="79"/>
      <c r="H328" s="38"/>
      <c r="I328" s="351"/>
      <c r="J328" s="38"/>
      <c r="K328" s="40"/>
      <c r="L328" s="11"/>
      <c r="M328" s="11"/>
      <c r="N328" s="11"/>
      <c r="O328" s="35"/>
      <c r="P328" s="39"/>
      <c r="Q328" s="291"/>
      <c r="R328" s="287"/>
      <c r="S328" s="38"/>
      <c r="T328" s="40"/>
      <c r="U328" s="35"/>
      <c r="V328" s="74">
        <f t="shared" si="30"/>
        <v>0</v>
      </c>
      <c r="W328" s="12">
        <f t="shared" si="31"/>
        <v>0</v>
      </c>
      <c r="X328" s="12">
        <f t="shared" si="28"/>
        <v>0</v>
      </c>
      <c r="Y328" s="75" t="str">
        <f t="shared" si="29"/>
        <v/>
      </c>
    </row>
    <row r="329" spans="5:25">
      <c r="E329" s="56" t="str">
        <f t="shared" si="27"/>
        <v>\\</v>
      </c>
      <c r="F329" s="38"/>
      <c r="G329" s="79"/>
      <c r="H329" s="38"/>
      <c r="I329" s="351"/>
      <c r="J329" s="38"/>
      <c r="K329" s="40"/>
      <c r="L329" s="11"/>
      <c r="M329" s="11"/>
      <c r="N329" s="11"/>
      <c r="O329" s="35"/>
      <c r="P329" s="39"/>
      <c r="Q329" s="291"/>
      <c r="R329" s="287"/>
      <c r="S329" s="38"/>
      <c r="T329" s="40"/>
      <c r="U329" s="35"/>
      <c r="V329" s="74">
        <f t="shared" si="30"/>
        <v>0</v>
      </c>
      <c r="W329" s="12">
        <f t="shared" si="31"/>
        <v>0</v>
      </c>
      <c r="X329" s="12">
        <f t="shared" si="28"/>
        <v>0</v>
      </c>
      <c r="Y329" s="75" t="str">
        <f t="shared" si="29"/>
        <v/>
      </c>
    </row>
    <row r="330" spans="5:25">
      <c r="E330" s="56" t="str">
        <f t="shared" si="27"/>
        <v>\\</v>
      </c>
      <c r="F330" s="38"/>
      <c r="G330" s="79"/>
      <c r="H330" s="38"/>
      <c r="I330" s="351"/>
      <c r="J330" s="38"/>
      <c r="K330" s="40"/>
      <c r="L330" s="11"/>
      <c r="M330" s="11"/>
      <c r="N330" s="11"/>
      <c r="O330" s="35"/>
      <c r="P330" s="39"/>
      <c r="Q330" s="291"/>
      <c r="R330" s="287"/>
      <c r="S330" s="38"/>
      <c r="T330" s="40"/>
      <c r="U330" s="35"/>
      <c r="V330" s="74">
        <f t="shared" si="30"/>
        <v>0</v>
      </c>
      <c r="W330" s="12">
        <f t="shared" si="31"/>
        <v>0</v>
      </c>
      <c r="X330" s="12">
        <f t="shared" si="28"/>
        <v>0</v>
      </c>
      <c r="Y330" s="75" t="str">
        <f t="shared" si="29"/>
        <v/>
      </c>
    </row>
    <row r="331" spans="5:25">
      <c r="E331" s="56" t="str">
        <f t="shared" si="27"/>
        <v>\\</v>
      </c>
      <c r="F331" s="38"/>
      <c r="G331" s="79"/>
      <c r="H331" s="38"/>
      <c r="I331" s="351"/>
      <c r="J331" s="38"/>
      <c r="K331" s="40"/>
      <c r="L331" s="11"/>
      <c r="M331" s="11"/>
      <c r="N331" s="11"/>
      <c r="O331" s="35"/>
      <c r="P331" s="39"/>
      <c r="Q331" s="291"/>
      <c r="R331" s="287"/>
      <c r="S331" s="38"/>
      <c r="T331" s="40"/>
      <c r="U331" s="35"/>
      <c r="V331" s="74">
        <f t="shared" si="30"/>
        <v>0</v>
      </c>
      <c r="W331" s="12">
        <f t="shared" si="31"/>
        <v>0</v>
      </c>
      <c r="X331" s="12">
        <f t="shared" si="28"/>
        <v>0</v>
      </c>
      <c r="Y331" s="75" t="str">
        <f t="shared" si="29"/>
        <v/>
      </c>
    </row>
    <row r="332" spans="5:25">
      <c r="E332" s="56" t="str">
        <f t="shared" si="27"/>
        <v>\\</v>
      </c>
      <c r="F332" s="38"/>
      <c r="G332" s="79"/>
      <c r="H332" s="38"/>
      <c r="I332" s="351"/>
      <c r="J332" s="38"/>
      <c r="K332" s="40"/>
      <c r="L332" s="11"/>
      <c r="M332" s="11"/>
      <c r="N332" s="11"/>
      <c r="O332" s="35"/>
      <c r="P332" s="39"/>
      <c r="Q332" s="291"/>
      <c r="R332" s="287"/>
      <c r="S332" s="38"/>
      <c r="T332" s="40"/>
      <c r="U332" s="35"/>
      <c r="V332" s="74">
        <f t="shared" si="30"/>
        <v>0</v>
      </c>
      <c r="W332" s="12">
        <f t="shared" si="31"/>
        <v>0</v>
      </c>
      <c r="X332" s="12">
        <f t="shared" si="28"/>
        <v>0</v>
      </c>
      <c r="Y332" s="75" t="str">
        <f t="shared" si="29"/>
        <v/>
      </c>
    </row>
    <row r="333" spans="5:25">
      <c r="E333" s="56" t="str">
        <f t="shared" si="27"/>
        <v>\\</v>
      </c>
      <c r="F333" s="38"/>
      <c r="G333" s="79"/>
      <c r="H333" s="38"/>
      <c r="I333" s="351"/>
      <c r="J333" s="38"/>
      <c r="K333" s="40"/>
      <c r="L333" s="11"/>
      <c r="M333" s="11"/>
      <c r="N333" s="11"/>
      <c r="O333" s="35"/>
      <c r="P333" s="39"/>
      <c r="Q333" s="291"/>
      <c r="R333" s="287"/>
      <c r="S333" s="38"/>
      <c r="T333" s="40"/>
      <c r="U333" s="35"/>
      <c r="V333" s="74">
        <f t="shared" si="30"/>
        <v>0</v>
      </c>
      <c r="W333" s="12">
        <f t="shared" si="31"/>
        <v>0</v>
      </c>
      <c r="X333" s="12">
        <f t="shared" si="28"/>
        <v>0</v>
      </c>
      <c r="Y333" s="75" t="str">
        <f t="shared" si="29"/>
        <v/>
      </c>
    </row>
    <row r="334" spans="5:25">
      <c r="E334" s="56" t="str">
        <f t="shared" si="27"/>
        <v>\\</v>
      </c>
      <c r="F334" s="38"/>
      <c r="G334" s="79"/>
      <c r="H334" s="38"/>
      <c r="I334" s="351"/>
      <c r="J334" s="38"/>
      <c r="K334" s="40"/>
      <c r="L334" s="11"/>
      <c r="M334" s="11"/>
      <c r="N334" s="11"/>
      <c r="O334" s="35"/>
      <c r="P334" s="39"/>
      <c r="Q334" s="291"/>
      <c r="R334" s="287"/>
      <c r="S334" s="38"/>
      <c r="T334" s="40"/>
      <c r="U334" s="35"/>
      <c r="V334" s="74">
        <f t="shared" si="30"/>
        <v>0</v>
      </c>
      <c r="W334" s="12">
        <f t="shared" si="31"/>
        <v>0</v>
      </c>
      <c r="X334" s="12">
        <f t="shared" si="28"/>
        <v>0</v>
      </c>
      <c r="Y334" s="75" t="str">
        <f t="shared" si="29"/>
        <v/>
      </c>
    </row>
    <row r="335" spans="5:25">
      <c r="E335" s="56" t="str">
        <f t="shared" si="27"/>
        <v>\\</v>
      </c>
      <c r="F335" s="38"/>
      <c r="G335" s="79"/>
      <c r="H335" s="38"/>
      <c r="I335" s="351"/>
      <c r="J335" s="38"/>
      <c r="K335" s="40"/>
      <c r="L335" s="11"/>
      <c r="M335" s="11"/>
      <c r="N335" s="11"/>
      <c r="O335" s="35"/>
      <c r="P335" s="39"/>
      <c r="Q335" s="291"/>
      <c r="R335" s="287"/>
      <c r="S335" s="38"/>
      <c r="T335" s="40"/>
      <c r="U335" s="35"/>
      <c r="V335" s="74">
        <f t="shared" si="30"/>
        <v>0</v>
      </c>
      <c r="W335" s="12">
        <f t="shared" si="31"/>
        <v>0</v>
      </c>
      <c r="X335" s="12">
        <f t="shared" si="28"/>
        <v>0</v>
      </c>
      <c r="Y335" s="75" t="str">
        <f t="shared" si="29"/>
        <v/>
      </c>
    </row>
    <row r="336" spans="5:25">
      <c r="E336" s="56" t="str">
        <f t="shared" si="27"/>
        <v>\\</v>
      </c>
      <c r="F336" s="38"/>
      <c r="G336" s="79"/>
      <c r="H336" s="38"/>
      <c r="I336" s="351"/>
      <c r="J336" s="38"/>
      <c r="K336" s="40"/>
      <c r="L336" s="11"/>
      <c r="M336" s="11"/>
      <c r="N336" s="11"/>
      <c r="O336" s="35"/>
      <c r="P336" s="39"/>
      <c r="Q336" s="291"/>
      <c r="R336" s="287"/>
      <c r="S336" s="38"/>
      <c r="T336" s="40"/>
      <c r="U336" s="35"/>
      <c r="V336" s="74">
        <f t="shared" si="30"/>
        <v>0</v>
      </c>
      <c r="W336" s="12">
        <f t="shared" si="31"/>
        <v>0</v>
      </c>
      <c r="X336" s="12">
        <f t="shared" si="28"/>
        <v>0</v>
      </c>
      <c r="Y336" s="75" t="str">
        <f t="shared" si="29"/>
        <v/>
      </c>
    </row>
    <row r="337" spans="5:25">
      <c r="E337" s="56" t="str">
        <f t="shared" si="27"/>
        <v>\\</v>
      </c>
      <c r="F337" s="38"/>
      <c r="G337" s="79"/>
      <c r="H337" s="38"/>
      <c r="I337" s="351"/>
      <c r="J337" s="38"/>
      <c r="K337" s="40"/>
      <c r="L337" s="11"/>
      <c r="M337" s="11"/>
      <c r="N337" s="11"/>
      <c r="O337" s="35"/>
      <c r="P337" s="39"/>
      <c r="Q337" s="291"/>
      <c r="R337" s="287"/>
      <c r="S337" s="38"/>
      <c r="T337" s="40"/>
      <c r="U337" s="35"/>
      <c r="V337" s="74">
        <f t="shared" si="30"/>
        <v>0</v>
      </c>
      <c r="W337" s="12">
        <f t="shared" si="31"/>
        <v>0</v>
      </c>
      <c r="X337" s="12">
        <f t="shared" si="28"/>
        <v>0</v>
      </c>
      <c r="Y337" s="75" t="str">
        <f t="shared" si="29"/>
        <v/>
      </c>
    </row>
    <row r="338" spans="5:25">
      <c r="E338" s="56" t="str">
        <f t="shared" si="27"/>
        <v>\\</v>
      </c>
      <c r="F338" s="38"/>
      <c r="G338" s="79"/>
      <c r="H338" s="38"/>
      <c r="I338" s="351"/>
      <c r="J338" s="38"/>
      <c r="K338" s="40"/>
      <c r="L338" s="11"/>
      <c r="M338" s="11"/>
      <c r="N338" s="11"/>
      <c r="O338" s="35"/>
      <c r="P338" s="39"/>
      <c r="Q338" s="291"/>
      <c r="R338" s="287"/>
      <c r="S338" s="38"/>
      <c r="T338" s="40"/>
      <c r="U338" s="35"/>
      <c r="V338" s="74">
        <f t="shared" si="30"/>
        <v>0</v>
      </c>
      <c r="W338" s="12">
        <f t="shared" si="31"/>
        <v>0</v>
      </c>
      <c r="X338" s="12">
        <f t="shared" si="28"/>
        <v>0</v>
      </c>
      <c r="Y338" s="75" t="str">
        <f t="shared" si="29"/>
        <v/>
      </c>
    </row>
    <row r="339" spans="5:25">
      <c r="E339" s="56" t="str">
        <f t="shared" si="27"/>
        <v>\\</v>
      </c>
      <c r="F339" s="38"/>
      <c r="G339" s="79"/>
      <c r="H339" s="38"/>
      <c r="I339" s="351"/>
      <c r="J339" s="38"/>
      <c r="K339" s="40"/>
      <c r="L339" s="11"/>
      <c r="M339" s="11"/>
      <c r="N339" s="11"/>
      <c r="O339" s="35"/>
      <c r="P339" s="39"/>
      <c r="Q339" s="291"/>
      <c r="R339" s="287"/>
      <c r="S339" s="38"/>
      <c r="T339" s="40"/>
      <c r="U339" s="35"/>
      <c r="V339" s="74">
        <f t="shared" si="30"/>
        <v>0</v>
      </c>
      <c r="W339" s="12">
        <f t="shared" si="31"/>
        <v>0</v>
      </c>
      <c r="X339" s="12">
        <f t="shared" si="28"/>
        <v>0</v>
      </c>
      <c r="Y339" s="75" t="str">
        <f t="shared" si="29"/>
        <v/>
      </c>
    </row>
    <row r="340" spans="5:25">
      <c r="E340" s="56" t="str">
        <f t="shared" si="27"/>
        <v>\\</v>
      </c>
      <c r="F340" s="38"/>
      <c r="G340" s="79"/>
      <c r="H340" s="38"/>
      <c r="I340" s="351"/>
      <c r="J340" s="38"/>
      <c r="K340" s="40"/>
      <c r="L340" s="11"/>
      <c r="M340" s="11"/>
      <c r="N340" s="11"/>
      <c r="O340" s="35"/>
      <c r="P340" s="39"/>
      <c r="Q340" s="291"/>
      <c r="R340" s="287"/>
      <c r="S340" s="38"/>
      <c r="T340" s="40"/>
      <c r="U340" s="35"/>
      <c r="V340" s="74">
        <f t="shared" si="30"/>
        <v>0</v>
      </c>
      <c r="W340" s="12">
        <f t="shared" si="31"/>
        <v>0</v>
      </c>
      <c r="X340" s="12">
        <f t="shared" si="28"/>
        <v>0</v>
      </c>
      <c r="Y340" s="75" t="str">
        <f t="shared" si="29"/>
        <v/>
      </c>
    </row>
    <row r="341" spans="5:25">
      <c r="E341" s="56" t="str">
        <f t="shared" si="27"/>
        <v>\\</v>
      </c>
      <c r="F341" s="38"/>
      <c r="G341" s="79"/>
      <c r="H341" s="38"/>
      <c r="I341" s="351"/>
      <c r="J341" s="38"/>
      <c r="K341" s="40"/>
      <c r="L341" s="11"/>
      <c r="M341" s="11"/>
      <c r="N341" s="11"/>
      <c r="O341" s="35"/>
      <c r="P341" s="39"/>
      <c r="Q341" s="291"/>
      <c r="R341" s="287"/>
      <c r="S341" s="38"/>
      <c r="T341" s="40"/>
      <c r="U341" s="35"/>
      <c r="V341" s="74">
        <f t="shared" si="30"/>
        <v>0</v>
      </c>
      <c r="W341" s="12">
        <f t="shared" si="31"/>
        <v>0</v>
      </c>
      <c r="X341" s="12">
        <f t="shared" si="28"/>
        <v>0</v>
      </c>
      <c r="Y341" s="75" t="str">
        <f t="shared" si="29"/>
        <v/>
      </c>
    </row>
    <row r="342" spans="5:25">
      <c r="E342" s="56" t="str">
        <f t="shared" si="27"/>
        <v>\\</v>
      </c>
      <c r="F342" s="38"/>
      <c r="G342" s="79"/>
      <c r="H342" s="38"/>
      <c r="I342" s="351"/>
      <c r="J342" s="38"/>
      <c r="K342" s="40"/>
      <c r="L342" s="11"/>
      <c r="M342" s="11"/>
      <c r="N342" s="11"/>
      <c r="O342" s="35"/>
      <c r="P342" s="39"/>
      <c r="Q342" s="291"/>
      <c r="R342" s="287"/>
      <c r="S342" s="38"/>
      <c r="T342" s="40"/>
      <c r="U342" s="35"/>
      <c r="V342" s="74">
        <f t="shared" si="30"/>
        <v>0</v>
      </c>
      <c r="W342" s="12">
        <f t="shared" si="31"/>
        <v>0</v>
      </c>
      <c r="X342" s="12">
        <f t="shared" si="28"/>
        <v>0</v>
      </c>
      <c r="Y342" s="75" t="str">
        <f t="shared" si="29"/>
        <v/>
      </c>
    </row>
    <row r="343" spans="5:25">
      <c r="E343" s="56" t="str">
        <f t="shared" si="27"/>
        <v>\\</v>
      </c>
      <c r="F343" s="38"/>
      <c r="G343" s="79"/>
      <c r="H343" s="38"/>
      <c r="I343" s="351"/>
      <c r="J343" s="38"/>
      <c r="K343" s="40"/>
      <c r="L343" s="11"/>
      <c r="M343" s="11"/>
      <c r="N343" s="11"/>
      <c r="O343" s="35"/>
      <c r="P343" s="39"/>
      <c r="Q343" s="291"/>
      <c r="R343" s="287"/>
      <c r="S343" s="38"/>
      <c r="T343" s="40"/>
      <c r="U343" s="35"/>
      <c r="V343" s="74">
        <f t="shared" si="30"/>
        <v>0</v>
      </c>
      <c r="W343" s="12">
        <f t="shared" si="31"/>
        <v>0</v>
      </c>
      <c r="X343" s="12">
        <f t="shared" si="28"/>
        <v>0</v>
      </c>
      <c r="Y343" s="75" t="str">
        <f t="shared" si="29"/>
        <v/>
      </c>
    </row>
    <row r="344" spans="5:25">
      <c r="E344" s="56" t="str">
        <f t="shared" si="27"/>
        <v>\\</v>
      </c>
      <c r="F344" s="38"/>
      <c r="G344" s="79"/>
      <c r="H344" s="38"/>
      <c r="I344" s="351"/>
      <c r="J344" s="38"/>
      <c r="K344" s="40"/>
      <c r="L344" s="11"/>
      <c r="M344" s="11"/>
      <c r="N344" s="11"/>
      <c r="O344" s="35"/>
      <c r="P344" s="39"/>
      <c r="Q344" s="291"/>
      <c r="R344" s="287"/>
      <c r="S344" s="38"/>
      <c r="T344" s="40"/>
      <c r="U344" s="35"/>
      <c r="V344" s="74">
        <f t="shared" si="30"/>
        <v>0</v>
      </c>
      <c r="W344" s="12">
        <f t="shared" si="31"/>
        <v>0</v>
      </c>
      <c r="X344" s="12">
        <f t="shared" si="28"/>
        <v>0</v>
      </c>
      <c r="Y344" s="75" t="str">
        <f t="shared" si="29"/>
        <v/>
      </c>
    </row>
    <row r="345" spans="5:25">
      <c r="E345" s="56" t="str">
        <f t="shared" si="27"/>
        <v>\\</v>
      </c>
      <c r="F345" s="38"/>
      <c r="G345" s="79"/>
      <c r="H345" s="38"/>
      <c r="I345" s="351"/>
      <c r="J345" s="38"/>
      <c r="K345" s="40"/>
      <c r="L345" s="11"/>
      <c r="M345" s="11"/>
      <c r="N345" s="11"/>
      <c r="O345" s="35"/>
      <c r="P345" s="39"/>
      <c r="Q345" s="291"/>
      <c r="R345" s="287"/>
      <c r="S345" s="38"/>
      <c r="T345" s="40"/>
      <c r="U345" s="35"/>
      <c r="V345" s="74">
        <f t="shared" si="30"/>
        <v>0</v>
      </c>
      <c r="W345" s="12">
        <f t="shared" si="31"/>
        <v>0</v>
      </c>
      <c r="X345" s="12">
        <f t="shared" si="28"/>
        <v>0</v>
      </c>
      <c r="Y345" s="75" t="str">
        <f t="shared" si="29"/>
        <v/>
      </c>
    </row>
    <row r="346" spans="5:25">
      <c r="E346" s="56" t="str">
        <f t="shared" si="27"/>
        <v>\\</v>
      </c>
      <c r="F346" s="38"/>
      <c r="G346" s="79"/>
      <c r="H346" s="38"/>
      <c r="I346" s="351"/>
      <c r="J346" s="38"/>
      <c r="K346" s="40"/>
      <c r="L346" s="11"/>
      <c r="M346" s="11"/>
      <c r="N346" s="11"/>
      <c r="O346" s="35"/>
      <c r="P346" s="39"/>
      <c r="Q346" s="291"/>
      <c r="R346" s="287"/>
      <c r="S346" s="38"/>
      <c r="T346" s="40"/>
      <c r="U346" s="35"/>
      <c r="V346" s="74">
        <f t="shared" si="30"/>
        <v>0</v>
      </c>
      <c r="W346" s="12">
        <f t="shared" si="31"/>
        <v>0</v>
      </c>
      <c r="X346" s="12">
        <f t="shared" si="28"/>
        <v>0</v>
      </c>
      <c r="Y346" s="75" t="str">
        <f t="shared" si="29"/>
        <v/>
      </c>
    </row>
    <row r="347" spans="5:25">
      <c r="E347" s="56" t="str">
        <f t="shared" si="27"/>
        <v>\\</v>
      </c>
      <c r="F347" s="38"/>
      <c r="G347" s="79"/>
      <c r="H347" s="38"/>
      <c r="I347" s="351"/>
      <c r="J347" s="38"/>
      <c r="K347" s="40"/>
      <c r="L347" s="11"/>
      <c r="M347" s="11"/>
      <c r="N347" s="11"/>
      <c r="O347" s="35"/>
      <c r="P347" s="39"/>
      <c r="Q347" s="291"/>
      <c r="R347" s="287"/>
      <c r="S347" s="38"/>
      <c r="T347" s="40"/>
      <c r="U347" s="35"/>
      <c r="V347" s="74">
        <f t="shared" si="30"/>
        <v>0</v>
      </c>
      <c r="W347" s="12">
        <f t="shared" si="31"/>
        <v>0</v>
      </c>
      <c r="X347" s="12">
        <f t="shared" si="28"/>
        <v>0</v>
      </c>
      <c r="Y347" s="75" t="str">
        <f t="shared" si="29"/>
        <v/>
      </c>
    </row>
    <row r="348" spans="5:25">
      <c r="E348" s="56" t="str">
        <f t="shared" si="27"/>
        <v>\\</v>
      </c>
      <c r="F348" s="38"/>
      <c r="G348" s="79"/>
      <c r="H348" s="38"/>
      <c r="I348" s="351"/>
      <c r="J348" s="38"/>
      <c r="K348" s="40"/>
      <c r="L348" s="11"/>
      <c r="M348" s="11"/>
      <c r="N348" s="11"/>
      <c r="O348" s="35"/>
      <c r="P348" s="39"/>
      <c r="Q348" s="291"/>
      <c r="R348" s="287"/>
      <c r="S348" s="38"/>
      <c r="T348" s="40"/>
      <c r="U348" s="35"/>
      <c r="V348" s="74">
        <f t="shared" si="30"/>
        <v>0</v>
      </c>
      <c r="W348" s="12">
        <f t="shared" si="31"/>
        <v>0</v>
      </c>
      <c r="X348" s="12">
        <f t="shared" si="28"/>
        <v>0</v>
      </c>
      <c r="Y348" s="75" t="str">
        <f t="shared" si="29"/>
        <v/>
      </c>
    </row>
    <row r="349" spans="5:25">
      <c r="E349" s="56" t="str">
        <f t="shared" si="27"/>
        <v>\\</v>
      </c>
      <c r="F349" s="38"/>
      <c r="G349" s="79"/>
      <c r="H349" s="38"/>
      <c r="I349" s="351"/>
      <c r="J349" s="38"/>
      <c r="K349" s="40"/>
      <c r="L349" s="11"/>
      <c r="M349" s="11"/>
      <c r="N349" s="11"/>
      <c r="O349" s="35"/>
      <c r="P349" s="39"/>
      <c r="Q349" s="291"/>
      <c r="R349" s="287"/>
      <c r="S349" s="38"/>
      <c r="T349" s="40"/>
      <c r="U349" s="35"/>
      <c r="V349" s="74">
        <f t="shared" si="30"/>
        <v>0</v>
      </c>
      <c r="W349" s="12">
        <f t="shared" si="31"/>
        <v>0</v>
      </c>
      <c r="X349" s="12">
        <f t="shared" si="28"/>
        <v>0</v>
      </c>
      <c r="Y349" s="75" t="str">
        <f t="shared" si="29"/>
        <v/>
      </c>
    </row>
    <row r="350" spans="5:25">
      <c r="E350" s="56" t="str">
        <f t="shared" si="27"/>
        <v>\\</v>
      </c>
      <c r="F350" s="38"/>
      <c r="G350" s="79"/>
      <c r="H350" s="38"/>
      <c r="I350" s="351"/>
      <c r="J350" s="38"/>
      <c r="K350" s="40"/>
      <c r="L350" s="11"/>
      <c r="M350" s="11"/>
      <c r="N350" s="11"/>
      <c r="O350" s="35"/>
      <c r="P350" s="39"/>
      <c r="Q350" s="291"/>
      <c r="R350" s="287"/>
      <c r="S350" s="38"/>
      <c r="T350" s="40"/>
      <c r="U350" s="35"/>
      <c r="V350" s="74">
        <f t="shared" si="30"/>
        <v>0</v>
      </c>
      <c r="W350" s="12">
        <f t="shared" si="31"/>
        <v>0</v>
      </c>
      <c r="X350" s="12">
        <f t="shared" si="28"/>
        <v>0</v>
      </c>
      <c r="Y350" s="75" t="str">
        <f t="shared" si="29"/>
        <v/>
      </c>
    </row>
    <row r="351" spans="5:25">
      <c r="E351" s="56" t="str">
        <f t="shared" si="27"/>
        <v>\\</v>
      </c>
      <c r="F351" s="38"/>
      <c r="G351" s="79"/>
      <c r="H351" s="38"/>
      <c r="I351" s="351"/>
      <c r="J351" s="38"/>
      <c r="K351" s="40"/>
      <c r="L351" s="11"/>
      <c r="M351" s="11"/>
      <c r="N351" s="11"/>
      <c r="O351" s="35"/>
      <c r="P351" s="39"/>
      <c r="Q351" s="291"/>
      <c r="R351" s="287"/>
      <c r="S351" s="38"/>
      <c r="T351" s="40"/>
      <c r="U351" s="35"/>
      <c r="V351" s="74">
        <f t="shared" si="30"/>
        <v>0</v>
      </c>
      <c r="W351" s="12">
        <f t="shared" si="31"/>
        <v>0</v>
      </c>
      <c r="X351" s="12">
        <f t="shared" si="28"/>
        <v>0</v>
      </c>
      <c r="Y351" s="75" t="str">
        <f t="shared" si="29"/>
        <v/>
      </c>
    </row>
    <row r="352" spans="5:25">
      <c r="E352" s="56" t="str">
        <f t="shared" si="27"/>
        <v>\\</v>
      </c>
      <c r="F352" s="38"/>
      <c r="G352" s="79"/>
      <c r="H352" s="38"/>
      <c r="I352" s="351"/>
      <c r="J352" s="38"/>
      <c r="K352" s="40"/>
      <c r="L352" s="11"/>
      <c r="M352" s="11"/>
      <c r="N352" s="11"/>
      <c r="O352" s="35"/>
      <c r="P352" s="39"/>
      <c r="Q352" s="291"/>
      <c r="R352" s="287"/>
      <c r="S352" s="38"/>
      <c r="T352" s="40"/>
      <c r="U352" s="35"/>
      <c r="V352" s="74">
        <f t="shared" si="30"/>
        <v>0</v>
      </c>
      <c r="W352" s="12">
        <f t="shared" si="31"/>
        <v>0</v>
      </c>
      <c r="X352" s="12">
        <f t="shared" si="28"/>
        <v>0</v>
      </c>
      <c r="Y352" s="75" t="str">
        <f t="shared" si="29"/>
        <v/>
      </c>
    </row>
    <row r="353" spans="5:25">
      <c r="E353" s="56" t="str">
        <f t="shared" si="27"/>
        <v>\\</v>
      </c>
      <c r="F353" s="38"/>
      <c r="G353" s="79"/>
      <c r="H353" s="38"/>
      <c r="I353" s="351"/>
      <c r="J353" s="38"/>
      <c r="K353" s="40"/>
      <c r="L353" s="11"/>
      <c r="M353" s="11"/>
      <c r="N353" s="11"/>
      <c r="O353" s="35"/>
      <c r="P353" s="39"/>
      <c r="Q353" s="291"/>
      <c r="R353" s="287"/>
      <c r="S353" s="38"/>
      <c r="T353" s="40"/>
      <c r="U353" s="35"/>
      <c r="V353" s="74">
        <f t="shared" si="30"/>
        <v>0</v>
      </c>
      <c r="W353" s="12">
        <f t="shared" si="31"/>
        <v>0</v>
      </c>
      <c r="X353" s="12">
        <f t="shared" si="28"/>
        <v>0</v>
      </c>
      <c r="Y353" s="75" t="str">
        <f t="shared" si="29"/>
        <v/>
      </c>
    </row>
    <row r="354" spans="5:25">
      <c r="E354" s="56" t="str">
        <f t="shared" si="27"/>
        <v>\\</v>
      </c>
      <c r="F354" s="38"/>
      <c r="G354" s="79"/>
      <c r="H354" s="38"/>
      <c r="I354" s="351"/>
      <c r="J354" s="38"/>
      <c r="K354" s="40"/>
      <c r="L354" s="11"/>
      <c r="M354" s="11"/>
      <c r="N354" s="11"/>
      <c r="O354" s="35"/>
      <c r="P354" s="39"/>
      <c r="Q354" s="291"/>
      <c r="R354" s="287"/>
      <c r="S354" s="38"/>
      <c r="T354" s="40"/>
      <c r="U354" s="35"/>
      <c r="V354" s="74">
        <f t="shared" si="30"/>
        <v>0</v>
      </c>
      <c r="W354" s="12">
        <f t="shared" si="31"/>
        <v>0</v>
      </c>
      <c r="X354" s="12">
        <f t="shared" si="28"/>
        <v>0</v>
      </c>
      <c r="Y354" s="75" t="str">
        <f t="shared" si="29"/>
        <v/>
      </c>
    </row>
    <row r="355" spans="5:25">
      <c r="E355" s="56" t="str">
        <f t="shared" si="27"/>
        <v>\\</v>
      </c>
      <c r="F355" s="38"/>
      <c r="G355" s="79"/>
      <c r="H355" s="38"/>
      <c r="I355" s="351"/>
      <c r="J355" s="38"/>
      <c r="K355" s="40"/>
      <c r="L355" s="11"/>
      <c r="M355" s="11"/>
      <c r="N355" s="11"/>
      <c r="O355" s="35"/>
      <c r="P355" s="39"/>
      <c r="Q355" s="291"/>
      <c r="R355" s="287"/>
      <c r="S355" s="38"/>
      <c r="T355" s="40"/>
      <c r="U355" s="35"/>
      <c r="V355" s="74">
        <f t="shared" si="30"/>
        <v>0</v>
      </c>
      <c r="W355" s="12">
        <f t="shared" si="31"/>
        <v>0</v>
      </c>
      <c r="X355" s="12">
        <f t="shared" si="28"/>
        <v>0</v>
      </c>
      <c r="Y355" s="75" t="str">
        <f t="shared" si="29"/>
        <v/>
      </c>
    </row>
    <row r="356" spans="5:25">
      <c r="E356" s="56" t="str">
        <f t="shared" si="27"/>
        <v>\\</v>
      </c>
      <c r="F356" s="38"/>
      <c r="G356" s="79"/>
      <c r="H356" s="38"/>
      <c r="I356" s="351"/>
      <c r="J356" s="38"/>
      <c r="K356" s="40"/>
      <c r="L356" s="11"/>
      <c r="M356" s="11"/>
      <c r="N356" s="11"/>
      <c r="O356" s="35"/>
      <c r="P356" s="39"/>
      <c r="Q356" s="291"/>
      <c r="R356" s="287"/>
      <c r="S356" s="38"/>
      <c r="T356" s="40"/>
      <c r="U356" s="35"/>
      <c r="V356" s="74">
        <f t="shared" si="30"/>
        <v>0</v>
      </c>
      <c r="W356" s="12">
        <f t="shared" si="31"/>
        <v>0</v>
      </c>
      <c r="X356" s="12">
        <f t="shared" si="28"/>
        <v>0</v>
      </c>
      <c r="Y356" s="75" t="str">
        <f t="shared" si="29"/>
        <v/>
      </c>
    </row>
    <row r="357" spans="5:25">
      <c r="E357" s="56" t="str">
        <f t="shared" si="27"/>
        <v>\\</v>
      </c>
      <c r="F357" s="38"/>
      <c r="G357" s="79"/>
      <c r="H357" s="38"/>
      <c r="I357" s="351"/>
      <c r="J357" s="38"/>
      <c r="K357" s="40"/>
      <c r="L357" s="11"/>
      <c r="M357" s="11"/>
      <c r="N357" s="11"/>
      <c r="O357" s="35"/>
      <c r="P357" s="39"/>
      <c r="Q357" s="291"/>
      <c r="R357" s="287"/>
      <c r="S357" s="38"/>
      <c r="T357" s="40"/>
      <c r="U357" s="35"/>
      <c r="V357" s="74">
        <f t="shared" si="30"/>
        <v>0</v>
      </c>
      <c r="W357" s="12">
        <f t="shared" si="31"/>
        <v>0</v>
      </c>
      <c r="X357" s="12">
        <f t="shared" si="28"/>
        <v>0</v>
      </c>
      <c r="Y357" s="75" t="str">
        <f t="shared" si="29"/>
        <v/>
      </c>
    </row>
    <row r="358" spans="5:25">
      <c r="E358" s="56" t="str">
        <f t="shared" si="27"/>
        <v>\\</v>
      </c>
      <c r="F358" s="38"/>
      <c r="G358" s="79"/>
      <c r="H358" s="38"/>
      <c r="I358" s="351"/>
      <c r="J358" s="38"/>
      <c r="K358" s="40"/>
      <c r="L358" s="11"/>
      <c r="M358" s="11"/>
      <c r="N358" s="11"/>
      <c r="O358" s="35"/>
      <c r="P358" s="39"/>
      <c r="Q358" s="291"/>
      <c r="R358" s="287"/>
      <c r="S358" s="38"/>
      <c r="T358" s="40"/>
      <c r="U358" s="35"/>
      <c r="V358" s="74">
        <f t="shared" si="30"/>
        <v>0</v>
      </c>
      <c r="W358" s="12">
        <f t="shared" si="31"/>
        <v>0</v>
      </c>
      <c r="X358" s="12">
        <f t="shared" si="28"/>
        <v>0</v>
      </c>
      <c r="Y358" s="75" t="str">
        <f t="shared" si="29"/>
        <v/>
      </c>
    </row>
    <row r="359" spans="5:25">
      <c r="E359" s="56" t="str">
        <f t="shared" si="27"/>
        <v>\\</v>
      </c>
      <c r="F359" s="38"/>
      <c r="G359" s="79"/>
      <c r="H359" s="38"/>
      <c r="I359" s="351"/>
      <c r="J359" s="38"/>
      <c r="K359" s="40"/>
      <c r="L359" s="11"/>
      <c r="M359" s="11"/>
      <c r="N359" s="11"/>
      <c r="O359" s="35"/>
      <c r="P359" s="39"/>
      <c r="Q359" s="291"/>
      <c r="R359" s="287"/>
      <c r="S359" s="38"/>
      <c r="T359" s="40"/>
      <c r="U359" s="35"/>
      <c r="V359" s="74">
        <f t="shared" si="30"/>
        <v>0</v>
      </c>
      <c r="W359" s="12">
        <f t="shared" si="31"/>
        <v>0</v>
      </c>
      <c r="X359" s="12">
        <f t="shared" si="28"/>
        <v>0</v>
      </c>
      <c r="Y359" s="75" t="str">
        <f t="shared" si="29"/>
        <v/>
      </c>
    </row>
    <row r="360" spans="5:25">
      <c r="E360" s="56" t="str">
        <f t="shared" si="27"/>
        <v>\\</v>
      </c>
      <c r="F360" s="38"/>
      <c r="G360" s="79"/>
      <c r="H360" s="38"/>
      <c r="I360" s="351"/>
      <c r="J360" s="38"/>
      <c r="K360" s="40"/>
      <c r="L360" s="11"/>
      <c r="M360" s="11"/>
      <c r="N360" s="11"/>
      <c r="O360" s="35"/>
      <c r="P360" s="39"/>
      <c r="Q360" s="291"/>
      <c r="R360" s="287"/>
      <c r="S360" s="38"/>
      <c r="T360" s="40"/>
      <c r="U360" s="35"/>
      <c r="V360" s="74">
        <f t="shared" si="30"/>
        <v>0</v>
      </c>
      <c r="W360" s="12">
        <f t="shared" si="31"/>
        <v>0</v>
      </c>
      <c r="X360" s="12">
        <f t="shared" si="28"/>
        <v>0</v>
      </c>
      <c r="Y360" s="75" t="str">
        <f t="shared" si="29"/>
        <v/>
      </c>
    </row>
    <row r="361" spans="5:25">
      <c r="E361" s="56" t="str">
        <f t="shared" si="27"/>
        <v>\\</v>
      </c>
      <c r="F361" s="38"/>
      <c r="G361" s="79"/>
      <c r="H361" s="38"/>
      <c r="I361" s="351"/>
      <c r="J361" s="38"/>
      <c r="K361" s="40"/>
      <c r="L361" s="11"/>
      <c r="M361" s="11"/>
      <c r="N361" s="11"/>
      <c r="O361" s="35"/>
      <c r="P361" s="39"/>
      <c r="Q361" s="291"/>
      <c r="R361" s="287"/>
      <c r="S361" s="38"/>
      <c r="T361" s="40"/>
      <c r="U361" s="35"/>
      <c r="V361" s="74">
        <f t="shared" si="30"/>
        <v>0</v>
      </c>
      <c r="W361" s="12">
        <f t="shared" si="31"/>
        <v>0</v>
      </c>
      <c r="X361" s="12">
        <f t="shared" si="28"/>
        <v>0</v>
      </c>
      <c r="Y361" s="75" t="str">
        <f t="shared" si="29"/>
        <v/>
      </c>
    </row>
    <row r="362" spans="5:25">
      <c r="E362" s="56" t="str">
        <f t="shared" si="27"/>
        <v>\\</v>
      </c>
      <c r="F362" s="38"/>
      <c r="G362" s="79"/>
      <c r="H362" s="38"/>
      <c r="I362" s="351"/>
      <c r="J362" s="38"/>
      <c r="K362" s="40"/>
      <c r="L362" s="11"/>
      <c r="M362" s="11"/>
      <c r="N362" s="11"/>
      <c r="O362" s="35"/>
      <c r="P362" s="39"/>
      <c r="Q362" s="291"/>
      <c r="R362" s="287"/>
      <c r="S362" s="38"/>
      <c r="T362" s="40"/>
      <c r="U362" s="35"/>
      <c r="V362" s="74">
        <f t="shared" si="30"/>
        <v>0</v>
      </c>
      <c r="W362" s="12">
        <f t="shared" si="31"/>
        <v>0</v>
      </c>
      <c r="X362" s="12">
        <f t="shared" si="28"/>
        <v>0</v>
      </c>
      <c r="Y362" s="75" t="str">
        <f t="shared" si="29"/>
        <v/>
      </c>
    </row>
    <row r="363" spans="5:25">
      <c r="E363" s="56" t="str">
        <f t="shared" si="27"/>
        <v>\\</v>
      </c>
      <c r="F363" s="38"/>
      <c r="G363" s="79"/>
      <c r="H363" s="38"/>
      <c r="I363" s="351"/>
      <c r="J363" s="38"/>
      <c r="K363" s="40"/>
      <c r="L363" s="11"/>
      <c r="M363" s="11"/>
      <c r="N363" s="11"/>
      <c r="O363" s="35"/>
      <c r="P363" s="39"/>
      <c r="Q363" s="291"/>
      <c r="R363" s="287"/>
      <c r="S363" s="38"/>
      <c r="T363" s="40"/>
      <c r="U363" s="35"/>
      <c r="V363" s="74">
        <f t="shared" si="30"/>
        <v>0</v>
      </c>
      <c r="W363" s="12">
        <f t="shared" si="31"/>
        <v>0</v>
      </c>
      <c r="X363" s="12">
        <f t="shared" si="28"/>
        <v>0</v>
      </c>
      <c r="Y363" s="75" t="str">
        <f t="shared" si="29"/>
        <v/>
      </c>
    </row>
    <row r="364" spans="5:25">
      <c r="E364" s="56" t="str">
        <f t="shared" si="27"/>
        <v>\\</v>
      </c>
      <c r="F364" s="38"/>
      <c r="G364" s="79"/>
      <c r="H364" s="38"/>
      <c r="I364" s="351"/>
      <c r="J364" s="38"/>
      <c r="K364" s="40"/>
      <c r="L364" s="11"/>
      <c r="M364" s="11"/>
      <c r="N364" s="11"/>
      <c r="O364" s="35"/>
      <c r="P364" s="39"/>
      <c r="Q364" s="291"/>
      <c r="R364" s="287"/>
      <c r="S364" s="38"/>
      <c r="T364" s="40"/>
      <c r="U364" s="35"/>
      <c r="V364" s="74">
        <f t="shared" si="30"/>
        <v>0</v>
      </c>
      <c r="W364" s="12">
        <f t="shared" si="31"/>
        <v>0</v>
      </c>
      <c r="X364" s="12">
        <f t="shared" si="28"/>
        <v>0</v>
      </c>
      <c r="Y364" s="75" t="str">
        <f t="shared" si="29"/>
        <v/>
      </c>
    </row>
    <row r="365" spans="5:25">
      <c r="E365" s="56" t="str">
        <f t="shared" si="27"/>
        <v>\\</v>
      </c>
      <c r="F365" s="38"/>
      <c r="G365" s="79"/>
      <c r="H365" s="38"/>
      <c r="I365" s="351"/>
      <c r="J365" s="38"/>
      <c r="K365" s="40"/>
      <c r="L365" s="11"/>
      <c r="M365" s="11"/>
      <c r="N365" s="11"/>
      <c r="O365" s="35"/>
      <c r="P365" s="39"/>
      <c r="Q365" s="291"/>
      <c r="R365" s="287"/>
      <c r="S365" s="38"/>
      <c r="T365" s="40"/>
      <c r="U365" s="35"/>
      <c r="V365" s="74">
        <f t="shared" si="30"/>
        <v>0</v>
      </c>
      <c r="W365" s="12">
        <f t="shared" si="31"/>
        <v>0</v>
      </c>
      <c r="X365" s="12">
        <f t="shared" si="28"/>
        <v>0</v>
      </c>
      <c r="Y365" s="75" t="str">
        <f t="shared" si="29"/>
        <v/>
      </c>
    </row>
    <row r="366" spans="5:25">
      <c r="E366" s="56" t="str">
        <f t="shared" si="27"/>
        <v>\\</v>
      </c>
      <c r="F366" s="38"/>
      <c r="G366" s="79"/>
      <c r="H366" s="38"/>
      <c r="I366" s="351"/>
      <c r="J366" s="38"/>
      <c r="K366" s="40"/>
      <c r="L366" s="11"/>
      <c r="M366" s="11"/>
      <c r="N366" s="11"/>
      <c r="O366" s="35"/>
      <c r="P366" s="39"/>
      <c r="Q366" s="291"/>
      <c r="R366" s="287"/>
      <c r="S366" s="38"/>
      <c r="T366" s="40"/>
      <c r="U366" s="35"/>
      <c r="V366" s="74">
        <f t="shared" si="30"/>
        <v>0</v>
      </c>
      <c r="W366" s="12">
        <f t="shared" si="31"/>
        <v>0</v>
      </c>
      <c r="X366" s="12">
        <f t="shared" si="28"/>
        <v>0</v>
      </c>
      <c r="Y366" s="75" t="str">
        <f t="shared" si="29"/>
        <v/>
      </c>
    </row>
    <row r="367" spans="5:25">
      <c r="E367" s="56" t="str">
        <f t="shared" si="27"/>
        <v>\\</v>
      </c>
      <c r="F367" s="38"/>
      <c r="G367" s="79"/>
      <c r="H367" s="38"/>
      <c r="I367" s="351"/>
      <c r="J367" s="38"/>
      <c r="K367" s="40"/>
      <c r="L367" s="11"/>
      <c r="M367" s="11"/>
      <c r="N367" s="11"/>
      <c r="O367" s="35"/>
      <c r="P367" s="39"/>
      <c r="Q367" s="291"/>
      <c r="R367" s="287"/>
      <c r="S367" s="38"/>
      <c r="T367" s="40"/>
      <c r="U367" s="35"/>
      <c r="V367" s="74">
        <f t="shared" si="30"/>
        <v>0</v>
      </c>
      <c r="W367" s="12">
        <f t="shared" si="31"/>
        <v>0</v>
      </c>
      <c r="X367" s="12">
        <f t="shared" si="28"/>
        <v>0</v>
      </c>
      <c r="Y367" s="75" t="str">
        <f t="shared" si="29"/>
        <v/>
      </c>
    </row>
    <row r="368" spans="5:25">
      <c r="E368" s="56" t="str">
        <f t="shared" si="27"/>
        <v>\\</v>
      </c>
      <c r="F368" s="38"/>
      <c r="G368" s="79"/>
      <c r="H368" s="38"/>
      <c r="I368" s="351"/>
      <c r="J368" s="38"/>
      <c r="K368" s="40"/>
      <c r="L368" s="11"/>
      <c r="M368" s="11"/>
      <c r="N368" s="11"/>
      <c r="O368" s="35"/>
      <c r="P368" s="39"/>
      <c r="Q368" s="291"/>
      <c r="R368" s="287"/>
      <c r="S368" s="38"/>
      <c r="T368" s="40"/>
      <c r="U368" s="35"/>
      <c r="V368" s="74">
        <f t="shared" si="30"/>
        <v>0</v>
      </c>
      <c r="W368" s="12">
        <f t="shared" si="31"/>
        <v>0</v>
      </c>
      <c r="X368" s="12">
        <f t="shared" si="28"/>
        <v>0</v>
      </c>
      <c r="Y368" s="75" t="str">
        <f t="shared" si="29"/>
        <v/>
      </c>
    </row>
    <row r="369" spans="5:25">
      <c r="E369" s="56" t="str">
        <f t="shared" si="27"/>
        <v>\\</v>
      </c>
      <c r="F369" s="38"/>
      <c r="G369" s="79"/>
      <c r="H369" s="38"/>
      <c r="I369" s="351"/>
      <c r="J369" s="38"/>
      <c r="K369" s="40"/>
      <c r="L369" s="11"/>
      <c r="M369" s="11"/>
      <c r="N369" s="11"/>
      <c r="O369" s="35"/>
      <c r="P369" s="39"/>
      <c r="Q369" s="291"/>
      <c r="R369" s="287"/>
      <c r="S369" s="38"/>
      <c r="T369" s="40"/>
      <c r="U369" s="35"/>
      <c r="V369" s="74">
        <f t="shared" si="30"/>
        <v>0</v>
      </c>
      <c r="W369" s="12">
        <f t="shared" si="31"/>
        <v>0</v>
      </c>
      <c r="X369" s="12">
        <f t="shared" si="28"/>
        <v>0</v>
      </c>
      <c r="Y369" s="75" t="str">
        <f t="shared" si="29"/>
        <v/>
      </c>
    </row>
    <row r="370" spans="5:25">
      <c r="E370" s="56" t="str">
        <f t="shared" si="27"/>
        <v>\\</v>
      </c>
      <c r="F370" s="38"/>
      <c r="G370" s="79"/>
      <c r="H370" s="38"/>
      <c r="I370" s="351"/>
      <c r="J370" s="38"/>
      <c r="K370" s="40"/>
      <c r="L370" s="11"/>
      <c r="M370" s="11"/>
      <c r="N370" s="11"/>
      <c r="O370" s="35"/>
      <c r="P370" s="39"/>
      <c r="Q370" s="291"/>
      <c r="R370" s="287"/>
      <c r="S370" s="38"/>
      <c r="T370" s="40"/>
      <c r="U370" s="35"/>
      <c r="V370" s="74">
        <f t="shared" si="30"/>
        <v>0</v>
      </c>
      <c r="W370" s="12">
        <f t="shared" si="31"/>
        <v>0</v>
      </c>
      <c r="X370" s="12">
        <f t="shared" si="28"/>
        <v>0</v>
      </c>
      <c r="Y370" s="75" t="str">
        <f t="shared" si="29"/>
        <v/>
      </c>
    </row>
    <row r="371" spans="5:25">
      <c r="E371" s="56" t="str">
        <f t="shared" si="27"/>
        <v>\\</v>
      </c>
      <c r="F371" s="38"/>
      <c r="G371" s="79"/>
      <c r="H371" s="38"/>
      <c r="I371" s="351"/>
      <c r="J371" s="38"/>
      <c r="K371" s="40"/>
      <c r="L371" s="11"/>
      <c r="M371" s="11"/>
      <c r="N371" s="11"/>
      <c r="O371" s="35"/>
      <c r="P371" s="39"/>
      <c r="Q371" s="291"/>
      <c r="R371" s="287"/>
      <c r="S371" s="38"/>
      <c r="T371" s="40"/>
      <c r="U371" s="35"/>
      <c r="V371" s="74">
        <f t="shared" si="30"/>
        <v>0</v>
      </c>
      <c r="W371" s="12">
        <f t="shared" si="31"/>
        <v>0</v>
      </c>
      <c r="X371" s="12">
        <f t="shared" si="28"/>
        <v>0</v>
      </c>
      <c r="Y371" s="75" t="str">
        <f t="shared" si="29"/>
        <v/>
      </c>
    </row>
    <row r="372" spans="5:25">
      <c r="E372" s="56" t="str">
        <f t="shared" si="27"/>
        <v>\\</v>
      </c>
      <c r="F372" s="38"/>
      <c r="G372" s="79"/>
      <c r="H372" s="38"/>
      <c r="I372" s="351"/>
      <c r="J372" s="38"/>
      <c r="K372" s="40"/>
      <c r="L372" s="11"/>
      <c r="M372" s="11"/>
      <c r="N372" s="11"/>
      <c r="O372" s="35"/>
      <c r="P372" s="39"/>
      <c r="Q372" s="291"/>
      <c r="R372" s="287"/>
      <c r="S372" s="38"/>
      <c r="T372" s="40"/>
      <c r="U372" s="35"/>
      <c r="V372" s="74">
        <f t="shared" si="30"/>
        <v>0</v>
      </c>
      <c r="W372" s="12">
        <f t="shared" si="31"/>
        <v>0</v>
      </c>
      <c r="X372" s="12">
        <f t="shared" si="28"/>
        <v>0</v>
      </c>
      <c r="Y372" s="75" t="str">
        <f t="shared" si="29"/>
        <v/>
      </c>
    </row>
    <row r="373" spans="5:25">
      <c r="E373" s="56" t="str">
        <f t="shared" si="27"/>
        <v>\\</v>
      </c>
      <c r="F373" s="38"/>
      <c r="G373" s="79"/>
      <c r="H373" s="38"/>
      <c r="I373" s="351"/>
      <c r="J373" s="38"/>
      <c r="K373" s="40"/>
      <c r="L373" s="11"/>
      <c r="M373" s="11"/>
      <c r="N373" s="11"/>
      <c r="O373" s="35"/>
      <c r="P373" s="39"/>
      <c r="Q373" s="291"/>
      <c r="R373" s="287"/>
      <c r="S373" s="38"/>
      <c r="T373" s="40"/>
      <c r="U373" s="35"/>
      <c r="V373" s="74">
        <f t="shared" si="30"/>
        <v>0</v>
      </c>
      <c r="W373" s="12">
        <f t="shared" si="31"/>
        <v>0</v>
      </c>
      <c r="X373" s="12">
        <f t="shared" si="28"/>
        <v>0</v>
      </c>
      <c r="Y373" s="75" t="str">
        <f t="shared" si="29"/>
        <v/>
      </c>
    </row>
    <row r="374" spans="5:25">
      <c r="E374" s="56" t="str">
        <f t="shared" si="27"/>
        <v>\\</v>
      </c>
      <c r="F374" s="38"/>
      <c r="G374" s="79"/>
      <c r="H374" s="38"/>
      <c r="I374" s="351"/>
      <c r="J374" s="38"/>
      <c r="K374" s="40"/>
      <c r="L374" s="11"/>
      <c r="M374" s="11"/>
      <c r="N374" s="11"/>
      <c r="O374" s="35"/>
      <c r="P374" s="39"/>
      <c r="Q374" s="291"/>
      <c r="R374" s="287"/>
      <c r="S374" s="38"/>
      <c r="T374" s="40"/>
      <c r="U374" s="35"/>
      <c r="V374" s="74">
        <f t="shared" si="30"/>
        <v>0</v>
      </c>
      <c r="W374" s="12">
        <f t="shared" si="31"/>
        <v>0</v>
      </c>
      <c r="X374" s="12">
        <f t="shared" si="28"/>
        <v>0</v>
      </c>
      <c r="Y374" s="75" t="str">
        <f t="shared" si="29"/>
        <v/>
      </c>
    </row>
    <row r="375" spans="5:25">
      <c r="E375" s="56" t="str">
        <f t="shared" si="27"/>
        <v>\\</v>
      </c>
      <c r="F375" s="38"/>
      <c r="G375" s="79"/>
      <c r="H375" s="38"/>
      <c r="I375" s="351"/>
      <c r="J375" s="38"/>
      <c r="K375" s="40"/>
      <c r="L375" s="11"/>
      <c r="M375" s="11"/>
      <c r="N375" s="11"/>
      <c r="O375" s="35"/>
      <c r="P375" s="39"/>
      <c r="Q375" s="291"/>
      <c r="R375" s="287"/>
      <c r="S375" s="38"/>
      <c r="T375" s="40"/>
      <c r="U375" s="35"/>
      <c r="V375" s="74">
        <f t="shared" si="30"/>
        <v>0</v>
      </c>
      <c r="W375" s="12">
        <f t="shared" si="31"/>
        <v>0</v>
      </c>
      <c r="X375" s="12">
        <f t="shared" si="28"/>
        <v>0</v>
      </c>
      <c r="Y375" s="75" t="str">
        <f t="shared" si="29"/>
        <v/>
      </c>
    </row>
    <row r="376" spans="5:25">
      <c r="E376" s="56" t="str">
        <f t="shared" si="27"/>
        <v>\\</v>
      </c>
      <c r="F376" s="38"/>
      <c r="G376" s="79"/>
      <c r="H376" s="38"/>
      <c r="I376" s="351"/>
      <c r="J376" s="38"/>
      <c r="K376" s="40"/>
      <c r="L376" s="11"/>
      <c r="M376" s="11"/>
      <c r="N376" s="11"/>
      <c r="O376" s="35"/>
      <c r="P376" s="39"/>
      <c r="Q376" s="291"/>
      <c r="R376" s="287"/>
      <c r="S376" s="38"/>
      <c r="T376" s="40"/>
      <c r="U376" s="35"/>
      <c r="V376" s="74">
        <f t="shared" si="30"/>
        <v>0</v>
      </c>
      <c r="W376" s="12">
        <f t="shared" si="31"/>
        <v>0</v>
      </c>
      <c r="X376" s="12">
        <f t="shared" si="28"/>
        <v>0</v>
      </c>
      <c r="Y376" s="75" t="str">
        <f t="shared" si="29"/>
        <v/>
      </c>
    </row>
    <row r="377" spans="5:25">
      <c r="E377" s="56" t="str">
        <f t="shared" si="27"/>
        <v>\\</v>
      </c>
      <c r="F377" s="38"/>
      <c r="G377" s="79"/>
      <c r="H377" s="38"/>
      <c r="I377" s="351"/>
      <c r="J377" s="38"/>
      <c r="K377" s="40"/>
      <c r="L377" s="11"/>
      <c r="M377" s="11"/>
      <c r="N377" s="11"/>
      <c r="O377" s="35"/>
      <c r="P377" s="39"/>
      <c r="Q377" s="291"/>
      <c r="R377" s="287"/>
      <c r="S377" s="38"/>
      <c r="T377" s="40"/>
      <c r="U377" s="35"/>
      <c r="V377" s="74">
        <f t="shared" si="30"/>
        <v>0</v>
      </c>
      <c r="W377" s="12">
        <f t="shared" si="31"/>
        <v>0</v>
      </c>
      <c r="X377" s="12">
        <f t="shared" si="28"/>
        <v>0</v>
      </c>
      <c r="Y377" s="75" t="str">
        <f t="shared" si="29"/>
        <v/>
      </c>
    </row>
    <row r="378" spans="5:25">
      <c r="E378" s="56" t="str">
        <f t="shared" si="27"/>
        <v>\\</v>
      </c>
      <c r="F378" s="38"/>
      <c r="G378" s="79"/>
      <c r="H378" s="38"/>
      <c r="I378" s="351"/>
      <c r="J378" s="38"/>
      <c r="K378" s="40"/>
      <c r="L378" s="11"/>
      <c r="M378" s="11"/>
      <c r="N378" s="11"/>
      <c r="O378" s="35"/>
      <c r="P378" s="39"/>
      <c r="Q378" s="291"/>
      <c r="R378" s="287"/>
      <c r="S378" s="38"/>
      <c r="T378" s="40"/>
      <c r="U378" s="35"/>
      <c r="V378" s="74">
        <f t="shared" si="30"/>
        <v>0</v>
      </c>
      <c r="W378" s="12">
        <f t="shared" si="31"/>
        <v>0</v>
      </c>
      <c r="X378" s="12">
        <f t="shared" si="28"/>
        <v>0</v>
      </c>
      <c r="Y378" s="75" t="str">
        <f t="shared" si="29"/>
        <v/>
      </c>
    </row>
    <row r="379" spans="5:25">
      <c r="E379" s="56" t="str">
        <f t="shared" si="27"/>
        <v>\\</v>
      </c>
      <c r="F379" s="38"/>
      <c r="G379" s="79"/>
      <c r="H379" s="38"/>
      <c r="I379" s="351"/>
      <c r="J379" s="38"/>
      <c r="K379" s="40"/>
      <c r="L379" s="11"/>
      <c r="M379" s="11"/>
      <c r="N379" s="11"/>
      <c r="O379" s="35"/>
      <c r="P379" s="39"/>
      <c r="Q379" s="291"/>
      <c r="R379" s="287"/>
      <c r="S379" s="38"/>
      <c r="T379" s="40"/>
      <c r="U379" s="35"/>
      <c r="V379" s="74">
        <f t="shared" si="30"/>
        <v>0</v>
      </c>
      <c r="W379" s="12">
        <f t="shared" si="31"/>
        <v>0</v>
      </c>
      <c r="X379" s="12">
        <f t="shared" si="28"/>
        <v>0</v>
      </c>
      <c r="Y379" s="75" t="str">
        <f t="shared" si="29"/>
        <v/>
      </c>
    </row>
    <row r="380" spans="5:25">
      <c r="E380" s="56" t="str">
        <f t="shared" si="27"/>
        <v>\\</v>
      </c>
      <c r="F380" s="38"/>
      <c r="G380" s="79"/>
      <c r="H380" s="38"/>
      <c r="I380" s="351"/>
      <c r="J380" s="38"/>
      <c r="K380" s="40"/>
      <c r="L380" s="11"/>
      <c r="M380" s="11"/>
      <c r="N380" s="11"/>
      <c r="O380" s="35"/>
      <c r="P380" s="39"/>
      <c r="Q380" s="291"/>
      <c r="R380" s="287"/>
      <c r="S380" s="38"/>
      <c r="T380" s="40"/>
      <c r="U380" s="35"/>
      <c r="V380" s="74">
        <f t="shared" si="30"/>
        <v>0</v>
      </c>
      <c r="W380" s="12">
        <f t="shared" si="31"/>
        <v>0</v>
      </c>
      <c r="X380" s="12">
        <f t="shared" si="28"/>
        <v>0</v>
      </c>
      <c r="Y380" s="75" t="str">
        <f t="shared" si="29"/>
        <v/>
      </c>
    </row>
    <row r="381" spans="5:25">
      <c r="E381" s="56" t="str">
        <f t="shared" si="27"/>
        <v>\\</v>
      </c>
      <c r="F381" s="38"/>
      <c r="G381" s="79"/>
      <c r="H381" s="38"/>
      <c r="I381" s="351"/>
      <c r="J381" s="38"/>
      <c r="K381" s="40"/>
      <c r="L381" s="11"/>
      <c r="M381" s="11"/>
      <c r="N381" s="11"/>
      <c r="O381" s="35"/>
      <c r="P381" s="39"/>
      <c r="Q381" s="291"/>
      <c r="R381" s="287"/>
      <c r="S381" s="38"/>
      <c r="T381" s="40"/>
      <c r="U381" s="35"/>
      <c r="V381" s="74">
        <f t="shared" si="30"/>
        <v>0</v>
      </c>
      <c r="W381" s="12">
        <f t="shared" si="31"/>
        <v>0</v>
      </c>
      <c r="X381" s="12">
        <f t="shared" si="28"/>
        <v>0</v>
      </c>
      <c r="Y381" s="75" t="str">
        <f t="shared" si="29"/>
        <v/>
      </c>
    </row>
    <row r="382" spans="5:25">
      <c r="E382" s="56" t="str">
        <f t="shared" si="27"/>
        <v>\\</v>
      </c>
      <c r="F382" s="38"/>
      <c r="G382" s="79"/>
      <c r="H382" s="38"/>
      <c r="I382" s="351"/>
      <c r="J382" s="38"/>
      <c r="K382" s="40"/>
      <c r="L382" s="11"/>
      <c r="M382" s="11"/>
      <c r="N382" s="11"/>
      <c r="O382" s="35"/>
      <c r="P382" s="39"/>
      <c r="Q382" s="291"/>
      <c r="R382" s="287"/>
      <c r="S382" s="38"/>
      <c r="T382" s="40"/>
      <c r="U382" s="35"/>
      <c r="V382" s="74">
        <f t="shared" si="30"/>
        <v>0</v>
      </c>
      <c r="W382" s="12">
        <f t="shared" si="31"/>
        <v>0</v>
      </c>
      <c r="X382" s="12">
        <f t="shared" si="28"/>
        <v>0</v>
      </c>
      <c r="Y382" s="75" t="str">
        <f t="shared" si="29"/>
        <v/>
      </c>
    </row>
    <row r="383" spans="5:25">
      <c r="E383" s="56" t="str">
        <f t="shared" si="27"/>
        <v>\\</v>
      </c>
      <c r="F383" s="38"/>
      <c r="G383" s="79"/>
      <c r="H383" s="38"/>
      <c r="I383" s="351"/>
      <c r="J383" s="38"/>
      <c r="K383" s="40"/>
      <c r="L383" s="11"/>
      <c r="M383" s="11"/>
      <c r="N383" s="11"/>
      <c r="O383" s="35"/>
      <c r="P383" s="39"/>
      <c r="Q383" s="291"/>
      <c r="R383" s="287"/>
      <c r="S383" s="38"/>
      <c r="T383" s="40"/>
      <c r="U383" s="35"/>
      <c r="V383" s="74">
        <f t="shared" si="30"/>
        <v>0</v>
      </c>
      <c r="W383" s="12">
        <f t="shared" si="31"/>
        <v>0</v>
      </c>
      <c r="X383" s="12">
        <f t="shared" si="28"/>
        <v>0</v>
      </c>
      <c r="Y383" s="75" t="str">
        <f t="shared" si="29"/>
        <v/>
      </c>
    </row>
    <row r="384" spans="5:25">
      <c r="E384" s="56" t="str">
        <f t="shared" si="27"/>
        <v>\\</v>
      </c>
      <c r="F384" s="38"/>
      <c r="G384" s="79"/>
      <c r="H384" s="38"/>
      <c r="I384" s="351"/>
      <c r="J384" s="38"/>
      <c r="K384" s="40"/>
      <c r="L384" s="11"/>
      <c r="M384" s="11"/>
      <c r="N384" s="11"/>
      <c r="O384" s="35"/>
      <c r="P384" s="39"/>
      <c r="Q384" s="291"/>
      <c r="R384" s="287"/>
      <c r="S384" s="38"/>
      <c r="T384" s="40"/>
      <c r="U384" s="35"/>
      <c r="V384" s="74">
        <f t="shared" si="30"/>
        <v>0</v>
      </c>
      <c r="W384" s="12">
        <f t="shared" si="31"/>
        <v>0</v>
      </c>
      <c r="X384" s="12">
        <f t="shared" si="28"/>
        <v>0</v>
      </c>
      <c r="Y384" s="75" t="str">
        <f t="shared" si="29"/>
        <v/>
      </c>
    </row>
    <row r="385" spans="5:25">
      <c r="E385" s="56" t="str">
        <f t="shared" si="27"/>
        <v>\\</v>
      </c>
      <c r="F385" s="38"/>
      <c r="G385" s="79"/>
      <c r="H385" s="38"/>
      <c r="I385" s="351"/>
      <c r="J385" s="38"/>
      <c r="K385" s="40"/>
      <c r="L385" s="11"/>
      <c r="M385" s="11"/>
      <c r="N385" s="11"/>
      <c r="O385" s="35"/>
      <c r="P385" s="39"/>
      <c r="Q385" s="291"/>
      <c r="R385" s="287"/>
      <c r="S385" s="38"/>
      <c r="T385" s="40"/>
      <c r="U385" s="35"/>
      <c r="V385" s="74">
        <f t="shared" si="30"/>
        <v>0</v>
      </c>
      <c r="W385" s="12">
        <f t="shared" si="31"/>
        <v>0</v>
      </c>
      <c r="X385" s="12">
        <f t="shared" si="28"/>
        <v>0</v>
      </c>
      <c r="Y385" s="75" t="str">
        <f t="shared" si="29"/>
        <v/>
      </c>
    </row>
    <row r="386" spans="5:25">
      <c r="E386" s="56" t="str">
        <f t="shared" si="27"/>
        <v>\\</v>
      </c>
      <c r="F386" s="38"/>
      <c r="G386" s="79"/>
      <c r="H386" s="38"/>
      <c r="I386" s="351"/>
      <c r="J386" s="38"/>
      <c r="K386" s="40"/>
      <c r="L386" s="11"/>
      <c r="M386" s="11"/>
      <c r="N386" s="11"/>
      <c r="O386" s="35"/>
      <c r="P386" s="39"/>
      <c r="Q386" s="291"/>
      <c r="R386" s="287"/>
      <c r="S386" s="38"/>
      <c r="T386" s="40"/>
      <c r="U386" s="35"/>
      <c r="V386" s="74">
        <f t="shared" si="30"/>
        <v>0</v>
      </c>
      <c r="W386" s="12">
        <f t="shared" si="31"/>
        <v>0</v>
      </c>
      <c r="X386" s="12">
        <f t="shared" si="28"/>
        <v>0</v>
      </c>
      <c r="Y386" s="75" t="str">
        <f t="shared" si="29"/>
        <v/>
      </c>
    </row>
    <row r="387" spans="5:25">
      <c r="E387" s="56" t="str">
        <f t="shared" ref="E387:E450" si="32">F387&amp;"\"&amp;T387&amp;"\"&amp;U387</f>
        <v>\\</v>
      </c>
      <c r="F387" s="38"/>
      <c r="G387" s="79"/>
      <c r="H387" s="38"/>
      <c r="I387" s="351"/>
      <c r="J387" s="38"/>
      <c r="K387" s="40"/>
      <c r="L387" s="11"/>
      <c r="M387" s="11"/>
      <c r="N387" s="11"/>
      <c r="O387" s="35"/>
      <c r="P387" s="39"/>
      <c r="Q387" s="291"/>
      <c r="R387" s="287"/>
      <c r="S387" s="38"/>
      <c r="T387" s="40"/>
      <c r="U387" s="35"/>
      <c r="V387" s="74">
        <f t="shared" si="30"/>
        <v>0</v>
      </c>
      <c r="W387" s="12">
        <f t="shared" si="31"/>
        <v>0</v>
      </c>
      <c r="X387" s="12">
        <f t="shared" ref="X387:X450" si="33">W387*V387</f>
        <v>0</v>
      </c>
      <c r="Y387" s="75" t="str">
        <f t="shared" ref="Y387:Y450" si="34">IFERROR(X387/P387,"")</f>
        <v/>
      </c>
    </row>
    <row r="388" spans="5:25">
      <c r="E388" s="56" t="str">
        <f t="shared" si="32"/>
        <v>\\</v>
      </c>
      <c r="F388" s="38"/>
      <c r="G388" s="79"/>
      <c r="H388" s="38"/>
      <c r="I388" s="351"/>
      <c r="J388" s="38"/>
      <c r="K388" s="40"/>
      <c r="L388" s="11"/>
      <c r="M388" s="11"/>
      <c r="N388" s="11"/>
      <c r="O388" s="35"/>
      <c r="P388" s="39"/>
      <c r="Q388" s="291"/>
      <c r="R388" s="287"/>
      <c r="S388" s="38"/>
      <c r="T388" s="40"/>
      <c r="U388" s="35"/>
      <c r="V388" s="74">
        <f t="shared" ref="V388:V451" si="35">IF(G388="실용실안",IF(R388+1825&gt;=$A$3,1,IF(R388+3651&gt;=$A$3,0.8,0)),IF(R388+1825&gt;=$A$3,1,IF(R388+3651&gt;=$A$3,0.8,IF(R388+7304&gt;=$A$3,0.6,0))))</f>
        <v>0</v>
      </c>
      <c r="W388" s="12">
        <f t="shared" ref="W388:W451" si="36">IF(AND(G388="건설신기술",Q388&gt;=$A$3),2,IF(AND(G388="특허",Q388&gt;=$A$3),1,IF(AND(G388="실용실안",Q388&gt;=$A$3),0.5,0)))</f>
        <v>0</v>
      </c>
      <c r="X388" s="12">
        <f t="shared" si="33"/>
        <v>0</v>
      </c>
      <c r="Y388" s="75" t="str">
        <f t="shared" si="34"/>
        <v/>
      </c>
    </row>
    <row r="389" spans="5:25">
      <c r="E389" s="56" t="str">
        <f t="shared" si="32"/>
        <v>\\</v>
      </c>
      <c r="F389" s="38"/>
      <c r="G389" s="79"/>
      <c r="H389" s="38"/>
      <c r="I389" s="351"/>
      <c r="J389" s="38"/>
      <c r="K389" s="40"/>
      <c r="L389" s="11"/>
      <c r="M389" s="11"/>
      <c r="N389" s="11"/>
      <c r="O389" s="35"/>
      <c r="P389" s="39"/>
      <c r="Q389" s="291"/>
      <c r="R389" s="287"/>
      <c r="S389" s="38"/>
      <c r="T389" s="40"/>
      <c r="U389" s="35"/>
      <c r="V389" s="74">
        <f t="shared" si="35"/>
        <v>0</v>
      </c>
      <c r="W389" s="12">
        <f t="shared" si="36"/>
        <v>0</v>
      </c>
      <c r="X389" s="12">
        <f t="shared" si="33"/>
        <v>0</v>
      </c>
      <c r="Y389" s="75" t="str">
        <f t="shared" si="34"/>
        <v/>
      </c>
    </row>
    <row r="390" spans="5:25">
      <c r="E390" s="56" t="str">
        <f t="shared" si="32"/>
        <v>\\</v>
      </c>
      <c r="F390" s="38"/>
      <c r="G390" s="79"/>
      <c r="H390" s="38"/>
      <c r="I390" s="351"/>
      <c r="J390" s="38"/>
      <c r="K390" s="40"/>
      <c r="L390" s="11"/>
      <c r="M390" s="11"/>
      <c r="N390" s="11"/>
      <c r="O390" s="35"/>
      <c r="P390" s="39"/>
      <c r="Q390" s="291"/>
      <c r="R390" s="287"/>
      <c r="S390" s="38"/>
      <c r="T390" s="40"/>
      <c r="U390" s="35"/>
      <c r="V390" s="74">
        <f t="shared" si="35"/>
        <v>0</v>
      </c>
      <c r="W390" s="12">
        <f t="shared" si="36"/>
        <v>0</v>
      </c>
      <c r="X390" s="12">
        <f t="shared" si="33"/>
        <v>0</v>
      </c>
      <c r="Y390" s="75" t="str">
        <f t="shared" si="34"/>
        <v/>
      </c>
    </row>
    <row r="391" spans="5:25">
      <c r="E391" s="56" t="str">
        <f t="shared" si="32"/>
        <v>\\</v>
      </c>
      <c r="F391" s="38"/>
      <c r="G391" s="79"/>
      <c r="H391" s="38"/>
      <c r="I391" s="351"/>
      <c r="J391" s="38"/>
      <c r="K391" s="40"/>
      <c r="L391" s="11"/>
      <c r="M391" s="11"/>
      <c r="N391" s="11"/>
      <c r="O391" s="35"/>
      <c r="P391" s="39"/>
      <c r="Q391" s="291"/>
      <c r="R391" s="287"/>
      <c r="S391" s="38"/>
      <c r="T391" s="40"/>
      <c r="U391" s="35"/>
      <c r="V391" s="74">
        <f t="shared" si="35"/>
        <v>0</v>
      </c>
      <c r="W391" s="12">
        <f t="shared" si="36"/>
        <v>0</v>
      </c>
      <c r="X391" s="12">
        <f t="shared" si="33"/>
        <v>0</v>
      </c>
      <c r="Y391" s="75" t="str">
        <f t="shared" si="34"/>
        <v/>
      </c>
    </row>
    <row r="392" spans="5:25">
      <c r="E392" s="56" t="str">
        <f t="shared" si="32"/>
        <v>\\</v>
      </c>
      <c r="F392" s="38"/>
      <c r="G392" s="79"/>
      <c r="H392" s="38"/>
      <c r="I392" s="351"/>
      <c r="J392" s="38"/>
      <c r="K392" s="40"/>
      <c r="L392" s="11"/>
      <c r="M392" s="11"/>
      <c r="N392" s="11"/>
      <c r="O392" s="35"/>
      <c r="P392" s="39"/>
      <c r="Q392" s="291"/>
      <c r="R392" s="287"/>
      <c r="S392" s="38"/>
      <c r="T392" s="40"/>
      <c r="U392" s="35"/>
      <c r="V392" s="74">
        <f t="shared" si="35"/>
        <v>0</v>
      </c>
      <c r="W392" s="12">
        <f t="shared" si="36"/>
        <v>0</v>
      </c>
      <c r="X392" s="12">
        <f t="shared" si="33"/>
        <v>0</v>
      </c>
      <c r="Y392" s="75" t="str">
        <f t="shared" si="34"/>
        <v/>
      </c>
    </row>
    <row r="393" spans="5:25">
      <c r="E393" s="56" t="str">
        <f t="shared" si="32"/>
        <v>\\</v>
      </c>
      <c r="F393" s="38"/>
      <c r="G393" s="79"/>
      <c r="H393" s="38"/>
      <c r="I393" s="351"/>
      <c r="J393" s="38"/>
      <c r="K393" s="40"/>
      <c r="L393" s="11"/>
      <c r="M393" s="11"/>
      <c r="N393" s="11"/>
      <c r="O393" s="35"/>
      <c r="P393" s="39"/>
      <c r="Q393" s="291"/>
      <c r="R393" s="287"/>
      <c r="S393" s="38"/>
      <c r="T393" s="40"/>
      <c r="U393" s="35"/>
      <c r="V393" s="74">
        <f t="shared" si="35"/>
        <v>0</v>
      </c>
      <c r="W393" s="12">
        <f t="shared" si="36"/>
        <v>0</v>
      </c>
      <c r="X393" s="12">
        <f t="shared" si="33"/>
        <v>0</v>
      </c>
      <c r="Y393" s="75" t="str">
        <f t="shared" si="34"/>
        <v/>
      </c>
    </row>
    <row r="394" spans="5:25">
      <c r="E394" s="56" t="str">
        <f t="shared" si="32"/>
        <v>\\</v>
      </c>
      <c r="F394" s="38"/>
      <c r="G394" s="79"/>
      <c r="H394" s="38"/>
      <c r="I394" s="351"/>
      <c r="J394" s="38"/>
      <c r="K394" s="40"/>
      <c r="L394" s="11"/>
      <c r="M394" s="11"/>
      <c r="N394" s="11"/>
      <c r="O394" s="35"/>
      <c r="P394" s="39"/>
      <c r="Q394" s="291"/>
      <c r="R394" s="287"/>
      <c r="S394" s="38"/>
      <c r="T394" s="40"/>
      <c r="U394" s="35"/>
      <c r="V394" s="74">
        <f t="shared" si="35"/>
        <v>0</v>
      </c>
      <c r="W394" s="12">
        <f t="shared" si="36"/>
        <v>0</v>
      </c>
      <c r="X394" s="12">
        <f t="shared" si="33"/>
        <v>0</v>
      </c>
      <c r="Y394" s="75" t="str">
        <f t="shared" si="34"/>
        <v/>
      </c>
    </row>
    <row r="395" spans="5:25">
      <c r="E395" s="56" t="str">
        <f t="shared" si="32"/>
        <v>\\</v>
      </c>
      <c r="F395" s="38"/>
      <c r="G395" s="79"/>
      <c r="H395" s="38"/>
      <c r="I395" s="351"/>
      <c r="J395" s="38"/>
      <c r="K395" s="40"/>
      <c r="L395" s="11"/>
      <c r="M395" s="11"/>
      <c r="N395" s="11"/>
      <c r="O395" s="35"/>
      <c r="P395" s="39"/>
      <c r="Q395" s="291"/>
      <c r="R395" s="287"/>
      <c r="S395" s="38"/>
      <c r="T395" s="40"/>
      <c r="U395" s="35"/>
      <c r="V395" s="74">
        <f t="shared" si="35"/>
        <v>0</v>
      </c>
      <c r="W395" s="12">
        <f t="shared" si="36"/>
        <v>0</v>
      </c>
      <c r="X395" s="12">
        <f t="shared" si="33"/>
        <v>0</v>
      </c>
      <c r="Y395" s="75" t="str">
        <f t="shared" si="34"/>
        <v/>
      </c>
    </row>
    <row r="396" spans="5:25">
      <c r="E396" s="56" t="str">
        <f t="shared" si="32"/>
        <v>\\</v>
      </c>
      <c r="F396" s="38"/>
      <c r="G396" s="79"/>
      <c r="H396" s="38"/>
      <c r="I396" s="351"/>
      <c r="J396" s="38"/>
      <c r="K396" s="40"/>
      <c r="L396" s="11"/>
      <c r="M396" s="11"/>
      <c r="N396" s="11"/>
      <c r="O396" s="35"/>
      <c r="P396" s="39"/>
      <c r="Q396" s="291"/>
      <c r="R396" s="287"/>
      <c r="S396" s="38"/>
      <c r="T396" s="40"/>
      <c r="U396" s="35"/>
      <c r="V396" s="74">
        <f t="shared" si="35"/>
        <v>0</v>
      </c>
      <c r="W396" s="12">
        <f t="shared" si="36"/>
        <v>0</v>
      </c>
      <c r="X396" s="12">
        <f t="shared" si="33"/>
        <v>0</v>
      </c>
      <c r="Y396" s="75" t="str">
        <f t="shared" si="34"/>
        <v/>
      </c>
    </row>
    <row r="397" spans="5:25">
      <c r="E397" s="56" t="str">
        <f t="shared" si="32"/>
        <v>\\</v>
      </c>
      <c r="F397" s="38"/>
      <c r="G397" s="79"/>
      <c r="H397" s="38"/>
      <c r="I397" s="351"/>
      <c r="J397" s="38"/>
      <c r="K397" s="40"/>
      <c r="L397" s="11"/>
      <c r="M397" s="11"/>
      <c r="N397" s="11"/>
      <c r="O397" s="35"/>
      <c r="P397" s="39"/>
      <c r="Q397" s="291"/>
      <c r="R397" s="287"/>
      <c r="S397" s="38"/>
      <c r="T397" s="40"/>
      <c r="U397" s="35"/>
      <c r="V397" s="74">
        <f t="shared" si="35"/>
        <v>0</v>
      </c>
      <c r="W397" s="12">
        <f t="shared" si="36"/>
        <v>0</v>
      </c>
      <c r="X397" s="12">
        <f t="shared" si="33"/>
        <v>0</v>
      </c>
      <c r="Y397" s="75" t="str">
        <f t="shared" si="34"/>
        <v/>
      </c>
    </row>
    <row r="398" spans="5:25">
      <c r="E398" s="56" t="str">
        <f t="shared" si="32"/>
        <v>\\</v>
      </c>
      <c r="F398" s="38"/>
      <c r="G398" s="79"/>
      <c r="H398" s="38"/>
      <c r="I398" s="351"/>
      <c r="J398" s="38"/>
      <c r="K398" s="40"/>
      <c r="L398" s="11"/>
      <c r="M398" s="11"/>
      <c r="N398" s="11"/>
      <c r="O398" s="35"/>
      <c r="P398" s="39"/>
      <c r="Q398" s="291"/>
      <c r="R398" s="287"/>
      <c r="S398" s="38"/>
      <c r="T398" s="40"/>
      <c r="U398" s="35"/>
      <c r="V398" s="74">
        <f t="shared" si="35"/>
        <v>0</v>
      </c>
      <c r="W398" s="12">
        <f t="shared" si="36"/>
        <v>0</v>
      </c>
      <c r="X398" s="12">
        <f t="shared" si="33"/>
        <v>0</v>
      </c>
      <c r="Y398" s="75" t="str">
        <f t="shared" si="34"/>
        <v/>
      </c>
    </row>
    <row r="399" spans="5:25">
      <c r="E399" s="56" t="str">
        <f t="shared" si="32"/>
        <v>\\</v>
      </c>
      <c r="F399" s="38"/>
      <c r="G399" s="79"/>
      <c r="H399" s="38"/>
      <c r="I399" s="351"/>
      <c r="J399" s="38"/>
      <c r="K399" s="40"/>
      <c r="L399" s="11"/>
      <c r="M399" s="11"/>
      <c r="N399" s="11"/>
      <c r="O399" s="35"/>
      <c r="P399" s="39"/>
      <c r="Q399" s="291"/>
      <c r="R399" s="287"/>
      <c r="S399" s="38"/>
      <c r="T399" s="40"/>
      <c r="U399" s="35"/>
      <c r="V399" s="74">
        <f t="shared" si="35"/>
        <v>0</v>
      </c>
      <c r="W399" s="12">
        <f t="shared" si="36"/>
        <v>0</v>
      </c>
      <c r="X399" s="12">
        <f t="shared" si="33"/>
        <v>0</v>
      </c>
      <c r="Y399" s="75" t="str">
        <f t="shared" si="34"/>
        <v/>
      </c>
    </row>
    <row r="400" spans="5:25">
      <c r="E400" s="56" t="str">
        <f t="shared" si="32"/>
        <v>\\</v>
      </c>
      <c r="F400" s="38"/>
      <c r="G400" s="79"/>
      <c r="H400" s="38"/>
      <c r="I400" s="351"/>
      <c r="J400" s="38"/>
      <c r="K400" s="40"/>
      <c r="L400" s="11"/>
      <c r="M400" s="11"/>
      <c r="N400" s="11"/>
      <c r="O400" s="35"/>
      <c r="P400" s="39"/>
      <c r="Q400" s="291"/>
      <c r="R400" s="287"/>
      <c r="S400" s="38"/>
      <c r="T400" s="40"/>
      <c r="U400" s="35"/>
      <c r="V400" s="74">
        <f t="shared" si="35"/>
        <v>0</v>
      </c>
      <c r="W400" s="12">
        <f t="shared" si="36"/>
        <v>0</v>
      </c>
      <c r="X400" s="12">
        <f t="shared" si="33"/>
        <v>0</v>
      </c>
      <c r="Y400" s="75" t="str">
        <f t="shared" si="34"/>
        <v/>
      </c>
    </row>
    <row r="401" spans="5:25">
      <c r="E401" s="56" t="str">
        <f t="shared" si="32"/>
        <v>\\</v>
      </c>
      <c r="F401" s="38"/>
      <c r="G401" s="79"/>
      <c r="H401" s="38"/>
      <c r="I401" s="351"/>
      <c r="J401" s="38"/>
      <c r="K401" s="40"/>
      <c r="L401" s="11"/>
      <c r="M401" s="11"/>
      <c r="N401" s="11"/>
      <c r="O401" s="35"/>
      <c r="P401" s="39"/>
      <c r="Q401" s="291"/>
      <c r="R401" s="287"/>
      <c r="S401" s="38"/>
      <c r="T401" s="40"/>
      <c r="U401" s="35"/>
      <c r="V401" s="74">
        <f t="shared" si="35"/>
        <v>0</v>
      </c>
      <c r="W401" s="12">
        <f t="shared" si="36"/>
        <v>0</v>
      </c>
      <c r="X401" s="12">
        <f t="shared" si="33"/>
        <v>0</v>
      </c>
      <c r="Y401" s="75" t="str">
        <f t="shared" si="34"/>
        <v/>
      </c>
    </row>
    <row r="402" spans="5:25">
      <c r="E402" s="56" t="str">
        <f t="shared" si="32"/>
        <v>\\</v>
      </c>
      <c r="F402" s="38"/>
      <c r="G402" s="79"/>
      <c r="H402" s="38"/>
      <c r="I402" s="351"/>
      <c r="J402" s="38"/>
      <c r="K402" s="40"/>
      <c r="L402" s="11"/>
      <c r="M402" s="11"/>
      <c r="N402" s="11"/>
      <c r="O402" s="35"/>
      <c r="P402" s="39"/>
      <c r="Q402" s="291"/>
      <c r="R402" s="287"/>
      <c r="S402" s="38"/>
      <c r="T402" s="40"/>
      <c r="U402" s="35"/>
      <c r="V402" s="74">
        <f t="shared" si="35"/>
        <v>0</v>
      </c>
      <c r="W402" s="12">
        <f t="shared" si="36"/>
        <v>0</v>
      </c>
      <c r="X402" s="12">
        <f t="shared" si="33"/>
        <v>0</v>
      </c>
      <c r="Y402" s="75" t="str">
        <f t="shared" si="34"/>
        <v/>
      </c>
    </row>
    <row r="403" spans="5:25">
      <c r="E403" s="56" t="str">
        <f t="shared" si="32"/>
        <v>\\</v>
      </c>
      <c r="F403" s="38"/>
      <c r="G403" s="79"/>
      <c r="H403" s="38"/>
      <c r="I403" s="351"/>
      <c r="J403" s="38"/>
      <c r="K403" s="40"/>
      <c r="L403" s="11"/>
      <c r="M403" s="11"/>
      <c r="N403" s="11"/>
      <c r="O403" s="35"/>
      <c r="P403" s="39"/>
      <c r="Q403" s="291"/>
      <c r="R403" s="287"/>
      <c r="S403" s="38"/>
      <c r="T403" s="40"/>
      <c r="U403" s="35"/>
      <c r="V403" s="74">
        <f t="shared" si="35"/>
        <v>0</v>
      </c>
      <c r="W403" s="12">
        <f t="shared" si="36"/>
        <v>0</v>
      </c>
      <c r="X403" s="12">
        <f t="shared" si="33"/>
        <v>0</v>
      </c>
      <c r="Y403" s="75" t="str">
        <f t="shared" si="34"/>
        <v/>
      </c>
    </row>
    <row r="404" spans="5:25">
      <c r="E404" s="56" t="str">
        <f t="shared" si="32"/>
        <v>\\</v>
      </c>
      <c r="F404" s="38"/>
      <c r="G404" s="79"/>
      <c r="H404" s="38"/>
      <c r="I404" s="351"/>
      <c r="J404" s="38"/>
      <c r="K404" s="40"/>
      <c r="L404" s="11"/>
      <c r="M404" s="11"/>
      <c r="N404" s="11"/>
      <c r="O404" s="35"/>
      <c r="P404" s="39"/>
      <c r="Q404" s="291"/>
      <c r="R404" s="287"/>
      <c r="S404" s="38"/>
      <c r="T404" s="40"/>
      <c r="U404" s="35"/>
      <c r="V404" s="74">
        <f t="shared" si="35"/>
        <v>0</v>
      </c>
      <c r="W404" s="12">
        <f t="shared" si="36"/>
        <v>0</v>
      </c>
      <c r="X404" s="12">
        <f t="shared" si="33"/>
        <v>0</v>
      </c>
      <c r="Y404" s="75" t="str">
        <f t="shared" si="34"/>
        <v/>
      </c>
    </row>
    <row r="405" spans="5:25">
      <c r="E405" s="56" t="str">
        <f t="shared" si="32"/>
        <v>\\</v>
      </c>
      <c r="F405" s="38"/>
      <c r="G405" s="79"/>
      <c r="H405" s="38"/>
      <c r="I405" s="351"/>
      <c r="J405" s="38"/>
      <c r="K405" s="40"/>
      <c r="L405" s="11"/>
      <c r="M405" s="11"/>
      <c r="N405" s="11"/>
      <c r="O405" s="35"/>
      <c r="P405" s="39"/>
      <c r="Q405" s="291"/>
      <c r="R405" s="287"/>
      <c r="S405" s="38"/>
      <c r="T405" s="40"/>
      <c r="U405" s="35"/>
      <c r="V405" s="74">
        <f t="shared" si="35"/>
        <v>0</v>
      </c>
      <c r="W405" s="12">
        <f t="shared" si="36"/>
        <v>0</v>
      </c>
      <c r="X405" s="12">
        <f t="shared" si="33"/>
        <v>0</v>
      </c>
      <c r="Y405" s="75" t="str">
        <f t="shared" si="34"/>
        <v/>
      </c>
    </row>
    <row r="406" spans="5:25">
      <c r="E406" s="56" t="str">
        <f t="shared" si="32"/>
        <v>\\</v>
      </c>
      <c r="F406" s="38"/>
      <c r="G406" s="79"/>
      <c r="H406" s="38"/>
      <c r="I406" s="351"/>
      <c r="J406" s="38"/>
      <c r="K406" s="40"/>
      <c r="L406" s="11"/>
      <c r="M406" s="11"/>
      <c r="N406" s="11"/>
      <c r="O406" s="35"/>
      <c r="P406" s="39"/>
      <c r="Q406" s="291"/>
      <c r="R406" s="287"/>
      <c r="S406" s="38"/>
      <c r="T406" s="40"/>
      <c r="U406" s="35"/>
      <c r="V406" s="74">
        <f t="shared" si="35"/>
        <v>0</v>
      </c>
      <c r="W406" s="12">
        <f t="shared" si="36"/>
        <v>0</v>
      </c>
      <c r="X406" s="12">
        <f t="shared" si="33"/>
        <v>0</v>
      </c>
      <c r="Y406" s="75" t="str">
        <f t="shared" si="34"/>
        <v/>
      </c>
    </row>
    <row r="407" spans="5:25">
      <c r="E407" s="56" t="str">
        <f t="shared" si="32"/>
        <v>\\</v>
      </c>
      <c r="F407" s="38"/>
      <c r="G407" s="79"/>
      <c r="H407" s="38"/>
      <c r="I407" s="351"/>
      <c r="J407" s="38"/>
      <c r="K407" s="40"/>
      <c r="L407" s="11"/>
      <c r="M407" s="11"/>
      <c r="N407" s="11"/>
      <c r="O407" s="35"/>
      <c r="P407" s="39"/>
      <c r="Q407" s="291"/>
      <c r="R407" s="287"/>
      <c r="S407" s="38"/>
      <c r="T407" s="40"/>
      <c r="U407" s="35"/>
      <c r="V407" s="74">
        <f t="shared" si="35"/>
        <v>0</v>
      </c>
      <c r="W407" s="12">
        <f t="shared" si="36"/>
        <v>0</v>
      </c>
      <c r="X407" s="12">
        <f t="shared" si="33"/>
        <v>0</v>
      </c>
      <c r="Y407" s="75" t="str">
        <f t="shared" si="34"/>
        <v/>
      </c>
    </row>
    <row r="408" spans="5:25">
      <c r="E408" s="56" t="str">
        <f t="shared" si="32"/>
        <v>\\</v>
      </c>
      <c r="F408" s="38"/>
      <c r="G408" s="79"/>
      <c r="H408" s="38"/>
      <c r="I408" s="351"/>
      <c r="J408" s="38"/>
      <c r="K408" s="40"/>
      <c r="L408" s="11"/>
      <c r="M408" s="11"/>
      <c r="N408" s="11"/>
      <c r="O408" s="35"/>
      <c r="P408" s="39"/>
      <c r="Q408" s="291"/>
      <c r="R408" s="287"/>
      <c r="S408" s="38"/>
      <c r="T408" s="40"/>
      <c r="U408" s="35"/>
      <c r="V408" s="74">
        <f t="shared" si="35"/>
        <v>0</v>
      </c>
      <c r="W408" s="12">
        <f t="shared" si="36"/>
        <v>0</v>
      </c>
      <c r="X408" s="12">
        <f t="shared" si="33"/>
        <v>0</v>
      </c>
      <c r="Y408" s="75" t="str">
        <f t="shared" si="34"/>
        <v/>
      </c>
    </row>
    <row r="409" spans="5:25">
      <c r="E409" s="56" t="str">
        <f t="shared" si="32"/>
        <v>\\</v>
      </c>
      <c r="F409" s="38"/>
      <c r="G409" s="79"/>
      <c r="H409" s="38"/>
      <c r="I409" s="351"/>
      <c r="J409" s="38"/>
      <c r="K409" s="40"/>
      <c r="L409" s="11"/>
      <c r="M409" s="11"/>
      <c r="N409" s="11"/>
      <c r="O409" s="35"/>
      <c r="P409" s="39"/>
      <c r="Q409" s="291"/>
      <c r="R409" s="287"/>
      <c r="S409" s="38"/>
      <c r="T409" s="40"/>
      <c r="U409" s="35"/>
      <c r="V409" s="74">
        <f t="shared" si="35"/>
        <v>0</v>
      </c>
      <c r="W409" s="12">
        <f t="shared" si="36"/>
        <v>0</v>
      </c>
      <c r="X409" s="12">
        <f t="shared" si="33"/>
        <v>0</v>
      </c>
      <c r="Y409" s="75" t="str">
        <f t="shared" si="34"/>
        <v/>
      </c>
    </row>
    <row r="410" spans="5:25">
      <c r="E410" s="56" t="str">
        <f t="shared" si="32"/>
        <v>\\</v>
      </c>
      <c r="F410" s="38"/>
      <c r="G410" s="79"/>
      <c r="H410" s="38"/>
      <c r="I410" s="351"/>
      <c r="J410" s="38"/>
      <c r="K410" s="40"/>
      <c r="L410" s="11"/>
      <c r="M410" s="11"/>
      <c r="N410" s="11"/>
      <c r="O410" s="35"/>
      <c r="P410" s="39"/>
      <c r="Q410" s="291"/>
      <c r="R410" s="287"/>
      <c r="S410" s="38"/>
      <c r="T410" s="40"/>
      <c r="U410" s="35"/>
      <c r="V410" s="74">
        <f t="shared" si="35"/>
        <v>0</v>
      </c>
      <c r="W410" s="12">
        <f t="shared" si="36"/>
        <v>0</v>
      </c>
      <c r="X410" s="12">
        <f t="shared" si="33"/>
        <v>0</v>
      </c>
      <c r="Y410" s="75" t="str">
        <f t="shared" si="34"/>
        <v/>
      </c>
    </row>
    <row r="411" spans="5:25">
      <c r="E411" s="56" t="str">
        <f t="shared" si="32"/>
        <v>\\</v>
      </c>
      <c r="F411" s="38"/>
      <c r="G411" s="79"/>
      <c r="H411" s="38"/>
      <c r="I411" s="351"/>
      <c r="J411" s="38"/>
      <c r="K411" s="40"/>
      <c r="L411" s="11"/>
      <c r="M411" s="11"/>
      <c r="N411" s="11"/>
      <c r="O411" s="35"/>
      <c r="P411" s="39"/>
      <c r="Q411" s="291"/>
      <c r="R411" s="287"/>
      <c r="S411" s="38"/>
      <c r="T411" s="40"/>
      <c r="U411" s="35"/>
      <c r="V411" s="74">
        <f t="shared" si="35"/>
        <v>0</v>
      </c>
      <c r="W411" s="12">
        <f t="shared" si="36"/>
        <v>0</v>
      </c>
      <c r="X411" s="12">
        <f t="shared" si="33"/>
        <v>0</v>
      </c>
      <c r="Y411" s="75" t="str">
        <f t="shared" si="34"/>
        <v/>
      </c>
    </row>
    <row r="412" spans="5:25">
      <c r="E412" s="56" t="str">
        <f t="shared" si="32"/>
        <v>\\</v>
      </c>
      <c r="F412" s="38"/>
      <c r="G412" s="79"/>
      <c r="H412" s="38"/>
      <c r="I412" s="351"/>
      <c r="J412" s="38"/>
      <c r="K412" s="40"/>
      <c r="L412" s="11"/>
      <c r="M412" s="11"/>
      <c r="N412" s="11"/>
      <c r="O412" s="35"/>
      <c r="P412" s="39"/>
      <c r="Q412" s="291"/>
      <c r="R412" s="287"/>
      <c r="S412" s="38"/>
      <c r="T412" s="40"/>
      <c r="U412" s="35"/>
      <c r="V412" s="74">
        <f t="shared" si="35"/>
        <v>0</v>
      </c>
      <c r="W412" s="12">
        <f t="shared" si="36"/>
        <v>0</v>
      </c>
      <c r="X412" s="12">
        <f t="shared" si="33"/>
        <v>0</v>
      </c>
      <c r="Y412" s="75" t="str">
        <f t="shared" si="34"/>
        <v/>
      </c>
    </row>
    <row r="413" spans="5:25">
      <c r="E413" s="56" t="str">
        <f t="shared" si="32"/>
        <v>\\</v>
      </c>
      <c r="F413" s="38"/>
      <c r="G413" s="79"/>
      <c r="H413" s="38"/>
      <c r="I413" s="351"/>
      <c r="J413" s="38"/>
      <c r="K413" s="40"/>
      <c r="L413" s="11"/>
      <c r="M413" s="11"/>
      <c r="N413" s="11"/>
      <c r="O413" s="35"/>
      <c r="P413" s="39"/>
      <c r="Q413" s="291"/>
      <c r="R413" s="287"/>
      <c r="S413" s="38"/>
      <c r="T413" s="40"/>
      <c r="U413" s="35"/>
      <c r="V413" s="74">
        <f t="shared" si="35"/>
        <v>0</v>
      </c>
      <c r="W413" s="12">
        <f t="shared" si="36"/>
        <v>0</v>
      </c>
      <c r="X413" s="12">
        <f t="shared" si="33"/>
        <v>0</v>
      </c>
      <c r="Y413" s="75" t="str">
        <f t="shared" si="34"/>
        <v/>
      </c>
    </row>
    <row r="414" spans="5:25">
      <c r="E414" s="56" t="str">
        <f t="shared" si="32"/>
        <v>\\</v>
      </c>
      <c r="F414" s="38"/>
      <c r="G414" s="79"/>
      <c r="H414" s="38"/>
      <c r="I414" s="351"/>
      <c r="J414" s="38"/>
      <c r="K414" s="40"/>
      <c r="L414" s="11"/>
      <c r="M414" s="11"/>
      <c r="N414" s="11"/>
      <c r="O414" s="35"/>
      <c r="P414" s="39"/>
      <c r="Q414" s="291"/>
      <c r="R414" s="287"/>
      <c r="S414" s="38"/>
      <c r="T414" s="40"/>
      <c r="U414" s="35"/>
      <c r="V414" s="74">
        <f t="shared" si="35"/>
        <v>0</v>
      </c>
      <c r="W414" s="12">
        <f t="shared" si="36"/>
        <v>0</v>
      </c>
      <c r="X414" s="12">
        <f t="shared" si="33"/>
        <v>0</v>
      </c>
      <c r="Y414" s="75" t="str">
        <f t="shared" si="34"/>
        <v/>
      </c>
    </row>
    <row r="415" spans="5:25">
      <c r="E415" s="56" t="str">
        <f t="shared" si="32"/>
        <v>\\</v>
      </c>
      <c r="F415" s="38"/>
      <c r="G415" s="79"/>
      <c r="H415" s="38"/>
      <c r="I415" s="351"/>
      <c r="J415" s="38"/>
      <c r="K415" s="40"/>
      <c r="L415" s="11"/>
      <c r="M415" s="11"/>
      <c r="N415" s="11"/>
      <c r="O415" s="35"/>
      <c r="P415" s="39"/>
      <c r="Q415" s="291"/>
      <c r="R415" s="287"/>
      <c r="S415" s="38"/>
      <c r="T415" s="40"/>
      <c r="U415" s="35"/>
      <c r="V415" s="74">
        <f t="shared" si="35"/>
        <v>0</v>
      </c>
      <c r="W415" s="12">
        <f t="shared" si="36"/>
        <v>0</v>
      </c>
      <c r="X415" s="12">
        <f t="shared" si="33"/>
        <v>0</v>
      </c>
      <c r="Y415" s="75" t="str">
        <f t="shared" si="34"/>
        <v/>
      </c>
    </row>
    <row r="416" spans="5:25">
      <c r="E416" s="56" t="str">
        <f t="shared" si="32"/>
        <v>\\</v>
      </c>
      <c r="F416" s="38"/>
      <c r="G416" s="79"/>
      <c r="H416" s="38"/>
      <c r="I416" s="351"/>
      <c r="J416" s="38"/>
      <c r="K416" s="40"/>
      <c r="L416" s="11"/>
      <c r="M416" s="11"/>
      <c r="N416" s="11"/>
      <c r="O416" s="35"/>
      <c r="P416" s="39"/>
      <c r="Q416" s="291"/>
      <c r="R416" s="287"/>
      <c r="S416" s="38"/>
      <c r="T416" s="40"/>
      <c r="U416" s="35"/>
      <c r="V416" s="74">
        <f t="shared" si="35"/>
        <v>0</v>
      </c>
      <c r="W416" s="12">
        <f t="shared" si="36"/>
        <v>0</v>
      </c>
      <c r="X416" s="12">
        <f t="shared" si="33"/>
        <v>0</v>
      </c>
      <c r="Y416" s="75" t="str">
        <f t="shared" si="34"/>
        <v/>
      </c>
    </row>
    <row r="417" spans="5:25">
      <c r="E417" s="56" t="str">
        <f t="shared" si="32"/>
        <v>\\</v>
      </c>
      <c r="F417" s="38"/>
      <c r="G417" s="79"/>
      <c r="H417" s="38"/>
      <c r="I417" s="351"/>
      <c r="J417" s="38"/>
      <c r="K417" s="40"/>
      <c r="L417" s="11"/>
      <c r="M417" s="11"/>
      <c r="N417" s="11"/>
      <c r="O417" s="35"/>
      <c r="P417" s="39"/>
      <c r="Q417" s="291"/>
      <c r="R417" s="287"/>
      <c r="S417" s="38"/>
      <c r="T417" s="40"/>
      <c r="U417" s="35"/>
      <c r="V417" s="74">
        <f t="shared" si="35"/>
        <v>0</v>
      </c>
      <c r="W417" s="12">
        <f t="shared" si="36"/>
        <v>0</v>
      </c>
      <c r="X417" s="12">
        <f t="shared" si="33"/>
        <v>0</v>
      </c>
      <c r="Y417" s="75" t="str">
        <f t="shared" si="34"/>
        <v/>
      </c>
    </row>
    <row r="418" spans="5:25">
      <c r="E418" s="56" t="str">
        <f t="shared" si="32"/>
        <v>\\</v>
      </c>
      <c r="F418" s="38"/>
      <c r="G418" s="79"/>
      <c r="H418" s="38"/>
      <c r="I418" s="351"/>
      <c r="J418" s="38"/>
      <c r="K418" s="40"/>
      <c r="L418" s="11"/>
      <c r="M418" s="11"/>
      <c r="N418" s="11"/>
      <c r="O418" s="35"/>
      <c r="P418" s="39"/>
      <c r="Q418" s="291"/>
      <c r="R418" s="287"/>
      <c r="S418" s="38"/>
      <c r="T418" s="40"/>
      <c r="U418" s="35"/>
      <c r="V418" s="74">
        <f t="shared" si="35"/>
        <v>0</v>
      </c>
      <c r="W418" s="12">
        <f t="shared" si="36"/>
        <v>0</v>
      </c>
      <c r="X418" s="12">
        <f t="shared" si="33"/>
        <v>0</v>
      </c>
      <c r="Y418" s="75" t="str">
        <f t="shared" si="34"/>
        <v/>
      </c>
    </row>
    <row r="419" spans="5:25">
      <c r="E419" s="56" t="str">
        <f t="shared" si="32"/>
        <v>\\</v>
      </c>
      <c r="F419" s="38"/>
      <c r="G419" s="79"/>
      <c r="H419" s="38"/>
      <c r="I419" s="351"/>
      <c r="J419" s="38"/>
      <c r="K419" s="40"/>
      <c r="L419" s="11"/>
      <c r="M419" s="11"/>
      <c r="N419" s="11"/>
      <c r="O419" s="35"/>
      <c r="P419" s="39"/>
      <c r="Q419" s="291"/>
      <c r="R419" s="287"/>
      <c r="S419" s="38"/>
      <c r="T419" s="40"/>
      <c r="U419" s="35"/>
      <c r="V419" s="74">
        <f t="shared" si="35"/>
        <v>0</v>
      </c>
      <c r="W419" s="12">
        <f t="shared" si="36"/>
        <v>0</v>
      </c>
      <c r="X419" s="12">
        <f t="shared" si="33"/>
        <v>0</v>
      </c>
      <c r="Y419" s="75" t="str">
        <f t="shared" si="34"/>
        <v/>
      </c>
    </row>
    <row r="420" spans="5:25">
      <c r="E420" s="56" t="str">
        <f t="shared" si="32"/>
        <v>\\</v>
      </c>
      <c r="F420" s="38"/>
      <c r="G420" s="79"/>
      <c r="H420" s="38"/>
      <c r="I420" s="351"/>
      <c r="J420" s="38"/>
      <c r="K420" s="40"/>
      <c r="L420" s="11"/>
      <c r="M420" s="11"/>
      <c r="N420" s="11"/>
      <c r="O420" s="35"/>
      <c r="P420" s="39"/>
      <c r="Q420" s="291"/>
      <c r="R420" s="287"/>
      <c r="S420" s="38"/>
      <c r="T420" s="40"/>
      <c r="U420" s="35"/>
      <c r="V420" s="74">
        <f t="shared" si="35"/>
        <v>0</v>
      </c>
      <c r="W420" s="12">
        <f t="shared" si="36"/>
        <v>0</v>
      </c>
      <c r="X420" s="12">
        <f t="shared" si="33"/>
        <v>0</v>
      </c>
      <c r="Y420" s="75" t="str">
        <f t="shared" si="34"/>
        <v/>
      </c>
    </row>
    <row r="421" spans="5:25">
      <c r="E421" s="56" t="str">
        <f t="shared" si="32"/>
        <v>\\</v>
      </c>
      <c r="F421" s="38"/>
      <c r="G421" s="79"/>
      <c r="H421" s="38"/>
      <c r="I421" s="351"/>
      <c r="J421" s="38"/>
      <c r="K421" s="40"/>
      <c r="L421" s="11"/>
      <c r="M421" s="11"/>
      <c r="N421" s="11"/>
      <c r="O421" s="35"/>
      <c r="P421" s="39"/>
      <c r="Q421" s="291"/>
      <c r="R421" s="287"/>
      <c r="S421" s="38"/>
      <c r="T421" s="40"/>
      <c r="U421" s="35"/>
      <c r="V421" s="74">
        <f t="shared" si="35"/>
        <v>0</v>
      </c>
      <c r="W421" s="12">
        <f t="shared" si="36"/>
        <v>0</v>
      </c>
      <c r="X421" s="12">
        <f t="shared" si="33"/>
        <v>0</v>
      </c>
      <c r="Y421" s="75" t="str">
        <f t="shared" si="34"/>
        <v/>
      </c>
    </row>
    <row r="422" spans="5:25">
      <c r="E422" s="56" t="str">
        <f t="shared" si="32"/>
        <v>\\</v>
      </c>
      <c r="F422" s="38"/>
      <c r="G422" s="79"/>
      <c r="H422" s="38"/>
      <c r="I422" s="351"/>
      <c r="J422" s="38"/>
      <c r="K422" s="40"/>
      <c r="L422" s="11"/>
      <c r="M422" s="11"/>
      <c r="N422" s="11"/>
      <c r="O422" s="35"/>
      <c r="P422" s="39"/>
      <c r="Q422" s="291"/>
      <c r="R422" s="287"/>
      <c r="S422" s="38"/>
      <c r="T422" s="40"/>
      <c r="U422" s="35"/>
      <c r="V422" s="74">
        <f t="shared" si="35"/>
        <v>0</v>
      </c>
      <c r="W422" s="12">
        <f t="shared" si="36"/>
        <v>0</v>
      </c>
      <c r="X422" s="12">
        <f t="shared" si="33"/>
        <v>0</v>
      </c>
      <c r="Y422" s="75" t="str">
        <f t="shared" si="34"/>
        <v/>
      </c>
    </row>
    <row r="423" spans="5:25">
      <c r="E423" s="56" t="str">
        <f t="shared" si="32"/>
        <v>\\</v>
      </c>
      <c r="F423" s="38"/>
      <c r="G423" s="79"/>
      <c r="H423" s="38"/>
      <c r="I423" s="351"/>
      <c r="J423" s="38"/>
      <c r="K423" s="40"/>
      <c r="L423" s="11"/>
      <c r="M423" s="11"/>
      <c r="N423" s="11"/>
      <c r="O423" s="35"/>
      <c r="P423" s="39"/>
      <c r="Q423" s="291"/>
      <c r="R423" s="287"/>
      <c r="S423" s="38"/>
      <c r="T423" s="40"/>
      <c r="U423" s="35"/>
      <c r="V423" s="74">
        <f t="shared" si="35"/>
        <v>0</v>
      </c>
      <c r="W423" s="12">
        <f t="shared" si="36"/>
        <v>0</v>
      </c>
      <c r="X423" s="12">
        <f t="shared" si="33"/>
        <v>0</v>
      </c>
      <c r="Y423" s="75" t="str">
        <f t="shared" si="34"/>
        <v/>
      </c>
    </row>
    <row r="424" spans="5:25">
      <c r="E424" s="56" t="str">
        <f t="shared" si="32"/>
        <v>\\</v>
      </c>
      <c r="F424" s="38"/>
      <c r="G424" s="79"/>
      <c r="H424" s="38"/>
      <c r="I424" s="351"/>
      <c r="J424" s="38"/>
      <c r="K424" s="40"/>
      <c r="L424" s="11"/>
      <c r="M424" s="11"/>
      <c r="N424" s="11"/>
      <c r="O424" s="35"/>
      <c r="P424" s="39"/>
      <c r="Q424" s="291"/>
      <c r="R424" s="287"/>
      <c r="S424" s="38"/>
      <c r="T424" s="40"/>
      <c r="U424" s="35"/>
      <c r="V424" s="74">
        <f t="shared" si="35"/>
        <v>0</v>
      </c>
      <c r="W424" s="12">
        <f t="shared" si="36"/>
        <v>0</v>
      </c>
      <c r="X424" s="12">
        <f t="shared" si="33"/>
        <v>0</v>
      </c>
      <c r="Y424" s="75" t="str">
        <f t="shared" si="34"/>
        <v/>
      </c>
    </row>
    <row r="425" spans="5:25">
      <c r="E425" s="56" t="str">
        <f t="shared" si="32"/>
        <v>\\</v>
      </c>
      <c r="F425" s="38"/>
      <c r="G425" s="79"/>
      <c r="H425" s="38"/>
      <c r="I425" s="351"/>
      <c r="J425" s="38"/>
      <c r="K425" s="40"/>
      <c r="L425" s="11"/>
      <c r="M425" s="11"/>
      <c r="N425" s="11"/>
      <c r="O425" s="35"/>
      <c r="P425" s="39"/>
      <c r="Q425" s="291"/>
      <c r="R425" s="287"/>
      <c r="S425" s="38"/>
      <c r="T425" s="40"/>
      <c r="U425" s="35"/>
      <c r="V425" s="74">
        <f t="shared" si="35"/>
        <v>0</v>
      </c>
      <c r="W425" s="12">
        <f t="shared" si="36"/>
        <v>0</v>
      </c>
      <c r="X425" s="12">
        <f t="shared" si="33"/>
        <v>0</v>
      </c>
      <c r="Y425" s="75" t="str">
        <f t="shared" si="34"/>
        <v/>
      </c>
    </row>
    <row r="426" spans="5:25">
      <c r="E426" s="56" t="str">
        <f t="shared" si="32"/>
        <v>\\</v>
      </c>
      <c r="F426" s="38"/>
      <c r="G426" s="79"/>
      <c r="H426" s="38"/>
      <c r="I426" s="351"/>
      <c r="J426" s="38"/>
      <c r="K426" s="40"/>
      <c r="L426" s="11"/>
      <c r="M426" s="11"/>
      <c r="N426" s="11"/>
      <c r="O426" s="35"/>
      <c r="P426" s="39"/>
      <c r="Q426" s="291"/>
      <c r="R426" s="287"/>
      <c r="S426" s="38"/>
      <c r="T426" s="40"/>
      <c r="U426" s="35"/>
      <c r="V426" s="74">
        <f t="shared" si="35"/>
        <v>0</v>
      </c>
      <c r="W426" s="12">
        <f t="shared" si="36"/>
        <v>0</v>
      </c>
      <c r="X426" s="12">
        <f t="shared" si="33"/>
        <v>0</v>
      </c>
      <c r="Y426" s="75" t="str">
        <f t="shared" si="34"/>
        <v/>
      </c>
    </row>
    <row r="427" spans="5:25">
      <c r="E427" s="56" t="str">
        <f t="shared" si="32"/>
        <v>\\</v>
      </c>
      <c r="F427" s="38"/>
      <c r="G427" s="79"/>
      <c r="H427" s="38"/>
      <c r="I427" s="351"/>
      <c r="J427" s="38"/>
      <c r="K427" s="40"/>
      <c r="L427" s="11"/>
      <c r="M427" s="11"/>
      <c r="N427" s="11"/>
      <c r="O427" s="35"/>
      <c r="P427" s="39"/>
      <c r="Q427" s="291"/>
      <c r="R427" s="287"/>
      <c r="S427" s="38"/>
      <c r="T427" s="40"/>
      <c r="U427" s="35"/>
      <c r="V427" s="74">
        <f t="shared" si="35"/>
        <v>0</v>
      </c>
      <c r="W427" s="12">
        <f t="shared" si="36"/>
        <v>0</v>
      </c>
      <c r="X427" s="12">
        <f t="shared" si="33"/>
        <v>0</v>
      </c>
      <c r="Y427" s="75" t="str">
        <f t="shared" si="34"/>
        <v/>
      </c>
    </row>
    <row r="428" spans="5:25">
      <c r="E428" s="56" t="str">
        <f t="shared" si="32"/>
        <v>\\</v>
      </c>
      <c r="F428" s="38"/>
      <c r="G428" s="79"/>
      <c r="H428" s="38"/>
      <c r="I428" s="351"/>
      <c r="J428" s="38"/>
      <c r="K428" s="40"/>
      <c r="L428" s="11"/>
      <c r="M428" s="11"/>
      <c r="N428" s="11"/>
      <c r="O428" s="35"/>
      <c r="P428" s="39"/>
      <c r="Q428" s="291"/>
      <c r="R428" s="287"/>
      <c r="S428" s="38"/>
      <c r="T428" s="40"/>
      <c r="U428" s="35"/>
      <c r="V428" s="74">
        <f t="shared" si="35"/>
        <v>0</v>
      </c>
      <c r="W428" s="12">
        <f t="shared" si="36"/>
        <v>0</v>
      </c>
      <c r="X428" s="12">
        <f t="shared" si="33"/>
        <v>0</v>
      </c>
      <c r="Y428" s="75" t="str">
        <f t="shared" si="34"/>
        <v/>
      </c>
    </row>
    <row r="429" spans="5:25">
      <c r="E429" s="56" t="str">
        <f t="shared" si="32"/>
        <v>\\</v>
      </c>
      <c r="F429" s="38"/>
      <c r="G429" s="79"/>
      <c r="H429" s="38"/>
      <c r="I429" s="351"/>
      <c r="J429" s="38"/>
      <c r="K429" s="40"/>
      <c r="L429" s="11"/>
      <c r="M429" s="11"/>
      <c r="N429" s="11"/>
      <c r="O429" s="35"/>
      <c r="P429" s="39"/>
      <c r="Q429" s="291"/>
      <c r="R429" s="287"/>
      <c r="S429" s="38"/>
      <c r="T429" s="40"/>
      <c r="U429" s="35"/>
      <c r="V429" s="74">
        <f t="shared" si="35"/>
        <v>0</v>
      </c>
      <c r="W429" s="12">
        <f t="shared" si="36"/>
        <v>0</v>
      </c>
      <c r="X429" s="12">
        <f t="shared" si="33"/>
        <v>0</v>
      </c>
      <c r="Y429" s="75" t="str">
        <f t="shared" si="34"/>
        <v/>
      </c>
    </row>
    <row r="430" spans="5:25">
      <c r="E430" s="56" t="str">
        <f t="shared" si="32"/>
        <v>\\</v>
      </c>
      <c r="F430" s="38"/>
      <c r="G430" s="79"/>
      <c r="H430" s="38"/>
      <c r="I430" s="351"/>
      <c r="J430" s="38"/>
      <c r="K430" s="40"/>
      <c r="L430" s="11"/>
      <c r="M430" s="11"/>
      <c r="N430" s="11"/>
      <c r="O430" s="35"/>
      <c r="P430" s="39"/>
      <c r="Q430" s="291"/>
      <c r="R430" s="287"/>
      <c r="S430" s="38"/>
      <c r="T430" s="40"/>
      <c r="U430" s="35"/>
      <c r="V430" s="74">
        <f t="shared" si="35"/>
        <v>0</v>
      </c>
      <c r="W430" s="12">
        <f t="shared" si="36"/>
        <v>0</v>
      </c>
      <c r="X430" s="12">
        <f t="shared" si="33"/>
        <v>0</v>
      </c>
      <c r="Y430" s="75" t="str">
        <f t="shared" si="34"/>
        <v/>
      </c>
    </row>
    <row r="431" spans="5:25">
      <c r="E431" s="56" t="str">
        <f t="shared" si="32"/>
        <v>\\</v>
      </c>
      <c r="F431" s="38"/>
      <c r="G431" s="79"/>
      <c r="H431" s="38"/>
      <c r="I431" s="351"/>
      <c r="J431" s="38"/>
      <c r="K431" s="40"/>
      <c r="L431" s="11"/>
      <c r="M431" s="11"/>
      <c r="N431" s="11"/>
      <c r="O431" s="35"/>
      <c r="P431" s="39"/>
      <c r="Q431" s="291"/>
      <c r="R431" s="287"/>
      <c r="S431" s="38"/>
      <c r="T431" s="40"/>
      <c r="U431" s="35"/>
      <c r="V431" s="74">
        <f t="shared" si="35"/>
        <v>0</v>
      </c>
      <c r="W431" s="12">
        <f t="shared" si="36"/>
        <v>0</v>
      </c>
      <c r="X431" s="12">
        <f t="shared" si="33"/>
        <v>0</v>
      </c>
      <c r="Y431" s="75" t="str">
        <f t="shared" si="34"/>
        <v/>
      </c>
    </row>
    <row r="432" spans="5:25">
      <c r="E432" s="56" t="str">
        <f t="shared" si="32"/>
        <v>\\</v>
      </c>
      <c r="F432" s="38"/>
      <c r="G432" s="79"/>
      <c r="H432" s="38"/>
      <c r="I432" s="351"/>
      <c r="J432" s="38"/>
      <c r="K432" s="40"/>
      <c r="L432" s="11"/>
      <c r="M432" s="11"/>
      <c r="N432" s="11"/>
      <c r="O432" s="35"/>
      <c r="P432" s="39"/>
      <c r="Q432" s="291"/>
      <c r="R432" s="287"/>
      <c r="S432" s="38"/>
      <c r="T432" s="40"/>
      <c r="U432" s="35"/>
      <c r="V432" s="74">
        <f t="shared" si="35"/>
        <v>0</v>
      </c>
      <c r="W432" s="12">
        <f t="shared" si="36"/>
        <v>0</v>
      </c>
      <c r="X432" s="12">
        <f t="shared" si="33"/>
        <v>0</v>
      </c>
      <c r="Y432" s="75" t="str">
        <f t="shared" si="34"/>
        <v/>
      </c>
    </row>
    <row r="433" spans="5:25">
      <c r="E433" s="56" t="str">
        <f t="shared" si="32"/>
        <v>\\</v>
      </c>
      <c r="F433" s="38"/>
      <c r="G433" s="79"/>
      <c r="H433" s="38"/>
      <c r="I433" s="351"/>
      <c r="J433" s="38"/>
      <c r="K433" s="40"/>
      <c r="L433" s="11"/>
      <c r="M433" s="11"/>
      <c r="N433" s="11"/>
      <c r="O433" s="35"/>
      <c r="P433" s="39"/>
      <c r="Q433" s="291"/>
      <c r="R433" s="287"/>
      <c r="S433" s="38"/>
      <c r="T433" s="40"/>
      <c r="U433" s="35"/>
      <c r="V433" s="74">
        <f t="shared" si="35"/>
        <v>0</v>
      </c>
      <c r="W433" s="12">
        <f t="shared" si="36"/>
        <v>0</v>
      </c>
      <c r="X433" s="12">
        <f t="shared" si="33"/>
        <v>0</v>
      </c>
      <c r="Y433" s="75" t="str">
        <f t="shared" si="34"/>
        <v/>
      </c>
    </row>
    <row r="434" spans="5:25">
      <c r="E434" s="56" t="str">
        <f t="shared" si="32"/>
        <v>\\</v>
      </c>
      <c r="F434" s="38"/>
      <c r="G434" s="79"/>
      <c r="H434" s="38"/>
      <c r="I434" s="351"/>
      <c r="J434" s="38"/>
      <c r="K434" s="40"/>
      <c r="L434" s="11"/>
      <c r="M434" s="11"/>
      <c r="N434" s="11"/>
      <c r="O434" s="35"/>
      <c r="P434" s="39"/>
      <c r="Q434" s="291"/>
      <c r="R434" s="287"/>
      <c r="S434" s="38"/>
      <c r="T434" s="40"/>
      <c r="U434" s="35"/>
      <c r="V434" s="74">
        <f t="shared" si="35"/>
        <v>0</v>
      </c>
      <c r="W434" s="12">
        <f t="shared" si="36"/>
        <v>0</v>
      </c>
      <c r="X434" s="12">
        <f t="shared" si="33"/>
        <v>0</v>
      </c>
      <c r="Y434" s="75" t="str">
        <f t="shared" si="34"/>
        <v/>
      </c>
    </row>
    <row r="435" spans="5:25">
      <c r="E435" s="56" t="str">
        <f t="shared" si="32"/>
        <v>\\</v>
      </c>
      <c r="F435" s="38"/>
      <c r="G435" s="79"/>
      <c r="H435" s="38"/>
      <c r="I435" s="351"/>
      <c r="J435" s="38"/>
      <c r="K435" s="40"/>
      <c r="L435" s="11"/>
      <c r="M435" s="11"/>
      <c r="N435" s="11"/>
      <c r="O435" s="35"/>
      <c r="P435" s="39"/>
      <c r="Q435" s="291"/>
      <c r="R435" s="287"/>
      <c r="S435" s="38"/>
      <c r="T435" s="40"/>
      <c r="U435" s="35"/>
      <c r="V435" s="74">
        <f t="shared" si="35"/>
        <v>0</v>
      </c>
      <c r="W435" s="12">
        <f t="shared" si="36"/>
        <v>0</v>
      </c>
      <c r="X435" s="12">
        <f t="shared" si="33"/>
        <v>0</v>
      </c>
      <c r="Y435" s="75" t="str">
        <f t="shared" si="34"/>
        <v/>
      </c>
    </row>
    <row r="436" spans="5:25">
      <c r="E436" s="56" t="str">
        <f t="shared" si="32"/>
        <v>\\</v>
      </c>
      <c r="F436" s="38"/>
      <c r="G436" s="79"/>
      <c r="H436" s="38"/>
      <c r="I436" s="351"/>
      <c r="J436" s="38"/>
      <c r="K436" s="40"/>
      <c r="L436" s="11"/>
      <c r="M436" s="11"/>
      <c r="N436" s="11"/>
      <c r="O436" s="35"/>
      <c r="P436" s="39"/>
      <c r="Q436" s="291"/>
      <c r="R436" s="287"/>
      <c r="S436" s="38"/>
      <c r="T436" s="40"/>
      <c r="U436" s="35"/>
      <c r="V436" s="74">
        <f t="shared" si="35"/>
        <v>0</v>
      </c>
      <c r="W436" s="12">
        <f t="shared" si="36"/>
        <v>0</v>
      </c>
      <c r="X436" s="12">
        <f t="shared" si="33"/>
        <v>0</v>
      </c>
      <c r="Y436" s="75" t="str">
        <f t="shared" si="34"/>
        <v/>
      </c>
    </row>
    <row r="437" spans="5:25">
      <c r="E437" s="56" t="str">
        <f t="shared" si="32"/>
        <v>\\</v>
      </c>
      <c r="F437" s="38"/>
      <c r="G437" s="79"/>
      <c r="H437" s="38"/>
      <c r="I437" s="351"/>
      <c r="J437" s="38"/>
      <c r="K437" s="40"/>
      <c r="L437" s="11"/>
      <c r="M437" s="11"/>
      <c r="N437" s="11"/>
      <c r="O437" s="35"/>
      <c r="P437" s="39"/>
      <c r="Q437" s="291"/>
      <c r="R437" s="287"/>
      <c r="S437" s="38"/>
      <c r="T437" s="40"/>
      <c r="U437" s="35"/>
      <c r="V437" s="74">
        <f t="shared" si="35"/>
        <v>0</v>
      </c>
      <c r="W437" s="12">
        <f t="shared" si="36"/>
        <v>0</v>
      </c>
      <c r="X437" s="12">
        <f t="shared" si="33"/>
        <v>0</v>
      </c>
      <c r="Y437" s="75" t="str">
        <f t="shared" si="34"/>
        <v/>
      </c>
    </row>
    <row r="438" spans="5:25">
      <c r="E438" s="56" t="str">
        <f t="shared" si="32"/>
        <v>\\</v>
      </c>
      <c r="F438" s="38"/>
      <c r="G438" s="79"/>
      <c r="H438" s="38"/>
      <c r="I438" s="351"/>
      <c r="J438" s="38"/>
      <c r="K438" s="40"/>
      <c r="L438" s="11"/>
      <c r="M438" s="11"/>
      <c r="N438" s="11"/>
      <c r="O438" s="35"/>
      <c r="P438" s="39"/>
      <c r="Q438" s="291"/>
      <c r="R438" s="287"/>
      <c r="S438" s="38"/>
      <c r="T438" s="40"/>
      <c r="U438" s="35"/>
      <c r="V438" s="74">
        <f t="shared" si="35"/>
        <v>0</v>
      </c>
      <c r="W438" s="12">
        <f t="shared" si="36"/>
        <v>0</v>
      </c>
      <c r="X438" s="12">
        <f t="shared" si="33"/>
        <v>0</v>
      </c>
      <c r="Y438" s="75" t="str">
        <f t="shared" si="34"/>
        <v/>
      </c>
    </row>
    <row r="439" spans="5:25">
      <c r="E439" s="56" t="str">
        <f t="shared" si="32"/>
        <v>\\</v>
      </c>
      <c r="F439" s="38"/>
      <c r="G439" s="79"/>
      <c r="H439" s="38"/>
      <c r="I439" s="351"/>
      <c r="J439" s="38"/>
      <c r="K439" s="40"/>
      <c r="L439" s="11"/>
      <c r="M439" s="11"/>
      <c r="N439" s="11"/>
      <c r="O439" s="35"/>
      <c r="P439" s="39"/>
      <c r="Q439" s="291"/>
      <c r="R439" s="287"/>
      <c r="S439" s="38"/>
      <c r="T439" s="40"/>
      <c r="U439" s="35"/>
      <c r="V439" s="74">
        <f t="shared" si="35"/>
        <v>0</v>
      </c>
      <c r="W439" s="12">
        <f t="shared" si="36"/>
        <v>0</v>
      </c>
      <c r="X439" s="12">
        <f t="shared" si="33"/>
        <v>0</v>
      </c>
      <c r="Y439" s="75" t="str">
        <f t="shared" si="34"/>
        <v/>
      </c>
    </row>
    <row r="440" spans="5:25">
      <c r="E440" s="56" t="str">
        <f t="shared" si="32"/>
        <v>\\</v>
      </c>
      <c r="F440" s="38"/>
      <c r="G440" s="79"/>
      <c r="H440" s="38"/>
      <c r="I440" s="351"/>
      <c r="J440" s="38"/>
      <c r="K440" s="40"/>
      <c r="L440" s="11"/>
      <c r="M440" s="11"/>
      <c r="N440" s="11"/>
      <c r="O440" s="35"/>
      <c r="P440" s="39"/>
      <c r="Q440" s="291"/>
      <c r="R440" s="287"/>
      <c r="S440" s="38"/>
      <c r="T440" s="40"/>
      <c r="U440" s="35"/>
      <c r="V440" s="74">
        <f t="shared" si="35"/>
        <v>0</v>
      </c>
      <c r="W440" s="12">
        <f t="shared" si="36"/>
        <v>0</v>
      </c>
      <c r="X440" s="12">
        <f t="shared" si="33"/>
        <v>0</v>
      </c>
      <c r="Y440" s="75" t="str">
        <f t="shared" si="34"/>
        <v/>
      </c>
    </row>
    <row r="441" spans="5:25">
      <c r="E441" s="56" t="str">
        <f t="shared" si="32"/>
        <v>\\</v>
      </c>
      <c r="F441" s="38"/>
      <c r="G441" s="79"/>
      <c r="H441" s="38"/>
      <c r="I441" s="351"/>
      <c r="J441" s="38"/>
      <c r="K441" s="40"/>
      <c r="L441" s="11"/>
      <c r="M441" s="11"/>
      <c r="N441" s="11"/>
      <c r="O441" s="35"/>
      <c r="P441" s="39"/>
      <c r="Q441" s="291"/>
      <c r="R441" s="287"/>
      <c r="S441" s="38"/>
      <c r="T441" s="40"/>
      <c r="U441" s="35"/>
      <c r="V441" s="74">
        <f t="shared" si="35"/>
        <v>0</v>
      </c>
      <c r="W441" s="12">
        <f t="shared" si="36"/>
        <v>0</v>
      </c>
      <c r="X441" s="12">
        <f t="shared" si="33"/>
        <v>0</v>
      </c>
      <c r="Y441" s="75" t="str">
        <f t="shared" si="34"/>
        <v/>
      </c>
    </row>
    <row r="442" spans="5:25">
      <c r="E442" s="56" t="str">
        <f t="shared" si="32"/>
        <v>\\</v>
      </c>
      <c r="F442" s="38"/>
      <c r="G442" s="79"/>
      <c r="H442" s="38"/>
      <c r="I442" s="351"/>
      <c r="J442" s="38"/>
      <c r="K442" s="40"/>
      <c r="L442" s="11"/>
      <c r="M442" s="11"/>
      <c r="N442" s="11"/>
      <c r="O442" s="35"/>
      <c r="P442" s="39"/>
      <c r="Q442" s="291"/>
      <c r="R442" s="287"/>
      <c r="S442" s="38"/>
      <c r="T442" s="40"/>
      <c r="U442" s="35"/>
      <c r="V442" s="74">
        <f t="shared" si="35"/>
        <v>0</v>
      </c>
      <c r="W442" s="12">
        <f t="shared" si="36"/>
        <v>0</v>
      </c>
      <c r="X442" s="12">
        <f t="shared" si="33"/>
        <v>0</v>
      </c>
      <c r="Y442" s="75" t="str">
        <f t="shared" si="34"/>
        <v/>
      </c>
    </row>
    <row r="443" spans="5:25">
      <c r="E443" s="56" t="str">
        <f t="shared" si="32"/>
        <v>\\</v>
      </c>
      <c r="F443" s="38"/>
      <c r="G443" s="79"/>
      <c r="H443" s="38"/>
      <c r="I443" s="351"/>
      <c r="J443" s="38"/>
      <c r="K443" s="40"/>
      <c r="L443" s="11"/>
      <c r="M443" s="11"/>
      <c r="N443" s="11"/>
      <c r="O443" s="35"/>
      <c r="P443" s="39"/>
      <c r="Q443" s="291"/>
      <c r="R443" s="287"/>
      <c r="S443" s="38"/>
      <c r="T443" s="40"/>
      <c r="U443" s="35"/>
      <c r="V443" s="74">
        <f t="shared" si="35"/>
        <v>0</v>
      </c>
      <c r="W443" s="12">
        <f t="shared" si="36"/>
        <v>0</v>
      </c>
      <c r="X443" s="12">
        <f t="shared" si="33"/>
        <v>0</v>
      </c>
      <c r="Y443" s="75" t="str">
        <f t="shared" si="34"/>
        <v/>
      </c>
    </row>
    <row r="444" spans="5:25">
      <c r="E444" s="56" t="str">
        <f t="shared" si="32"/>
        <v>\\</v>
      </c>
      <c r="F444" s="38"/>
      <c r="G444" s="79"/>
      <c r="H444" s="38"/>
      <c r="I444" s="351"/>
      <c r="J444" s="38"/>
      <c r="K444" s="40"/>
      <c r="L444" s="11"/>
      <c r="M444" s="11"/>
      <c r="N444" s="11"/>
      <c r="O444" s="35"/>
      <c r="P444" s="39"/>
      <c r="Q444" s="291"/>
      <c r="R444" s="287"/>
      <c r="S444" s="38"/>
      <c r="T444" s="40"/>
      <c r="U444" s="35"/>
      <c r="V444" s="74">
        <f t="shared" si="35"/>
        <v>0</v>
      </c>
      <c r="W444" s="12">
        <f t="shared" si="36"/>
        <v>0</v>
      </c>
      <c r="X444" s="12">
        <f t="shared" si="33"/>
        <v>0</v>
      </c>
      <c r="Y444" s="75" t="str">
        <f t="shared" si="34"/>
        <v/>
      </c>
    </row>
    <row r="445" spans="5:25">
      <c r="E445" s="56" t="str">
        <f t="shared" si="32"/>
        <v>\\</v>
      </c>
      <c r="F445" s="38"/>
      <c r="G445" s="79"/>
      <c r="H445" s="38"/>
      <c r="I445" s="351"/>
      <c r="J445" s="38"/>
      <c r="K445" s="40"/>
      <c r="L445" s="11"/>
      <c r="M445" s="11"/>
      <c r="N445" s="11"/>
      <c r="O445" s="35"/>
      <c r="P445" s="39"/>
      <c r="Q445" s="291"/>
      <c r="R445" s="287"/>
      <c r="S445" s="38"/>
      <c r="T445" s="40"/>
      <c r="U445" s="35"/>
      <c r="V445" s="74">
        <f t="shared" si="35"/>
        <v>0</v>
      </c>
      <c r="W445" s="12">
        <f t="shared" si="36"/>
        <v>0</v>
      </c>
      <c r="X445" s="12">
        <f t="shared" si="33"/>
        <v>0</v>
      </c>
      <c r="Y445" s="75" t="str">
        <f t="shared" si="34"/>
        <v/>
      </c>
    </row>
    <row r="446" spans="5:25">
      <c r="E446" s="56" t="str">
        <f t="shared" si="32"/>
        <v>\\</v>
      </c>
      <c r="F446" s="38"/>
      <c r="G446" s="79"/>
      <c r="H446" s="38"/>
      <c r="I446" s="351"/>
      <c r="J446" s="38"/>
      <c r="K446" s="40"/>
      <c r="L446" s="11"/>
      <c r="M446" s="11"/>
      <c r="N446" s="11"/>
      <c r="O446" s="35"/>
      <c r="P446" s="39"/>
      <c r="Q446" s="291"/>
      <c r="R446" s="287"/>
      <c r="S446" s="38"/>
      <c r="T446" s="40"/>
      <c r="U446" s="35"/>
      <c r="V446" s="74">
        <f t="shared" si="35"/>
        <v>0</v>
      </c>
      <c r="W446" s="12">
        <f t="shared" si="36"/>
        <v>0</v>
      </c>
      <c r="X446" s="12">
        <f t="shared" si="33"/>
        <v>0</v>
      </c>
      <c r="Y446" s="75" t="str">
        <f t="shared" si="34"/>
        <v/>
      </c>
    </row>
    <row r="447" spans="5:25">
      <c r="E447" s="56" t="str">
        <f t="shared" si="32"/>
        <v>\\</v>
      </c>
      <c r="F447" s="38"/>
      <c r="G447" s="79"/>
      <c r="H447" s="38"/>
      <c r="I447" s="351"/>
      <c r="J447" s="38"/>
      <c r="K447" s="40"/>
      <c r="L447" s="11"/>
      <c r="M447" s="11"/>
      <c r="N447" s="11"/>
      <c r="O447" s="35"/>
      <c r="P447" s="39"/>
      <c r="Q447" s="291"/>
      <c r="R447" s="287"/>
      <c r="S447" s="38"/>
      <c r="T447" s="40"/>
      <c r="U447" s="35"/>
      <c r="V447" s="74">
        <f t="shared" si="35"/>
        <v>0</v>
      </c>
      <c r="W447" s="12">
        <f t="shared" si="36"/>
        <v>0</v>
      </c>
      <c r="X447" s="12">
        <f t="shared" si="33"/>
        <v>0</v>
      </c>
      <c r="Y447" s="75" t="str">
        <f t="shared" si="34"/>
        <v/>
      </c>
    </row>
    <row r="448" spans="5:25">
      <c r="E448" s="56" t="str">
        <f t="shared" si="32"/>
        <v>\\</v>
      </c>
      <c r="F448" s="38"/>
      <c r="G448" s="79"/>
      <c r="H448" s="38"/>
      <c r="I448" s="351"/>
      <c r="J448" s="38"/>
      <c r="K448" s="40"/>
      <c r="L448" s="11"/>
      <c r="M448" s="11"/>
      <c r="N448" s="11"/>
      <c r="O448" s="35"/>
      <c r="P448" s="39"/>
      <c r="Q448" s="291"/>
      <c r="R448" s="287"/>
      <c r="S448" s="38"/>
      <c r="T448" s="40"/>
      <c r="U448" s="35"/>
      <c r="V448" s="74">
        <f t="shared" si="35"/>
        <v>0</v>
      </c>
      <c r="W448" s="12">
        <f t="shared" si="36"/>
        <v>0</v>
      </c>
      <c r="X448" s="12">
        <f t="shared" si="33"/>
        <v>0</v>
      </c>
      <c r="Y448" s="75" t="str">
        <f t="shared" si="34"/>
        <v/>
      </c>
    </row>
    <row r="449" spans="5:25">
      <c r="E449" s="56" t="str">
        <f t="shared" si="32"/>
        <v>\\</v>
      </c>
      <c r="F449" s="38"/>
      <c r="G449" s="79"/>
      <c r="H449" s="38"/>
      <c r="I449" s="351"/>
      <c r="J449" s="38"/>
      <c r="K449" s="40"/>
      <c r="L449" s="11"/>
      <c r="M449" s="11"/>
      <c r="N449" s="11"/>
      <c r="O449" s="35"/>
      <c r="P449" s="39"/>
      <c r="Q449" s="291"/>
      <c r="R449" s="287"/>
      <c r="S449" s="38"/>
      <c r="T449" s="40"/>
      <c r="U449" s="35"/>
      <c r="V449" s="74">
        <f t="shared" si="35"/>
        <v>0</v>
      </c>
      <c r="W449" s="12">
        <f t="shared" si="36"/>
        <v>0</v>
      </c>
      <c r="X449" s="12">
        <f t="shared" si="33"/>
        <v>0</v>
      </c>
      <c r="Y449" s="75" t="str">
        <f t="shared" si="34"/>
        <v/>
      </c>
    </row>
    <row r="450" spans="5:25">
      <c r="E450" s="56" t="str">
        <f t="shared" si="32"/>
        <v>\\</v>
      </c>
      <c r="F450" s="38"/>
      <c r="G450" s="79"/>
      <c r="H450" s="38"/>
      <c r="I450" s="351"/>
      <c r="J450" s="38"/>
      <c r="K450" s="40"/>
      <c r="L450" s="11"/>
      <c r="M450" s="11"/>
      <c r="N450" s="11"/>
      <c r="O450" s="35"/>
      <c r="P450" s="39"/>
      <c r="Q450" s="291"/>
      <c r="R450" s="287"/>
      <c r="S450" s="38"/>
      <c r="T450" s="40"/>
      <c r="U450" s="35"/>
      <c r="V450" s="74">
        <f t="shared" si="35"/>
        <v>0</v>
      </c>
      <c r="W450" s="12">
        <f t="shared" si="36"/>
        <v>0</v>
      </c>
      <c r="X450" s="12">
        <f t="shared" si="33"/>
        <v>0</v>
      </c>
      <c r="Y450" s="75" t="str">
        <f t="shared" si="34"/>
        <v/>
      </c>
    </row>
    <row r="451" spans="5:25">
      <c r="E451" s="56" t="str">
        <f t="shared" ref="E451:E514" si="37">F451&amp;"\"&amp;T451&amp;"\"&amp;U451</f>
        <v>\\</v>
      </c>
      <c r="F451" s="38"/>
      <c r="G451" s="79"/>
      <c r="H451" s="38"/>
      <c r="I451" s="351"/>
      <c r="J451" s="38"/>
      <c r="K451" s="40"/>
      <c r="L451" s="11"/>
      <c r="M451" s="11"/>
      <c r="N451" s="11"/>
      <c r="O451" s="35"/>
      <c r="P451" s="39"/>
      <c r="Q451" s="291"/>
      <c r="R451" s="287"/>
      <c r="S451" s="38"/>
      <c r="T451" s="40"/>
      <c r="U451" s="35"/>
      <c r="V451" s="74">
        <f t="shared" si="35"/>
        <v>0</v>
      </c>
      <c r="W451" s="12">
        <f t="shared" si="36"/>
        <v>0</v>
      </c>
      <c r="X451" s="12">
        <f t="shared" ref="X451:X514" si="38">W451*V451</f>
        <v>0</v>
      </c>
      <c r="Y451" s="75" t="str">
        <f t="shared" ref="Y451:Y514" si="39">IFERROR(X451/P451,"")</f>
        <v/>
      </c>
    </row>
    <row r="452" spans="5:25">
      <c r="E452" s="56" t="str">
        <f t="shared" si="37"/>
        <v>\\</v>
      </c>
      <c r="F452" s="38"/>
      <c r="G452" s="79"/>
      <c r="H452" s="38"/>
      <c r="I452" s="351"/>
      <c r="J452" s="38"/>
      <c r="K452" s="40"/>
      <c r="L452" s="11"/>
      <c r="M452" s="11"/>
      <c r="N452" s="11"/>
      <c r="O452" s="35"/>
      <c r="P452" s="39"/>
      <c r="Q452" s="291"/>
      <c r="R452" s="287"/>
      <c r="S452" s="38"/>
      <c r="T452" s="40"/>
      <c r="U452" s="35"/>
      <c r="V452" s="74">
        <f t="shared" ref="V452:V515" si="40">IF(G452="실용실안",IF(R452+1825&gt;=$A$3,1,IF(R452+3651&gt;=$A$3,0.8,0)),IF(R452+1825&gt;=$A$3,1,IF(R452+3651&gt;=$A$3,0.8,IF(R452+7304&gt;=$A$3,0.6,0))))</f>
        <v>0</v>
      </c>
      <c r="W452" s="12">
        <f t="shared" ref="W452:W515" si="41">IF(AND(G452="건설신기술",Q452&gt;=$A$3),2,IF(AND(G452="특허",Q452&gt;=$A$3),1,IF(AND(G452="실용실안",Q452&gt;=$A$3),0.5,0)))</f>
        <v>0</v>
      </c>
      <c r="X452" s="12">
        <f t="shared" si="38"/>
        <v>0</v>
      </c>
      <c r="Y452" s="75" t="str">
        <f t="shared" si="39"/>
        <v/>
      </c>
    </row>
    <row r="453" spans="5:25">
      <c r="E453" s="56" t="str">
        <f t="shared" si="37"/>
        <v>\\</v>
      </c>
      <c r="F453" s="38"/>
      <c r="G453" s="79"/>
      <c r="H453" s="38"/>
      <c r="I453" s="351"/>
      <c r="J453" s="38"/>
      <c r="K453" s="40"/>
      <c r="L453" s="11"/>
      <c r="M453" s="11"/>
      <c r="N453" s="11"/>
      <c r="O453" s="35"/>
      <c r="P453" s="39"/>
      <c r="Q453" s="291"/>
      <c r="R453" s="287"/>
      <c r="S453" s="38"/>
      <c r="T453" s="40"/>
      <c r="U453" s="35"/>
      <c r="V453" s="74">
        <f t="shared" si="40"/>
        <v>0</v>
      </c>
      <c r="W453" s="12">
        <f t="shared" si="41"/>
        <v>0</v>
      </c>
      <c r="X453" s="12">
        <f t="shared" si="38"/>
        <v>0</v>
      </c>
      <c r="Y453" s="75" t="str">
        <f t="shared" si="39"/>
        <v/>
      </c>
    </row>
    <row r="454" spans="5:25">
      <c r="E454" s="56" t="str">
        <f t="shared" si="37"/>
        <v>\\</v>
      </c>
      <c r="F454" s="38"/>
      <c r="G454" s="79"/>
      <c r="H454" s="38"/>
      <c r="I454" s="351"/>
      <c r="J454" s="38"/>
      <c r="K454" s="40"/>
      <c r="L454" s="11"/>
      <c r="M454" s="11"/>
      <c r="N454" s="11"/>
      <c r="O454" s="35"/>
      <c r="P454" s="39"/>
      <c r="Q454" s="291"/>
      <c r="R454" s="287"/>
      <c r="S454" s="38"/>
      <c r="T454" s="40"/>
      <c r="U454" s="35"/>
      <c r="V454" s="74">
        <f t="shared" si="40"/>
        <v>0</v>
      </c>
      <c r="W454" s="12">
        <f t="shared" si="41"/>
        <v>0</v>
      </c>
      <c r="X454" s="12">
        <f t="shared" si="38"/>
        <v>0</v>
      </c>
      <c r="Y454" s="75" t="str">
        <f t="shared" si="39"/>
        <v/>
      </c>
    </row>
    <row r="455" spans="5:25">
      <c r="E455" s="56" t="str">
        <f t="shared" si="37"/>
        <v>\\</v>
      </c>
      <c r="F455" s="38"/>
      <c r="G455" s="79"/>
      <c r="H455" s="38"/>
      <c r="I455" s="351"/>
      <c r="J455" s="38"/>
      <c r="K455" s="40"/>
      <c r="L455" s="11"/>
      <c r="M455" s="11"/>
      <c r="N455" s="11"/>
      <c r="O455" s="35"/>
      <c r="P455" s="39"/>
      <c r="Q455" s="291"/>
      <c r="R455" s="287"/>
      <c r="S455" s="38"/>
      <c r="T455" s="40"/>
      <c r="U455" s="35"/>
      <c r="V455" s="74">
        <f t="shared" si="40"/>
        <v>0</v>
      </c>
      <c r="W455" s="12">
        <f t="shared" si="41"/>
        <v>0</v>
      </c>
      <c r="X455" s="12">
        <f t="shared" si="38"/>
        <v>0</v>
      </c>
      <c r="Y455" s="75" t="str">
        <f t="shared" si="39"/>
        <v/>
      </c>
    </row>
    <row r="456" spans="5:25">
      <c r="E456" s="56" t="str">
        <f t="shared" si="37"/>
        <v>\\</v>
      </c>
      <c r="F456" s="38"/>
      <c r="G456" s="79"/>
      <c r="H456" s="38"/>
      <c r="I456" s="351"/>
      <c r="J456" s="38"/>
      <c r="K456" s="40"/>
      <c r="L456" s="11"/>
      <c r="M456" s="11"/>
      <c r="N456" s="11"/>
      <c r="O456" s="35"/>
      <c r="P456" s="39"/>
      <c r="Q456" s="291"/>
      <c r="R456" s="287"/>
      <c r="S456" s="38"/>
      <c r="T456" s="40"/>
      <c r="U456" s="35"/>
      <c r="V456" s="74">
        <f t="shared" si="40"/>
        <v>0</v>
      </c>
      <c r="W456" s="12">
        <f t="shared" si="41"/>
        <v>0</v>
      </c>
      <c r="X456" s="12">
        <f t="shared" si="38"/>
        <v>0</v>
      </c>
      <c r="Y456" s="75" t="str">
        <f t="shared" si="39"/>
        <v/>
      </c>
    </row>
    <row r="457" spans="5:25">
      <c r="E457" s="56" t="str">
        <f t="shared" si="37"/>
        <v>\\</v>
      </c>
      <c r="F457" s="38"/>
      <c r="G457" s="79"/>
      <c r="H457" s="38"/>
      <c r="I457" s="351"/>
      <c r="J457" s="38"/>
      <c r="K457" s="40"/>
      <c r="L457" s="11"/>
      <c r="M457" s="11"/>
      <c r="N457" s="11"/>
      <c r="O457" s="35"/>
      <c r="P457" s="39"/>
      <c r="Q457" s="291"/>
      <c r="R457" s="287"/>
      <c r="S457" s="38"/>
      <c r="T457" s="40"/>
      <c r="U457" s="35"/>
      <c r="V457" s="74">
        <f t="shared" si="40"/>
        <v>0</v>
      </c>
      <c r="W457" s="12">
        <f t="shared" si="41"/>
        <v>0</v>
      </c>
      <c r="X457" s="12">
        <f t="shared" si="38"/>
        <v>0</v>
      </c>
      <c r="Y457" s="75" t="str">
        <f t="shared" si="39"/>
        <v/>
      </c>
    </row>
    <row r="458" spans="5:25">
      <c r="E458" s="56" t="str">
        <f t="shared" si="37"/>
        <v>\\</v>
      </c>
      <c r="F458" s="38"/>
      <c r="G458" s="79"/>
      <c r="H458" s="38"/>
      <c r="I458" s="351"/>
      <c r="J458" s="38"/>
      <c r="K458" s="40"/>
      <c r="L458" s="11"/>
      <c r="M458" s="11"/>
      <c r="N458" s="11"/>
      <c r="O458" s="35"/>
      <c r="P458" s="39"/>
      <c r="Q458" s="291"/>
      <c r="R458" s="287"/>
      <c r="S458" s="38"/>
      <c r="T458" s="40"/>
      <c r="U458" s="35"/>
      <c r="V458" s="74">
        <f t="shared" si="40"/>
        <v>0</v>
      </c>
      <c r="W458" s="12">
        <f t="shared" si="41"/>
        <v>0</v>
      </c>
      <c r="X458" s="12">
        <f t="shared" si="38"/>
        <v>0</v>
      </c>
      <c r="Y458" s="75" t="str">
        <f t="shared" si="39"/>
        <v/>
      </c>
    </row>
    <row r="459" spans="5:25">
      <c r="E459" s="56" t="str">
        <f t="shared" si="37"/>
        <v>\\</v>
      </c>
      <c r="F459" s="38"/>
      <c r="G459" s="79"/>
      <c r="H459" s="38"/>
      <c r="I459" s="351"/>
      <c r="J459" s="38"/>
      <c r="K459" s="40"/>
      <c r="L459" s="11"/>
      <c r="M459" s="11"/>
      <c r="N459" s="11"/>
      <c r="O459" s="35"/>
      <c r="P459" s="39"/>
      <c r="Q459" s="291"/>
      <c r="R459" s="287"/>
      <c r="S459" s="38"/>
      <c r="T459" s="40"/>
      <c r="U459" s="35"/>
      <c r="V459" s="74">
        <f t="shared" si="40"/>
        <v>0</v>
      </c>
      <c r="W459" s="12">
        <f t="shared" si="41"/>
        <v>0</v>
      </c>
      <c r="X459" s="12">
        <f t="shared" si="38"/>
        <v>0</v>
      </c>
      <c r="Y459" s="75" t="str">
        <f t="shared" si="39"/>
        <v/>
      </c>
    </row>
    <row r="460" spans="5:25">
      <c r="E460" s="56" t="str">
        <f t="shared" si="37"/>
        <v>\\</v>
      </c>
      <c r="F460" s="38"/>
      <c r="G460" s="79"/>
      <c r="H460" s="38"/>
      <c r="I460" s="351"/>
      <c r="J460" s="38"/>
      <c r="K460" s="40"/>
      <c r="L460" s="11"/>
      <c r="M460" s="11"/>
      <c r="N460" s="11"/>
      <c r="O460" s="35"/>
      <c r="P460" s="39"/>
      <c r="Q460" s="291"/>
      <c r="R460" s="287"/>
      <c r="S460" s="38"/>
      <c r="T460" s="40"/>
      <c r="U460" s="35"/>
      <c r="V460" s="74">
        <f t="shared" si="40"/>
        <v>0</v>
      </c>
      <c r="W460" s="12">
        <f t="shared" si="41"/>
        <v>0</v>
      </c>
      <c r="X460" s="12">
        <f t="shared" si="38"/>
        <v>0</v>
      </c>
      <c r="Y460" s="75" t="str">
        <f t="shared" si="39"/>
        <v/>
      </c>
    </row>
    <row r="461" spans="5:25">
      <c r="E461" s="56" t="str">
        <f t="shared" si="37"/>
        <v>\\</v>
      </c>
      <c r="F461" s="38"/>
      <c r="G461" s="79"/>
      <c r="H461" s="38"/>
      <c r="I461" s="351"/>
      <c r="J461" s="38"/>
      <c r="K461" s="40"/>
      <c r="L461" s="11"/>
      <c r="M461" s="11"/>
      <c r="N461" s="11"/>
      <c r="O461" s="35"/>
      <c r="P461" s="39"/>
      <c r="Q461" s="291"/>
      <c r="R461" s="287"/>
      <c r="S461" s="38"/>
      <c r="T461" s="40"/>
      <c r="U461" s="35"/>
      <c r="V461" s="74">
        <f t="shared" si="40"/>
        <v>0</v>
      </c>
      <c r="W461" s="12">
        <f t="shared" si="41"/>
        <v>0</v>
      </c>
      <c r="X461" s="12">
        <f t="shared" si="38"/>
        <v>0</v>
      </c>
      <c r="Y461" s="75" t="str">
        <f t="shared" si="39"/>
        <v/>
      </c>
    </row>
    <row r="462" spans="5:25">
      <c r="E462" s="56" t="str">
        <f t="shared" si="37"/>
        <v>\\</v>
      </c>
      <c r="F462" s="38"/>
      <c r="G462" s="79"/>
      <c r="H462" s="38"/>
      <c r="I462" s="351"/>
      <c r="J462" s="38"/>
      <c r="K462" s="40"/>
      <c r="L462" s="11"/>
      <c r="M462" s="11"/>
      <c r="N462" s="11"/>
      <c r="O462" s="35"/>
      <c r="P462" s="39"/>
      <c r="Q462" s="291"/>
      <c r="R462" s="287"/>
      <c r="S462" s="38"/>
      <c r="T462" s="40"/>
      <c r="U462" s="35"/>
      <c r="V462" s="74">
        <f t="shared" si="40"/>
        <v>0</v>
      </c>
      <c r="W462" s="12">
        <f t="shared" si="41"/>
        <v>0</v>
      </c>
      <c r="X462" s="12">
        <f t="shared" si="38"/>
        <v>0</v>
      </c>
      <c r="Y462" s="75" t="str">
        <f t="shared" si="39"/>
        <v/>
      </c>
    </row>
    <row r="463" spans="5:25">
      <c r="E463" s="56" t="str">
        <f t="shared" si="37"/>
        <v>\\</v>
      </c>
      <c r="F463" s="38"/>
      <c r="G463" s="79"/>
      <c r="H463" s="38"/>
      <c r="I463" s="351"/>
      <c r="J463" s="38"/>
      <c r="K463" s="40"/>
      <c r="L463" s="11"/>
      <c r="M463" s="11"/>
      <c r="N463" s="11"/>
      <c r="O463" s="35"/>
      <c r="P463" s="39"/>
      <c r="Q463" s="291"/>
      <c r="R463" s="287"/>
      <c r="S463" s="38"/>
      <c r="T463" s="40"/>
      <c r="U463" s="35"/>
      <c r="V463" s="74">
        <f t="shared" si="40"/>
        <v>0</v>
      </c>
      <c r="W463" s="12">
        <f t="shared" si="41"/>
        <v>0</v>
      </c>
      <c r="X463" s="12">
        <f t="shared" si="38"/>
        <v>0</v>
      </c>
      <c r="Y463" s="75" t="str">
        <f t="shared" si="39"/>
        <v/>
      </c>
    </row>
    <row r="464" spans="5:25">
      <c r="E464" s="56" t="str">
        <f t="shared" si="37"/>
        <v>\\</v>
      </c>
      <c r="F464" s="38"/>
      <c r="G464" s="79"/>
      <c r="H464" s="38"/>
      <c r="I464" s="351"/>
      <c r="J464" s="38"/>
      <c r="K464" s="40"/>
      <c r="L464" s="11"/>
      <c r="M464" s="11"/>
      <c r="N464" s="11"/>
      <c r="O464" s="35"/>
      <c r="P464" s="39"/>
      <c r="Q464" s="291"/>
      <c r="R464" s="287"/>
      <c r="S464" s="38"/>
      <c r="T464" s="40"/>
      <c r="U464" s="35"/>
      <c r="V464" s="74">
        <f t="shared" si="40"/>
        <v>0</v>
      </c>
      <c r="W464" s="12">
        <f t="shared" si="41"/>
        <v>0</v>
      </c>
      <c r="X464" s="12">
        <f t="shared" si="38"/>
        <v>0</v>
      </c>
      <c r="Y464" s="75" t="str">
        <f t="shared" si="39"/>
        <v/>
      </c>
    </row>
    <row r="465" spans="5:25">
      <c r="E465" s="56" t="str">
        <f t="shared" si="37"/>
        <v>\\</v>
      </c>
      <c r="F465" s="38"/>
      <c r="G465" s="79"/>
      <c r="H465" s="38"/>
      <c r="I465" s="351"/>
      <c r="J465" s="38"/>
      <c r="K465" s="40"/>
      <c r="L465" s="11"/>
      <c r="M465" s="11"/>
      <c r="N465" s="11"/>
      <c r="O465" s="35"/>
      <c r="P465" s="39"/>
      <c r="Q465" s="291"/>
      <c r="R465" s="287"/>
      <c r="S465" s="38"/>
      <c r="T465" s="40"/>
      <c r="U465" s="35"/>
      <c r="V465" s="74">
        <f t="shared" si="40"/>
        <v>0</v>
      </c>
      <c r="W465" s="12">
        <f t="shared" si="41"/>
        <v>0</v>
      </c>
      <c r="X465" s="12">
        <f t="shared" si="38"/>
        <v>0</v>
      </c>
      <c r="Y465" s="75" t="str">
        <f t="shared" si="39"/>
        <v/>
      </c>
    </row>
    <row r="466" spans="5:25">
      <c r="E466" s="56" t="str">
        <f t="shared" si="37"/>
        <v>\\</v>
      </c>
      <c r="F466" s="38"/>
      <c r="G466" s="79"/>
      <c r="H466" s="38"/>
      <c r="I466" s="351"/>
      <c r="J466" s="38"/>
      <c r="K466" s="40"/>
      <c r="L466" s="11"/>
      <c r="M466" s="11"/>
      <c r="N466" s="11"/>
      <c r="O466" s="35"/>
      <c r="P466" s="39"/>
      <c r="Q466" s="291"/>
      <c r="R466" s="287"/>
      <c r="S466" s="38"/>
      <c r="T466" s="40"/>
      <c r="U466" s="35"/>
      <c r="V466" s="74">
        <f t="shared" si="40"/>
        <v>0</v>
      </c>
      <c r="W466" s="12">
        <f t="shared" si="41"/>
        <v>0</v>
      </c>
      <c r="X466" s="12">
        <f t="shared" si="38"/>
        <v>0</v>
      </c>
      <c r="Y466" s="75" t="str">
        <f t="shared" si="39"/>
        <v/>
      </c>
    </row>
    <row r="467" spans="5:25">
      <c r="E467" s="56" t="str">
        <f t="shared" si="37"/>
        <v>\\</v>
      </c>
      <c r="F467" s="38"/>
      <c r="G467" s="79"/>
      <c r="H467" s="38"/>
      <c r="I467" s="351"/>
      <c r="J467" s="38"/>
      <c r="K467" s="40"/>
      <c r="L467" s="11"/>
      <c r="M467" s="11"/>
      <c r="N467" s="11"/>
      <c r="O467" s="35"/>
      <c r="P467" s="39"/>
      <c r="Q467" s="291"/>
      <c r="R467" s="287"/>
      <c r="S467" s="38"/>
      <c r="T467" s="40"/>
      <c r="U467" s="35"/>
      <c r="V467" s="74">
        <f t="shared" si="40"/>
        <v>0</v>
      </c>
      <c r="W467" s="12">
        <f t="shared" si="41"/>
        <v>0</v>
      </c>
      <c r="X467" s="12">
        <f t="shared" si="38"/>
        <v>0</v>
      </c>
      <c r="Y467" s="75" t="str">
        <f t="shared" si="39"/>
        <v/>
      </c>
    </row>
    <row r="468" spans="5:25">
      <c r="E468" s="56" t="str">
        <f t="shared" si="37"/>
        <v>\\</v>
      </c>
      <c r="F468" s="38"/>
      <c r="G468" s="79"/>
      <c r="H468" s="38"/>
      <c r="I468" s="351"/>
      <c r="J468" s="38"/>
      <c r="K468" s="40"/>
      <c r="L468" s="11"/>
      <c r="M468" s="11"/>
      <c r="N468" s="11"/>
      <c r="O468" s="35"/>
      <c r="P468" s="39"/>
      <c r="Q468" s="291"/>
      <c r="R468" s="287"/>
      <c r="S468" s="38"/>
      <c r="T468" s="40"/>
      <c r="U468" s="35"/>
      <c r="V468" s="74">
        <f t="shared" si="40"/>
        <v>0</v>
      </c>
      <c r="W468" s="12">
        <f t="shared" si="41"/>
        <v>0</v>
      </c>
      <c r="X468" s="12">
        <f t="shared" si="38"/>
        <v>0</v>
      </c>
      <c r="Y468" s="75" t="str">
        <f t="shared" si="39"/>
        <v/>
      </c>
    </row>
    <row r="469" spans="5:25">
      <c r="E469" s="56" t="str">
        <f t="shared" si="37"/>
        <v>\\</v>
      </c>
      <c r="F469" s="38"/>
      <c r="G469" s="79"/>
      <c r="H469" s="38"/>
      <c r="I469" s="351"/>
      <c r="J469" s="38"/>
      <c r="K469" s="40"/>
      <c r="L469" s="11"/>
      <c r="M469" s="11"/>
      <c r="N469" s="11"/>
      <c r="O469" s="35"/>
      <c r="P469" s="39"/>
      <c r="Q469" s="291"/>
      <c r="R469" s="287"/>
      <c r="S469" s="38"/>
      <c r="T469" s="40"/>
      <c r="U469" s="35"/>
      <c r="V469" s="74">
        <f t="shared" si="40"/>
        <v>0</v>
      </c>
      <c r="W469" s="12">
        <f t="shared" si="41"/>
        <v>0</v>
      </c>
      <c r="X469" s="12">
        <f t="shared" si="38"/>
        <v>0</v>
      </c>
      <c r="Y469" s="75" t="str">
        <f t="shared" si="39"/>
        <v/>
      </c>
    </row>
    <row r="470" spans="5:25">
      <c r="E470" s="56" t="str">
        <f t="shared" si="37"/>
        <v>\\</v>
      </c>
      <c r="F470" s="38"/>
      <c r="G470" s="79"/>
      <c r="H470" s="38"/>
      <c r="I470" s="351"/>
      <c r="J470" s="38"/>
      <c r="K470" s="40"/>
      <c r="L470" s="11"/>
      <c r="M470" s="11"/>
      <c r="N470" s="11"/>
      <c r="O470" s="35"/>
      <c r="P470" s="39"/>
      <c r="Q470" s="291"/>
      <c r="R470" s="287"/>
      <c r="S470" s="38"/>
      <c r="T470" s="40"/>
      <c r="U470" s="35"/>
      <c r="V470" s="74">
        <f t="shared" si="40"/>
        <v>0</v>
      </c>
      <c r="W470" s="12">
        <f t="shared" si="41"/>
        <v>0</v>
      </c>
      <c r="X470" s="12">
        <f t="shared" si="38"/>
        <v>0</v>
      </c>
      <c r="Y470" s="75" t="str">
        <f t="shared" si="39"/>
        <v/>
      </c>
    </row>
    <row r="471" spans="5:25">
      <c r="E471" s="56" t="str">
        <f t="shared" si="37"/>
        <v>\\</v>
      </c>
      <c r="F471" s="38"/>
      <c r="G471" s="79"/>
      <c r="H471" s="38"/>
      <c r="I471" s="351"/>
      <c r="J471" s="38"/>
      <c r="K471" s="40"/>
      <c r="L471" s="11"/>
      <c r="M471" s="11"/>
      <c r="N471" s="11"/>
      <c r="O471" s="35"/>
      <c r="P471" s="39"/>
      <c r="Q471" s="291"/>
      <c r="R471" s="287"/>
      <c r="S471" s="38"/>
      <c r="T471" s="40"/>
      <c r="U471" s="35"/>
      <c r="V471" s="74">
        <f t="shared" si="40"/>
        <v>0</v>
      </c>
      <c r="W471" s="12">
        <f t="shared" si="41"/>
        <v>0</v>
      </c>
      <c r="X471" s="12">
        <f t="shared" si="38"/>
        <v>0</v>
      </c>
      <c r="Y471" s="75" t="str">
        <f t="shared" si="39"/>
        <v/>
      </c>
    </row>
    <row r="472" spans="5:25">
      <c r="E472" s="56" t="str">
        <f t="shared" si="37"/>
        <v>\\</v>
      </c>
      <c r="F472" s="38"/>
      <c r="G472" s="79"/>
      <c r="H472" s="38"/>
      <c r="I472" s="351"/>
      <c r="J472" s="38"/>
      <c r="K472" s="40"/>
      <c r="L472" s="11"/>
      <c r="M472" s="11"/>
      <c r="N472" s="11"/>
      <c r="O472" s="35"/>
      <c r="P472" s="39"/>
      <c r="Q472" s="291"/>
      <c r="R472" s="287"/>
      <c r="S472" s="38"/>
      <c r="T472" s="40"/>
      <c r="U472" s="35"/>
      <c r="V472" s="74">
        <f t="shared" si="40"/>
        <v>0</v>
      </c>
      <c r="W472" s="12">
        <f t="shared" si="41"/>
        <v>0</v>
      </c>
      <c r="X472" s="12">
        <f t="shared" si="38"/>
        <v>0</v>
      </c>
      <c r="Y472" s="75" t="str">
        <f t="shared" si="39"/>
        <v/>
      </c>
    </row>
    <row r="473" spans="5:25">
      <c r="E473" s="56" t="str">
        <f t="shared" si="37"/>
        <v>\\</v>
      </c>
      <c r="F473" s="38"/>
      <c r="G473" s="79"/>
      <c r="H473" s="38"/>
      <c r="I473" s="351"/>
      <c r="J473" s="38"/>
      <c r="K473" s="40"/>
      <c r="L473" s="11"/>
      <c r="M473" s="11"/>
      <c r="N473" s="11"/>
      <c r="O473" s="35"/>
      <c r="P473" s="39"/>
      <c r="Q473" s="291"/>
      <c r="R473" s="287"/>
      <c r="S473" s="38"/>
      <c r="T473" s="40"/>
      <c r="U473" s="35"/>
      <c r="V473" s="74">
        <f t="shared" si="40"/>
        <v>0</v>
      </c>
      <c r="W473" s="12">
        <f t="shared" si="41"/>
        <v>0</v>
      </c>
      <c r="X473" s="12">
        <f t="shared" si="38"/>
        <v>0</v>
      </c>
      <c r="Y473" s="75" t="str">
        <f t="shared" si="39"/>
        <v/>
      </c>
    </row>
    <row r="474" spans="5:25">
      <c r="E474" s="56" t="str">
        <f t="shared" si="37"/>
        <v>\\</v>
      </c>
      <c r="F474" s="38"/>
      <c r="G474" s="79"/>
      <c r="H474" s="38"/>
      <c r="I474" s="351"/>
      <c r="J474" s="38"/>
      <c r="K474" s="40"/>
      <c r="L474" s="11"/>
      <c r="M474" s="11"/>
      <c r="N474" s="11"/>
      <c r="O474" s="35"/>
      <c r="P474" s="39"/>
      <c r="Q474" s="291"/>
      <c r="R474" s="287"/>
      <c r="S474" s="38"/>
      <c r="T474" s="40"/>
      <c r="U474" s="35"/>
      <c r="V474" s="74">
        <f t="shared" si="40"/>
        <v>0</v>
      </c>
      <c r="W474" s="12">
        <f t="shared" si="41"/>
        <v>0</v>
      </c>
      <c r="X474" s="12">
        <f t="shared" si="38"/>
        <v>0</v>
      </c>
      <c r="Y474" s="75" t="str">
        <f t="shared" si="39"/>
        <v/>
      </c>
    </row>
    <row r="475" spans="5:25">
      <c r="E475" s="56" t="str">
        <f t="shared" si="37"/>
        <v>\\</v>
      </c>
      <c r="F475" s="38"/>
      <c r="G475" s="79"/>
      <c r="H475" s="38"/>
      <c r="I475" s="351"/>
      <c r="J475" s="38"/>
      <c r="K475" s="40"/>
      <c r="L475" s="11"/>
      <c r="M475" s="11"/>
      <c r="N475" s="11"/>
      <c r="O475" s="35"/>
      <c r="P475" s="39"/>
      <c r="Q475" s="291"/>
      <c r="R475" s="287"/>
      <c r="S475" s="38"/>
      <c r="T475" s="40"/>
      <c r="U475" s="35"/>
      <c r="V475" s="74">
        <f t="shared" si="40"/>
        <v>0</v>
      </c>
      <c r="W475" s="12">
        <f t="shared" si="41"/>
        <v>0</v>
      </c>
      <c r="X475" s="12">
        <f t="shared" si="38"/>
        <v>0</v>
      </c>
      <c r="Y475" s="75" t="str">
        <f t="shared" si="39"/>
        <v/>
      </c>
    </row>
    <row r="476" spans="5:25">
      <c r="E476" s="56" t="str">
        <f t="shared" si="37"/>
        <v>\\</v>
      </c>
      <c r="F476" s="38"/>
      <c r="G476" s="79"/>
      <c r="H476" s="38"/>
      <c r="I476" s="351"/>
      <c r="J476" s="38"/>
      <c r="K476" s="40"/>
      <c r="L476" s="11"/>
      <c r="M476" s="11"/>
      <c r="N476" s="11"/>
      <c r="O476" s="35"/>
      <c r="P476" s="39"/>
      <c r="Q476" s="291"/>
      <c r="R476" s="287"/>
      <c r="S476" s="38"/>
      <c r="T476" s="40"/>
      <c r="U476" s="35"/>
      <c r="V476" s="74">
        <f t="shared" si="40"/>
        <v>0</v>
      </c>
      <c r="W476" s="12">
        <f t="shared" si="41"/>
        <v>0</v>
      </c>
      <c r="X476" s="12">
        <f t="shared" si="38"/>
        <v>0</v>
      </c>
      <c r="Y476" s="75" t="str">
        <f t="shared" si="39"/>
        <v/>
      </c>
    </row>
    <row r="477" spans="5:25">
      <c r="E477" s="56" t="str">
        <f t="shared" si="37"/>
        <v>\\</v>
      </c>
      <c r="F477" s="38"/>
      <c r="G477" s="79"/>
      <c r="H477" s="38"/>
      <c r="I477" s="351"/>
      <c r="J477" s="38"/>
      <c r="K477" s="40"/>
      <c r="L477" s="11"/>
      <c r="M477" s="11"/>
      <c r="N477" s="11"/>
      <c r="O477" s="35"/>
      <c r="P477" s="39"/>
      <c r="Q477" s="291"/>
      <c r="R477" s="287"/>
      <c r="S477" s="38"/>
      <c r="T477" s="40"/>
      <c r="U477" s="35"/>
      <c r="V477" s="74">
        <f t="shared" si="40"/>
        <v>0</v>
      </c>
      <c r="W477" s="12">
        <f t="shared" si="41"/>
        <v>0</v>
      </c>
      <c r="X477" s="12">
        <f t="shared" si="38"/>
        <v>0</v>
      </c>
      <c r="Y477" s="75" t="str">
        <f t="shared" si="39"/>
        <v/>
      </c>
    </row>
    <row r="478" spans="5:25">
      <c r="E478" s="56" t="str">
        <f t="shared" si="37"/>
        <v>\\</v>
      </c>
      <c r="F478" s="38"/>
      <c r="G478" s="79"/>
      <c r="H478" s="38"/>
      <c r="I478" s="351"/>
      <c r="J478" s="38"/>
      <c r="K478" s="40"/>
      <c r="L478" s="11"/>
      <c r="M478" s="11"/>
      <c r="N478" s="11"/>
      <c r="O478" s="35"/>
      <c r="P478" s="39"/>
      <c r="Q478" s="291"/>
      <c r="R478" s="287"/>
      <c r="S478" s="38"/>
      <c r="T478" s="40"/>
      <c r="U478" s="35"/>
      <c r="V478" s="74">
        <f t="shared" si="40"/>
        <v>0</v>
      </c>
      <c r="W478" s="12">
        <f t="shared" si="41"/>
        <v>0</v>
      </c>
      <c r="X478" s="12">
        <f t="shared" si="38"/>
        <v>0</v>
      </c>
      <c r="Y478" s="75" t="str">
        <f t="shared" si="39"/>
        <v/>
      </c>
    </row>
    <row r="479" spans="5:25">
      <c r="E479" s="56" t="str">
        <f t="shared" si="37"/>
        <v>\\</v>
      </c>
      <c r="F479" s="38"/>
      <c r="G479" s="79"/>
      <c r="H479" s="38"/>
      <c r="I479" s="351"/>
      <c r="J479" s="38"/>
      <c r="K479" s="40"/>
      <c r="L479" s="11"/>
      <c r="M479" s="11"/>
      <c r="N479" s="11"/>
      <c r="O479" s="35"/>
      <c r="P479" s="39"/>
      <c r="Q479" s="291"/>
      <c r="R479" s="287"/>
      <c r="S479" s="38"/>
      <c r="T479" s="40"/>
      <c r="U479" s="35"/>
      <c r="V479" s="74">
        <f t="shared" si="40"/>
        <v>0</v>
      </c>
      <c r="W479" s="12">
        <f t="shared" si="41"/>
        <v>0</v>
      </c>
      <c r="X479" s="12">
        <f t="shared" si="38"/>
        <v>0</v>
      </c>
      <c r="Y479" s="75" t="str">
        <f t="shared" si="39"/>
        <v/>
      </c>
    </row>
    <row r="480" spans="5:25">
      <c r="E480" s="56" t="str">
        <f t="shared" si="37"/>
        <v>\\</v>
      </c>
      <c r="F480" s="38"/>
      <c r="G480" s="79"/>
      <c r="H480" s="38"/>
      <c r="I480" s="351"/>
      <c r="J480" s="38"/>
      <c r="K480" s="40"/>
      <c r="L480" s="11"/>
      <c r="M480" s="11"/>
      <c r="N480" s="11"/>
      <c r="O480" s="35"/>
      <c r="P480" s="39"/>
      <c r="Q480" s="291"/>
      <c r="R480" s="287"/>
      <c r="S480" s="38"/>
      <c r="T480" s="40"/>
      <c r="U480" s="35"/>
      <c r="V480" s="74">
        <f t="shared" si="40"/>
        <v>0</v>
      </c>
      <c r="W480" s="12">
        <f t="shared" si="41"/>
        <v>0</v>
      </c>
      <c r="X480" s="12">
        <f t="shared" si="38"/>
        <v>0</v>
      </c>
      <c r="Y480" s="75" t="str">
        <f t="shared" si="39"/>
        <v/>
      </c>
    </row>
    <row r="481" spans="5:25">
      <c r="E481" s="56" t="str">
        <f t="shared" si="37"/>
        <v>\\</v>
      </c>
      <c r="F481" s="38"/>
      <c r="G481" s="79"/>
      <c r="H481" s="38"/>
      <c r="I481" s="351"/>
      <c r="J481" s="38"/>
      <c r="K481" s="40"/>
      <c r="L481" s="11"/>
      <c r="M481" s="11"/>
      <c r="N481" s="11"/>
      <c r="O481" s="35"/>
      <c r="P481" s="39"/>
      <c r="Q481" s="291"/>
      <c r="R481" s="287"/>
      <c r="S481" s="38"/>
      <c r="T481" s="40"/>
      <c r="U481" s="35"/>
      <c r="V481" s="74">
        <f t="shared" si="40"/>
        <v>0</v>
      </c>
      <c r="W481" s="12">
        <f t="shared" si="41"/>
        <v>0</v>
      </c>
      <c r="X481" s="12">
        <f t="shared" si="38"/>
        <v>0</v>
      </c>
      <c r="Y481" s="75" t="str">
        <f t="shared" si="39"/>
        <v/>
      </c>
    </row>
    <row r="482" spans="5:25">
      <c r="E482" s="56" t="str">
        <f t="shared" si="37"/>
        <v>\\</v>
      </c>
      <c r="F482" s="38"/>
      <c r="G482" s="79"/>
      <c r="H482" s="38"/>
      <c r="I482" s="351"/>
      <c r="J482" s="38"/>
      <c r="K482" s="40"/>
      <c r="L482" s="11"/>
      <c r="M482" s="11"/>
      <c r="N482" s="11"/>
      <c r="O482" s="35"/>
      <c r="P482" s="39"/>
      <c r="Q482" s="291"/>
      <c r="R482" s="287"/>
      <c r="S482" s="38"/>
      <c r="T482" s="40"/>
      <c r="U482" s="35"/>
      <c r="V482" s="74">
        <f t="shared" si="40"/>
        <v>0</v>
      </c>
      <c r="W482" s="12">
        <f t="shared" si="41"/>
        <v>0</v>
      </c>
      <c r="X482" s="12">
        <f t="shared" si="38"/>
        <v>0</v>
      </c>
      <c r="Y482" s="75" t="str">
        <f t="shared" si="39"/>
        <v/>
      </c>
    </row>
    <row r="483" spans="5:25">
      <c r="E483" s="56" t="str">
        <f t="shared" si="37"/>
        <v>\\</v>
      </c>
      <c r="F483" s="38"/>
      <c r="G483" s="79"/>
      <c r="H483" s="38"/>
      <c r="I483" s="351"/>
      <c r="J483" s="38"/>
      <c r="K483" s="40"/>
      <c r="L483" s="11"/>
      <c r="M483" s="11"/>
      <c r="N483" s="11"/>
      <c r="O483" s="35"/>
      <c r="P483" s="39"/>
      <c r="Q483" s="291"/>
      <c r="R483" s="287"/>
      <c r="S483" s="38"/>
      <c r="T483" s="40"/>
      <c r="U483" s="35"/>
      <c r="V483" s="74">
        <f t="shared" si="40"/>
        <v>0</v>
      </c>
      <c r="W483" s="12">
        <f t="shared" si="41"/>
        <v>0</v>
      </c>
      <c r="X483" s="12">
        <f t="shared" si="38"/>
        <v>0</v>
      </c>
      <c r="Y483" s="75" t="str">
        <f t="shared" si="39"/>
        <v/>
      </c>
    </row>
    <row r="484" spans="5:25">
      <c r="E484" s="56" t="str">
        <f t="shared" si="37"/>
        <v>\\</v>
      </c>
      <c r="F484" s="38"/>
      <c r="G484" s="79"/>
      <c r="H484" s="38"/>
      <c r="I484" s="351"/>
      <c r="J484" s="38"/>
      <c r="K484" s="40"/>
      <c r="L484" s="11"/>
      <c r="M484" s="11"/>
      <c r="N484" s="11"/>
      <c r="O484" s="35"/>
      <c r="P484" s="39"/>
      <c r="Q484" s="291"/>
      <c r="R484" s="287"/>
      <c r="S484" s="38"/>
      <c r="T484" s="40"/>
      <c r="U484" s="35"/>
      <c r="V484" s="74">
        <f t="shared" si="40"/>
        <v>0</v>
      </c>
      <c r="W484" s="12">
        <f t="shared" si="41"/>
        <v>0</v>
      </c>
      <c r="X484" s="12">
        <f t="shared" si="38"/>
        <v>0</v>
      </c>
      <c r="Y484" s="75" t="str">
        <f t="shared" si="39"/>
        <v/>
      </c>
    </row>
    <row r="485" spans="5:25">
      <c r="E485" s="56" t="str">
        <f t="shared" si="37"/>
        <v>\\</v>
      </c>
      <c r="F485" s="38"/>
      <c r="G485" s="79"/>
      <c r="H485" s="38"/>
      <c r="I485" s="351"/>
      <c r="J485" s="38"/>
      <c r="K485" s="40"/>
      <c r="L485" s="11"/>
      <c r="M485" s="11"/>
      <c r="N485" s="11"/>
      <c r="O485" s="35"/>
      <c r="P485" s="39"/>
      <c r="Q485" s="291"/>
      <c r="R485" s="287"/>
      <c r="S485" s="38"/>
      <c r="T485" s="40"/>
      <c r="U485" s="35"/>
      <c r="V485" s="74">
        <f t="shared" si="40"/>
        <v>0</v>
      </c>
      <c r="W485" s="12">
        <f t="shared" si="41"/>
        <v>0</v>
      </c>
      <c r="X485" s="12">
        <f t="shared" si="38"/>
        <v>0</v>
      </c>
      <c r="Y485" s="75" t="str">
        <f t="shared" si="39"/>
        <v/>
      </c>
    </row>
    <row r="486" spans="5:25">
      <c r="E486" s="56" t="str">
        <f t="shared" si="37"/>
        <v>\\</v>
      </c>
      <c r="F486" s="38"/>
      <c r="G486" s="79"/>
      <c r="H486" s="38"/>
      <c r="I486" s="351"/>
      <c r="J486" s="38"/>
      <c r="K486" s="40"/>
      <c r="L486" s="11"/>
      <c r="M486" s="11"/>
      <c r="N486" s="11"/>
      <c r="O486" s="35"/>
      <c r="P486" s="39"/>
      <c r="Q486" s="291"/>
      <c r="R486" s="287"/>
      <c r="S486" s="38"/>
      <c r="T486" s="40"/>
      <c r="U486" s="35"/>
      <c r="V486" s="74">
        <f t="shared" si="40"/>
        <v>0</v>
      </c>
      <c r="W486" s="12">
        <f t="shared" si="41"/>
        <v>0</v>
      </c>
      <c r="X486" s="12">
        <f t="shared" si="38"/>
        <v>0</v>
      </c>
      <c r="Y486" s="75" t="str">
        <f t="shared" si="39"/>
        <v/>
      </c>
    </row>
    <row r="487" spans="5:25">
      <c r="E487" s="56" t="str">
        <f t="shared" si="37"/>
        <v>\\</v>
      </c>
      <c r="F487" s="38"/>
      <c r="G487" s="79"/>
      <c r="H487" s="38"/>
      <c r="I487" s="351"/>
      <c r="J487" s="38"/>
      <c r="K487" s="40"/>
      <c r="L487" s="11"/>
      <c r="M487" s="11"/>
      <c r="N487" s="11"/>
      <c r="O487" s="35"/>
      <c r="P487" s="39"/>
      <c r="Q487" s="291"/>
      <c r="R487" s="287"/>
      <c r="S487" s="38"/>
      <c r="T487" s="40"/>
      <c r="U487" s="35"/>
      <c r="V487" s="74">
        <f t="shared" si="40"/>
        <v>0</v>
      </c>
      <c r="W487" s="12">
        <f t="shared" si="41"/>
        <v>0</v>
      </c>
      <c r="X487" s="12">
        <f t="shared" si="38"/>
        <v>0</v>
      </c>
      <c r="Y487" s="75" t="str">
        <f t="shared" si="39"/>
        <v/>
      </c>
    </row>
    <row r="488" spans="5:25">
      <c r="E488" s="56" t="str">
        <f t="shared" si="37"/>
        <v>\\</v>
      </c>
      <c r="F488" s="38"/>
      <c r="G488" s="79"/>
      <c r="H488" s="38"/>
      <c r="I488" s="351"/>
      <c r="J488" s="38"/>
      <c r="K488" s="40"/>
      <c r="L488" s="11"/>
      <c r="M488" s="11"/>
      <c r="N488" s="11"/>
      <c r="O488" s="35"/>
      <c r="P488" s="39"/>
      <c r="Q488" s="291"/>
      <c r="R488" s="287"/>
      <c r="S488" s="38"/>
      <c r="T488" s="40"/>
      <c r="U488" s="35"/>
      <c r="V488" s="74">
        <f t="shared" si="40"/>
        <v>0</v>
      </c>
      <c r="W488" s="12">
        <f t="shared" si="41"/>
        <v>0</v>
      </c>
      <c r="X488" s="12">
        <f t="shared" si="38"/>
        <v>0</v>
      </c>
      <c r="Y488" s="75" t="str">
        <f t="shared" si="39"/>
        <v/>
      </c>
    </row>
    <row r="489" spans="5:25">
      <c r="E489" s="56" t="str">
        <f t="shared" si="37"/>
        <v>\\</v>
      </c>
      <c r="F489" s="38"/>
      <c r="G489" s="79"/>
      <c r="H489" s="38"/>
      <c r="I489" s="351"/>
      <c r="J489" s="38"/>
      <c r="K489" s="40"/>
      <c r="L489" s="11"/>
      <c r="M489" s="11"/>
      <c r="N489" s="11"/>
      <c r="O489" s="35"/>
      <c r="P489" s="39"/>
      <c r="Q489" s="291"/>
      <c r="R489" s="287"/>
      <c r="S489" s="38"/>
      <c r="T489" s="40"/>
      <c r="U489" s="35"/>
      <c r="V489" s="74">
        <f t="shared" si="40"/>
        <v>0</v>
      </c>
      <c r="W489" s="12">
        <f t="shared" si="41"/>
        <v>0</v>
      </c>
      <c r="X489" s="12">
        <f t="shared" si="38"/>
        <v>0</v>
      </c>
      <c r="Y489" s="75" t="str">
        <f t="shared" si="39"/>
        <v/>
      </c>
    </row>
    <row r="490" spans="5:25">
      <c r="E490" s="56" t="str">
        <f t="shared" si="37"/>
        <v>\\</v>
      </c>
      <c r="F490" s="38"/>
      <c r="G490" s="79"/>
      <c r="H490" s="38"/>
      <c r="I490" s="351"/>
      <c r="J490" s="38"/>
      <c r="K490" s="40"/>
      <c r="L490" s="11"/>
      <c r="M490" s="11"/>
      <c r="N490" s="11"/>
      <c r="O490" s="35"/>
      <c r="P490" s="39"/>
      <c r="Q490" s="291"/>
      <c r="R490" s="287"/>
      <c r="S490" s="38"/>
      <c r="T490" s="40"/>
      <c r="U490" s="35"/>
      <c r="V490" s="74">
        <f t="shared" si="40"/>
        <v>0</v>
      </c>
      <c r="W490" s="12">
        <f t="shared" si="41"/>
        <v>0</v>
      </c>
      <c r="X490" s="12">
        <f t="shared" si="38"/>
        <v>0</v>
      </c>
      <c r="Y490" s="75" t="str">
        <f t="shared" si="39"/>
        <v/>
      </c>
    </row>
    <row r="491" spans="5:25">
      <c r="E491" s="56" t="str">
        <f t="shared" si="37"/>
        <v>\\</v>
      </c>
      <c r="F491" s="38"/>
      <c r="G491" s="79"/>
      <c r="H491" s="38"/>
      <c r="I491" s="351"/>
      <c r="J491" s="38"/>
      <c r="K491" s="40"/>
      <c r="L491" s="11"/>
      <c r="M491" s="11"/>
      <c r="N491" s="11"/>
      <c r="O491" s="35"/>
      <c r="P491" s="39"/>
      <c r="Q491" s="291"/>
      <c r="R491" s="287"/>
      <c r="S491" s="38"/>
      <c r="T491" s="40"/>
      <c r="U491" s="35"/>
      <c r="V491" s="74">
        <f t="shared" si="40"/>
        <v>0</v>
      </c>
      <c r="W491" s="12">
        <f t="shared" si="41"/>
        <v>0</v>
      </c>
      <c r="X491" s="12">
        <f t="shared" si="38"/>
        <v>0</v>
      </c>
      <c r="Y491" s="75" t="str">
        <f t="shared" si="39"/>
        <v/>
      </c>
    </row>
    <row r="492" spans="5:25">
      <c r="E492" s="56" t="str">
        <f t="shared" si="37"/>
        <v>\\</v>
      </c>
      <c r="F492" s="38"/>
      <c r="G492" s="79"/>
      <c r="H492" s="38"/>
      <c r="I492" s="351"/>
      <c r="J492" s="38"/>
      <c r="K492" s="40"/>
      <c r="L492" s="11"/>
      <c r="M492" s="11"/>
      <c r="N492" s="11"/>
      <c r="O492" s="35"/>
      <c r="P492" s="39"/>
      <c r="Q492" s="291"/>
      <c r="R492" s="287"/>
      <c r="S492" s="38"/>
      <c r="T492" s="40"/>
      <c r="U492" s="35"/>
      <c r="V492" s="74">
        <f t="shared" si="40"/>
        <v>0</v>
      </c>
      <c r="W492" s="12">
        <f t="shared" si="41"/>
        <v>0</v>
      </c>
      <c r="X492" s="12">
        <f t="shared" si="38"/>
        <v>0</v>
      </c>
      <c r="Y492" s="75" t="str">
        <f t="shared" si="39"/>
        <v/>
      </c>
    </row>
    <row r="493" spans="5:25">
      <c r="E493" s="56" t="str">
        <f t="shared" si="37"/>
        <v>\\</v>
      </c>
      <c r="F493" s="38"/>
      <c r="G493" s="79"/>
      <c r="H493" s="38"/>
      <c r="I493" s="351"/>
      <c r="J493" s="38"/>
      <c r="K493" s="40"/>
      <c r="L493" s="11"/>
      <c r="M493" s="11"/>
      <c r="N493" s="11"/>
      <c r="O493" s="35"/>
      <c r="P493" s="39"/>
      <c r="Q493" s="291"/>
      <c r="R493" s="287"/>
      <c r="S493" s="38"/>
      <c r="T493" s="40"/>
      <c r="U493" s="35"/>
      <c r="V493" s="74">
        <f t="shared" si="40"/>
        <v>0</v>
      </c>
      <c r="W493" s="12">
        <f t="shared" si="41"/>
        <v>0</v>
      </c>
      <c r="X493" s="12">
        <f t="shared" si="38"/>
        <v>0</v>
      </c>
      <c r="Y493" s="75" t="str">
        <f t="shared" si="39"/>
        <v/>
      </c>
    </row>
    <row r="494" spans="5:25">
      <c r="E494" s="56" t="str">
        <f t="shared" si="37"/>
        <v>\\</v>
      </c>
      <c r="F494" s="38"/>
      <c r="G494" s="79"/>
      <c r="H494" s="38"/>
      <c r="I494" s="351"/>
      <c r="J494" s="38"/>
      <c r="K494" s="40"/>
      <c r="L494" s="11"/>
      <c r="M494" s="11"/>
      <c r="N494" s="11"/>
      <c r="O494" s="35"/>
      <c r="P494" s="39"/>
      <c r="Q494" s="291"/>
      <c r="R494" s="287"/>
      <c r="S494" s="38"/>
      <c r="T494" s="40"/>
      <c r="U494" s="35"/>
      <c r="V494" s="74">
        <f t="shared" si="40"/>
        <v>0</v>
      </c>
      <c r="W494" s="12">
        <f t="shared" si="41"/>
        <v>0</v>
      </c>
      <c r="X494" s="12">
        <f t="shared" si="38"/>
        <v>0</v>
      </c>
      <c r="Y494" s="75" t="str">
        <f t="shared" si="39"/>
        <v/>
      </c>
    </row>
    <row r="495" spans="5:25">
      <c r="E495" s="56" t="str">
        <f t="shared" si="37"/>
        <v>\\</v>
      </c>
      <c r="F495" s="38"/>
      <c r="G495" s="79"/>
      <c r="H495" s="38"/>
      <c r="I495" s="351"/>
      <c r="J495" s="38"/>
      <c r="K495" s="40"/>
      <c r="L495" s="11"/>
      <c r="M495" s="11"/>
      <c r="N495" s="11"/>
      <c r="O495" s="35"/>
      <c r="P495" s="39"/>
      <c r="Q495" s="291"/>
      <c r="R495" s="287"/>
      <c r="S495" s="38"/>
      <c r="T495" s="40"/>
      <c r="U495" s="35"/>
      <c r="V495" s="74">
        <f t="shared" si="40"/>
        <v>0</v>
      </c>
      <c r="W495" s="12">
        <f t="shared" si="41"/>
        <v>0</v>
      </c>
      <c r="X495" s="12">
        <f t="shared" si="38"/>
        <v>0</v>
      </c>
      <c r="Y495" s="75" t="str">
        <f t="shared" si="39"/>
        <v/>
      </c>
    </row>
    <row r="496" spans="5:25">
      <c r="E496" s="56" t="str">
        <f t="shared" si="37"/>
        <v>\\</v>
      </c>
      <c r="F496" s="38"/>
      <c r="G496" s="79"/>
      <c r="H496" s="38"/>
      <c r="I496" s="351"/>
      <c r="J496" s="38"/>
      <c r="K496" s="40"/>
      <c r="L496" s="11"/>
      <c r="M496" s="11"/>
      <c r="N496" s="11"/>
      <c r="O496" s="35"/>
      <c r="P496" s="39"/>
      <c r="Q496" s="291"/>
      <c r="R496" s="287"/>
      <c r="S496" s="38"/>
      <c r="T496" s="40"/>
      <c r="U496" s="35"/>
      <c r="V496" s="74">
        <f t="shared" si="40"/>
        <v>0</v>
      </c>
      <c r="W496" s="12">
        <f t="shared" si="41"/>
        <v>0</v>
      </c>
      <c r="X496" s="12">
        <f t="shared" si="38"/>
        <v>0</v>
      </c>
      <c r="Y496" s="75" t="str">
        <f t="shared" si="39"/>
        <v/>
      </c>
    </row>
    <row r="497" spans="5:25">
      <c r="E497" s="56" t="str">
        <f t="shared" si="37"/>
        <v>\\</v>
      </c>
      <c r="F497" s="38"/>
      <c r="G497" s="79"/>
      <c r="H497" s="38"/>
      <c r="I497" s="351"/>
      <c r="J497" s="38"/>
      <c r="K497" s="40"/>
      <c r="L497" s="11"/>
      <c r="M497" s="11"/>
      <c r="N497" s="11"/>
      <c r="O497" s="35"/>
      <c r="P497" s="39"/>
      <c r="Q497" s="291"/>
      <c r="R497" s="287"/>
      <c r="S497" s="38"/>
      <c r="T497" s="40"/>
      <c r="U497" s="35"/>
      <c r="V497" s="74">
        <f t="shared" si="40"/>
        <v>0</v>
      </c>
      <c r="W497" s="12">
        <f t="shared" si="41"/>
        <v>0</v>
      </c>
      <c r="X497" s="12">
        <f t="shared" si="38"/>
        <v>0</v>
      </c>
      <c r="Y497" s="75" t="str">
        <f t="shared" si="39"/>
        <v/>
      </c>
    </row>
    <row r="498" spans="5:25">
      <c r="E498" s="56" t="str">
        <f t="shared" si="37"/>
        <v>\\</v>
      </c>
      <c r="F498" s="38"/>
      <c r="G498" s="79"/>
      <c r="H498" s="38"/>
      <c r="I498" s="351"/>
      <c r="J498" s="38"/>
      <c r="K498" s="40"/>
      <c r="L498" s="11"/>
      <c r="M498" s="11"/>
      <c r="N498" s="11"/>
      <c r="O498" s="35"/>
      <c r="P498" s="39"/>
      <c r="Q498" s="291"/>
      <c r="R498" s="287"/>
      <c r="S498" s="38"/>
      <c r="T498" s="40"/>
      <c r="U498" s="35"/>
      <c r="V498" s="74">
        <f t="shared" si="40"/>
        <v>0</v>
      </c>
      <c r="W498" s="12">
        <f t="shared" si="41"/>
        <v>0</v>
      </c>
      <c r="X498" s="12">
        <f t="shared" si="38"/>
        <v>0</v>
      </c>
      <c r="Y498" s="75" t="str">
        <f t="shared" si="39"/>
        <v/>
      </c>
    </row>
    <row r="499" spans="5:25">
      <c r="E499" s="56" t="str">
        <f t="shared" si="37"/>
        <v>\\</v>
      </c>
      <c r="F499" s="38"/>
      <c r="G499" s="79"/>
      <c r="H499" s="38"/>
      <c r="I499" s="351"/>
      <c r="J499" s="38"/>
      <c r="K499" s="40"/>
      <c r="L499" s="11"/>
      <c r="M499" s="11"/>
      <c r="N499" s="11"/>
      <c r="O499" s="35"/>
      <c r="P499" s="39"/>
      <c r="Q499" s="291"/>
      <c r="R499" s="287"/>
      <c r="S499" s="38"/>
      <c r="T499" s="40"/>
      <c r="U499" s="35"/>
      <c r="V499" s="74">
        <f t="shared" si="40"/>
        <v>0</v>
      </c>
      <c r="W499" s="12">
        <f t="shared" si="41"/>
        <v>0</v>
      </c>
      <c r="X499" s="12">
        <f t="shared" si="38"/>
        <v>0</v>
      </c>
      <c r="Y499" s="75" t="str">
        <f t="shared" si="39"/>
        <v/>
      </c>
    </row>
    <row r="500" spans="5:25">
      <c r="E500" s="56" t="str">
        <f t="shared" si="37"/>
        <v>\\</v>
      </c>
      <c r="F500" s="38"/>
      <c r="G500" s="79"/>
      <c r="H500" s="38"/>
      <c r="I500" s="351"/>
      <c r="J500" s="38"/>
      <c r="K500" s="40"/>
      <c r="L500" s="11"/>
      <c r="M500" s="11"/>
      <c r="N500" s="11"/>
      <c r="O500" s="35"/>
      <c r="P500" s="39"/>
      <c r="Q500" s="291"/>
      <c r="R500" s="287"/>
      <c r="S500" s="38"/>
      <c r="T500" s="40"/>
      <c r="U500" s="35"/>
      <c r="V500" s="74">
        <f t="shared" si="40"/>
        <v>0</v>
      </c>
      <c r="W500" s="12">
        <f t="shared" si="41"/>
        <v>0</v>
      </c>
      <c r="X500" s="12">
        <f t="shared" si="38"/>
        <v>0</v>
      </c>
      <c r="Y500" s="75" t="str">
        <f t="shared" si="39"/>
        <v/>
      </c>
    </row>
    <row r="501" spans="5:25">
      <c r="E501" s="56" t="str">
        <f t="shared" si="37"/>
        <v>\\</v>
      </c>
      <c r="F501" s="38"/>
      <c r="G501" s="79"/>
      <c r="H501" s="38"/>
      <c r="I501" s="351"/>
      <c r="J501" s="38"/>
      <c r="K501" s="40"/>
      <c r="L501" s="11"/>
      <c r="M501" s="11"/>
      <c r="N501" s="11"/>
      <c r="O501" s="35"/>
      <c r="P501" s="39"/>
      <c r="Q501" s="291"/>
      <c r="R501" s="287"/>
      <c r="S501" s="38"/>
      <c r="T501" s="40"/>
      <c r="U501" s="35"/>
      <c r="V501" s="74">
        <f t="shared" si="40"/>
        <v>0</v>
      </c>
      <c r="W501" s="12">
        <f t="shared" si="41"/>
        <v>0</v>
      </c>
      <c r="X501" s="12">
        <f t="shared" si="38"/>
        <v>0</v>
      </c>
      <c r="Y501" s="75" t="str">
        <f t="shared" si="39"/>
        <v/>
      </c>
    </row>
    <row r="502" spans="5:25">
      <c r="E502" s="56" t="str">
        <f t="shared" si="37"/>
        <v>\\</v>
      </c>
      <c r="F502" s="38"/>
      <c r="G502" s="79"/>
      <c r="H502" s="38"/>
      <c r="I502" s="351"/>
      <c r="J502" s="38"/>
      <c r="K502" s="40"/>
      <c r="L502" s="11"/>
      <c r="M502" s="11"/>
      <c r="N502" s="11"/>
      <c r="O502" s="35"/>
      <c r="P502" s="39"/>
      <c r="Q502" s="291"/>
      <c r="R502" s="287"/>
      <c r="S502" s="38"/>
      <c r="T502" s="40"/>
      <c r="U502" s="35"/>
      <c r="V502" s="74">
        <f t="shared" si="40"/>
        <v>0</v>
      </c>
      <c r="W502" s="12">
        <f t="shared" si="41"/>
        <v>0</v>
      </c>
      <c r="X502" s="12">
        <f t="shared" si="38"/>
        <v>0</v>
      </c>
      <c r="Y502" s="75" t="str">
        <f t="shared" si="39"/>
        <v/>
      </c>
    </row>
    <row r="503" spans="5:25">
      <c r="E503" s="56" t="str">
        <f t="shared" si="37"/>
        <v>\\</v>
      </c>
      <c r="F503" s="38"/>
      <c r="G503" s="79"/>
      <c r="H503" s="38"/>
      <c r="I503" s="351"/>
      <c r="J503" s="38"/>
      <c r="K503" s="40"/>
      <c r="L503" s="11"/>
      <c r="M503" s="11"/>
      <c r="N503" s="11"/>
      <c r="O503" s="35"/>
      <c r="P503" s="39"/>
      <c r="Q503" s="291"/>
      <c r="R503" s="287"/>
      <c r="S503" s="38"/>
      <c r="T503" s="40"/>
      <c r="U503" s="35"/>
      <c r="V503" s="74">
        <f t="shared" si="40"/>
        <v>0</v>
      </c>
      <c r="W503" s="12">
        <f t="shared" si="41"/>
        <v>0</v>
      </c>
      <c r="X503" s="12">
        <f t="shared" si="38"/>
        <v>0</v>
      </c>
      <c r="Y503" s="75" t="str">
        <f t="shared" si="39"/>
        <v/>
      </c>
    </row>
    <row r="504" spans="5:25">
      <c r="E504" s="56" t="str">
        <f t="shared" si="37"/>
        <v>\\</v>
      </c>
      <c r="F504" s="38"/>
      <c r="G504" s="79"/>
      <c r="H504" s="38"/>
      <c r="I504" s="351"/>
      <c r="J504" s="38"/>
      <c r="K504" s="40"/>
      <c r="L504" s="11"/>
      <c r="M504" s="11"/>
      <c r="N504" s="11"/>
      <c r="O504" s="35"/>
      <c r="P504" s="39"/>
      <c r="Q504" s="291"/>
      <c r="R504" s="287"/>
      <c r="S504" s="38"/>
      <c r="T504" s="40"/>
      <c r="U504" s="35"/>
      <c r="V504" s="74">
        <f t="shared" si="40"/>
        <v>0</v>
      </c>
      <c r="W504" s="12">
        <f t="shared" si="41"/>
        <v>0</v>
      </c>
      <c r="X504" s="12">
        <f t="shared" si="38"/>
        <v>0</v>
      </c>
      <c r="Y504" s="75" t="str">
        <f t="shared" si="39"/>
        <v/>
      </c>
    </row>
    <row r="505" spans="5:25">
      <c r="E505" s="56" t="str">
        <f t="shared" si="37"/>
        <v>\\</v>
      </c>
      <c r="F505" s="38"/>
      <c r="G505" s="79"/>
      <c r="H505" s="38"/>
      <c r="I505" s="351"/>
      <c r="J505" s="38"/>
      <c r="K505" s="40"/>
      <c r="L505" s="11"/>
      <c r="M505" s="11"/>
      <c r="N505" s="11"/>
      <c r="O505" s="35"/>
      <c r="P505" s="39"/>
      <c r="Q505" s="291"/>
      <c r="R505" s="287"/>
      <c r="S505" s="38"/>
      <c r="T505" s="40"/>
      <c r="U505" s="35"/>
      <c r="V505" s="74">
        <f t="shared" si="40"/>
        <v>0</v>
      </c>
      <c r="W505" s="12">
        <f t="shared" si="41"/>
        <v>0</v>
      </c>
      <c r="X505" s="12">
        <f t="shared" si="38"/>
        <v>0</v>
      </c>
      <c r="Y505" s="75" t="str">
        <f t="shared" si="39"/>
        <v/>
      </c>
    </row>
    <row r="506" spans="5:25">
      <c r="E506" s="56" t="str">
        <f t="shared" si="37"/>
        <v>\\</v>
      </c>
      <c r="F506" s="38"/>
      <c r="G506" s="79"/>
      <c r="H506" s="38"/>
      <c r="I506" s="351"/>
      <c r="J506" s="38"/>
      <c r="K506" s="40"/>
      <c r="L506" s="11"/>
      <c r="M506" s="11"/>
      <c r="N506" s="11"/>
      <c r="O506" s="35"/>
      <c r="P506" s="39"/>
      <c r="Q506" s="291"/>
      <c r="R506" s="287"/>
      <c r="S506" s="38"/>
      <c r="T506" s="40"/>
      <c r="U506" s="35"/>
      <c r="V506" s="74">
        <f t="shared" si="40"/>
        <v>0</v>
      </c>
      <c r="W506" s="12">
        <f t="shared" si="41"/>
        <v>0</v>
      </c>
      <c r="X506" s="12">
        <f t="shared" si="38"/>
        <v>0</v>
      </c>
      <c r="Y506" s="75" t="str">
        <f t="shared" si="39"/>
        <v/>
      </c>
    </row>
    <row r="507" spans="5:25">
      <c r="E507" s="56" t="str">
        <f t="shared" si="37"/>
        <v>\\</v>
      </c>
      <c r="F507" s="38"/>
      <c r="G507" s="79"/>
      <c r="H507" s="38"/>
      <c r="I507" s="351"/>
      <c r="J507" s="38"/>
      <c r="K507" s="40"/>
      <c r="L507" s="11"/>
      <c r="M507" s="11"/>
      <c r="N507" s="11"/>
      <c r="O507" s="35"/>
      <c r="P507" s="39"/>
      <c r="Q507" s="291"/>
      <c r="R507" s="287"/>
      <c r="S507" s="38"/>
      <c r="T507" s="40"/>
      <c r="U507" s="35"/>
      <c r="V507" s="74">
        <f t="shared" si="40"/>
        <v>0</v>
      </c>
      <c r="W507" s="12">
        <f t="shared" si="41"/>
        <v>0</v>
      </c>
      <c r="X507" s="12">
        <f t="shared" si="38"/>
        <v>0</v>
      </c>
      <c r="Y507" s="75" t="str">
        <f t="shared" si="39"/>
        <v/>
      </c>
    </row>
    <row r="508" spans="5:25">
      <c r="E508" s="56" t="str">
        <f t="shared" si="37"/>
        <v>\\</v>
      </c>
      <c r="F508" s="38"/>
      <c r="G508" s="79"/>
      <c r="H508" s="38"/>
      <c r="I508" s="351"/>
      <c r="J508" s="38"/>
      <c r="K508" s="40"/>
      <c r="L508" s="11"/>
      <c r="M508" s="11"/>
      <c r="N508" s="11"/>
      <c r="O508" s="35"/>
      <c r="P508" s="39"/>
      <c r="Q508" s="291"/>
      <c r="R508" s="287"/>
      <c r="S508" s="38"/>
      <c r="T508" s="40"/>
      <c r="U508" s="35"/>
      <c r="V508" s="74">
        <f t="shared" si="40"/>
        <v>0</v>
      </c>
      <c r="W508" s="12">
        <f t="shared" si="41"/>
        <v>0</v>
      </c>
      <c r="X508" s="12">
        <f t="shared" si="38"/>
        <v>0</v>
      </c>
      <c r="Y508" s="75" t="str">
        <f t="shared" si="39"/>
        <v/>
      </c>
    </row>
    <row r="509" spans="5:25">
      <c r="E509" s="56" t="str">
        <f t="shared" si="37"/>
        <v>\\</v>
      </c>
      <c r="F509" s="38"/>
      <c r="G509" s="79"/>
      <c r="H509" s="38"/>
      <c r="I509" s="351"/>
      <c r="J509" s="38"/>
      <c r="K509" s="40"/>
      <c r="L509" s="11"/>
      <c r="M509" s="11"/>
      <c r="N509" s="11"/>
      <c r="O509" s="35"/>
      <c r="P509" s="39"/>
      <c r="Q509" s="291"/>
      <c r="R509" s="287"/>
      <c r="S509" s="38"/>
      <c r="T509" s="40"/>
      <c r="U509" s="35"/>
      <c r="V509" s="74">
        <f t="shared" si="40"/>
        <v>0</v>
      </c>
      <c r="W509" s="12">
        <f t="shared" si="41"/>
        <v>0</v>
      </c>
      <c r="X509" s="12">
        <f t="shared" si="38"/>
        <v>0</v>
      </c>
      <c r="Y509" s="75" t="str">
        <f t="shared" si="39"/>
        <v/>
      </c>
    </row>
    <row r="510" spans="5:25">
      <c r="E510" s="56" t="str">
        <f t="shared" si="37"/>
        <v>\\</v>
      </c>
      <c r="F510" s="38"/>
      <c r="G510" s="79"/>
      <c r="H510" s="38"/>
      <c r="I510" s="351"/>
      <c r="J510" s="38"/>
      <c r="K510" s="40"/>
      <c r="L510" s="11"/>
      <c r="M510" s="11"/>
      <c r="N510" s="11"/>
      <c r="O510" s="35"/>
      <c r="P510" s="39"/>
      <c r="Q510" s="291"/>
      <c r="R510" s="287"/>
      <c r="S510" s="38"/>
      <c r="T510" s="40"/>
      <c r="U510" s="35"/>
      <c r="V510" s="74">
        <f t="shared" si="40"/>
        <v>0</v>
      </c>
      <c r="W510" s="12">
        <f t="shared" si="41"/>
        <v>0</v>
      </c>
      <c r="X510" s="12">
        <f t="shared" si="38"/>
        <v>0</v>
      </c>
      <c r="Y510" s="75" t="str">
        <f t="shared" si="39"/>
        <v/>
      </c>
    </row>
    <row r="511" spans="5:25">
      <c r="E511" s="56" t="str">
        <f t="shared" si="37"/>
        <v>\\</v>
      </c>
      <c r="F511" s="38"/>
      <c r="G511" s="79"/>
      <c r="H511" s="38"/>
      <c r="I511" s="351"/>
      <c r="J511" s="38"/>
      <c r="K511" s="40"/>
      <c r="L511" s="11"/>
      <c r="M511" s="11"/>
      <c r="N511" s="11"/>
      <c r="O511" s="35"/>
      <c r="P511" s="39"/>
      <c r="Q511" s="291"/>
      <c r="R511" s="287"/>
      <c r="S511" s="38"/>
      <c r="T511" s="40"/>
      <c r="U511" s="35"/>
      <c r="V511" s="74">
        <f t="shared" si="40"/>
        <v>0</v>
      </c>
      <c r="W511" s="12">
        <f t="shared" si="41"/>
        <v>0</v>
      </c>
      <c r="X511" s="12">
        <f t="shared" si="38"/>
        <v>0</v>
      </c>
      <c r="Y511" s="75" t="str">
        <f t="shared" si="39"/>
        <v/>
      </c>
    </row>
    <row r="512" spans="5:25">
      <c r="E512" s="56" t="str">
        <f t="shared" si="37"/>
        <v>\\</v>
      </c>
      <c r="F512" s="38"/>
      <c r="G512" s="79"/>
      <c r="H512" s="38"/>
      <c r="I512" s="351"/>
      <c r="J512" s="38"/>
      <c r="K512" s="40"/>
      <c r="L512" s="11"/>
      <c r="M512" s="11"/>
      <c r="N512" s="11"/>
      <c r="O512" s="35"/>
      <c r="P512" s="39"/>
      <c r="Q512" s="291"/>
      <c r="R512" s="287"/>
      <c r="S512" s="38"/>
      <c r="T512" s="40"/>
      <c r="U512" s="35"/>
      <c r="V512" s="74">
        <f t="shared" si="40"/>
        <v>0</v>
      </c>
      <c r="W512" s="12">
        <f t="shared" si="41"/>
        <v>0</v>
      </c>
      <c r="X512" s="12">
        <f t="shared" si="38"/>
        <v>0</v>
      </c>
      <c r="Y512" s="75" t="str">
        <f t="shared" si="39"/>
        <v/>
      </c>
    </row>
    <row r="513" spans="5:25">
      <c r="E513" s="56" t="str">
        <f t="shared" si="37"/>
        <v>\\</v>
      </c>
      <c r="F513" s="38"/>
      <c r="G513" s="79"/>
      <c r="H513" s="38"/>
      <c r="I513" s="351"/>
      <c r="J513" s="38"/>
      <c r="K513" s="40"/>
      <c r="L513" s="11"/>
      <c r="M513" s="11"/>
      <c r="N513" s="11"/>
      <c r="O513" s="35"/>
      <c r="P513" s="39"/>
      <c r="Q513" s="291"/>
      <c r="R513" s="287"/>
      <c r="S513" s="38"/>
      <c r="T513" s="40"/>
      <c r="U513" s="35"/>
      <c r="V513" s="74">
        <f t="shared" si="40"/>
        <v>0</v>
      </c>
      <c r="W513" s="12">
        <f t="shared" si="41"/>
        <v>0</v>
      </c>
      <c r="X513" s="12">
        <f t="shared" si="38"/>
        <v>0</v>
      </c>
      <c r="Y513" s="75" t="str">
        <f t="shared" si="39"/>
        <v/>
      </c>
    </row>
    <row r="514" spans="5:25">
      <c r="E514" s="56" t="str">
        <f t="shared" si="37"/>
        <v>\\</v>
      </c>
      <c r="F514" s="38"/>
      <c r="G514" s="79"/>
      <c r="H514" s="38"/>
      <c r="I514" s="351"/>
      <c r="J514" s="38"/>
      <c r="K514" s="40"/>
      <c r="L514" s="11"/>
      <c r="M514" s="11"/>
      <c r="N514" s="11"/>
      <c r="O514" s="35"/>
      <c r="P514" s="39"/>
      <c r="Q514" s="291"/>
      <c r="R514" s="287"/>
      <c r="S514" s="38"/>
      <c r="T514" s="40"/>
      <c r="U514" s="35"/>
      <c r="V514" s="74">
        <f t="shared" si="40"/>
        <v>0</v>
      </c>
      <c r="W514" s="12">
        <f t="shared" si="41"/>
        <v>0</v>
      </c>
      <c r="X514" s="12">
        <f t="shared" si="38"/>
        <v>0</v>
      </c>
      <c r="Y514" s="75" t="str">
        <f t="shared" si="39"/>
        <v/>
      </c>
    </row>
    <row r="515" spans="5:25">
      <c r="E515" s="56" t="str">
        <f t="shared" ref="E515:E578" si="42">F515&amp;"\"&amp;T515&amp;"\"&amp;U515</f>
        <v>\\</v>
      </c>
      <c r="F515" s="38"/>
      <c r="G515" s="79"/>
      <c r="H515" s="38"/>
      <c r="I515" s="351"/>
      <c r="J515" s="38"/>
      <c r="K515" s="40"/>
      <c r="L515" s="11"/>
      <c r="M515" s="11"/>
      <c r="N515" s="11"/>
      <c r="O515" s="35"/>
      <c r="P515" s="39"/>
      <c r="Q515" s="291"/>
      <c r="R515" s="287"/>
      <c r="S515" s="38"/>
      <c r="T515" s="40"/>
      <c r="U515" s="35"/>
      <c r="V515" s="74">
        <f t="shared" si="40"/>
        <v>0</v>
      </c>
      <c r="W515" s="12">
        <f t="shared" si="41"/>
        <v>0</v>
      </c>
      <c r="X515" s="12">
        <f t="shared" ref="X515:X578" si="43">W515*V515</f>
        <v>0</v>
      </c>
      <c r="Y515" s="75" t="str">
        <f t="shared" ref="Y515:Y578" si="44">IFERROR(X515/P515,"")</f>
        <v/>
      </c>
    </row>
    <row r="516" spans="5:25">
      <c r="E516" s="56" t="str">
        <f t="shared" si="42"/>
        <v>\\</v>
      </c>
      <c r="F516" s="38"/>
      <c r="G516" s="79"/>
      <c r="H516" s="38"/>
      <c r="I516" s="351"/>
      <c r="J516" s="38"/>
      <c r="K516" s="40"/>
      <c r="L516" s="11"/>
      <c r="M516" s="11"/>
      <c r="N516" s="11"/>
      <c r="O516" s="35"/>
      <c r="P516" s="39"/>
      <c r="Q516" s="291"/>
      <c r="R516" s="287"/>
      <c r="S516" s="38"/>
      <c r="T516" s="40"/>
      <c r="U516" s="35"/>
      <c r="V516" s="74">
        <f t="shared" ref="V516:V579" si="45">IF(G516="실용실안",IF(R516+1825&gt;=$A$3,1,IF(R516+3651&gt;=$A$3,0.8,0)),IF(R516+1825&gt;=$A$3,1,IF(R516+3651&gt;=$A$3,0.8,IF(R516+7304&gt;=$A$3,0.6,0))))</f>
        <v>0</v>
      </c>
      <c r="W516" s="12">
        <f t="shared" ref="W516:W579" si="46">IF(AND(G516="건설신기술",Q516&gt;=$A$3),2,IF(AND(G516="특허",Q516&gt;=$A$3),1,IF(AND(G516="실용실안",Q516&gt;=$A$3),0.5,0)))</f>
        <v>0</v>
      </c>
      <c r="X516" s="12">
        <f t="shared" si="43"/>
        <v>0</v>
      </c>
      <c r="Y516" s="75" t="str">
        <f t="shared" si="44"/>
        <v/>
      </c>
    </row>
    <row r="517" spans="5:25">
      <c r="E517" s="56" t="str">
        <f t="shared" si="42"/>
        <v>\\</v>
      </c>
      <c r="F517" s="38"/>
      <c r="G517" s="79"/>
      <c r="H517" s="38"/>
      <c r="I517" s="351"/>
      <c r="J517" s="38"/>
      <c r="K517" s="40"/>
      <c r="L517" s="11"/>
      <c r="M517" s="11"/>
      <c r="N517" s="11"/>
      <c r="O517" s="35"/>
      <c r="P517" s="39"/>
      <c r="Q517" s="291"/>
      <c r="R517" s="287"/>
      <c r="S517" s="38"/>
      <c r="T517" s="40"/>
      <c r="U517" s="35"/>
      <c r="V517" s="74">
        <f t="shared" si="45"/>
        <v>0</v>
      </c>
      <c r="W517" s="12">
        <f t="shared" si="46"/>
        <v>0</v>
      </c>
      <c r="X517" s="12">
        <f t="shared" si="43"/>
        <v>0</v>
      </c>
      <c r="Y517" s="75" t="str">
        <f t="shared" si="44"/>
        <v/>
      </c>
    </row>
    <row r="518" spans="5:25">
      <c r="E518" s="56" t="str">
        <f t="shared" si="42"/>
        <v>\\</v>
      </c>
      <c r="F518" s="38"/>
      <c r="G518" s="79"/>
      <c r="H518" s="38"/>
      <c r="I518" s="351"/>
      <c r="J518" s="38"/>
      <c r="K518" s="40"/>
      <c r="L518" s="11"/>
      <c r="M518" s="11"/>
      <c r="N518" s="11"/>
      <c r="O518" s="35"/>
      <c r="P518" s="39"/>
      <c r="Q518" s="291"/>
      <c r="R518" s="287"/>
      <c r="S518" s="38"/>
      <c r="T518" s="40"/>
      <c r="U518" s="35"/>
      <c r="V518" s="74">
        <f t="shared" si="45"/>
        <v>0</v>
      </c>
      <c r="W518" s="12">
        <f t="shared" si="46"/>
        <v>0</v>
      </c>
      <c r="X518" s="12">
        <f t="shared" si="43"/>
        <v>0</v>
      </c>
      <c r="Y518" s="75" t="str">
        <f t="shared" si="44"/>
        <v/>
      </c>
    </row>
    <row r="519" spans="5:25">
      <c r="E519" s="56" t="str">
        <f t="shared" si="42"/>
        <v>\\</v>
      </c>
      <c r="F519" s="38"/>
      <c r="G519" s="79"/>
      <c r="H519" s="38"/>
      <c r="I519" s="351"/>
      <c r="J519" s="38"/>
      <c r="K519" s="40"/>
      <c r="L519" s="11"/>
      <c r="M519" s="11"/>
      <c r="N519" s="11"/>
      <c r="O519" s="35"/>
      <c r="P519" s="39"/>
      <c r="Q519" s="291"/>
      <c r="R519" s="287"/>
      <c r="S519" s="38"/>
      <c r="T519" s="40"/>
      <c r="U519" s="35"/>
      <c r="V519" s="74">
        <f t="shared" si="45"/>
        <v>0</v>
      </c>
      <c r="W519" s="12">
        <f t="shared" si="46"/>
        <v>0</v>
      </c>
      <c r="X519" s="12">
        <f t="shared" si="43"/>
        <v>0</v>
      </c>
      <c r="Y519" s="75" t="str">
        <f t="shared" si="44"/>
        <v/>
      </c>
    </row>
    <row r="520" spans="5:25">
      <c r="E520" s="56" t="str">
        <f t="shared" si="42"/>
        <v>\\</v>
      </c>
      <c r="F520" s="38"/>
      <c r="G520" s="79"/>
      <c r="H520" s="38"/>
      <c r="I520" s="351"/>
      <c r="J520" s="38"/>
      <c r="K520" s="40"/>
      <c r="L520" s="11"/>
      <c r="M520" s="11"/>
      <c r="N520" s="11"/>
      <c r="O520" s="35"/>
      <c r="P520" s="39"/>
      <c r="Q520" s="291"/>
      <c r="R520" s="287"/>
      <c r="S520" s="38"/>
      <c r="T520" s="40"/>
      <c r="U520" s="35"/>
      <c r="V520" s="74">
        <f t="shared" si="45"/>
        <v>0</v>
      </c>
      <c r="W520" s="12">
        <f t="shared" si="46"/>
        <v>0</v>
      </c>
      <c r="X520" s="12">
        <f t="shared" si="43"/>
        <v>0</v>
      </c>
      <c r="Y520" s="75" t="str">
        <f t="shared" si="44"/>
        <v/>
      </c>
    </row>
    <row r="521" spans="5:25">
      <c r="E521" s="56" t="str">
        <f t="shared" si="42"/>
        <v>\\</v>
      </c>
      <c r="F521" s="38"/>
      <c r="G521" s="79"/>
      <c r="H521" s="38"/>
      <c r="I521" s="351"/>
      <c r="J521" s="38"/>
      <c r="K521" s="40"/>
      <c r="L521" s="11"/>
      <c r="M521" s="11"/>
      <c r="N521" s="11"/>
      <c r="O521" s="35"/>
      <c r="P521" s="39"/>
      <c r="Q521" s="291"/>
      <c r="R521" s="287"/>
      <c r="S521" s="38"/>
      <c r="T521" s="40"/>
      <c r="U521" s="35"/>
      <c r="V521" s="74">
        <f t="shared" si="45"/>
        <v>0</v>
      </c>
      <c r="W521" s="12">
        <f t="shared" si="46"/>
        <v>0</v>
      </c>
      <c r="X521" s="12">
        <f t="shared" si="43"/>
        <v>0</v>
      </c>
      <c r="Y521" s="75" t="str">
        <f t="shared" si="44"/>
        <v/>
      </c>
    </row>
    <row r="522" spans="5:25">
      <c r="E522" s="56" t="str">
        <f t="shared" si="42"/>
        <v>\\</v>
      </c>
      <c r="F522" s="38"/>
      <c r="G522" s="79"/>
      <c r="H522" s="38"/>
      <c r="I522" s="351"/>
      <c r="J522" s="38"/>
      <c r="K522" s="40"/>
      <c r="L522" s="11"/>
      <c r="M522" s="11"/>
      <c r="N522" s="11"/>
      <c r="O522" s="35"/>
      <c r="P522" s="39"/>
      <c r="Q522" s="291"/>
      <c r="R522" s="287"/>
      <c r="S522" s="38"/>
      <c r="T522" s="40"/>
      <c r="U522" s="35"/>
      <c r="V522" s="74">
        <f t="shared" si="45"/>
        <v>0</v>
      </c>
      <c r="W522" s="12">
        <f t="shared" si="46"/>
        <v>0</v>
      </c>
      <c r="X522" s="12">
        <f t="shared" si="43"/>
        <v>0</v>
      </c>
      <c r="Y522" s="75" t="str">
        <f t="shared" si="44"/>
        <v/>
      </c>
    </row>
    <row r="523" spans="5:25">
      <c r="E523" s="56" t="str">
        <f t="shared" si="42"/>
        <v>\\</v>
      </c>
      <c r="F523" s="38"/>
      <c r="G523" s="79"/>
      <c r="H523" s="38"/>
      <c r="I523" s="351"/>
      <c r="J523" s="38"/>
      <c r="K523" s="40"/>
      <c r="L523" s="11"/>
      <c r="M523" s="11"/>
      <c r="N523" s="11"/>
      <c r="O523" s="35"/>
      <c r="P523" s="39"/>
      <c r="Q523" s="291"/>
      <c r="R523" s="287"/>
      <c r="S523" s="38"/>
      <c r="T523" s="40"/>
      <c r="U523" s="35"/>
      <c r="V523" s="74">
        <f t="shared" si="45"/>
        <v>0</v>
      </c>
      <c r="W523" s="12">
        <f t="shared" si="46"/>
        <v>0</v>
      </c>
      <c r="X523" s="12">
        <f t="shared" si="43"/>
        <v>0</v>
      </c>
      <c r="Y523" s="75" t="str">
        <f t="shared" si="44"/>
        <v/>
      </c>
    </row>
    <row r="524" spans="5:25">
      <c r="E524" s="56" t="str">
        <f t="shared" si="42"/>
        <v>\\</v>
      </c>
      <c r="F524" s="38"/>
      <c r="G524" s="79"/>
      <c r="H524" s="38"/>
      <c r="I524" s="351"/>
      <c r="J524" s="38"/>
      <c r="K524" s="40"/>
      <c r="L524" s="11"/>
      <c r="M524" s="11"/>
      <c r="N524" s="11"/>
      <c r="O524" s="35"/>
      <c r="P524" s="39"/>
      <c r="Q524" s="291"/>
      <c r="R524" s="287"/>
      <c r="S524" s="38"/>
      <c r="T524" s="40"/>
      <c r="U524" s="35"/>
      <c r="V524" s="74">
        <f t="shared" si="45"/>
        <v>0</v>
      </c>
      <c r="W524" s="12">
        <f t="shared" si="46"/>
        <v>0</v>
      </c>
      <c r="X524" s="12">
        <f t="shared" si="43"/>
        <v>0</v>
      </c>
      <c r="Y524" s="75" t="str">
        <f t="shared" si="44"/>
        <v/>
      </c>
    </row>
    <row r="525" spans="5:25">
      <c r="E525" s="56" t="str">
        <f t="shared" si="42"/>
        <v>\\</v>
      </c>
      <c r="F525" s="38"/>
      <c r="G525" s="79"/>
      <c r="H525" s="38"/>
      <c r="I525" s="351"/>
      <c r="J525" s="38"/>
      <c r="K525" s="40"/>
      <c r="L525" s="11"/>
      <c r="M525" s="11"/>
      <c r="N525" s="11"/>
      <c r="O525" s="35"/>
      <c r="P525" s="39"/>
      <c r="Q525" s="291"/>
      <c r="R525" s="287"/>
      <c r="S525" s="38"/>
      <c r="T525" s="40"/>
      <c r="U525" s="35"/>
      <c r="V525" s="74">
        <f t="shared" si="45"/>
        <v>0</v>
      </c>
      <c r="W525" s="12">
        <f t="shared" si="46"/>
        <v>0</v>
      </c>
      <c r="X525" s="12">
        <f t="shared" si="43"/>
        <v>0</v>
      </c>
      <c r="Y525" s="75" t="str">
        <f t="shared" si="44"/>
        <v/>
      </c>
    </row>
    <row r="526" spans="5:25">
      <c r="E526" s="56" t="str">
        <f t="shared" si="42"/>
        <v>\\</v>
      </c>
      <c r="F526" s="38"/>
      <c r="G526" s="79"/>
      <c r="H526" s="38"/>
      <c r="I526" s="351"/>
      <c r="J526" s="38"/>
      <c r="K526" s="40"/>
      <c r="L526" s="11"/>
      <c r="M526" s="11"/>
      <c r="N526" s="11"/>
      <c r="O526" s="35"/>
      <c r="P526" s="39"/>
      <c r="Q526" s="291"/>
      <c r="R526" s="287"/>
      <c r="S526" s="38"/>
      <c r="T526" s="40"/>
      <c r="U526" s="35"/>
      <c r="V526" s="74">
        <f t="shared" si="45"/>
        <v>0</v>
      </c>
      <c r="W526" s="12">
        <f t="shared" si="46"/>
        <v>0</v>
      </c>
      <c r="X526" s="12">
        <f t="shared" si="43"/>
        <v>0</v>
      </c>
      <c r="Y526" s="75" t="str">
        <f t="shared" si="44"/>
        <v/>
      </c>
    </row>
    <row r="527" spans="5:25">
      <c r="E527" s="56" t="str">
        <f t="shared" si="42"/>
        <v>\\</v>
      </c>
      <c r="F527" s="38"/>
      <c r="G527" s="79"/>
      <c r="H527" s="38"/>
      <c r="I527" s="351"/>
      <c r="J527" s="38"/>
      <c r="K527" s="40"/>
      <c r="L527" s="11"/>
      <c r="M527" s="11"/>
      <c r="N527" s="11"/>
      <c r="O527" s="35"/>
      <c r="P527" s="39"/>
      <c r="Q527" s="291"/>
      <c r="R527" s="287"/>
      <c r="S527" s="38"/>
      <c r="T527" s="40"/>
      <c r="U527" s="35"/>
      <c r="V527" s="74">
        <f t="shared" si="45"/>
        <v>0</v>
      </c>
      <c r="W527" s="12">
        <f t="shared" si="46"/>
        <v>0</v>
      </c>
      <c r="X527" s="12">
        <f t="shared" si="43"/>
        <v>0</v>
      </c>
      <c r="Y527" s="75" t="str">
        <f t="shared" si="44"/>
        <v/>
      </c>
    </row>
    <row r="528" spans="5:25">
      <c r="E528" s="56" t="str">
        <f t="shared" si="42"/>
        <v>\\</v>
      </c>
      <c r="F528" s="38"/>
      <c r="G528" s="79"/>
      <c r="H528" s="38"/>
      <c r="I528" s="351"/>
      <c r="J528" s="38"/>
      <c r="K528" s="40"/>
      <c r="L528" s="11"/>
      <c r="M528" s="11"/>
      <c r="N528" s="11"/>
      <c r="O528" s="35"/>
      <c r="P528" s="39"/>
      <c r="Q528" s="291"/>
      <c r="R528" s="287"/>
      <c r="S528" s="38"/>
      <c r="T528" s="40"/>
      <c r="U528" s="35"/>
      <c r="V528" s="74">
        <f t="shared" si="45"/>
        <v>0</v>
      </c>
      <c r="W528" s="12">
        <f t="shared" si="46"/>
        <v>0</v>
      </c>
      <c r="X528" s="12">
        <f t="shared" si="43"/>
        <v>0</v>
      </c>
      <c r="Y528" s="75" t="str">
        <f t="shared" si="44"/>
        <v/>
      </c>
    </row>
    <row r="529" spans="5:25">
      <c r="E529" s="56" t="str">
        <f t="shared" si="42"/>
        <v>\\</v>
      </c>
      <c r="F529" s="38"/>
      <c r="G529" s="79"/>
      <c r="H529" s="38"/>
      <c r="I529" s="351"/>
      <c r="J529" s="38"/>
      <c r="K529" s="40"/>
      <c r="L529" s="11"/>
      <c r="M529" s="11"/>
      <c r="N529" s="11"/>
      <c r="O529" s="35"/>
      <c r="P529" s="39"/>
      <c r="Q529" s="291"/>
      <c r="R529" s="287"/>
      <c r="S529" s="38"/>
      <c r="T529" s="40"/>
      <c r="U529" s="35"/>
      <c r="V529" s="74">
        <f t="shared" si="45"/>
        <v>0</v>
      </c>
      <c r="W529" s="12">
        <f t="shared" si="46"/>
        <v>0</v>
      </c>
      <c r="X529" s="12">
        <f t="shared" si="43"/>
        <v>0</v>
      </c>
      <c r="Y529" s="75" t="str">
        <f t="shared" si="44"/>
        <v/>
      </c>
    </row>
    <row r="530" spans="5:25">
      <c r="E530" s="56" t="str">
        <f t="shared" si="42"/>
        <v>\\</v>
      </c>
      <c r="F530" s="38"/>
      <c r="G530" s="79"/>
      <c r="H530" s="38"/>
      <c r="I530" s="351"/>
      <c r="J530" s="38"/>
      <c r="K530" s="40"/>
      <c r="L530" s="11"/>
      <c r="M530" s="11"/>
      <c r="N530" s="11"/>
      <c r="O530" s="35"/>
      <c r="P530" s="39"/>
      <c r="Q530" s="291"/>
      <c r="R530" s="287"/>
      <c r="S530" s="38"/>
      <c r="T530" s="40"/>
      <c r="U530" s="35"/>
      <c r="V530" s="74">
        <f t="shared" si="45"/>
        <v>0</v>
      </c>
      <c r="W530" s="12">
        <f t="shared" si="46"/>
        <v>0</v>
      </c>
      <c r="X530" s="12">
        <f t="shared" si="43"/>
        <v>0</v>
      </c>
      <c r="Y530" s="75" t="str">
        <f t="shared" si="44"/>
        <v/>
      </c>
    </row>
    <row r="531" spans="5:25">
      <c r="E531" s="56" t="str">
        <f t="shared" si="42"/>
        <v>\\</v>
      </c>
      <c r="F531" s="38"/>
      <c r="G531" s="79"/>
      <c r="H531" s="38"/>
      <c r="I531" s="351"/>
      <c r="J531" s="38"/>
      <c r="K531" s="40"/>
      <c r="L531" s="11"/>
      <c r="M531" s="11"/>
      <c r="N531" s="11"/>
      <c r="O531" s="35"/>
      <c r="P531" s="39"/>
      <c r="Q531" s="291"/>
      <c r="R531" s="287"/>
      <c r="S531" s="38"/>
      <c r="T531" s="40"/>
      <c r="U531" s="35"/>
      <c r="V531" s="74">
        <f t="shared" si="45"/>
        <v>0</v>
      </c>
      <c r="W531" s="12">
        <f t="shared" si="46"/>
        <v>0</v>
      </c>
      <c r="X531" s="12">
        <f t="shared" si="43"/>
        <v>0</v>
      </c>
      <c r="Y531" s="75" t="str">
        <f t="shared" si="44"/>
        <v/>
      </c>
    </row>
    <row r="532" spans="5:25">
      <c r="E532" s="56" t="str">
        <f t="shared" si="42"/>
        <v>\\</v>
      </c>
      <c r="F532" s="38"/>
      <c r="G532" s="79"/>
      <c r="H532" s="38"/>
      <c r="I532" s="351"/>
      <c r="J532" s="38"/>
      <c r="K532" s="40"/>
      <c r="L532" s="11"/>
      <c r="M532" s="11"/>
      <c r="N532" s="11"/>
      <c r="O532" s="35"/>
      <c r="P532" s="39"/>
      <c r="Q532" s="291"/>
      <c r="R532" s="287"/>
      <c r="S532" s="38"/>
      <c r="T532" s="40"/>
      <c r="U532" s="35"/>
      <c r="V532" s="74">
        <f t="shared" si="45"/>
        <v>0</v>
      </c>
      <c r="W532" s="12">
        <f t="shared" si="46"/>
        <v>0</v>
      </c>
      <c r="X532" s="12">
        <f t="shared" si="43"/>
        <v>0</v>
      </c>
      <c r="Y532" s="75" t="str">
        <f t="shared" si="44"/>
        <v/>
      </c>
    </row>
    <row r="533" spans="5:25">
      <c r="E533" s="56" t="str">
        <f t="shared" si="42"/>
        <v>\\</v>
      </c>
      <c r="F533" s="38"/>
      <c r="G533" s="79"/>
      <c r="H533" s="38"/>
      <c r="I533" s="351"/>
      <c r="J533" s="38"/>
      <c r="K533" s="40"/>
      <c r="L533" s="11"/>
      <c r="M533" s="11"/>
      <c r="N533" s="11"/>
      <c r="O533" s="35"/>
      <c r="P533" s="39"/>
      <c r="Q533" s="291"/>
      <c r="R533" s="287"/>
      <c r="S533" s="38"/>
      <c r="T533" s="40"/>
      <c r="U533" s="35"/>
      <c r="V533" s="74">
        <f t="shared" si="45"/>
        <v>0</v>
      </c>
      <c r="W533" s="12">
        <f t="shared" si="46"/>
        <v>0</v>
      </c>
      <c r="X533" s="12">
        <f t="shared" si="43"/>
        <v>0</v>
      </c>
      <c r="Y533" s="75" t="str">
        <f t="shared" si="44"/>
        <v/>
      </c>
    </row>
    <row r="534" spans="5:25">
      <c r="E534" s="56" t="str">
        <f t="shared" si="42"/>
        <v>\\</v>
      </c>
      <c r="F534" s="38"/>
      <c r="G534" s="79"/>
      <c r="H534" s="38"/>
      <c r="I534" s="351"/>
      <c r="J534" s="38"/>
      <c r="K534" s="40"/>
      <c r="L534" s="11"/>
      <c r="M534" s="11"/>
      <c r="N534" s="11"/>
      <c r="O534" s="35"/>
      <c r="P534" s="39"/>
      <c r="Q534" s="291"/>
      <c r="R534" s="287"/>
      <c r="S534" s="38"/>
      <c r="T534" s="40"/>
      <c r="U534" s="35"/>
      <c r="V534" s="74">
        <f t="shared" si="45"/>
        <v>0</v>
      </c>
      <c r="W534" s="12">
        <f t="shared" si="46"/>
        <v>0</v>
      </c>
      <c r="X534" s="12">
        <f t="shared" si="43"/>
        <v>0</v>
      </c>
      <c r="Y534" s="75" t="str">
        <f t="shared" si="44"/>
        <v/>
      </c>
    </row>
    <row r="535" spans="5:25">
      <c r="E535" s="56" t="str">
        <f t="shared" si="42"/>
        <v>\\</v>
      </c>
      <c r="F535" s="38"/>
      <c r="G535" s="79"/>
      <c r="H535" s="38"/>
      <c r="I535" s="351"/>
      <c r="J535" s="38"/>
      <c r="K535" s="40"/>
      <c r="L535" s="11"/>
      <c r="M535" s="11"/>
      <c r="N535" s="11"/>
      <c r="O535" s="35"/>
      <c r="P535" s="39"/>
      <c r="Q535" s="291"/>
      <c r="R535" s="287"/>
      <c r="S535" s="38"/>
      <c r="T535" s="40"/>
      <c r="U535" s="35"/>
      <c r="V535" s="74">
        <f t="shared" si="45"/>
        <v>0</v>
      </c>
      <c r="W535" s="12">
        <f t="shared" si="46"/>
        <v>0</v>
      </c>
      <c r="X535" s="12">
        <f t="shared" si="43"/>
        <v>0</v>
      </c>
      <c r="Y535" s="75" t="str">
        <f t="shared" si="44"/>
        <v/>
      </c>
    </row>
    <row r="536" spans="5:25">
      <c r="E536" s="56" t="str">
        <f t="shared" si="42"/>
        <v>\\</v>
      </c>
      <c r="F536" s="38"/>
      <c r="G536" s="79"/>
      <c r="H536" s="38"/>
      <c r="I536" s="351"/>
      <c r="J536" s="38"/>
      <c r="K536" s="40"/>
      <c r="L536" s="11"/>
      <c r="M536" s="11"/>
      <c r="N536" s="11"/>
      <c r="O536" s="35"/>
      <c r="P536" s="39"/>
      <c r="Q536" s="291"/>
      <c r="R536" s="287"/>
      <c r="S536" s="38"/>
      <c r="T536" s="40"/>
      <c r="U536" s="35"/>
      <c r="V536" s="74">
        <f t="shared" si="45"/>
        <v>0</v>
      </c>
      <c r="W536" s="12">
        <f t="shared" si="46"/>
        <v>0</v>
      </c>
      <c r="X536" s="12">
        <f t="shared" si="43"/>
        <v>0</v>
      </c>
      <c r="Y536" s="75" t="str">
        <f t="shared" si="44"/>
        <v/>
      </c>
    </row>
    <row r="537" spans="5:25">
      <c r="E537" s="56" t="str">
        <f t="shared" si="42"/>
        <v>\\</v>
      </c>
      <c r="F537" s="38"/>
      <c r="G537" s="79"/>
      <c r="H537" s="38"/>
      <c r="I537" s="351"/>
      <c r="J537" s="38"/>
      <c r="K537" s="40"/>
      <c r="L537" s="11"/>
      <c r="M537" s="11"/>
      <c r="N537" s="11"/>
      <c r="O537" s="35"/>
      <c r="P537" s="39"/>
      <c r="Q537" s="291"/>
      <c r="R537" s="287"/>
      <c r="S537" s="38"/>
      <c r="T537" s="40"/>
      <c r="U537" s="35"/>
      <c r="V537" s="74">
        <f t="shared" si="45"/>
        <v>0</v>
      </c>
      <c r="W537" s="12">
        <f t="shared" si="46"/>
        <v>0</v>
      </c>
      <c r="X537" s="12">
        <f t="shared" si="43"/>
        <v>0</v>
      </c>
      <c r="Y537" s="75" t="str">
        <f t="shared" si="44"/>
        <v/>
      </c>
    </row>
    <row r="538" spans="5:25">
      <c r="E538" s="56" t="str">
        <f t="shared" si="42"/>
        <v>\\</v>
      </c>
      <c r="F538" s="38"/>
      <c r="G538" s="79"/>
      <c r="H538" s="38"/>
      <c r="I538" s="351"/>
      <c r="J538" s="38"/>
      <c r="K538" s="40"/>
      <c r="L538" s="11"/>
      <c r="M538" s="11"/>
      <c r="N538" s="11"/>
      <c r="O538" s="35"/>
      <c r="P538" s="39"/>
      <c r="Q538" s="291"/>
      <c r="R538" s="287"/>
      <c r="S538" s="38"/>
      <c r="T538" s="40"/>
      <c r="U538" s="35"/>
      <c r="V538" s="74">
        <f t="shared" si="45"/>
        <v>0</v>
      </c>
      <c r="W538" s="12">
        <f t="shared" si="46"/>
        <v>0</v>
      </c>
      <c r="X538" s="12">
        <f t="shared" si="43"/>
        <v>0</v>
      </c>
      <c r="Y538" s="75" t="str">
        <f t="shared" si="44"/>
        <v/>
      </c>
    </row>
    <row r="539" spans="5:25">
      <c r="E539" s="56" t="str">
        <f t="shared" si="42"/>
        <v>\\</v>
      </c>
      <c r="F539" s="38"/>
      <c r="G539" s="79"/>
      <c r="H539" s="38"/>
      <c r="I539" s="351"/>
      <c r="J539" s="38"/>
      <c r="K539" s="40"/>
      <c r="L539" s="11"/>
      <c r="M539" s="11"/>
      <c r="N539" s="11"/>
      <c r="O539" s="35"/>
      <c r="P539" s="39"/>
      <c r="Q539" s="291"/>
      <c r="R539" s="287"/>
      <c r="S539" s="38"/>
      <c r="T539" s="40"/>
      <c r="U539" s="35"/>
      <c r="V539" s="74">
        <f t="shared" si="45"/>
        <v>0</v>
      </c>
      <c r="W539" s="12">
        <f t="shared" si="46"/>
        <v>0</v>
      </c>
      <c r="X539" s="12">
        <f t="shared" si="43"/>
        <v>0</v>
      </c>
      <c r="Y539" s="75" t="str">
        <f t="shared" si="44"/>
        <v/>
      </c>
    </row>
    <row r="540" spans="5:25">
      <c r="E540" s="56" t="str">
        <f t="shared" si="42"/>
        <v>\\</v>
      </c>
      <c r="F540" s="38"/>
      <c r="G540" s="79"/>
      <c r="H540" s="38"/>
      <c r="I540" s="351"/>
      <c r="J540" s="38"/>
      <c r="K540" s="40"/>
      <c r="L540" s="11"/>
      <c r="M540" s="11"/>
      <c r="N540" s="11"/>
      <c r="O540" s="35"/>
      <c r="P540" s="39"/>
      <c r="Q540" s="291"/>
      <c r="R540" s="287"/>
      <c r="S540" s="38"/>
      <c r="T540" s="40"/>
      <c r="U540" s="35"/>
      <c r="V540" s="74">
        <f t="shared" si="45"/>
        <v>0</v>
      </c>
      <c r="W540" s="12">
        <f t="shared" si="46"/>
        <v>0</v>
      </c>
      <c r="X540" s="12">
        <f t="shared" si="43"/>
        <v>0</v>
      </c>
      <c r="Y540" s="75" t="str">
        <f t="shared" si="44"/>
        <v/>
      </c>
    </row>
    <row r="541" spans="5:25">
      <c r="E541" s="56" t="str">
        <f t="shared" si="42"/>
        <v>\\</v>
      </c>
      <c r="F541" s="38"/>
      <c r="G541" s="79"/>
      <c r="H541" s="38"/>
      <c r="I541" s="351"/>
      <c r="J541" s="38"/>
      <c r="K541" s="40"/>
      <c r="L541" s="11"/>
      <c r="M541" s="11"/>
      <c r="N541" s="11"/>
      <c r="O541" s="35"/>
      <c r="P541" s="39"/>
      <c r="Q541" s="291"/>
      <c r="R541" s="287"/>
      <c r="S541" s="38"/>
      <c r="T541" s="40"/>
      <c r="U541" s="35"/>
      <c r="V541" s="74">
        <f t="shared" si="45"/>
        <v>0</v>
      </c>
      <c r="W541" s="12">
        <f t="shared" si="46"/>
        <v>0</v>
      </c>
      <c r="X541" s="12">
        <f t="shared" si="43"/>
        <v>0</v>
      </c>
      <c r="Y541" s="75" t="str">
        <f t="shared" si="44"/>
        <v/>
      </c>
    </row>
    <row r="542" spans="5:25">
      <c r="E542" s="56" t="str">
        <f t="shared" si="42"/>
        <v>\\</v>
      </c>
      <c r="F542" s="38"/>
      <c r="G542" s="79"/>
      <c r="H542" s="38"/>
      <c r="I542" s="351"/>
      <c r="J542" s="38"/>
      <c r="K542" s="40"/>
      <c r="L542" s="11"/>
      <c r="M542" s="11"/>
      <c r="N542" s="11"/>
      <c r="O542" s="35"/>
      <c r="P542" s="39"/>
      <c r="Q542" s="291"/>
      <c r="R542" s="287"/>
      <c r="S542" s="38"/>
      <c r="T542" s="40"/>
      <c r="U542" s="35"/>
      <c r="V542" s="74">
        <f t="shared" si="45"/>
        <v>0</v>
      </c>
      <c r="W542" s="12">
        <f t="shared" si="46"/>
        <v>0</v>
      </c>
      <c r="X542" s="12">
        <f t="shared" si="43"/>
        <v>0</v>
      </c>
      <c r="Y542" s="75" t="str">
        <f t="shared" si="44"/>
        <v/>
      </c>
    </row>
    <row r="543" spans="5:25">
      <c r="E543" s="56" t="str">
        <f t="shared" si="42"/>
        <v>\\</v>
      </c>
      <c r="F543" s="38"/>
      <c r="G543" s="79"/>
      <c r="H543" s="38"/>
      <c r="I543" s="351"/>
      <c r="J543" s="38"/>
      <c r="K543" s="40"/>
      <c r="L543" s="11"/>
      <c r="M543" s="11"/>
      <c r="N543" s="11"/>
      <c r="O543" s="35"/>
      <c r="P543" s="39"/>
      <c r="Q543" s="291"/>
      <c r="R543" s="287"/>
      <c r="S543" s="38"/>
      <c r="T543" s="40"/>
      <c r="U543" s="35"/>
      <c r="V543" s="74">
        <f t="shared" si="45"/>
        <v>0</v>
      </c>
      <c r="W543" s="12">
        <f t="shared" si="46"/>
        <v>0</v>
      </c>
      <c r="X543" s="12">
        <f t="shared" si="43"/>
        <v>0</v>
      </c>
      <c r="Y543" s="75" t="str">
        <f t="shared" si="44"/>
        <v/>
      </c>
    </row>
    <row r="544" spans="5:25">
      <c r="E544" s="56" t="str">
        <f t="shared" si="42"/>
        <v>\\</v>
      </c>
      <c r="F544" s="38"/>
      <c r="G544" s="79"/>
      <c r="H544" s="38"/>
      <c r="I544" s="351"/>
      <c r="J544" s="38"/>
      <c r="K544" s="40"/>
      <c r="L544" s="11"/>
      <c r="M544" s="11"/>
      <c r="N544" s="11"/>
      <c r="O544" s="35"/>
      <c r="P544" s="39"/>
      <c r="Q544" s="291"/>
      <c r="R544" s="287"/>
      <c r="S544" s="38"/>
      <c r="T544" s="40"/>
      <c r="U544" s="35"/>
      <c r="V544" s="74">
        <f t="shared" si="45"/>
        <v>0</v>
      </c>
      <c r="W544" s="12">
        <f t="shared" si="46"/>
        <v>0</v>
      </c>
      <c r="X544" s="12">
        <f t="shared" si="43"/>
        <v>0</v>
      </c>
      <c r="Y544" s="75" t="str">
        <f t="shared" si="44"/>
        <v/>
      </c>
    </row>
    <row r="545" spans="5:25">
      <c r="E545" s="56" t="str">
        <f t="shared" si="42"/>
        <v>\\</v>
      </c>
      <c r="F545" s="38"/>
      <c r="G545" s="79"/>
      <c r="H545" s="38"/>
      <c r="I545" s="351"/>
      <c r="J545" s="38"/>
      <c r="K545" s="40"/>
      <c r="L545" s="11"/>
      <c r="M545" s="11"/>
      <c r="N545" s="11"/>
      <c r="O545" s="35"/>
      <c r="P545" s="39"/>
      <c r="Q545" s="291"/>
      <c r="R545" s="287"/>
      <c r="S545" s="38"/>
      <c r="T545" s="40"/>
      <c r="U545" s="35"/>
      <c r="V545" s="74">
        <f t="shared" si="45"/>
        <v>0</v>
      </c>
      <c r="W545" s="12">
        <f t="shared" si="46"/>
        <v>0</v>
      </c>
      <c r="X545" s="12">
        <f t="shared" si="43"/>
        <v>0</v>
      </c>
      <c r="Y545" s="75" t="str">
        <f t="shared" si="44"/>
        <v/>
      </c>
    </row>
    <row r="546" spans="5:25">
      <c r="E546" s="56" t="str">
        <f t="shared" si="42"/>
        <v>\\</v>
      </c>
      <c r="F546" s="38"/>
      <c r="G546" s="79"/>
      <c r="H546" s="38"/>
      <c r="I546" s="351"/>
      <c r="J546" s="38"/>
      <c r="K546" s="40"/>
      <c r="L546" s="11"/>
      <c r="M546" s="11"/>
      <c r="N546" s="11"/>
      <c r="O546" s="35"/>
      <c r="P546" s="39"/>
      <c r="Q546" s="291"/>
      <c r="R546" s="287"/>
      <c r="S546" s="38"/>
      <c r="T546" s="40"/>
      <c r="U546" s="35"/>
      <c r="V546" s="74">
        <f t="shared" si="45"/>
        <v>0</v>
      </c>
      <c r="W546" s="12">
        <f t="shared" si="46"/>
        <v>0</v>
      </c>
      <c r="X546" s="12">
        <f t="shared" si="43"/>
        <v>0</v>
      </c>
      <c r="Y546" s="75" t="str">
        <f t="shared" si="44"/>
        <v/>
      </c>
    </row>
    <row r="547" spans="5:25">
      <c r="E547" s="56" t="str">
        <f t="shared" si="42"/>
        <v>\\</v>
      </c>
      <c r="F547" s="38"/>
      <c r="G547" s="79"/>
      <c r="H547" s="38"/>
      <c r="I547" s="351"/>
      <c r="J547" s="38"/>
      <c r="K547" s="40"/>
      <c r="L547" s="11"/>
      <c r="M547" s="11"/>
      <c r="N547" s="11"/>
      <c r="O547" s="35"/>
      <c r="P547" s="39"/>
      <c r="Q547" s="291"/>
      <c r="R547" s="287"/>
      <c r="S547" s="38"/>
      <c r="T547" s="40"/>
      <c r="U547" s="35"/>
      <c r="V547" s="74">
        <f t="shared" si="45"/>
        <v>0</v>
      </c>
      <c r="W547" s="12">
        <f t="shared" si="46"/>
        <v>0</v>
      </c>
      <c r="X547" s="12">
        <f t="shared" si="43"/>
        <v>0</v>
      </c>
      <c r="Y547" s="75" t="str">
        <f t="shared" si="44"/>
        <v/>
      </c>
    </row>
    <row r="548" spans="5:25">
      <c r="E548" s="56" t="str">
        <f t="shared" si="42"/>
        <v>\\</v>
      </c>
      <c r="F548" s="38"/>
      <c r="G548" s="79"/>
      <c r="H548" s="38"/>
      <c r="I548" s="351"/>
      <c r="J548" s="38"/>
      <c r="K548" s="40"/>
      <c r="L548" s="11"/>
      <c r="M548" s="11"/>
      <c r="N548" s="11"/>
      <c r="O548" s="35"/>
      <c r="P548" s="39"/>
      <c r="Q548" s="291"/>
      <c r="R548" s="287"/>
      <c r="S548" s="38"/>
      <c r="T548" s="40"/>
      <c r="U548" s="35"/>
      <c r="V548" s="74">
        <f t="shared" si="45"/>
        <v>0</v>
      </c>
      <c r="W548" s="12">
        <f t="shared" si="46"/>
        <v>0</v>
      </c>
      <c r="X548" s="12">
        <f t="shared" si="43"/>
        <v>0</v>
      </c>
      <c r="Y548" s="75" t="str">
        <f t="shared" si="44"/>
        <v/>
      </c>
    </row>
    <row r="549" spans="5:25">
      <c r="E549" s="56" t="str">
        <f t="shared" si="42"/>
        <v>\\</v>
      </c>
      <c r="F549" s="38"/>
      <c r="G549" s="79"/>
      <c r="H549" s="38"/>
      <c r="I549" s="351"/>
      <c r="J549" s="38"/>
      <c r="K549" s="40"/>
      <c r="L549" s="11"/>
      <c r="M549" s="11"/>
      <c r="N549" s="11"/>
      <c r="O549" s="35"/>
      <c r="P549" s="39"/>
      <c r="Q549" s="291"/>
      <c r="R549" s="287"/>
      <c r="S549" s="38"/>
      <c r="T549" s="40"/>
      <c r="U549" s="35"/>
      <c r="V549" s="74">
        <f t="shared" si="45"/>
        <v>0</v>
      </c>
      <c r="W549" s="12">
        <f t="shared" si="46"/>
        <v>0</v>
      </c>
      <c r="X549" s="12">
        <f t="shared" si="43"/>
        <v>0</v>
      </c>
      <c r="Y549" s="75" t="str">
        <f t="shared" si="44"/>
        <v/>
      </c>
    </row>
    <row r="550" spans="5:25">
      <c r="E550" s="56" t="str">
        <f t="shared" si="42"/>
        <v>\\</v>
      </c>
      <c r="F550" s="38"/>
      <c r="G550" s="79"/>
      <c r="H550" s="38"/>
      <c r="I550" s="351"/>
      <c r="J550" s="38"/>
      <c r="K550" s="40"/>
      <c r="L550" s="11"/>
      <c r="M550" s="11"/>
      <c r="N550" s="11"/>
      <c r="O550" s="35"/>
      <c r="P550" s="39"/>
      <c r="Q550" s="291"/>
      <c r="R550" s="287"/>
      <c r="S550" s="38"/>
      <c r="T550" s="40"/>
      <c r="U550" s="35"/>
      <c r="V550" s="74">
        <f t="shared" si="45"/>
        <v>0</v>
      </c>
      <c r="W550" s="12">
        <f t="shared" si="46"/>
        <v>0</v>
      </c>
      <c r="X550" s="12">
        <f t="shared" si="43"/>
        <v>0</v>
      </c>
      <c r="Y550" s="75" t="str">
        <f t="shared" si="44"/>
        <v/>
      </c>
    </row>
    <row r="551" spans="5:25">
      <c r="E551" s="56" t="str">
        <f t="shared" si="42"/>
        <v>\\</v>
      </c>
      <c r="F551" s="38"/>
      <c r="G551" s="79"/>
      <c r="H551" s="38"/>
      <c r="I551" s="351"/>
      <c r="J551" s="38"/>
      <c r="K551" s="40"/>
      <c r="L551" s="11"/>
      <c r="M551" s="11"/>
      <c r="N551" s="11"/>
      <c r="O551" s="35"/>
      <c r="P551" s="39"/>
      <c r="Q551" s="291"/>
      <c r="R551" s="287"/>
      <c r="S551" s="38"/>
      <c r="T551" s="40"/>
      <c r="U551" s="35"/>
      <c r="V551" s="74">
        <f t="shared" si="45"/>
        <v>0</v>
      </c>
      <c r="W551" s="12">
        <f t="shared" si="46"/>
        <v>0</v>
      </c>
      <c r="X551" s="12">
        <f t="shared" si="43"/>
        <v>0</v>
      </c>
      <c r="Y551" s="75" t="str">
        <f t="shared" si="44"/>
        <v/>
      </c>
    </row>
    <row r="552" spans="5:25">
      <c r="E552" s="56" t="str">
        <f t="shared" si="42"/>
        <v>\\</v>
      </c>
      <c r="F552" s="38"/>
      <c r="G552" s="79"/>
      <c r="H552" s="38"/>
      <c r="I552" s="351"/>
      <c r="J552" s="38"/>
      <c r="K552" s="40"/>
      <c r="L552" s="11"/>
      <c r="M552" s="11"/>
      <c r="N552" s="11"/>
      <c r="O552" s="35"/>
      <c r="P552" s="39"/>
      <c r="Q552" s="291"/>
      <c r="R552" s="287"/>
      <c r="S552" s="38"/>
      <c r="T552" s="40"/>
      <c r="U552" s="35"/>
      <c r="V552" s="74">
        <f t="shared" si="45"/>
        <v>0</v>
      </c>
      <c r="W552" s="12">
        <f t="shared" si="46"/>
        <v>0</v>
      </c>
      <c r="X552" s="12">
        <f t="shared" si="43"/>
        <v>0</v>
      </c>
      <c r="Y552" s="75" t="str">
        <f t="shared" si="44"/>
        <v/>
      </c>
    </row>
    <row r="553" spans="5:25">
      <c r="E553" s="56" t="str">
        <f t="shared" si="42"/>
        <v>\\</v>
      </c>
      <c r="F553" s="38"/>
      <c r="G553" s="79"/>
      <c r="H553" s="38"/>
      <c r="I553" s="351"/>
      <c r="J553" s="38"/>
      <c r="K553" s="40"/>
      <c r="L553" s="11"/>
      <c r="M553" s="11"/>
      <c r="N553" s="11"/>
      <c r="O553" s="35"/>
      <c r="P553" s="39"/>
      <c r="Q553" s="291"/>
      <c r="R553" s="287"/>
      <c r="S553" s="38"/>
      <c r="T553" s="40"/>
      <c r="U553" s="35"/>
      <c r="V553" s="74">
        <f t="shared" si="45"/>
        <v>0</v>
      </c>
      <c r="W553" s="12">
        <f t="shared" si="46"/>
        <v>0</v>
      </c>
      <c r="X553" s="12">
        <f t="shared" si="43"/>
        <v>0</v>
      </c>
      <c r="Y553" s="75" t="str">
        <f t="shared" si="44"/>
        <v/>
      </c>
    </row>
    <row r="554" spans="5:25">
      <c r="E554" s="56" t="str">
        <f t="shared" si="42"/>
        <v>\\</v>
      </c>
      <c r="F554" s="38"/>
      <c r="G554" s="79"/>
      <c r="H554" s="38"/>
      <c r="I554" s="351"/>
      <c r="J554" s="38"/>
      <c r="K554" s="40"/>
      <c r="L554" s="11"/>
      <c r="M554" s="11"/>
      <c r="N554" s="11"/>
      <c r="O554" s="35"/>
      <c r="P554" s="39"/>
      <c r="Q554" s="291"/>
      <c r="R554" s="287"/>
      <c r="S554" s="38"/>
      <c r="T554" s="40"/>
      <c r="U554" s="35"/>
      <c r="V554" s="74">
        <f t="shared" si="45"/>
        <v>0</v>
      </c>
      <c r="W554" s="12">
        <f t="shared" si="46"/>
        <v>0</v>
      </c>
      <c r="X554" s="12">
        <f t="shared" si="43"/>
        <v>0</v>
      </c>
      <c r="Y554" s="75" t="str">
        <f t="shared" si="44"/>
        <v/>
      </c>
    </row>
    <row r="555" spans="5:25">
      <c r="E555" s="56" t="str">
        <f t="shared" si="42"/>
        <v>\\</v>
      </c>
      <c r="F555" s="38"/>
      <c r="G555" s="79"/>
      <c r="H555" s="38"/>
      <c r="I555" s="351"/>
      <c r="J555" s="38"/>
      <c r="K555" s="40"/>
      <c r="L555" s="11"/>
      <c r="M555" s="11"/>
      <c r="N555" s="11"/>
      <c r="O555" s="35"/>
      <c r="P555" s="39"/>
      <c r="Q555" s="291"/>
      <c r="R555" s="287"/>
      <c r="S555" s="38"/>
      <c r="T555" s="40"/>
      <c r="U555" s="35"/>
      <c r="V555" s="74">
        <f t="shared" si="45"/>
        <v>0</v>
      </c>
      <c r="W555" s="12">
        <f t="shared" si="46"/>
        <v>0</v>
      </c>
      <c r="X555" s="12">
        <f t="shared" si="43"/>
        <v>0</v>
      </c>
      <c r="Y555" s="75" t="str">
        <f t="shared" si="44"/>
        <v/>
      </c>
    </row>
    <row r="556" spans="5:25">
      <c r="E556" s="56" t="str">
        <f t="shared" si="42"/>
        <v>\\</v>
      </c>
      <c r="F556" s="38"/>
      <c r="G556" s="79"/>
      <c r="H556" s="38"/>
      <c r="I556" s="351"/>
      <c r="J556" s="38"/>
      <c r="K556" s="40"/>
      <c r="L556" s="11"/>
      <c r="M556" s="11"/>
      <c r="N556" s="11"/>
      <c r="O556" s="35"/>
      <c r="P556" s="39"/>
      <c r="Q556" s="291"/>
      <c r="R556" s="287"/>
      <c r="S556" s="38"/>
      <c r="T556" s="40"/>
      <c r="U556" s="35"/>
      <c r="V556" s="74">
        <f t="shared" si="45"/>
        <v>0</v>
      </c>
      <c r="W556" s="12">
        <f t="shared" si="46"/>
        <v>0</v>
      </c>
      <c r="X556" s="12">
        <f t="shared" si="43"/>
        <v>0</v>
      </c>
      <c r="Y556" s="75" t="str">
        <f t="shared" si="44"/>
        <v/>
      </c>
    </row>
    <row r="557" spans="5:25">
      <c r="E557" s="56" t="str">
        <f t="shared" si="42"/>
        <v>\\</v>
      </c>
      <c r="F557" s="38"/>
      <c r="G557" s="79"/>
      <c r="H557" s="38"/>
      <c r="I557" s="351"/>
      <c r="J557" s="38"/>
      <c r="K557" s="40"/>
      <c r="L557" s="11"/>
      <c r="M557" s="11"/>
      <c r="N557" s="11"/>
      <c r="O557" s="35"/>
      <c r="P557" s="39"/>
      <c r="Q557" s="291"/>
      <c r="R557" s="287"/>
      <c r="S557" s="38"/>
      <c r="T557" s="40"/>
      <c r="U557" s="35"/>
      <c r="V557" s="74">
        <f t="shared" si="45"/>
        <v>0</v>
      </c>
      <c r="W557" s="12">
        <f t="shared" si="46"/>
        <v>0</v>
      </c>
      <c r="X557" s="12">
        <f t="shared" si="43"/>
        <v>0</v>
      </c>
      <c r="Y557" s="75" t="str">
        <f t="shared" si="44"/>
        <v/>
      </c>
    </row>
    <row r="558" spans="5:25">
      <c r="E558" s="56" t="str">
        <f t="shared" si="42"/>
        <v>\\</v>
      </c>
      <c r="F558" s="38"/>
      <c r="G558" s="79"/>
      <c r="H558" s="38"/>
      <c r="I558" s="351"/>
      <c r="J558" s="38"/>
      <c r="K558" s="40"/>
      <c r="L558" s="11"/>
      <c r="M558" s="11"/>
      <c r="N558" s="11"/>
      <c r="O558" s="35"/>
      <c r="P558" s="39"/>
      <c r="Q558" s="291"/>
      <c r="R558" s="287"/>
      <c r="S558" s="38"/>
      <c r="T558" s="40"/>
      <c r="U558" s="35"/>
      <c r="V558" s="74">
        <f t="shared" si="45"/>
        <v>0</v>
      </c>
      <c r="W558" s="12">
        <f t="shared" si="46"/>
        <v>0</v>
      </c>
      <c r="X558" s="12">
        <f t="shared" si="43"/>
        <v>0</v>
      </c>
      <c r="Y558" s="75" t="str">
        <f t="shared" si="44"/>
        <v/>
      </c>
    </row>
    <row r="559" spans="5:25">
      <c r="E559" s="56" t="str">
        <f t="shared" si="42"/>
        <v>\\</v>
      </c>
      <c r="F559" s="38"/>
      <c r="G559" s="79"/>
      <c r="H559" s="38"/>
      <c r="I559" s="351"/>
      <c r="J559" s="38"/>
      <c r="K559" s="40"/>
      <c r="L559" s="11"/>
      <c r="M559" s="11"/>
      <c r="N559" s="11"/>
      <c r="O559" s="35"/>
      <c r="P559" s="39"/>
      <c r="Q559" s="291"/>
      <c r="R559" s="287"/>
      <c r="S559" s="38"/>
      <c r="T559" s="40"/>
      <c r="U559" s="35"/>
      <c r="V559" s="74">
        <f t="shared" si="45"/>
        <v>0</v>
      </c>
      <c r="W559" s="12">
        <f t="shared" si="46"/>
        <v>0</v>
      </c>
      <c r="X559" s="12">
        <f t="shared" si="43"/>
        <v>0</v>
      </c>
      <c r="Y559" s="75" t="str">
        <f t="shared" si="44"/>
        <v/>
      </c>
    </row>
    <row r="560" spans="5:25">
      <c r="E560" s="56" t="str">
        <f t="shared" si="42"/>
        <v>\\</v>
      </c>
      <c r="F560" s="38"/>
      <c r="G560" s="79"/>
      <c r="H560" s="38"/>
      <c r="I560" s="351"/>
      <c r="J560" s="38"/>
      <c r="K560" s="40"/>
      <c r="L560" s="11"/>
      <c r="M560" s="11"/>
      <c r="N560" s="11"/>
      <c r="O560" s="35"/>
      <c r="P560" s="39"/>
      <c r="Q560" s="291"/>
      <c r="R560" s="287"/>
      <c r="S560" s="38"/>
      <c r="T560" s="40"/>
      <c r="U560" s="35"/>
      <c r="V560" s="74">
        <f t="shared" si="45"/>
        <v>0</v>
      </c>
      <c r="W560" s="12">
        <f t="shared" si="46"/>
        <v>0</v>
      </c>
      <c r="X560" s="12">
        <f t="shared" si="43"/>
        <v>0</v>
      </c>
      <c r="Y560" s="75" t="str">
        <f t="shared" si="44"/>
        <v/>
      </c>
    </row>
    <row r="561" spans="5:25">
      <c r="E561" s="56" t="str">
        <f t="shared" si="42"/>
        <v>\\</v>
      </c>
      <c r="F561" s="38"/>
      <c r="G561" s="79"/>
      <c r="H561" s="38"/>
      <c r="I561" s="351"/>
      <c r="J561" s="38"/>
      <c r="K561" s="40"/>
      <c r="L561" s="11"/>
      <c r="M561" s="11"/>
      <c r="N561" s="11"/>
      <c r="O561" s="35"/>
      <c r="P561" s="39"/>
      <c r="Q561" s="291"/>
      <c r="R561" s="287"/>
      <c r="S561" s="38"/>
      <c r="T561" s="40"/>
      <c r="U561" s="35"/>
      <c r="V561" s="74">
        <f t="shared" si="45"/>
        <v>0</v>
      </c>
      <c r="W561" s="12">
        <f t="shared" si="46"/>
        <v>0</v>
      </c>
      <c r="X561" s="12">
        <f t="shared" si="43"/>
        <v>0</v>
      </c>
      <c r="Y561" s="75" t="str">
        <f t="shared" si="44"/>
        <v/>
      </c>
    </row>
    <row r="562" spans="5:25">
      <c r="E562" s="56" t="str">
        <f t="shared" si="42"/>
        <v>\\</v>
      </c>
      <c r="F562" s="38"/>
      <c r="G562" s="79"/>
      <c r="H562" s="38"/>
      <c r="I562" s="351"/>
      <c r="J562" s="38"/>
      <c r="K562" s="40"/>
      <c r="L562" s="11"/>
      <c r="M562" s="11"/>
      <c r="N562" s="11"/>
      <c r="O562" s="35"/>
      <c r="P562" s="39"/>
      <c r="Q562" s="291"/>
      <c r="R562" s="287"/>
      <c r="S562" s="38"/>
      <c r="T562" s="40"/>
      <c r="U562" s="35"/>
      <c r="V562" s="74">
        <f t="shared" si="45"/>
        <v>0</v>
      </c>
      <c r="W562" s="12">
        <f t="shared" si="46"/>
        <v>0</v>
      </c>
      <c r="X562" s="12">
        <f t="shared" si="43"/>
        <v>0</v>
      </c>
      <c r="Y562" s="75" t="str">
        <f t="shared" si="44"/>
        <v/>
      </c>
    </row>
    <row r="563" spans="5:25">
      <c r="E563" s="56" t="str">
        <f t="shared" si="42"/>
        <v>\\</v>
      </c>
      <c r="F563" s="38"/>
      <c r="G563" s="79"/>
      <c r="H563" s="38"/>
      <c r="I563" s="351"/>
      <c r="J563" s="38"/>
      <c r="K563" s="40"/>
      <c r="L563" s="11"/>
      <c r="M563" s="11"/>
      <c r="N563" s="11"/>
      <c r="O563" s="35"/>
      <c r="P563" s="39"/>
      <c r="Q563" s="291"/>
      <c r="R563" s="287"/>
      <c r="S563" s="38"/>
      <c r="T563" s="40"/>
      <c r="U563" s="35"/>
      <c r="V563" s="74">
        <f t="shared" si="45"/>
        <v>0</v>
      </c>
      <c r="W563" s="12">
        <f t="shared" si="46"/>
        <v>0</v>
      </c>
      <c r="X563" s="12">
        <f t="shared" si="43"/>
        <v>0</v>
      </c>
      <c r="Y563" s="75" t="str">
        <f t="shared" si="44"/>
        <v/>
      </c>
    </row>
    <row r="564" spans="5:25">
      <c r="E564" s="56" t="str">
        <f t="shared" si="42"/>
        <v>\\</v>
      </c>
      <c r="F564" s="38"/>
      <c r="G564" s="79"/>
      <c r="H564" s="38"/>
      <c r="I564" s="351"/>
      <c r="J564" s="38"/>
      <c r="K564" s="40"/>
      <c r="L564" s="11"/>
      <c r="M564" s="11"/>
      <c r="N564" s="11"/>
      <c r="O564" s="35"/>
      <c r="P564" s="39"/>
      <c r="Q564" s="291"/>
      <c r="R564" s="287"/>
      <c r="S564" s="38"/>
      <c r="T564" s="40"/>
      <c r="U564" s="35"/>
      <c r="V564" s="74">
        <f t="shared" si="45"/>
        <v>0</v>
      </c>
      <c r="W564" s="12">
        <f t="shared" si="46"/>
        <v>0</v>
      </c>
      <c r="X564" s="12">
        <f t="shared" si="43"/>
        <v>0</v>
      </c>
      <c r="Y564" s="75" t="str">
        <f t="shared" si="44"/>
        <v/>
      </c>
    </row>
    <row r="565" spans="5:25">
      <c r="E565" s="56" t="str">
        <f t="shared" si="42"/>
        <v>\\</v>
      </c>
      <c r="F565" s="38"/>
      <c r="G565" s="79"/>
      <c r="H565" s="38"/>
      <c r="I565" s="351"/>
      <c r="J565" s="38"/>
      <c r="K565" s="40"/>
      <c r="L565" s="11"/>
      <c r="M565" s="11"/>
      <c r="N565" s="11"/>
      <c r="O565" s="35"/>
      <c r="P565" s="39"/>
      <c r="Q565" s="291"/>
      <c r="R565" s="287"/>
      <c r="S565" s="38"/>
      <c r="T565" s="40"/>
      <c r="U565" s="35"/>
      <c r="V565" s="74">
        <f t="shared" si="45"/>
        <v>0</v>
      </c>
      <c r="W565" s="12">
        <f t="shared" si="46"/>
        <v>0</v>
      </c>
      <c r="X565" s="12">
        <f t="shared" si="43"/>
        <v>0</v>
      </c>
      <c r="Y565" s="75" t="str">
        <f t="shared" si="44"/>
        <v/>
      </c>
    </row>
    <row r="566" spans="5:25">
      <c r="E566" s="56" t="str">
        <f t="shared" si="42"/>
        <v>\\</v>
      </c>
      <c r="F566" s="38"/>
      <c r="G566" s="79"/>
      <c r="H566" s="38"/>
      <c r="I566" s="351"/>
      <c r="J566" s="38"/>
      <c r="K566" s="40"/>
      <c r="L566" s="11"/>
      <c r="M566" s="11"/>
      <c r="N566" s="11"/>
      <c r="O566" s="35"/>
      <c r="P566" s="39"/>
      <c r="Q566" s="291"/>
      <c r="R566" s="287"/>
      <c r="S566" s="38"/>
      <c r="T566" s="40"/>
      <c r="U566" s="35"/>
      <c r="V566" s="74">
        <f t="shared" si="45"/>
        <v>0</v>
      </c>
      <c r="W566" s="12">
        <f t="shared" si="46"/>
        <v>0</v>
      </c>
      <c r="X566" s="12">
        <f t="shared" si="43"/>
        <v>0</v>
      </c>
      <c r="Y566" s="75" t="str">
        <f t="shared" si="44"/>
        <v/>
      </c>
    </row>
    <row r="567" spans="5:25">
      <c r="E567" s="56" t="str">
        <f t="shared" si="42"/>
        <v>\\</v>
      </c>
      <c r="F567" s="38"/>
      <c r="G567" s="79"/>
      <c r="H567" s="38"/>
      <c r="I567" s="351"/>
      <c r="J567" s="38"/>
      <c r="K567" s="40"/>
      <c r="L567" s="11"/>
      <c r="M567" s="11"/>
      <c r="N567" s="11"/>
      <c r="O567" s="35"/>
      <c r="P567" s="39"/>
      <c r="Q567" s="291"/>
      <c r="R567" s="287"/>
      <c r="S567" s="38"/>
      <c r="T567" s="40"/>
      <c r="U567" s="35"/>
      <c r="V567" s="74">
        <f t="shared" si="45"/>
        <v>0</v>
      </c>
      <c r="W567" s="12">
        <f t="shared" si="46"/>
        <v>0</v>
      </c>
      <c r="X567" s="12">
        <f t="shared" si="43"/>
        <v>0</v>
      </c>
      <c r="Y567" s="75" t="str">
        <f t="shared" si="44"/>
        <v/>
      </c>
    </row>
    <row r="568" spans="5:25">
      <c r="E568" s="56" t="str">
        <f t="shared" si="42"/>
        <v>\\</v>
      </c>
      <c r="F568" s="38"/>
      <c r="G568" s="79"/>
      <c r="H568" s="38"/>
      <c r="I568" s="351"/>
      <c r="J568" s="38"/>
      <c r="K568" s="40"/>
      <c r="L568" s="11"/>
      <c r="M568" s="11"/>
      <c r="N568" s="11"/>
      <c r="O568" s="35"/>
      <c r="P568" s="39"/>
      <c r="Q568" s="291"/>
      <c r="R568" s="287"/>
      <c r="S568" s="38"/>
      <c r="T568" s="40"/>
      <c r="U568" s="35"/>
      <c r="V568" s="74">
        <f t="shared" si="45"/>
        <v>0</v>
      </c>
      <c r="W568" s="12">
        <f t="shared" si="46"/>
        <v>0</v>
      </c>
      <c r="X568" s="12">
        <f t="shared" si="43"/>
        <v>0</v>
      </c>
      <c r="Y568" s="75" t="str">
        <f t="shared" si="44"/>
        <v/>
      </c>
    </row>
    <row r="569" spans="5:25">
      <c r="E569" s="56" t="str">
        <f t="shared" si="42"/>
        <v>\\</v>
      </c>
      <c r="F569" s="38"/>
      <c r="G569" s="79"/>
      <c r="H569" s="38"/>
      <c r="I569" s="351"/>
      <c r="J569" s="38"/>
      <c r="K569" s="40"/>
      <c r="L569" s="11"/>
      <c r="M569" s="11"/>
      <c r="N569" s="11"/>
      <c r="O569" s="35"/>
      <c r="P569" s="39"/>
      <c r="Q569" s="291"/>
      <c r="R569" s="287"/>
      <c r="S569" s="38"/>
      <c r="T569" s="40"/>
      <c r="U569" s="35"/>
      <c r="V569" s="74">
        <f t="shared" si="45"/>
        <v>0</v>
      </c>
      <c r="W569" s="12">
        <f t="shared" si="46"/>
        <v>0</v>
      </c>
      <c r="X569" s="12">
        <f t="shared" si="43"/>
        <v>0</v>
      </c>
      <c r="Y569" s="75" t="str">
        <f t="shared" si="44"/>
        <v/>
      </c>
    </row>
    <row r="570" spans="5:25">
      <c r="E570" s="56" t="str">
        <f t="shared" si="42"/>
        <v>\\</v>
      </c>
      <c r="F570" s="38"/>
      <c r="G570" s="79"/>
      <c r="H570" s="38"/>
      <c r="I570" s="351"/>
      <c r="J570" s="38"/>
      <c r="K570" s="40"/>
      <c r="L570" s="11"/>
      <c r="M570" s="11"/>
      <c r="N570" s="11"/>
      <c r="O570" s="35"/>
      <c r="P570" s="39"/>
      <c r="Q570" s="291"/>
      <c r="R570" s="287"/>
      <c r="S570" s="38"/>
      <c r="T570" s="40"/>
      <c r="U570" s="35"/>
      <c r="V570" s="74">
        <f t="shared" si="45"/>
        <v>0</v>
      </c>
      <c r="W570" s="12">
        <f t="shared" si="46"/>
        <v>0</v>
      </c>
      <c r="X570" s="12">
        <f t="shared" si="43"/>
        <v>0</v>
      </c>
      <c r="Y570" s="75" t="str">
        <f t="shared" si="44"/>
        <v/>
      </c>
    </row>
    <row r="571" spans="5:25">
      <c r="E571" s="56" t="str">
        <f t="shared" si="42"/>
        <v>\\</v>
      </c>
      <c r="F571" s="38"/>
      <c r="G571" s="79"/>
      <c r="H571" s="38"/>
      <c r="I571" s="351"/>
      <c r="J571" s="38"/>
      <c r="K571" s="40"/>
      <c r="L571" s="11"/>
      <c r="M571" s="11"/>
      <c r="N571" s="11"/>
      <c r="O571" s="35"/>
      <c r="P571" s="39"/>
      <c r="Q571" s="291"/>
      <c r="R571" s="287"/>
      <c r="S571" s="38"/>
      <c r="T571" s="40"/>
      <c r="U571" s="35"/>
      <c r="V571" s="74">
        <f t="shared" si="45"/>
        <v>0</v>
      </c>
      <c r="W571" s="12">
        <f t="shared" si="46"/>
        <v>0</v>
      </c>
      <c r="X571" s="12">
        <f t="shared" si="43"/>
        <v>0</v>
      </c>
      <c r="Y571" s="75" t="str">
        <f t="shared" si="44"/>
        <v/>
      </c>
    </row>
    <row r="572" spans="5:25">
      <c r="E572" s="56" t="str">
        <f t="shared" si="42"/>
        <v>\\</v>
      </c>
      <c r="F572" s="38"/>
      <c r="G572" s="79"/>
      <c r="H572" s="38"/>
      <c r="I572" s="351"/>
      <c r="J572" s="38"/>
      <c r="K572" s="40"/>
      <c r="L572" s="11"/>
      <c r="M572" s="11"/>
      <c r="N572" s="11"/>
      <c r="O572" s="35"/>
      <c r="P572" s="39"/>
      <c r="Q572" s="291"/>
      <c r="R572" s="287"/>
      <c r="S572" s="38"/>
      <c r="T572" s="40"/>
      <c r="U572" s="35"/>
      <c r="V572" s="74">
        <f t="shared" si="45"/>
        <v>0</v>
      </c>
      <c r="W572" s="12">
        <f t="shared" si="46"/>
        <v>0</v>
      </c>
      <c r="X572" s="12">
        <f t="shared" si="43"/>
        <v>0</v>
      </c>
      <c r="Y572" s="75" t="str">
        <f t="shared" si="44"/>
        <v/>
      </c>
    </row>
    <row r="573" spans="5:25">
      <c r="E573" s="56" t="str">
        <f t="shared" si="42"/>
        <v>\\</v>
      </c>
      <c r="F573" s="38"/>
      <c r="G573" s="79"/>
      <c r="H573" s="38"/>
      <c r="I573" s="351"/>
      <c r="J573" s="38"/>
      <c r="K573" s="40"/>
      <c r="L573" s="11"/>
      <c r="M573" s="11"/>
      <c r="N573" s="11"/>
      <c r="O573" s="35"/>
      <c r="P573" s="39"/>
      <c r="Q573" s="291"/>
      <c r="R573" s="287"/>
      <c r="S573" s="38"/>
      <c r="T573" s="40"/>
      <c r="U573" s="35"/>
      <c r="V573" s="74">
        <f t="shared" si="45"/>
        <v>0</v>
      </c>
      <c r="W573" s="12">
        <f t="shared" si="46"/>
        <v>0</v>
      </c>
      <c r="X573" s="12">
        <f t="shared" si="43"/>
        <v>0</v>
      </c>
      <c r="Y573" s="75" t="str">
        <f t="shared" si="44"/>
        <v/>
      </c>
    </row>
    <row r="574" spans="5:25">
      <c r="E574" s="56" t="str">
        <f t="shared" si="42"/>
        <v>\\</v>
      </c>
      <c r="F574" s="38"/>
      <c r="G574" s="79"/>
      <c r="H574" s="38"/>
      <c r="I574" s="351"/>
      <c r="J574" s="38"/>
      <c r="K574" s="40"/>
      <c r="L574" s="11"/>
      <c r="M574" s="11"/>
      <c r="N574" s="11"/>
      <c r="O574" s="35"/>
      <c r="P574" s="39"/>
      <c r="Q574" s="291"/>
      <c r="R574" s="287"/>
      <c r="S574" s="38"/>
      <c r="T574" s="40"/>
      <c r="U574" s="35"/>
      <c r="V574" s="74">
        <f t="shared" si="45"/>
        <v>0</v>
      </c>
      <c r="W574" s="12">
        <f t="shared" si="46"/>
        <v>0</v>
      </c>
      <c r="X574" s="12">
        <f t="shared" si="43"/>
        <v>0</v>
      </c>
      <c r="Y574" s="75" t="str">
        <f t="shared" si="44"/>
        <v/>
      </c>
    </row>
    <row r="575" spans="5:25">
      <c r="E575" s="56" t="str">
        <f t="shared" si="42"/>
        <v>\\</v>
      </c>
      <c r="F575" s="38"/>
      <c r="G575" s="79"/>
      <c r="H575" s="38"/>
      <c r="I575" s="351"/>
      <c r="J575" s="38"/>
      <c r="K575" s="40"/>
      <c r="L575" s="11"/>
      <c r="M575" s="11"/>
      <c r="N575" s="11"/>
      <c r="O575" s="35"/>
      <c r="P575" s="39"/>
      <c r="Q575" s="291"/>
      <c r="R575" s="287"/>
      <c r="S575" s="38"/>
      <c r="T575" s="40"/>
      <c r="U575" s="35"/>
      <c r="V575" s="74">
        <f t="shared" si="45"/>
        <v>0</v>
      </c>
      <c r="W575" s="12">
        <f t="shared" si="46"/>
        <v>0</v>
      </c>
      <c r="X575" s="12">
        <f t="shared" si="43"/>
        <v>0</v>
      </c>
      <c r="Y575" s="75" t="str">
        <f t="shared" si="44"/>
        <v/>
      </c>
    </row>
    <row r="576" spans="5:25">
      <c r="E576" s="56" t="str">
        <f t="shared" si="42"/>
        <v>\\</v>
      </c>
      <c r="F576" s="38"/>
      <c r="G576" s="79"/>
      <c r="H576" s="38"/>
      <c r="I576" s="351"/>
      <c r="J576" s="38"/>
      <c r="K576" s="40"/>
      <c r="L576" s="11"/>
      <c r="M576" s="11"/>
      <c r="N576" s="11"/>
      <c r="O576" s="35"/>
      <c r="P576" s="39"/>
      <c r="Q576" s="291"/>
      <c r="R576" s="287"/>
      <c r="S576" s="38"/>
      <c r="T576" s="40"/>
      <c r="U576" s="35"/>
      <c r="V576" s="74">
        <f t="shared" si="45"/>
        <v>0</v>
      </c>
      <c r="W576" s="12">
        <f t="shared" si="46"/>
        <v>0</v>
      </c>
      <c r="X576" s="12">
        <f t="shared" si="43"/>
        <v>0</v>
      </c>
      <c r="Y576" s="75" t="str">
        <f t="shared" si="44"/>
        <v/>
      </c>
    </row>
    <row r="577" spans="5:25">
      <c r="E577" s="56" t="str">
        <f t="shared" si="42"/>
        <v>\\</v>
      </c>
      <c r="F577" s="38"/>
      <c r="G577" s="79"/>
      <c r="H577" s="38"/>
      <c r="I577" s="351"/>
      <c r="J577" s="38"/>
      <c r="K577" s="40"/>
      <c r="L577" s="11"/>
      <c r="M577" s="11"/>
      <c r="N577" s="11"/>
      <c r="O577" s="35"/>
      <c r="P577" s="39"/>
      <c r="Q577" s="291"/>
      <c r="R577" s="287"/>
      <c r="S577" s="38"/>
      <c r="T577" s="40"/>
      <c r="U577" s="35"/>
      <c r="V577" s="74">
        <f t="shared" si="45"/>
        <v>0</v>
      </c>
      <c r="W577" s="12">
        <f t="shared" si="46"/>
        <v>0</v>
      </c>
      <c r="X577" s="12">
        <f t="shared" si="43"/>
        <v>0</v>
      </c>
      <c r="Y577" s="75" t="str">
        <f t="shared" si="44"/>
        <v/>
      </c>
    </row>
    <row r="578" spans="5:25">
      <c r="E578" s="56" t="str">
        <f t="shared" si="42"/>
        <v>\\</v>
      </c>
      <c r="F578" s="38"/>
      <c r="G578" s="79"/>
      <c r="H578" s="38"/>
      <c r="I578" s="351"/>
      <c r="J578" s="38"/>
      <c r="K578" s="40"/>
      <c r="L578" s="11"/>
      <c r="M578" s="11"/>
      <c r="N578" s="11"/>
      <c r="O578" s="35"/>
      <c r="P578" s="39"/>
      <c r="Q578" s="291"/>
      <c r="R578" s="287"/>
      <c r="S578" s="38"/>
      <c r="T578" s="40"/>
      <c r="U578" s="35"/>
      <c r="V578" s="74">
        <f t="shared" si="45"/>
        <v>0</v>
      </c>
      <c r="W578" s="12">
        <f t="shared" si="46"/>
        <v>0</v>
      </c>
      <c r="X578" s="12">
        <f t="shared" si="43"/>
        <v>0</v>
      </c>
      <c r="Y578" s="75" t="str">
        <f t="shared" si="44"/>
        <v/>
      </c>
    </row>
    <row r="579" spans="5:25">
      <c r="E579" s="56" t="str">
        <f t="shared" ref="E579:E642" si="47">F579&amp;"\"&amp;T579&amp;"\"&amp;U579</f>
        <v>\\</v>
      </c>
      <c r="F579" s="38"/>
      <c r="G579" s="79"/>
      <c r="H579" s="38"/>
      <c r="I579" s="351"/>
      <c r="J579" s="38"/>
      <c r="K579" s="40"/>
      <c r="L579" s="11"/>
      <c r="M579" s="11"/>
      <c r="N579" s="11"/>
      <c r="O579" s="35"/>
      <c r="P579" s="39"/>
      <c r="Q579" s="291"/>
      <c r="R579" s="287"/>
      <c r="S579" s="38"/>
      <c r="T579" s="40"/>
      <c r="U579" s="35"/>
      <c r="V579" s="74">
        <f t="shared" si="45"/>
        <v>0</v>
      </c>
      <c r="W579" s="12">
        <f t="shared" si="46"/>
        <v>0</v>
      </c>
      <c r="X579" s="12">
        <f t="shared" ref="X579:X642" si="48">W579*V579</f>
        <v>0</v>
      </c>
      <c r="Y579" s="75" t="str">
        <f t="shared" ref="Y579:Y642" si="49">IFERROR(X579/P579,"")</f>
        <v/>
      </c>
    </row>
    <row r="580" spans="5:25">
      <c r="E580" s="56" t="str">
        <f t="shared" si="47"/>
        <v>\\</v>
      </c>
      <c r="F580" s="38"/>
      <c r="G580" s="79"/>
      <c r="H580" s="38"/>
      <c r="I580" s="351"/>
      <c r="J580" s="38"/>
      <c r="K580" s="40"/>
      <c r="L580" s="11"/>
      <c r="M580" s="11"/>
      <c r="N580" s="11"/>
      <c r="O580" s="35"/>
      <c r="P580" s="39"/>
      <c r="Q580" s="291"/>
      <c r="R580" s="287"/>
      <c r="S580" s="38"/>
      <c r="T580" s="40"/>
      <c r="U580" s="35"/>
      <c r="V580" s="74">
        <f t="shared" ref="V580:V643" si="50">IF(G580="실용실안",IF(R580+1825&gt;=$A$3,1,IF(R580+3651&gt;=$A$3,0.8,0)),IF(R580+1825&gt;=$A$3,1,IF(R580+3651&gt;=$A$3,0.8,IF(R580+7304&gt;=$A$3,0.6,0))))</f>
        <v>0</v>
      </c>
      <c r="W580" s="12">
        <f t="shared" ref="W580:W643" si="51">IF(AND(G580="건설신기술",Q580&gt;=$A$3),2,IF(AND(G580="특허",Q580&gt;=$A$3),1,IF(AND(G580="실용실안",Q580&gt;=$A$3),0.5,0)))</f>
        <v>0</v>
      </c>
      <c r="X580" s="12">
        <f t="shared" si="48"/>
        <v>0</v>
      </c>
      <c r="Y580" s="75" t="str">
        <f t="shared" si="49"/>
        <v/>
      </c>
    </row>
    <row r="581" spans="5:25">
      <c r="E581" s="56" t="str">
        <f t="shared" si="47"/>
        <v>\\</v>
      </c>
      <c r="F581" s="38"/>
      <c r="G581" s="79"/>
      <c r="H581" s="38"/>
      <c r="I581" s="351"/>
      <c r="J581" s="38"/>
      <c r="K581" s="40"/>
      <c r="L581" s="11"/>
      <c r="M581" s="11"/>
      <c r="N581" s="11"/>
      <c r="O581" s="35"/>
      <c r="P581" s="39"/>
      <c r="Q581" s="291"/>
      <c r="R581" s="287"/>
      <c r="S581" s="38"/>
      <c r="T581" s="40"/>
      <c r="U581" s="35"/>
      <c r="V581" s="74">
        <f t="shared" si="50"/>
        <v>0</v>
      </c>
      <c r="W581" s="12">
        <f t="shared" si="51"/>
        <v>0</v>
      </c>
      <c r="X581" s="12">
        <f t="shared" si="48"/>
        <v>0</v>
      </c>
      <c r="Y581" s="75" t="str">
        <f t="shared" si="49"/>
        <v/>
      </c>
    </row>
    <row r="582" spans="5:25">
      <c r="E582" s="56" t="str">
        <f t="shared" si="47"/>
        <v>\\</v>
      </c>
      <c r="F582" s="38"/>
      <c r="G582" s="79"/>
      <c r="H582" s="38"/>
      <c r="I582" s="351"/>
      <c r="J582" s="38"/>
      <c r="K582" s="40"/>
      <c r="L582" s="11"/>
      <c r="M582" s="11"/>
      <c r="N582" s="11"/>
      <c r="O582" s="35"/>
      <c r="P582" s="39"/>
      <c r="Q582" s="291"/>
      <c r="R582" s="287"/>
      <c r="S582" s="38"/>
      <c r="T582" s="40"/>
      <c r="U582" s="35"/>
      <c r="V582" s="74">
        <f t="shared" si="50"/>
        <v>0</v>
      </c>
      <c r="W582" s="12">
        <f t="shared" si="51"/>
        <v>0</v>
      </c>
      <c r="X582" s="12">
        <f t="shared" si="48"/>
        <v>0</v>
      </c>
      <c r="Y582" s="75" t="str">
        <f t="shared" si="49"/>
        <v/>
      </c>
    </row>
    <row r="583" spans="5:25">
      <c r="E583" s="56" t="str">
        <f t="shared" si="47"/>
        <v>\\</v>
      </c>
      <c r="F583" s="38"/>
      <c r="G583" s="79"/>
      <c r="H583" s="38"/>
      <c r="I583" s="351"/>
      <c r="J583" s="38"/>
      <c r="K583" s="40"/>
      <c r="L583" s="11"/>
      <c r="M583" s="11"/>
      <c r="N583" s="11"/>
      <c r="O583" s="35"/>
      <c r="P583" s="39"/>
      <c r="Q583" s="291"/>
      <c r="R583" s="287"/>
      <c r="S583" s="38"/>
      <c r="T583" s="40"/>
      <c r="U583" s="35"/>
      <c r="V583" s="74">
        <f t="shared" si="50"/>
        <v>0</v>
      </c>
      <c r="W583" s="12">
        <f t="shared" si="51"/>
        <v>0</v>
      </c>
      <c r="X583" s="12">
        <f t="shared" si="48"/>
        <v>0</v>
      </c>
      <c r="Y583" s="75" t="str">
        <f t="shared" si="49"/>
        <v/>
      </c>
    </row>
    <row r="584" spans="5:25">
      <c r="E584" s="56" t="str">
        <f t="shared" si="47"/>
        <v>\\</v>
      </c>
      <c r="F584" s="38"/>
      <c r="G584" s="79"/>
      <c r="H584" s="38"/>
      <c r="I584" s="351"/>
      <c r="J584" s="38"/>
      <c r="K584" s="40"/>
      <c r="L584" s="11"/>
      <c r="M584" s="11"/>
      <c r="N584" s="11"/>
      <c r="O584" s="35"/>
      <c r="P584" s="39"/>
      <c r="Q584" s="291"/>
      <c r="R584" s="287"/>
      <c r="S584" s="38"/>
      <c r="T584" s="40"/>
      <c r="U584" s="35"/>
      <c r="V584" s="74">
        <f t="shared" si="50"/>
        <v>0</v>
      </c>
      <c r="W584" s="12">
        <f t="shared" si="51"/>
        <v>0</v>
      </c>
      <c r="X584" s="12">
        <f t="shared" si="48"/>
        <v>0</v>
      </c>
      <c r="Y584" s="75" t="str">
        <f t="shared" si="49"/>
        <v/>
      </c>
    </row>
    <row r="585" spans="5:25">
      <c r="E585" s="56" t="str">
        <f t="shared" si="47"/>
        <v>\\</v>
      </c>
      <c r="F585" s="38"/>
      <c r="G585" s="79"/>
      <c r="H585" s="38"/>
      <c r="I585" s="351"/>
      <c r="J585" s="38"/>
      <c r="K585" s="40"/>
      <c r="L585" s="11"/>
      <c r="M585" s="11"/>
      <c r="N585" s="11"/>
      <c r="O585" s="35"/>
      <c r="P585" s="39"/>
      <c r="Q585" s="291"/>
      <c r="R585" s="287"/>
      <c r="S585" s="38"/>
      <c r="T585" s="40"/>
      <c r="U585" s="35"/>
      <c r="V585" s="74">
        <f t="shared" si="50"/>
        <v>0</v>
      </c>
      <c r="W585" s="12">
        <f t="shared" si="51"/>
        <v>0</v>
      </c>
      <c r="X585" s="12">
        <f t="shared" si="48"/>
        <v>0</v>
      </c>
      <c r="Y585" s="75" t="str">
        <f t="shared" si="49"/>
        <v/>
      </c>
    </row>
    <row r="586" spans="5:25">
      <c r="E586" s="56" t="str">
        <f t="shared" si="47"/>
        <v>\\</v>
      </c>
      <c r="F586" s="38"/>
      <c r="G586" s="79"/>
      <c r="H586" s="38"/>
      <c r="I586" s="351"/>
      <c r="J586" s="38"/>
      <c r="K586" s="40"/>
      <c r="L586" s="11"/>
      <c r="M586" s="11"/>
      <c r="N586" s="11"/>
      <c r="O586" s="35"/>
      <c r="P586" s="39"/>
      <c r="Q586" s="291"/>
      <c r="R586" s="287"/>
      <c r="S586" s="38"/>
      <c r="T586" s="40"/>
      <c r="U586" s="35"/>
      <c r="V586" s="74">
        <f t="shared" si="50"/>
        <v>0</v>
      </c>
      <c r="W586" s="12">
        <f t="shared" si="51"/>
        <v>0</v>
      </c>
      <c r="X586" s="12">
        <f t="shared" si="48"/>
        <v>0</v>
      </c>
      <c r="Y586" s="75" t="str">
        <f t="shared" si="49"/>
        <v/>
      </c>
    </row>
    <row r="587" spans="5:25">
      <c r="E587" s="56" t="str">
        <f t="shared" si="47"/>
        <v>\\</v>
      </c>
      <c r="F587" s="38"/>
      <c r="G587" s="79"/>
      <c r="H587" s="38"/>
      <c r="I587" s="351"/>
      <c r="J587" s="38"/>
      <c r="K587" s="40"/>
      <c r="L587" s="11"/>
      <c r="M587" s="11"/>
      <c r="N587" s="11"/>
      <c r="O587" s="35"/>
      <c r="P587" s="39"/>
      <c r="Q587" s="291"/>
      <c r="R587" s="287"/>
      <c r="S587" s="38"/>
      <c r="T587" s="40"/>
      <c r="U587" s="35"/>
      <c r="V587" s="74">
        <f t="shared" si="50"/>
        <v>0</v>
      </c>
      <c r="W587" s="12">
        <f t="shared" si="51"/>
        <v>0</v>
      </c>
      <c r="X587" s="12">
        <f t="shared" si="48"/>
        <v>0</v>
      </c>
      <c r="Y587" s="75" t="str">
        <f t="shared" si="49"/>
        <v/>
      </c>
    </row>
    <row r="588" spans="5:25">
      <c r="E588" s="56" t="str">
        <f t="shared" si="47"/>
        <v>\\</v>
      </c>
      <c r="F588" s="38"/>
      <c r="G588" s="79"/>
      <c r="H588" s="38"/>
      <c r="I588" s="351"/>
      <c r="J588" s="38"/>
      <c r="K588" s="40"/>
      <c r="L588" s="11"/>
      <c r="M588" s="11"/>
      <c r="N588" s="11"/>
      <c r="O588" s="35"/>
      <c r="P588" s="39"/>
      <c r="Q588" s="291"/>
      <c r="R588" s="287"/>
      <c r="S588" s="38"/>
      <c r="T588" s="40"/>
      <c r="U588" s="35"/>
      <c r="V588" s="74">
        <f t="shared" si="50"/>
        <v>0</v>
      </c>
      <c r="W588" s="12">
        <f t="shared" si="51"/>
        <v>0</v>
      </c>
      <c r="X588" s="12">
        <f t="shared" si="48"/>
        <v>0</v>
      </c>
      <c r="Y588" s="75" t="str">
        <f t="shared" si="49"/>
        <v/>
      </c>
    </row>
    <row r="589" spans="5:25">
      <c r="E589" s="56" t="str">
        <f t="shared" si="47"/>
        <v>\\</v>
      </c>
      <c r="F589" s="38"/>
      <c r="G589" s="79"/>
      <c r="H589" s="38"/>
      <c r="I589" s="351"/>
      <c r="J589" s="38"/>
      <c r="K589" s="40"/>
      <c r="L589" s="11"/>
      <c r="M589" s="11"/>
      <c r="N589" s="11"/>
      <c r="O589" s="35"/>
      <c r="P589" s="39"/>
      <c r="Q589" s="291"/>
      <c r="R589" s="287"/>
      <c r="S589" s="38"/>
      <c r="T589" s="40"/>
      <c r="U589" s="35"/>
      <c r="V589" s="74">
        <f t="shared" si="50"/>
        <v>0</v>
      </c>
      <c r="W589" s="12">
        <f t="shared" si="51"/>
        <v>0</v>
      </c>
      <c r="X589" s="12">
        <f t="shared" si="48"/>
        <v>0</v>
      </c>
      <c r="Y589" s="75" t="str">
        <f t="shared" si="49"/>
        <v/>
      </c>
    </row>
    <row r="590" spans="5:25">
      <c r="E590" s="56" t="str">
        <f t="shared" si="47"/>
        <v>\\</v>
      </c>
      <c r="F590" s="38"/>
      <c r="G590" s="79"/>
      <c r="H590" s="38"/>
      <c r="I590" s="351"/>
      <c r="J590" s="38"/>
      <c r="K590" s="40"/>
      <c r="L590" s="11"/>
      <c r="M590" s="11"/>
      <c r="N590" s="11"/>
      <c r="O590" s="35"/>
      <c r="P590" s="39"/>
      <c r="Q590" s="291"/>
      <c r="R590" s="287"/>
      <c r="S590" s="38"/>
      <c r="T590" s="40"/>
      <c r="U590" s="35"/>
      <c r="V590" s="74">
        <f t="shared" si="50"/>
        <v>0</v>
      </c>
      <c r="W590" s="12">
        <f t="shared" si="51"/>
        <v>0</v>
      </c>
      <c r="X590" s="12">
        <f t="shared" si="48"/>
        <v>0</v>
      </c>
      <c r="Y590" s="75" t="str">
        <f t="shared" si="49"/>
        <v/>
      </c>
    </row>
    <row r="591" spans="5:25">
      <c r="E591" s="56" t="str">
        <f t="shared" si="47"/>
        <v>\\</v>
      </c>
      <c r="F591" s="38"/>
      <c r="G591" s="79"/>
      <c r="H591" s="38"/>
      <c r="I591" s="351"/>
      <c r="J591" s="38"/>
      <c r="K591" s="40"/>
      <c r="L591" s="11"/>
      <c r="M591" s="11"/>
      <c r="N591" s="11"/>
      <c r="O591" s="35"/>
      <c r="P591" s="39"/>
      <c r="Q591" s="291"/>
      <c r="R591" s="287"/>
      <c r="S591" s="38"/>
      <c r="T591" s="40"/>
      <c r="U591" s="35"/>
      <c r="V591" s="74">
        <f t="shared" si="50"/>
        <v>0</v>
      </c>
      <c r="W591" s="12">
        <f t="shared" si="51"/>
        <v>0</v>
      </c>
      <c r="X591" s="12">
        <f t="shared" si="48"/>
        <v>0</v>
      </c>
      <c r="Y591" s="75" t="str">
        <f t="shared" si="49"/>
        <v/>
      </c>
    </row>
    <row r="592" spans="5:25">
      <c r="E592" s="56" t="str">
        <f t="shared" si="47"/>
        <v>\\</v>
      </c>
      <c r="F592" s="38"/>
      <c r="G592" s="79"/>
      <c r="H592" s="38"/>
      <c r="I592" s="351"/>
      <c r="J592" s="38"/>
      <c r="K592" s="40"/>
      <c r="L592" s="11"/>
      <c r="M592" s="11"/>
      <c r="N592" s="11"/>
      <c r="O592" s="35"/>
      <c r="P592" s="39"/>
      <c r="Q592" s="291"/>
      <c r="R592" s="287"/>
      <c r="S592" s="38"/>
      <c r="T592" s="40"/>
      <c r="U592" s="35"/>
      <c r="V592" s="74">
        <f t="shared" si="50"/>
        <v>0</v>
      </c>
      <c r="W592" s="12">
        <f t="shared" si="51"/>
        <v>0</v>
      </c>
      <c r="X592" s="12">
        <f t="shared" si="48"/>
        <v>0</v>
      </c>
      <c r="Y592" s="75" t="str">
        <f t="shared" si="49"/>
        <v/>
      </c>
    </row>
    <row r="593" spans="5:25">
      <c r="E593" s="56" t="str">
        <f t="shared" si="47"/>
        <v>\\</v>
      </c>
      <c r="F593" s="38"/>
      <c r="G593" s="79"/>
      <c r="H593" s="38"/>
      <c r="I593" s="351"/>
      <c r="J593" s="38"/>
      <c r="K593" s="40"/>
      <c r="L593" s="11"/>
      <c r="M593" s="11"/>
      <c r="N593" s="11"/>
      <c r="O593" s="35"/>
      <c r="P593" s="39"/>
      <c r="Q593" s="291"/>
      <c r="R593" s="287"/>
      <c r="S593" s="38"/>
      <c r="T593" s="40"/>
      <c r="U593" s="35"/>
      <c r="V593" s="74">
        <f t="shared" si="50"/>
        <v>0</v>
      </c>
      <c r="W593" s="12">
        <f t="shared" si="51"/>
        <v>0</v>
      </c>
      <c r="X593" s="12">
        <f t="shared" si="48"/>
        <v>0</v>
      </c>
      <c r="Y593" s="75" t="str">
        <f t="shared" si="49"/>
        <v/>
      </c>
    </row>
    <row r="594" spans="5:25">
      <c r="E594" s="56" t="str">
        <f t="shared" si="47"/>
        <v>\\</v>
      </c>
      <c r="F594" s="38"/>
      <c r="G594" s="79"/>
      <c r="H594" s="38"/>
      <c r="I594" s="351"/>
      <c r="J594" s="38"/>
      <c r="K594" s="40"/>
      <c r="L594" s="11"/>
      <c r="M594" s="11"/>
      <c r="N594" s="11"/>
      <c r="O594" s="35"/>
      <c r="P594" s="39"/>
      <c r="Q594" s="291"/>
      <c r="R594" s="287"/>
      <c r="S594" s="38"/>
      <c r="T594" s="40"/>
      <c r="U594" s="35"/>
      <c r="V594" s="74">
        <f t="shared" si="50"/>
        <v>0</v>
      </c>
      <c r="W594" s="12">
        <f t="shared" si="51"/>
        <v>0</v>
      </c>
      <c r="X594" s="12">
        <f t="shared" si="48"/>
        <v>0</v>
      </c>
      <c r="Y594" s="75" t="str">
        <f t="shared" si="49"/>
        <v/>
      </c>
    </row>
    <row r="595" spans="5:25">
      <c r="E595" s="56" t="str">
        <f t="shared" si="47"/>
        <v>\\</v>
      </c>
      <c r="F595" s="38"/>
      <c r="G595" s="79"/>
      <c r="H595" s="38"/>
      <c r="I595" s="351"/>
      <c r="J595" s="38"/>
      <c r="K595" s="40"/>
      <c r="L595" s="11"/>
      <c r="M595" s="11"/>
      <c r="N595" s="11"/>
      <c r="O595" s="35"/>
      <c r="P595" s="39"/>
      <c r="Q595" s="291"/>
      <c r="R595" s="287"/>
      <c r="S595" s="38"/>
      <c r="T595" s="40"/>
      <c r="U595" s="35"/>
      <c r="V595" s="74">
        <f t="shared" si="50"/>
        <v>0</v>
      </c>
      <c r="W595" s="12">
        <f t="shared" si="51"/>
        <v>0</v>
      </c>
      <c r="X595" s="12">
        <f t="shared" si="48"/>
        <v>0</v>
      </c>
      <c r="Y595" s="75" t="str">
        <f t="shared" si="49"/>
        <v/>
      </c>
    </row>
    <row r="596" spans="5:25">
      <c r="E596" s="56" t="str">
        <f t="shared" si="47"/>
        <v>\\</v>
      </c>
      <c r="F596" s="38"/>
      <c r="G596" s="79"/>
      <c r="H596" s="38"/>
      <c r="I596" s="351"/>
      <c r="J596" s="38"/>
      <c r="K596" s="40"/>
      <c r="L596" s="11"/>
      <c r="M596" s="11"/>
      <c r="N596" s="11"/>
      <c r="O596" s="35"/>
      <c r="P596" s="39"/>
      <c r="Q596" s="291"/>
      <c r="R596" s="287"/>
      <c r="S596" s="38"/>
      <c r="T596" s="40"/>
      <c r="U596" s="35"/>
      <c r="V596" s="74">
        <f t="shared" si="50"/>
        <v>0</v>
      </c>
      <c r="W596" s="12">
        <f t="shared" si="51"/>
        <v>0</v>
      </c>
      <c r="X596" s="12">
        <f t="shared" si="48"/>
        <v>0</v>
      </c>
      <c r="Y596" s="75" t="str">
        <f t="shared" si="49"/>
        <v/>
      </c>
    </row>
    <row r="597" spans="5:25">
      <c r="E597" s="56" t="str">
        <f t="shared" si="47"/>
        <v>\\</v>
      </c>
      <c r="F597" s="38"/>
      <c r="G597" s="79"/>
      <c r="H597" s="38"/>
      <c r="I597" s="351"/>
      <c r="J597" s="38"/>
      <c r="K597" s="40"/>
      <c r="L597" s="11"/>
      <c r="M597" s="11"/>
      <c r="N597" s="11"/>
      <c r="O597" s="35"/>
      <c r="P597" s="39"/>
      <c r="Q597" s="291"/>
      <c r="R597" s="287"/>
      <c r="S597" s="38"/>
      <c r="T597" s="40"/>
      <c r="U597" s="35"/>
      <c r="V597" s="74">
        <f t="shared" si="50"/>
        <v>0</v>
      </c>
      <c r="W597" s="12">
        <f t="shared" si="51"/>
        <v>0</v>
      </c>
      <c r="X597" s="12">
        <f t="shared" si="48"/>
        <v>0</v>
      </c>
      <c r="Y597" s="75" t="str">
        <f t="shared" si="49"/>
        <v/>
      </c>
    </row>
    <row r="598" spans="5:25">
      <c r="E598" s="56" t="str">
        <f t="shared" si="47"/>
        <v>\\</v>
      </c>
      <c r="F598" s="38"/>
      <c r="G598" s="79"/>
      <c r="H598" s="38"/>
      <c r="I598" s="351"/>
      <c r="J598" s="38"/>
      <c r="K598" s="40"/>
      <c r="L598" s="11"/>
      <c r="M598" s="11"/>
      <c r="N598" s="11"/>
      <c r="O598" s="35"/>
      <c r="P598" s="39"/>
      <c r="Q598" s="291"/>
      <c r="R598" s="287"/>
      <c r="S598" s="38"/>
      <c r="T598" s="40"/>
      <c r="U598" s="35"/>
      <c r="V598" s="74">
        <f t="shared" si="50"/>
        <v>0</v>
      </c>
      <c r="W598" s="12">
        <f t="shared" si="51"/>
        <v>0</v>
      </c>
      <c r="X598" s="12">
        <f t="shared" si="48"/>
        <v>0</v>
      </c>
      <c r="Y598" s="75" t="str">
        <f t="shared" si="49"/>
        <v/>
      </c>
    </row>
    <row r="599" spans="5:25">
      <c r="E599" s="56" t="str">
        <f t="shared" si="47"/>
        <v>\\</v>
      </c>
      <c r="F599" s="38"/>
      <c r="G599" s="79"/>
      <c r="H599" s="38"/>
      <c r="I599" s="351"/>
      <c r="J599" s="38"/>
      <c r="K599" s="40"/>
      <c r="L599" s="11"/>
      <c r="M599" s="11"/>
      <c r="N599" s="11"/>
      <c r="O599" s="35"/>
      <c r="P599" s="39"/>
      <c r="Q599" s="291"/>
      <c r="R599" s="287"/>
      <c r="S599" s="38"/>
      <c r="T599" s="40"/>
      <c r="U599" s="35"/>
      <c r="V599" s="74">
        <f t="shared" si="50"/>
        <v>0</v>
      </c>
      <c r="W599" s="12">
        <f t="shared" si="51"/>
        <v>0</v>
      </c>
      <c r="X599" s="12">
        <f t="shared" si="48"/>
        <v>0</v>
      </c>
      <c r="Y599" s="75" t="str">
        <f t="shared" si="49"/>
        <v/>
      </c>
    </row>
    <row r="600" spans="5:25">
      <c r="E600" s="56" t="str">
        <f t="shared" si="47"/>
        <v>\\</v>
      </c>
      <c r="F600" s="38"/>
      <c r="G600" s="79"/>
      <c r="H600" s="38"/>
      <c r="I600" s="351"/>
      <c r="J600" s="38"/>
      <c r="K600" s="40"/>
      <c r="L600" s="11"/>
      <c r="M600" s="11"/>
      <c r="N600" s="11"/>
      <c r="O600" s="35"/>
      <c r="P600" s="39"/>
      <c r="Q600" s="291"/>
      <c r="R600" s="287"/>
      <c r="S600" s="38"/>
      <c r="T600" s="40"/>
      <c r="U600" s="35"/>
      <c r="V600" s="74">
        <f t="shared" si="50"/>
        <v>0</v>
      </c>
      <c r="W600" s="12">
        <f t="shared" si="51"/>
        <v>0</v>
      </c>
      <c r="X600" s="12">
        <f t="shared" si="48"/>
        <v>0</v>
      </c>
      <c r="Y600" s="75" t="str">
        <f t="shared" si="49"/>
        <v/>
      </c>
    </row>
    <row r="601" spans="5:25">
      <c r="E601" s="56" t="str">
        <f t="shared" si="47"/>
        <v>\\</v>
      </c>
      <c r="F601" s="38"/>
      <c r="G601" s="79"/>
      <c r="H601" s="38"/>
      <c r="I601" s="351"/>
      <c r="J601" s="38"/>
      <c r="K601" s="40"/>
      <c r="L601" s="11"/>
      <c r="M601" s="11"/>
      <c r="N601" s="11"/>
      <c r="O601" s="35"/>
      <c r="P601" s="39"/>
      <c r="Q601" s="291"/>
      <c r="R601" s="287"/>
      <c r="S601" s="38"/>
      <c r="T601" s="40"/>
      <c r="U601" s="35"/>
      <c r="V601" s="74">
        <f t="shared" si="50"/>
        <v>0</v>
      </c>
      <c r="W601" s="12">
        <f t="shared" si="51"/>
        <v>0</v>
      </c>
      <c r="X601" s="12">
        <f t="shared" si="48"/>
        <v>0</v>
      </c>
      <c r="Y601" s="75" t="str">
        <f t="shared" si="49"/>
        <v/>
      </c>
    </row>
    <row r="602" spans="5:25">
      <c r="E602" s="56" t="str">
        <f t="shared" si="47"/>
        <v>\\</v>
      </c>
      <c r="F602" s="38"/>
      <c r="G602" s="79"/>
      <c r="H602" s="38"/>
      <c r="I602" s="351"/>
      <c r="J602" s="38"/>
      <c r="K602" s="40"/>
      <c r="L602" s="11"/>
      <c r="M602" s="11"/>
      <c r="N602" s="11"/>
      <c r="O602" s="35"/>
      <c r="P602" s="39"/>
      <c r="Q602" s="291"/>
      <c r="R602" s="287"/>
      <c r="S602" s="38"/>
      <c r="T602" s="40"/>
      <c r="U602" s="35"/>
      <c r="V602" s="74">
        <f t="shared" si="50"/>
        <v>0</v>
      </c>
      <c r="W602" s="12">
        <f t="shared" si="51"/>
        <v>0</v>
      </c>
      <c r="X602" s="12">
        <f t="shared" si="48"/>
        <v>0</v>
      </c>
      <c r="Y602" s="75" t="str">
        <f t="shared" si="49"/>
        <v/>
      </c>
    </row>
    <row r="603" spans="5:25">
      <c r="E603" s="56" t="str">
        <f t="shared" si="47"/>
        <v>\\</v>
      </c>
      <c r="F603" s="38"/>
      <c r="G603" s="79"/>
      <c r="H603" s="38"/>
      <c r="I603" s="351"/>
      <c r="J603" s="38"/>
      <c r="K603" s="40"/>
      <c r="L603" s="11"/>
      <c r="M603" s="11"/>
      <c r="N603" s="11"/>
      <c r="O603" s="35"/>
      <c r="P603" s="39"/>
      <c r="Q603" s="291"/>
      <c r="R603" s="287"/>
      <c r="S603" s="38"/>
      <c r="T603" s="40"/>
      <c r="U603" s="35"/>
      <c r="V603" s="74">
        <f t="shared" si="50"/>
        <v>0</v>
      </c>
      <c r="W603" s="12">
        <f t="shared" si="51"/>
        <v>0</v>
      </c>
      <c r="X603" s="12">
        <f t="shared" si="48"/>
        <v>0</v>
      </c>
      <c r="Y603" s="75" t="str">
        <f t="shared" si="49"/>
        <v/>
      </c>
    </row>
    <row r="604" spans="5:25">
      <c r="E604" s="56" t="str">
        <f t="shared" si="47"/>
        <v>\\</v>
      </c>
      <c r="F604" s="38"/>
      <c r="G604" s="79"/>
      <c r="H604" s="38"/>
      <c r="I604" s="351"/>
      <c r="J604" s="38"/>
      <c r="K604" s="40"/>
      <c r="L604" s="11"/>
      <c r="M604" s="11"/>
      <c r="N604" s="11"/>
      <c r="O604" s="35"/>
      <c r="P604" s="39"/>
      <c r="Q604" s="291"/>
      <c r="R604" s="287"/>
      <c r="S604" s="38"/>
      <c r="T604" s="40"/>
      <c r="U604" s="35"/>
      <c r="V604" s="74">
        <f t="shared" si="50"/>
        <v>0</v>
      </c>
      <c r="W604" s="12">
        <f t="shared" si="51"/>
        <v>0</v>
      </c>
      <c r="X604" s="12">
        <f t="shared" si="48"/>
        <v>0</v>
      </c>
      <c r="Y604" s="75" t="str">
        <f t="shared" si="49"/>
        <v/>
      </c>
    </row>
    <row r="605" spans="5:25">
      <c r="E605" s="56" t="str">
        <f t="shared" si="47"/>
        <v>\\</v>
      </c>
      <c r="F605" s="38"/>
      <c r="G605" s="79"/>
      <c r="H605" s="38"/>
      <c r="I605" s="351"/>
      <c r="J605" s="38"/>
      <c r="K605" s="40"/>
      <c r="L605" s="11"/>
      <c r="M605" s="11"/>
      <c r="N605" s="11"/>
      <c r="O605" s="35"/>
      <c r="P605" s="39"/>
      <c r="Q605" s="291"/>
      <c r="R605" s="287"/>
      <c r="S605" s="38"/>
      <c r="T605" s="40"/>
      <c r="U605" s="35"/>
      <c r="V605" s="74">
        <f t="shared" si="50"/>
        <v>0</v>
      </c>
      <c r="W605" s="12">
        <f t="shared" si="51"/>
        <v>0</v>
      </c>
      <c r="X605" s="12">
        <f t="shared" si="48"/>
        <v>0</v>
      </c>
      <c r="Y605" s="75" t="str">
        <f t="shared" si="49"/>
        <v/>
      </c>
    </row>
    <row r="606" spans="5:25">
      <c r="E606" s="56" t="str">
        <f t="shared" si="47"/>
        <v>\\</v>
      </c>
      <c r="F606" s="38"/>
      <c r="G606" s="79"/>
      <c r="H606" s="38"/>
      <c r="I606" s="351"/>
      <c r="J606" s="38"/>
      <c r="K606" s="40"/>
      <c r="L606" s="11"/>
      <c r="M606" s="11"/>
      <c r="N606" s="11"/>
      <c r="O606" s="35"/>
      <c r="P606" s="39"/>
      <c r="Q606" s="291"/>
      <c r="R606" s="287"/>
      <c r="S606" s="38"/>
      <c r="T606" s="40"/>
      <c r="U606" s="35"/>
      <c r="V606" s="74">
        <f t="shared" si="50"/>
        <v>0</v>
      </c>
      <c r="W606" s="12">
        <f t="shared" si="51"/>
        <v>0</v>
      </c>
      <c r="X606" s="12">
        <f t="shared" si="48"/>
        <v>0</v>
      </c>
      <c r="Y606" s="75" t="str">
        <f t="shared" si="49"/>
        <v/>
      </c>
    </row>
    <row r="607" spans="5:25">
      <c r="E607" s="56" t="str">
        <f t="shared" si="47"/>
        <v>\\</v>
      </c>
      <c r="F607" s="38"/>
      <c r="G607" s="79"/>
      <c r="H607" s="38"/>
      <c r="I607" s="351"/>
      <c r="J607" s="38"/>
      <c r="K607" s="40"/>
      <c r="L607" s="11"/>
      <c r="M607" s="11"/>
      <c r="N607" s="11"/>
      <c r="O607" s="35"/>
      <c r="P607" s="39"/>
      <c r="Q607" s="291"/>
      <c r="R607" s="287"/>
      <c r="S607" s="38"/>
      <c r="T607" s="40"/>
      <c r="U607" s="35"/>
      <c r="V607" s="74">
        <f t="shared" si="50"/>
        <v>0</v>
      </c>
      <c r="W607" s="12">
        <f t="shared" si="51"/>
        <v>0</v>
      </c>
      <c r="X607" s="12">
        <f t="shared" si="48"/>
        <v>0</v>
      </c>
      <c r="Y607" s="75" t="str">
        <f t="shared" si="49"/>
        <v/>
      </c>
    </row>
    <row r="608" spans="5:25">
      <c r="E608" s="56" t="str">
        <f t="shared" si="47"/>
        <v>\\</v>
      </c>
      <c r="F608" s="38"/>
      <c r="G608" s="79"/>
      <c r="H608" s="38"/>
      <c r="I608" s="351"/>
      <c r="J608" s="38"/>
      <c r="K608" s="40"/>
      <c r="L608" s="11"/>
      <c r="M608" s="11"/>
      <c r="N608" s="11"/>
      <c r="O608" s="35"/>
      <c r="P608" s="39"/>
      <c r="Q608" s="291"/>
      <c r="R608" s="287"/>
      <c r="S608" s="38"/>
      <c r="T608" s="40"/>
      <c r="U608" s="35"/>
      <c r="V608" s="74">
        <f t="shared" si="50"/>
        <v>0</v>
      </c>
      <c r="W608" s="12">
        <f t="shared" si="51"/>
        <v>0</v>
      </c>
      <c r="X608" s="12">
        <f t="shared" si="48"/>
        <v>0</v>
      </c>
      <c r="Y608" s="75" t="str">
        <f t="shared" si="49"/>
        <v/>
      </c>
    </row>
    <row r="609" spans="5:25">
      <c r="E609" s="56" t="str">
        <f t="shared" si="47"/>
        <v>\\</v>
      </c>
      <c r="F609" s="38"/>
      <c r="G609" s="79"/>
      <c r="H609" s="38"/>
      <c r="I609" s="351"/>
      <c r="J609" s="38"/>
      <c r="K609" s="40"/>
      <c r="L609" s="11"/>
      <c r="M609" s="11"/>
      <c r="N609" s="11"/>
      <c r="O609" s="35"/>
      <c r="P609" s="39"/>
      <c r="Q609" s="291"/>
      <c r="R609" s="287"/>
      <c r="S609" s="38"/>
      <c r="T609" s="40"/>
      <c r="U609" s="35"/>
      <c r="V609" s="74">
        <f t="shared" si="50"/>
        <v>0</v>
      </c>
      <c r="W609" s="12">
        <f t="shared" si="51"/>
        <v>0</v>
      </c>
      <c r="X609" s="12">
        <f t="shared" si="48"/>
        <v>0</v>
      </c>
      <c r="Y609" s="75" t="str">
        <f t="shared" si="49"/>
        <v/>
      </c>
    </row>
    <row r="610" spans="5:25">
      <c r="E610" s="56" t="str">
        <f t="shared" si="47"/>
        <v>\\</v>
      </c>
      <c r="F610" s="38"/>
      <c r="G610" s="79"/>
      <c r="H610" s="38"/>
      <c r="I610" s="351"/>
      <c r="J610" s="38"/>
      <c r="K610" s="40"/>
      <c r="L610" s="11"/>
      <c r="M610" s="11"/>
      <c r="N610" s="11"/>
      <c r="O610" s="35"/>
      <c r="P610" s="39"/>
      <c r="Q610" s="291"/>
      <c r="R610" s="287"/>
      <c r="S610" s="38"/>
      <c r="T610" s="40"/>
      <c r="U610" s="35"/>
      <c r="V610" s="74">
        <f t="shared" si="50"/>
        <v>0</v>
      </c>
      <c r="W610" s="12">
        <f t="shared" si="51"/>
        <v>0</v>
      </c>
      <c r="X610" s="12">
        <f t="shared" si="48"/>
        <v>0</v>
      </c>
      <c r="Y610" s="75" t="str">
        <f t="shared" si="49"/>
        <v/>
      </c>
    </row>
    <row r="611" spans="5:25">
      <c r="E611" s="56" t="str">
        <f t="shared" si="47"/>
        <v>\\</v>
      </c>
      <c r="F611" s="38"/>
      <c r="G611" s="79"/>
      <c r="H611" s="38"/>
      <c r="I611" s="351"/>
      <c r="J611" s="38"/>
      <c r="K611" s="40"/>
      <c r="L611" s="11"/>
      <c r="M611" s="11"/>
      <c r="N611" s="11"/>
      <c r="O611" s="35"/>
      <c r="P611" s="39"/>
      <c r="Q611" s="291"/>
      <c r="R611" s="287"/>
      <c r="S611" s="38"/>
      <c r="T611" s="40"/>
      <c r="U611" s="35"/>
      <c r="V611" s="74">
        <f t="shared" si="50"/>
        <v>0</v>
      </c>
      <c r="W611" s="12">
        <f t="shared" si="51"/>
        <v>0</v>
      </c>
      <c r="X611" s="12">
        <f t="shared" si="48"/>
        <v>0</v>
      </c>
      <c r="Y611" s="75" t="str">
        <f t="shared" si="49"/>
        <v/>
      </c>
    </row>
    <row r="612" spans="5:25">
      <c r="E612" s="56" t="str">
        <f t="shared" si="47"/>
        <v>\\</v>
      </c>
      <c r="F612" s="38"/>
      <c r="G612" s="79"/>
      <c r="H612" s="38"/>
      <c r="I612" s="351"/>
      <c r="J612" s="38"/>
      <c r="K612" s="40"/>
      <c r="L612" s="11"/>
      <c r="M612" s="11"/>
      <c r="N612" s="11"/>
      <c r="O612" s="35"/>
      <c r="P612" s="39"/>
      <c r="Q612" s="291"/>
      <c r="R612" s="287"/>
      <c r="S612" s="38"/>
      <c r="T612" s="40"/>
      <c r="U612" s="35"/>
      <c r="V612" s="74">
        <f t="shared" si="50"/>
        <v>0</v>
      </c>
      <c r="W612" s="12">
        <f t="shared" si="51"/>
        <v>0</v>
      </c>
      <c r="X612" s="12">
        <f t="shared" si="48"/>
        <v>0</v>
      </c>
      <c r="Y612" s="75" t="str">
        <f t="shared" si="49"/>
        <v/>
      </c>
    </row>
    <row r="613" spans="5:25">
      <c r="E613" s="56" t="str">
        <f t="shared" si="47"/>
        <v>\\</v>
      </c>
      <c r="F613" s="38"/>
      <c r="G613" s="79"/>
      <c r="H613" s="38"/>
      <c r="I613" s="351"/>
      <c r="J613" s="38"/>
      <c r="K613" s="40"/>
      <c r="L613" s="11"/>
      <c r="M613" s="11"/>
      <c r="N613" s="11"/>
      <c r="O613" s="35"/>
      <c r="P613" s="39"/>
      <c r="Q613" s="291"/>
      <c r="R613" s="287"/>
      <c r="S613" s="38"/>
      <c r="T613" s="40"/>
      <c r="U613" s="35"/>
      <c r="V613" s="74">
        <f t="shared" si="50"/>
        <v>0</v>
      </c>
      <c r="W613" s="12">
        <f t="shared" si="51"/>
        <v>0</v>
      </c>
      <c r="X613" s="12">
        <f t="shared" si="48"/>
        <v>0</v>
      </c>
      <c r="Y613" s="75" t="str">
        <f t="shared" si="49"/>
        <v/>
      </c>
    </row>
    <row r="614" spans="5:25">
      <c r="E614" s="56" t="str">
        <f t="shared" si="47"/>
        <v>\\</v>
      </c>
      <c r="F614" s="38"/>
      <c r="G614" s="79"/>
      <c r="H614" s="38"/>
      <c r="I614" s="351"/>
      <c r="J614" s="38"/>
      <c r="K614" s="40"/>
      <c r="L614" s="11"/>
      <c r="M614" s="11"/>
      <c r="N614" s="11"/>
      <c r="O614" s="35"/>
      <c r="P614" s="39"/>
      <c r="Q614" s="291"/>
      <c r="R614" s="287"/>
      <c r="S614" s="38"/>
      <c r="T614" s="40"/>
      <c r="U614" s="35"/>
      <c r="V614" s="74">
        <f t="shared" si="50"/>
        <v>0</v>
      </c>
      <c r="W614" s="12">
        <f t="shared" si="51"/>
        <v>0</v>
      </c>
      <c r="X614" s="12">
        <f t="shared" si="48"/>
        <v>0</v>
      </c>
      <c r="Y614" s="75" t="str">
        <f t="shared" si="49"/>
        <v/>
      </c>
    </row>
    <row r="615" spans="5:25">
      <c r="E615" s="56" t="str">
        <f t="shared" si="47"/>
        <v>\\</v>
      </c>
      <c r="F615" s="38"/>
      <c r="G615" s="79"/>
      <c r="H615" s="38"/>
      <c r="I615" s="351"/>
      <c r="J615" s="38"/>
      <c r="K615" s="40"/>
      <c r="L615" s="11"/>
      <c r="M615" s="11"/>
      <c r="N615" s="11"/>
      <c r="O615" s="35"/>
      <c r="P615" s="39"/>
      <c r="Q615" s="291"/>
      <c r="R615" s="287"/>
      <c r="S615" s="38"/>
      <c r="T615" s="40"/>
      <c r="U615" s="35"/>
      <c r="V615" s="74">
        <f t="shared" si="50"/>
        <v>0</v>
      </c>
      <c r="W615" s="12">
        <f t="shared" si="51"/>
        <v>0</v>
      </c>
      <c r="X615" s="12">
        <f t="shared" si="48"/>
        <v>0</v>
      </c>
      <c r="Y615" s="75" t="str">
        <f t="shared" si="49"/>
        <v/>
      </c>
    </row>
    <row r="616" spans="5:25">
      <c r="E616" s="56" t="str">
        <f t="shared" si="47"/>
        <v>\\</v>
      </c>
      <c r="F616" s="38"/>
      <c r="G616" s="79"/>
      <c r="H616" s="38"/>
      <c r="I616" s="351"/>
      <c r="J616" s="38"/>
      <c r="K616" s="40"/>
      <c r="L616" s="11"/>
      <c r="M616" s="11"/>
      <c r="N616" s="11"/>
      <c r="O616" s="35"/>
      <c r="P616" s="39"/>
      <c r="Q616" s="291"/>
      <c r="R616" s="287"/>
      <c r="S616" s="38"/>
      <c r="T616" s="40"/>
      <c r="U616" s="35"/>
      <c r="V616" s="74">
        <f t="shared" si="50"/>
        <v>0</v>
      </c>
      <c r="W616" s="12">
        <f t="shared" si="51"/>
        <v>0</v>
      </c>
      <c r="X616" s="12">
        <f t="shared" si="48"/>
        <v>0</v>
      </c>
      <c r="Y616" s="75" t="str">
        <f t="shared" si="49"/>
        <v/>
      </c>
    </row>
    <row r="617" spans="5:25">
      <c r="E617" s="56" t="str">
        <f t="shared" si="47"/>
        <v>\\</v>
      </c>
      <c r="F617" s="38"/>
      <c r="G617" s="79"/>
      <c r="H617" s="38"/>
      <c r="I617" s="351"/>
      <c r="J617" s="38"/>
      <c r="K617" s="40"/>
      <c r="L617" s="11"/>
      <c r="M617" s="11"/>
      <c r="N617" s="11"/>
      <c r="O617" s="35"/>
      <c r="P617" s="39"/>
      <c r="Q617" s="291"/>
      <c r="R617" s="287"/>
      <c r="S617" s="38"/>
      <c r="T617" s="40"/>
      <c r="U617" s="35"/>
      <c r="V617" s="74">
        <f t="shared" si="50"/>
        <v>0</v>
      </c>
      <c r="W617" s="12">
        <f t="shared" si="51"/>
        <v>0</v>
      </c>
      <c r="X617" s="12">
        <f t="shared" si="48"/>
        <v>0</v>
      </c>
      <c r="Y617" s="75" t="str">
        <f t="shared" si="49"/>
        <v/>
      </c>
    </row>
    <row r="618" spans="5:25">
      <c r="E618" s="56" t="str">
        <f t="shared" si="47"/>
        <v>\\</v>
      </c>
      <c r="F618" s="38"/>
      <c r="G618" s="79"/>
      <c r="H618" s="38"/>
      <c r="I618" s="351"/>
      <c r="J618" s="38"/>
      <c r="K618" s="40"/>
      <c r="L618" s="11"/>
      <c r="M618" s="11"/>
      <c r="N618" s="11"/>
      <c r="O618" s="35"/>
      <c r="P618" s="39"/>
      <c r="Q618" s="291"/>
      <c r="R618" s="287"/>
      <c r="S618" s="38"/>
      <c r="T618" s="40"/>
      <c r="U618" s="35"/>
      <c r="V618" s="74">
        <f t="shared" si="50"/>
        <v>0</v>
      </c>
      <c r="W618" s="12">
        <f t="shared" si="51"/>
        <v>0</v>
      </c>
      <c r="X618" s="12">
        <f t="shared" si="48"/>
        <v>0</v>
      </c>
      <c r="Y618" s="75" t="str">
        <f t="shared" si="49"/>
        <v/>
      </c>
    </row>
    <row r="619" spans="5:25">
      <c r="E619" s="56" t="str">
        <f t="shared" si="47"/>
        <v>\\</v>
      </c>
      <c r="F619" s="38"/>
      <c r="G619" s="79"/>
      <c r="H619" s="38"/>
      <c r="I619" s="351"/>
      <c r="J619" s="38"/>
      <c r="K619" s="40"/>
      <c r="L619" s="11"/>
      <c r="M619" s="11"/>
      <c r="N619" s="11"/>
      <c r="O619" s="35"/>
      <c r="P619" s="39"/>
      <c r="Q619" s="291"/>
      <c r="R619" s="287"/>
      <c r="S619" s="38"/>
      <c r="T619" s="40"/>
      <c r="U619" s="35"/>
      <c r="V619" s="74">
        <f t="shared" si="50"/>
        <v>0</v>
      </c>
      <c r="W619" s="12">
        <f t="shared" si="51"/>
        <v>0</v>
      </c>
      <c r="X619" s="12">
        <f t="shared" si="48"/>
        <v>0</v>
      </c>
      <c r="Y619" s="75" t="str">
        <f t="shared" si="49"/>
        <v/>
      </c>
    </row>
    <row r="620" spans="5:25">
      <c r="E620" s="56" t="str">
        <f t="shared" si="47"/>
        <v>\\</v>
      </c>
      <c r="F620" s="38"/>
      <c r="G620" s="79"/>
      <c r="H620" s="38"/>
      <c r="I620" s="351"/>
      <c r="J620" s="38"/>
      <c r="K620" s="40"/>
      <c r="L620" s="11"/>
      <c r="M620" s="11"/>
      <c r="N620" s="11"/>
      <c r="O620" s="35"/>
      <c r="P620" s="39"/>
      <c r="Q620" s="291"/>
      <c r="R620" s="287"/>
      <c r="S620" s="38"/>
      <c r="T620" s="40"/>
      <c r="U620" s="35"/>
      <c r="V620" s="74">
        <f t="shared" si="50"/>
        <v>0</v>
      </c>
      <c r="W620" s="12">
        <f t="shared" si="51"/>
        <v>0</v>
      </c>
      <c r="X620" s="12">
        <f t="shared" si="48"/>
        <v>0</v>
      </c>
      <c r="Y620" s="75" t="str">
        <f t="shared" si="49"/>
        <v/>
      </c>
    </row>
    <row r="621" spans="5:25">
      <c r="E621" s="56" t="str">
        <f t="shared" si="47"/>
        <v>\\</v>
      </c>
      <c r="F621" s="38"/>
      <c r="G621" s="79"/>
      <c r="H621" s="38"/>
      <c r="I621" s="351"/>
      <c r="J621" s="38"/>
      <c r="K621" s="40"/>
      <c r="L621" s="11"/>
      <c r="M621" s="11"/>
      <c r="N621" s="11"/>
      <c r="O621" s="35"/>
      <c r="P621" s="39"/>
      <c r="Q621" s="291"/>
      <c r="R621" s="287"/>
      <c r="S621" s="38"/>
      <c r="T621" s="40"/>
      <c r="U621" s="35"/>
      <c r="V621" s="74">
        <f t="shared" si="50"/>
        <v>0</v>
      </c>
      <c r="W621" s="12">
        <f t="shared" si="51"/>
        <v>0</v>
      </c>
      <c r="X621" s="12">
        <f t="shared" si="48"/>
        <v>0</v>
      </c>
      <c r="Y621" s="75" t="str">
        <f t="shared" si="49"/>
        <v/>
      </c>
    </row>
    <row r="622" spans="5:25">
      <c r="E622" s="56" t="str">
        <f t="shared" si="47"/>
        <v>\\</v>
      </c>
      <c r="F622" s="38"/>
      <c r="G622" s="79"/>
      <c r="H622" s="38"/>
      <c r="I622" s="351"/>
      <c r="J622" s="38"/>
      <c r="K622" s="40"/>
      <c r="L622" s="11"/>
      <c r="M622" s="11"/>
      <c r="N622" s="11"/>
      <c r="O622" s="35"/>
      <c r="P622" s="39"/>
      <c r="Q622" s="291"/>
      <c r="R622" s="287"/>
      <c r="S622" s="38"/>
      <c r="T622" s="40"/>
      <c r="U622" s="35"/>
      <c r="V622" s="74">
        <f t="shared" si="50"/>
        <v>0</v>
      </c>
      <c r="W622" s="12">
        <f t="shared" si="51"/>
        <v>0</v>
      </c>
      <c r="X622" s="12">
        <f t="shared" si="48"/>
        <v>0</v>
      </c>
      <c r="Y622" s="75" t="str">
        <f t="shared" si="49"/>
        <v/>
      </c>
    </row>
    <row r="623" spans="5:25">
      <c r="E623" s="56" t="str">
        <f t="shared" si="47"/>
        <v>\\</v>
      </c>
      <c r="F623" s="38"/>
      <c r="G623" s="79"/>
      <c r="H623" s="38"/>
      <c r="I623" s="351"/>
      <c r="J623" s="38"/>
      <c r="K623" s="40"/>
      <c r="L623" s="11"/>
      <c r="M623" s="11"/>
      <c r="N623" s="11"/>
      <c r="O623" s="35"/>
      <c r="P623" s="39"/>
      <c r="Q623" s="291"/>
      <c r="R623" s="287"/>
      <c r="S623" s="38"/>
      <c r="T623" s="40"/>
      <c r="U623" s="35"/>
      <c r="V623" s="74">
        <f t="shared" si="50"/>
        <v>0</v>
      </c>
      <c r="W623" s="12">
        <f t="shared" si="51"/>
        <v>0</v>
      </c>
      <c r="X623" s="12">
        <f t="shared" si="48"/>
        <v>0</v>
      </c>
      <c r="Y623" s="75" t="str">
        <f t="shared" si="49"/>
        <v/>
      </c>
    </row>
    <row r="624" spans="5:25">
      <c r="E624" s="56" t="str">
        <f t="shared" si="47"/>
        <v>\\</v>
      </c>
      <c r="F624" s="38"/>
      <c r="G624" s="79"/>
      <c r="H624" s="38"/>
      <c r="I624" s="351"/>
      <c r="J624" s="38"/>
      <c r="K624" s="40"/>
      <c r="L624" s="11"/>
      <c r="M624" s="11"/>
      <c r="N624" s="11"/>
      <c r="O624" s="35"/>
      <c r="P624" s="39"/>
      <c r="Q624" s="291"/>
      <c r="R624" s="287"/>
      <c r="S624" s="38"/>
      <c r="T624" s="40"/>
      <c r="U624" s="35"/>
      <c r="V624" s="74">
        <f t="shared" si="50"/>
        <v>0</v>
      </c>
      <c r="W624" s="12">
        <f t="shared" si="51"/>
        <v>0</v>
      </c>
      <c r="X624" s="12">
        <f t="shared" si="48"/>
        <v>0</v>
      </c>
      <c r="Y624" s="75" t="str">
        <f t="shared" si="49"/>
        <v/>
      </c>
    </row>
    <row r="625" spans="5:25">
      <c r="E625" s="56" t="str">
        <f t="shared" si="47"/>
        <v>\\</v>
      </c>
      <c r="F625" s="38"/>
      <c r="G625" s="79"/>
      <c r="H625" s="38"/>
      <c r="I625" s="351"/>
      <c r="J625" s="38"/>
      <c r="K625" s="40"/>
      <c r="L625" s="11"/>
      <c r="M625" s="11"/>
      <c r="N625" s="11"/>
      <c r="O625" s="35"/>
      <c r="P625" s="39"/>
      <c r="Q625" s="291"/>
      <c r="R625" s="287"/>
      <c r="S625" s="38"/>
      <c r="T625" s="40"/>
      <c r="U625" s="35"/>
      <c r="V625" s="74">
        <f t="shared" si="50"/>
        <v>0</v>
      </c>
      <c r="W625" s="12">
        <f t="shared" si="51"/>
        <v>0</v>
      </c>
      <c r="X625" s="12">
        <f t="shared" si="48"/>
        <v>0</v>
      </c>
      <c r="Y625" s="75" t="str">
        <f t="shared" si="49"/>
        <v/>
      </c>
    </row>
    <row r="626" spans="5:25">
      <c r="E626" s="56" t="str">
        <f t="shared" si="47"/>
        <v>\\</v>
      </c>
      <c r="F626" s="38"/>
      <c r="G626" s="79"/>
      <c r="H626" s="38"/>
      <c r="I626" s="351"/>
      <c r="J626" s="38"/>
      <c r="K626" s="40"/>
      <c r="L626" s="11"/>
      <c r="M626" s="11"/>
      <c r="N626" s="11"/>
      <c r="O626" s="35"/>
      <c r="P626" s="39"/>
      <c r="Q626" s="291"/>
      <c r="R626" s="287"/>
      <c r="S626" s="38"/>
      <c r="T626" s="40"/>
      <c r="U626" s="35"/>
      <c r="V626" s="74">
        <f t="shared" si="50"/>
        <v>0</v>
      </c>
      <c r="W626" s="12">
        <f t="shared" si="51"/>
        <v>0</v>
      </c>
      <c r="X626" s="12">
        <f t="shared" si="48"/>
        <v>0</v>
      </c>
      <c r="Y626" s="75" t="str">
        <f t="shared" si="49"/>
        <v/>
      </c>
    </row>
    <row r="627" spans="5:25">
      <c r="E627" s="56" t="str">
        <f t="shared" si="47"/>
        <v>\\</v>
      </c>
      <c r="F627" s="38"/>
      <c r="G627" s="79"/>
      <c r="H627" s="38"/>
      <c r="I627" s="351"/>
      <c r="J627" s="38"/>
      <c r="K627" s="40"/>
      <c r="L627" s="11"/>
      <c r="M627" s="11"/>
      <c r="N627" s="11"/>
      <c r="O627" s="35"/>
      <c r="P627" s="39"/>
      <c r="Q627" s="291"/>
      <c r="R627" s="287"/>
      <c r="S627" s="38"/>
      <c r="T627" s="40"/>
      <c r="U627" s="35"/>
      <c r="V627" s="74">
        <f t="shared" si="50"/>
        <v>0</v>
      </c>
      <c r="W627" s="12">
        <f t="shared" si="51"/>
        <v>0</v>
      </c>
      <c r="X627" s="12">
        <f t="shared" si="48"/>
        <v>0</v>
      </c>
      <c r="Y627" s="75" t="str">
        <f t="shared" si="49"/>
        <v/>
      </c>
    </row>
    <row r="628" spans="5:25">
      <c r="E628" s="56" t="str">
        <f t="shared" si="47"/>
        <v>\\</v>
      </c>
      <c r="F628" s="38"/>
      <c r="G628" s="79"/>
      <c r="H628" s="38"/>
      <c r="I628" s="351"/>
      <c r="J628" s="38"/>
      <c r="K628" s="40"/>
      <c r="L628" s="11"/>
      <c r="M628" s="11"/>
      <c r="N628" s="11"/>
      <c r="O628" s="35"/>
      <c r="P628" s="39"/>
      <c r="Q628" s="291"/>
      <c r="R628" s="287"/>
      <c r="S628" s="38"/>
      <c r="T628" s="40"/>
      <c r="U628" s="35"/>
      <c r="V628" s="74">
        <f t="shared" si="50"/>
        <v>0</v>
      </c>
      <c r="W628" s="12">
        <f t="shared" si="51"/>
        <v>0</v>
      </c>
      <c r="X628" s="12">
        <f t="shared" si="48"/>
        <v>0</v>
      </c>
      <c r="Y628" s="75" t="str">
        <f t="shared" si="49"/>
        <v/>
      </c>
    </row>
    <row r="629" spans="5:25">
      <c r="E629" s="56" t="str">
        <f t="shared" si="47"/>
        <v>\\</v>
      </c>
      <c r="F629" s="38"/>
      <c r="G629" s="79"/>
      <c r="H629" s="38"/>
      <c r="I629" s="351"/>
      <c r="J629" s="38"/>
      <c r="K629" s="40"/>
      <c r="L629" s="11"/>
      <c r="M629" s="11"/>
      <c r="N629" s="11"/>
      <c r="O629" s="35"/>
      <c r="P629" s="39"/>
      <c r="Q629" s="291"/>
      <c r="R629" s="287"/>
      <c r="S629" s="38"/>
      <c r="T629" s="40"/>
      <c r="U629" s="35"/>
      <c r="V629" s="74">
        <f t="shared" si="50"/>
        <v>0</v>
      </c>
      <c r="W629" s="12">
        <f t="shared" si="51"/>
        <v>0</v>
      </c>
      <c r="X629" s="12">
        <f t="shared" si="48"/>
        <v>0</v>
      </c>
      <c r="Y629" s="75" t="str">
        <f t="shared" si="49"/>
        <v/>
      </c>
    </row>
    <row r="630" spans="5:25">
      <c r="E630" s="56" t="str">
        <f t="shared" si="47"/>
        <v>\\</v>
      </c>
      <c r="F630" s="38"/>
      <c r="G630" s="79"/>
      <c r="H630" s="38"/>
      <c r="I630" s="351"/>
      <c r="J630" s="38"/>
      <c r="K630" s="40"/>
      <c r="L630" s="11"/>
      <c r="M630" s="11"/>
      <c r="N630" s="11"/>
      <c r="O630" s="35"/>
      <c r="P630" s="39"/>
      <c r="Q630" s="291"/>
      <c r="R630" s="287"/>
      <c r="S630" s="38"/>
      <c r="T630" s="40"/>
      <c r="U630" s="35"/>
      <c r="V630" s="74">
        <f t="shared" si="50"/>
        <v>0</v>
      </c>
      <c r="W630" s="12">
        <f t="shared" si="51"/>
        <v>0</v>
      </c>
      <c r="X630" s="12">
        <f t="shared" si="48"/>
        <v>0</v>
      </c>
      <c r="Y630" s="75" t="str">
        <f t="shared" si="49"/>
        <v/>
      </c>
    </row>
    <row r="631" spans="5:25">
      <c r="E631" s="56" t="str">
        <f t="shared" si="47"/>
        <v>\\</v>
      </c>
      <c r="F631" s="38"/>
      <c r="G631" s="79"/>
      <c r="H631" s="38"/>
      <c r="I631" s="351"/>
      <c r="J631" s="38"/>
      <c r="K631" s="40"/>
      <c r="L631" s="11"/>
      <c r="M631" s="11"/>
      <c r="N631" s="11"/>
      <c r="O631" s="35"/>
      <c r="P631" s="39"/>
      <c r="Q631" s="291"/>
      <c r="R631" s="287"/>
      <c r="S631" s="38"/>
      <c r="T631" s="40"/>
      <c r="U631" s="35"/>
      <c r="V631" s="74">
        <f t="shared" si="50"/>
        <v>0</v>
      </c>
      <c r="W631" s="12">
        <f t="shared" si="51"/>
        <v>0</v>
      </c>
      <c r="X631" s="12">
        <f t="shared" si="48"/>
        <v>0</v>
      </c>
      <c r="Y631" s="75" t="str">
        <f t="shared" si="49"/>
        <v/>
      </c>
    </row>
    <row r="632" spans="5:25">
      <c r="E632" s="56" t="str">
        <f t="shared" si="47"/>
        <v>\\</v>
      </c>
      <c r="F632" s="38"/>
      <c r="G632" s="79"/>
      <c r="H632" s="38"/>
      <c r="I632" s="351"/>
      <c r="J632" s="38"/>
      <c r="K632" s="40"/>
      <c r="L632" s="11"/>
      <c r="M632" s="11"/>
      <c r="N632" s="11"/>
      <c r="O632" s="35"/>
      <c r="P632" s="39"/>
      <c r="Q632" s="291"/>
      <c r="R632" s="287"/>
      <c r="S632" s="38"/>
      <c r="T632" s="40"/>
      <c r="U632" s="35"/>
      <c r="V632" s="74">
        <f t="shared" si="50"/>
        <v>0</v>
      </c>
      <c r="W632" s="12">
        <f t="shared" si="51"/>
        <v>0</v>
      </c>
      <c r="X632" s="12">
        <f t="shared" si="48"/>
        <v>0</v>
      </c>
      <c r="Y632" s="75" t="str">
        <f t="shared" si="49"/>
        <v/>
      </c>
    </row>
    <row r="633" spans="5:25">
      <c r="E633" s="56" t="str">
        <f t="shared" si="47"/>
        <v>\\</v>
      </c>
      <c r="F633" s="38"/>
      <c r="G633" s="79"/>
      <c r="H633" s="38"/>
      <c r="I633" s="351"/>
      <c r="J633" s="38"/>
      <c r="K633" s="40"/>
      <c r="L633" s="11"/>
      <c r="M633" s="11"/>
      <c r="N633" s="11"/>
      <c r="O633" s="35"/>
      <c r="P633" s="39"/>
      <c r="Q633" s="291"/>
      <c r="R633" s="287"/>
      <c r="S633" s="38"/>
      <c r="T633" s="40"/>
      <c r="U633" s="35"/>
      <c r="V633" s="74">
        <f t="shared" si="50"/>
        <v>0</v>
      </c>
      <c r="W633" s="12">
        <f t="shared" si="51"/>
        <v>0</v>
      </c>
      <c r="X633" s="12">
        <f t="shared" si="48"/>
        <v>0</v>
      </c>
      <c r="Y633" s="75" t="str">
        <f t="shared" si="49"/>
        <v/>
      </c>
    </row>
    <row r="634" spans="5:25">
      <c r="E634" s="56" t="str">
        <f t="shared" si="47"/>
        <v>\\</v>
      </c>
      <c r="F634" s="38"/>
      <c r="G634" s="79"/>
      <c r="H634" s="38"/>
      <c r="I634" s="351"/>
      <c r="J634" s="38"/>
      <c r="K634" s="40"/>
      <c r="L634" s="11"/>
      <c r="M634" s="11"/>
      <c r="N634" s="11"/>
      <c r="O634" s="35"/>
      <c r="P634" s="39"/>
      <c r="Q634" s="291"/>
      <c r="R634" s="287"/>
      <c r="S634" s="38"/>
      <c r="T634" s="40"/>
      <c r="U634" s="35"/>
      <c r="V634" s="74">
        <f t="shared" si="50"/>
        <v>0</v>
      </c>
      <c r="W634" s="12">
        <f t="shared" si="51"/>
        <v>0</v>
      </c>
      <c r="X634" s="12">
        <f t="shared" si="48"/>
        <v>0</v>
      </c>
      <c r="Y634" s="75" t="str">
        <f t="shared" si="49"/>
        <v/>
      </c>
    </row>
    <row r="635" spans="5:25">
      <c r="E635" s="56" t="str">
        <f t="shared" si="47"/>
        <v>\\</v>
      </c>
      <c r="F635" s="38"/>
      <c r="G635" s="79"/>
      <c r="H635" s="38"/>
      <c r="I635" s="351"/>
      <c r="J635" s="38"/>
      <c r="K635" s="40"/>
      <c r="L635" s="11"/>
      <c r="M635" s="11"/>
      <c r="N635" s="11"/>
      <c r="O635" s="35"/>
      <c r="P635" s="39"/>
      <c r="Q635" s="291"/>
      <c r="R635" s="287"/>
      <c r="S635" s="38"/>
      <c r="T635" s="40"/>
      <c r="U635" s="35"/>
      <c r="V635" s="74">
        <f t="shared" si="50"/>
        <v>0</v>
      </c>
      <c r="W635" s="12">
        <f t="shared" si="51"/>
        <v>0</v>
      </c>
      <c r="X635" s="12">
        <f t="shared" si="48"/>
        <v>0</v>
      </c>
      <c r="Y635" s="75" t="str">
        <f t="shared" si="49"/>
        <v/>
      </c>
    </row>
    <row r="636" spans="5:25">
      <c r="E636" s="56" t="str">
        <f t="shared" si="47"/>
        <v>\\</v>
      </c>
      <c r="F636" s="38"/>
      <c r="G636" s="79"/>
      <c r="H636" s="38"/>
      <c r="I636" s="351"/>
      <c r="J636" s="38"/>
      <c r="K636" s="40"/>
      <c r="L636" s="11"/>
      <c r="M636" s="11"/>
      <c r="N636" s="11"/>
      <c r="O636" s="35"/>
      <c r="P636" s="39"/>
      <c r="Q636" s="291"/>
      <c r="R636" s="287"/>
      <c r="S636" s="38"/>
      <c r="T636" s="40"/>
      <c r="U636" s="35"/>
      <c r="V636" s="74">
        <f t="shared" si="50"/>
        <v>0</v>
      </c>
      <c r="W636" s="12">
        <f t="shared" si="51"/>
        <v>0</v>
      </c>
      <c r="X636" s="12">
        <f t="shared" si="48"/>
        <v>0</v>
      </c>
      <c r="Y636" s="75" t="str">
        <f t="shared" si="49"/>
        <v/>
      </c>
    </row>
    <row r="637" spans="5:25">
      <c r="E637" s="56" t="str">
        <f t="shared" si="47"/>
        <v>\\</v>
      </c>
      <c r="F637" s="38"/>
      <c r="G637" s="79"/>
      <c r="H637" s="38"/>
      <c r="I637" s="351"/>
      <c r="J637" s="38"/>
      <c r="K637" s="40"/>
      <c r="L637" s="11"/>
      <c r="M637" s="11"/>
      <c r="N637" s="11"/>
      <c r="O637" s="35"/>
      <c r="P637" s="39"/>
      <c r="Q637" s="291"/>
      <c r="R637" s="287"/>
      <c r="S637" s="38"/>
      <c r="T637" s="40"/>
      <c r="U637" s="35"/>
      <c r="V637" s="74">
        <f t="shared" si="50"/>
        <v>0</v>
      </c>
      <c r="W637" s="12">
        <f t="shared" si="51"/>
        <v>0</v>
      </c>
      <c r="X637" s="12">
        <f t="shared" si="48"/>
        <v>0</v>
      </c>
      <c r="Y637" s="75" t="str">
        <f t="shared" si="49"/>
        <v/>
      </c>
    </row>
    <row r="638" spans="5:25">
      <c r="E638" s="56" t="str">
        <f t="shared" si="47"/>
        <v>\\</v>
      </c>
      <c r="F638" s="38"/>
      <c r="G638" s="79"/>
      <c r="H638" s="38"/>
      <c r="I638" s="351"/>
      <c r="J638" s="38"/>
      <c r="K638" s="40"/>
      <c r="L638" s="11"/>
      <c r="M638" s="11"/>
      <c r="N638" s="11"/>
      <c r="O638" s="35"/>
      <c r="P638" s="39"/>
      <c r="Q638" s="291"/>
      <c r="R638" s="287"/>
      <c r="S638" s="38"/>
      <c r="T638" s="40"/>
      <c r="U638" s="35"/>
      <c r="V638" s="74">
        <f t="shared" si="50"/>
        <v>0</v>
      </c>
      <c r="W638" s="12">
        <f t="shared" si="51"/>
        <v>0</v>
      </c>
      <c r="X638" s="12">
        <f t="shared" si="48"/>
        <v>0</v>
      </c>
      <c r="Y638" s="75" t="str">
        <f t="shared" si="49"/>
        <v/>
      </c>
    </row>
    <row r="639" spans="5:25">
      <c r="E639" s="56" t="str">
        <f t="shared" si="47"/>
        <v>\\</v>
      </c>
      <c r="F639" s="38"/>
      <c r="G639" s="79"/>
      <c r="H639" s="38"/>
      <c r="I639" s="351"/>
      <c r="J639" s="38"/>
      <c r="K639" s="40"/>
      <c r="L639" s="11"/>
      <c r="M639" s="11"/>
      <c r="N639" s="11"/>
      <c r="O639" s="35"/>
      <c r="P639" s="39"/>
      <c r="Q639" s="291"/>
      <c r="R639" s="287"/>
      <c r="S639" s="38"/>
      <c r="T639" s="40"/>
      <c r="U639" s="35"/>
      <c r="V639" s="74">
        <f t="shared" si="50"/>
        <v>0</v>
      </c>
      <c r="W639" s="12">
        <f t="shared" si="51"/>
        <v>0</v>
      </c>
      <c r="X639" s="12">
        <f t="shared" si="48"/>
        <v>0</v>
      </c>
      <c r="Y639" s="75" t="str">
        <f t="shared" si="49"/>
        <v/>
      </c>
    </row>
    <row r="640" spans="5:25">
      <c r="E640" s="56" t="str">
        <f t="shared" si="47"/>
        <v>\\</v>
      </c>
      <c r="F640" s="38"/>
      <c r="G640" s="79"/>
      <c r="H640" s="38"/>
      <c r="I640" s="351"/>
      <c r="J640" s="38"/>
      <c r="K640" s="40"/>
      <c r="L640" s="11"/>
      <c r="M640" s="11"/>
      <c r="N640" s="11"/>
      <c r="O640" s="35"/>
      <c r="P640" s="39"/>
      <c r="Q640" s="291"/>
      <c r="R640" s="287"/>
      <c r="S640" s="38"/>
      <c r="T640" s="40"/>
      <c r="U640" s="35"/>
      <c r="V640" s="74">
        <f t="shared" si="50"/>
        <v>0</v>
      </c>
      <c r="W640" s="12">
        <f t="shared" si="51"/>
        <v>0</v>
      </c>
      <c r="X640" s="12">
        <f t="shared" si="48"/>
        <v>0</v>
      </c>
      <c r="Y640" s="75" t="str">
        <f t="shared" si="49"/>
        <v/>
      </c>
    </row>
    <row r="641" spans="5:25">
      <c r="E641" s="56" t="str">
        <f t="shared" si="47"/>
        <v>\\</v>
      </c>
      <c r="F641" s="38"/>
      <c r="G641" s="79"/>
      <c r="H641" s="38"/>
      <c r="I641" s="351"/>
      <c r="J641" s="38"/>
      <c r="K641" s="40"/>
      <c r="L641" s="11"/>
      <c r="M641" s="11"/>
      <c r="N641" s="11"/>
      <c r="O641" s="35"/>
      <c r="P641" s="39"/>
      <c r="Q641" s="291"/>
      <c r="R641" s="287"/>
      <c r="S641" s="38"/>
      <c r="T641" s="40"/>
      <c r="U641" s="35"/>
      <c r="V641" s="74">
        <f t="shared" si="50"/>
        <v>0</v>
      </c>
      <c r="W641" s="12">
        <f t="shared" si="51"/>
        <v>0</v>
      </c>
      <c r="X641" s="12">
        <f t="shared" si="48"/>
        <v>0</v>
      </c>
      <c r="Y641" s="75" t="str">
        <f t="shared" si="49"/>
        <v/>
      </c>
    </row>
    <row r="642" spans="5:25">
      <c r="E642" s="56" t="str">
        <f t="shared" si="47"/>
        <v>\\</v>
      </c>
      <c r="F642" s="38"/>
      <c r="G642" s="79"/>
      <c r="H642" s="38"/>
      <c r="I642" s="351"/>
      <c r="J642" s="38"/>
      <c r="K642" s="40"/>
      <c r="L642" s="11"/>
      <c r="M642" s="11"/>
      <c r="N642" s="11"/>
      <c r="O642" s="35"/>
      <c r="P642" s="39"/>
      <c r="Q642" s="291"/>
      <c r="R642" s="287"/>
      <c r="S642" s="38"/>
      <c r="T642" s="40"/>
      <c r="U642" s="35"/>
      <c r="V642" s="74">
        <f t="shared" si="50"/>
        <v>0</v>
      </c>
      <c r="W642" s="12">
        <f t="shared" si="51"/>
        <v>0</v>
      </c>
      <c r="X642" s="12">
        <f t="shared" si="48"/>
        <v>0</v>
      </c>
      <c r="Y642" s="75" t="str">
        <f t="shared" si="49"/>
        <v/>
      </c>
    </row>
    <row r="643" spans="5:25">
      <c r="E643" s="56" t="str">
        <f t="shared" ref="E643:E706" si="52">F643&amp;"\"&amp;T643&amp;"\"&amp;U643</f>
        <v>\\</v>
      </c>
      <c r="F643" s="38"/>
      <c r="G643" s="79"/>
      <c r="H643" s="38"/>
      <c r="I643" s="351"/>
      <c r="J643" s="38"/>
      <c r="K643" s="40"/>
      <c r="L643" s="11"/>
      <c r="M643" s="11"/>
      <c r="N643" s="11"/>
      <c r="O643" s="35"/>
      <c r="P643" s="39"/>
      <c r="Q643" s="291"/>
      <c r="R643" s="287"/>
      <c r="S643" s="38"/>
      <c r="T643" s="40"/>
      <c r="U643" s="35"/>
      <c r="V643" s="74">
        <f t="shared" si="50"/>
        <v>0</v>
      </c>
      <c r="W643" s="12">
        <f t="shared" si="51"/>
        <v>0</v>
      </c>
      <c r="X643" s="12">
        <f t="shared" ref="X643:X706" si="53">W643*V643</f>
        <v>0</v>
      </c>
      <c r="Y643" s="75" t="str">
        <f t="shared" ref="Y643:Y706" si="54">IFERROR(X643/P643,"")</f>
        <v/>
      </c>
    </row>
    <row r="644" spans="5:25">
      <c r="E644" s="56" t="str">
        <f t="shared" si="52"/>
        <v>\\</v>
      </c>
      <c r="F644" s="38"/>
      <c r="G644" s="79"/>
      <c r="H644" s="38"/>
      <c r="I644" s="351"/>
      <c r="J644" s="38"/>
      <c r="K644" s="40"/>
      <c r="L644" s="11"/>
      <c r="M644" s="11"/>
      <c r="N644" s="11"/>
      <c r="O644" s="35"/>
      <c r="P644" s="39"/>
      <c r="Q644" s="291"/>
      <c r="R644" s="287"/>
      <c r="S644" s="38"/>
      <c r="T644" s="40"/>
      <c r="U644" s="35"/>
      <c r="V644" s="74">
        <f t="shared" ref="V644:V707" si="55">IF(G644="실용실안",IF(R644+1825&gt;=$A$3,1,IF(R644+3651&gt;=$A$3,0.8,0)),IF(R644+1825&gt;=$A$3,1,IF(R644+3651&gt;=$A$3,0.8,IF(R644+7304&gt;=$A$3,0.6,0))))</f>
        <v>0</v>
      </c>
      <c r="W644" s="12">
        <f t="shared" ref="W644:W707" si="56">IF(AND(G644="건설신기술",Q644&gt;=$A$3),2,IF(AND(G644="특허",Q644&gt;=$A$3),1,IF(AND(G644="실용실안",Q644&gt;=$A$3),0.5,0)))</f>
        <v>0</v>
      </c>
      <c r="X644" s="12">
        <f t="shared" si="53"/>
        <v>0</v>
      </c>
      <c r="Y644" s="75" t="str">
        <f t="shared" si="54"/>
        <v/>
      </c>
    </row>
    <row r="645" spans="5:25">
      <c r="E645" s="56" t="str">
        <f t="shared" si="52"/>
        <v>\\</v>
      </c>
      <c r="F645" s="38"/>
      <c r="G645" s="79"/>
      <c r="H645" s="38"/>
      <c r="I645" s="351"/>
      <c r="J645" s="38"/>
      <c r="K645" s="40"/>
      <c r="L645" s="11"/>
      <c r="M645" s="11"/>
      <c r="N645" s="11"/>
      <c r="O645" s="35"/>
      <c r="P645" s="39"/>
      <c r="Q645" s="291"/>
      <c r="R645" s="287"/>
      <c r="S645" s="38"/>
      <c r="T645" s="40"/>
      <c r="U645" s="35"/>
      <c r="V645" s="74">
        <f t="shared" si="55"/>
        <v>0</v>
      </c>
      <c r="W645" s="12">
        <f t="shared" si="56"/>
        <v>0</v>
      </c>
      <c r="X645" s="12">
        <f t="shared" si="53"/>
        <v>0</v>
      </c>
      <c r="Y645" s="75" t="str">
        <f t="shared" si="54"/>
        <v/>
      </c>
    </row>
    <row r="646" spans="5:25">
      <c r="E646" s="56" t="str">
        <f t="shared" si="52"/>
        <v>\\</v>
      </c>
      <c r="F646" s="38"/>
      <c r="G646" s="79"/>
      <c r="H646" s="38"/>
      <c r="I646" s="351"/>
      <c r="J646" s="38"/>
      <c r="K646" s="40"/>
      <c r="L646" s="11"/>
      <c r="M646" s="11"/>
      <c r="N646" s="11"/>
      <c r="O646" s="35"/>
      <c r="P646" s="39"/>
      <c r="Q646" s="291"/>
      <c r="R646" s="287"/>
      <c r="S646" s="38"/>
      <c r="T646" s="40"/>
      <c r="U646" s="35"/>
      <c r="V646" s="74">
        <f t="shared" si="55"/>
        <v>0</v>
      </c>
      <c r="W646" s="12">
        <f t="shared" si="56"/>
        <v>0</v>
      </c>
      <c r="X646" s="12">
        <f t="shared" si="53"/>
        <v>0</v>
      </c>
      <c r="Y646" s="75" t="str">
        <f t="shared" si="54"/>
        <v/>
      </c>
    </row>
    <row r="647" spans="5:25">
      <c r="E647" s="56" t="str">
        <f t="shared" si="52"/>
        <v>\\</v>
      </c>
      <c r="F647" s="38"/>
      <c r="G647" s="79"/>
      <c r="H647" s="38"/>
      <c r="I647" s="351"/>
      <c r="J647" s="38"/>
      <c r="K647" s="40"/>
      <c r="L647" s="11"/>
      <c r="M647" s="11"/>
      <c r="N647" s="11"/>
      <c r="O647" s="35"/>
      <c r="P647" s="39"/>
      <c r="Q647" s="291"/>
      <c r="R647" s="287"/>
      <c r="S647" s="38"/>
      <c r="T647" s="40"/>
      <c r="U647" s="35"/>
      <c r="V647" s="74">
        <f t="shared" si="55"/>
        <v>0</v>
      </c>
      <c r="W647" s="12">
        <f t="shared" si="56"/>
        <v>0</v>
      </c>
      <c r="X647" s="12">
        <f t="shared" si="53"/>
        <v>0</v>
      </c>
      <c r="Y647" s="75" t="str">
        <f t="shared" si="54"/>
        <v/>
      </c>
    </row>
    <row r="648" spans="5:25">
      <c r="E648" s="56" t="str">
        <f t="shared" si="52"/>
        <v>\\</v>
      </c>
      <c r="F648" s="38"/>
      <c r="G648" s="79"/>
      <c r="H648" s="38"/>
      <c r="I648" s="351"/>
      <c r="J648" s="38"/>
      <c r="K648" s="40"/>
      <c r="L648" s="11"/>
      <c r="M648" s="11"/>
      <c r="N648" s="11"/>
      <c r="O648" s="35"/>
      <c r="P648" s="39"/>
      <c r="Q648" s="291"/>
      <c r="R648" s="287"/>
      <c r="S648" s="38"/>
      <c r="T648" s="40"/>
      <c r="U648" s="35"/>
      <c r="V648" s="74">
        <f t="shared" si="55"/>
        <v>0</v>
      </c>
      <c r="W648" s="12">
        <f t="shared" si="56"/>
        <v>0</v>
      </c>
      <c r="X648" s="12">
        <f t="shared" si="53"/>
        <v>0</v>
      </c>
      <c r="Y648" s="75" t="str">
        <f t="shared" si="54"/>
        <v/>
      </c>
    </row>
    <row r="649" spans="5:25">
      <c r="E649" s="56" t="str">
        <f t="shared" si="52"/>
        <v>\\</v>
      </c>
      <c r="F649" s="38"/>
      <c r="G649" s="79"/>
      <c r="H649" s="38"/>
      <c r="I649" s="351"/>
      <c r="J649" s="38"/>
      <c r="K649" s="40"/>
      <c r="L649" s="11"/>
      <c r="M649" s="11"/>
      <c r="N649" s="11"/>
      <c r="O649" s="35"/>
      <c r="P649" s="39"/>
      <c r="Q649" s="291"/>
      <c r="R649" s="287"/>
      <c r="S649" s="38"/>
      <c r="T649" s="40"/>
      <c r="U649" s="35"/>
      <c r="V649" s="74">
        <f t="shared" si="55"/>
        <v>0</v>
      </c>
      <c r="W649" s="12">
        <f t="shared" si="56"/>
        <v>0</v>
      </c>
      <c r="X649" s="12">
        <f t="shared" si="53"/>
        <v>0</v>
      </c>
      <c r="Y649" s="75" t="str">
        <f t="shared" si="54"/>
        <v/>
      </c>
    </row>
    <row r="650" spans="5:25">
      <c r="E650" s="56" t="str">
        <f t="shared" si="52"/>
        <v>\\</v>
      </c>
      <c r="F650" s="38"/>
      <c r="G650" s="79"/>
      <c r="H650" s="38"/>
      <c r="I650" s="351"/>
      <c r="J650" s="38"/>
      <c r="K650" s="40"/>
      <c r="L650" s="11"/>
      <c r="M650" s="11"/>
      <c r="N650" s="11"/>
      <c r="O650" s="35"/>
      <c r="P650" s="39"/>
      <c r="Q650" s="291"/>
      <c r="R650" s="287"/>
      <c r="S650" s="38"/>
      <c r="T650" s="40"/>
      <c r="U650" s="35"/>
      <c r="V650" s="74">
        <f t="shared" si="55"/>
        <v>0</v>
      </c>
      <c r="W650" s="12">
        <f t="shared" si="56"/>
        <v>0</v>
      </c>
      <c r="X650" s="12">
        <f t="shared" si="53"/>
        <v>0</v>
      </c>
      <c r="Y650" s="75" t="str">
        <f t="shared" si="54"/>
        <v/>
      </c>
    </row>
    <row r="651" spans="5:25">
      <c r="E651" s="56" t="str">
        <f t="shared" si="52"/>
        <v>\\</v>
      </c>
      <c r="F651" s="38"/>
      <c r="G651" s="79"/>
      <c r="H651" s="38"/>
      <c r="I651" s="351"/>
      <c r="J651" s="38"/>
      <c r="K651" s="40"/>
      <c r="L651" s="11"/>
      <c r="M651" s="11"/>
      <c r="N651" s="11"/>
      <c r="O651" s="35"/>
      <c r="P651" s="39"/>
      <c r="Q651" s="291"/>
      <c r="R651" s="287"/>
      <c r="S651" s="38"/>
      <c r="T651" s="40"/>
      <c r="U651" s="35"/>
      <c r="V651" s="74">
        <f t="shared" si="55"/>
        <v>0</v>
      </c>
      <c r="W651" s="12">
        <f t="shared" si="56"/>
        <v>0</v>
      </c>
      <c r="X651" s="12">
        <f t="shared" si="53"/>
        <v>0</v>
      </c>
      <c r="Y651" s="75" t="str">
        <f t="shared" si="54"/>
        <v/>
      </c>
    </row>
    <row r="652" spans="5:25">
      <c r="E652" s="56" t="str">
        <f t="shared" si="52"/>
        <v>\\</v>
      </c>
      <c r="F652" s="38"/>
      <c r="G652" s="79"/>
      <c r="H652" s="38"/>
      <c r="I652" s="351"/>
      <c r="J652" s="38"/>
      <c r="K652" s="40"/>
      <c r="L652" s="11"/>
      <c r="M652" s="11"/>
      <c r="N652" s="11"/>
      <c r="O652" s="35"/>
      <c r="P652" s="39"/>
      <c r="Q652" s="291"/>
      <c r="R652" s="287"/>
      <c r="S652" s="38"/>
      <c r="T652" s="40"/>
      <c r="U652" s="35"/>
      <c r="V652" s="74">
        <f t="shared" si="55"/>
        <v>0</v>
      </c>
      <c r="W652" s="12">
        <f t="shared" si="56"/>
        <v>0</v>
      </c>
      <c r="X652" s="12">
        <f t="shared" si="53"/>
        <v>0</v>
      </c>
      <c r="Y652" s="75" t="str">
        <f t="shared" si="54"/>
        <v/>
      </c>
    </row>
    <row r="653" spans="5:25">
      <c r="E653" s="56" t="str">
        <f t="shared" si="52"/>
        <v>\\</v>
      </c>
      <c r="F653" s="38"/>
      <c r="G653" s="79"/>
      <c r="H653" s="38"/>
      <c r="I653" s="351"/>
      <c r="J653" s="38"/>
      <c r="K653" s="40"/>
      <c r="L653" s="11"/>
      <c r="M653" s="11"/>
      <c r="N653" s="11"/>
      <c r="O653" s="35"/>
      <c r="P653" s="39"/>
      <c r="Q653" s="291"/>
      <c r="R653" s="287"/>
      <c r="S653" s="38"/>
      <c r="T653" s="40"/>
      <c r="U653" s="35"/>
      <c r="V653" s="74">
        <f t="shared" si="55"/>
        <v>0</v>
      </c>
      <c r="W653" s="12">
        <f t="shared" si="56"/>
        <v>0</v>
      </c>
      <c r="X653" s="12">
        <f t="shared" si="53"/>
        <v>0</v>
      </c>
      <c r="Y653" s="75" t="str">
        <f t="shared" si="54"/>
        <v/>
      </c>
    </row>
    <row r="654" spans="5:25">
      <c r="E654" s="56" t="str">
        <f t="shared" si="52"/>
        <v>\\</v>
      </c>
      <c r="F654" s="38"/>
      <c r="G654" s="79"/>
      <c r="H654" s="38"/>
      <c r="I654" s="351"/>
      <c r="J654" s="38"/>
      <c r="K654" s="40"/>
      <c r="L654" s="11"/>
      <c r="M654" s="11"/>
      <c r="N654" s="11"/>
      <c r="O654" s="35"/>
      <c r="P654" s="39"/>
      <c r="Q654" s="291"/>
      <c r="R654" s="287"/>
      <c r="S654" s="38"/>
      <c r="T654" s="40"/>
      <c r="U654" s="35"/>
      <c r="V654" s="74">
        <f t="shared" si="55"/>
        <v>0</v>
      </c>
      <c r="W654" s="12">
        <f t="shared" si="56"/>
        <v>0</v>
      </c>
      <c r="X654" s="12">
        <f t="shared" si="53"/>
        <v>0</v>
      </c>
      <c r="Y654" s="75" t="str">
        <f t="shared" si="54"/>
        <v/>
      </c>
    </row>
    <row r="655" spans="5:25">
      <c r="E655" s="56" t="str">
        <f t="shared" si="52"/>
        <v>\\</v>
      </c>
      <c r="F655" s="38"/>
      <c r="G655" s="79"/>
      <c r="H655" s="38"/>
      <c r="I655" s="351"/>
      <c r="J655" s="38"/>
      <c r="K655" s="40"/>
      <c r="L655" s="11"/>
      <c r="M655" s="11"/>
      <c r="N655" s="11"/>
      <c r="O655" s="35"/>
      <c r="P655" s="39"/>
      <c r="Q655" s="291"/>
      <c r="R655" s="287"/>
      <c r="S655" s="38"/>
      <c r="T655" s="40"/>
      <c r="U655" s="35"/>
      <c r="V655" s="74">
        <f t="shared" si="55"/>
        <v>0</v>
      </c>
      <c r="W655" s="12">
        <f t="shared" si="56"/>
        <v>0</v>
      </c>
      <c r="X655" s="12">
        <f t="shared" si="53"/>
        <v>0</v>
      </c>
      <c r="Y655" s="75" t="str">
        <f t="shared" si="54"/>
        <v/>
      </c>
    </row>
    <row r="656" spans="5:25">
      <c r="E656" s="56" t="str">
        <f t="shared" si="52"/>
        <v>\\</v>
      </c>
      <c r="F656" s="38"/>
      <c r="G656" s="79"/>
      <c r="H656" s="38"/>
      <c r="I656" s="351"/>
      <c r="J656" s="38"/>
      <c r="K656" s="40"/>
      <c r="L656" s="11"/>
      <c r="M656" s="11"/>
      <c r="N656" s="11"/>
      <c r="O656" s="35"/>
      <c r="P656" s="39"/>
      <c r="Q656" s="291"/>
      <c r="R656" s="287"/>
      <c r="S656" s="38"/>
      <c r="T656" s="40"/>
      <c r="U656" s="35"/>
      <c r="V656" s="74">
        <f t="shared" si="55"/>
        <v>0</v>
      </c>
      <c r="W656" s="12">
        <f t="shared" si="56"/>
        <v>0</v>
      </c>
      <c r="X656" s="12">
        <f t="shared" si="53"/>
        <v>0</v>
      </c>
      <c r="Y656" s="75" t="str">
        <f t="shared" si="54"/>
        <v/>
      </c>
    </row>
    <row r="657" spans="5:25">
      <c r="E657" s="56" t="str">
        <f t="shared" si="52"/>
        <v>\\</v>
      </c>
      <c r="F657" s="38"/>
      <c r="G657" s="79"/>
      <c r="H657" s="38"/>
      <c r="I657" s="351"/>
      <c r="J657" s="38"/>
      <c r="K657" s="40"/>
      <c r="L657" s="11"/>
      <c r="M657" s="11"/>
      <c r="N657" s="11"/>
      <c r="O657" s="35"/>
      <c r="P657" s="39"/>
      <c r="Q657" s="291"/>
      <c r="R657" s="287"/>
      <c r="S657" s="38"/>
      <c r="T657" s="40"/>
      <c r="U657" s="35"/>
      <c r="V657" s="74">
        <f t="shared" si="55"/>
        <v>0</v>
      </c>
      <c r="W657" s="12">
        <f t="shared" si="56"/>
        <v>0</v>
      </c>
      <c r="X657" s="12">
        <f t="shared" si="53"/>
        <v>0</v>
      </c>
      <c r="Y657" s="75" t="str">
        <f t="shared" si="54"/>
        <v/>
      </c>
    </row>
    <row r="658" spans="5:25">
      <c r="E658" s="56" t="str">
        <f t="shared" si="52"/>
        <v>\\</v>
      </c>
      <c r="F658" s="38"/>
      <c r="G658" s="79"/>
      <c r="H658" s="38"/>
      <c r="I658" s="351"/>
      <c r="J658" s="38"/>
      <c r="K658" s="40"/>
      <c r="L658" s="11"/>
      <c r="M658" s="11"/>
      <c r="N658" s="11"/>
      <c r="O658" s="35"/>
      <c r="P658" s="39"/>
      <c r="Q658" s="291"/>
      <c r="R658" s="287"/>
      <c r="S658" s="38"/>
      <c r="T658" s="40"/>
      <c r="U658" s="35"/>
      <c r="V658" s="74">
        <f t="shared" si="55"/>
        <v>0</v>
      </c>
      <c r="W658" s="12">
        <f t="shared" si="56"/>
        <v>0</v>
      </c>
      <c r="X658" s="12">
        <f t="shared" si="53"/>
        <v>0</v>
      </c>
      <c r="Y658" s="75" t="str">
        <f t="shared" si="54"/>
        <v/>
      </c>
    </row>
    <row r="659" spans="5:25">
      <c r="E659" s="56" t="str">
        <f t="shared" si="52"/>
        <v>\\</v>
      </c>
      <c r="F659" s="38"/>
      <c r="G659" s="79"/>
      <c r="H659" s="38"/>
      <c r="I659" s="351"/>
      <c r="J659" s="38"/>
      <c r="K659" s="40"/>
      <c r="L659" s="11"/>
      <c r="M659" s="11"/>
      <c r="N659" s="11"/>
      <c r="O659" s="35"/>
      <c r="P659" s="39"/>
      <c r="Q659" s="291"/>
      <c r="R659" s="287"/>
      <c r="S659" s="38"/>
      <c r="T659" s="40"/>
      <c r="U659" s="35"/>
      <c r="V659" s="74">
        <f t="shared" si="55"/>
        <v>0</v>
      </c>
      <c r="W659" s="12">
        <f t="shared" si="56"/>
        <v>0</v>
      </c>
      <c r="X659" s="12">
        <f t="shared" si="53"/>
        <v>0</v>
      </c>
      <c r="Y659" s="75" t="str">
        <f t="shared" si="54"/>
        <v/>
      </c>
    </row>
    <row r="660" spans="5:25">
      <c r="E660" s="56" t="str">
        <f t="shared" si="52"/>
        <v>\\</v>
      </c>
      <c r="F660" s="38"/>
      <c r="G660" s="79"/>
      <c r="H660" s="38"/>
      <c r="I660" s="351"/>
      <c r="J660" s="38"/>
      <c r="K660" s="40"/>
      <c r="L660" s="11"/>
      <c r="M660" s="11"/>
      <c r="N660" s="11"/>
      <c r="O660" s="35"/>
      <c r="P660" s="39"/>
      <c r="Q660" s="291"/>
      <c r="R660" s="287"/>
      <c r="S660" s="38"/>
      <c r="T660" s="40"/>
      <c r="U660" s="35"/>
      <c r="V660" s="74">
        <f t="shared" si="55"/>
        <v>0</v>
      </c>
      <c r="W660" s="12">
        <f t="shared" si="56"/>
        <v>0</v>
      </c>
      <c r="X660" s="12">
        <f t="shared" si="53"/>
        <v>0</v>
      </c>
      <c r="Y660" s="75" t="str">
        <f t="shared" si="54"/>
        <v/>
      </c>
    </row>
    <row r="661" spans="5:25">
      <c r="E661" s="56" t="str">
        <f t="shared" si="52"/>
        <v>\\</v>
      </c>
      <c r="F661" s="38"/>
      <c r="G661" s="79"/>
      <c r="H661" s="38"/>
      <c r="I661" s="351"/>
      <c r="J661" s="38"/>
      <c r="K661" s="40"/>
      <c r="L661" s="11"/>
      <c r="M661" s="11"/>
      <c r="N661" s="11"/>
      <c r="O661" s="35"/>
      <c r="P661" s="39"/>
      <c r="Q661" s="291"/>
      <c r="R661" s="287"/>
      <c r="S661" s="38"/>
      <c r="T661" s="40"/>
      <c r="U661" s="35"/>
      <c r="V661" s="74">
        <f t="shared" si="55"/>
        <v>0</v>
      </c>
      <c r="W661" s="12">
        <f t="shared" si="56"/>
        <v>0</v>
      </c>
      <c r="X661" s="12">
        <f t="shared" si="53"/>
        <v>0</v>
      </c>
      <c r="Y661" s="75" t="str">
        <f t="shared" si="54"/>
        <v/>
      </c>
    </row>
    <row r="662" spans="5:25">
      <c r="E662" s="56" t="str">
        <f t="shared" si="52"/>
        <v>\\</v>
      </c>
      <c r="F662" s="38"/>
      <c r="G662" s="79"/>
      <c r="H662" s="38"/>
      <c r="I662" s="351"/>
      <c r="J662" s="38"/>
      <c r="K662" s="40"/>
      <c r="L662" s="11"/>
      <c r="M662" s="11"/>
      <c r="N662" s="11"/>
      <c r="O662" s="35"/>
      <c r="P662" s="39"/>
      <c r="Q662" s="291"/>
      <c r="R662" s="287"/>
      <c r="S662" s="38"/>
      <c r="T662" s="40"/>
      <c r="U662" s="35"/>
      <c r="V662" s="74">
        <f t="shared" si="55"/>
        <v>0</v>
      </c>
      <c r="W662" s="12">
        <f t="shared" si="56"/>
        <v>0</v>
      </c>
      <c r="X662" s="12">
        <f t="shared" si="53"/>
        <v>0</v>
      </c>
      <c r="Y662" s="75" t="str">
        <f t="shared" si="54"/>
        <v/>
      </c>
    </row>
    <row r="663" spans="5:25">
      <c r="E663" s="56" t="str">
        <f t="shared" si="52"/>
        <v>\\</v>
      </c>
      <c r="F663" s="38"/>
      <c r="G663" s="79"/>
      <c r="H663" s="38"/>
      <c r="I663" s="351"/>
      <c r="J663" s="38"/>
      <c r="K663" s="40"/>
      <c r="L663" s="11"/>
      <c r="M663" s="11"/>
      <c r="N663" s="11"/>
      <c r="O663" s="35"/>
      <c r="P663" s="39"/>
      <c r="Q663" s="291"/>
      <c r="R663" s="287"/>
      <c r="S663" s="38"/>
      <c r="T663" s="40"/>
      <c r="U663" s="35"/>
      <c r="V663" s="74">
        <f t="shared" si="55"/>
        <v>0</v>
      </c>
      <c r="W663" s="12">
        <f t="shared" si="56"/>
        <v>0</v>
      </c>
      <c r="X663" s="12">
        <f t="shared" si="53"/>
        <v>0</v>
      </c>
      <c r="Y663" s="75" t="str">
        <f t="shared" si="54"/>
        <v/>
      </c>
    </row>
    <row r="664" spans="5:25">
      <c r="E664" s="56" t="str">
        <f t="shared" si="52"/>
        <v>\\</v>
      </c>
      <c r="F664" s="38"/>
      <c r="G664" s="79"/>
      <c r="H664" s="38"/>
      <c r="I664" s="351"/>
      <c r="J664" s="38"/>
      <c r="K664" s="40"/>
      <c r="L664" s="11"/>
      <c r="M664" s="11"/>
      <c r="N664" s="11"/>
      <c r="O664" s="35"/>
      <c r="P664" s="39"/>
      <c r="Q664" s="291"/>
      <c r="R664" s="287"/>
      <c r="S664" s="38"/>
      <c r="T664" s="40"/>
      <c r="U664" s="35"/>
      <c r="V664" s="74">
        <f t="shared" si="55"/>
        <v>0</v>
      </c>
      <c r="W664" s="12">
        <f t="shared" si="56"/>
        <v>0</v>
      </c>
      <c r="X664" s="12">
        <f t="shared" si="53"/>
        <v>0</v>
      </c>
      <c r="Y664" s="75" t="str">
        <f t="shared" si="54"/>
        <v/>
      </c>
    </row>
    <row r="665" spans="5:25">
      <c r="E665" s="56" t="str">
        <f t="shared" si="52"/>
        <v>\\</v>
      </c>
      <c r="F665" s="38"/>
      <c r="G665" s="79"/>
      <c r="H665" s="38"/>
      <c r="I665" s="351"/>
      <c r="J665" s="38"/>
      <c r="K665" s="40"/>
      <c r="L665" s="11"/>
      <c r="M665" s="11"/>
      <c r="N665" s="11"/>
      <c r="O665" s="35"/>
      <c r="P665" s="39"/>
      <c r="Q665" s="291"/>
      <c r="R665" s="287"/>
      <c r="S665" s="38"/>
      <c r="T665" s="40"/>
      <c r="U665" s="35"/>
      <c r="V665" s="74">
        <f t="shared" si="55"/>
        <v>0</v>
      </c>
      <c r="W665" s="12">
        <f t="shared" si="56"/>
        <v>0</v>
      </c>
      <c r="X665" s="12">
        <f t="shared" si="53"/>
        <v>0</v>
      </c>
      <c r="Y665" s="75" t="str">
        <f t="shared" si="54"/>
        <v/>
      </c>
    </row>
    <row r="666" spans="5:25">
      <c r="E666" s="56" t="str">
        <f t="shared" si="52"/>
        <v>\\</v>
      </c>
      <c r="F666" s="38"/>
      <c r="G666" s="79"/>
      <c r="H666" s="38"/>
      <c r="I666" s="351"/>
      <c r="J666" s="38"/>
      <c r="K666" s="40"/>
      <c r="L666" s="11"/>
      <c r="M666" s="11"/>
      <c r="N666" s="11"/>
      <c r="O666" s="35"/>
      <c r="P666" s="39"/>
      <c r="Q666" s="291"/>
      <c r="R666" s="287"/>
      <c r="S666" s="38"/>
      <c r="T666" s="40"/>
      <c r="U666" s="35"/>
      <c r="V666" s="74">
        <f t="shared" si="55"/>
        <v>0</v>
      </c>
      <c r="W666" s="12">
        <f t="shared" si="56"/>
        <v>0</v>
      </c>
      <c r="X666" s="12">
        <f t="shared" si="53"/>
        <v>0</v>
      </c>
      <c r="Y666" s="75" t="str">
        <f t="shared" si="54"/>
        <v/>
      </c>
    </row>
    <row r="667" spans="5:25">
      <c r="E667" s="56" t="str">
        <f t="shared" si="52"/>
        <v>\\</v>
      </c>
      <c r="F667" s="38"/>
      <c r="G667" s="79"/>
      <c r="H667" s="38"/>
      <c r="I667" s="351"/>
      <c r="J667" s="38"/>
      <c r="K667" s="40"/>
      <c r="L667" s="11"/>
      <c r="M667" s="11"/>
      <c r="N667" s="11"/>
      <c r="O667" s="35"/>
      <c r="P667" s="39"/>
      <c r="Q667" s="291"/>
      <c r="R667" s="287"/>
      <c r="S667" s="38"/>
      <c r="T667" s="40"/>
      <c r="U667" s="35"/>
      <c r="V667" s="74">
        <f t="shared" si="55"/>
        <v>0</v>
      </c>
      <c r="W667" s="12">
        <f t="shared" si="56"/>
        <v>0</v>
      </c>
      <c r="X667" s="12">
        <f t="shared" si="53"/>
        <v>0</v>
      </c>
      <c r="Y667" s="75" t="str">
        <f t="shared" si="54"/>
        <v/>
      </c>
    </row>
    <row r="668" spans="5:25">
      <c r="E668" s="56" t="str">
        <f t="shared" si="52"/>
        <v>\\</v>
      </c>
      <c r="F668" s="38"/>
      <c r="G668" s="79"/>
      <c r="H668" s="38"/>
      <c r="I668" s="351"/>
      <c r="J668" s="38"/>
      <c r="K668" s="40"/>
      <c r="L668" s="11"/>
      <c r="M668" s="11"/>
      <c r="N668" s="11"/>
      <c r="O668" s="35"/>
      <c r="P668" s="39"/>
      <c r="Q668" s="291"/>
      <c r="R668" s="287"/>
      <c r="S668" s="38"/>
      <c r="T668" s="40"/>
      <c r="U668" s="35"/>
      <c r="V668" s="74">
        <f t="shared" si="55"/>
        <v>0</v>
      </c>
      <c r="W668" s="12">
        <f t="shared" si="56"/>
        <v>0</v>
      </c>
      <c r="X668" s="12">
        <f t="shared" si="53"/>
        <v>0</v>
      </c>
      <c r="Y668" s="75" t="str">
        <f t="shared" si="54"/>
        <v/>
      </c>
    </row>
    <row r="669" spans="5:25">
      <c r="E669" s="56" t="str">
        <f t="shared" si="52"/>
        <v>\\</v>
      </c>
      <c r="F669" s="38"/>
      <c r="G669" s="79"/>
      <c r="H669" s="38"/>
      <c r="I669" s="351"/>
      <c r="J669" s="38"/>
      <c r="K669" s="40"/>
      <c r="L669" s="11"/>
      <c r="M669" s="11"/>
      <c r="N669" s="11"/>
      <c r="O669" s="35"/>
      <c r="P669" s="39"/>
      <c r="Q669" s="291"/>
      <c r="R669" s="287"/>
      <c r="S669" s="38"/>
      <c r="T669" s="40"/>
      <c r="U669" s="35"/>
      <c r="V669" s="74">
        <f t="shared" si="55"/>
        <v>0</v>
      </c>
      <c r="W669" s="12">
        <f t="shared" si="56"/>
        <v>0</v>
      </c>
      <c r="X669" s="12">
        <f t="shared" si="53"/>
        <v>0</v>
      </c>
      <c r="Y669" s="75" t="str">
        <f t="shared" si="54"/>
        <v/>
      </c>
    </row>
    <row r="670" spans="5:25">
      <c r="E670" s="56" t="str">
        <f t="shared" si="52"/>
        <v>\\</v>
      </c>
      <c r="F670" s="38"/>
      <c r="G670" s="79"/>
      <c r="H670" s="38"/>
      <c r="I670" s="351"/>
      <c r="J670" s="38"/>
      <c r="K670" s="40"/>
      <c r="L670" s="11"/>
      <c r="M670" s="11"/>
      <c r="N670" s="11"/>
      <c r="O670" s="35"/>
      <c r="P670" s="39"/>
      <c r="Q670" s="291"/>
      <c r="R670" s="287"/>
      <c r="S670" s="38"/>
      <c r="T670" s="40"/>
      <c r="U670" s="35"/>
      <c r="V670" s="74">
        <f t="shared" si="55"/>
        <v>0</v>
      </c>
      <c r="W670" s="12">
        <f t="shared" si="56"/>
        <v>0</v>
      </c>
      <c r="X670" s="12">
        <f t="shared" si="53"/>
        <v>0</v>
      </c>
      <c r="Y670" s="75" t="str">
        <f t="shared" si="54"/>
        <v/>
      </c>
    </row>
    <row r="671" spans="5:25">
      <c r="E671" s="56" t="str">
        <f t="shared" si="52"/>
        <v>\\</v>
      </c>
      <c r="F671" s="38"/>
      <c r="G671" s="79"/>
      <c r="H671" s="38"/>
      <c r="I671" s="351"/>
      <c r="J671" s="38"/>
      <c r="K671" s="40"/>
      <c r="L671" s="11"/>
      <c r="M671" s="11"/>
      <c r="N671" s="11"/>
      <c r="O671" s="35"/>
      <c r="P671" s="39"/>
      <c r="Q671" s="291"/>
      <c r="R671" s="287"/>
      <c r="S671" s="38"/>
      <c r="T671" s="40"/>
      <c r="U671" s="35"/>
      <c r="V671" s="74">
        <f t="shared" si="55"/>
        <v>0</v>
      </c>
      <c r="W671" s="12">
        <f t="shared" si="56"/>
        <v>0</v>
      </c>
      <c r="X671" s="12">
        <f t="shared" si="53"/>
        <v>0</v>
      </c>
      <c r="Y671" s="75" t="str">
        <f t="shared" si="54"/>
        <v/>
      </c>
    </row>
    <row r="672" spans="5:25">
      <c r="E672" s="56" t="str">
        <f t="shared" si="52"/>
        <v>\\</v>
      </c>
      <c r="F672" s="38"/>
      <c r="G672" s="79"/>
      <c r="H672" s="38"/>
      <c r="I672" s="351"/>
      <c r="J672" s="38"/>
      <c r="K672" s="40"/>
      <c r="L672" s="11"/>
      <c r="M672" s="11"/>
      <c r="N672" s="11"/>
      <c r="O672" s="35"/>
      <c r="P672" s="39"/>
      <c r="Q672" s="291"/>
      <c r="R672" s="287"/>
      <c r="S672" s="38"/>
      <c r="T672" s="40"/>
      <c r="U672" s="35"/>
      <c r="V672" s="74">
        <f t="shared" si="55"/>
        <v>0</v>
      </c>
      <c r="W672" s="12">
        <f t="shared" si="56"/>
        <v>0</v>
      </c>
      <c r="X672" s="12">
        <f t="shared" si="53"/>
        <v>0</v>
      </c>
      <c r="Y672" s="75" t="str">
        <f t="shared" si="54"/>
        <v/>
      </c>
    </row>
    <row r="673" spans="5:25">
      <c r="E673" s="56" t="str">
        <f t="shared" si="52"/>
        <v>\\</v>
      </c>
      <c r="F673" s="38"/>
      <c r="G673" s="79"/>
      <c r="H673" s="38"/>
      <c r="I673" s="351"/>
      <c r="J673" s="38"/>
      <c r="K673" s="40"/>
      <c r="L673" s="11"/>
      <c r="M673" s="11"/>
      <c r="N673" s="11"/>
      <c r="O673" s="35"/>
      <c r="P673" s="39"/>
      <c r="Q673" s="291"/>
      <c r="R673" s="287"/>
      <c r="S673" s="38"/>
      <c r="T673" s="40"/>
      <c r="U673" s="35"/>
      <c r="V673" s="74">
        <f t="shared" si="55"/>
        <v>0</v>
      </c>
      <c r="W673" s="12">
        <f t="shared" si="56"/>
        <v>0</v>
      </c>
      <c r="X673" s="12">
        <f t="shared" si="53"/>
        <v>0</v>
      </c>
      <c r="Y673" s="75" t="str">
        <f t="shared" si="54"/>
        <v/>
      </c>
    </row>
    <row r="674" spans="5:25">
      <c r="E674" s="56" t="str">
        <f t="shared" si="52"/>
        <v>\\</v>
      </c>
      <c r="F674" s="38"/>
      <c r="G674" s="79"/>
      <c r="H674" s="38"/>
      <c r="I674" s="351"/>
      <c r="J674" s="38"/>
      <c r="K674" s="40"/>
      <c r="L674" s="11"/>
      <c r="M674" s="11"/>
      <c r="N674" s="11"/>
      <c r="O674" s="35"/>
      <c r="P674" s="39"/>
      <c r="Q674" s="291"/>
      <c r="R674" s="287"/>
      <c r="S674" s="38"/>
      <c r="T674" s="40"/>
      <c r="U674" s="35"/>
      <c r="V674" s="74">
        <f t="shared" si="55"/>
        <v>0</v>
      </c>
      <c r="W674" s="12">
        <f t="shared" si="56"/>
        <v>0</v>
      </c>
      <c r="X674" s="12">
        <f t="shared" si="53"/>
        <v>0</v>
      </c>
      <c r="Y674" s="75" t="str">
        <f t="shared" si="54"/>
        <v/>
      </c>
    </row>
    <row r="675" spans="5:25">
      <c r="E675" s="56" t="str">
        <f t="shared" si="52"/>
        <v>\\</v>
      </c>
      <c r="F675" s="38"/>
      <c r="G675" s="79"/>
      <c r="H675" s="38"/>
      <c r="I675" s="351"/>
      <c r="J675" s="38"/>
      <c r="K675" s="40"/>
      <c r="L675" s="11"/>
      <c r="M675" s="11"/>
      <c r="N675" s="11"/>
      <c r="O675" s="35"/>
      <c r="P675" s="39"/>
      <c r="Q675" s="291"/>
      <c r="R675" s="287"/>
      <c r="S675" s="38"/>
      <c r="T675" s="40"/>
      <c r="U675" s="35"/>
      <c r="V675" s="74">
        <f t="shared" si="55"/>
        <v>0</v>
      </c>
      <c r="W675" s="12">
        <f t="shared" si="56"/>
        <v>0</v>
      </c>
      <c r="X675" s="12">
        <f t="shared" si="53"/>
        <v>0</v>
      </c>
      <c r="Y675" s="75" t="str">
        <f t="shared" si="54"/>
        <v/>
      </c>
    </row>
    <row r="676" spans="5:25">
      <c r="E676" s="56" t="str">
        <f t="shared" si="52"/>
        <v>\\</v>
      </c>
      <c r="F676" s="38"/>
      <c r="G676" s="79"/>
      <c r="H676" s="38"/>
      <c r="I676" s="351"/>
      <c r="J676" s="38"/>
      <c r="K676" s="40"/>
      <c r="L676" s="11"/>
      <c r="M676" s="11"/>
      <c r="N676" s="11"/>
      <c r="O676" s="35"/>
      <c r="P676" s="39"/>
      <c r="Q676" s="291"/>
      <c r="R676" s="287"/>
      <c r="S676" s="38"/>
      <c r="T676" s="40"/>
      <c r="U676" s="35"/>
      <c r="V676" s="74">
        <f t="shared" si="55"/>
        <v>0</v>
      </c>
      <c r="W676" s="12">
        <f t="shared" si="56"/>
        <v>0</v>
      </c>
      <c r="X676" s="12">
        <f t="shared" si="53"/>
        <v>0</v>
      </c>
      <c r="Y676" s="75" t="str">
        <f t="shared" si="54"/>
        <v/>
      </c>
    </row>
    <row r="677" spans="5:25">
      <c r="E677" s="56" t="str">
        <f t="shared" si="52"/>
        <v>\\</v>
      </c>
      <c r="F677" s="38"/>
      <c r="G677" s="79"/>
      <c r="H677" s="38"/>
      <c r="I677" s="351"/>
      <c r="J677" s="38"/>
      <c r="K677" s="40"/>
      <c r="L677" s="11"/>
      <c r="M677" s="11"/>
      <c r="N677" s="11"/>
      <c r="O677" s="35"/>
      <c r="P677" s="39"/>
      <c r="Q677" s="291"/>
      <c r="R677" s="287"/>
      <c r="S677" s="38"/>
      <c r="T677" s="40"/>
      <c r="U677" s="35"/>
      <c r="V677" s="74">
        <f t="shared" si="55"/>
        <v>0</v>
      </c>
      <c r="W677" s="12">
        <f t="shared" si="56"/>
        <v>0</v>
      </c>
      <c r="X677" s="12">
        <f t="shared" si="53"/>
        <v>0</v>
      </c>
      <c r="Y677" s="75" t="str">
        <f t="shared" si="54"/>
        <v/>
      </c>
    </row>
    <row r="678" spans="5:25">
      <c r="E678" s="56" t="str">
        <f t="shared" si="52"/>
        <v>\\</v>
      </c>
      <c r="F678" s="38"/>
      <c r="G678" s="79"/>
      <c r="H678" s="38"/>
      <c r="I678" s="351"/>
      <c r="J678" s="38"/>
      <c r="K678" s="40"/>
      <c r="L678" s="11"/>
      <c r="M678" s="11"/>
      <c r="N678" s="11"/>
      <c r="O678" s="35"/>
      <c r="P678" s="39"/>
      <c r="Q678" s="291"/>
      <c r="R678" s="287"/>
      <c r="S678" s="38"/>
      <c r="T678" s="40"/>
      <c r="U678" s="35"/>
      <c r="V678" s="74">
        <f t="shared" si="55"/>
        <v>0</v>
      </c>
      <c r="W678" s="12">
        <f t="shared" si="56"/>
        <v>0</v>
      </c>
      <c r="X678" s="12">
        <f t="shared" si="53"/>
        <v>0</v>
      </c>
      <c r="Y678" s="75" t="str">
        <f t="shared" si="54"/>
        <v/>
      </c>
    </row>
    <row r="679" spans="5:25">
      <c r="E679" s="56" t="str">
        <f t="shared" si="52"/>
        <v>\\</v>
      </c>
      <c r="F679" s="38"/>
      <c r="G679" s="79"/>
      <c r="H679" s="38"/>
      <c r="I679" s="351"/>
      <c r="J679" s="38"/>
      <c r="K679" s="40"/>
      <c r="L679" s="11"/>
      <c r="M679" s="11"/>
      <c r="N679" s="11"/>
      <c r="O679" s="35"/>
      <c r="P679" s="39"/>
      <c r="Q679" s="291"/>
      <c r="R679" s="287"/>
      <c r="S679" s="38"/>
      <c r="T679" s="40"/>
      <c r="U679" s="35"/>
      <c r="V679" s="74">
        <f t="shared" si="55"/>
        <v>0</v>
      </c>
      <c r="W679" s="12">
        <f t="shared" si="56"/>
        <v>0</v>
      </c>
      <c r="X679" s="12">
        <f t="shared" si="53"/>
        <v>0</v>
      </c>
      <c r="Y679" s="75" t="str">
        <f t="shared" si="54"/>
        <v/>
      </c>
    </row>
    <row r="680" spans="5:25">
      <c r="E680" s="56" t="str">
        <f t="shared" si="52"/>
        <v>\\</v>
      </c>
      <c r="F680" s="38"/>
      <c r="G680" s="79"/>
      <c r="H680" s="38"/>
      <c r="I680" s="351"/>
      <c r="J680" s="38"/>
      <c r="K680" s="40"/>
      <c r="L680" s="11"/>
      <c r="M680" s="11"/>
      <c r="N680" s="11"/>
      <c r="O680" s="35"/>
      <c r="P680" s="39"/>
      <c r="Q680" s="291"/>
      <c r="R680" s="287"/>
      <c r="S680" s="38"/>
      <c r="T680" s="40"/>
      <c r="U680" s="35"/>
      <c r="V680" s="74">
        <f t="shared" si="55"/>
        <v>0</v>
      </c>
      <c r="W680" s="12">
        <f t="shared" si="56"/>
        <v>0</v>
      </c>
      <c r="X680" s="12">
        <f t="shared" si="53"/>
        <v>0</v>
      </c>
      <c r="Y680" s="75" t="str">
        <f t="shared" si="54"/>
        <v/>
      </c>
    </row>
    <row r="681" spans="5:25">
      <c r="E681" s="56" t="str">
        <f t="shared" si="52"/>
        <v>\\</v>
      </c>
      <c r="F681" s="38"/>
      <c r="G681" s="79"/>
      <c r="H681" s="38"/>
      <c r="I681" s="351"/>
      <c r="J681" s="38"/>
      <c r="K681" s="40"/>
      <c r="L681" s="11"/>
      <c r="M681" s="11"/>
      <c r="N681" s="11"/>
      <c r="O681" s="35"/>
      <c r="P681" s="39"/>
      <c r="Q681" s="291"/>
      <c r="R681" s="287"/>
      <c r="S681" s="38"/>
      <c r="T681" s="40"/>
      <c r="U681" s="35"/>
      <c r="V681" s="74">
        <f t="shared" si="55"/>
        <v>0</v>
      </c>
      <c r="W681" s="12">
        <f t="shared" si="56"/>
        <v>0</v>
      </c>
      <c r="X681" s="12">
        <f t="shared" si="53"/>
        <v>0</v>
      </c>
      <c r="Y681" s="75" t="str">
        <f t="shared" si="54"/>
        <v/>
      </c>
    </row>
    <row r="682" spans="5:25">
      <c r="E682" s="56" t="str">
        <f t="shared" si="52"/>
        <v>\\</v>
      </c>
      <c r="F682" s="38"/>
      <c r="G682" s="79"/>
      <c r="H682" s="38"/>
      <c r="I682" s="351"/>
      <c r="J682" s="38"/>
      <c r="K682" s="40"/>
      <c r="L682" s="11"/>
      <c r="M682" s="11"/>
      <c r="N682" s="11"/>
      <c r="O682" s="35"/>
      <c r="P682" s="39"/>
      <c r="Q682" s="291"/>
      <c r="R682" s="287"/>
      <c r="S682" s="38"/>
      <c r="T682" s="40"/>
      <c r="U682" s="35"/>
      <c r="V682" s="74">
        <f t="shared" si="55"/>
        <v>0</v>
      </c>
      <c r="W682" s="12">
        <f t="shared" si="56"/>
        <v>0</v>
      </c>
      <c r="X682" s="12">
        <f t="shared" si="53"/>
        <v>0</v>
      </c>
      <c r="Y682" s="75" t="str">
        <f t="shared" si="54"/>
        <v/>
      </c>
    </row>
    <row r="683" spans="5:25">
      <c r="E683" s="56" t="str">
        <f t="shared" si="52"/>
        <v>\\</v>
      </c>
      <c r="F683" s="38"/>
      <c r="G683" s="79"/>
      <c r="H683" s="38"/>
      <c r="I683" s="351"/>
      <c r="J683" s="38"/>
      <c r="K683" s="40"/>
      <c r="L683" s="11"/>
      <c r="M683" s="11"/>
      <c r="N683" s="11"/>
      <c r="O683" s="35"/>
      <c r="P683" s="39"/>
      <c r="Q683" s="291"/>
      <c r="R683" s="287"/>
      <c r="S683" s="38"/>
      <c r="T683" s="40"/>
      <c r="U683" s="35"/>
      <c r="V683" s="74">
        <f t="shared" si="55"/>
        <v>0</v>
      </c>
      <c r="W683" s="12">
        <f t="shared" si="56"/>
        <v>0</v>
      </c>
      <c r="X683" s="12">
        <f t="shared" si="53"/>
        <v>0</v>
      </c>
      <c r="Y683" s="75" t="str">
        <f t="shared" si="54"/>
        <v/>
      </c>
    </row>
    <row r="684" spans="5:25">
      <c r="E684" s="56" t="str">
        <f t="shared" si="52"/>
        <v>\\</v>
      </c>
      <c r="F684" s="38"/>
      <c r="G684" s="79"/>
      <c r="H684" s="38"/>
      <c r="I684" s="351"/>
      <c r="J684" s="38"/>
      <c r="K684" s="40"/>
      <c r="L684" s="11"/>
      <c r="M684" s="11"/>
      <c r="N684" s="11"/>
      <c r="O684" s="35"/>
      <c r="P684" s="39"/>
      <c r="Q684" s="291"/>
      <c r="R684" s="287"/>
      <c r="S684" s="38"/>
      <c r="T684" s="40"/>
      <c r="U684" s="35"/>
      <c r="V684" s="74">
        <f t="shared" si="55"/>
        <v>0</v>
      </c>
      <c r="W684" s="12">
        <f t="shared" si="56"/>
        <v>0</v>
      </c>
      <c r="X684" s="12">
        <f t="shared" si="53"/>
        <v>0</v>
      </c>
      <c r="Y684" s="75" t="str">
        <f t="shared" si="54"/>
        <v/>
      </c>
    </row>
    <row r="685" spans="5:25">
      <c r="E685" s="56" t="str">
        <f t="shared" si="52"/>
        <v>\\</v>
      </c>
      <c r="F685" s="38"/>
      <c r="G685" s="79"/>
      <c r="H685" s="38"/>
      <c r="I685" s="351"/>
      <c r="J685" s="38"/>
      <c r="K685" s="40"/>
      <c r="L685" s="11"/>
      <c r="M685" s="11"/>
      <c r="N685" s="11"/>
      <c r="O685" s="35"/>
      <c r="P685" s="39"/>
      <c r="Q685" s="291"/>
      <c r="R685" s="287"/>
      <c r="S685" s="38"/>
      <c r="T685" s="40"/>
      <c r="U685" s="35"/>
      <c r="V685" s="74">
        <f t="shared" si="55"/>
        <v>0</v>
      </c>
      <c r="W685" s="12">
        <f t="shared" si="56"/>
        <v>0</v>
      </c>
      <c r="X685" s="12">
        <f t="shared" si="53"/>
        <v>0</v>
      </c>
      <c r="Y685" s="75" t="str">
        <f t="shared" si="54"/>
        <v/>
      </c>
    </row>
    <row r="686" spans="5:25">
      <c r="E686" s="56" t="str">
        <f t="shared" si="52"/>
        <v>\\</v>
      </c>
      <c r="F686" s="38"/>
      <c r="G686" s="79"/>
      <c r="H686" s="38"/>
      <c r="I686" s="351"/>
      <c r="J686" s="38"/>
      <c r="K686" s="40"/>
      <c r="L686" s="11"/>
      <c r="M686" s="11"/>
      <c r="N686" s="11"/>
      <c r="O686" s="35"/>
      <c r="P686" s="39"/>
      <c r="Q686" s="291"/>
      <c r="R686" s="287"/>
      <c r="S686" s="38"/>
      <c r="T686" s="40"/>
      <c r="U686" s="35"/>
      <c r="V686" s="74">
        <f t="shared" si="55"/>
        <v>0</v>
      </c>
      <c r="W686" s="12">
        <f t="shared" si="56"/>
        <v>0</v>
      </c>
      <c r="X686" s="12">
        <f t="shared" si="53"/>
        <v>0</v>
      </c>
      <c r="Y686" s="75" t="str">
        <f t="shared" si="54"/>
        <v/>
      </c>
    </row>
    <row r="687" spans="5:25">
      <c r="E687" s="56" t="str">
        <f t="shared" si="52"/>
        <v>\\</v>
      </c>
      <c r="F687" s="38"/>
      <c r="G687" s="79"/>
      <c r="H687" s="38"/>
      <c r="I687" s="351"/>
      <c r="J687" s="38"/>
      <c r="K687" s="40"/>
      <c r="L687" s="11"/>
      <c r="M687" s="11"/>
      <c r="N687" s="11"/>
      <c r="O687" s="35"/>
      <c r="P687" s="39"/>
      <c r="Q687" s="291"/>
      <c r="R687" s="287"/>
      <c r="S687" s="38"/>
      <c r="T687" s="40"/>
      <c r="U687" s="35"/>
      <c r="V687" s="74">
        <f t="shared" si="55"/>
        <v>0</v>
      </c>
      <c r="W687" s="12">
        <f t="shared" si="56"/>
        <v>0</v>
      </c>
      <c r="X687" s="12">
        <f t="shared" si="53"/>
        <v>0</v>
      </c>
      <c r="Y687" s="75" t="str">
        <f t="shared" si="54"/>
        <v/>
      </c>
    </row>
    <row r="688" spans="5:25">
      <c r="E688" s="56" t="str">
        <f t="shared" si="52"/>
        <v>\\</v>
      </c>
      <c r="F688" s="38"/>
      <c r="G688" s="79"/>
      <c r="H688" s="38"/>
      <c r="I688" s="351"/>
      <c r="J688" s="38"/>
      <c r="K688" s="40"/>
      <c r="L688" s="11"/>
      <c r="M688" s="11"/>
      <c r="N688" s="11"/>
      <c r="O688" s="35"/>
      <c r="P688" s="39"/>
      <c r="Q688" s="291"/>
      <c r="R688" s="287"/>
      <c r="S688" s="38"/>
      <c r="T688" s="40"/>
      <c r="U688" s="35"/>
      <c r="V688" s="74">
        <f t="shared" si="55"/>
        <v>0</v>
      </c>
      <c r="W688" s="12">
        <f t="shared" si="56"/>
        <v>0</v>
      </c>
      <c r="X688" s="12">
        <f t="shared" si="53"/>
        <v>0</v>
      </c>
      <c r="Y688" s="75" t="str">
        <f t="shared" si="54"/>
        <v/>
      </c>
    </row>
    <row r="689" spans="5:25">
      <c r="E689" s="56" t="str">
        <f t="shared" si="52"/>
        <v>\\</v>
      </c>
      <c r="F689" s="38"/>
      <c r="G689" s="79"/>
      <c r="H689" s="38"/>
      <c r="I689" s="351"/>
      <c r="J689" s="38"/>
      <c r="K689" s="40"/>
      <c r="L689" s="11"/>
      <c r="M689" s="11"/>
      <c r="N689" s="11"/>
      <c r="O689" s="35"/>
      <c r="P689" s="39"/>
      <c r="Q689" s="291"/>
      <c r="R689" s="287"/>
      <c r="S689" s="38"/>
      <c r="T689" s="40"/>
      <c r="U689" s="35"/>
      <c r="V689" s="74">
        <f t="shared" si="55"/>
        <v>0</v>
      </c>
      <c r="W689" s="12">
        <f t="shared" si="56"/>
        <v>0</v>
      </c>
      <c r="X689" s="12">
        <f t="shared" si="53"/>
        <v>0</v>
      </c>
      <c r="Y689" s="75" t="str">
        <f t="shared" si="54"/>
        <v/>
      </c>
    </row>
    <row r="690" spans="5:25">
      <c r="E690" s="56" t="str">
        <f t="shared" si="52"/>
        <v>\\</v>
      </c>
      <c r="F690" s="38"/>
      <c r="G690" s="79"/>
      <c r="H690" s="38"/>
      <c r="I690" s="351"/>
      <c r="J690" s="38"/>
      <c r="K690" s="40"/>
      <c r="L690" s="11"/>
      <c r="M690" s="11"/>
      <c r="N690" s="11"/>
      <c r="O690" s="35"/>
      <c r="P690" s="39"/>
      <c r="Q690" s="291"/>
      <c r="R690" s="287"/>
      <c r="S690" s="38"/>
      <c r="T690" s="40"/>
      <c r="U690" s="35"/>
      <c r="V690" s="74">
        <f t="shared" si="55"/>
        <v>0</v>
      </c>
      <c r="W690" s="12">
        <f t="shared" si="56"/>
        <v>0</v>
      </c>
      <c r="X690" s="12">
        <f t="shared" si="53"/>
        <v>0</v>
      </c>
      <c r="Y690" s="75" t="str">
        <f t="shared" si="54"/>
        <v/>
      </c>
    </row>
    <row r="691" spans="5:25">
      <c r="E691" s="56" t="str">
        <f t="shared" si="52"/>
        <v>\\</v>
      </c>
      <c r="F691" s="38"/>
      <c r="G691" s="79"/>
      <c r="H691" s="38"/>
      <c r="I691" s="351"/>
      <c r="J691" s="38"/>
      <c r="K691" s="40"/>
      <c r="L691" s="11"/>
      <c r="M691" s="11"/>
      <c r="N691" s="11"/>
      <c r="O691" s="35"/>
      <c r="P691" s="39"/>
      <c r="Q691" s="291"/>
      <c r="R691" s="287"/>
      <c r="S691" s="38"/>
      <c r="T691" s="40"/>
      <c r="U691" s="35"/>
      <c r="V691" s="74">
        <f t="shared" si="55"/>
        <v>0</v>
      </c>
      <c r="W691" s="12">
        <f t="shared" si="56"/>
        <v>0</v>
      </c>
      <c r="X691" s="12">
        <f t="shared" si="53"/>
        <v>0</v>
      </c>
      <c r="Y691" s="75" t="str">
        <f t="shared" si="54"/>
        <v/>
      </c>
    </row>
    <row r="692" spans="5:25">
      <c r="E692" s="56" t="str">
        <f t="shared" si="52"/>
        <v>\\</v>
      </c>
      <c r="F692" s="38"/>
      <c r="G692" s="79"/>
      <c r="H692" s="38"/>
      <c r="I692" s="351"/>
      <c r="J692" s="38"/>
      <c r="K692" s="40"/>
      <c r="L692" s="11"/>
      <c r="M692" s="11"/>
      <c r="N692" s="11"/>
      <c r="O692" s="35"/>
      <c r="P692" s="39"/>
      <c r="Q692" s="291"/>
      <c r="R692" s="287"/>
      <c r="S692" s="38"/>
      <c r="T692" s="40"/>
      <c r="U692" s="35"/>
      <c r="V692" s="74">
        <f t="shared" si="55"/>
        <v>0</v>
      </c>
      <c r="W692" s="12">
        <f t="shared" si="56"/>
        <v>0</v>
      </c>
      <c r="X692" s="12">
        <f t="shared" si="53"/>
        <v>0</v>
      </c>
      <c r="Y692" s="75" t="str">
        <f t="shared" si="54"/>
        <v/>
      </c>
    </row>
    <row r="693" spans="5:25">
      <c r="E693" s="56" t="str">
        <f t="shared" si="52"/>
        <v>\\</v>
      </c>
      <c r="F693" s="38"/>
      <c r="G693" s="79"/>
      <c r="H693" s="38"/>
      <c r="I693" s="351"/>
      <c r="J693" s="38"/>
      <c r="K693" s="40"/>
      <c r="L693" s="11"/>
      <c r="M693" s="11"/>
      <c r="N693" s="11"/>
      <c r="O693" s="35"/>
      <c r="P693" s="39"/>
      <c r="Q693" s="291"/>
      <c r="R693" s="287"/>
      <c r="S693" s="38"/>
      <c r="T693" s="40"/>
      <c r="U693" s="35"/>
      <c r="V693" s="74">
        <f t="shared" si="55"/>
        <v>0</v>
      </c>
      <c r="W693" s="12">
        <f t="shared" si="56"/>
        <v>0</v>
      </c>
      <c r="X693" s="12">
        <f t="shared" si="53"/>
        <v>0</v>
      </c>
      <c r="Y693" s="75" t="str">
        <f t="shared" si="54"/>
        <v/>
      </c>
    </row>
    <row r="694" spans="5:25">
      <c r="E694" s="56" t="str">
        <f t="shared" si="52"/>
        <v>\\</v>
      </c>
      <c r="F694" s="38"/>
      <c r="G694" s="79"/>
      <c r="H694" s="38"/>
      <c r="I694" s="351"/>
      <c r="J694" s="38"/>
      <c r="K694" s="40"/>
      <c r="L694" s="11"/>
      <c r="M694" s="11"/>
      <c r="N694" s="11"/>
      <c r="O694" s="35"/>
      <c r="P694" s="39"/>
      <c r="Q694" s="291"/>
      <c r="R694" s="287"/>
      <c r="S694" s="38"/>
      <c r="T694" s="40"/>
      <c r="U694" s="35"/>
      <c r="V694" s="74">
        <f t="shared" si="55"/>
        <v>0</v>
      </c>
      <c r="W694" s="12">
        <f t="shared" si="56"/>
        <v>0</v>
      </c>
      <c r="X694" s="12">
        <f t="shared" si="53"/>
        <v>0</v>
      </c>
      <c r="Y694" s="75" t="str">
        <f t="shared" si="54"/>
        <v/>
      </c>
    </row>
    <row r="695" spans="5:25">
      <c r="E695" s="56" t="str">
        <f t="shared" si="52"/>
        <v>\\</v>
      </c>
      <c r="F695" s="38"/>
      <c r="G695" s="79"/>
      <c r="H695" s="38"/>
      <c r="I695" s="351"/>
      <c r="J695" s="38"/>
      <c r="K695" s="40"/>
      <c r="L695" s="11"/>
      <c r="M695" s="11"/>
      <c r="N695" s="11"/>
      <c r="O695" s="35"/>
      <c r="P695" s="39"/>
      <c r="Q695" s="291"/>
      <c r="R695" s="287"/>
      <c r="S695" s="38"/>
      <c r="T695" s="40"/>
      <c r="U695" s="35"/>
      <c r="V695" s="74">
        <f t="shared" si="55"/>
        <v>0</v>
      </c>
      <c r="W695" s="12">
        <f t="shared" si="56"/>
        <v>0</v>
      </c>
      <c r="X695" s="12">
        <f t="shared" si="53"/>
        <v>0</v>
      </c>
      <c r="Y695" s="75" t="str">
        <f t="shared" si="54"/>
        <v/>
      </c>
    </row>
    <row r="696" spans="5:25">
      <c r="E696" s="56" t="str">
        <f t="shared" si="52"/>
        <v>\\</v>
      </c>
      <c r="F696" s="38"/>
      <c r="G696" s="79"/>
      <c r="H696" s="38"/>
      <c r="I696" s="351"/>
      <c r="J696" s="38"/>
      <c r="K696" s="40"/>
      <c r="L696" s="11"/>
      <c r="M696" s="11"/>
      <c r="N696" s="11"/>
      <c r="O696" s="35"/>
      <c r="P696" s="39"/>
      <c r="Q696" s="291"/>
      <c r="R696" s="287"/>
      <c r="S696" s="38"/>
      <c r="T696" s="40"/>
      <c r="U696" s="35"/>
      <c r="V696" s="74">
        <f t="shared" si="55"/>
        <v>0</v>
      </c>
      <c r="W696" s="12">
        <f t="shared" si="56"/>
        <v>0</v>
      </c>
      <c r="X696" s="12">
        <f t="shared" si="53"/>
        <v>0</v>
      </c>
      <c r="Y696" s="75" t="str">
        <f t="shared" si="54"/>
        <v/>
      </c>
    </row>
    <row r="697" spans="5:25">
      <c r="E697" s="56" t="str">
        <f t="shared" si="52"/>
        <v>\\</v>
      </c>
      <c r="F697" s="38"/>
      <c r="G697" s="79"/>
      <c r="H697" s="38"/>
      <c r="I697" s="351"/>
      <c r="J697" s="38"/>
      <c r="K697" s="40"/>
      <c r="L697" s="11"/>
      <c r="M697" s="11"/>
      <c r="N697" s="11"/>
      <c r="O697" s="35"/>
      <c r="P697" s="39"/>
      <c r="Q697" s="291"/>
      <c r="R697" s="287"/>
      <c r="S697" s="38"/>
      <c r="T697" s="40"/>
      <c r="U697" s="35"/>
      <c r="V697" s="74">
        <f t="shared" si="55"/>
        <v>0</v>
      </c>
      <c r="W697" s="12">
        <f t="shared" si="56"/>
        <v>0</v>
      </c>
      <c r="X697" s="12">
        <f t="shared" si="53"/>
        <v>0</v>
      </c>
      <c r="Y697" s="75" t="str">
        <f t="shared" si="54"/>
        <v/>
      </c>
    </row>
    <row r="698" spans="5:25">
      <c r="E698" s="56" t="str">
        <f t="shared" si="52"/>
        <v>\\</v>
      </c>
      <c r="F698" s="38"/>
      <c r="G698" s="79"/>
      <c r="H698" s="38"/>
      <c r="I698" s="351"/>
      <c r="J698" s="38"/>
      <c r="K698" s="40"/>
      <c r="L698" s="11"/>
      <c r="M698" s="11"/>
      <c r="N698" s="11"/>
      <c r="O698" s="35"/>
      <c r="P698" s="39"/>
      <c r="Q698" s="291"/>
      <c r="R698" s="287"/>
      <c r="S698" s="38"/>
      <c r="T698" s="40"/>
      <c r="U698" s="35"/>
      <c r="V698" s="74">
        <f t="shared" si="55"/>
        <v>0</v>
      </c>
      <c r="W698" s="12">
        <f t="shared" si="56"/>
        <v>0</v>
      </c>
      <c r="X698" s="12">
        <f t="shared" si="53"/>
        <v>0</v>
      </c>
      <c r="Y698" s="75" t="str">
        <f t="shared" si="54"/>
        <v/>
      </c>
    </row>
    <row r="699" spans="5:25">
      <c r="E699" s="56" t="str">
        <f t="shared" si="52"/>
        <v>\\</v>
      </c>
      <c r="F699" s="38"/>
      <c r="G699" s="79"/>
      <c r="H699" s="38"/>
      <c r="I699" s="351"/>
      <c r="J699" s="38"/>
      <c r="K699" s="40"/>
      <c r="L699" s="11"/>
      <c r="M699" s="11"/>
      <c r="N699" s="11"/>
      <c r="O699" s="35"/>
      <c r="P699" s="39"/>
      <c r="Q699" s="291"/>
      <c r="R699" s="287"/>
      <c r="S699" s="38"/>
      <c r="T699" s="40"/>
      <c r="U699" s="35"/>
      <c r="V699" s="74">
        <f t="shared" si="55"/>
        <v>0</v>
      </c>
      <c r="W699" s="12">
        <f t="shared" si="56"/>
        <v>0</v>
      </c>
      <c r="X699" s="12">
        <f t="shared" si="53"/>
        <v>0</v>
      </c>
      <c r="Y699" s="75" t="str">
        <f t="shared" si="54"/>
        <v/>
      </c>
    </row>
    <row r="700" spans="5:25">
      <c r="E700" s="56" t="str">
        <f t="shared" si="52"/>
        <v>\\</v>
      </c>
      <c r="F700" s="38"/>
      <c r="G700" s="79"/>
      <c r="H700" s="38"/>
      <c r="I700" s="351"/>
      <c r="J700" s="38"/>
      <c r="K700" s="40"/>
      <c r="L700" s="11"/>
      <c r="M700" s="11"/>
      <c r="N700" s="11"/>
      <c r="O700" s="35"/>
      <c r="P700" s="39"/>
      <c r="Q700" s="291"/>
      <c r="R700" s="287"/>
      <c r="S700" s="38"/>
      <c r="T700" s="40"/>
      <c r="U700" s="35"/>
      <c r="V700" s="74">
        <f t="shared" si="55"/>
        <v>0</v>
      </c>
      <c r="W700" s="12">
        <f t="shared" si="56"/>
        <v>0</v>
      </c>
      <c r="X700" s="12">
        <f t="shared" si="53"/>
        <v>0</v>
      </c>
      <c r="Y700" s="75" t="str">
        <f t="shared" si="54"/>
        <v/>
      </c>
    </row>
    <row r="701" spans="5:25">
      <c r="E701" s="56" t="str">
        <f t="shared" si="52"/>
        <v>\\</v>
      </c>
      <c r="F701" s="38"/>
      <c r="G701" s="79"/>
      <c r="H701" s="38"/>
      <c r="I701" s="351"/>
      <c r="J701" s="38"/>
      <c r="K701" s="40"/>
      <c r="L701" s="11"/>
      <c r="M701" s="11"/>
      <c r="N701" s="11"/>
      <c r="O701" s="35"/>
      <c r="P701" s="39"/>
      <c r="Q701" s="291"/>
      <c r="R701" s="287"/>
      <c r="S701" s="38"/>
      <c r="T701" s="40"/>
      <c r="U701" s="35"/>
      <c r="V701" s="74">
        <f t="shared" si="55"/>
        <v>0</v>
      </c>
      <c r="W701" s="12">
        <f t="shared" si="56"/>
        <v>0</v>
      </c>
      <c r="X701" s="12">
        <f t="shared" si="53"/>
        <v>0</v>
      </c>
      <c r="Y701" s="75" t="str">
        <f t="shared" si="54"/>
        <v/>
      </c>
    </row>
    <row r="702" spans="5:25">
      <c r="E702" s="56" t="str">
        <f t="shared" si="52"/>
        <v>\\</v>
      </c>
      <c r="F702" s="38"/>
      <c r="G702" s="79"/>
      <c r="H702" s="38"/>
      <c r="I702" s="351"/>
      <c r="J702" s="38"/>
      <c r="K702" s="40"/>
      <c r="L702" s="11"/>
      <c r="M702" s="11"/>
      <c r="N702" s="11"/>
      <c r="O702" s="35"/>
      <c r="P702" s="39"/>
      <c r="Q702" s="291"/>
      <c r="R702" s="287"/>
      <c r="S702" s="38"/>
      <c r="T702" s="40"/>
      <c r="U702" s="35"/>
      <c r="V702" s="74">
        <f t="shared" si="55"/>
        <v>0</v>
      </c>
      <c r="W702" s="12">
        <f t="shared" si="56"/>
        <v>0</v>
      </c>
      <c r="X702" s="12">
        <f t="shared" si="53"/>
        <v>0</v>
      </c>
      <c r="Y702" s="75" t="str">
        <f t="shared" si="54"/>
        <v/>
      </c>
    </row>
    <row r="703" spans="5:25">
      <c r="E703" s="56" t="str">
        <f t="shared" si="52"/>
        <v>\\</v>
      </c>
      <c r="F703" s="38"/>
      <c r="G703" s="79"/>
      <c r="H703" s="38"/>
      <c r="I703" s="351"/>
      <c r="J703" s="38"/>
      <c r="K703" s="40"/>
      <c r="L703" s="11"/>
      <c r="M703" s="11"/>
      <c r="N703" s="11"/>
      <c r="O703" s="35"/>
      <c r="P703" s="39"/>
      <c r="Q703" s="291"/>
      <c r="R703" s="287"/>
      <c r="S703" s="38"/>
      <c r="T703" s="40"/>
      <c r="U703" s="35"/>
      <c r="V703" s="74">
        <f t="shared" si="55"/>
        <v>0</v>
      </c>
      <c r="W703" s="12">
        <f t="shared" si="56"/>
        <v>0</v>
      </c>
      <c r="X703" s="12">
        <f t="shared" si="53"/>
        <v>0</v>
      </c>
      <c r="Y703" s="75" t="str">
        <f t="shared" si="54"/>
        <v/>
      </c>
    </row>
    <row r="704" spans="5:25">
      <c r="E704" s="56" t="str">
        <f t="shared" si="52"/>
        <v>\\</v>
      </c>
      <c r="F704" s="38"/>
      <c r="G704" s="79"/>
      <c r="H704" s="38"/>
      <c r="I704" s="351"/>
      <c r="J704" s="38"/>
      <c r="K704" s="40"/>
      <c r="L704" s="11"/>
      <c r="M704" s="11"/>
      <c r="N704" s="11"/>
      <c r="O704" s="35"/>
      <c r="P704" s="39"/>
      <c r="Q704" s="291"/>
      <c r="R704" s="287"/>
      <c r="S704" s="38"/>
      <c r="T704" s="40"/>
      <c r="U704" s="35"/>
      <c r="V704" s="74">
        <f t="shared" si="55"/>
        <v>0</v>
      </c>
      <c r="W704" s="12">
        <f t="shared" si="56"/>
        <v>0</v>
      </c>
      <c r="X704" s="12">
        <f t="shared" si="53"/>
        <v>0</v>
      </c>
      <c r="Y704" s="75" t="str">
        <f t="shared" si="54"/>
        <v/>
      </c>
    </row>
    <row r="705" spans="5:25">
      <c r="E705" s="56" t="str">
        <f t="shared" si="52"/>
        <v>\\</v>
      </c>
      <c r="F705" s="38"/>
      <c r="G705" s="79"/>
      <c r="H705" s="38"/>
      <c r="I705" s="351"/>
      <c r="J705" s="38"/>
      <c r="K705" s="40"/>
      <c r="L705" s="11"/>
      <c r="M705" s="11"/>
      <c r="N705" s="11"/>
      <c r="O705" s="35"/>
      <c r="P705" s="39"/>
      <c r="Q705" s="291"/>
      <c r="R705" s="287"/>
      <c r="S705" s="38"/>
      <c r="T705" s="40"/>
      <c r="U705" s="35"/>
      <c r="V705" s="74">
        <f t="shared" si="55"/>
        <v>0</v>
      </c>
      <c r="W705" s="12">
        <f t="shared" si="56"/>
        <v>0</v>
      </c>
      <c r="X705" s="12">
        <f t="shared" si="53"/>
        <v>0</v>
      </c>
      <c r="Y705" s="75" t="str">
        <f t="shared" si="54"/>
        <v/>
      </c>
    </row>
    <row r="706" spans="5:25">
      <c r="E706" s="56" t="str">
        <f t="shared" si="52"/>
        <v>\\</v>
      </c>
      <c r="F706" s="38"/>
      <c r="G706" s="79"/>
      <c r="H706" s="38"/>
      <c r="I706" s="351"/>
      <c r="J706" s="38"/>
      <c r="K706" s="40"/>
      <c r="L706" s="11"/>
      <c r="M706" s="11"/>
      <c r="N706" s="11"/>
      <c r="O706" s="35"/>
      <c r="P706" s="39"/>
      <c r="Q706" s="291"/>
      <c r="R706" s="287"/>
      <c r="S706" s="38"/>
      <c r="T706" s="40"/>
      <c r="U706" s="35"/>
      <c r="V706" s="74">
        <f t="shared" si="55"/>
        <v>0</v>
      </c>
      <c r="W706" s="12">
        <f t="shared" si="56"/>
        <v>0</v>
      </c>
      <c r="X706" s="12">
        <f t="shared" si="53"/>
        <v>0</v>
      </c>
      <c r="Y706" s="75" t="str">
        <f t="shared" si="54"/>
        <v/>
      </c>
    </row>
    <row r="707" spans="5:25">
      <c r="E707" s="56" t="str">
        <f t="shared" ref="E707:E770" si="57">F707&amp;"\"&amp;T707&amp;"\"&amp;U707</f>
        <v>\\</v>
      </c>
      <c r="F707" s="38"/>
      <c r="G707" s="79"/>
      <c r="H707" s="38"/>
      <c r="I707" s="351"/>
      <c r="J707" s="38"/>
      <c r="K707" s="40"/>
      <c r="L707" s="11"/>
      <c r="M707" s="11"/>
      <c r="N707" s="11"/>
      <c r="O707" s="35"/>
      <c r="P707" s="39"/>
      <c r="Q707" s="291"/>
      <c r="R707" s="287"/>
      <c r="S707" s="38"/>
      <c r="T707" s="40"/>
      <c r="U707" s="35"/>
      <c r="V707" s="74">
        <f t="shared" si="55"/>
        <v>0</v>
      </c>
      <c r="W707" s="12">
        <f t="shared" si="56"/>
        <v>0</v>
      </c>
      <c r="X707" s="12">
        <f t="shared" ref="X707:X770" si="58">W707*V707</f>
        <v>0</v>
      </c>
      <c r="Y707" s="75" t="str">
        <f t="shared" ref="Y707:Y770" si="59">IFERROR(X707/P707,"")</f>
        <v/>
      </c>
    </row>
    <row r="708" spans="5:25">
      <c r="E708" s="56" t="str">
        <f t="shared" si="57"/>
        <v>\\</v>
      </c>
      <c r="F708" s="38"/>
      <c r="G708" s="79"/>
      <c r="H708" s="38"/>
      <c r="I708" s="351"/>
      <c r="J708" s="38"/>
      <c r="K708" s="40"/>
      <c r="L708" s="11"/>
      <c r="M708" s="11"/>
      <c r="N708" s="11"/>
      <c r="O708" s="35"/>
      <c r="P708" s="39"/>
      <c r="Q708" s="291"/>
      <c r="R708" s="287"/>
      <c r="S708" s="38"/>
      <c r="T708" s="40"/>
      <c r="U708" s="35"/>
      <c r="V708" s="74">
        <f t="shared" ref="V708:V771" si="60">IF(G708="실용실안",IF(R708+1825&gt;=$A$3,1,IF(R708+3651&gt;=$A$3,0.8,0)),IF(R708+1825&gt;=$A$3,1,IF(R708+3651&gt;=$A$3,0.8,IF(R708+7304&gt;=$A$3,0.6,0))))</f>
        <v>0</v>
      </c>
      <c r="W708" s="12">
        <f t="shared" ref="W708:W771" si="61">IF(AND(G708="건설신기술",Q708&gt;=$A$3),2,IF(AND(G708="특허",Q708&gt;=$A$3),1,IF(AND(G708="실용실안",Q708&gt;=$A$3),0.5,0)))</f>
        <v>0</v>
      </c>
      <c r="X708" s="12">
        <f t="shared" si="58"/>
        <v>0</v>
      </c>
      <c r="Y708" s="75" t="str">
        <f t="shared" si="59"/>
        <v/>
      </c>
    </row>
    <row r="709" spans="5:25">
      <c r="E709" s="56" t="str">
        <f t="shared" si="57"/>
        <v>\\</v>
      </c>
      <c r="F709" s="38"/>
      <c r="G709" s="79"/>
      <c r="H709" s="38"/>
      <c r="I709" s="351"/>
      <c r="J709" s="38"/>
      <c r="K709" s="40"/>
      <c r="L709" s="11"/>
      <c r="M709" s="11"/>
      <c r="N709" s="11"/>
      <c r="O709" s="35"/>
      <c r="P709" s="39"/>
      <c r="Q709" s="291"/>
      <c r="R709" s="287"/>
      <c r="S709" s="38"/>
      <c r="T709" s="40"/>
      <c r="U709" s="35"/>
      <c r="V709" s="74">
        <f t="shared" si="60"/>
        <v>0</v>
      </c>
      <c r="W709" s="12">
        <f t="shared" si="61"/>
        <v>0</v>
      </c>
      <c r="X709" s="12">
        <f t="shared" si="58"/>
        <v>0</v>
      </c>
      <c r="Y709" s="75" t="str">
        <f t="shared" si="59"/>
        <v/>
      </c>
    </row>
    <row r="710" spans="5:25">
      <c r="E710" s="56" t="str">
        <f t="shared" si="57"/>
        <v>\\</v>
      </c>
      <c r="F710" s="38"/>
      <c r="G710" s="79"/>
      <c r="H710" s="38"/>
      <c r="I710" s="351"/>
      <c r="J710" s="38"/>
      <c r="K710" s="40"/>
      <c r="L710" s="11"/>
      <c r="M710" s="11"/>
      <c r="N710" s="11"/>
      <c r="O710" s="35"/>
      <c r="P710" s="39"/>
      <c r="Q710" s="291"/>
      <c r="R710" s="287"/>
      <c r="S710" s="38"/>
      <c r="T710" s="40"/>
      <c r="U710" s="35"/>
      <c r="V710" s="74">
        <f t="shared" si="60"/>
        <v>0</v>
      </c>
      <c r="W710" s="12">
        <f t="shared" si="61"/>
        <v>0</v>
      </c>
      <c r="X710" s="12">
        <f t="shared" si="58"/>
        <v>0</v>
      </c>
      <c r="Y710" s="75" t="str">
        <f t="shared" si="59"/>
        <v/>
      </c>
    </row>
    <row r="711" spans="5:25">
      <c r="E711" s="56" t="str">
        <f t="shared" si="57"/>
        <v>\\</v>
      </c>
      <c r="F711" s="38"/>
      <c r="G711" s="79"/>
      <c r="H711" s="38"/>
      <c r="I711" s="351"/>
      <c r="J711" s="38"/>
      <c r="K711" s="40"/>
      <c r="L711" s="11"/>
      <c r="M711" s="11"/>
      <c r="N711" s="11"/>
      <c r="O711" s="35"/>
      <c r="P711" s="39"/>
      <c r="Q711" s="291"/>
      <c r="R711" s="287"/>
      <c r="S711" s="38"/>
      <c r="T711" s="40"/>
      <c r="U711" s="35"/>
      <c r="V711" s="74">
        <f t="shared" si="60"/>
        <v>0</v>
      </c>
      <c r="W711" s="12">
        <f t="shared" si="61"/>
        <v>0</v>
      </c>
      <c r="X711" s="12">
        <f t="shared" si="58"/>
        <v>0</v>
      </c>
      <c r="Y711" s="75" t="str">
        <f t="shared" si="59"/>
        <v/>
      </c>
    </row>
    <row r="712" spans="5:25">
      <c r="E712" s="56" t="str">
        <f t="shared" si="57"/>
        <v>\\</v>
      </c>
      <c r="F712" s="38"/>
      <c r="G712" s="79"/>
      <c r="H712" s="38"/>
      <c r="I712" s="351"/>
      <c r="J712" s="38"/>
      <c r="K712" s="40"/>
      <c r="L712" s="11"/>
      <c r="M712" s="11"/>
      <c r="N712" s="11"/>
      <c r="O712" s="35"/>
      <c r="P712" s="39"/>
      <c r="Q712" s="291"/>
      <c r="R712" s="287"/>
      <c r="S712" s="38"/>
      <c r="T712" s="40"/>
      <c r="U712" s="35"/>
      <c r="V712" s="74">
        <f t="shared" si="60"/>
        <v>0</v>
      </c>
      <c r="W712" s="12">
        <f t="shared" si="61"/>
        <v>0</v>
      </c>
      <c r="X712" s="12">
        <f t="shared" si="58"/>
        <v>0</v>
      </c>
      <c r="Y712" s="75" t="str">
        <f t="shared" si="59"/>
        <v/>
      </c>
    </row>
    <row r="713" spans="5:25">
      <c r="E713" s="56" t="str">
        <f t="shared" si="57"/>
        <v>\\</v>
      </c>
      <c r="F713" s="38"/>
      <c r="G713" s="79"/>
      <c r="H713" s="38"/>
      <c r="I713" s="351"/>
      <c r="J713" s="38"/>
      <c r="K713" s="40"/>
      <c r="L713" s="11"/>
      <c r="M713" s="11"/>
      <c r="N713" s="11"/>
      <c r="O713" s="35"/>
      <c r="P713" s="39"/>
      <c r="Q713" s="291"/>
      <c r="R713" s="287"/>
      <c r="S713" s="38"/>
      <c r="T713" s="40"/>
      <c r="U713" s="35"/>
      <c r="V713" s="74">
        <f t="shared" si="60"/>
        <v>0</v>
      </c>
      <c r="W713" s="12">
        <f t="shared" si="61"/>
        <v>0</v>
      </c>
      <c r="X713" s="12">
        <f t="shared" si="58"/>
        <v>0</v>
      </c>
      <c r="Y713" s="75" t="str">
        <f t="shared" si="59"/>
        <v/>
      </c>
    </row>
    <row r="714" spans="5:25">
      <c r="E714" s="56" t="str">
        <f t="shared" si="57"/>
        <v>\\</v>
      </c>
      <c r="F714" s="38"/>
      <c r="G714" s="79"/>
      <c r="H714" s="38"/>
      <c r="I714" s="351"/>
      <c r="J714" s="38"/>
      <c r="K714" s="40"/>
      <c r="L714" s="11"/>
      <c r="M714" s="11"/>
      <c r="N714" s="11"/>
      <c r="O714" s="35"/>
      <c r="P714" s="39"/>
      <c r="Q714" s="291"/>
      <c r="R714" s="287"/>
      <c r="S714" s="38"/>
      <c r="T714" s="40"/>
      <c r="U714" s="35"/>
      <c r="V714" s="74">
        <f t="shared" si="60"/>
        <v>0</v>
      </c>
      <c r="W714" s="12">
        <f t="shared" si="61"/>
        <v>0</v>
      </c>
      <c r="X714" s="12">
        <f t="shared" si="58"/>
        <v>0</v>
      </c>
      <c r="Y714" s="75" t="str">
        <f t="shared" si="59"/>
        <v/>
      </c>
    </row>
    <row r="715" spans="5:25">
      <c r="E715" s="56" t="str">
        <f t="shared" si="57"/>
        <v>\\</v>
      </c>
      <c r="F715" s="38"/>
      <c r="G715" s="79"/>
      <c r="H715" s="38"/>
      <c r="I715" s="351"/>
      <c r="J715" s="38"/>
      <c r="K715" s="40"/>
      <c r="L715" s="11"/>
      <c r="M715" s="11"/>
      <c r="N715" s="11"/>
      <c r="O715" s="35"/>
      <c r="P715" s="39"/>
      <c r="Q715" s="291"/>
      <c r="R715" s="287"/>
      <c r="S715" s="38"/>
      <c r="T715" s="40"/>
      <c r="U715" s="35"/>
      <c r="V715" s="74">
        <f t="shared" si="60"/>
        <v>0</v>
      </c>
      <c r="W715" s="12">
        <f t="shared" si="61"/>
        <v>0</v>
      </c>
      <c r="X715" s="12">
        <f t="shared" si="58"/>
        <v>0</v>
      </c>
      <c r="Y715" s="75" t="str">
        <f t="shared" si="59"/>
        <v/>
      </c>
    </row>
    <row r="716" spans="5:25">
      <c r="E716" s="56" t="str">
        <f t="shared" si="57"/>
        <v>\\</v>
      </c>
      <c r="F716" s="38"/>
      <c r="G716" s="79"/>
      <c r="H716" s="38"/>
      <c r="I716" s="351"/>
      <c r="J716" s="38"/>
      <c r="K716" s="40"/>
      <c r="L716" s="11"/>
      <c r="M716" s="11"/>
      <c r="N716" s="11"/>
      <c r="O716" s="35"/>
      <c r="P716" s="39"/>
      <c r="Q716" s="291"/>
      <c r="R716" s="287"/>
      <c r="S716" s="38"/>
      <c r="T716" s="40"/>
      <c r="U716" s="35"/>
      <c r="V716" s="74">
        <f t="shared" si="60"/>
        <v>0</v>
      </c>
      <c r="W716" s="12">
        <f t="shared" si="61"/>
        <v>0</v>
      </c>
      <c r="X716" s="12">
        <f t="shared" si="58"/>
        <v>0</v>
      </c>
      <c r="Y716" s="75" t="str">
        <f t="shared" si="59"/>
        <v/>
      </c>
    </row>
    <row r="717" spans="5:25">
      <c r="E717" s="56" t="str">
        <f t="shared" si="57"/>
        <v>\\</v>
      </c>
      <c r="F717" s="38"/>
      <c r="G717" s="79"/>
      <c r="H717" s="38"/>
      <c r="I717" s="351"/>
      <c r="J717" s="38"/>
      <c r="K717" s="40"/>
      <c r="L717" s="11"/>
      <c r="M717" s="11"/>
      <c r="N717" s="11"/>
      <c r="O717" s="35"/>
      <c r="P717" s="39"/>
      <c r="Q717" s="291"/>
      <c r="R717" s="287"/>
      <c r="S717" s="38"/>
      <c r="T717" s="40"/>
      <c r="U717" s="35"/>
      <c r="V717" s="74">
        <f t="shared" si="60"/>
        <v>0</v>
      </c>
      <c r="W717" s="12">
        <f t="shared" si="61"/>
        <v>0</v>
      </c>
      <c r="X717" s="12">
        <f t="shared" si="58"/>
        <v>0</v>
      </c>
      <c r="Y717" s="75" t="str">
        <f t="shared" si="59"/>
        <v/>
      </c>
    </row>
    <row r="718" spans="5:25">
      <c r="E718" s="56" t="str">
        <f t="shared" si="57"/>
        <v>\\</v>
      </c>
      <c r="F718" s="38"/>
      <c r="G718" s="79"/>
      <c r="H718" s="38"/>
      <c r="I718" s="351"/>
      <c r="J718" s="38"/>
      <c r="K718" s="40"/>
      <c r="L718" s="11"/>
      <c r="M718" s="11"/>
      <c r="N718" s="11"/>
      <c r="O718" s="35"/>
      <c r="P718" s="39"/>
      <c r="Q718" s="291"/>
      <c r="R718" s="287"/>
      <c r="S718" s="38"/>
      <c r="T718" s="40"/>
      <c r="U718" s="35"/>
      <c r="V718" s="74">
        <f t="shared" si="60"/>
        <v>0</v>
      </c>
      <c r="W718" s="12">
        <f t="shared" si="61"/>
        <v>0</v>
      </c>
      <c r="X718" s="12">
        <f t="shared" si="58"/>
        <v>0</v>
      </c>
      <c r="Y718" s="75" t="str">
        <f t="shared" si="59"/>
        <v/>
      </c>
    </row>
    <row r="719" spans="5:25">
      <c r="E719" s="56" t="str">
        <f t="shared" si="57"/>
        <v>\\</v>
      </c>
      <c r="F719" s="38"/>
      <c r="G719" s="79"/>
      <c r="H719" s="38"/>
      <c r="I719" s="351"/>
      <c r="J719" s="38"/>
      <c r="K719" s="40"/>
      <c r="L719" s="11"/>
      <c r="M719" s="11"/>
      <c r="N719" s="11"/>
      <c r="O719" s="35"/>
      <c r="P719" s="39"/>
      <c r="Q719" s="291"/>
      <c r="R719" s="287"/>
      <c r="S719" s="38"/>
      <c r="T719" s="40"/>
      <c r="U719" s="35"/>
      <c r="V719" s="74">
        <f t="shared" si="60"/>
        <v>0</v>
      </c>
      <c r="W719" s="12">
        <f t="shared" si="61"/>
        <v>0</v>
      </c>
      <c r="X719" s="12">
        <f t="shared" si="58"/>
        <v>0</v>
      </c>
      <c r="Y719" s="75" t="str">
        <f t="shared" si="59"/>
        <v/>
      </c>
    </row>
    <row r="720" spans="5:25">
      <c r="E720" s="56" t="str">
        <f t="shared" si="57"/>
        <v>\\</v>
      </c>
      <c r="F720" s="38"/>
      <c r="G720" s="79"/>
      <c r="H720" s="38"/>
      <c r="I720" s="351"/>
      <c r="J720" s="38"/>
      <c r="K720" s="40"/>
      <c r="L720" s="11"/>
      <c r="M720" s="11"/>
      <c r="N720" s="11"/>
      <c r="O720" s="35"/>
      <c r="P720" s="39"/>
      <c r="Q720" s="291"/>
      <c r="R720" s="287"/>
      <c r="S720" s="38"/>
      <c r="T720" s="40"/>
      <c r="U720" s="35"/>
      <c r="V720" s="74">
        <f t="shared" si="60"/>
        <v>0</v>
      </c>
      <c r="W720" s="12">
        <f t="shared" si="61"/>
        <v>0</v>
      </c>
      <c r="X720" s="12">
        <f t="shared" si="58"/>
        <v>0</v>
      </c>
      <c r="Y720" s="75" t="str">
        <f t="shared" si="59"/>
        <v/>
      </c>
    </row>
    <row r="721" spans="5:25">
      <c r="E721" s="56" t="str">
        <f t="shared" si="57"/>
        <v>\\</v>
      </c>
      <c r="F721" s="38"/>
      <c r="G721" s="79"/>
      <c r="H721" s="38"/>
      <c r="I721" s="351"/>
      <c r="J721" s="38"/>
      <c r="K721" s="40"/>
      <c r="L721" s="11"/>
      <c r="M721" s="11"/>
      <c r="N721" s="11"/>
      <c r="O721" s="35"/>
      <c r="P721" s="39"/>
      <c r="Q721" s="291"/>
      <c r="R721" s="287"/>
      <c r="S721" s="38"/>
      <c r="T721" s="40"/>
      <c r="U721" s="35"/>
      <c r="V721" s="74">
        <f t="shared" si="60"/>
        <v>0</v>
      </c>
      <c r="W721" s="12">
        <f t="shared" si="61"/>
        <v>0</v>
      </c>
      <c r="X721" s="12">
        <f t="shared" si="58"/>
        <v>0</v>
      </c>
      <c r="Y721" s="75" t="str">
        <f t="shared" si="59"/>
        <v/>
      </c>
    </row>
    <row r="722" spans="5:25">
      <c r="E722" s="56" t="str">
        <f t="shared" si="57"/>
        <v>\\</v>
      </c>
      <c r="F722" s="38"/>
      <c r="G722" s="79"/>
      <c r="H722" s="38"/>
      <c r="I722" s="351"/>
      <c r="J722" s="38"/>
      <c r="K722" s="40"/>
      <c r="L722" s="11"/>
      <c r="M722" s="11"/>
      <c r="N722" s="11"/>
      <c r="O722" s="35"/>
      <c r="P722" s="39"/>
      <c r="Q722" s="291"/>
      <c r="R722" s="287"/>
      <c r="S722" s="38"/>
      <c r="T722" s="40"/>
      <c r="U722" s="35"/>
      <c r="V722" s="74">
        <f t="shared" si="60"/>
        <v>0</v>
      </c>
      <c r="W722" s="12">
        <f t="shared" si="61"/>
        <v>0</v>
      </c>
      <c r="X722" s="12">
        <f t="shared" si="58"/>
        <v>0</v>
      </c>
      <c r="Y722" s="75" t="str">
        <f t="shared" si="59"/>
        <v/>
      </c>
    </row>
    <row r="723" spans="5:25">
      <c r="E723" s="56" t="str">
        <f t="shared" si="57"/>
        <v>\\</v>
      </c>
      <c r="F723" s="38"/>
      <c r="G723" s="79"/>
      <c r="H723" s="38"/>
      <c r="I723" s="351"/>
      <c r="J723" s="38"/>
      <c r="K723" s="40"/>
      <c r="L723" s="11"/>
      <c r="M723" s="11"/>
      <c r="N723" s="11"/>
      <c r="O723" s="35"/>
      <c r="P723" s="39"/>
      <c r="Q723" s="291"/>
      <c r="R723" s="287"/>
      <c r="S723" s="38"/>
      <c r="T723" s="40"/>
      <c r="U723" s="35"/>
      <c r="V723" s="74">
        <f t="shared" si="60"/>
        <v>0</v>
      </c>
      <c r="W723" s="12">
        <f t="shared" si="61"/>
        <v>0</v>
      </c>
      <c r="X723" s="12">
        <f t="shared" si="58"/>
        <v>0</v>
      </c>
      <c r="Y723" s="75" t="str">
        <f t="shared" si="59"/>
        <v/>
      </c>
    </row>
    <row r="724" spans="5:25">
      <c r="E724" s="56" t="str">
        <f t="shared" si="57"/>
        <v>\\</v>
      </c>
      <c r="F724" s="38"/>
      <c r="G724" s="79"/>
      <c r="H724" s="38"/>
      <c r="I724" s="351"/>
      <c r="J724" s="38"/>
      <c r="K724" s="40"/>
      <c r="L724" s="11"/>
      <c r="M724" s="11"/>
      <c r="N724" s="11"/>
      <c r="O724" s="35"/>
      <c r="P724" s="39"/>
      <c r="Q724" s="291"/>
      <c r="R724" s="287"/>
      <c r="S724" s="38"/>
      <c r="T724" s="40"/>
      <c r="U724" s="35"/>
      <c r="V724" s="74">
        <f t="shared" si="60"/>
        <v>0</v>
      </c>
      <c r="W724" s="12">
        <f t="shared" si="61"/>
        <v>0</v>
      </c>
      <c r="X724" s="12">
        <f t="shared" si="58"/>
        <v>0</v>
      </c>
      <c r="Y724" s="75" t="str">
        <f t="shared" si="59"/>
        <v/>
      </c>
    </row>
    <row r="725" spans="5:25">
      <c r="E725" s="56" t="str">
        <f t="shared" si="57"/>
        <v>\\</v>
      </c>
      <c r="F725" s="38"/>
      <c r="G725" s="79"/>
      <c r="H725" s="38"/>
      <c r="I725" s="351"/>
      <c r="J725" s="38"/>
      <c r="K725" s="40"/>
      <c r="L725" s="11"/>
      <c r="M725" s="11"/>
      <c r="N725" s="11"/>
      <c r="O725" s="35"/>
      <c r="P725" s="39"/>
      <c r="Q725" s="291"/>
      <c r="R725" s="287"/>
      <c r="S725" s="38"/>
      <c r="T725" s="40"/>
      <c r="U725" s="35"/>
      <c r="V725" s="74">
        <f t="shared" si="60"/>
        <v>0</v>
      </c>
      <c r="W725" s="12">
        <f t="shared" si="61"/>
        <v>0</v>
      </c>
      <c r="X725" s="12">
        <f t="shared" si="58"/>
        <v>0</v>
      </c>
      <c r="Y725" s="75" t="str">
        <f t="shared" si="59"/>
        <v/>
      </c>
    </row>
    <row r="726" spans="5:25">
      <c r="E726" s="56" t="str">
        <f t="shared" si="57"/>
        <v>\\</v>
      </c>
      <c r="F726" s="38"/>
      <c r="G726" s="79"/>
      <c r="H726" s="38"/>
      <c r="I726" s="351"/>
      <c r="J726" s="38"/>
      <c r="K726" s="40"/>
      <c r="L726" s="11"/>
      <c r="M726" s="11"/>
      <c r="N726" s="11"/>
      <c r="O726" s="35"/>
      <c r="P726" s="39"/>
      <c r="Q726" s="291"/>
      <c r="R726" s="287"/>
      <c r="S726" s="38"/>
      <c r="T726" s="40"/>
      <c r="U726" s="35"/>
      <c r="V726" s="74">
        <f t="shared" si="60"/>
        <v>0</v>
      </c>
      <c r="W726" s="12">
        <f t="shared" si="61"/>
        <v>0</v>
      </c>
      <c r="X726" s="12">
        <f t="shared" si="58"/>
        <v>0</v>
      </c>
      <c r="Y726" s="75" t="str">
        <f t="shared" si="59"/>
        <v/>
      </c>
    </row>
    <row r="727" spans="5:25">
      <c r="E727" s="56" t="str">
        <f t="shared" si="57"/>
        <v>\\</v>
      </c>
      <c r="F727" s="38"/>
      <c r="G727" s="79"/>
      <c r="H727" s="38"/>
      <c r="I727" s="351"/>
      <c r="J727" s="38"/>
      <c r="K727" s="40"/>
      <c r="L727" s="11"/>
      <c r="M727" s="11"/>
      <c r="N727" s="11"/>
      <c r="O727" s="35"/>
      <c r="P727" s="39"/>
      <c r="Q727" s="291"/>
      <c r="R727" s="287"/>
      <c r="S727" s="38"/>
      <c r="T727" s="40"/>
      <c r="U727" s="35"/>
      <c r="V727" s="74">
        <f t="shared" si="60"/>
        <v>0</v>
      </c>
      <c r="W727" s="12">
        <f t="shared" si="61"/>
        <v>0</v>
      </c>
      <c r="X727" s="12">
        <f t="shared" si="58"/>
        <v>0</v>
      </c>
      <c r="Y727" s="75" t="str">
        <f t="shared" si="59"/>
        <v/>
      </c>
    </row>
    <row r="728" spans="5:25">
      <c r="E728" s="56" t="str">
        <f t="shared" si="57"/>
        <v>\\</v>
      </c>
      <c r="F728" s="38"/>
      <c r="G728" s="79"/>
      <c r="H728" s="38"/>
      <c r="I728" s="351"/>
      <c r="J728" s="38"/>
      <c r="K728" s="40"/>
      <c r="L728" s="11"/>
      <c r="M728" s="11"/>
      <c r="N728" s="11"/>
      <c r="O728" s="35"/>
      <c r="P728" s="39"/>
      <c r="Q728" s="291"/>
      <c r="R728" s="287"/>
      <c r="S728" s="38"/>
      <c r="T728" s="40"/>
      <c r="U728" s="35"/>
      <c r="V728" s="74">
        <f t="shared" si="60"/>
        <v>0</v>
      </c>
      <c r="W728" s="12">
        <f t="shared" si="61"/>
        <v>0</v>
      </c>
      <c r="X728" s="12">
        <f t="shared" si="58"/>
        <v>0</v>
      </c>
      <c r="Y728" s="75" t="str">
        <f t="shared" si="59"/>
        <v/>
      </c>
    </row>
    <row r="729" spans="5:25">
      <c r="E729" s="56" t="str">
        <f t="shared" si="57"/>
        <v>\\</v>
      </c>
      <c r="F729" s="38"/>
      <c r="G729" s="79"/>
      <c r="H729" s="38"/>
      <c r="I729" s="351"/>
      <c r="J729" s="38"/>
      <c r="K729" s="40"/>
      <c r="L729" s="11"/>
      <c r="M729" s="11"/>
      <c r="N729" s="11"/>
      <c r="O729" s="35"/>
      <c r="P729" s="39"/>
      <c r="Q729" s="291"/>
      <c r="R729" s="287"/>
      <c r="S729" s="38"/>
      <c r="T729" s="40"/>
      <c r="U729" s="35"/>
      <c r="V729" s="74">
        <f t="shared" si="60"/>
        <v>0</v>
      </c>
      <c r="W729" s="12">
        <f t="shared" si="61"/>
        <v>0</v>
      </c>
      <c r="X729" s="12">
        <f t="shared" si="58"/>
        <v>0</v>
      </c>
      <c r="Y729" s="75" t="str">
        <f t="shared" si="59"/>
        <v/>
      </c>
    </row>
    <row r="730" spans="5:25">
      <c r="E730" s="56" t="str">
        <f t="shared" si="57"/>
        <v>\\</v>
      </c>
      <c r="F730" s="38"/>
      <c r="G730" s="79"/>
      <c r="H730" s="38"/>
      <c r="I730" s="351"/>
      <c r="J730" s="38"/>
      <c r="K730" s="40"/>
      <c r="L730" s="11"/>
      <c r="M730" s="11"/>
      <c r="N730" s="11"/>
      <c r="O730" s="35"/>
      <c r="P730" s="39"/>
      <c r="Q730" s="291"/>
      <c r="R730" s="287"/>
      <c r="S730" s="38"/>
      <c r="T730" s="40"/>
      <c r="U730" s="35"/>
      <c r="V730" s="74">
        <f t="shared" si="60"/>
        <v>0</v>
      </c>
      <c r="W730" s="12">
        <f t="shared" si="61"/>
        <v>0</v>
      </c>
      <c r="X730" s="12">
        <f t="shared" si="58"/>
        <v>0</v>
      </c>
      <c r="Y730" s="75" t="str">
        <f t="shared" si="59"/>
        <v/>
      </c>
    </row>
    <row r="731" spans="5:25">
      <c r="E731" s="56" t="str">
        <f t="shared" si="57"/>
        <v>\\</v>
      </c>
      <c r="F731" s="38"/>
      <c r="G731" s="79"/>
      <c r="H731" s="38"/>
      <c r="I731" s="351"/>
      <c r="J731" s="38"/>
      <c r="K731" s="40"/>
      <c r="L731" s="11"/>
      <c r="M731" s="11"/>
      <c r="N731" s="11"/>
      <c r="O731" s="35"/>
      <c r="P731" s="39"/>
      <c r="Q731" s="291"/>
      <c r="R731" s="287"/>
      <c r="S731" s="38"/>
      <c r="T731" s="40"/>
      <c r="U731" s="35"/>
      <c r="V731" s="74">
        <f t="shared" si="60"/>
        <v>0</v>
      </c>
      <c r="W731" s="12">
        <f t="shared" si="61"/>
        <v>0</v>
      </c>
      <c r="X731" s="12">
        <f t="shared" si="58"/>
        <v>0</v>
      </c>
      <c r="Y731" s="75" t="str">
        <f t="shared" si="59"/>
        <v/>
      </c>
    </row>
    <row r="732" spans="5:25">
      <c r="E732" s="56" t="str">
        <f t="shared" si="57"/>
        <v>\\</v>
      </c>
      <c r="F732" s="38"/>
      <c r="G732" s="79"/>
      <c r="H732" s="38"/>
      <c r="I732" s="351"/>
      <c r="J732" s="38"/>
      <c r="K732" s="40"/>
      <c r="L732" s="11"/>
      <c r="M732" s="11"/>
      <c r="N732" s="11"/>
      <c r="O732" s="35"/>
      <c r="P732" s="39"/>
      <c r="Q732" s="291"/>
      <c r="R732" s="287"/>
      <c r="S732" s="38"/>
      <c r="T732" s="40"/>
      <c r="U732" s="35"/>
      <c r="V732" s="74">
        <f t="shared" si="60"/>
        <v>0</v>
      </c>
      <c r="W732" s="12">
        <f t="shared" si="61"/>
        <v>0</v>
      </c>
      <c r="X732" s="12">
        <f t="shared" si="58"/>
        <v>0</v>
      </c>
      <c r="Y732" s="75" t="str">
        <f t="shared" si="59"/>
        <v/>
      </c>
    </row>
    <row r="733" spans="5:25">
      <c r="E733" s="56" t="str">
        <f t="shared" si="57"/>
        <v>\\</v>
      </c>
      <c r="F733" s="38"/>
      <c r="G733" s="79"/>
      <c r="H733" s="38"/>
      <c r="I733" s="351"/>
      <c r="J733" s="38"/>
      <c r="K733" s="40"/>
      <c r="L733" s="11"/>
      <c r="M733" s="11"/>
      <c r="N733" s="11"/>
      <c r="O733" s="35"/>
      <c r="P733" s="39"/>
      <c r="Q733" s="291"/>
      <c r="R733" s="287"/>
      <c r="S733" s="38"/>
      <c r="T733" s="40"/>
      <c r="U733" s="35"/>
      <c r="V733" s="74">
        <f t="shared" si="60"/>
        <v>0</v>
      </c>
      <c r="W733" s="12">
        <f t="shared" si="61"/>
        <v>0</v>
      </c>
      <c r="X733" s="12">
        <f t="shared" si="58"/>
        <v>0</v>
      </c>
      <c r="Y733" s="75" t="str">
        <f t="shared" si="59"/>
        <v/>
      </c>
    </row>
    <row r="734" spans="5:25">
      <c r="E734" s="56" t="str">
        <f t="shared" si="57"/>
        <v>\\</v>
      </c>
      <c r="F734" s="38"/>
      <c r="G734" s="79"/>
      <c r="H734" s="38"/>
      <c r="I734" s="351"/>
      <c r="J734" s="38"/>
      <c r="K734" s="40"/>
      <c r="L734" s="11"/>
      <c r="M734" s="11"/>
      <c r="N734" s="11"/>
      <c r="O734" s="35"/>
      <c r="P734" s="39"/>
      <c r="Q734" s="291"/>
      <c r="R734" s="287"/>
      <c r="S734" s="38"/>
      <c r="T734" s="40"/>
      <c r="U734" s="35"/>
      <c r="V734" s="74">
        <f t="shared" si="60"/>
        <v>0</v>
      </c>
      <c r="W734" s="12">
        <f t="shared" si="61"/>
        <v>0</v>
      </c>
      <c r="X734" s="12">
        <f t="shared" si="58"/>
        <v>0</v>
      </c>
      <c r="Y734" s="75" t="str">
        <f t="shared" si="59"/>
        <v/>
      </c>
    </row>
    <row r="735" spans="5:25">
      <c r="E735" s="56" t="str">
        <f t="shared" si="57"/>
        <v>\\</v>
      </c>
      <c r="F735" s="38"/>
      <c r="G735" s="79"/>
      <c r="H735" s="38"/>
      <c r="I735" s="351"/>
      <c r="J735" s="38"/>
      <c r="K735" s="40"/>
      <c r="L735" s="11"/>
      <c r="M735" s="11"/>
      <c r="N735" s="11"/>
      <c r="O735" s="35"/>
      <c r="P735" s="39"/>
      <c r="Q735" s="291"/>
      <c r="R735" s="287"/>
      <c r="S735" s="38"/>
      <c r="T735" s="40"/>
      <c r="U735" s="35"/>
      <c r="V735" s="74">
        <f t="shared" si="60"/>
        <v>0</v>
      </c>
      <c r="W735" s="12">
        <f t="shared" si="61"/>
        <v>0</v>
      </c>
      <c r="X735" s="12">
        <f t="shared" si="58"/>
        <v>0</v>
      </c>
      <c r="Y735" s="75" t="str">
        <f t="shared" si="59"/>
        <v/>
      </c>
    </row>
    <row r="736" spans="5:25">
      <c r="E736" s="56" t="str">
        <f t="shared" si="57"/>
        <v>\\</v>
      </c>
      <c r="F736" s="38"/>
      <c r="G736" s="79"/>
      <c r="H736" s="38"/>
      <c r="I736" s="351"/>
      <c r="J736" s="38"/>
      <c r="K736" s="40"/>
      <c r="L736" s="11"/>
      <c r="M736" s="11"/>
      <c r="N736" s="11"/>
      <c r="O736" s="35"/>
      <c r="P736" s="39"/>
      <c r="Q736" s="291"/>
      <c r="R736" s="287"/>
      <c r="S736" s="38"/>
      <c r="T736" s="40"/>
      <c r="U736" s="35"/>
      <c r="V736" s="74">
        <f t="shared" si="60"/>
        <v>0</v>
      </c>
      <c r="W736" s="12">
        <f t="shared" si="61"/>
        <v>0</v>
      </c>
      <c r="X736" s="12">
        <f t="shared" si="58"/>
        <v>0</v>
      </c>
      <c r="Y736" s="75" t="str">
        <f t="shared" si="59"/>
        <v/>
      </c>
    </row>
    <row r="737" spans="5:25">
      <c r="E737" s="56" t="str">
        <f t="shared" si="57"/>
        <v>\\</v>
      </c>
      <c r="F737" s="38"/>
      <c r="G737" s="79"/>
      <c r="H737" s="38"/>
      <c r="I737" s="351"/>
      <c r="J737" s="38"/>
      <c r="K737" s="40"/>
      <c r="L737" s="11"/>
      <c r="M737" s="11"/>
      <c r="N737" s="11"/>
      <c r="O737" s="35"/>
      <c r="P737" s="39"/>
      <c r="Q737" s="291"/>
      <c r="R737" s="287"/>
      <c r="S737" s="38"/>
      <c r="T737" s="40"/>
      <c r="U737" s="35"/>
      <c r="V737" s="74">
        <f t="shared" si="60"/>
        <v>0</v>
      </c>
      <c r="W737" s="12">
        <f t="shared" si="61"/>
        <v>0</v>
      </c>
      <c r="X737" s="12">
        <f t="shared" si="58"/>
        <v>0</v>
      </c>
      <c r="Y737" s="75" t="str">
        <f t="shared" si="59"/>
        <v/>
      </c>
    </row>
    <row r="738" spans="5:25">
      <c r="E738" s="56" t="str">
        <f t="shared" si="57"/>
        <v>\\</v>
      </c>
      <c r="F738" s="38"/>
      <c r="G738" s="79"/>
      <c r="H738" s="38"/>
      <c r="I738" s="351"/>
      <c r="J738" s="38"/>
      <c r="K738" s="40"/>
      <c r="L738" s="11"/>
      <c r="M738" s="11"/>
      <c r="N738" s="11"/>
      <c r="O738" s="35"/>
      <c r="P738" s="39"/>
      <c r="Q738" s="291"/>
      <c r="R738" s="287"/>
      <c r="S738" s="38"/>
      <c r="T738" s="40"/>
      <c r="U738" s="35"/>
      <c r="V738" s="74">
        <f t="shared" si="60"/>
        <v>0</v>
      </c>
      <c r="W738" s="12">
        <f t="shared" si="61"/>
        <v>0</v>
      </c>
      <c r="X738" s="12">
        <f t="shared" si="58"/>
        <v>0</v>
      </c>
      <c r="Y738" s="75" t="str">
        <f t="shared" si="59"/>
        <v/>
      </c>
    </row>
    <row r="739" spans="5:25">
      <c r="E739" s="56" t="str">
        <f t="shared" si="57"/>
        <v>\\</v>
      </c>
      <c r="F739" s="38"/>
      <c r="G739" s="79"/>
      <c r="H739" s="38"/>
      <c r="I739" s="351"/>
      <c r="J739" s="38"/>
      <c r="K739" s="40"/>
      <c r="L739" s="11"/>
      <c r="M739" s="11"/>
      <c r="N739" s="11"/>
      <c r="O739" s="35"/>
      <c r="P739" s="39"/>
      <c r="Q739" s="291"/>
      <c r="R739" s="287"/>
      <c r="S739" s="38"/>
      <c r="T739" s="40"/>
      <c r="U739" s="35"/>
      <c r="V739" s="74">
        <f t="shared" si="60"/>
        <v>0</v>
      </c>
      <c r="W739" s="12">
        <f t="shared" si="61"/>
        <v>0</v>
      </c>
      <c r="X739" s="12">
        <f t="shared" si="58"/>
        <v>0</v>
      </c>
      <c r="Y739" s="75" t="str">
        <f t="shared" si="59"/>
        <v/>
      </c>
    </row>
    <row r="740" spans="5:25">
      <c r="E740" s="56" t="str">
        <f t="shared" si="57"/>
        <v>\\</v>
      </c>
      <c r="F740" s="38"/>
      <c r="G740" s="79"/>
      <c r="H740" s="38"/>
      <c r="I740" s="351"/>
      <c r="J740" s="38"/>
      <c r="K740" s="40"/>
      <c r="L740" s="11"/>
      <c r="M740" s="11"/>
      <c r="N740" s="11"/>
      <c r="O740" s="35"/>
      <c r="P740" s="39"/>
      <c r="Q740" s="291"/>
      <c r="R740" s="287"/>
      <c r="S740" s="38"/>
      <c r="T740" s="40"/>
      <c r="U740" s="35"/>
      <c r="V740" s="74">
        <f t="shared" si="60"/>
        <v>0</v>
      </c>
      <c r="W740" s="12">
        <f t="shared" si="61"/>
        <v>0</v>
      </c>
      <c r="X740" s="12">
        <f t="shared" si="58"/>
        <v>0</v>
      </c>
      <c r="Y740" s="75" t="str">
        <f t="shared" si="59"/>
        <v/>
      </c>
    </row>
    <row r="741" spans="5:25">
      <c r="E741" s="56" t="str">
        <f t="shared" si="57"/>
        <v>\\</v>
      </c>
      <c r="F741" s="38"/>
      <c r="G741" s="79"/>
      <c r="H741" s="38"/>
      <c r="I741" s="351"/>
      <c r="J741" s="38"/>
      <c r="K741" s="40"/>
      <c r="L741" s="11"/>
      <c r="M741" s="11"/>
      <c r="N741" s="11"/>
      <c r="O741" s="35"/>
      <c r="P741" s="39"/>
      <c r="Q741" s="291"/>
      <c r="R741" s="287"/>
      <c r="S741" s="38"/>
      <c r="T741" s="40"/>
      <c r="U741" s="35"/>
      <c r="V741" s="74">
        <f t="shared" si="60"/>
        <v>0</v>
      </c>
      <c r="W741" s="12">
        <f t="shared" si="61"/>
        <v>0</v>
      </c>
      <c r="X741" s="12">
        <f t="shared" si="58"/>
        <v>0</v>
      </c>
      <c r="Y741" s="75" t="str">
        <f t="shared" si="59"/>
        <v/>
      </c>
    </row>
    <row r="742" spans="5:25">
      <c r="E742" s="56" t="str">
        <f t="shared" si="57"/>
        <v>\\</v>
      </c>
      <c r="F742" s="38"/>
      <c r="G742" s="79"/>
      <c r="H742" s="38"/>
      <c r="I742" s="351"/>
      <c r="J742" s="38"/>
      <c r="K742" s="40"/>
      <c r="L742" s="11"/>
      <c r="M742" s="11"/>
      <c r="N742" s="11"/>
      <c r="O742" s="35"/>
      <c r="P742" s="39"/>
      <c r="Q742" s="291"/>
      <c r="R742" s="287"/>
      <c r="S742" s="38"/>
      <c r="T742" s="40"/>
      <c r="U742" s="35"/>
      <c r="V742" s="74">
        <f t="shared" si="60"/>
        <v>0</v>
      </c>
      <c r="W742" s="12">
        <f t="shared" si="61"/>
        <v>0</v>
      </c>
      <c r="X742" s="12">
        <f t="shared" si="58"/>
        <v>0</v>
      </c>
      <c r="Y742" s="75" t="str">
        <f t="shared" si="59"/>
        <v/>
      </c>
    </row>
    <row r="743" spans="5:25">
      <c r="E743" s="56" t="str">
        <f t="shared" si="57"/>
        <v>\\</v>
      </c>
      <c r="F743" s="38"/>
      <c r="G743" s="79"/>
      <c r="H743" s="38"/>
      <c r="I743" s="351"/>
      <c r="J743" s="38"/>
      <c r="K743" s="40"/>
      <c r="L743" s="11"/>
      <c r="M743" s="11"/>
      <c r="N743" s="11"/>
      <c r="O743" s="35"/>
      <c r="P743" s="39"/>
      <c r="Q743" s="291"/>
      <c r="R743" s="287"/>
      <c r="S743" s="38"/>
      <c r="T743" s="40"/>
      <c r="U743" s="35"/>
      <c r="V743" s="74">
        <f t="shared" si="60"/>
        <v>0</v>
      </c>
      <c r="W743" s="12">
        <f t="shared" si="61"/>
        <v>0</v>
      </c>
      <c r="X743" s="12">
        <f t="shared" si="58"/>
        <v>0</v>
      </c>
      <c r="Y743" s="75" t="str">
        <f t="shared" si="59"/>
        <v/>
      </c>
    </row>
    <row r="744" spans="5:25">
      <c r="E744" s="56" t="str">
        <f t="shared" si="57"/>
        <v>\\</v>
      </c>
      <c r="F744" s="38"/>
      <c r="G744" s="79"/>
      <c r="H744" s="38"/>
      <c r="I744" s="351"/>
      <c r="J744" s="38"/>
      <c r="K744" s="40"/>
      <c r="L744" s="11"/>
      <c r="M744" s="11"/>
      <c r="N744" s="11"/>
      <c r="O744" s="35"/>
      <c r="P744" s="39"/>
      <c r="Q744" s="291"/>
      <c r="R744" s="287"/>
      <c r="S744" s="38"/>
      <c r="T744" s="40"/>
      <c r="U744" s="35"/>
      <c r="V744" s="74">
        <f t="shared" si="60"/>
        <v>0</v>
      </c>
      <c r="W744" s="12">
        <f t="shared" si="61"/>
        <v>0</v>
      </c>
      <c r="X744" s="12">
        <f t="shared" si="58"/>
        <v>0</v>
      </c>
      <c r="Y744" s="75" t="str">
        <f t="shared" si="59"/>
        <v/>
      </c>
    </row>
    <row r="745" spans="5:25">
      <c r="E745" s="56" t="str">
        <f t="shared" si="57"/>
        <v>\\</v>
      </c>
      <c r="F745" s="38"/>
      <c r="G745" s="79"/>
      <c r="H745" s="38"/>
      <c r="I745" s="351"/>
      <c r="J745" s="38"/>
      <c r="K745" s="40"/>
      <c r="L745" s="11"/>
      <c r="M745" s="11"/>
      <c r="N745" s="11"/>
      <c r="O745" s="35"/>
      <c r="P745" s="39"/>
      <c r="Q745" s="291"/>
      <c r="R745" s="287"/>
      <c r="S745" s="38"/>
      <c r="T745" s="40"/>
      <c r="U745" s="35"/>
      <c r="V745" s="74">
        <f t="shared" si="60"/>
        <v>0</v>
      </c>
      <c r="W745" s="12">
        <f t="shared" si="61"/>
        <v>0</v>
      </c>
      <c r="X745" s="12">
        <f t="shared" si="58"/>
        <v>0</v>
      </c>
      <c r="Y745" s="75" t="str">
        <f t="shared" si="59"/>
        <v/>
      </c>
    </row>
    <row r="746" spans="5:25">
      <c r="E746" s="56" t="str">
        <f t="shared" si="57"/>
        <v>\\</v>
      </c>
      <c r="F746" s="38"/>
      <c r="G746" s="79"/>
      <c r="H746" s="38"/>
      <c r="I746" s="351"/>
      <c r="J746" s="38"/>
      <c r="K746" s="40"/>
      <c r="L746" s="11"/>
      <c r="M746" s="11"/>
      <c r="N746" s="11"/>
      <c r="O746" s="35"/>
      <c r="P746" s="39"/>
      <c r="Q746" s="291"/>
      <c r="R746" s="287"/>
      <c r="S746" s="38"/>
      <c r="T746" s="40"/>
      <c r="U746" s="35"/>
      <c r="V746" s="74">
        <f t="shared" si="60"/>
        <v>0</v>
      </c>
      <c r="W746" s="12">
        <f t="shared" si="61"/>
        <v>0</v>
      </c>
      <c r="X746" s="12">
        <f t="shared" si="58"/>
        <v>0</v>
      </c>
      <c r="Y746" s="75" t="str">
        <f t="shared" si="59"/>
        <v/>
      </c>
    </row>
    <row r="747" spans="5:25">
      <c r="E747" s="56" t="str">
        <f t="shared" si="57"/>
        <v>\\</v>
      </c>
      <c r="F747" s="38"/>
      <c r="G747" s="79"/>
      <c r="H747" s="38"/>
      <c r="I747" s="351"/>
      <c r="J747" s="38"/>
      <c r="K747" s="40"/>
      <c r="L747" s="11"/>
      <c r="M747" s="11"/>
      <c r="N747" s="11"/>
      <c r="O747" s="35"/>
      <c r="P747" s="39"/>
      <c r="Q747" s="291"/>
      <c r="R747" s="287"/>
      <c r="S747" s="38"/>
      <c r="T747" s="40"/>
      <c r="U747" s="35"/>
      <c r="V747" s="74">
        <f t="shared" si="60"/>
        <v>0</v>
      </c>
      <c r="W747" s="12">
        <f t="shared" si="61"/>
        <v>0</v>
      </c>
      <c r="X747" s="12">
        <f t="shared" si="58"/>
        <v>0</v>
      </c>
      <c r="Y747" s="75" t="str">
        <f t="shared" si="59"/>
        <v/>
      </c>
    </row>
    <row r="748" spans="5:25">
      <c r="E748" s="56" t="str">
        <f t="shared" si="57"/>
        <v>\\</v>
      </c>
      <c r="F748" s="38"/>
      <c r="G748" s="79"/>
      <c r="H748" s="38"/>
      <c r="I748" s="351"/>
      <c r="J748" s="38"/>
      <c r="K748" s="40"/>
      <c r="L748" s="11"/>
      <c r="M748" s="11"/>
      <c r="N748" s="11"/>
      <c r="O748" s="35"/>
      <c r="P748" s="39"/>
      <c r="Q748" s="291"/>
      <c r="R748" s="287"/>
      <c r="S748" s="38"/>
      <c r="T748" s="40"/>
      <c r="U748" s="35"/>
      <c r="V748" s="74">
        <f t="shared" si="60"/>
        <v>0</v>
      </c>
      <c r="W748" s="12">
        <f t="shared" si="61"/>
        <v>0</v>
      </c>
      <c r="X748" s="12">
        <f t="shared" si="58"/>
        <v>0</v>
      </c>
      <c r="Y748" s="75" t="str">
        <f t="shared" si="59"/>
        <v/>
      </c>
    </row>
    <row r="749" spans="5:25">
      <c r="E749" s="56" t="str">
        <f t="shared" si="57"/>
        <v>\\</v>
      </c>
      <c r="F749" s="38"/>
      <c r="G749" s="79"/>
      <c r="H749" s="38"/>
      <c r="I749" s="351"/>
      <c r="J749" s="38"/>
      <c r="K749" s="40"/>
      <c r="L749" s="11"/>
      <c r="M749" s="11"/>
      <c r="N749" s="11"/>
      <c r="O749" s="35"/>
      <c r="P749" s="39"/>
      <c r="Q749" s="291"/>
      <c r="R749" s="287"/>
      <c r="S749" s="38"/>
      <c r="T749" s="40"/>
      <c r="U749" s="35"/>
      <c r="V749" s="74">
        <f t="shared" si="60"/>
        <v>0</v>
      </c>
      <c r="W749" s="12">
        <f t="shared" si="61"/>
        <v>0</v>
      </c>
      <c r="X749" s="12">
        <f t="shared" si="58"/>
        <v>0</v>
      </c>
      <c r="Y749" s="75" t="str">
        <f t="shared" si="59"/>
        <v/>
      </c>
    </row>
    <row r="750" spans="5:25">
      <c r="E750" s="56" t="str">
        <f t="shared" si="57"/>
        <v>\\</v>
      </c>
      <c r="F750" s="38"/>
      <c r="G750" s="79"/>
      <c r="H750" s="38"/>
      <c r="I750" s="351"/>
      <c r="J750" s="38"/>
      <c r="K750" s="40"/>
      <c r="L750" s="11"/>
      <c r="M750" s="11"/>
      <c r="N750" s="11"/>
      <c r="O750" s="35"/>
      <c r="P750" s="39"/>
      <c r="Q750" s="291"/>
      <c r="R750" s="287"/>
      <c r="S750" s="38"/>
      <c r="T750" s="40"/>
      <c r="U750" s="35"/>
      <c r="V750" s="74">
        <f t="shared" si="60"/>
        <v>0</v>
      </c>
      <c r="W750" s="12">
        <f t="shared" si="61"/>
        <v>0</v>
      </c>
      <c r="X750" s="12">
        <f t="shared" si="58"/>
        <v>0</v>
      </c>
      <c r="Y750" s="75" t="str">
        <f t="shared" si="59"/>
        <v/>
      </c>
    </row>
    <row r="751" spans="5:25">
      <c r="E751" s="56" t="str">
        <f t="shared" si="57"/>
        <v>\\</v>
      </c>
      <c r="F751" s="38"/>
      <c r="G751" s="79"/>
      <c r="H751" s="38"/>
      <c r="I751" s="351"/>
      <c r="J751" s="38"/>
      <c r="K751" s="40"/>
      <c r="L751" s="11"/>
      <c r="M751" s="11"/>
      <c r="N751" s="11"/>
      <c r="O751" s="35"/>
      <c r="P751" s="39"/>
      <c r="Q751" s="291"/>
      <c r="R751" s="287"/>
      <c r="S751" s="38"/>
      <c r="T751" s="40"/>
      <c r="U751" s="35"/>
      <c r="V751" s="74">
        <f t="shared" si="60"/>
        <v>0</v>
      </c>
      <c r="W751" s="12">
        <f t="shared" si="61"/>
        <v>0</v>
      </c>
      <c r="X751" s="12">
        <f t="shared" si="58"/>
        <v>0</v>
      </c>
      <c r="Y751" s="75" t="str">
        <f t="shared" si="59"/>
        <v/>
      </c>
    </row>
    <row r="752" spans="5:25">
      <c r="E752" s="56" t="str">
        <f t="shared" si="57"/>
        <v>\\</v>
      </c>
      <c r="F752" s="38"/>
      <c r="G752" s="79"/>
      <c r="H752" s="38"/>
      <c r="I752" s="351"/>
      <c r="J752" s="38"/>
      <c r="K752" s="40"/>
      <c r="L752" s="11"/>
      <c r="M752" s="11"/>
      <c r="N752" s="11"/>
      <c r="O752" s="35"/>
      <c r="P752" s="39"/>
      <c r="Q752" s="291"/>
      <c r="R752" s="287"/>
      <c r="S752" s="38"/>
      <c r="T752" s="40"/>
      <c r="U752" s="35"/>
      <c r="V752" s="74">
        <f t="shared" si="60"/>
        <v>0</v>
      </c>
      <c r="W752" s="12">
        <f t="shared" si="61"/>
        <v>0</v>
      </c>
      <c r="X752" s="12">
        <f t="shared" si="58"/>
        <v>0</v>
      </c>
      <c r="Y752" s="75" t="str">
        <f t="shared" si="59"/>
        <v/>
      </c>
    </row>
    <row r="753" spans="5:25">
      <c r="E753" s="56" t="str">
        <f t="shared" si="57"/>
        <v>\\</v>
      </c>
      <c r="F753" s="38"/>
      <c r="G753" s="79"/>
      <c r="H753" s="38"/>
      <c r="I753" s="351"/>
      <c r="J753" s="38"/>
      <c r="K753" s="40"/>
      <c r="L753" s="11"/>
      <c r="M753" s="11"/>
      <c r="N753" s="11"/>
      <c r="O753" s="35"/>
      <c r="P753" s="39"/>
      <c r="Q753" s="291"/>
      <c r="R753" s="287"/>
      <c r="S753" s="38"/>
      <c r="T753" s="40"/>
      <c r="U753" s="35"/>
      <c r="V753" s="74">
        <f t="shared" si="60"/>
        <v>0</v>
      </c>
      <c r="W753" s="12">
        <f t="shared" si="61"/>
        <v>0</v>
      </c>
      <c r="X753" s="12">
        <f t="shared" si="58"/>
        <v>0</v>
      </c>
      <c r="Y753" s="75" t="str">
        <f t="shared" si="59"/>
        <v/>
      </c>
    </row>
    <row r="754" spans="5:25">
      <c r="E754" s="56" t="str">
        <f t="shared" si="57"/>
        <v>\\</v>
      </c>
      <c r="F754" s="38"/>
      <c r="G754" s="79"/>
      <c r="H754" s="38"/>
      <c r="I754" s="351"/>
      <c r="J754" s="38"/>
      <c r="K754" s="40"/>
      <c r="L754" s="11"/>
      <c r="M754" s="11"/>
      <c r="N754" s="11"/>
      <c r="O754" s="35"/>
      <c r="P754" s="39"/>
      <c r="Q754" s="291"/>
      <c r="R754" s="287"/>
      <c r="S754" s="38"/>
      <c r="T754" s="40"/>
      <c r="U754" s="35"/>
      <c r="V754" s="74">
        <f t="shared" si="60"/>
        <v>0</v>
      </c>
      <c r="W754" s="12">
        <f t="shared" si="61"/>
        <v>0</v>
      </c>
      <c r="X754" s="12">
        <f t="shared" si="58"/>
        <v>0</v>
      </c>
      <c r="Y754" s="75" t="str">
        <f t="shared" si="59"/>
        <v/>
      </c>
    </row>
    <row r="755" spans="5:25">
      <c r="E755" s="56" t="str">
        <f t="shared" si="57"/>
        <v>\\</v>
      </c>
      <c r="F755" s="38"/>
      <c r="G755" s="79"/>
      <c r="H755" s="38"/>
      <c r="I755" s="351"/>
      <c r="J755" s="38"/>
      <c r="K755" s="40"/>
      <c r="L755" s="11"/>
      <c r="M755" s="11"/>
      <c r="N755" s="11"/>
      <c r="O755" s="35"/>
      <c r="P755" s="39"/>
      <c r="Q755" s="291"/>
      <c r="R755" s="287"/>
      <c r="S755" s="38"/>
      <c r="T755" s="40"/>
      <c r="U755" s="35"/>
      <c r="V755" s="74">
        <f t="shared" si="60"/>
        <v>0</v>
      </c>
      <c r="W755" s="12">
        <f t="shared" si="61"/>
        <v>0</v>
      </c>
      <c r="X755" s="12">
        <f t="shared" si="58"/>
        <v>0</v>
      </c>
      <c r="Y755" s="75" t="str">
        <f t="shared" si="59"/>
        <v/>
      </c>
    </row>
    <row r="756" spans="5:25">
      <c r="E756" s="56" t="str">
        <f t="shared" si="57"/>
        <v>\\</v>
      </c>
      <c r="F756" s="38"/>
      <c r="G756" s="79"/>
      <c r="H756" s="38"/>
      <c r="I756" s="351"/>
      <c r="J756" s="38"/>
      <c r="K756" s="40"/>
      <c r="L756" s="11"/>
      <c r="M756" s="11"/>
      <c r="N756" s="11"/>
      <c r="O756" s="35"/>
      <c r="P756" s="39"/>
      <c r="Q756" s="291"/>
      <c r="R756" s="287"/>
      <c r="S756" s="38"/>
      <c r="T756" s="40"/>
      <c r="U756" s="35"/>
      <c r="V756" s="74">
        <f t="shared" si="60"/>
        <v>0</v>
      </c>
      <c r="W756" s="12">
        <f t="shared" si="61"/>
        <v>0</v>
      </c>
      <c r="X756" s="12">
        <f t="shared" si="58"/>
        <v>0</v>
      </c>
      <c r="Y756" s="75" t="str">
        <f t="shared" si="59"/>
        <v/>
      </c>
    </row>
    <row r="757" spans="5:25">
      <c r="E757" s="56" t="str">
        <f t="shared" si="57"/>
        <v>\\</v>
      </c>
      <c r="F757" s="38"/>
      <c r="G757" s="79"/>
      <c r="H757" s="38"/>
      <c r="I757" s="351"/>
      <c r="J757" s="38"/>
      <c r="K757" s="40"/>
      <c r="L757" s="11"/>
      <c r="M757" s="11"/>
      <c r="N757" s="11"/>
      <c r="O757" s="35"/>
      <c r="P757" s="39"/>
      <c r="Q757" s="291"/>
      <c r="R757" s="287"/>
      <c r="S757" s="38"/>
      <c r="T757" s="40"/>
      <c r="U757" s="35"/>
      <c r="V757" s="74">
        <f t="shared" si="60"/>
        <v>0</v>
      </c>
      <c r="W757" s="12">
        <f t="shared" si="61"/>
        <v>0</v>
      </c>
      <c r="X757" s="12">
        <f t="shared" si="58"/>
        <v>0</v>
      </c>
      <c r="Y757" s="75" t="str">
        <f t="shared" si="59"/>
        <v/>
      </c>
    </row>
    <row r="758" spans="5:25">
      <c r="E758" s="56" t="str">
        <f t="shared" si="57"/>
        <v>\\</v>
      </c>
      <c r="F758" s="38"/>
      <c r="G758" s="79"/>
      <c r="H758" s="38"/>
      <c r="I758" s="351"/>
      <c r="J758" s="38"/>
      <c r="K758" s="40"/>
      <c r="L758" s="11"/>
      <c r="M758" s="11"/>
      <c r="N758" s="11"/>
      <c r="O758" s="35"/>
      <c r="P758" s="39"/>
      <c r="Q758" s="291"/>
      <c r="R758" s="287"/>
      <c r="S758" s="38"/>
      <c r="T758" s="40"/>
      <c r="U758" s="35"/>
      <c r="V758" s="74">
        <f t="shared" si="60"/>
        <v>0</v>
      </c>
      <c r="W758" s="12">
        <f t="shared" si="61"/>
        <v>0</v>
      </c>
      <c r="X758" s="12">
        <f t="shared" si="58"/>
        <v>0</v>
      </c>
      <c r="Y758" s="75" t="str">
        <f t="shared" si="59"/>
        <v/>
      </c>
    </row>
    <row r="759" spans="5:25">
      <c r="E759" s="56" t="str">
        <f t="shared" si="57"/>
        <v>\\</v>
      </c>
      <c r="F759" s="38"/>
      <c r="G759" s="79"/>
      <c r="H759" s="38"/>
      <c r="I759" s="351"/>
      <c r="J759" s="38"/>
      <c r="K759" s="40"/>
      <c r="L759" s="11"/>
      <c r="M759" s="11"/>
      <c r="N759" s="11"/>
      <c r="O759" s="35"/>
      <c r="P759" s="39"/>
      <c r="Q759" s="291"/>
      <c r="R759" s="287"/>
      <c r="S759" s="38"/>
      <c r="T759" s="40"/>
      <c r="U759" s="35"/>
      <c r="V759" s="74">
        <f t="shared" si="60"/>
        <v>0</v>
      </c>
      <c r="W759" s="12">
        <f t="shared" si="61"/>
        <v>0</v>
      </c>
      <c r="X759" s="12">
        <f t="shared" si="58"/>
        <v>0</v>
      </c>
      <c r="Y759" s="75" t="str">
        <f t="shared" si="59"/>
        <v/>
      </c>
    </row>
    <row r="760" spans="5:25">
      <c r="E760" s="56" t="str">
        <f t="shared" si="57"/>
        <v>\\</v>
      </c>
      <c r="F760" s="38"/>
      <c r="G760" s="79"/>
      <c r="H760" s="38"/>
      <c r="I760" s="351"/>
      <c r="J760" s="38"/>
      <c r="K760" s="40"/>
      <c r="L760" s="11"/>
      <c r="M760" s="11"/>
      <c r="N760" s="11"/>
      <c r="O760" s="35"/>
      <c r="P760" s="39"/>
      <c r="Q760" s="291"/>
      <c r="R760" s="287"/>
      <c r="S760" s="38"/>
      <c r="T760" s="40"/>
      <c r="U760" s="35"/>
      <c r="V760" s="74">
        <f t="shared" si="60"/>
        <v>0</v>
      </c>
      <c r="W760" s="12">
        <f t="shared" si="61"/>
        <v>0</v>
      </c>
      <c r="X760" s="12">
        <f t="shared" si="58"/>
        <v>0</v>
      </c>
      <c r="Y760" s="75" t="str">
        <f t="shared" si="59"/>
        <v/>
      </c>
    </row>
    <row r="761" spans="5:25">
      <c r="E761" s="56" t="str">
        <f t="shared" si="57"/>
        <v>\\</v>
      </c>
      <c r="F761" s="38"/>
      <c r="G761" s="79"/>
      <c r="H761" s="38"/>
      <c r="I761" s="351"/>
      <c r="J761" s="38"/>
      <c r="K761" s="40"/>
      <c r="L761" s="11"/>
      <c r="M761" s="11"/>
      <c r="N761" s="11"/>
      <c r="O761" s="35"/>
      <c r="P761" s="39"/>
      <c r="Q761" s="291"/>
      <c r="R761" s="287"/>
      <c r="S761" s="38"/>
      <c r="T761" s="40"/>
      <c r="U761" s="35"/>
      <c r="V761" s="74">
        <f t="shared" si="60"/>
        <v>0</v>
      </c>
      <c r="W761" s="12">
        <f t="shared" si="61"/>
        <v>0</v>
      </c>
      <c r="X761" s="12">
        <f t="shared" si="58"/>
        <v>0</v>
      </c>
      <c r="Y761" s="75" t="str">
        <f t="shared" si="59"/>
        <v/>
      </c>
    </row>
    <row r="762" spans="5:25">
      <c r="E762" s="56" t="str">
        <f t="shared" si="57"/>
        <v>\\</v>
      </c>
      <c r="F762" s="38"/>
      <c r="G762" s="79"/>
      <c r="H762" s="38"/>
      <c r="I762" s="351"/>
      <c r="J762" s="38"/>
      <c r="K762" s="40"/>
      <c r="L762" s="11"/>
      <c r="M762" s="11"/>
      <c r="N762" s="11"/>
      <c r="O762" s="35"/>
      <c r="P762" s="39"/>
      <c r="Q762" s="291"/>
      <c r="R762" s="287"/>
      <c r="S762" s="38"/>
      <c r="T762" s="40"/>
      <c r="U762" s="35"/>
      <c r="V762" s="74">
        <f t="shared" si="60"/>
        <v>0</v>
      </c>
      <c r="W762" s="12">
        <f t="shared" si="61"/>
        <v>0</v>
      </c>
      <c r="X762" s="12">
        <f t="shared" si="58"/>
        <v>0</v>
      </c>
      <c r="Y762" s="75" t="str">
        <f t="shared" si="59"/>
        <v/>
      </c>
    </row>
    <row r="763" spans="5:25">
      <c r="E763" s="56" t="str">
        <f t="shared" si="57"/>
        <v>\\</v>
      </c>
      <c r="F763" s="38"/>
      <c r="G763" s="79"/>
      <c r="H763" s="38"/>
      <c r="I763" s="351"/>
      <c r="J763" s="38"/>
      <c r="K763" s="40"/>
      <c r="L763" s="11"/>
      <c r="M763" s="11"/>
      <c r="N763" s="11"/>
      <c r="O763" s="35"/>
      <c r="P763" s="39"/>
      <c r="Q763" s="291"/>
      <c r="R763" s="287"/>
      <c r="S763" s="38"/>
      <c r="T763" s="40"/>
      <c r="U763" s="35"/>
      <c r="V763" s="74">
        <f t="shared" si="60"/>
        <v>0</v>
      </c>
      <c r="W763" s="12">
        <f t="shared" si="61"/>
        <v>0</v>
      </c>
      <c r="X763" s="12">
        <f t="shared" si="58"/>
        <v>0</v>
      </c>
      <c r="Y763" s="75" t="str">
        <f t="shared" si="59"/>
        <v/>
      </c>
    </row>
    <row r="764" spans="5:25">
      <c r="E764" s="56" t="str">
        <f t="shared" si="57"/>
        <v>\\</v>
      </c>
      <c r="F764" s="38"/>
      <c r="G764" s="79"/>
      <c r="H764" s="38"/>
      <c r="I764" s="351"/>
      <c r="J764" s="38"/>
      <c r="K764" s="40"/>
      <c r="L764" s="11"/>
      <c r="M764" s="11"/>
      <c r="N764" s="11"/>
      <c r="O764" s="35"/>
      <c r="P764" s="39"/>
      <c r="Q764" s="291"/>
      <c r="R764" s="287"/>
      <c r="S764" s="38"/>
      <c r="T764" s="40"/>
      <c r="U764" s="35"/>
      <c r="V764" s="74">
        <f t="shared" si="60"/>
        <v>0</v>
      </c>
      <c r="W764" s="12">
        <f t="shared" si="61"/>
        <v>0</v>
      </c>
      <c r="X764" s="12">
        <f t="shared" si="58"/>
        <v>0</v>
      </c>
      <c r="Y764" s="75" t="str">
        <f t="shared" si="59"/>
        <v/>
      </c>
    </row>
    <row r="765" spans="5:25">
      <c r="E765" s="56" t="str">
        <f t="shared" si="57"/>
        <v>\\</v>
      </c>
      <c r="F765" s="38"/>
      <c r="G765" s="79"/>
      <c r="H765" s="38"/>
      <c r="I765" s="351"/>
      <c r="J765" s="38"/>
      <c r="K765" s="40"/>
      <c r="L765" s="11"/>
      <c r="M765" s="11"/>
      <c r="N765" s="11"/>
      <c r="O765" s="35"/>
      <c r="P765" s="39"/>
      <c r="Q765" s="291"/>
      <c r="R765" s="287"/>
      <c r="S765" s="38"/>
      <c r="T765" s="40"/>
      <c r="U765" s="35"/>
      <c r="V765" s="74">
        <f t="shared" si="60"/>
        <v>0</v>
      </c>
      <c r="W765" s="12">
        <f t="shared" si="61"/>
        <v>0</v>
      </c>
      <c r="X765" s="12">
        <f t="shared" si="58"/>
        <v>0</v>
      </c>
      <c r="Y765" s="75" t="str">
        <f t="shared" si="59"/>
        <v/>
      </c>
    </row>
    <row r="766" spans="5:25">
      <c r="E766" s="56" t="str">
        <f t="shared" si="57"/>
        <v>\\</v>
      </c>
      <c r="F766" s="38"/>
      <c r="G766" s="79"/>
      <c r="H766" s="38"/>
      <c r="I766" s="351"/>
      <c r="J766" s="38"/>
      <c r="K766" s="40"/>
      <c r="L766" s="11"/>
      <c r="M766" s="11"/>
      <c r="N766" s="11"/>
      <c r="O766" s="35"/>
      <c r="P766" s="39"/>
      <c r="Q766" s="291"/>
      <c r="R766" s="287"/>
      <c r="S766" s="38"/>
      <c r="T766" s="40"/>
      <c r="U766" s="35"/>
      <c r="V766" s="74">
        <f t="shared" si="60"/>
        <v>0</v>
      </c>
      <c r="W766" s="12">
        <f t="shared" si="61"/>
        <v>0</v>
      </c>
      <c r="X766" s="12">
        <f t="shared" si="58"/>
        <v>0</v>
      </c>
      <c r="Y766" s="75" t="str">
        <f t="shared" si="59"/>
        <v/>
      </c>
    </row>
    <row r="767" spans="5:25">
      <c r="E767" s="56" t="str">
        <f t="shared" si="57"/>
        <v>\\</v>
      </c>
      <c r="F767" s="38"/>
      <c r="G767" s="79"/>
      <c r="H767" s="38"/>
      <c r="I767" s="351"/>
      <c r="J767" s="38"/>
      <c r="K767" s="40"/>
      <c r="L767" s="11"/>
      <c r="M767" s="11"/>
      <c r="N767" s="11"/>
      <c r="O767" s="35"/>
      <c r="P767" s="39"/>
      <c r="Q767" s="291"/>
      <c r="R767" s="287"/>
      <c r="S767" s="38"/>
      <c r="T767" s="40"/>
      <c r="U767" s="35"/>
      <c r="V767" s="74">
        <f t="shared" si="60"/>
        <v>0</v>
      </c>
      <c r="W767" s="12">
        <f t="shared" si="61"/>
        <v>0</v>
      </c>
      <c r="X767" s="12">
        <f t="shared" si="58"/>
        <v>0</v>
      </c>
      <c r="Y767" s="75" t="str">
        <f t="shared" si="59"/>
        <v/>
      </c>
    </row>
    <row r="768" spans="5:25">
      <c r="E768" s="56" t="str">
        <f t="shared" si="57"/>
        <v>\\</v>
      </c>
      <c r="F768" s="38"/>
      <c r="G768" s="79"/>
      <c r="H768" s="38"/>
      <c r="I768" s="351"/>
      <c r="J768" s="38"/>
      <c r="K768" s="40"/>
      <c r="L768" s="11"/>
      <c r="M768" s="11"/>
      <c r="N768" s="11"/>
      <c r="O768" s="35"/>
      <c r="P768" s="39"/>
      <c r="Q768" s="291"/>
      <c r="R768" s="287"/>
      <c r="S768" s="38"/>
      <c r="T768" s="40"/>
      <c r="U768" s="35"/>
      <c r="V768" s="74">
        <f t="shared" si="60"/>
        <v>0</v>
      </c>
      <c r="W768" s="12">
        <f t="shared" si="61"/>
        <v>0</v>
      </c>
      <c r="X768" s="12">
        <f t="shared" si="58"/>
        <v>0</v>
      </c>
      <c r="Y768" s="75" t="str">
        <f t="shared" si="59"/>
        <v/>
      </c>
    </row>
    <row r="769" spans="5:25">
      <c r="E769" s="56" t="str">
        <f t="shared" si="57"/>
        <v>\\</v>
      </c>
      <c r="F769" s="38"/>
      <c r="G769" s="79"/>
      <c r="H769" s="38"/>
      <c r="I769" s="351"/>
      <c r="J769" s="38"/>
      <c r="K769" s="40"/>
      <c r="L769" s="11"/>
      <c r="M769" s="11"/>
      <c r="N769" s="11"/>
      <c r="O769" s="35"/>
      <c r="P769" s="39"/>
      <c r="Q769" s="291"/>
      <c r="R769" s="287"/>
      <c r="S769" s="38"/>
      <c r="T769" s="40"/>
      <c r="U769" s="35"/>
      <c r="V769" s="74">
        <f t="shared" si="60"/>
        <v>0</v>
      </c>
      <c r="W769" s="12">
        <f t="shared" si="61"/>
        <v>0</v>
      </c>
      <c r="X769" s="12">
        <f t="shared" si="58"/>
        <v>0</v>
      </c>
      <c r="Y769" s="75" t="str">
        <f t="shared" si="59"/>
        <v/>
      </c>
    </row>
    <row r="770" spans="5:25">
      <c r="E770" s="56" t="str">
        <f t="shared" si="57"/>
        <v>\\</v>
      </c>
      <c r="F770" s="38"/>
      <c r="G770" s="79"/>
      <c r="H770" s="38"/>
      <c r="I770" s="351"/>
      <c r="J770" s="38"/>
      <c r="K770" s="40"/>
      <c r="L770" s="11"/>
      <c r="M770" s="11"/>
      <c r="N770" s="11"/>
      <c r="O770" s="35"/>
      <c r="P770" s="39"/>
      <c r="Q770" s="291"/>
      <c r="R770" s="287"/>
      <c r="S770" s="38"/>
      <c r="T770" s="40"/>
      <c r="U770" s="35"/>
      <c r="V770" s="74">
        <f t="shared" si="60"/>
        <v>0</v>
      </c>
      <c r="W770" s="12">
        <f t="shared" si="61"/>
        <v>0</v>
      </c>
      <c r="X770" s="12">
        <f t="shared" si="58"/>
        <v>0</v>
      </c>
      <c r="Y770" s="75" t="str">
        <f t="shared" si="59"/>
        <v/>
      </c>
    </row>
    <row r="771" spans="5:25">
      <c r="E771" s="56" t="str">
        <f t="shared" ref="E771:E834" si="62">F771&amp;"\"&amp;T771&amp;"\"&amp;U771</f>
        <v>\\</v>
      </c>
      <c r="F771" s="38"/>
      <c r="G771" s="79"/>
      <c r="H771" s="38"/>
      <c r="I771" s="351"/>
      <c r="J771" s="38"/>
      <c r="K771" s="40"/>
      <c r="L771" s="11"/>
      <c r="M771" s="11"/>
      <c r="N771" s="11"/>
      <c r="O771" s="35"/>
      <c r="P771" s="39"/>
      <c r="Q771" s="291"/>
      <c r="R771" s="287"/>
      <c r="S771" s="38"/>
      <c r="T771" s="40"/>
      <c r="U771" s="35"/>
      <c r="V771" s="74">
        <f t="shared" si="60"/>
        <v>0</v>
      </c>
      <c r="W771" s="12">
        <f t="shared" si="61"/>
        <v>0</v>
      </c>
      <c r="X771" s="12">
        <f t="shared" ref="X771:X834" si="63">W771*V771</f>
        <v>0</v>
      </c>
      <c r="Y771" s="75" t="str">
        <f t="shared" ref="Y771:Y834" si="64">IFERROR(X771/P771,"")</f>
        <v/>
      </c>
    </row>
    <row r="772" spans="5:25">
      <c r="E772" s="56" t="str">
        <f t="shared" si="62"/>
        <v>\\</v>
      </c>
      <c r="F772" s="38"/>
      <c r="G772" s="79"/>
      <c r="H772" s="38"/>
      <c r="I772" s="351"/>
      <c r="J772" s="38"/>
      <c r="K772" s="40"/>
      <c r="L772" s="11"/>
      <c r="M772" s="11"/>
      <c r="N772" s="11"/>
      <c r="O772" s="35"/>
      <c r="P772" s="39"/>
      <c r="Q772" s="291"/>
      <c r="R772" s="287"/>
      <c r="S772" s="38"/>
      <c r="T772" s="40"/>
      <c r="U772" s="35"/>
      <c r="V772" s="74">
        <f t="shared" ref="V772:V835" si="65">IF(G772="실용실안",IF(R772+1825&gt;=$A$3,1,IF(R772+3651&gt;=$A$3,0.8,0)),IF(R772+1825&gt;=$A$3,1,IF(R772+3651&gt;=$A$3,0.8,IF(R772+7304&gt;=$A$3,0.6,0))))</f>
        <v>0</v>
      </c>
      <c r="W772" s="12">
        <f t="shared" ref="W772:W835" si="66">IF(AND(G772="건설신기술",Q772&gt;=$A$3),2,IF(AND(G772="특허",Q772&gt;=$A$3),1,IF(AND(G772="실용실안",Q772&gt;=$A$3),0.5,0)))</f>
        <v>0</v>
      </c>
      <c r="X772" s="12">
        <f t="shared" si="63"/>
        <v>0</v>
      </c>
      <c r="Y772" s="75" t="str">
        <f t="shared" si="64"/>
        <v/>
      </c>
    </row>
    <row r="773" spans="5:25">
      <c r="E773" s="56" t="str">
        <f t="shared" si="62"/>
        <v>\\</v>
      </c>
      <c r="F773" s="38"/>
      <c r="G773" s="79"/>
      <c r="H773" s="38"/>
      <c r="I773" s="351"/>
      <c r="J773" s="38"/>
      <c r="K773" s="40"/>
      <c r="L773" s="11"/>
      <c r="M773" s="11"/>
      <c r="N773" s="11"/>
      <c r="O773" s="35"/>
      <c r="P773" s="39"/>
      <c r="Q773" s="291"/>
      <c r="R773" s="287"/>
      <c r="S773" s="38"/>
      <c r="T773" s="40"/>
      <c r="U773" s="35"/>
      <c r="V773" s="74">
        <f t="shared" si="65"/>
        <v>0</v>
      </c>
      <c r="W773" s="12">
        <f t="shared" si="66"/>
        <v>0</v>
      </c>
      <c r="X773" s="12">
        <f t="shared" si="63"/>
        <v>0</v>
      </c>
      <c r="Y773" s="75" t="str">
        <f t="shared" si="64"/>
        <v/>
      </c>
    </row>
    <row r="774" spans="5:25">
      <c r="E774" s="56" t="str">
        <f t="shared" si="62"/>
        <v>\\</v>
      </c>
      <c r="F774" s="38"/>
      <c r="G774" s="79"/>
      <c r="H774" s="38"/>
      <c r="I774" s="351"/>
      <c r="J774" s="38"/>
      <c r="K774" s="40"/>
      <c r="L774" s="11"/>
      <c r="M774" s="11"/>
      <c r="N774" s="11"/>
      <c r="O774" s="35"/>
      <c r="P774" s="39"/>
      <c r="Q774" s="291"/>
      <c r="R774" s="287"/>
      <c r="S774" s="38"/>
      <c r="T774" s="40"/>
      <c r="U774" s="35"/>
      <c r="V774" s="74">
        <f t="shared" si="65"/>
        <v>0</v>
      </c>
      <c r="W774" s="12">
        <f t="shared" si="66"/>
        <v>0</v>
      </c>
      <c r="X774" s="12">
        <f t="shared" si="63"/>
        <v>0</v>
      </c>
      <c r="Y774" s="75" t="str">
        <f t="shared" si="64"/>
        <v/>
      </c>
    </row>
    <row r="775" spans="5:25">
      <c r="E775" s="56" t="str">
        <f t="shared" si="62"/>
        <v>\\</v>
      </c>
      <c r="F775" s="38"/>
      <c r="G775" s="79"/>
      <c r="H775" s="38"/>
      <c r="I775" s="351"/>
      <c r="J775" s="38"/>
      <c r="K775" s="40"/>
      <c r="L775" s="11"/>
      <c r="M775" s="11"/>
      <c r="N775" s="11"/>
      <c r="O775" s="35"/>
      <c r="P775" s="39"/>
      <c r="Q775" s="291"/>
      <c r="R775" s="287"/>
      <c r="S775" s="38"/>
      <c r="T775" s="40"/>
      <c r="U775" s="35"/>
      <c r="V775" s="74">
        <f t="shared" si="65"/>
        <v>0</v>
      </c>
      <c r="W775" s="12">
        <f t="shared" si="66"/>
        <v>0</v>
      </c>
      <c r="X775" s="12">
        <f t="shared" si="63"/>
        <v>0</v>
      </c>
      <c r="Y775" s="75" t="str">
        <f t="shared" si="64"/>
        <v/>
      </c>
    </row>
    <row r="776" spans="5:25">
      <c r="E776" s="56" t="str">
        <f t="shared" si="62"/>
        <v>\\</v>
      </c>
      <c r="F776" s="38"/>
      <c r="G776" s="79"/>
      <c r="H776" s="38"/>
      <c r="I776" s="351"/>
      <c r="J776" s="38"/>
      <c r="K776" s="40"/>
      <c r="L776" s="11"/>
      <c r="M776" s="11"/>
      <c r="N776" s="11"/>
      <c r="O776" s="35"/>
      <c r="P776" s="39"/>
      <c r="Q776" s="291"/>
      <c r="R776" s="287"/>
      <c r="S776" s="38"/>
      <c r="T776" s="40"/>
      <c r="U776" s="35"/>
      <c r="V776" s="74">
        <f t="shared" si="65"/>
        <v>0</v>
      </c>
      <c r="W776" s="12">
        <f t="shared" si="66"/>
        <v>0</v>
      </c>
      <c r="X776" s="12">
        <f t="shared" si="63"/>
        <v>0</v>
      </c>
      <c r="Y776" s="75" t="str">
        <f t="shared" si="64"/>
        <v/>
      </c>
    </row>
    <row r="777" spans="5:25">
      <c r="E777" s="56" t="str">
        <f t="shared" si="62"/>
        <v>\\</v>
      </c>
      <c r="F777" s="38"/>
      <c r="G777" s="79"/>
      <c r="H777" s="38"/>
      <c r="I777" s="351"/>
      <c r="J777" s="38"/>
      <c r="K777" s="40"/>
      <c r="L777" s="11"/>
      <c r="M777" s="11"/>
      <c r="N777" s="11"/>
      <c r="O777" s="35"/>
      <c r="P777" s="39"/>
      <c r="Q777" s="291"/>
      <c r="R777" s="287"/>
      <c r="S777" s="38"/>
      <c r="T777" s="40"/>
      <c r="U777" s="35"/>
      <c r="V777" s="74">
        <f t="shared" si="65"/>
        <v>0</v>
      </c>
      <c r="W777" s="12">
        <f t="shared" si="66"/>
        <v>0</v>
      </c>
      <c r="X777" s="12">
        <f t="shared" si="63"/>
        <v>0</v>
      </c>
      <c r="Y777" s="75" t="str">
        <f t="shared" si="64"/>
        <v/>
      </c>
    </row>
    <row r="778" spans="5:25">
      <c r="E778" s="56" t="str">
        <f t="shared" si="62"/>
        <v>\\</v>
      </c>
      <c r="F778" s="38"/>
      <c r="G778" s="79"/>
      <c r="H778" s="38"/>
      <c r="I778" s="351"/>
      <c r="J778" s="38"/>
      <c r="K778" s="40"/>
      <c r="L778" s="11"/>
      <c r="M778" s="11"/>
      <c r="N778" s="11"/>
      <c r="O778" s="35"/>
      <c r="P778" s="39"/>
      <c r="Q778" s="291"/>
      <c r="R778" s="287"/>
      <c r="S778" s="38"/>
      <c r="T778" s="40"/>
      <c r="U778" s="35"/>
      <c r="V778" s="74">
        <f t="shared" si="65"/>
        <v>0</v>
      </c>
      <c r="W778" s="12">
        <f t="shared" si="66"/>
        <v>0</v>
      </c>
      <c r="X778" s="12">
        <f t="shared" si="63"/>
        <v>0</v>
      </c>
      <c r="Y778" s="75" t="str">
        <f t="shared" si="64"/>
        <v/>
      </c>
    </row>
    <row r="779" spans="5:25">
      <c r="E779" s="56" t="str">
        <f t="shared" si="62"/>
        <v>\\</v>
      </c>
      <c r="F779" s="38"/>
      <c r="G779" s="79"/>
      <c r="H779" s="38"/>
      <c r="I779" s="351"/>
      <c r="J779" s="38"/>
      <c r="K779" s="40"/>
      <c r="L779" s="11"/>
      <c r="M779" s="11"/>
      <c r="N779" s="11"/>
      <c r="O779" s="35"/>
      <c r="P779" s="39"/>
      <c r="Q779" s="291"/>
      <c r="R779" s="287"/>
      <c r="S779" s="38"/>
      <c r="T779" s="40"/>
      <c r="U779" s="35"/>
      <c r="V779" s="74">
        <f t="shared" si="65"/>
        <v>0</v>
      </c>
      <c r="W779" s="12">
        <f t="shared" si="66"/>
        <v>0</v>
      </c>
      <c r="X779" s="12">
        <f t="shared" si="63"/>
        <v>0</v>
      </c>
      <c r="Y779" s="75" t="str">
        <f t="shared" si="64"/>
        <v/>
      </c>
    </row>
    <row r="780" spans="5:25">
      <c r="E780" s="56" t="str">
        <f t="shared" si="62"/>
        <v>\\</v>
      </c>
      <c r="F780" s="38"/>
      <c r="G780" s="79"/>
      <c r="H780" s="38"/>
      <c r="I780" s="351"/>
      <c r="J780" s="38"/>
      <c r="K780" s="40"/>
      <c r="L780" s="11"/>
      <c r="M780" s="11"/>
      <c r="N780" s="11"/>
      <c r="O780" s="35"/>
      <c r="P780" s="39"/>
      <c r="Q780" s="291"/>
      <c r="R780" s="287"/>
      <c r="S780" s="38"/>
      <c r="T780" s="40"/>
      <c r="U780" s="35"/>
      <c r="V780" s="74">
        <f t="shared" si="65"/>
        <v>0</v>
      </c>
      <c r="W780" s="12">
        <f t="shared" si="66"/>
        <v>0</v>
      </c>
      <c r="X780" s="12">
        <f t="shared" si="63"/>
        <v>0</v>
      </c>
      <c r="Y780" s="75" t="str">
        <f t="shared" si="64"/>
        <v/>
      </c>
    </row>
    <row r="781" spans="5:25">
      <c r="E781" s="56" t="str">
        <f t="shared" si="62"/>
        <v>\\</v>
      </c>
      <c r="F781" s="38"/>
      <c r="G781" s="79"/>
      <c r="H781" s="38"/>
      <c r="I781" s="351"/>
      <c r="J781" s="38"/>
      <c r="K781" s="40"/>
      <c r="L781" s="11"/>
      <c r="M781" s="11"/>
      <c r="N781" s="11"/>
      <c r="O781" s="35"/>
      <c r="P781" s="39"/>
      <c r="Q781" s="291"/>
      <c r="R781" s="287"/>
      <c r="S781" s="38"/>
      <c r="T781" s="40"/>
      <c r="U781" s="35"/>
      <c r="V781" s="74">
        <f t="shared" si="65"/>
        <v>0</v>
      </c>
      <c r="W781" s="12">
        <f t="shared" si="66"/>
        <v>0</v>
      </c>
      <c r="X781" s="12">
        <f t="shared" si="63"/>
        <v>0</v>
      </c>
      <c r="Y781" s="75" t="str">
        <f t="shared" si="64"/>
        <v/>
      </c>
    </row>
    <row r="782" spans="5:25">
      <c r="E782" s="56" t="str">
        <f t="shared" si="62"/>
        <v>\\</v>
      </c>
      <c r="F782" s="38"/>
      <c r="G782" s="79"/>
      <c r="H782" s="38"/>
      <c r="I782" s="351"/>
      <c r="J782" s="38"/>
      <c r="K782" s="40"/>
      <c r="L782" s="11"/>
      <c r="M782" s="11"/>
      <c r="N782" s="11"/>
      <c r="O782" s="35"/>
      <c r="P782" s="39"/>
      <c r="Q782" s="291"/>
      <c r="R782" s="287"/>
      <c r="S782" s="38"/>
      <c r="T782" s="40"/>
      <c r="U782" s="35"/>
      <c r="V782" s="74">
        <f t="shared" si="65"/>
        <v>0</v>
      </c>
      <c r="W782" s="12">
        <f t="shared" si="66"/>
        <v>0</v>
      </c>
      <c r="X782" s="12">
        <f t="shared" si="63"/>
        <v>0</v>
      </c>
      <c r="Y782" s="75" t="str">
        <f t="shared" si="64"/>
        <v/>
      </c>
    </row>
    <row r="783" spans="5:25">
      <c r="E783" s="56" t="str">
        <f t="shared" si="62"/>
        <v>\\</v>
      </c>
      <c r="F783" s="38"/>
      <c r="G783" s="79"/>
      <c r="H783" s="38"/>
      <c r="I783" s="351"/>
      <c r="J783" s="38"/>
      <c r="K783" s="40"/>
      <c r="L783" s="11"/>
      <c r="M783" s="11"/>
      <c r="N783" s="11"/>
      <c r="O783" s="35"/>
      <c r="P783" s="39"/>
      <c r="Q783" s="291"/>
      <c r="R783" s="287"/>
      <c r="S783" s="38"/>
      <c r="T783" s="40"/>
      <c r="U783" s="35"/>
      <c r="V783" s="74">
        <f t="shared" si="65"/>
        <v>0</v>
      </c>
      <c r="W783" s="12">
        <f t="shared" si="66"/>
        <v>0</v>
      </c>
      <c r="X783" s="12">
        <f t="shared" si="63"/>
        <v>0</v>
      </c>
      <c r="Y783" s="75" t="str">
        <f t="shared" si="64"/>
        <v/>
      </c>
    </row>
    <row r="784" spans="5:25">
      <c r="E784" s="56" t="str">
        <f t="shared" si="62"/>
        <v>\\</v>
      </c>
      <c r="F784" s="38"/>
      <c r="G784" s="79"/>
      <c r="H784" s="38"/>
      <c r="I784" s="351"/>
      <c r="J784" s="38"/>
      <c r="K784" s="40"/>
      <c r="L784" s="11"/>
      <c r="M784" s="11"/>
      <c r="N784" s="11"/>
      <c r="O784" s="35"/>
      <c r="P784" s="39"/>
      <c r="Q784" s="291"/>
      <c r="R784" s="287"/>
      <c r="S784" s="38"/>
      <c r="T784" s="40"/>
      <c r="U784" s="35"/>
      <c r="V784" s="74">
        <f t="shared" si="65"/>
        <v>0</v>
      </c>
      <c r="W784" s="12">
        <f t="shared" si="66"/>
        <v>0</v>
      </c>
      <c r="X784" s="12">
        <f t="shared" si="63"/>
        <v>0</v>
      </c>
      <c r="Y784" s="75" t="str">
        <f t="shared" si="64"/>
        <v/>
      </c>
    </row>
    <row r="785" spans="5:25">
      <c r="E785" s="56" t="str">
        <f t="shared" si="62"/>
        <v>\\</v>
      </c>
      <c r="F785" s="38"/>
      <c r="G785" s="79"/>
      <c r="H785" s="38"/>
      <c r="I785" s="351"/>
      <c r="J785" s="38"/>
      <c r="K785" s="40"/>
      <c r="L785" s="11"/>
      <c r="M785" s="11"/>
      <c r="N785" s="11"/>
      <c r="O785" s="35"/>
      <c r="P785" s="39"/>
      <c r="Q785" s="291"/>
      <c r="R785" s="287"/>
      <c r="S785" s="38"/>
      <c r="T785" s="40"/>
      <c r="U785" s="35"/>
      <c r="V785" s="74">
        <f t="shared" si="65"/>
        <v>0</v>
      </c>
      <c r="W785" s="12">
        <f t="shared" si="66"/>
        <v>0</v>
      </c>
      <c r="X785" s="12">
        <f t="shared" si="63"/>
        <v>0</v>
      </c>
      <c r="Y785" s="75" t="str">
        <f t="shared" si="64"/>
        <v/>
      </c>
    </row>
    <row r="786" spans="5:25">
      <c r="E786" s="56" t="str">
        <f t="shared" si="62"/>
        <v>\\</v>
      </c>
      <c r="F786" s="38"/>
      <c r="G786" s="79"/>
      <c r="H786" s="38"/>
      <c r="I786" s="351"/>
      <c r="J786" s="38"/>
      <c r="K786" s="40"/>
      <c r="L786" s="11"/>
      <c r="M786" s="11"/>
      <c r="N786" s="11"/>
      <c r="O786" s="35"/>
      <c r="P786" s="39"/>
      <c r="Q786" s="291"/>
      <c r="R786" s="287"/>
      <c r="S786" s="38"/>
      <c r="T786" s="40"/>
      <c r="U786" s="35"/>
      <c r="V786" s="74">
        <f t="shared" si="65"/>
        <v>0</v>
      </c>
      <c r="W786" s="12">
        <f t="shared" si="66"/>
        <v>0</v>
      </c>
      <c r="X786" s="12">
        <f t="shared" si="63"/>
        <v>0</v>
      </c>
      <c r="Y786" s="75" t="str">
        <f t="shared" si="64"/>
        <v/>
      </c>
    </row>
    <row r="787" spans="5:25">
      <c r="E787" s="56" t="str">
        <f t="shared" si="62"/>
        <v>\\</v>
      </c>
      <c r="F787" s="38"/>
      <c r="G787" s="79"/>
      <c r="H787" s="38"/>
      <c r="I787" s="351"/>
      <c r="J787" s="38"/>
      <c r="K787" s="40"/>
      <c r="L787" s="11"/>
      <c r="M787" s="11"/>
      <c r="N787" s="11"/>
      <c r="O787" s="35"/>
      <c r="P787" s="39"/>
      <c r="Q787" s="291"/>
      <c r="R787" s="287"/>
      <c r="S787" s="38"/>
      <c r="T787" s="40"/>
      <c r="U787" s="35"/>
      <c r="V787" s="74">
        <f t="shared" si="65"/>
        <v>0</v>
      </c>
      <c r="W787" s="12">
        <f t="shared" si="66"/>
        <v>0</v>
      </c>
      <c r="X787" s="12">
        <f t="shared" si="63"/>
        <v>0</v>
      </c>
      <c r="Y787" s="75" t="str">
        <f t="shared" si="64"/>
        <v/>
      </c>
    </row>
    <row r="788" spans="5:25">
      <c r="E788" s="56" t="str">
        <f t="shared" si="62"/>
        <v>\\</v>
      </c>
      <c r="F788" s="38"/>
      <c r="G788" s="79"/>
      <c r="H788" s="38"/>
      <c r="I788" s="351"/>
      <c r="J788" s="38"/>
      <c r="K788" s="40"/>
      <c r="L788" s="11"/>
      <c r="M788" s="11"/>
      <c r="N788" s="11"/>
      <c r="O788" s="35"/>
      <c r="P788" s="39"/>
      <c r="Q788" s="291"/>
      <c r="R788" s="287"/>
      <c r="S788" s="38"/>
      <c r="T788" s="40"/>
      <c r="U788" s="35"/>
      <c r="V788" s="74">
        <f t="shared" si="65"/>
        <v>0</v>
      </c>
      <c r="W788" s="12">
        <f t="shared" si="66"/>
        <v>0</v>
      </c>
      <c r="X788" s="12">
        <f t="shared" si="63"/>
        <v>0</v>
      </c>
      <c r="Y788" s="75" t="str">
        <f t="shared" si="64"/>
        <v/>
      </c>
    </row>
    <row r="789" spans="5:25">
      <c r="E789" s="56" t="str">
        <f t="shared" si="62"/>
        <v>\\</v>
      </c>
      <c r="F789" s="38"/>
      <c r="G789" s="79"/>
      <c r="H789" s="38"/>
      <c r="I789" s="351"/>
      <c r="J789" s="38"/>
      <c r="K789" s="40"/>
      <c r="L789" s="11"/>
      <c r="M789" s="11"/>
      <c r="N789" s="11"/>
      <c r="O789" s="35"/>
      <c r="P789" s="39"/>
      <c r="Q789" s="291"/>
      <c r="R789" s="287"/>
      <c r="S789" s="38"/>
      <c r="T789" s="40"/>
      <c r="U789" s="35"/>
      <c r="V789" s="74">
        <f t="shared" si="65"/>
        <v>0</v>
      </c>
      <c r="W789" s="12">
        <f t="shared" si="66"/>
        <v>0</v>
      </c>
      <c r="X789" s="12">
        <f t="shared" si="63"/>
        <v>0</v>
      </c>
      <c r="Y789" s="75" t="str">
        <f t="shared" si="64"/>
        <v/>
      </c>
    </row>
    <row r="790" spans="5:25">
      <c r="E790" s="56" t="str">
        <f t="shared" si="62"/>
        <v>\\</v>
      </c>
      <c r="F790" s="38"/>
      <c r="G790" s="79"/>
      <c r="H790" s="38"/>
      <c r="I790" s="351"/>
      <c r="J790" s="38"/>
      <c r="K790" s="40"/>
      <c r="L790" s="11"/>
      <c r="M790" s="11"/>
      <c r="N790" s="11"/>
      <c r="O790" s="35"/>
      <c r="P790" s="39"/>
      <c r="Q790" s="291"/>
      <c r="R790" s="287"/>
      <c r="S790" s="38"/>
      <c r="T790" s="40"/>
      <c r="U790" s="35"/>
      <c r="V790" s="74">
        <f t="shared" si="65"/>
        <v>0</v>
      </c>
      <c r="W790" s="12">
        <f t="shared" si="66"/>
        <v>0</v>
      </c>
      <c r="X790" s="12">
        <f t="shared" si="63"/>
        <v>0</v>
      </c>
      <c r="Y790" s="75" t="str">
        <f t="shared" si="64"/>
        <v/>
      </c>
    </row>
    <row r="791" spans="5:25">
      <c r="E791" s="56" t="str">
        <f t="shared" si="62"/>
        <v>\\</v>
      </c>
      <c r="F791" s="38"/>
      <c r="G791" s="79"/>
      <c r="H791" s="38"/>
      <c r="I791" s="351"/>
      <c r="J791" s="38"/>
      <c r="K791" s="40"/>
      <c r="L791" s="11"/>
      <c r="M791" s="11"/>
      <c r="N791" s="11"/>
      <c r="O791" s="35"/>
      <c r="P791" s="39"/>
      <c r="Q791" s="291"/>
      <c r="R791" s="287"/>
      <c r="S791" s="38"/>
      <c r="T791" s="40"/>
      <c r="U791" s="35"/>
      <c r="V791" s="74">
        <f t="shared" si="65"/>
        <v>0</v>
      </c>
      <c r="W791" s="12">
        <f t="shared" si="66"/>
        <v>0</v>
      </c>
      <c r="X791" s="12">
        <f t="shared" si="63"/>
        <v>0</v>
      </c>
      <c r="Y791" s="75" t="str">
        <f t="shared" si="64"/>
        <v/>
      </c>
    </row>
    <row r="792" spans="5:25">
      <c r="E792" s="56" t="str">
        <f t="shared" si="62"/>
        <v>\\</v>
      </c>
      <c r="F792" s="38"/>
      <c r="G792" s="79"/>
      <c r="H792" s="38"/>
      <c r="I792" s="351"/>
      <c r="J792" s="38"/>
      <c r="K792" s="40"/>
      <c r="L792" s="11"/>
      <c r="M792" s="11"/>
      <c r="N792" s="11"/>
      <c r="O792" s="35"/>
      <c r="P792" s="39"/>
      <c r="Q792" s="291"/>
      <c r="R792" s="287"/>
      <c r="S792" s="38"/>
      <c r="T792" s="40"/>
      <c r="U792" s="35"/>
      <c r="V792" s="74">
        <f t="shared" si="65"/>
        <v>0</v>
      </c>
      <c r="W792" s="12">
        <f t="shared" si="66"/>
        <v>0</v>
      </c>
      <c r="X792" s="12">
        <f t="shared" si="63"/>
        <v>0</v>
      </c>
      <c r="Y792" s="75" t="str">
        <f t="shared" si="64"/>
        <v/>
      </c>
    </row>
    <row r="793" spans="5:25">
      <c r="E793" s="56" t="str">
        <f t="shared" si="62"/>
        <v>\\</v>
      </c>
      <c r="F793" s="38"/>
      <c r="G793" s="79"/>
      <c r="H793" s="38"/>
      <c r="I793" s="351"/>
      <c r="J793" s="38"/>
      <c r="K793" s="40"/>
      <c r="L793" s="11"/>
      <c r="M793" s="11"/>
      <c r="N793" s="11"/>
      <c r="O793" s="35"/>
      <c r="P793" s="39"/>
      <c r="Q793" s="291"/>
      <c r="R793" s="287"/>
      <c r="S793" s="38"/>
      <c r="T793" s="40"/>
      <c r="U793" s="35"/>
      <c r="V793" s="74">
        <f t="shared" si="65"/>
        <v>0</v>
      </c>
      <c r="W793" s="12">
        <f t="shared" si="66"/>
        <v>0</v>
      </c>
      <c r="X793" s="12">
        <f t="shared" si="63"/>
        <v>0</v>
      </c>
      <c r="Y793" s="75" t="str">
        <f t="shared" si="64"/>
        <v/>
      </c>
    </row>
    <row r="794" spans="5:25">
      <c r="E794" s="56" t="str">
        <f t="shared" si="62"/>
        <v>\\</v>
      </c>
      <c r="F794" s="38"/>
      <c r="G794" s="79"/>
      <c r="H794" s="38"/>
      <c r="I794" s="351"/>
      <c r="J794" s="38"/>
      <c r="K794" s="40"/>
      <c r="L794" s="11"/>
      <c r="M794" s="11"/>
      <c r="N794" s="11"/>
      <c r="O794" s="35"/>
      <c r="P794" s="39"/>
      <c r="Q794" s="291"/>
      <c r="R794" s="287"/>
      <c r="S794" s="38"/>
      <c r="T794" s="40"/>
      <c r="U794" s="35"/>
      <c r="V794" s="74">
        <f t="shared" si="65"/>
        <v>0</v>
      </c>
      <c r="W794" s="12">
        <f t="shared" si="66"/>
        <v>0</v>
      </c>
      <c r="X794" s="12">
        <f t="shared" si="63"/>
        <v>0</v>
      </c>
      <c r="Y794" s="75" t="str">
        <f t="shared" si="64"/>
        <v/>
      </c>
    </row>
    <row r="795" spans="5:25">
      <c r="E795" s="56" t="str">
        <f t="shared" si="62"/>
        <v>\\</v>
      </c>
      <c r="F795" s="38"/>
      <c r="G795" s="79"/>
      <c r="H795" s="38"/>
      <c r="I795" s="351"/>
      <c r="J795" s="38"/>
      <c r="K795" s="40"/>
      <c r="L795" s="11"/>
      <c r="M795" s="11"/>
      <c r="N795" s="11"/>
      <c r="O795" s="35"/>
      <c r="P795" s="39"/>
      <c r="Q795" s="291"/>
      <c r="R795" s="287"/>
      <c r="S795" s="38"/>
      <c r="T795" s="40"/>
      <c r="U795" s="35"/>
      <c r="V795" s="74">
        <f t="shared" si="65"/>
        <v>0</v>
      </c>
      <c r="W795" s="12">
        <f t="shared" si="66"/>
        <v>0</v>
      </c>
      <c r="X795" s="12">
        <f t="shared" si="63"/>
        <v>0</v>
      </c>
      <c r="Y795" s="75" t="str">
        <f t="shared" si="64"/>
        <v/>
      </c>
    </row>
    <row r="796" spans="5:25">
      <c r="E796" s="56" t="str">
        <f t="shared" si="62"/>
        <v>\\</v>
      </c>
      <c r="F796" s="38"/>
      <c r="G796" s="79"/>
      <c r="H796" s="38"/>
      <c r="I796" s="351"/>
      <c r="J796" s="38"/>
      <c r="K796" s="40"/>
      <c r="L796" s="11"/>
      <c r="M796" s="11"/>
      <c r="N796" s="11"/>
      <c r="O796" s="35"/>
      <c r="P796" s="39"/>
      <c r="Q796" s="291"/>
      <c r="R796" s="287"/>
      <c r="S796" s="38"/>
      <c r="T796" s="40"/>
      <c r="U796" s="35"/>
      <c r="V796" s="74">
        <f t="shared" si="65"/>
        <v>0</v>
      </c>
      <c r="W796" s="12">
        <f t="shared" si="66"/>
        <v>0</v>
      </c>
      <c r="X796" s="12">
        <f t="shared" si="63"/>
        <v>0</v>
      </c>
      <c r="Y796" s="75" t="str">
        <f t="shared" si="64"/>
        <v/>
      </c>
    </row>
    <row r="797" spans="5:25">
      <c r="E797" s="56" t="str">
        <f t="shared" si="62"/>
        <v>\\</v>
      </c>
      <c r="F797" s="38"/>
      <c r="G797" s="79"/>
      <c r="H797" s="38"/>
      <c r="I797" s="351"/>
      <c r="J797" s="38"/>
      <c r="K797" s="40"/>
      <c r="L797" s="11"/>
      <c r="M797" s="11"/>
      <c r="N797" s="11"/>
      <c r="O797" s="35"/>
      <c r="P797" s="39"/>
      <c r="Q797" s="291"/>
      <c r="R797" s="287"/>
      <c r="S797" s="38"/>
      <c r="T797" s="40"/>
      <c r="U797" s="35"/>
      <c r="V797" s="74">
        <f t="shared" si="65"/>
        <v>0</v>
      </c>
      <c r="W797" s="12">
        <f t="shared" si="66"/>
        <v>0</v>
      </c>
      <c r="X797" s="12">
        <f t="shared" si="63"/>
        <v>0</v>
      </c>
      <c r="Y797" s="75" t="str">
        <f t="shared" si="64"/>
        <v/>
      </c>
    </row>
    <row r="798" spans="5:25">
      <c r="E798" s="56" t="str">
        <f t="shared" si="62"/>
        <v>\\</v>
      </c>
      <c r="F798" s="38"/>
      <c r="G798" s="79"/>
      <c r="H798" s="38"/>
      <c r="I798" s="351"/>
      <c r="J798" s="38"/>
      <c r="K798" s="40"/>
      <c r="L798" s="11"/>
      <c r="M798" s="11"/>
      <c r="N798" s="11"/>
      <c r="O798" s="35"/>
      <c r="P798" s="39"/>
      <c r="Q798" s="291"/>
      <c r="R798" s="287"/>
      <c r="S798" s="38"/>
      <c r="T798" s="40"/>
      <c r="U798" s="35"/>
      <c r="V798" s="74">
        <f t="shared" si="65"/>
        <v>0</v>
      </c>
      <c r="W798" s="12">
        <f t="shared" si="66"/>
        <v>0</v>
      </c>
      <c r="X798" s="12">
        <f t="shared" si="63"/>
        <v>0</v>
      </c>
      <c r="Y798" s="75" t="str">
        <f t="shared" si="64"/>
        <v/>
      </c>
    </row>
    <row r="799" spans="5:25">
      <c r="E799" s="56" t="str">
        <f t="shared" si="62"/>
        <v>\\</v>
      </c>
      <c r="F799" s="38"/>
      <c r="G799" s="79"/>
      <c r="H799" s="38"/>
      <c r="I799" s="351"/>
      <c r="J799" s="38"/>
      <c r="K799" s="40"/>
      <c r="L799" s="11"/>
      <c r="M799" s="11"/>
      <c r="N799" s="11"/>
      <c r="O799" s="35"/>
      <c r="P799" s="39"/>
      <c r="Q799" s="291"/>
      <c r="R799" s="287"/>
      <c r="S799" s="38"/>
      <c r="T799" s="40"/>
      <c r="U799" s="35"/>
      <c r="V799" s="74">
        <f t="shared" si="65"/>
        <v>0</v>
      </c>
      <c r="W799" s="12">
        <f t="shared" si="66"/>
        <v>0</v>
      </c>
      <c r="X799" s="12">
        <f t="shared" si="63"/>
        <v>0</v>
      </c>
      <c r="Y799" s="75" t="str">
        <f t="shared" si="64"/>
        <v/>
      </c>
    </row>
    <row r="800" spans="5:25">
      <c r="E800" s="56" t="str">
        <f t="shared" si="62"/>
        <v>\\</v>
      </c>
      <c r="F800" s="38"/>
      <c r="G800" s="79"/>
      <c r="H800" s="38"/>
      <c r="I800" s="351"/>
      <c r="J800" s="38"/>
      <c r="K800" s="40"/>
      <c r="L800" s="11"/>
      <c r="M800" s="11"/>
      <c r="N800" s="11"/>
      <c r="O800" s="35"/>
      <c r="P800" s="39"/>
      <c r="Q800" s="291"/>
      <c r="R800" s="287"/>
      <c r="S800" s="38"/>
      <c r="T800" s="40"/>
      <c r="U800" s="35"/>
      <c r="V800" s="74">
        <f t="shared" si="65"/>
        <v>0</v>
      </c>
      <c r="W800" s="12">
        <f t="shared" si="66"/>
        <v>0</v>
      </c>
      <c r="X800" s="12">
        <f t="shared" si="63"/>
        <v>0</v>
      </c>
      <c r="Y800" s="75" t="str">
        <f t="shared" si="64"/>
        <v/>
      </c>
    </row>
    <row r="801" spans="5:25">
      <c r="E801" s="56" t="str">
        <f t="shared" si="62"/>
        <v>\\</v>
      </c>
      <c r="F801" s="38"/>
      <c r="G801" s="79"/>
      <c r="H801" s="38"/>
      <c r="I801" s="351"/>
      <c r="J801" s="38"/>
      <c r="K801" s="40"/>
      <c r="L801" s="11"/>
      <c r="M801" s="11"/>
      <c r="N801" s="11"/>
      <c r="O801" s="35"/>
      <c r="P801" s="39"/>
      <c r="Q801" s="291"/>
      <c r="R801" s="287"/>
      <c r="S801" s="38"/>
      <c r="T801" s="40"/>
      <c r="U801" s="35"/>
      <c r="V801" s="74">
        <f t="shared" si="65"/>
        <v>0</v>
      </c>
      <c r="W801" s="12">
        <f t="shared" si="66"/>
        <v>0</v>
      </c>
      <c r="X801" s="12">
        <f t="shared" si="63"/>
        <v>0</v>
      </c>
      <c r="Y801" s="75" t="str">
        <f t="shared" si="64"/>
        <v/>
      </c>
    </row>
    <row r="802" spans="5:25">
      <c r="E802" s="56" t="str">
        <f t="shared" si="62"/>
        <v>\\</v>
      </c>
      <c r="F802" s="38"/>
      <c r="G802" s="79"/>
      <c r="H802" s="38"/>
      <c r="I802" s="351"/>
      <c r="J802" s="38"/>
      <c r="K802" s="40"/>
      <c r="L802" s="11"/>
      <c r="M802" s="11"/>
      <c r="N802" s="11"/>
      <c r="O802" s="35"/>
      <c r="P802" s="39"/>
      <c r="Q802" s="291"/>
      <c r="R802" s="287"/>
      <c r="S802" s="38"/>
      <c r="T802" s="40"/>
      <c r="U802" s="35"/>
      <c r="V802" s="74">
        <f t="shared" si="65"/>
        <v>0</v>
      </c>
      <c r="W802" s="12">
        <f t="shared" si="66"/>
        <v>0</v>
      </c>
      <c r="X802" s="12">
        <f t="shared" si="63"/>
        <v>0</v>
      </c>
      <c r="Y802" s="75" t="str">
        <f t="shared" si="64"/>
        <v/>
      </c>
    </row>
    <row r="803" spans="5:25">
      <c r="E803" s="56" t="str">
        <f t="shared" si="62"/>
        <v>\\</v>
      </c>
      <c r="F803" s="38"/>
      <c r="G803" s="79"/>
      <c r="H803" s="38"/>
      <c r="I803" s="351"/>
      <c r="J803" s="38"/>
      <c r="K803" s="40"/>
      <c r="L803" s="11"/>
      <c r="M803" s="11"/>
      <c r="N803" s="11"/>
      <c r="O803" s="35"/>
      <c r="P803" s="39"/>
      <c r="Q803" s="291"/>
      <c r="R803" s="287"/>
      <c r="S803" s="38"/>
      <c r="T803" s="40"/>
      <c r="U803" s="35"/>
      <c r="V803" s="74">
        <f t="shared" si="65"/>
        <v>0</v>
      </c>
      <c r="W803" s="12">
        <f t="shared" si="66"/>
        <v>0</v>
      </c>
      <c r="X803" s="12">
        <f t="shared" si="63"/>
        <v>0</v>
      </c>
      <c r="Y803" s="75" t="str">
        <f t="shared" si="64"/>
        <v/>
      </c>
    </row>
    <row r="804" spans="5:25">
      <c r="E804" s="56" t="str">
        <f t="shared" si="62"/>
        <v>\\</v>
      </c>
      <c r="F804" s="38"/>
      <c r="G804" s="79"/>
      <c r="H804" s="38"/>
      <c r="I804" s="351"/>
      <c r="J804" s="38"/>
      <c r="K804" s="40"/>
      <c r="L804" s="11"/>
      <c r="M804" s="11"/>
      <c r="N804" s="11"/>
      <c r="O804" s="35"/>
      <c r="P804" s="39"/>
      <c r="Q804" s="291"/>
      <c r="R804" s="287"/>
      <c r="S804" s="38"/>
      <c r="T804" s="40"/>
      <c r="U804" s="35"/>
      <c r="V804" s="74">
        <f t="shared" si="65"/>
        <v>0</v>
      </c>
      <c r="W804" s="12">
        <f t="shared" si="66"/>
        <v>0</v>
      </c>
      <c r="X804" s="12">
        <f t="shared" si="63"/>
        <v>0</v>
      </c>
      <c r="Y804" s="75" t="str">
        <f t="shared" si="64"/>
        <v/>
      </c>
    </row>
    <row r="805" spans="5:25">
      <c r="E805" s="56" t="str">
        <f t="shared" si="62"/>
        <v>\\</v>
      </c>
      <c r="F805" s="38"/>
      <c r="G805" s="79"/>
      <c r="H805" s="38"/>
      <c r="I805" s="351"/>
      <c r="J805" s="38"/>
      <c r="K805" s="40"/>
      <c r="L805" s="11"/>
      <c r="M805" s="11"/>
      <c r="N805" s="11"/>
      <c r="O805" s="35"/>
      <c r="P805" s="39"/>
      <c r="Q805" s="291"/>
      <c r="R805" s="287"/>
      <c r="S805" s="38"/>
      <c r="T805" s="40"/>
      <c r="U805" s="35"/>
      <c r="V805" s="74">
        <f t="shared" si="65"/>
        <v>0</v>
      </c>
      <c r="W805" s="12">
        <f t="shared" si="66"/>
        <v>0</v>
      </c>
      <c r="X805" s="12">
        <f t="shared" si="63"/>
        <v>0</v>
      </c>
      <c r="Y805" s="75" t="str">
        <f t="shared" si="64"/>
        <v/>
      </c>
    </row>
    <row r="806" spans="5:25">
      <c r="E806" s="56" t="str">
        <f t="shared" si="62"/>
        <v>\\</v>
      </c>
      <c r="F806" s="38"/>
      <c r="G806" s="79"/>
      <c r="H806" s="38"/>
      <c r="I806" s="351"/>
      <c r="J806" s="38"/>
      <c r="K806" s="40"/>
      <c r="L806" s="11"/>
      <c r="M806" s="11"/>
      <c r="N806" s="11"/>
      <c r="O806" s="35"/>
      <c r="P806" s="39"/>
      <c r="Q806" s="291"/>
      <c r="R806" s="287"/>
      <c r="S806" s="38"/>
      <c r="T806" s="40"/>
      <c r="U806" s="35"/>
      <c r="V806" s="74">
        <f t="shared" si="65"/>
        <v>0</v>
      </c>
      <c r="W806" s="12">
        <f t="shared" si="66"/>
        <v>0</v>
      </c>
      <c r="X806" s="12">
        <f t="shared" si="63"/>
        <v>0</v>
      </c>
      <c r="Y806" s="75" t="str">
        <f t="shared" si="64"/>
        <v/>
      </c>
    </row>
    <row r="807" spans="5:25">
      <c r="E807" s="56" t="str">
        <f t="shared" si="62"/>
        <v>\\</v>
      </c>
      <c r="F807" s="38"/>
      <c r="G807" s="79"/>
      <c r="H807" s="38"/>
      <c r="I807" s="351"/>
      <c r="J807" s="38"/>
      <c r="K807" s="40"/>
      <c r="L807" s="11"/>
      <c r="M807" s="11"/>
      <c r="N807" s="11"/>
      <c r="O807" s="35"/>
      <c r="P807" s="39"/>
      <c r="Q807" s="291"/>
      <c r="R807" s="287"/>
      <c r="S807" s="38"/>
      <c r="T807" s="40"/>
      <c r="U807" s="35"/>
      <c r="V807" s="74">
        <f t="shared" si="65"/>
        <v>0</v>
      </c>
      <c r="W807" s="12">
        <f t="shared" si="66"/>
        <v>0</v>
      </c>
      <c r="X807" s="12">
        <f t="shared" si="63"/>
        <v>0</v>
      </c>
      <c r="Y807" s="75" t="str">
        <f t="shared" si="64"/>
        <v/>
      </c>
    </row>
    <row r="808" spans="5:25">
      <c r="E808" s="56" t="str">
        <f t="shared" si="62"/>
        <v>\\</v>
      </c>
      <c r="F808" s="38"/>
      <c r="G808" s="79"/>
      <c r="H808" s="38"/>
      <c r="I808" s="351"/>
      <c r="J808" s="38"/>
      <c r="K808" s="40"/>
      <c r="L808" s="11"/>
      <c r="M808" s="11"/>
      <c r="N808" s="11"/>
      <c r="O808" s="35"/>
      <c r="P808" s="39"/>
      <c r="Q808" s="291"/>
      <c r="R808" s="287"/>
      <c r="S808" s="38"/>
      <c r="T808" s="40"/>
      <c r="U808" s="35"/>
      <c r="V808" s="74">
        <f t="shared" si="65"/>
        <v>0</v>
      </c>
      <c r="W808" s="12">
        <f t="shared" si="66"/>
        <v>0</v>
      </c>
      <c r="X808" s="12">
        <f t="shared" si="63"/>
        <v>0</v>
      </c>
      <c r="Y808" s="75" t="str">
        <f t="shared" si="64"/>
        <v/>
      </c>
    </row>
    <row r="809" spans="5:25">
      <c r="E809" s="56" t="str">
        <f t="shared" si="62"/>
        <v>\\</v>
      </c>
      <c r="F809" s="38"/>
      <c r="G809" s="79"/>
      <c r="H809" s="38"/>
      <c r="I809" s="351"/>
      <c r="J809" s="38"/>
      <c r="K809" s="40"/>
      <c r="L809" s="11"/>
      <c r="M809" s="11"/>
      <c r="N809" s="11"/>
      <c r="O809" s="35"/>
      <c r="P809" s="39"/>
      <c r="Q809" s="291"/>
      <c r="R809" s="287"/>
      <c r="S809" s="38"/>
      <c r="T809" s="40"/>
      <c r="U809" s="35"/>
      <c r="V809" s="74">
        <f t="shared" si="65"/>
        <v>0</v>
      </c>
      <c r="W809" s="12">
        <f t="shared" si="66"/>
        <v>0</v>
      </c>
      <c r="X809" s="12">
        <f t="shared" si="63"/>
        <v>0</v>
      </c>
      <c r="Y809" s="75" t="str">
        <f t="shared" si="64"/>
        <v/>
      </c>
    </row>
    <row r="810" spans="5:25">
      <c r="E810" s="56" t="str">
        <f t="shared" si="62"/>
        <v>\\</v>
      </c>
      <c r="F810" s="38"/>
      <c r="G810" s="79"/>
      <c r="H810" s="38"/>
      <c r="I810" s="351"/>
      <c r="J810" s="38"/>
      <c r="K810" s="40"/>
      <c r="L810" s="11"/>
      <c r="M810" s="11"/>
      <c r="N810" s="11"/>
      <c r="O810" s="35"/>
      <c r="P810" s="39"/>
      <c r="Q810" s="291"/>
      <c r="R810" s="287"/>
      <c r="S810" s="38"/>
      <c r="T810" s="40"/>
      <c r="U810" s="35"/>
      <c r="V810" s="74">
        <f t="shared" si="65"/>
        <v>0</v>
      </c>
      <c r="W810" s="12">
        <f t="shared" si="66"/>
        <v>0</v>
      </c>
      <c r="X810" s="12">
        <f t="shared" si="63"/>
        <v>0</v>
      </c>
      <c r="Y810" s="75" t="str">
        <f t="shared" si="64"/>
        <v/>
      </c>
    </row>
    <row r="811" spans="5:25">
      <c r="E811" s="56" t="str">
        <f t="shared" si="62"/>
        <v>\\</v>
      </c>
      <c r="F811" s="38"/>
      <c r="G811" s="79"/>
      <c r="H811" s="38"/>
      <c r="I811" s="351"/>
      <c r="J811" s="38"/>
      <c r="K811" s="40"/>
      <c r="L811" s="11"/>
      <c r="M811" s="11"/>
      <c r="N811" s="11"/>
      <c r="O811" s="35"/>
      <c r="P811" s="39"/>
      <c r="Q811" s="291"/>
      <c r="R811" s="287"/>
      <c r="S811" s="38"/>
      <c r="T811" s="40"/>
      <c r="U811" s="35"/>
      <c r="V811" s="74">
        <f t="shared" si="65"/>
        <v>0</v>
      </c>
      <c r="W811" s="12">
        <f t="shared" si="66"/>
        <v>0</v>
      </c>
      <c r="X811" s="12">
        <f t="shared" si="63"/>
        <v>0</v>
      </c>
      <c r="Y811" s="75" t="str">
        <f t="shared" si="64"/>
        <v/>
      </c>
    </row>
    <row r="812" spans="5:25">
      <c r="E812" s="56" t="str">
        <f t="shared" si="62"/>
        <v>\\</v>
      </c>
      <c r="F812" s="38"/>
      <c r="G812" s="79"/>
      <c r="H812" s="38"/>
      <c r="I812" s="351"/>
      <c r="J812" s="38"/>
      <c r="K812" s="40"/>
      <c r="L812" s="11"/>
      <c r="M812" s="11"/>
      <c r="N812" s="11"/>
      <c r="O812" s="35"/>
      <c r="P812" s="39"/>
      <c r="Q812" s="291"/>
      <c r="R812" s="287"/>
      <c r="S812" s="38"/>
      <c r="T812" s="40"/>
      <c r="U812" s="35"/>
      <c r="V812" s="74">
        <f t="shared" si="65"/>
        <v>0</v>
      </c>
      <c r="W812" s="12">
        <f t="shared" si="66"/>
        <v>0</v>
      </c>
      <c r="X812" s="12">
        <f t="shared" si="63"/>
        <v>0</v>
      </c>
      <c r="Y812" s="75" t="str">
        <f t="shared" si="64"/>
        <v/>
      </c>
    </row>
    <row r="813" spans="5:25">
      <c r="E813" s="56" t="str">
        <f t="shared" si="62"/>
        <v>\\</v>
      </c>
      <c r="F813" s="38"/>
      <c r="G813" s="79"/>
      <c r="H813" s="38"/>
      <c r="I813" s="351"/>
      <c r="J813" s="38"/>
      <c r="K813" s="40"/>
      <c r="L813" s="11"/>
      <c r="M813" s="11"/>
      <c r="N813" s="11"/>
      <c r="O813" s="35"/>
      <c r="P813" s="39"/>
      <c r="Q813" s="291"/>
      <c r="R813" s="287"/>
      <c r="S813" s="38"/>
      <c r="T813" s="40"/>
      <c r="U813" s="35"/>
      <c r="V813" s="74">
        <f t="shared" si="65"/>
        <v>0</v>
      </c>
      <c r="W813" s="12">
        <f t="shared" si="66"/>
        <v>0</v>
      </c>
      <c r="X813" s="12">
        <f t="shared" si="63"/>
        <v>0</v>
      </c>
      <c r="Y813" s="75" t="str">
        <f t="shared" si="64"/>
        <v/>
      </c>
    </row>
    <row r="814" spans="5:25">
      <c r="E814" s="56" t="str">
        <f t="shared" si="62"/>
        <v>\\</v>
      </c>
      <c r="F814" s="38"/>
      <c r="G814" s="79"/>
      <c r="H814" s="38"/>
      <c r="I814" s="351"/>
      <c r="J814" s="38"/>
      <c r="K814" s="40"/>
      <c r="L814" s="11"/>
      <c r="M814" s="11"/>
      <c r="N814" s="11"/>
      <c r="O814" s="35"/>
      <c r="P814" s="39"/>
      <c r="Q814" s="291"/>
      <c r="R814" s="287"/>
      <c r="S814" s="38"/>
      <c r="T814" s="40"/>
      <c r="U814" s="35"/>
      <c r="V814" s="74">
        <f t="shared" si="65"/>
        <v>0</v>
      </c>
      <c r="W814" s="12">
        <f t="shared" si="66"/>
        <v>0</v>
      </c>
      <c r="X814" s="12">
        <f t="shared" si="63"/>
        <v>0</v>
      </c>
      <c r="Y814" s="75" t="str">
        <f t="shared" si="64"/>
        <v/>
      </c>
    </row>
    <row r="815" spans="5:25">
      <c r="E815" s="56" t="str">
        <f t="shared" si="62"/>
        <v>\\</v>
      </c>
      <c r="F815" s="38"/>
      <c r="G815" s="79"/>
      <c r="H815" s="38"/>
      <c r="I815" s="351"/>
      <c r="J815" s="38"/>
      <c r="K815" s="40"/>
      <c r="L815" s="11"/>
      <c r="M815" s="11"/>
      <c r="N815" s="11"/>
      <c r="O815" s="35"/>
      <c r="P815" s="39"/>
      <c r="Q815" s="291"/>
      <c r="R815" s="287"/>
      <c r="S815" s="38"/>
      <c r="T815" s="40"/>
      <c r="U815" s="35"/>
      <c r="V815" s="74">
        <f t="shared" si="65"/>
        <v>0</v>
      </c>
      <c r="W815" s="12">
        <f t="shared" si="66"/>
        <v>0</v>
      </c>
      <c r="X815" s="12">
        <f t="shared" si="63"/>
        <v>0</v>
      </c>
      <c r="Y815" s="75" t="str">
        <f t="shared" si="64"/>
        <v/>
      </c>
    </row>
    <row r="816" spans="5:25">
      <c r="E816" s="56" t="str">
        <f t="shared" si="62"/>
        <v>\\</v>
      </c>
      <c r="F816" s="38"/>
      <c r="G816" s="79"/>
      <c r="H816" s="38"/>
      <c r="I816" s="351"/>
      <c r="J816" s="38"/>
      <c r="K816" s="40"/>
      <c r="L816" s="11"/>
      <c r="M816" s="11"/>
      <c r="N816" s="11"/>
      <c r="O816" s="35"/>
      <c r="P816" s="39"/>
      <c r="Q816" s="291"/>
      <c r="R816" s="287"/>
      <c r="S816" s="38"/>
      <c r="T816" s="40"/>
      <c r="U816" s="35"/>
      <c r="V816" s="74">
        <f t="shared" si="65"/>
        <v>0</v>
      </c>
      <c r="W816" s="12">
        <f t="shared" si="66"/>
        <v>0</v>
      </c>
      <c r="X816" s="12">
        <f t="shared" si="63"/>
        <v>0</v>
      </c>
      <c r="Y816" s="75" t="str">
        <f t="shared" si="64"/>
        <v/>
      </c>
    </row>
    <row r="817" spans="5:25">
      <c r="E817" s="56" t="str">
        <f t="shared" si="62"/>
        <v>\\</v>
      </c>
      <c r="F817" s="38"/>
      <c r="G817" s="79"/>
      <c r="H817" s="38"/>
      <c r="I817" s="351"/>
      <c r="J817" s="38"/>
      <c r="K817" s="40"/>
      <c r="L817" s="11"/>
      <c r="M817" s="11"/>
      <c r="N817" s="11"/>
      <c r="O817" s="35"/>
      <c r="P817" s="39"/>
      <c r="Q817" s="291"/>
      <c r="R817" s="287"/>
      <c r="S817" s="38"/>
      <c r="T817" s="40"/>
      <c r="U817" s="35"/>
      <c r="V817" s="74">
        <f t="shared" si="65"/>
        <v>0</v>
      </c>
      <c r="W817" s="12">
        <f t="shared" si="66"/>
        <v>0</v>
      </c>
      <c r="X817" s="12">
        <f t="shared" si="63"/>
        <v>0</v>
      </c>
      <c r="Y817" s="75" t="str">
        <f t="shared" si="64"/>
        <v/>
      </c>
    </row>
    <row r="818" spans="5:25">
      <c r="E818" s="56" t="str">
        <f t="shared" si="62"/>
        <v>\\</v>
      </c>
      <c r="F818" s="38"/>
      <c r="G818" s="79"/>
      <c r="H818" s="38"/>
      <c r="I818" s="351"/>
      <c r="J818" s="38"/>
      <c r="K818" s="40"/>
      <c r="L818" s="11"/>
      <c r="M818" s="11"/>
      <c r="N818" s="11"/>
      <c r="O818" s="35"/>
      <c r="P818" s="39"/>
      <c r="Q818" s="291"/>
      <c r="R818" s="287"/>
      <c r="S818" s="38"/>
      <c r="T818" s="40"/>
      <c r="U818" s="35"/>
      <c r="V818" s="74">
        <f t="shared" si="65"/>
        <v>0</v>
      </c>
      <c r="W818" s="12">
        <f t="shared" si="66"/>
        <v>0</v>
      </c>
      <c r="X818" s="12">
        <f t="shared" si="63"/>
        <v>0</v>
      </c>
      <c r="Y818" s="75" t="str">
        <f t="shared" si="64"/>
        <v/>
      </c>
    </row>
    <row r="819" spans="5:25">
      <c r="E819" s="56" t="str">
        <f t="shared" si="62"/>
        <v>\\</v>
      </c>
      <c r="F819" s="38"/>
      <c r="G819" s="79"/>
      <c r="H819" s="38"/>
      <c r="I819" s="351"/>
      <c r="J819" s="38"/>
      <c r="K819" s="40"/>
      <c r="L819" s="11"/>
      <c r="M819" s="11"/>
      <c r="N819" s="11"/>
      <c r="O819" s="35"/>
      <c r="P819" s="39"/>
      <c r="Q819" s="291"/>
      <c r="R819" s="287"/>
      <c r="S819" s="38"/>
      <c r="T819" s="40"/>
      <c r="U819" s="35"/>
      <c r="V819" s="74">
        <f t="shared" si="65"/>
        <v>0</v>
      </c>
      <c r="W819" s="12">
        <f t="shared" si="66"/>
        <v>0</v>
      </c>
      <c r="X819" s="12">
        <f t="shared" si="63"/>
        <v>0</v>
      </c>
      <c r="Y819" s="75" t="str">
        <f t="shared" si="64"/>
        <v/>
      </c>
    </row>
    <row r="820" spans="5:25">
      <c r="E820" s="56" t="str">
        <f t="shared" si="62"/>
        <v>\\</v>
      </c>
      <c r="F820" s="38"/>
      <c r="G820" s="79"/>
      <c r="H820" s="38"/>
      <c r="I820" s="351"/>
      <c r="J820" s="38"/>
      <c r="K820" s="40"/>
      <c r="L820" s="11"/>
      <c r="M820" s="11"/>
      <c r="N820" s="11"/>
      <c r="O820" s="35"/>
      <c r="P820" s="39"/>
      <c r="Q820" s="291"/>
      <c r="R820" s="287"/>
      <c r="S820" s="38"/>
      <c r="T820" s="40"/>
      <c r="U820" s="35"/>
      <c r="V820" s="74">
        <f t="shared" si="65"/>
        <v>0</v>
      </c>
      <c r="W820" s="12">
        <f t="shared" si="66"/>
        <v>0</v>
      </c>
      <c r="X820" s="12">
        <f t="shared" si="63"/>
        <v>0</v>
      </c>
      <c r="Y820" s="75" t="str">
        <f t="shared" si="64"/>
        <v/>
      </c>
    </row>
    <row r="821" spans="5:25">
      <c r="E821" s="56" t="str">
        <f t="shared" si="62"/>
        <v>\\</v>
      </c>
      <c r="F821" s="38"/>
      <c r="G821" s="79"/>
      <c r="H821" s="38"/>
      <c r="I821" s="351"/>
      <c r="J821" s="38"/>
      <c r="K821" s="40"/>
      <c r="L821" s="11"/>
      <c r="M821" s="11"/>
      <c r="N821" s="11"/>
      <c r="O821" s="35"/>
      <c r="P821" s="39"/>
      <c r="Q821" s="291"/>
      <c r="R821" s="287"/>
      <c r="S821" s="38"/>
      <c r="T821" s="40"/>
      <c r="U821" s="35"/>
      <c r="V821" s="74">
        <f t="shared" si="65"/>
        <v>0</v>
      </c>
      <c r="W821" s="12">
        <f t="shared" si="66"/>
        <v>0</v>
      </c>
      <c r="X821" s="12">
        <f t="shared" si="63"/>
        <v>0</v>
      </c>
      <c r="Y821" s="75" t="str">
        <f t="shared" si="64"/>
        <v/>
      </c>
    </row>
    <row r="822" spans="5:25">
      <c r="E822" s="56" t="str">
        <f t="shared" si="62"/>
        <v>\\</v>
      </c>
      <c r="F822" s="38"/>
      <c r="G822" s="79"/>
      <c r="H822" s="38"/>
      <c r="I822" s="351"/>
      <c r="J822" s="38"/>
      <c r="K822" s="40"/>
      <c r="L822" s="11"/>
      <c r="M822" s="11"/>
      <c r="N822" s="11"/>
      <c r="O822" s="35"/>
      <c r="P822" s="39"/>
      <c r="Q822" s="291"/>
      <c r="R822" s="287"/>
      <c r="S822" s="38"/>
      <c r="T822" s="40"/>
      <c r="U822" s="35"/>
      <c r="V822" s="74">
        <f t="shared" si="65"/>
        <v>0</v>
      </c>
      <c r="W822" s="12">
        <f t="shared" si="66"/>
        <v>0</v>
      </c>
      <c r="X822" s="12">
        <f t="shared" si="63"/>
        <v>0</v>
      </c>
      <c r="Y822" s="75" t="str">
        <f t="shared" si="64"/>
        <v/>
      </c>
    </row>
    <row r="823" spans="5:25">
      <c r="E823" s="56" t="str">
        <f t="shared" si="62"/>
        <v>\\</v>
      </c>
      <c r="F823" s="38"/>
      <c r="G823" s="79"/>
      <c r="H823" s="38"/>
      <c r="I823" s="351"/>
      <c r="J823" s="38"/>
      <c r="K823" s="40"/>
      <c r="L823" s="11"/>
      <c r="M823" s="11"/>
      <c r="N823" s="11"/>
      <c r="O823" s="35"/>
      <c r="P823" s="39"/>
      <c r="Q823" s="291"/>
      <c r="R823" s="287"/>
      <c r="S823" s="38"/>
      <c r="T823" s="40"/>
      <c r="U823" s="35"/>
      <c r="V823" s="74">
        <f t="shared" si="65"/>
        <v>0</v>
      </c>
      <c r="W823" s="12">
        <f t="shared" si="66"/>
        <v>0</v>
      </c>
      <c r="X823" s="12">
        <f t="shared" si="63"/>
        <v>0</v>
      </c>
      <c r="Y823" s="75" t="str">
        <f t="shared" si="64"/>
        <v/>
      </c>
    </row>
    <row r="824" spans="5:25">
      <c r="E824" s="56" t="str">
        <f t="shared" si="62"/>
        <v>\\</v>
      </c>
      <c r="F824" s="38"/>
      <c r="G824" s="79"/>
      <c r="H824" s="38"/>
      <c r="I824" s="351"/>
      <c r="J824" s="38"/>
      <c r="K824" s="40"/>
      <c r="L824" s="11"/>
      <c r="M824" s="11"/>
      <c r="N824" s="11"/>
      <c r="O824" s="35"/>
      <c r="P824" s="39"/>
      <c r="Q824" s="291"/>
      <c r="R824" s="287"/>
      <c r="S824" s="38"/>
      <c r="T824" s="40"/>
      <c r="U824" s="35"/>
      <c r="V824" s="74">
        <f t="shared" si="65"/>
        <v>0</v>
      </c>
      <c r="W824" s="12">
        <f t="shared" si="66"/>
        <v>0</v>
      </c>
      <c r="X824" s="12">
        <f t="shared" si="63"/>
        <v>0</v>
      </c>
      <c r="Y824" s="75" t="str">
        <f t="shared" si="64"/>
        <v/>
      </c>
    </row>
    <row r="825" spans="5:25">
      <c r="E825" s="56" t="str">
        <f t="shared" si="62"/>
        <v>\\</v>
      </c>
      <c r="F825" s="38"/>
      <c r="G825" s="79"/>
      <c r="H825" s="38"/>
      <c r="I825" s="351"/>
      <c r="J825" s="38"/>
      <c r="K825" s="40"/>
      <c r="L825" s="11"/>
      <c r="M825" s="11"/>
      <c r="N825" s="11"/>
      <c r="O825" s="35"/>
      <c r="P825" s="39"/>
      <c r="Q825" s="291"/>
      <c r="R825" s="287"/>
      <c r="S825" s="38"/>
      <c r="T825" s="40"/>
      <c r="U825" s="35"/>
      <c r="V825" s="74">
        <f t="shared" si="65"/>
        <v>0</v>
      </c>
      <c r="W825" s="12">
        <f t="shared" si="66"/>
        <v>0</v>
      </c>
      <c r="X825" s="12">
        <f t="shared" si="63"/>
        <v>0</v>
      </c>
      <c r="Y825" s="75" t="str">
        <f t="shared" si="64"/>
        <v/>
      </c>
    </row>
    <row r="826" spans="5:25">
      <c r="E826" s="56" t="str">
        <f t="shared" si="62"/>
        <v>\\</v>
      </c>
      <c r="F826" s="38"/>
      <c r="G826" s="79"/>
      <c r="H826" s="38"/>
      <c r="I826" s="351"/>
      <c r="J826" s="38"/>
      <c r="K826" s="40"/>
      <c r="L826" s="11"/>
      <c r="M826" s="11"/>
      <c r="N826" s="11"/>
      <c r="O826" s="35"/>
      <c r="P826" s="39"/>
      <c r="Q826" s="291"/>
      <c r="R826" s="287"/>
      <c r="S826" s="38"/>
      <c r="T826" s="40"/>
      <c r="U826" s="35"/>
      <c r="V826" s="74">
        <f t="shared" si="65"/>
        <v>0</v>
      </c>
      <c r="W826" s="12">
        <f t="shared" si="66"/>
        <v>0</v>
      </c>
      <c r="X826" s="12">
        <f t="shared" si="63"/>
        <v>0</v>
      </c>
      <c r="Y826" s="75" t="str">
        <f t="shared" si="64"/>
        <v/>
      </c>
    </row>
    <row r="827" spans="5:25">
      <c r="E827" s="56" t="str">
        <f t="shared" si="62"/>
        <v>\\</v>
      </c>
      <c r="F827" s="38"/>
      <c r="G827" s="79"/>
      <c r="H827" s="38"/>
      <c r="I827" s="351"/>
      <c r="J827" s="38"/>
      <c r="K827" s="40"/>
      <c r="L827" s="11"/>
      <c r="M827" s="11"/>
      <c r="N827" s="11"/>
      <c r="O827" s="35"/>
      <c r="P827" s="39"/>
      <c r="Q827" s="291"/>
      <c r="R827" s="287"/>
      <c r="S827" s="38"/>
      <c r="T827" s="40"/>
      <c r="U827" s="35"/>
      <c r="V827" s="74">
        <f t="shared" si="65"/>
        <v>0</v>
      </c>
      <c r="W827" s="12">
        <f t="shared" si="66"/>
        <v>0</v>
      </c>
      <c r="X827" s="12">
        <f t="shared" si="63"/>
        <v>0</v>
      </c>
      <c r="Y827" s="75" t="str">
        <f t="shared" si="64"/>
        <v/>
      </c>
    </row>
    <row r="828" spans="5:25">
      <c r="E828" s="56" t="str">
        <f t="shared" si="62"/>
        <v>\\</v>
      </c>
      <c r="F828" s="38"/>
      <c r="G828" s="79"/>
      <c r="H828" s="38"/>
      <c r="I828" s="351"/>
      <c r="J828" s="38"/>
      <c r="K828" s="40"/>
      <c r="L828" s="11"/>
      <c r="M828" s="11"/>
      <c r="N828" s="11"/>
      <c r="O828" s="35"/>
      <c r="P828" s="39"/>
      <c r="Q828" s="291"/>
      <c r="R828" s="287"/>
      <c r="S828" s="38"/>
      <c r="T828" s="40"/>
      <c r="U828" s="35"/>
      <c r="V828" s="74">
        <f t="shared" si="65"/>
        <v>0</v>
      </c>
      <c r="W828" s="12">
        <f t="shared" si="66"/>
        <v>0</v>
      </c>
      <c r="X828" s="12">
        <f t="shared" si="63"/>
        <v>0</v>
      </c>
      <c r="Y828" s="75" t="str">
        <f t="shared" si="64"/>
        <v/>
      </c>
    </row>
    <row r="829" spans="5:25">
      <c r="E829" s="56" t="str">
        <f t="shared" si="62"/>
        <v>\\</v>
      </c>
      <c r="F829" s="38"/>
      <c r="G829" s="79"/>
      <c r="H829" s="38"/>
      <c r="I829" s="351"/>
      <c r="J829" s="38"/>
      <c r="K829" s="40"/>
      <c r="L829" s="11"/>
      <c r="M829" s="11"/>
      <c r="N829" s="11"/>
      <c r="O829" s="35"/>
      <c r="P829" s="39"/>
      <c r="Q829" s="291"/>
      <c r="R829" s="287"/>
      <c r="S829" s="38"/>
      <c r="T829" s="40"/>
      <c r="U829" s="35"/>
      <c r="V829" s="74">
        <f t="shared" si="65"/>
        <v>0</v>
      </c>
      <c r="W829" s="12">
        <f t="shared" si="66"/>
        <v>0</v>
      </c>
      <c r="X829" s="12">
        <f t="shared" si="63"/>
        <v>0</v>
      </c>
      <c r="Y829" s="75" t="str">
        <f t="shared" si="64"/>
        <v/>
      </c>
    </row>
    <row r="830" spans="5:25">
      <c r="E830" s="56" t="str">
        <f t="shared" si="62"/>
        <v>\\</v>
      </c>
      <c r="F830" s="38"/>
      <c r="G830" s="79"/>
      <c r="H830" s="38"/>
      <c r="I830" s="351"/>
      <c r="J830" s="38"/>
      <c r="K830" s="40"/>
      <c r="L830" s="11"/>
      <c r="M830" s="11"/>
      <c r="N830" s="11"/>
      <c r="O830" s="35"/>
      <c r="P830" s="39"/>
      <c r="Q830" s="291"/>
      <c r="R830" s="287"/>
      <c r="S830" s="38"/>
      <c r="T830" s="40"/>
      <c r="U830" s="35"/>
      <c r="V830" s="74">
        <f t="shared" si="65"/>
        <v>0</v>
      </c>
      <c r="W830" s="12">
        <f t="shared" si="66"/>
        <v>0</v>
      </c>
      <c r="X830" s="12">
        <f t="shared" si="63"/>
        <v>0</v>
      </c>
      <c r="Y830" s="75" t="str">
        <f t="shared" si="64"/>
        <v/>
      </c>
    </row>
    <row r="831" spans="5:25">
      <c r="E831" s="56" t="str">
        <f t="shared" si="62"/>
        <v>\\</v>
      </c>
      <c r="F831" s="38"/>
      <c r="G831" s="79"/>
      <c r="H831" s="38"/>
      <c r="I831" s="351"/>
      <c r="J831" s="38"/>
      <c r="K831" s="40"/>
      <c r="L831" s="11"/>
      <c r="M831" s="11"/>
      <c r="N831" s="11"/>
      <c r="O831" s="35"/>
      <c r="P831" s="39"/>
      <c r="Q831" s="291"/>
      <c r="R831" s="287"/>
      <c r="S831" s="38"/>
      <c r="T831" s="40"/>
      <c r="U831" s="35"/>
      <c r="V831" s="74">
        <f t="shared" si="65"/>
        <v>0</v>
      </c>
      <c r="W831" s="12">
        <f t="shared" si="66"/>
        <v>0</v>
      </c>
      <c r="X831" s="12">
        <f t="shared" si="63"/>
        <v>0</v>
      </c>
      <c r="Y831" s="75" t="str">
        <f t="shared" si="64"/>
        <v/>
      </c>
    </row>
    <row r="832" spans="5:25">
      <c r="E832" s="56" t="str">
        <f t="shared" si="62"/>
        <v>\\</v>
      </c>
      <c r="F832" s="38"/>
      <c r="G832" s="79"/>
      <c r="H832" s="38"/>
      <c r="I832" s="351"/>
      <c r="J832" s="38"/>
      <c r="K832" s="40"/>
      <c r="L832" s="11"/>
      <c r="M832" s="11"/>
      <c r="N832" s="11"/>
      <c r="O832" s="35"/>
      <c r="P832" s="39"/>
      <c r="Q832" s="291"/>
      <c r="R832" s="287"/>
      <c r="S832" s="38"/>
      <c r="T832" s="40"/>
      <c r="U832" s="35"/>
      <c r="V832" s="74">
        <f t="shared" si="65"/>
        <v>0</v>
      </c>
      <c r="W832" s="12">
        <f t="shared" si="66"/>
        <v>0</v>
      </c>
      <c r="X832" s="12">
        <f t="shared" si="63"/>
        <v>0</v>
      </c>
      <c r="Y832" s="75" t="str">
        <f t="shared" si="64"/>
        <v/>
      </c>
    </row>
    <row r="833" spans="5:25">
      <c r="E833" s="56" t="str">
        <f t="shared" si="62"/>
        <v>\\</v>
      </c>
      <c r="F833" s="38"/>
      <c r="G833" s="79"/>
      <c r="H833" s="38"/>
      <c r="I833" s="351"/>
      <c r="J833" s="38"/>
      <c r="K833" s="40"/>
      <c r="L833" s="11"/>
      <c r="M833" s="11"/>
      <c r="N833" s="11"/>
      <c r="O833" s="35"/>
      <c r="P833" s="39"/>
      <c r="Q833" s="291"/>
      <c r="R833" s="287"/>
      <c r="S833" s="38"/>
      <c r="T833" s="40"/>
      <c r="U833" s="35"/>
      <c r="V833" s="74">
        <f t="shared" si="65"/>
        <v>0</v>
      </c>
      <c r="W833" s="12">
        <f t="shared" si="66"/>
        <v>0</v>
      </c>
      <c r="X833" s="12">
        <f t="shared" si="63"/>
        <v>0</v>
      </c>
      <c r="Y833" s="75" t="str">
        <f t="shared" si="64"/>
        <v/>
      </c>
    </row>
    <row r="834" spans="5:25">
      <c r="E834" s="56" t="str">
        <f t="shared" si="62"/>
        <v>\\</v>
      </c>
      <c r="F834" s="38"/>
      <c r="G834" s="79"/>
      <c r="H834" s="38"/>
      <c r="I834" s="351"/>
      <c r="J834" s="38"/>
      <c r="K834" s="40"/>
      <c r="L834" s="11"/>
      <c r="M834" s="11"/>
      <c r="N834" s="11"/>
      <c r="O834" s="35"/>
      <c r="P834" s="39"/>
      <c r="Q834" s="291"/>
      <c r="R834" s="287"/>
      <c r="S834" s="38"/>
      <c r="T834" s="40"/>
      <c r="U834" s="35"/>
      <c r="V834" s="74">
        <f t="shared" si="65"/>
        <v>0</v>
      </c>
      <c r="W834" s="12">
        <f t="shared" si="66"/>
        <v>0</v>
      </c>
      <c r="X834" s="12">
        <f t="shared" si="63"/>
        <v>0</v>
      </c>
      <c r="Y834" s="75" t="str">
        <f t="shared" si="64"/>
        <v/>
      </c>
    </row>
    <row r="835" spans="5:25">
      <c r="E835" s="56" t="str">
        <f t="shared" ref="E835:E898" si="67">F835&amp;"\"&amp;T835&amp;"\"&amp;U835</f>
        <v>\\</v>
      </c>
      <c r="F835" s="38"/>
      <c r="G835" s="79"/>
      <c r="H835" s="38"/>
      <c r="I835" s="351"/>
      <c r="J835" s="38"/>
      <c r="K835" s="40"/>
      <c r="L835" s="11"/>
      <c r="M835" s="11"/>
      <c r="N835" s="11"/>
      <c r="O835" s="35"/>
      <c r="P835" s="39"/>
      <c r="Q835" s="291"/>
      <c r="R835" s="287"/>
      <c r="S835" s="38"/>
      <c r="T835" s="40"/>
      <c r="U835" s="35"/>
      <c r="V835" s="74">
        <f t="shared" si="65"/>
        <v>0</v>
      </c>
      <c r="W835" s="12">
        <f t="shared" si="66"/>
        <v>0</v>
      </c>
      <c r="X835" s="12">
        <f t="shared" ref="X835:X898" si="68">W835*V835</f>
        <v>0</v>
      </c>
      <c r="Y835" s="75" t="str">
        <f t="shared" ref="Y835:Y898" si="69">IFERROR(X835/P835,"")</f>
        <v/>
      </c>
    </row>
    <row r="836" spans="5:25">
      <c r="E836" s="56" t="str">
        <f t="shared" si="67"/>
        <v>\\</v>
      </c>
      <c r="F836" s="38"/>
      <c r="G836" s="79"/>
      <c r="H836" s="38"/>
      <c r="I836" s="351"/>
      <c r="J836" s="38"/>
      <c r="K836" s="40"/>
      <c r="L836" s="11"/>
      <c r="M836" s="11"/>
      <c r="N836" s="11"/>
      <c r="O836" s="35"/>
      <c r="P836" s="39"/>
      <c r="Q836" s="291"/>
      <c r="R836" s="287"/>
      <c r="S836" s="38"/>
      <c r="T836" s="40"/>
      <c r="U836" s="35"/>
      <c r="V836" s="74">
        <f t="shared" ref="V836:V899" si="70">IF(G836="실용실안",IF(R836+1825&gt;=$A$3,1,IF(R836+3651&gt;=$A$3,0.8,0)),IF(R836+1825&gt;=$A$3,1,IF(R836+3651&gt;=$A$3,0.8,IF(R836+7304&gt;=$A$3,0.6,0))))</f>
        <v>0</v>
      </c>
      <c r="W836" s="12">
        <f t="shared" ref="W836:W899" si="71">IF(AND(G836="건설신기술",Q836&gt;=$A$3),2,IF(AND(G836="특허",Q836&gt;=$A$3),1,IF(AND(G836="실용실안",Q836&gt;=$A$3),0.5,0)))</f>
        <v>0</v>
      </c>
      <c r="X836" s="12">
        <f t="shared" si="68"/>
        <v>0</v>
      </c>
      <c r="Y836" s="75" t="str">
        <f t="shared" si="69"/>
        <v/>
      </c>
    </row>
    <row r="837" spans="5:25">
      <c r="E837" s="56" t="str">
        <f t="shared" si="67"/>
        <v>\\</v>
      </c>
      <c r="F837" s="38"/>
      <c r="G837" s="79"/>
      <c r="H837" s="38"/>
      <c r="I837" s="351"/>
      <c r="J837" s="38"/>
      <c r="K837" s="40"/>
      <c r="L837" s="11"/>
      <c r="M837" s="11"/>
      <c r="N837" s="11"/>
      <c r="O837" s="35"/>
      <c r="P837" s="39"/>
      <c r="Q837" s="291"/>
      <c r="R837" s="287"/>
      <c r="S837" s="38"/>
      <c r="T837" s="40"/>
      <c r="U837" s="35"/>
      <c r="V837" s="74">
        <f t="shared" si="70"/>
        <v>0</v>
      </c>
      <c r="W837" s="12">
        <f t="shared" si="71"/>
        <v>0</v>
      </c>
      <c r="X837" s="12">
        <f t="shared" si="68"/>
        <v>0</v>
      </c>
      <c r="Y837" s="75" t="str">
        <f t="shared" si="69"/>
        <v/>
      </c>
    </row>
    <row r="838" spans="5:25">
      <c r="E838" s="56" t="str">
        <f t="shared" si="67"/>
        <v>\\</v>
      </c>
      <c r="F838" s="38"/>
      <c r="G838" s="79"/>
      <c r="H838" s="38"/>
      <c r="I838" s="351"/>
      <c r="J838" s="38"/>
      <c r="K838" s="40"/>
      <c r="L838" s="11"/>
      <c r="M838" s="11"/>
      <c r="N838" s="11"/>
      <c r="O838" s="35"/>
      <c r="P838" s="39"/>
      <c r="Q838" s="291"/>
      <c r="R838" s="287"/>
      <c r="S838" s="38"/>
      <c r="T838" s="40"/>
      <c r="U838" s="35"/>
      <c r="V838" s="74">
        <f t="shared" si="70"/>
        <v>0</v>
      </c>
      <c r="W838" s="12">
        <f t="shared" si="71"/>
        <v>0</v>
      </c>
      <c r="X838" s="12">
        <f t="shared" si="68"/>
        <v>0</v>
      </c>
      <c r="Y838" s="75" t="str">
        <f t="shared" si="69"/>
        <v/>
      </c>
    </row>
    <row r="839" spans="5:25">
      <c r="E839" s="56" t="str">
        <f t="shared" si="67"/>
        <v>\\</v>
      </c>
      <c r="F839" s="38"/>
      <c r="G839" s="79"/>
      <c r="H839" s="38"/>
      <c r="I839" s="351"/>
      <c r="J839" s="38"/>
      <c r="K839" s="40"/>
      <c r="L839" s="11"/>
      <c r="M839" s="11"/>
      <c r="N839" s="11"/>
      <c r="O839" s="35"/>
      <c r="P839" s="39"/>
      <c r="Q839" s="291"/>
      <c r="R839" s="287"/>
      <c r="S839" s="38"/>
      <c r="T839" s="40"/>
      <c r="U839" s="35"/>
      <c r="V839" s="74">
        <f t="shared" si="70"/>
        <v>0</v>
      </c>
      <c r="W839" s="12">
        <f t="shared" si="71"/>
        <v>0</v>
      </c>
      <c r="X839" s="12">
        <f t="shared" si="68"/>
        <v>0</v>
      </c>
      <c r="Y839" s="75" t="str">
        <f t="shared" si="69"/>
        <v/>
      </c>
    </row>
    <row r="840" spans="5:25">
      <c r="E840" s="56" t="str">
        <f t="shared" si="67"/>
        <v>\\</v>
      </c>
      <c r="F840" s="38"/>
      <c r="G840" s="79"/>
      <c r="H840" s="38"/>
      <c r="I840" s="351"/>
      <c r="J840" s="38"/>
      <c r="K840" s="40"/>
      <c r="L840" s="11"/>
      <c r="M840" s="11"/>
      <c r="N840" s="11"/>
      <c r="O840" s="35"/>
      <c r="P840" s="39"/>
      <c r="Q840" s="291"/>
      <c r="R840" s="287"/>
      <c r="S840" s="38"/>
      <c r="T840" s="40"/>
      <c r="U840" s="35"/>
      <c r="V840" s="74">
        <f t="shared" si="70"/>
        <v>0</v>
      </c>
      <c r="W840" s="12">
        <f t="shared" si="71"/>
        <v>0</v>
      </c>
      <c r="X840" s="12">
        <f t="shared" si="68"/>
        <v>0</v>
      </c>
      <c r="Y840" s="75" t="str">
        <f t="shared" si="69"/>
        <v/>
      </c>
    </row>
    <row r="841" spans="5:25">
      <c r="E841" s="56" t="str">
        <f t="shared" si="67"/>
        <v>\\</v>
      </c>
      <c r="F841" s="38"/>
      <c r="G841" s="79"/>
      <c r="H841" s="38"/>
      <c r="I841" s="351"/>
      <c r="J841" s="38"/>
      <c r="K841" s="40"/>
      <c r="L841" s="11"/>
      <c r="M841" s="11"/>
      <c r="N841" s="11"/>
      <c r="O841" s="35"/>
      <c r="P841" s="39"/>
      <c r="Q841" s="291"/>
      <c r="R841" s="287"/>
      <c r="S841" s="38"/>
      <c r="T841" s="40"/>
      <c r="U841" s="35"/>
      <c r="V841" s="74">
        <f t="shared" si="70"/>
        <v>0</v>
      </c>
      <c r="W841" s="12">
        <f t="shared" si="71"/>
        <v>0</v>
      </c>
      <c r="X841" s="12">
        <f t="shared" si="68"/>
        <v>0</v>
      </c>
      <c r="Y841" s="75" t="str">
        <f t="shared" si="69"/>
        <v/>
      </c>
    </row>
    <row r="842" spans="5:25">
      <c r="E842" s="56" t="str">
        <f t="shared" si="67"/>
        <v>\\</v>
      </c>
      <c r="F842" s="38"/>
      <c r="G842" s="79"/>
      <c r="H842" s="38"/>
      <c r="I842" s="351"/>
      <c r="J842" s="38"/>
      <c r="K842" s="40"/>
      <c r="L842" s="11"/>
      <c r="M842" s="11"/>
      <c r="N842" s="11"/>
      <c r="O842" s="35"/>
      <c r="P842" s="39"/>
      <c r="Q842" s="291"/>
      <c r="R842" s="287"/>
      <c r="S842" s="38"/>
      <c r="T842" s="40"/>
      <c r="U842" s="35"/>
      <c r="V842" s="74">
        <f t="shared" si="70"/>
        <v>0</v>
      </c>
      <c r="W842" s="12">
        <f t="shared" si="71"/>
        <v>0</v>
      </c>
      <c r="X842" s="12">
        <f t="shared" si="68"/>
        <v>0</v>
      </c>
      <c r="Y842" s="75" t="str">
        <f t="shared" si="69"/>
        <v/>
      </c>
    </row>
    <row r="843" spans="5:25">
      <c r="E843" s="56" t="str">
        <f t="shared" si="67"/>
        <v>\\</v>
      </c>
      <c r="F843" s="38"/>
      <c r="G843" s="79"/>
      <c r="H843" s="38"/>
      <c r="I843" s="351"/>
      <c r="J843" s="38"/>
      <c r="K843" s="40"/>
      <c r="L843" s="11"/>
      <c r="M843" s="11"/>
      <c r="N843" s="11"/>
      <c r="O843" s="35"/>
      <c r="P843" s="39"/>
      <c r="Q843" s="291"/>
      <c r="R843" s="287"/>
      <c r="S843" s="38"/>
      <c r="T843" s="40"/>
      <c r="U843" s="35"/>
      <c r="V843" s="74">
        <f t="shared" si="70"/>
        <v>0</v>
      </c>
      <c r="W843" s="12">
        <f t="shared" si="71"/>
        <v>0</v>
      </c>
      <c r="X843" s="12">
        <f t="shared" si="68"/>
        <v>0</v>
      </c>
      <c r="Y843" s="75" t="str">
        <f t="shared" si="69"/>
        <v/>
      </c>
    </row>
    <row r="844" spans="5:25">
      <c r="E844" s="56" t="str">
        <f t="shared" si="67"/>
        <v>\\</v>
      </c>
      <c r="F844" s="38"/>
      <c r="G844" s="79"/>
      <c r="H844" s="38"/>
      <c r="I844" s="351"/>
      <c r="J844" s="38"/>
      <c r="K844" s="40"/>
      <c r="L844" s="11"/>
      <c r="M844" s="11"/>
      <c r="N844" s="11"/>
      <c r="O844" s="35"/>
      <c r="P844" s="39"/>
      <c r="Q844" s="291"/>
      <c r="R844" s="287"/>
      <c r="S844" s="38"/>
      <c r="T844" s="40"/>
      <c r="U844" s="35"/>
      <c r="V844" s="74">
        <f t="shared" si="70"/>
        <v>0</v>
      </c>
      <c r="W844" s="12">
        <f t="shared" si="71"/>
        <v>0</v>
      </c>
      <c r="X844" s="12">
        <f t="shared" si="68"/>
        <v>0</v>
      </c>
      <c r="Y844" s="75" t="str">
        <f t="shared" si="69"/>
        <v/>
      </c>
    </row>
    <row r="845" spans="5:25">
      <c r="E845" s="56" t="str">
        <f t="shared" si="67"/>
        <v>\\</v>
      </c>
      <c r="F845" s="38"/>
      <c r="G845" s="79"/>
      <c r="H845" s="38"/>
      <c r="I845" s="351"/>
      <c r="J845" s="38"/>
      <c r="K845" s="40"/>
      <c r="L845" s="11"/>
      <c r="M845" s="11"/>
      <c r="N845" s="11"/>
      <c r="O845" s="35"/>
      <c r="P845" s="39"/>
      <c r="Q845" s="291"/>
      <c r="R845" s="287"/>
      <c r="S845" s="38"/>
      <c r="T845" s="40"/>
      <c r="U845" s="35"/>
      <c r="V845" s="74">
        <f t="shared" si="70"/>
        <v>0</v>
      </c>
      <c r="W845" s="12">
        <f t="shared" si="71"/>
        <v>0</v>
      </c>
      <c r="X845" s="12">
        <f t="shared" si="68"/>
        <v>0</v>
      </c>
      <c r="Y845" s="75" t="str">
        <f t="shared" si="69"/>
        <v/>
      </c>
    </row>
    <row r="846" spans="5:25">
      <c r="E846" s="56" t="str">
        <f t="shared" si="67"/>
        <v>\\</v>
      </c>
      <c r="F846" s="38"/>
      <c r="G846" s="79"/>
      <c r="H846" s="38"/>
      <c r="I846" s="351"/>
      <c r="J846" s="38"/>
      <c r="K846" s="40"/>
      <c r="L846" s="11"/>
      <c r="M846" s="11"/>
      <c r="N846" s="11"/>
      <c r="O846" s="35"/>
      <c r="P846" s="39"/>
      <c r="Q846" s="291"/>
      <c r="R846" s="287"/>
      <c r="S846" s="38"/>
      <c r="T846" s="40"/>
      <c r="U846" s="35"/>
      <c r="V846" s="74">
        <f t="shared" si="70"/>
        <v>0</v>
      </c>
      <c r="W846" s="12">
        <f t="shared" si="71"/>
        <v>0</v>
      </c>
      <c r="X846" s="12">
        <f t="shared" si="68"/>
        <v>0</v>
      </c>
      <c r="Y846" s="75" t="str">
        <f t="shared" si="69"/>
        <v/>
      </c>
    </row>
    <row r="847" spans="5:25">
      <c r="E847" s="56" t="str">
        <f t="shared" si="67"/>
        <v>\\</v>
      </c>
      <c r="F847" s="38"/>
      <c r="G847" s="79"/>
      <c r="H847" s="38"/>
      <c r="I847" s="351"/>
      <c r="J847" s="38"/>
      <c r="K847" s="40"/>
      <c r="L847" s="11"/>
      <c r="M847" s="11"/>
      <c r="N847" s="11"/>
      <c r="O847" s="35"/>
      <c r="P847" s="39"/>
      <c r="Q847" s="291"/>
      <c r="R847" s="287"/>
      <c r="S847" s="38"/>
      <c r="T847" s="40"/>
      <c r="U847" s="35"/>
      <c r="V847" s="74">
        <f t="shared" si="70"/>
        <v>0</v>
      </c>
      <c r="W847" s="12">
        <f t="shared" si="71"/>
        <v>0</v>
      </c>
      <c r="X847" s="12">
        <f t="shared" si="68"/>
        <v>0</v>
      </c>
      <c r="Y847" s="75" t="str">
        <f t="shared" si="69"/>
        <v/>
      </c>
    </row>
    <row r="848" spans="5:25">
      <c r="E848" s="56" t="str">
        <f t="shared" si="67"/>
        <v>\\</v>
      </c>
      <c r="F848" s="38"/>
      <c r="G848" s="79"/>
      <c r="H848" s="38"/>
      <c r="I848" s="351"/>
      <c r="J848" s="38"/>
      <c r="K848" s="40"/>
      <c r="L848" s="11"/>
      <c r="M848" s="11"/>
      <c r="N848" s="11"/>
      <c r="O848" s="35"/>
      <c r="P848" s="39"/>
      <c r="Q848" s="291"/>
      <c r="R848" s="287"/>
      <c r="S848" s="38"/>
      <c r="T848" s="40"/>
      <c r="U848" s="35"/>
      <c r="V848" s="74">
        <f t="shared" si="70"/>
        <v>0</v>
      </c>
      <c r="W848" s="12">
        <f t="shared" si="71"/>
        <v>0</v>
      </c>
      <c r="X848" s="12">
        <f t="shared" si="68"/>
        <v>0</v>
      </c>
      <c r="Y848" s="75" t="str">
        <f t="shared" si="69"/>
        <v/>
      </c>
    </row>
    <row r="849" spans="5:25">
      <c r="E849" s="56" t="str">
        <f t="shared" si="67"/>
        <v>\\</v>
      </c>
      <c r="F849" s="38"/>
      <c r="G849" s="79"/>
      <c r="H849" s="38"/>
      <c r="I849" s="351"/>
      <c r="J849" s="38"/>
      <c r="K849" s="40"/>
      <c r="L849" s="11"/>
      <c r="M849" s="11"/>
      <c r="N849" s="11"/>
      <c r="O849" s="35"/>
      <c r="P849" s="39"/>
      <c r="Q849" s="291"/>
      <c r="R849" s="287"/>
      <c r="S849" s="38"/>
      <c r="T849" s="40"/>
      <c r="U849" s="35"/>
      <c r="V849" s="74">
        <f t="shared" si="70"/>
        <v>0</v>
      </c>
      <c r="W849" s="12">
        <f t="shared" si="71"/>
        <v>0</v>
      </c>
      <c r="X849" s="12">
        <f t="shared" si="68"/>
        <v>0</v>
      </c>
      <c r="Y849" s="75" t="str">
        <f t="shared" si="69"/>
        <v/>
      </c>
    </row>
    <row r="850" spans="5:25">
      <c r="E850" s="56" t="str">
        <f t="shared" si="67"/>
        <v>\\</v>
      </c>
      <c r="F850" s="38"/>
      <c r="G850" s="79"/>
      <c r="H850" s="38"/>
      <c r="I850" s="351"/>
      <c r="J850" s="38"/>
      <c r="K850" s="40"/>
      <c r="L850" s="11"/>
      <c r="M850" s="11"/>
      <c r="N850" s="11"/>
      <c r="O850" s="35"/>
      <c r="P850" s="39"/>
      <c r="Q850" s="291"/>
      <c r="R850" s="287"/>
      <c r="S850" s="38"/>
      <c r="T850" s="40"/>
      <c r="U850" s="35"/>
      <c r="V850" s="74">
        <f t="shared" si="70"/>
        <v>0</v>
      </c>
      <c r="W850" s="12">
        <f t="shared" si="71"/>
        <v>0</v>
      </c>
      <c r="X850" s="12">
        <f t="shared" si="68"/>
        <v>0</v>
      </c>
      <c r="Y850" s="75" t="str">
        <f t="shared" si="69"/>
        <v/>
      </c>
    </row>
    <row r="851" spans="5:25">
      <c r="E851" s="56" t="str">
        <f t="shared" si="67"/>
        <v>\\</v>
      </c>
      <c r="F851" s="38"/>
      <c r="G851" s="79"/>
      <c r="H851" s="38"/>
      <c r="I851" s="351"/>
      <c r="J851" s="38"/>
      <c r="K851" s="40"/>
      <c r="L851" s="11"/>
      <c r="M851" s="11"/>
      <c r="N851" s="11"/>
      <c r="O851" s="35"/>
      <c r="P851" s="39"/>
      <c r="Q851" s="291"/>
      <c r="R851" s="287"/>
      <c r="S851" s="38"/>
      <c r="T851" s="40"/>
      <c r="U851" s="35"/>
      <c r="V851" s="74">
        <f t="shared" si="70"/>
        <v>0</v>
      </c>
      <c r="W851" s="12">
        <f t="shared" si="71"/>
        <v>0</v>
      </c>
      <c r="X851" s="12">
        <f t="shared" si="68"/>
        <v>0</v>
      </c>
      <c r="Y851" s="75" t="str">
        <f t="shared" si="69"/>
        <v/>
      </c>
    </row>
    <row r="852" spans="5:25">
      <c r="E852" s="56" t="str">
        <f t="shared" si="67"/>
        <v>\\</v>
      </c>
      <c r="F852" s="38"/>
      <c r="G852" s="79"/>
      <c r="H852" s="38"/>
      <c r="I852" s="351"/>
      <c r="J852" s="38"/>
      <c r="K852" s="40"/>
      <c r="L852" s="11"/>
      <c r="M852" s="11"/>
      <c r="N852" s="11"/>
      <c r="O852" s="35"/>
      <c r="P852" s="39"/>
      <c r="Q852" s="291"/>
      <c r="R852" s="287"/>
      <c r="S852" s="38"/>
      <c r="T852" s="40"/>
      <c r="U852" s="35"/>
      <c r="V852" s="74">
        <f t="shared" si="70"/>
        <v>0</v>
      </c>
      <c r="W852" s="12">
        <f t="shared" si="71"/>
        <v>0</v>
      </c>
      <c r="X852" s="12">
        <f t="shared" si="68"/>
        <v>0</v>
      </c>
      <c r="Y852" s="75" t="str">
        <f t="shared" si="69"/>
        <v/>
      </c>
    </row>
    <row r="853" spans="5:25">
      <c r="E853" s="56" t="str">
        <f t="shared" si="67"/>
        <v>\\</v>
      </c>
      <c r="F853" s="38"/>
      <c r="G853" s="79"/>
      <c r="H853" s="38"/>
      <c r="I853" s="351"/>
      <c r="J853" s="38"/>
      <c r="K853" s="40"/>
      <c r="L853" s="11"/>
      <c r="M853" s="11"/>
      <c r="N853" s="11"/>
      <c r="O853" s="35"/>
      <c r="P853" s="39"/>
      <c r="Q853" s="291"/>
      <c r="R853" s="287"/>
      <c r="S853" s="38"/>
      <c r="T853" s="40"/>
      <c r="U853" s="35"/>
      <c r="V853" s="74">
        <f t="shared" si="70"/>
        <v>0</v>
      </c>
      <c r="W853" s="12">
        <f t="shared" si="71"/>
        <v>0</v>
      </c>
      <c r="X853" s="12">
        <f t="shared" si="68"/>
        <v>0</v>
      </c>
      <c r="Y853" s="75" t="str">
        <f t="shared" si="69"/>
        <v/>
      </c>
    </row>
    <row r="854" spans="5:25">
      <c r="E854" s="56" t="str">
        <f t="shared" si="67"/>
        <v>\\</v>
      </c>
      <c r="F854" s="38"/>
      <c r="G854" s="79"/>
      <c r="H854" s="38"/>
      <c r="I854" s="351"/>
      <c r="J854" s="38"/>
      <c r="K854" s="40"/>
      <c r="L854" s="11"/>
      <c r="M854" s="11"/>
      <c r="N854" s="11"/>
      <c r="O854" s="35"/>
      <c r="P854" s="39"/>
      <c r="Q854" s="291"/>
      <c r="R854" s="287"/>
      <c r="S854" s="38"/>
      <c r="T854" s="40"/>
      <c r="U854" s="35"/>
      <c r="V854" s="74">
        <f t="shared" si="70"/>
        <v>0</v>
      </c>
      <c r="W854" s="12">
        <f t="shared" si="71"/>
        <v>0</v>
      </c>
      <c r="X854" s="12">
        <f t="shared" si="68"/>
        <v>0</v>
      </c>
      <c r="Y854" s="75" t="str">
        <f t="shared" si="69"/>
        <v/>
      </c>
    </row>
    <row r="855" spans="5:25">
      <c r="E855" s="56" t="str">
        <f t="shared" si="67"/>
        <v>\\</v>
      </c>
      <c r="F855" s="38"/>
      <c r="G855" s="79"/>
      <c r="H855" s="38"/>
      <c r="I855" s="351"/>
      <c r="J855" s="38"/>
      <c r="K855" s="40"/>
      <c r="L855" s="11"/>
      <c r="M855" s="11"/>
      <c r="N855" s="11"/>
      <c r="O855" s="35"/>
      <c r="P855" s="39"/>
      <c r="Q855" s="291"/>
      <c r="R855" s="287"/>
      <c r="S855" s="38"/>
      <c r="T855" s="40"/>
      <c r="U855" s="35"/>
      <c r="V855" s="74">
        <f t="shared" si="70"/>
        <v>0</v>
      </c>
      <c r="W855" s="12">
        <f t="shared" si="71"/>
        <v>0</v>
      </c>
      <c r="X855" s="12">
        <f t="shared" si="68"/>
        <v>0</v>
      </c>
      <c r="Y855" s="75" t="str">
        <f t="shared" si="69"/>
        <v/>
      </c>
    </row>
    <row r="856" spans="5:25">
      <c r="E856" s="56" t="str">
        <f t="shared" si="67"/>
        <v>\\</v>
      </c>
      <c r="F856" s="38"/>
      <c r="G856" s="79"/>
      <c r="H856" s="38"/>
      <c r="I856" s="351"/>
      <c r="J856" s="38"/>
      <c r="K856" s="40"/>
      <c r="L856" s="11"/>
      <c r="M856" s="11"/>
      <c r="N856" s="11"/>
      <c r="O856" s="35"/>
      <c r="P856" s="39"/>
      <c r="Q856" s="291"/>
      <c r="R856" s="287"/>
      <c r="S856" s="38"/>
      <c r="T856" s="40"/>
      <c r="U856" s="35"/>
      <c r="V856" s="74">
        <f t="shared" si="70"/>
        <v>0</v>
      </c>
      <c r="W856" s="12">
        <f t="shared" si="71"/>
        <v>0</v>
      </c>
      <c r="X856" s="12">
        <f t="shared" si="68"/>
        <v>0</v>
      </c>
      <c r="Y856" s="75" t="str">
        <f t="shared" si="69"/>
        <v/>
      </c>
    </row>
    <row r="857" spans="5:25">
      <c r="E857" s="56" t="str">
        <f t="shared" si="67"/>
        <v>\\</v>
      </c>
      <c r="F857" s="38"/>
      <c r="G857" s="79"/>
      <c r="H857" s="38"/>
      <c r="I857" s="351"/>
      <c r="J857" s="38"/>
      <c r="K857" s="40"/>
      <c r="L857" s="11"/>
      <c r="M857" s="11"/>
      <c r="N857" s="11"/>
      <c r="O857" s="35"/>
      <c r="P857" s="39"/>
      <c r="Q857" s="291"/>
      <c r="R857" s="287"/>
      <c r="S857" s="38"/>
      <c r="T857" s="40"/>
      <c r="U857" s="35"/>
      <c r="V857" s="74">
        <f t="shared" si="70"/>
        <v>0</v>
      </c>
      <c r="W857" s="12">
        <f t="shared" si="71"/>
        <v>0</v>
      </c>
      <c r="X857" s="12">
        <f t="shared" si="68"/>
        <v>0</v>
      </c>
      <c r="Y857" s="75" t="str">
        <f t="shared" si="69"/>
        <v/>
      </c>
    </row>
    <row r="858" spans="5:25">
      <c r="E858" s="56" t="str">
        <f t="shared" si="67"/>
        <v>\\</v>
      </c>
      <c r="F858" s="38"/>
      <c r="G858" s="79"/>
      <c r="H858" s="38"/>
      <c r="I858" s="351"/>
      <c r="J858" s="38"/>
      <c r="K858" s="40"/>
      <c r="L858" s="11"/>
      <c r="M858" s="11"/>
      <c r="N858" s="11"/>
      <c r="O858" s="35"/>
      <c r="P858" s="39"/>
      <c r="Q858" s="291"/>
      <c r="R858" s="287"/>
      <c r="S858" s="38"/>
      <c r="T858" s="40"/>
      <c r="U858" s="35"/>
      <c r="V858" s="74">
        <f t="shared" si="70"/>
        <v>0</v>
      </c>
      <c r="W858" s="12">
        <f t="shared" si="71"/>
        <v>0</v>
      </c>
      <c r="X858" s="12">
        <f t="shared" si="68"/>
        <v>0</v>
      </c>
      <c r="Y858" s="75" t="str">
        <f t="shared" si="69"/>
        <v/>
      </c>
    </row>
    <row r="859" spans="5:25">
      <c r="E859" s="56" t="str">
        <f t="shared" si="67"/>
        <v>\\</v>
      </c>
      <c r="F859" s="38"/>
      <c r="G859" s="79"/>
      <c r="H859" s="38"/>
      <c r="I859" s="351"/>
      <c r="J859" s="38"/>
      <c r="K859" s="40"/>
      <c r="L859" s="11"/>
      <c r="M859" s="11"/>
      <c r="N859" s="11"/>
      <c r="O859" s="35"/>
      <c r="P859" s="39"/>
      <c r="Q859" s="291"/>
      <c r="R859" s="287"/>
      <c r="S859" s="38"/>
      <c r="T859" s="40"/>
      <c r="U859" s="35"/>
      <c r="V859" s="74">
        <f t="shared" si="70"/>
        <v>0</v>
      </c>
      <c r="W859" s="12">
        <f t="shared" si="71"/>
        <v>0</v>
      </c>
      <c r="X859" s="12">
        <f t="shared" si="68"/>
        <v>0</v>
      </c>
      <c r="Y859" s="75" t="str">
        <f t="shared" si="69"/>
        <v/>
      </c>
    </row>
    <row r="860" spans="5:25">
      <c r="E860" s="56" t="str">
        <f t="shared" si="67"/>
        <v>\\</v>
      </c>
      <c r="F860" s="38"/>
      <c r="G860" s="79"/>
      <c r="H860" s="38"/>
      <c r="I860" s="351"/>
      <c r="J860" s="38"/>
      <c r="K860" s="40"/>
      <c r="L860" s="11"/>
      <c r="M860" s="11"/>
      <c r="N860" s="11"/>
      <c r="O860" s="35"/>
      <c r="P860" s="39"/>
      <c r="Q860" s="291"/>
      <c r="R860" s="287"/>
      <c r="S860" s="38"/>
      <c r="T860" s="40"/>
      <c r="U860" s="35"/>
      <c r="V860" s="74">
        <f t="shared" si="70"/>
        <v>0</v>
      </c>
      <c r="W860" s="12">
        <f t="shared" si="71"/>
        <v>0</v>
      </c>
      <c r="X860" s="12">
        <f t="shared" si="68"/>
        <v>0</v>
      </c>
      <c r="Y860" s="75" t="str">
        <f t="shared" si="69"/>
        <v/>
      </c>
    </row>
    <row r="861" spans="5:25">
      <c r="E861" s="56" t="str">
        <f t="shared" si="67"/>
        <v>\\</v>
      </c>
      <c r="F861" s="38"/>
      <c r="G861" s="79"/>
      <c r="H861" s="38"/>
      <c r="I861" s="351"/>
      <c r="J861" s="38"/>
      <c r="K861" s="40"/>
      <c r="L861" s="11"/>
      <c r="M861" s="11"/>
      <c r="N861" s="11"/>
      <c r="O861" s="35"/>
      <c r="P861" s="39"/>
      <c r="Q861" s="291"/>
      <c r="R861" s="287"/>
      <c r="S861" s="38"/>
      <c r="T861" s="40"/>
      <c r="U861" s="35"/>
      <c r="V861" s="74">
        <f t="shared" si="70"/>
        <v>0</v>
      </c>
      <c r="W861" s="12">
        <f t="shared" si="71"/>
        <v>0</v>
      </c>
      <c r="X861" s="12">
        <f t="shared" si="68"/>
        <v>0</v>
      </c>
      <c r="Y861" s="75" t="str">
        <f t="shared" si="69"/>
        <v/>
      </c>
    </row>
    <row r="862" spans="5:25">
      <c r="E862" s="56" t="str">
        <f t="shared" si="67"/>
        <v>\\</v>
      </c>
      <c r="F862" s="38"/>
      <c r="G862" s="79"/>
      <c r="H862" s="38"/>
      <c r="I862" s="351"/>
      <c r="J862" s="38"/>
      <c r="K862" s="40"/>
      <c r="L862" s="11"/>
      <c r="M862" s="11"/>
      <c r="N862" s="11"/>
      <c r="O862" s="35"/>
      <c r="P862" s="39"/>
      <c r="Q862" s="291"/>
      <c r="R862" s="287"/>
      <c r="S862" s="38"/>
      <c r="T862" s="40"/>
      <c r="U862" s="35"/>
      <c r="V862" s="74">
        <f t="shared" si="70"/>
        <v>0</v>
      </c>
      <c r="W862" s="12">
        <f t="shared" si="71"/>
        <v>0</v>
      </c>
      <c r="X862" s="12">
        <f t="shared" si="68"/>
        <v>0</v>
      </c>
      <c r="Y862" s="75" t="str">
        <f t="shared" si="69"/>
        <v/>
      </c>
    </row>
    <row r="863" spans="5:25">
      <c r="E863" s="56" t="str">
        <f t="shared" si="67"/>
        <v>\\</v>
      </c>
      <c r="F863" s="38"/>
      <c r="G863" s="79"/>
      <c r="H863" s="38"/>
      <c r="I863" s="351"/>
      <c r="J863" s="38"/>
      <c r="K863" s="40"/>
      <c r="L863" s="11"/>
      <c r="M863" s="11"/>
      <c r="N863" s="11"/>
      <c r="O863" s="35"/>
      <c r="P863" s="39"/>
      <c r="Q863" s="291"/>
      <c r="R863" s="287"/>
      <c r="S863" s="38"/>
      <c r="T863" s="40"/>
      <c r="U863" s="35"/>
      <c r="V863" s="74">
        <f t="shared" si="70"/>
        <v>0</v>
      </c>
      <c r="W863" s="12">
        <f t="shared" si="71"/>
        <v>0</v>
      </c>
      <c r="X863" s="12">
        <f t="shared" si="68"/>
        <v>0</v>
      </c>
      <c r="Y863" s="75" t="str">
        <f t="shared" si="69"/>
        <v/>
      </c>
    </row>
    <row r="864" spans="5:25">
      <c r="E864" s="56" t="str">
        <f t="shared" si="67"/>
        <v>\\</v>
      </c>
      <c r="F864" s="38"/>
      <c r="G864" s="79"/>
      <c r="H864" s="38"/>
      <c r="I864" s="351"/>
      <c r="J864" s="38"/>
      <c r="K864" s="40"/>
      <c r="L864" s="11"/>
      <c r="M864" s="11"/>
      <c r="N864" s="11"/>
      <c r="O864" s="35"/>
      <c r="P864" s="39"/>
      <c r="Q864" s="291"/>
      <c r="R864" s="287"/>
      <c r="S864" s="38"/>
      <c r="T864" s="40"/>
      <c r="U864" s="35"/>
      <c r="V864" s="74">
        <f t="shared" si="70"/>
        <v>0</v>
      </c>
      <c r="W864" s="12">
        <f t="shared" si="71"/>
        <v>0</v>
      </c>
      <c r="X864" s="12">
        <f t="shared" si="68"/>
        <v>0</v>
      </c>
      <c r="Y864" s="75" t="str">
        <f t="shared" si="69"/>
        <v/>
      </c>
    </row>
    <row r="865" spans="5:25">
      <c r="E865" s="56" t="str">
        <f t="shared" si="67"/>
        <v>\\</v>
      </c>
      <c r="F865" s="38"/>
      <c r="G865" s="79"/>
      <c r="H865" s="38"/>
      <c r="I865" s="351"/>
      <c r="J865" s="38"/>
      <c r="K865" s="40"/>
      <c r="L865" s="11"/>
      <c r="M865" s="11"/>
      <c r="N865" s="11"/>
      <c r="O865" s="35"/>
      <c r="P865" s="39"/>
      <c r="Q865" s="291"/>
      <c r="R865" s="287"/>
      <c r="S865" s="38"/>
      <c r="T865" s="40"/>
      <c r="U865" s="35"/>
      <c r="V865" s="74">
        <f t="shared" si="70"/>
        <v>0</v>
      </c>
      <c r="W865" s="12">
        <f t="shared" si="71"/>
        <v>0</v>
      </c>
      <c r="X865" s="12">
        <f t="shared" si="68"/>
        <v>0</v>
      </c>
      <c r="Y865" s="75" t="str">
        <f t="shared" si="69"/>
        <v/>
      </c>
    </row>
    <row r="866" spans="5:25">
      <c r="E866" s="56" t="str">
        <f t="shared" si="67"/>
        <v>\\</v>
      </c>
      <c r="F866" s="38"/>
      <c r="G866" s="79"/>
      <c r="H866" s="38"/>
      <c r="I866" s="351"/>
      <c r="J866" s="38"/>
      <c r="K866" s="40"/>
      <c r="L866" s="11"/>
      <c r="M866" s="11"/>
      <c r="N866" s="11"/>
      <c r="O866" s="35"/>
      <c r="P866" s="39"/>
      <c r="Q866" s="291"/>
      <c r="R866" s="287"/>
      <c r="S866" s="38"/>
      <c r="T866" s="40"/>
      <c r="U866" s="35"/>
      <c r="V866" s="74">
        <f t="shared" si="70"/>
        <v>0</v>
      </c>
      <c r="W866" s="12">
        <f t="shared" si="71"/>
        <v>0</v>
      </c>
      <c r="X866" s="12">
        <f t="shared" si="68"/>
        <v>0</v>
      </c>
      <c r="Y866" s="75" t="str">
        <f t="shared" si="69"/>
        <v/>
      </c>
    </row>
    <row r="867" spans="5:25">
      <c r="E867" s="56" t="str">
        <f t="shared" si="67"/>
        <v>\\</v>
      </c>
      <c r="F867" s="38"/>
      <c r="G867" s="79"/>
      <c r="H867" s="38"/>
      <c r="I867" s="351"/>
      <c r="J867" s="38"/>
      <c r="K867" s="40"/>
      <c r="L867" s="11"/>
      <c r="M867" s="11"/>
      <c r="N867" s="11"/>
      <c r="O867" s="35"/>
      <c r="P867" s="39"/>
      <c r="Q867" s="291"/>
      <c r="R867" s="287"/>
      <c r="S867" s="38"/>
      <c r="T867" s="40"/>
      <c r="U867" s="35"/>
      <c r="V867" s="74">
        <f t="shared" si="70"/>
        <v>0</v>
      </c>
      <c r="W867" s="12">
        <f t="shared" si="71"/>
        <v>0</v>
      </c>
      <c r="X867" s="12">
        <f t="shared" si="68"/>
        <v>0</v>
      </c>
      <c r="Y867" s="75" t="str">
        <f t="shared" si="69"/>
        <v/>
      </c>
    </row>
    <row r="868" spans="5:25">
      <c r="E868" s="56" t="str">
        <f t="shared" si="67"/>
        <v>\\</v>
      </c>
      <c r="F868" s="38"/>
      <c r="G868" s="79"/>
      <c r="H868" s="38"/>
      <c r="I868" s="351"/>
      <c r="J868" s="38"/>
      <c r="K868" s="40"/>
      <c r="L868" s="11"/>
      <c r="M868" s="11"/>
      <c r="N868" s="11"/>
      <c r="O868" s="35"/>
      <c r="P868" s="39"/>
      <c r="Q868" s="291"/>
      <c r="R868" s="287"/>
      <c r="S868" s="38"/>
      <c r="T868" s="40"/>
      <c r="U868" s="35"/>
      <c r="V868" s="74">
        <f t="shared" si="70"/>
        <v>0</v>
      </c>
      <c r="W868" s="12">
        <f t="shared" si="71"/>
        <v>0</v>
      </c>
      <c r="X868" s="12">
        <f t="shared" si="68"/>
        <v>0</v>
      </c>
      <c r="Y868" s="75" t="str">
        <f t="shared" si="69"/>
        <v/>
      </c>
    </row>
    <row r="869" spans="5:25">
      <c r="E869" s="56" t="str">
        <f t="shared" si="67"/>
        <v>\\</v>
      </c>
      <c r="F869" s="38"/>
      <c r="G869" s="79"/>
      <c r="H869" s="38"/>
      <c r="I869" s="351"/>
      <c r="J869" s="38"/>
      <c r="K869" s="40"/>
      <c r="L869" s="11"/>
      <c r="M869" s="11"/>
      <c r="N869" s="11"/>
      <c r="O869" s="35"/>
      <c r="P869" s="39"/>
      <c r="Q869" s="291"/>
      <c r="R869" s="287"/>
      <c r="S869" s="38"/>
      <c r="T869" s="40"/>
      <c r="U869" s="35"/>
      <c r="V869" s="74">
        <f t="shared" si="70"/>
        <v>0</v>
      </c>
      <c r="W869" s="12">
        <f t="shared" si="71"/>
        <v>0</v>
      </c>
      <c r="X869" s="12">
        <f t="shared" si="68"/>
        <v>0</v>
      </c>
      <c r="Y869" s="75" t="str">
        <f t="shared" si="69"/>
        <v/>
      </c>
    </row>
    <row r="870" spans="5:25">
      <c r="E870" s="56" t="str">
        <f t="shared" si="67"/>
        <v>\\</v>
      </c>
      <c r="F870" s="38"/>
      <c r="G870" s="79"/>
      <c r="H870" s="38"/>
      <c r="I870" s="351"/>
      <c r="J870" s="38"/>
      <c r="K870" s="40"/>
      <c r="L870" s="11"/>
      <c r="M870" s="11"/>
      <c r="N870" s="11"/>
      <c r="O870" s="35"/>
      <c r="P870" s="39"/>
      <c r="Q870" s="291"/>
      <c r="R870" s="287"/>
      <c r="S870" s="38"/>
      <c r="T870" s="40"/>
      <c r="U870" s="35"/>
      <c r="V870" s="74">
        <f t="shared" si="70"/>
        <v>0</v>
      </c>
      <c r="W870" s="12">
        <f t="shared" si="71"/>
        <v>0</v>
      </c>
      <c r="X870" s="12">
        <f t="shared" si="68"/>
        <v>0</v>
      </c>
      <c r="Y870" s="75" t="str">
        <f t="shared" si="69"/>
        <v/>
      </c>
    </row>
    <row r="871" spans="5:25">
      <c r="E871" s="56" t="str">
        <f t="shared" si="67"/>
        <v>\\</v>
      </c>
      <c r="F871" s="38"/>
      <c r="G871" s="79"/>
      <c r="H871" s="38"/>
      <c r="I871" s="351"/>
      <c r="J871" s="38"/>
      <c r="K871" s="40"/>
      <c r="L871" s="11"/>
      <c r="M871" s="11"/>
      <c r="N871" s="11"/>
      <c r="O871" s="35"/>
      <c r="P871" s="39"/>
      <c r="Q871" s="291"/>
      <c r="R871" s="287"/>
      <c r="S871" s="38"/>
      <c r="T871" s="40"/>
      <c r="U871" s="35"/>
      <c r="V871" s="74">
        <f t="shared" si="70"/>
        <v>0</v>
      </c>
      <c r="W871" s="12">
        <f t="shared" si="71"/>
        <v>0</v>
      </c>
      <c r="X871" s="12">
        <f t="shared" si="68"/>
        <v>0</v>
      </c>
      <c r="Y871" s="75" t="str">
        <f t="shared" si="69"/>
        <v/>
      </c>
    </row>
    <row r="872" spans="5:25">
      <c r="E872" s="56" t="str">
        <f t="shared" si="67"/>
        <v>\\</v>
      </c>
      <c r="F872" s="38"/>
      <c r="G872" s="79"/>
      <c r="H872" s="38"/>
      <c r="I872" s="351"/>
      <c r="J872" s="38"/>
      <c r="K872" s="40"/>
      <c r="L872" s="11"/>
      <c r="M872" s="11"/>
      <c r="N872" s="11"/>
      <c r="O872" s="35"/>
      <c r="P872" s="39"/>
      <c r="Q872" s="291"/>
      <c r="R872" s="287"/>
      <c r="S872" s="38"/>
      <c r="T872" s="40"/>
      <c r="U872" s="35"/>
      <c r="V872" s="74">
        <f t="shared" si="70"/>
        <v>0</v>
      </c>
      <c r="W872" s="12">
        <f t="shared" si="71"/>
        <v>0</v>
      </c>
      <c r="X872" s="12">
        <f t="shared" si="68"/>
        <v>0</v>
      </c>
      <c r="Y872" s="75" t="str">
        <f t="shared" si="69"/>
        <v/>
      </c>
    </row>
    <row r="873" spans="5:25">
      <c r="E873" s="56" t="str">
        <f t="shared" si="67"/>
        <v>\\</v>
      </c>
      <c r="F873" s="38"/>
      <c r="G873" s="79"/>
      <c r="H873" s="38"/>
      <c r="I873" s="351"/>
      <c r="J873" s="38"/>
      <c r="K873" s="40"/>
      <c r="L873" s="11"/>
      <c r="M873" s="11"/>
      <c r="N873" s="11"/>
      <c r="O873" s="35"/>
      <c r="P873" s="39"/>
      <c r="Q873" s="291"/>
      <c r="R873" s="287"/>
      <c r="S873" s="38"/>
      <c r="T873" s="40"/>
      <c r="U873" s="35"/>
      <c r="V873" s="74">
        <f t="shared" si="70"/>
        <v>0</v>
      </c>
      <c r="W873" s="12">
        <f t="shared" si="71"/>
        <v>0</v>
      </c>
      <c r="X873" s="12">
        <f t="shared" si="68"/>
        <v>0</v>
      </c>
      <c r="Y873" s="75" t="str">
        <f t="shared" si="69"/>
        <v/>
      </c>
    </row>
    <row r="874" spans="5:25">
      <c r="E874" s="56" t="str">
        <f t="shared" si="67"/>
        <v>\\</v>
      </c>
      <c r="F874" s="38"/>
      <c r="G874" s="79"/>
      <c r="H874" s="38"/>
      <c r="I874" s="351"/>
      <c r="J874" s="38"/>
      <c r="K874" s="40"/>
      <c r="L874" s="11"/>
      <c r="M874" s="11"/>
      <c r="N874" s="11"/>
      <c r="O874" s="35"/>
      <c r="P874" s="39"/>
      <c r="Q874" s="291"/>
      <c r="R874" s="287"/>
      <c r="S874" s="38"/>
      <c r="T874" s="40"/>
      <c r="U874" s="35"/>
      <c r="V874" s="74">
        <f t="shared" si="70"/>
        <v>0</v>
      </c>
      <c r="W874" s="12">
        <f t="shared" si="71"/>
        <v>0</v>
      </c>
      <c r="X874" s="12">
        <f t="shared" si="68"/>
        <v>0</v>
      </c>
      <c r="Y874" s="75" t="str">
        <f t="shared" si="69"/>
        <v/>
      </c>
    </row>
    <row r="875" spans="5:25">
      <c r="E875" s="56" t="str">
        <f t="shared" si="67"/>
        <v>\\</v>
      </c>
      <c r="F875" s="38"/>
      <c r="G875" s="79"/>
      <c r="H875" s="38"/>
      <c r="I875" s="351"/>
      <c r="J875" s="38"/>
      <c r="K875" s="40"/>
      <c r="L875" s="11"/>
      <c r="M875" s="11"/>
      <c r="N875" s="11"/>
      <c r="O875" s="35"/>
      <c r="P875" s="39"/>
      <c r="Q875" s="291"/>
      <c r="R875" s="287"/>
      <c r="S875" s="38"/>
      <c r="T875" s="40"/>
      <c r="U875" s="35"/>
      <c r="V875" s="74">
        <f t="shared" si="70"/>
        <v>0</v>
      </c>
      <c r="W875" s="12">
        <f t="shared" si="71"/>
        <v>0</v>
      </c>
      <c r="X875" s="12">
        <f t="shared" si="68"/>
        <v>0</v>
      </c>
      <c r="Y875" s="75" t="str">
        <f t="shared" si="69"/>
        <v/>
      </c>
    </row>
    <row r="876" spans="5:25">
      <c r="E876" s="56" t="str">
        <f t="shared" si="67"/>
        <v>\\</v>
      </c>
      <c r="F876" s="38"/>
      <c r="G876" s="79"/>
      <c r="H876" s="38"/>
      <c r="I876" s="351"/>
      <c r="J876" s="38"/>
      <c r="K876" s="40"/>
      <c r="L876" s="11"/>
      <c r="M876" s="11"/>
      <c r="N876" s="11"/>
      <c r="O876" s="35"/>
      <c r="P876" s="39"/>
      <c r="Q876" s="291"/>
      <c r="R876" s="287"/>
      <c r="S876" s="38"/>
      <c r="T876" s="40"/>
      <c r="U876" s="35"/>
      <c r="V876" s="74">
        <f t="shared" si="70"/>
        <v>0</v>
      </c>
      <c r="W876" s="12">
        <f t="shared" si="71"/>
        <v>0</v>
      </c>
      <c r="X876" s="12">
        <f t="shared" si="68"/>
        <v>0</v>
      </c>
      <c r="Y876" s="75" t="str">
        <f t="shared" si="69"/>
        <v/>
      </c>
    </row>
    <row r="877" spans="5:25">
      <c r="E877" s="56" t="str">
        <f t="shared" si="67"/>
        <v>\\</v>
      </c>
      <c r="F877" s="38"/>
      <c r="G877" s="79"/>
      <c r="H877" s="38"/>
      <c r="I877" s="351"/>
      <c r="J877" s="38"/>
      <c r="K877" s="40"/>
      <c r="L877" s="11"/>
      <c r="M877" s="11"/>
      <c r="N877" s="11"/>
      <c r="O877" s="35"/>
      <c r="P877" s="39"/>
      <c r="Q877" s="291"/>
      <c r="R877" s="287"/>
      <c r="S877" s="38"/>
      <c r="T877" s="40"/>
      <c r="U877" s="35"/>
      <c r="V877" s="74">
        <f t="shared" si="70"/>
        <v>0</v>
      </c>
      <c r="W877" s="12">
        <f t="shared" si="71"/>
        <v>0</v>
      </c>
      <c r="X877" s="12">
        <f t="shared" si="68"/>
        <v>0</v>
      </c>
      <c r="Y877" s="75" t="str">
        <f t="shared" si="69"/>
        <v/>
      </c>
    </row>
    <row r="878" spans="5:25">
      <c r="E878" s="56" t="str">
        <f t="shared" si="67"/>
        <v>\\</v>
      </c>
      <c r="F878" s="38"/>
      <c r="G878" s="79"/>
      <c r="H878" s="38"/>
      <c r="I878" s="351"/>
      <c r="J878" s="38"/>
      <c r="K878" s="40"/>
      <c r="L878" s="11"/>
      <c r="M878" s="11"/>
      <c r="N878" s="11"/>
      <c r="O878" s="35"/>
      <c r="P878" s="39"/>
      <c r="Q878" s="291"/>
      <c r="R878" s="287"/>
      <c r="S878" s="38"/>
      <c r="T878" s="40"/>
      <c r="U878" s="35"/>
      <c r="V878" s="74">
        <f t="shared" si="70"/>
        <v>0</v>
      </c>
      <c r="W878" s="12">
        <f t="shared" si="71"/>
        <v>0</v>
      </c>
      <c r="X878" s="12">
        <f t="shared" si="68"/>
        <v>0</v>
      </c>
      <c r="Y878" s="75" t="str">
        <f t="shared" si="69"/>
        <v/>
      </c>
    </row>
    <row r="879" spans="5:25">
      <c r="E879" s="56" t="str">
        <f t="shared" si="67"/>
        <v>\\</v>
      </c>
      <c r="F879" s="38"/>
      <c r="G879" s="79"/>
      <c r="H879" s="38"/>
      <c r="I879" s="351"/>
      <c r="J879" s="38"/>
      <c r="K879" s="40"/>
      <c r="L879" s="11"/>
      <c r="M879" s="11"/>
      <c r="N879" s="11"/>
      <c r="O879" s="35"/>
      <c r="P879" s="39"/>
      <c r="Q879" s="291"/>
      <c r="R879" s="287"/>
      <c r="S879" s="38"/>
      <c r="T879" s="40"/>
      <c r="U879" s="35"/>
      <c r="V879" s="74">
        <f t="shared" si="70"/>
        <v>0</v>
      </c>
      <c r="W879" s="12">
        <f t="shared" si="71"/>
        <v>0</v>
      </c>
      <c r="X879" s="12">
        <f t="shared" si="68"/>
        <v>0</v>
      </c>
      <c r="Y879" s="75" t="str">
        <f t="shared" si="69"/>
        <v/>
      </c>
    </row>
    <row r="880" spans="5:25">
      <c r="E880" s="56" t="str">
        <f t="shared" si="67"/>
        <v>\\</v>
      </c>
      <c r="F880" s="38"/>
      <c r="G880" s="79"/>
      <c r="H880" s="38"/>
      <c r="I880" s="351"/>
      <c r="J880" s="38"/>
      <c r="K880" s="40"/>
      <c r="L880" s="11"/>
      <c r="M880" s="11"/>
      <c r="N880" s="11"/>
      <c r="O880" s="35"/>
      <c r="P880" s="39"/>
      <c r="Q880" s="291"/>
      <c r="R880" s="287"/>
      <c r="S880" s="38"/>
      <c r="T880" s="40"/>
      <c r="U880" s="35"/>
      <c r="V880" s="74">
        <f t="shared" si="70"/>
        <v>0</v>
      </c>
      <c r="W880" s="12">
        <f t="shared" si="71"/>
        <v>0</v>
      </c>
      <c r="X880" s="12">
        <f t="shared" si="68"/>
        <v>0</v>
      </c>
      <c r="Y880" s="75" t="str">
        <f t="shared" si="69"/>
        <v/>
      </c>
    </row>
    <row r="881" spans="5:25">
      <c r="E881" s="56" t="str">
        <f t="shared" si="67"/>
        <v>\\</v>
      </c>
      <c r="F881" s="38"/>
      <c r="G881" s="79"/>
      <c r="H881" s="38"/>
      <c r="I881" s="351"/>
      <c r="J881" s="38"/>
      <c r="K881" s="40"/>
      <c r="L881" s="11"/>
      <c r="M881" s="11"/>
      <c r="N881" s="11"/>
      <c r="O881" s="35"/>
      <c r="P881" s="39"/>
      <c r="Q881" s="291"/>
      <c r="R881" s="287"/>
      <c r="S881" s="38"/>
      <c r="T881" s="40"/>
      <c r="U881" s="35"/>
      <c r="V881" s="74">
        <f t="shared" si="70"/>
        <v>0</v>
      </c>
      <c r="W881" s="12">
        <f t="shared" si="71"/>
        <v>0</v>
      </c>
      <c r="X881" s="12">
        <f t="shared" si="68"/>
        <v>0</v>
      </c>
      <c r="Y881" s="75" t="str">
        <f t="shared" si="69"/>
        <v/>
      </c>
    </row>
    <row r="882" spans="5:25">
      <c r="E882" s="56" t="str">
        <f t="shared" si="67"/>
        <v>\\</v>
      </c>
      <c r="F882" s="38"/>
      <c r="G882" s="79"/>
      <c r="H882" s="38"/>
      <c r="I882" s="351"/>
      <c r="J882" s="38"/>
      <c r="K882" s="40"/>
      <c r="L882" s="11"/>
      <c r="M882" s="11"/>
      <c r="N882" s="11"/>
      <c r="O882" s="35"/>
      <c r="P882" s="39"/>
      <c r="Q882" s="291"/>
      <c r="R882" s="287"/>
      <c r="S882" s="38"/>
      <c r="T882" s="40"/>
      <c r="U882" s="35"/>
      <c r="V882" s="74">
        <f t="shared" si="70"/>
        <v>0</v>
      </c>
      <c r="W882" s="12">
        <f t="shared" si="71"/>
        <v>0</v>
      </c>
      <c r="X882" s="12">
        <f t="shared" si="68"/>
        <v>0</v>
      </c>
      <c r="Y882" s="75" t="str">
        <f t="shared" si="69"/>
        <v/>
      </c>
    </row>
    <row r="883" spans="5:25">
      <c r="E883" s="56" t="str">
        <f t="shared" si="67"/>
        <v>\\</v>
      </c>
      <c r="F883" s="38"/>
      <c r="G883" s="79"/>
      <c r="H883" s="38"/>
      <c r="I883" s="351"/>
      <c r="J883" s="38"/>
      <c r="K883" s="40"/>
      <c r="L883" s="11"/>
      <c r="M883" s="11"/>
      <c r="N883" s="11"/>
      <c r="O883" s="35"/>
      <c r="P883" s="39"/>
      <c r="Q883" s="291"/>
      <c r="R883" s="287"/>
      <c r="S883" s="38"/>
      <c r="T883" s="40"/>
      <c r="U883" s="35"/>
      <c r="V883" s="74">
        <f t="shared" si="70"/>
        <v>0</v>
      </c>
      <c r="W883" s="12">
        <f t="shared" si="71"/>
        <v>0</v>
      </c>
      <c r="X883" s="12">
        <f t="shared" si="68"/>
        <v>0</v>
      </c>
      <c r="Y883" s="75" t="str">
        <f t="shared" si="69"/>
        <v/>
      </c>
    </row>
    <row r="884" spans="5:25">
      <c r="E884" s="56" t="str">
        <f t="shared" si="67"/>
        <v>\\</v>
      </c>
      <c r="F884" s="38"/>
      <c r="G884" s="79"/>
      <c r="H884" s="38"/>
      <c r="I884" s="351"/>
      <c r="J884" s="38"/>
      <c r="K884" s="40"/>
      <c r="L884" s="11"/>
      <c r="M884" s="11"/>
      <c r="N884" s="11"/>
      <c r="O884" s="35"/>
      <c r="P884" s="39"/>
      <c r="Q884" s="291"/>
      <c r="R884" s="287"/>
      <c r="S884" s="38"/>
      <c r="T884" s="40"/>
      <c r="U884" s="35"/>
      <c r="V884" s="74">
        <f t="shared" si="70"/>
        <v>0</v>
      </c>
      <c r="W884" s="12">
        <f t="shared" si="71"/>
        <v>0</v>
      </c>
      <c r="X884" s="12">
        <f t="shared" si="68"/>
        <v>0</v>
      </c>
      <c r="Y884" s="75" t="str">
        <f t="shared" si="69"/>
        <v/>
      </c>
    </row>
    <row r="885" spans="5:25">
      <c r="E885" s="56" t="str">
        <f t="shared" si="67"/>
        <v>\\</v>
      </c>
      <c r="F885" s="38"/>
      <c r="G885" s="79"/>
      <c r="H885" s="38"/>
      <c r="I885" s="351"/>
      <c r="J885" s="38"/>
      <c r="K885" s="40"/>
      <c r="L885" s="11"/>
      <c r="M885" s="11"/>
      <c r="N885" s="11"/>
      <c r="O885" s="35"/>
      <c r="P885" s="39"/>
      <c r="Q885" s="291"/>
      <c r="R885" s="287"/>
      <c r="S885" s="38"/>
      <c r="T885" s="40"/>
      <c r="U885" s="35"/>
      <c r="V885" s="74">
        <f t="shared" si="70"/>
        <v>0</v>
      </c>
      <c r="W885" s="12">
        <f t="shared" si="71"/>
        <v>0</v>
      </c>
      <c r="X885" s="12">
        <f t="shared" si="68"/>
        <v>0</v>
      </c>
      <c r="Y885" s="75" t="str">
        <f t="shared" si="69"/>
        <v/>
      </c>
    </row>
    <row r="886" spans="5:25">
      <c r="E886" s="56" t="str">
        <f t="shared" si="67"/>
        <v>\\</v>
      </c>
      <c r="F886" s="38"/>
      <c r="G886" s="79"/>
      <c r="H886" s="38"/>
      <c r="I886" s="351"/>
      <c r="J886" s="38"/>
      <c r="K886" s="40"/>
      <c r="L886" s="11"/>
      <c r="M886" s="11"/>
      <c r="N886" s="11"/>
      <c r="O886" s="35"/>
      <c r="P886" s="39"/>
      <c r="Q886" s="291"/>
      <c r="R886" s="287"/>
      <c r="S886" s="38"/>
      <c r="T886" s="40"/>
      <c r="U886" s="35"/>
      <c r="V886" s="74">
        <f t="shared" si="70"/>
        <v>0</v>
      </c>
      <c r="W886" s="12">
        <f t="shared" si="71"/>
        <v>0</v>
      </c>
      <c r="X886" s="12">
        <f t="shared" si="68"/>
        <v>0</v>
      </c>
      <c r="Y886" s="75" t="str">
        <f t="shared" si="69"/>
        <v/>
      </c>
    </row>
    <row r="887" spans="5:25">
      <c r="E887" s="56" t="str">
        <f t="shared" si="67"/>
        <v>\\</v>
      </c>
      <c r="F887" s="38"/>
      <c r="G887" s="79"/>
      <c r="H887" s="38"/>
      <c r="I887" s="351"/>
      <c r="J887" s="38"/>
      <c r="K887" s="40"/>
      <c r="L887" s="11"/>
      <c r="M887" s="11"/>
      <c r="N887" s="11"/>
      <c r="O887" s="35"/>
      <c r="P887" s="39"/>
      <c r="Q887" s="291"/>
      <c r="R887" s="287"/>
      <c r="S887" s="38"/>
      <c r="T887" s="40"/>
      <c r="U887" s="35"/>
      <c r="V887" s="74">
        <f t="shared" si="70"/>
        <v>0</v>
      </c>
      <c r="W887" s="12">
        <f t="shared" si="71"/>
        <v>0</v>
      </c>
      <c r="X887" s="12">
        <f t="shared" si="68"/>
        <v>0</v>
      </c>
      <c r="Y887" s="75" t="str">
        <f t="shared" si="69"/>
        <v/>
      </c>
    </row>
    <row r="888" spans="5:25">
      <c r="E888" s="56" t="str">
        <f t="shared" si="67"/>
        <v>\\</v>
      </c>
      <c r="F888" s="38"/>
      <c r="G888" s="79"/>
      <c r="H888" s="38"/>
      <c r="I888" s="351"/>
      <c r="J888" s="38"/>
      <c r="K888" s="40"/>
      <c r="L888" s="11"/>
      <c r="M888" s="11"/>
      <c r="N888" s="11"/>
      <c r="O888" s="35"/>
      <c r="P888" s="39"/>
      <c r="Q888" s="291"/>
      <c r="R888" s="287"/>
      <c r="S888" s="38"/>
      <c r="T888" s="40"/>
      <c r="U888" s="35"/>
      <c r="V888" s="74">
        <f t="shared" si="70"/>
        <v>0</v>
      </c>
      <c r="W888" s="12">
        <f t="shared" si="71"/>
        <v>0</v>
      </c>
      <c r="X888" s="12">
        <f t="shared" si="68"/>
        <v>0</v>
      </c>
      <c r="Y888" s="75" t="str">
        <f t="shared" si="69"/>
        <v/>
      </c>
    </row>
    <row r="889" spans="5:25">
      <c r="E889" s="56" t="str">
        <f t="shared" si="67"/>
        <v>\\</v>
      </c>
      <c r="F889" s="38"/>
      <c r="G889" s="79"/>
      <c r="H889" s="38"/>
      <c r="I889" s="351"/>
      <c r="J889" s="38"/>
      <c r="K889" s="40"/>
      <c r="L889" s="11"/>
      <c r="M889" s="11"/>
      <c r="N889" s="11"/>
      <c r="O889" s="35"/>
      <c r="P889" s="39"/>
      <c r="Q889" s="291"/>
      <c r="R889" s="287"/>
      <c r="S889" s="38"/>
      <c r="T889" s="40"/>
      <c r="U889" s="35"/>
      <c r="V889" s="74">
        <f t="shared" si="70"/>
        <v>0</v>
      </c>
      <c r="W889" s="12">
        <f t="shared" si="71"/>
        <v>0</v>
      </c>
      <c r="X889" s="12">
        <f t="shared" si="68"/>
        <v>0</v>
      </c>
      <c r="Y889" s="75" t="str">
        <f t="shared" si="69"/>
        <v/>
      </c>
    </row>
    <row r="890" spans="5:25">
      <c r="E890" s="56" t="str">
        <f t="shared" si="67"/>
        <v>\\</v>
      </c>
      <c r="F890" s="38"/>
      <c r="G890" s="79"/>
      <c r="H890" s="38"/>
      <c r="I890" s="351"/>
      <c r="J890" s="38"/>
      <c r="K890" s="40"/>
      <c r="L890" s="11"/>
      <c r="M890" s="11"/>
      <c r="N890" s="11"/>
      <c r="O890" s="35"/>
      <c r="P890" s="39"/>
      <c r="Q890" s="291"/>
      <c r="R890" s="287"/>
      <c r="S890" s="38"/>
      <c r="T890" s="40"/>
      <c r="U890" s="35"/>
      <c r="V890" s="74">
        <f t="shared" si="70"/>
        <v>0</v>
      </c>
      <c r="W890" s="12">
        <f t="shared" si="71"/>
        <v>0</v>
      </c>
      <c r="X890" s="12">
        <f t="shared" si="68"/>
        <v>0</v>
      </c>
      <c r="Y890" s="75" t="str">
        <f t="shared" si="69"/>
        <v/>
      </c>
    </row>
    <row r="891" spans="5:25">
      <c r="E891" s="56" t="str">
        <f t="shared" si="67"/>
        <v>\\</v>
      </c>
      <c r="F891" s="38"/>
      <c r="G891" s="79"/>
      <c r="H891" s="38"/>
      <c r="I891" s="351"/>
      <c r="J891" s="38"/>
      <c r="K891" s="40"/>
      <c r="L891" s="11"/>
      <c r="M891" s="11"/>
      <c r="N891" s="11"/>
      <c r="O891" s="35"/>
      <c r="P891" s="39"/>
      <c r="Q891" s="291"/>
      <c r="R891" s="287"/>
      <c r="S891" s="38"/>
      <c r="T891" s="40"/>
      <c r="U891" s="35"/>
      <c r="V891" s="74">
        <f t="shared" si="70"/>
        <v>0</v>
      </c>
      <c r="W891" s="12">
        <f t="shared" si="71"/>
        <v>0</v>
      </c>
      <c r="X891" s="12">
        <f t="shared" si="68"/>
        <v>0</v>
      </c>
      <c r="Y891" s="75" t="str">
        <f t="shared" si="69"/>
        <v/>
      </c>
    </row>
    <row r="892" spans="5:25">
      <c r="E892" s="56" t="str">
        <f t="shared" si="67"/>
        <v>\\</v>
      </c>
      <c r="F892" s="38"/>
      <c r="G892" s="79"/>
      <c r="H892" s="38"/>
      <c r="I892" s="351"/>
      <c r="J892" s="38"/>
      <c r="K892" s="40"/>
      <c r="L892" s="11"/>
      <c r="M892" s="11"/>
      <c r="N892" s="11"/>
      <c r="O892" s="35"/>
      <c r="P892" s="39"/>
      <c r="Q892" s="291"/>
      <c r="R892" s="287"/>
      <c r="S892" s="38"/>
      <c r="T892" s="40"/>
      <c r="U892" s="35"/>
      <c r="V892" s="74">
        <f t="shared" si="70"/>
        <v>0</v>
      </c>
      <c r="W892" s="12">
        <f t="shared" si="71"/>
        <v>0</v>
      </c>
      <c r="X892" s="12">
        <f t="shared" si="68"/>
        <v>0</v>
      </c>
      <c r="Y892" s="75" t="str">
        <f t="shared" si="69"/>
        <v/>
      </c>
    </row>
    <row r="893" spans="5:25">
      <c r="E893" s="56" t="str">
        <f t="shared" si="67"/>
        <v>\\</v>
      </c>
      <c r="F893" s="38"/>
      <c r="G893" s="79"/>
      <c r="H893" s="38"/>
      <c r="I893" s="351"/>
      <c r="J893" s="38"/>
      <c r="K893" s="40"/>
      <c r="L893" s="11"/>
      <c r="M893" s="11"/>
      <c r="N893" s="11"/>
      <c r="O893" s="35"/>
      <c r="P893" s="39"/>
      <c r="Q893" s="291"/>
      <c r="R893" s="287"/>
      <c r="S893" s="38"/>
      <c r="T893" s="40"/>
      <c r="U893" s="35"/>
      <c r="V893" s="74">
        <f t="shared" si="70"/>
        <v>0</v>
      </c>
      <c r="W893" s="12">
        <f t="shared" si="71"/>
        <v>0</v>
      </c>
      <c r="X893" s="12">
        <f t="shared" si="68"/>
        <v>0</v>
      </c>
      <c r="Y893" s="75" t="str">
        <f t="shared" si="69"/>
        <v/>
      </c>
    </row>
    <row r="894" spans="5:25">
      <c r="E894" s="56" t="str">
        <f t="shared" si="67"/>
        <v>\\</v>
      </c>
      <c r="F894" s="38"/>
      <c r="G894" s="79"/>
      <c r="H894" s="38"/>
      <c r="I894" s="351"/>
      <c r="J894" s="38"/>
      <c r="K894" s="40"/>
      <c r="L894" s="11"/>
      <c r="M894" s="11"/>
      <c r="N894" s="11"/>
      <c r="O894" s="35"/>
      <c r="P894" s="39"/>
      <c r="Q894" s="291"/>
      <c r="R894" s="287"/>
      <c r="S894" s="38"/>
      <c r="T894" s="40"/>
      <c r="U894" s="35"/>
      <c r="V894" s="74">
        <f t="shared" si="70"/>
        <v>0</v>
      </c>
      <c r="W894" s="12">
        <f t="shared" si="71"/>
        <v>0</v>
      </c>
      <c r="X894" s="12">
        <f t="shared" si="68"/>
        <v>0</v>
      </c>
      <c r="Y894" s="75" t="str">
        <f t="shared" si="69"/>
        <v/>
      </c>
    </row>
    <row r="895" spans="5:25">
      <c r="E895" s="56" t="str">
        <f t="shared" si="67"/>
        <v>\\</v>
      </c>
      <c r="F895" s="38"/>
      <c r="G895" s="79"/>
      <c r="H895" s="38"/>
      <c r="I895" s="351"/>
      <c r="J895" s="38"/>
      <c r="K895" s="40"/>
      <c r="L895" s="11"/>
      <c r="M895" s="11"/>
      <c r="N895" s="11"/>
      <c r="O895" s="35"/>
      <c r="P895" s="39"/>
      <c r="Q895" s="291"/>
      <c r="R895" s="287"/>
      <c r="S895" s="38"/>
      <c r="T895" s="40"/>
      <c r="U895" s="35"/>
      <c r="V895" s="74">
        <f t="shared" si="70"/>
        <v>0</v>
      </c>
      <c r="W895" s="12">
        <f t="shared" si="71"/>
        <v>0</v>
      </c>
      <c r="X895" s="12">
        <f t="shared" si="68"/>
        <v>0</v>
      </c>
      <c r="Y895" s="75" t="str">
        <f t="shared" si="69"/>
        <v/>
      </c>
    </row>
    <row r="896" spans="5:25">
      <c r="E896" s="56" t="str">
        <f t="shared" si="67"/>
        <v>\\</v>
      </c>
      <c r="F896" s="38"/>
      <c r="G896" s="79"/>
      <c r="H896" s="38"/>
      <c r="I896" s="351"/>
      <c r="J896" s="38"/>
      <c r="K896" s="40"/>
      <c r="L896" s="11"/>
      <c r="M896" s="11"/>
      <c r="N896" s="11"/>
      <c r="O896" s="35"/>
      <c r="P896" s="39"/>
      <c r="Q896" s="291"/>
      <c r="R896" s="287"/>
      <c r="S896" s="38"/>
      <c r="T896" s="40"/>
      <c r="U896" s="35"/>
      <c r="V896" s="74">
        <f t="shared" si="70"/>
        <v>0</v>
      </c>
      <c r="W896" s="12">
        <f t="shared" si="71"/>
        <v>0</v>
      </c>
      <c r="X896" s="12">
        <f t="shared" si="68"/>
        <v>0</v>
      </c>
      <c r="Y896" s="75" t="str">
        <f t="shared" si="69"/>
        <v/>
      </c>
    </row>
    <row r="897" spans="5:25">
      <c r="E897" s="56" t="str">
        <f t="shared" si="67"/>
        <v>\\</v>
      </c>
      <c r="F897" s="38"/>
      <c r="G897" s="79"/>
      <c r="H897" s="38"/>
      <c r="I897" s="351"/>
      <c r="J897" s="38"/>
      <c r="K897" s="40"/>
      <c r="L897" s="11"/>
      <c r="M897" s="11"/>
      <c r="N897" s="11"/>
      <c r="O897" s="35"/>
      <c r="P897" s="39"/>
      <c r="Q897" s="291"/>
      <c r="R897" s="287"/>
      <c r="S897" s="38"/>
      <c r="T897" s="40"/>
      <c r="U897" s="35"/>
      <c r="V897" s="74">
        <f t="shared" si="70"/>
        <v>0</v>
      </c>
      <c r="W897" s="12">
        <f t="shared" si="71"/>
        <v>0</v>
      </c>
      <c r="X897" s="12">
        <f t="shared" si="68"/>
        <v>0</v>
      </c>
      <c r="Y897" s="75" t="str">
        <f t="shared" si="69"/>
        <v/>
      </c>
    </row>
    <row r="898" spans="5:25">
      <c r="E898" s="56" t="str">
        <f t="shared" si="67"/>
        <v>\\</v>
      </c>
      <c r="F898" s="38"/>
      <c r="G898" s="79"/>
      <c r="H898" s="38"/>
      <c r="I898" s="351"/>
      <c r="J898" s="38"/>
      <c r="K898" s="40"/>
      <c r="L898" s="11"/>
      <c r="M898" s="11"/>
      <c r="N898" s="11"/>
      <c r="O898" s="35"/>
      <c r="P898" s="39"/>
      <c r="Q898" s="291"/>
      <c r="R898" s="287"/>
      <c r="S898" s="38"/>
      <c r="T898" s="40"/>
      <c r="U898" s="35"/>
      <c r="V898" s="74">
        <f t="shared" si="70"/>
        <v>0</v>
      </c>
      <c r="W898" s="12">
        <f t="shared" si="71"/>
        <v>0</v>
      </c>
      <c r="X898" s="12">
        <f t="shared" si="68"/>
        <v>0</v>
      </c>
      <c r="Y898" s="75" t="str">
        <f t="shared" si="69"/>
        <v/>
      </c>
    </row>
    <row r="899" spans="5:25">
      <c r="E899" s="56" t="str">
        <f t="shared" ref="E899:E962" si="72">F899&amp;"\"&amp;T899&amp;"\"&amp;U899</f>
        <v>\\</v>
      </c>
      <c r="F899" s="38"/>
      <c r="G899" s="79"/>
      <c r="H899" s="38"/>
      <c r="I899" s="351"/>
      <c r="J899" s="38"/>
      <c r="K899" s="40"/>
      <c r="L899" s="11"/>
      <c r="M899" s="11"/>
      <c r="N899" s="11"/>
      <c r="O899" s="35"/>
      <c r="P899" s="39"/>
      <c r="Q899" s="291"/>
      <c r="R899" s="287"/>
      <c r="S899" s="38"/>
      <c r="T899" s="40"/>
      <c r="U899" s="35"/>
      <c r="V899" s="74">
        <f t="shared" si="70"/>
        <v>0</v>
      </c>
      <c r="W899" s="12">
        <f t="shared" si="71"/>
        <v>0</v>
      </c>
      <c r="X899" s="12">
        <f t="shared" ref="X899:X962" si="73">W899*V899</f>
        <v>0</v>
      </c>
      <c r="Y899" s="75" t="str">
        <f t="shared" ref="Y899:Y962" si="74">IFERROR(X899/P899,"")</f>
        <v/>
      </c>
    </row>
    <row r="900" spans="5:25">
      <c r="E900" s="56" t="str">
        <f t="shared" si="72"/>
        <v>\\</v>
      </c>
      <c r="F900" s="38"/>
      <c r="G900" s="79"/>
      <c r="H900" s="38"/>
      <c r="I900" s="351"/>
      <c r="J900" s="38"/>
      <c r="K900" s="40"/>
      <c r="L900" s="11"/>
      <c r="M900" s="11"/>
      <c r="N900" s="11"/>
      <c r="O900" s="35"/>
      <c r="P900" s="39"/>
      <c r="Q900" s="291"/>
      <c r="R900" s="287"/>
      <c r="S900" s="38"/>
      <c r="T900" s="40"/>
      <c r="U900" s="35"/>
      <c r="V900" s="74">
        <f t="shared" ref="V900:V963" si="75">IF(G900="실용실안",IF(R900+1825&gt;=$A$3,1,IF(R900+3651&gt;=$A$3,0.8,0)),IF(R900+1825&gt;=$A$3,1,IF(R900+3651&gt;=$A$3,0.8,IF(R900+7304&gt;=$A$3,0.6,0))))</f>
        <v>0</v>
      </c>
      <c r="W900" s="12">
        <f t="shared" ref="W900:W963" si="76">IF(AND(G900="건설신기술",Q900&gt;=$A$3),2,IF(AND(G900="특허",Q900&gt;=$A$3),1,IF(AND(G900="실용실안",Q900&gt;=$A$3),0.5,0)))</f>
        <v>0</v>
      </c>
      <c r="X900" s="12">
        <f t="shared" si="73"/>
        <v>0</v>
      </c>
      <c r="Y900" s="75" t="str">
        <f t="shared" si="74"/>
        <v/>
      </c>
    </row>
    <row r="901" spans="5:25">
      <c r="E901" s="56" t="str">
        <f t="shared" si="72"/>
        <v>\\</v>
      </c>
      <c r="F901" s="38"/>
      <c r="G901" s="79"/>
      <c r="H901" s="38"/>
      <c r="I901" s="351"/>
      <c r="J901" s="38"/>
      <c r="K901" s="40"/>
      <c r="L901" s="11"/>
      <c r="M901" s="11"/>
      <c r="N901" s="11"/>
      <c r="O901" s="35"/>
      <c r="P901" s="39"/>
      <c r="Q901" s="291"/>
      <c r="R901" s="287"/>
      <c r="S901" s="38"/>
      <c r="T901" s="40"/>
      <c r="U901" s="35"/>
      <c r="V901" s="74">
        <f t="shared" si="75"/>
        <v>0</v>
      </c>
      <c r="W901" s="12">
        <f t="shared" si="76"/>
        <v>0</v>
      </c>
      <c r="X901" s="12">
        <f t="shared" si="73"/>
        <v>0</v>
      </c>
      <c r="Y901" s="75" t="str">
        <f t="shared" si="74"/>
        <v/>
      </c>
    </row>
    <row r="902" spans="5:25">
      <c r="E902" s="56" t="str">
        <f t="shared" si="72"/>
        <v>\\</v>
      </c>
      <c r="F902" s="38"/>
      <c r="G902" s="79"/>
      <c r="H902" s="38"/>
      <c r="I902" s="351"/>
      <c r="J902" s="38"/>
      <c r="K902" s="40"/>
      <c r="L902" s="11"/>
      <c r="M902" s="11"/>
      <c r="N902" s="11"/>
      <c r="O902" s="35"/>
      <c r="P902" s="39"/>
      <c r="Q902" s="291"/>
      <c r="R902" s="287"/>
      <c r="S902" s="38"/>
      <c r="T902" s="40"/>
      <c r="U902" s="35"/>
      <c r="V902" s="74">
        <f t="shared" si="75"/>
        <v>0</v>
      </c>
      <c r="W902" s="12">
        <f t="shared" si="76"/>
        <v>0</v>
      </c>
      <c r="X902" s="12">
        <f t="shared" si="73"/>
        <v>0</v>
      </c>
      <c r="Y902" s="75" t="str">
        <f t="shared" si="74"/>
        <v/>
      </c>
    </row>
    <row r="903" spans="5:25">
      <c r="E903" s="56" t="str">
        <f t="shared" si="72"/>
        <v>\\</v>
      </c>
      <c r="F903" s="38"/>
      <c r="G903" s="79"/>
      <c r="H903" s="38"/>
      <c r="I903" s="351"/>
      <c r="J903" s="38"/>
      <c r="K903" s="40"/>
      <c r="L903" s="11"/>
      <c r="M903" s="11"/>
      <c r="N903" s="11"/>
      <c r="O903" s="35"/>
      <c r="P903" s="39"/>
      <c r="Q903" s="291"/>
      <c r="R903" s="287"/>
      <c r="S903" s="38"/>
      <c r="T903" s="40"/>
      <c r="U903" s="35"/>
      <c r="V903" s="74">
        <f t="shared" si="75"/>
        <v>0</v>
      </c>
      <c r="W903" s="12">
        <f t="shared" si="76"/>
        <v>0</v>
      </c>
      <c r="X903" s="12">
        <f t="shared" si="73"/>
        <v>0</v>
      </c>
      <c r="Y903" s="75" t="str">
        <f t="shared" si="74"/>
        <v/>
      </c>
    </row>
    <row r="904" spans="5:25">
      <c r="E904" s="56" t="str">
        <f t="shared" si="72"/>
        <v>\\</v>
      </c>
      <c r="F904" s="38"/>
      <c r="G904" s="79"/>
      <c r="H904" s="38"/>
      <c r="I904" s="351"/>
      <c r="J904" s="38"/>
      <c r="K904" s="40"/>
      <c r="L904" s="11"/>
      <c r="M904" s="11"/>
      <c r="N904" s="11"/>
      <c r="O904" s="35"/>
      <c r="P904" s="39"/>
      <c r="Q904" s="291"/>
      <c r="R904" s="287"/>
      <c r="S904" s="38"/>
      <c r="T904" s="40"/>
      <c r="U904" s="35"/>
      <c r="V904" s="74">
        <f t="shared" si="75"/>
        <v>0</v>
      </c>
      <c r="W904" s="12">
        <f t="shared" si="76"/>
        <v>0</v>
      </c>
      <c r="X904" s="12">
        <f t="shared" si="73"/>
        <v>0</v>
      </c>
      <c r="Y904" s="75" t="str">
        <f t="shared" si="74"/>
        <v/>
      </c>
    </row>
    <row r="905" spans="5:25">
      <c r="E905" s="56" t="str">
        <f t="shared" si="72"/>
        <v>\\</v>
      </c>
      <c r="F905" s="38"/>
      <c r="G905" s="79"/>
      <c r="H905" s="38"/>
      <c r="I905" s="351"/>
      <c r="J905" s="38"/>
      <c r="K905" s="40"/>
      <c r="L905" s="11"/>
      <c r="M905" s="11"/>
      <c r="N905" s="11"/>
      <c r="O905" s="35"/>
      <c r="P905" s="39"/>
      <c r="Q905" s="291"/>
      <c r="R905" s="287"/>
      <c r="S905" s="38"/>
      <c r="T905" s="40"/>
      <c r="U905" s="35"/>
      <c r="V905" s="74">
        <f t="shared" si="75"/>
        <v>0</v>
      </c>
      <c r="W905" s="12">
        <f t="shared" si="76"/>
        <v>0</v>
      </c>
      <c r="X905" s="12">
        <f t="shared" si="73"/>
        <v>0</v>
      </c>
      <c r="Y905" s="75" t="str">
        <f t="shared" si="74"/>
        <v/>
      </c>
    </row>
    <row r="906" spans="5:25">
      <c r="E906" s="56" t="str">
        <f t="shared" si="72"/>
        <v>\\</v>
      </c>
      <c r="F906" s="38"/>
      <c r="G906" s="79"/>
      <c r="H906" s="38"/>
      <c r="I906" s="351"/>
      <c r="J906" s="38"/>
      <c r="K906" s="40"/>
      <c r="L906" s="11"/>
      <c r="M906" s="11"/>
      <c r="N906" s="11"/>
      <c r="O906" s="35"/>
      <c r="P906" s="39"/>
      <c r="Q906" s="291"/>
      <c r="R906" s="287"/>
      <c r="S906" s="38"/>
      <c r="T906" s="40"/>
      <c r="U906" s="35"/>
      <c r="V906" s="74">
        <f t="shared" si="75"/>
        <v>0</v>
      </c>
      <c r="W906" s="12">
        <f t="shared" si="76"/>
        <v>0</v>
      </c>
      <c r="X906" s="12">
        <f t="shared" si="73"/>
        <v>0</v>
      </c>
      <c r="Y906" s="75" t="str">
        <f t="shared" si="74"/>
        <v/>
      </c>
    </row>
    <row r="907" spans="5:25">
      <c r="E907" s="56" t="str">
        <f t="shared" si="72"/>
        <v>\\</v>
      </c>
      <c r="F907" s="38"/>
      <c r="G907" s="79"/>
      <c r="H907" s="38"/>
      <c r="I907" s="351"/>
      <c r="J907" s="38"/>
      <c r="K907" s="40"/>
      <c r="L907" s="11"/>
      <c r="M907" s="11"/>
      <c r="N907" s="11"/>
      <c r="O907" s="35"/>
      <c r="P907" s="39"/>
      <c r="Q907" s="291"/>
      <c r="R907" s="287"/>
      <c r="S907" s="38"/>
      <c r="T907" s="40"/>
      <c r="U907" s="35"/>
      <c r="V907" s="74">
        <f t="shared" si="75"/>
        <v>0</v>
      </c>
      <c r="W907" s="12">
        <f t="shared" si="76"/>
        <v>0</v>
      </c>
      <c r="X907" s="12">
        <f t="shared" si="73"/>
        <v>0</v>
      </c>
      <c r="Y907" s="75" t="str">
        <f t="shared" si="74"/>
        <v/>
      </c>
    </row>
    <row r="908" spans="5:25">
      <c r="E908" s="56" t="str">
        <f t="shared" si="72"/>
        <v>\\</v>
      </c>
      <c r="F908" s="38"/>
      <c r="G908" s="79"/>
      <c r="H908" s="38"/>
      <c r="I908" s="351"/>
      <c r="J908" s="38"/>
      <c r="K908" s="40"/>
      <c r="L908" s="11"/>
      <c r="M908" s="11"/>
      <c r="N908" s="11"/>
      <c r="O908" s="35"/>
      <c r="P908" s="39"/>
      <c r="Q908" s="291"/>
      <c r="R908" s="287"/>
      <c r="S908" s="38"/>
      <c r="T908" s="40"/>
      <c r="U908" s="35"/>
      <c r="V908" s="74">
        <f t="shared" si="75"/>
        <v>0</v>
      </c>
      <c r="W908" s="12">
        <f t="shared" si="76"/>
        <v>0</v>
      </c>
      <c r="X908" s="12">
        <f t="shared" si="73"/>
        <v>0</v>
      </c>
      <c r="Y908" s="75" t="str">
        <f t="shared" si="74"/>
        <v/>
      </c>
    </row>
    <row r="909" spans="5:25">
      <c r="E909" s="56" t="str">
        <f t="shared" si="72"/>
        <v>\\</v>
      </c>
      <c r="F909" s="38"/>
      <c r="G909" s="79"/>
      <c r="H909" s="38"/>
      <c r="I909" s="351"/>
      <c r="J909" s="38"/>
      <c r="K909" s="40"/>
      <c r="L909" s="11"/>
      <c r="M909" s="11"/>
      <c r="N909" s="11"/>
      <c r="O909" s="35"/>
      <c r="P909" s="39"/>
      <c r="Q909" s="291"/>
      <c r="R909" s="287"/>
      <c r="S909" s="38"/>
      <c r="T909" s="40"/>
      <c r="U909" s="35"/>
      <c r="V909" s="74">
        <f t="shared" si="75"/>
        <v>0</v>
      </c>
      <c r="W909" s="12">
        <f t="shared" si="76"/>
        <v>0</v>
      </c>
      <c r="X909" s="12">
        <f t="shared" si="73"/>
        <v>0</v>
      </c>
      <c r="Y909" s="75" t="str">
        <f t="shared" si="74"/>
        <v/>
      </c>
    </row>
    <row r="910" spans="5:25">
      <c r="E910" s="56" t="str">
        <f t="shared" si="72"/>
        <v>\\</v>
      </c>
      <c r="F910" s="38"/>
      <c r="G910" s="79"/>
      <c r="H910" s="38"/>
      <c r="I910" s="351"/>
      <c r="J910" s="38"/>
      <c r="K910" s="40"/>
      <c r="L910" s="11"/>
      <c r="M910" s="11"/>
      <c r="N910" s="11"/>
      <c r="O910" s="35"/>
      <c r="P910" s="39"/>
      <c r="Q910" s="291"/>
      <c r="R910" s="287"/>
      <c r="S910" s="38"/>
      <c r="T910" s="40"/>
      <c r="U910" s="35"/>
      <c r="V910" s="74">
        <f t="shared" si="75"/>
        <v>0</v>
      </c>
      <c r="W910" s="12">
        <f t="shared" si="76"/>
        <v>0</v>
      </c>
      <c r="X910" s="12">
        <f t="shared" si="73"/>
        <v>0</v>
      </c>
      <c r="Y910" s="75" t="str">
        <f t="shared" si="74"/>
        <v/>
      </c>
    </row>
    <row r="911" spans="5:25">
      <c r="E911" s="56" t="str">
        <f t="shared" si="72"/>
        <v>\\</v>
      </c>
      <c r="F911" s="38"/>
      <c r="G911" s="79"/>
      <c r="H911" s="38"/>
      <c r="I911" s="351"/>
      <c r="J911" s="38"/>
      <c r="K911" s="40"/>
      <c r="L911" s="11"/>
      <c r="M911" s="11"/>
      <c r="N911" s="11"/>
      <c r="O911" s="35"/>
      <c r="P911" s="39"/>
      <c r="Q911" s="291"/>
      <c r="R911" s="287"/>
      <c r="S911" s="38"/>
      <c r="T911" s="40"/>
      <c r="U911" s="35"/>
      <c r="V911" s="74">
        <f t="shared" si="75"/>
        <v>0</v>
      </c>
      <c r="W911" s="12">
        <f t="shared" si="76"/>
        <v>0</v>
      </c>
      <c r="X911" s="12">
        <f t="shared" si="73"/>
        <v>0</v>
      </c>
      <c r="Y911" s="75" t="str">
        <f t="shared" si="74"/>
        <v/>
      </c>
    </row>
    <row r="912" spans="5:25">
      <c r="E912" s="56" t="str">
        <f t="shared" si="72"/>
        <v>\\</v>
      </c>
      <c r="F912" s="38"/>
      <c r="G912" s="79"/>
      <c r="H912" s="38"/>
      <c r="I912" s="351"/>
      <c r="J912" s="38"/>
      <c r="K912" s="40"/>
      <c r="L912" s="11"/>
      <c r="M912" s="11"/>
      <c r="N912" s="11"/>
      <c r="O912" s="35"/>
      <c r="P912" s="39"/>
      <c r="Q912" s="291"/>
      <c r="R912" s="287"/>
      <c r="S912" s="38"/>
      <c r="T912" s="40"/>
      <c r="U912" s="35"/>
      <c r="V912" s="74">
        <f t="shared" si="75"/>
        <v>0</v>
      </c>
      <c r="W912" s="12">
        <f t="shared" si="76"/>
        <v>0</v>
      </c>
      <c r="X912" s="12">
        <f t="shared" si="73"/>
        <v>0</v>
      </c>
      <c r="Y912" s="75" t="str">
        <f t="shared" si="74"/>
        <v/>
      </c>
    </row>
    <row r="913" spans="5:25">
      <c r="E913" s="56" t="str">
        <f t="shared" si="72"/>
        <v>\\</v>
      </c>
      <c r="F913" s="38"/>
      <c r="G913" s="79"/>
      <c r="H913" s="38"/>
      <c r="I913" s="351"/>
      <c r="J913" s="38"/>
      <c r="K913" s="40"/>
      <c r="L913" s="11"/>
      <c r="M913" s="11"/>
      <c r="N913" s="11"/>
      <c r="O913" s="35"/>
      <c r="P913" s="39"/>
      <c r="Q913" s="291"/>
      <c r="R913" s="287"/>
      <c r="S913" s="38"/>
      <c r="T913" s="40"/>
      <c r="U913" s="35"/>
      <c r="V913" s="74">
        <f t="shared" si="75"/>
        <v>0</v>
      </c>
      <c r="W913" s="12">
        <f t="shared" si="76"/>
        <v>0</v>
      </c>
      <c r="X913" s="12">
        <f t="shared" si="73"/>
        <v>0</v>
      </c>
      <c r="Y913" s="75" t="str">
        <f t="shared" si="74"/>
        <v/>
      </c>
    </row>
    <row r="914" spans="5:25">
      <c r="E914" s="56" t="str">
        <f t="shared" si="72"/>
        <v>\\</v>
      </c>
      <c r="F914" s="38"/>
      <c r="G914" s="79"/>
      <c r="H914" s="38"/>
      <c r="I914" s="351"/>
      <c r="J914" s="38"/>
      <c r="K914" s="40"/>
      <c r="L914" s="11"/>
      <c r="M914" s="11"/>
      <c r="N914" s="11"/>
      <c r="O914" s="35"/>
      <c r="P914" s="39"/>
      <c r="Q914" s="291"/>
      <c r="R914" s="287"/>
      <c r="S914" s="38"/>
      <c r="T914" s="40"/>
      <c r="U914" s="35"/>
      <c r="V914" s="74">
        <f t="shared" si="75"/>
        <v>0</v>
      </c>
      <c r="W914" s="12">
        <f t="shared" si="76"/>
        <v>0</v>
      </c>
      <c r="X914" s="12">
        <f t="shared" si="73"/>
        <v>0</v>
      </c>
      <c r="Y914" s="75" t="str">
        <f t="shared" si="74"/>
        <v/>
      </c>
    </row>
    <row r="915" spans="5:25">
      <c r="E915" s="56" t="str">
        <f t="shared" si="72"/>
        <v>\\</v>
      </c>
      <c r="F915" s="38"/>
      <c r="G915" s="79"/>
      <c r="H915" s="38"/>
      <c r="I915" s="351"/>
      <c r="J915" s="38"/>
      <c r="K915" s="40"/>
      <c r="L915" s="11"/>
      <c r="M915" s="11"/>
      <c r="N915" s="11"/>
      <c r="O915" s="35"/>
      <c r="P915" s="39"/>
      <c r="Q915" s="291"/>
      <c r="R915" s="287"/>
      <c r="S915" s="38"/>
      <c r="T915" s="40"/>
      <c r="U915" s="35"/>
      <c r="V915" s="74">
        <f t="shared" si="75"/>
        <v>0</v>
      </c>
      <c r="W915" s="12">
        <f t="shared" si="76"/>
        <v>0</v>
      </c>
      <c r="X915" s="12">
        <f t="shared" si="73"/>
        <v>0</v>
      </c>
      <c r="Y915" s="75" t="str">
        <f t="shared" si="74"/>
        <v/>
      </c>
    </row>
    <row r="916" spans="5:25">
      <c r="E916" s="56" t="str">
        <f t="shared" si="72"/>
        <v>\\</v>
      </c>
      <c r="F916" s="38"/>
      <c r="G916" s="79"/>
      <c r="H916" s="38"/>
      <c r="I916" s="351"/>
      <c r="J916" s="38"/>
      <c r="K916" s="40"/>
      <c r="L916" s="11"/>
      <c r="M916" s="11"/>
      <c r="N916" s="11"/>
      <c r="O916" s="35"/>
      <c r="P916" s="39"/>
      <c r="Q916" s="291"/>
      <c r="R916" s="287"/>
      <c r="S916" s="38"/>
      <c r="T916" s="40"/>
      <c r="U916" s="35"/>
      <c r="V916" s="74">
        <f t="shared" si="75"/>
        <v>0</v>
      </c>
      <c r="W916" s="12">
        <f t="shared" si="76"/>
        <v>0</v>
      </c>
      <c r="X916" s="12">
        <f t="shared" si="73"/>
        <v>0</v>
      </c>
      <c r="Y916" s="75" t="str">
        <f t="shared" si="74"/>
        <v/>
      </c>
    </row>
    <row r="917" spans="5:25">
      <c r="E917" s="56" t="str">
        <f t="shared" si="72"/>
        <v>\\</v>
      </c>
      <c r="F917" s="38"/>
      <c r="G917" s="79"/>
      <c r="H917" s="38"/>
      <c r="I917" s="351"/>
      <c r="J917" s="38"/>
      <c r="K917" s="40"/>
      <c r="L917" s="11"/>
      <c r="M917" s="11"/>
      <c r="N917" s="11"/>
      <c r="O917" s="35"/>
      <c r="P917" s="39"/>
      <c r="Q917" s="291"/>
      <c r="R917" s="287"/>
      <c r="S917" s="38"/>
      <c r="T917" s="40"/>
      <c r="U917" s="35"/>
      <c r="V917" s="74">
        <f t="shared" si="75"/>
        <v>0</v>
      </c>
      <c r="W917" s="12">
        <f t="shared" si="76"/>
        <v>0</v>
      </c>
      <c r="X917" s="12">
        <f t="shared" si="73"/>
        <v>0</v>
      </c>
      <c r="Y917" s="75" t="str">
        <f t="shared" si="74"/>
        <v/>
      </c>
    </row>
    <row r="918" spans="5:25">
      <c r="E918" s="56" t="str">
        <f t="shared" si="72"/>
        <v>\\</v>
      </c>
      <c r="F918" s="38"/>
      <c r="G918" s="79"/>
      <c r="H918" s="38"/>
      <c r="I918" s="351"/>
      <c r="J918" s="38"/>
      <c r="K918" s="40"/>
      <c r="L918" s="11"/>
      <c r="M918" s="11"/>
      <c r="N918" s="11"/>
      <c r="O918" s="35"/>
      <c r="P918" s="39"/>
      <c r="Q918" s="291"/>
      <c r="R918" s="287"/>
      <c r="S918" s="38"/>
      <c r="T918" s="40"/>
      <c r="U918" s="35"/>
      <c r="V918" s="74">
        <f t="shared" si="75"/>
        <v>0</v>
      </c>
      <c r="W918" s="12">
        <f t="shared" si="76"/>
        <v>0</v>
      </c>
      <c r="X918" s="12">
        <f t="shared" si="73"/>
        <v>0</v>
      </c>
      <c r="Y918" s="75" t="str">
        <f t="shared" si="74"/>
        <v/>
      </c>
    </row>
    <row r="919" spans="5:25">
      <c r="E919" s="56" t="str">
        <f t="shared" si="72"/>
        <v>\\</v>
      </c>
      <c r="F919" s="38"/>
      <c r="G919" s="79"/>
      <c r="H919" s="38"/>
      <c r="I919" s="351"/>
      <c r="J919" s="38"/>
      <c r="K919" s="40"/>
      <c r="L919" s="11"/>
      <c r="M919" s="11"/>
      <c r="N919" s="11"/>
      <c r="O919" s="35"/>
      <c r="P919" s="39"/>
      <c r="Q919" s="291"/>
      <c r="R919" s="287"/>
      <c r="S919" s="38"/>
      <c r="T919" s="40"/>
      <c r="U919" s="35"/>
      <c r="V919" s="74">
        <f t="shared" si="75"/>
        <v>0</v>
      </c>
      <c r="W919" s="12">
        <f t="shared" si="76"/>
        <v>0</v>
      </c>
      <c r="X919" s="12">
        <f t="shared" si="73"/>
        <v>0</v>
      </c>
      <c r="Y919" s="75" t="str">
        <f t="shared" si="74"/>
        <v/>
      </c>
    </row>
    <row r="920" spans="5:25">
      <c r="E920" s="56" t="str">
        <f t="shared" si="72"/>
        <v>\\</v>
      </c>
      <c r="F920" s="38"/>
      <c r="G920" s="79"/>
      <c r="H920" s="38"/>
      <c r="I920" s="351"/>
      <c r="J920" s="38"/>
      <c r="K920" s="40"/>
      <c r="L920" s="11"/>
      <c r="M920" s="11"/>
      <c r="N920" s="11"/>
      <c r="O920" s="35"/>
      <c r="P920" s="39"/>
      <c r="Q920" s="291"/>
      <c r="R920" s="287"/>
      <c r="S920" s="38"/>
      <c r="T920" s="40"/>
      <c r="U920" s="35"/>
      <c r="V920" s="74">
        <f t="shared" si="75"/>
        <v>0</v>
      </c>
      <c r="W920" s="12">
        <f t="shared" si="76"/>
        <v>0</v>
      </c>
      <c r="X920" s="12">
        <f t="shared" si="73"/>
        <v>0</v>
      </c>
      <c r="Y920" s="75" t="str">
        <f t="shared" si="74"/>
        <v/>
      </c>
    </row>
    <row r="921" spans="5:25">
      <c r="E921" s="56" t="str">
        <f t="shared" si="72"/>
        <v>\\</v>
      </c>
      <c r="F921" s="38"/>
      <c r="G921" s="79"/>
      <c r="H921" s="38"/>
      <c r="I921" s="351"/>
      <c r="J921" s="38"/>
      <c r="K921" s="40"/>
      <c r="L921" s="11"/>
      <c r="M921" s="11"/>
      <c r="N921" s="11"/>
      <c r="O921" s="35"/>
      <c r="P921" s="39"/>
      <c r="Q921" s="291"/>
      <c r="R921" s="287"/>
      <c r="S921" s="38"/>
      <c r="T921" s="40"/>
      <c r="U921" s="35"/>
      <c r="V921" s="74">
        <f t="shared" si="75"/>
        <v>0</v>
      </c>
      <c r="W921" s="12">
        <f t="shared" si="76"/>
        <v>0</v>
      </c>
      <c r="X921" s="12">
        <f t="shared" si="73"/>
        <v>0</v>
      </c>
      <c r="Y921" s="75" t="str">
        <f t="shared" si="74"/>
        <v/>
      </c>
    </row>
    <row r="922" spans="5:25">
      <c r="E922" s="56" t="str">
        <f t="shared" si="72"/>
        <v>\\</v>
      </c>
      <c r="F922" s="38"/>
      <c r="G922" s="79"/>
      <c r="H922" s="38"/>
      <c r="I922" s="351"/>
      <c r="J922" s="38"/>
      <c r="K922" s="40"/>
      <c r="L922" s="11"/>
      <c r="M922" s="11"/>
      <c r="N922" s="11"/>
      <c r="O922" s="35"/>
      <c r="P922" s="39"/>
      <c r="Q922" s="291"/>
      <c r="R922" s="287"/>
      <c r="S922" s="38"/>
      <c r="T922" s="40"/>
      <c r="U922" s="35"/>
      <c r="V922" s="74">
        <f t="shared" si="75"/>
        <v>0</v>
      </c>
      <c r="W922" s="12">
        <f t="shared" si="76"/>
        <v>0</v>
      </c>
      <c r="X922" s="12">
        <f t="shared" si="73"/>
        <v>0</v>
      </c>
      <c r="Y922" s="75" t="str">
        <f t="shared" si="74"/>
        <v/>
      </c>
    </row>
    <row r="923" spans="5:25">
      <c r="E923" s="56" t="str">
        <f t="shared" si="72"/>
        <v>\\</v>
      </c>
      <c r="F923" s="38"/>
      <c r="G923" s="79"/>
      <c r="H923" s="38"/>
      <c r="I923" s="351"/>
      <c r="J923" s="38"/>
      <c r="K923" s="40"/>
      <c r="L923" s="11"/>
      <c r="M923" s="11"/>
      <c r="N923" s="11"/>
      <c r="O923" s="35"/>
      <c r="P923" s="39"/>
      <c r="Q923" s="291"/>
      <c r="R923" s="287"/>
      <c r="S923" s="38"/>
      <c r="T923" s="40"/>
      <c r="U923" s="35"/>
      <c r="V923" s="74">
        <f t="shared" si="75"/>
        <v>0</v>
      </c>
      <c r="W923" s="12">
        <f t="shared" si="76"/>
        <v>0</v>
      </c>
      <c r="X923" s="12">
        <f t="shared" si="73"/>
        <v>0</v>
      </c>
      <c r="Y923" s="75" t="str">
        <f t="shared" si="74"/>
        <v/>
      </c>
    </row>
    <row r="924" spans="5:25">
      <c r="E924" s="56" t="str">
        <f t="shared" si="72"/>
        <v>\\</v>
      </c>
      <c r="F924" s="38"/>
      <c r="G924" s="79"/>
      <c r="H924" s="38"/>
      <c r="I924" s="351"/>
      <c r="J924" s="38"/>
      <c r="K924" s="40"/>
      <c r="L924" s="11"/>
      <c r="M924" s="11"/>
      <c r="N924" s="11"/>
      <c r="O924" s="35"/>
      <c r="P924" s="39"/>
      <c r="Q924" s="291"/>
      <c r="R924" s="287"/>
      <c r="S924" s="38"/>
      <c r="T924" s="40"/>
      <c r="U924" s="35"/>
      <c r="V924" s="74">
        <f t="shared" si="75"/>
        <v>0</v>
      </c>
      <c r="W924" s="12">
        <f t="shared" si="76"/>
        <v>0</v>
      </c>
      <c r="X924" s="12">
        <f t="shared" si="73"/>
        <v>0</v>
      </c>
      <c r="Y924" s="75" t="str">
        <f t="shared" si="74"/>
        <v/>
      </c>
    </row>
    <row r="925" spans="5:25">
      <c r="E925" s="56" t="str">
        <f t="shared" si="72"/>
        <v>\\</v>
      </c>
      <c r="F925" s="38"/>
      <c r="G925" s="79"/>
      <c r="H925" s="38"/>
      <c r="I925" s="351"/>
      <c r="J925" s="38"/>
      <c r="K925" s="40"/>
      <c r="L925" s="11"/>
      <c r="M925" s="11"/>
      <c r="N925" s="11"/>
      <c r="O925" s="35"/>
      <c r="P925" s="39"/>
      <c r="Q925" s="291"/>
      <c r="R925" s="287"/>
      <c r="S925" s="38"/>
      <c r="T925" s="40"/>
      <c r="U925" s="35"/>
      <c r="V925" s="74">
        <f t="shared" si="75"/>
        <v>0</v>
      </c>
      <c r="W925" s="12">
        <f t="shared" si="76"/>
        <v>0</v>
      </c>
      <c r="X925" s="12">
        <f t="shared" si="73"/>
        <v>0</v>
      </c>
      <c r="Y925" s="75" t="str">
        <f t="shared" si="74"/>
        <v/>
      </c>
    </row>
    <row r="926" spans="5:25">
      <c r="E926" s="56" t="str">
        <f t="shared" si="72"/>
        <v>\\</v>
      </c>
      <c r="F926" s="38"/>
      <c r="G926" s="79"/>
      <c r="H926" s="38"/>
      <c r="I926" s="351"/>
      <c r="J926" s="38"/>
      <c r="K926" s="40"/>
      <c r="L926" s="11"/>
      <c r="M926" s="11"/>
      <c r="N926" s="11"/>
      <c r="O926" s="35"/>
      <c r="P926" s="39"/>
      <c r="Q926" s="291"/>
      <c r="R926" s="287"/>
      <c r="S926" s="38"/>
      <c r="T926" s="40"/>
      <c r="U926" s="35"/>
      <c r="V926" s="74">
        <f t="shared" si="75"/>
        <v>0</v>
      </c>
      <c r="W926" s="12">
        <f t="shared" si="76"/>
        <v>0</v>
      </c>
      <c r="X926" s="12">
        <f t="shared" si="73"/>
        <v>0</v>
      </c>
      <c r="Y926" s="75" t="str">
        <f t="shared" si="74"/>
        <v/>
      </c>
    </row>
    <row r="927" spans="5:25">
      <c r="E927" s="56" t="str">
        <f t="shared" si="72"/>
        <v>\\</v>
      </c>
      <c r="F927" s="38"/>
      <c r="G927" s="79"/>
      <c r="H927" s="38"/>
      <c r="I927" s="351"/>
      <c r="J927" s="38"/>
      <c r="K927" s="40"/>
      <c r="L927" s="11"/>
      <c r="M927" s="11"/>
      <c r="N927" s="11"/>
      <c r="O927" s="35"/>
      <c r="P927" s="39"/>
      <c r="Q927" s="291"/>
      <c r="R927" s="287"/>
      <c r="S927" s="38"/>
      <c r="T927" s="40"/>
      <c r="U927" s="35"/>
      <c r="V927" s="74">
        <f t="shared" si="75"/>
        <v>0</v>
      </c>
      <c r="W927" s="12">
        <f t="shared" si="76"/>
        <v>0</v>
      </c>
      <c r="X927" s="12">
        <f t="shared" si="73"/>
        <v>0</v>
      </c>
      <c r="Y927" s="75" t="str">
        <f t="shared" si="74"/>
        <v/>
      </c>
    </row>
    <row r="928" spans="5:25">
      <c r="E928" s="56" t="str">
        <f t="shared" si="72"/>
        <v>\\</v>
      </c>
      <c r="F928" s="38"/>
      <c r="G928" s="79"/>
      <c r="H928" s="38"/>
      <c r="I928" s="351"/>
      <c r="J928" s="38"/>
      <c r="K928" s="40"/>
      <c r="L928" s="11"/>
      <c r="M928" s="11"/>
      <c r="N928" s="11"/>
      <c r="O928" s="35"/>
      <c r="P928" s="39"/>
      <c r="Q928" s="291"/>
      <c r="R928" s="287"/>
      <c r="S928" s="38"/>
      <c r="T928" s="40"/>
      <c r="U928" s="35"/>
      <c r="V928" s="74">
        <f t="shared" si="75"/>
        <v>0</v>
      </c>
      <c r="W928" s="12">
        <f t="shared" si="76"/>
        <v>0</v>
      </c>
      <c r="X928" s="12">
        <f t="shared" si="73"/>
        <v>0</v>
      </c>
      <c r="Y928" s="75" t="str">
        <f t="shared" si="74"/>
        <v/>
      </c>
    </row>
    <row r="929" spans="5:25">
      <c r="E929" s="56" t="str">
        <f t="shared" si="72"/>
        <v>\\</v>
      </c>
      <c r="F929" s="38"/>
      <c r="G929" s="79"/>
      <c r="H929" s="38"/>
      <c r="I929" s="351"/>
      <c r="J929" s="38"/>
      <c r="K929" s="40"/>
      <c r="L929" s="11"/>
      <c r="M929" s="11"/>
      <c r="N929" s="11"/>
      <c r="O929" s="35"/>
      <c r="P929" s="39"/>
      <c r="Q929" s="291"/>
      <c r="R929" s="287"/>
      <c r="S929" s="38"/>
      <c r="T929" s="40"/>
      <c r="U929" s="35"/>
      <c r="V929" s="74">
        <f t="shared" si="75"/>
        <v>0</v>
      </c>
      <c r="W929" s="12">
        <f t="shared" si="76"/>
        <v>0</v>
      </c>
      <c r="X929" s="12">
        <f t="shared" si="73"/>
        <v>0</v>
      </c>
      <c r="Y929" s="75" t="str">
        <f t="shared" si="74"/>
        <v/>
      </c>
    </row>
    <row r="930" spans="5:25">
      <c r="E930" s="56" t="str">
        <f t="shared" si="72"/>
        <v>\\</v>
      </c>
      <c r="F930" s="38"/>
      <c r="G930" s="79"/>
      <c r="H930" s="38"/>
      <c r="I930" s="351"/>
      <c r="J930" s="38"/>
      <c r="K930" s="40"/>
      <c r="L930" s="11"/>
      <c r="M930" s="11"/>
      <c r="N930" s="11"/>
      <c r="O930" s="35"/>
      <c r="P930" s="39"/>
      <c r="Q930" s="291"/>
      <c r="R930" s="287"/>
      <c r="S930" s="38"/>
      <c r="T930" s="40"/>
      <c r="U930" s="35"/>
      <c r="V930" s="74">
        <f t="shared" si="75"/>
        <v>0</v>
      </c>
      <c r="W930" s="12">
        <f t="shared" si="76"/>
        <v>0</v>
      </c>
      <c r="X930" s="12">
        <f t="shared" si="73"/>
        <v>0</v>
      </c>
      <c r="Y930" s="75" t="str">
        <f t="shared" si="74"/>
        <v/>
      </c>
    </row>
    <row r="931" spans="5:25">
      <c r="E931" s="56" t="str">
        <f t="shared" si="72"/>
        <v>\\</v>
      </c>
      <c r="F931" s="38"/>
      <c r="G931" s="79"/>
      <c r="H931" s="38"/>
      <c r="I931" s="351"/>
      <c r="J931" s="38"/>
      <c r="K931" s="40"/>
      <c r="L931" s="11"/>
      <c r="M931" s="11"/>
      <c r="N931" s="11"/>
      <c r="O931" s="35"/>
      <c r="P931" s="39"/>
      <c r="Q931" s="291"/>
      <c r="R931" s="287"/>
      <c r="S931" s="38"/>
      <c r="T931" s="40"/>
      <c r="U931" s="35"/>
      <c r="V931" s="74">
        <f t="shared" si="75"/>
        <v>0</v>
      </c>
      <c r="W931" s="12">
        <f t="shared" si="76"/>
        <v>0</v>
      </c>
      <c r="X931" s="12">
        <f t="shared" si="73"/>
        <v>0</v>
      </c>
      <c r="Y931" s="75" t="str">
        <f t="shared" si="74"/>
        <v/>
      </c>
    </row>
    <row r="932" spans="5:25">
      <c r="E932" s="56" t="str">
        <f t="shared" si="72"/>
        <v>\\</v>
      </c>
      <c r="F932" s="38"/>
      <c r="G932" s="79"/>
      <c r="H932" s="38"/>
      <c r="I932" s="351"/>
      <c r="J932" s="38"/>
      <c r="K932" s="40"/>
      <c r="L932" s="11"/>
      <c r="M932" s="11"/>
      <c r="N932" s="11"/>
      <c r="O932" s="35"/>
      <c r="P932" s="39"/>
      <c r="Q932" s="291"/>
      <c r="R932" s="287"/>
      <c r="S932" s="38"/>
      <c r="T932" s="40"/>
      <c r="U932" s="35"/>
      <c r="V932" s="74">
        <f t="shared" si="75"/>
        <v>0</v>
      </c>
      <c r="W932" s="12">
        <f t="shared" si="76"/>
        <v>0</v>
      </c>
      <c r="X932" s="12">
        <f t="shared" si="73"/>
        <v>0</v>
      </c>
      <c r="Y932" s="75" t="str">
        <f t="shared" si="74"/>
        <v/>
      </c>
    </row>
    <row r="933" spans="5:25">
      <c r="E933" s="56" t="str">
        <f t="shared" si="72"/>
        <v>\\</v>
      </c>
      <c r="F933" s="38"/>
      <c r="G933" s="79"/>
      <c r="H933" s="38"/>
      <c r="I933" s="351"/>
      <c r="J933" s="38"/>
      <c r="K933" s="40"/>
      <c r="L933" s="11"/>
      <c r="M933" s="11"/>
      <c r="N933" s="11"/>
      <c r="O933" s="35"/>
      <c r="P933" s="39"/>
      <c r="Q933" s="291"/>
      <c r="R933" s="287"/>
      <c r="S933" s="38"/>
      <c r="T933" s="40"/>
      <c r="U933" s="35"/>
      <c r="V933" s="74">
        <f t="shared" si="75"/>
        <v>0</v>
      </c>
      <c r="W933" s="12">
        <f t="shared" si="76"/>
        <v>0</v>
      </c>
      <c r="X933" s="12">
        <f t="shared" si="73"/>
        <v>0</v>
      </c>
      <c r="Y933" s="75" t="str">
        <f t="shared" si="74"/>
        <v/>
      </c>
    </row>
    <row r="934" spans="5:25">
      <c r="E934" s="56" t="str">
        <f t="shared" si="72"/>
        <v>\\</v>
      </c>
      <c r="F934" s="38"/>
      <c r="G934" s="79"/>
      <c r="H934" s="38"/>
      <c r="I934" s="351"/>
      <c r="J934" s="38"/>
      <c r="K934" s="40"/>
      <c r="L934" s="11"/>
      <c r="M934" s="11"/>
      <c r="N934" s="11"/>
      <c r="O934" s="35"/>
      <c r="P934" s="39"/>
      <c r="Q934" s="291"/>
      <c r="R934" s="287"/>
      <c r="S934" s="38"/>
      <c r="T934" s="40"/>
      <c r="U934" s="35"/>
      <c r="V934" s="74">
        <f t="shared" si="75"/>
        <v>0</v>
      </c>
      <c r="W934" s="12">
        <f t="shared" si="76"/>
        <v>0</v>
      </c>
      <c r="X934" s="12">
        <f t="shared" si="73"/>
        <v>0</v>
      </c>
      <c r="Y934" s="75" t="str">
        <f t="shared" si="74"/>
        <v/>
      </c>
    </row>
    <row r="935" spans="5:25">
      <c r="E935" s="56" t="str">
        <f t="shared" si="72"/>
        <v>\\</v>
      </c>
      <c r="F935" s="38"/>
      <c r="G935" s="79"/>
      <c r="H935" s="38"/>
      <c r="I935" s="351"/>
      <c r="J935" s="38"/>
      <c r="K935" s="40"/>
      <c r="L935" s="11"/>
      <c r="M935" s="11"/>
      <c r="N935" s="11"/>
      <c r="O935" s="35"/>
      <c r="P935" s="39"/>
      <c r="Q935" s="291"/>
      <c r="R935" s="287"/>
      <c r="S935" s="38"/>
      <c r="T935" s="40"/>
      <c r="U935" s="35"/>
      <c r="V935" s="74">
        <f t="shared" si="75"/>
        <v>0</v>
      </c>
      <c r="W935" s="12">
        <f t="shared" si="76"/>
        <v>0</v>
      </c>
      <c r="X935" s="12">
        <f t="shared" si="73"/>
        <v>0</v>
      </c>
      <c r="Y935" s="75" t="str">
        <f t="shared" si="74"/>
        <v/>
      </c>
    </row>
    <row r="936" spans="5:25">
      <c r="E936" s="56" t="str">
        <f t="shared" si="72"/>
        <v>\\</v>
      </c>
      <c r="F936" s="38"/>
      <c r="G936" s="79"/>
      <c r="H936" s="38"/>
      <c r="I936" s="351"/>
      <c r="J936" s="38"/>
      <c r="K936" s="40"/>
      <c r="L936" s="11"/>
      <c r="M936" s="11"/>
      <c r="N936" s="11"/>
      <c r="O936" s="35"/>
      <c r="P936" s="39"/>
      <c r="Q936" s="291"/>
      <c r="R936" s="287"/>
      <c r="S936" s="38"/>
      <c r="T936" s="40"/>
      <c r="U936" s="35"/>
      <c r="V936" s="74">
        <f t="shared" si="75"/>
        <v>0</v>
      </c>
      <c r="W936" s="12">
        <f t="shared" si="76"/>
        <v>0</v>
      </c>
      <c r="X936" s="12">
        <f t="shared" si="73"/>
        <v>0</v>
      </c>
      <c r="Y936" s="75" t="str">
        <f t="shared" si="74"/>
        <v/>
      </c>
    </row>
    <row r="937" spans="5:25">
      <c r="E937" s="56" t="str">
        <f t="shared" si="72"/>
        <v>\\</v>
      </c>
      <c r="F937" s="38"/>
      <c r="G937" s="79"/>
      <c r="H937" s="38"/>
      <c r="I937" s="351"/>
      <c r="J937" s="38"/>
      <c r="K937" s="40"/>
      <c r="L937" s="11"/>
      <c r="M937" s="11"/>
      <c r="N937" s="11"/>
      <c r="O937" s="35"/>
      <c r="P937" s="39"/>
      <c r="Q937" s="291"/>
      <c r="R937" s="287"/>
      <c r="S937" s="38"/>
      <c r="T937" s="40"/>
      <c r="U937" s="35"/>
      <c r="V937" s="74">
        <f t="shared" si="75"/>
        <v>0</v>
      </c>
      <c r="W937" s="12">
        <f t="shared" si="76"/>
        <v>0</v>
      </c>
      <c r="X937" s="12">
        <f t="shared" si="73"/>
        <v>0</v>
      </c>
      <c r="Y937" s="75" t="str">
        <f t="shared" si="74"/>
        <v/>
      </c>
    </row>
    <row r="938" spans="5:25">
      <c r="E938" s="56" t="str">
        <f t="shared" si="72"/>
        <v>\\</v>
      </c>
      <c r="F938" s="38"/>
      <c r="G938" s="79"/>
      <c r="H938" s="38"/>
      <c r="I938" s="351"/>
      <c r="J938" s="38"/>
      <c r="K938" s="40"/>
      <c r="L938" s="11"/>
      <c r="M938" s="11"/>
      <c r="N938" s="11"/>
      <c r="O938" s="35"/>
      <c r="P938" s="39"/>
      <c r="Q938" s="291"/>
      <c r="R938" s="287"/>
      <c r="S938" s="38"/>
      <c r="T938" s="40"/>
      <c r="U938" s="35"/>
      <c r="V938" s="74">
        <f t="shared" si="75"/>
        <v>0</v>
      </c>
      <c r="W938" s="12">
        <f t="shared" si="76"/>
        <v>0</v>
      </c>
      <c r="X938" s="12">
        <f t="shared" si="73"/>
        <v>0</v>
      </c>
      <c r="Y938" s="75" t="str">
        <f t="shared" si="74"/>
        <v/>
      </c>
    </row>
    <row r="939" spans="5:25">
      <c r="E939" s="56" t="str">
        <f t="shared" si="72"/>
        <v>\\</v>
      </c>
      <c r="F939" s="38"/>
      <c r="G939" s="79"/>
      <c r="H939" s="38"/>
      <c r="I939" s="351"/>
      <c r="J939" s="38"/>
      <c r="K939" s="40"/>
      <c r="L939" s="11"/>
      <c r="M939" s="11"/>
      <c r="N939" s="11"/>
      <c r="O939" s="35"/>
      <c r="P939" s="39"/>
      <c r="Q939" s="291"/>
      <c r="R939" s="287"/>
      <c r="S939" s="38"/>
      <c r="T939" s="40"/>
      <c r="U939" s="35"/>
      <c r="V939" s="74">
        <f t="shared" si="75"/>
        <v>0</v>
      </c>
      <c r="W939" s="12">
        <f t="shared" si="76"/>
        <v>0</v>
      </c>
      <c r="X939" s="12">
        <f t="shared" si="73"/>
        <v>0</v>
      </c>
      <c r="Y939" s="75" t="str">
        <f t="shared" si="74"/>
        <v/>
      </c>
    </row>
    <row r="940" spans="5:25">
      <c r="E940" s="56" t="str">
        <f t="shared" si="72"/>
        <v>\\</v>
      </c>
      <c r="F940" s="38"/>
      <c r="G940" s="79"/>
      <c r="H940" s="38"/>
      <c r="I940" s="351"/>
      <c r="J940" s="38"/>
      <c r="K940" s="40"/>
      <c r="L940" s="11"/>
      <c r="M940" s="11"/>
      <c r="N940" s="11"/>
      <c r="O940" s="35"/>
      <c r="P940" s="39"/>
      <c r="Q940" s="291"/>
      <c r="R940" s="287"/>
      <c r="S940" s="38"/>
      <c r="T940" s="40"/>
      <c r="U940" s="35"/>
      <c r="V940" s="74">
        <f t="shared" si="75"/>
        <v>0</v>
      </c>
      <c r="W940" s="12">
        <f t="shared" si="76"/>
        <v>0</v>
      </c>
      <c r="X940" s="12">
        <f t="shared" si="73"/>
        <v>0</v>
      </c>
      <c r="Y940" s="75" t="str">
        <f t="shared" si="74"/>
        <v/>
      </c>
    </row>
    <row r="941" spans="5:25">
      <c r="E941" s="56" t="str">
        <f t="shared" si="72"/>
        <v>\\</v>
      </c>
      <c r="F941" s="38"/>
      <c r="G941" s="79"/>
      <c r="H941" s="38"/>
      <c r="I941" s="351"/>
      <c r="J941" s="38"/>
      <c r="K941" s="40"/>
      <c r="L941" s="11"/>
      <c r="M941" s="11"/>
      <c r="N941" s="11"/>
      <c r="O941" s="35"/>
      <c r="P941" s="39"/>
      <c r="Q941" s="291"/>
      <c r="R941" s="287"/>
      <c r="S941" s="38"/>
      <c r="T941" s="40"/>
      <c r="U941" s="35"/>
      <c r="V941" s="74">
        <f t="shared" si="75"/>
        <v>0</v>
      </c>
      <c r="W941" s="12">
        <f t="shared" si="76"/>
        <v>0</v>
      </c>
      <c r="X941" s="12">
        <f t="shared" si="73"/>
        <v>0</v>
      </c>
      <c r="Y941" s="75" t="str">
        <f t="shared" si="74"/>
        <v/>
      </c>
    </row>
    <row r="942" spans="5:25">
      <c r="E942" s="56" t="str">
        <f t="shared" si="72"/>
        <v>\\</v>
      </c>
      <c r="F942" s="38"/>
      <c r="G942" s="79"/>
      <c r="H942" s="38"/>
      <c r="I942" s="351"/>
      <c r="J942" s="38"/>
      <c r="K942" s="40"/>
      <c r="L942" s="11"/>
      <c r="M942" s="11"/>
      <c r="N942" s="11"/>
      <c r="O942" s="35"/>
      <c r="P942" s="39"/>
      <c r="Q942" s="291"/>
      <c r="R942" s="287"/>
      <c r="S942" s="38"/>
      <c r="T942" s="40"/>
      <c r="U942" s="35"/>
      <c r="V942" s="74">
        <f t="shared" si="75"/>
        <v>0</v>
      </c>
      <c r="W942" s="12">
        <f t="shared" si="76"/>
        <v>0</v>
      </c>
      <c r="X942" s="12">
        <f t="shared" si="73"/>
        <v>0</v>
      </c>
      <c r="Y942" s="75" t="str">
        <f t="shared" si="74"/>
        <v/>
      </c>
    </row>
    <row r="943" spans="5:25">
      <c r="E943" s="56" t="str">
        <f t="shared" si="72"/>
        <v>\\</v>
      </c>
      <c r="F943" s="38"/>
      <c r="G943" s="79"/>
      <c r="H943" s="38"/>
      <c r="I943" s="351"/>
      <c r="J943" s="38"/>
      <c r="K943" s="40"/>
      <c r="L943" s="11"/>
      <c r="M943" s="11"/>
      <c r="N943" s="11"/>
      <c r="O943" s="35"/>
      <c r="P943" s="39"/>
      <c r="Q943" s="291"/>
      <c r="R943" s="287"/>
      <c r="S943" s="38"/>
      <c r="T943" s="40"/>
      <c r="U943" s="35"/>
      <c r="V943" s="74">
        <f t="shared" si="75"/>
        <v>0</v>
      </c>
      <c r="W943" s="12">
        <f t="shared" si="76"/>
        <v>0</v>
      </c>
      <c r="X943" s="12">
        <f t="shared" si="73"/>
        <v>0</v>
      </c>
      <c r="Y943" s="75" t="str">
        <f t="shared" si="74"/>
        <v/>
      </c>
    </row>
    <row r="944" spans="5:25">
      <c r="E944" s="56" t="str">
        <f t="shared" si="72"/>
        <v>\\</v>
      </c>
      <c r="F944" s="38"/>
      <c r="G944" s="79"/>
      <c r="H944" s="38"/>
      <c r="I944" s="351"/>
      <c r="J944" s="38"/>
      <c r="K944" s="40"/>
      <c r="L944" s="11"/>
      <c r="M944" s="11"/>
      <c r="N944" s="11"/>
      <c r="O944" s="35"/>
      <c r="P944" s="39"/>
      <c r="Q944" s="291"/>
      <c r="R944" s="287"/>
      <c r="S944" s="38"/>
      <c r="T944" s="40"/>
      <c r="U944" s="35"/>
      <c r="V944" s="74">
        <f t="shared" si="75"/>
        <v>0</v>
      </c>
      <c r="W944" s="12">
        <f t="shared" si="76"/>
        <v>0</v>
      </c>
      <c r="X944" s="12">
        <f t="shared" si="73"/>
        <v>0</v>
      </c>
      <c r="Y944" s="75" t="str">
        <f t="shared" si="74"/>
        <v/>
      </c>
    </row>
    <row r="945" spans="5:25">
      <c r="E945" s="56" t="str">
        <f t="shared" si="72"/>
        <v>\\</v>
      </c>
      <c r="F945" s="38"/>
      <c r="G945" s="79"/>
      <c r="H945" s="38"/>
      <c r="I945" s="351"/>
      <c r="J945" s="38"/>
      <c r="K945" s="40"/>
      <c r="L945" s="11"/>
      <c r="M945" s="11"/>
      <c r="N945" s="11"/>
      <c r="O945" s="35"/>
      <c r="P945" s="39"/>
      <c r="Q945" s="291"/>
      <c r="R945" s="287"/>
      <c r="S945" s="38"/>
      <c r="T945" s="40"/>
      <c r="U945" s="35"/>
      <c r="V945" s="74">
        <f t="shared" si="75"/>
        <v>0</v>
      </c>
      <c r="W945" s="12">
        <f t="shared" si="76"/>
        <v>0</v>
      </c>
      <c r="X945" s="12">
        <f t="shared" si="73"/>
        <v>0</v>
      </c>
      <c r="Y945" s="75" t="str">
        <f t="shared" si="74"/>
        <v/>
      </c>
    </row>
    <row r="946" spans="5:25">
      <c r="E946" s="56" t="str">
        <f t="shared" si="72"/>
        <v>\\</v>
      </c>
      <c r="F946" s="38"/>
      <c r="G946" s="79"/>
      <c r="H946" s="38"/>
      <c r="I946" s="351"/>
      <c r="J946" s="38"/>
      <c r="K946" s="40"/>
      <c r="L946" s="11"/>
      <c r="M946" s="11"/>
      <c r="N946" s="11"/>
      <c r="O946" s="35"/>
      <c r="P946" s="39"/>
      <c r="Q946" s="291"/>
      <c r="R946" s="287"/>
      <c r="S946" s="38"/>
      <c r="T946" s="40"/>
      <c r="U946" s="35"/>
      <c r="V946" s="74">
        <f t="shared" si="75"/>
        <v>0</v>
      </c>
      <c r="W946" s="12">
        <f t="shared" si="76"/>
        <v>0</v>
      </c>
      <c r="X946" s="12">
        <f t="shared" si="73"/>
        <v>0</v>
      </c>
      <c r="Y946" s="75" t="str">
        <f t="shared" si="74"/>
        <v/>
      </c>
    </row>
    <row r="947" spans="5:25">
      <c r="E947" s="56" t="str">
        <f t="shared" si="72"/>
        <v>\\</v>
      </c>
      <c r="F947" s="38"/>
      <c r="G947" s="79"/>
      <c r="H947" s="38"/>
      <c r="I947" s="351"/>
      <c r="J947" s="38"/>
      <c r="K947" s="40"/>
      <c r="L947" s="11"/>
      <c r="M947" s="11"/>
      <c r="N947" s="11"/>
      <c r="O947" s="35"/>
      <c r="P947" s="39"/>
      <c r="Q947" s="291"/>
      <c r="R947" s="287"/>
      <c r="S947" s="38"/>
      <c r="T947" s="40"/>
      <c r="U947" s="35"/>
      <c r="V947" s="74">
        <f t="shared" si="75"/>
        <v>0</v>
      </c>
      <c r="W947" s="12">
        <f t="shared" si="76"/>
        <v>0</v>
      </c>
      <c r="X947" s="12">
        <f t="shared" si="73"/>
        <v>0</v>
      </c>
      <c r="Y947" s="75" t="str">
        <f t="shared" si="74"/>
        <v/>
      </c>
    </row>
    <row r="948" spans="5:25">
      <c r="E948" s="56" t="str">
        <f t="shared" si="72"/>
        <v>\\</v>
      </c>
      <c r="F948" s="38"/>
      <c r="G948" s="79"/>
      <c r="H948" s="38"/>
      <c r="I948" s="351"/>
      <c r="J948" s="38"/>
      <c r="K948" s="40"/>
      <c r="L948" s="11"/>
      <c r="M948" s="11"/>
      <c r="N948" s="11"/>
      <c r="O948" s="35"/>
      <c r="P948" s="39"/>
      <c r="Q948" s="291"/>
      <c r="R948" s="287"/>
      <c r="S948" s="38"/>
      <c r="T948" s="40"/>
      <c r="U948" s="35"/>
      <c r="V948" s="74">
        <f t="shared" si="75"/>
        <v>0</v>
      </c>
      <c r="W948" s="12">
        <f t="shared" si="76"/>
        <v>0</v>
      </c>
      <c r="X948" s="12">
        <f t="shared" si="73"/>
        <v>0</v>
      </c>
      <c r="Y948" s="75" t="str">
        <f t="shared" si="74"/>
        <v/>
      </c>
    </row>
    <row r="949" spans="5:25">
      <c r="E949" s="56" t="str">
        <f t="shared" si="72"/>
        <v>\\</v>
      </c>
      <c r="F949" s="38"/>
      <c r="G949" s="79"/>
      <c r="H949" s="38"/>
      <c r="I949" s="351"/>
      <c r="J949" s="38"/>
      <c r="K949" s="40"/>
      <c r="L949" s="11"/>
      <c r="M949" s="11"/>
      <c r="N949" s="11"/>
      <c r="O949" s="35"/>
      <c r="P949" s="39"/>
      <c r="Q949" s="291"/>
      <c r="R949" s="287"/>
      <c r="S949" s="38"/>
      <c r="T949" s="40"/>
      <c r="U949" s="35"/>
      <c r="V949" s="74">
        <f t="shared" si="75"/>
        <v>0</v>
      </c>
      <c r="W949" s="12">
        <f t="shared" si="76"/>
        <v>0</v>
      </c>
      <c r="X949" s="12">
        <f t="shared" si="73"/>
        <v>0</v>
      </c>
      <c r="Y949" s="75" t="str">
        <f t="shared" si="74"/>
        <v/>
      </c>
    </row>
    <row r="950" spans="5:25">
      <c r="E950" s="56" t="str">
        <f t="shared" si="72"/>
        <v>\\</v>
      </c>
      <c r="F950" s="38"/>
      <c r="G950" s="79"/>
      <c r="H950" s="38"/>
      <c r="I950" s="351"/>
      <c r="J950" s="38"/>
      <c r="K950" s="40"/>
      <c r="L950" s="11"/>
      <c r="M950" s="11"/>
      <c r="N950" s="11"/>
      <c r="O950" s="35"/>
      <c r="P950" s="39"/>
      <c r="Q950" s="291"/>
      <c r="R950" s="287"/>
      <c r="S950" s="38"/>
      <c r="T950" s="40"/>
      <c r="U950" s="35"/>
      <c r="V950" s="74">
        <f t="shared" si="75"/>
        <v>0</v>
      </c>
      <c r="W950" s="12">
        <f t="shared" si="76"/>
        <v>0</v>
      </c>
      <c r="X950" s="12">
        <f t="shared" si="73"/>
        <v>0</v>
      </c>
      <c r="Y950" s="75" t="str">
        <f t="shared" si="74"/>
        <v/>
      </c>
    </row>
    <row r="951" spans="5:25">
      <c r="E951" s="56" t="str">
        <f t="shared" si="72"/>
        <v>\\</v>
      </c>
      <c r="F951" s="38"/>
      <c r="G951" s="79"/>
      <c r="H951" s="38"/>
      <c r="I951" s="351"/>
      <c r="J951" s="38"/>
      <c r="K951" s="40"/>
      <c r="L951" s="11"/>
      <c r="M951" s="11"/>
      <c r="N951" s="11"/>
      <c r="O951" s="35"/>
      <c r="P951" s="39"/>
      <c r="Q951" s="291"/>
      <c r="R951" s="287"/>
      <c r="S951" s="38"/>
      <c r="T951" s="40"/>
      <c r="U951" s="35"/>
      <c r="V951" s="74">
        <f t="shared" si="75"/>
        <v>0</v>
      </c>
      <c r="W951" s="12">
        <f t="shared" si="76"/>
        <v>0</v>
      </c>
      <c r="X951" s="12">
        <f t="shared" si="73"/>
        <v>0</v>
      </c>
      <c r="Y951" s="75" t="str">
        <f t="shared" si="74"/>
        <v/>
      </c>
    </row>
    <row r="952" spans="5:25">
      <c r="E952" s="56" t="str">
        <f t="shared" si="72"/>
        <v>\\</v>
      </c>
      <c r="F952" s="38"/>
      <c r="G952" s="79"/>
      <c r="H952" s="38"/>
      <c r="I952" s="351"/>
      <c r="J952" s="38"/>
      <c r="K952" s="40"/>
      <c r="L952" s="11"/>
      <c r="M952" s="11"/>
      <c r="N952" s="11"/>
      <c r="O952" s="35"/>
      <c r="P952" s="39"/>
      <c r="Q952" s="291"/>
      <c r="R952" s="287"/>
      <c r="S952" s="38"/>
      <c r="T952" s="40"/>
      <c r="U952" s="35"/>
      <c r="V952" s="74">
        <f t="shared" si="75"/>
        <v>0</v>
      </c>
      <c r="W952" s="12">
        <f t="shared" si="76"/>
        <v>0</v>
      </c>
      <c r="X952" s="12">
        <f t="shared" si="73"/>
        <v>0</v>
      </c>
      <c r="Y952" s="75" t="str">
        <f t="shared" si="74"/>
        <v/>
      </c>
    </row>
    <row r="953" spans="5:25">
      <c r="E953" s="56" t="str">
        <f t="shared" si="72"/>
        <v>\\</v>
      </c>
      <c r="F953" s="38"/>
      <c r="G953" s="79"/>
      <c r="H953" s="38"/>
      <c r="I953" s="351"/>
      <c r="J953" s="38"/>
      <c r="K953" s="40"/>
      <c r="L953" s="11"/>
      <c r="M953" s="11"/>
      <c r="N953" s="11"/>
      <c r="O953" s="35"/>
      <c r="P953" s="39"/>
      <c r="Q953" s="291"/>
      <c r="R953" s="287"/>
      <c r="S953" s="38"/>
      <c r="T953" s="40"/>
      <c r="U953" s="35"/>
      <c r="V953" s="74">
        <f t="shared" si="75"/>
        <v>0</v>
      </c>
      <c r="W953" s="12">
        <f t="shared" si="76"/>
        <v>0</v>
      </c>
      <c r="X953" s="12">
        <f t="shared" si="73"/>
        <v>0</v>
      </c>
      <c r="Y953" s="75" t="str">
        <f t="shared" si="74"/>
        <v/>
      </c>
    </row>
    <row r="954" spans="5:25">
      <c r="E954" s="56" t="str">
        <f t="shared" si="72"/>
        <v>\\</v>
      </c>
      <c r="F954" s="38"/>
      <c r="G954" s="79"/>
      <c r="H954" s="38"/>
      <c r="I954" s="351"/>
      <c r="J954" s="38"/>
      <c r="K954" s="40"/>
      <c r="L954" s="11"/>
      <c r="M954" s="11"/>
      <c r="N954" s="11"/>
      <c r="O954" s="35"/>
      <c r="P954" s="39"/>
      <c r="Q954" s="291"/>
      <c r="R954" s="287"/>
      <c r="S954" s="38"/>
      <c r="T954" s="40"/>
      <c r="U954" s="35"/>
      <c r="V954" s="74">
        <f t="shared" si="75"/>
        <v>0</v>
      </c>
      <c r="W954" s="12">
        <f t="shared" si="76"/>
        <v>0</v>
      </c>
      <c r="X954" s="12">
        <f t="shared" si="73"/>
        <v>0</v>
      </c>
      <c r="Y954" s="75" t="str">
        <f t="shared" si="74"/>
        <v/>
      </c>
    </row>
    <row r="955" spans="5:25">
      <c r="E955" s="56" t="str">
        <f t="shared" si="72"/>
        <v>\\</v>
      </c>
      <c r="F955" s="38"/>
      <c r="G955" s="79"/>
      <c r="H955" s="38"/>
      <c r="I955" s="351"/>
      <c r="J955" s="38"/>
      <c r="K955" s="40"/>
      <c r="L955" s="11"/>
      <c r="M955" s="11"/>
      <c r="N955" s="11"/>
      <c r="O955" s="35"/>
      <c r="P955" s="39"/>
      <c r="Q955" s="291"/>
      <c r="R955" s="287"/>
      <c r="S955" s="38"/>
      <c r="T955" s="40"/>
      <c r="U955" s="35"/>
      <c r="V955" s="74">
        <f t="shared" si="75"/>
        <v>0</v>
      </c>
      <c r="W955" s="12">
        <f t="shared" si="76"/>
        <v>0</v>
      </c>
      <c r="X955" s="12">
        <f t="shared" si="73"/>
        <v>0</v>
      </c>
      <c r="Y955" s="75" t="str">
        <f t="shared" si="74"/>
        <v/>
      </c>
    </row>
    <row r="956" spans="5:25">
      <c r="E956" s="56" t="str">
        <f t="shared" si="72"/>
        <v>\\</v>
      </c>
      <c r="F956" s="38"/>
      <c r="G956" s="79"/>
      <c r="H956" s="38"/>
      <c r="I956" s="351"/>
      <c r="J956" s="38"/>
      <c r="K956" s="40"/>
      <c r="L956" s="11"/>
      <c r="M956" s="11"/>
      <c r="N956" s="11"/>
      <c r="O956" s="35"/>
      <c r="P956" s="39"/>
      <c r="Q956" s="291"/>
      <c r="R956" s="287"/>
      <c r="S956" s="38"/>
      <c r="T956" s="40"/>
      <c r="U956" s="35"/>
      <c r="V956" s="74">
        <f t="shared" si="75"/>
        <v>0</v>
      </c>
      <c r="W956" s="12">
        <f t="shared" si="76"/>
        <v>0</v>
      </c>
      <c r="X956" s="12">
        <f t="shared" si="73"/>
        <v>0</v>
      </c>
      <c r="Y956" s="75" t="str">
        <f t="shared" si="74"/>
        <v/>
      </c>
    </row>
    <row r="957" spans="5:25">
      <c r="E957" s="56" t="str">
        <f t="shared" si="72"/>
        <v>\\</v>
      </c>
      <c r="F957" s="38"/>
      <c r="G957" s="79"/>
      <c r="H957" s="38"/>
      <c r="I957" s="351"/>
      <c r="J957" s="38"/>
      <c r="K957" s="40"/>
      <c r="L957" s="11"/>
      <c r="M957" s="11"/>
      <c r="N957" s="11"/>
      <c r="O957" s="35"/>
      <c r="P957" s="39"/>
      <c r="Q957" s="291"/>
      <c r="R957" s="287"/>
      <c r="S957" s="38"/>
      <c r="T957" s="40"/>
      <c r="U957" s="35"/>
      <c r="V957" s="74">
        <f t="shared" si="75"/>
        <v>0</v>
      </c>
      <c r="W957" s="12">
        <f t="shared" si="76"/>
        <v>0</v>
      </c>
      <c r="X957" s="12">
        <f t="shared" si="73"/>
        <v>0</v>
      </c>
      <c r="Y957" s="75" t="str">
        <f t="shared" si="74"/>
        <v/>
      </c>
    </row>
    <row r="958" spans="5:25">
      <c r="E958" s="56" t="str">
        <f t="shared" si="72"/>
        <v>\\</v>
      </c>
      <c r="F958" s="38"/>
      <c r="G958" s="79"/>
      <c r="H958" s="38"/>
      <c r="I958" s="351"/>
      <c r="J958" s="38"/>
      <c r="K958" s="40"/>
      <c r="L958" s="11"/>
      <c r="M958" s="11"/>
      <c r="N958" s="11"/>
      <c r="O958" s="35"/>
      <c r="P958" s="39"/>
      <c r="Q958" s="291"/>
      <c r="R958" s="287"/>
      <c r="S958" s="38"/>
      <c r="T958" s="40"/>
      <c r="U958" s="35"/>
      <c r="V958" s="74">
        <f t="shared" si="75"/>
        <v>0</v>
      </c>
      <c r="W958" s="12">
        <f t="shared" si="76"/>
        <v>0</v>
      </c>
      <c r="X958" s="12">
        <f t="shared" si="73"/>
        <v>0</v>
      </c>
      <c r="Y958" s="75" t="str">
        <f t="shared" si="74"/>
        <v/>
      </c>
    </row>
    <row r="959" spans="5:25">
      <c r="E959" s="56" t="str">
        <f t="shared" si="72"/>
        <v>\\</v>
      </c>
      <c r="F959" s="38"/>
      <c r="G959" s="79"/>
      <c r="H959" s="38"/>
      <c r="I959" s="351"/>
      <c r="J959" s="38"/>
      <c r="K959" s="40"/>
      <c r="L959" s="11"/>
      <c r="M959" s="11"/>
      <c r="N959" s="11"/>
      <c r="O959" s="35"/>
      <c r="P959" s="39"/>
      <c r="Q959" s="291"/>
      <c r="R959" s="287"/>
      <c r="S959" s="38"/>
      <c r="T959" s="40"/>
      <c r="U959" s="35"/>
      <c r="V959" s="74">
        <f t="shared" si="75"/>
        <v>0</v>
      </c>
      <c r="W959" s="12">
        <f t="shared" si="76"/>
        <v>0</v>
      </c>
      <c r="X959" s="12">
        <f t="shared" si="73"/>
        <v>0</v>
      </c>
      <c r="Y959" s="75" t="str">
        <f t="shared" si="74"/>
        <v/>
      </c>
    </row>
    <row r="960" spans="5:25">
      <c r="E960" s="56" t="str">
        <f t="shared" si="72"/>
        <v>\\</v>
      </c>
      <c r="F960" s="38"/>
      <c r="G960" s="79"/>
      <c r="H960" s="38"/>
      <c r="I960" s="351"/>
      <c r="J960" s="38"/>
      <c r="K960" s="40"/>
      <c r="L960" s="11"/>
      <c r="M960" s="11"/>
      <c r="N960" s="11"/>
      <c r="O960" s="35"/>
      <c r="P960" s="39"/>
      <c r="Q960" s="291"/>
      <c r="R960" s="287"/>
      <c r="S960" s="38"/>
      <c r="T960" s="40"/>
      <c r="U960" s="35"/>
      <c r="V960" s="74">
        <f t="shared" si="75"/>
        <v>0</v>
      </c>
      <c r="W960" s="12">
        <f t="shared" si="76"/>
        <v>0</v>
      </c>
      <c r="X960" s="12">
        <f t="shared" si="73"/>
        <v>0</v>
      </c>
      <c r="Y960" s="75" t="str">
        <f t="shared" si="74"/>
        <v/>
      </c>
    </row>
    <row r="961" spans="5:25">
      <c r="E961" s="56" t="str">
        <f t="shared" si="72"/>
        <v>\\</v>
      </c>
      <c r="F961" s="38"/>
      <c r="G961" s="79"/>
      <c r="H961" s="38"/>
      <c r="I961" s="351"/>
      <c r="J961" s="38"/>
      <c r="K961" s="40"/>
      <c r="L961" s="11"/>
      <c r="M961" s="11"/>
      <c r="N961" s="11"/>
      <c r="O961" s="35"/>
      <c r="P961" s="39"/>
      <c r="Q961" s="291"/>
      <c r="R961" s="287"/>
      <c r="S961" s="38"/>
      <c r="T961" s="40"/>
      <c r="U961" s="35"/>
      <c r="V961" s="74">
        <f t="shared" si="75"/>
        <v>0</v>
      </c>
      <c r="W961" s="12">
        <f t="shared" si="76"/>
        <v>0</v>
      </c>
      <c r="X961" s="12">
        <f t="shared" si="73"/>
        <v>0</v>
      </c>
      <c r="Y961" s="75" t="str">
        <f t="shared" si="74"/>
        <v/>
      </c>
    </row>
    <row r="962" spans="5:25">
      <c r="E962" s="56" t="str">
        <f t="shared" si="72"/>
        <v>\\</v>
      </c>
      <c r="F962" s="38"/>
      <c r="G962" s="79"/>
      <c r="H962" s="38"/>
      <c r="I962" s="351"/>
      <c r="J962" s="38"/>
      <c r="K962" s="40"/>
      <c r="L962" s="11"/>
      <c r="M962" s="11"/>
      <c r="N962" s="11"/>
      <c r="O962" s="35"/>
      <c r="P962" s="39"/>
      <c r="Q962" s="291"/>
      <c r="R962" s="287"/>
      <c r="S962" s="38"/>
      <c r="T962" s="40"/>
      <c r="U962" s="35"/>
      <c r="V962" s="74">
        <f t="shared" si="75"/>
        <v>0</v>
      </c>
      <c r="W962" s="12">
        <f t="shared" si="76"/>
        <v>0</v>
      </c>
      <c r="X962" s="12">
        <f t="shared" si="73"/>
        <v>0</v>
      </c>
      <c r="Y962" s="75" t="str">
        <f t="shared" si="74"/>
        <v/>
      </c>
    </row>
    <row r="963" spans="5:25">
      <c r="E963" s="56" t="str">
        <f t="shared" ref="E963:E1003" si="77">F963&amp;"\"&amp;T963&amp;"\"&amp;U963</f>
        <v>\\</v>
      </c>
      <c r="F963" s="38"/>
      <c r="G963" s="79"/>
      <c r="H963" s="38"/>
      <c r="I963" s="351"/>
      <c r="J963" s="38"/>
      <c r="K963" s="40"/>
      <c r="L963" s="11"/>
      <c r="M963" s="11"/>
      <c r="N963" s="11"/>
      <c r="O963" s="35"/>
      <c r="P963" s="39"/>
      <c r="Q963" s="291"/>
      <c r="R963" s="287"/>
      <c r="S963" s="38"/>
      <c r="T963" s="40"/>
      <c r="U963" s="35"/>
      <c r="V963" s="74">
        <f t="shared" si="75"/>
        <v>0</v>
      </c>
      <c r="W963" s="12">
        <f t="shared" si="76"/>
        <v>0</v>
      </c>
      <c r="X963" s="12">
        <f t="shared" ref="X963:X1003" si="78">W963*V963</f>
        <v>0</v>
      </c>
      <c r="Y963" s="75" t="str">
        <f t="shared" ref="Y963:Y1003" si="79">IFERROR(X963/P963,"")</f>
        <v/>
      </c>
    </row>
    <row r="964" spans="5:25">
      <c r="E964" s="56" t="str">
        <f t="shared" si="77"/>
        <v>\\</v>
      </c>
      <c r="F964" s="38"/>
      <c r="G964" s="79"/>
      <c r="H964" s="38"/>
      <c r="I964" s="351"/>
      <c r="J964" s="38"/>
      <c r="K964" s="40"/>
      <c r="L964" s="11"/>
      <c r="M964" s="11"/>
      <c r="N964" s="11"/>
      <c r="O964" s="35"/>
      <c r="P964" s="39"/>
      <c r="Q964" s="291"/>
      <c r="R964" s="287"/>
      <c r="S964" s="38"/>
      <c r="T964" s="40"/>
      <c r="U964" s="35"/>
      <c r="V964" s="74">
        <f t="shared" ref="V964:V1003" si="80">IF(G964="실용실안",IF(R964+1825&gt;=$A$3,1,IF(R964+3651&gt;=$A$3,0.8,0)),IF(R964+1825&gt;=$A$3,1,IF(R964+3651&gt;=$A$3,0.8,IF(R964+7304&gt;=$A$3,0.6,0))))</f>
        <v>0</v>
      </c>
      <c r="W964" s="12">
        <f t="shared" ref="W964:W1003" si="81">IF(AND(G964="건설신기술",Q964&gt;=$A$3),2,IF(AND(G964="특허",Q964&gt;=$A$3),1,IF(AND(G964="실용실안",Q964&gt;=$A$3),0.5,0)))</f>
        <v>0</v>
      </c>
      <c r="X964" s="12">
        <f t="shared" si="78"/>
        <v>0</v>
      </c>
      <c r="Y964" s="75" t="str">
        <f t="shared" si="79"/>
        <v/>
      </c>
    </row>
    <row r="965" spans="5:25">
      <c r="E965" s="56" t="str">
        <f t="shared" si="77"/>
        <v>\\</v>
      </c>
      <c r="F965" s="38"/>
      <c r="G965" s="79"/>
      <c r="H965" s="38"/>
      <c r="I965" s="351"/>
      <c r="J965" s="38"/>
      <c r="K965" s="40"/>
      <c r="L965" s="11"/>
      <c r="M965" s="11"/>
      <c r="N965" s="11"/>
      <c r="O965" s="35"/>
      <c r="P965" s="39"/>
      <c r="Q965" s="291"/>
      <c r="R965" s="287"/>
      <c r="S965" s="38"/>
      <c r="T965" s="40"/>
      <c r="U965" s="35"/>
      <c r="V965" s="74">
        <f t="shared" si="80"/>
        <v>0</v>
      </c>
      <c r="W965" s="12">
        <f t="shared" si="81"/>
        <v>0</v>
      </c>
      <c r="X965" s="12">
        <f t="shared" si="78"/>
        <v>0</v>
      </c>
      <c r="Y965" s="75" t="str">
        <f t="shared" si="79"/>
        <v/>
      </c>
    </row>
    <row r="966" spans="5:25">
      <c r="E966" s="56" t="str">
        <f t="shared" si="77"/>
        <v>\\</v>
      </c>
      <c r="F966" s="38"/>
      <c r="G966" s="79"/>
      <c r="H966" s="38"/>
      <c r="I966" s="351"/>
      <c r="J966" s="38"/>
      <c r="K966" s="40"/>
      <c r="L966" s="11"/>
      <c r="M966" s="11"/>
      <c r="N966" s="11"/>
      <c r="O966" s="35"/>
      <c r="P966" s="39"/>
      <c r="Q966" s="291"/>
      <c r="R966" s="287"/>
      <c r="S966" s="38"/>
      <c r="T966" s="40"/>
      <c r="U966" s="35"/>
      <c r="V966" s="74">
        <f t="shared" si="80"/>
        <v>0</v>
      </c>
      <c r="W966" s="12">
        <f t="shared" si="81"/>
        <v>0</v>
      </c>
      <c r="X966" s="12">
        <f t="shared" si="78"/>
        <v>0</v>
      </c>
      <c r="Y966" s="75" t="str">
        <f t="shared" si="79"/>
        <v/>
      </c>
    </row>
    <row r="967" spans="5:25">
      <c r="E967" s="56" t="str">
        <f t="shared" si="77"/>
        <v>\\</v>
      </c>
      <c r="F967" s="38"/>
      <c r="G967" s="79"/>
      <c r="H967" s="38"/>
      <c r="I967" s="351"/>
      <c r="J967" s="38"/>
      <c r="K967" s="40"/>
      <c r="L967" s="11"/>
      <c r="M967" s="11"/>
      <c r="N967" s="11"/>
      <c r="O967" s="35"/>
      <c r="P967" s="39"/>
      <c r="Q967" s="291"/>
      <c r="R967" s="287"/>
      <c r="S967" s="38"/>
      <c r="T967" s="40"/>
      <c r="U967" s="35"/>
      <c r="V967" s="74">
        <f t="shared" si="80"/>
        <v>0</v>
      </c>
      <c r="W967" s="12">
        <f t="shared" si="81"/>
        <v>0</v>
      </c>
      <c r="X967" s="12">
        <f t="shared" si="78"/>
        <v>0</v>
      </c>
      <c r="Y967" s="75" t="str">
        <f t="shared" si="79"/>
        <v/>
      </c>
    </row>
    <row r="968" spans="5:25">
      <c r="E968" s="56" t="str">
        <f t="shared" si="77"/>
        <v>\\</v>
      </c>
      <c r="F968" s="38"/>
      <c r="G968" s="79"/>
      <c r="H968" s="38"/>
      <c r="I968" s="351"/>
      <c r="J968" s="38"/>
      <c r="K968" s="40"/>
      <c r="L968" s="11"/>
      <c r="M968" s="11"/>
      <c r="N968" s="11"/>
      <c r="O968" s="35"/>
      <c r="P968" s="39"/>
      <c r="Q968" s="291"/>
      <c r="R968" s="287"/>
      <c r="S968" s="38"/>
      <c r="T968" s="40"/>
      <c r="U968" s="35"/>
      <c r="V968" s="74">
        <f t="shared" si="80"/>
        <v>0</v>
      </c>
      <c r="W968" s="12">
        <f t="shared" si="81"/>
        <v>0</v>
      </c>
      <c r="X968" s="12">
        <f t="shared" si="78"/>
        <v>0</v>
      </c>
      <c r="Y968" s="75" t="str">
        <f t="shared" si="79"/>
        <v/>
      </c>
    </row>
    <row r="969" spans="5:25">
      <c r="E969" s="56" t="str">
        <f t="shared" si="77"/>
        <v>\\</v>
      </c>
      <c r="F969" s="38"/>
      <c r="G969" s="79"/>
      <c r="H969" s="38"/>
      <c r="I969" s="351"/>
      <c r="J969" s="38"/>
      <c r="K969" s="40"/>
      <c r="L969" s="11"/>
      <c r="M969" s="11"/>
      <c r="N969" s="11"/>
      <c r="O969" s="35"/>
      <c r="P969" s="39"/>
      <c r="Q969" s="291"/>
      <c r="R969" s="287"/>
      <c r="S969" s="38"/>
      <c r="T969" s="40"/>
      <c r="U969" s="35"/>
      <c r="V969" s="74">
        <f t="shared" si="80"/>
        <v>0</v>
      </c>
      <c r="W969" s="12">
        <f t="shared" si="81"/>
        <v>0</v>
      </c>
      <c r="X969" s="12">
        <f t="shared" si="78"/>
        <v>0</v>
      </c>
      <c r="Y969" s="75" t="str">
        <f t="shared" si="79"/>
        <v/>
      </c>
    </row>
    <row r="970" spans="5:25">
      <c r="E970" s="56" t="str">
        <f t="shared" si="77"/>
        <v>\\</v>
      </c>
      <c r="F970" s="38"/>
      <c r="G970" s="79"/>
      <c r="H970" s="38"/>
      <c r="I970" s="351"/>
      <c r="J970" s="38"/>
      <c r="K970" s="40"/>
      <c r="L970" s="11"/>
      <c r="M970" s="11"/>
      <c r="N970" s="11"/>
      <c r="O970" s="35"/>
      <c r="P970" s="39"/>
      <c r="Q970" s="291"/>
      <c r="R970" s="287"/>
      <c r="S970" s="38"/>
      <c r="T970" s="40"/>
      <c r="U970" s="35"/>
      <c r="V970" s="74">
        <f t="shared" si="80"/>
        <v>0</v>
      </c>
      <c r="W970" s="12">
        <f t="shared" si="81"/>
        <v>0</v>
      </c>
      <c r="X970" s="12">
        <f t="shared" si="78"/>
        <v>0</v>
      </c>
      <c r="Y970" s="75" t="str">
        <f t="shared" si="79"/>
        <v/>
      </c>
    </row>
    <row r="971" spans="5:25">
      <c r="E971" s="56" t="str">
        <f t="shared" si="77"/>
        <v>\\</v>
      </c>
      <c r="F971" s="38"/>
      <c r="G971" s="79"/>
      <c r="H971" s="38"/>
      <c r="I971" s="351"/>
      <c r="J971" s="38"/>
      <c r="K971" s="40"/>
      <c r="L971" s="11"/>
      <c r="M971" s="11"/>
      <c r="N971" s="11"/>
      <c r="O971" s="35"/>
      <c r="P971" s="39"/>
      <c r="Q971" s="291"/>
      <c r="R971" s="287"/>
      <c r="S971" s="38"/>
      <c r="T971" s="40"/>
      <c r="U971" s="35"/>
      <c r="V971" s="74">
        <f t="shared" si="80"/>
        <v>0</v>
      </c>
      <c r="W971" s="12">
        <f t="shared" si="81"/>
        <v>0</v>
      </c>
      <c r="X971" s="12">
        <f t="shared" si="78"/>
        <v>0</v>
      </c>
      <c r="Y971" s="75" t="str">
        <f t="shared" si="79"/>
        <v/>
      </c>
    </row>
    <row r="972" spans="5:25">
      <c r="E972" s="56" t="str">
        <f t="shared" si="77"/>
        <v>\\</v>
      </c>
      <c r="F972" s="38"/>
      <c r="G972" s="79"/>
      <c r="H972" s="38"/>
      <c r="I972" s="351"/>
      <c r="J972" s="38"/>
      <c r="K972" s="40"/>
      <c r="L972" s="11"/>
      <c r="M972" s="11"/>
      <c r="N972" s="11"/>
      <c r="O972" s="35"/>
      <c r="P972" s="39"/>
      <c r="Q972" s="291"/>
      <c r="R972" s="287"/>
      <c r="S972" s="38"/>
      <c r="T972" s="40"/>
      <c r="U972" s="35"/>
      <c r="V972" s="74">
        <f t="shared" si="80"/>
        <v>0</v>
      </c>
      <c r="W972" s="12">
        <f t="shared" si="81"/>
        <v>0</v>
      </c>
      <c r="X972" s="12">
        <f t="shared" si="78"/>
        <v>0</v>
      </c>
      <c r="Y972" s="75" t="str">
        <f t="shared" si="79"/>
        <v/>
      </c>
    </row>
    <row r="973" spans="5:25">
      <c r="E973" s="56" t="str">
        <f t="shared" si="77"/>
        <v>\\</v>
      </c>
      <c r="F973" s="38"/>
      <c r="G973" s="79"/>
      <c r="H973" s="38"/>
      <c r="I973" s="351"/>
      <c r="J973" s="38"/>
      <c r="K973" s="40"/>
      <c r="L973" s="11"/>
      <c r="M973" s="11"/>
      <c r="N973" s="11"/>
      <c r="O973" s="35"/>
      <c r="P973" s="39"/>
      <c r="Q973" s="291"/>
      <c r="R973" s="287"/>
      <c r="S973" s="38"/>
      <c r="T973" s="40"/>
      <c r="U973" s="35"/>
      <c r="V973" s="74">
        <f t="shared" si="80"/>
        <v>0</v>
      </c>
      <c r="W973" s="12">
        <f t="shared" si="81"/>
        <v>0</v>
      </c>
      <c r="X973" s="12">
        <f t="shared" si="78"/>
        <v>0</v>
      </c>
      <c r="Y973" s="75" t="str">
        <f t="shared" si="79"/>
        <v/>
      </c>
    </row>
    <row r="974" spans="5:25">
      <c r="E974" s="56" t="str">
        <f t="shared" si="77"/>
        <v>\\</v>
      </c>
      <c r="F974" s="38"/>
      <c r="G974" s="79"/>
      <c r="H974" s="38"/>
      <c r="I974" s="351"/>
      <c r="J974" s="38"/>
      <c r="K974" s="40"/>
      <c r="L974" s="11"/>
      <c r="M974" s="11"/>
      <c r="N974" s="11"/>
      <c r="O974" s="35"/>
      <c r="P974" s="39"/>
      <c r="Q974" s="291"/>
      <c r="R974" s="287"/>
      <c r="S974" s="38"/>
      <c r="T974" s="40"/>
      <c r="U974" s="35"/>
      <c r="V974" s="74">
        <f t="shared" si="80"/>
        <v>0</v>
      </c>
      <c r="W974" s="12">
        <f t="shared" si="81"/>
        <v>0</v>
      </c>
      <c r="X974" s="12">
        <f t="shared" si="78"/>
        <v>0</v>
      </c>
      <c r="Y974" s="75" t="str">
        <f t="shared" si="79"/>
        <v/>
      </c>
    </row>
    <row r="975" spans="5:25">
      <c r="E975" s="56" t="str">
        <f t="shared" si="77"/>
        <v>\\</v>
      </c>
      <c r="F975" s="38"/>
      <c r="G975" s="79"/>
      <c r="H975" s="38"/>
      <c r="I975" s="351"/>
      <c r="J975" s="38"/>
      <c r="K975" s="40"/>
      <c r="L975" s="11"/>
      <c r="M975" s="11"/>
      <c r="N975" s="11"/>
      <c r="O975" s="35"/>
      <c r="P975" s="39"/>
      <c r="Q975" s="291"/>
      <c r="R975" s="287"/>
      <c r="S975" s="38"/>
      <c r="T975" s="40"/>
      <c r="U975" s="35"/>
      <c r="V975" s="74">
        <f t="shared" si="80"/>
        <v>0</v>
      </c>
      <c r="W975" s="12">
        <f t="shared" si="81"/>
        <v>0</v>
      </c>
      <c r="X975" s="12">
        <f t="shared" si="78"/>
        <v>0</v>
      </c>
      <c r="Y975" s="75" t="str">
        <f t="shared" si="79"/>
        <v/>
      </c>
    </row>
    <row r="976" spans="5:25">
      <c r="E976" s="56" t="str">
        <f t="shared" si="77"/>
        <v>\\</v>
      </c>
      <c r="F976" s="38"/>
      <c r="G976" s="79"/>
      <c r="H976" s="38"/>
      <c r="I976" s="351"/>
      <c r="J976" s="38"/>
      <c r="K976" s="40"/>
      <c r="L976" s="11"/>
      <c r="M976" s="11"/>
      <c r="N976" s="11"/>
      <c r="O976" s="35"/>
      <c r="P976" s="39"/>
      <c r="Q976" s="291"/>
      <c r="R976" s="287"/>
      <c r="S976" s="38"/>
      <c r="T976" s="40"/>
      <c r="U976" s="35"/>
      <c r="V976" s="74">
        <f t="shared" si="80"/>
        <v>0</v>
      </c>
      <c r="W976" s="12">
        <f t="shared" si="81"/>
        <v>0</v>
      </c>
      <c r="X976" s="12">
        <f t="shared" si="78"/>
        <v>0</v>
      </c>
      <c r="Y976" s="75" t="str">
        <f t="shared" si="79"/>
        <v/>
      </c>
    </row>
    <row r="977" spans="5:25">
      <c r="E977" s="56" t="str">
        <f t="shared" si="77"/>
        <v>\\</v>
      </c>
      <c r="F977" s="38"/>
      <c r="G977" s="79"/>
      <c r="H977" s="38"/>
      <c r="I977" s="351"/>
      <c r="J977" s="38"/>
      <c r="K977" s="40"/>
      <c r="L977" s="11"/>
      <c r="M977" s="11"/>
      <c r="N977" s="11"/>
      <c r="O977" s="35"/>
      <c r="P977" s="39"/>
      <c r="Q977" s="291"/>
      <c r="R977" s="287"/>
      <c r="S977" s="38"/>
      <c r="T977" s="40"/>
      <c r="U977" s="35"/>
      <c r="V977" s="74">
        <f t="shared" si="80"/>
        <v>0</v>
      </c>
      <c r="W977" s="12">
        <f t="shared" si="81"/>
        <v>0</v>
      </c>
      <c r="X977" s="12">
        <f t="shared" si="78"/>
        <v>0</v>
      </c>
      <c r="Y977" s="75" t="str">
        <f t="shared" si="79"/>
        <v/>
      </c>
    </row>
    <row r="978" spans="5:25">
      <c r="E978" s="56" t="str">
        <f t="shared" si="77"/>
        <v>\\</v>
      </c>
      <c r="F978" s="38"/>
      <c r="G978" s="79"/>
      <c r="H978" s="38"/>
      <c r="I978" s="351"/>
      <c r="J978" s="38"/>
      <c r="K978" s="40"/>
      <c r="L978" s="11"/>
      <c r="M978" s="11"/>
      <c r="N978" s="11"/>
      <c r="O978" s="35"/>
      <c r="P978" s="39"/>
      <c r="Q978" s="291"/>
      <c r="R978" s="287"/>
      <c r="S978" s="38"/>
      <c r="T978" s="40"/>
      <c r="U978" s="35"/>
      <c r="V978" s="74">
        <f t="shared" si="80"/>
        <v>0</v>
      </c>
      <c r="W978" s="12">
        <f t="shared" si="81"/>
        <v>0</v>
      </c>
      <c r="X978" s="12">
        <f t="shared" si="78"/>
        <v>0</v>
      </c>
      <c r="Y978" s="75" t="str">
        <f t="shared" si="79"/>
        <v/>
      </c>
    </row>
    <row r="979" spans="5:25">
      <c r="E979" s="56" t="str">
        <f t="shared" si="77"/>
        <v>\\</v>
      </c>
      <c r="F979" s="38"/>
      <c r="G979" s="79"/>
      <c r="H979" s="38"/>
      <c r="I979" s="351"/>
      <c r="J979" s="38"/>
      <c r="K979" s="40"/>
      <c r="L979" s="11"/>
      <c r="M979" s="11"/>
      <c r="N979" s="11"/>
      <c r="O979" s="35"/>
      <c r="P979" s="39"/>
      <c r="Q979" s="291"/>
      <c r="R979" s="287"/>
      <c r="S979" s="38"/>
      <c r="T979" s="40"/>
      <c r="U979" s="35"/>
      <c r="V979" s="74">
        <f t="shared" si="80"/>
        <v>0</v>
      </c>
      <c r="W979" s="12">
        <f t="shared" si="81"/>
        <v>0</v>
      </c>
      <c r="X979" s="12">
        <f t="shared" si="78"/>
        <v>0</v>
      </c>
      <c r="Y979" s="75" t="str">
        <f t="shared" si="79"/>
        <v/>
      </c>
    </row>
    <row r="980" spans="5:25">
      <c r="E980" s="56" t="str">
        <f t="shared" si="77"/>
        <v>\\</v>
      </c>
      <c r="F980" s="38"/>
      <c r="G980" s="79"/>
      <c r="H980" s="38"/>
      <c r="I980" s="351"/>
      <c r="J980" s="38"/>
      <c r="K980" s="40"/>
      <c r="L980" s="11"/>
      <c r="M980" s="11"/>
      <c r="N980" s="11"/>
      <c r="O980" s="35"/>
      <c r="P980" s="39"/>
      <c r="Q980" s="291"/>
      <c r="R980" s="287"/>
      <c r="S980" s="38"/>
      <c r="T980" s="40"/>
      <c r="U980" s="35"/>
      <c r="V980" s="74">
        <f t="shared" si="80"/>
        <v>0</v>
      </c>
      <c r="W980" s="12">
        <f t="shared" si="81"/>
        <v>0</v>
      </c>
      <c r="X980" s="12">
        <f t="shared" si="78"/>
        <v>0</v>
      </c>
      <c r="Y980" s="75" t="str">
        <f t="shared" si="79"/>
        <v/>
      </c>
    </row>
    <row r="981" spans="5:25">
      <c r="E981" s="56" t="str">
        <f t="shared" si="77"/>
        <v>\\</v>
      </c>
      <c r="F981" s="38"/>
      <c r="G981" s="79"/>
      <c r="H981" s="38"/>
      <c r="I981" s="351"/>
      <c r="J981" s="38"/>
      <c r="K981" s="40"/>
      <c r="L981" s="11"/>
      <c r="M981" s="11"/>
      <c r="N981" s="11"/>
      <c r="O981" s="35"/>
      <c r="P981" s="39"/>
      <c r="Q981" s="291"/>
      <c r="R981" s="287"/>
      <c r="S981" s="38"/>
      <c r="T981" s="40"/>
      <c r="U981" s="35"/>
      <c r="V981" s="74">
        <f t="shared" si="80"/>
        <v>0</v>
      </c>
      <c r="W981" s="12">
        <f t="shared" si="81"/>
        <v>0</v>
      </c>
      <c r="X981" s="12">
        <f t="shared" si="78"/>
        <v>0</v>
      </c>
      <c r="Y981" s="75" t="str">
        <f t="shared" si="79"/>
        <v/>
      </c>
    </row>
    <row r="982" spans="5:25">
      <c r="E982" s="56" t="str">
        <f t="shared" si="77"/>
        <v>\\</v>
      </c>
      <c r="F982" s="38"/>
      <c r="G982" s="79"/>
      <c r="H982" s="38"/>
      <c r="I982" s="351"/>
      <c r="J982" s="38"/>
      <c r="K982" s="40"/>
      <c r="L982" s="11"/>
      <c r="M982" s="11"/>
      <c r="N982" s="11"/>
      <c r="O982" s="35"/>
      <c r="P982" s="39"/>
      <c r="Q982" s="291"/>
      <c r="R982" s="287"/>
      <c r="S982" s="38"/>
      <c r="T982" s="40"/>
      <c r="U982" s="35"/>
      <c r="V982" s="74">
        <f t="shared" si="80"/>
        <v>0</v>
      </c>
      <c r="W982" s="12">
        <f t="shared" si="81"/>
        <v>0</v>
      </c>
      <c r="X982" s="12">
        <f t="shared" si="78"/>
        <v>0</v>
      </c>
      <c r="Y982" s="75" t="str">
        <f t="shared" si="79"/>
        <v/>
      </c>
    </row>
    <row r="983" spans="5:25">
      <c r="E983" s="56" t="str">
        <f t="shared" si="77"/>
        <v>\\</v>
      </c>
      <c r="F983" s="38"/>
      <c r="G983" s="79"/>
      <c r="H983" s="38"/>
      <c r="I983" s="351"/>
      <c r="J983" s="38"/>
      <c r="K983" s="40"/>
      <c r="L983" s="11"/>
      <c r="M983" s="11"/>
      <c r="N983" s="11"/>
      <c r="O983" s="35"/>
      <c r="P983" s="39"/>
      <c r="Q983" s="291"/>
      <c r="R983" s="287"/>
      <c r="S983" s="38"/>
      <c r="T983" s="40"/>
      <c r="U983" s="35"/>
      <c r="V983" s="74">
        <f t="shared" si="80"/>
        <v>0</v>
      </c>
      <c r="W983" s="12">
        <f t="shared" si="81"/>
        <v>0</v>
      </c>
      <c r="X983" s="12">
        <f t="shared" si="78"/>
        <v>0</v>
      </c>
      <c r="Y983" s="75" t="str">
        <f t="shared" si="79"/>
        <v/>
      </c>
    </row>
    <row r="984" spans="5:25">
      <c r="E984" s="56" t="str">
        <f t="shared" si="77"/>
        <v>\\</v>
      </c>
      <c r="F984" s="38"/>
      <c r="G984" s="79"/>
      <c r="H984" s="38"/>
      <c r="I984" s="351"/>
      <c r="J984" s="38"/>
      <c r="K984" s="40"/>
      <c r="L984" s="11"/>
      <c r="M984" s="11"/>
      <c r="N984" s="11"/>
      <c r="O984" s="35"/>
      <c r="P984" s="39"/>
      <c r="Q984" s="291"/>
      <c r="R984" s="287"/>
      <c r="S984" s="38"/>
      <c r="T984" s="40"/>
      <c r="U984" s="35"/>
      <c r="V984" s="74">
        <f t="shared" si="80"/>
        <v>0</v>
      </c>
      <c r="W984" s="12">
        <f t="shared" si="81"/>
        <v>0</v>
      </c>
      <c r="X984" s="12">
        <f t="shared" si="78"/>
        <v>0</v>
      </c>
      <c r="Y984" s="75" t="str">
        <f t="shared" si="79"/>
        <v/>
      </c>
    </row>
    <row r="985" spans="5:25">
      <c r="E985" s="56" t="str">
        <f t="shared" si="77"/>
        <v>\\</v>
      </c>
      <c r="F985" s="38"/>
      <c r="G985" s="79"/>
      <c r="H985" s="38"/>
      <c r="I985" s="351"/>
      <c r="J985" s="38"/>
      <c r="K985" s="40"/>
      <c r="L985" s="11"/>
      <c r="M985" s="11"/>
      <c r="N985" s="11"/>
      <c r="O985" s="35"/>
      <c r="P985" s="39"/>
      <c r="Q985" s="291"/>
      <c r="R985" s="287"/>
      <c r="S985" s="38"/>
      <c r="T985" s="40"/>
      <c r="U985" s="35"/>
      <c r="V985" s="74">
        <f t="shared" si="80"/>
        <v>0</v>
      </c>
      <c r="W985" s="12">
        <f t="shared" si="81"/>
        <v>0</v>
      </c>
      <c r="X985" s="12">
        <f t="shared" si="78"/>
        <v>0</v>
      </c>
      <c r="Y985" s="75" t="str">
        <f t="shared" si="79"/>
        <v/>
      </c>
    </row>
    <row r="986" spans="5:25">
      <c r="E986" s="56" t="str">
        <f t="shared" si="77"/>
        <v>\\</v>
      </c>
      <c r="F986" s="38"/>
      <c r="G986" s="79"/>
      <c r="H986" s="38"/>
      <c r="I986" s="351"/>
      <c r="J986" s="38"/>
      <c r="K986" s="40"/>
      <c r="L986" s="11"/>
      <c r="M986" s="11"/>
      <c r="N986" s="11"/>
      <c r="O986" s="35"/>
      <c r="P986" s="39"/>
      <c r="Q986" s="291"/>
      <c r="R986" s="287"/>
      <c r="S986" s="38"/>
      <c r="T986" s="40"/>
      <c r="U986" s="35"/>
      <c r="V986" s="74">
        <f t="shared" si="80"/>
        <v>0</v>
      </c>
      <c r="W986" s="12">
        <f t="shared" si="81"/>
        <v>0</v>
      </c>
      <c r="X986" s="12">
        <f t="shared" si="78"/>
        <v>0</v>
      </c>
      <c r="Y986" s="75" t="str">
        <f t="shared" si="79"/>
        <v/>
      </c>
    </row>
    <row r="987" spans="5:25">
      <c r="E987" s="56" t="str">
        <f t="shared" si="77"/>
        <v>\\</v>
      </c>
      <c r="F987" s="38"/>
      <c r="G987" s="79"/>
      <c r="H987" s="38"/>
      <c r="I987" s="351"/>
      <c r="J987" s="38"/>
      <c r="K987" s="40"/>
      <c r="L987" s="11"/>
      <c r="M987" s="11"/>
      <c r="N987" s="11"/>
      <c r="O987" s="35"/>
      <c r="P987" s="39"/>
      <c r="Q987" s="291"/>
      <c r="R987" s="287"/>
      <c r="S987" s="38"/>
      <c r="T987" s="40"/>
      <c r="U987" s="35"/>
      <c r="V987" s="74">
        <f t="shared" si="80"/>
        <v>0</v>
      </c>
      <c r="W987" s="12">
        <f t="shared" si="81"/>
        <v>0</v>
      </c>
      <c r="X987" s="12">
        <f t="shared" si="78"/>
        <v>0</v>
      </c>
      <c r="Y987" s="75" t="str">
        <f t="shared" si="79"/>
        <v/>
      </c>
    </row>
    <row r="988" spans="5:25">
      <c r="E988" s="56" t="str">
        <f t="shared" si="77"/>
        <v>\\</v>
      </c>
      <c r="F988" s="38"/>
      <c r="G988" s="79"/>
      <c r="H988" s="38"/>
      <c r="I988" s="351"/>
      <c r="J988" s="38"/>
      <c r="K988" s="40"/>
      <c r="L988" s="11"/>
      <c r="M988" s="11"/>
      <c r="N988" s="11"/>
      <c r="O988" s="35"/>
      <c r="P988" s="39"/>
      <c r="Q988" s="291"/>
      <c r="R988" s="287"/>
      <c r="S988" s="38"/>
      <c r="T988" s="40"/>
      <c r="U988" s="35"/>
      <c r="V988" s="74">
        <f t="shared" si="80"/>
        <v>0</v>
      </c>
      <c r="W988" s="12">
        <f t="shared" si="81"/>
        <v>0</v>
      </c>
      <c r="X988" s="12">
        <f t="shared" si="78"/>
        <v>0</v>
      </c>
      <c r="Y988" s="75" t="str">
        <f t="shared" si="79"/>
        <v/>
      </c>
    </row>
    <row r="989" spans="5:25">
      <c r="E989" s="56" t="str">
        <f t="shared" si="77"/>
        <v>\\</v>
      </c>
      <c r="F989" s="38"/>
      <c r="G989" s="79"/>
      <c r="H989" s="38"/>
      <c r="I989" s="351"/>
      <c r="J989" s="38"/>
      <c r="K989" s="40"/>
      <c r="L989" s="11"/>
      <c r="M989" s="11"/>
      <c r="N989" s="11"/>
      <c r="O989" s="35"/>
      <c r="P989" s="39"/>
      <c r="Q989" s="291"/>
      <c r="R989" s="287"/>
      <c r="S989" s="38"/>
      <c r="T989" s="40"/>
      <c r="U989" s="35"/>
      <c r="V989" s="74">
        <f t="shared" si="80"/>
        <v>0</v>
      </c>
      <c r="W989" s="12">
        <f t="shared" si="81"/>
        <v>0</v>
      </c>
      <c r="X989" s="12">
        <f t="shared" si="78"/>
        <v>0</v>
      </c>
      <c r="Y989" s="75" t="str">
        <f t="shared" si="79"/>
        <v/>
      </c>
    </row>
    <row r="990" spans="5:25">
      <c r="E990" s="56" t="str">
        <f t="shared" si="77"/>
        <v>\\</v>
      </c>
      <c r="F990" s="38"/>
      <c r="G990" s="79"/>
      <c r="H990" s="38"/>
      <c r="I990" s="351"/>
      <c r="J990" s="38"/>
      <c r="K990" s="40"/>
      <c r="L990" s="11"/>
      <c r="M990" s="11"/>
      <c r="N990" s="11"/>
      <c r="O990" s="35"/>
      <c r="P990" s="39"/>
      <c r="Q990" s="291"/>
      <c r="R990" s="287"/>
      <c r="S990" s="38"/>
      <c r="T990" s="40"/>
      <c r="U990" s="35"/>
      <c r="V990" s="74">
        <f t="shared" si="80"/>
        <v>0</v>
      </c>
      <c r="W990" s="12">
        <f t="shared" si="81"/>
        <v>0</v>
      </c>
      <c r="X990" s="12">
        <f t="shared" si="78"/>
        <v>0</v>
      </c>
      <c r="Y990" s="75" t="str">
        <f t="shared" si="79"/>
        <v/>
      </c>
    </row>
    <row r="991" spans="5:25">
      <c r="E991" s="56" t="str">
        <f t="shared" si="77"/>
        <v>\\</v>
      </c>
      <c r="F991" s="38"/>
      <c r="G991" s="79"/>
      <c r="H991" s="38"/>
      <c r="I991" s="351"/>
      <c r="J991" s="38"/>
      <c r="K991" s="40"/>
      <c r="L991" s="11"/>
      <c r="M991" s="11"/>
      <c r="N991" s="11"/>
      <c r="O991" s="35"/>
      <c r="P991" s="39"/>
      <c r="Q991" s="291"/>
      <c r="R991" s="287"/>
      <c r="S991" s="38"/>
      <c r="T991" s="40"/>
      <c r="U991" s="35"/>
      <c r="V991" s="74">
        <f t="shared" si="80"/>
        <v>0</v>
      </c>
      <c r="W991" s="12">
        <f t="shared" si="81"/>
        <v>0</v>
      </c>
      <c r="X991" s="12">
        <f t="shared" si="78"/>
        <v>0</v>
      </c>
      <c r="Y991" s="75" t="str">
        <f t="shared" si="79"/>
        <v/>
      </c>
    </row>
    <row r="992" spans="5:25">
      <c r="E992" s="56" t="str">
        <f t="shared" si="77"/>
        <v>\\</v>
      </c>
      <c r="F992" s="38"/>
      <c r="G992" s="79"/>
      <c r="H992" s="38"/>
      <c r="I992" s="351"/>
      <c r="J992" s="38"/>
      <c r="K992" s="40"/>
      <c r="L992" s="11"/>
      <c r="M992" s="11"/>
      <c r="N992" s="11"/>
      <c r="O992" s="35"/>
      <c r="P992" s="39"/>
      <c r="Q992" s="291"/>
      <c r="R992" s="287"/>
      <c r="S992" s="38"/>
      <c r="T992" s="40"/>
      <c r="U992" s="35"/>
      <c r="V992" s="74">
        <f t="shared" si="80"/>
        <v>0</v>
      </c>
      <c r="W992" s="12">
        <f t="shared" si="81"/>
        <v>0</v>
      </c>
      <c r="X992" s="12">
        <f t="shared" si="78"/>
        <v>0</v>
      </c>
      <c r="Y992" s="75" t="str">
        <f t="shared" si="79"/>
        <v/>
      </c>
    </row>
    <row r="993" spans="5:25">
      <c r="E993" s="56" t="str">
        <f t="shared" si="77"/>
        <v>\\</v>
      </c>
      <c r="F993" s="38"/>
      <c r="G993" s="79"/>
      <c r="H993" s="38"/>
      <c r="I993" s="351"/>
      <c r="J993" s="38"/>
      <c r="K993" s="40"/>
      <c r="L993" s="11"/>
      <c r="M993" s="11"/>
      <c r="N993" s="11"/>
      <c r="O993" s="35"/>
      <c r="P993" s="39"/>
      <c r="Q993" s="291"/>
      <c r="R993" s="287"/>
      <c r="S993" s="38"/>
      <c r="T993" s="40"/>
      <c r="U993" s="35"/>
      <c r="V993" s="74">
        <f t="shared" si="80"/>
        <v>0</v>
      </c>
      <c r="W993" s="12">
        <f t="shared" si="81"/>
        <v>0</v>
      </c>
      <c r="X993" s="12">
        <f t="shared" si="78"/>
        <v>0</v>
      </c>
      <c r="Y993" s="75" t="str">
        <f t="shared" si="79"/>
        <v/>
      </c>
    </row>
    <row r="994" spans="5:25">
      <c r="E994" s="56" t="str">
        <f t="shared" si="77"/>
        <v>\\</v>
      </c>
      <c r="F994" s="38"/>
      <c r="G994" s="79"/>
      <c r="H994" s="38"/>
      <c r="I994" s="351"/>
      <c r="J994" s="38"/>
      <c r="K994" s="40"/>
      <c r="L994" s="11"/>
      <c r="M994" s="11"/>
      <c r="N994" s="11"/>
      <c r="O994" s="35"/>
      <c r="P994" s="39"/>
      <c r="Q994" s="291"/>
      <c r="R994" s="287"/>
      <c r="S994" s="38"/>
      <c r="T994" s="40"/>
      <c r="U994" s="35"/>
      <c r="V994" s="74">
        <f t="shared" si="80"/>
        <v>0</v>
      </c>
      <c r="W994" s="12">
        <f t="shared" si="81"/>
        <v>0</v>
      </c>
      <c r="X994" s="12">
        <f t="shared" si="78"/>
        <v>0</v>
      </c>
      <c r="Y994" s="75" t="str">
        <f t="shared" si="79"/>
        <v/>
      </c>
    </row>
    <row r="995" spans="5:25">
      <c r="E995" s="56" t="str">
        <f t="shared" si="77"/>
        <v>\\</v>
      </c>
      <c r="F995" s="38"/>
      <c r="G995" s="79"/>
      <c r="H995" s="38"/>
      <c r="I995" s="351"/>
      <c r="J995" s="38"/>
      <c r="K995" s="40"/>
      <c r="L995" s="11"/>
      <c r="M995" s="11"/>
      <c r="N995" s="11"/>
      <c r="O995" s="35"/>
      <c r="P995" s="39"/>
      <c r="Q995" s="291"/>
      <c r="R995" s="287"/>
      <c r="S995" s="38"/>
      <c r="T995" s="40"/>
      <c r="U995" s="35"/>
      <c r="V995" s="74">
        <f t="shared" si="80"/>
        <v>0</v>
      </c>
      <c r="W995" s="12">
        <f t="shared" si="81"/>
        <v>0</v>
      </c>
      <c r="X995" s="12">
        <f t="shared" si="78"/>
        <v>0</v>
      </c>
      <c r="Y995" s="75" t="str">
        <f t="shared" si="79"/>
        <v/>
      </c>
    </row>
    <row r="996" spans="5:25">
      <c r="E996" s="56" t="str">
        <f t="shared" si="77"/>
        <v>\\</v>
      </c>
      <c r="F996" s="38"/>
      <c r="G996" s="79"/>
      <c r="H996" s="38"/>
      <c r="I996" s="351"/>
      <c r="J996" s="38"/>
      <c r="K996" s="40"/>
      <c r="L996" s="11"/>
      <c r="M996" s="11"/>
      <c r="N996" s="11"/>
      <c r="O996" s="35"/>
      <c r="P996" s="39"/>
      <c r="Q996" s="291"/>
      <c r="R996" s="287"/>
      <c r="S996" s="38"/>
      <c r="T996" s="40"/>
      <c r="U996" s="35"/>
      <c r="V996" s="74">
        <f t="shared" si="80"/>
        <v>0</v>
      </c>
      <c r="W996" s="12">
        <f t="shared" si="81"/>
        <v>0</v>
      </c>
      <c r="X996" s="12">
        <f t="shared" si="78"/>
        <v>0</v>
      </c>
      <c r="Y996" s="75" t="str">
        <f t="shared" si="79"/>
        <v/>
      </c>
    </row>
    <row r="997" spans="5:25">
      <c r="E997" s="56" t="str">
        <f t="shared" si="77"/>
        <v>\\</v>
      </c>
      <c r="F997" s="38"/>
      <c r="G997" s="79"/>
      <c r="H997" s="38"/>
      <c r="I997" s="351"/>
      <c r="J997" s="38"/>
      <c r="K997" s="40"/>
      <c r="L997" s="11"/>
      <c r="M997" s="11"/>
      <c r="N997" s="11"/>
      <c r="O997" s="35"/>
      <c r="P997" s="39"/>
      <c r="Q997" s="291"/>
      <c r="R997" s="287"/>
      <c r="S997" s="38"/>
      <c r="T997" s="40"/>
      <c r="U997" s="35"/>
      <c r="V997" s="74">
        <f t="shared" si="80"/>
        <v>0</v>
      </c>
      <c r="W997" s="12">
        <f t="shared" si="81"/>
        <v>0</v>
      </c>
      <c r="X997" s="12">
        <f t="shared" si="78"/>
        <v>0</v>
      </c>
      <c r="Y997" s="75" t="str">
        <f t="shared" si="79"/>
        <v/>
      </c>
    </row>
    <row r="998" spans="5:25">
      <c r="E998" s="56" t="str">
        <f t="shared" si="77"/>
        <v>\\</v>
      </c>
      <c r="F998" s="38"/>
      <c r="G998" s="79"/>
      <c r="H998" s="38"/>
      <c r="I998" s="351"/>
      <c r="J998" s="38"/>
      <c r="K998" s="40"/>
      <c r="L998" s="11"/>
      <c r="M998" s="11"/>
      <c r="N998" s="11"/>
      <c r="O998" s="35"/>
      <c r="P998" s="39"/>
      <c r="Q998" s="291"/>
      <c r="R998" s="287"/>
      <c r="S998" s="38"/>
      <c r="T998" s="40"/>
      <c r="U998" s="35"/>
      <c r="V998" s="74">
        <f t="shared" si="80"/>
        <v>0</v>
      </c>
      <c r="W998" s="12">
        <f t="shared" si="81"/>
        <v>0</v>
      </c>
      <c r="X998" s="12">
        <f t="shared" si="78"/>
        <v>0</v>
      </c>
      <c r="Y998" s="75" t="str">
        <f t="shared" si="79"/>
        <v/>
      </c>
    </row>
    <row r="999" spans="5:25">
      <c r="E999" s="56" t="str">
        <f t="shared" si="77"/>
        <v>\\</v>
      </c>
      <c r="F999" s="38"/>
      <c r="G999" s="79"/>
      <c r="H999" s="38"/>
      <c r="I999" s="351"/>
      <c r="J999" s="38"/>
      <c r="K999" s="40"/>
      <c r="L999" s="11"/>
      <c r="M999" s="11"/>
      <c r="N999" s="11"/>
      <c r="O999" s="35"/>
      <c r="P999" s="39"/>
      <c r="Q999" s="291"/>
      <c r="R999" s="287"/>
      <c r="S999" s="38"/>
      <c r="T999" s="40"/>
      <c r="U999" s="35"/>
      <c r="V999" s="74">
        <f t="shared" si="80"/>
        <v>0</v>
      </c>
      <c r="W999" s="12">
        <f t="shared" si="81"/>
        <v>0</v>
      </c>
      <c r="X999" s="12">
        <f t="shared" si="78"/>
        <v>0</v>
      </c>
      <c r="Y999" s="75" t="str">
        <f t="shared" si="79"/>
        <v/>
      </c>
    </row>
    <row r="1000" spans="5:25">
      <c r="E1000" s="56" t="str">
        <f t="shared" si="77"/>
        <v>\\</v>
      </c>
      <c r="F1000" s="38"/>
      <c r="G1000" s="79"/>
      <c r="H1000" s="38"/>
      <c r="I1000" s="351"/>
      <c r="J1000" s="38"/>
      <c r="K1000" s="40"/>
      <c r="L1000" s="11"/>
      <c r="M1000" s="11"/>
      <c r="N1000" s="11"/>
      <c r="O1000" s="35"/>
      <c r="P1000" s="39"/>
      <c r="Q1000" s="291"/>
      <c r="R1000" s="287"/>
      <c r="S1000" s="38"/>
      <c r="T1000" s="40"/>
      <c r="U1000" s="35"/>
      <c r="V1000" s="74">
        <f t="shared" si="80"/>
        <v>0</v>
      </c>
      <c r="W1000" s="12">
        <f t="shared" si="81"/>
        <v>0</v>
      </c>
      <c r="X1000" s="12">
        <f t="shared" si="78"/>
        <v>0</v>
      </c>
      <c r="Y1000" s="75" t="str">
        <f t="shared" si="79"/>
        <v/>
      </c>
    </row>
    <row r="1001" spans="5:25">
      <c r="E1001" s="56" t="str">
        <f t="shared" si="77"/>
        <v>\\</v>
      </c>
      <c r="F1001" s="38"/>
      <c r="G1001" s="79"/>
      <c r="H1001" s="38"/>
      <c r="I1001" s="351"/>
      <c r="J1001" s="38"/>
      <c r="K1001" s="40"/>
      <c r="L1001" s="11"/>
      <c r="M1001" s="11"/>
      <c r="N1001" s="11"/>
      <c r="O1001" s="35"/>
      <c r="P1001" s="39"/>
      <c r="Q1001" s="291"/>
      <c r="R1001" s="287"/>
      <c r="S1001" s="38"/>
      <c r="T1001" s="40"/>
      <c r="U1001" s="35"/>
      <c r="V1001" s="74">
        <f t="shared" si="80"/>
        <v>0</v>
      </c>
      <c r="W1001" s="12">
        <f t="shared" si="81"/>
        <v>0</v>
      </c>
      <c r="X1001" s="12">
        <f t="shared" si="78"/>
        <v>0</v>
      </c>
      <c r="Y1001" s="75" t="str">
        <f t="shared" si="79"/>
        <v/>
      </c>
    </row>
    <row r="1002" spans="5:25">
      <c r="E1002" s="56" t="str">
        <f t="shared" si="77"/>
        <v>\\</v>
      </c>
      <c r="F1002" s="38"/>
      <c r="G1002" s="79"/>
      <c r="H1002" s="38"/>
      <c r="I1002" s="351"/>
      <c r="J1002" s="38"/>
      <c r="K1002" s="40"/>
      <c r="L1002" s="11"/>
      <c r="M1002" s="11"/>
      <c r="N1002" s="11"/>
      <c r="O1002" s="35"/>
      <c r="P1002" s="39"/>
      <c r="Q1002" s="291"/>
      <c r="R1002" s="287"/>
      <c r="S1002" s="38"/>
      <c r="T1002" s="40"/>
      <c r="U1002" s="35"/>
      <c r="V1002" s="74">
        <f t="shared" si="80"/>
        <v>0</v>
      </c>
      <c r="W1002" s="12">
        <f t="shared" si="81"/>
        <v>0</v>
      </c>
      <c r="X1002" s="12">
        <f t="shared" si="78"/>
        <v>0</v>
      </c>
      <c r="Y1002" s="75" t="str">
        <f t="shared" si="79"/>
        <v/>
      </c>
    </row>
    <row r="1003" spans="5:25">
      <c r="E1003" s="56" t="str">
        <f t="shared" si="77"/>
        <v>\\</v>
      </c>
      <c r="F1003" s="38"/>
      <c r="G1003" s="79"/>
      <c r="H1003" s="38"/>
      <c r="I1003" s="351"/>
      <c r="J1003" s="38"/>
      <c r="K1003" s="40"/>
      <c r="L1003" s="11"/>
      <c r="M1003" s="11"/>
      <c r="N1003" s="11"/>
      <c r="O1003" s="35"/>
      <c r="P1003" s="39"/>
      <c r="Q1003" s="291"/>
      <c r="R1003" s="287"/>
      <c r="S1003" s="38"/>
      <c r="T1003" s="40"/>
      <c r="U1003" s="35"/>
      <c r="V1003" s="74">
        <f t="shared" si="80"/>
        <v>0</v>
      </c>
      <c r="W1003" s="12">
        <f t="shared" si="81"/>
        <v>0</v>
      </c>
      <c r="X1003" s="12">
        <f t="shared" si="78"/>
        <v>0</v>
      </c>
      <c r="Y1003" s="75" t="str">
        <f t="shared" si="79"/>
        <v/>
      </c>
    </row>
  </sheetData>
  <sheetProtection algorithmName="SHA-512" hashValue="0B4dx8AAuDiJSoCI3svuzx/OzNrtk8ecL1VJVFPCcJ1UG+PcxxQ4pNfN5ijbPqdi1TGgK9PW6nscN6COin01vQ==" saltValue="yrHAazVyKNKkcCqWPKzL+w==" spinCount="100000" sheet="1" objects="1" scenarios="1"/>
  <mergeCells count="3">
    <mergeCell ref="A35:B35"/>
    <mergeCell ref="F1:U1"/>
    <mergeCell ref="V1:Y1"/>
  </mergeCells>
  <phoneticPr fontId="7" type="noConversion"/>
  <dataValidations count="1">
    <dataValidation type="list" allowBlank="1" showInputMessage="1" showErrorMessage="1" sqref="G3:G1003" xr:uid="{8DD13F7E-CE30-4A0A-B20D-17F34E50FA6D}">
      <formula1>$A$44:$A$46</formula1>
    </dataValidation>
  </dataValidations>
  <pageMargins left="0.69999998807907104" right="0.69999998807907104" top="0.75" bottom="0.75" header="0.30000001192092896" footer="0.30000001192092896"/>
  <pageSetup paperSize="9" fitToWidth="0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AA1003"/>
  <sheetViews>
    <sheetView zoomScale="70" zoomScaleNormal="70" zoomScaleSheetLayoutView="75" workbookViewId="0">
      <pane ySplit="2" topLeftCell="A3" activePane="bottomLeft" state="frozen"/>
      <selection activeCell="P22" sqref="P22"/>
      <selection pane="bottomLeft" activeCell="U4" sqref="U4"/>
    </sheetView>
  </sheetViews>
  <sheetFormatPr defaultColWidth="8.77734375" defaultRowHeight="13.5"/>
  <cols>
    <col min="1" max="14" width="6" style="320" hidden="1" customWidth="1"/>
    <col min="15" max="15" width="11.6640625" style="44" bestFit="1" customWidth="1"/>
    <col min="16" max="16" width="5" style="49" bestFit="1" customWidth="1"/>
    <col min="17" max="17" width="13.109375" style="336" bestFit="1" customWidth="1"/>
    <col min="18" max="18" width="11.5546875" style="336" bestFit="1" customWidth="1"/>
    <col min="19" max="19" width="11.6640625" style="48" bestFit="1" customWidth="1"/>
    <col min="20" max="20" width="13.109375" style="47" bestFit="1" customWidth="1"/>
    <col min="21" max="21" width="22.21875" style="45" bestFit="1" customWidth="1"/>
    <col min="22" max="22" width="6.6640625" style="46" bestFit="1" customWidth="1"/>
    <col min="23" max="23" width="15" style="47" bestFit="1" customWidth="1"/>
    <col min="24" max="24" width="6.88671875" style="49" bestFit="1" customWidth="1"/>
    <col min="25" max="25" width="6.88671875" style="50" bestFit="1" customWidth="1"/>
    <col min="26" max="26" width="11.6640625" style="339" bestFit="1" customWidth="1"/>
    <col min="27" max="27" width="11.6640625" style="340" bestFit="1" customWidth="1"/>
    <col min="28" max="16384" width="8.77734375" style="17"/>
  </cols>
  <sheetData>
    <row r="1" spans="1:27" ht="14.25" thickBot="1">
      <c r="O1" s="433" t="s">
        <v>98</v>
      </c>
      <c r="P1" s="434"/>
      <c r="Q1" s="434"/>
      <c r="R1" s="434"/>
      <c r="S1" s="434"/>
      <c r="T1" s="434"/>
      <c r="U1" s="434"/>
      <c r="V1" s="434"/>
      <c r="W1" s="434"/>
      <c r="X1" s="434"/>
      <c r="Y1" s="435"/>
      <c r="Z1" s="433" t="s">
        <v>235</v>
      </c>
      <c r="AA1" s="434"/>
    </row>
    <row r="2" spans="1:27" ht="14.25" thickBot="1">
      <c r="A2" s="320" t="s">
        <v>104</v>
      </c>
      <c r="O2" s="1" t="s">
        <v>80</v>
      </c>
      <c r="P2" s="321" t="s">
        <v>102</v>
      </c>
      <c r="Q2" s="322" t="s">
        <v>106</v>
      </c>
      <c r="R2" s="322" t="s">
        <v>103</v>
      </c>
      <c r="S2" s="323" t="s">
        <v>113</v>
      </c>
      <c r="T2" s="324" t="s">
        <v>97</v>
      </c>
      <c r="U2" s="325" t="s">
        <v>112</v>
      </c>
      <c r="V2" s="326" t="s">
        <v>357</v>
      </c>
      <c r="W2" s="324" t="s">
        <v>360</v>
      </c>
      <c r="X2" s="321" t="s">
        <v>100</v>
      </c>
      <c r="Y2" s="327" t="s">
        <v>101</v>
      </c>
      <c r="Z2" s="328" t="s">
        <v>358</v>
      </c>
      <c r="AA2" s="329" t="s">
        <v>359</v>
      </c>
    </row>
    <row r="3" spans="1:27" ht="16.5">
      <c r="A3" s="330">
        <f>'자료입력 및 결과표시'!B4</f>
        <v>44781</v>
      </c>
      <c r="N3" s="320" t="str">
        <f t="shared" ref="N3:N66" si="0">O3&amp;"\"&amp;X3&amp;"\"&amp;Y3</f>
        <v>국방시설본부\국방12\국방34</v>
      </c>
      <c r="O3" s="61" t="s">
        <v>352</v>
      </c>
      <c r="P3" s="62" t="s">
        <v>88</v>
      </c>
      <c r="Q3" s="166">
        <v>49426</v>
      </c>
      <c r="R3" s="166">
        <v>40399</v>
      </c>
      <c r="S3" s="9" t="s">
        <v>352</v>
      </c>
      <c r="T3" s="315" t="s">
        <v>399</v>
      </c>
      <c r="U3" s="318" t="s">
        <v>392</v>
      </c>
      <c r="V3" s="411">
        <v>100</v>
      </c>
      <c r="W3" s="315">
        <v>2</v>
      </c>
      <c r="X3" s="62" t="s">
        <v>350</v>
      </c>
      <c r="Y3" s="311" t="s">
        <v>351</v>
      </c>
      <c r="Z3" s="331">
        <f>W3*V3/100</f>
        <v>2</v>
      </c>
      <c r="AA3" s="332">
        <f>1*V3/100</f>
        <v>1</v>
      </c>
    </row>
    <row r="4" spans="1:27" ht="16.5">
      <c r="N4" s="320" t="str">
        <f t="shared" si="0"/>
        <v>국방시설본부\국방12\국방34</v>
      </c>
      <c r="O4" s="184" t="s">
        <v>352</v>
      </c>
      <c r="P4" s="188" t="s">
        <v>88</v>
      </c>
      <c r="Q4" s="183">
        <v>49426</v>
      </c>
      <c r="R4" s="183">
        <v>42590</v>
      </c>
      <c r="S4" s="183" t="s">
        <v>352</v>
      </c>
      <c r="T4" s="315" t="s">
        <v>399</v>
      </c>
      <c r="U4" s="313" t="s">
        <v>394</v>
      </c>
      <c r="V4" s="185">
        <v>100</v>
      </c>
      <c r="W4" s="187">
        <v>2</v>
      </c>
      <c r="X4" s="62" t="s">
        <v>350</v>
      </c>
      <c r="Y4" s="311" t="s">
        <v>351</v>
      </c>
      <c r="Z4" s="331">
        <f t="shared" ref="Z4:Z67" si="1">W4*V4/100</f>
        <v>2</v>
      </c>
      <c r="AA4" s="332">
        <f t="shared" ref="AA4:AA67" si="2">1*V4/100</f>
        <v>1</v>
      </c>
    </row>
    <row r="5" spans="1:27" ht="16.5">
      <c r="A5" s="333" t="s">
        <v>356</v>
      </c>
      <c r="B5" s="333" t="s">
        <v>361</v>
      </c>
      <c r="C5" s="333" t="s">
        <v>366</v>
      </c>
      <c r="D5" s="333" t="s">
        <v>362</v>
      </c>
      <c r="E5" s="333" t="s">
        <v>363</v>
      </c>
      <c r="F5" s="333" t="s">
        <v>367</v>
      </c>
      <c r="G5" s="333" t="s">
        <v>369</v>
      </c>
      <c r="H5" s="333" t="s">
        <v>370</v>
      </c>
      <c r="I5" s="334" t="s">
        <v>372</v>
      </c>
      <c r="J5" s="333" t="s">
        <v>373</v>
      </c>
      <c r="K5" s="333" t="s">
        <v>371</v>
      </c>
      <c r="L5" s="333" t="s">
        <v>364</v>
      </c>
      <c r="N5" s="320" t="str">
        <f t="shared" si="0"/>
        <v>국방시설본부\국방12\국방34</v>
      </c>
      <c r="O5" s="190" t="s">
        <v>352</v>
      </c>
      <c r="P5" s="188" t="s">
        <v>88</v>
      </c>
      <c r="Q5" s="205">
        <v>49426</v>
      </c>
      <c r="R5" s="205">
        <v>42121</v>
      </c>
      <c r="S5" s="183" t="s">
        <v>352</v>
      </c>
      <c r="T5" s="315" t="s">
        <v>399</v>
      </c>
      <c r="U5" s="410" t="s">
        <v>400</v>
      </c>
      <c r="V5" s="40">
        <v>100</v>
      </c>
      <c r="W5" s="35">
        <v>2</v>
      </c>
      <c r="X5" s="62" t="s">
        <v>350</v>
      </c>
      <c r="Y5" s="311" t="s">
        <v>351</v>
      </c>
      <c r="Z5" s="331">
        <f t="shared" si="1"/>
        <v>2</v>
      </c>
      <c r="AA5" s="332">
        <f t="shared" si="2"/>
        <v>1</v>
      </c>
    </row>
    <row r="6" spans="1:27" ht="16.5">
      <c r="A6" s="333" t="str">
        <f ca="1">LOOKUP(2,1/(COUNTIF($A$5:A5,$C$51:$C$113)=0),$C$51:$C$113)</f>
        <v/>
      </c>
      <c r="B6" s="333"/>
      <c r="C6" s="333"/>
      <c r="D6" s="333"/>
      <c r="E6" s="333"/>
      <c r="F6" s="335" t="s">
        <v>368</v>
      </c>
      <c r="G6" s="333"/>
      <c r="H6" s="333"/>
      <c r="I6" s="334"/>
      <c r="J6" s="333"/>
      <c r="K6" s="333"/>
      <c r="L6" s="333"/>
      <c r="N6" s="320" t="str">
        <f t="shared" si="0"/>
        <v>\\</v>
      </c>
      <c r="O6" s="190"/>
      <c r="P6" s="198"/>
      <c r="Q6" s="205"/>
      <c r="R6" s="205"/>
      <c r="S6" s="193"/>
      <c r="T6" s="316"/>
      <c r="U6" s="319"/>
      <c r="V6" s="40"/>
      <c r="W6" s="35"/>
      <c r="X6" s="62"/>
      <c r="Y6" s="311"/>
      <c r="Z6" s="331">
        <f t="shared" si="1"/>
        <v>0</v>
      </c>
      <c r="AA6" s="332">
        <f t="shared" si="2"/>
        <v>0</v>
      </c>
    </row>
    <row r="7" spans="1:27" ht="16.5">
      <c r="A7" s="333" t="str">
        <f ca="1">IFERROR(LOOKUP(2,1/(COUNTIF($A$5:A6,$C$51:$C$113)=0),$C$51:$C$113),"")</f>
        <v>10-158837</v>
      </c>
      <c r="B7" s="333">
        <f t="shared" ref="B7:B23" ca="1" si="3">SUMIF($C$51:$C$113,$A7,$F$51:$F$113)</f>
        <v>3</v>
      </c>
      <c r="C7" s="333">
        <f t="shared" ref="C7:C23" ca="1" si="4">SUMIF($C$51:$C$113,$A7,$E$51:$E$113)</f>
        <v>6</v>
      </c>
      <c r="D7" s="333">
        <f ca="1">IF(B7&gt;=5,1,IF(B7&gt;=4,0.9,IF(B7&gt;=3,0.8,IF(B7&gt;=2,0.7,IF(B7&gt;=1,0.6,0)))))</f>
        <v>0.8</v>
      </c>
      <c r="E7" s="333">
        <f ca="1">IF(C7&gt;=2000,1,IF(C7&gt;=1800,0.9,IF(C7&gt;=1600,0.8,IF(C7&gt;=1400,0.7,IF(C7&gt;=1200,0.6,0)))))</f>
        <v>0</v>
      </c>
      <c r="F7" s="333">
        <f ca="1">IF(D7&gt;=E7,D7,E7)</f>
        <v>0.8</v>
      </c>
      <c r="G7" s="334">
        <f ca="1">VLOOKUP(A7,$C$51:$H$113,5,FALSE)</f>
        <v>49426</v>
      </c>
      <c r="H7" s="333" t="str">
        <f ca="1">VLOOKUP(A7,$C$51:$H$113,6,FALSE)</f>
        <v>특허</v>
      </c>
      <c r="I7" s="334">
        <f ca="1">VLOOKUP(A7,$C$51:$I$113,7,FALSE)</f>
        <v>40399</v>
      </c>
      <c r="J7" s="333">
        <f ca="1">IF(H7="실용실안",IF(I7+1825&gt;=$A$3,1,IF(I7+3651&gt;=$A$3,0.8,0)),IF(H7="건설신기술",1,IF(I7+1825&gt;=$A$3,1,IF(I7+3651&gt;=$A$3,0.8,IF(I7+7304&gt;=$A$3,0.6,0)))))</f>
        <v>0.6</v>
      </c>
      <c r="K7" s="333">
        <f t="shared" ref="K7:K23" ca="1" si="5">IF(AND(H7="건설신기술",G7&gt;=$A$3),1,IF(AND(H7="특허",G7&gt;=$A$3),0.6,IF(AND(P3="실용실안",G7&gt;=$A$3),0.3,0)))</f>
        <v>0.6</v>
      </c>
      <c r="L7" s="333">
        <f ca="1">K7*J7*F7</f>
        <v>0.28799999999999998</v>
      </c>
      <c r="N7" s="320" t="str">
        <f t="shared" si="0"/>
        <v>\\</v>
      </c>
      <c r="O7" s="190"/>
      <c r="P7" s="198"/>
      <c r="Q7" s="205"/>
      <c r="R7" s="205"/>
      <c r="S7" s="193"/>
      <c r="T7" s="317"/>
      <c r="U7" s="319"/>
      <c r="V7" s="40"/>
      <c r="W7" s="35"/>
      <c r="X7" s="36"/>
      <c r="Y7" s="37"/>
      <c r="Z7" s="331">
        <f t="shared" si="1"/>
        <v>0</v>
      </c>
      <c r="AA7" s="332">
        <f t="shared" si="2"/>
        <v>0</v>
      </c>
    </row>
    <row r="8" spans="1:27">
      <c r="A8" s="333" t="str">
        <f ca="1">IFERROR(LOOKUP(2,1/(COUNTIF($A$5:A7,$C$51:$C$113)=0),$C$51:$C$113),"")</f>
        <v/>
      </c>
      <c r="B8" s="333">
        <f t="shared" ca="1" si="3"/>
        <v>0</v>
      </c>
      <c r="C8" s="333">
        <f t="shared" ca="1" si="4"/>
        <v>0</v>
      </c>
      <c r="D8" s="333">
        <f t="shared" ref="D8:D23" ca="1" si="6">IF(B8&gt;=5,1,IF(B8&gt;=4,0.9,IF(B8&gt;=3,0.8,IF(B8&gt;=2,0.7,IF(B8&gt;=1,0.6,0)))))</f>
        <v>0</v>
      </c>
      <c r="E8" s="333">
        <f t="shared" ref="E8:E23" ca="1" si="7">IF(C8&gt;=2000,1,IF(C8&gt;=1800,0.9,IF(C8&gt;=1600,0.8,IF(C8&gt;=1400,0.7,IF(C8&gt;=1200,0.6,0)))))</f>
        <v>0</v>
      </c>
      <c r="F8" s="333">
        <f t="shared" ref="F8:F23" ca="1" si="8">IF(D8&gt;=E8,D8,E8)</f>
        <v>0</v>
      </c>
      <c r="G8" s="334" t="str">
        <f t="shared" ref="G8:G23" ca="1" si="9">VLOOKUP(A8,$C$51:$H$113,5,FALSE)</f>
        <v/>
      </c>
      <c r="H8" s="333" t="str">
        <f t="shared" ref="H8:H23" ca="1" si="10">VLOOKUP(A8,$C$51:$H$113,6,FALSE)</f>
        <v/>
      </c>
      <c r="I8" s="334" t="str">
        <f t="shared" ref="I8:I23" ca="1" si="11">VLOOKUP(A8,$C$51:$I$113,7,FALSE)</f>
        <v/>
      </c>
      <c r="J8" s="333" t="e">
        <f t="shared" ref="J8:J23" ca="1" si="12">IF(H8="실용실안",IF(I8+1825&gt;=$A$3,1,IF(I8+3651&gt;=$A$3,0.8,0)),IF(H8="건설신기술",1,IF(I8+1825&gt;=$A$3,1,IF(I8+3651&gt;=$A$3,0.8,IF(I8+7304&gt;=$A$3,0.6,0)))))</f>
        <v>#VALUE!</v>
      </c>
      <c r="K8" s="333">
        <f t="shared" ca="1" si="5"/>
        <v>0</v>
      </c>
      <c r="L8" s="333" t="e">
        <f t="shared" ref="L8:L23" ca="1" si="13">K8*J8*F8</f>
        <v>#VALUE!</v>
      </c>
      <c r="N8" s="320" t="str">
        <f t="shared" si="0"/>
        <v>\\</v>
      </c>
      <c r="O8" s="190"/>
      <c r="P8" s="198"/>
      <c r="Q8" s="205"/>
      <c r="R8" s="205"/>
      <c r="S8" s="193"/>
      <c r="T8" s="196"/>
      <c r="U8" s="189"/>
      <c r="V8" s="40"/>
      <c r="W8" s="196"/>
      <c r="X8" s="36"/>
      <c r="Y8" s="37"/>
      <c r="Z8" s="331">
        <f t="shared" si="1"/>
        <v>0</v>
      </c>
      <c r="AA8" s="332">
        <f t="shared" si="2"/>
        <v>0</v>
      </c>
    </row>
    <row r="9" spans="1:27">
      <c r="A9" s="333" t="str">
        <f ca="1">IFERROR(LOOKUP(2,1/(COUNTIF($A$5:A8,$C$51:$C$113)=0),$C$51:$C$113),"")</f>
        <v/>
      </c>
      <c r="B9" s="333">
        <f t="shared" ca="1" si="3"/>
        <v>0</v>
      </c>
      <c r="C9" s="333">
        <f t="shared" ca="1" si="4"/>
        <v>0</v>
      </c>
      <c r="D9" s="333">
        <f t="shared" ca="1" si="6"/>
        <v>0</v>
      </c>
      <c r="E9" s="333">
        <f t="shared" ca="1" si="7"/>
        <v>0</v>
      </c>
      <c r="F9" s="333">
        <f t="shared" ca="1" si="8"/>
        <v>0</v>
      </c>
      <c r="G9" s="334" t="str">
        <f t="shared" ca="1" si="9"/>
        <v/>
      </c>
      <c r="H9" s="333" t="str">
        <f t="shared" ca="1" si="10"/>
        <v/>
      </c>
      <c r="I9" s="334" t="str">
        <f t="shared" ca="1" si="11"/>
        <v/>
      </c>
      <c r="J9" s="333" t="e">
        <f t="shared" ca="1" si="12"/>
        <v>#VALUE!</v>
      </c>
      <c r="K9" s="333">
        <f t="shared" ca="1" si="5"/>
        <v>0</v>
      </c>
      <c r="L9" s="333" t="e">
        <f t="shared" ca="1" si="13"/>
        <v>#VALUE!</v>
      </c>
      <c r="N9" s="320" t="str">
        <f t="shared" si="0"/>
        <v>\\</v>
      </c>
      <c r="O9" s="190"/>
      <c r="P9" s="198"/>
      <c r="Q9" s="205"/>
      <c r="R9" s="205"/>
      <c r="S9" s="193"/>
      <c r="T9" s="196"/>
      <c r="U9" s="189"/>
      <c r="V9" s="40"/>
      <c r="W9" s="196"/>
      <c r="X9" s="36"/>
      <c r="Y9" s="37"/>
      <c r="Z9" s="331">
        <f t="shared" si="1"/>
        <v>0</v>
      </c>
      <c r="AA9" s="332">
        <f t="shared" si="2"/>
        <v>0</v>
      </c>
    </row>
    <row r="10" spans="1:27">
      <c r="A10" s="333" t="str">
        <f ca="1">IFERROR(LOOKUP(2,1/(COUNTIF($A$5:A9,$C$51:$C$113)=0),$C$51:$C$113),"")</f>
        <v/>
      </c>
      <c r="B10" s="333">
        <f t="shared" ca="1" si="3"/>
        <v>0</v>
      </c>
      <c r="C10" s="333">
        <f t="shared" ca="1" si="4"/>
        <v>0</v>
      </c>
      <c r="D10" s="333">
        <f t="shared" ca="1" si="6"/>
        <v>0</v>
      </c>
      <c r="E10" s="333">
        <f t="shared" ca="1" si="7"/>
        <v>0</v>
      </c>
      <c r="F10" s="333">
        <f t="shared" ca="1" si="8"/>
        <v>0</v>
      </c>
      <c r="G10" s="334" t="str">
        <f t="shared" ca="1" si="9"/>
        <v/>
      </c>
      <c r="H10" s="333" t="str">
        <f t="shared" ca="1" si="10"/>
        <v/>
      </c>
      <c r="I10" s="334" t="str">
        <f t="shared" ca="1" si="11"/>
        <v/>
      </c>
      <c r="J10" s="333" t="e">
        <f t="shared" ca="1" si="12"/>
        <v>#VALUE!</v>
      </c>
      <c r="K10" s="333">
        <f t="shared" ca="1" si="5"/>
        <v>0</v>
      </c>
      <c r="L10" s="333" t="e">
        <f t="shared" ca="1" si="13"/>
        <v>#VALUE!</v>
      </c>
      <c r="N10" s="320" t="str">
        <f t="shared" si="0"/>
        <v>\\</v>
      </c>
      <c r="O10" s="190"/>
      <c r="P10" s="198"/>
      <c r="Q10" s="205"/>
      <c r="R10" s="205"/>
      <c r="S10" s="193"/>
      <c r="T10" s="196"/>
      <c r="U10" s="189"/>
      <c r="V10" s="40"/>
      <c r="W10" s="196"/>
      <c r="X10" s="36"/>
      <c r="Y10" s="37"/>
      <c r="Z10" s="331">
        <f t="shared" si="1"/>
        <v>0</v>
      </c>
      <c r="AA10" s="332">
        <f t="shared" si="2"/>
        <v>0</v>
      </c>
    </row>
    <row r="11" spans="1:27">
      <c r="A11" s="333" t="str">
        <f ca="1">IFERROR(LOOKUP(2,1/(COUNTIF($A$5:A10,$C$51:$C$113)=0),$C$51:$C$113),"")</f>
        <v/>
      </c>
      <c r="B11" s="333">
        <f t="shared" ca="1" si="3"/>
        <v>0</v>
      </c>
      <c r="C11" s="333">
        <f t="shared" ca="1" si="4"/>
        <v>0</v>
      </c>
      <c r="D11" s="333">
        <f t="shared" ca="1" si="6"/>
        <v>0</v>
      </c>
      <c r="E11" s="333">
        <f t="shared" ca="1" si="7"/>
        <v>0</v>
      </c>
      <c r="F11" s="333">
        <f t="shared" ca="1" si="8"/>
        <v>0</v>
      </c>
      <c r="G11" s="334" t="str">
        <f t="shared" ca="1" si="9"/>
        <v/>
      </c>
      <c r="H11" s="333" t="str">
        <f t="shared" ca="1" si="10"/>
        <v/>
      </c>
      <c r="I11" s="334" t="str">
        <f t="shared" ca="1" si="11"/>
        <v/>
      </c>
      <c r="J11" s="333" t="e">
        <f t="shared" ca="1" si="12"/>
        <v>#VALUE!</v>
      </c>
      <c r="K11" s="333">
        <f t="shared" ca="1" si="5"/>
        <v>0</v>
      </c>
      <c r="L11" s="333" t="e">
        <f t="shared" ca="1" si="13"/>
        <v>#VALUE!</v>
      </c>
      <c r="N11" s="320" t="str">
        <f t="shared" si="0"/>
        <v>\\</v>
      </c>
      <c r="O11" s="190"/>
      <c r="P11" s="198"/>
      <c r="Q11" s="205"/>
      <c r="R11" s="205"/>
      <c r="S11" s="193"/>
      <c r="T11" s="196"/>
      <c r="U11" s="189"/>
      <c r="V11" s="40"/>
      <c r="W11" s="196"/>
      <c r="X11" s="36"/>
      <c r="Y11" s="37"/>
      <c r="Z11" s="331">
        <f t="shared" si="1"/>
        <v>0</v>
      </c>
      <c r="AA11" s="332">
        <f t="shared" si="2"/>
        <v>0</v>
      </c>
    </row>
    <row r="12" spans="1:27">
      <c r="A12" s="333" t="str">
        <f ca="1">IFERROR(LOOKUP(2,1/(COUNTIF($A$5:A11,$C$51:$C$113)=0),$C$51:$C$113),"")</f>
        <v/>
      </c>
      <c r="B12" s="333">
        <f t="shared" ca="1" si="3"/>
        <v>0</v>
      </c>
      <c r="C12" s="333">
        <f t="shared" ca="1" si="4"/>
        <v>0</v>
      </c>
      <c r="D12" s="333">
        <f t="shared" ca="1" si="6"/>
        <v>0</v>
      </c>
      <c r="E12" s="333">
        <f t="shared" ca="1" si="7"/>
        <v>0</v>
      </c>
      <c r="F12" s="333">
        <f t="shared" ca="1" si="8"/>
        <v>0</v>
      </c>
      <c r="G12" s="334" t="str">
        <f t="shared" ca="1" si="9"/>
        <v/>
      </c>
      <c r="H12" s="333" t="str">
        <f t="shared" ca="1" si="10"/>
        <v/>
      </c>
      <c r="I12" s="334" t="str">
        <f t="shared" ca="1" si="11"/>
        <v/>
      </c>
      <c r="J12" s="333" t="e">
        <f t="shared" ca="1" si="12"/>
        <v>#VALUE!</v>
      </c>
      <c r="K12" s="333">
        <f t="shared" ca="1" si="5"/>
        <v>0</v>
      </c>
      <c r="L12" s="333" t="e">
        <f t="shared" ca="1" si="13"/>
        <v>#VALUE!</v>
      </c>
      <c r="N12" s="320" t="str">
        <f t="shared" si="0"/>
        <v>\\</v>
      </c>
      <c r="O12" s="190"/>
      <c r="P12" s="198"/>
      <c r="Q12" s="205"/>
      <c r="R12" s="205"/>
      <c r="S12" s="193"/>
      <c r="T12" s="196"/>
      <c r="U12" s="189"/>
      <c r="V12" s="40"/>
      <c r="W12" s="196"/>
      <c r="X12" s="36"/>
      <c r="Y12" s="37"/>
      <c r="Z12" s="331">
        <f t="shared" si="1"/>
        <v>0</v>
      </c>
      <c r="AA12" s="332">
        <f t="shared" si="2"/>
        <v>0</v>
      </c>
    </row>
    <row r="13" spans="1:27">
      <c r="A13" s="333" t="str">
        <f ca="1">IFERROR(LOOKUP(2,1/(COUNTIF($A$5:A12,$C$51:$C$113)=0),$C$51:$C$113),"")</f>
        <v/>
      </c>
      <c r="B13" s="333">
        <f t="shared" ca="1" si="3"/>
        <v>0</v>
      </c>
      <c r="C13" s="333">
        <f t="shared" ca="1" si="4"/>
        <v>0</v>
      </c>
      <c r="D13" s="333">
        <f t="shared" ca="1" si="6"/>
        <v>0</v>
      </c>
      <c r="E13" s="333">
        <f t="shared" ca="1" si="7"/>
        <v>0</v>
      </c>
      <c r="F13" s="333">
        <f t="shared" ca="1" si="8"/>
        <v>0</v>
      </c>
      <c r="G13" s="334" t="str">
        <f t="shared" ca="1" si="9"/>
        <v/>
      </c>
      <c r="H13" s="333" t="str">
        <f t="shared" ca="1" si="10"/>
        <v/>
      </c>
      <c r="I13" s="334" t="str">
        <f t="shared" ca="1" si="11"/>
        <v/>
      </c>
      <c r="J13" s="333" t="e">
        <f t="shared" ca="1" si="12"/>
        <v>#VALUE!</v>
      </c>
      <c r="K13" s="333">
        <f t="shared" ca="1" si="5"/>
        <v>0</v>
      </c>
      <c r="L13" s="333" t="e">
        <f t="shared" ca="1" si="13"/>
        <v>#VALUE!</v>
      </c>
      <c r="N13" s="320" t="str">
        <f t="shared" si="0"/>
        <v>\\</v>
      </c>
      <c r="O13" s="38"/>
      <c r="P13" s="36"/>
      <c r="Q13" s="114"/>
      <c r="R13" s="114"/>
      <c r="S13" s="11"/>
      <c r="T13" s="35"/>
      <c r="U13" s="189"/>
      <c r="V13" s="40"/>
      <c r="W13" s="35"/>
      <c r="X13" s="36"/>
      <c r="Y13" s="37"/>
      <c r="Z13" s="331">
        <f t="shared" si="1"/>
        <v>0</v>
      </c>
      <c r="AA13" s="332">
        <f t="shared" si="2"/>
        <v>0</v>
      </c>
    </row>
    <row r="14" spans="1:27">
      <c r="A14" s="333" t="str">
        <f ca="1">IFERROR(LOOKUP(2,1/(COUNTIF($A$5:A13,$C$51:$C$113)=0),$C$51:$C$113),"")</f>
        <v/>
      </c>
      <c r="B14" s="333">
        <f t="shared" ca="1" si="3"/>
        <v>0</v>
      </c>
      <c r="C14" s="333">
        <f t="shared" ca="1" si="4"/>
        <v>0</v>
      </c>
      <c r="D14" s="333">
        <f t="shared" ca="1" si="6"/>
        <v>0</v>
      </c>
      <c r="E14" s="333">
        <f t="shared" ca="1" si="7"/>
        <v>0</v>
      </c>
      <c r="F14" s="333">
        <f t="shared" ca="1" si="8"/>
        <v>0</v>
      </c>
      <c r="G14" s="334" t="str">
        <f t="shared" ca="1" si="9"/>
        <v/>
      </c>
      <c r="H14" s="333" t="str">
        <f t="shared" ca="1" si="10"/>
        <v/>
      </c>
      <c r="I14" s="334" t="str">
        <f t="shared" ca="1" si="11"/>
        <v/>
      </c>
      <c r="J14" s="333" t="e">
        <f t="shared" ca="1" si="12"/>
        <v>#VALUE!</v>
      </c>
      <c r="K14" s="333">
        <f t="shared" ca="1" si="5"/>
        <v>0</v>
      </c>
      <c r="L14" s="333" t="e">
        <f t="shared" ca="1" si="13"/>
        <v>#VALUE!</v>
      </c>
      <c r="N14" s="320" t="str">
        <f t="shared" si="0"/>
        <v>\\</v>
      </c>
      <c r="O14" s="38"/>
      <c r="P14" s="36"/>
      <c r="Q14" s="114"/>
      <c r="R14" s="114"/>
      <c r="S14" s="11"/>
      <c r="T14" s="35"/>
      <c r="U14" s="189"/>
      <c r="V14" s="40"/>
      <c r="W14" s="35"/>
      <c r="X14" s="36"/>
      <c r="Y14" s="37"/>
      <c r="Z14" s="331">
        <f t="shared" si="1"/>
        <v>0</v>
      </c>
      <c r="AA14" s="332">
        <f t="shared" si="2"/>
        <v>0</v>
      </c>
    </row>
    <row r="15" spans="1:27">
      <c r="A15" s="333" t="str">
        <f ca="1">IFERROR(LOOKUP(2,1/(COUNTIF($A$5:A14,$C$51:$C$113)=0),$C$51:$C$113),"")</f>
        <v/>
      </c>
      <c r="B15" s="333">
        <f t="shared" ca="1" si="3"/>
        <v>0</v>
      </c>
      <c r="C15" s="333">
        <f t="shared" ca="1" si="4"/>
        <v>0</v>
      </c>
      <c r="D15" s="333">
        <f t="shared" ca="1" si="6"/>
        <v>0</v>
      </c>
      <c r="E15" s="333">
        <f t="shared" ca="1" si="7"/>
        <v>0</v>
      </c>
      <c r="F15" s="333">
        <f t="shared" ca="1" si="8"/>
        <v>0</v>
      </c>
      <c r="G15" s="334" t="str">
        <f t="shared" ca="1" si="9"/>
        <v/>
      </c>
      <c r="H15" s="333" t="str">
        <f t="shared" ca="1" si="10"/>
        <v/>
      </c>
      <c r="I15" s="334" t="str">
        <f t="shared" ca="1" si="11"/>
        <v/>
      </c>
      <c r="J15" s="333" t="e">
        <f t="shared" ca="1" si="12"/>
        <v>#VALUE!</v>
      </c>
      <c r="K15" s="333">
        <f t="shared" ca="1" si="5"/>
        <v>0</v>
      </c>
      <c r="L15" s="333" t="e">
        <f t="shared" ca="1" si="13"/>
        <v>#VALUE!</v>
      </c>
      <c r="N15" s="320" t="str">
        <f t="shared" si="0"/>
        <v>\\</v>
      </c>
      <c r="O15" s="38"/>
      <c r="P15" s="36"/>
      <c r="Q15" s="114"/>
      <c r="R15" s="114"/>
      <c r="S15" s="11"/>
      <c r="T15" s="35"/>
      <c r="U15" s="189"/>
      <c r="V15" s="40"/>
      <c r="W15" s="35"/>
      <c r="X15" s="36"/>
      <c r="Y15" s="37"/>
      <c r="Z15" s="331">
        <f t="shared" si="1"/>
        <v>0</v>
      </c>
      <c r="AA15" s="332">
        <f t="shared" si="2"/>
        <v>0</v>
      </c>
    </row>
    <row r="16" spans="1:27">
      <c r="A16" s="333" t="str">
        <f ca="1">IFERROR(LOOKUP(2,1/(COUNTIF($A$5:A15,$C$51:$C$113)=0),$C$51:$C$113),"")</f>
        <v/>
      </c>
      <c r="B16" s="333">
        <f t="shared" ca="1" si="3"/>
        <v>0</v>
      </c>
      <c r="C16" s="333">
        <f t="shared" ca="1" si="4"/>
        <v>0</v>
      </c>
      <c r="D16" s="333">
        <f t="shared" ca="1" si="6"/>
        <v>0</v>
      </c>
      <c r="E16" s="333">
        <f t="shared" ca="1" si="7"/>
        <v>0</v>
      </c>
      <c r="F16" s="333">
        <f t="shared" ca="1" si="8"/>
        <v>0</v>
      </c>
      <c r="G16" s="334" t="str">
        <f t="shared" ca="1" si="9"/>
        <v/>
      </c>
      <c r="H16" s="333" t="str">
        <f t="shared" ca="1" si="10"/>
        <v/>
      </c>
      <c r="I16" s="334" t="str">
        <f t="shared" ca="1" si="11"/>
        <v/>
      </c>
      <c r="J16" s="333" t="e">
        <f t="shared" ca="1" si="12"/>
        <v>#VALUE!</v>
      </c>
      <c r="K16" s="333">
        <f t="shared" ca="1" si="5"/>
        <v>0</v>
      </c>
      <c r="L16" s="333" t="e">
        <f t="shared" ca="1" si="13"/>
        <v>#VALUE!</v>
      </c>
      <c r="N16" s="320" t="str">
        <f t="shared" si="0"/>
        <v>\\</v>
      </c>
      <c r="O16" s="38"/>
      <c r="P16" s="36"/>
      <c r="Q16" s="114"/>
      <c r="R16" s="114"/>
      <c r="S16" s="11"/>
      <c r="T16" s="35"/>
      <c r="U16" s="189"/>
      <c r="V16" s="40"/>
      <c r="W16" s="35"/>
      <c r="X16" s="36"/>
      <c r="Y16" s="37"/>
      <c r="Z16" s="331">
        <f t="shared" si="1"/>
        <v>0</v>
      </c>
      <c r="AA16" s="332">
        <f t="shared" si="2"/>
        <v>0</v>
      </c>
    </row>
    <row r="17" spans="1:27">
      <c r="A17" s="333" t="str">
        <f ca="1">IFERROR(LOOKUP(2,1/(COUNTIF($A$5:A16,$C$51:$C$113)=0),$C$51:$C$113),"")</f>
        <v/>
      </c>
      <c r="B17" s="333">
        <f t="shared" ca="1" si="3"/>
        <v>0</v>
      </c>
      <c r="C17" s="333">
        <f t="shared" ca="1" si="4"/>
        <v>0</v>
      </c>
      <c r="D17" s="333">
        <f t="shared" ca="1" si="6"/>
        <v>0</v>
      </c>
      <c r="E17" s="333">
        <f t="shared" ca="1" si="7"/>
        <v>0</v>
      </c>
      <c r="F17" s="333">
        <f t="shared" ca="1" si="8"/>
        <v>0</v>
      </c>
      <c r="G17" s="334" t="str">
        <f t="shared" ca="1" si="9"/>
        <v/>
      </c>
      <c r="H17" s="333" t="str">
        <f t="shared" ca="1" si="10"/>
        <v/>
      </c>
      <c r="I17" s="334" t="str">
        <f t="shared" ca="1" si="11"/>
        <v/>
      </c>
      <c r="J17" s="333" t="e">
        <f t="shared" ca="1" si="12"/>
        <v>#VALUE!</v>
      </c>
      <c r="K17" s="333">
        <f t="shared" ca="1" si="5"/>
        <v>0</v>
      </c>
      <c r="L17" s="333" t="e">
        <f t="shared" ca="1" si="13"/>
        <v>#VALUE!</v>
      </c>
      <c r="N17" s="320" t="str">
        <f t="shared" si="0"/>
        <v>\\</v>
      </c>
      <c r="O17" s="38"/>
      <c r="P17" s="36"/>
      <c r="Q17" s="114"/>
      <c r="R17" s="114"/>
      <c r="S17" s="11"/>
      <c r="T17" s="35"/>
      <c r="U17" s="39"/>
      <c r="V17" s="40"/>
      <c r="W17" s="35"/>
      <c r="X17" s="36"/>
      <c r="Y17" s="37"/>
      <c r="Z17" s="331">
        <f t="shared" si="1"/>
        <v>0</v>
      </c>
      <c r="AA17" s="332">
        <f t="shared" si="2"/>
        <v>0</v>
      </c>
    </row>
    <row r="18" spans="1:27">
      <c r="A18" s="333" t="str">
        <f ca="1">IFERROR(LOOKUP(2,1/(COUNTIF($A$5:A17,$C$51:$C$113)=0),$C$51:$C$113),"")</f>
        <v/>
      </c>
      <c r="B18" s="333">
        <f t="shared" ca="1" si="3"/>
        <v>0</v>
      </c>
      <c r="C18" s="333">
        <f t="shared" ca="1" si="4"/>
        <v>0</v>
      </c>
      <c r="D18" s="333">
        <f t="shared" ca="1" si="6"/>
        <v>0</v>
      </c>
      <c r="E18" s="333">
        <f t="shared" ca="1" si="7"/>
        <v>0</v>
      </c>
      <c r="F18" s="333">
        <f t="shared" ca="1" si="8"/>
        <v>0</v>
      </c>
      <c r="G18" s="334" t="str">
        <f t="shared" ca="1" si="9"/>
        <v/>
      </c>
      <c r="H18" s="333" t="str">
        <f t="shared" ca="1" si="10"/>
        <v/>
      </c>
      <c r="I18" s="334" t="str">
        <f t="shared" ca="1" si="11"/>
        <v/>
      </c>
      <c r="J18" s="333" t="e">
        <f t="shared" ca="1" si="12"/>
        <v>#VALUE!</v>
      </c>
      <c r="K18" s="333">
        <f t="shared" ca="1" si="5"/>
        <v>0</v>
      </c>
      <c r="L18" s="333" t="e">
        <f t="shared" ca="1" si="13"/>
        <v>#VALUE!</v>
      </c>
      <c r="N18" s="320" t="str">
        <f t="shared" si="0"/>
        <v>\\</v>
      </c>
      <c r="O18" s="38"/>
      <c r="P18" s="36"/>
      <c r="Q18" s="114"/>
      <c r="R18" s="114"/>
      <c r="S18" s="11"/>
      <c r="T18" s="35"/>
      <c r="U18" s="39"/>
      <c r="V18" s="40"/>
      <c r="W18" s="35"/>
      <c r="X18" s="36"/>
      <c r="Y18" s="37"/>
      <c r="Z18" s="331">
        <f t="shared" si="1"/>
        <v>0</v>
      </c>
      <c r="AA18" s="332">
        <f t="shared" si="2"/>
        <v>0</v>
      </c>
    </row>
    <row r="19" spans="1:27">
      <c r="A19" s="333" t="str">
        <f ca="1">IFERROR(LOOKUP(2,1/(COUNTIF($A$5:A18,$C$51:$C$113)=0),$C$51:$C$113),"")</f>
        <v/>
      </c>
      <c r="B19" s="333">
        <f t="shared" ca="1" si="3"/>
        <v>0</v>
      </c>
      <c r="C19" s="333">
        <f t="shared" ca="1" si="4"/>
        <v>0</v>
      </c>
      <c r="D19" s="333">
        <f t="shared" ca="1" si="6"/>
        <v>0</v>
      </c>
      <c r="E19" s="333">
        <f t="shared" ca="1" si="7"/>
        <v>0</v>
      </c>
      <c r="F19" s="333">
        <f t="shared" ca="1" si="8"/>
        <v>0</v>
      </c>
      <c r="G19" s="334" t="str">
        <f t="shared" ca="1" si="9"/>
        <v/>
      </c>
      <c r="H19" s="333" t="str">
        <f t="shared" ca="1" si="10"/>
        <v/>
      </c>
      <c r="I19" s="334" t="str">
        <f t="shared" ca="1" si="11"/>
        <v/>
      </c>
      <c r="J19" s="333" t="e">
        <f t="shared" ca="1" si="12"/>
        <v>#VALUE!</v>
      </c>
      <c r="K19" s="333">
        <f t="shared" ca="1" si="5"/>
        <v>0</v>
      </c>
      <c r="L19" s="333" t="e">
        <f t="shared" ca="1" si="13"/>
        <v>#VALUE!</v>
      </c>
      <c r="N19" s="320" t="str">
        <f t="shared" si="0"/>
        <v>\\</v>
      </c>
      <c r="O19" s="38"/>
      <c r="P19" s="36"/>
      <c r="Q19" s="114"/>
      <c r="R19" s="114"/>
      <c r="S19" s="11"/>
      <c r="T19" s="35"/>
      <c r="U19" s="39"/>
      <c r="V19" s="40"/>
      <c r="W19" s="35"/>
      <c r="X19" s="36"/>
      <c r="Y19" s="37"/>
      <c r="Z19" s="331">
        <f t="shared" si="1"/>
        <v>0</v>
      </c>
      <c r="AA19" s="332">
        <f t="shared" si="2"/>
        <v>0</v>
      </c>
    </row>
    <row r="20" spans="1:27">
      <c r="A20" s="333" t="str">
        <f ca="1">IFERROR(LOOKUP(2,1/(COUNTIF($A$5:A19,$C$51:$C$113)=0),$C$51:$C$113),"")</f>
        <v/>
      </c>
      <c r="B20" s="333">
        <f t="shared" ca="1" si="3"/>
        <v>0</v>
      </c>
      <c r="C20" s="333">
        <f t="shared" ca="1" si="4"/>
        <v>0</v>
      </c>
      <c r="D20" s="333">
        <f t="shared" ca="1" si="6"/>
        <v>0</v>
      </c>
      <c r="E20" s="333">
        <f t="shared" ca="1" si="7"/>
        <v>0</v>
      </c>
      <c r="F20" s="333">
        <f t="shared" ca="1" si="8"/>
        <v>0</v>
      </c>
      <c r="G20" s="334" t="str">
        <f t="shared" ca="1" si="9"/>
        <v/>
      </c>
      <c r="H20" s="333" t="str">
        <f t="shared" ca="1" si="10"/>
        <v/>
      </c>
      <c r="I20" s="334" t="str">
        <f t="shared" ca="1" si="11"/>
        <v/>
      </c>
      <c r="J20" s="333" t="e">
        <f t="shared" ca="1" si="12"/>
        <v>#VALUE!</v>
      </c>
      <c r="K20" s="333">
        <f t="shared" ca="1" si="5"/>
        <v>0</v>
      </c>
      <c r="L20" s="333" t="e">
        <f t="shared" ca="1" si="13"/>
        <v>#VALUE!</v>
      </c>
      <c r="N20" s="320" t="str">
        <f t="shared" si="0"/>
        <v>\\</v>
      </c>
      <c r="O20" s="38"/>
      <c r="P20" s="36"/>
      <c r="Q20" s="114"/>
      <c r="R20" s="114"/>
      <c r="S20" s="11"/>
      <c r="T20" s="35"/>
      <c r="U20" s="39"/>
      <c r="V20" s="40"/>
      <c r="W20" s="35"/>
      <c r="X20" s="36"/>
      <c r="Y20" s="37"/>
      <c r="Z20" s="331">
        <f t="shared" si="1"/>
        <v>0</v>
      </c>
      <c r="AA20" s="332">
        <f t="shared" si="2"/>
        <v>0</v>
      </c>
    </row>
    <row r="21" spans="1:27">
      <c r="A21" s="333" t="str">
        <f ca="1">IFERROR(LOOKUP(2,1/(COUNTIF($A$5:A20,$C$51:$C$113)=0),$C$51:$C$113),"")</f>
        <v/>
      </c>
      <c r="B21" s="333">
        <f t="shared" ca="1" si="3"/>
        <v>0</v>
      </c>
      <c r="C21" s="333">
        <f t="shared" ca="1" si="4"/>
        <v>0</v>
      </c>
      <c r="D21" s="333">
        <f t="shared" ca="1" si="6"/>
        <v>0</v>
      </c>
      <c r="E21" s="333">
        <f t="shared" ca="1" si="7"/>
        <v>0</v>
      </c>
      <c r="F21" s="333">
        <f t="shared" ca="1" si="8"/>
        <v>0</v>
      </c>
      <c r="G21" s="334" t="str">
        <f t="shared" ca="1" si="9"/>
        <v/>
      </c>
      <c r="H21" s="333" t="str">
        <f t="shared" ca="1" si="10"/>
        <v/>
      </c>
      <c r="I21" s="334" t="str">
        <f t="shared" ca="1" si="11"/>
        <v/>
      </c>
      <c r="J21" s="333" t="e">
        <f t="shared" ca="1" si="12"/>
        <v>#VALUE!</v>
      </c>
      <c r="K21" s="333">
        <f t="shared" ca="1" si="5"/>
        <v>0</v>
      </c>
      <c r="L21" s="333" t="e">
        <f t="shared" ca="1" si="13"/>
        <v>#VALUE!</v>
      </c>
      <c r="N21" s="320" t="str">
        <f t="shared" si="0"/>
        <v>\\</v>
      </c>
      <c r="O21" s="38"/>
      <c r="P21" s="36"/>
      <c r="Q21" s="114"/>
      <c r="R21" s="114"/>
      <c r="S21" s="11"/>
      <c r="T21" s="35"/>
      <c r="U21" s="39"/>
      <c r="V21" s="40"/>
      <c r="W21" s="35"/>
      <c r="X21" s="36"/>
      <c r="Y21" s="37"/>
      <c r="Z21" s="331">
        <f t="shared" si="1"/>
        <v>0</v>
      </c>
      <c r="AA21" s="332">
        <f t="shared" si="2"/>
        <v>0</v>
      </c>
    </row>
    <row r="22" spans="1:27">
      <c r="A22" s="333" t="str">
        <f ca="1">IFERROR(LOOKUP(2,1/(COUNTIF($A$5:A21,$C$51:$C$113)=0),$C$51:$C$113),"")</f>
        <v/>
      </c>
      <c r="B22" s="333">
        <f t="shared" ca="1" si="3"/>
        <v>0</v>
      </c>
      <c r="C22" s="333">
        <f t="shared" ca="1" si="4"/>
        <v>0</v>
      </c>
      <c r="D22" s="333">
        <f t="shared" ca="1" si="6"/>
        <v>0</v>
      </c>
      <c r="E22" s="333">
        <f t="shared" ca="1" si="7"/>
        <v>0</v>
      </c>
      <c r="F22" s="333">
        <f t="shared" ca="1" si="8"/>
        <v>0</v>
      </c>
      <c r="G22" s="334" t="str">
        <f t="shared" ca="1" si="9"/>
        <v/>
      </c>
      <c r="H22" s="333" t="str">
        <f t="shared" ca="1" si="10"/>
        <v/>
      </c>
      <c r="I22" s="334" t="str">
        <f t="shared" ca="1" si="11"/>
        <v/>
      </c>
      <c r="J22" s="333" t="e">
        <f t="shared" ca="1" si="12"/>
        <v>#VALUE!</v>
      </c>
      <c r="K22" s="333">
        <f t="shared" ca="1" si="5"/>
        <v>0</v>
      </c>
      <c r="L22" s="333" t="e">
        <f t="shared" ca="1" si="13"/>
        <v>#VALUE!</v>
      </c>
      <c r="N22" s="320" t="str">
        <f t="shared" si="0"/>
        <v>\\</v>
      </c>
      <c r="O22" s="38"/>
      <c r="P22" s="36"/>
      <c r="Q22" s="114"/>
      <c r="R22" s="114"/>
      <c r="S22" s="11"/>
      <c r="T22" s="35"/>
      <c r="U22" s="39"/>
      <c r="V22" s="40"/>
      <c r="W22" s="35"/>
      <c r="X22" s="36"/>
      <c r="Y22" s="37"/>
      <c r="Z22" s="331">
        <f t="shared" si="1"/>
        <v>0</v>
      </c>
      <c r="AA22" s="332">
        <f t="shared" si="2"/>
        <v>0</v>
      </c>
    </row>
    <row r="23" spans="1:27">
      <c r="A23" s="333" t="str">
        <f ca="1">IFERROR(LOOKUP(2,1/(COUNTIF($A$5:A22,$C$51:$C$113)=0),$C$51:$C$113),"")</f>
        <v/>
      </c>
      <c r="B23" s="333">
        <f t="shared" ca="1" si="3"/>
        <v>0</v>
      </c>
      <c r="C23" s="333">
        <f t="shared" ca="1" si="4"/>
        <v>0</v>
      </c>
      <c r="D23" s="333">
        <f t="shared" ca="1" si="6"/>
        <v>0</v>
      </c>
      <c r="E23" s="333">
        <f t="shared" ca="1" si="7"/>
        <v>0</v>
      </c>
      <c r="F23" s="333">
        <f t="shared" ca="1" si="8"/>
        <v>0</v>
      </c>
      <c r="G23" s="334" t="str">
        <f t="shared" ca="1" si="9"/>
        <v/>
      </c>
      <c r="H23" s="333" t="str">
        <f t="shared" ca="1" si="10"/>
        <v/>
      </c>
      <c r="I23" s="334" t="str">
        <f t="shared" ca="1" si="11"/>
        <v/>
      </c>
      <c r="J23" s="333" t="e">
        <f t="shared" ca="1" si="12"/>
        <v>#VALUE!</v>
      </c>
      <c r="K23" s="333">
        <f t="shared" ca="1" si="5"/>
        <v>0</v>
      </c>
      <c r="L23" s="333" t="e">
        <f t="shared" ca="1" si="13"/>
        <v>#VALUE!</v>
      </c>
      <c r="N23" s="320" t="str">
        <f t="shared" si="0"/>
        <v>\\</v>
      </c>
      <c r="O23" s="38"/>
      <c r="P23" s="36"/>
      <c r="Q23" s="114"/>
      <c r="R23" s="114"/>
      <c r="S23" s="11"/>
      <c r="T23" s="35"/>
      <c r="U23" s="39"/>
      <c r="V23" s="40"/>
      <c r="W23" s="35"/>
      <c r="X23" s="36"/>
      <c r="Y23" s="37"/>
      <c r="Z23" s="331">
        <f t="shared" si="1"/>
        <v>0</v>
      </c>
      <c r="AA23" s="332">
        <f t="shared" si="2"/>
        <v>0</v>
      </c>
    </row>
    <row r="24" spans="1:27">
      <c r="A24" s="333" t="str">
        <f ca="1">IFERROR(LOOKUP(2,1/(COUNTIF($A$5:A23,$C$51:$C$113)=0),$C$51:$C$113),"")</f>
        <v/>
      </c>
      <c r="B24" s="333">
        <f t="shared" ref="B24:B26" ca="1" si="14">SUMIF($C$51:$C$113,$A24,$F$51:$F$113)</f>
        <v>0</v>
      </c>
      <c r="C24" s="333">
        <f t="shared" ref="C24:C26" ca="1" si="15">SUMIF($C$51:$C$113,$A24,$E$51:$E$113)</f>
        <v>0</v>
      </c>
      <c r="D24" s="333">
        <f t="shared" ref="D24:D26" ca="1" si="16">IF(B24&gt;=5,1,IF(B24&gt;=4,0.9,IF(B24&gt;=3,0.8,IF(B24&gt;=2,0.7,IF(B24&gt;=1,0.6,0)))))</f>
        <v>0</v>
      </c>
      <c r="E24" s="333">
        <f t="shared" ref="E24:E26" ca="1" si="17">IF(C24&gt;=2000,1,IF(C24&gt;=1800,0.9,IF(C24&gt;=1600,0.8,IF(C24&gt;=1400,0.7,IF(C24&gt;=1200,0.6,0)))))</f>
        <v>0</v>
      </c>
      <c r="F24" s="333">
        <f t="shared" ref="F24:F26" ca="1" si="18">IF(D24&gt;=E24,D24,E24)</f>
        <v>0</v>
      </c>
      <c r="G24" s="334" t="str">
        <f t="shared" ref="G24:G26" ca="1" si="19">VLOOKUP(A24,$C$51:$H$113,5,FALSE)</f>
        <v/>
      </c>
      <c r="H24" s="333" t="str">
        <f t="shared" ref="H24:H26" ca="1" si="20">VLOOKUP(A24,$C$51:$H$113,6,FALSE)</f>
        <v/>
      </c>
      <c r="I24" s="334" t="str">
        <f t="shared" ref="I24:I26" ca="1" si="21">VLOOKUP(A24,$C$51:$I$113,7,FALSE)</f>
        <v/>
      </c>
      <c r="J24" s="333" t="e">
        <f t="shared" ref="J24:J26" ca="1" si="22">IF(H24="실용실안",IF(I24+1825&gt;=$A$3,1,IF(I24+3651&gt;=$A$3,0.8,0)),IF(H24="건설신기술",1,IF(I24+1825&gt;=$A$3,1,IF(I24+3651&gt;=$A$3,0.8,IF(I24+7304&gt;=$A$3,0.6,0)))))</f>
        <v>#VALUE!</v>
      </c>
      <c r="K24" s="333">
        <f t="shared" ref="K24:K26" ca="1" si="23">IF(AND(H24="건설신기술",G24&gt;=$A$3),1,IF(AND(H24="특허",G24&gt;=$A$3),0.6,IF(AND(P20="실용실안",G24&gt;=$A$3),0.3,0)))</f>
        <v>0</v>
      </c>
      <c r="L24" s="333" t="e">
        <f t="shared" ref="L24:L26" ca="1" si="24">K24*J24*F24</f>
        <v>#VALUE!</v>
      </c>
      <c r="N24" s="320" t="str">
        <f t="shared" si="0"/>
        <v>\\</v>
      </c>
      <c r="O24" s="38"/>
      <c r="P24" s="36"/>
      <c r="Q24" s="114"/>
      <c r="R24" s="114"/>
      <c r="S24" s="11"/>
      <c r="T24" s="35"/>
      <c r="U24" s="39"/>
      <c r="V24" s="40"/>
      <c r="W24" s="35"/>
      <c r="X24" s="36"/>
      <c r="Y24" s="37"/>
      <c r="Z24" s="331">
        <f t="shared" si="1"/>
        <v>0</v>
      </c>
      <c r="AA24" s="332">
        <f t="shared" si="2"/>
        <v>0</v>
      </c>
    </row>
    <row r="25" spans="1:27">
      <c r="A25" s="333" t="str">
        <f ca="1">IFERROR(LOOKUP(2,1/(COUNTIF($A$5:A24,$C$51:$C$113)=0),$C$51:$C$113),"")</f>
        <v/>
      </c>
      <c r="B25" s="333">
        <f t="shared" ca="1" si="14"/>
        <v>0</v>
      </c>
      <c r="C25" s="333">
        <f t="shared" ca="1" si="15"/>
        <v>0</v>
      </c>
      <c r="D25" s="333">
        <f t="shared" ca="1" si="16"/>
        <v>0</v>
      </c>
      <c r="E25" s="333">
        <f t="shared" ca="1" si="17"/>
        <v>0</v>
      </c>
      <c r="F25" s="333">
        <f t="shared" ca="1" si="18"/>
        <v>0</v>
      </c>
      <c r="G25" s="334" t="str">
        <f t="shared" ca="1" si="19"/>
        <v/>
      </c>
      <c r="H25" s="333" t="str">
        <f t="shared" ca="1" si="20"/>
        <v/>
      </c>
      <c r="I25" s="334" t="str">
        <f t="shared" ca="1" si="21"/>
        <v/>
      </c>
      <c r="J25" s="333" t="e">
        <f t="shared" ca="1" si="22"/>
        <v>#VALUE!</v>
      </c>
      <c r="K25" s="333">
        <f t="shared" ca="1" si="23"/>
        <v>0</v>
      </c>
      <c r="L25" s="333" t="e">
        <f t="shared" ca="1" si="24"/>
        <v>#VALUE!</v>
      </c>
      <c r="N25" s="320" t="str">
        <f t="shared" si="0"/>
        <v>\\</v>
      </c>
      <c r="O25" s="38"/>
      <c r="P25" s="36"/>
      <c r="Q25" s="114"/>
      <c r="R25" s="114"/>
      <c r="S25" s="11"/>
      <c r="T25" s="35"/>
      <c r="U25" s="39"/>
      <c r="V25" s="40"/>
      <c r="W25" s="35"/>
      <c r="X25" s="36"/>
      <c r="Y25" s="37"/>
      <c r="Z25" s="331">
        <f t="shared" si="1"/>
        <v>0</v>
      </c>
      <c r="AA25" s="332">
        <f t="shared" si="2"/>
        <v>0</v>
      </c>
    </row>
    <row r="26" spans="1:27">
      <c r="A26" s="333" t="str">
        <f ca="1">IFERROR(LOOKUP(2,1/(COUNTIF($A$5:A25,$C$51:$C$113)=0),$C$51:$C$113),"")</f>
        <v/>
      </c>
      <c r="B26" s="333">
        <f t="shared" ca="1" si="14"/>
        <v>0</v>
      </c>
      <c r="C26" s="333">
        <f t="shared" ca="1" si="15"/>
        <v>0</v>
      </c>
      <c r="D26" s="333">
        <f t="shared" ca="1" si="16"/>
        <v>0</v>
      </c>
      <c r="E26" s="333">
        <f t="shared" ca="1" si="17"/>
        <v>0</v>
      </c>
      <c r="F26" s="333">
        <f t="shared" ca="1" si="18"/>
        <v>0</v>
      </c>
      <c r="G26" s="334" t="str">
        <f t="shared" ca="1" si="19"/>
        <v/>
      </c>
      <c r="H26" s="333" t="str">
        <f t="shared" ca="1" si="20"/>
        <v/>
      </c>
      <c r="I26" s="334" t="str">
        <f t="shared" ca="1" si="21"/>
        <v/>
      </c>
      <c r="J26" s="333" t="e">
        <f t="shared" ca="1" si="22"/>
        <v>#VALUE!</v>
      </c>
      <c r="K26" s="333">
        <f t="shared" ca="1" si="23"/>
        <v>0</v>
      </c>
      <c r="L26" s="333" t="e">
        <f t="shared" ca="1" si="24"/>
        <v>#VALUE!</v>
      </c>
      <c r="N26" s="320" t="str">
        <f t="shared" si="0"/>
        <v>\\</v>
      </c>
      <c r="O26" s="38"/>
      <c r="P26" s="36"/>
      <c r="Q26" s="114"/>
      <c r="R26" s="114"/>
      <c r="S26" s="11"/>
      <c r="T26" s="35"/>
      <c r="U26" s="39"/>
      <c r="V26" s="40"/>
      <c r="W26" s="35"/>
      <c r="X26" s="36"/>
      <c r="Y26" s="37"/>
      <c r="Z26" s="331">
        <f t="shared" si="1"/>
        <v>0</v>
      </c>
      <c r="AA26" s="332">
        <f t="shared" si="2"/>
        <v>0</v>
      </c>
    </row>
    <row r="27" spans="1:27">
      <c r="A27" s="337"/>
      <c r="B27" s="337"/>
      <c r="C27" s="337"/>
      <c r="D27" s="337"/>
      <c r="E27" s="337"/>
      <c r="F27" s="337"/>
      <c r="G27" s="338"/>
      <c r="H27" s="337"/>
      <c r="I27" s="338"/>
      <c r="J27" s="337"/>
      <c r="K27" s="337"/>
      <c r="L27" s="337"/>
      <c r="N27" s="320" t="str">
        <f t="shared" si="0"/>
        <v>\\</v>
      </c>
      <c r="O27" s="38"/>
      <c r="P27" s="36"/>
      <c r="Q27" s="114"/>
      <c r="R27" s="114"/>
      <c r="S27" s="11"/>
      <c r="T27" s="35"/>
      <c r="U27" s="39"/>
      <c r="V27" s="40"/>
      <c r="W27" s="35"/>
      <c r="X27" s="36"/>
      <c r="Y27" s="37"/>
      <c r="Z27" s="331">
        <f t="shared" si="1"/>
        <v>0</v>
      </c>
      <c r="AA27" s="332">
        <f t="shared" si="2"/>
        <v>0</v>
      </c>
    </row>
    <row r="28" spans="1:27">
      <c r="A28" s="337"/>
      <c r="B28" s="337"/>
      <c r="C28" s="337"/>
      <c r="D28" s="337"/>
      <c r="E28" s="337"/>
      <c r="F28" s="337"/>
      <c r="G28" s="338"/>
      <c r="H28" s="337"/>
      <c r="I28" s="338"/>
      <c r="J28" s="337"/>
      <c r="K28" s="337"/>
      <c r="L28" s="337"/>
      <c r="N28" s="320" t="str">
        <f t="shared" si="0"/>
        <v>\\</v>
      </c>
      <c r="O28" s="38"/>
      <c r="P28" s="36"/>
      <c r="Q28" s="114"/>
      <c r="R28" s="114"/>
      <c r="S28" s="11"/>
      <c r="T28" s="35"/>
      <c r="U28" s="39"/>
      <c r="V28" s="40"/>
      <c r="W28" s="196"/>
      <c r="X28" s="36"/>
      <c r="Y28" s="37"/>
      <c r="Z28" s="331">
        <f t="shared" si="1"/>
        <v>0</v>
      </c>
      <c r="AA28" s="332">
        <f t="shared" si="2"/>
        <v>0</v>
      </c>
    </row>
    <row r="29" spans="1:27">
      <c r="A29" s="337"/>
      <c r="B29" s="337"/>
      <c r="C29" s="337"/>
      <c r="D29" s="337"/>
      <c r="E29" s="337"/>
      <c r="F29" s="337"/>
      <c r="G29" s="338"/>
      <c r="H29" s="337"/>
      <c r="I29" s="338"/>
      <c r="J29" s="337"/>
      <c r="K29" s="337"/>
      <c r="L29" s="337"/>
      <c r="N29" s="320" t="str">
        <f t="shared" si="0"/>
        <v>\\</v>
      </c>
      <c r="O29" s="38"/>
      <c r="P29" s="36"/>
      <c r="Q29" s="114"/>
      <c r="R29" s="114"/>
      <c r="S29" s="11"/>
      <c r="T29" s="35"/>
      <c r="U29" s="39"/>
      <c r="V29" s="40"/>
      <c r="W29" s="196"/>
      <c r="X29" s="36"/>
      <c r="Y29" s="37"/>
      <c r="Z29" s="331">
        <f t="shared" si="1"/>
        <v>0</v>
      </c>
      <c r="AA29" s="332">
        <f t="shared" si="2"/>
        <v>0</v>
      </c>
    </row>
    <row r="30" spans="1:27">
      <c r="A30" s="337"/>
      <c r="B30" s="337"/>
      <c r="C30" s="337"/>
      <c r="D30" s="337"/>
      <c r="E30" s="337"/>
      <c r="F30" s="337"/>
      <c r="G30" s="338"/>
      <c r="H30" s="337"/>
      <c r="I30" s="338"/>
      <c r="J30" s="337"/>
      <c r="K30" s="337"/>
      <c r="L30" s="337"/>
      <c r="N30" s="320" t="str">
        <f t="shared" si="0"/>
        <v>\\</v>
      </c>
      <c r="O30" s="38"/>
      <c r="P30" s="36"/>
      <c r="Q30" s="114"/>
      <c r="R30" s="114"/>
      <c r="S30" s="11"/>
      <c r="T30" s="35"/>
      <c r="U30" s="39"/>
      <c r="V30" s="40"/>
      <c r="W30" s="196"/>
      <c r="X30" s="36"/>
      <c r="Y30" s="37"/>
      <c r="Z30" s="331">
        <f t="shared" si="1"/>
        <v>0</v>
      </c>
      <c r="AA30" s="332">
        <f t="shared" si="2"/>
        <v>0</v>
      </c>
    </row>
    <row r="31" spans="1:27">
      <c r="A31" s="337"/>
      <c r="B31" s="337"/>
      <c r="C31" s="337"/>
      <c r="D31" s="337"/>
      <c r="E31" s="337"/>
      <c r="F31" s="337"/>
      <c r="G31" s="338"/>
      <c r="H31" s="337"/>
      <c r="I31" s="338"/>
      <c r="J31" s="337"/>
      <c r="K31" s="337"/>
      <c r="L31" s="337"/>
      <c r="N31" s="320" t="str">
        <f t="shared" si="0"/>
        <v>\\</v>
      </c>
      <c r="O31" s="38"/>
      <c r="P31" s="36"/>
      <c r="Q31" s="114"/>
      <c r="R31" s="114"/>
      <c r="S31" s="11"/>
      <c r="T31" s="35"/>
      <c r="U31" s="39"/>
      <c r="V31" s="40"/>
      <c r="W31" s="196"/>
      <c r="X31" s="36"/>
      <c r="Y31" s="37"/>
      <c r="Z31" s="331">
        <f t="shared" si="1"/>
        <v>0</v>
      </c>
      <c r="AA31" s="332">
        <f t="shared" si="2"/>
        <v>0</v>
      </c>
    </row>
    <row r="32" spans="1:27">
      <c r="A32" s="337"/>
      <c r="B32" s="337"/>
      <c r="C32" s="337"/>
      <c r="D32" s="337"/>
      <c r="E32" s="337"/>
      <c r="F32" s="337"/>
      <c r="G32" s="338"/>
      <c r="H32" s="337"/>
      <c r="I32" s="338"/>
      <c r="J32" s="337"/>
      <c r="K32" s="337"/>
      <c r="L32" s="337"/>
      <c r="N32" s="320" t="str">
        <f t="shared" si="0"/>
        <v>\\</v>
      </c>
      <c r="O32" s="38"/>
      <c r="P32" s="36"/>
      <c r="Q32" s="114"/>
      <c r="R32" s="114"/>
      <c r="S32" s="11"/>
      <c r="T32" s="35"/>
      <c r="U32" s="39"/>
      <c r="V32" s="40"/>
      <c r="W32" s="196"/>
      <c r="X32" s="36"/>
      <c r="Y32" s="37"/>
      <c r="Z32" s="331">
        <f t="shared" si="1"/>
        <v>0</v>
      </c>
      <c r="AA32" s="332">
        <f t="shared" si="2"/>
        <v>0</v>
      </c>
    </row>
    <row r="33" spans="1:27">
      <c r="A33" s="337"/>
      <c r="B33" s="337"/>
      <c r="C33" s="337"/>
      <c r="D33" s="337"/>
      <c r="E33" s="337"/>
      <c r="F33" s="337"/>
      <c r="G33" s="338"/>
      <c r="H33" s="337"/>
      <c r="I33" s="338"/>
      <c r="J33" s="337"/>
      <c r="K33" s="337"/>
      <c r="L33" s="337"/>
      <c r="N33" s="320" t="str">
        <f t="shared" si="0"/>
        <v>\\</v>
      </c>
      <c r="O33" s="38"/>
      <c r="P33" s="36"/>
      <c r="Q33" s="114"/>
      <c r="R33" s="114"/>
      <c r="S33" s="11"/>
      <c r="T33" s="35"/>
      <c r="U33" s="39"/>
      <c r="V33" s="40"/>
      <c r="W33" s="35"/>
      <c r="X33" s="198"/>
      <c r="Y33" s="196"/>
      <c r="Z33" s="331">
        <f t="shared" si="1"/>
        <v>0</v>
      </c>
      <c r="AA33" s="332">
        <f t="shared" si="2"/>
        <v>0</v>
      </c>
    </row>
    <row r="34" spans="1:27">
      <c r="A34" s="337"/>
      <c r="B34" s="337"/>
      <c r="C34" s="337"/>
      <c r="D34" s="337"/>
      <c r="E34" s="337"/>
      <c r="F34" s="337"/>
      <c r="G34" s="338"/>
      <c r="H34" s="337"/>
      <c r="I34" s="338"/>
      <c r="J34" s="337"/>
      <c r="K34" s="337"/>
      <c r="L34" s="337"/>
      <c r="N34" s="320" t="str">
        <f t="shared" si="0"/>
        <v>\\</v>
      </c>
      <c r="O34" s="38"/>
      <c r="P34" s="36"/>
      <c r="Q34" s="114"/>
      <c r="R34" s="114"/>
      <c r="S34" s="11"/>
      <c r="T34" s="35"/>
      <c r="U34" s="39"/>
      <c r="V34" s="40"/>
      <c r="W34" s="35"/>
      <c r="X34" s="198"/>
      <c r="Y34" s="196"/>
      <c r="Z34" s="331">
        <f t="shared" si="1"/>
        <v>0</v>
      </c>
      <c r="AA34" s="332">
        <f t="shared" si="2"/>
        <v>0</v>
      </c>
    </row>
    <row r="35" spans="1:27">
      <c r="A35" s="337"/>
      <c r="B35" s="337"/>
      <c r="C35" s="337"/>
      <c r="D35" s="337"/>
      <c r="E35" s="337"/>
      <c r="F35" s="337"/>
      <c r="G35" s="338"/>
      <c r="H35" s="337"/>
      <c r="I35" s="338"/>
      <c r="J35" s="337"/>
      <c r="K35" s="337"/>
      <c r="L35" s="337"/>
      <c r="N35" s="320" t="str">
        <f t="shared" si="0"/>
        <v>\\</v>
      </c>
      <c r="O35" s="38"/>
      <c r="P35" s="36"/>
      <c r="Q35" s="114"/>
      <c r="R35" s="114"/>
      <c r="S35" s="11"/>
      <c r="T35" s="35"/>
      <c r="U35" s="39"/>
      <c r="V35" s="40"/>
      <c r="W35" s="35"/>
      <c r="X35" s="198"/>
      <c r="Y35" s="196"/>
      <c r="Z35" s="331">
        <f t="shared" si="1"/>
        <v>0</v>
      </c>
      <c r="AA35" s="332">
        <f t="shared" si="2"/>
        <v>0</v>
      </c>
    </row>
    <row r="36" spans="1:27">
      <c r="A36" s="337"/>
      <c r="B36" s="337"/>
      <c r="C36" s="337"/>
      <c r="D36" s="337"/>
      <c r="E36" s="337"/>
      <c r="F36" s="337"/>
      <c r="G36" s="338"/>
      <c r="H36" s="337"/>
      <c r="I36" s="338"/>
      <c r="J36" s="337"/>
      <c r="K36" s="337"/>
      <c r="L36" s="337"/>
      <c r="N36" s="320" t="str">
        <f t="shared" si="0"/>
        <v>\\</v>
      </c>
      <c r="O36" s="38"/>
      <c r="P36" s="36"/>
      <c r="Q36" s="114"/>
      <c r="R36" s="114"/>
      <c r="S36" s="11"/>
      <c r="T36" s="35"/>
      <c r="U36" s="39"/>
      <c r="V36" s="40"/>
      <c r="W36" s="35"/>
      <c r="X36" s="198"/>
      <c r="Y36" s="196"/>
      <c r="Z36" s="331">
        <f t="shared" si="1"/>
        <v>0</v>
      </c>
      <c r="AA36" s="332">
        <f t="shared" si="2"/>
        <v>0</v>
      </c>
    </row>
    <row r="37" spans="1:27">
      <c r="A37" s="337"/>
      <c r="B37" s="337"/>
      <c r="C37" s="337"/>
      <c r="D37" s="337"/>
      <c r="E37" s="337"/>
      <c r="F37" s="337"/>
      <c r="G37" s="338"/>
      <c r="H37" s="337"/>
      <c r="I37" s="338"/>
      <c r="J37" s="337"/>
      <c r="K37" s="337"/>
      <c r="L37" s="337"/>
      <c r="N37" s="320" t="str">
        <f t="shared" si="0"/>
        <v>\\</v>
      </c>
      <c r="O37" s="38"/>
      <c r="P37" s="36"/>
      <c r="Q37" s="114"/>
      <c r="R37" s="114"/>
      <c r="S37" s="11"/>
      <c r="T37" s="35"/>
      <c r="U37" s="39"/>
      <c r="V37" s="40"/>
      <c r="W37" s="35"/>
      <c r="X37" s="198"/>
      <c r="Y37" s="196"/>
      <c r="Z37" s="331">
        <f t="shared" si="1"/>
        <v>0</v>
      </c>
      <c r="AA37" s="332">
        <f t="shared" si="2"/>
        <v>0</v>
      </c>
    </row>
    <row r="38" spans="1:27">
      <c r="A38" s="337"/>
      <c r="B38" s="337"/>
      <c r="C38" s="337"/>
      <c r="D38" s="337"/>
      <c r="E38" s="337"/>
      <c r="F38" s="337"/>
      <c r="G38" s="338"/>
      <c r="H38" s="337"/>
      <c r="I38" s="338"/>
      <c r="J38" s="337"/>
      <c r="K38" s="337"/>
      <c r="L38" s="337"/>
      <c r="N38" s="320" t="str">
        <f t="shared" si="0"/>
        <v>\\</v>
      </c>
      <c r="O38" s="38"/>
      <c r="P38" s="36"/>
      <c r="Q38" s="114"/>
      <c r="R38" s="114"/>
      <c r="S38" s="11"/>
      <c r="T38" s="35"/>
      <c r="U38" s="39"/>
      <c r="V38" s="40"/>
      <c r="W38" s="35"/>
      <c r="X38" s="198"/>
      <c r="Y38" s="196"/>
      <c r="Z38" s="331">
        <f t="shared" si="1"/>
        <v>0</v>
      </c>
      <c r="AA38" s="332">
        <f t="shared" si="2"/>
        <v>0</v>
      </c>
    </row>
    <row r="39" spans="1:27">
      <c r="A39" s="337"/>
      <c r="B39" s="337"/>
      <c r="C39" s="337"/>
      <c r="D39" s="337"/>
      <c r="E39" s="337"/>
      <c r="F39" s="337"/>
      <c r="G39" s="338"/>
      <c r="H39" s="337"/>
      <c r="I39" s="338"/>
      <c r="J39" s="337"/>
      <c r="K39" s="337"/>
      <c r="L39" s="337"/>
      <c r="N39" s="320" t="str">
        <f t="shared" si="0"/>
        <v>\\</v>
      </c>
      <c r="O39" s="38"/>
      <c r="P39" s="36"/>
      <c r="Q39" s="114"/>
      <c r="R39" s="114"/>
      <c r="S39" s="11"/>
      <c r="T39" s="35"/>
      <c r="U39" s="39"/>
      <c r="V39" s="40"/>
      <c r="W39" s="35"/>
      <c r="X39" s="198"/>
      <c r="Y39" s="196"/>
      <c r="Z39" s="331">
        <f t="shared" si="1"/>
        <v>0</v>
      </c>
      <c r="AA39" s="332">
        <f t="shared" si="2"/>
        <v>0</v>
      </c>
    </row>
    <row r="40" spans="1:27">
      <c r="N40" s="320" t="str">
        <f t="shared" si="0"/>
        <v>\\</v>
      </c>
      <c r="O40" s="38"/>
      <c r="P40" s="36"/>
      <c r="Q40" s="114"/>
      <c r="R40" s="114"/>
      <c r="S40" s="11"/>
      <c r="T40" s="35"/>
      <c r="U40" s="39"/>
      <c r="V40" s="40"/>
      <c r="W40" s="35"/>
      <c r="X40" s="198"/>
      <c r="Y40" s="196"/>
      <c r="Z40" s="331">
        <f t="shared" si="1"/>
        <v>0</v>
      </c>
      <c r="AA40" s="332">
        <f t="shared" si="2"/>
        <v>0</v>
      </c>
    </row>
    <row r="41" spans="1:27">
      <c r="N41" s="320" t="str">
        <f t="shared" si="0"/>
        <v>\\</v>
      </c>
      <c r="O41" s="38"/>
      <c r="P41" s="36"/>
      <c r="Q41" s="114"/>
      <c r="R41" s="114"/>
      <c r="S41" s="11"/>
      <c r="T41" s="35"/>
      <c r="U41" s="39"/>
      <c r="V41" s="40"/>
      <c r="W41" s="35"/>
      <c r="X41" s="198"/>
      <c r="Y41" s="196"/>
      <c r="Z41" s="331">
        <f t="shared" si="1"/>
        <v>0</v>
      </c>
      <c r="AA41" s="332">
        <f t="shared" si="2"/>
        <v>0</v>
      </c>
    </row>
    <row r="42" spans="1:27">
      <c r="N42" s="320" t="str">
        <f t="shared" si="0"/>
        <v>\\</v>
      </c>
      <c r="O42" s="38"/>
      <c r="P42" s="36"/>
      <c r="Q42" s="114"/>
      <c r="R42" s="114"/>
      <c r="S42" s="11"/>
      <c r="T42" s="35"/>
      <c r="U42" s="39"/>
      <c r="V42" s="40"/>
      <c r="W42" s="35"/>
      <c r="X42" s="198"/>
      <c r="Y42" s="196"/>
      <c r="Z42" s="331">
        <f t="shared" si="1"/>
        <v>0</v>
      </c>
      <c r="AA42" s="332">
        <f t="shared" si="2"/>
        <v>0</v>
      </c>
    </row>
    <row r="43" spans="1:27">
      <c r="N43" s="320" t="str">
        <f t="shared" si="0"/>
        <v>\\</v>
      </c>
      <c r="O43" s="38"/>
      <c r="P43" s="36"/>
      <c r="Q43" s="114"/>
      <c r="R43" s="114"/>
      <c r="S43" s="11"/>
      <c r="T43" s="35"/>
      <c r="U43" s="39"/>
      <c r="V43" s="40"/>
      <c r="W43" s="35"/>
      <c r="X43" s="198"/>
      <c r="Y43" s="196"/>
      <c r="Z43" s="331">
        <f t="shared" si="1"/>
        <v>0</v>
      </c>
      <c r="AA43" s="332">
        <f t="shared" si="2"/>
        <v>0</v>
      </c>
    </row>
    <row r="44" spans="1:27">
      <c r="N44" s="320" t="str">
        <f t="shared" si="0"/>
        <v>\\</v>
      </c>
      <c r="O44" s="38"/>
      <c r="P44" s="36"/>
      <c r="Q44" s="114"/>
      <c r="R44" s="114"/>
      <c r="S44" s="11"/>
      <c r="T44" s="35"/>
      <c r="U44" s="39"/>
      <c r="V44" s="40"/>
      <c r="W44" s="35"/>
      <c r="X44" s="198"/>
      <c r="Y44" s="196"/>
      <c r="Z44" s="331">
        <f t="shared" si="1"/>
        <v>0</v>
      </c>
      <c r="AA44" s="332">
        <f t="shared" si="2"/>
        <v>0</v>
      </c>
    </row>
    <row r="45" spans="1:27">
      <c r="A45" s="320" t="s">
        <v>98</v>
      </c>
      <c r="N45" s="320" t="str">
        <f t="shared" si="0"/>
        <v>\\</v>
      </c>
      <c r="O45" s="38"/>
      <c r="P45" s="36"/>
      <c r="Q45" s="114"/>
      <c r="R45" s="114"/>
      <c r="S45" s="11"/>
      <c r="T45" s="35"/>
      <c r="U45" s="314"/>
      <c r="V45" s="40"/>
      <c r="W45" s="187"/>
      <c r="X45" s="188"/>
      <c r="Y45" s="187"/>
      <c r="Z45" s="331">
        <f t="shared" si="1"/>
        <v>0</v>
      </c>
      <c r="AA45" s="332">
        <f t="shared" si="2"/>
        <v>0</v>
      </c>
    </row>
    <row r="46" spans="1:27">
      <c r="A46" s="320" t="s">
        <v>99</v>
      </c>
      <c r="N46" s="320" t="str">
        <f t="shared" si="0"/>
        <v>\\</v>
      </c>
      <c r="O46" s="38"/>
      <c r="P46" s="36"/>
      <c r="Q46" s="114"/>
      <c r="R46" s="114"/>
      <c r="S46" s="11"/>
      <c r="T46" s="35"/>
      <c r="U46" s="189"/>
      <c r="V46" s="40"/>
      <c r="W46" s="196"/>
      <c r="X46" s="188"/>
      <c r="Y46" s="187"/>
      <c r="Z46" s="331">
        <f t="shared" si="1"/>
        <v>0</v>
      </c>
      <c r="AA46" s="332">
        <f t="shared" si="2"/>
        <v>0</v>
      </c>
    </row>
    <row r="47" spans="1:27">
      <c r="A47" s="320" t="s">
        <v>89</v>
      </c>
      <c r="N47" s="320" t="str">
        <f t="shared" si="0"/>
        <v>\\</v>
      </c>
      <c r="O47" s="38"/>
      <c r="P47" s="36"/>
      <c r="Q47" s="114"/>
      <c r="R47" s="114"/>
      <c r="S47" s="11"/>
      <c r="T47" s="35"/>
      <c r="U47" s="189"/>
      <c r="V47" s="40"/>
      <c r="W47" s="196"/>
      <c r="X47" s="188"/>
      <c r="Y47" s="187"/>
      <c r="Z47" s="331">
        <f t="shared" si="1"/>
        <v>0</v>
      </c>
      <c r="AA47" s="332">
        <f t="shared" si="2"/>
        <v>0</v>
      </c>
    </row>
    <row r="48" spans="1:27">
      <c r="A48" s="320" t="s">
        <v>90</v>
      </c>
      <c r="N48" s="320" t="str">
        <f t="shared" si="0"/>
        <v>\\</v>
      </c>
      <c r="O48" s="38"/>
      <c r="P48" s="36"/>
      <c r="Q48" s="114"/>
      <c r="R48" s="114"/>
      <c r="S48" s="11"/>
      <c r="T48" s="35"/>
      <c r="U48" s="189"/>
      <c r="V48" s="40"/>
      <c r="W48" s="196"/>
      <c r="X48" s="188"/>
      <c r="Y48" s="187"/>
      <c r="Z48" s="331">
        <f t="shared" si="1"/>
        <v>0</v>
      </c>
      <c r="AA48" s="332">
        <f t="shared" si="2"/>
        <v>0</v>
      </c>
    </row>
    <row r="49" spans="1:27">
      <c r="N49" s="320" t="str">
        <f t="shared" si="0"/>
        <v>\\</v>
      </c>
      <c r="O49" s="38"/>
      <c r="P49" s="36"/>
      <c r="Q49" s="114"/>
      <c r="R49" s="114"/>
      <c r="S49" s="11"/>
      <c r="T49" s="35"/>
      <c r="U49" s="189"/>
      <c r="V49" s="40"/>
      <c r="W49" s="196"/>
      <c r="X49" s="188"/>
      <c r="Y49" s="187"/>
      <c r="Z49" s="331">
        <f t="shared" si="1"/>
        <v>0</v>
      </c>
      <c r="AA49" s="332">
        <f t="shared" si="2"/>
        <v>0</v>
      </c>
    </row>
    <row r="50" spans="1:27">
      <c r="A50" s="333"/>
      <c r="B50" s="333" t="s">
        <v>110</v>
      </c>
      <c r="C50" s="333" t="s">
        <v>111</v>
      </c>
      <c r="D50" s="333" t="s">
        <v>109</v>
      </c>
      <c r="E50" s="333" t="s">
        <v>358</v>
      </c>
      <c r="F50" s="333" t="s">
        <v>359</v>
      </c>
      <c r="G50" s="333" t="s">
        <v>369</v>
      </c>
      <c r="H50" s="333" t="s">
        <v>370</v>
      </c>
      <c r="I50" s="333" t="s">
        <v>372</v>
      </c>
      <c r="N50" s="320" t="str">
        <f t="shared" si="0"/>
        <v>\\</v>
      </c>
      <c r="O50" s="38"/>
      <c r="P50" s="36"/>
      <c r="Q50" s="114"/>
      <c r="R50" s="114"/>
      <c r="S50" s="11"/>
      <c r="T50" s="35"/>
      <c r="U50" s="39"/>
      <c r="V50" s="40"/>
      <c r="W50" s="35"/>
      <c r="X50" s="188"/>
      <c r="Y50" s="187"/>
      <c r="Z50" s="331">
        <f t="shared" si="1"/>
        <v>0</v>
      </c>
      <c r="AA50" s="332">
        <f t="shared" si="2"/>
        <v>0</v>
      </c>
    </row>
    <row r="51" spans="1:27">
      <c r="A51" s="333">
        <f ca="1">IFERROR(MATCH('자료입력 및 결과표시'!$C$62,OFFSET($N$3,$A50,,1000),0)+$A50,"")</f>
        <v>1</v>
      </c>
      <c r="B51" s="333" t="str">
        <f t="shared" ref="B51:B82" ca="1" si="25">IFERROR(INDEX(P$3:P$1003,$A51),"")</f>
        <v>특허</v>
      </c>
      <c r="C51" s="333" t="str">
        <f t="shared" ref="C51:C82" ca="1" si="26">IFERROR(INDEX(T$3:T$1003,$A51),"")</f>
        <v>10-158837</v>
      </c>
      <c r="D51" s="333" t="str">
        <f t="shared" ref="D51:D82" ca="1" si="27">IFERROR(INDEX(U$3:U$1003,$A51),"")</f>
        <v>국방시설본부 본관 설계</v>
      </c>
      <c r="E51" s="333">
        <f t="shared" ref="E51:E82" ca="1" si="28">IFERROR(INDEX(Z$3:Z$1003,$A51),"")</f>
        <v>2</v>
      </c>
      <c r="F51" s="333">
        <f t="shared" ref="F51:F82" ca="1" si="29">IFERROR(INDEX(AA$3:AA$1003,$A51),"")</f>
        <v>1</v>
      </c>
      <c r="G51" s="334">
        <f t="shared" ref="G51:G82" ca="1" si="30">IFERROR(INDEX(Q$3:Q$1003,$A51),"")</f>
        <v>49426</v>
      </c>
      <c r="H51" s="333" t="str">
        <f t="shared" ref="H51:H82" ca="1" si="31">IFERROR(INDEX(P$3:P$1003,$A51),"")</f>
        <v>특허</v>
      </c>
      <c r="I51" s="334">
        <f t="shared" ref="I51:I82" ca="1" si="32">IFERROR(INDEX(R$3:R$1003,$A51),"")</f>
        <v>40399</v>
      </c>
      <c r="N51" s="320" t="str">
        <f t="shared" si="0"/>
        <v>\\</v>
      </c>
      <c r="O51" s="38"/>
      <c r="P51" s="36"/>
      <c r="Q51" s="114"/>
      <c r="R51" s="114"/>
      <c r="S51" s="11"/>
      <c r="T51" s="35"/>
      <c r="U51" s="39"/>
      <c r="V51" s="40"/>
      <c r="W51" s="35"/>
      <c r="X51" s="188"/>
      <c r="Y51" s="187"/>
      <c r="Z51" s="331">
        <f t="shared" si="1"/>
        <v>0</v>
      </c>
      <c r="AA51" s="332">
        <f t="shared" si="2"/>
        <v>0</v>
      </c>
    </row>
    <row r="52" spans="1:27">
      <c r="A52" s="333">
        <f ca="1">IFERROR(MATCH('자료입력 및 결과표시'!$C$62,OFFSET($N$3,$A51,,1000),0)+$A51,"")</f>
        <v>2</v>
      </c>
      <c r="B52" s="333" t="str">
        <f t="shared" ca="1" si="25"/>
        <v>특허</v>
      </c>
      <c r="C52" s="333" t="str">
        <f t="shared" ca="1" si="26"/>
        <v>10-158837</v>
      </c>
      <c r="D52" s="333" t="str">
        <f t="shared" ca="1" si="27"/>
        <v>국방시설본부 별관 설계</v>
      </c>
      <c r="E52" s="333">
        <f t="shared" ca="1" si="28"/>
        <v>2</v>
      </c>
      <c r="F52" s="333">
        <f t="shared" ca="1" si="29"/>
        <v>1</v>
      </c>
      <c r="G52" s="334">
        <f t="shared" ca="1" si="30"/>
        <v>49426</v>
      </c>
      <c r="H52" s="333" t="str">
        <f t="shared" ca="1" si="31"/>
        <v>특허</v>
      </c>
      <c r="I52" s="334">
        <f t="shared" ca="1" si="32"/>
        <v>42590</v>
      </c>
      <c r="N52" s="320" t="str">
        <f t="shared" si="0"/>
        <v>\\</v>
      </c>
      <c r="O52" s="38"/>
      <c r="P52" s="36"/>
      <c r="Q52" s="114"/>
      <c r="R52" s="114"/>
      <c r="S52" s="11"/>
      <c r="T52" s="35"/>
      <c r="U52" s="39"/>
      <c r="V52" s="40"/>
      <c r="W52" s="35"/>
      <c r="X52" s="188"/>
      <c r="Y52" s="187"/>
      <c r="Z52" s="331">
        <f t="shared" si="1"/>
        <v>0</v>
      </c>
      <c r="AA52" s="332">
        <f t="shared" si="2"/>
        <v>0</v>
      </c>
    </row>
    <row r="53" spans="1:27">
      <c r="A53" s="333">
        <f ca="1">IFERROR(MATCH('자료입력 및 결과표시'!$C$62,OFFSET($N$3,$A52,,1000),0)+$A52,"")</f>
        <v>3</v>
      </c>
      <c r="B53" s="333" t="str">
        <f t="shared" ca="1" si="25"/>
        <v>특허</v>
      </c>
      <c r="C53" s="333" t="str">
        <f t="shared" ca="1" si="26"/>
        <v>10-158837</v>
      </c>
      <c r="D53" s="333" t="str">
        <f t="shared" ca="1" si="27"/>
        <v>국방시설본부 울타리 설치</v>
      </c>
      <c r="E53" s="333">
        <f t="shared" ca="1" si="28"/>
        <v>2</v>
      </c>
      <c r="F53" s="333">
        <f t="shared" ca="1" si="29"/>
        <v>1</v>
      </c>
      <c r="G53" s="334">
        <f t="shared" ca="1" si="30"/>
        <v>49426</v>
      </c>
      <c r="H53" s="333" t="str">
        <f t="shared" ca="1" si="31"/>
        <v>특허</v>
      </c>
      <c r="I53" s="334">
        <f t="shared" ca="1" si="32"/>
        <v>42121</v>
      </c>
      <c r="N53" s="320" t="str">
        <f t="shared" si="0"/>
        <v>\\</v>
      </c>
      <c r="O53" s="38"/>
      <c r="P53" s="36"/>
      <c r="Q53" s="114"/>
      <c r="R53" s="114"/>
      <c r="S53" s="11"/>
      <c r="T53" s="35"/>
      <c r="U53" s="39"/>
      <c r="V53" s="40"/>
      <c r="W53" s="35"/>
      <c r="X53" s="188"/>
      <c r="Y53" s="187"/>
      <c r="Z53" s="331">
        <f t="shared" si="1"/>
        <v>0</v>
      </c>
      <c r="AA53" s="332">
        <f t="shared" si="2"/>
        <v>0</v>
      </c>
    </row>
    <row r="54" spans="1:27">
      <c r="A54" s="333" t="str">
        <f ca="1">IFERROR(MATCH('자료입력 및 결과표시'!$C$62,OFFSET($N$3,$A53,,1000),0)+$A53,"")</f>
        <v/>
      </c>
      <c r="B54" s="333" t="str">
        <f t="shared" ca="1" si="25"/>
        <v/>
      </c>
      <c r="C54" s="333" t="str">
        <f t="shared" ca="1" si="26"/>
        <v/>
      </c>
      <c r="D54" s="333" t="str">
        <f t="shared" ca="1" si="27"/>
        <v/>
      </c>
      <c r="E54" s="333" t="str">
        <f t="shared" ca="1" si="28"/>
        <v/>
      </c>
      <c r="F54" s="333" t="str">
        <f t="shared" ca="1" si="29"/>
        <v/>
      </c>
      <c r="G54" s="334" t="str">
        <f t="shared" ca="1" si="30"/>
        <v/>
      </c>
      <c r="H54" s="333" t="str">
        <f t="shared" ca="1" si="31"/>
        <v/>
      </c>
      <c r="I54" s="334" t="str">
        <f t="shared" ca="1" si="32"/>
        <v/>
      </c>
      <c r="N54" s="320" t="str">
        <f t="shared" si="0"/>
        <v>\\</v>
      </c>
      <c r="O54" s="38"/>
      <c r="P54" s="36"/>
      <c r="Q54" s="114"/>
      <c r="R54" s="114"/>
      <c r="S54" s="11"/>
      <c r="T54" s="35"/>
      <c r="U54" s="39"/>
      <c r="V54" s="40"/>
      <c r="W54" s="35"/>
      <c r="X54" s="188"/>
      <c r="Y54" s="187"/>
      <c r="Z54" s="331">
        <f t="shared" si="1"/>
        <v>0</v>
      </c>
      <c r="AA54" s="332">
        <f t="shared" si="2"/>
        <v>0</v>
      </c>
    </row>
    <row r="55" spans="1:27">
      <c r="A55" s="333" t="str">
        <f ca="1">IFERROR(MATCH('자료입력 및 결과표시'!$C$62,OFFSET($N$3,$A54,,1000),0)+$A54,"")</f>
        <v/>
      </c>
      <c r="B55" s="333" t="str">
        <f t="shared" ca="1" si="25"/>
        <v/>
      </c>
      <c r="C55" s="333" t="str">
        <f t="shared" ca="1" si="26"/>
        <v/>
      </c>
      <c r="D55" s="333" t="str">
        <f t="shared" ca="1" si="27"/>
        <v/>
      </c>
      <c r="E55" s="333" t="str">
        <f t="shared" ca="1" si="28"/>
        <v/>
      </c>
      <c r="F55" s="333" t="str">
        <f t="shared" ca="1" si="29"/>
        <v/>
      </c>
      <c r="G55" s="334" t="str">
        <f t="shared" ca="1" si="30"/>
        <v/>
      </c>
      <c r="H55" s="333" t="str">
        <f t="shared" ca="1" si="31"/>
        <v/>
      </c>
      <c r="I55" s="334" t="str">
        <f t="shared" ca="1" si="32"/>
        <v/>
      </c>
      <c r="N55" s="320" t="str">
        <f t="shared" si="0"/>
        <v>\\</v>
      </c>
      <c r="O55" s="38"/>
      <c r="P55" s="36"/>
      <c r="Q55" s="114"/>
      <c r="R55" s="114"/>
      <c r="S55" s="11"/>
      <c r="T55" s="35"/>
      <c r="U55" s="39"/>
      <c r="V55" s="40"/>
      <c r="W55" s="35"/>
      <c r="X55" s="36"/>
      <c r="Y55" s="37"/>
      <c r="Z55" s="331">
        <f t="shared" si="1"/>
        <v>0</v>
      </c>
      <c r="AA55" s="332">
        <f t="shared" si="2"/>
        <v>0</v>
      </c>
    </row>
    <row r="56" spans="1:27">
      <c r="A56" s="333" t="str">
        <f ca="1">IFERROR(MATCH('자료입력 및 결과표시'!$C$62,OFFSET($N$3,$A55,,1000),0)+$A55,"")</f>
        <v/>
      </c>
      <c r="B56" s="333" t="str">
        <f t="shared" ca="1" si="25"/>
        <v/>
      </c>
      <c r="C56" s="333" t="str">
        <f t="shared" ca="1" si="26"/>
        <v/>
      </c>
      <c r="D56" s="333" t="str">
        <f t="shared" ca="1" si="27"/>
        <v/>
      </c>
      <c r="E56" s="333" t="str">
        <f t="shared" ca="1" si="28"/>
        <v/>
      </c>
      <c r="F56" s="333" t="str">
        <f t="shared" ca="1" si="29"/>
        <v/>
      </c>
      <c r="G56" s="334" t="str">
        <f t="shared" ca="1" si="30"/>
        <v/>
      </c>
      <c r="H56" s="333" t="str">
        <f t="shared" ca="1" si="31"/>
        <v/>
      </c>
      <c r="I56" s="334" t="str">
        <f t="shared" ca="1" si="32"/>
        <v/>
      </c>
      <c r="N56" s="320" t="str">
        <f t="shared" si="0"/>
        <v>\\</v>
      </c>
      <c r="O56" s="38"/>
      <c r="P56" s="36"/>
      <c r="Q56" s="114"/>
      <c r="R56" s="114"/>
      <c r="S56" s="11"/>
      <c r="T56" s="35"/>
      <c r="U56" s="39"/>
      <c r="V56" s="40"/>
      <c r="W56" s="35"/>
      <c r="X56" s="36"/>
      <c r="Y56" s="37"/>
      <c r="Z56" s="331">
        <f t="shared" si="1"/>
        <v>0</v>
      </c>
      <c r="AA56" s="332">
        <f t="shared" si="2"/>
        <v>0</v>
      </c>
    </row>
    <row r="57" spans="1:27">
      <c r="A57" s="333" t="str">
        <f ca="1">IFERROR(MATCH('자료입력 및 결과표시'!$C$62,OFFSET($N$3,$A56,,1000),0)+$A56,"")</f>
        <v/>
      </c>
      <c r="B57" s="333" t="str">
        <f t="shared" ca="1" si="25"/>
        <v/>
      </c>
      <c r="C57" s="333" t="str">
        <f t="shared" ca="1" si="26"/>
        <v/>
      </c>
      <c r="D57" s="333" t="str">
        <f t="shared" ca="1" si="27"/>
        <v/>
      </c>
      <c r="E57" s="333" t="str">
        <f t="shared" ca="1" si="28"/>
        <v/>
      </c>
      <c r="F57" s="333" t="str">
        <f t="shared" ca="1" si="29"/>
        <v/>
      </c>
      <c r="G57" s="334" t="str">
        <f t="shared" ca="1" si="30"/>
        <v/>
      </c>
      <c r="H57" s="333" t="str">
        <f t="shared" ca="1" si="31"/>
        <v/>
      </c>
      <c r="I57" s="334" t="str">
        <f t="shared" ca="1" si="32"/>
        <v/>
      </c>
      <c r="N57" s="320" t="str">
        <f t="shared" si="0"/>
        <v>\\</v>
      </c>
      <c r="O57" s="38"/>
      <c r="P57" s="36"/>
      <c r="Q57" s="114"/>
      <c r="R57" s="114"/>
      <c r="S57" s="11"/>
      <c r="T57" s="35"/>
      <c r="U57" s="39"/>
      <c r="V57" s="40"/>
      <c r="W57" s="35"/>
      <c r="X57" s="36"/>
      <c r="Y57" s="37"/>
      <c r="Z57" s="331">
        <f t="shared" si="1"/>
        <v>0</v>
      </c>
      <c r="AA57" s="332">
        <f t="shared" si="2"/>
        <v>0</v>
      </c>
    </row>
    <row r="58" spans="1:27">
      <c r="A58" s="333" t="str">
        <f ca="1">IFERROR(MATCH('자료입력 및 결과표시'!$C$62,OFFSET($N$3,$A57,,1000),0)+$A57,"")</f>
        <v/>
      </c>
      <c r="B58" s="333" t="str">
        <f t="shared" ca="1" si="25"/>
        <v/>
      </c>
      <c r="C58" s="333" t="str">
        <f t="shared" ca="1" si="26"/>
        <v/>
      </c>
      <c r="D58" s="333" t="str">
        <f t="shared" ca="1" si="27"/>
        <v/>
      </c>
      <c r="E58" s="333" t="str">
        <f t="shared" ca="1" si="28"/>
        <v/>
      </c>
      <c r="F58" s="333" t="str">
        <f t="shared" ca="1" si="29"/>
        <v/>
      </c>
      <c r="G58" s="334" t="str">
        <f t="shared" ca="1" si="30"/>
        <v/>
      </c>
      <c r="H58" s="333" t="str">
        <f t="shared" ca="1" si="31"/>
        <v/>
      </c>
      <c r="I58" s="334" t="str">
        <f t="shared" ca="1" si="32"/>
        <v/>
      </c>
      <c r="N58" s="320" t="str">
        <f t="shared" si="0"/>
        <v>\\</v>
      </c>
      <c r="O58" s="38"/>
      <c r="P58" s="36"/>
      <c r="Q58" s="114"/>
      <c r="R58" s="114"/>
      <c r="S58" s="11"/>
      <c r="T58" s="35"/>
      <c r="U58" s="39"/>
      <c r="V58" s="40"/>
      <c r="W58" s="35"/>
      <c r="X58" s="36"/>
      <c r="Y58" s="37"/>
      <c r="Z58" s="331">
        <f t="shared" si="1"/>
        <v>0</v>
      </c>
      <c r="AA58" s="332">
        <f t="shared" si="2"/>
        <v>0</v>
      </c>
    </row>
    <row r="59" spans="1:27">
      <c r="A59" s="333" t="str">
        <f ca="1">IFERROR(MATCH('자료입력 및 결과표시'!$C$62,OFFSET($N$3,$A58,,1000),0)+$A58,"")</f>
        <v/>
      </c>
      <c r="B59" s="333" t="str">
        <f t="shared" ca="1" si="25"/>
        <v/>
      </c>
      <c r="C59" s="333" t="str">
        <f t="shared" ca="1" si="26"/>
        <v/>
      </c>
      <c r="D59" s="333" t="str">
        <f t="shared" ca="1" si="27"/>
        <v/>
      </c>
      <c r="E59" s="333" t="str">
        <f t="shared" ca="1" si="28"/>
        <v/>
      </c>
      <c r="F59" s="333" t="str">
        <f t="shared" ca="1" si="29"/>
        <v/>
      </c>
      <c r="G59" s="334" t="str">
        <f t="shared" ca="1" si="30"/>
        <v/>
      </c>
      <c r="H59" s="333" t="str">
        <f t="shared" ca="1" si="31"/>
        <v/>
      </c>
      <c r="I59" s="334" t="str">
        <f t="shared" ca="1" si="32"/>
        <v/>
      </c>
      <c r="N59" s="320" t="str">
        <f t="shared" si="0"/>
        <v>\\</v>
      </c>
      <c r="O59" s="38"/>
      <c r="P59" s="36"/>
      <c r="Q59" s="114"/>
      <c r="R59" s="114"/>
      <c r="S59" s="11"/>
      <c r="T59" s="35"/>
      <c r="U59" s="39"/>
      <c r="V59" s="40"/>
      <c r="W59" s="35"/>
      <c r="X59" s="36"/>
      <c r="Y59" s="37"/>
      <c r="Z59" s="331">
        <f t="shared" si="1"/>
        <v>0</v>
      </c>
      <c r="AA59" s="332">
        <f t="shared" si="2"/>
        <v>0</v>
      </c>
    </row>
    <row r="60" spans="1:27">
      <c r="A60" s="333" t="str">
        <f ca="1">IFERROR(MATCH('자료입력 및 결과표시'!$C$62,OFFSET($N$3,$A59,,1000),0)+$A59,"")</f>
        <v/>
      </c>
      <c r="B60" s="333" t="str">
        <f t="shared" ca="1" si="25"/>
        <v/>
      </c>
      <c r="C60" s="333" t="str">
        <f t="shared" ca="1" si="26"/>
        <v/>
      </c>
      <c r="D60" s="333" t="str">
        <f t="shared" ca="1" si="27"/>
        <v/>
      </c>
      <c r="E60" s="333" t="str">
        <f t="shared" ca="1" si="28"/>
        <v/>
      </c>
      <c r="F60" s="333" t="str">
        <f t="shared" ca="1" si="29"/>
        <v/>
      </c>
      <c r="G60" s="334" t="str">
        <f t="shared" ca="1" si="30"/>
        <v/>
      </c>
      <c r="H60" s="333" t="str">
        <f t="shared" ca="1" si="31"/>
        <v/>
      </c>
      <c r="I60" s="334" t="str">
        <f t="shared" ca="1" si="32"/>
        <v/>
      </c>
      <c r="N60" s="320" t="str">
        <f t="shared" si="0"/>
        <v>\\</v>
      </c>
      <c r="O60" s="38"/>
      <c r="P60" s="36"/>
      <c r="Q60" s="114"/>
      <c r="R60" s="114"/>
      <c r="S60" s="11"/>
      <c r="T60" s="35"/>
      <c r="U60" s="39"/>
      <c r="V60" s="40"/>
      <c r="W60" s="35"/>
      <c r="X60" s="36"/>
      <c r="Y60" s="37"/>
      <c r="Z60" s="331">
        <f t="shared" si="1"/>
        <v>0</v>
      </c>
      <c r="AA60" s="332">
        <f t="shared" si="2"/>
        <v>0</v>
      </c>
    </row>
    <row r="61" spans="1:27">
      <c r="A61" s="333" t="str">
        <f ca="1">IFERROR(MATCH('자료입력 및 결과표시'!$C$62,OFFSET($N$3,$A60,,1000),0)+$A60,"")</f>
        <v/>
      </c>
      <c r="B61" s="333" t="str">
        <f t="shared" ca="1" si="25"/>
        <v/>
      </c>
      <c r="C61" s="333" t="str">
        <f t="shared" ca="1" si="26"/>
        <v/>
      </c>
      <c r="D61" s="333" t="str">
        <f t="shared" ca="1" si="27"/>
        <v/>
      </c>
      <c r="E61" s="333" t="str">
        <f t="shared" ca="1" si="28"/>
        <v/>
      </c>
      <c r="F61" s="333" t="str">
        <f t="shared" ca="1" si="29"/>
        <v/>
      </c>
      <c r="G61" s="334" t="str">
        <f t="shared" ca="1" si="30"/>
        <v/>
      </c>
      <c r="H61" s="333" t="str">
        <f t="shared" ca="1" si="31"/>
        <v/>
      </c>
      <c r="I61" s="334" t="str">
        <f t="shared" ca="1" si="32"/>
        <v/>
      </c>
      <c r="N61" s="320" t="str">
        <f t="shared" si="0"/>
        <v>\\</v>
      </c>
      <c r="O61" s="38"/>
      <c r="P61" s="36"/>
      <c r="Q61" s="114"/>
      <c r="R61" s="114"/>
      <c r="S61" s="11"/>
      <c r="T61" s="35"/>
      <c r="U61" s="39"/>
      <c r="V61" s="40"/>
      <c r="W61" s="35"/>
      <c r="X61" s="36"/>
      <c r="Y61" s="37"/>
      <c r="Z61" s="331">
        <f t="shared" si="1"/>
        <v>0</v>
      </c>
      <c r="AA61" s="332">
        <f t="shared" si="2"/>
        <v>0</v>
      </c>
    </row>
    <row r="62" spans="1:27">
      <c r="A62" s="333" t="str">
        <f ca="1">IFERROR(MATCH('자료입력 및 결과표시'!$C$62,OFFSET($N$3,$A61,,1000),0)+$A61,"")</f>
        <v/>
      </c>
      <c r="B62" s="333" t="str">
        <f t="shared" ca="1" si="25"/>
        <v/>
      </c>
      <c r="C62" s="333" t="str">
        <f t="shared" ca="1" si="26"/>
        <v/>
      </c>
      <c r="D62" s="333" t="str">
        <f t="shared" ca="1" si="27"/>
        <v/>
      </c>
      <c r="E62" s="333" t="str">
        <f t="shared" ca="1" si="28"/>
        <v/>
      </c>
      <c r="F62" s="333" t="str">
        <f t="shared" ca="1" si="29"/>
        <v/>
      </c>
      <c r="G62" s="334" t="str">
        <f t="shared" ca="1" si="30"/>
        <v/>
      </c>
      <c r="H62" s="333" t="str">
        <f t="shared" ca="1" si="31"/>
        <v/>
      </c>
      <c r="I62" s="334" t="str">
        <f t="shared" ca="1" si="32"/>
        <v/>
      </c>
      <c r="N62" s="320" t="str">
        <f t="shared" si="0"/>
        <v>\\</v>
      </c>
      <c r="O62" s="38"/>
      <c r="P62" s="36"/>
      <c r="Q62" s="114"/>
      <c r="R62" s="114"/>
      <c r="S62" s="11"/>
      <c r="T62" s="35"/>
      <c r="U62" s="39"/>
      <c r="V62" s="40"/>
      <c r="W62" s="35"/>
      <c r="X62" s="36"/>
      <c r="Y62" s="37"/>
      <c r="Z62" s="331">
        <f t="shared" si="1"/>
        <v>0</v>
      </c>
      <c r="AA62" s="332">
        <f t="shared" si="2"/>
        <v>0</v>
      </c>
    </row>
    <row r="63" spans="1:27">
      <c r="A63" s="333" t="str">
        <f ca="1">IFERROR(MATCH('자료입력 및 결과표시'!$C$62,OFFSET($N$3,$A62,,1000),0)+$A62,"")</f>
        <v/>
      </c>
      <c r="B63" s="333" t="str">
        <f t="shared" ca="1" si="25"/>
        <v/>
      </c>
      <c r="C63" s="333" t="str">
        <f t="shared" ca="1" si="26"/>
        <v/>
      </c>
      <c r="D63" s="333" t="str">
        <f t="shared" ca="1" si="27"/>
        <v/>
      </c>
      <c r="E63" s="333" t="str">
        <f t="shared" ca="1" si="28"/>
        <v/>
      </c>
      <c r="F63" s="333" t="str">
        <f t="shared" ca="1" si="29"/>
        <v/>
      </c>
      <c r="G63" s="334" t="str">
        <f t="shared" ca="1" si="30"/>
        <v/>
      </c>
      <c r="H63" s="333" t="str">
        <f t="shared" ca="1" si="31"/>
        <v/>
      </c>
      <c r="I63" s="334" t="str">
        <f t="shared" ca="1" si="32"/>
        <v/>
      </c>
      <c r="N63" s="320" t="str">
        <f t="shared" si="0"/>
        <v>\\</v>
      </c>
      <c r="O63" s="38"/>
      <c r="P63" s="36"/>
      <c r="Q63" s="114"/>
      <c r="R63" s="114"/>
      <c r="S63" s="11"/>
      <c r="T63" s="35"/>
      <c r="U63" s="39"/>
      <c r="V63" s="40"/>
      <c r="W63" s="35"/>
      <c r="X63" s="36"/>
      <c r="Y63" s="37"/>
      <c r="Z63" s="331">
        <f t="shared" si="1"/>
        <v>0</v>
      </c>
      <c r="AA63" s="332">
        <f t="shared" si="2"/>
        <v>0</v>
      </c>
    </row>
    <row r="64" spans="1:27">
      <c r="A64" s="333" t="str">
        <f ca="1">IFERROR(MATCH('자료입력 및 결과표시'!$C$62,OFFSET($N$3,$A63,,1000),0)+$A63,"")</f>
        <v/>
      </c>
      <c r="B64" s="333" t="str">
        <f t="shared" ca="1" si="25"/>
        <v/>
      </c>
      <c r="C64" s="333" t="str">
        <f t="shared" ca="1" si="26"/>
        <v/>
      </c>
      <c r="D64" s="333" t="str">
        <f t="shared" ca="1" si="27"/>
        <v/>
      </c>
      <c r="E64" s="333" t="str">
        <f t="shared" ca="1" si="28"/>
        <v/>
      </c>
      <c r="F64" s="333" t="str">
        <f t="shared" ca="1" si="29"/>
        <v/>
      </c>
      <c r="G64" s="334" t="str">
        <f t="shared" ca="1" si="30"/>
        <v/>
      </c>
      <c r="H64" s="333" t="str">
        <f t="shared" ca="1" si="31"/>
        <v/>
      </c>
      <c r="I64" s="334" t="str">
        <f t="shared" ca="1" si="32"/>
        <v/>
      </c>
      <c r="N64" s="320" t="str">
        <f t="shared" si="0"/>
        <v>\\</v>
      </c>
      <c r="O64" s="38"/>
      <c r="P64" s="36"/>
      <c r="Q64" s="114"/>
      <c r="R64" s="114"/>
      <c r="S64" s="11"/>
      <c r="T64" s="35"/>
      <c r="U64" s="39"/>
      <c r="V64" s="40"/>
      <c r="W64" s="35"/>
      <c r="X64" s="36"/>
      <c r="Y64" s="37"/>
      <c r="Z64" s="331">
        <f t="shared" si="1"/>
        <v>0</v>
      </c>
      <c r="AA64" s="332">
        <f t="shared" si="2"/>
        <v>0</v>
      </c>
    </row>
    <row r="65" spans="1:27">
      <c r="A65" s="333" t="str">
        <f ca="1">IFERROR(MATCH('자료입력 및 결과표시'!$C$62,OFFSET($N$3,$A64,,1000),0)+$A64,"")</f>
        <v/>
      </c>
      <c r="B65" s="333" t="str">
        <f t="shared" ca="1" si="25"/>
        <v/>
      </c>
      <c r="C65" s="333" t="str">
        <f t="shared" ca="1" si="26"/>
        <v/>
      </c>
      <c r="D65" s="333" t="str">
        <f t="shared" ca="1" si="27"/>
        <v/>
      </c>
      <c r="E65" s="333" t="str">
        <f t="shared" ca="1" si="28"/>
        <v/>
      </c>
      <c r="F65" s="333" t="str">
        <f t="shared" ca="1" si="29"/>
        <v/>
      </c>
      <c r="G65" s="334" t="str">
        <f t="shared" ca="1" si="30"/>
        <v/>
      </c>
      <c r="H65" s="333" t="str">
        <f t="shared" ca="1" si="31"/>
        <v/>
      </c>
      <c r="I65" s="334" t="str">
        <f t="shared" ca="1" si="32"/>
        <v/>
      </c>
      <c r="N65" s="320" t="str">
        <f t="shared" si="0"/>
        <v>\\</v>
      </c>
      <c r="O65" s="38"/>
      <c r="P65" s="36"/>
      <c r="Q65" s="114"/>
      <c r="R65" s="114"/>
      <c r="S65" s="11"/>
      <c r="T65" s="35"/>
      <c r="U65" s="39"/>
      <c r="V65" s="40"/>
      <c r="W65" s="35"/>
      <c r="X65" s="36"/>
      <c r="Y65" s="37"/>
      <c r="Z65" s="331">
        <f t="shared" si="1"/>
        <v>0</v>
      </c>
      <c r="AA65" s="332">
        <f t="shared" si="2"/>
        <v>0</v>
      </c>
    </row>
    <row r="66" spans="1:27">
      <c r="A66" s="333" t="str">
        <f ca="1">IFERROR(MATCH('자료입력 및 결과표시'!$C$62,OFFSET($N$3,$A65,,1000),0)+$A65,"")</f>
        <v/>
      </c>
      <c r="B66" s="333" t="str">
        <f t="shared" ca="1" si="25"/>
        <v/>
      </c>
      <c r="C66" s="333" t="str">
        <f t="shared" ca="1" si="26"/>
        <v/>
      </c>
      <c r="D66" s="333" t="str">
        <f t="shared" ca="1" si="27"/>
        <v/>
      </c>
      <c r="E66" s="333" t="str">
        <f t="shared" ca="1" si="28"/>
        <v/>
      </c>
      <c r="F66" s="333" t="str">
        <f t="shared" ca="1" si="29"/>
        <v/>
      </c>
      <c r="G66" s="334" t="str">
        <f t="shared" ca="1" si="30"/>
        <v/>
      </c>
      <c r="H66" s="333" t="str">
        <f t="shared" ca="1" si="31"/>
        <v/>
      </c>
      <c r="I66" s="334" t="str">
        <f t="shared" ca="1" si="32"/>
        <v/>
      </c>
      <c r="N66" s="320" t="str">
        <f t="shared" si="0"/>
        <v>\\</v>
      </c>
      <c r="O66" s="38"/>
      <c r="P66" s="36"/>
      <c r="Q66" s="114"/>
      <c r="R66" s="114"/>
      <c r="S66" s="11"/>
      <c r="T66" s="35"/>
      <c r="U66" s="39"/>
      <c r="V66" s="40"/>
      <c r="W66" s="35"/>
      <c r="X66" s="36"/>
      <c r="Y66" s="37"/>
      <c r="Z66" s="331">
        <f t="shared" si="1"/>
        <v>0</v>
      </c>
      <c r="AA66" s="332">
        <f t="shared" si="2"/>
        <v>0</v>
      </c>
    </row>
    <row r="67" spans="1:27">
      <c r="A67" s="333" t="str">
        <f ca="1">IFERROR(MATCH('자료입력 및 결과표시'!$C$62,OFFSET($N$3,$A66,,1000),0)+$A66,"")</f>
        <v/>
      </c>
      <c r="B67" s="333" t="str">
        <f t="shared" ca="1" si="25"/>
        <v/>
      </c>
      <c r="C67" s="333" t="str">
        <f t="shared" ca="1" si="26"/>
        <v/>
      </c>
      <c r="D67" s="333" t="str">
        <f t="shared" ca="1" si="27"/>
        <v/>
      </c>
      <c r="E67" s="333" t="str">
        <f t="shared" ca="1" si="28"/>
        <v/>
      </c>
      <c r="F67" s="333" t="str">
        <f t="shared" ca="1" si="29"/>
        <v/>
      </c>
      <c r="G67" s="334" t="str">
        <f t="shared" ca="1" si="30"/>
        <v/>
      </c>
      <c r="H67" s="333" t="str">
        <f t="shared" ca="1" si="31"/>
        <v/>
      </c>
      <c r="I67" s="334" t="str">
        <f t="shared" ca="1" si="32"/>
        <v/>
      </c>
      <c r="N67" s="320" t="str">
        <f t="shared" ref="N67:N130" si="33">O67&amp;"\"&amp;X67&amp;"\"&amp;Y67</f>
        <v>\\</v>
      </c>
      <c r="O67" s="38"/>
      <c r="P67" s="36"/>
      <c r="Q67" s="114"/>
      <c r="R67" s="114"/>
      <c r="S67" s="11"/>
      <c r="T67" s="35"/>
      <c r="U67" s="39"/>
      <c r="V67" s="40"/>
      <c r="W67" s="35"/>
      <c r="X67" s="36"/>
      <c r="Y67" s="37"/>
      <c r="Z67" s="331">
        <f t="shared" si="1"/>
        <v>0</v>
      </c>
      <c r="AA67" s="332">
        <f t="shared" si="2"/>
        <v>0</v>
      </c>
    </row>
    <row r="68" spans="1:27">
      <c r="A68" s="333" t="str">
        <f ca="1">IFERROR(MATCH('자료입력 및 결과표시'!$C$62,OFFSET($N$3,$A67,,1000),0)+$A67,"")</f>
        <v/>
      </c>
      <c r="B68" s="333" t="str">
        <f t="shared" ca="1" si="25"/>
        <v/>
      </c>
      <c r="C68" s="333" t="str">
        <f t="shared" ca="1" si="26"/>
        <v/>
      </c>
      <c r="D68" s="333" t="str">
        <f t="shared" ca="1" si="27"/>
        <v/>
      </c>
      <c r="E68" s="333" t="str">
        <f t="shared" ca="1" si="28"/>
        <v/>
      </c>
      <c r="F68" s="333" t="str">
        <f t="shared" ca="1" si="29"/>
        <v/>
      </c>
      <c r="G68" s="334" t="str">
        <f t="shared" ca="1" si="30"/>
        <v/>
      </c>
      <c r="H68" s="333" t="str">
        <f t="shared" ca="1" si="31"/>
        <v/>
      </c>
      <c r="I68" s="334" t="str">
        <f t="shared" ca="1" si="32"/>
        <v/>
      </c>
      <c r="N68" s="320" t="str">
        <f t="shared" si="33"/>
        <v>\\</v>
      </c>
      <c r="O68" s="38"/>
      <c r="P68" s="36"/>
      <c r="Q68" s="114"/>
      <c r="R68" s="114"/>
      <c r="S68" s="11"/>
      <c r="T68" s="35"/>
      <c r="U68" s="39"/>
      <c r="V68" s="40"/>
      <c r="W68" s="35"/>
      <c r="X68" s="36"/>
      <c r="Y68" s="37"/>
      <c r="Z68" s="331">
        <f t="shared" ref="Z68:Z131" si="34">W68*V68/100</f>
        <v>0</v>
      </c>
      <c r="AA68" s="332">
        <f t="shared" ref="AA68:AA131" si="35">1*V68/100</f>
        <v>0</v>
      </c>
    </row>
    <row r="69" spans="1:27">
      <c r="A69" s="333" t="str">
        <f ca="1">IFERROR(MATCH('자료입력 및 결과표시'!$C$62,OFFSET($N$3,$A68,,1000),0)+$A68,"")</f>
        <v/>
      </c>
      <c r="B69" s="333" t="str">
        <f t="shared" ca="1" si="25"/>
        <v/>
      </c>
      <c r="C69" s="333" t="str">
        <f t="shared" ca="1" si="26"/>
        <v/>
      </c>
      <c r="D69" s="333" t="str">
        <f t="shared" ca="1" si="27"/>
        <v/>
      </c>
      <c r="E69" s="333" t="str">
        <f t="shared" ca="1" si="28"/>
        <v/>
      </c>
      <c r="F69" s="333" t="str">
        <f t="shared" ca="1" si="29"/>
        <v/>
      </c>
      <c r="G69" s="334" t="str">
        <f t="shared" ca="1" si="30"/>
        <v/>
      </c>
      <c r="H69" s="333" t="str">
        <f t="shared" ca="1" si="31"/>
        <v/>
      </c>
      <c r="I69" s="334" t="str">
        <f t="shared" ca="1" si="32"/>
        <v/>
      </c>
      <c r="N69" s="320" t="str">
        <f t="shared" si="33"/>
        <v>\\</v>
      </c>
      <c r="O69" s="38"/>
      <c r="P69" s="36"/>
      <c r="Q69" s="114"/>
      <c r="R69" s="114"/>
      <c r="S69" s="11"/>
      <c r="T69" s="35"/>
      <c r="U69" s="39"/>
      <c r="V69" s="40"/>
      <c r="W69" s="35"/>
      <c r="X69" s="36"/>
      <c r="Y69" s="37"/>
      <c r="Z69" s="331">
        <f t="shared" si="34"/>
        <v>0</v>
      </c>
      <c r="AA69" s="332">
        <f t="shared" si="35"/>
        <v>0</v>
      </c>
    </row>
    <row r="70" spans="1:27">
      <c r="A70" s="333" t="str">
        <f ca="1">IFERROR(MATCH('자료입력 및 결과표시'!$C$62,OFFSET($N$3,$A69,,1000),0)+$A69,"")</f>
        <v/>
      </c>
      <c r="B70" s="333" t="str">
        <f t="shared" ca="1" si="25"/>
        <v/>
      </c>
      <c r="C70" s="333" t="str">
        <f t="shared" ca="1" si="26"/>
        <v/>
      </c>
      <c r="D70" s="333" t="str">
        <f t="shared" ca="1" si="27"/>
        <v/>
      </c>
      <c r="E70" s="333" t="str">
        <f t="shared" ca="1" si="28"/>
        <v/>
      </c>
      <c r="F70" s="333" t="str">
        <f t="shared" ca="1" si="29"/>
        <v/>
      </c>
      <c r="G70" s="334" t="str">
        <f t="shared" ca="1" si="30"/>
        <v/>
      </c>
      <c r="H70" s="333" t="str">
        <f t="shared" ca="1" si="31"/>
        <v/>
      </c>
      <c r="I70" s="334" t="str">
        <f t="shared" ca="1" si="32"/>
        <v/>
      </c>
      <c r="N70" s="320" t="str">
        <f t="shared" si="33"/>
        <v>\\</v>
      </c>
      <c r="O70" s="38"/>
      <c r="P70" s="36"/>
      <c r="Q70" s="114"/>
      <c r="R70" s="114"/>
      <c r="S70" s="11"/>
      <c r="T70" s="35"/>
      <c r="U70" s="39"/>
      <c r="V70" s="40"/>
      <c r="W70" s="35"/>
      <c r="X70" s="36"/>
      <c r="Y70" s="37"/>
      <c r="Z70" s="331">
        <f t="shared" si="34"/>
        <v>0</v>
      </c>
      <c r="AA70" s="332">
        <f t="shared" si="35"/>
        <v>0</v>
      </c>
    </row>
    <row r="71" spans="1:27">
      <c r="A71" s="333" t="str">
        <f ca="1">IFERROR(MATCH('자료입력 및 결과표시'!$C$62,OFFSET($N$3,$A70,,1000),0)+$A70,"")</f>
        <v/>
      </c>
      <c r="B71" s="333" t="str">
        <f t="shared" ca="1" si="25"/>
        <v/>
      </c>
      <c r="C71" s="333" t="str">
        <f t="shared" ca="1" si="26"/>
        <v/>
      </c>
      <c r="D71" s="333" t="str">
        <f t="shared" ca="1" si="27"/>
        <v/>
      </c>
      <c r="E71" s="333" t="str">
        <f t="shared" ca="1" si="28"/>
        <v/>
      </c>
      <c r="F71" s="333" t="str">
        <f t="shared" ca="1" si="29"/>
        <v/>
      </c>
      <c r="G71" s="334" t="str">
        <f t="shared" ca="1" si="30"/>
        <v/>
      </c>
      <c r="H71" s="333" t="str">
        <f t="shared" ca="1" si="31"/>
        <v/>
      </c>
      <c r="I71" s="334" t="str">
        <f t="shared" ca="1" si="32"/>
        <v/>
      </c>
      <c r="N71" s="320" t="str">
        <f t="shared" si="33"/>
        <v>\\</v>
      </c>
      <c r="O71" s="38"/>
      <c r="P71" s="36"/>
      <c r="Q71" s="114"/>
      <c r="R71" s="114"/>
      <c r="S71" s="11"/>
      <c r="T71" s="35"/>
      <c r="U71" s="39"/>
      <c r="V71" s="40"/>
      <c r="W71" s="35"/>
      <c r="X71" s="36"/>
      <c r="Y71" s="37"/>
      <c r="Z71" s="331">
        <f t="shared" si="34"/>
        <v>0</v>
      </c>
      <c r="AA71" s="332">
        <f t="shared" si="35"/>
        <v>0</v>
      </c>
    </row>
    <row r="72" spans="1:27">
      <c r="A72" s="333" t="str">
        <f ca="1">IFERROR(MATCH('자료입력 및 결과표시'!$C$62,OFFSET($N$3,$A71,,1000),0)+$A71,"")</f>
        <v/>
      </c>
      <c r="B72" s="333" t="str">
        <f t="shared" ca="1" si="25"/>
        <v/>
      </c>
      <c r="C72" s="333" t="str">
        <f t="shared" ca="1" si="26"/>
        <v/>
      </c>
      <c r="D72" s="333" t="str">
        <f t="shared" ca="1" si="27"/>
        <v/>
      </c>
      <c r="E72" s="333" t="str">
        <f t="shared" ca="1" si="28"/>
        <v/>
      </c>
      <c r="F72" s="333" t="str">
        <f t="shared" ca="1" si="29"/>
        <v/>
      </c>
      <c r="G72" s="334" t="str">
        <f t="shared" ca="1" si="30"/>
        <v/>
      </c>
      <c r="H72" s="333" t="str">
        <f t="shared" ca="1" si="31"/>
        <v/>
      </c>
      <c r="I72" s="334" t="str">
        <f t="shared" ca="1" si="32"/>
        <v/>
      </c>
      <c r="N72" s="320" t="str">
        <f t="shared" si="33"/>
        <v>\\</v>
      </c>
      <c r="O72" s="38"/>
      <c r="P72" s="36"/>
      <c r="Q72" s="114"/>
      <c r="R72" s="114"/>
      <c r="S72" s="11"/>
      <c r="T72" s="35"/>
      <c r="U72" s="39"/>
      <c r="V72" s="40"/>
      <c r="W72" s="35"/>
      <c r="X72" s="36"/>
      <c r="Y72" s="37"/>
      <c r="Z72" s="331">
        <f t="shared" si="34"/>
        <v>0</v>
      </c>
      <c r="AA72" s="332">
        <f t="shared" si="35"/>
        <v>0</v>
      </c>
    </row>
    <row r="73" spans="1:27">
      <c r="A73" s="333" t="str">
        <f ca="1">IFERROR(MATCH('자료입력 및 결과표시'!$C$62,OFFSET($N$3,$A72,,1000),0)+$A72,"")</f>
        <v/>
      </c>
      <c r="B73" s="333" t="str">
        <f t="shared" ca="1" si="25"/>
        <v/>
      </c>
      <c r="C73" s="333" t="str">
        <f t="shared" ca="1" si="26"/>
        <v/>
      </c>
      <c r="D73" s="333" t="str">
        <f t="shared" ca="1" si="27"/>
        <v/>
      </c>
      <c r="E73" s="333" t="str">
        <f t="shared" ca="1" si="28"/>
        <v/>
      </c>
      <c r="F73" s="333" t="str">
        <f t="shared" ca="1" si="29"/>
        <v/>
      </c>
      <c r="G73" s="334" t="str">
        <f t="shared" ca="1" si="30"/>
        <v/>
      </c>
      <c r="H73" s="333" t="str">
        <f t="shared" ca="1" si="31"/>
        <v/>
      </c>
      <c r="I73" s="334" t="str">
        <f t="shared" ca="1" si="32"/>
        <v/>
      </c>
      <c r="N73" s="320" t="str">
        <f t="shared" si="33"/>
        <v>\\</v>
      </c>
      <c r="O73" s="38"/>
      <c r="P73" s="36"/>
      <c r="Q73" s="114"/>
      <c r="R73" s="114"/>
      <c r="S73" s="11"/>
      <c r="T73" s="35"/>
      <c r="U73" s="39"/>
      <c r="V73" s="40"/>
      <c r="W73" s="35"/>
      <c r="X73" s="36"/>
      <c r="Y73" s="37"/>
      <c r="Z73" s="331">
        <f t="shared" si="34"/>
        <v>0</v>
      </c>
      <c r="AA73" s="332">
        <f t="shared" si="35"/>
        <v>0</v>
      </c>
    </row>
    <row r="74" spans="1:27">
      <c r="A74" s="333" t="str">
        <f ca="1">IFERROR(MATCH('자료입력 및 결과표시'!$C$62,OFFSET($N$3,$A73,,1000),0)+$A73,"")</f>
        <v/>
      </c>
      <c r="B74" s="333" t="str">
        <f t="shared" ca="1" si="25"/>
        <v/>
      </c>
      <c r="C74" s="333" t="str">
        <f t="shared" ca="1" si="26"/>
        <v/>
      </c>
      <c r="D74" s="333" t="str">
        <f t="shared" ca="1" si="27"/>
        <v/>
      </c>
      <c r="E74" s="333" t="str">
        <f t="shared" ca="1" si="28"/>
        <v/>
      </c>
      <c r="F74" s="333" t="str">
        <f t="shared" ca="1" si="29"/>
        <v/>
      </c>
      <c r="G74" s="334" t="str">
        <f t="shared" ca="1" si="30"/>
        <v/>
      </c>
      <c r="H74" s="333" t="str">
        <f t="shared" ca="1" si="31"/>
        <v/>
      </c>
      <c r="I74" s="334" t="str">
        <f t="shared" ca="1" si="32"/>
        <v/>
      </c>
      <c r="N74" s="320" t="str">
        <f t="shared" si="33"/>
        <v>\\</v>
      </c>
      <c r="O74" s="38"/>
      <c r="P74" s="36"/>
      <c r="Q74" s="114"/>
      <c r="R74" s="114"/>
      <c r="S74" s="11"/>
      <c r="T74" s="35"/>
      <c r="U74" s="39"/>
      <c r="V74" s="40"/>
      <c r="W74" s="35"/>
      <c r="X74" s="36"/>
      <c r="Y74" s="37"/>
      <c r="Z74" s="331">
        <f t="shared" si="34"/>
        <v>0</v>
      </c>
      <c r="AA74" s="332">
        <f t="shared" si="35"/>
        <v>0</v>
      </c>
    </row>
    <row r="75" spans="1:27">
      <c r="A75" s="333" t="str">
        <f ca="1">IFERROR(MATCH('자료입력 및 결과표시'!$C$62,OFFSET($N$3,$A74,,1000),0)+$A74,"")</f>
        <v/>
      </c>
      <c r="B75" s="333" t="str">
        <f t="shared" ca="1" si="25"/>
        <v/>
      </c>
      <c r="C75" s="333" t="str">
        <f t="shared" ca="1" si="26"/>
        <v/>
      </c>
      <c r="D75" s="333" t="str">
        <f t="shared" ca="1" si="27"/>
        <v/>
      </c>
      <c r="E75" s="333" t="str">
        <f t="shared" ca="1" si="28"/>
        <v/>
      </c>
      <c r="F75" s="333" t="str">
        <f t="shared" ca="1" si="29"/>
        <v/>
      </c>
      <c r="G75" s="334" t="str">
        <f t="shared" ca="1" si="30"/>
        <v/>
      </c>
      <c r="H75" s="333" t="str">
        <f t="shared" ca="1" si="31"/>
        <v/>
      </c>
      <c r="I75" s="334" t="str">
        <f t="shared" ca="1" si="32"/>
        <v/>
      </c>
      <c r="N75" s="320" t="str">
        <f t="shared" si="33"/>
        <v>\\</v>
      </c>
      <c r="O75" s="38"/>
      <c r="P75" s="36"/>
      <c r="Q75" s="114"/>
      <c r="R75" s="114"/>
      <c r="S75" s="11"/>
      <c r="T75" s="35"/>
      <c r="U75" s="39"/>
      <c r="V75" s="40"/>
      <c r="W75" s="35"/>
      <c r="X75" s="36"/>
      <c r="Y75" s="37"/>
      <c r="Z75" s="331">
        <f t="shared" si="34"/>
        <v>0</v>
      </c>
      <c r="AA75" s="332">
        <f t="shared" si="35"/>
        <v>0</v>
      </c>
    </row>
    <row r="76" spans="1:27">
      <c r="A76" s="333" t="str">
        <f ca="1">IFERROR(MATCH('자료입력 및 결과표시'!$C$62,OFFSET($N$3,$A75,,1000),0)+$A75,"")</f>
        <v/>
      </c>
      <c r="B76" s="333" t="str">
        <f t="shared" ca="1" si="25"/>
        <v/>
      </c>
      <c r="C76" s="333" t="str">
        <f t="shared" ca="1" si="26"/>
        <v/>
      </c>
      <c r="D76" s="333" t="str">
        <f t="shared" ca="1" si="27"/>
        <v/>
      </c>
      <c r="E76" s="333" t="str">
        <f t="shared" ca="1" si="28"/>
        <v/>
      </c>
      <c r="F76" s="333" t="str">
        <f t="shared" ca="1" si="29"/>
        <v/>
      </c>
      <c r="G76" s="334" t="str">
        <f t="shared" ca="1" si="30"/>
        <v/>
      </c>
      <c r="H76" s="333" t="str">
        <f t="shared" ca="1" si="31"/>
        <v/>
      </c>
      <c r="I76" s="334" t="str">
        <f t="shared" ca="1" si="32"/>
        <v/>
      </c>
      <c r="N76" s="320" t="str">
        <f t="shared" si="33"/>
        <v>\\</v>
      </c>
      <c r="O76" s="38"/>
      <c r="P76" s="36"/>
      <c r="Q76" s="114"/>
      <c r="R76" s="114"/>
      <c r="S76" s="11"/>
      <c r="T76" s="35"/>
      <c r="U76" s="39"/>
      <c r="V76" s="40"/>
      <c r="W76" s="35"/>
      <c r="X76" s="36"/>
      <c r="Y76" s="37"/>
      <c r="Z76" s="331">
        <f t="shared" si="34"/>
        <v>0</v>
      </c>
      <c r="AA76" s="332">
        <f t="shared" si="35"/>
        <v>0</v>
      </c>
    </row>
    <row r="77" spans="1:27">
      <c r="A77" s="333" t="str">
        <f ca="1">IFERROR(MATCH('자료입력 및 결과표시'!$C$62,OFFSET($N$3,$A76,,1000),0)+$A76,"")</f>
        <v/>
      </c>
      <c r="B77" s="333" t="str">
        <f t="shared" ca="1" si="25"/>
        <v/>
      </c>
      <c r="C77" s="333" t="str">
        <f t="shared" ca="1" si="26"/>
        <v/>
      </c>
      <c r="D77" s="333" t="str">
        <f t="shared" ca="1" si="27"/>
        <v/>
      </c>
      <c r="E77" s="333" t="str">
        <f t="shared" ca="1" si="28"/>
        <v/>
      </c>
      <c r="F77" s="333" t="str">
        <f t="shared" ca="1" si="29"/>
        <v/>
      </c>
      <c r="G77" s="334" t="str">
        <f t="shared" ca="1" si="30"/>
        <v/>
      </c>
      <c r="H77" s="333" t="str">
        <f t="shared" ca="1" si="31"/>
        <v/>
      </c>
      <c r="I77" s="334" t="str">
        <f t="shared" ca="1" si="32"/>
        <v/>
      </c>
      <c r="N77" s="320" t="str">
        <f t="shared" si="33"/>
        <v>\\</v>
      </c>
      <c r="O77" s="38"/>
      <c r="P77" s="36"/>
      <c r="Q77" s="114"/>
      <c r="R77" s="114"/>
      <c r="S77" s="11"/>
      <c r="T77" s="35"/>
      <c r="U77" s="39"/>
      <c r="V77" s="40"/>
      <c r="W77" s="35"/>
      <c r="X77" s="36"/>
      <c r="Y77" s="37"/>
      <c r="Z77" s="331">
        <f t="shared" si="34"/>
        <v>0</v>
      </c>
      <c r="AA77" s="332">
        <f t="shared" si="35"/>
        <v>0</v>
      </c>
    </row>
    <row r="78" spans="1:27">
      <c r="A78" s="333" t="str">
        <f ca="1">IFERROR(MATCH('자료입력 및 결과표시'!$C$62,OFFSET($N$3,$A77,,1000),0)+$A77,"")</f>
        <v/>
      </c>
      <c r="B78" s="333" t="str">
        <f t="shared" ca="1" si="25"/>
        <v/>
      </c>
      <c r="C78" s="333" t="str">
        <f t="shared" ca="1" si="26"/>
        <v/>
      </c>
      <c r="D78" s="333" t="str">
        <f t="shared" ca="1" si="27"/>
        <v/>
      </c>
      <c r="E78" s="333" t="str">
        <f t="shared" ca="1" si="28"/>
        <v/>
      </c>
      <c r="F78" s="333" t="str">
        <f t="shared" ca="1" si="29"/>
        <v/>
      </c>
      <c r="G78" s="334" t="str">
        <f t="shared" ca="1" si="30"/>
        <v/>
      </c>
      <c r="H78" s="333" t="str">
        <f t="shared" ca="1" si="31"/>
        <v/>
      </c>
      <c r="I78" s="334" t="str">
        <f t="shared" ca="1" si="32"/>
        <v/>
      </c>
      <c r="N78" s="320" t="str">
        <f t="shared" si="33"/>
        <v>\\</v>
      </c>
      <c r="O78" s="38"/>
      <c r="P78" s="36"/>
      <c r="Q78" s="114"/>
      <c r="R78" s="114"/>
      <c r="S78" s="11"/>
      <c r="T78" s="35"/>
      <c r="U78" s="39"/>
      <c r="V78" s="40"/>
      <c r="W78" s="35"/>
      <c r="X78" s="36"/>
      <c r="Y78" s="37"/>
      <c r="Z78" s="331">
        <f t="shared" si="34"/>
        <v>0</v>
      </c>
      <c r="AA78" s="332">
        <f t="shared" si="35"/>
        <v>0</v>
      </c>
    </row>
    <row r="79" spans="1:27">
      <c r="A79" s="333" t="str">
        <f ca="1">IFERROR(MATCH('자료입력 및 결과표시'!$C$62,OFFSET($N$3,$A78,,1000),0)+$A78,"")</f>
        <v/>
      </c>
      <c r="B79" s="333" t="str">
        <f t="shared" ca="1" si="25"/>
        <v/>
      </c>
      <c r="C79" s="333" t="str">
        <f t="shared" ca="1" si="26"/>
        <v/>
      </c>
      <c r="D79" s="333" t="str">
        <f t="shared" ca="1" si="27"/>
        <v/>
      </c>
      <c r="E79" s="333" t="str">
        <f t="shared" ca="1" si="28"/>
        <v/>
      </c>
      <c r="F79" s="333" t="str">
        <f t="shared" ca="1" si="29"/>
        <v/>
      </c>
      <c r="G79" s="334" t="str">
        <f t="shared" ca="1" si="30"/>
        <v/>
      </c>
      <c r="H79" s="333" t="str">
        <f t="shared" ca="1" si="31"/>
        <v/>
      </c>
      <c r="I79" s="334" t="str">
        <f t="shared" ca="1" si="32"/>
        <v/>
      </c>
      <c r="N79" s="320" t="str">
        <f t="shared" si="33"/>
        <v>\\</v>
      </c>
      <c r="O79" s="38"/>
      <c r="P79" s="36"/>
      <c r="Q79" s="114"/>
      <c r="R79" s="114"/>
      <c r="S79" s="11"/>
      <c r="T79" s="35"/>
      <c r="U79" s="39"/>
      <c r="V79" s="40"/>
      <c r="W79" s="35"/>
      <c r="X79" s="36"/>
      <c r="Y79" s="37"/>
      <c r="Z79" s="331">
        <f t="shared" si="34"/>
        <v>0</v>
      </c>
      <c r="AA79" s="332">
        <f t="shared" si="35"/>
        <v>0</v>
      </c>
    </row>
    <row r="80" spans="1:27">
      <c r="A80" s="333" t="str">
        <f ca="1">IFERROR(MATCH('자료입력 및 결과표시'!$C$62,OFFSET($N$3,$A79,,1000),0)+$A79,"")</f>
        <v/>
      </c>
      <c r="B80" s="333" t="str">
        <f t="shared" ca="1" si="25"/>
        <v/>
      </c>
      <c r="C80" s="333" t="str">
        <f t="shared" ca="1" si="26"/>
        <v/>
      </c>
      <c r="D80" s="333" t="str">
        <f t="shared" ca="1" si="27"/>
        <v/>
      </c>
      <c r="E80" s="333" t="str">
        <f t="shared" ca="1" si="28"/>
        <v/>
      </c>
      <c r="F80" s="333" t="str">
        <f t="shared" ca="1" si="29"/>
        <v/>
      </c>
      <c r="G80" s="334" t="str">
        <f t="shared" ca="1" si="30"/>
        <v/>
      </c>
      <c r="H80" s="333" t="str">
        <f t="shared" ca="1" si="31"/>
        <v/>
      </c>
      <c r="I80" s="334" t="str">
        <f t="shared" ca="1" si="32"/>
        <v/>
      </c>
      <c r="N80" s="320" t="str">
        <f t="shared" si="33"/>
        <v>\\</v>
      </c>
      <c r="O80" s="38"/>
      <c r="P80" s="36"/>
      <c r="Q80" s="114"/>
      <c r="R80" s="114"/>
      <c r="S80" s="11"/>
      <c r="T80" s="35"/>
      <c r="U80" s="39"/>
      <c r="V80" s="40"/>
      <c r="W80" s="35"/>
      <c r="X80" s="36"/>
      <c r="Y80" s="37"/>
      <c r="Z80" s="331">
        <f t="shared" si="34"/>
        <v>0</v>
      </c>
      <c r="AA80" s="332">
        <f t="shared" si="35"/>
        <v>0</v>
      </c>
    </row>
    <row r="81" spans="1:27">
      <c r="A81" s="333" t="str">
        <f ca="1">IFERROR(MATCH('자료입력 및 결과표시'!$C$62,OFFSET($N$3,$A80,,1000),0)+$A80,"")</f>
        <v/>
      </c>
      <c r="B81" s="333" t="str">
        <f t="shared" ca="1" si="25"/>
        <v/>
      </c>
      <c r="C81" s="333" t="str">
        <f t="shared" ca="1" si="26"/>
        <v/>
      </c>
      <c r="D81" s="333" t="str">
        <f t="shared" ca="1" si="27"/>
        <v/>
      </c>
      <c r="E81" s="333" t="str">
        <f t="shared" ca="1" si="28"/>
        <v/>
      </c>
      <c r="F81" s="333" t="str">
        <f t="shared" ca="1" si="29"/>
        <v/>
      </c>
      <c r="G81" s="334" t="str">
        <f t="shared" ca="1" si="30"/>
        <v/>
      </c>
      <c r="H81" s="333" t="str">
        <f t="shared" ca="1" si="31"/>
        <v/>
      </c>
      <c r="I81" s="334" t="str">
        <f t="shared" ca="1" si="32"/>
        <v/>
      </c>
      <c r="N81" s="320" t="str">
        <f t="shared" si="33"/>
        <v>\\</v>
      </c>
      <c r="O81" s="38"/>
      <c r="P81" s="36"/>
      <c r="Q81" s="114"/>
      <c r="R81" s="114"/>
      <c r="S81" s="11"/>
      <c r="T81" s="35"/>
      <c r="U81" s="39"/>
      <c r="V81" s="40"/>
      <c r="W81" s="35"/>
      <c r="X81" s="36"/>
      <c r="Y81" s="37"/>
      <c r="Z81" s="331">
        <f t="shared" si="34"/>
        <v>0</v>
      </c>
      <c r="AA81" s="332">
        <f t="shared" si="35"/>
        <v>0</v>
      </c>
    </row>
    <row r="82" spans="1:27">
      <c r="A82" s="333" t="str">
        <f ca="1">IFERROR(MATCH('자료입력 및 결과표시'!$C$62,OFFSET($N$3,$A81,,1000),0)+$A81,"")</f>
        <v/>
      </c>
      <c r="B82" s="333" t="str">
        <f t="shared" ca="1" si="25"/>
        <v/>
      </c>
      <c r="C82" s="333" t="str">
        <f t="shared" ca="1" si="26"/>
        <v/>
      </c>
      <c r="D82" s="333" t="str">
        <f t="shared" ca="1" si="27"/>
        <v/>
      </c>
      <c r="E82" s="333" t="str">
        <f t="shared" ca="1" si="28"/>
        <v/>
      </c>
      <c r="F82" s="333" t="str">
        <f t="shared" ca="1" si="29"/>
        <v/>
      </c>
      <c r="G82" s="334" t="str">
        <f t="shared" ca="1" si="30"/>
        <v/>
      </c>
      <c r="H82" s="333" t="str">
        <f t="shared" ca="1" si="31"/>
        <v/>
      </c>
      <c r="I82" s="334" t="str">
        <f t="shared" ca="1" si="32"/>
        <v/>
      </c>
      <c r="N82" s="320" t="str">
        <f t="shared" si="33"/>
        <v>\\</v>
      </c>
      <c r="O82" s="38"/>
      <c r="P82" s="36"/>
      <c r="Q82" s="114"/>
      <c r="R82" s="114"/>
      <c r="S82" s="11"/>
      <c r="T82" s="35"/>
      <c r="U82" s="39"/>
      <c r="V82" s="40"/>
      <c r="W82" s="35"/>
      <c r="X82" s="36"/>
      <c r="Y82" s="37"/>
      <c r="Z82" s="331">
        <f t="shared" si="34"/>
        <v>0</v>
      </c>
      <c r="AA82" s="332">
        <f t="shared" si="35"/>
        <v>0</v>
      </c>
    </row>
    <row r="83" spans="1:27">
      <c r="A83" s="333" t="str">
        <f ca="1">IFERROR(MATCH('자료입력 및 결과표시'!$C$62,OFFSET($N$3,$A82,,1000),0)+$A82,"")</f>
        <v/>
      </c>
      <c r="B83" s="333" t="str">
        <f t="shared" ref="B83:B113" ca="1" si="36">IFERROR(INDEX(P$3:P$1003,$A83),"")</f>
        <v/>
      </c>
      <c r="C83" s="333" t="str">
        <f t="shared" ref="C83:C113" ca="1" si="37">IFERROR(INDEX(T$3:T$1003,$A83),"")</f>
        <v/>
      </c>
      <c r="D83" s="333" t="str">
        <f t="shared" ref="D83:D113" ca="1" si="38">IFERROR(INDEX(U$3:U$1003,$A83),"")</f>
        <v/>
      </c>
      <c r="E83" s="333" t="str">
        <f t="shared" ref="E83:E113" ca="1" si="39">IFERROR(INDEX(Z$3:Z$1003,$A83),"")</f>
        <v/>
      </c>
      <c r="F83" s="333" t="str">
        <f t="shared" ref="F83:F113" ca="1" si="40">IFERROR(INDEX(AA$3:AA$1003,$A83),"")</f>
        <v/>
      </c>
      <c r="G83" s="334" t="str">
        <f t="shared" ref="G83:G113" ca="1" si="41">IFERROR(INDEX(Q$3:Q$1003,$A83),"")</f>
        <v/>
      </c>
      <c r="H83" s="333" t="str">
        <f t="shared" ref="H83:H113" ca="1" si="42">IFERROR(INDEX(P$3:P$1003,$A83),"")</f>
        <v/>
      </c>
      <c r="I83" s="334" t="str">
        <f t="shared" ref="I83:I113" ca="1" si="43">IFERROR(INDEX(R$3:R$1003,$A83),"")</f>
        <v/>
      </c>
      <c r="N83" s="320" t="str">
        <f t="shared" si="33"/>
        <v>\\</v>
      </c>
      <c r="O83" s="38"/>
      <c r="P83" s="36"/>
      <c r="Q83" s="114"/>
      <c r="R83" s="114"/>
      <c r="S83" s="11"/>
      <c r="T83" s="35"/>
      <c r="U83" s="39"/>
      <c r="V83" s="40"/>
      <c r="W83" s="35"/>
      <c r="X83" s="36"/>
      <c r="Y83" s="37"/>
      <c r="Z83" s="331">
        <f t="shared" si="34"/>
        <v>0</v>
      </c>
      <c r="AA83" s="332">
        <f t="shared" si="35"/>
        <v>0</v>
      </c>
    </row>
    <row r="84" spans="1:27">
      <c r="A84" s="333" t="str">
        <f ca="1">IFERROR(MATCH('자료입력 및 결과표시'!$C$62,OFFSET($N$3,$A83,,1000),0)+$A83,"")</f>
        <v/>
      </c>
      <c r="B84" s="333" t="str">
        <f t="shared" ca="1" si="36"/>
        <v/>
      </c>
      <c r="C84" s="333" t="str">
        <f t="shared" ca="1" si="37"/>
        <v/>
      </c>
      <c r="D84" s="333" t="str">
        <f t="shared" ca="1" si="38"/>
        <v/>
      </c>
      <c r="E84" s="333" t="str">
        <f t="shared" ca="1" si="39"/>
        <v/>
      </c>
      <c r="F84" s="333" t="str">
        <f t="shared" ca="1" si="40"/>
        <v/>
      </c>
      <c r="G84" s="334" t="str">
        <f t="shared" ca="1" si="41"/>
        <v/>
      </c>
      <c r="H84" s="333" t="str">
        <f t="shared" ca="1" si="42"/>
        <v/>
      </c>
      <c r="I84" s="334" t="str">
        <f t="shared" ca="1" si="43"/>
        <v/>
      </c>
      <c r="N84" s="320" t="str">
        <f t="shared" si="33"/>
        <v>\\</v>
      </c>
      <c r="O84" s="38"/>
      <c r="P84" s="36"/>
      <c r="Q84" s="114"/>
      <c r="R84" s="114"/>
      <c r="S84" s="11"/>
      <c r="T84" s="35"/>
      <c r="U84" s="39"/>
      <c r="V84" s="40"/>
      <c r="W84" s="35"/>
      <c r="X84" s="36"/>
      <c r="Y84" s="37"/>
      <c r="Z84" s="331">
        <f t="shared" si="34"/>
        <v>0</v>
      </c>
      <c r="AA84" s="332">
        <f t="shared" si="35"/>
        <v>0</v>
      </c>
    </row>
    <row r="85" spans="1:27">
      <c r="A85" s="333" t="str">
        <f ca="1">IFERROR(MATCH('자료입력 및 결과표시'!$C$62,OFFSET($N$3,$A84,,1000),0)+$A84,"")</f>
        <v/>
      </c>
      <c r="B85" s="333" t="str">
        <f t="shared" ca="1" si="36"/>
        <v/>
      </c>
      <c r="C85" s="333" t="str">
        <f t="shared" ca="1" si="37"/>
        <v/>
      </c>
      <c r="D85" s="333" t="str">
        <f t="shared" ca="1" si="38"/>
        <v/>
      </c>
      <c r="E85" s="333" t="str">
        <f t="shared" ca="1" si="39"/>
        <v/>
      </c>
      <c r="F85" s="333" t="str">
        <f t="shared" ca="1" si="40"/>
        <v/>
      </c>
      <c r="G85" s="334" t="str">
        <f t="shared" ca="1" si="41"/>
        <v/>
      </c>
      <c r="H85" s="333" t="str">
        <f t="shared" ca="1" si="42"/>
        <v/>
      </c>
      <c r="I85" s="334" t="str">
        <f t="shared" ca="1" si="43"/>
        <v/>
      </c>
      <c r="N85" s="320" t="str">
        <f t="shared" si="33"/>
        <v>\\</v>
      </c>
      <c r="O85" s="38"/>
      <c r="P85" s="36"/>
      <c r="Q85" s="114"/>
      <c r="R85" s="114"/>
      <c r="S85" s="11"/>
      <c r="T85" s="35"/>
      <c r="U85" s="39"/>
      <c r="V85" s="40"/>
      <c r="W85" s="35"/>
      <c r="X85" s="36"/>
      <c r="Y85" s="37"/>
      <c r="Z85" s="331">
        <f t="shared" si="34"/>
        <v>0</v>
      </c>
      <c r="AA85" s="332">
        <f t="shared" si="35"/>
        <v>0</v>
      </c>
    </row>
    <row r="86" spans="1:27">
      <c r="A86" s="333" t="str">
        <f ca="1">IFERROR(MATCH('자료입력 및 결과표시'!$C$62,OFFSET($N$3,$A85,,1000),0)+$A85,"")</f>
        <v/>
      </c>
      <c r="B86" s="333" t="str">
        <f t="shared" ca="1" si="36"/>
        <v/>
      </c>
      <c r="C86" s="333" t="str">
        <f t="shared" ca="1" si="37"/>
        <v/>
      </c>
      <c r="D86" s="333" t="str">
        <f t="shared" ca="1" si="38"/>
        <v/>
      </c>
      <c r="E86" s="333" t="str">
        <f t="shared" ca="1" si="39"/>
        <v/>
      </c>
      <c r="F86" s="333" t="str">
        <f t="shared" ca="1" si="40"/>
        <v/>
      </c>
      <c r="G86" s="334" t="str">
        <f t="shared" ca="1" si="41"/>
        <v/>
      </c>
      <c r="H86" s="333" t="str">
        <f t="shared" ca="1" si="42"/>
        <v/>
      </c>
      <c r="I86" s="334" t="str">
        <f t="shared" ca="1" si="43"/>
        <v/>
      </c>
      <c r="N86" s="320" t="str">
        <f t="shared" si="33"/>
        <v>\\</v>
      </c>
      <c r="O86" s="38"/>
      <c r="P86" s="36"/>
      <c r="Q86" s="114"/>
      <c r="R86" s="114"/>
      <c r="S86" s="11"/>
      <c r="T86" s="35"/>
      <c r="U86" s="39"/>
      <c r="V86" s="40"/>
      <c r="W86" s="35"/>
      <c r="X86" s="36"/>
      <c r="Y86" s="37"/>
      <c r="Z86" s="331">
        <f t="shared" si="34"/>
        <v>0</v>
      </c>
      <c r="AA86" s="332">
        <f t="shared" si="35"/>
        <v>0</v>
      </c>
    </row>
    <row r="87" spans="1:27">
      <c r="A87" s="333" t="str">
        <f ca="1">IFERROR(MATCH('자료입력 및 결과표시'!$C$62,OFFSET($N$3,$A86,,1000),0)+$A86,"")</f>
        <v/>
      </c>
      <c r="B87" s="333" t="str">
        <f t="shared" ca="1" si="36"/>
        <v/>
      </c>
      <c r="C87" s="333" t="str">
        <f t="shared" ca="1" si="37"/>
        <v/>
      </c>
      <c r="D87" s="333" t="str">
        <f t="shared" ca="1" si="38"/>
        <v/>
      </c>
      <c r="E87" s="333" t="str">
        <f t="shared" ca="1" si="39"/>
        <v/>
      </c>
      <c r="F87" s="333" t="str">
        <f t="shared" ca="1" si="40"/>
        <v/>
      </c>
      <c r="G87" s="334" t="str">
        <f t="shared" ca="1" si="41"/>
        <v/>
      </c>
      <c r="H87" s="333" t="str">
        <f t="shared" ca="1" si="42"/>
        <v/>
      </c>
      <c r="I87" s="334" t="str">
        <f t="shared" ca="1" si="43"/>
        <v/>
      </c>
      <c r="N87" s="320" t="str">
        <f t="shared" si="33"/>
        <v>\\</v>
      </c>
      <c r="O87" s="38"/>
      <c r="P87" s="36"/>
      <c r="Q87" s="114"/>
      <c r="R87" s="114"/>
      <c r="S87" s="11"/>
      <c r="T87" s="35"/>
      <c r="U87" s="39"/>
      <c r="V87" s="40"/>
      <c r="W87" s="35"/>
      <c r="X87" s="36"/>
      <c r="Y87" s="37"/>
      <c r="Z87" s="331">
        <f t="shared" si="34"/>
        <v>0</v>
      </c>
      <c r="AA87" s="332">
        <f t="shared" si="35"/>
        <v>0</v>
      </c>
    </row>
    <row r="88" spans="1:27">
      <c r="A88" s="333" t="str">
        <f ca="1">IFERROR(MATCH('자료입력 및 결과표시'!$C$62,OFFSET($N$3,$A87,,1000),0)+$A87,"")</f>
        <v/>
      </c>
      <c r="B88" s="333" t="str">
        <f t="shared" ca="1" si="36"/>
        <v/>
      </c>
      <c r="C88" s="333" t="str">
        <f t="shared" ca="1" si="37"/>
        <v/>
      </c>
      <c r="D88" s="333" t="str">
        <f t="shared" ca="1" si="38"/>
        <v/>
      </c>
      <c r="E88" s="333" t="str">
        <f t="shared" ca="1" si="39"/>
        <v/>
      </c>
      <c r="F88" s="333" t="str">
        <f t="shared" ca="1" si="40"/>
        <v/>
      </c>
      <c r="G88" s="334" t="str">
        <f t="shared" ca="1" si="41"/>
        <v/>
      </c>
      <c r="H88" s="333" t="str">
        <f t="shared" ca="1" si="42"/>
        <v/>
      </c>
      <c r="I88" s="334" t="str">
        <f t="shared" ca="1" si="43"/>
        <v/>
      </c>
      <c r="N88" s="320" t="str">
        <f t="shared" si="33"/>
        <v>\\</v>
      </c>
      <c r="O88" s="38"/>
      <c r="P88" s="36"/>
      <c r="Q88" s="114"/>
      <c r="R88" s="114"/>
      <c r="S88" s="11"/>
      <c r="T88" s="35"/>
      <c r="U88" s="39"/>
      <c r="V88" s="40"/>
      <c r="W88" s="35"/>
      <c r="X88" s="36"/>
      <c r="Y88" s="37"/>
      <c r="Z88" s="331">
        <f t="shared" si="34"/>
        <v>0</v>
      </c>
      <c r="AA88" s="332">
        <f t="shared" si="35"/>
        <v>0</v>
      </c>
    </row>
    <row r="89" spans="1:27">
      <c r="A89" s="333" t="str">
        <f ca="1">IFERROR(MATCH('자료입력 및 결과표시'!$C$62,OFFSET($N$3,$A88,,1000),0)+$A88,"")</f>
        <v/>
      </c>
      <c r="B89" s="333" t="str">
        <f t="shared" ca="1" si="36"/>
        <v/>
      </c>
      <c r="C89" s="333" t="str">
        <f t="shared" ca="1" si="37"/>
        <v/>
      </c>
      <c r="D89" s="333" t="str">
        <f t="shared" ca="1" si="38"/>
        <v/>
      </c>
      <c r="E89" s="333" t="str">
        <f t="shared" ca="1" si="39"/>
        <v/>
      </c>
      <c r="F89" s="333" t="str">
        <f t="shared" ca="1" si="40"/>
        <v/>
      </c>
      <c r="G89" s="334" t="str">
        <f t="shared" ca="1" si="41"/>
        <v/>
      </c>
      <c r="H89" s="333" t="str">
        <f t="shared" ca="1" si="42"/>
        <v/>
      </c>
      <c r="I89" s="334" t="str">
        <f t="shared" ca="1" si="43"/>
        <v/>
      </c>
      <c r="N89" s="320" t="str">
        <f t="shared" si="33"/>
        <v>\\</v>
      </c>
      <c r="O89" s="38"/>
      <c r="P89" s="36"/>
      <c r="Q89" s="114"/>
      <c r="R89" s="114"/>
      <c r="S89" s="11"/>
      <c r="T89" s="35"/>
      <c r="U89" s="39"/>
      <c r="V89" s="40"/>
      <c r="W89" s="35"/>
      <c r="X89" s="36"/>
      <c r="Y89" s="37"/>
      <c r="Z89" s="331">
        <f t="shared" si="34"/>
        <v>0</v>
      </c>
      <c r="AA89" s="332">
        <f t="shared" si="35"/>
        <v>0</v>
      </c>
    </row>
    <row r="90" spans="1:27">
      <c r="A90" s="333" t="str">
        <f ca="1">IFERROR(MATCH('자료입력 및 결과표시'!$C$62,OFFSET($N$3,$A89,,1000),0)+$A89,"")</f>
        <v/>
      </c>
      <c r="B90" s="333" t="str">
        <f t="shared" ca="1" si="36"/>
        <v/>
      </c>
      <c r="C90" s="333" t="str">
        <f t="shared" ca="1" si="37"/>
        <v/>
      </c>
      <c r="D90" s="333" t="str">
        <f t="shared" ca="1" si="38"/>
        <v/>
      </c>
      <c r="E90" s="333" t="str">
        <f t="shared" ca="1" si="39"/>
        <v/>
      </c>
      <c r="F90" s="333" t="str">
        <f t="shared" ca="1" si="40"/>
        <v/>
      </c>
      <c r="G90" s="334" t="str">
        <f t="shared" ca="1" si="41"/>
        <v/>
      </c>
      <c r="H90" s="333" t="str">
        <f t="shared" ca="1" si="42"/>
        <v/>
      </c>
      <c r="I90" s="334" t="str">
        <f t="shared" ca="1" si="43"/>
        <v/>
      </c>
      <c r="N90" s="320" t="str">
        <f t="shared" si="33"/>
        <v>\\</v>
      </c>
      <c r="O90" s="38"/>
      <c r="P90" s="36"/>
      <c r="Q90" s="114"/>
      <c r="R90" s="114"/>
      <c r="S90" s="11"/>
      <c r="T90" s="35"/>
      <c r="U90" s="39"/>
      <c r="V90" s="40"/>
      <c r="W90" s="35"/>
      <c r="X90" s="36"/>
      <c r="Y90" s="37"/>
      <c r="Z90" s="331">
        <f t="shared" si="34"/>
        <v>0</v>
      </c>
      <c r="AA90" s="332">
        <f t="shared" si="35"/>
        <v>0</v>
      </c>
    </row>
    <row r="91" spans="1:27">
      <c r="A91" s="333" t="str">
        <f ca="1">IFERROR(MATCH('자료입력 및 결과표시'!$C$62,OFFSET($N$3,$A90,,1000),0)+$A90,"")</f>
        <v/>
      </c>
      <c r="B91" s="333" t="str">
        <f t="shared" ca="1" si="36"/>
        <v/>
      </c>
      <c r="C91" s="333" t="str">
        <f t="shared" ca="1" si="37"/>
        <v/>
      </c>
      <c r="D91" s="333" t="str">
        <f t="shared" ca="1" si="38"/>
        <v/>
      </c>
      <c r="E91" s="333" t="str">
        <f t="shared" ca="1" si="39"/>
        <v/>
      </c>
      <c r="F91" s="333" t="str">
        <f t="shared" ca="1" si="40"/>
        <v/>
      </c>
      <c r="G91" s="334" t="str">
        <f t="shared" ca="1" si="41"/>
        <v/>
      </c>
      <c r="H91" s="333" t="str">
        <f t="shared" ca="1" si="42"/>
        <v/>
      </c>
      <c r="I91" s="334" t="str">
        <f t="shared" ca="1" si="43"/>
        <v/>
      </c>
      <c r="N91" s="320" t="str">
        <f t="shared" si="33"/>
        <v>\\</v>
      </c>
      <c r="O91" s="38"/>
      <c r="P91" s="36"/>
      <c r="Q91" s="114"/>
      <c r="R91" s="114"/>
      <c r="S91" s="11"/>
      <c r="T91" s="35"/>
      <c r="U91" s="39"/>
      <c r="V91" s="40"/>
      <c r="W91" s="35"/>
      <c r="X91" s="36"/>
      <c r="Y91" s="37"/>
      <c r="Z91" s="331">
        <f t="shared" si="34"/>
        <v>0</v>
      </c>
      <c r="AA91" s="332">
        <f t="shared" si="35"/>
        <v>0</v>
      </c>
    </row>
    <row r="92" spans="1:27">
      <c r="A92" s="333" t="str">
        <f ca="1">IFERROR(MATCH('자료입력 및 결과표시'!$C$62,OFFSET($N$3,$A91,,1000),0)+$A91,"")</f>
        <v/>
      </c>
      <c r="B92" s="333" t="str">
        <f t="shared" ca="1" si="36"/>
        <v/>
      </c>
      <c r="C92" s="333" t="str">
        <f t="shared" ca="1" si="37"/>
        <v/>
      </c>
      <c r="D92" s="333" t="str">
        <f t="shared" ca="1" si="38"/>
        <v/>
      </c>
      <c r="E92" s="333" t="str">
        <f t="shared" ca="1" si="39"/>
        <v/>
      </c>
      <c r="F92" s="333" t="str">
        <f t="shared" ca="1" si="40"/>
        <v/>
      </c>
      <c r="G92" s="334" t="str">
        <f t="shared" ca="1" si="41"/>
        <v/>
      </c>
      <c r="H92" s="333" t="str">
        <f t="shared" ca="1" si="42"/>
        <v/>
      </c>
      <c r="I92" s="334" t="str">
        <f t="shared" ca="1" si="43"/>
        <v/>
      </c>
      <c r="N92" s="320" t="str">
        <f t="shared" si="33"/>
        <v>\\</v>
      </c>
      <c r="O92" s="38"/>
      <c r="P92" s="36"/>
      <c r="Q92" s="114"/>
      <c r="R92" s="114"/>
      <c r="S92" s="11"/>
      <c r="T92" s="35"/>
      <c r="U92" s="39"/>
      <c r="V92" s="40"/>
      <c r="W92" s="35"/>
      <c r="X92" s="36"/>
      <c r="Y92" s="37"/>
      <c r="Z92" s="331">
        <f t="shared" si="34"/>
        <v>0</v>
      </c>
      <c r="AA92" s="332">
        <f t="shared" si="35"/>
        <v>0</v>
      </c>
    </row>
    <row r="93" spans="1:27">
      <c r="A93" s="333" t="str">
        <f ca="1">IFERROR(MATCH('자료입력 및 결과표시'!$C$62,OFFSET($N$3,$A92,,1000),0)+$A92,"")</f>
        <v/>
      </c>
      <c r="B93" s="333" t="str">
        <f t="shared" ca="1" si="36"/>
        <v/>
      </c>
      <c r="C93" s="333" t="str">
        <f t="shared" ca="1" si="37"/>
        <v/>
      </c>
      <c r="D93" s="333" t="str">
        <f t="shared" ca="1" si="38"/>
        <v/>
      </c>
      <c r="E93" s="333" t="str">
        <f t="shared" ca="1" si="39"/>
        <v/>
      </c>
      <c r="F93" s="333" t="str">
        <f t="shared" ca="1" si="40"/>
        <v/>
      </c>
      <c r="G93" s="334" t="str">
        <f t="shared" ca="1" si="41"/>
        <v/>
      </c>
      <c r="H93" s="333" t="str">
        <f t="shared" ca="1" si="42"/>
        <v/>
      </c>
      <c r="I93" s="334" t="str">
        <f t="shared" ca="1" si="43"/>
        <v/>
      </c>
      <c r="N93" s="320" t="str">
        <f t="shared" si="33"/>
        <v>\\</v>
      </c>
      <c r="O93" s="38"/>
      <c r="P93" s="36"/>
      <c r="Q93" s="114"/>
      <c r="R93" s="114"/>
      <c r="S93" s="11"/>
      <c r="T93" s="35"/>
      <c r="U93" s="39"/>
      <c r="V93" s="40"/>
      <c r="W93" s="35"/>
      <c r="X93" s="36"/>
      <c r="Y93" s="37"/>
      <c r="Z93" s="331">
        <f t="shared" si="34"/>
        <v>0</v>
      </c>
      <c r="AA93" s="332">
        <f t="shared" si="35"/>
        <v>0</v>
      </c>
    </row>
    <row r="94" spans="1:27">
      <c r="A94" s="333" t="str">
        <f ca="1">IFERROR(MATCH('자료입력 및 결과표시'!$C$62,OFFSET($N$3,$A93,,1000),0)+$A93,"")</f>
        <v/>
      </c>
      <c r="B94" s="333" t="str">
        <f t="shared" ca="1" si="36"/>
        <v/>
      </c>
      <c r="C94" s="333" t="str">
        <f t="shared" ca="1" si="37"/>
        <v/>
      </c>
      <c r="D94" s="333" t="str">
        <f t="shared" ca="1" si="38"/>
        <v/>
      </c>
      <c r="E94" s="333" t="str">
        <f t="shared" ca="1" si="39"/>
        <v/>
      </c>
      <c r="F94" s="333" t="str">
        <f t="shared" ca="1" si="40"/>
        <v/>
      </c>
      <c r="G94" s="334" t="str">
        <f t="shared" ca="1" si="41"/>
        <v/>
      </c>
      <c r="H94" s="333" t="str">
        <f t="shared" ca="1" si="42"/>
        <v/>
      </c>
      <c r="I94" s="334" t="str">
        <f t="shared" ca="1" si="43"/>
        <v/>
      </c>
      <c r="N94" s="320" t="str">
        <f t="shared" si="33"/>
        <v>\\</v>
      </c>
      <c r="O94" s="38"/>
      <c r="P94" s="36"/>
      <c r="Q94" s="114"/>
      <c r="R94" s="114"/>
      <c r="S94" s="11"/>
      <c r="T94" s="35"/>
      <c r="U94" s="39"/>
      <c r="V94" s="40"/>
      <c r="W94" s="35"/>
      <c r="X94" s="36"/>
      <c r="Y94" s="37"/>
      <c r="Z94" s="331">
        <f t="shared" si="34"/>
        <v>0</v>
      </c>
      <c r="AA94" s="332">
        <f t="shared" si="35"/>
        <v>0</v>
      </c>
    </row>
    <row r="95" spans="1:27">
      <c r="A95" s="333" t="str">
        <f ca="1">IFERROR(MATCH('자료입력 및 결과표시'!$C$62,OFFSET($N$3,$A94,,1000),0)+$A94,"")</f>
        <v/>
      </c>
      <c r="B95" s="333" t="str">
        <f t="shared" ca="1" si="36"/>
        <v/>
      </c>
      <c r="C95" s="333" t="str">
        <f t="shared" ca="1" si="37"/>
        <v/>
      </c>
      <c r="D95" s="333" t="str">
        <f t="shared" ca="1" si="38"/>
        <v/>
      </c>
      <c r="E95" s="333" t="str">
        <f t="shared" ca="1" si="39"/>
        <v/>
      </c>
      <c r="F95" s="333" t="str">
        <f t="shared" ca="1" si="40"/>
        <v/>
      </c>
      <c r="G95" s="334" t="str">
        <f t="shared" ca="1" si="41"/>
        <v/>
      </c>
      <c r="H95" s="333" t="str">
        <f t="shared" ca="1" si="42"/>
        <v/>
      </c>
      <c r="I95" s="334" t="str">
        <f t="shared" ca="1" si="43"/>
        <v/>
      </c>
      <c r="N95" s="320" t="str">
        <f t="shared" si="33"/>
        <v>\\</v>
      </c>
      <c r="O95" s="38"/>
      <c r="P95" s="36"/>
      <c r="Q95" s="114"/>
      <c r="R95" s="114"/>
      <c r="S95" s="11"/>
      <c r="T95" s="35"/>
      <c r="U95" s="39"/>
      <c r="V95" s="40"/>
      <c r="W95" s="35"/>
      <c r="X95" s="36"/>
      <c r="Y95" s="37"/>
      <c r="Z95" s="331">
        <f t="shared" si="34"/>
        <v>0</v>
      </c>
      <c r="AA95" s="332">
        <f t="shared" si="35"/>
        <v>0</v>
      </c>
    </row>
    <row r="96" spans="1:27">
      <c r="A96" s="333" t="str">
        <f ca="1">IFERROR(MATCH('자료입력 및 결과표시'!$C$62,OFFSET($N$3,$A95,,1000),0)+$A95,"")</f>
        <v/>
      </c>
      <c r="B96" s="333" t="str">
        <f t="shared" ca="1" si="36"/>
        <v/>
      </c>
      <c r="C96" s="333" t="str">
        <f t="shared" ca="1" si="37"/>
        <v/>
      </c>
      <c r="D96" s="333" t="str">
        <f t="shared" ca="1" si="38"/>
        <v/>
      </c>
      <c r="E96" s="333" t="str">
        <f t="shared" ca="1" si="39"/>
        <v/>
      </c>
      <c r="F96" s="333" t="str">
        <f t="shared" ca="1" si="40"/>
        <v/>
      </c>
      <c r="G96" s="334" t="str">
        <f t="shared" ca="1" si="41"/>
        <v/>
      </c>
      <c r="H96" s="333" t="str">
        <f t="shared" ca="1" si="42"/>
        <v/>
      </c>
      <c r="I96" s="334" t="str">
        <f t="shared" ca="1" si="43"/>
        <v/>
      </c>
      <c r="N96" s="320" t="str">
        <f t="shared" si="33"/>
        <v>\\</v>
      </c>
      <c r="O96" s="38"/>
      <c r="P96" s="36"/>
      <c r="Q96" s="114"/>
      <c r="R96" s="114"/>
      <c r="S96" s="11"/>
      <c r="T96" s="35"/>
      <c r="U96" s="39"/>
      <c r="V96" s="40"/>
      <c r="W96" s="35"/>
      <c r="X96" s="36"/>
      <c r="Y96" s="37"/>
      <c r="Z96" s="331">
        <f t="shared" si="34"/>
        <v>0</v>
      </c>
      <c r="AA96" s="332">
        <f t="shared" si="35"/>
        <v>0</v>
      </c>
    </row>
    <row r="97" spans="1:27">
      <c r="A97" s="333" t="str">
        <f ca="1">IFERROR(MATCH('자료입력 및 결과표시'!$C$62,OFFSET($N$3,$A96,,1000),0)+$A96,"")</f>
        <v/>
      </c>
      <c r="B97" s="333" t="str">
        <f t="shared" ca="1" si="36"/>
        <v/>
      </c>
      <c r="C97" s="333" t="str">
        <f t="shared" ca="1" si="37"/>
        <v/>
      </c>
      <c r="D97" s="333" t="str">
        <f t="shared" ca="1" si="38"/>
        <v/>
      </c>
      <c r="E97" s="333" t="str">
        <f t="shared" ca="1" si="39"/>
        <v/>
      </c>
      <c r="F97" s="333" t="str">
        <f t="shared" ca="1" si="40"/>
        <v/>
      </c>
      <c r="G97" s="334" t="str">
        <f t="shared" ca="1" si="41"/>
        <v/>
      </c>
      <c r="H97" s="333" t="str">
        <f t="shared" ca="1" si="42"/>
        <v/>
      </c>
      <c r="I97" s="334" t="str">
        <f t="shared" ca="1" si="43"/>
        <v/>
      </c>
      <c r="N97" s="320" t="str">
        <f t="shared" si="33"/>
        <v>\\</v>
      </c>
      <c r="O97" s="38"/>
      <c r="P97" s="36"/>
      <c r="Q97" s="114"/>
      <c r="R97" s="114"/>
      <c r="S97" s="11"/>
      <c r="T97" s="35"/>
      <c r="U97" s="39"/>
      <c r="V97" s="40"/>
      <c r="W97" s="35"/>
      <c r="X97" s="36"/>
      <c r="Y97" s="37"/>
      <c r="Z97" s="331">
        <f t="shared" si="34"/>
        <v>0</v>
      </c>
      <c r="AA97" s="332">
        <f t="shared" si="35"/>
        <v>0</v>
      </c>
    </row>
    <row r="98" spans="1:27">
      <c r="A98" s="333" t="str">
        <f ca="1">IFERROR(MATCH('자료입력 및 결과표시'!$C$62,OFFSET($N$3,$A97,,1000),0)+$A97,"")</f>
        <v/>
      </c>
      <c r="B98" s="333" t="str">
        <f t="shared" ca="1" si="36"/>
        <v/>
      </c>
      <c r="C98" s="333" t="str">
        <f t="shared" ca="1" si="37"/>
        <v/>
      </c>
      <c r="D98" s="333" t="str">
        <f t="shared" ca="1" si="38"/>
        <v/>
      </c>
      <c r="E98" s="333" t="str">
        <f t="shared" ca="1" si="39"/>
        <v/>
      </c>
      <c r="F98" s="333" t="str">
        <f t="shared" ca="1" si="40"/>
        <v/>
      </c>
      <c r="G98" s="334" t="str">
        <f t="shared" ca="1" si="41"/>
        <v/>
      </c>
      <c r="H98" s="333" t="str">
        <f t="shared" ca="1" si="42"/>
        <v/>
      </c>
      <c r="I98" s="334" t="str">
        <f t="shared" ca="1" si="43"/>
        <v/>
      </c>
      <c r="N98" s="320" t="str">
        <f t="shared" si="33"/>
        <v>\\</v>
      </c>
      <c r="O98" s="38"/>
      <c r="P98" s="36"/>
      <c r="Q98" s="114"/>
      <c r="R98" s="114"/>
      <c r="S98" s="11"/>
      <c r="T98" s="35"/>
      <c r="U98" s="39"/>
      <c r="V98" s="40"/>
      <c r="W98" s="35"/>
      <c r="X98" s="36"/>
      <c r="Y98" s="37"/>
      <c r="Z98" s="331">
        <f t="shared" si="34"/>
        <v>0</v>
      </c>
      <c r="AA98" s="332">
        <f t="shared" si="35"/>
        <v>0</v>
      </c>
    </row>
    <row r="99" spans="1:27">
      <c r="A99" s="333" t="str">
        <f ca="1">IFERROR(MATCH('자료입력 및 결과표시'!$C$62,OFFSET($N$3,$A98,,1000),0)+$A98,"")</f>
        <v/>
      </c>
      <c r="B99" s="333" t="str">
        <f t="shared" ca="1" si="36"/>
        <v/>
      </c>
      <c r="C99" s="333" t="str">
        <f t="shared" ca="1" si="37"/>
        <v/>
      </c>
      <c r="D99" s="333" t="str">
        <f t="shared" ca="1" si="38"/>
        <v/>
      </c>
      <c r="E99" s="333" t="str">
        <f t="shared" ca="1" si="39"/>
        <v/>
      </c>
      <c r="F99" s="333" t="str">
        <f t="shared" ca="1" si="40"/>
        <v/>
      </c>
      <c r="G99" s="334" t="str">
        <f t="shared" ca="1" si="41"/>
        <v/>
      </c>
      <c r="H99" s="333" t="str">
        <f t="shared" ca="1" si="42"/>
        <v/>
      </c>
      <c r="I99" s="334" t="str">
        <f t="shared" ca="1" si="43"/>
        <v/>
      </c>
      <c r="N99" s="320" t="str">
        <f t="shared" si="33"/>
        <v>\\</v>
      </c>
      <c r="O99" s="38"/>
      <c r="P99" s="36"/>
      <c r="Q99" s="114"/>
      <c r="R99" s="114"/>
      <c r="S99" s="11"/>
      <c r="T99" s="35"/>
      <c r="U99" s="39"/>
      <c r="V99" s="40"/>
      <c r="W99" s="35"/>
      <c r="X99" s="36"/>
      <c r="Y99" s="37"/>
      <c r="Z99" s="331">
        <f t="shared" si="34"/>
        <v>0</v>
      </c>
      <c r="AA99" s="332">
        <f t="shared" si="35"/>
        <v>0</v>
      </c>
    </row>
    <row r="100" spans="1:27">
      <c r="A100" s="333" t="str">
        <f ca="1">IFERROR(MATCH('자료입력 및 결과표시'!$C$62,OFFSET($N$3,$A99,,1000),0)+$A99,"")</f>
        <v/>
      </c>
      <c r="B100" s="333" t="str">
        <f t="shared" ca="1" si="36"/>
        <v/>
      </c>
      <c r="C100" s="333" t="str">
        <f t="shared" ca="1" si="37"/>
        <v/>
      </c>
      <c r="D100" s="333" t="str">
        <f t="shared" ca="1" si="38"/>
        <v/>
      </c>
      <c r="E100" s="333" t="str">
        <f t="shared" ca="1" si="39"/>
        <v/>
      </c>
      <c r="F100" s="333" t="str">
        <f t="shared" ca="1" si="40"/>
        <v/>
      </c>
      <c r="G100" s="334" t="str">
        <f t="shared" ca="1" si="41"/>
        <v/>
      </c>
      <c r="H100" s="333" t="str">
        <f t="shared" ca="1" si="42"/>
        <v/>
      </c>
      <c r="I100" s="334" t="str">
        <f t="shared" ca="1" si="43"/>
        <v/>
      </c>
      <c r="N100" s="320" t="str">
        <f t="shared" si="33"/>
        <v>\\</v>
      </c>
      <c r="O100" s="38"/>
      <c r="P100" s="36"/>
      <c r="Q100" s="114"/>
      <c r="R100" s="114"/>
      <c r="S100" s="11"/>
      <c r="T100" s="35"/>
      <c r="U100" s="39"/>
      <c r="V100" s="40"/>
      <c r="W100" s="35"/>
      <c r="X100" s="36"/>
      <c r="Y100" s="37"/>
      <c r="Z100" s="331">
        <f t="shared" si="34"/>
        <v>0</v>
      </c>
      <c r="AA100" s="332">
        <f t="shared" si="35"/>
        <v>0</v>
      </c>
    </row>
    <row r="101" spans="1:27">
      <c r="A101" s="333" t="str">
        <f ca="1">IFERROR(MATCH('자료입력 및 결과표시'!$C$62,OFFSET($N$3,$A100,,1000),0)+$A100,"")</f>
        <v/>
      </c>
      <c r="B101" s="333" t="str">
        <f t="shared" ca="1" si="36"/>
        <v/>
      </c>
      <c r="C101" s="333" t="str">
        <f t="shared" ca="1" si="37"/>
        <v/>
      </c>
      <c r="D101" s="333" t="str">
        <f t="shared" ca="1" si="38"/>
        <v/>
      </c>
      <c r="E101" s="333" t="str">
        <f t="shared" ca="1" si="39"/>
        <v/>
      </c>
      <c r="F101" s="333" t="str">
        <f t="shared" ca="1" si="40"/>
        <v/>
      </c>
      <c r="G101" s="334" t="str">
        <f t="shared" ca="1" si="41"/>
        <v/>
      </c>
      <c r="H101" s="333" t="str">
        <f t="shared" ca="1" si="42"/>
        <v/>
      </c>
      <c r="I101" s="334" t="str">
        <f t="shared" ca="1" si="43"/>
        <v/>
      </c>
      <c r="N101" s="320" t="str">
        <f t="shared" si="33"/>
        <v>\\</v>
      </c>
      <c r="O101" s="38"/>
      <c r="P101" s="36"/>
      <c r="Q101" s="114"/>
      <c r="R101" s="114"/>
      <c r="S101" s="11"/>
      <c r="T101" s="35"/>
      <c r="U101" s="39"/>
      <c r="V101" s="40"/>
      <c r="W101" s="35"/>
      <c r="X101" s="36"/>
      <c r="Y101" s="37"/>
      <c r="Z101" s="331">
        <f t="shared" si="34"/>
        <v>0</v>
      </c>
      <c r="AA101" s="332">
        <f t="shared" si="35"/>
        <v>0</v>
      </c>
    </row>
    <row r="102" spans="1:27">
      <c r="A102" s="333" t="str">
        <f ca="1">IFERROR(MATCH('자료입력 및 결과표시'!$C$62,OFFSET($N$3,$A101,,1000),0)+$A101,"")</f>
        <v/>
      </c>
      <c r="B102" s="333" t="str">
        <f t="shared" ca="1" si="36"/>
        <v/>
      </c>
      <c r="C102" s="333" t="str">
        <f t="shared" ca="1" si="37"/>
        <v/>
      </c>
      <c r="D102" s="333" t="str">
        <f t="shared" ca="1" si="38"/>
        <v/>
      </c>
      <c r="E102" s="333" t="str">
        <f t="shared" ca="1" si="39"/>
        <v/>
      </c>
      <c r="F102" s="333" t="str">
        <f t="shared" ca="1" si="40"/>
        <v/>
      </c>
      <c r="G102" s="334" t="str">
        <f t="shared" ca="1" si="41"/>
        <v/>
      </c>
      <c r="H102" s="333" t="str">
        <f t="shared" ca="1" si="42"/>
        <v/>
      </c>
      <c r="I102" s="334" t="str">
        <f t="shared" ca="1" si="43"/>
        <v/>
      </c>
      <c r="N102" s="320" t="str">
        <f t="shared" si="33"/>
        <v>\\</v>
      </c>
      <c r="O102" s="38"/>
      <c r="P102" s="36"/>
      <c r="Q102" s="114"/>
      <c r="R102" s="114"/>
      <c r="S102" s="11"/>
      <c r="T102" s="35"/>
      <c r="U102" s="39"/>
      <c r="V102" s="40"/>
      <c r="W102" s="35"/>
      <c r="X102" s="36"/>
      <c r="Y102" s="37"/>
      <c r="Z102" s="331">
        <f t="shared" si="34"/>
        <v>0</v>
      </c>
      <c r="AA102" s="332">
        <f t="shared" si="35"/>
        <v>0</v>
      </c>
    </row>
    <row r="103" spans="1:27">
      <c r="A103" s="333" t="str">
        <f ca="1">IFERROR(MATCH('자료입력 및 결과표시'!$C$62,OFFSET($N$3,$A102,,1000),0)+$A102,"")</f>
        <v/>
      </c>
      <c r="B103" s="333" t="str">
        <f t="shared" ca="1" si="36"/>
        <v/>
      </c>
      <c r="C103" s="333" t="str">
        <f t="shared" ca="1" si="37"/>
        <v/>
      </c>
      <c r="D103" s="333" t="str">
        <f t="shared" ca="1" si="38"/>
        <v/>
      </c>
      <c r="E103" s="333" t="str">
        <f t="shared" ca="1" si="39"/>
        <v/>
      </c>
      <c r="F103" s="333" t="str">
        <f t="shared" ca="1" si="40"/>
        <v/>
      </c>
      <c r="G103" s="334" t="str">
        <f t="shared" ca="1" si="41"/>
        <v/>
      </c>
      <c r="H103" s="333" t="str">
        <f t="shared" ca="1" si="42"/>
        <v/>
      </c>
      <c r="I103" s="334" t="str">
        <f t="shared" ca="1" si="43"/>
        <v/>
      </c>
      <c r="N103" s="320" t="str">
        <f t="shared" si="33"/>
        <v>\\</v>
      </c>
      <c r="O103" s="38"/>
      <c r="P103" s="36"/>
      <c r="Q103" s="114"/>
      <c r="R103" s="114"/>
      <c r="S103" s="11"/>
      <c r="T103" s="35"/>
      <c r="U103" s="39"/>
      <c r="V103" s="40"/>
      <c r="W103" s="35"/>
      <c r="X103" s="36"/>
      <c r="Y103" s="37"/>
      <c r="Z103" s="331">
        <f t="shared" si="34"/>
        <v>0</v>
      </c>
      <c r="AA103" s="332">
        <f t="shared" si="35"/>
        <v>0</v>
      </c>
    </row>
    <row r="104" spans="1:27">
      <c r="A104" s="333" t="str">
        <f ca="1">IFERROR(MATCH('자료입력 및 결과표시'!$C$62,OFFSET($N$3,$A103,,1000),0)+$A103,"")</f>
        <v/>
      </c>
      <c r="B104" s="333" t="str">
        <f t="shared" ca="1" si="36"/>
        <v/>
      </c>
      <c r="C104" s="333" t="str">
        <f t="shared" ca="1" si="37"/>
        <v/>
      </c>
      <c r="D104" s="333" t="str">
        <f t="shared" ca="1" si="38"/>
        <v/>
      </c>
      <c r="E104" s="333" t="str">
        <f t="shared" ca="1" si="39"/>
        <v/>
      </c>
      <c r="F104" s="333" t="str">
        <f t="shared" ca="1" si="40"/>
        <v/>
      </c>
      <c r="G104" s="334" t="str">
        <f t="shared" ca="1" si="41"/>
        <v/>
      </c>
      <c r="H104" s="333" t="str">
        <f t="shared" ca="1" si="42"/>
        <v/>
      </c>
      <c r="I104" s="334" t="str">
        <f t="shared" ca="1" si="43"/>
        <v/>
      </c>
      <c r="N104" s="320" t="str">
        <f t="shared" si="33"/>
        <v>\\</v>
      </c>
      <c r="O104" s="38"/>
      <c r="P104" s="36"/>
      <c r="Q104" s="114"/>
      <c r="R104" s="114"/>
      <c r="S104" s="11"/>
      <c r="T104" s="35"/>
      <c r="U104" s="39"/>
      <c r="V104" s="40"/>
      <c r="W104" s="35"/>
      <c r="X104" s="36"/>
      <c r="Y104" s="37"/>
      <c r="Z104" s="331">
        <f t="shared" si="34"/>
        <v>0</v>
      </c>
      <c r="AA104" s="332">
        <f t="shared" si="35"/>
        <v>0</v>
      </c>
    </row>
    <row r="105" spans="1:27">
      <c r="A105" s="333" t="str">
        <f ca="1">IFERROR(MATCH('자료입력 및 결과표시'!$C$62,OFFSET($N$3,$A104,,1000),0)+$A104,"")</f>
        <v/>
      </c>
      <c r="B105" s="333" t="str">
        <f t="shared" ca="1" si="36"/>
        <v/>
      </c>
      <c r="C105" s="333" t="str">
        <f t="shared" ca="1" si="37"/>
        <v/>
      </c>
      <c r="D105" s="333" t="str">
        <f t="shared" ca="1" si="38"/>
        <v/>
      </c>
      <c r="E105" s="333" t="str">
        <f t="shared" ca="1" si="39"/>
        <v/>
      </c>
      <c r="F105" s="333" t="str">
        <f t="shared" ca="1" si="40"/>
        <v/>
      </c>
      <c r="G105" s="334" t="str">
        <f t="shared" ca="1" si="41"/>
        <v/>
      </c>
      <c r="H105" s="333" t="str">
        <f t="shared" ca="1" si="42"/>
        <v/>
      </c>
      <c r="I105" s="334" t="str">
        <f t="shared" ca="1" si="43"/>
        <v/>
      </c>
      <c r="N105" s="320" t="str">
        <f t="shared" si="33"/>
        <v>\\</v>
      </c>
      <c r="O105" s="38"/>
      <c r="P105" s="36"/>
      <c r="Q105" s="114"/>
      <c r="R105" s="114"/>
      <c r="S105" s="11"/>
      <c r="T105" s="35"/>
      <c r="U105" s="39"/>
      <c r="V105" s="40"/>
      <c r="W105" s="35"/>
      <c r="X105" s="36"/>
      <c r="Y105" s="37"/>
      <c r="Z105" s="331">
        <f t="shared" si="34"/>
        <v>0</v>
      </c>
      <c r="AA105" s="332">
        <f t="shared" si="35"/>
        <v>0</v>
      </c>
    </row>
    <row r="106" spans="1:27">
      <c r="A106" s="333" t="str">
        <f ca="1">IFERROR(MATCH('자료입력 및 결과표시'!$C$62,OFFSET($N$3,$A105,,1000),0)+$A105,"")</f>
        <v/>
      </c>
      <c r="B106" s="333" t="str">
        <f t="shared" ca="1" si="36"/>
        <v/>
      </c>
      <c r="C106" s="333" t="str">
        <f t="shared" ca="1" si="37"/>
        <v/>
      </c>
      <c r="D106" s="333" t="str">
        <f t="shared" ca="1" si="38"/>
        <v/>
      </c>
      <c r="E106" s="333" t="str">
        <f t="shared" ca="1" si="39"/>
        <v/>
      </c>
      <c r="F106" s="333" t="str">
        <f t="shared" ca="1" si="40"/>
        <v/>
      </c>
      <c r="G106" s="334" t="str">
        <f t="shared" ca="1" si="41"/>
        <v/>
      </c>
      <c r="H106" s="333" t="str">
        <f t="shared" ca="1" si="42"/>
        <v/>
      </c>
      <c r="I106" s="334" t="str">
        <f t="shared" ca="1" si="43"/>
        <v/>
      </c>
      <c r="N106" s="320" t="str">
        <f t="shared" si="33"/>
        <v>\\</v>
      </c>
      <c r="O106" s="38"/>
      <c r="P106" s="36"/>
      <c r="Q106" s="114"/>
      <c r="R106" s="114"/>
      <c r="S106" s="11"/>
      <c r="T106" s="35"/>
      <c r="U106" s="39"/>
      <c r="V106" s="40"/>
      <c r="W106" s="35"/>
      <c r="X106" s="36"/>
      <c r="Y106" s="37"/>
      <c r="Z106" s="331">
        <f t="shared" si="34"/>
        <v>0</v>
      </c>
      <c r="AA106" s="332">
        <f t="shared" si="35"/>
        <v>0</v>
      </c>
    </row>
    <row r="107" spans="1:27">
      <c r="A107" s="333" t="str">
        <f ca="1">IFERROR(MATCH('자료입력 및 결과표시'!$C$62,OFFSET($N$3,$A106,,1000),0)+$A106,"")</f>
        <v/>
      </c>
      <c r="B107" s="333" t="str">
        <f t="shared" ca="1" si="36"/>
        <v/>
      </c>
      <c r="C107" s="333" t="str">
        <f t="shared" ca="1" si="37"/>
        <v/>
      </c>
      <c r="D107" s="333" t="str">
        <f t="shared" ca="1" si="38"/>
        <v/>
      </c>
      <c r="E107" s="333" t="str">
        <f t="shared" ca="1" si="39"/>
        <v/>
      </c>
      <c r="F107" s="333" t="str">
        <f t="shared" ca="1" si="40"/>
        <v/>
      </c>
      <c r="G107" s="334" t="str">
        <f t="shared" ca="1" si="41"/>
        <v/>
      </c>
      <c r="H107" s="333" t="str">
        <f t="shared" ca="1" si="42"/>
        <v/>
      </c>
      <c r="I107" s="334" t="str">
        <f t="shared" ca="1" si="43"/>
        <v/>
      </c>
      <c r="N107" s="320" t="str">
        <f t="shared" si="33"/>
        <v>\\</v>
      </c>
      <c r="O107" s="38"/>
      <c r="P107" s="36"/>
      <c r="Q107" s="114"/>
      <c r="R107" s="114"/>
      <c r="S107" s="11"/>
      <c r="T107" s="35"/>
      <c r="U107" s="39"/>
      <c r="V107" s="40"/>
      <c r="W107" s="35"/>
      <c r="X107" s="36"/>
      <c r="Y107" s="37"/>
      <c r="Z107" s="331">
        <f t="shared" si="34"/>
        <v>0</v>
      </c>
      <c r="AA107" s="332">
        <f t="shared" si="35"/>
        <v>0</v>
      </c>
    </row>
    <row r="108" spans="1:27">
      <c r="A108" s="333" t="str">
        <f ca="1">IFERROR(MATCH('자료입력 및 결과표시'!$C$62,OFFSET($N$3,$A107,,1000),0)+$A107,"")</f>
        <v/>
      </c>
      <c r="B108" s="333" t="str">
        <f t="shared" ca="1" si="36"/>
        <v/>
      </c>
      <c r="C108" s="333" t="str">
        <f t="shared" ca="1" si="37"/>
        <v/>
      </c>
      <c r="D108" s="333" t="str">
        <f t="shared" ca="1" si="38"/>
        <v/>
      </c>
      <c r="E108" s="333" t="str">
        <f t="shared" ca="1" si="39"/>
        <v/>
      </c>
      <c r="F108" s="333" t="str">
        <f t="shared" ca="1" si="40"/>
        <v/>
      </c>
      <c r="G108" s="334" t="str">
        <f t="shared" ca="1" si="41"/>
        <v/>
      </c>
      <c r="H108" s="333" t="str">
        <f t="shared" ca="1" si="42"/>
        <v/>
      </c>
      <c r="I108" s="334" t="str">
        <f t="shared" ca="1" si="43"/>
        <v/>
      </c>
      <c r="N108" s="320" t="str">
        <f t="shared" si="33"/>
        <v>\\</v>
      </c>
      <c r="O108" s="38"/>
      <c r="P108" s="36"/>
      <c r="Q108" s="114"/>
      <c r="R108" s="114"/>
      <c r="S108" s="11"/>
      <c r="T108" s="35"/>
      <c r="U108" s="39"/>
      <c r="V108" s="40"/>
      <c r="W108" s="35"/>
      <c r="X108" s="36"/>
      <c r="Y108" s="37"/>
      <c r="Z108" s="331">
        <f t="shared" si="34"/>
        <v>0</v>
      </c>
      <c r="AA108" s="332">
        <f t="shared" si="35"/>
        <v>0</v>
      </c>
    </row>
    <row r="109" spans="1:27">
      <c r="A109" s="333" t="str">
        <f ca="1">IFERROR(MATCH('자료입력 및 결과표시'!$C$62,OFFSET($N$3,$A108,,1000),0)+$A108,"")</f>
        <v/>
      </c>
      <c r="B109" s="333" t="str">
        <f t="shared" ca="1" si="36"/>
        <v/>
      </c>
      <c r="C109" s="333" t="str">
        <f t="shared" ca="1" si="37"/>
        <v/>
      </c>
      <c r="D109" s="333" t="str">
        <f t="shared" ca="1" si="38"/>
        <v/>
      </c>
      <c r="E109" s="333" t="str">
        <f t="shared" ca="1" si="39"/>
        <v/>
      </c>
      <c r="F109" s="333" t="str">
        <f t="shared" ca="1" si="40"/>
        <v/>
      </c>
      <c r="G109" s="334" t="str">
        <f t="shared" ca="1" si="41"/>
        <v/>
      </c>
      <c r="H109" s="333" t="str">
        <f t="shared" ca="1" si="42"/>
        <v/>
      </c>
      <c r="I109" s="334" t="str">
        <f t="shared" ca="1" si="43"/>
        <v/>
      </c>
      <c r="N109" s="320" t="str">
        <f t="shared" si="33"/>
        <v>\\</v>
      </c>
      <c r="O109" s="38"/>
      <c r="P109" s="36"/>
      <c r="Q109" s="114"/>
      <c r="R109" s="114"/>
      <c r="S109" s="11"/>
      <c r="T109" s="35"/>
      <c r="U109" s="39"/>
      <c r="V109" s="40"/>
      <c r="W109" s="35"/>
      <c r="X109" s="36"/>
      <c r="Y109" s="37"/>
      <c r="Z109" s="331">
        <f t="shared" si="34"/>
        <v>0</v>
      </c>
      <c r="AA109" s="332">
        <f t="shared" si="35"/>
        <v>0</v>
      </c>
    </row>
    <row r="110" spans="1:27">
      <c r="A110" s="333" t="str">
        <f ca="1">IFERROR(MATCH('자료입력 및 결과표시'!$C$62,OFFSET($N$3,$A109,,1000),0)+$A109,"")</f>
        <v/>
      </c>
      <c r="B110" s="333" t="str">
        <f t="shared" ca="1" si="36"/>
        <v/>
      </c>
      <c r="C110" s="333" t="str">
        <f t="shared" ca="1" si="37"/>
        <v/>
      </c>
      <c r="D110" s="333" t="str">
        <f t="shared" ca="1" si="38"/>
        <v/>
      </c>
      <c r="E110" s="333" t="str">
        <f t="shared" ca="1" si="39"/>
        <v/>
      </c>
      <c r="F110" s="333" t="str">
        <f t="shared" ca="1" si="40"/>
        <v/>
      </c>
      <c r="G110" s="334" t="str">
        <f t="shared" ca="1" si="41"/>
        <v/>
      </c>
      <c r="H110" s="333" t="str">
        <f t="shared" ca="1" si="42"/>
        <v/>
      </c>
      <c r="I110" s="334" t="str">
        <f t="shared" ca="1" si="43"/>
        <v/>
      </c>
      <c r="N110" s="320" t="str">
        <f t="shared" si="33"/>
        <v>\\</v>
      </c>
      <c r="O110" s="38"/>
      <c r="P110" s="36"/>
      <c r="Q110" s="114"/>
      <c r="R110" s="114"/>
      <c r="S110" s="11"/>
      <c r="T110" s="35"/>
      <c r="U110" s="39"/>
      <c r="V110" s="40"/>
      <c r="W110" s="35"/>
      <c r="X110" s="36"/>
      <c r="Y110" s="37"/>
      <c r="Z110" s="331">
        <f t="shared" si="34"/>
        <v>0</v>
      </c>
      <c r="AA110" s="332">
        <f t="shared" si="35"/>
        <v>0</v>
      </c>
    </row>
    <row r="111" spans="1:27">
      <c r="A111" s="333" t="str">
        <f ca="1">IFERROR(MATCH('자료입력 및 결과표시'!$C$62,OFFSET($N$3,$A110,,1000),0)+$A110,"")</f>
        <v/>
      </c>
      <c r="B111" s="333" t="str">
        <f t="shared" ca="1" si="36"/>
        <v/>
      </c>
      <c r="C111" s="333" t="str">
        <f t="shared" ca="1" si="37"/>
        <v/>
      </c>
      <c r="D111" s="333" t="str">
        <f t="shared" ca="1" si="38"/>
        <v/>
      </c>
      <c r="E111" s="333" t="str">
        <f t="shared" ca="1" si="39"/>
        <v/>
      </c>
      <c r="F111" s="333" t="str">
        <f t="shared" ca="1" si="40"/>
        <v/>
      </c>
      <c r="G111" s="334" t="str">
        <f t="shared" ca="1" si="41"/>
        <v/>
      </c>
      <c r="H111" s="333" t="str">
        <f t="shared" ca="1" si="42"/>
        <v/>
      </c>
      <c r="I111" s="334" t="str">
        <f t="shared" ca="1" si="43"/>
        <v/>
      </c>
      <c r="N111" s="320" t="str">
        <f t="shared" si="33"/>
        <v>\\</v>
      </c>
      <c r="O111" s="38"/>
      <c r="P111" s="36"/>
      <c r="Q111" s="114"/>
      <c r="R111" s="114"/>
      <c r="S111" s="11"/>
      <c r="T111" s="35"/>
      <c r="U111" s="39"/>
      <c r="V111" s="40"/>
      <c r="W111" s="35"/>
      <c r="X111" s="36"/>
      <c r="Y111" s="37"/>
      <c r="Z111" s="331">
        <f t="shared" si="34"/>
        <v>0</v>
      </c>
      <c r="AA111" s="332">
        <f t="shared" si="35"/>
        <v>0</v>
      </c>
    </row>
    <row r="112" spans="1:27">
      <c r="A112" s="333" t="str">
        <f ca="1">IFERROR(MATCH('자료입력 및 결과표시'!$C$62,OFFSET($N$3,$A111,,1000),0)+$A111,"")</f>
        <v/>
      </c>
      <c r="B112" s="333" t="str">
        <f t="shared" ca="1" si="36"/>
        <v/>
      </c>
      <c r="C112" s="333" t="str">
        <f t="shared" ca="1" si="37"/>
        <v/>
      </c>
      <c r="D112" s="333" t="str">
        <f t="shared" ca="1" si="38"/>
        <v/>
      </c>
      <c r="E112" s="333" t="str">
        <f t="shared" ca="1" si="39"/>
        <v/>
      </c>
      <c r="F112" s="333" t="str">
        <f t="shared" ca="1" si="40"/>
        <v/>
      </c>
      <c r="G112" s="334" t="str">
        <f t="shared" ca="1" si="41"/>
        <v/>
      </c>
      <c r="H112" s="333" t="str">
        <f t="shared" ca="1" si="42"/>
        <v/>
      </c>
      <c r="I112" s="334" t="str">
        <f t="shared" ca="1" si="43"/>
        <v/>
      </c>
      <c r="N112" s="320" t="str">
        <f t="shared" si="33"/>
        <v>\\</v>
      </c>
      <c r="O112" s="38"/>
      <c r="P112" s="36"/>
      <c r="Q112" s="114"/>
      <c r="R112" s="114"/>
      <c r="S112" s="11"/>
      <c r="T112" s="35"/>
      <c r="U112" s="39"/>
      <c r="V112" s="40"/>
      <c r="W112" s="35"/>
      <c r="X112" s="36"/>
      <c r="Y112" s="37"/>
      <c r="Z112" s="331">
        <f t="shared" si="34"/>
        <v>0</v>
      </c>
      <c r="AA112" s="332">
        <f t="shared" si="35"/>
        <v>0</v>
      </c>
    </row>
    <row r="113" spans="1:27">
      <c r="A113" s="333" t="str">
        <f ca="1">IFERROR(MATCH('자료입력 및 결과표시'!$C$62,OFFSET($N$3,$A112,,1000),0)+$A112,"")</f>
        <v/>
      </c>
      <c r="B113" s="333" t="str">
        <f t="shared" ca="1" si="36"/>
        <v/>
      </c>
      <c r="C113" s="333" t="str">
        <f t="shared" ca="1" si="37"/>
        <v/>
      </c>
      <c r="D113" s="333" t="str">
        <f t="shared" ca="1" si="38"/>
        <v/>
      </c>
      <c r="E113" s="333" t="str">
        <f t="shared" ca="1" si="39"/>
        <v/>
      </c>
      <c r="F113" s="333" t="str">
        <f t="shared" ca="1" si="40"/>
        <v/>
      </c>
      <c r="G113" s="334" t="str">
        <f t="shared" ca="1" si="41"/>
        <v/>
      </c>
      <c r="H113" s="333" t="str">
        <f t="shared" ca="1" si="42"/>
        <v/>
      </c>
      <c r="I113" s="334" t="str">
        <f t="shared" ca="1" si="43"/>
        <v/>
      </c>
      <c r="N113" s="320" t="str">
        <f t="shared" si="33"/>
        <v>\\</v>
      </c>
      <c r="O113" s="38"/>
      <c r="P113" s="36"/>
      <c r="Q113" s="114"/>
      <c r="R113" s="114"/>
      <c r="S113" s="11"/>
      <c r="T113" s="35"/>
      <c r="U113" s="39"/>
      <c r="V113" s="40"/>
      <c r="W113" s="35"/>
      <c r="X113" s="36"/>
      <c r="Y113" s="37"/>
      <c r="Z113" s="331">
        <f t="shared" si="34"/>
        <v>0</v>
      </c>
      <c r="AA113" s="332">
        <f t="shared" si="35"/>
        <v>0</v>
      </c>
    </row>
    <row r="114" spans="1:27">
      <c r="N114" s="320" t="str">
        <f t="shared" si="33"/>
        <v>\\</v>
      </c>
      <c r="O114" s="38"/>
      <c r="P114" s="36"/>
      <c r="Q114" s="114"/>
      <c r="R114" s="114"/>
      <c r="S114" s="11"/>
      <c r="T114" s="35"/>
      <c r="U114" s="39"/>
      <c r="V114" s="40"/>
      <c r="W114" s="35"/>
      <c r="X114" s="36"/>
      <c r="Y114" s="37"/>
      <c r="Z114" s="331">
        <f t="shared" si="34"/>
        <v>0</v>
      </c>
      <c r="AA114" s="332">
        <f t="shared" si="35"/>
        <v>0</v>
      </c>
    </row>
    <row r="115" spans="1:27">
      <c r="N115" s="320" t="str">
        <f t="shared" si="33"/>
        <v>\\</v>
      </c>
      <c r="O115" s="38"/>
      <c r="P115" s="36"/>
      <c r="Q115" s="114"/>
      <c r="R115" s="114"/>
      <c r="S115" s="11"/>
      <c r="T115" s="35"/>
      <c r="U115" s="39"/>
      <c r="V115" s="40"/>
      <c r="W115" s="35"/>
      <c r="X115" s="36"/>
      <c r="Y115" s="37"/>
      <c r="Z115" s="331">
        <f t="shared" si="34"/>
        <v>0</v>
      </c>
      <c r="AA115" s="332">
        <f t="shared" si="35"/>
        <v>0</v>
      </c>
    </row>
    <row r="116" spans="1:27">
      <c r="N116" s="320" t="str">
        <f t="shared" si="33"/>
        <v>\\</v>
      </c>
      <c r="O116" s="38"/>
      <c r="P116" s="36"/>
      <c r="Q116" s="114"/>
      <c r="R116" s="114"/>
      <c r="S116" s="11"/>
      <c r="T116" s="35"/>
      <c r="U116" s="39"/>
      <c r="V116" s="40"/>
      <c r="W116" s="35"/>
      <c r="X116" s="36"/>
      <c r="Y116" s="37"/>
      <c r="Z116" s="331">
        <f t="shared" si="34"/>
        <v>0</v>
      </c>
      <c r="AA116" s="332">
        <f t="shared" si="35"/>
        <v>0</v>
      </c>
    </row>
    <row r="117" spans="1:27">
      <c r="N117" s="320" t="str">
        <f t="shared" si="33"/>
        <v>\\</v>
      </c>
      <c r="O117" s="38"/>
      <c r="P117" s="36"/>
      <c r="Q117" s="114"/>
      <c r="R117" s="114"/>
      <c r="S117" s="11"/>
      <c r="T117" s="35"/>
      <c r="U117" s="39"/>
      <c r="V117" s="40"/>
      <c r="W117" s="35"/>
      <c r="X117" s="36"/>
      <c r="Y117" s="37"/>
      <c r="Z117" s="331">
        <f t="shared" si="34"/>
        <v>0</v>
      </c>
      <c r="AA117" s="332">
        <f t="shared" si="35"/>
        <v>0</v>
      </c>
    </row>
    <row r="118" spans="1:27">
      <c r="N118" s="320" t="str">
        <f t="shared" si="33"/>
        <v>\\</v>
      </c>
      <c r="O118" s="38"/>
      <c r="P118" s="36"/>
      <c r="Q118" s="114"/>
      <c r="R118" s="114"/>
      <c r="S118" s="11"/>
      <c r="T118" s="35"/>
      <c r="U118" s="39"/>
      <c r="V118" s="40"/>
      <c r="W118" s="35"/>
      <c r="X118" s="36"/>
      <c r="Y118" s="37"/>
      <c r="Z118" s="331">
        <f t="shared" si="34"/>
        <v>0</v>
      </c>
      <c r="AA118" s="332">
        <f t="shared" si="35"/>
        <v>0</v>
      </c>
    </row>
    <row r="119" spans="1:27">
      <c r="N119" s="320" t="str">
        <f t="shared" si="33"/>
        <v>\\</v>
      </c>
      <c r="O119" s="38"/>
      <c r="P119" s="36"/>
      <c r="Q119" s="114"/>
      <c r="R119" s="114"/>
      <c r="S119" s="11"/>
      <c r="T119" s="35"/>
      <c r="U119" s="39"/>
      <c r="V119" s="40"/>
      <c r="W119" s="35"/>
      <c r="X119" s="36"/>
      <c r="Y119" s="37"/>
      <c r="Z119" s="331">
        <f t="shared" si="34"/>
        <v>0</v>
      </c>
      <c r="AA119" s="332">
        <f t="shared" si="35"/>
        <v>0</v>
      </c>
    </row>
    <row r="120" spans="1:27">
      <c r="N120" s="320" t="str">
        <f t="shared" si="33"/>
        <v>\\</v>
      </c>
      <c r="O120" s="38"/>
      <c r="P120" s="36"/>
      <c r="Q120" s="114"/>
      <c r="R120" s="114"/>
      <c r="S120" s="11"/>
      <c r="T120" s="35"/>
      <c r="U120" s="39"/>
      <c r="V120" s="40"/>
      <c r="W120" s="35"/>
      <c r="X120" s="36"/>
      <c r="Y120" s="37"/>
      <c r="Z120" s="331">
        <f t="shared" si="34"/>
        <v>0</v>
      </c>
      <c r="AA120" s="332">
        <f t="shared" si="35"/>
        <v>0</v>
      </c>
    </row>
    <row r="121" spans="1:27">
      <c r="N121" s="320" t="str">
        <f t="shared" si="33"/>
        <v>\\</v>
      </c>
      <c r="O121" s="38"/>
      <c r="P121" s="36"/>
      <c r="Q121" s="114"/>
      <c r="R121" s="114"/>
      <c r="S121" s="11"/>
      <c r="T121" s="35"/>
      <c r="U121" s="39"/>
      <c r="V121" s="40"/>
      <c r="W121" s="35"/>
      <c r="X121" s="36"/>
      <c r="Y121" s="37"/>
      <c r="Z121" s="331">
        <f t="shared" si="34"/>
        <v>0</v>
      </c>
      <c r="AA121" s="332">
        <f t="shared" si="35"/>
        <v>0</v>
      </c>
    </row>
    <row r="122" spans="1:27">
      <c r="N122" s="320" t="str">
        <f t="shared" si="33"/>
        <v>\\</v>
      </c>
      <c r="O122" s="38"/>
      <c r="P122" s="36"/>
      <c r="Q122" s="114"/>
      <c r="R122" s="114"/>
      <c r="S122" s="11"/>
      <c r="T122" s="35"/>
      <c r="U122" s="39"/>
      <c r="V122" s="40"/>
      <c r="W122" s="35"/>
      <c r="X122" s="36"/>
      <c r="Y122" s="37"/>
      <c r="Z122" s="331">
        <f t="shared" si="34"/>
        <v>0</v>
      </c>
      <c r="AA122" s="332">
        <f t="shared" si="35"/>
        <v>0</v>
      </c>
    </row>
    <row r="123" spans="1:27">
      <c r="N123" s="320" t="str">
        <f t="shared" si="33"/>
        <v>\\</v>
      </c>
      <c r="O123" s="38"/>
      <c r="P123" s="36"/>
      <c r="Q123" s="114"/>
      <c r="R123" s="114"/>
      <c r="S123" s="11"/>
      <c r="T123" s="35"/>
      <c r="U123" s="39"/>
      <c r="V123" s="40"/>
      <c r="W123" s="35"/>
      <c r="X123" s="36"/>
      <c r="Y123" s="37"/>
      <c r="Z123" s="331">
        <f t="shared" si="34"/>
        <v>0</v>
      </c>
      <c r="AA123" s="332">
        <f t="shared" si="35"/>
        <v>0</v>
      </c>
    </row>
    <row r="124" spans="1:27">
      <c r="N124" s="320" t="str">
        <f t="shared" si="33"/>
        <v>\\</v>
      </c>
      <c r="O124" s="38"/>
      <c r="P124" s="36"/>
      <c r="Q124" s="114"/>
      <c r="R124" s="114"/>
      <c r="S124" s="11"/>
      <c r="T124" s="35"/>
      <c r="U124" s="39"/>
      <c r="V124" s="40"/>
      <c r="W124" s="35"/>
      <c r="X124" s="36"/>
      <c r="Y124" s="37"/>
      <c r="Z124" s="331">
        <f t="shared" si="34"/>
        <v>0</v>
      </c>
      <c r="AA124" s="332">
        <f t="shared" si="35"/>
        <v>0</v>
      </c>
    </row>
    <row r="125" spans="1:27">
      <c r="N125" s="320" t="str">
        <f t="shared" si="33"/>
        <v>\\</v>
      </c>
      <c r="O125" s="38"/>
      <c r="P125" s="36"/>
      <c r="Q125" s="114"/>
      <c r="R125" s="114"/>
      <c r="S125" s="11"/>
      <c r="T125" s="35"/>
      <c r="U125" s="39"/>
      <c r="V125" s="40"/>
      <c r="W125" s="35"/>
      <c r="X125" s="36"/>
      <c r="Y125" s="37"/>
      <c r="Z125" s="331">
        <f t="shared" si="34"/>
        <v>0</v>
      </c>
      <c r="AA125" s="332">
        <f t="shared" si="35"/>
        <v>0</v>
      </c>
    </row>
    <row r="126" spans="1:27">
      <c r="N126" s="320" t="str">
        <f t="shared" si="33"/>
        <v>\\</v>
      </c>
      <c r="O126" s="38"/>
      <c r="P126" s="36"/>
      <c r="Q126" s="114"/>
      <c r="R126" s="114"/>
      <c r="S126" s="11"/>
      <c r="T126" s="35"/>
      <c r="U126" s="39"/>
      <c r="V126" s="40"/>
      <c r="W126" s="35"/>
      <c r="X126" s="36"/>
      <c r="Y126" s="37"/>
      <c r="Z126" s="331">
        <f t="shared" si="34"/>
        <v>0</v>
      </c>
      <c r="AA126" s="332">
        <f t="shared" si="35"/>
        <v>0</v>
      </c>
    </row>
    <row r="127" spans="1:27">
      <c r="N127" s="320" t="str">
        <f t="shared" si="33"/>
        <v>\\</v>
      </c>
      <c r="O127" s="38"/>
      <c r="P127" s="36"/>
      <c r="Q127" s="114"/>
      <c r="R127" s="114"/>
      <c r="S127" s="11"/>
      <c r="T127" s="35"/>
      <c r="U127" s="39"/>
      <c r="V127" s="40"/>
      <c r="W127" s="35"/>
      <c r="X127" s="36"/>
      <c r="Y127" s="37"/>
      <c r="Z127" s="331">
        <f t="shared" si="34"/>
        <v>0</v>
      </c>
      <c r="AA127" s="332">
        <f t="shared" si="35"/>
        <v>0</v>
      </c>
    </row>
    <row r="128" spans="1:27">
      <c r="N128" s="320" t="str">
        <f t="shared" si="33"/>
        <v>\\</v>
      </c>
      <c r="O128" s="38"/>
      <c r="P128" s="36"/>
      <c r="Q128" s="114"/>
      <c r="R128" s="114"/>
      <c r="S128" s="11"/>
      <c r="T128" s="35"/>
      <c r="U128" s="39"/>
      <c r="V128" s="40"/>
      <c r="W128" s="35"/>
      <c r="X128" s="36"/>
      <c r="Y128" s="37"/>
      <c r="Z128" s="331">
        <f t="shared" si="34"/>
        <v>0</v>
      </c>
      <c r="AA128" s="332">
        <f t="shared" si="35"/>
        <v>0</v>
      </c>
    </row>
    <row r="129" spans="14:27">
      <c r="N129" s="320" t="str">
        <f t="shared" si="33"/>
        <v>\\</v>
      </c>
      <c r="O129" s="38"/>
      <c r="P129" s="36"/>
      <c r="Q129" s="114"/>
      <c r="R129" s="114"/>
      <c r="S129" s="11"/>
      <c r="T129" s="35"/>
      <c r="U129" s="39"/>
      <c r="V129" s="40"/>
      <c r="W129" s="35"/>
      <c r="X129" s="36"/>
      <c r="Y129" s="37"/>
      <c r="Z129" s="331">
        <f t="shared" si="34"/>
        <v>0</v>
      </c>
      <c r="AA129" s="332">
        <f t="shared" si="35"/>
        <v>0</v>
      </c>
    </row>
    <row r="130" spans="14:27">
      <c r="N130" s="320" t="str">
        <f t="shared" si="33"/>
        <v>\\</v>
      </c>
      <c r="O130" s="38"/>
      <c r="P130" s="36"/>
      <c r="Q130" s="114"/>
      <c r="R130" s="114"/>
      <c r="S130" s="11"/>
      <c r="T130" s="35"/>
      <c r="U130" s="39"/>
      <c r="V130" s="40"/>
      <c r="W130" s="35"/>
      <c r="X130" s="36"/>
      <c r="Y130" s="37"/>
      <c r="Z130" s="331">
        <f t="shared" si="34"/>
        <v>0</v>
      </c>
      <c r="AA130" s="332">
        <f t="shared" si="35"/>
        <v>0</v>
      </c>
    </row>
    <row r="131" spans="14:27">
      <c r="N131" s="320" t="str">
        <f t="shared" ref="N131:N194" si="44">O131&amp;"\"&amp;X131&amp;"\"&amp;Y131</f>
        <v>\\</v>
      </c>
      <c r="O131" s="38"/>
      <c r="P131" s="36"/>
      <c r="Q131" s="114"/>
      <c r="R131" s="114"/>
      <c r="S131" s="11"/>
      <c r="T131" s="35"/>
      <c r="U131" s="39"/>
      <c r="V131" s="40"/>
      <c r="W131" s="35"/>
      <c r="X131" s="36"/>
      <c r="Y131" s="37"/>
      <c r="Z131" s="331">
        <f t="shared" si="34"/>
        <v>0</v>
      </c>
      <c r="AA131" s="332">
        <f t="shared" si="35"/>
        <v>0</v>
      </c>
    </row>
    <row r="132" spans="14:27">
      <c r="N132" s="320" t="str">
        <f t="shared" si="44"/>
        <v>\\</v>
      </c>
      <c r="O132" s="38"/>
      <c r="P132" s="36"/>
      <c r="Q132" s="114"/>
      <c r="R132" s="114"/>
      <c r="S132" s="11"/>
      <c r="T132" s="35"/>
      <c r="U132" s="39"/>
      <c r="V132" s="40"/>
      <c r="W132" s="35"/>
      <c r="X132" s="36"/>
      <c r="Y132" s="37"/>
      <c r="Z132" s="331">
        <f t="shared" ref="Z132:Z195" si="45">W132*V132/100</f>
        <v>0</v>
      </c>
      <c r="AA132" s="332">
        <f t="shared" ref="AA132:AA195" si="46">1*V132/100</f>
        <v>0</v>
      </c>
    </row>
    <row r="133" spans="14:27">
      <c r="N133" s="320" t="str">
        <f t="shared" si="44"/>
        <v>\\</v>
      </c>
      <c r="O133" s="38"/>
      <c r="P133" s="36"/>
      <c r="Q133" s="114"/>
      <c r="R133" s="114"/>
      <c r="S133" s="11"/>
      <c r="T133" s="35"/>
      <c r="U133" s="39"/>
      <c r="V133" s="40"/>
      <c r="W133" s="35"/>
      <c r="X133" s="36"/>
      <c r="Y133" s="37"/>
      <c r="Z133" s="331">
        <f t="shared" si="45"/>
        <v>0</v>
      </c>
      <c r="AA133" s="332">
        <f t="shared" si="46"/>
        <v>0</v>
      </c>
    </row>
    <row r="134" spans="14:27">
      <c r="N134" s="320" t="str">
        <f t="shared" si="44"/>
        <v>\\</v>
      </c>
      <c r="O134" s="38"/>
      <c r="P134" s="36"/>
      <c r="Q134" s="114"/>
      <c r="R134" s="114"/>
      <c r="S134" s="11"/>
      <c r="T134" s="35"/>
      <c r="U134" s="39"/>
      <c r="V134" s="40"/>
      <c r="W134" s="35"/>
      <c r="X134" s="36"/>
      <c r="Y134" s="37"/>
      <c r="Z134" s="331">
        <f t="shared" si="45"/>
        <v>0</v>
      </c>
      <c r="AA134" s="332">
        <f t="shared" si="46"/>
        <v>0</v>
      </c>
    </row>
    <row r="135" spans="14:27">
      <c r="N135" s="320" t="str">
        <f t="shared" si="44"/>
        <v>\\</v>
      </c>
      <c r="O135" s="38"/>
      <c r="P135" s="36"/>
      <c r="Q135" s="114"/>
      <c r="R135" s="114"/>
      <c r="S135" s="11"/>
      <c r="T135" s="35"/>
      <c r="U135" s="39"/>
      <c r="V135" s="40"/>
      <c r="W135" s="35"/>
      <c r="X135" s="36"/>
      <c r="Y135" s="37"/>
      <c r="Z135" s="331">
        <f t="shared" si="45"/>
        <v>0</v>
      </c>
      <c r="AA135" s="332">
        <f t="shared" si="46"/>
        <v>0</v>
      </c>
    </row>
    <row r="136" spans="14:27">
      <c r="N136" s="320" t="str">
        <f t="shared" si="44"/>
        <v>\\</v>
      </c>
      <c r="O136" s="38"/>
      <c r="P136" s="36"/>
      <c r="Q136" s="114"/>
      <c r="R136" s="114"/>
      <c r="S136" s="11"/>
      <c r="T136" s="35"/>
      <c r="U136" s="39"/>
      <c r="V136" s="40"/>
      <c r="W136" s="35"/>
      <c r="X136" s="36"/>
      <c r="Y136" s="37"/>
      <c r="Z136" s="331">
        <f t="shared" si="45"/>
        <v>0</v>
      </c>
      <c r="AA136" s="332">
        <f t="shared" si="46"/>
        <v>0</v>
      </c>
    </row>
    <row r="137" spans="14:27">
      <c r="N137" s="320" t="str">
        <f t="shared" si="44"/>
        <v>\\</v>
      </c>
      <c r="O137" s="38"/>
      <c r="P137" s="36"/>
      <c r="Q137" s="114"/>
      <c r="R137" s="114"/>
      <c r="S137" s="11"/>
      <c r="T137" s="35"/>
      <c r="U137" s="39"/>
      <c r="V137" s="40"/>
      <c r="W137" s="35"/>
      <c r="X137" s="36"/>
      <c r="Y137" s="37"/>
      <c r="Z137" s="331">
        <f t="shared" si="45"/>
        <v>0</v>
      </c>
      <c r="AA137" s="332">
        <f t="shared" si="46"/>
        <v>0</v>
      </c>
    </row>
    <row r="138" spans="14:27">
      <c r="N138" s="320" t="str">
        <f t="shared" si="44"/>
        <v>\\</v>
      </c>
      <c r="O138" s="38"/>
      <c r="P138" s="36"/>
      <c r="Q138" s="114"/>
      <c r="R138" s="114"/>
      <c r="S138" s="11"/>
      <c r="T138" s="35"/>
      <c r="U138" s="39"/>
      <c r="V138" s="40"/>
      <c r="W138" s="35"/>
      <c r="X138" s="36"/>
      <c r="Y138" s="37"/>
      <c r="Z138" s="331">
        <f t="shared" si="45"/>
        <v>0</v>
      </c>
      <c r="AA138" s="332">
        <f t="shared" si="46"/>
        <v>0</v>
      </c>
    </row>
    <row r="139" spans="14:27">
      <c r="N139" s="320" t="str">
        <f t="shared" si="44"/>
        <v>\\</v>
      </c>
      <c r="O139" s="38"/>
      <c r="P139" s="36"/>
      <c r="Q139" s="114"/>
      <c r="R139" s="114"/>
      <c r="S139" s="11"/>
      <c r="T139" s="35"/>
      <c r="U139" s="39"/>
      <c r="V139" s="40"/>
      <c r="W139" s="35"/>
      <c r="X139" s="36"/>
      <c r="Y139" s="37"/>
      <c r="Z139" s="331">
        <f t="shared" si="45"/>
        <v>0</v>
      </c>
      <c r="AA139" s="332">
        <f t="shared" si="46"/>
        <v>0</v>
      </c>
    </row>
    <row r="140" spans="14:27">
      <c r="N140" s="320" t="str">
        <f t="shared" si="44"/>
        <v>\\</v>
      </c>
      <c r="O140" s="38"/>
      <c r="P140" s="36"/>
      <c r="Q140" s="114"/>
      <c r="R140" s="114"/>
      <c r="S140" s="11"/>
      <c r="T140" s="35"/>
      <c r="U140" s="39"/>
      <c r="V140" s="40"/>
      <c r="W140" s="35"/>
      <c r="X140" s="36"/>
      <c r="Y140" s="37"/>
      <c r="Z140" s="331">
        <f t="shared" si="45"/>
        <v>0</v>
      </c>
      <c r="AA140" s="332">
        <f t="shared" si="46"/>
        <v>0</v>
      </c>
    </row>
    <row r="141" spans="14:27">
      <c r="N141" s="320" t="str">
        <f t="shared" si="44"/>
        <v>\\</v>
      </c>
      <c r="O141" s="38"/>
      <c r="P141" s="36"/>
      <c r="Q141" s="114"/>
      <c r="R141" s="114"/>
      <c r="S141" s="11"/>
      <c r="T141" s="35"/>
      <c r="U141" s="39"/>
      <c r="V141" s="40"/>
      <c r="W141" s="35"/>
      <c r="X141" s="36"/>
      <c r="Y141" s="37"/>
      <c r="Z141" s="331">
        <f t="shared" si="45"/>
        <v>0</v>
      </c>
      <c r="AA141" s="332">
        <f t="shared" si="46"/>
        <v>0</v>
      </c>
    </row>
    <row r="142" spans="14:27">
      <c r="N142" s="320" t="str">
        <f t="shared" si="44"/>
        <v>\\</v>
      </c>
      <c r="O142" s="38"/>
      <c r="P142" s="36"/>
      <c r="Q142" s="114"/>
      <c r="R142" s="114"/>
      <c r="S142" s="11"/>
      <c r="T142" s="35"/>
      <c r="U142" s="39"/>
      <c r="V142" s="40"/>
      <c r="W142" s="35"/>
      <c r="X142" s="36"/>
      <c r="Y142" s="37"/>
      <c r="Z142" s="331">
        <f t="shared" si="45"/>
        <v>0</v>
      </c>
      <c r="AA142" s="332">
        <f t="shared" si="46"/>
        <v>0</v>
      </c>
    </row>
    <row r="143" spans="14:27">
      <c r="N143" s="320" t="str">
        <f t="shared" si="44"/>
        <v>\\</v>
      </c>
      <c r="O143" s="38"/>
      <c r="P143" s="36"/>
      <c r="Q143" s="114"/>
      <c r="R143" s="114"/>
      <c r="S143" s="11"/>
      <c r="T143" s="35"/>
      <c r="U143" s="39"/>
      <c r="V143" s="40"/>
      <c r="W143" s="35"/>
      <c r="X143" s="36"/>
      <c r="Y143" s="37"/>
      <c r="Z143" s="331">
        <f t="shared" si="45"/>
        <v>0</v>
      </c>
      <c r="AA143" s="332">
        <f t="shared" si="46"/>
        <v>0</v>
      </c>
    </row>
    <row r="144" spans="14:27">
      <c r="N144" s="320" t="str">
        <f t="shared" si="44"/>
        <v>\\</v>
      </c>
      <c r="O144" s="38"/>
      <c r="P144" s="36"/>
      <c r="Q144" s="114"/>
      <c r="R144" s="114"/>
      <c r="S144" s="11"/>
      <c r="T144" s="35"/>
      <c r="U144" s="39"/>
      <c r="V144" s="40"/>
      <c r="W144" s="35"/>
      <c r="X144" s="36"/>
      <c r="Y144" s="37"/>
      <c r="Z144" s="331">
        <f t="shared" si="45"/>
        <v>0</v>
      </c>
      <c r="AA144" s="332">
        <f t="shared" si="46"/>
        <v>0</v>
      </c>
    </row>
    <row r="145" spans="14:27">
      <c r="N145" s="320" t="str">
        <f t="shared" si="44"/>
        <v>\\</v>
      </c>
      <c r="O145" s="38"/>
      <c r="P145" s="36"/>
      <c r="Q145" s="114"/>
      <c r="R145" s="114"/>
      <c r="S145" s="11"/>
      <c r="T145" s="35"/>
      <c r="U145" s="39"/>
      <c r="V145" s="40"/>
      <c r="W145" s="35"/>
      <c r="X145" s="36"/>
      <c r="Y145" s="37"/>
      <c r="Z145" s="331">
        <f t="shared" si="45"/>
        <v>0</v>
      </c>
      <c r="AA145" s="332">
        <f t="shared" si="46"/>
        <v>0</v>
      </c>
    </row>
    <row r="146" spans="14:27">
      <c r="N146" s="320" t="str">
        <f t="shared" si="44"/>
        <v>\\</v>
      </c>
      <c r="O146" s="38"/>
      <c r="P146" s="36"/>
      <c r="Q146" s="114"/>
      <c r="R146" s="114"/>
      <c r="S146" s="11"/>
      <c r="T146" s="35"/>
      <c r="U146" s="39"/>
      <c r="V146" s="40"/>
      <c r="W146" s="35"/>
      <c r="X146" s="36"/>
      <c r="Y146" s="37"/>
      <c r="Z146" s="331">
        <f t="shared" si="45"/>
        <v>0</v>
      </c>
      <c r="AA146" s="332">
        <f t="shared" si="46"/>
        <v>0</v>
      </c>
    </row>
    <row r="147" spans="14:27">
      <c r="N147" s="320" t="str">
        <f t="shared" si="44"/>
        <v>\\</v>
      </c>
      <c r="O147" s="38"/>
      <c r="P147" s="36"/>
      <c r="Q147" s="114"/>
      <c r="R147" s="114"/>
      <c r="S147" s="11"/>
      <c r="T147" s="35"/>
      <c r="U147" s="39"/>
      <c r="V147" s="40"/>
      <c r="W147" s="35"/>
      <c r="X147" s="36"/>
      <c r="Y147" s="37"/>
      <c r="Z147" s="331">
        <f t="shared" si="45"/>
        <v>0</v>
      </c>
      <c r="AA147" s="332">
        <f t="shared" si="46"/>
        <v>0</v>
      </c>
    </row>
    <row r="148" spans="14:27">
      <c r="N148" s="320" t="str">
        <f t="shared" si="44"/>
        <v>\\</v>
      </c>
      <c r="O148" s="38"/>
      <c r="P148" s="36"/>
      <c r="Q148" s="114"/>
      <c r="R148" s="114"/>
      <c r="S148" s="11"/>
      <c r="T148" s="35"/>
      <c r="U148" s="39"/>
      <c r="V148" s="40"/>
      <c r="W148" s="35"/>
      <c r="X148" s="36"/>
      <c r="Y148" s="37"/>
      <c r="Z148" s="331">
        <f t="shared" si="45"/>
        <v>0</v>
      </c>
      <c r="AA148" s="332">
        <f t="shared" si="46"/>
        <v>0</v>
      </c>
    </row>
    <row r="149" spans="14:27">
      <c r="N149" s="320" t="str">
        <f t="shared" si="44"/>
        <v>\\</v>
      </c>
      <c r="O149" s="38"/>
      <c r="P149" s="36"/>
      <c r="Q149" s="114"/>
      <c r="R149" s="114"/>
      <c r="S149" s="11"/>
      <c r="T149" s="35"/>
      <c r="U149" s="39"/>
      <c r="V149" s="40"/>
      <c r="W149" s="35"/>
      <c r="X149" s="36"/>
      <c r="Y149" s="37"/>
      <c r="Z149" s="331">
        <f t="shared" si="45"/>
        <v>0</v>
      </c>
      <c r="AA149" s="332">
        <f t="shared" si="46"/>
        <v>0</v>
      </c>
    </row>
    <row r="150" spans="14:27">
      <c r="N150" s="320" t="str">
        <f t="shared" si="44"/>
        <v>\\</v>
      </c>
      <c r="O150" s="38"/>
      <c r="P150" s="36"/>
      <c r="Q150" s="114"/>
      <c r="R150" s="114"/>
      <c r="S150" s="11"/>
      <c r="T150" s="35"/>
      <c r="U150" s="39"/>
      <c r="V150" s="40"/>
      <c r="W150" s="35"/>
      <c r="X150" s="36"/>
      <c r="Y150" s="37"/>
      <c r="Z150" s="331">
        <f t="shared" si="45"/>
        <v>0</v>
      </c>
      <c r="AA150" s="332">
        <f t="shared" si="46"/>
        <v>0</v>
      </c>
    </row>
    <row r="151" spans="14:27">
      <c r="N151" s="320" t="str">
        <f t="shared" si="44"/>
        <v>\\</v>
      </c>
      <c r="O151" s="38"/>
      <c r="P151" s="36"/>
      <c r="Q151" s="114"/>
      <c r="R151" s="114"/>
      <c r="S151" s="11"/>
      <c r="T151" s="35"/>
      <c r="U151" s="39"/>
      <c r="V151" s="40"/>
      <c r="W151" s="35"/>
      <c r="X151" s="36"/>
      <c r="Y151" s="37"/>
      <c r="Z151" s="331">
        <f t="shared" si="45"/>
        <v>0</v>
      </c>
      <c r="AA151" s="332">
        <f t="shared" si="46"/>
        <v>0</v>
      </c>
    </row>
    <row r="152" spans="14:27">
      <c r="N152" s="320" t="str">
        <f t="shared" si="44"/>
        <v>\\</v>
      </c>
      <c r="O152" s="38"/>
      <c r="P152" s="36"/>
      <c r="Q152" s="114"/>
      <c r="R152" s="114"/>
      <c r="S152" s="11"/>
      <c r="T152" s="35"/>
      <c r="U152" s="39"/>
      <c r="V152" s="40"/>
      <c r="W152" s="35"/>
      <c r="X152" s="36"/>
      <c r="Y152" s="37"/>
      <c r="Z152" s="331">
        <f t="shared" si="45"/>
        <v>0</v>
      </c>
      <c r="AA152" s="332">
        <f t="shared" si="46"/>
        <v>0</v>
      </c>
    </row>
    <row r="153" spans="14:27">
      <c r="N153" s="320" t="str">
        <f t="shared" si="44"/>
        <v>\\</v>
      </c>
      <c r="O153" s="38"/>
      <c r="P153" s="36"/>
      <c r="Q153" s="114"/>
      <c r="R153" s="114"/>
      <c r="S153" s="11"/>
      <c r="T153" s="35"/>
      <c r="U153" s="39"/>
      <c r="V153" s="40"/>
      <c r="W153" s="35"/>
      <c r="X153" s="36"/>
      <c r="Y153" s="37"/>
      <c r="Z153" s="331">
        <f t="shared" si="45"/>
        <v>0</v>
      </c>
      <c r="AA153" s="332">
        <f t="shared" si="46"/>
        <v>0</v>
      </c>
    </row>
    <row r="154" spans="14:27">
      <c r="N154" s="320" t="str">
        <f t="shared" si="44"/>
        <v>\\</v>
      </c>
      <c r="O154" s="38"/>
      <c r="P154" s="36"/>
      <c r="Q154" s="114"/>
      <c r="R154" s="114"/>
      <c r="S154" s="11"/>
      <c r="T154" s="35"/>
      <c r="U154" s="39"/>
      <c r="V154" s="40"/>
      <c r="W154" s="35"/>
      <c r="X154" s="36"/>
      <c r="Y154" s="37"/>
      <c r="Z154" s="331">
        <f t="shared" si="45"/>
        <v>0</v>
      </c>
      <c r="AA154" s="332">
        <f t="shared" si="46"/>
        <v>0</v>
      </c>
    </row>
    <row r="155" spans="14:27">
      <c r="N155" s="320" t="str">
        <f t="shared" si="44"/>
        <v>\\</v>
      </c>
      <c r="O155" s="38"/>
      <c r="P155" s="36"/>
      <c r="Q155" s="114"/>
      <c r="R155" s="114"/>
      <c r="S155" s="11"/>
      <c r="T155" s="35"/>
      <c r="U155" s="39"/>
      <c r="V155" s="40"/>
      <c r="W155" s="35"/>
      <c r="X155" s="36"/>
      <c r="Y155" s="37"/>
      <c r="Z155" s="331">
        <f t="shared" si="45"/>
        <v>0</v>
      </c>
      <c r="AA155" s="332">
        <f t="shared" si="46"/>
        <v>0</v>
      </c>
    </row>
    <row r="156" spans="14:27">
      <c r="N156" s="320" t="str">
        <f t="shared" si="44"/>
        <v>\\</v>
      </c>
      <c r="O156" s="38"/>
      <c r="P156" s="36"/>
      <c r="Q156" s="114"/>
      <c r="R156" s="114"/>
      <c r="S156" s="11"/>
      <c r="T156" s="35"/>
      <c r="U156" s="39"/>
      <c r="V156" s="40"/>
      <c r="W156" s="35"/>
      <c r="X156" s="36"/>
      <c r="Y156" s="37"/>
      <c r="Z156" s="331">
        <f t="shared" si="45"/>
        <v>0</v>
      </c>
      <c r="AA156" s="332">
        <f t="shared" si="46"/>
        <v>0</v>
      </c>
    </row>
    <row r="157" spans="14:27">
      <c r="N157" s="320" t="str">
        <f t="shared" si="44"/>
        <v>\\</v>
      </c>
      <c r="O157" s="38"/>
      <c r="P157" s="36"/>
      <c r="Q157" s="114"/>
      <c r="R157" s="114"/>
      <c r="S157" s="11"/>
      <c r="T157" s="35"/>
      <c r="U157" s="39"/>
      <c r="V157" s="40"/>
      <c r="W157" s="35"/>
      <c r="X157" s="36"/>
      <c r="Y157" s="37"/>
      <c r="Z157" s="331">
        <f t="shared" si="45"/>
        <v>0</v>
      </c>
      <c r="AA157" s="332">
        <f t="shared" si="46"/>
        <v>0</v>
      </c>
    </row>
    <row r="158" spans="14:27">
      <c r="N158" s="320" t="str">
        <f t="shared" si="44"/>
        <v>\\</v>
      </c>
      <c r="O158" s="38"/>
      <c r="P158" s="36"/>
      <c r="Q158" s="114"/>
      <c r="R158" s="114"/>
      <c r="S158" s="11"/>
      <c r="T158" s="35"/>
      <c r="U158" s="39"/>
      <c r="V158" s="40"/>
      <c r="W158" s="35"/>
      <c r="X158" s="36"/>
      <c r="Y158" s="37"/>
      <c r="Z158" s="331">
        <f t="shared" si="45"/>
        <v>0</v>
      </c>
      <c r="AA158" s="332">
        <f t="shared" si="46"/>
        <v>0</v>
      </c>
    </row>
    <row r="159" spans="14:27">
      <c r="N159" s="320" t="str">
        <f t="shared" si="44"/>
        <v>\\</v>
      </c>
      <c r="O159" s="38"/>
      <c r="P159" s="36"/>
      <c r="Q159" s="114"/>
      <c r="R159" s="114"/>
      <c r="S159" s="11"/>
      <c r="T159" s="35"/>
      <c r="U159" s="39"/>
      <c r="V159" s="40"/>
      <c r="W159" s="35"/>
      <c r="X159" s="36"/>
      <c r="Y159" s="37"/>
      <c r="Z159" s="331">
        <f t="shared" si="45"/>
        <v>0</v>
      </c>
      <c r="AA159" s="332">
        <f t="shared" si="46"/>
        <v>0</v>
      </c>
    </row>
    <row r="160" spans="14:27">
      <c r="N160" s="320" t="str">
        <f t="shared" si="44"/>
        <v>\\</v>
      </c>
      <c r="O160" s="38"/>
      <c r="P160" s="36"/>
      <c r="Q160" s="114"/>
      <c r="R160" s="114"/>
      <c r="S160" s="11"/>
      <c r="T160" s="35"/>
      <c r="U160" s="39"/>
      <c r="V160" s="40"/>
      <c r="W160" s="35"/>
      <c r="X160" s="36"/>
      <c r="Y160" s="37"/>
      <c r="Z160" s="331">
        <f t="shared" si="45"/>
        <v>0</v>
      </c>
      <c r="AA160" s="332">
        <f t="shared" si="46"/>
        <v>0</v>
      </c>
    </row>
    <row r="161" spans="14:27">
      <c r="N161" s="320" t="str">
        <f t="shared" si="44"/>
        <v>\\</v>
      </c>
      <c r="O161" s="38"/>
      <c r="P161" s="36"/>
      <c r="Q161" s="114"/>
      <c r="R161" s="114"/>
      <c r="S161" s="11"/>
      <c r="T161" s="35"/>
      <c r="U161" s="39"/>
      <c r="V161" s="40"/>
      <c r="W161" s="35"/>
      <c r="X161" s="36"/>
      <c r="Y161" s="37"/>
      <c r="Z161" s="331">
        <f t="shared" si="45"/>
        <v>0</v>
      </c>
      <c r="AA161" s="332">
        <f t="shared" si="46"/>
        <v>0</v>
      </c>
    </row>
    <row r="162" spans="14:27">
      <c r="N162" s="320" t="str">
        <f t="shared" si="44"/>
        <v>\\</v>
      </c>
      <c r="O162" s="38"/>
      <c r="P162" s="36"/>
      <c r="Q162" s="114"/>
      <c r="R162" s="114"/>
      <c r="S162" s="11"/>
      <c r="T162" s="35"/>
      <c r="U162" s="39"/>
      <c r="V162" s="40"/>
      <c r="W162" s="35"/>
      <c r="X162" s="36"/>
      <c r="Y162" s="37"/>
      <c r="Z162" s="331">
        <f t="shared" si="45"/>
        <v>0</v>
      </c>
      <c r="AA162" s="332">
        <f t="shared" si="46"/>
        <v>0</v>
      </c>
    </row>
    <row r="163" spans="14:27">
      <c r="N163" s="320" t="str">
        <f t="shared" si="44"/>
        <v>\\</v>
      </c>
      <c r="O163" s="38"/>
      <c r="P163" s="36"/>
      <c r="Q163" s="114"/>
      <c r="R163" s="114"/>
      <c r="S163" s="11"/>
      <c r="T163" s="35"/>
      <c r="U163" s="39"/>
      <c r="V163" s="40"/>
      <c r="W163" s="35"/>
      <c r="X163" s="36"/>
      <c r="Y163" s="37"/>
      <c r="Z163" s="331">
        <f t="shared" si="45"/>
        <v>0</v>
      </c>
      <c r="AA163" s="332">
        <f t="shared" si="46"/>
        <v>0</v>
      </c>
    </row>
    <row r="164" spans="14:27">
      <c r="N164" s="320" t="str">
        <f t="shared" si="44"/>
        <v>\\</v>
      </c>
      <c r="O164" s="38"/>
      <c r="P164" s="36"/>
      <c r="Q164" s="114"/>
      <c r="R164" s="114"/>
      <c r="S164" s="11"/>
      <c r="T164" s="35"/>
      <c r="U164" s="39"/>
      <c r="V164" s="40"/>
      <c r="W164" s="35"/>
      <c r="X164" s="36"/>
      <c r="Y164" s="37"/>
      <c r="Z164" s="331">
        <f t="shared" si="45"/>
        <v>0</v>
      </c>
      <c r="AA164" s="332">
        <f t="shared" si="46"/>
        <v>0</v>
      </c>
    </row>
    <row r="165" spans="14:27">
      <c r="N165" s="320" t="str">
        <f t="shared" si="44"/>
        <v>\\</v>
      </c>
      <c r="O165" s="38"/>
      <c r="P165" s="36"/>
      <c r="Q165" s="114"/>
      <c r="R165" s="114"/>
      <c r="S165" s="11"/>
      <c r="T165" s="35"/>
      <c r="U165" s="39"/>
      <c r="V165" s="40"/>
      <c r="W165" s="35"/>
      <c r="X165" s="36"/>
      <c r="Y165" s="37"/>
      <c r="Z165" s="331">
        <f t="shared" si="45"/>
        <v>0</v>
      </c>
      <c r="AA165" s="332">
        <f t="shared" si="46"/>
        <v>0</v>
      </c>
    </row>
    <row r="166" spans="14:27">
      <c r="N166" s="320" t="str">
        <f t="shared" si="44"/>
        <v>\\</v>
      </c>
      <c r="O166" s="38"/>
      <c r="P166" s="36"/>
      <c r="Q166" s="114"/>
      <c r="R166" s="114"/>
      <c r="S166" s="11"/>
      <c r="T166" s="35"/>
      <c r="U166" s="39"/>
      <c r="V166" s="40"/>
      <c r="W166" s="35"/>
      <c r="X166" s="36"/>
      <c r="Y166" s="37"/>
      <c r="Z166" s="331">
        <f t="shared" si="45"/>
        <v>0</v>
      </c>
      <c r="AA166" s="332">
        <f t="shared" si="46"/>
        <v>0</v>
      </c>
    </row>
    <row r="167" spans="14:27">
      <c r="N167" s="320" t="str">
        <f t="shared" si="44"/>
        <v>\\</v>
      </c>
      <c r="O167" s="38"/>
      <c r="P167" s="36"/>
      <c r="Q167" s="114"/>
      <c r="R167" s="114"/>
      <c r="S167" s="11"/>
      <c r="T167" s="35"/>
      <c r="U167" s="39"/>
      <c r="V167" s="40"/>
      <c r="W167" s="35"/>
      <c r="X167" s="36"/>
      <c r="Y167" s="37"/>
      <c r="Z167" s="331">
        <f t="shared" si="45"/>
        <v>0</v>
      </c>
      <c r="AA167" s="332">
        <f t="shared" si="46"/>
        <v>0</v>
      </c>
    </row>
    <row r="168" spans="14:27">
      <c r="N168" s="320" t="str">
        <f t="shared" si="44"/>
        <v>\\</v>
      </c>
      <c r="O168" s="38"/>
      <c r="P168" s="36"/>
      <c r="Q168" s="114"/>
      <c r="R168" s="114"/>
      <c r="S168" s="11"/>
      <c r="T168" s="35"/>
      <c r="U168" s="39"/>
      <c r="V168" s="40"/>
      <c r="W168" s="35"/>
      <c r="X168" s="36"/>
      <c r="Y168" s="37"/>
      <c r="Z168" s="331">
        <f t="shared" si="45"/>
        <v>0</v>
      </c>
      <c r="AA168" s="332">
        <f t="shared" si="46"/>
        <v>0</v>
      </c>
    </row>
    <row r="169" spans="14:27">
      <c r="N169" s="320" t="str">
        <f t="shared" si="44"/>
        <v>\\</v>
      </c>
      <c r="O169" s="38"/>
      <c r="P169" s="36"/>
      <c r="Q169" s="114"/>
      <c r="R169" s="114"/>
      <c r="S169" s="11"/>
      <c r="T169" s="35"/>
      <c r="U169" s="39"/>
      <c r="V169" s="40"/>
      <c r="W169" s="35"/>
      <c r="X169" s="36"/>
      <c r="Y169" s="37"/>
      <c r="Z169" s="331">
        <f t="shared" si="45"/>
        <v>0</v>
      </c>
      <c r="AA169" s="332">
        <f t="shared" si="46"/>
        <v>0</v>
      </c>
    </row>
    <row r="170" spans="14:27">
      <c r="N170" s="320" t="str">
        <f t="shared" si="44"/>
        <v>\\</v>
      </c>
      <c r="O170" s="38"/>
      <c r="P170" s="36"/>
      <c r="Q170" s="114"/>
      <c r="R170" s="114"/>
      <c r="S170" s="11"/>
      <c r="T170" s="35"/>
      <c r="U170" s="39"/>
      <c r="V170" s="40"/>
      <c r="W170" s="35"/>
      <c r="X170" s="36"/>
      <c r="Y170" s="37"/>
      <c r="Z170" s="331">
        <f t="shared" si="45"/>
        <v>0</v>
      </c>
      <c r="AA170" s="332">
        <f t="shared" si="46"/>
        <v>0</v>
      </c>
    </row>
    <row r="171" spans="14:27">
      <c r="N171" s="320" t="str">
        <f t="shared" si="44"/>
        <v>\\</v>
      </c>
      <c r="O171" s="38"/>
      <c r="P171" s="36"/>
      <c r="Q171" s="114"/>
      <c r="R171" s="114"/>
      <c r="S171" s="11"/>
      <c r="T171" s="35"/>
      <c r="U171" s="39"/>
      <c r="V171" s="40"/>
      <c r="W171" s="35"/>
      <c r="X171" s="36"/>
      <c r="Y171" s="37"/>
      <c r="Z171" s="331">
        <f t="shared" si="45"/>
        <v>0</v>
      </c>
      <c r="AA171" s="332">
        <f t="shared" si="46"/>
        <v>0</v>
      </c>
    </row>
    <row r="172" spans="14:27">
      <c r="N172" s="320" t="str">
        <f t="shared" si="44"/>
        <v>\\</v>
      </c>
      <c r="O172" s="38"/>
      <c r="P172" s="36"/>
      <c r="Q172" s="114"/>
      <c r="R172" s="114"/>
      <c r="S172" s="11"/>
      <c r="T172" s="35"/>
      <c r="U172" s="39"/>
      <c r="V172" s="40"/>
      <c r="W172" s="35"/>
      <c r="X172" s="36"/>
      <c r="Y172" s="37"/>
      <c r="Z172" s="331">
        <f t="shared" si="45"/>
        <v>0</v>
      </c>
      <c r="AA172" s="332">
        <f t="shared" si="46"/>
        <v>0</v>
      </c>
    </row>
    <row r="173" spans="14:27">
      <c r="N173" s="320" t="str">
        <f t="shared" si="44"/>
        <v>\\</v>
      </c>
      <c r="O173" s="38"/>
      <c r="P173" s="36"/>
      <c r="Q173" s="114"/>
      <c r="R173" s="114"/>
      <c r="S173" s="11"/>
      <c r="T173" s="35"/>
      <c r="U173" s="39"/>
      <c r="V173" s="40"/>
      <c r="W173" s="35"/>
      <c r="X173" s="36"/>
      <c r="Y173" s="37"/>
      <c r="Z173" s="331">
        <f t="shared" si="45"/>
        <v>0</v>
      </c>
      <c r="AA173" s="332">
        <f t="shared" si="46"/>
        <v>0</v>
      </c>
    </row>
    <row r="174" spans="14:27">
      <c r="N174" s="320" t="str">
        <f t="shared" si="44"/>
        <v>\\</v>
      </c>
      <c r="O174" s="38"/>
      <c r="P174" s="36"/>
      <c r="Q174" s="114"/>
      <c r="R174" s="114"/>
      <c r="S174" s="11"/>
      <c r="T174" s="35"/>
      <c r="U174" s="39"/>
      <c r="V174" s="40"/>
      <c r="W174" s="35"/>
      <c r="X174" s="36"/>
      <c r="Y174" s="37"/>
      <c r="Z174" s="331">
        <f t="shared" si="45"/>
        <v>0</v>
      </c>
      <c r="AA174" s="332">
        <f t="shared" si="46"/>
        <v>0</v>
      </c>
    </row>
    <row r="175" spans="14:27">
      <c r="N175" s="320" t="str">
        <f t="shared" si="44"/>
        <v>\\</v>
      </c>
      <c r="O175" s="38"/>
      <c r="P175" s="36"/>
      <c r="Q175" s="114"/>
      <c r="R175" s="114"/>
      <c r="S175" s="11"/>
      <c r="T175" s="35"/>
      <c r="U175" s="39"/>
      <c r="V175" s="40"/>
      <c r="W175" s="35"/>
      <c r="X175" s="36"/>
      <c r="Y175" s="37"/>
      <c r="Z175" s="331">
        <f t="shared" si="45"/>
        <v>0</v>
      </c>
      <c r="AA175" s="332">
        <f t="shared" si="46"/>
        <v>0</v>
      </c>
    </row>
    <row r="176" spans="14:27">
      <c r="N176" s="320" t="str">
        <f t="shared" si="44"/>
        <v>\\</v>
      </c>
      <c r="O176" s="38"/>
      <c r="P176" s="36"/>
      <c r="Q176" s="114"/>
      <c r="R176" s="114"/>
      <c r="S176" s="11"/>
      <c r="T176" s="35"/>
      <c r="U176" s="39"/>
      <c r="V176" s="40"/>
      <c r="W176" s="35"/>
      <c r="X176" s="36"/>
      <c r="Y176" s="37"/>
      <c r="Z176" s="331">
        <f t="shared" si="45"/>
        <v>0</v>
      </c>
      <c r="AA176" s="332">
        <f t="shared" si="46"/>
        <v>0</v>
      </c>
    </row>
    <row r="177" spans="14:27">
      <c r="N177" s="320" t="str">
        <f t="shared" si="44"/>
        <v>\\</v>
      </c>
      <c r="O177" s="38"/>
      <c r="P177" s="36"/>
      <c r="Q177" s="114"/>
      <c r="R177" s="114"/>
      <c r="S177" s="11"/>
      <c r="T177" s="35"/>
      <c r="U177" s="39"/>
      <c r="V177" s="40"/>
      <c r="W177" s="35"/>
      <c r="X177" s="36"/>
      <c r="Y177" s="37"/>
      <c r="Z177" s="331">
        <f t="shared" si="45"/>
        <v>0</v>
      </c>
      <c r="AA177" s="332">
        <f t="shared" si="46"/>
        <v>0</v>
      </c>
    </row>
    <row r="178" spans="14:27">
      <c r="N178" s="320" t="str">
        <f t="shared" si="44"/>
        <v>\\</v>
      </c>
      <c r="O178" s="38"/>
      <c r="P178" s="36"/>
      <c r="Q178" s="114"/>
      <c r="R178" s="114"/>
      <c r="S178" s="11"/>
      <c r="T178" s="35"/>
      <c r="U178" s="39"/>
      <c r="V178" s="40"/>
      <c r="W178" s="35"/>
      <c r="X178" s="36"/>
      <c r="Y178" s="37"/>
      <c r="Z178" s="331">
        <f t="shared" si="45"/>
        <v>0</v>
      </c>
      <c r="AA178" s="332">
        <f t="shared" si="46"/>
        <v>0</v>
      </c>
    </row>
    <row r="179" spans="14:27">
      <c r="N179" s="320" t="str">
        <f t="shared" si="44"/>
        <v>\\</v>
      </c>
      <c r="O179" s="38"/>
      <c r="P179" s="36"/>
      <c r="Q179" s="114"/>
      <c r="R179" s="114"/>
      <c r="S179" s="11"/>
      <c r="T179" s="35"/>
      <c r="U179" s="39"/>
      <c r="V179" s="40"/>
      <c r="W179" s="35"/>
      <c r="X179" s="36"/>
      <c r="Y179" s="37"/>
      <c r="Z179" s="331">
        <f t="shared" si="45"/>
        <v>0</v>
      </c>
      <c r="AA179" s="332">
        <f t="shared" si="46"/>
        <v>0</v>
      </c>
    </row>
    <row r="180" spans="14:27">
      <c r="N180" s="320" t="str">
        <f t="shared" si="44"/>
        <v>\\</v>
      </c>
      <c r="O180" s="38"/>
      <c r="P180" s="36"/>
      <c r="Q180" s="114"/>
      <c r="R180" s="114"/>
      <c r="S180" s="11"/>
      <c r="T180" s="35"/>
      <c r="U180" s="39"/>
      <c r="V180" s="40"/>
      <c r="W180" s="35"/>
      <c r="X180" s="36"/>
      <c r="Y180" s="37"/>
      <c r="Z180" s="331">
        <f t="shared" si="45"/>
        <v>0</v>
      </c>
      <c r="AA180" s="332">
        <f t="shared" si="46"/>
        <v>0</v>
      </c>
    </row>
    <row r="181" spans="14:27">
      <c r="N181" s="320" t="str">
        <f t="shared" si="44"/>
        <v>\\</v>
      </c>
      <c r="O181" s="38"/>
      <c r="P181" s="36"/>
      <c r="Q181" s="114"/>
      <c r="R181" s="114"/>
      <c r="S181" s="11"/>
      <c r="T181" s="35"/>
      <c r="U181" s="39"/>
      <c r="V181" s="40"/>
      <c r="W181" s="35"/>
      <c r="X181" s="36"/>
      <c r="Y181" s="37"/>
      <c r="Z181" s="331">
        <f t="shared" si="45"/>
        <v>0</v>
      </c>
      <c r="AA181" s="332">
        <f t="shared" si="46"/>
        <v>0</v>
      </c>
    </row>
    <row r="182" spans="14:27">
      <c r="N182" s="320" t="str">
        <f t="shared" si="44"/>
        <v>\\</v>
      </c>
      <c r="O182" s="38"/>
      <c r="P182" s="36"/>
      <c r="Q182" s="114"/>
      <c r="R182" s="114"/>
      <c r="S182" s="11"/>
      <c r="T182" s="35"/>
      <c r="U182" s="39"/>
      <c r="V182" s="40"/>
      <c r="W182" s="35"/>
      <c r="X182" s="36"/>
      <c r="Y182" s="37"/>
      <c r="Z182" s="331">
        <f t="shared" si="45"/>
        <v>0</v>
      </c>
      <c r="AA182" s="332">
        <f t="shared" si="46"/>
        <v>0</v>
      </c>
    </row>
    <row r="183" spans="14:27">
      <c r="N183" s="320" t="str">
        <f t="shared" si="44"/>
        <v>\\</v>
      </c>
      <c r="O183" s="38"/>
      <c r="P183" s="36"/>
      <c r="Q183" s="114"/>
      <c r="R183" s="114"/>
      <c r="S183" s="11"/>
      <c r="T183" s="35"/>
      <c r="U183" s="39"/>
      <c r="V183" s="40"/>
      <c r="W183" s="35"/>
      <c r="X183" s="36"/>
      <c r="Y183" s="37"/>
      <c r="Z183" s="331">
        <f t="shared" si="45"/>
        <v>0</v>
      </c>
      <c r="AA183" s="332">
        <f t="shared" si="46"/>
        <v>0</v>
      </c>
    </row>
    <row r="184" spans="14:27">
      <c r="N184" s="320" t="str">
        <f t="shared" si="44"/>
        <v>\\</v>
      </c>
      <c r="O184" s="38"/>
      <c r="P184" s="36"/>
      <c r="Q184" s="114"/>
      <c r="R184" s="114"/>
      <c r="S184" s="11"/>
      <c r="T184" s="35"/>
      <c r="U184" s="39"/>
      <c r="V184" s="40"/>
      <c r="W184" s="35"/>
      <c r="X184" s="36"/>
      <c r="Y184" s="37"/>
      <c r="Z184" s="331">
        <f t="shared" si="45"/>
        <v>0</v>
      </c>
      <c r="AA184" s="332">
        <f t="shared" si="46"/>
        <v>0</v>
      </c>
    </row>
    <row r="185" spans="14:27">
      <c r="N185" s="320" t="str">
        <f t="shared" si="44"/>
        <v>\\</v>
      </c>
      <c r="O185" s="38"/>
      <c r="P185" s="36"/>
      <c r="Q185" s="114"/>
      <c r="R185" s="114"/>
      <c r="S185" s="11"/>
      <c r="T185" s="35"/>
      <c r="U185" s="39"/>
      <c r="V185" s="40"/>
      <c r="W185" s="35"/>
      <c r="X185" s="36"/>
      <c r="Y185" s="37"/>
      <c r="Z185" s="331">
        <f t="shared" si="45"/>
        <v>0</v>
      </c>
      <c r="AA185" s="332">
        <f t="shared" si="46"/>
        <v>0</v>
      </c>
    </row>
    <row r="186" spans="14:27">
      <c r="N186" s="320" t="str">
        <f t="shared" si="44"/>
        <v>\\</v>
      </c>
      <c r="O186" s="38"/>
      <c r="P186" s="36"/>
      <c r="Q186" s="114"/>
      <c r="R186" s="114"/>
      <c r="S186" s="11"/>
      <c r="T186" s="35"/>
      <c r="U186" s="39"/>
      <c r="V186" s="40"/>
      <c r="W186" s="35"/>
      <c r="X186" s="36"/>
      <c r="Y186" s="37"/>
      <c r="Z186" s="331">
        <f t="shared" si="45"/>
        <v>0</v>
      </c>
      <c r="AA186" s="332">
        <f t="shared" si="46"/>
        <v>0</v>
      </c>
    </row>
    <row r="187" spans="14:27">
      <c r="N187" s="320" t="str">
        <f t="shared" si="44"/>
        <v>\\</v>
      </c>
      <c r="O187" s="38"/>
      <c r="P187" s="36"/>
      <c r="Q187" s="114"/>
      <c r="R187" s="114"/>
      <c r="S187" s="11"/>
      <c r="T187" s="35"/>
      <c r="U187" s="39"/>
      <c r="V187" s="40"/>
      <c r="W187" s="35"/>
      <c r="X187" s="36"/>
      <c r="Y187" s="37"/>
      <c r="Z187" s="331">
        <f t="shared" si="45"/>
        <v>0</v>
      </c>
      <c r="AA187" s="332">
        <f t="shared" si="46"/>
        <v>0</v>
      </c>
    </row>
    <row r="188" spans="14:27">
      <c r="N188" s="320" t="str">
        <f t="shared" si="44"/>
        <v>\\</v>
      </c>
      <c r="O188" s="38"/>
      <c r="P188" s="36"/>
      <c r="Q188" s="114"/>
      <c r="R188" s="114"/>
      <c r="S188" s="11"/>
      <c r="T188" s="35"/>
      <c r="U188" s="39"/>
      <c r="V188" s="40"/>
      <c r="W188" s="35"/>
      <c r="X188" s="36"/>
      <c r="Y188" s="37"/>
      <c r="Z188" s="331">
        <f t="shared" si="45"/>
        <v>0</v>
      </c>
      <c r="AA188" s="332">
        <f t="shared" si="46"/>
        <v>0</v>
      </c>
    </row>
    <row r="189" spans="14:27">
      <c r="N189" s="320" t="str">
        <f t="shared" si="44"/>
        <v>\\</v>
      </c>
      <c r="O189" s="38"/>
      <c r="P189" s="36"/>
      <c r="Q189" s="114"/>
      <c r="R189" s="114"/>
      <c r="S189" s="11"/>
      <c r="T189" s="35"/>
      <c r="U189" s="39"/>
      <c r="V189" s="40"/>
      <c r="W189" s="35"/>
      <c r="X189" s="36"/>
      <c r="Y189" s="37"/>
      <c r="Z189" s="331">
        <f t="shared" si="45"/>
        <v>0</v>
      </c>
      <c r="AA189" s="332">
        <f t="shared" si="46"/>
        <v>0</v>
      </c>
    </row>
    <row r="190" spans="14:27">
      <c r="N190" s="320" t="str">
        <f t="shared" si="44"/>
        <v>\\</v>
      </c>
      <c r="O190" s="38"/>
      <c r="P190" s="36"/>
      <c r="Q190" s="114"/>
      <c r="R190" s="114"/>
      <c r="S190" s="11"/>
      <c r="T190" s="35"/>
      <c r="U190" s="39"/>
      <c r="V190" s="40"/>
      <c r="W190" s="35"/>
      <c r="X190" s="36"/>
      <c r="Y190" s="37"/>
      <c r="Z190" s="331">
        <f t="shared" si="45"/>
        <v>0</v>
      </c>
      <c r="AA190" s="332">
        <f t="shared" si="46"/>
        <v>0</v>
      </c>
    </row>
    <row r="191" spans="14:27">
      <c r="N191" s="320" t="str">
        <f t="shared" si="44"/>
        <v>\\</v>
      </c>
      <c r="O191" s="38"/>
      <c r="P191" s="36"/>
      <c r="Q191" s="114"/>
      <c r="R191" s="114"/>
      <c r="S191" s="11"/>
      <c r="T191" s="35"/>
      <c r="U191" s="39"/>
      <c r="V191" s="40"/>
      <c r="W191" s="35"/>
      <c r="X191" s="36"/>
      <c r="Y191" s="37"/>
      <c r="Z191" s="331">
        <f t="shared" si="45"/>
        <v>0</v>
      </c>
      <c r="AA191" s="332">
        <f t="shared" si="46"/>
        <v>0</v>
      </c>
    </row>
    <row r="192" spans="14:27">
      <c r="N192" s="320" t="str">
        <f t="shared" si="44"/>
        <v>\\</v>
      </c>
      <c r="O192" s="38"/>
      <c r="P192" s="36"/>
      <c r="Q192" s="114"/>
      <c r="R192" s="114"/>
      <c r="S192" s="11"/>
      <c r="T192" s="35"/>
      <c r="U192" s="39"/>
      <c r="V192" s="40"/>
      <c r="W192" s="35"/>
      <c r="X192" s="36"/>
      <c r="Y192" s="37"/>
      <c r="Z192" s="331">
        <f t="shared" si="45"/>
        <v>0</v>
      </c>
      <c r="AA192" s="332">
        <f t="shared" si="46"/>
        <v>0</v>
      </c>
    </row>
    <row r="193" spans="14:27">
      <c r="N193" s="320" t="str">
        <f t="shared" si="44"/>
        <v>\\</v>
      </c>
      <c r="O193" s="38"/>
      <c r="P193" s="36"/>
      <c r="Q193" s="114"/>
      <c r="R193" s="114"/>
      <c r="S193" s="11"/>
      <c r="T193" s="35"/>
      <c r="U193" s="39"/>
      <c r="V193" s="40"/>
      <c r="W193" s="35"/>
      <c r="X193" s="36"/>
      <c r="Y193" s="37"/>
      <c r="Z193" s="331">
        <f t="shared" si="45"/>
        <v>0</v>
      </c>
      <c r="AA193" s="332">
        <f t="shared" si="46"/>
        <v>0</v>
      </c>
    </row>
    <row r="194" spans="14:27">
      <c r="N194" s="320" t="str">
        <f t="shared" si="44"/>
        <v>\\</v>
      </c>
      <c r="O194" s="38"/>
      <c r="P194" s="36"/>
      <c r="Q194" s="114"/>
      <c r="R194" s="114"/>
      <c r="S194" s="11"/>
      <c r="T194" s="35"/>
      <c r="U194" s="39"/>
      <c r="V194" s="40"/>
      <c r="W194" s="35"/>
      <c r="X194" s="36"/>
      <c r="Y194" s="37"/>
      <c r="Z194" s="331">
        <f t="shared" si="45"/>
        <v>0</v>
      </c>
      <c r="AA194" s="332">
        <f t="shared" si="46"/>
        <v>0</v>
      </c>
    </row>
    <row r="195" spans="14:27">
      <c r="N195" s="320" t="str">
        <f t="shared" ref="N195:N258" si="47">O195&amp;"\"&amp;X195&amp;"\"&amp;Y195</f>
        <v>\\</v>
      </c>
      <c r="O195" s="38"/>
      <c r="P195" s="36"/>
      <c r="Q195" s="114"/>
      <c r="R195" s="114"/>
      <c r="S195" s="11"/>
      <c r="T195" s="35"/>
      <c r="U195" s="39"/>
      <c r="V195" s="40"/>
      <c r="W195" s="35"/>
      <c r="X195" s="36"/>
      <c r="Y195" s="37"/>
      <c r="Z195" s="331">
        <f t="shared" si="45"/>
        <v>0</v>
      </c>
      <c r="AA195" s="332">
        <f t="shared" si="46"/>
        <v>0</v>
      </c>
    </row>
    <row r="196" spans="14:27">
      <c r="N196" s="320" t="str">
        <f t="shared" si="47"/>
        <v>\\</v>
      </c>
      <c r="O196" s="38"/>
      <c r="P196" s="36"/>
      <c r="Q196" s="114"/>
      <c r="R196" s="114"/>
      <c r="S196" s="11"/>
      <c r="T196" s="35"/>
      <c r="U196" s="39"/>
      <c r="V196" s="40"/>
      <c r="W196" s="35"/>
      <c r="X196" s="36"/>
      <c r="Y196" s="37"/>
      <c r="Z196" s="331">
        <f t="shared" ref="Z196:Z259" si="48">W196*V196/100</f>
        <v>0</v>
      </c>
      <c r="AA196" s="332">
        <f t="shared" ref="AA196:AA259" si="49">1*V196/100</f>
        <v>0</v>
      </c>
    </row>
    <row r="197" spans="14:27">
      <c r="N197" s="320" t="str">
        <f t="shared" si="47"/>
        <v>\\</v>
      </c>
      <c r="O197" s="38"/>
      <c r="P197" s="36"/>
      <c r="Q197" s="114"/>
      <c r="R197" s="114"/>
      <c r="S197" s="11"/>
      <c r="T197" s="35"/>
      <c r="U197" s="39"/>
      <c r="V197" s="40"/>
      <c r="W197" s="35"/>
      <c r="X197" s="36"/>
      <c r="Y197" s="37"/>
      <c r="Z197" s="331">
        <f t="shared" si="48"/>
        <v>0</v>
      </c>
      <c r="AA197" s="332">
        <f t="shared" si="49"/>
        <v>0</v>
      </c>
    </row>
    <row r="198" spans="14:27">
      <c r="N198" s="320" t="str">
        <f t="shared" si="47"/>
        <v>\\</v>
      </c>
      <c r="O198" s="38"/>
      <c r="P198" s="36"/>
      <c r="Q198" s="114"/>
      <c r="R198" s="114"/>
      <c r="S198" s="11"/>
      <c r="T198" s="35"/>
      <c r="U198" s="39"/>
      <c r="V198" s="40"/>
      <c r="W198" s="35"/>
      <c r="X198" s="36"/>
      <c r="Y198" s="37"/>
      <c r="Z198" s="331">
        <f t="shared" si="48"/>
        <v>0</v>
      </c>
      <c r="AA198" s="332">
        <f t="shared" si="49"/>
        <v>0</v>
      </c>
    </row>
    <row r="199" spans="14:27">
      <c r="N199" s="320" t="str">
        <f t="shared" si="47"/>
        <v>\\</v>
      </c>
      <c r="O199" s="38"/>
      <c r="P199" s="36"/>
      <c r="Q199" s="114"/>
      <c r="R199" s="114"/>
      <c r="S199" s="11"/>
      <c r="T199" s="35"/>
      <c r="U199" s="39"/>
      <c r="V199" s="40"/>
      <c r="W199" s="35"/>
      <c r="X199" s="36"/>
      <c r="Y199" s="37"/>
      <c r="Z199" s="331">
        <f t="shared" si="48"/>
        <v>0</v>
      </c>
      <c r="AA199" s="332">
        <f t="shared" si="49"/>
        <v>0</v>
      </c>
    </row>
    <row r="200" spans="14:27">
      <c r="N200" s="320" t="str">
        <f t="shared" si="47"/>
        <v>\\</v>
      </c>
      <c r="O200" s="38"/>
      <c r="P200" s="36"/>
      <c r="Q200" s="114"/>
      <c r="R200" s="114"/>
      <c r="S200" s="11"/>
      <c r="T200" s="35"/>
      <c r="U200" s="39"/>
      <c r="V200" s="40"/>
      <c r="W200" s="35"/>
      <c r="X200" s="36"/>
      <c r="Y200" s="37"/>
      <c r="Z200" s="331">
        <f t="shared" si="48"/>
        <v>0</v>
      </c>
      <c r="AA200" s="332">
        <f t="shared" si="49"/>
        <v>0</v>
      </c>
    </row>
    <row r="201" spans="14:27">
      <c r="N201" s="320" t="str">
        <f t="shared" si="47"/>
        <v>\\</v>
      </c>
      <c r="O201" s="38"/>
      <c r="P201" s="36"/>
      <c r="Q201" s="114"/>
      <c r="R201" s="114"/>
      <c r="S201" s="11"/>
      <c r="T201" s="35"/>
      <c r="U201" s="39"/>
      <c r="V201" s="40"/>
      <c r="W201" s="35"/>
      <c r="X201" s="36"/>
      <c r="Y201" s="37"/>
      <c r="Z201" s="331">
        <f t="shared" si="48"/>
        <v>0</v>
      </c>
      <c r="AA201" s="332">
        <f t="shared" si="49"/>
        <v>0</v>
      </c>
    </row>
    <row r="202" spans="14:27">
      <c r="N202" s="320" t="str">
        <f t="shared" si="47"/>
        <v>\\</v>
      </c>
      <c r="O202" s="38"/>
      <c r="P202" s="36"/>
      <c r="Q202" s="114"/>
      <c r="R202" s="114"/>
      <c r="S202" s="11"/>
      <c r="T202" s="35"/>
      <c r="U202" s="39"/>
      <c r="V202" s="40"/>
      <c r="W202" s="35"/>
      <c r="X202" s="36"/>
      <c r="Y202" s="37"/>
      <c r="Z202" s="331">
        <f t="shared" si="48"/>
        <v>0</v>
      </c>
      <c r="AA202" s="332">
        <f t="shared" si="49"/>
        <v>0</v>
      </c>
    </row>
    <row r="203" spans="14:27">
      <c r="N203" s="320" t="str">
        <f t="shared" si="47"/>
        <v>\\</v>
      </c>
      <c r="O203" s="38"/>
      <c r="P203" s="36"/>
      <c r="Q203" s="114"/>
      <c r="R203" s="114"/>
      <c r="S203" s="11"/>
      <c r="T203" s="35"/>
      <c r="U203" s="39"/>
      <c r="V203" s="40"/>
      <c r="W203" s="35"/>
      <c r="X203" s="36"/>
      <c r="Y203" s="37"/>
      <c r="Z203" s="331">
        <f t="shared" si="48"/>
        <v>0</v>
      </c>
      <c r="AA203" s="332">
        <f t="shared" si="49"/>
        <v>0</v>
      </c>
    </row>
    <row r="204" spans="14:27">
      <c r="N204" s="320" t="str">
        <f t="shared" si="47"/>
        <v>\\</v>
      </c>
      <c r="O204" s="38"/>
      <c r="P204" s="36"/>
      <c r="Q204" s="114"/>
      <c r="R204" s="114"/>
      <c r="S204" s="11"/>
      <c r="T204" s="35"/>
      <c r="U204" s="39"/>
      <c r="V204" s="40"/>
      <c r="W204" s="35"/>
      <c r="X204" s="36"/>
      <c r="Y204" s="37"/>
      <c r="Z204" s="331">
        <f t="shared" si="48"/>
        <v>0</v>
      </c>
      <c r="AA204" s="332">
        <f t="shared" si="49"/>
        <v>0</v>
      </c>
    </row>
    <row r="205" spans="14:27">
      <c r="N205" s="320" t="str">
        <f t="shared" si="47"/>
        <v>\\</v>
      </c>
      <c r="O205" s="38"/>
      <c r="P205" s="36"/>
      <c r="Q205" s="114"/>
      <c r="R205" s="114"/>
      <c r="S205" s="11"/>
      <c r="T205" s="35"/>
      <c r="U205" s="39"/>
      <c r="V205" s="40"/>
      <c r="W205" s="35"/>
      <c r="X205" s="36"/>
      <c r="Y205" s="37"/>
      <c r="Z205" s="331">
        <f t="shared" si="48"/>
        <v>0</v>
      </c>
      <c r="AA205" s="332">
        <f t="shared" si="49"/>
        <v>0</v>
      </c>
    </row>
    <row r="206" spans="14:27">
      <c r="N206" s="320" t="str">
        <f t="shared" si="47"/>
        <v>\\</v>
      </c>
      <c r="O206" s="38"/>
      <c r="P206" s="36"/>
      <c r="Q206" s="114"/>
      <c r="R206" s="114"/>
      <c r="S206" s="11"/>
      <c r="T206" s="35"/>
      <c r="U206" s="39"/>
      <c r="V206" s="40"/>
      <c r="W206" s="35"/>
      <c r="X206" s="36"/>
      <c r="Y206" s="37"/>
      <c r="Z206" s="331">
        <f t="shared" si="48"/>
        <v>0</v>
      </c>
      <c r="AA206" s="332">
        <f t="shared" si="49"/>
        <v>0</v>
      </c>
    </row>
    <row r="207" spans="14:27">
      <c r="N207" s="320" t="str">
        <f t="shared" si="47"/>
        <v>\\</v>
      </c>
      <c r="O207" s="38"/>
      <c r="P207" s="36"/>
      <c r="Q207" s="114"/>
      <c r="R207" s="114"/>
      <c r="S207" s="11"/>
      <c r="T207" s="35"/>
      <c r="U207" s="39"/>
      <c r="V207" s="40"/>
      <c r="W207" s="35"/>
      <c r="X207" s="36"/>
      <c r="Y207" s="37"/>
      <c r="Z207" s="331">
        <f t="shared" si="48"/>
        <v>0</v>
      </c>
      <c r="AA207" s="332">
        <f t="shared" si="49"/>
        <v>0</v>
      </c>
    </row>
    <row r="208" spans="14:27">
      <c r="N208" s="320" t="str">
        <f t="shared" si="47"/>
        <v>\\</v>
      </c>
      <c r="O208" s="38"/>
      <c r="P208" s="36"/>
      <c r="Q208" s="114"/>
      <c r="R208" s="114"/>
      <c r="S208" s="11"/>
      <c r="T208" s="35"/>
      <c r="U208" s="39"/>
      <c r="V208" s="40"/>
      <c r="W208" s="35"/>
      <c r="X208" s="36"/>
      <c r="Y208" s="37"/>
      <c r="Z208" s="331">
        <f t="shared" si="48"/>
        <v>0</v>
      </c>
      <c r="AA208" s="332">
        <f t="shared" si="49"/>
        <v>0</v>
      </c>
    </row>
    <row r="209" spans="14:27">
      <c r="N209" s="320" t="str">
        <f t="shared" si="47"/>
        <v>\\</v>
      </c>
      <c r="O209" s="38"/>
      <c r="P209" s="36"/>
      <c r="Q209" s="114"/>
      <c r="R209" s="114"/>
      <c r="S209" s="11"/>
      <c r="T209" s="35"/>
      <c r="U209" s="39"/>
      <c r="V209" s="40"/>
      <c r="W209" s="35"/>
      <c r="X209" s="36"/>
      <c r="Y209" s="37"/>
      <c r="Z209" s="331">
        <f t="shared" si="48"/>
        <v>0</v>
      </c>
      <c r="AA209" s="332">
        <f t="shared" si="49"/>
        <v>0</v>
      </c>
    </row>
    <row r="210" spans="14:27">
      <c r="N210" s="320" t="str">
        <f t="shared" si="47"/>
        <v>\\</v>
      </c>
      <c r="O210" s="38"/>
      <c r="P210" s="36"/>
      <c r="Q210" s="114"/>
      <c r="R210" s="114"/>
      <c r="S210" s="11"/>
      <c r="T210" s="35"/>
      <c r="U210" s="39"/>
      <c r="V210" s="40"/>
      <c r="W210" s="35"/>
      <c r="X210" s="36"/>
      <c r="Y210" s="37"/>
      <c r="Z210" s="331">
        <f t="shared" si="48"/>
        <v>0</v>
      </c>
      <c r="AA210" s="332">
        <f t="shared" si="49"/>
        <v>0</v>
      </c>
    </row>
    <row r="211" spans="14:27">
      <c r="N211" s="320" t="str">
        <f t="shared" si="47"/>
        <v>\\</v>
      </c>
      <c r="O211" s="38"/>
      <c r="P211" s="36"/>
      <c r="Q211" s="114"/>
      <c r="R211" s="114"/>
      <c r="S211" s="11"/>
      <c r="T211" s="35"/>
      <c r="U211" s="39"/>
      <c r="V211" s="40"/>
      <c r="W211" s="35"/>
      <c r="X211" s="36"/>
      <c r="Y211" s="37"/>
      <c r="Z211" s="331">
        <f t="shared" si="48"/>
        <v>0</v>
      </c>
      <c r="AA211" s="332">
        <f t="shared" si="49"/>
        <v>0</v>
      </c>
    </row>
    <row r="212" spans="14:27">
      <c r="N212" s="320" t="str">
        <f t="shared" si="47"/>
        <v>\\</v>
      </c>
      <c r="O212" s="38"/>
      <c r="P212" s="36"/>
      <c r="Q212" s="114"/>
      <c r="R212" s="114"/>
      <c r="S212" s="11"/>
      <c r="T212" s="35"/>
      <c r="U212" s="39"/>
      <c r="V212" s="40"/>
      <c r="W212" s="35"/>
      <c r="X212" s="36"/>
      <c r="Y212" s="37"/>
      <c r="Z212" s="331">
        <f t="shared" si="48"/>
        <v>0</v>
      </c>
      <c r="AA212" s="332">
        <f t="shared" si="49"/>
        <v>0</v>
      </c>
    </row>
    <row r="213" spans="14:27">
      <c r="N213" s="320" t="str">
        <f t="shared" si="47"/>
        <v>\\</v>
      </c>
      <c r="O213" s="38"/>
      <c r="P213" s="36"/>
      <c r="Q213" s="114"/>
      <c r="R213" s="114"/>
      <c r="S213" s="11"/>
      <c r="T213" s="35"/>
      <c r="U213" s="39"/>
      <c r="V213" s="40"/>
      <c r="W213" s="35"/>
      <c r="X213" s="36"/>
      <c r="Y213" s="37"/>
      <c r="Z213" s="331">
        <f t="shared" si="48"/>
        <v>0</v>
      </c>
      <c r="AA213" s="332">
        <f t="shared" si="49"/>
        <v>0</v>
      </c>
    </row>
    <row r="214" spans="14:27">
      <c r="N214" s="320" t="str">
        <f t="shared" si="47"/>
        <v>\\</v>
      </c>
      <c r="O214" s="38"/>
      <c r="P214" s="36"/>
      <c r="Q214" s="114"/>
      <c r="R214" s="114"/>
      <c r="S214" s="11"/>
      <c r="T214" s="35"/>
      <c r="U214" s="39"/>
      <c r="V214" s="40"/>
      <c r="W214" s="35"/>
      <c r="X214" s="36"/>
      <c r="Y214" s="37"/>
      <c r="Z214" s="331">
        <f t="shared" si="48"/>
        <v>0</v>
      </c>
      <c r="AA214" s="332">
        <f t="shared" si="49"/>
        <v>0</v>
      </c>
    </row>
    <row r="215" spans="14:27">
      <c r="N215" s="320" t="str">
        <f t="shared" si="47"/>
        <v>\\</v>
      </c>
      <c r="O215" s="38"/>
      <c r="P215" s="36"/>
      <c r="Q215" s="114"/>
      <c r="R215" s="114"/>
      <c r="S215" s="11"/>
      <c r="T215" s="35"/>
      <c r="U215" s="39"/>
      <c r="V215" s="40"/>
      <c r="W215" s="35"/>
      <c r="X215" s="36"/>
      <c r="Y215" s="37"/>
      <c r="Z215" s="331">
        <f t="shared" si="48"/>
        <v>0</v>
      </c>
      <c r="AA215" s="332">
        <f t="shared" si="49"/>
        <v>0</v>
      </c>
    </row>
    <row r="216" spans="14:27">
      <c r="N216" s="320" t="str">
        <f t="shared" si="47"/>
        <v>\\</v>
      </c>
      <c r="O216" s="38"/>
      <c r="P216" s="36"/>
      <c r="Q216" s="114"/>
      <c r="R216" s="114"/>
      <c r="S216" s="11"/>
      <c r="T216" s="35"/>
      <c r="U216" s="39"/>
      <c r="V216" s="40"/>
      <c r="W216" s="35"/>
      <c r="X216" s="36"/>
      <c r="Y216" s="37"/>
      <c r="Z216" s="331">
        <f t="shared" si="48"/>
        <v>0</v>
      </c>
      <c r="AA216" s="332">
        <f t="shared" si="49"/>
        <v>0</v>
      </c>
    </row>
    <row r="217" spans="14:27">
      <c r="N217" s="320" t="str">
        <f t="shared" si="47"/>
        <v>\\</v>
      </c>
      <c r="O217" s="38"/>
      <c r="P217" s="36"/>
      <c r="Q217" s="114"/>
      <c r="R217" s="114"/>
      <c r="S217" s="11"/>
      <c r="T217" s="35"/>
      <c r="U217" s="39"/>
      <c r="V217" s="40"/>
      <c r="W217" s="35"/>
      <c r="X217" s="36"/>
      <c r="Y217" s="37"/>
      <c r="Z217" s="331">
        <f t="shared" si="48"/>
        <v>0</v>
      </c>
      <c r="AA217" s="332">
        <f t="shared" si="49"/>
        <v>0</v>
      </c>
    </row>
    <row r="218" spans="14:27">
      <c r="N218" s="320" t="str">
        <f t="shared" si="47"/>
        <v>\\</v>
      </c>
      <c r="O218" s="38"/>
      <c r="P218" s="36"/>
      <c r="Q218" s="114"/>
      <c r="R218" s="114"/>
      <c r="S218" s="11"/>
      <c r="T218" s="35"/>
      <c r="U218" s="39"/>
      <c r="V218" s="40"/>
      <c r="W218" s="35"/>
      <c r="X218" s="36"/>
      <c r="Y218" s="37"/>
      <c r="Z218" s="331">
        <f t="shared" si="48"/>
        <v>0</v>
      </c>
      <c r="AA218" s="332">
        <f t="shared" si="49"/>
        <v>0</v>
      </c>
    </row>
    <row r="219" spans="14:27">
      <c r="N219" s="320" t="str">
        <f t="shared" si="47"/>
        <v>\\</v>
      </c>
      <c r="O219" s="38"/>
      <c r="P219" s="36"/>
      <c r="Q219" s="114"/>
      <c r="R219" s="114"/>
      <c r="S219" s="11"/>
      <c r="T219" s="35"/>
      <c r="U219" s="39"/>
      <c r="V219" s="40"/>
      <c r="W219" s="35"/>
      <c r="X219" s="36"/>
      <c r="Y219" s="37"/>
      <c r="Z219" s="331">
        <f t="shared" si="48"/>
        <v>0</v>
      </c>
      <c r="AA219" s="332">
        <f t="shared" si="49"/>
        <v>0</v>
      </c>
    </row>
    <row r="220" spans="14:27">
      <c r="N220" s="320" t="str">
        <f t="shared" si="47"/>
        <v>\\</v>
      </c>
      <c r="O220" s="38"/>
      <c r="P220" s="36"/>
      <c r="Q220" s="114"/>
      <c r="R220" s="114"/>
      <c r="S220" s="11"/>
      <c r="T220" s="35"/>
      <c r="U220" s="39"/>
      <c r="V220" s="40"/>
      <c r="W220" s="35"/>
      <c r="X220" s="36"/>
      <c r="Y220" s="37"/>
      <c r="Z220" s="331">
        <f t="shared" si="48"/>
        <v>0</v>
      </c>
      <c r="AA220" s="332">
        <f t="shared" si="49"/>
        <v>0</v>
      </c>
    </row>
    <row r="221" spans="14:27">
      <c r="N221" s="320" t="str">
        <f t="shared" si="47"/>
        <v>\\</v>
      </c>
      <c r="O221" s="38"/>
      <c r="P221" s="36"/>
      <c r="Q221" s="114"/>
      <c r="R221" s="114"/>
      <c r="S221" s="11"/>
      <c r="T221" s="35"/>
      <c r="U221" s="39"/>
      <c r="V221" s="40"/>
      <c r="W221" s="35"/>
      <c r="X221" s="36"/>
      <c r="Y221" s="37"/>
      <c r="Z221" s="331">
        <f t="shared" si="48"/>
        <v>0</v>
      </c>
      <c r="AA221" s="332">
        <f t="shared" si="49"/>
        <v>0</v>
      </c>
    </row>
    <row r="222" spans="14:27">
      <c r="N222" s="320" t="str">
        <f t="shared" si="47"/>
        <v>\\</v>
      </c>
      <c r="O222" s="38"/>
      <c r="P222" s="36"/>
      <c r="Q222" s="114"/>
      <c r="R222" s="114"/>
      <c r="S222" s="11"/>
      <c r="T222" s="35"/>
      <c r="U222" s="39"/>
      <c r="V222" s="40"/>
      <c r="W222" s="35"/>
      <c r="X222" s="36"/>
      <c r="Y222" s="37"/>
      <c r="Z222" s="331">
        <f t="shared" si="48"/>
        <v>0</v>
      </c>
      <c r="AA222" s="332">
        <f t="shared" si="49"/>
        <v>0</v>
      </c>
    </row>
    <row r="223" spans="14:27">
      <c r="N223" s="320" t="str">
        <f t="shared" si="47"/>
        <v>\\</v>
      </c>
      <c r="O223" s="38"/>
      <c r="P223" s="36"/>
      <c r="Q223" s="114"/>
      <c r="R223" s="114"/>
      <c r="S223" s="11"/>
      <c r="T223" s="35"/>
      <c r="U223" s="39"/>
      <c r="V223" s="40"/>
      <c r="W223" s="35"/>
      <c r="X223" s="36"/>
      <c r="Y223" s="37"/>
      <c r="Z223" s="331">
        <f t="shared" si="48"/>
        <v>0</v>
      </c>
      <c r="AA223" s="332">
        <f t="shared" si="49"/>
        <v>0</v>
      </c>
    </row>
    <row r="224" spans="14:27">
      <c r="N224" s="320" t="str">
        <f t="shared" si="47"/>
        <v>\\</v>
      </c>
      <c r="O224" s="38"/>
      <c r="P224" s="36"/>
      <c r="Q224" s="114"/>
      <c r="R224" s="114"/>
      <c r="S224" s="11"/>
      <c r="T224" s="35"/>
      <c r="U224" s="39"/>
      <c r="V224" s="40"/>
      <c r="W224" s="35"/>
      <c r="X224" s="36"/>
      <c r="Y224" s="37"/>
      <c r="Z224" s="331">
        <f t="shared" si="48"/>
        <v>0</v>
      </c>
      <c r="AA224" s="332">
        <f t="shared" si="49"/>
        <v>0</v>
      </c>
    </row>
    <row r="225" spans="14:27">
      <c r="N225" s="320" t="str">
        <f t="shared" si="47"/>
        <v>\\</v>
      </c>
      <c r="O225" s="38"/>
      <c r="P225" s="36"/>
      <c r="Q225" s="114"/>
      <c r="R225" s="114"/>
      <c r="S225" s="11"/>
      <c r="T225" s="35"/>
      <c r="U225" s="39"/>
      <c r="V225" s="40"/>
      <c r="W225" s="35"/>
      <c r="X225" s="36"/>
      <c r="Y225" s="37"/>
      <c r="Z225" s="331">
        <f t="shared" si="48"/>
        <v>0</v>
      </c>
      <c r="AA225" s="332">
        <f t="shared" si="49"/>
        <v>0</v>
      </c>
    </row>
    <row r="226" spans="14:27">
      <c r="N226" s="320" t="str">
        <f t="shared" si="47"/>
        <v>\\</v>
      </c>
      <c r="O226" s="38"/>
      <c r="P226" s="36"/>
      <c r="Q226" s="114"/>
      <c r="R226" s="114"/>
      <c r="S226" s="11"/>
      <c r="T226" s="35"/>
      <c r="U226" s="39"/>
      <c r="V226" s="40"/>
      <c r="W226" s="35"/>
      <c r="X226" s="36"/>
      <c r="Y226" s="37"/>
      <c r="Z226" s="331">
        <f t="shared" si="48"/>
        <v>0</v>
      </c>
      <c r="AA226" s="332">
        <f t="shared" si="49"/>
        <v>0</v>
      </c>
    </row>
    <row r="227" spans="14:27">
      <c r="N227" s="320" t="str">
        <f t="shared" si="47"/>
        <v>\\</v>
      </c>
      <c r="O227" s="38"/>
      <c r="P227" s="36"/>
      <c r="Q227" s="114"/>
      <c r="R227" s="114"/>
      <c r="S227" s="11"/>
      <c r="T227" s="35"/>
      <c r="U227" s="39"/>
      <c r="V227" s="40"/>
      <c r="W227" s="35"/>
      <c r="X227" s="36"/>
      <c r="Y227" s="37"/>
      <c r="Z227" s="331">
        <f t="shared" si="48"/>
        <v>0</v>
      </c>
      <c r="AA227" s="332">
        <f t="shared" si="49"/>
        <v>0</v>
      </c>
    </row>
    <row r="228" spans="14:27">
      <c r="N228" s="320" t="str">
        <f t="shared" si="47"/>
        <v>\\</v>
      </c>
      <c r="O228" s="38"/>
      <c r="P228" s="36"/>
      <c r="Q228" s="114"/>
      <c r="R228" s="114"/>
      <c r="S228" s="11"/>
      <c r="T228" s="35"/>
      <c r="U228" s="39"/>
      <c r="V228" s="40"/>
      <c r="W228" s="35"/>
      <c r="X228" s="36"/>
      <c r="Y228" s="37"/>
      <c r="Z228" s="331">
        <f t="shared" si="48"/>
        <v>0</v>
      </c>
      <c r="AA228" s="332">
        <f t="shared" si="49"/>
        <v>0</v>
      </c>
    </row>
    <row r="229" spans="14:27">
      <c r="N229" s="320" t="str">
        <f t="shared" si="47"/>
        <v>\\</v>
      </c>
      <c r="O229" s="38"/>
      <c r="P229" s="36"/>
      <c r="Q229" s="114"/>
      <c r="R229" s="114"/>
      <c r="S229" s="11"/>
      <c r="T229" s="35"/>
      <c r="U229" s="39"/>
      <c r="V229" s="40"/>
      <c r="W229" s="35"/>
      <c r="X229" s="36"/>
      <c r="Y229" s="37"/>
      <c r="Z229" s="331">
        <f t="shared" si="48"/>
        <v>0</v>
      </c>
      <c r="AA229" s="332">
        <f t="shared" si="49"/>
        <v>0</v>
      </c>
    </row>
    <row r="230" spans="14:27">
      <c r="N230" s="320" t="str">
        <f t="shared" si="47"/>
        <v>\\</v>
      </c>
      <c r="O230" s="38"/>
      <c r="P230" s="36"/>
      <c r="Q230" s="114"/>
      <c r="R230" s="114"/>
      <c r="S230" s="11"/>
      <c r="T230" s="35"/>
      <c r="U230" s="39"/>
      <c r="V230" s="40"/>
      <c r="W230" s="35"/>
      <c r="X230" s="36"/>
      <c r="Y230" s="37"/>
      <c r="Z230" s="331">
        <f t="shared" si="48"/>
        <v>0</v>
      </c>
      <c r="AA230" s="332">
        <f t="shared" si="49"/>
        <v>0</v>
      </c>
    </row>
    <row r="231" spans="14:27">
      <c r="N231" s="320" t="str">
        <f t="shared" si="47"/>
        <v>\\</v>
      </c>
      <c r="O231" s="38"/>
      <c r="P231" s="36"/>
      <c r="Q231" s="114"/>
      <c r="R231" s="114"/>
      <c r="S231" s="11"/>
      <c r="T231" s="35"/>
      <c r="U231" s="39"/>
      <c r="V231" s="40"/>
      <c r="W231" s="35"/>
      <c r="X231" s="36"/>
      <c r="Y231" s="37"/>
      <c r="Z231" s="331">
        <f t="shared" si="48"/>
        <v>0</v>
      </c>
      <c r="AA231" s="332">
        <f t="shared" si="49"/>
        <v>0</v>
      </c>
    </row>
    <row r="232" spans="14:27">
      <c r="N232" s="320" t="str">
        <f t="shared" si="47"/>
        <v>\\</v>
      </c>
      <c r="O232" s="38"/>
      <c r="P232" s="36"/>
      <c r="Q232" s="114"/>
      <c r="R232" s="114"/>
      <c r="S232" s="11"/>
      <c r="T232" s="35"/>
      <c r="U232" s="39"/>
      <c r="V232" s="40"/>
      <c r="W232" s="35"/>
      <c r="X232" s="36"/>
      <c r="Y232" s="37"/>
      <c r="Z232" s="331">
        <f t="shared" si="48"/>
        <v>0</v>
      </c>
      <c r="AA232" s="332">
        <f t="shared" si="49"/>
        <v>0</v>
      </c>
    </row>
    <row r="233" spans="14:27">
      <c r="N233" s="320" t="str">
        <f t="shared" si="47"/>
        <v>\\</v>
      </c>
      <c r="O233" s="38"/>
      <c r="P233" s="36"/>
      <c r="Q233" s="114"/>
      <c r="R233" s="114"/>
      <c r="S233" s="11"/>
      <c r="T233" s="35"/>
      <c r="U233" s="39"/>
      <c r="V233" s="40"/>
      <c r="W233" s="35"/>
      <c r="X233" s="36"/>
      <c r="Y233" s="37"/>
      <c r="Z233" s="331">
        <f t="shared" si="48"/>
        <v>0</v>
      </c>
      <c r="AA233" s="332">
        <f t="shared" si="49"/>
        <v>0</v>
      </c>
    </row>
    <row r="234" spans="14:27">
      <c r="N234" s="320" t="str">
        <f t="shared" si="47"/>
        <v>\\</v>
      </c>
      <c r="O234" s="38"/>
      <c r="P234" s="36"/>
      <c r="Q234" s="114"/>
      <c r="R234" s="114"/>
      <c r="S234" s="11"/>
      <c r="T234" s="35"/>
      <c r="U234" s="39"/>
      <c r="V234" s="40"/>
      <c r="W234" s="35"/>
      <c r="X234" s="36"/>
      <c r="Y234" s="37"/>
      <c r="Z234" s="331">
        <f t="shared" si="48"/>
        <v>0</v>
      </c>
      <c r="AA234" s="332">
        <f t="shared" si="49"/>
        <v>0</v>
      </c>
    </row>
    <row r="235" spans="14:27">
      <c r="N235" s="320" t="str">
        <f t="shared" si="47"/>
        <v>\\</v>
      </c>
      <c r="O235" s="38"/>
      <c r="P235" s="36"/>
      <c r="Q235" s="114"/>
      <c r="R235" s="114"/>
      <c r="S235" s="11"/>
      <c r="T235" s="35"/>
      <c r="U235" s="39"/>
      <c r="V235" s="40"/>
      <c r="W235" s="35"/>
      <c r="X235" s="36"/>
      <c r="Y235" s="37"/>
      <c r="Z235" s="331">
        <f t="shared" si="48"/>
        <v>0</v>
      </c>
      <c r="AA235" s="332">
        <f t="shared" si="49"/>
        <v>0</v>
      </c>
    </row>
    <row r="236" spans="14:27">
      <c r="N236" s="320" t="str">
        <f t="shared" si="47"/>
        <v>\\</v>
      </c>
      <c r="O236" s="38"/>
      <c r="P236" s="36"/>
      <c r="Q236" s="114"/>
      <c r="R236" s="114"/>
      <c r="S236" s="11"/>
      <c r="T236" s="35"/>
      <c r="U236" s="39"/>
      <c r="V236" s="40"/>
      <c r="W236" s="35"/>
      <c r="X236" s="36"/>
      <c r="Y236" s="37"/>
      <c r="Z236" s="331">
        <f t="shared" si="48"/>
        <v>0</v>
      </c>
      <c r="AA236" s="332">
        <f t="shared" si="49"/>
        <v>0</v>
      </c>
    </row>
    <row r="237" spans="14:27">
      <c r="N237" s="320" t="str">
        <f t="shared" si="47"/>
        <v>\\</v>
      </c>
      <c r="O237" s="38"/>
      <c r="P237" s="36"/>
      <c r="Q237" s="114"/>
      <c r="R237" s="114"/>
      <c r="S237" s="11"/>
      <c r="T237" s="35"/>
      <c r="U237" s="39"/>
      <c r="V237" s="40"/>
      <c r="W237" s="35"/>
      <c r="X237" s="36"/>
      <c r="Y237" s="37"/>
      <c r="Z237" s="331">
        <f t="shared" si="48"/>
        <v>0</v>
      </c>
      <c r="AA237" s="332">
        <f t="shared" si="49"/>
        <v>0</v>
      </c>
    </row>
    <row r="238" spans="14:27">
      <c r="N238" s="320" t="str">
        <f t="shared" si="47"/>
        <v>\\</v>
      </c>
      <c r="O238" s="38"/>
      <c r="P238" s="36"/>
      <c r="Q238" s="114"/>
      <c r="R238" s="114"/>
      <c r="S238" s="11"/>
      <c r="T238" s="35"/>
      <c r="U238" s="39"/>
      <c r="V238" s="40"/>
      <c r="W238" s="35"/>
      <c r="X238" s="36"/>
      <c r="Y238" s="37"/>
      <c r="Z238" s="331">
        <f t="shared" si="48"/>
        <v>0</v>
      </c>
      <c r="AA238" s="332">
        <f t="shared" si="49"/>
        <v>0</v>
      </c>
    </row>
    <row r="239" spans="14:27">
      <c r="N239" s="320" t="str">
        <f t="shared" si="47"/>
        <v>\\</v>
      </c>
      <c r="O239" s="38"/>
      <c r="P239" s="36"/>
      <c r="Q239" s="114"/>
      <c r="R239" s="114"/>
      <c r="S239" s="11"/>
      <c r="T239" s="35"/>
      <c r="U239" s="39"/>
      <c r="V239" s="40"/>
      <c r="W239" s="35"/>
      <c r="X239" s="36"/>
      <c r="Y239" s="37"/>
      <c r="Z239" s="331">
        <f t="shared" si="48"/>
        <v>0</v>
      </c>
      <c r="AA239" s="332">
        <f t="shared" si="49"/>
        <v>0</v>
      </c>
    </row>
    <row r="240" spans="14:27">
      <c r="N240" s="320" t="str">
        <f t="shared" si="47"/>
        <v>\\</v>
      </c>
      <c r="O240" s="38"/>
      <c r="P240" s="36"/>
      <c r="Q240" s="114"/>
      <c r="R240" s="114"/>
      <c r="S240" s="11"/>
      <c r="T240" s="35"/>
      <c r="U240" s="39"/>
      <c r="V240" s="40"/>
      <c r="W240" s="35"/>
      <c r="X240" s="36"/>
      <c r="Y240" s="37"/>
      <c r="Z240" s="331">
        <f t="shared" si="48"/>
        <v>0</v>
      </c>
      <c r="AA240" s="332">
        <f t="shared" si="49"/>
        <v>0</v>
      </c>
    </row>
    <row r="241" spans="14:27">
      <c r="N241" s="320" t="str">
        <f t="shared" si="47"/>
        <v>\\</v>
      </c>
      <c r="O241" s="38"/>
      <c r="P241" s="36"/>
      <c r="Q241" s="114"/>
      <c r="R241" s="114"/>
      <c r="S241" s="11"/>
      <c r="T241" s="35"/>
      <c r="U241" s="39"/>
      <c r="V241" s="40"/>
      <c r="W241" s="35"/>
      <c r="X241" s="36"/>
      <c r="Y241" s="37"/>
      <c r="Z241" s="331">
        <f t="shared" si="48"/>
        <v>0</v>
      </c>
      <c r="AA241" s="332">
        <f t="shared" si="49"/>
        <v>0</v>
      </c>
    </row>
    <row r="242" spans="14:27">
      <c r="N242" s="320" t="str">
        <f t="shared" si="47"/>
        <v>\\</v>
      </c>
      <c r="O242" s="38"/>
      <c r="P242" s="36"/>
      <c r="Q242" s="114"/>
      <c r="R242" s="114"/>
      <c r="S242" s="11"/>
      <c r="T242" s="35"/>
      <c r="U242" s="39"/>
      <c r="V242" s="40"/>
      <c r="W242" s="35"/>
      <c r="X242" s="36"/>
      <c r="Y242" s="37"/>
      <c r="Z242" s="331">
        <f t="shared" si="48"/>
        <v>0</v>
      </c>
      <c r="AA242" s="332">
        <f t="shared" si="49"/>
        <v>0</v>
      </c>
    </row>
    <row r="243" spans="14:27">
      <c r="N243" s="320" t="str">
        <f t="shared" si="47"/>
        <v>\\</v>
      </c>
      <c r="O243" s="38"/>
      <c r="P243" s="36"/>
      <c r="Q243" s="114"/>
      <c r="R243" s="114"/>
      <c r="S243" s="11"/>
      <c r="T243" s="35"/>
      <c r="U243" s="39"/>
      <c r="V243" s="40"/>
      <c r="W243" s="35"/>
      <c r="X243" s="36"/>
      <c r="Y243" s="37"/>
      <c r="Z243" s="331">
        <f t="shared" si="48"/>
        <v>0</v>
      </c>
      <c r="AA243" s="332">
        <f t="shared" si="49"/>
        <v>0</v>
      </c>
    </row>
    <row r="244" spans="14:27">
      <c r="N244" s="320" t="str">
        <f t="shared" si="47"/>
        <v>\\</v>
      </c>
      <c r="O244" s="38"/>
      <c r="P244" s="36"/>
      <c r="Q244" s="114"/>
      <c r="R244" s="114"/>
      <c r="S244" s="11"/>
      <c r="T244" s="35"/>
      <c r="U244" s="39"/>
      <c r="V244" s="40"/>
      <c r="W244" s="35"/>
      <c r="X244" s="36"/>
      <c r="Y244" s="37"/>
      <c r="Z244" s="331">
        <f t="shared" si="48"/>
        <v>0</v>
      </c>
      <c r="AA244" s="332">
        <f t="shared" si="49"/>
        <v>0</v>
      </c>
    </row>
    <row r="245" spans="14:27">
      <c r="N245" s="320" t="str">
        <f t="shared" si="47"/>
        <v>\\</v>
      </c>
      <c r="O245" s="38"/>
      <c r="P245" s="36"/>
      <c r="Q245" s="114"/>
      <c r="R245" s="114"/>
      <c r="S245" s="11"/>
      <c r="T245" s="35"/>
      <c r="U245" s="39"/>
      <c r="V245" s="40"/>
      <c r="W245" s="35"/>
      <c r="X245" s="36"/>
      <c r="Y245" s="37"/>
      <c r="Z245" s="331">
        <f t="shared" si="48"/>
        <v>0</v>
      </c>
      <c r="AA245" s="332">
        <f t="shared" si="49"/>
        <v>0</v>
      </c>
    </row>
    <row r="246" spans="14:27">
      <c r="N246" s="320" t="str">
        <f t="shared" si="47"/>
        <v>\\</v>
      </c>
      <c r="O246" s="38"/>
      <c r="P246" s="36"/>
      <c r="Q246" s="114"/>
      <c r="R246" s="114"/>
      <c r="S246" s="11"/>
      <c r="T246" s="35"/>
      <c r="U246" s="39"/>
      <c r="V246" s="40"/>
      <c r="W246" s="35"/>
      <c r="X246" s="36"/>
      <c r="Y246" s="37"/>
      <c r="Z246" s="331">
        <f t="shared" si="48"/>
        <v>0</v>
      </c>
      <c r="AA246" s="332">
        <f t="shared" si="49"/>
        <v>0</v>
      </c>
    </row>
    <row r="247" spans="14:27">
      <c r="N247" s="320" t="str">
        <f t="shared" si="47"/>
        <v>\\</v>
      </c>
      <c r="O247" s="38"/>
      <c r="P247" s="36"/>
      <c r="Q247" s="114"/>
      <c r="R247" s="114"/>
      <c r="S247" s="11"/>
      <c r="T247" s="35"/>
      <c r="U247" s="39"/>
      <c r="V247" s="40"/>
      <c r="W247" s="35"/>
      <c r="X247" s="36"/>
      <c r="Y247" s="37"/>
      <c r="Z247" s="331">
        <f t="shared" si="48"/>
        <v>0</v>
      </c>
      <c r="AA247" s="332">
        <f t="shared" si="49"/>
        <v>0</v>
      </c>
    </row>
    <row r="248" spans="14:27">
      <c r="N248" s="320" t="str">
        <f t="shared" si="47"/>
        <v>\\</v>
      </c>
      <c r="O248" s="38"/>
      <c r="P248" s="36"/>
      <c r="Q248" s="114"/>
      <c r="R248" s="114"/>
      <c r="S248" s="11"/>
      <c r="T248" s="35"/>
      <c r="U248" s="39"/>
      <c r="V248" s="40"/>
      <c r="W248" s="35"/>
      <c r="X248" s="36"/>
      <c r="Y248" s="37"/>
      <c r="Z248" s="331">
        <f t="shared" si="48"/>
        <v>0</v>
      </c>
      <c r="AA248" s="332">
        <f t="shared" si="49"/>
        <v>0</v>
      </c>
    </row>
    <row r="249" spans="14:27">
      <c r="N249" s="320" t="str">
        <f t="shared" si="47"/>
        <v>\\</v>
      </c>
      <c r="O249" s="38"/>
      <c r="P249" s="36"/>
      <c r="Q249" s="114"/>
      <c r="R249" s="114"/>
      <c r="S249" s="11"/>
      <c r="T249" s="35"/>
      <c r="U249" s="39"/>
      <c r="V249" s="40"/>
      <c r="W249" s="35"/>
      <c r="X249" s="36"/>
      <c r="Y249" s="37"/>
      <c r="Z249" s="331">
        <f t="shared" si="48"/>
        <v>0</v>
      </c>
      <c r="AA249" s="332">
        <f t="shared" si="49"/>
        <v>0</v>
      </c>
    </row>
    <row r="250" spans="14:27">
      <c r="N250" s="320" t="str">
        <f t="shared" si="47"/>
        <v>\\</v>
      </c>
      <c r="O250" s="38"/>
      <c r="P250" s="36"/>
      <c r="Q250" s="114"/>
      <c r="R250" s="114"/>
      <c r="S250" s="11"/>
      <c r="T250" s="35"/>
      <c r="U250" s="39"/>
      <c r="V250" s="40"/>
      <c r="W250" s="35"/>
      <c r="X250" s="36"/>
      <c r="Y250" s="37"/>
      <c r="Z250" s="331">
        <f t="shared" si="48"/>
        <v>0</v>
      </c>
      <c r="AA250" s="332">
        <f t="shared" si="49"/>
        <v>0</v>
      </c>
    </row>
    <row r="251" spans="14:27">
      <c r="N251" s="320" t="str">
        <f t="shared" si="47"/>
        <v>\\</v>
      </c>
      <c r="O251" s="38"/>
      <c r="P251" s="36"/>
      <c r="Q251" s="114"/>
      <c r="R251" s="114"/>
      <c r="S251" s="11"/>
      <c r="T251" s="35"/>
      <c r="U251" s="39"/>
      <c r="V251" s="40"/>
      <c r="W251" s="35"/>
      <c r="X251" s="36"/>
      <c r="Y251" s="37"/>
      <c r="Z251" s="331">
        <f t="shared" si="48"/>
        <v>0</v>
      </c>
      <c r="AA251" s="332">
        <f t="shared" si="49"/>
        <v>0</v>
      </c>
    </row>
    <row r="252" spans="14:27">
      <c r="N252" s="320" t="str">
        <f t="shared" si="47"/>
        <v>\\</v>
      </c>
      <c r="O252" s="38"/>
      <c r="P252" s="36"/>
      <c r="Q252" s="114"/>
      <c r="R252" s="114"/>
      <c r="S252" s="11"/>
      <c r="T252" s="35"/>
      <c r="U252" s="39"/>
      <c r="V252" s="40"/>
      <c r="W252" s="35"/>
      <c r="X252" s="36"/>
      <c r="Y252" s="37"/>
      <c r="Z252" s="331">
        <f t="shared" si="48"/>
        <v>0</v>
      </c>
      <c r="AA252" s="332">
        <f t="shared" si="49"/>
        <v>0</v>
      </c>
    </row>
    <row r="253" spans="14:27">
      <c r="N253" s="320" t="str">
        <f t="shared" si="47"/>
        <v>\\</v>
      </c>
      <c r="O253" s="38"/>
      <c r="P253" s="36"/>
      <c r="Q253" s="114"/>
      <c r="R253" s="114"/>
      <c r="S253" s="11"/>
      <c r="T253" s="35"/>
      <c r="U253" s="39"/>
      <c r="V253" s="40"/>
      <c r="W253" s="35"/>
      <c r="X253" s="36"/>
      <c r="Y253" s="37"/>
      <c r="Z253" s="331">
        <f t="shared" si="48"/>
        <v>0</v>
      </c>
      <c r="AA253" s="332">
        <f t="shared" si="49"/>
        <v>0</v>
      </c>
    </row>
    <row r="254" spans="14:27">
      <c r="N254" s="320" t="str">
        <f t="shared" si="47"/>
        <v>\\</v>
      </c>
      <c r="O254" s="38"/>
      <c r="P254" s="36"/>
      <c r="Q254" s="114"/>
      <c r="R254" s="114"/>
      <c r="S254" s="11"/>
      <c r="T254" s="35"/>
      <c r="U254" s="39"/>
      <c r="V254" s="40"/>
      <c r="W254" s="35"/>
      <c r="X254" s="36"/>
      <c r="Y254" s="37"/>
      <c r="Z254" s="331">
        <f t="shared" si="48"/>
        <v>0</v>
      </c>
      <c r="AA254" s="332">
        <f t="shared" si="49"/>
        <v>0</v>
      </c>
    </row>
    <row r="255" spans="14:27">
      <c r="N255" s="320" t="str">
        <f t="shared" si="47"/>
        <v>\\</v>
      </c>
      <c r="O255" s="38"/>
      <c r="P255" s="36"/>
      <c r="Q255" s="114"/>
      <c r="R255" s="114"/>
      <c r="S255" s="11"/>
      <c r="T255" s="35"/>
      <c r="U255" s="39"/>
      <c r="V255" s="40"/>
      <c r="W255" s="35"/>
      <c r="X255" s="36"/>
      <c r="Y255" s="37"/>
      <c r="Z255" s="331">
        <f t="shared" si="48"/>
        <v>0</v>
      </c>
      <c r="AA255" s="332">
        <f t="shared" si="49"/>
        <v>0</v>
      </c>
    </row>
    <row r="256" spans="14:27">
      <c r="N256" s="320" t="str">
        <f t="shared" si="47"/>
        <v>\\</v>
      </c>
      <c r="O256" s="38"/>
      <c r="P256" s="36"/>
      <c r="Q256" s="114"/>
      <c r="R256" s="114"/>
      <c r="S256" s="11"/>
      <c r="T256" s="35"/>
      <c r="U256" s="39"/>
      <c r="V256" s="40"/>
      <c r="W256" s="35"/>
      <c r="X256" s="36"/>
      <c r="Y256" s="37"/>
      <c r="Z256" s="331">
        <f t="shared" si="48"/>
        <v>0</v>
      </c>
      <c r="AA256" s="332">
        <f t="shared" si="49"/>
        <v>0</v>
      </c>
    </row>
    <row r="257" spans="14:27">
      <c r="N257" s="320" t="str">
        <f t="shared" si="47"/>
        <v>\\</v>
      </c>
      <c r="O257" s="38"/>
      <c r="P257" s="36"/>
      <c r="Q257" s="114"/>
      <c r="R257" s="114"/>
      <c r="S257" s="11"/>
      <c r="T257" s="35"/>
      <c r="U257" s="39"/>
      <c r="V257" s="40"/>
      <c r="W257" s="35"/>
      <c r="X257" s="36"/>
      <c r="Y257" s="37"/>
      <c r="Z257" s="331">
        <f t="shared" si="48"/>
        <v>0</v>
      </c>
      <c r="AA257" s="332">
        <f t="shared" si="49"/>
        <v>0</v>
      </c>
    </row>
    <row r="258" spans="14:27">
      <c r="N258" s="320" t="str">
        <f t="shared" si="47"/>
        <v>\\</v>
      </c>
      <c r="O258" s="38"/>
      <c r="P258" s="36"/>
      <c r="Q258" s="114"/>
      <c r="R258" s="114"/>
      <c r="S258" s="11"/>
      <c r="T258" s="35"/>
      <c r="U258" s="39"/>
      <c r="V258" s="40"/>
      <c r="W258" s="35"/>
      <c r="X258" s="36"/>
      <c r="Y258" s="37"/>
      <c r="Z258" s="331">
        <f t="shared" si="48"/>
        <v>0</v>
      </c>
      <c r="AA258" s="332">
        <f t="shared" si="49"/>
        <v>0</v>
      </c>
    </row>
    <row r="259" spans="14:27">
      <c r="N259" s="320" t="str">
        <f t="shared" ref="N259:N322" si="50">O259&amp;"\"&amp;X259&amp;"\"&amp;Y259</f>
        <v>\\</v>
      </c>
      <c r="O259" s="38"/>
      <c r="P259" s="36"/>
      <c r="Q259" s="114"/>
      <c r="R259" s="114"/>
      <c r="S259" s="11"/>
      <c r="T259" s="35"/>
      <c r="U259" s="39"/>
      <c r="V259" s="40"/>
      <c r="W259" s="35"/>
      <c r="X259" s="36"/>
      <c r="Y259" s="37"/>
      <c r="Z259" s="331">
        <f t="shared" si="48"/>
        <v>0</v>
      </c>
      <c r="AA259" s="332">
        <f t="shared" si="49"/>
        <v>0</v>
      </c>
    </row>
    <row r="260" spans="14:27">
      <c r="N260" s="320" t="str">
        <f t="shared" si="50"/>
        <v>\\</v>
      </c>
      <c r="O260" s="38"/>
      <c r="P260" s="36"/>
      <c r="Q260" s="114"/>
      <c r="R260" s="114"/>
      <c r="S260" s="11"/>
      <c r="T260" s="35"/>
      <c r="U260" s="39"/>
      <c r="V260" s="40"/>
      <c r="W260" s="35"/>
      <c r="X260" s="36"/>
      <c r="Y260" s="37"/>
      <c r="Z260" s="331">
        <f t="shared" ref="Z260:Z323" si="51">W260*V260/100</f>
        <v>0</v>
      </c>
      <c r="AA260" s="332">
        <f t="shared" ref="AA260:AA323" si="52">1*V260/100</f>
        <v>0</v>
      </c>
    </row>
    <row r="261" spans="14:27">
      <c r="N261" s="320" t="str">
        <f t="shared" si="50"/>
        <v>\\</v>
      </c>
      <c r="O261" s="38"/>
      <c r="P261" s="36"/>
      <c r="Q261" s="114"/>
      <c r="R261" s="114"/>
      <c r="S261" s="11"/>
      <c r="T261" s="35"/>
      <c r="U261" s="39"/>
      <c r="V261" s="40"/>
      <c r="W261" s="35"/>
      <c r="X261" s="36"/>
      <c r="Y261" s="37"/>
      <c r="Z261" s="331">
        <f t="shared" si="51"/>
        <v>0</v>
      </c>
      <c r="AA261" s="332">
        <f t="shared" si="52"/>
        <v>0</v>
      </c>
    </row>
    <row r="262" spans="14:27">
      <c r="N262" s="320" t="str">
        <f t="shared" si="50"/>
        <v>\\</v>
      </c>
      <c r="O262" s="38"/>
      <c r="P262" s="36"/>
      <c r="Q262" s="114"/>
      <c r="R262" s="114"/>
      <c r="S262" s="11"/>
      <c r="T262" s="35"/>
      <c r="U262" s="39"/>
      <c r="V262" s="40"/>
      <c r="W262" s="35"/>
      <c r="X262" s="36"/>
      <c r="Y262" s="37"/>
      <c r="Z262" s="331">
        <f t="shared" si="51"/>
        <v>0</v>
      </c>
      <c r="AA262" s="332">
        <f t="shared" si="52"/>
        <v>0</v>
      </c>
    </row>
    <row r="263" spans="14:27">
      <c r="N263" s="320" t="str">
        <f t="shared" si="50"/>
        <v>\\</v>
      </c>
      <c r="O263" s="38"/>
      <c r="P263" s="36"/>
      <c r="Q263" s="114"/>
      <c r="R263" s="114"/>
      <c r="S263" s="11"/>
      <c r="T263" s="35"/>
      <c r="U263" s="39"/>
      <c r="V263" s="40"/>
      <c r="W263" s="35"/>
      <c r="X263" s="36"/>
      <c r="Y263" s="37"/>
      <c r="Z263" s="331">
        <f t="shared" si="51"/>
        <v>0</v>
      </c>
      <c r="AA263" s="332">
        <f t="shared" si="52"/>
        <v>0</v>
      </c>
    </row>
    <row r="264" spans="14:27">
      <c r="N264" s="320" t="str">
        <f t="shared" si="50"/>
        <v>\\</v>
      </c>
      <c r="O264" s="38"/>
      <c r="P264" s="36"/>
      <c r="Q264" s="114"/>
      <c r="R264" s="114"/>
      <c r="S264" s="11"/>
      <c r="T264" s="35"/>
      <c r="U264" s="39"/>
      <c r="V264" s="40"/>
      <c r="W264" s="35"/>
      <c r="X264" s="36"/>
      <c r="Y264" s="37"/>
      <c r="Z264" s="331">
        <f t="shared" si="51"/>
        <v>0</v>
      </c>
      <c r="AA264" s="332">
        <f t="shared" si="52"/>
        <v>0</v>
      </c>
    </row>
    <row r="265" spans="14:27">
      <c r="N265" s="320" t="str">
        <f t="shared" si="50"/>
        <v>\\</v>
      </c>
      <c r="O265" s="38"/>
      <c r="P265" s="36"/>
      <c r="Q265" s="114"/>
      <c r="R265" s="114"/>
      <c r="S265" s="11"/>
      <c r="T265" s="35"/>
      <c r="U265" s="39"/>
      <c r="V265" s="40"/>
      <c r="W265" s="35"/>
      <c r="X265" s="36"/>
      <c r="Y265" s="37"/>
      <c r="Z265" s="331">
        <f t="shared" si="51"/>
        <v>0</v>
      </c>
      <c r="AA265" s="332">
        <f t="shared" si="52"/>
        <v>0</v>
      </c>
    </row>
    <row r="266" spans="14:27">
      <c r="N266" s="320" t="str">
        <f t="shared" si="50"/>
        <v>\\</v>
      </c>
      <c r="O266" s="38"/>
      <c r="P266" s="36"/>
      <c r="Q266" s="114"/>
      <c r="R266" s="114"/>
      <c r="S266" s="11"/>
      <c r="T266" s="35"/>
      <c r="U266" s="39"/>
      <c r="V266" s="40"/>
      <c r="W266" s="35"/>
      <c r="X266" s="36"/>
      <c r="Y266" s="37"/>
      <c r="Z266" s="331">
        <f t="shared" si="51"/>
        <v>0</v>
      </c>
      <c r="AA266" s="332">
        <f t="shared" si="52"/>
        <v>0</v>
      </c>
    </row>
    <row r="267" spans="14:27">
      <c r="N267" s="320" t="str">
        <f t="shared" si="50"/>
        <v>\\</v>
      </c>
      <c r="O267" s="38"/>
      <c r="P267" s="36"/>
      <c r="Q267" s="114"/>
      <c r="R267" s="114"/>
      <c r="S267" s="11"/>
      <c r="T267" s="35"/>
      <c r="U267" s="39"/>
      <c r="V267" s="40"/>
      <c r="W267" s="35"/>
      <c r="X267" s="36"/>
      <c r="Y267" s="37"/>
      <c r="Z267" s="331">
        <f t="shared" si="51"/>
        <v>0</v>
      </c>
      <c r="AA267" s="332">
        <f t="shared" si="52"/>
        <v>0</v>
      </c>
    </row>
    <row r="268" spans="14:27">
      <c r="N268" s="320" t="str">
        <f t="shared" si="50"/>
        <v>\\</v>
      </c>
      <c r="O268" s="38"/>
      <c r="P268" s="36"/>
      <c r="Q268" s="114"/>
      <c r="R268" s="114"/>
      <c r="S268" s="11"/>
      <c r="T268" s="35"/>
      <c r="U268" s="39"/>
      <c r="V268" s="40"/>
      <c r="W268" s="35"/>
      <c r="X268" s="36"/>
      <c r="Y268" s="37"/>
      <c r="Z268" s="331">
        <f t="shared" si="51"/>
        <v>0</v>
      </c>
      <c r="AA268" s="332">
        <f t="shared" si="52"/>
        <v>0</v>
      </c>
    </row>
    <row r="269" spans="14:27">
      <c r="N269" s="320" t="str">
        <f t="shared" si="50"/>
        <v>\\</v>
      </c>
      <c r="O269" s="38"/>
      <c r="P269" s="36"/>
      <c r="Q269" s="114"/>
      <c r="R269" s="114"/>
      <c r="S269" s="11"/>
      <c r="T269" s="35"/>
      <c r="U269" s="39"/>
      <c r="V269" s="40"/>
      <c r="W269" s="35"/>
      <c r="X269" s="36"/>
      <c r="Y269" s="37"/>
      <c r="Z269" s="331">
        <f t="shared" si="51"/>
        <v>0</v>
      </c>
      <c r="AA269" s="332">
        <f t="shared" si="52"/>
        <v>0</v>
      </c>
    </row>
    <row r="270" spans="14:27">
      <c r="N270" s="320" t="str">
        <f t="shared" si="50"/>
        <v>\\</v>
      </c>
      <c r="O270" s="38"/>
      <c r="P270" s="36"/>
      <c r="Q270" s="114"/>
      <c r="R270" s="114"/>
      <c r="S270" s="11"/>
      <c r="T270" s="35"/>
      <c r="U270" s="39"/>
      <c r="V270" s="40"/>
      <c r="W270" s="35"/>
      <c r="X270" s="36"/>
      <c r="Y270" s="37"/>
      <c r="Z270" s="331">
        <f t="shared" si="51"/>
        <v>0</v>
      </c>
      <c r="AA270" s="332">
        <f t="shared" si="52"/>
        <v>0</v>
      </c>
    </row>
    <row r="271" spans="14:27">
      <c r="N271" s="320" t="str">
        <f t="shared" si="50"/>
        <v>\\</v>
      </c>
      <c r="O271" s="38"/>
      <c r="P271" s="36"/>
      <c r="Q271" s="114"/>
      <c r="R271" s="114"/>
      <c r="S271" s="11"/>
      <c r="T271" s="35"/>
      <c r="U271" s="39"/>
      <c r="V271" s="40"/>
      <c r="W271" s="35"/>
      <c r="X271" s="36"/>
      <c r="Y271" s="37"/>
      <c r="Z271" s="331">
        <f t="shared" si="51"/>
        <v>0</v>
      </c>
      <c r="AA271" s="332">
        <f t="shared" si="52"/>
        <v>0</v>
      </c>
    </row>
    <row r="272" spans="14:27">
      <c r="N272" s="320" t="str">
        <f t="shared" si="50"/>
        <v>\\</v>
      </c>
      <c r="O272" s="38"/>
      <c r="P272" s="36"/>
      <c r="Q272" s="114"/>
      <c r="R272" s="114"/>
      <c r="S272" s="11"/>
      <c r="T272" s="35"/>
      <c r="U272" s="39"/>
      <c r="V272" s="40"/>
      <c r="W272" s="35"/>
      <c r="X272" s="36"/>
      <c r="Y272" s="37"/>
      <c r="Z272" s="331">
        <f t="shared" si="51"/>
        <v>0</v>
      </c>
      <c r="AA272" s="332">
        <f t="shared" si="52"/>
        <v>0</v>
      </c>
    </row>
    <row r="273" spans="14:27">
      <c r="N273" s="320" t="str">
        <f t="shared" si="50"/>
        <v>\\</v>
      </c>
      <c r="O273" s="38"/>
      <c r="P273" s="36"/>
      <c r="Q273" s="114"/>
      <c r="R273" s="114"/>
      <c r="S273" s="11"/>
      <c r="T273" s="35"/>
      <c r="U273" s="39"/>
      <c r="V273" s="40"/>
      <c r="W273" s="35"/>
      <c r="X273" s="36"/>
      <c r="Y273" s="37"/>
      <c r="Z273" s="331">
        <f t="shared" si="51"/>
        <v>0</v>
      </c>
      <c r="AA273" s="332">
        <f t="shared" si="52"/>
        <v>0</v>
      </c>
    </row>
    <row r="274" spans="14:27">
      <c r="N274" s="320" t="str">
        <f t="shared" si="50"/>
        <v>\\</v>
      </c>
      <c r="O274" s="38"/>
      <c r="P274" s="36"/>
      <c r="Q274" s="114"/>
      <c r="R274" s="114"/>
      <c r="S274" s="11"/>
      <c r="T274" s="35"/>
      <c r="U274" s="39"/>
      <c r="V274" s="40"/>
      <c r="W274" s="35"/>
      <c r="X274" s="36"/>
      <c r="Y274" s="37"/>
      <c r="Z274" s="331">
        <f t="shared" si="51"/>
        <v>0</v>
      </c>
      <c r="AA274" s="332">
        <f t="shared" si="52"/>
        <v>0</v>
      </c>
    </row>
    <row r="275" spans="14:27">
      <c r="N275" s="320" t="str">
        <f t="shared" si="50"/>
        <v>\\</v>
      </c>
      <c r="O275" s="38"/>
      <c r="P275" s="36"/>
      <c r="Q275" s="114"/>
      <c r="R275" s="114"/>
      <c r="S275" s="11"/>
      <c r="T275" s="35"/>
      <c r="U275" s="39"/>
      <c r="V275" s="40"/>
      <c r="W275" s="35"/>
      <c r="X275" s="36"/>
      <c r="Y275" s="37"/>
      <c r="Z275" s="331">
        <f t="shared" si="51"/>
        <v>0</v>
      </c>
      <c r="AA275" s="332">
        <f t="shared" si="52"/>
        <v>0</v>
      </c>
    </row>
    <row r="276" spans="14:27">
      <c r="N276" s="320" t="str">
        <f t="shared" si="50"/>
        <v>\\</v>
      </c>
      <c r="O276" s="38"/>
      <c r="P276" s="36"/>
      <c r="Q276" s="114"/>
      <c r="R276" s="114"/>
      <c r="S276" s="11"/>
      <c r="T276" s="35"/>
      <c r="U276" s="39"/>
      <c r="V276" s="40"/>
      <c r="W276" s="35"/>
      <c r="X276" s="36"/>
      <c r="Y276" s="37"/>
      <c r="Z276" s="331">
        <f t="shared" si="51"/>
        <v>0</v>
      </c>
      <c r="AA276" s="332">
        <f t="shared" si="52"/>
        <v>0</v>
      </c>
    </row>
    <row r="277" spans="14:27">
      <c r="N277" s="320" t="str">
        <f t="shared" si="50"/>
        <v>\\</v>
      </c>
      <c r="O277" s="38"/>
      <c r="P277" s="36"/>
      <c r="Q277" s="114"/>
      <c r="R277" s="114"/>
      <c r="S277" s="11"/>
      <c r="T277" s="35"/>
      <c r="U277" s="39"/>
      <c r="V277" s="40"/>
      <c r="W277" s="35"/>
      <c r="X277" s="36"/>
      <c r="Y277" s="37"/>
      <c r="Z277" s="331">
        <f t="shared" si="51"/>
        <v>0</v>
      </c>
      <c r="AA277" s="332">
        <f t="shared" si="52"/>
        <v>0</v>
      </c>
    </row>
    <row r="278" spans="14:27">
      <c r="N278" s="320" t="str">
        <f t="shared" si="50"/>
        <v>\\</v>
      </c>
      <c r="O278" s="38"/>
      <c r="P278" s="36"/>
      <c r="Q278" s="114"/>
      <c r="R278" s="114"/>
      <c r="S278" s="11"/>
      <c r="T278" s="35"/>
      <c r="U278" s="39"/>
      <c r="V278" s="40"/>
      <c r="W278" s="35"/>
      <c r="X278" s="36"/>
      <c r="Y278" s="37"/>
      <c r="Z278" s="331">
        <f t="shared" si="51"/>
        <v>0</v>
      </c>
      <c r="AA278" s="332">
        <f t="shared" si="52"/>
        <v>0</v>
      </c>
    </row>
    <row r="279" spans="14:27">
      <c r="N279" s="320" t="str">
        <f t="shared" si="50"/>
        <v>\\</v>
      </c>
      <c r="O279" s="38"/>
      <c r="P279" s="36"/>
      <c r="Q279" s="114"/>
      <c r="R279" s="114"/>
      <c r="S279" s="11"/>
      <c r="T279" s="35"/>
      <c r="U279" s="39"/>
      <c r="V279" s="40"/>
      <c r="W279" s="35"/>
      <c r="X279" s="36"/>
      <c r="Y279" s="37"/>
      <c r="Z279" s="331">
        <f t="shared" si="51"/>
        <v>0</v>
      </c>
      <c r="AA279" s="332">
        <f t="shared" si="52"/>
        <v>0</v>
      </c>
    </row>
    <row r="280" spans="14:27">
      <c r="N280" s="320" t="str">
        <f t="shared" si="50"/>
        <v>\\</v>
      </c>
      <c r="O280" s="38"/>
      <c r="P280" s="36"/>
      <c r="Q280" s="114"/>
      <c r="R280" s="114"/>
      <c r="S280" s="11"/>
      <c r="T280" s="35"/>
      <c r="U280" s="39"/>
      <c r="V280" s="40"/>
      <c r="W280" s="35"/>
      <c r="X280" s="36"/>
      <c r="Y280" s="37"/>
      <c r="Z280" s="331">
        <f t="shared" si="51"/>
        <v>0</v>
      </c>
      <c r="AA280" s="332">
        <f t="shared" si="52"/>
        <v>0</v>
      </c>
    </row>
    <row r="281" spans="14:27">
      <c r="N281" s="320" t="str">
        <f t="shared" si="50"/>
        <v>\\</v>
      </c>
      <c r="O281" s="38"/>
      <c r="P281" s="36"/>
      <c r="Q281" s="114"/>
      <c r="R281" s="114"/>
      <c r="S281" s="11"/>
      <c r="T281" s="35"/>
      <c r="U281" s="39"/>
      <c r="V281" s="40"/>
      <c r="W281" s="35"/>
      <c r="X281" s="36"/>
      <c r="Y281" s="37"/>
      <c r="Z281" s="331">
        <f t="shared" si="51"/>
        <v>0</v>
      </c>
      <c r="AA281" s="332">
        <f t="shared" si="52"/>
        <v>0</v>
      </c>
    </row>
    <row r="282" spans="14:27">
      <c r="N282" s="320" t="str">
        <f t="shared" si="50"/>
        <v>\\</v>
      </c>
      <c r="O282" s="38"/>
      <c r="P282" s="36"/>
      <c r="Q282" s="114"/>
      <c r="R282" s="114"/>
      <c r="S282" s="11"/>
      <c r="T282" s="35"/>
      <c r="U282" s="39"/>
      <c r="V282" s="40"/>
      <c r="W282" s="35"/>
      <c r="X282" s="36"/>
      <c r="Y282" s="37"/>
      <c r="Z282" s="331">
        <f t="shared" si="51"/>
        <v>0</v>
      </c>
      <c r="AA282" s="332">
        <f t="shared" si="52"/>
        <v>0</v>
      </c>
    </row>
    <row r="283" spans="14:27">
      <c r="N283" s="320" t="str">
        <f t="shared" si="50"/>
        <v>\\</v>
      </c>
      <c r="O283" s="38"/>
      <c r="P283" s="36"/>
      <c r="Q283" s="114"/>
      <c r="R283" s="114"/>
      <c r="S283" s="11"/>
      <c r="T283" s="35"/>
      <c r="U283" s="39"/>
      <c r="V283" s="40"/>
      <c r="W283" s="35"/>
      <c r="X283" s="36"/>
      <c r="Y283" s="37"/>
      <c r="Z283" s="331">
        <f t="shared" si="51"/>
        <v>0</v>
      </c>
      <c r="AA283" s="332">
        <f t="shared" si="52"/>
        <v>0</v>
      </c>
    </row>
    <row r="284" spans="14:27">
      <c r="N284" s="320" t="str">
        <f t="shared" si="50"/>
        <v>\\</v>
      </c>
      <c r="O284" s="38"/>
      <c r="P284" s="36"/>
      <c r="Q284" s="114"/>
      <c r="R284" s="114"/>
      <c r="S284" s="11"/>
      <c r="T284" s="35"/>
      <c r="U284" s="39"/>
      <c r="V284" s="40"/>
      <c r="W284" s="35"/>
      <c r="X284" s="36"/>
      <c r="Y284" s="37"/>
      <c r="Z284" s="331">
        <f t="shared" si="51"/>
        <v>0</v>
      </c>
      <c r="AA284" s="332">
        <f t="shared" si="52"/>
        <v>0</v>
      </c>
    </row>
    <row r="285" spans="14:27">
      <c r="N285" s="320" t="str">
        <f t="shared" si="50"/>
        <v>\\</v>
      </c>
      <c r="O285" s="38"/>
      <c r="P285" s="36"/>
      <c r="Q285" s="114"/>
      <c r="R285" s="114"/>
      <c r="S285" s="11"/>
      <c r="T285" s="35"/>
      <c r="U285" s="39"/>
      <c r="V285" s="40"/>
      <c r="W285" s="35"/>
      <c r="X285" s="36"/>
      <c r="Y285" s="37"/>
      <c r="Z285" s="331">
        <f t="shared" si="51"/>
        <v>0</v>
      </c>
      <c r="AA285" s="332">
        <f t="shared" si="52"/>
        <v>0</v>
      </c>
    </row>
    <row r="286" spans="14:27">
      <c r="N286" s="320" t="str">
        <f t="shared" si="50"/>
        <v>\\</v>
      </c>
      <c r="O286" s="38"/>
      <c r="P286" s="36"/>
      <c r="Q286" s="114"/>
      <c r="R286" s="114"/>
      <c r="S286" s="11"/>
      <c r="T286" s="35"/>
      <c r="U286" s="39"/>
      <c r="V286" s="40"/>
      <c r="W286" s="35"/>
      <c r="X286" s="36"/>
      <c r="Y286" s="37"/>
      <c r="Z286" s="331">
        <f t="shared" si="51"/>
        <v>0</v>
      </c>
      <c r="AA286" s="332">
        <f t="shared" si="52"/>
        <v>0</v>
      </c>
    </row>
    <row r="287" spans="14:27">
      <c r="N287" s="320" t="str">
        <f t="shared" si="50"/>
        <v>\\</v>
      </c>
      <c r="O287" s="38"/>
      <c r="P287" s="36"/>
      <c r="Q287" s="114"/>
      <c r="R287" s="114"/>
      <c r="S287" s="11"/>
      <c r="T287" s="35"/>
      <c r="U287" s="39"/>
      <c r="V287" s="40"/>
      <c r="W287" s="35"/>
      <c r="X287" s="36"/>
      <c r="Y287" s="37"/>
      <c r="Z287" s="331">
        <f t="shared" si="51"/>
        <v>0</v>
      </c>
      <c r="AA287" s="332">
        <f t="shared" si="52"/>
        <v>0</v>
      </c>
    </row>
    <row r="288" spans="14:27">
      <c r="N288" s="320" t="str">
        <f t="shared" si="50"/>
        <v>\\</v>
      </c>
      <c r="O288" s="38"/>
      <c r="P288" s="36"/>
      <c r="Q288" s="114"/>
      <c r="R288" s="114"/>
      <c r="S288" s="11"/>
      <c r="T288" s="35"/>
      <c r="U288" s="39"/>
      <c r="V288" s="40"/>
      <c r="W288" s="35"/>
      <c r="X288" s="36"/>
      <c r="Y288" s="37"/>
      <c r="Z288" s="331">
        <f t="shared" si="51"/>
        <v>0</v>
      </c>
      <c r="AA288" s="332">
        <f t="shared" si="52"/>
        <v>0</v>
      </c>
    </row>
    <row r="289" spans="14:27">
      <c r="N289" s="320" t="str">
        <f t="shared" si="50"/>
        <v>\\</v>
      </c>
      <c r="O289" s="38"/>
      <c r="P289" s="36"/>
      <c r="Q289" s="114"/>
      <c r="R289" s="114"/>
      <c r="S289" s="11"/>
      <c r="T289" s="35"/>
      <c r="U289" s="39"/>
      <c r="V289" s="40"/>
      <c r="W289" s="35"/>
      <c r="X289" s="36"/>
      <c r="Y289" s="37"/>
      <c r="Z289" s="331">
        <f t="shared" si="51"/>
        <v>0</v>
      </c>
      <c r="AA289" s="332">
        <f t="shared" si="52"/>
        <v>0</v>
      </c>
    </row>
    <row r="290" spans="14:27">
      <c r="N290" s="320" t="str">
        <f t="shared" si="50"/>
        <v>\\</v>
      </c>
      <c r="O290" s="38"/>
      <c r="P290" s="36"/>
      <c r="Q290" s="114"/>
      <c r="R290" s="114"/>
      <c r="S290" s="11"/>
      <c r="T290" s="35"/>
      <c r="U290" s="39"/>
      <c r="V290" s="40"/>
      <c r="W290" s="35"/>
      <c r="X290" s="36"/>
      <c r="Y290" s="37"/>
      <c r="Z290" s="331">
        <f t="shared" si="51"/>
        <v>0</v>
      </c>
      <c r="AA290" s="332">
        <f t="shared" si="52"/>
        <v>0</v>
      </c>
    </row>
    <row r="291" spans="14:27">
      <c r="N291" s="320" t="str">
        <f t="shared" si="50"/>
        <v>\\</v>
      </c>
      <c r="O291" s="38"/>
      <c r="P291" s="36"/>
      <c r="Q291" s="114"/>
      <c r="R291" s="114"/>
      <c r="S291" s="11"/>
      <c r="T291" s="35"/>
      <c r="U291" s="39"/>
      <c r="V291" s="40"/>
      <c r="W291" s="35"/>
      <c r="X291" s="36"/>
      <c r="Y291" s="37"/>
      <c r="Z291" s="331">
        <f t="shared" si="51"/>
        <v>0</v>
      </c>
      <c r="AA291" s="332">
        <f t="shared" si="52"/>
        <v>0</v>
      </c>
    </row>
    <row r="292" spans="14:27">
      <c r="N292" s="320" t="str">
        <f t="shared" si="50"/>
        <v>\\</v>
      </c>
      <c r="O292" s="38"/>
      <c r="P292" s="36"/>
      <c r="Q292" s="114"/>
      <c r="R292" s="114"/>
      <c r="S292" s="11"/>
      <c r="T292" s="35"/>
      <c r="U292" s="39"/>
      <c r="V292" s="40"/>
      <c r="W292" s="35"/>
      <c r="X292" s="36"/>
      <c r="Y292" s="37"/>
      <c r="Z292" s="331">
        <f t="shared" si="51"/>
        <v>0</v>
      </c>
      <c r="AA292" s="332">
        <f t="shared" si="52"/>
        <v>0</v>
      </c>
    </row>
    <row r="293" spans="14:27">
      <c r="N293" s="320" t="str">
        <f t="shared" si="50"/>
        <v>\\</v>
      </c>
      <c r="O293" s="38"/>
      <c r="P293" s="36"/>
      <c r="Q293" s="114"/>
      <c r="R293" s="114"/>
      <c r="S293" s="11"/>
      <c r="T293" s="35"/>
      <c r="U293" s="39"/>
      <c r="V293" s="40"/>
      <c r="W293" s="35"/>
      <c r="X293" s="36"/>
      <c r="Y293" s="37"/>
      <c r="Z293" s="331">
        <f t="shared" si="51"/>
        <v>0</v>
      </c>
      <c r="AA293" s="332">
        <f t="shared" si="52"/>
        <v>0</v>
      </c>
    </row>
    <row r="294" spans="14:27">
      <c r="N294" s="320" t="str">
        <f t="shared" si="50"/>
        <v>\\</v>
      </c>
      <c r="O294" s="38"/>
      <c r="P294" s="36"/>
      <c r="Q294" s="114"/>
      <c r="R294" s="114"/>
      <c r="S294" s="11"/>
      <c r="T294" s="35"/>
      <c r="U294" s="39"/>
      <c r="V294" s="40"/>
      <c r="W294" s="35"/>
      <c r="X294" s="36"/>
      <c r="Y294" s="37"/>
      <c r="Z294" s="331">
        <f t="shared" si="51"/>
        <v>0</v>
      </c>
      <c r="AA294" s="332">
        <f t="shared" si="52"/>
        <v>0</v>
      </c>
    </row>
    <row r="295" spans="14:27">
      <c r="N295" s="320" t="str">
        <f t="shared" si="50"/>
        <v>\\</v>
      </c>
      <c r="O295" s="38"/>
      <c r="P295" s="36"/>
      <c r="Q295" s="114"/>
      <c r="R295" s="114"/>
      <c r="S295" s="11"/>
      <c r="T295" s="35"/>
      <c r="U295" s="39"/>
      <c r="V295" s="40"/>
      <c r="W295" s="35"/>
      <c r="X295" s="36"/>
      <c r="Y295" s="37"/>
      <c r="Z295" s="331">
        <f t="shared" si="51"/>
        <v>0</v>
      </c>
      <c r="AA295" s="332">
        <f t="shared" si="52"/>
        <v>0</v>
      </c>
    </row>
    <row r="296" spans="14:27">
      <c r="N296" s="320" t="str">
        <f t="shared" si="50"/>
        <v>\\</v>
      </c>
      <c r="O296" s="38"/>
      <c r="P296" s="36"/>
      <c r="Q296" s="114"/>
      <c r="R296" s="114"/>
      <c r="S296" s="11"/>
      <c r="T296" s="35"/>
      <c r="U296" s="39"/>
      <c r="V296" s="40"/>
      <c r="W296" s="35"/>
      <c r="X296" s="36"/>
      <c r="Y296" s="37"/>
      <c r="Z296" s="331">
        <f t="shared" si="51"/>
        <v>0</v>
      </c>
      <c r="AA296" s="332">
        <f t="shared" si="52"/>
        <v>0</v>
      </c>
    </row>
    <row r="297" spans="14:27">
      <c r="N297" s="320" t="str">
        <f t="shared" si="50"/>
        <v>\\</v>
      </c>
      <c r="O297" s="38"/>
      <c r="P297" s="36"/>
      <c r="Q297" s="114"/>
      <c r="R297" s="114"/>
      <c r="S297" s="11"/>
      <c r="T297" s="35"/>
      <c r="U297" s="39"/>
      <c r="V297" s="40"/>
      <c r="W297" s="35"/>
      <c r="X297" s="36"/>
      <c r="Y297" s="37"/>
      <c r="Z297" s="331">
        <f t="shared" si="51"/>
        <v>0</v>
      </c>
      <c r="AA297" s="332">
        <f t="shared" si="52"/>
        <v>0</v>
      </c>
    </row>
    <row r="298" spans="14:27">
      <c r="N298" s="320" t="str">
        <f t="shared" si="50"/>
        <v>\\</v>
      </c>
      <c r="O298" s="38"/>
      <c r="P298" s="36"/>
      <c r="Q298" s="114"/>
      <c r="R298" s="114"/>
      <c r="S298" s="11"/>
      <c r="T298" s="35"/>
      <c r="U298" s="39"/>
      <c r="V298" s="40"/>
      <c r="W298" s="35"/>
      <c r="X298" s="36"/>
      <c r="Y298" s="37"/>
      <c r="Z298" s="331">
        <f t="shared" si="51"/>
        <v>0</v>
      </c>
      <c r="AA298" s="332">
        <f t="shared" si="52"/>
        <v>0</v>
      </c>
    </row>
    <row r="299" spans="14:27">
      <c r="N299" s="320" t="str">
        <f t="shared" si="50"/>
        <v>\\</v>
      </c>
      <c r="O299" s="38"/>
      <c r="P299" s="36"/>
      <c r="Q299" s="114"/>
      <c r="R299" s="114"/>
      <c r="S299" s="11"/>
      <c r="T299" s="35"/>
      <c r="U299" s="39"/>
      <c r="V299" s="40"/>
      <c r="W299" s="35"/>
      <c r="X299" s="36"/>
      <c r="Y299" s="37"/>
      <c r="Z299" s="331">
        <f t="shared" si="51"/>
        <v>0</v>
      </c>
      <c r="AA299" s="332">
        <f t="shared" si="52"/>
        <v>0</v>
      </c>
    </row>
    <row r="300" spans="14:27">
      <c r="N300" s="320" t="str">
        <f t="shared" si="50"/>
        <v>\\</v>
      </c>
      <c r="O300" s="38"/>
      <c r="P300" s="36"/>
      <c r="Q300" s="114"/>
      <c r="R300" s="114"/>
      <c r="S300" s="11"/>
      <c r="T300" s="35"/>
      <c r="U300" s="39"/>
      <c r="V300" s="40"/>
      <c r="W300" s="35"/>
      <c r="X300" s="36"/>
      <c r="Y300" s="37"/>
      <c r="Z300" s="331">
        <f t="shared" si="51"/>
        <v>0</v>
      </c>
      <c r="AA300" s="332">
        <f t="shared" si="52"/>
        <v>0</v>
      </c>
    </row>
    <row r="301" spans="14:27">
      <c r="N301" s="320" t="str">
        <f t="shared" si="50"/>
        <v>\\</v>
      </c>
      <c r="O301" s="38"/>
      <c r="P301" s="36"/>
      <c r="Q301" s="114"/>
      <c r="R301" s="114"/>
      <c r="S301" s="11"/>
      <c r="T301" s="35"/>
      <c r="U301" s="39"/>
      <c r="V301" s="40"/>
      <c r="W301" s="35"/>
      <c r="X301" s="36"/>
      <c r="Y301" s="37"/>
      <c r="Z301" s="331">
        <f t="shared" si="51"/>
        <v>0</v>
      </c>
      <c r="AA301" s="332">
        <f t="shared" si="52"/>
        <v>0</v>
      </c>
    </row>
    <row r="302" spans="14:27">
      <c r="N302" s="320" t="str">
        <f t="shared" si="50"/>
        <v>\\</v>
      </c>
      <c r="O302" s="38"/>
      <c r="P302" s="36"/>
      <c r="Q302" s="114"/>
      <c r="R302" s="114"/>
      <c r="S302" s="11"/>
      <c r="T302" s="35"/>
      <c r="U302" s="39"/>
      <c r="V302" s="40"/>
      <c r="W302" s="35"/>
      <c r="X302" s="36"/>
      <c r="Y302" s="37"/>
      <c r="Z302" s="331">
        <f t="shared" si="51"/>
        <v>0</v>
      </c>
      <c r="AA302" s="332">
        <f t="shared" si="52"/>
        <v>0</v>
      </c>
    </row>
    <row r="303" spans="14:27">
      <c r="N303" s="320" t="str">
        <f t="shared" si="50"/>
        <v>\\</v>
      </c>
      <c r="O303" s="38"/>
      <c r="P303" s="36"/>
      <c r="Q303" s="114"/>
      <c r="R303" s="114"/>
      <c r="S303" s="11"/>
      <c r="T303" s="35"/>
      <c r="U303" s="39"/>
      <c r="V303" s="40"/>
      <c r="W303" s="35"/>
      <c r="X303" s="36"/>
      <c r="Y303" s="37"/>
      <c r="Z303" s="331">
        <f t="shared" si="51"/>
        <v>0</v>
      </c>
      <c r="AA303" s="332">
        <f t="shared" si="52"/>
        <v>0</v>
      </c>
    </row>
    <row r="304" spans="14:27">
      <c r="N304" s="320" t="str">
        <f t="shared" si="50"/>
        <v>\\</v>
      </c>
      <c r="O304" s="38"/>
      <c r="P304" s="36"/>
      <c r="Q304" s="114"/>
      <c r="R304" s="114"/>
      <c r="S304" s="11"/>
      <c r="T304" s="35"/>
      <c r="U304" s="39"/>
      <c r="V304" s="40"/>
      <c r="W304" s="35"/>
      <c r="X304" s="36"/>
      <c r="Y304" s="37"/>
      <c r="Z304" s="331">
        <f t="shared" si="51"/>
        <v>0</v>
      </c>
      <c r="AA304" s="332">
        <f t="shared" si="52"/>
        <v>0</v>
      </c>
    </row>
    <row r="305" spans="14:27">
      <c r="N305" s="320" t="str">
        <f t="shared" si="50"/>
        <v>\\</v>
      </c>
      <c r="O305" s="38"/>
      <c r="P305" s="36"/>
      <c r="Q305" s="114"/>
      <c r="R305" s="114"/>
      <c r="S305" s="11"/>
      <c r="T305" s="35"/>
      <c r="U305" s="39"/>
      <c r="V305" s="40"/>
      <c r="W305" s="35"/>
      <c r="X305" s="36"/>
      <c r="Y305" s="37"/>
      <c r="Z305" s="331">
        <f t="shared" si="51"/>
        <v>0</v>
      </c>
      <c r="AA305" s="332">
        <f t="shared" si="52"/>
        <v>0</v>
      </c>
    </row>
    <row r="306" spans="14:27">
      <c r="N306" s="320" t="str">
        <f t="shared" si="50"/>
        <v>\\</v>
      </c>
      <c r="O306" s="38"/>
      <c r="P306" s="36"/>
      <c r="Q306" s="114"/>
      <c r="R306" s="114"/>
      <c r="S306" s="11"/>
      <c r="T306" s="35"/>
      <c r="U306" s="39"/>
      <c r="V306" s="40"/>
      <c r="W306" s="35"/>
      <c r="X306" s="36"/>
      <c r="Y306" s="37"/>
      <c r="Z306" s="331">
        <f t="shared" si="51"/>
        <v>0</v>
      </c>
      <c r="AA306" s="332">
        <f t="shared" si="52"/>
        <v>0</v>
      </c>
    </row>
    <row r="307" spans="14:27">
      <c r="N307" s="320" t="str">
        <f t="shared" si="50"/>
        <v>\\</v>
      </c>
      <c r="O307" s="38"/>
      <c r="P307" s="36"/>
      <c r="Q307" s="114"/>
      <c r="R307" s="114"/>
      <c r="S307" s="11"/>
      <c r="T307" s="35"/>
      <c r="U307" s="39"/>
      <c r="V307" s="40"/>
      <c r="W307" s="35"/>
      <c r="X307" s="36"/>
      <c r="Y307" s="37"/>
      <c r="Z307" s="331">
        <f t="shared" si="51"/>
        <v>0</v>
      </c>
      <c r="AA307" s="332">
        <f t="shared" si="52"/>
        <v>0</v>
      </c>
    </row>
    <row r="308" spans="14:27">
      <c r="N308" s="320" t="str">
        <f t="shared" si="50"/>
        <v>\\</v>
      </c>
      <c r="O308" s="38"/>
      <c r="P308" s="36"/>
      <c r="Q308" s="114"/>
      <c r="R308" s="114"/>
      <c r="S308" s="11"/>
      <c r="T308" s="35"/>
      <c r="U308" s="39"/>
      <c r="V308" s="40"/>
      <c r="W308" s="35"/>
      <c r="X308" s="36"/>
      <c r="Y308" s="37"/>
      <c r="Z308" s="331">
        <f t="shared" si="51"/>
        <v>0</v>
      </c>
      <c r="AA308" s="332">
        <f t="shared" si="52"/>
        <v>0</v>
      </c>
    </row>
    <row r="309" spans="14:27">
      <c r="N309" s="320" t="str">
        <f t="shared" si="50"/>
        <v>\\</v>
      </c>
      <c r="O309" s="38"/>
      <c r="P309" s="36"/>
      <c r="Q309" s="114"/>
      <c r="R309" s="114"/>
      <c r="S309" s="11"/>
      <c r="T309" s="35"/>
      <c r="U309" s="39"/>
      <c r="V309" s="40"/>
      <c r="W309" s="35"/>
      <c r="X309" s="36"/>
      <c r="Y309" s="37"/>
      <c r="Z309" s="331">
        <f t="shared" si="51"/>
        <v>0</v>
      </c>
      <c r="AA309" s="332">
        <f t="shared" si="52"/>
        <v>0</v>
      </c>
    </row>
    <row r="310" spans="14:27">
      <c r="N310" s="320" t="str">
        <f t="shared" si="50"/>
        <v>\\</v>
      </c>
      <c r="O310" s="38"/>
      <c r="P310" s="36"/>
      <c r="Q310" s="114"/>
      <c r="R310" s="114"/>
      <c r="S310" s="11"/>
      <c r="T310" s="35"/>
      <c r="U310" s="39"/>
      <c r="V310" s="40"/>
      <c r="W310" s="35"/>
      <c r="X310" s="36"/>
      <c r="Y310" s="37"/>
      <c r="Z310" s="331">
        <f t="shared" si="51"/>
        <v>0</v>
      </c>
      <c r="AA310" s="332">
        <f t="shared" si="52"/>
        <v>0</v>
      </c>
    </row>
    <row r="311" spans="14:27">
      <c r="N311" s="320" t="str">
        <f t="shared" si="50"/>
        <v>\\</v>
      </c>
      <c r="O311" s="38"/>
      <c r="P311" s="36"/>
      <c r="Q311" s="114"/>
      <c r="R311" s="114"/>
      <c r="S311" s="11"/>
      <c r="T311" s="35"/>
      <c r="U311" s="39"/>
      <c r="V311" s="40"/>
      <c r="W311" s="35"/>
      <c r="X311" s="36"/>
      <c r="Y311" s="37"/>
      <c r="Z311" s="331">
        <f t="shared" si="51"/>
        <v>0</v>
      </c>
      <c r="AA311" s="332">
        <f t="shared" si="52"/>
        <v>0</v>
      </c>
    </row>
    <row r="312" spans="14:27">
      <c r="N312" s="320" t="str">
        <f t="shared" si="50"/>
        <v>\\</v>
      </c>
      <c r="O312" s="38"/>
      <c r="P312" s="36"/>
      <c r="Q312" s="114"/>
      <c r="R312" s="114"/>
      <c r="S312" s="11"/>
      <c r="T312" s="35"/>
      <c r="U312" s="39"/>
      <c r="V312" s="40"/>
      <c r="W312" s="35"/>
      <c r="X312" s="36"/>
      <c r="Y312" s="37"/>
      <c r="Z312" s="331">
        <f t="shared" si="51"/>
        <v>0</v>
      </c>
      <c r="AA312" s="332">
        <f t="shared" si="52"/>
        <v>0</v>
      </c>
    </row>
    <row r="313" spans="14:27">
      <c r="N313" s="320" t="str">
        <f t="shared" si="50"/>
        <v>\\</v>
      </c>
      <c r="O313" s="38"/>
      <c r="P313" s="36"/>
      <c r="Q313" s="114"/>
      <c r="R313" s="114"/>
      <c r="S313" s="11"/>
      <c r="T313" s="35"/>
      <c r="U313" s="39"/>
      <c r="V313" s="40"/>
      <c r="W313" s="35"/>
      <c r="X313" s="36"/>
      <c r="Y313" s="37"/>
      <c r="Z313" s="331">
        <f t="shared" si="51"/>
        <v>0</v>
      </c>
      <c r="AA313" s="332">
        <f t="shared" si="52"/>
        <v>0</v>
      </c>
    </row>
    <row r="314" spans="14:27">
      <c r="N314" s="320" t="str">
        <f t="shared" si="50"/>
        <v>\\</v>
      </c>
      <c r="O314" s="38"/>
      <c r="P314" s="36"/>
      <c r="Q314" s="114"/>
      <c r="R314" s="114"/>
      <c r="S314" s="11"/>
      <c r="T314" s="35"/>
      <c r="U314" s="39"/>
      <c r="V314" s="40"/>
      <c r="W314" s="35"/>
      <c r="X314" s="36"/>
      <c r="Y314" s="37"/>
      <c r="Z314" s="331">
        <f t="shared" si="51"/>
        <v>0</v>
      </c>
      <c r="AA314" s="332">
        <f t="shared" si="52"/>
        <v>0</v>
      </c>
    </row>
    <row r="315" spans="14:27">
      <c r="N315" s="320" t="str">
        <f t="shared" si="50"/>
        <v>\\</v>
      </c>
      <c r="O315" s="38"/>
      <c r="P315" s="36"/>
      <c r="Q315" s="114"/>
      <c r="R315" s="114"/>
      <c r="S315" s="11"/>
      <c r="T315" s="35"/>
      <c r="U315" s="39"/>
      <c r="V315" s="40"/>
      <c r="W315" s="35"/>
      <c r="X315" s="36"/>
      <c r="Y315" s="37"/>
      <c r="Z315" s="331">
        <f t="shared" si="51"/>
        <v>0</v>
      </c>
      <c r="AA315" s="332">
        <f t="shared" si="52"/>
        <v>0</v>
      </c>
    </row>
    <row r="316" spans="14:27">
      <c r="N316" s="320" t="str">
        <f t="shared" si="50"/>
        <v>\\</v>
      </c>
      <c r="O316" s="38"/>
      <c r="P316" s="36"/>
      <c r="Q316" s="114"/>
      <c r="R316" s="114"/>
      <c r="S316" s="11"/>
      <c r="T316" s="35"/>
      <c r="U316" s="39"/>
      <c r="V316" s="40"/>
      <c r="W316" s="35"/>
      <c r="X316" s="36"/>
      <c r="Y316" s="37"/>
      <c r="Z316" s="331">
        <f t="shared" si="51"/>
        <v>0</v>
      </c>
      <c r="AA316" s="332">
        <f t="shared" si="52"/>
        <v>0</v>
      </c>
    </row>
    <row r="317" spans="14:27">
      <c r="N317" s="320" t="str">
        <f t="shared" si="50"/>
        <v>\\</v>
      </c>
      <c r="O317" s="38"/>
      <c r="P317" s="36"/>
      <c r="Q317" s="114"/>
      <c r="R317" s="114"/>
      <c r="S317" s="11"/>
      <c r="T317" s="35"/>
      <c r="U317" s="39"/>
      <c r="V317" s="40"/>
      <c r="W317" s="35"/>
      <c r="X317" s="36"/>
      <c r="Y317" s="37"/>
      <c r="Z317" s="331">
        <f t="shared" si="51"/>
        <v>0</v>
      </c>
      <c r="AA317" s="332">
        <f t="shared" si="52"/>
        <v>0</v>
      </c>
    </row>
    <row r="318" spans="14:27">
      <c r="N318" s="320" t="str">
        <f t="shared" si="50"/>
        <v>\\</v>
      </c>
      <c r="O318" s="38"/>
      <c r="P318" s="36"/>
      <c r="Q318" s="114"/>
      <c r="R318" s="114"/>
      <c r="S318" s="11"/>
      <c r="T318" s="35"/>
      <c r="U318" s="39"/>
      <c r="V318" s="40"/>
      <c r="W318" s="35"/>
      <c r="X318" s="36"/>
      <c r="Y318" s="37"/>
      <c r="Z318" s="331">
        <f t="shared" si="51"/>
        <v>0</v>
      </c>
      <c r="AA318" s="332">
        <f t="shared" si="52"/>
        <v>0</v>
      </c>
    </row>
    <row r="319" spans="14:27">
      <c r="N319" s="320" t="str">
        <f t="shared" si="50"/>
        <v>\\</v>
      </c>
      <c r="O319" s="38"/>
      <c r="P319" s="36"/>
      <c r="Q319" s="114"/>
      <c r="R319" s="114"/>
      <c r="S319" s="11"/>
      <c r="T319" s="35"/>
      <c r="U319" s="39"/>
      <c r="V319" s="40"/>
      <c r="W319" s="35"/>
      <c r="X319" s="36"/>
      <c r="Y319" s="37"/>
      <c r="Z319" s="331">
        <f t="shared" si="51"/>
        <v>0</v>
      </c>
      <c r="AA319" s="332">
        <f t="shared" si="52"/>
        <v>0</v>
      </c>
    </row>
    <row r="320" spans="14:27">
      <c r="N320" s="320" t="str">
        <f t="shared" si="50"/>
        <v>\\</v>
      </c>
      <c r="O320" s="38"/>
      <c r="P320" s="36"/>
      <c r="Q320" s="114"/>
      <c r="R320" s="114"/>
      <c r="S320" s="11"/>
      <c r="T320" s="35"/>
      <c r="U320" s="39"/>
      <c r="V320" s="40"/>
      <c r="W320" s="35"/>
      <c r="X320" s="36"/>
      <c r="Y320" s="37"/>
      <c r="Z320" s="331">
        <f t="shared" si="51"/>
        <v>0</v>
      </c>
      <c r="AA320" s="332">
        <f t="shared" si="52"/>
        <v>0</v>
      </c>
    </row>
    <row r="321" spans="14:27">
      <c r="N321" s="320" t="str">
        <f t="shared" si="50"/>
        <v>\\</v>
      </c>
      <c r="O321" s="38"/>
      <c r="P321" s="36"/>
      <c r="Q321" s="114"/>
      <c r="R321" s="114"/>
      <c r="S321" s="11"/>
      <c r="T321" s="35"/>
      <c r="U321" s="39"/>
      <c r="V321" s="40"/>
      <c r="W321" s="35"/>
      <c r="X321" s="36"/>
      <c r="Y321" s="37"/>
      <c r="Z321" s="331">
        <f t="shared" si="51"/>
        <v>0</v>
      </c>
      <c r="AA321" s="332">
        <f t="shared" si="52"/>
        <v>0</v>
      </c>
    </row>
    <row r="322" spans="14:27">
      <c r="N322" s="320" t="str">
        <f t="shared" si="50"/>
        <v>\\</v>
      </c>
      <c r="O322" s="38"/>
      <c r="P322" s="36"/>
      <c r="Q322" s="114"/>
      <c r="R322" s="114"/>
      <c r="S322" s="11"/>
      <c r="T322" s="35"/>
      <c r="U322" s="39"/>
      <c r="V322" s="40"/>
      <c r="W322" s="35"/>
      <c r="X322" s="36"/>
      <c r="Y322" s="37"/>
      <c r="Z322" s="331">
        <f t="shared" si="51"/>
        <v>0</v>
      </c>
      <c r="AA322" s="332">
        <f t="shared" si="52"/>
        <v>0</v>
      </c>
    </row>
    <row r="323" spans="14:27">
      <c r="N323" s="320" t="str">
        <f t="shared" ref="N323:N386" si="53">O323&amp;"\"&amp;X323&amp;"\"&amp;Y323</f>
        <v>\\</v>
      </c>
      <c r="O323" s="38"/>
      <c r="P323" s="36"/>
      <c r="Q323" s="114"/>
      <c r="R323" s="114"/>
      <c r="S323" s="11"/>
      <c r="T323" s="35"/>
      <c r="U323" s="39"/>
      <c r="V323" s="40"/>
      <c r="W323" s="35"/>
      <c r="X323" s="36"/>
      <c r="Y323" s="37"/>
      <c r="Z323" s="331">
        <f t="shared" si="51"/>
        <v>0</v>
      </c>
      <c r="AA323" s="332">
        <f t="shared" si="52"/>
        <v>0</v>
      </c>
    </row>
    <row r="324" spans="14:27">
      <c r="N324" s="320" t="str">
        <f t="shared" si="53"/>
        <v>\\</v>
      </c>
      <c r="O324" s="38"/>
      <c r="P324" s="36"/>
      <c r="Q324" s="114"/>
      <c r="R324" s="114"/>
      <c r="S324" s="11"/>
      <c r="T324" s="35"/>
      <c r="U324" s="39"/>
      <c r="V324" s="40"/>
      <c r="W324" s="35"/>
      <c r="X324" s="36"/>
      <c r="Y324" s="37"/>
      <c r="Z324" s="331">
        <f t="shared" ref="Z324:Z387" si="54">W324*V324/100</f>
        <v>0</v>
      </c>
      <c r="AA324" s="332">
        <f t="shared" ref="AA324:AA387" si="55">1*V324/100</f>
        <v>0</v>
      </c>
    </row>
    <row r="325" spans="14:27">
      <c r="N325" s="320" t="str">
        <f t="shared" si="53"/>
        <v>\\</v>
      </c>
      <c r="O325" s="38"/>
      <c r="P325" s="36"/>
      <c r="Q325" s="114"/>
      <c r="R325" s="114"/>
      <c r="S325" s="11"/>
      <c r="T325" s="35"/>
      <c r="U325" s="39"/>
      <c r="V325" s="40"/>
      <c r="W325" s="35"/>
      <c r="X325" s="36"/>
      <c r="Y325" s="37"/>
      <c r="Z325" s="331">
        <f t="shared" si="54"/>
        <v>0</v>
      </c>
      <c r="AA325" s="332">
        <f t="shared" si="55"/>
        <v>0</v>
      </c>
    </row>
    <row r="326" spans="14:27">
      <c r="N326" s="320" t="str">
        <f t="shared" si="53"/>
        <v>\\</v>
      </c>
      <c r="O326" s="38"/>
      <c r="P326" s="36"/>
      <c r="Q326" s="114"/>
      <c r="R326" s="114"/>
      <c r="S326" s="11"/>
      <c r="T326" s="35"/>
      <c r="U326" s="39"/>
      <c r="V326" s="40"/>
      <c r="W326" s="35"/>
      <c r="X326" s="36"/>
      <c r="Y326" s="37"/>
      <c r="Z326" s="331">
        <f t="shared" si="54"/>
        <v>0</v>
      </c>
      <c r="AA326" s="332">
        <f t="shared" si="55"/>
        <v>0</v>
      </c>
    </row>
    <row r="327" spans="14:27">
      <c r="N327" s="320" t="str">
        <f t="shared" si="53"/>
        <v>\\</v>
      </c>
      <c r="O327" s="38"/>
      <c r="P327" s="36"/>
      <c r="Q327" s="114"/>
      <c r="R327" s="114"/>
      <c r="S327" s="11"/>
      <c r="T327" s="35"/>
      <c r="U327" s="39"/>
      <c r="V327" s="40"/>
      <c r="W327" s="35"/>
      <c r="X327" s="36"/>
      <c r="Y327" s="37"/>
      <c r="Z327" s="331">
        <f t="shared" si="54"/>
        <v>0</v>
      </c>
      <c r="AA327" s="332">
        <f t="shared" si="55"/>
        <v>0</v>
      </c>
    </row>
    <row r="328" spans="14:27">
      <c r="N328" s="320" t="str">
        <f t="shared" si="53"/>
        <v>\\</v>
      </c>
      <c r="O328" s="38"/>
      <c r="P328" s="36"/>
      <c r="Q328" s="114"/>
      <c r="R328" s="114"/>
      <c r="S328" s="11"/>
      <c r="T328" s="35"/>
      <c r="U328" s="39"/>
      <c r="V328" s="40"/>
      <c r="W328" s="35"/>
      <c r="X328" s="36"/>
      <c r="Y328" s="37"/>
      <c r="Z328" s="331">
        <f t="shared" si="54"/>
        <v>0</v>
      </c>
      <c r="AA328" s="332">
        <f t="shared" si="55"/>
        <v>0</v>
      </c>
    </row>
    <row r="329" spans="14:27">
      <c r="N329" s="320" t="str">
        <f t="shared" si="53"/>
        <v>\\</v>
      </c>
      <c r="O329" s="38"/>
      <c r="P329" s="36"/>
      <c r="Q329" s="114"/>
      <c r="R329" s="114"/>
      <c r="S329" s="11"/>
      <c r="T329" s="35"/>
      <c r="U329" s="39"/>
      <c r="V329" s="40"/>
      <c r="W329" s="35"/>
      <c r="X329" s="36"/>
      <c r="Y329" s="37"/>
      <c r="Z329" s="331">
        <f t="shared" si="54"/>
        <v>0</v>
      </c>
      <c r="AA329" s="332">
        <f t="shared" si="55"/>
        <v>0</v>
      </c>
    </row>
    <row r="330" spans="14:27">
      <c r="N330" s="320" t="str">
        <f t="shared" si="53"/>
        <v>\\</v>
      </c>
      <c r="O330" s="38"/>
      <c r="P330" s="36"/>
      <c r="Q330" s="114"/>
      <c r="R330" s="114"/>
      <c r="S330" s="11"/>
      <c r="T330" s="35"/>
      <c r="U330" s="39"/>
      <c r="V330" s="40"/>
      <c r="W330" s="35"/>
      <c r="X330" s="36"/>
      <c r="Y330" s="37"/>
      <c r="Z330" s="331">
        <f t="shared" si="54"/>
        <v>0</v>
      </c>
      <c r="AA330" s="332">
        <f t="shared" si="55"/>
        <v>0</v>
      </c>
    </row>
    <row r="331" spans="14:27">
      <c r="N331" s="320" t="str">
        <f t="shared" si="53"/>
        <v>\\</v>
      </c>
      <c r="O331" s="38"/>
      <c r="P331" s="36"/>
      <c r="Q331" s="114"/>
      <c r="R331" s="114"/>
      <c r="S331" s="11"/>
      <c r="T331" s="35"/>
      <c r="U331" s="39"/>
      <c r="V331" s="40"/>
      <c r="W331" s="35"/>
      <c r="X331" s="36"/>
      <c r="Y331" s="37"/>
      <c r="Z331" s="331">
        <f t="shared" si="54"/>
        <v>0</v>
      </c>
      <c r="AA331" s="332">
        <f t="shared" si="55"/>
        <v>0</v>
      </c>
    </row>
    <row r="332" spans="14:27">
      <c r="N332" s="320" t="str">
        <f t="shared" si="53"/>
        <v>\\</v>
      </c>
      <c r="O332" s="38"/>
      <c r="P332" s="36"/>
      <c r="Q332" s="114"/>
      <c r="R332" s="114"/>
      <c r="S332" s="11"/>
      <c r="T332" s="35"/>
      <c r="U332" s="39"/>
      <c r="V332" s="40"/>
      <c r="W332" s="35"/>
      <c r="X332" s="36"/>
      <c r="Y332" s="37"/>
      <c r="Z332" s="331">
        <f t="shared" si="54"/>
        <v>0</v>
      </c>
      <c r="AA332" s="332">
        <f t="shared" si="55"/>
        <v>0</v>
      </c>
    </row>
    <row r="333" spans="14:27">
      <c r="N333" s="320" t="str">
        <f t="shared" si="53"/>
        <v>\\</v>
      </c>
      <c r="O333" s="38"/>
      <c r="P333" s="36"/>
      <c r="Q333" s="114"/>
      <c r="R333" s="114"/>
      <c r="S333" s="11"/>
      <c r="T333" s="35"/>
      <c r="U333" s="39"/>
      <c r="V333" s="40"/>
      <c r="W333" s="35"/>
      <c r="X333" s="36"/>
      <c r="Y333" s="37"/>
      <c r="Z333" s="331">
        <f t="shared" si="54"/>
        <v>0</v>
      </c>
      <c r="AA333" s="332">
        <f t="shared" si="55"/>
        <v>0</v>
      </c>
    </row>
    <row r="334" spans="14:27">
      <c r="N334" s="320" t="str">
        <f t="shared" si="53"/>
        <v>\\</v>
      </c>
      <c r="O334" s="38"/>
      <c r="P334" s="36"/>
      <c r="Q334" s="114"/>
      <c r="R334" s="114"/>
      <c r="S334" s="11"/>
      <c r="T334" s="35"/>
      <c r="U334" s="39"/>
      <c r="V334" s="40"/>
      <c r="W334" s="35"/>
      <c r="X334" s="36"/>
      <c r="Y334" s="37"/>
      <c r="Z334" s="331">
        <f t="shared" si="54"/>
        <v>0</v>
      </c>
      <c r="AA334" s="332">
        <f t="shared" si="55"/>
        <v>0</v>
      </c>
    </row>
    <row r="335" spans="14:27">
      <c r="N335" s="320" t="str">
        <f t="shared" si="53"/>
        <v>\\</v>
      </c>
      <c r="O335" s="38"/>
      <c r="P335" s="36"/>
      <c r="Q335" s="114"/>
      <c r="R335" s="114"/>
      <c r="S335" s="11"/>
      <c r="T335" s="35"/>
      <c r="U335" s="39"/>
      <c r="V335" s="40"/>
      <c r="W335" s="35"/>
      <c r="X335" s="36"/>
      <c r="Y335" s="37"/>
      <c r="Z335" s="331">
        <f t="shared" si="54"/>
        <v>0</v>
      </c>
      <c r="AA335" s="332">
        <f t="shared" si="55"/>
        <v>0</v>
      </c>
    </row>
    <row r="336" spans="14:27">
      <c r="N336" s="320" t="str">
        <f t="shared" si="53"/>
        <v>\\</v>
      </c>
      <c r="O336" s="38"/>
      <c r="P336" s="36"/>
      <c r="Q336" s="114"/>
      <c r="R336" s="114"/>
      <c r="S336" s="11"/>
      <c r="T336" s="35"/>
      <c r="U336" s="39"/>
      <c r="V336" s="40"/>
      <c r="W336" s="35"/>
      <c r="X336" s="36"/>
      <c r="Y336" s="37"/>
      <c r="Z336" s="331">
        <f t="shared" si="54"/>
        <v>0</v>
      </c>
      <c r="AA336" s="332">
        <f t="shared" si="55"/>
        <v>0</v>
      </c>
    </row>
    <row r="337" spans="14:27">
      <c r="N337" s="320" t="str">
        <f t="shared" si="53"/>
        <v>\\</v>
      </c>
      <c r="O337" s="38"/>
      <c r="P337" s="36"/>
      <c r="Q337" s="114"/>
      <c r="R337" s="114"/>
      <c r="S337" s="11"/>
      <c r="T337" s="35"/>
      <c r="U337" s="39"/>
      <c r="V337" s="40"/>
      <c r="W337" s="35"/>
      <c r="X337" s="36"/>
      <c r="Y337" s="37"/>
      <c r="Z337" s="331">
        <f t="shared" si="54"/>
        <v>0</v>
      </c>
      <c r="AA337" s="332">
        <f t="shared" si="55"/>
        <v>0</v>
      </c>
    </row>
    <row r="338" spans="14:27">
      <c r="N338" s="320" t="str">
        <f t="shared" si="53"/>
        <v>\\</v>
      </c>
      <c r="O338" s="38"/>
      <c r="P338" s="36"/>
      <c r="Q338" s="114"/>
      <c r="R338" s="114"/>
      <c r="S338" s="11"/>
      <c r="T338" s="35"/>
      <c r="U338" s="39"/>
      <c r="V338" s="40"/>
      <c r="W338" s="35"/>
      <c r="X338" s="36"/>
      <c r="Y338" s="37"/>
      <c r="Z338" s="331">
        <f t="shared" si="54"/>
        <v>0</v>
      </c>
      <c r="AA338" s="332">
        <f t="shared" si="55"/>
        <v>0</v>
      </c>
    </row>
    <row r="339" spans="14:27">
      <c r="N339" s="320" t="str">
        <f t="shared" si="53"/>
        <v>\\</v>
      </c>
      <c r="O339" s="38"/>
      <c r="P339" s="36"/>
      <c r="Q339" s="114"/>
      <c r="R339" s="114"/>
      <c r="S339" s="11"/>
      <c r="T339" s="35"/>
      <c r="U339" s="39"/>
      <c r="V339" s="40"/>
      <c r="W339" s="35"/>
      <c r="X339" s="36"/>
      <c r="Y339" s="37"/>
      <c r="Z339" s="331">
        <f t="shared" si="54"/>
        <v>0</v>
      </c>
      <c r="AA339" s="332">
        <f t="shared" si="55"/>
        <v>0</v>
      </c>
    </row>
    <row r="340" spans="14:27">
      <c r="N340" s="320" t="str">
        <f t="shared" si="53"/>
        <v>\\</v>
      </c>
      <c r="O340" s="38"/>
      <c r="P340" s="36"/>
      <c r="Q340" s="114"/>
      <c r="R340" s="114"/>
      <c r="S340" s="11"/>
      <c r="T340" s="35"/>
      <c r="U340" s="39"/>
      <c r="V340" s="40"/>
      <c r="W340" s="35"/>
      <c r="X340" s="36"/>
      <c r="Y340" s="37"/>
      <c r="Z340" s="331">
        <f t="shared" si="54"/>
        <v>0</v>
      </c>
      <c r="AA340" s="332">
        <f t="shared" si="55"/>
        <v>0</v>
      </c>
    </row>
    <row r="341" spans="14:27">
      <c r="N341" s="320" t="str">
        <f t="shared" si="53"/>
        <v>\\</v>
      </c>
      <c r="O341" s="38"/>
      <c r="P341" s="36"/>
      <c r="Q341" s="114"/>
      <c r="R341" s="114"/>
      <c r="S341" s="11"/>
      <c r="T341" s="35"/>
      <c r="U341" s="39"/>
      <c r="V341" s="40"/>
      <c r="W341" s="35"/>
      <c r="X341" s="36"/>
      <c r="Y341" s="37"/>
      <c r="Z341" s="331">
        <f t="shared" si="54"/>
        <v>0</v>
      </c>
      <c r="AA341" s="332">
        <f t="shared" si="55"/>
        <v>0</v>
      </c>
    </row>
    <row r="342" spans="14:27">
      <c r="N342" s="320" t="str">
        <f t="shared" si="53"/>
        <v>\\</v>
      </c>
      <c r="O342" s="38"/>
      <c r="P342" s="36"/>
      <c r="Q342" s="114"/>
      <c r="R342" s="114"/>
      <c r="S342" s="11"/>
      <c r="T342" s="35"/>
      <c r="U342" s="39"/>
      <c r="V342" s="40"/>
      <c r="W342" s="35"/>
      <c r="X342" s="36"/>
      <c r="Y342" s="37"/>
      <c r="Z342" s="331">
        <f t="shared" si="54"/>
        <v>0</v>
      </c>
      <c r="AA342" s="332">
        <f t="shared" si="55"/>
        <v>0</v>
      </c>
    </row>
    <row r="343" spans="14:27">
      <c r="N343" s="320" t="str">
        <f t="shared" si="53"/>
        <v>\\</v>
      </c>
      <c r="O343" s="38"/>
      <c r="P343" s="36"/>
      <c r="Q343" s="114"/>
      <c r="R343" s="114"/>
      <c r="S343" s="11"/>
      <c r="T343" s="35"/>
      <c r="U343" s="39"/>
      <c r="V343" s="40"/>
      <c r="W343" s="35"/>
      <c r="X343" s="36"/>
      <c r="Y343" s="37"/>
      <c r="Z343" s="331">
        <f t="shared" si="54"/>
        <v>0</v>
      </c>
      <c r="AA343" s="332">
        <f t="shared" si="55"/>
        <v>0</v>
      </c>
    </row>
    <row r="344" spans="14:27">
      <c r="N344" s="320" t="str">
        <f t="shared" si="53"/>
        <v>\\</v>
      </c>
      <c r="O344" s="38"/>
      <c r="P344" s="36"/>
      <c r="Q344" s="114"/>
      <c r="R344" s="114"/>
      <c r="S344" s="11"/>
      <c r="T344" s="35"/>
      <c r="U344" s="39"/>
      <c r="V344" s="40"/>
      <c r="W344" s="35"/>
      <c r="X344" s="36"/>
      <c r="Y344" s="37"/>
      <c r="Z344" s="331">
        <f t="shared" si="54"/>
        <v>0</v>
      </c>
      <c r="AA344" s="332">
        <f t="shared" si="55"/>
        <v>0</v>
      </c>
    </row>
    <row r="345" spans="14:27">
      <c r="N345" s="320" t="str">
        <f t="shared" si="53"/>
        <v>\\</v>
      </c>
      <c r="O345" s="38"/>
      <c r="P345" s="36"/>
      <c r="Q345" s="114"/>
      <c r="R345" s="114"/>
      <c r="S345" s="11"/>
      <c r="T345" s="35"/>
      <c r="U345" s="39"/>
      <c r="V345" s="40"/>
      <c r="W345" s="35"/>
      <c r="X345" s="36"/>
      <c r="Y345" s="37"/>
      <c r="Z345" s="331">
        <f t="shared" si="54"/>
        <v>0</v>
      </c>
      <c r="AA345" s="332">
        <f t="shared" si="55"/>
        <v>0</v>
      </c>
    </row>
    <row r="346" spans="14:27">
      <c r="N346" s="320" t="str">
        <f t="shared" si="53"/>
        <v>\\</v>
      </c>
      <c r="O346" s="38"/>
      <c r="P346" s="36"/>
      <c r="Q346" s="114"/>
      <c r="R346" s="114"/>
      <c r="S346" s="11"/>
      <c r="T346" s="35"/>
      <c r="U346" s="39"/>
      <c r="V346" s="40"/>
      <c r="W346" s="35"/>
      <c r="X346" s="36"/>
      <c r="Y346" s="37"/>
      <c r="Z346" s="331">
        <f t="shared" si="54"/>
        <v>0</v>
      </c>
      <c r="AA346" s="332">
        <f t="shared" si="55"/>
        <v>0</v>
      </c>
    </row>
    <row r="347" spans="14:27">
      <c r="N347" s="320" t="str">
        <f t="shared" si="53"/>
        <v>\\</v>
      </c>
      <c r="O347" s="38"/>
      <c r="P347" s="36"/>
      <c r="Q347" s="114"/>
      <c r="R347" s="114"/>
      <c r="S347" s="11"/>
      <c r="T347" s="35"/>
      <c r="U347" s="39"/>
      <c r="V347" s="40"/>
      <c r="W347" s="35"/>
      <c r="X347" s="36"/>
      <c r="Y347" s="37"/>
      <c r="Z347" s="331">
        <f t="shared" si="54"/>
        <v>0</v>
      </c>
      <c r="AA347" s="332">
        <f t="shared" si="55"/>
        <v>0</v>
      </c>
    </row>
    <row r="348" spans="14:27">
      <c r="N348" s="320" t="str">
        <f t="shared" si="53"/>
        <v>\\</v>
      </c>
      <c r="O348" s="38"/>
      <c r="P348" s="36"/>
      <c r="Q348" s="114"/>
      <c r="R348" s="114"/>
      <c r="S348" s="11"/>
      <c r="T348" s="35"/>
      <c r="U348" s="39"/>
      <c r="V348" s="40"/>
      <c r="W348" s="35"/>
      <c r="X348" s="36"/>
      <c r="Y348" s="37"/>
      <c r="Z348" s="331">
        <f t="shared" si="54"/>
        <v>0</v>
      </c>
      <c r="AA348" s="332">
        <f t="shared" si="55"/>
        <v>0</v>
      </c>
    </row>
    <row r="349" spans="14:27">
      <c r="N349" s="320" t="str">
        <f t="shared" si="53"/>
        <v>\\</v>
      </c>
      <c r="O349" s="38"/>
      <c r="P349" s="36"/>
      <c r="Q349" s="114"/>
      <c r="R349" s="114"/>
      <c r="S349" s="11"/>
      <c r="T349" s="35"/>
      <c r="U349" s="39"/>
      <c r="V349" s="40"/>
      <c r="W349" s="35"/>
      <c r="X349" s="36"/>
      <c r="Y349" s="37"/>
      <c r="Z349" s="331">
        <f t="shared" si="54"/>
        <v>0</v>
      </c>
      <c r="AA349" s="332">
        <f t="shared" si="55"/>
        <v>0</v>
      </c>
    </row>
    <row r="350" spans="14:27">
      <c r="N350" s="320" t="str">
        <f t="shared" si="53"/>
        <v>\\</v>
      </c>
      <c r="O350" s="38"/>
      <c r="P350" s="36"/>
      <c r="Q350" s="114"/>
      <c r="R350" s="114"/>
      <c r="S350" s="11"/>
      <c r="T350" s="35"/>
      <c r="U350" s="39"/>
      <c r="V350" s="40"/>
      <c r="W350" s="35"/>
      <c r="X350" s="36"/>
      <c r="Y350" s="37"/>
      <c r="Z350" s="331">
        <f t="shared" si="54"/>
        <v>0</v>
      </c>
      <c r="AA350" s="332">
        <f t="shared" si="55"/>
        <v>0</v>
      </c>
    </row>
    <row r="351" spans="14:27">
      <c r="N351" s="320" t="str">
        <f t="shared" si="53"/>
        <v>\\</v>
      </c>
      <c r="O351" s="38"/>
      <c r="P351" s="36"/>
      <c r="Q351" s="114"/>
      <c r="R351" s="114"/>
      <c r="S351" s="11"/>
      <c r="T351" s="35"/>
      <c r="U351" s="39"/>
      <c r="V351" s="40"/>
      <c r="W351" s="35"/>
      <c r="X351" s="36"/>
      <c r="Y351" s="37"/>
      <c r="Z351" s="331">
        <f t="shared" si="54"/>
        <v>0</v>
      </c>
      <c r="AA351" s="332">
        <f t="shared" si="55"/>
        <v>0</v>
      </c>
    </row>
    <row r="352" spans="14:27">
      <c r="N352" s="320" t="str">
        <f t="shared" si="53"/>
        <v>\\</v>
      </c>
      <c r="O352" s="38"/>
      <c r="P352" s="36"/>
      <c r="Q352" s="114"/>
      <c r="R352" s="114"/>
      <c r="S352" s="11"/>
      <c r="T352" s="35"/>
      <c r="U352" s="39"/>
      <c r="V352" s="40"/>
      <c r="W352" s="35"/>
      <c r="X352" s="36"/>
      <c r="Y352" s="37"/>
      <c r="Z352" s="331">
        <f t="shared" si="54"/>
        <v>0</v>
      </c>
      <c r="AA352" s="332">
        <f t="shared" si="55"/>
        <v>0</v>
      </c>
    </row>
    <row r="353" spans="14:27">
      <c r="N353" s="320" t="str">
        <f t="shared" si="53"/>
        <v>\\</v>
      </c>
      <c r="O353" s="38"/>
      <c r="P353" s="36"/>
      <c r="Q353" s="114"/>
      <c r="R353" s="114"/>
      <c r="S353" s="11"/>
      <c r="T353" s="35"/>
      <c r="U353" s="39"/>
      <c r="V353" s="40"/>
      <c r="W353" s="35"/>
      <c r="X353" s="36"/>
      <c r="Y353" s="37"/>
      <c r="Z353" s="331">
        <f t="shared" si="54"/>
        <v>0</v>
      </c>
      <c r="AA353" s="332">
        <f t="shared" si="55"/>
        <v>0</v>
      </c>
    </row>
    <row r="354" spans="14:27">
      <c r="N354" s="320" t="str">
        <f t="shared" si="53"/>
        <v>\\</v>
      </c>
      <c r="O354" s="38"/>
      <c r="P354" s="36"/>
      <c r="Q354" s="114"/>
      <c r="R354" s="114"/>
      <c r="S354" s="11"/>
      <c r="T354" s="35"/>
      <c r="U354" s="39"/>
      <c r="V354" s="40"/>
      <c r="W354" s="35"/>
      <c r="X354" s="36"/>
      <c r="Y354" s="37"/>
      <c r="Z354" s="331">
        <f t="shared" si="54"/>
        <v>0</v>
      </c>
      <c r="AA354" s="332">
        <f t="shared" si="55"/>
        <v>0</v>
      </c>
    </row>
    <row r="355" spans="14:27">
      <c r="N355" s="320" t="str">
        <f t="shared" si="53"/>
        <v>\\</v>
      </c>
      <c r="O355" s="38"/>
      <c r="P355" s="36"/>
      <c r="Q355" s="114"/>
      <c r="R355" s="114"/>
      <c r="S355" s="11"/>
      <c r="T355" s="35"/>
      <c r="U355" s="39"/>
      <c r="V355" s="40"/>
      <c r="W355" s="35"/>
      <c r="X355" s="36"/>
      <c r="Y355" s="37"/>
      <c r="Z355" s="331">
        <f t="shared" si="54"/>
        <v>0</v>
      </c>
      <c r="AA355" s="332">
        <f t="shared" si="55"/>
        <v>0</v>
      </c>
    </row>
    <row r="356" spans="14:27">
      <c r="N356" s="320" t="str">
        <f t="shared" si="53"/>
        <v>\\</v>
      </c>
      <c r="O356" s="38"/>
      <c r="P356" s="36"/>
      <c r="Q356" s="114"/>
      <c r="R356" s="114"/>
      <c r="S356" s="11"/>
      <c r="T356" s="35"/>
      <c r="U356" s="39"/>
      <c r="V356" s="40"/>
      <c r="W356" s="35"/>
      <c r="X356" s="36"/>
      <c r="Y356" s="37"/>
      <c r="Z356" s="331">
        <f t="shared" si="54"/>
        <v>0</v>
      </c>
      <c r="AA356" s="332">
        <f t="shared" si="55"/>
        <v>0</v>
      </c>
    </row>
    <row r="357" spans="14:27">
      <c r="N357" s="320" t="str">
        <f t="shared" si="53"/>
        <v>\\</v>
      </c>
      <c r="O357" s="38"/>
      <c r="P357" s="36"/>
      <c r="Q357" s="114"/>
      <c r="R357" s="114"/>
      <c r="S357" s="11"/>
      <c r="T357" s="35"/>
      <c r="U357" s="39"/>
      <c r="V357" s="40"/>
      <c r="W357" s="35"/>
      <c r="X357" s="36"/>
      <c r="Y357" s="37"/>
      <c r="Z357" s="331">
        <f t="shared" si="54"/>
        <v>0</v>
      </c>
      <c r="AA357" s="332">
        <f t="shared" si="55"/>
        <v>0</v>
      </c>
    </row>
    <row r="358" spans="14:27">
      <c r="N358" s="320" t="str">
        <f t="shared" si="53"/>
        <v>\\</v>
      </c>
      <c r="O358" s="38"/>
      <c r="P358" s="36"/>
      <c r="Q358" s="114"/>
      <c r="R358" s="114"/>
      <c r="S358" s="11"/>
      <c r="T358" s="35"/>
      <c r="U358" s="39"/>
      <c r="V358" s="40"/>
      <c r="W358" s="35"/>
      <c r="X358" s="36"/>
      <c r="Y358" s="37"/>
      <c r="Z358" s="331">
        <f t="shared" si="54"/>
        <v>0</v>
      </c>
      <c r="AA358" s="332">
        <f t="shared" si="55"/>
        <v>0</v>
      </c>
    </row>
    <row r="359" spans="14:27">
      <c r="N359" s="320" t="str">
        <f t="shared" si="53"/>
        <v>\\</v>
      </c>
      <c r="O359" s="38"/>
      <c r="P359" s="36"/>
      <c r="Q359" s="114"/>
      <c r="R359" s="114"/>
      <c r="S359" s="11"/>
      <c r="T359" s="35"/>
      <c r="U359" s="39"/>
      <c r="V359" s="40"/>
      <c r="W359" s="35"/>
      <c r="X359" s="36"/>
      <c r="Y359" s="37"/>
      <c r="Z359" s="331">
        <f t="shared" si="54"/>
        <v>0</v>
      </c>
      <c r="AA359" s="332">
        <f t="shared" si="55"/>
        <v>0</v>
      </c>
    </row>
    <row r="360" spans="14:27">
      <c r="N360" s="320" t="str">
        <f t="shared" si="53"/>
        <v>\\</v>
      </c>
      <c r="O360" s="38"/>
      <c r="P360" s="36"/>
      <c r="Q360" s="114"/>
      <c r="R360" s="114"/>
      <c r="S360" s="11"/>
      <c r="T360" s="35"/>
      <c r="U360" s="39"/>
      <c r="V360" s="40"/>
      <c r="W360" s="35"/>
      <c r="X360" s="36"/>
      <c r="Y360" s="37"/>
      <c r="Z360" s="331">
        <f t="shared" si="54"/>
        <v>0</v>
      </c>
      <c r="AA360" s="332">
        <f t="shared" si="55"/>
        <v>0</v>
      </c>
    </row>
    <row r="361" spans="14:27">
      <c r="N361" s="320" t="str">
        <f t="shared" si="53"/>
        <v>\\</v>
      </c>
      <c r="O361" s="38"/>
      <c r="P361" s="36"/>
      <c r="Q361" s="114"/>
      <c r="R361" s="114"/>
      <c r="S361" s="11"/>
      <c r="T361" s="35"/>
      <c r="U361" s="39"/>
      <c r="V361" s="40"/>
      <c r="W361" s="35"/>
      <c r="X361" s="36"/>
      <c r="Y361" s="37"/>
      <c r="Z361" s="331">
        <f t="shared" si="54"/>
        <v>0</v>
      </c>
      <c r="AA361" s="332">
        <f t="shared" si="55"/>
        <v>0</v>
      </c>
    </row>
    <row r="362" spans="14:27">
      <c r="N362" s="320" t="str">
        <f t="shared" si="53"/>
        <v>\\</v>
      </c>
      <c r="O362" s="38"/>
      <c r="P362" s="36"/>
      <c r="Q362" s="114"/>
      <c r="R362" s="114"/>
      <c r="S362" s="11"/>
      <c r="T362" s="35"/>
      <c r="U362" s="39"/>
      <c r="V362" s="40"/>
      <c r="W362" s="35"/>
      <c r="X362" s="36"/>
      <c r="Y362" s="37"/>
      <c r="Z362" s="331">
        <f t="shared" si="54"/>
        <v>0</v>
      </c>
      <c r="AA362" s="332">
        <f t="shared" si="55"/>
        <v>0</v>
      </c>
    </row>
    <row r="363" spans="14:27">
      <c r="N363" s="320" t="str">
        <f t="shared" si="53"/>
        <v>\\</v>
      </c>
      <c r="O363" s="38"/>
      <c r="P363" s="36"/>
      <c r="Q363" s="114"/>
      <c r="R363" s="114"/>
      <c r="S363" s="11"/>
      <c r="T363" s="35"/>
      <c r="U363" s="39"/>
      <c r="V363" s="40"/>
      <c r="W363" s="35"/>
      <c r="X363" s="36"/>
      <c r="Y363" s="37"/>
      <c r="Z363" s="331">
        <f t="shared" si="54"/>
        <v>0</v>
      </c>
      <c r="AA363" s="332">
        <f t="shared" si="55"/>
        <v>0</v>
      </c>
    </row>
    <row r="364" spans="14:27">
      <c r="N364" s="320" t="str">
        <f t="shared" si="53"/>
        <v>\\</v>
      </c>
      <c r="O364" s="38"/>
      <c r="P364" s="36"/>
      <c r="Q364" s="114"/>
      <c r="R364" s="114"/>
      <c r="S364" s="11"/>
      <c r="T364" s="35"/>
      <c r="U364" s="39"/>
      <c r="V364" s="40"/>
      <c r="W364" s="35"/>
      <c r="X364" s="36"/>
      <c r="Y364" s="37"/>
      <c r="Z364" s="331">
        <f t="shared" si="54"/>
        <v>0</v>
      </c>
      <c r="AA364" s="332">
        <f t="shared" si="55"/>
        <v>0</v>
      </c>
    </row>
    <row r="365" spans="14:27">
      <c r="N365" s="320" t="str">
        <f t="shared" si="53"/>
        <v>\\</v>
      </c>
      <c r="O365" s="38"/>
      <c r="P365" s="36"/>
      <c r="Q365" s="114"/>
      <c r="R365" s="114"/>
      <c r="S365" s="11"/>
      <c r="T365" s="35"/>
      <c r="U365" s="39"/>
      <c r="V365" s="40"/>
      <c r="W365" s="35"/>
      <c r="X365" s="36"/>
      <c r="Y365" s="37"/>
      <c r="Z365" s="331">
        <f t="shared" si="54"/>
        <v>0</v>
      </c>
      <c r="AA365" s="332">
        <f t="shared" si="55"/>
        <v>0</v>
      </c>
    </row>
    <row r="366" spans="14:27">
      <c r="N366" s="320" t="str">
        <f t="shared" si="53"/>
        <v>\\</v>
      </c>
      <c r="O366" s="38"/>
      <c r="P366" s="36"/>
      <c r="Q366" s="114"/>
      <c r="R366" s="114"/>
      <c r="S366" s="11"/>
      <c r="T366" s="35"/>
      <c r="U366" s="39"/>
      <c r="V366" s="40"/>
      <c r="W366" s="35"/>
      <c r="X366" s="36"/>
      <c r="Y366" s="37"/>
      <c r="Z366" s="331">
        <f t="shared" si="54"/>
        <v>0</v>
      </c>
      <c r="AA366" s="332">
        <f t="shared" si="55"/>
        <v>0</v>
      </c>
    </row>
    <row r="367" spans="14:27">
      <c r="N367" s="320" t="str">
        <f t="shared" si="53"/>
        <v>\\</v>
      </c>
      <c r="O367" s="38"/>
      <c r="P367" s="36"/>
      <c r="Q367" s="114"/>
      <c r="R367" s="114"/>
      <c r="S367" s="11"/>
      <c r="T367" s="35"/>
      <c r="U367" s="39"/>
      <c r="V367" s="40"/>
      <c r="W367" s="35"/>
      <c r="X367" s="36"/>
      <c r="Y367" s="37"/>
      <c r="Z367" s="331">
        <f t="shared" si="54"/>
        <v>0</v>
      </c>
      <c r="AA367" s="332">
        <f t="shared" si="55"/>
        <v>0</v>
      </c>
    </row>
    <row r="368" spans="14:27">
      <c r="N368" s="320" t="str">
        <f t="shared" si="53"/>
        <v>\\</v>
      </c>
      <c r="O368" s="38"/>
      <c r="P368" s="36"/>
      <c r="Q368" s="114"/>
      <c r="R368" s="114"/>
      <c r="S368" s="11"/>
      <c r="T368" s="35"/>
      <c r="U368" s="39"/>
      <c r="V368" s="40"/>
      <c r="W368" s="35"/>
      <c r="X368" s="36"/>
      <c r="Y368" s="37"/>
      <c r="Z368" s="331">
        <f t="shared" si="54"/>
        <v>0</v>
      </c>
      <c r="AA368" s="332">
        <f t="shared" si="55"/>
        <v>0</v>
      </c>
    </row>
    <row r="369" spans="14:27">
      <c r="N369" s="320" t="str">
        <f t="shared" si="53"/>
        <v>\\</v>
      </c>
      <c r="O369" s="38"/>
      <c r="P369" s="36"/>
      <c r="Q369" s="114"/>
      <c r="R369" s="114"/>
      <c r="S369" s="11"/>
      <c r="T369" s="35"/>
      <c r="U369" s="39"/>
      <c r="V369" s="40"/>
      <c r="W369" s="35"/>
      <c r="X369" s="36"/>
      <c r="Y369" s="37"/>
      <c r="Z369" s="331">
        <f t="shared" si="54"/>
        <v>0</v>
      </c>
      <c r="AA369" s="332">
        <f t="shared" si="55"/>
        <v>0</v>
      </c>
    </row>
    <row r="370" spans="14:27">
      <c r="N370" s="320" t="str">
        <f t="shared" si="53"/>
        <v>\\</v>
      </c>
      <c r="O370" s="38"/>
      <c r="P370" s="36"/>
      <c r="Q370" s="114"/>
      <c r="R370" s="114"/>
      <c r="S370" s="11"/>
      <c r="T370" s="35"/>
      <c r="U370" s="39"/>
      <c r="V370" s="40"/>
      <c r="W370" s="35"/>
      <c r="X370" s="36"/>
      <c r="Y370" s="37"/>
      <c r="Z370" s="331">
        <f t="shared" si="54"/>
        <v>0</v>
      </c>
      <c r="AA370" s="332">
        <f t="shared" si="55"/>
        <v>0</v>
      </c>
    </row>
    <row r="371" spans="14:27">
      <c r="N371" s="320" t="str">
        <f t="shared" si="53"/>
        <v>\\</v>
      </c>
      <c r="O371" s="38"/>
      <c r="P371" s="36"/>
      <c r="Q371" s="114"/>
      <c r="R371" s="114"/>
      <c r="S371" s="11"/>
      <c r="T371" s="35"/>
      <c r="U371" s="39"/>
      <c r="V371" s="40"/>
      <c r="W371" s="35"/>
      <c r="X371" s="36"/>
      <c r="Y371" s="37"/>
      <c r="Z371" s="331">
        <f t="shared" si="54"/>
        <v>0</v>
      </c>
      <c r="AA371" s="332">
        <f t="shared" si="55"/>
        <v>0</v>
      </c>
    </row>
    <row r="372" spans="14:27">
      <c r="N372" s="320" t="str">
        <f t="shared" si="53"/>
        <v>\\</v>
      </c>
      <c r="O372" s="38"/>
      <c r="P372" s="36"/>
      <c r="Q372" s="114"/>
      <c r="R372" s="114"/>
      <c r="S372" s="11"/>
      <c r="T372" s="35"/>
      <c r="U372" s="39"/>
      <c r="V372" s="40"/>
      <c r="W372" s="35"/>
      <c r="X372" s="36"/>
      <c r="Y372" s="37"/>
      <c r="Z372" s="331">
        <f t="shared" si="54"/>
        <v>0</v>
      </c>
      <c r="AA372" s="332">
        <f t="shared" si="55"/>
        <v>0</v>
      </c>
    </row>
    <row r="373" spans="14:27">
      <c r="N373" s="320" t="str">
        <f t="shared" si="53"/>
        <v>\\</v>
      </c>
      <c r="O373" s="38"/>
      <c r="P373" s="36"/>
      <c r="Q373" s="114"/>
      <c r="R373" s="114"/>
      <c r="S373" s="11"/>
      <c r="T373" s="35"/>
      <c r="U373" s="39"/>
      <c r="V373" s="40"/>
      <c r="W373" s="35"/>
      <c r="X373" s="36"/>
      <c r="Y373" s="37"/>
      <c r="Z373" s="331">
        <f t="shared" si="54"/>
        <v>0</v>
      </c>
      <c r="AA373" s="332">
        <f t="shared" si="55"/>
        <v>0</v>
      </c>
    </row>
    <row r="374" spans="14:27">
      <c r="N374" s="320" t="str">
        <f t="shared" si="53"/>
        <v>\\</v>
      </c>
      <c r="O374" s="38"/>
      <c r="P374" s="36"/>
      <c r="Q374" s="114"/>
      <c r="R374" s="114"/>
      <c r="S374" s="11"/>
      <c r="T374" s="35"/>
      <c r="U374" s="39"/>
      <c r="V374" s="40"/>
      <c r="W374" s="35"/>
      <c r="X374" s="36"/>
      <c r="Y374" s="37"/>
      <c r="Z374" s="331">
        <f t="shared" si="54"/>
        <v>0</v>
      </c>
      <c r="AA374" s="332">
        <f t="shared" si="55"/>
        <v>0</v>
      </c>
    </row>
    <row r="375" spans="14:27">
      <c r="N375" s="320" t="str">
        <f t="shared" si="53"/>
        <v>\\</v>
      </c>
      <c r="O375" s="38"/>
      <c r="P375" s="36"/>
      <c r="Q375" s="114"/>
      <c r="R375" s="114"/>
      <c r="S375" s="11"/>
      <c r="T375" s="35"/>
      <c r="U375" s="39"/>
      <c r="V375" s="40"/>
      <c r="W375" s="35"/>
      <c r="X375" s="36"/>
      <c r="Y375" s="37"/>
      <c r="Z375" s="331">
        <f t="shared" si="54"/>
        <v>0</v>
      </c>
      <c r="AA375" s="332">
        <f t="shared" si="55"/>
        <v>0</v>
      </c>
    </row>
    <row r="376" spans="14:27">
      <c r="N376" s="320" t="str">
        <f t="shared" si="53"/>
        <v>\\</v>
      </c>
      <c r="O376" s="38"/>
      <c r="P376" s="36"/>
      <c r="Q376" s="114"/>
      <c r="R376" s="114"/>
      <c r="S376" s="11"/>
      <c r="T376" s="35"/>
      <c r="U376" s="39"/>
      <c r="V376" s="40"/>
      <c r="W376" s="35"/>
      <c r="X376" s="36"/>
      <c r="Y376" s="37"/>
      <c r="Z376" s="331">
        <f t="shared" si="54"/>
        <v>0</v>
      </c>
      <c r="AA376" s="332">
        <f t="shared" si="55"/>
        <v>0</v>
      </c>
    </row>
    <row r="377" spans="14:27">
      <c r="N377" s="320" t="str">
        <f t="shared" si="53"/>
        <v>\\</v>
      </c>
      <c r="O377" s="38"/>
      <c r="P377" s="36"/>
      <c r="Q377" s="114"/>
      <c r="R377" s="114"/>
      <c r="S377" s="11"/>
      <c r="T377" s="35"/>
      <c r="U377" s="39"/>
      <c r="V377" s="40"/>
      <c r="W377" s="35"/>
      <c r="X377" s="36"/>
      <c r="Y377" s="37"/>
      <c r="Z377" s="331">
        <f t="shared" si="54"/>
        <v>0</v>
      </c>
      <c r="AA377" s="332">
        <f t="shared" si="55"/>
        <v>0</v>
      </c>
    </row>
    <row r="378" spans="14:27">
      <c r="N378" s="320" t="str">
        <f t="shared" si="53"/>
        <v>\\</v>
      </c>
      <c r="O378" s="38"/>
      <c r="P378" s="36"/>
      <c r="Q378" s="114"/>
      <c r="R378" s="114"/>
      <c r="S378" s="11"/>
      <c r="T378" s="35"/>
      <c r="U378" s="39"/>
      <c r="V378" s="40"/>
      <c r="W378" s="35"/>
      <c r="X378" s="36"/>
      <c r="Y378" s="37"/>
      <c r="Z378" s="331">
        <f t="shared" si="54"/>
        <v>0</v>
      </c>
      <c r="AA378" s="332">
        <f t="shared" si="55"/>
        <v>0</v>
      </c>
    </row>
    <row r="379" spans="14:27">
      <c r="N379" s="320" t="str">
        <f t="shared" si="53"/>
        <v>\\</v>
      </c>
      <c r="O379" s="38"/>
      <c r="P379" s="36"/>
      <c r="Q379" s="114"/>
      <c r="R379" s="114"/>
      <c r="S379" s="11"/>
      <c r="T379" s="35"/>
      <c r="U379" s="39"/>
      <c r="V379" s="40"/>
      <c r="W379" s="35"/>
      <c r="X379" s="36"/>
      <c r="Y379" s="37"/>
      <c r="Z379" s="331">
        <f t="shared" si="54"/>
        <v>0</v>
      </c>
      <c r="AA379" s="332">
        <f t="shared" si="55"/>
        <v>0</v>
      </c>
    </row>
    <row r="380" spans="14:27">
      <c r="N380" s="320" t="str">
        <f t="shared" si="53"/>
        <v>\\</v>
      </c>
      <c r="O380" s="38"/>
      <c r="P380" s="36"/>
      <c r="Q380" s="114"/>
      <c r="R380" s="114"/>
      <c r="S380" s="11"/>
      <c r="T380" s="35"/>
      <c r="U380" s="39"/>
      <c r="V380" s="40"/>
      <c r="W380" s="35"/>
      <c r="X380" s="36"/>
      <c r="Y380" s="37"/>
      <c r="Z380" s="331">
        <f t="shared" si="54"/>
        <v>0</v>
      </c>
      <c r="AA380" s="332">
        <f t="shared" si="55"/>
        <v>0</v>
      </c>
    </row>
    <row r="381" spans="14:27">
      <c r="N381" s="320" t="str">
        <f t="shared" si="53"/>
        <v>\\</v>
      </c>
      <c r="O381" s="38"/>
      <c r="P381" s="36"/>
      <c r="Q381" s="114"/>
      <c r="R381" s="114"/>
      <c r="S381" s="11"/>
      <c r="T381" s="35"/>
      <c r="U381" s="39"/>
      <c r="V381" s="40"/>
      <c r="W381" s="35"/>
      <c r="X381" s="36"/>
      <c r="Y381" s="37"/>
      <c r="Z381" s="331">
        <f t="shared" si="54"/>
        <v>0</v>
      </c>
      <c r="AA381" s="332">
        <f t="shared" si="55"/>
        <v>0</v>
      </c>
    </row>
    <row r="382" spans="14:27">
      <c r="N382" s="320" t="str">
        <f t="shared" si="53"/>
        <v>\\</v>
      </c>
      <c r="O382" s="38"/>
      <c r="P382" s="36"/>
      <c r="Q382" s="114"/>
      <c r="R382" s="114"/>
      <c r="S382" s="11"/>
      <c r="T382" s="35"/>
      <c r="U382" s="39"/>
      <c r="V382" s="40"/>
      <c r="W382" s="35"/>
      <c r="X382" s="36"/>
      <c r="Y382" s="37"/>
      <c r="Z382" s="331">
        <f t="shared" si="54"/>
        <v>0</v>
      </c>
      <c r="AA382" s="332">
        <f t="shared" si="55"/>
        <v>0</v>
      </c>
    </row>
    <row r="383" spans="14:27">
      <c r="N383" s="320" t="str">
        <f t="shared" si="53"/>
        <v>\\</v>
      </c>
      <c r="O383" s="38"/>
      <c r="P383" s="36"/>
      <c r="Q383" s="114"/>
      <c r="R383" s="114"/>
      <c r="S383" s="11"/>
      <c r="T383" s="35"/>
      <c r="U383" s="39"/>
      <c r="V383" s="40"/>
      <c r="W383" s="35"/>
      <c r="X383" s="36"/>
      <c r="Y383" s="37"/>
      <c r="Z383" s="331">
        <f t="shared" si="54"/>
        <v>0</v>
      </c>
      <c r="AA383" s="332">
        <f t="shared" si="55"/>
        <v>0</v>
      </c>
    </row>
    <row r="384" spans="14:27">
      <c r="N384" s="320" t="str">
        <f t="shared" si="53"/>
        <v>\\</v>
      </c>
      <c r="O384" s="38"/>
      <c r="P384" s="36"/>
      <c r="Q384" s="114"/>
      <c r="R384" s="114"/>
      <c r="S384" s="11"/>
      <c r="T384" s="35"/>
      <c r="U384" s="39"/>
      <c r="V384" s="40"/>
      <c r="W384" s="35"/>
      <c r="X384" s="36"/>
      <c r="Y384" s="37"/>
      <c r="Z384" s="331">
        <f t="shared" si="54"/>
        <v>0</v>
      </c>
      <c r="AA384" s="332">
        <f t="shared" si="55"/>
        <v>0</v>
      </c>
    </row>
    <row r="385" spans="14:27">
      <c r="N385" s="320" t="str">
        <f t="shared" si="53"/>
        <v>\\</v>
      </c>
      <c r="O385" s="38"/>
      <c r="P385" s="36"/>
      <c r="Q385" s="114"/>
      <c r="R385" s="114"/>
      <c r="S385" s="11"/>
      <c r="T385" s="35"/>
      <c r="U385" s="39"/>
      <c r="V385" s="40"/>
      <c r="W385" s="35"/>
      <c r="X385" s="36"/>
      <c r="Y385" s="37"/>
      <c r="Z385" s="331">
        <f t="shared" si="54"/>
        <v>0</v>
      </c>
      <c r="AA385" s="332">
        <f t="shared" si="55"/>
        <v>0</v>
      </c>
    </row>
    <row r="386" spans="14:27">
      <c r="N386" s="320" t="str">
        <f t="shared" si="53"/>
        <v>\\</v>
      </c>
      <c r="O386" s="38"/>
      <c r="P386" s="36"/>
      <c r="Q386" s="114"/>
      <c r="R386" s="114"/>
      <c r="S386" s="11"/>
      <c r="T386" s="35"/>
      <c r="U386" s="39"/>
      <c r="V386" s="40"/>
      <c r="W386" s="35"/>
      <c r="X386" s="36"/>
      <c r="Y386" s="37"/>
      <c r="Z386" s="331">
        <f t="shared" si="54"/>
        <v>0</v>
      </c>
      <c r="AA386" s="332">
        <f t="shared" si="55"/>
        <v>0</v>
      </c>
    </row>
    <row r="387" spans="14:27">
      <c r="N387" s="320" t="str">
        <f t="shared" ref="N387:N450" si="56">O387&amp;"\"&amp;X387&amp;"\"&amp;Y387</f>
        <v>\\</v>
      </c>
      <c r="O387" s="38"/>
      <c r="P387" s="36"/>
      <c r="Q387" s="114"/>
      <c r="R387" s="114"/>
      <c r="S387" s="11"/>
      <c r="T387" s="35"/>
      <c r="U387" s="39"/>
      <c r="V387" s="40"/>
      <c r="W387" s="35"/>
      <c r="X387" s="36"/>
      <c r="Y387" s="37"/>
      <c r="Z387" s="331">
        <f t="shared" si="54"/>
        <v>0</v>
      </c>
      <c r="AA387" s="332">
        <f t="shared" si="55"/>
        <v>0</v>
      </c>
    </row>
    <row r="388" spans="14:27">
      <c r="N388" s="320" t="str">
        <f t="shared" si="56"/>
        <v>\\</v>
      </c>
      <c r="O388" s="38"/>
      <c r="P388" s="36"/>
      <c r="Q388" s="114"/>
      <c r="R388" s="114"/>
      <c r="S388" s="11"/>
      <c r="T388" s="35"/>
      <c r="U388" s="39"/>
      <c r="V388" s="40"/>
      <c r="W388" s="35"/>
      <c r="X388" s="36"/>
      <c r="Y388" s="37"/>
      <c r="Z388" s="331">
        <f t="shared" ref="Z388:Z451" si="57">W388*V388/100</f>
        <v>0</v>
      </c>
      <c r="AA388" s="332">
        <f t="shared" ref="AA388:AA451" si="58">1*V388/100</f>
        <v>0</v>
      </c>
    </row>
    <row r="389" spans="14:27">
      <c r="N389" s="320" t="str">
        <f t="shared" si="56"/>
        <v>\\</v>
      </c>
      <c r="O389" s="38"/>
      <c r="P389" s="36"/>
      <c r="Q389" s="114"/>
      <c r="R389" s="114"/>
      <c r="S389" s="11"/>
      <c r="T389" s="35"/>
      <c r="U389" s="39"/>
      <c r="V389" s="40"/>
      <c r="W389" s="35"/>
      <c r="X389" s="36"/>
      <c r="Y389" s="37"/>
      <c r="Z389" s="331">
        <f t="shared" si="57"/>
        <v>0</v>
      </c>
      <c r="AA389" s="332">
        <f t="shared" si="58"/>
        <v>0</v>
      </c>
    </row>
    <row r="390" spans="14:27">
      <c r="N390" s="320" t="str">
        <f t="shared" si="56"/>
        <v>\\</v>
      </c>
      <c r="O390" s="38"/>
      <c r="P390" s="36"/>
      <c r="Q390" s="114"/>
      <c r="R390" s="114"/>
      <c r="S390" s="11"/>
      <c r="T390" s="35"/>
      <c r="U390" s="39"/>
      <c r="V390" s="40"/>
      <c r="W390" s="35"/>
      <c r="X390" s="36"/>
      <c r="Y390" s="37"/>
      <c r="Z390" s="331">
        <f t="shared" si="57"/>
        <v>0</v>
      </c>
      <c r="AA390" s="332">
        <f t="shared" si="58"/>
        <v>0</v>
      </c>
    </row>
    <row r="391" spans="14:27">
      <c r="N391" s="320" t="str">
        <f t="shared" si="56"/>
        <v>\\</v>
      </c>
      <c r="O391" s="38"/>
      <c r="P391" s="36"/>
      <c r="Q391" s="114"/>
      <c r="R391" s="114"/>
      <c r="S391" s="11"/>
      <c r="T391" s="35"/>
      <c r="U391" s="39"/>
      <c r="V391" s="40"/>
      <c r="W391" s="35"/>
      <c r="X391" s="36"/>
      <c r="Y391" s="37"/>
      <c r="Z391" s="331">
        <f t="shared" si="57"/>
        <v>0</v>
      </c>
      <c r="AA391" s="332">
        <f t="shared" si="58"/>
        <v>0</v>
      </c>
    </row>
    <row r="392" spans="14:27">
      <c r="N392" s="320" t="str">
        <f t="shared" si="56"/>
        <v>\\</v>
      </c>
      <c r="O392" s="38"/>
      <c r="P392" s="36"/>
      <c r="Q392" s="114"/>
      <c r="R392" s="114"/>
      <c r="S392" s="11"/>
      <c r="T392" s="35"/>
      <c r="U392" s="39"/>
      <c r="V392" s="40"/>
      <c r="W392" s="35"/>
      <c r="X392" s="36"/>
      <c r="Y392" s="37"/>
      <c r="Z392" s="331">
        <f t="shared" si="57"/>
        <v>0</v>
      </c>
      <c r="AA392" s="332">
        <f t="shared" si="58"/>
        <v>0</v>
      </c>
    </row>
    <row r="393" spans="14:27">
      <c r="N393" s="320" t="str">
        <f t="shared" si="56"/>
        <v>\\</v>
      </c>
      <c r="O393" s="38"/>
      <c r="P393" s="36"/>
      <c r="Q393" s="114"/>
      <c r="R393" s="114"/>
      <c r="S393" s="11"/>
      <c r="T393" s="35"/>
      <c r="U393" s="39"/>
      <c r="V393" s="40"/>
      <c r="W393" s="35"/>
      <c r="X393" s="36"/>
      <c r="Y393" s="37"/>
      <c r="Z393" s="331">
        <f t="shared" si="57"/>
        <v>0</v>
      </c>
      <c r="AA393" s="332">
        <f t="shared" si="58"/>
        <v>0</v>
      </c>
    </row>
    <row r="394" spans="14:27">
      <c r="N394" s="320" t="str">
        <f t="shared" si="56"/>
        <v>\\</v>
      </c>
      <c r="O394" s="38"/>
      <c r="P394" s="36"/>
      <c r="Q394" s="114"/>
      <c r="R394" s="114"/>
      <c r="S394" s="11"/>
      <c r="T394" s="35"/>
      <c r="U394" s="39"/>
      <c r="V394" s="40"/>
      <c r="W394" s="35"/>
      <c r="X394" s="36"/>
      <c r="Y394" s="37"/>
      <c r="Z394" s="331">
        <f t="shared" si="57"/>
        <v>0</v>
      </c>
      <c r="AA394" s="332">
        <f t="shared" si="58"/>
        <v>0</v>
      </c>
    </row>
    <row r="395" spans="14:27">
      <c r="N395" s="320" t="str">
        <f t="shared" si="56"/>
        <v>\\</v>
      </c>
      <c r="O395" s="38"/>
      <c r="P395" s="36"/>
      <c r="Q395" s="114"/>
      <c r="R395" s="114"/>
      <c r="S395" s="11"/>
      <c r="T395" s="35"/>
      <c r="U395" s="39"/>
      <c r="V395" s="40"/>
      <c r="W395" s="35"/>
      <c r="X395" s="36"/>
      <c r="Y395" s="37"/>
      <c r="Z395" s="331">
        <f t="shared" si="57"/>
        <v>0</v>
      </c>
      <c r="AA395" s="332">
        <f t="shared" si="58"/>
        <v>0</v>
      </c>
    </row>
    <row r="396" spans="14:27">
      <c r="N396" s="320" t="str">
        <f t="shared" si="56"/>
        <v>\\</v>
      </c>
      <c r="O396" s="38"/>
      <c r="P396" s="36"/>
      <c r="Q396" s="114"/>
      <c r="R396" s="114"/>
      <c r="S396" s="11"/>
      <c r="T396" s="35"/>
      <c r="U396" s="39"/>
      <c r="V396" s="40"/>
      <c r="W396" s="35"/>
      <c r="X396" s="36"/>
      <c r="Y396" s="37"/>
      <c r="Z396" s="331">
        <f t="shared" si="57"/>
        <v>0</v>
      </c>
      <c r="AA396" s="332">
        <f t="shared" si="58"/>
        <v>0</v>
      </c>
    </row>
    <row r="397" spans="14:27">
      <c r="N397" s="320" t="str">
        <f t="shared" si="56"/>
        <v>\\</v>
      </c>
      <c r="O397" s="38"/>
      <c r="P397" s="36"/>
      <c r="Q397" s="114"/>
      <c r="R397" s="114"/>
      <c r="S397" s="11"/>
      <c r="T397" s="35"/>
      <c r="U397" s="39"/>
      <c r="V397" s="40"/>
      <c r="W397" s="35"/>
      <c r="X397" s="36"/>
      <c r="Y397" s="37"/>
      <c r="Z397" s="331">
        <f t="shared" si="57"/>
        <v>0</v>
      </c>
      <c r="AA397" s="332">
        <f t="shared" si="58"/>
        <v>0</v>
      </c>
    </row>
    <row r="398" spans="14:27">
      <c r="N398" s="320" t="str">
        <f t="shared" si="56"/>
        <v>\\</v>
      </c>
      <c r="O398" s="38"/>
      <c r="P398" s="36"/>
      <c r="Q398" s="114"/>
      <c r="R398" s="114"/>
      <c r="S398" s="11"/>
      <c r="T398" s="35"/>
      <c r="U398" s="39"/>
      <c r="V398" s="40"/>
      <c r="W398" s="35"/>
      <c r="X398" s="36"/>
      <c r="Y398" s="37"/>
      <c r="Z398" s="331">
        <f t="shared" si="57"/>
        <v>0</v>
      </c>
      <c r="AA398" s="332">
        <f t="shared" si="58"/>
        <v>0</v>
      </c>
    </row>
    <row r="399" spans="14:27">
      <c r="N399" s="320" t="str">
        <f t="shared" si="56"/>
        <v>\\</v>
      </c>
      <c r="O399" s="38"/>
      <c r="P399" s="36"/>
      <c r="Q399" s="114"/>
      <c r="R399" s="114"/>
      <c r="S399" s="11"/>
      <c r="T399" s="35"/>
      <c r="U399" s="39"/>
      <c r="V399" s="40"/>
      <c r="W399" s="35"/>
      <c r="X399" s="36"/>
      <c r="Y399" s="37"/>
      <c r="Z399" s="331">
        <f t="shared" si="57"/>
        <v>0</v>
      </c>
      <c r="AA399" s="332">
        <f t="shared" si="58"/>
        <v>0</v>
      </c>
    </row>
    <row r="400" spans="14:27">
      <c r="N400" s="320" t="str">
        <f t="shared" si="56"/>
        <v>\\</v>
      </c>
      <c r="O400" s="38"/>
      <c r="P400" s="36"/>
      <c r="Q400" s="114"/>
      <c r="R400" s="114"/>
      <c r="S400" s="11"/>
      <c r="T400" s="35"/>
      <c r="U400" s="39"/>
      <c r="V400" s="40"/>
      <c r="W400" s="35"/>
      <c r="X400" s="36"/>
      <c r="Y400" s="37"/>
      <c r="Z400" s="331">
        <f t="shared" si="57"/>
        <v>0</v>
      </c>
      <c r="AA400" s="332">
        <f t="shared" si="58"/>
        <v>0</v>
      </c>
    </row>
    <row r="401" spans="14:27">
      <c r="N401" s="320" t="str">
        <f t="shared" si="56"/>
        <v>\\</v>
      </c>
      <c r="O401" s="38"/>
      <c r="P401" s="36"/>
      <c r="Q401" s="114"/>
      <c r="R401" s="114"/>
      <c r="S401" s="11"/>
      <c r="T401" s="35"/>
      <c r="U401" s="39"/>
      <c r="V401" s="40"/>
      <c r="W401" s="35"/>
      <c r="X401" s="36"/>
      <c r="Y401" s="37"/>
      <c r="Z401" s="331">
        <f t="shared" si="57"/>
        <v>0</v>
      </c>
      <c r="AA401" s="332">
        <f t="shared" si="58"/>
        <v>0</v>
      </c>
    </row>
    <row r="402" spans="14:27">
      <c r="N402" s="320" t="str">
        <f t="shared" si="56"/>
        <v>\\</v>
      </c>
      <c r="O402" s="38"/>
      <c r="P402" s="36"/>
      <c r="Q402" s="114"/>
      <c r="R402" s="114"/>
      <c r="S402" s="11"/>
      <c r="T402" s="35"/>
      <c r="U402" s="39"/>
      <c r="V402" s="40"/>
      <c r="W402" s="35"/>
      <c r="X402" s="36"/>
      <c r="Y402" s="37"/>
      <c r="Z402" s="331">
        <f t="shared" si="57"/>
        <v>0</v>
      </c>
      <c r="AA402" s="332">
        <f t="shared" si="58"/>
        <v>0</v>
      </c>
    </row>
    <row r="403" spans="14:27">
      <c r="N403" s="320" t="str">
        <f t="shared" si="56"/>
        <v>\\</v>
      </c>
      <c r="O403" s="38"/>
      <c r="P403" s="36"/>
      <c r="Q403" s="114"/>
      <c r="R403" s="114"/>
      <c r="S403" s="11"/>
      <c r="T403" s="35"/>
      <c r="U403" s="39"/>
      <c r="V403" s="40"/>
      <c r="W403" s="35"/>
      <c r="X403" s="36"/>
      <c r="Y403" s="37"/>
      <c r="Z403" s="331">
        <f t="shared" si="57"/>
        <v>0</v>
      </c>
      <c r="AA403" s="332">
        <f t="shared" si="58"/>
        <v>0</v>
      </c>
    </row>
    <row r="404" spans="14:27">
      <c r="N404" s="320" t="str">
        <f t="shared" si="56"/>
        <v>\\</v>
      </c>
      <c r="O404" s="38"/>
      <c r="P404" s="36"/>
      <c r="Q404" s="114"/>
      <c r="R404" s="114"/>
      <c r="S404" s="11"/>
      <c r="T404" s="35"/>
      <c r="U404" s="39"/>
      <c r="V404" s="40"/>
      <c r="W404" s="35"/>
      <c r="X404" s="36"/>
      <c r="Y404" s="37"/>
      <c r="Z404" s="331">
        <f t="shared" si="57"/>
        <v>0</v>
      </c>
      <c r="AA404" s="332">
        <f t="shared" si="58"/>
        <v>0</v>
      </c>
    </row>
    <row r="405" spans="14:27">
      <c r="N405" s="320" t="str">
        <f t="shared" si="56"/>
        <v>\\</v>
      </c>
      <c r="O405" s="38"/>
      <c r="P405" s="36"/>
      <c r="Q405" s="114"/>
      <c r="R405" s="114"/>
      <c r="S405" s="11"/>
      <c r="T405" s="35"/>
      <c r="U405" s="39"/>
      <c r="V405" s="40"/>
      <c r="W405" s="35"/>
      <c r="X405" s="36"/>
      <c r="Y405" s="37"/>
      <c r="Z405" s="331">
        <f t="shared" si="57"/>
        <v>0</v>
      </c>
      <c r="AA405" s="332">
        <f t="shared" si="58"/>
        <v>0</v>
      </c>
    </row>
    <row r="406" spans="14:27">
      <c r="N406" s="320" t="str">
        <f t="shared" si="56"/>
        <v>\\</v>
      </c>
      <c r="O406" s="38"/>
      <c r="P406" s="36"/>
      <c r="Q406" s="114"/>
      <c r="R406" s="114"/>
      <c r="S406" s="11"/>
      <c r="T406" s="35"/>
      <c r="U406" s="39"/>
      <c r="V406" s="40"/>
      <c r="W406" s="35"/>
      <c r="X406" s="36"/>
      <c r="Y406" s="37"/>
      <c r="Z406" s="331">
        <f t="shared" si="57"/>
        <v>0</v>
      </c>
      <c r="AA406" s="332">
        <f t="shared" si="58"/>
        <v>0</v>
      </c>
    </row>
    <row r="407" spans="14:27">
      <c r="N407" s="320" t="str">
        <f t="shared" si="56"/>
        <v>\\</v>
      </c>
      <c r="O407" s="38"/>
      <c r="P407" s="36"/>
      <c r="Q407" s="114"/>
      <c r="R407" s="114"/>
      <c r="S407" s="11"/>
      <c r="T407" s="35"/>
      <c r="U407" s="39"/>
      <c r="V407" s="40"/>
      <c r="W407" s="35"/>
      <c r="X407" s="36"/>
      <c r="Y407" s="37"/>
      <c r="Z407" s="331">
        <f t="shared" si="57"/>
        <v>0</v>
      </c>
      <c r="AA407" s="332">
        <f t="shared" si="58"/>
        <v>0</v>
      </c>
    </row>
    <row r="408" spans="14:27">
      <c r="N408" s="320" t="str">
        <f t="shared" si="56"/>
        <v>\\</v>
      </c>
      <c r="O408" s="38"/>
      <c r="P408" s="36"/>
      <c r="Q408" s="114"/>
      <c r="R408" s="114"/>
      <c r="S408" s="11"/>
      <c r="T408" s="35"/>
      <c r="U408" s="39"/>
      <c r="V408" s="40"/>
      <c r="W408" s="35"/>
      <c r="X408" s="36"/>
      <c r="Y408" s="37"/>
      <c r="Z408" s="331">
        <f t="shared" si="57"/>
        <v>0</v>
      </c>
      <c r="AA408" s="332">
        <f t="shared" si="58"/>
        <v>0</v>
      </c>
    </row>
    <row r="409" spans="14:27">
      <c r="N409" s="320" t="str">
        <f t="shared" si="56"/>
        <v>\\</v>
      </c>
      <c r="O409" s="38"/>
      <c r="P409" s="36"/>
      <c r="Q409" s="114"/>
      <c r="R409" s="114"/>
      <c r="S409" s="11"/>
      <c r="T409" s="35"/>
      <c r="U409" s="39"/>
      <c r="V409" s="40"/>
      <c r="W409" s="35"/>
      <c r="X409" s="36"/>
      <c r="Y409" s="37"/>
      <c r="Z409" s="331">
        <f t="shared" si="57"/>
        <v>0</v>
      </c>
      <c r="AA409" s="332">
        <f t="shared" si="58"/>
        <v>0</v>
      </c>
    </row>
    <row r="410" spans="14:27">
      <c r="N410" s="320" t="str">
        <f t="shared" si="56"/>
        <v>\\</v>
      </c>
      <c r="O410" s="38"/>
      <c r="P410" s="36"/>
      <c r="Q410" s="114"/>
      <c r="R410" s="114"/>
      <c r="S410" s="11"/>
      <c r="T410" s="35"/>
      <c r="U410" s="39"/>
      <c r="V410" s="40"/>
      <c r="W410" s="35"/>
      <c r="X410" s="36"/>
      <c r="Y410" s="37"/>
      <c r="Z410" s="331">
        <f t="shared" si="57"/>
        <v>0</v>
      </c>
      <c r="AA410" s="332">
        <f t="shared" si="58"/>
        <v>0</v>
      </c>
    </row>
    <row r="411" spans="14:27">
      <c r="N411" s="320" t="str">
        <f t="shared" si="56"/>
        <v>\\</v>
      </c>
      <c r="O411" s="38"/>
      <c r="P411" s="36"/>
      <c r="Q411" s="114"/>
      <c r="R411" s="114"/>
      <c r="S411" s="11"/>
      <c r="T411" s="35"/>
      <c r="U411" s="39"/>
      <c r="V411" s="40"/>
      <c r="W411" s="35"/>
      <c r="X411" s="36"/>
      <c r="Y411" s="37"/>
      <c r="Z411" s="331">
        <f t="shared" si="57"/>
        <v>0</v>
      </c>
      <c r="AA411" s="332">
        <f t="shared" si="58"/>
        <v>0</v>
      </c>
    </row>
    <row r="412" spans="14:27">
      <c r="N412" s="320" t="str">
        <f t="shared" si="56"/>
        <v>\\</v>
      </c>
      <c r="O412" s="38"/>
      <c r="P412" s="36"/>
      <c r="Q412" s="114"/>
      <c r="R412" s="114"/>
      <c r="S412" s="11"/>
      <c r="T412" s="35"/>
      <c r="U412" s="39"/>
      <c r="V412" s="40"/>
      <c r="W412" s="35"/>
      <c r="X412" s="36"/>
      <c r="Y412" s="37"/>
      <c r="Z412" s="331">
        <f t="shared" si="57"/>
        <v>0</v>
      </c>
      <c r="AA412" s="332">
        <f t="shared" si="58"/>
        <v>0</v>
      </c>
    </row>
    <row r="413" spans="14:27">
      <c r="N413" s="320" t="str">
        <f t="shared" si="56"/>
        <v>\\</v>
      </c>
      <c r="O413" s="38"/>
      <c r="P413" s="36"/>
      <c r="Q413" s="114"/>
      <c r="R413" s="114"/>
      <c r="S413" s="11"/>
      <c r="T413" s="35"/>
      <c r="U413" s="39"/>
      <c r="V413" s="40"/>
      <c r="W413" s="35"/>
      <c r="X413" s="36"/>
      <c r="Y413" s="37"/>
      <c r="Z413" s="331">
        <f t="shared" si="57"/>
        <v>0</v>
      </c>
      <c r="AA413" s="332">
        <f t="shared" si="58"/>
        <v>0</v>
      </c>
    </row>
    <row r="414" spans="14:27">
      <c r="N414" s="320" t="str">
        <f t="shared" si="56"/>
        <v>\\</v>
      </c>
      <c r="O414" s="38"/>
      <c r="P414" s="36"/>
      <c r="Q414" s="114"/>
      <c r="R414" s="114"/>
      <c r="S414" s="11"/>
      <c r="T414" s="35"/>
      <c r="U414" s="39"/>
      <c r="V414" s="40"/>
      <c r="W414" s="35"/>
      <c r="X414" s="36"/>
      <c r="Y414" s="37"/>
      <c r="Z414" s="331">
        <f t="shared" si="57"/>
        <v>0</v>
      </c>
      <c r="AA414" s="332">
        <f t="shared" si="58"/>
        <v>0</v>
      </c>
    </row>
    <row r="415" spans="14:27">
      <c r="N415" s="320" t="str">
        <f t="shared" si="56"/>
        <v>\\</v>
      </c>
      <c r="O415" s="38"/>
      <c r="P415" s="36"/>
      <c r="Q415" s="114"/>
      <c r="R415" s="114"/>
      <c r="S415" s="11"/>
      <c r="T415" s="35"/>
      <c r="U415" s="39"/>
      <c r="V415" s="40"/>
      <c r="W415" s="35"/>
      <c r="X415" s="36"/>
      <c r="Y415" s="37"/>
      <c r="Z415" s="331">
        <f t="shared" si="57"/>
        <v>0</v>
      </c>
      <c r="AA415" s="332">
        <f t="shared" si="58"/>
        <v>0</v>
      </c>
    </row>
    <row r="416" spans="14:27">
      <c r="N416" s="320" t="str">
        <f t="shared" si="56"/>
        <v>\\</v>
      </c>
      <c r="O416" s="38"/>
      <c r="P416" s="36"/>
      <c r="Q416" s="114"/>
      <c r="R416" s="114"/>
      <c r="S416" s="11"/>
      <c r="T416" s="35"/>
      <c r="U416" s="39"/>
      <c r="V416" s="40"/>
      <c r="W416" s="35"/>
      <c r="X416" s="36"/>
      <c r="Y416" s="37"/>
      <c r="Z416" s="331">
        <f t="shared" si="57"/>
        <v>0</v>
      </c>
      <c r="AA416" s="332">
        <f t="shared" si="58"/>
        <v>0</v>
      </c>
    </row>
    <row r="417" spans="14:27">
      <c r="N417" s="320" t="str">
        <f t="shared" si="56"/>
        <v>\\</v>
      </c>
      <c r="O417" s="38"/>
      <c r="P417" s="36"/>
      <c r="Q417" s="114"/>
      <c r="R417" s="114"/>
      <c r="S417" s="11"/>
      <c r="T417" s="35"/>
      <c r="U417" s="39"/>
      <c r="V417" s="40"/>
      <c r="W417" s="35"/>
      <c r="X417" s="36"/>
      <c r="Y417" s="37"/>
      <c r="Z417" s="331">
        <f t="shared" si="57"/>
        <v>0</v>
      </c>
      <c r="AA417" s="332">
        <f t="shared" si="58"/>
        <v>0</v>
      </c>
    </row>
    <row r="418" spans="14:27">
      <c r="N418" s="320" t="str">
        <f t="shared" si="56"/>
        <v>\\</v>
      </c>
      <c r="O418" s="38"/>
      <c r="P418" s="36"/>
      <c r="Q418" s="114"/>
      <c r="R418" s="114"/>
      <c r="S418" s="11"/>
      <c r="T418" s="35"/>
      <c r="U418" s="39"/>
      <c r="V418" s="40"/>
      <c r="W418" s="35"/>
      <c r="X418" s="36"/>
      <c r="Y418" s="37"/>
      <c r="Z418" s="331">
        <f t="shared" si="57"/>
        <v>0</v>
      </c>
      <c r="AA418" s="332">
        <f t="shared" si="58"/>
        <v>0</v>
      </c>
    </row>
    <row r="419" spans="14:27">
      <c r="N419" s="320" t="str">
        <f t="shared" si="56"/>
        <v>\\</v>
      </c>
      <c r="O419" s="38"/>
      <c r="P419" s="36"/>
      <c r="Q419" s="114"/>
      <c r="R419" s="114"/>
      <c r="S419" s="11"/>
      <c r="T419" s="35"/>
      <c r="U419" s="39"/>
      <c r="V419" s="40"/>
      <c r="W419" s="35"/>
      <c r="X419" s="36"/>
      <c r="Y419" s="37"/>
      <c r="Z419" s="331">
        <f t="shared" si="57"/>
        <v>0</v>
      </c>
      <c r="AA419" s="332">
        <f t="shared" si="58"/>
        <v>0</v>
      </c>
    </row>
    <row r="420" spans="14:27">
      <c r="N420" s="320" t="str">
        <f t="shared" si="56"/>
        <v>\\</v>
      </c>
      <c r="O420" s="38"/>
      <c r="P420" s="36"/>
      <c r="Q420" s="114"/>
      <c r="R420" s="114"/>
      <c r="S420" s="11"/>
      <c r="T420" s="35"/>
      <c r="U420" s="39"/>
      <c r="V420" s="40"/>
      <c r="W420" s="35"/>
      <c r="X420" s="36"/>
      <c r="Y420" s="37"/>
      <c r="Z420" s="331">
        <f t="shared" si="57"/>
        <v>0</v>
      </c>
      <c r="AA420" s="332">
        <f t="shared" si="58"/>
        <v>0</v>
      </c>
    </row>
    <row r="421" spans="14:27">
      <c r="N421" s="320" t="str">
        <f t="shared" si="56"/>
        <v>\\</v>
      </c>
      <c r="O421" s="38"/>
      <c r="P421" s="36"/>
      <c r="Q421" s="114"/>
      <c r="R421" s="114"/>
      <c r="S421" s="11"/>
      <c r="T421" s="35"/>
      <c r="U421" s="39"/>
      <c r="V421" s="40"/>
      <c r="W421" s="35"/>
      <c r="X421" s="36"/>
      <c r="Y421" s="37"/>
      <c r="Z421" s="331">
        <f t="shared" si="57"/>
        <v>0</v>
      </c>
      <c r="AA421" s="332">
        <f t="shared" si="58"/>
        <v>0</v>
      </c>
    </row>
    <row r="422" spans="14:27">
      <c r="N422" s="320" t="str">
        <f t="shared" si="56"/>
        <v>\\</v>
      </c>
      <c r="O422" s="38"/>
      <c r="P422" s="36"/>
      <c r="Q422" s="114"/>
      <c r="R422" s="114"/>
      <c r="S422" s="11"/>
      <c r="T422" s="35"/>
      <c r="U422" s="39"/>
      <c r="V422" s="40"/>
      <c r="W422" s="35"/>
      <c r="X422" s="36"/>
      <c r="Y422" s="37"/>
      <c r="Z422" s="331">
        <f t="shared" si="57"/>
        <v>0</v>
      </c>
      <c r="AA422" s="332">
        <f t="shared" si="58"/>
        <v>0</v>
      </c>
    </row>
    <row r="423" spans="14:27">
      <c r="N423" s="320" t="str">
        <f t="shared" si="56"/>
        <v>\\</v>
      </c>
      <c r="O423" s="38"/>
      <c r="P423" s="36"/>
      <c r="Q423" s="114"/>
      <c r="R423" s="114"/>
      <c r="S423" s="11"/>
      <c r="T423" s="35"/>
      <c r="U423" s="39"/>
      <c r="V423" s="40"/>
      <c r="W423" s="35"/>
      <c r="X423" s="36"/>
      <c r="Y423" s="37"/>
      <c r="Z423" s="331">
        <f t="shared" si="57"/>
        <v>0</v>
      </c>
      <c r="AA423" s="332">
        <f t="shared" si="58"/>
        <v>0</v>
      </c>
    </row>
    <row r="424" spans="14:27">
      <c r="N424" s="320" t="str">
        <f t="shared" si="56"/>
        <v>\\</v>
      </c>
      <c r="O424" s="38"/>
      <c r="P424" s="36"/>
      <c r="Q424" s="114"/>
      <c r="R424" s="114"/>
      <c r="S424" s="11"/>
      <c r="T424" s="35"/>
      <c r="U424" s="39"/>
      <c r="V424" s="40"/>
      <c r="W424" s="35"/>
      <c r="X424" s="36"/>
      <c r="Y424" s="37"/>
      <c r="Z424" s="331">
        <f t="shared" si="57"/>
        <v>0</v>
      </c>
      <c r="AA424" s="332">
        <f t="shared" si="58"/>
        <v>0</v>
      </c>
    </row>
    <row r="425" spans="14:27">
      <c r="N425" s="320" t="str">
        <f t="shared" si="56"/>
        <v>\\</v>
      </c>
      <c r="O425" s="38"/>
      <c r="P425" s="36"/>
      <c r="Q425" s="114"/>
      <c r="R425" s="114"/>
      <c r="S425" s="11"/>
      <c r="T425" s="35"/>
      <c r="U425" s="39"/>
      <c r="V425" s="40"/>
      <c r="W425" s="35"/>
      <c r="X425" s="36"/>
      <c r="Y425" s="37"/>
      <c r="Z425" s="331">
        <f t="shared" si="57"/>
        <v>0</v>
      </c>
      <c r="AA425" s="332">
        <f t="shared" si="58"/>
        <v>0</v>
      </c>
    </row>
    <row r="426" spans="14:27">
      <c r="N426" s="320" t="str">
        <f t="shared" si="56"/>
        <v>\\</v>
      </c>
      <c r="O426" s="38"/>
      <c r="P426" s="36"/>
      <c r="Q426" s="114"/>
      <c r="R426" s="114"/>
      <c r="S426" s="11"/>
      <c r="T426" s="35"/>
      <c r="U426" s="39"/>
      <c r="V426" s="40"/>
      <c r="W426" s="35"/>
      <c r="X426" s="36"/>
      <c r="Y426" s="37"/>
      <c r="Z426" s="331">
        <f t="shared" si="57"/>
        <v>0</v>
      </c>
      <c r="AA426" s="332">
        <f t="shared" si="58"/>
        <v>0</v>
      </c>
    </row>
    <row r="427" spans="14:27">
      <c r="N427" s="320" t="str">
        <f t="shared" si="56"/>
        <v>\\</v>
      </c>
      <c r="O427" s="38"/>
      <c r="P427" s="36"/>
      <c r="Q427" s="114"/>
      <c r="R427" s="114"/>
      <c r="S427" s="11"/>
      <c r="T427" s="35"/>
      <c r="U427" s="39"/>
      <c r="V427" s="40"/>
      <c r="W427" s="35"/>
      <c r="X427" s="36"/>
      <c r="Y427" s="37"/>
      <c r="Z427" s="331">
        <f t="shared" si="57"/>
        <v>0</v>
      </c>
      <c r="AA427" s="332">
        <f t="shared" si="58"/>
        <v>0</v>
      </c>
    </row>
    <row r="428" spans="14:27">
      <c r="N428" s="320" t="str">
        <f t="shared" si="56"/>
        <v>\\</v>
      </c>
      <c r="O428" s="38"/>
      <c r="P428" s="36"/>
      <c r="Q428" s="114"/>
      <c r="R428" s="114"/>
      <c r="S428" s="11"/>
      <c r="T428" s="35"/>
      <c r="U428" s="39"/>
      <c r="V428" s="40"/>
      <c r="W428" s="35"/>
      <c r="X428" s="36"/>
      <c r="Y428" s="37"/>
      <c r="Z428" s="331">
        <f t="shared" si="57"/>
        <v>0</v>
      </c>
      <c r="AA428" s="332">
        <f t="shared" si="58"/>
        <v>0</v>
      </c>
    </row>
    <row r="429" spans="14:27">
      <c r="N429" s="320" t="str">
        <f t="shared" si="56"/>
        <v>\\</v>
      </c>
      <c r="O429" s="38"/>
      <c r="P429" s="36"/>
      <c r="Q429" s="114"/>
      <c r="R429" s="114"/>
      <c r="S429" s="11"/>
      <c r="T429" s="35"/>
      <c r="U429" s="39"/>
      <c r="V429" s="40"/>
      <c r="W429" s="35"/>
      <c r="X429" s="36"/>
      <c r="Y429" s="37"/>
      <c r="Z429" s="331">
        <f t="shared" si="57"/>
        <v>0</v>
      </c>
      <c r="AA429" s="332">
        <f t="shared" si="58"/>
        <v>0</v>
      </c>
    </row>
    <row r="430" spans="14:27">
      <c r="N430" s="320" t="str">
        <f t="shared" si="56"/>
        <v>\\</v>
      </c>
      <c r="O430" s="38"/>
      <c r="P430" s="36"/>
      <c r="Q430" s="114"/>
      <c r="R430" s="114"/>
      <c r="S430" s="11"/>
      <c r="T430" s="35"/>
      <c r="U430" s="39"/>
      <c r="V430" s="40"/>
      <c r="W430" s="35"/>
      <c r="X430" s="36"/>
      <c r="Y430" s="37"/>
      <c r="Z430" s="331">
        <f t="shared" si="57"/>
        <v>0</v>
      </c>
      <c r="AA430" s="332">
        <f t="shared" si="58"/>
        <v>0</v>
      </c>
    </row>
    <row r="431" spans="14:27">
      <c r="N431" s="320" t="str">
        <f t="shared" si="56"/>
        <v>\\</v>
      </c>
      <c r="O431" s="38"/>
      <c r="P431" s="36"/>
      <c r="Q431" s="114"/>
      <c r="R431" s="114"/>
      <c r="S431" s="11"/>
      <c r="T431" s="35"/>
      <c r="U431" s="39"/>
      <c r="V431" s="40"/>
      <c r="W431" s="35"/>
      <c r="X431" s="36"/>
      <c r="Y431" s="37"/>
      <c r="Z431" s="331">
        <f t="shared" si="57"/>
        <v>0</v>
      </c>
      <c r="AA431" s="332">
        <f t="shared" si="58"/>
        <v>0</v>
      </c>
    </row>
    <row r="432" spans="14:27">
      <c r="N432" s="320" t="str">
        <f t="shared" si="56"/>
        <v>\\</v>
      </c>
      <c r="O432" s="38"/>
      <c r="P432" s="36"/>
      <c r="Q432" s="114"/>
      <c r="R432" s="114"/>
      <c r="S432" s="11"/>
      <c r="T432" s="35"/>
      <c r="U432" s="39"/>
      <c r="V432" s="40"/>
      <c r="W432" s="35"/>
      <c r="X432" s="36"/>
      <c r="Y432" s="37"/>
      <c r="Z432" s="331">
        <f t="shared" si="57"/>
        <v>0</v>
      </c>
      <c r="AA432" s="332">
        <f t="shared" si="58"/>
        <v>0</v>
      </c>
    </row>
    <row r="433" spans="14:27">
      <c r="N433" s="320" t="str">
        <f t="shared" si="56"/>
        <v>\\</v>
      </c>
      <c r="O433" s="38"/>
      <c r="P433" s="36"/>
      <c r="Q433" s="114"/>
      <c r="R433" s="114"/>
      <c r="S433" s="11"/>
      <c r="T433" s="35"/>
      <c r="U433" s="39"/>
      <c r="V433" s="40"/>
      <c r="W433" s="35"/>
      <c r="X433" s="36"/>
      <c r="Y433" s="37"/>
      <c r="Z433" s="331">
        <f t="shared" si="57"/>
        <v>0</v>
      </c>
      <c r="AA433" s="332">
        <f t="shared" si="58"/>
        <v>0</v>
      </c>
    </row>
    <row r="434" spans="14:27">
      <c r="N434" s="320" t="str">
        <f t="shared" si="56"/>
        <v>\\</v>
      </c>
      <c r="O434" s="38"/>
      <c r="P434" s="36"/>
      <c r="Q434" s="114"/>
      <c r="R434" s="114"/>
      <c r="S434" s="11"/>
      <c r="T434" s="35"/>
      <c r="U434" s="39"/>
      <c r="V434" s="40"/>
      <c r="W434" s="35"/>
      <c r="X434" s="36"/>
      <c r="Y434" s="37"/>
      <c r="Z434" s="331">
        <f t="shared" si="57"/>
        <v>0</v>
      </c>
      <c r="AA434" s="332">
        <f t="shared" si="58"/>
        <v>0</v>
      </c>
    </row>
    <row r="435" spans="14:27">
      <c r="N435" s="320" t="str">
        <f t="shared" si="56"/>
        <v>\\</v>
      </c>
      <c r="O435" s="38"/>
      <c r="P435" s="36"/>
      <c r="Q435" s="114"/>
      <c r="R435" s="114"/>
      <c r="S435" s="11"/>
      <c r="T435" s="35"/>
      <c r="U435" s="39"/>
      <c r="V435" s="40"/>
      <c r="W435" s="35"/>
      <c r="X435" s="36"/>
      <c r="Y435" s="37"/>
      <c r="Z435" s="331">
        <f t="shared" si="57"/>
        <v>0</v>
      </c>
      <c r="AA435" s="332">
        <f t="shared" si="58"/>
        <v>0</v>
      </c>
    </row>
    <row r="436" spans="14:27">
      <c r="N436" s="320" t="str">
        <f t="shared" si="56"/>
        <v>\\</v>
      </c>
      <c r="O436" s="38"/>
      <c r="P436" s="36"/>
      <c r="Q436" s="114"/>
      <c r="R436" s="114"/>
      <c r="S436" s="11"/>
      <c r="T436" s="35"/>
      <c r="U436" s="39"/>
      <c r="V436" s="40"/>
      <c r="W436" s="35"/>
      <c r="X436" s="36"/>
      <c r="Y436" s="37"/>
      <c r="Z436" s="331">
        <f t="shared" si="57"/>
        <v>0</v>
      </c>
      <c r="AA436" s="332">
        <f t="shared" si="58"/>
        <v>0</v>
      </c>
    </row>
    <row r="437" spans="14:27">
      <c r="N437" s="320" t="str">
        <f t="shared" si="56"/>
        <v>\\</v>
      </c>
      <c r="O437" s="38"/>
      <c r="P437" s="36"/>
      <c r="Q437" s="114"/>
      <c r="R437" s="114"/>
      <c r="S437" s="11"/>
      <c r="T437" s="35"/>
      <c r="U437" s="39"/>
      <c r="V437" s="40"/>
      <c r="W437" s="35"/>
      <c r="X437" s="36"/>
      <c r="Y437" s="37"/>
      <c r="Z437" s="331">
        <f t="shared" si="57"/>
        <v>0</v>
      </c>
      <c r="AA437" s="332">
        <f t="shared" si="58"/>
        <v>0</v>
      </c>
    </row>
    <row r="438" spans="14:27">
      <c r="N438" s="320" t="str">
        <f t="shared" si="56"/>
        <v>\\</v>
      </c>
      <c r="O438" s="38"/>
      <c r="P438" s="36"/>
      <c r="Q438" s="114"/>
      <c r="R438" s="114"/>
      <c r="S438" s="11"/>
      <c r="T438" s="35"/>
      <c r="U438" s="39"/>
      <c r="V438" s="40"/>
      <c r="W438" s="35"/>
      <c r="X438" s="36"/>
      <c r="Y438" s="37"/>
      <c r="Z438" s="331">
        <f t="shared" si="57"/>
        <v>0</v>
      </c>
      <c r="AA438" s="332">
        <f t="shared" si="58"/>
        <v>0</v>
      </c>
    </row>
    <row r="439" spans="14:27">
      <c r="N439" s="320" t="str">
        <f t="shared" si="56"/>
        <v>\\</v>
      </c>
      <c r="O439" s="38"/>
      <c r="P439" s="36"/>
      <c r="Q439" s="114"/>
      <c r="R439" s="114"/>
      <c r="S439" s="11"/>
      <c r="T439" s="35"/>
      <c r="U439" s="39"/>
      <c r="V439" s="40"/>
      <c r="W439" s="35"/>
      <c r="X439" s="36"/>
      <c r="Y439" s="37"/>
      <c r="Z439" s="331">
        <f t="shared" si="57"/>
        <v>0</v>
      </c>
      <c r="AA439" s="332">
        <f t="shared" si="58"/>
        <v>0</v>
      </c>
    </row>
    <row r="440" spans="14:27">
      <c r="N440" s="320" t="str">
        <f t="shared" si="56"/>
        <v>\\</v>
      </c>
      <c r="O440" s="38"/>
      <c r="P440" s="36"/>
      <c r="Q440" s="114"/>
      <c r="R440" s="114"/>
      <c r="S440" s="11"/>
      <c r="T440" s="35"/>
      <c r="U440" s="39"/>
      <c r="V440" s="40"/>
      <c r="W440" s="35"/>
      <c r="X440" s="36"/>
      <c r="Y440" s="37"/>
      <c r="Z440" s="331">
        <f t="shared" si="57"/>
        <v>0</v>
      </c>
      <c r="AA440" s="332">
        <f t="shared" si="58"/>
        <v>0</v>
      </c>
    </row>
    <row r="441" spans="14:27">
      <c r="N441" s="320" t="str">
        <f t="shared" si="56"/>
        <v>\\</v>
      </c>
      <c r="O441" s="38"/>
      <c r="P441" s="36"/>
      <c r="Q441" s="114"/>
      <c r="R441" s="114"/>
      <c r="S441" s="11"/>
      <c r="T441" s="35"/>
      <c r="U441" s="39"/>
      <c r="V441" s="40"/>
      <c r="W441" s="35"/>
      <c r="X441" s="36"/>
      <c r="Y441" s="37"/>
      <c r="Z441" s="331">
        <f t="shared" si="57"/>
        <v>0</v>
      </c>
      <c r="AA441" s="332">
        <f t="shared" si="58"/>
        <v>0</v>
      </c>
    </row>
    <row r="442" spans="14:27">
      <c r="N442" s="320" t="str">
        <f t="shared" si="56"/>
        <v>\\</v>
      </c>
      <c r="O442" s="38"/>
      <c r="P442" s="36"/>
      <c r="Q442" s="114"/>
      <c r="R442" s="114"/>
      <c r="S442" s="11"/>
      <c r="T442" s="35"/>
      <c r="U442" s="39"/>
      <c r="V442" s="40"/>
      <c r="W442" s="35"/>
      <c r="X442" s="36"/>
      <c r="Y442" s="37"/>
      <c r="Z442" s="331">
        <f t="shared" si="57"/>
        <v>0</v>
      </c>
      <c r="AA442" s="332">
        <f t="shared" si="58"/>
        <v>0</v>
      </c>
    </row>
    <row r="443" spans="14:27">
      <c r="N443" s="320" t="str">
        <f t="shared" si="56"/>
        <v>\\</v>
      </c>
      <c r="O443" s="38"/>
      <c r="P443" s="36"/>
      <c r="Q443" s="114"/>
      <c r="R443" s="114"/>
      <c r="S443" s="11"/>
      <c r="T443" s="35"/>
      <c r="U443" s="39"/>
      <c r="V443" s="40"/>
      <c r="W443" s="35"/>
      <c r="X443" s="36"/>
      <c r="Y443" s="37"/>
      <c r="Z443" s="331">
        <f t="shared" si="57"/>
        <v>0</v>
      </c>
      <c r="AA443" s="332">
        <f t="shared" si="58"/>
        <v>0</v>
      </c>
    </row>
    <row r="444" spans="14:27">
      <c r="N444" s="320" t="str">
        <f t="shared" si="56"/>
        <v>\\</v>
      </c>
      <c r="O444" s="38"/>
      <c r="P444" s="36"/>
      <c r="Q444" s="114"/>
      <c r="R444" s="114"/>
      <c r="S444" s="11"/>
      <c r="T444" s="35"/>
      <c r="U444" s="39"/>
      <c r="V444" s="40"/>
      <c r="W444" s="35"/>
      <c r="X444" s="36"/>
      <c r="Y444" s="37"/>
      <c r="Z444" s="331">
        <f t="shared" si="57"/>
        <v>0</v>
      </c>
      <c r="AA444" s="332">
        <f t="shared" si="58"/>
        <v>0</v>
      </c>
    </row>
    <row r="445" spans="14:27">
      <c r="N445" s="320" t="str">
        <f t="shared" si="56"/>
        <v>\\</v>
      </c>
      <c r="O445" s="38"/>
      <c r="P445" s="36"/>
      <c r="Q445" s="114"/>
      <c r="R445" s="114"/>
      <c r="S445" s="11"/>
      <c r="T445" s="35"/>
      <c r="U445" s="39"/>
      <c r="V445" s="40"/>
      <c r="W445" s="35"/>
      <c r="X445" s="36"/>
      <c r="Y445" s="37"/>
      <c r="Z445" s="331">
        <f t="shared" si="57"/>
        <v>0</v>
      </c>
      <c r="AA445" s="332">
        <f t="shared" si="58"/>
        <v>0</v>
      </c>
    </row>
    <row r="446" spans="14:27">
      <c r="N446" s="320" t="str">
        <f t="shared" si="56"/>
        <v>\\</v>
      </c>
      <c r="O446" s="38"/>
      <c r="P446" s="36"/>
      <c r="Q446" s="114"/>
      <c r="R446" s="114"/>
      <c r="S446" s="11"/>
      <c r="T446" s="35"/>
      <c r="U446" s="39"/>
      <c r="V446" s="40"/>
      <c r="W446" s="35"/>
      <c r="X446" s="36"/>
      <c r="Y446" s="37"/>
      <c r="Z446" s="331">
        <f t="shared" si="57"/>
        <v>0</v>
      </c>
      <c r="AA446" s="332">
        <f t="shared" si="58"/>
        <v>0</v>
      </c>
    </row>
    <row r="447" spans="14:27">
      <c r="N447" s="320" t="str">
        <f t="shared" si="56"/>
        <v>\\</v>
      </c>
      <c r="O447" s="38"/>
      <c r="P447" s="36"/>
      <c r="Q447" s="114"/>
      <c r="R447" s="114"/>
      <c r="S447" s="11"/>
      <c r="T447" s="35"/>
      <c r="U447" s="39"/>
      <c r="V447" s="40"/>
      <c r="W447" s="35"/>
      <c r="X447" s="36"/>
      <c r="Y447" s="37"/>
      <c r="Z447" s="331">
        <f t="shared" si="57"/>
        <v>0</v>
      </c>
      <c r="AA447" s="332">
        <f t="shared" si="58"/>
        <v>0</v>
      </c>
    </row>
    <row r="448" spans="14:27">
      <c r="N448" s="320" t="str">
        <f t="shared" si="56"/>
        <v>\\</v>
      </c>
      <c r="O448" s="38"/>
      <c r="P448" s="36"/>
      <c r="Q448" s="114"/>
      <c r="R448" s="114"/>
      <c r="S448" s="11"/>
      <c r="T448" s="35"/>
      <c r="U448" s="39"/>
      <c r="V448" s="40"/>
      <c r="W448" s="35"/>
      <c r="X448" s="36"/>
      <c r="Y448" s="37"/>
      <c r="Z448" s="331">
        <f t="shared" si="57"/>
        <v>0</v>
      </c>
      <c r="AA448" s="332">
        <f t="shared" si="58"/>
        <v>0</v>
      </c>
    </row>
    <row r="449" spans="14:27">
      <c r="N449" s="320" t="str">
        <f t="shared" si="56"/>
        <v>\\</v>
      </c>
      <c r="O449" s="38"/>
      <c r="P449" s="36"/>
      <c r="Q449" s="114"/>
      <c r="R449" s="114"/>
      <c r="S449" s="11"/>
      <c r="T449" s="35"/>
      <c r="U449" s="39"/>
      <c r="V449" s="40"/>
      <c r="W449" s="35"/>
      <c r="X449" s="36"/>
      <c r="Y449" s="37"/>
      <c r="Z449" s="331">
        <f t="shared" si="57"/>
        <v>0</v>
      </c>
      <c r="AA449" s="332">
        <f t="shared" si="58"/>
        <v>0</v>
      </c>
    </row>
    <row r="450" spans="14:27">
      <c r="N450" s="320" t="str">
        <f t="shared" si="56"/>
        <v>\\</v>
      </c>
      <c r="O450" s="38"/>
      <c r="P450" s="36"/>
      <c r="Q450" s="114"/>
      <c r="R450" s="114"/>
      <c r="S450" s="11"/>
      <c r="T450" s="35"/>
      <c r="U450" s="39"/>
      <c r="V450" s="40"/>
      <c r="W450" s="35"/>
      <c r="X450" s="36"/>
      <c r="Y450" s="37"/>
      <c r="Z450" s="331">
        <f t="shared" si="57"/>
        <v>0</v>
      </c>
      <c r="AA450" s="332">
        <f t="shared" si="58"/>
        <v>0</v>
      </c>
    </row>
    <row r="451" spans="14:27">
      <c r="N451" s="320" t="str">
        <f t="shared" ref="N451:N514" si="59">O451&amp;"\"&amp;X451&amp;"\"&amp;Y451</f>
        <v>\\</v>
      </c>
      <c r="O451" s="38"/>
      <c r="P451" s="36"/>
      <c r="Q451" s="114"/>
      <c r="R451" s="114"/>
      <c r="S451" s="11"/>
      <c r="T451" s="35"/>
      <c r="U451" s="39"/>
      <c r="V451" s="40"/>
      <c r="W451" s="35"/>
      <c r="X451" s="36"/>
      <c r="Y451" s="37"/>
      <c r="Z451" s="331">
        <f t="shared" si="57"/>
        <v>0</v>
      </c>
      <c r="AA451" s="332">
        <f t="shared" si="58"/>
        <v>0</v>
      </c>
    </row>
    <row r="452" spans="14:27">
      <c r="N452" s="320" t="str">
        <f t="shared" si="59"/>
        <v>\\</v>
      </c>
      <c r="O452" s="38"/>
      <c r="P452" s="36"/>
      <c r="Q452" s="114"/>
      <c r="R452" s="114"/>
      <c r="S452" s="11"/>
      <c r="T452" s="35"/>
      <c r="U452" s="39"/>
      <c r="V452" s="40"/>
      <c r="W452" s="35"/>
      <c r="X452" s="36"/>
      <c r="Y452" s="37"/>
      <c r="Z452" s="331">
        <f t="shared" ref="Z452:Z515" si="60">W452*V452/100</f>
        <v>0</v>
      </c>
      <c r="AA452" s="332">
        <f t="shared" ref="AA452:AA515" si="61">1*V452/100</f>
        <v>0</v>
      </c>
    </row>
    <row r="453" spans="14:27">
      <c r="N453" s="320" t="str">
        <f t="shared" si="59"/>
        <v>\\</v>
      </c>
      <c r="O453" s="38"/>
      <c r="P453" s="36"/>
      <c r="Q453" s="114"/>
      <c r="R453" s="114"/>
      <c r="S453" s="11"/>
      <c r="T453" s="35"/>
      <c r="U453" s="39"/>
      <c r="V453" s="40"/>
      <c r="W453" s="35"/>
      <c r="X453" s="36"/>
      <c r="Y453" s="37"/>
      <c r="Z453" s="331">
        <f t="shared" si="60"/>
        <v>0</v>
      </c>
      <c r="AA453" s="332">
        <f t="shared" si="61"/>
        <v>0</v>
      </c>
    </row>
    <row r="454" spans="14:27">
      <c r="N454" s="320" t="str">
        <f t="shared" si="59"/>
        <v>\\</v>
      </c>
      <c r="O454" s="38"/>
      <c r="P454" s="36"/>
      <c r="Q454" s="114"/>
      <c r="R454" s="114"/>
      <c r="S454" s="11"/>
      <c r="T454" s="35"/>
      <c r="U454" s="39"/>
      <c r="V454" s="40"/>
      <c r="W454" s="35"/>
      <c r="X454" s="36"/>
      <c r="Y454" s="37"/>
      <c r="Z454" s="331">
        <f t="shared" si="60"/>
        <v>0</v>
      </c>
      <c r="AA454" s="332">
        <f t="shared" si="61"/>
        <v>0</v>
      </c>
    </row>
    <row r="455" spans="14:27">
      <c r="N455" s="320" t="str">
        <f t="shared" si="59"/>
        <v>\\</v>
      </c>
      <c r="O455" s="38"/>
      <c r="P455" s="36"/>
      <c r="Q455" s="114"/>
      <c r="R455" s="114"/>
      <c r="S455" s="11"/>
      <c r="T455" s="35"/>
      <c r="U455" s="39"/>
      <c r="V455" s="40"/>
      <c r="W455" s="35"/>
      <c r="X455" s="36"/>
      <c r="Y455" s="37"/>
      <c r="Z455" s="331">
        <f t="shared" si="60"/>
        <v>0</v>
      </c>
      <c r="AA455" s="332">
        <f t="shared" si="61"/>
        <v>0</v>
      </c>
    </row>
    <row r="456" spans="14:27">
      <c r="N456" s="320" t="str">
        <f t="shared" si="59"/>
        <v>\\</v>
      </c>
      <c r="O456" s="38"/>
      <c r="P456" s="36"/>
      <c r="Q456" s="114"/>
      <c r="R456" s="114"/>
      <c r="S456" s="11"/>
      <c r="T456" s="35"/>
      <c r="U456" s="39"/>
      <c r="V456" s="40"/>
      <c r="W456" s="35"/>
      <c r="X456" s="36"/>
      <c r="Y456" s="37"/>
      <c r="Z456" s="331">
        <f t="shared" si="60"/>
        <v>0</v>
      </c>
      <c r="AA456" s="332">
        <f t="shared" si="61"/>
        <v>0</v>
      </c>
    </row>
    <row r="457" spans="14:27">
      <c r="N457" s="320" t="str">
        <f t="shared" si="59"/>
        <v>\\</v>
      </c>
      <c r="O457" s="38"/>
      <c r="P457" s="36"/>
      <c r="Q457" s="114"/>
      <c r="R457" s="114"/>
      <c r="S457" s="11"/>
      <c r="T457" s="35"/>
      <c r="U457" s="39"/>
      <c r="V457" s="40"/>
      <c r="W457" s="35"/>
      <c r="X457" s="36"/>
      <c r="Y457" s="37"/>
      <c r="Z457" s="331">
        <f t="shared" si="60"/>
        <v>0</v>
      </c>
      <c r="AA457" s="332">
        <f t="shared" si="61"/>
        <v>0</v>
      </c>
    </row>
    <row r="458" spans="14:27">
      <c r="N458" s="320" t="str">
        <f t="shared" si="59"/>
        <v>\\</v>
      </c>
      <c r="O458" s="38"/>
      <c r="P458" s="36"/>
      <c r="Q458" s="114"/>
      <c r="R458" s="114"/>
      <c r="S458" s="11"/>
      <c r="T458" s="35"/>
      <c r="U458" s="39"/>
      <c r="V458" s="40"/>
      <c r="W458" s="35"/>
      <c r="X458" s="36"/>
      <c r="Y458" s="37"/>
      <c r="Z458" s="331">
        <f t="shared" si="60"/>
        <v>0</v>
      </c>
      <c r="AA458" s="332">
        <f t="shared" si="61"/>
        <v>0</v>
      </c>
    </row>
    <row r="459" spans="14:27">
      <c r="N459" s="320" t="str">
        <f t="shared" si="59"/>
        <v>\\</v>
      </c>
      <c r="O459" s="38"/>
      <c r="P459" s="36"/>
      <c r="Q459" s="114"/>
      <c r="R459" s="114"/>
      <c r="S459" s="11"/>
      <c r="T459" s="35"/>
      <c r="U459" s="39"/>
      <c r="V459" s="40"/>
      <c r="W459" s="35"/>
      <c r="X459" s="36"/>
      <c r="Y459" s="37"/>
      <c r="Z459" s="331">
        <f t="shared" si="60"/>
        <v>0</v>
      </c>
      <c r="AA459" s="332">
        <f t="shared" si="61"/>
        <v>0</v>
      </c>
    </row>
    <row r="460" spans="14:27">
      <c r="N460" s="320" t="str">
        <f t="shared" si="59"/>
        <v>\\</v>
      </c>
      <c r="O460" s="38"/>
      <c r="P460" s="36"/>
      <c r="Q460" s="114"/>
      <c r="R460" s="114"/>
      <c r="S460" s="11"/>
      <c r="T460" s="35"/>
      <c r="U460" s="39"/>
      <c r="V460" s="40"/>
      <c r="W460" s="35"/>
      <c r="X460" s="36"/>
      <c r="Y460" s="37"/>
      <c r="Z460" s="331">
        <f t="shared" si="60"/>
        <v>0</v>
      </c>
      <c r="AA460" s="332">
        <f t="shared" si="61"/>
        <v>0</v>
      </c>
    </row>
    <row r="461" spans="14:27">
      <c r="N461" s="320" t="str">
        <f t="shared" si="59"/>
        <v>\\</v>
      </c>
      <c r="O461" s="38"/>
      <c r="P461" s="36"/>
      <c r="Q461" s="114"/>
      <c r="R461" s="114"/>
      <c r="S461" s="11"/>
      <c r="T461" s="35"/>
      <c r="U461" s="39"/>
      <c r="V461" s="40"/>
      <c r="W461" s="35"/>
      <c r="X461" s="36"/>
      <c r="Y461" s="37"/>
      <c r="Z461" s="331">
        <f t="shared" si="60"/>
        <v>0</v>
      </c>
      <c r="AA461" s="332">
        <f t="shared" si="61"/>
        <v>0</v>
      </c>
    </row>
    <row r="462" spans="14:27">
      <c r="N462" s="320" t="str">
        <f t="shared" si="59"/>
        <v>\\</v>
      </c>
      <c r="O462" s="38"/>
      <c r="P462" s="36"/>
      <c r="Q462" s="114"/>
      <c r="R462" s="114"/>
      <c r="S462" s="11"/>
      <c r="T462" s="35"/>
      <c r="U462" s="39"/>
      <c r="V462" s="40"/>
      <c r="W462" s="35"/>
      <c r="X462" s="36"/>
      <c r="Y462" s="37"/>
      <c r="Z462" s="331">
        <f t="shared" si="60"/>
        <v>0</v>
      </c>
      <c r="AA462" s="332">
        <f t="shared" si="61"/>
        <v>0</v>
      </c>
    </row>
    <row r="463" spans="14:27">
      <c r="N463" s="320" t="str">
        <f t="shared" si="59"/>
        <v>\\</v>
      </c>
      <c r="O463" s="38"/>
      <c r="P463" s="36"/>
      <c r="Q463" s="114"/>
      <c r="R463" s="114"/>
      <c r="S463" s="11"/>
      <c r="T463" s="35"/>
      <c r="U463" s="39"/>
      <c r="V463" s="40"/>
      <c r="W463" s="35"/>
      <c r="X463" s="36"/>
      <c r="Y463" s="37"/>
      <c r="Z463" s="331">
        <f t="shared" si="60"/>
        <v>0</v>
      </c>
      <c r="AA463" s="332">
        <f t="shared" si="61"/>
        <v>0</v>
      </c>
    </row>
    <row r="464" spans="14:27">
      <c r="N464" s="320" t="str">
        <f t="shared" si="59"/>
        <v>\\</v>
      </c>
      <c r="O464" s="38"/>
      <c r="P464" s="36"/>
      <c r="Q464" s="114"/>
      <c r="R464" s="114"/>
      <c r="S464" s="11"/>
      <c r="T464" s="35"/>
      <c r="U464" s="39"/>
      <c r="V464" s="40"/>
      <c r="W464" s="35"/>
      <c r="X464" s="36"/>
      <c r="Y464" s="37"/>
      <c r="Z464" s="331">
        <f t="shared" si="60"/>
        <v>0</v>
      </c>
      <c r="AA464" s="332">
        <f t="shared" si="61"/>
        <v>0</v>
      </c>
    </row>
    <row r="465" spans="14:27">
      <c r="N465" s="320" t="str">
        <f t="shared" si="59"/>
        <v>\\</v>
      </c>
      <c r="O465" s="38"/>
      <c r="P465" s="36"/>
      <c r="Q465" s="114"/>
      <c r="R465" s="114"/>
      <c r="S465" s="11"/>
      <c r="T465" s="35"/>
      <c r="U465" s="39"/>
      <c r="V465" s="40"/>
      <c r="W465" s="35"/>
      <c r="X465" s="36"/>
      <c r="Y465" s="37"/>
      <c r="Z465" s="331">
        <f t="shared" si="60"/>
        <v>0</v>
      </c>
      <c r="AA465" s="332">
        <f t="shared" si="61"/>
        <v>0</v>
      </c>
    </row>
    <row r="466" spans="14:27">
      <c r="N466" s="320" t="str">
        <f t="shared" si="59"/>
        <v>\\</v>
      </c>
      <c r="O466" s="38"/>
      <c r="P466" s="36"/>
      <c r="Q466" s="114"/>
      <c r="R466" s="114"/>
      <c r="S466" s="11"/>
      <c r="T466" s="35"/>
      <c r="U466" s="39"/>
      <c r="V466" s="40"/>
      <c r="W466" s="35"/>
      <c r="X466" s="36"/>
      <c r="Y466" s="37"/>
      <c r="Z466" s="331">
        <f t="shared" si="60"/>
        <v>0</v>
      </c>
      <c r="AA466" s="332">
        <f t="shared" si="61"/>
        <v>0</v>
      </c>
    </row>
    <row r="467" spans="14:27">
      <c r="N467" s="320" t="str">
        <f t="shared" si="59"/>
        <v>\\</v>
      </c>
      <c r="O467" s="38"/>
      <c r="P467" s="36"/>
      <c r="Q467" s="114"/>
      <c r="R467" s="114"/>
      <c r="S467" s="11"/>
      <c r="T467" s="35"/>
      <c r="U467" s="39"/>
      <c r="V467" s="40"/>
      <c r="W467" s="35"/>
      <c r="X467" s="36"/>
      <c r="Y467" s="37"/>
      <c r="Z467" s="331">
        <f t="shared" si="60"/>
        <v>0</v>
      </c>
      <c r="AA467" s="332">
        <f t="shared" si="61"/>
        <v>0</v>
      </c>
    </row>
    <row r="468" spans="14:27">
      <c r="N468" s="320" t="str">
        <f t="shared" si="59"/>
        <v>\\</v>
      </c>
      <c r="O468" s="38"/>
      <c r="P468" s="36"/>
      <c r="Q468" s="114"/>
      <c r="R468" s="114"/>
      <c r="S468" s="11"/>
      <c r="T468" s="35"/>
      <c r="U468" s="39"/>
      <c r="V468" s="40"/>
      <c r="W468" s="35"/>
      <c r="X468" s="36"/>
      <c r="Y468" s="37"/>
      <c r="Z468" s="331">
        <f t="shared" si="60"/>
        <v>0</v>
      </c>
      <c r="AA468" s="332">
        <f t="shared" si="61"/>
        <v>0</v>
      </c>
    </row>
    <row r="469" spans="14:27">
      <c r="N469" s="320" t="str">
        <f t="shared" si="59"/>
        <v>\\</v>
      </c>
      <c r="O469" s="38"/>
      <c r="P469" s="36"/>
      <c r="Q469" s="114"/>
      <c r="R469" s="114"/>
      <c r="S469" s="11"/>
      <c r="T469" s="35"/>
      <c r="U469" s="39"/>
      <c r="V469" s="40"/>
      <c r="W469" s="35"/>
      <c r="X469" s="36"/>
      <c r="Y469" s="37"/>
      <c r="Z469" s="331">
        <f t="shared" si="60"/>
        <v>0</v>
      </c>
      <c r="AA469" s="332">
        <f t="shared" si="61"/>
        <v>0</v>
      </c>
    </row>
    <row r="470" spans="14:27">
      <c r="N470" s="320" t="str">
        <f t="shared" si="59"/>
        <v>\\</v>
      </c>
      <c r="O470" s="38"/>
      <c r="P470" s="36"/>
      <c r="Q470" s="114"/>
      <c r="R470" s="114"/>
      <c r="S470" s="11"/>
      <c r="T470" s="35"/>
      <c r="U470" s="39"/>
      <c r="V470" s="40"/>
      <c r="W470" s="35"/>
      <c r="X470" s="36"/>
      <c r="Y470" s="37"/>
      <c r="Z470" s="331">
        <f t="shared" si="60"/>
        <v>0</v>
      </c>
      <c r="AA470" s="332">
        <f t="shared" si="61"/>
        <v>0</v>
      </c>
    </row>
    <row r="471" spans="14:27">
      <c r="N471" s="320" t="str">
        <f t="shared" si="59"/>
        <v>\\</v>
      </c>
      <c r="O471" s="38"/>
      <c r="P471" s="36"/>
      <c r="Q471" s="114"/>
      <c r="R471" s="114"/>
      <c r="S471" s="11"/>
      <c r="T471" s="35"/>
      <c r="U471" s="39"/>
      <c r="V471" s="40"/>
      <c r="W471" s="35"/>
      <c r="X471" s="36"/>
      <c r="Y471" s="37"/>
      <c r="Z471" s="331">
        <f t="shared" si="60"/>
        <v>0</v>
      </c>
      <c r="AA471" s="332">
        <f t="shared" si="61"/>
        <v>0</v>
      </c>
    </row>
    <row r="472" spans="14:27">
      <c r="N472" s="320" t="str">
        <f t="shared" si="59"/>
        <v>\\</v>
      </c>
      <c r="O472" s="38"/>
      <c r="P472" s="36"/>
      <c r="Q472" s="114"/>
      <c r="R472" s="114"/>
      <c r="S472" s="11"/>
      <c r="T472" s="35"/>
      <c r="U472" s="39"/>
      <c r="V472" s="40"/>
      <c r="W472" s="35"/>
      <c r="X472" s="36"/>
      <c r="Y472" s="37"/>
      <c r="Z472" s="331">
        <f t="shared" si="60"/>
        <v>0</v>
      </c>
      <c r="AA472" s="332">
        <f t="shared" si="61"/>
        <v>0</v>
      </c>
    </row>
    <row r="473" spans="14:27">
      <c r="N473" s="320" t="str">
        <f t="shared" si="59"/>
        <v>\\</v>
      </c>
      <c r="O473" s="38"/>
      <c r="P473" s="36"/>
      <c r="Q473" s="114"/>
      <c r="R473" s="114"/>
      <c r="S473" s="11"/>
      <c r="T473" s="35"/>
      <c r="U473" s="39"/>
      <c r="V473" s="40"/>
      <c r="W473" s="35"/>
      <c r="X473" s="36"/>
      <c r="Y473" s="37"/>
      <c r="Z473" s="331">
        <f t="shared" si="60"/>
        <v>0</v>
      </c>
      <c r="AA473" s="332">
        <f t="shared" si="61"/>
        <v>0</v>
      </c>
    </row>
    <row r="474" spans="14:27">
      <c r="N474" s="320" t="str">
        <f t="shared" si="59"/>
        <v>\\</v>
      </c>
      <c r="O474" s="38"/>
      <c r="P474" s="36"/>
      <c r="Q474" s="114"/>
      <c r="R474" s="114"/>
      <c r="S474" s="11"/>
      <c r="T474" s="35"/>
      <c r="U474" s="39"/>
      <c r="V474" s="40"/>
      <c r="W474" s="35"/>
      <c r="X474" s="36"/>
      <c r="Y474" s="37"/>
      <c r="Z474" s="331">
        <f t="shared" si="60"/>
        <v>0</v>
      </c>
      <c r="AA474" s="332">
        <f t="shared" si="61"/>
        <v>0</v>
      </c>
    </row>
    <row r="475" spans="14:27">
      <c r="N475" s="320" t="str">
        <f t="shared" si="59"/>
        <v>\\</v>
      </c>
      <c r="O475" s="38"/>
      <c r="P475" s="36"/>
      <c r="Q475" s="114"/>
      <c r="R475" s="114"/>
      <c r="S475" s="11"/>
      <c r="T475" s="35"/>
      <c r="U475" s="39"/>
      <c r="V475" s="40"/>
      <c r="W475" s="35"/>
      <c r="X475" s="36"/>
      <c r="Y475" s="37"/>
      <c r="Z475" s="331">
        <f t="shared" si="60"/>
        <v>0</v>
      </c>
      <c r="AA475" s="332">
        <f t="shared" si="61"/>
        <v>0</v>
      </c>
    </row>
    <row r="476" spans="14:27">
      <c r="N476" s="320" t="str">
        <f t="shared" si="59"/>
        <v>\\</v>
      </c>
      <c r="O476" s="38"/>
      <c r="P476" s="36"/>
      <c r="Q476" s="114"/>
      <c r="R476" s="114"/>
      <c r="S476" s="11"/>
      <c r="T476" s="35"/>
      <c r="U476" s="39"/>
      <c r="V476" s="40"/>
      <c r="W476" s="35"/>
      <c r="X476" s="36"/>
      <c r="Y476" s="37"/>
      <c r="Z476" s="331">
        <f t="shared" si="60"/>
        <v>0</v>
      </c>
      <c r="AA476" s="332">
        <f t="shared" si="61"/>
        <v>0</v>
      </c>
    </row>
    <row r="477" spans="14:27">
      <c r="N477" s="320" t="str">
        <f t="shared" si="59"/>
        <v>\\</v>
      </c>
      <c r="O477" s="38"/>
      <c r="P477" s="36"/>
      <c r="Q477" s="114"/>
      <c r="R477" s="114"/>
      <c r="S477" s="11"/>
      <c r="T477" s="35"/>
      <c r="U477" s="39"/>
      <c r="V477" s="40"/>
      <c r="W477" s="35"/>
      <c r="X477" s="36"/>
      <c r="Y477" s="37"/>
      <c r="Z477" s="331">
        <f t="shared" si="60"/>
        <v>0</v>
      </c>
      <c r="AA477" s="332">
        <f t="shared" si="61"/>
        <v>0</v>
      </c>
    </row>
    <row r="478" spans="14:27">
      <c r="N478" s="320" t="str">
        <f t="shared" si="59"/>
        <v>\\</v>
      </c>
      <c r="O478" s="38"/>
      <c r="P478" s="36"/>
      <c r="Q478" s="114"/>
      <c r="R478" s="114"/>
      <c r="S478" s="11"/>
      <c r="T478" s="35"/>
      <c r="U478" s="39"/>
      <c r="V478" s="40"/>
      <c r="W478" s="35"/>
      <c r="X478" s="36"/>
      <c r="Y478" s="37"/>
      <c r="Z478" s="331">
        <f t="shared" si="60"/>
        <v>0</v>
      </c>
      <c r="AA478" s="332">
        <f t="shared" si="61"/>
        <v>0</v>
      </c>
    </row>
    <row r="479" spans="14:27">
      <c r="N479" s="320" t="str">
        <f t="shared" si="59"/>
        <v>\\</v>
      </c>
      <c r="O479" s="38"/>
      <c r="P479" s="36"/>
      <c r="Q479" s="114"/>
      <c r="R479" s="114"/>
      <c r="S479" s="11"/>
      <c r="T479" s="35"/>
      <c r="U479" s="39"/>
      <c r="V479" s="40"/>
      <c r="W479" s="35"/>
      <c r="X479" s="36"/>
      <c r="Y479" s="37"/>
      <c r="Z479" s="331">
        <f t="shared" si="60"/>
        <v>0</v>
      </c>
      <c r="AA479" s="332">
        <f t="shared" si="61"/>
        <v>0</v>
      </c>
    </row>
    <row r="480" spans="14:27">
      <c r="N480" s="320" t="str">
        <f t="shared" si="59"/>
        <v>\\</v>
      </c>
      <c r="O480" s="38"/>
      <c r="P480" s="36"/>
      <c r="Q480" s="114"/>
      <c r="R480" s="114"/>
      <c r="S480" s="11"/>
      <c r="T480" s="35"/>
      <c r="U480" s="39"/>
      <c r="V480" s="40"/>
      <c r="W480" s="35"/>
      <c r="X480" s="36"/>
      <c r="Y480" s="37"/>
      <c r="Z480" s="331">
        <f t="shared" si="60"/>
        <v>0</v>
      </c>
      <c r="AA480" s="332">
        <f t="shared" si="61"/>
        <v>0</v>
      </c>
    </row>
    <row r="481" spans="14:27">
      <c r="N481" s="320" t="str">
        <f t="shared" si="59"/>
        <v>\\</v>
      </c>
      <c r="O481" s="38"/>
      <c r="P481" s="36"/>
      <c r="Q481" s="114"/>
      <c r="R481" s="114"/>
      <c r="S481" s="11"/>
      <c r="T481" s="35"/>
      <c r="U481" s="39"/>
      <c r="V481" s="40"/>
      <c r="W481" s="35"/>
      <c r="X481" s="36"/>
      <c r="Y481" s="37"/>
      <c r="Z481" s="331">
        <f t="shared" si="60"/>
        <v>0</v>
      </c>
      <c r="AA481" s="332">
        <f t="shared" si="61"/>
        <v>0</v>
      </c>
    </row>
    <row r="482" spans="14:27">
      <c r="N482" s="320" t="str">
        <f t="shared" si="59"/>
        <v>\\</v>
      </c>
      <c r="O482" s="38"/>
      <c r="P482" s="36"/>
      <c r="Q482" s="114"/>
      <c r="R482" s="114"/>
      <c r="S482" s="11"/>
      <c r="T482" s="35"/>
      <c r="U482" s="39"/>
      <c r="V482" s="40"/>
      <c r="W482" s="35"/>
      <c r="X482" s="36"/>
      <c r="Y482" s="37"/>
      <c r="Z482" s="331">
        <f t="shared" si="60"/>
        <v>0</v>
      </c>
      <c r="AA482" s="332">
        <f t="shared" si="61"/>
        <v>0</v>
      </c>
    </row>
    <row r="483" spans="14:27">
      <c r="N483" s="320" t="str">
        <f t="shared" si="59"/>
        <v>\\</v>
      </c>
      <c r="O483" s="38"/>
      <c r="P483" s="36"/>
      <c r="Q483" s="114"/>
      <c r="R483" s="114"/>
      <c r="S483" s="11"/>
      <c r="T483" s="35"/>
      <c r="U483" s="39"/>
      <c r="V483" s="40"/>
      <c r="W483" s="35"/>
      <c r="X483" s="36"/>
      <c r="Y483" s="37"/>
      <c r="Z483" s="331">
        <f t="shared" si="60"/>
        <v>0</v>
      </c>
      <c r="AA483" s="332">
        <f t="shared" si="61"/>
        <v>0</v>
      </c>
    </row>
    <row r="484" spans="14:27">
      <c r="N484" s="320" t="str">
        <f t="shared" si="59"/>
        <v>\\</v>
      </c>
      <c r="O484" s="38"/>
      <c r="P484" s="36"/>
      <c r="Q484" s="114"/>
      <c r="R484" s="114"/>
      <c r="S484" s="11"/>
      <c r="T484" s="35"/>
      <c r="U484" s="39"/>
      <c r="V484" s="40"/>
      <c r="W484" s="35"/>
      <c r="X484" s="36"/>
      <c r="Y484" s="37"/>
      <c r="Z484" s="331">
        <f t="shared" si="60"/>
        <v>0</v>
      </c>
      <c r="AA484" s="332">
        <f t="shared" si="61"/>
        <v>0</v>
      </c>
    </row>
    <row r="485" spans="14:27">
      <c r="N485" s="320" t="str">
        <f t="shared" si="59"/>
        <v>\\</v>
      </c>
      <c r="O485" s="38"/>
      <c r="P485" s="36"/>
      <c r="Q485" s="114"/>
      <c r="R485" s="114"/>
      <c r="S485" s="11"/>
      <c r="T485" s="35"/>
      <c r="U485" s="39"/>
      <c r="V485" s="40"/>
      <c r="W485" s="35"/>
      <c r="X485" s="36"/>
      <c r="Y485" s="37"/>
      <c r="Z485" s="331">
        <f t="shared" si="60"/>
        <v>0</v>
      </c>
      <c r="AA485" s="332">
        <f t="shared" si="61"/>
        <v>0</v>
      </c>
    </row>
    <row r="486" spans="14:27">
      <c r="N486" s="320" t="str">
        <f t="shared" si="59"/>
        <v>\\</v>
      </c>
      <c r="O486" s="38"/>
      <c r="P486" s="36"/>
      <c r="Q486" s="114"/>
      <c r="R486" s="114"/>
      <c r="S486" s="11"/>
      <c r="T486" s="35"/>
      <c r="U486" s="39"/>
      <c r="V486" s="40"/>
      <c r="W486" s="35"/>
      <c r="X486" s="36"/>
      <c r="Y486" s="37"/>
      <c r="Z486" s="331">
        <f t="shared" si="60"/>
        <v>0</v>
      </c>
      <c r="AA486" s="332">
        <f t="shared" si="61"/>
        <v>0</v>
      </c>
    </row>
    <row r="487" spans="14:27">
      <c r="N487" s="320" t="str">
        <f t="shared" si="59"/>
        <v>\\</v>
      </c>
      <c r="O487" s="38"/>
      <c r="P487" s="36"/>
      <c r="Q487" s="114"/>
      <c r="R487" s="114"/>
      <c r="S487" s="11"/>
      <c r="T487" s="35"/>
      <c r="U487" s="39"/>
      <c r="V487" s="40"/>
      <c r="W487" s="35"/>
      <c r="X487" s="36"/>
      <c r="Y487" s="37"/>
      <c r="Z487" s="331">
        <f t="shared" si="60"/>
        <v>0</v>
      </c>
      <c r="AA487" s="332">
        <f t="shared" si="61"/>
        <v>0</v>
      </c>
    </row>
    <row r="488" spans="14:27">
      <c r="N488" s="320" t="str">
        <f t="shared" si="59"/>
        <v>\\</v>
      </c>
      <c r="O488" s="38"/>
      <c r="P488" s="36"/>
      <c r="Q488" s="114"/>
      <c r="R488" s="114"/>
      <c r="S488" s="11"/>
      <c r="T488" s="35"/>
      <c r="U488" s="39"/>
      <c r="V488" s="40"/>
      <c r="W488" s="35"/>
      <c r="X488" s="36"/>
      <c r="Y488" s="37"/>
      <c r="Z488" s="331">
        <f t="shared" si="60"/>
        <v>0</v>
      </c>
      <c r="AA488" s="332">
        <f t="shared" si="61"/>
        <v>0</v>
      </c>
    </row>
    <row r="489" spans="14:27">
      <c r="N489" s="320" t="str">
        <f t="shared" si="59"/>
        <v>\\</v>
      </c>
      <c r="O489" s="38"/>
      <c r="P489" s="36"/>
      <c r="Q489" s="114"/>
      <c r="R489" s="114"/>
      <c r="S489" s="11"/>
      <c r="T489" s="35"/>
      <c r="U489" s="39"/>
      <c r="V489" s="40"/>
      <c r="W489" s="35"/>
      <c r="X489" s="36"/>
      <c r="Y489" s="37"/>
      <c r="Z489" s="331">
        <f t="shared" si="60"/>
        <v>0</v>
      </c>
      <c r="AA489" s="332">
        <f t="shared" si="61"/>
        <v>0</v>
      </c>
    </row>
    <row r="490" spans="14:27">
      <c r="N490" s="320" t="str">
        <f t="shared" si="59"/>
        <v>\\</v>
      </c>
      <c r="O490" s="38"/>
      <c r="P490" s="36"/>
      <c r="Q490" s="114"/>
      <c r="R490" s="114"/>
      <c r="S490" s="11"/>
      <c r="T490" s="35"/>
      <c r="U490" s="39"/>
      <c r="V490" s="40"/>
      <c r="W490" s="35"/>
      <c r="X490" s="36"/>
      <c r="Y490" s="37"/>
      <c r="Z490" s="331">
        <f t="shared" si="60"/>
        <v>0</v>
      </c>
      <c r="AA490" s="332">
        <f t="shared" si="61"/>
        <v>0</v>
      </c>
    </row>
    <row r="491" spans="14:27">
      <c r="N491" s="320" t="str">
        <f t="shared" si="59"/>
        <v>\\</v>
      </c>
      <c r="O491" s="38"/>
      <c r="P491" s="36"/>
      <c r="Q491" s="114"/>
      <c r="R491" s="114"/>
      <c r="S491" s="11"/>
      <c r="T491" s="35"/>
      <c r="U491" s="39"/>
      <c r="V491" s="40"/>
      <c r="W491" s="35"/>
      <c r="X491" s="36"/>
      <c r="Y491" s="37"/>
      <c r="Z491" s="331">
        <f t="shared" si="60"/>
        <v>0</v>
      </c>
      <c r="AA491" s="332">
        <f t="shared" si="61"/>
        <v>0</v>
      </c>
    </row>
    <row r="492" spans="14:27">
      <c r="N492" s="320" t="str">
        <f t="shared" si="59"/>
        <v>\\</v>
      </c>
      <c r="O492" s="38"/>
      <c r="P492" s="36"/>
      <c r="Q492" s="114"/>
      <c r="R492" s="114"/>
      <c r="S492" s="11"/>
      <c r="T492" s="35"/>
      <c r="U492" s="39"/>
      <c r="V492" s="40"/>
      <c r="W492" s="35"/>
      <c r="X492" s="36"/>
      <c r="Y492" s="37"/>
      <c r="Z492" s="331">
        <f t="shared" si="60"/>
        <v>0</v>
      </c>
      <c r="AA492" s="332">
        <f t="shared" si="61"/>
        <v>0</v>
      </c>
    </row>
    <row r="493" spans="14:27">
      <c r="N493" s="320" t="str">
        <f t="shared" si="59"/>
        <v>\\</v>
      </c>
      <c r="O493" s="38"/>
      <c r="P493" s="36"/>
      <c r="Q493" s="114"/>
      <c r="R493" s="114"/>
      <c r="S493" s="11"/>
      <c r="T493" s="35"/>
      <c r="U493" s="39"/>
      <c r="V493" s="40"/>
      <c r="W493" s="35"/>
      <c r="X493" s="36"/>
      <c r="Y493" s="37"/>
      <c r="Z493" s="331">
        <f t="shared" si="60"/>
        <v>0</v>
      </c>
      <c r="AA493" s="332">
        <f t="shared" si="61"/>
        <v>0</v>
      </c>
    </row>
    <row r="494" spans="14:27">
      <c r="N494" s="320" t="str">
        <f t="shared" si="59"/>
        <v>\\</v>
      </c>
      <c r="O494" s="38"/>
      <c r="P494" s="36"/>
      <c r="Q494" s="114"/>
      <c r="R494" s="114"/>
      <c r="S494" s="11"/>
      <c r="T494" s="35"/>
      <c r="U494" s="39"/>
      <c r="V494" s="40"/>
      <c r="W494" s="35"/>
      <c r="X494" s="36"/>
      <c r="Y494" s="37"/>
      <c r="Z494" s="331">
        <f t="shared" si="60"/>
        <v>0</v>
      </c>
      <c r="AA494" s="332">
        <f t="shared" si="61"/>
        <v>0</v>
      </c>
    </row>
    <row r="495" spans="14:27">
      <c r="N495" s="320" t="str">
        <f t="shared" si="59"/>
        <v>\\</v>
      </c>
      <c r="O495" s="38"/>
      <c r="P495" s="36"/>
      <c r="Q495" s="114"/>
      <c r="R495" s="114"/>
      <c r="S495" s="11"/>
      <c r="T495" s="35"/>
      <c r="U495" s="39"/>
      <c r="V495" s="40"/>
      <c r="W495" s="35"/>
      <c r="X495" s="36"/>
      <c r="Y495" s="37"/>
      <c r="Z495" s="331">
        <f t="shared" si="60"/>
        <v>0</v>
      </c>
      <c r="AA495" s="332">
        <f t="shared" si="61"/>
        <v>0</v>
      </c>
    </row>
    <row r="496" spans="14:27">
      <c r="N496" s="320" t="str">
        <f t="shared" si="59"/>
        <v>\\</v>
      </c>
      <c r="O496" s="38"/>
      <c r="P496" s="36"/>
      <c r="Q496" s="114"/>
      <c r="R496" s="114"/>
      <c r="S496" s="11"/>
      <c r="T496" s="35"/>
      <c r="U496" s="39"/>
      <c r="V496" s="40"/>
      <c r="W496" s="35"/>
      <c r="X496" s="36"/>
      <c r="Y496" s="37"/>
      <c r="Z496" s="331">
        <f t="shared" si="60"/>
        <v>0</v>
      </c>
      <c r="AA496" s="332">
        <f t="shared" si="61"/>
        <v>0</v>
      </c>
    </row>
    <row r="497" spans="14:27">
      <c r="N497" s="320" t="str">
        <f t="shared" si="59"/>
        <v>\\</v>
      </c>
      <c r="O497" s="38"/>
      <c r="P497" s="36"/>
      <c r="Q497" s="114"/>
      <c r="R497" s="114"/>
      <c r="S497" s="11"/>
      <c r="T497" s="35"/>
      <c r="U497" s="39"/>
      <c r="V497" s="40"/>
      <c r="W497" s="35"/>
      <c r="X497" s="36"/>
      <c r="Y497" s="37"/>
      <c r="Z497" s="331">
        <f t="shared" si="60"/>
        <v>0</v>
      </c>
      <c r="AA497" s="332">
        <f t="shared" si="61"/>
        <v>0</v>
      </c>
    </row>
    <row r="498" spans="14:27">
      <c r="N498" s="320" t="str">
        <f t="shared" si="59"/>
        <v>\\</v>
      </c>
      <c r="O498" s="38"/>
      <c r="P498" s="36"/>
      <c r="Q498" s="114"/>
      <c r="R498" s="114"/>
      <c r="S498" s="11"/>
      <c r="T498" s="35"/>
      <c r="U498" s="39"/>
      <c r="V498" s="40"/>
      <c r="W498" s="35"/>
      <c r="X498" s="36"/>
      <c r="Y498" s="37"/>
      <c r="Z498" s="331">
        <f t="shared" si="60"/>
        <v>0</v>
      </c>
      <c r="AA498" s="332">
        <f t="shared" si="61"/>
        <v>0</v>
      </c>
    </row>
    <row r="499" spans="14:27">
      <c r="N499" s="320" t="str">
        <f t="shared" si="59"/>
        <v>\\</v>
      </c>
      <c r="O499" s="38"/>
      <c r="P499" s="36"/>
      <c r="Q499" s="114"/>
      <c r="R499" s="114"/>
      <c r="S499" s="11"/>
      <c r="T499" s="35"/>
      <c r="U499" s="39"/>
      <c r="V499" s="40"/>
      <c r="W499" s="35"/>
      <c r="X499" s="36"/>
      <c r="Y499" s="37"/>
      <c r="Z499" s="331">
        <f t="shared" si="60"/>
        <v>0</v>
      </c>
      <c r="AA499" s="332">
        <f t="shared" si="61"/>
        <v>0</v>
      </c>
    </row>
    <row r="500" spans="14:27">
      <c r="N500" s="320" t="str">
        <f t="shared" si="59"/>
        <v>\\</v>
      </c>
      <c r="O500" s="38"/>
      <c r="P500" s="36"/>
      <c r="Q500" s="114"/>
      <c r="R500" s="114"/>
      <c r="S500" s="11"/>
      <c r="T500" s="35"/>
      <c r="U500" s="39"/>
      <c r="V500" s="40"/>
      <c r="W500" s="35"/>
      <c r="X500" s="36"/>
      <c r="Y500" s="37"/>
      <c r="Z500" s="331">
        <f t="shared" si="60"/>
        <v>0</v>
      </c>
      <c r="AA500" s="332">
        <f t="shared" si="61"/>
        <v>0</v>
      </c>
    </row>
    <row r="501" spans="14:27">
      <c r="N501" s="320" t="str">
        <f t="shared" si="59"/>
        <v>\\</v>
      </c>
      <c r="O501" s="38"/>
      <c r="P501" s="36"/>
      <c r="Q501" s="114"/>
      <c r="R501" s="114"/>
      <c r="S501" s="11"/>
      <c r="T501" s="35"/>
      <c r="U501" s="39"/>
      <c r="V501" s="40"/>
      <c r="W501" s="35"/>
      <c r="X501" s="36"/>
      <c r="Y501" s="37"/>
      <c r="Z501" s="331">
        <f t="shared" si="60"/>
        <v>0</v>
      </c>
      <c r="AA501" s="332">
        <f t="shared" si="61"/>
        <v>0</v>
      </c>
    </row>
    <row r="502" spans="14:27">
      <c r="N502" s="320" t="str">
        <f t="shared" si="59"/>
        <v>\\</v>
      </c>
      <c r="O502" s="38"/>
      <c r="P502" s="36"/>
      <c r="Q502" s="114"/>
      <c r="R502" s="114"/>
      <c r="S502" s="11"/>
      <c r="T502" s="35"/>
      <c r="U502" s="39"/>
      <c r="V502" s="40"/>
      <c r="W502" s="35"/>
      <c r="X502" s="36"/>
      <c r="Y502" s="37"/>
      <c r="Z502" s="331">
        <f t="shared" si="60"/>
        <v>0</v>
      </c>
      <c r="AA502" s="332">
        <f t="shared" si="61"/>
        <v>0</v>
      </c>
    </row>
    <row r="503" spans="14:27">
      <c r="N503" s="320" t="str">
        <f t="shared" si="59"/>
        <v>\\</v>
      </c>
      <c r="O503" s="38"/>
      <c r="P503" s="36"/>
      <c r="Q503" s="114"/>
      <c r="R503" s="114"/>
      <c r="S503" s="11"/>
      <c r="T503" s="35"/>
      <c r="U503" s="39"/>
      <c r="V503" s="40"/>
      <c r="W503" s="35"/>
      <c r="X503" s="36"/>
      <c r="Y503" s="37"/>
      <c r="Z503" s="331">
        <f t="shared" si="60"/>
        <v>0</v>
      </c>
      <c r="AA503" s="332">
        <f t="shared" si="61"/>
        <v>0</v>
      </c>
    </row>
    <row r="504" spans="14:27">
      <c r="N504" s="320" t="str">
        <f t="shared" si="59"/>
        <v>\\</v>
      </c>
      <c r="O504" s="38"/>
      <c r="P504" s="36"/>
      <c r="Q504" s="114"/>
      <c r="R504" s="114"/>
      <c r="S504" s="11"/>
      <c r="T504" s="35"/>
      <c r="U504" s="39"/>
      <c r="V504" s="40"/>
      <c r="W504" s="35"/>
      <c r="X504" s="36"/>
      <c r="Y504" s="37"/>
      <c r="Z504" s="331">
        <f t="shared" si="60"/>
        <v>0</v>
      </c>
      <c r="AA504" s="332">
        <f t="shared" si="61"/>
        <v>0</v>
      </c>
    </row>
    <row r="505" spans="14:27">
      <c r="N505" s="320" t="str">
        <f t="shared" si="59"/>
        <v>\\</v>
      </c>
      <c r="O505" s="38"/>
      <c r="P505" s="36"/>
      <c r="Q505" s="114"/>
      <c r="R505" s="114"/>
      <c r="S505" s="11"/>
      <c r="T505" s="35"/>
      <c r="U505" s="39"/>
      <c r="V505" s="40"/>
      <c r="W505" s="35"/>
      <c r="X505" s="36"/>
      <c r="Y505" s="37"/>
      <c r="Z505" s="331">
        <f t="shared" si="60"/>
        <v>0</v>
      </c>
      <c r="AA505" s="332">
        <f t="shared" si="61"/>
        <v>0</v>
      </c>
    </row>
    <row r="506" spans="14:27">
      <c r="N506" s="320" t="str">
        <f t="shared" si="59"/>
        <v>\\</v>
      </c>
      <c r="O506" s="38"/>
      <c r="P506" s="36"/>
      <c r="Q506" s="114"/>
      <c r="R506" s="114"/>
      <c r="S506" s="11"/>
      <c r="T506" s="35"/>
      <c r="U506" s="39"/>
      <c r="V506" s="40"/>
      <c r="W506" s="35"/>
      <c r="X506" s="36"/>
      <c r="Y506" s="37"/>
      <c r="Z506" s="331">
        <f t="shared" si="60"/>
        <v>0</v>
      </c>
      <c r="AA506" s="332">
        <f t="shared" si="61"/>
        <v>0</v>
      </c>
    </row>
    <row r="507" spans="14:27">
      <c r="N507" s="320" t="str">
        <f t="shared" si="59"/>
        <v>\\</v>
      </c>
      <c r="O507" s="38"/>
      <c r="P507" s="36"/>
      <c r="Q507" s="114"/>
      <c r="R507" s="114"/>
      <c r="S507" s="11"/>
      <c r="T507" s="35"/>
      <c r="U507" s="39"/>
      <c r="V507" s="40"/>
      <c r="W507" s="35"/>
      <c r="X507" s="36"/>
      <c r="Y507" s="37"/>
      <c r="Z507" s="331">
        <f t="shared" si="60"/>
        <v>0</v>
      </c>
      <c r="AA507" s="332">
        <f t="shared" si="61"/>
        <v>0</v>
      </c>
    </row>
    <row r="508" spans="14:27">
      <c r="N508" s="320" t="str">
        <f t="shared" si="59"/>
        <v>\\</v>
      </c>
      <c r="O508" s="38"/>
      <c r="P508" s="36"/>
      <c r="Q508" s="114"/>
      <c r="R508" s="114"/>
      <c r="S508" s="11"/>
      <c r="T508" s="35"/>
      <c r="U508" s="39"/>
      <c r="V508" s="40"/>
      <c r="W508" s="35"/>
      <c r="X508" s="36"/>
      <c r="Y508" s="37"/>
      <c r="Z508" s="331">
        <f t="shared" si="60"/>
        <v>0</v>
      </c>
      <c r="AA508" s="332">
        <f t="shared" si="61"/>
        <v>0</v>
      </c>
    </row>
    <row r="509" spans="14:27">
      <c r="N509" s="320" t="str">
        <f t="shared" si="59"/>
        <v>\\</v>
      </c>
      <c r="O509" s="38"/>
      <c r="P509" s="36"/>
      <c r="Q509" s="114"/>
      <c r="R509" s="114"/>
      <c r="S509" s="11"/>
      <c r="T509" s="35"/>
      <c r="U509" s="39"/>
      <c r="V509" s="40"/>
      <c r="W509" s="35"/>
      <c r="X509" s="36"/>
      <c r="Y509" s="37"/>
      <c r="Z509" s="331">
        <f t="shared" si="60"/>
        <v>0</v>
      </c>
      <c r="AA509" s="332">
        <f t="shared" si="61"/>
        <v>0</v>
      </c>
    </row>
    <row r="510" spans="14:27">
      <c r="N510" s="320" t="str">
        <f t="shared" si="59"/>
        <v>\\</v>
      </c>
      <c r="O510" s="38"/>
      <c r="P510" s="36"/>
      <c r="Q510" s="114"/>
      <c r="R510" s="114"/>
      <c r="S510" s="11"/>
      <c r="T510" s="35"/>
      <c r="U510" s="39"/>
      <c r="V510" s="40"/>
      <c r="W510" s="35"/>
      <c r="X510" s="36"/>
      <c r="Y510" s="37"/>
      <c r="Z510" s="331">
        <f t="shared" si="60"/>
        <v>0</v>
      </c>
      <c r="AA510" s="332">
        <f t="shared" si="61"/>
        <v>0</v>
      </c>
    </row>
    <row r="511" spans="14:27">
      <c r="N511" s="320" t="str">
        <f t="shared" si="59"/>
        <v>\\</v>
      </c>
      <c r="O511" s="38"/>
      <c r="P511" s="36"/>
      <c r="Q511" s="114"/>
      <c r="R511" s="114"/>
      <c r="S511" s="11"/>
      <c r="T511" s="35"/>
      <c r="U511" s="39"/>
      <c r="V511" s="40"/>
      <c r="W511" s="35"/>
      <c r="X511" s="36"/>
      <c r="Y511" s="37"/>
      <c r="Z511" s="331">
        <f t="shared" si="60"/>
        <v>0</v>
      </c>
      <c r="AA511" s="332">
        <f t="shared" si="61"/>
        <v>0</v>
      </c>
    </row>
    <row r="512" spans="14:27">
      <c r="N512" s="320" t="str">
        <f t="shared" si="59"/>
        <v>\\</v>
      </c>
      <c r="O512" s="38"/>
      <c r="P512" s="36"/>
      <c r="Q512" s="114"/>
      <c r="R512" s="114"/>
      <c r="S512" s="11"/>
      <c r="T512" s="35"/>
      <c r="U512" s="39"/>
      <c r="V512" s="40"/>
      <c r="W512" s="35"/>
      <c r="X512" s="36"/>
      <c r="Y512" s="37"/>
      <c r="Z512" s="331">
        <f t="shared" si="60"/>
        <v>0</v>
      </c>
      <c r="AA512" s="332">
        <f t="shared" si="61"/>
        <v>0</v>
      </c>
    </row>
    <row r="513" spans="14:27">
      <c r="N513" s="320" t="str">
        <f t="shared" si="59"/>
        <v>\\</v>
      </c>
      <c r="O513" s="38"/>
      <c r="P513" s="36"/>
      <c r="Q513" s="114"/>
      <c r="R513" s="114"/>
      <c r="S513" s="11"/>
      <c r="T513" s="35"/>
      <c r="U513" s="39"/>
      <c r="V513" s="40"/>
      <c r="W513" s="35"/>
      <c r="X513" s="36"/>
      <c r="Y513" s="37"/>
      <c r="Z513" s="331">
        <f t="shared" si="60"/>
        <v>0</v>
      </c>
      <c r="AA513" s="332">
        <f t="shared" si="61"/>
        <v>0</v>
      </c>
    </row>
    <row r="514" spans="14:27">
      <c r="N514" s="320" t="str">
        <f t="shared" si="59"/>
        <v>\\</v>
      </c>
      <c r="O514" s="38"/>
      <c r="P514" s="36"/>
      <c r="Q514" s="114"/>
      <c r="R514" s="114"/>
      <c r="S514" s="11"/>
      <c r="T514" s="35"/>
      <c r="U514" s="39"/>
      <c r="V514" s="40"/>
      <c r="W514" s="35"/>
      <c r="X514" s="36"/>
      <c r="Y514" s="37"/>
      <c r="Z514" s="331">
        <f t="shared" si="60"/>
        <v>0</v>
      </c>
      <c r="AA514" s="332">
        <f t="shared" si="61"/>
        <v>0</v>
      </c>
    </row>
    <row r="515" spans="14:27">
      <c r="N515" s="320" t="str">
        <f t="shared" ref="N515:N578" si="62">O515&amp;"\"&amp;X515&amp;"\"&amp;Y515</f>
        <v>\\</v>
      </c>
      <c r="O515" s="38"/>
      <c r="P515" s="36"/>
      <c r="Q515" s="114"/>
      <c r="R515" s="114"/>
      <c r="S515" s="11"/>
      <c r="T515" s="35"/>
      <c r="U515" s="39"/>
      <c r="V515" s="40"/>
      <c r="W515" s="35"/>
      <c r="X515" s="36"/>
      <c r="Y515" s="37"/>
      <c r="Z515" s="331">
        <f t="shared" si="60"/>
        <v>0</v>
      </c>
      <c r="AA515" s="332">
        <f t="shared" si="61"/>
        <v>0</v>
      </c>
    </row>
    <row r="516" spans="14:27">
      <c r="N516" s="320" t="str">
        <f t="shared" si="62"/>
        <v>\\</v>
      </c>
      <c r="O516" s="38"/>
      <c r="P516" s="36"/>
      <c r="Q516" s="114"/>
      <c r="R516" s="114"/>
      <c r="S516" s="11"/>
      <c r="T516" s="35"/>
      <c r="U516" s="39"/>
      <c r="V516" s="40"/>
      <c r="W516" s="35"/>
      <c r="X516" s="36"/>
      <c r="Y516" s="37"/>
      <c r="Z516" s="331">
        <f t="shared" ref="Z516:Z579" si="63">W516*V516/100</f>
        <v>0</v>
      </c>
      <c r="AA516" s="332">
        <f t="shared" ref="AA516:AA579" si="64">1*V516/100</f>
        <v>0</v>
      </c>
    </row>
    <row r="517" spans="14:27">
      <c r="N517" s="320" t="str">
        <f t="shared" si="62"/>
        <v>\\</v>
      </c>
      <c r="O517" s="38"/>
      <c r="P517" s="36"/>
      <c r="Q517" s="114"/>
      <c r="R517" s="114"/>
      <c r="S517" s="11"/>
      <c r="T517" s="35"/>
      <c r="U517" s="39"/>
      <c r="V517" s="40"/>
      <c r="W517" s="35"/>
      <c r="X517" s="36"/>
      <c r="Y517" s="37"/>
      <c r="Z517" s="331">
        <f t="shared" si="63"/>
        <v>0</v>
      </c>
      <c r="AA517" s="332">
        <f t="shared" si="64"/>
        <v>0</v>
      </c>
    </row>
    <row r="518" spans="14:27">
      <c r="N518" s="320" t="str">
        <f t="shared" si="62"/>
        <v>\\</v>
      </c>
      <c r="O518" s="38"/>
      <c r="P518" s="36"/>
      <c r="Q518" s="114"/>
      <c r="R518" s="114"/>
      <c r="S518" s="11"/>
      <c r="T518" s="35"/>
      <c r="U518" s="39"/>
      <c r="V518" s="40"/>
      <c r="W518" s="35"/>
      <c r="X518" s="36"/>
      <c r="Y518" s="37"/>
      <c r="Z518" s="331">
        <f t="shared" si="63"/>
        <v>0</v>
      </c>
      <c r="AA518" s="332">
        <f t="shared" si="64"/>
        <v>0</v>
      </c>
    </row>
    <row r="519" spans="14:27">
      <c r="N519" s="320" t="str">
        <f t="shared" si="62"/>
        <v>\\</v>
      </c>
      <c r="O519" s="38"/>
      <c r="P519" s="36"/>
      <c r="Q519" s="114"/>
      <c r="R519" s="114"/>
      <c r="S519" s="11"/>
      <c r="T519" s="35"/>
      <c r="U519" s="39"/>
      <c r="V519" s="40"/>
      <c r="W519" s="35"/>
      <c r="X519" s="36"/>
      <c r="Y519" s="37"/>
      <c r="Z519" s="331">
        <f t="shared" si="63"/>
        <v>0</v>
      </c>
      <c r="AA519" s="332">
        <f t="shared" si="64"/>
        <v>0</v>
      </c>
    </row>
    <row r="520" spans="14:27">
      <c r="N520" s="320" t="str">
        <f t="shared" si="62"/>
        <v>\\</v>
      </c>
      <c r="O520" s="38"/>
      <c r="P520" s="36"/>
      <c r="Q520" s="114"/>
      <c r="R520" s="114"/>
      <c r="S520" s="11"/>
      <c r="T520" s="35"/>
      <c r="U520" s="39"/>
      <c r="V520" s="40"/>
      <c r="W520" s="35"/>
      <c r="X520" s="36"/>
      <c r="Y520" s="37"/>
      <c r="Z520" s="331">
        <f t="shared" si="63"/>
        <v>0</v>
      </c>
      <c r="AA520" s="332">
        <f t="shared" si="64"/>
        <v>0</v>
      </c>
    </row>
    <row r="521" spans="14:27">
      <c r="N521" s="320" t="str">
        <f t="shared" si="62"/>
        <v>\\</v>
      </c>
      <c r="O521" s="38"/>
      <c r="P521" s="36"/>
      <c r="Q521" s="114"/>
      <c r="R521" s="114"/>
      <c r="S521" s="11"/>
      <c r="T521" s="35"/>
      <c r="U521" s="39"/>
      <c r="V521" s="40"/>
      <c r="W521" s="35"/>
      <c r="X521" s="36"/>
      <c r="Y521" s="37"/>
      <c r="Z521" s="331">
        <f t="shared" si="63"/>
        <v>0</v>
      </c>
      <c r="AA521" s="332">
        <f t="shared" si="64"/>
        <v>0</v>
      </c>
    </row>
    <row r="522" spans="14:27">
      <c r="N522" s="320" t="str">
        <f t="shared" si="62"/>
        <v>\\</v>
      </c>
      <c r="O522" s="38"/>
      <c r="P522" s="36"/>
      <c r="Q522" s="114"/>
      <c r="R522" s="114"/>
      <c r="S522" s="11"/>
      <c r="T522" s="35"/>
      <c r="U522" s="39"/>
      <c r="V522" s="40"/>
      <c r="W522" s="35"/>
      <c r="X522" s="36"/>
      <c r="Y522" s="37"/>
      <c r="Z522" s="331">
        <f t="shared" si="63"/>
        <v>0</v>
      </c>
      <c r="AA522" s="332">
        <f t="shared" si="64"/>
        <v>0</v>
      </c>
    </row>
    <row r="523" spans="14:27">
      <c r="N523" s="320" t="str">
        <f t="shared" si="62"/>
        <v>\\</v>
      </c>
      <c r="O523" s="38"/>
      <c r="P523" s="36"/>
      <c r="Q523" s="114"/>
      <c r="R523" s="114"/>
      <c r="S523" s="11"/>
      <c r="T523" s="35"/>
      <c r="U523" s="39"/>
      <c r="V523" s="40"/>
      <c r="W523" s="35"/>
      <c r="X523" s="36"/>
      <c r="Y523" s="37"/>
      <c r="Z523" s="331">
        <f t="shared" si="63"/>
        <v>0</v>
      </c>
      <c r="AA523" s="332">
        <f t="shared" si="64"/>
        <v>0</v>
      </c>
    </row>
    <row r="524" spans="14:27">
      <c r="N524" s="320" t="str">
        <f t="shared" si="62"/>
        <v>\\</v>
      </c>
      <c r="O524" s="38"/>
      <c r="P524" s="36"/>
      <c r="Q524" s="114"/>
      <c r="R524" s="114"/>
      <c r="S524" s="11"/>
      <c r="T524" s="35"/>
      <c r="U524" s="39"/>
      <c r="V524" s="40"/>
      <c r="W524" s="35"/>
      <c r="X524" s="36"/>
      <c r="Y524" s="37"/>
      <c r="Z524" s="331">
        <f t="shared" si="63"/>
        <v>0</v>
      </c>
      <c r="AA524" s="332">
        <f t="shared" si="64"/>
        <v>0</v>
      </c>
    </row>
    <row r="525" spans="14:27">
      <c r="N525" s="320" t="str">
        <f t="shared" si="62"/>
        <v>\\</v>
      </c>
      <c r="O525" s="38"/>
      <c r="P525" s="36"/>
      <c r="Q525" s="114"/>
      <c r="R525" s="114"/>
      <c r="S525" s="11"/>
      <c r="T525" s="35"/>
      <c r="U525" s="39"/>
      <c r="V525" s="40"/>
      <c r="W525" s="35"/>
      <c r="X525" s="36"/>
      <c r="Y525" s="37"/>
      <c r="Z525" s="331">
        <f t="shared" si="63"/>
        <v>0</v>
      </c>
      <c r="AA525" s="332">
        <f t="shared" si="64"/>
        <v>0</v>
      </c>
    </row>
    <row r="526" spans="14:27">
      <c r="N526" s="320" t="str">
        <f t="shared" si="62"/>
        <v>\\</v>
      </c>
      <c r="O526" s="38"/>
      <c r="P526" s="36"/>
      <c r="Q526" s="114"/>
      <c r="R526" s="114"/>
      <c r="S526" s="11"/>
      <c r="T526" s="35"/>
      <c r="U526" s="39"/>
      <c r="V526" s="40"/>
      <c r="W526" s="35"/>
      <c r="X526" s="36"/>
      <c r="Y526" s="37"/>
      <c r="Z526" s="331">
        <f t="shared" si="63"/>
        <v>0</v>
      </c>
      <c r="AA526" s="332">
        <f t="shared" si="64"/>
        <v>0</v>
      </c>
    </row>
    <row r="527" spans="14:27">
      <c r="N527" s="320" t="str">
        <f t="shared" si="62"/>
        <v>\\</v>
      </c>
      <c r="O527" s="38"/>
      <c r="P527" s="36"/>
      <c r="Q527" s="114"/>
      <c r="R527" s="114"/>
      <c r="S527" s="11"/>
      <c r="T527" s="35"/>
      <c r="U527" s="39"/>
      <c r="V527" s="40"/>
      <c r="W527" s="35"/>
      <c r="X527" s="36"/>
      <c r="Y527" s="37"/>
      <c r="Z527" s="331">
        <f t="shared" si="63"/>
        <v>0</v>
      </c>
      <c r="AA527" s="332">
        <f t="shared" si="64"/>
        <v>0</v>
      </c>
    </row>
    <row r="528" spans="14:27">
      <c r="N528" s="320" t="str">
        <f t="shared" si="62"/>
        <v>\\</v>
      </c>
      <c r="O528" s="38"/>
      <c r="P528" s="36"/>
      <c r="Q528" s="114"/>
      <c r="R528" s="114"/>
      <c r="S528" s="11"/>
      <c r="T528" s="35"/>
      <c r="U528" s="39"/>
      <c r="V528" s="40"/>
      <c r="W528" s="35"/>
      <c r="X528" s="36"/>
      <c r="Y528" s="37"/>
      <c r="Z528" s="331">
        <f t="shared" si="63"/>
        <v>0</v>
      </c>
      <c r="AA528" s="332">
        <f t="shared" si="64"/>
        <v>0</v>
      </c>
    </row>
    <row r="529" spans="14:27">
      <c r="N529" s="320" t="str">
        <f t="shared" si="62"/>
        <v>\\</v>
      </c>
      <c r="O529" s="38"/>
      <c r="P529" s="36"/>
      <c r="Q529" s="114"/>
      <c r="R529" s="114"/>
      <c r="S529" s="11"/>
      <c r="T529" s="35"/>
      <c r="U529" s="39"/>
      <c r="V529" s="40"/>
      <c r="W529" s="35"/>
      <c r="X529" s="36"/>
      <c r="Y529" s="37"/>
      <c r="Z529" s="331">
        <f t="shared" si="63"/>
        <v>0</v>
      </c>
      <c r="AA529" s="332">
        <f t="shared" si="64"/>
        <v>0</v>
      </c>
    </row>
    <row r="530" spans="14:27">
      <c r="N530" s="320" t="str">
        <f t="shared" si="62"/>
        <v>\\</v>
      </c>
      <c r="O530" s="38"/>
      <c r="P530" s="36"/>
      <c r="Q530" s="114"/>
      <c r="R530" s="114"/>
      <c r="S530" s="11"/>
      <c r="T530" s="35"/>
      <c r="U530" s="39"/>
      <c r="V530" s="40"/>
      <c r="W530" s="35"/>
      <c r="X530" s="36"/>
      <c r="Y530" s="37"/>
      <c r="Z530" s="331">
        <f t="shared" si="63"/>
        <v>0</v>
      </c>
      <c r="AA530" s="332">
        <f t="shared" si="64"/>
        <v>0</v>
      </c>
    </row>
    <row r="531" spans="14:27">
      <c r="N531" s="320" t="str">
        <f t="shared" si="62"/>
        <v>\\</v>
      </c>
      <c r="O531" s="38"/>
      <c r="P531" s="36"/>
      <c r="Q531" s="114"/>
      <c r="R531" s="114"/>
      <c r="S531" s="11"/>
      <c r="T531" s="35"/>
      <c r="U531" s="39"/>
      <c r="V531" s="40"/>
      <c r="W531" s="35"/>
      <c r="X531" s="36"/>
      <c r="Y531" s="37"/>
      <c r="Z531" s="331">
        <f t="shared" si="63"/>
        <v>0</v>
      </c>
      <c r="AA531" s="332">
        <f t="shared" si="64"/>
        <v>0</v>
      </c>
    </row>
    <row r="532" spans="14:27">
      <c r="N532" s="320" t="str">
        <f t="shared" si="62"/>
        <v>\\</v>
      </c>
      <c r="O532" s="38"/>
      <c r="P532" s="36"/>
      <c r="Q532" s="114"/>
      <c r="R532" s="114"/>
      <c r="S532" s="11"/>
      <c r="T532" s="35"/>
      <c r="U532" s="39"/>
      <c r="V532" s="40"/>
      <c r="W532" s="35"/>
      <c r="X532" s="36"/>
      <c r="Y532" s="37"/>
      <c r="Z532" s="331">
        <f t="shared" si="63"/>
        <v>0</v>
      </c>
      <c r="AA532" s="332">
        <f t="shared" si="64"/>
        <v>0</v>
      </c>
    </row>
    <row r="533" spans="14:27">
      <c r="N533" s="320" t="str">
        <f t="shared" si="62"/>
        <v>\\</v>
      </c>
      <c r="O533" s="38"/>
      <c r="P533" s="36"/>
      <c r="Q533" s="114"/>
      <c r="R533" s="114"/>
      <c r="S533" s="11"/>
      <c r="T533" s="35"/>
      <c r="U533" s="39"/>
      <c r="V533" s="40"/>
      <c r="W533" s="35"/>
      <c r="X533" s="36"/>
      <c r="Y533" s="37"/>
      <c r="Z533" s="331">
        <f t="shared" si="63"/>
        <v>0</v>
      </c>
      <c r="AA533" s="332">
        <f t="shared" si="64"/>
        <v>0</v>
      </c>
    </row>
    <row r="534" spans="14:27">
      <c r="N534" s="320" t="str">
        <f t="shared" si="62"/>
        <v>\\</v>
      </c>
      <c r="O534" s="38"/>
      <c r="P534" s="36"/>
      <c r="Q534" s="114"/>
      <c r="R534" s="114"/>
      <c r="S534" s="11"/>
      <c r="T534" s="35"/>
      <c r="U534" s="39"/>
      <c r="V534" s="40"/>
      <c r="W534" s="35"/>
      <c r="X534" s="36"/>
      <c r="Y534" s="37"/>
      <c r="Z534" s="331">
        <f t="shared" si="63"/>
        <v>0</v>
      </c>
      <c r="AA534" s="332">
        <f t="shared" si="64"/>
        <v>0</v>
      </c>
    </row>
    <row r="535" spans="14:27">
      <c r="N535" s="320" t="str">
        <f t="shared" si="62"/>
        <v>\\</v>
      </c>
      <c r="O535" s="38"/>
      <c r="P535" s="36"/>
      <c r="Q535" s="114"/>
      <c r="R535" s="114"/>
      <c r="S535" s="11"/>
      <c r="T535" s="35"/>
      <c r="U535" s="39"/>
      <c r="V535" s="40"/>
      <c r="W535" s="35"/>
      <c r="X535" s="36"/>
      <c r="Y535" s="37"/>
      <c r="Z535" s="331">
        <f t="shared" si="63"/>
        <v>0</v>
      </c>
      <c r="AA535" s="332">
        <f t="shared" si="64"/>
        <v>0</v>
      </c>
    </row>
    <row r="536" spans="14:27">
      <c r="N536" s="320" t="str">
        <f t="shared" si="62"/>
        <v>\\</v>
      </c>
      <c r="O536" s="38"/>
      <c r="P536" s="36"/>
      <c r="Q536" s="114"/>
      <c r="R536" s="114"/>
      <c r="S536" s="11"/>
      <c r="T536" s="35"/>
      <c r="U536" s="39"/>
      <c r="V536" s="40"/>
      <c r="W536" s="35"/>
      <c r="X536" s="36"/>
      <c r="Y536" s="37"/>
      <c r="Z536" s="331">
        <f t="shared" si="63"/>
        <v>0</v>
      </c>
      <c r="AA536" s="332">
        <f t="shared" si="64"/>
        <v>0</v>
      </c>
    </row>
    <row r="537" spans="14:27">
      <c r="N537" s="320" t="str">
        <f t="shared" si="62"/>
        <v>\\</v>
      </c>
      <c r="O537" s="38"/>
      <c r="P537" s="36"/>
      <c r="Q537" s="114"/>
      <c r="R537" s="114"/>
      <c r="S537" s="11"/>
      <c r="T537" s="35"/>
      <c r="U537" s="39"/>
      <c r="V537" s="40"/>
      <c r="W537" s="35"/>
      <c r="X537" s="36"/>
      <c r="Y537" s="37"/>
      <c r="Z537" s="331">
        <f t="shared" si="63"/>
        <v>0</v>
      </c>
      <c r="AA537" s="332">
        <f t="shared" si="64"/>
        <v>0</v>
      </c>
    </row>
    <row r="538" spans="14:27">
      <c r="N538" s="320" t="str">
        <f t="shared" si="62"/>
        <v>\\</v>
      </c>
      <c r="O538" s="38"/>
      <c r="P538" s="36"/>
      <c r="Q538" s="114"/>
      <c r="R538" s="114"/>
      <c r="S538" s="11"/>
      <c r="T538" s="35"/>
      <c r="U538" s="39"/>
      <c r="V538" s="40"/>
      <c r="W538" s="35"/>
      <c r="X538" s="36"/>
      <c r="Y538" s="37"/>
      <c r="Z538" s="331">
        <f t="shared" si="63"/>
        <v>0</v>
      </c>
      <c r="AA538" s="332">
        <f t="shared" si="64"/>
        <v>0</v>
      </c>
    </row>
    <row r="539" spans="14:27">
      <c r="N539" s="320" t="str">
        <f t="shared" si="62"/>
        <v>\\</v>
      </c>
      <c r="O539" s="38"/>
      <c r="P539" s="36"/>
      <c r="Q539" s="114"/>
      <c r="R539" s="114"/>
      <c r="S539" s="11"/>
      <c r="T539" s="35"/>
      <c r="U539" s="39"/>
      <c r="V539" s="40"/>
      <c r="W539" s="35"/>
      <c r="X539" s="36"/>
      <c r="Y539" s="37"/>
      <c r="Z539" s="331">
        <f t="shared" si="63"/>
        <v>0</v>
      </c>
      <c r="AA539" s="332">
        <f t="shared" si="64"/>
        <v>0</v>
      </c>
    </row>
    <row r="540" spans="14:27">
      <c r="N540" s="320" t="str">
        <f t="shared" si="62"/>
        <v>\\</v>
      </c>
      <c r="O540" s="38"/>
      <c r="P540" s="36"/>
      <c r="Q540" s="114"/>
      <c r="R540" s="114"/>
      <c r="S540" s="11"/>
      <c r="T540" s="35"/>
      <c r="U540" s="39"/>
      <c r="V540" s="40"/>
      <c r="W540" s="35"/>
      <c r="X540" s="36"/>
      <c r="Y540" s="37"/>
      <c r="Z540" s="331">
        <f t="shared" si="63"/>
        <v>0</v>
      </c>
      <c r="AA540" s="332">
        <f t="shared" si="64"/>
        <v>0</v>
      </c>
    </row>
    <row r="541" spans="14:27">
      <c r="N541" s="320" t="str">
        <f t="shared" si="62"/>
        <v>\\</v>
      </c>
      <c r="O541" s="38"/>
      <c r="P541" s="36"/>
      <c r="Q541" s="114"/>
      <c r="R541" s="114"/>
      <c r="S541" s="11"/>
      <c r="T541" s="35"/>
      <c r="U541" s="39"/>
      <c r="V541" s="40"/>
      <c r="W541" s="35"/>
      <c r="X541" s="36"/>
      <c r="Y541" s="37"/>
      <c r="Z541" s="331">
        <f t="shared" si="63"/>
        <v>0</v>
      </c>
      <c r="AA541" s="332">
        <f t="shared" si="64"/>
        <v>0</v>
      </c>
    </row>
    <row r="542" spans="14:27">
      <c r="N542" s="320" t="str">
        <f t="shared" si="62"/>
        <v>\\</v>
      </c>
      <c r="O542" s="38"/>
      <c r="P542" s="36"/>
      <c r="Q542" s="114"/>
      <c r="R542" s="114"/>
      <c r="S542" s="11"/>
      <c r="T542" s="35"/>
      <c r="U542" s="39"/>
      <c r="V542" s="40"/>
      <c r="W542" s="35"/>
      <c r="X542" s="36"/>
      <c r="Y542" s="37"/>
      <c r="Z542" s="331">
        <f t="shared" si="63"/>
        <v>0</v>
      </c>
      <c r="AA542" s="332">
        <f t="shared" si="64"/>
        <v>0</v>
      </c>
    </row>
    <row r="543" spans="14:27">
      <c r="N543" s="320" t="str">
        <f t="shared" si="62"/>
        <v>\\</v>
      </c>
      <c r="O543" s="38"/>
      <c r="P543" s="36"/>
      <c r="Q543" s="114"/>
      <c r="R543" s="114"/>
      <c r="S543" s="11"/>
      <c r="T543" s="35"/>
      <c r="U543" s="39"/>
      <c r="V543" s="40"/>
      <c r="W543" s="35"/>
      <c r="X543" s="36"/>
      <c r="Y543" s="37"/>
      <c r="Z543" s="331">
        <f t="shared" si="63"/>
        <v>0</v>
      </c>
      <c r="AA543" s="332">
        <f t="shared" si="64"/>
        <v>0</v>
      </c>
    </row>
    <row r="544" spans="14:27">
      <c r="N544" s="320" t="str">
        <f t="shared" si="62"/>
        <v>\\</v>
      </c>
      <c r="O544" s="38"/>
      <c r="P544" s="36"/>
      <c r="Q544" s="114"/>
      <c r="R544" s="114"/>
      <c r="S544" s="11"/>
      <c r="T544" s="35"/>
      <c r="U544" s="39"/>
      <c r="V544" s="40"/>
      <c r="W544" s="35"/>
      <c r="X544" s="36"/>
      <c r="Y544" s="37"/>
      <c r="Z544" s="331">
        <f t="shared" si="63"/>
        <v>0</v>
      </c>
      <c r="AA544" s="332">
        <f t="shared" si="64"/>
        <v>0</v>
      </c>
    </row>
    <row r="545" spans="14:27">
      <c r="N545" s="320" t="str">
        <f t="shared" si="62"/>
        <v>\\</v>
      </c>
      <c r="O545" s="38"/>
      <c r="P545" s="36"/>
      <c r="Q545" s="114"/>
      <c r="R545" s="114"/>
      <c r="S545" s="11"/>
      <c r="T545" s="35"/>
      <c r="U545" s="39"/>
      <c r="V545" s="40"/>
      <c r="W545" s="35"/>
      <c r="X545" s="36"/>
      <c r="Y545" s="37"/>
      <c r="Z545" s="331">
        <f t="shared" si="63"/>
        <v>0</v>
      </c>
      <c r="AA545" s="332">
        <f t="shared" si="64"/>
        <v>0</v>
      </c>
    </row>
    <row r="546" spans="14:27">
      <c r="N546" s="320" t="str">
        <f t="shared" si="62"/>
        <v>\\</v>
      </c>
      <c r="O546" s="38"/>
      <c r="P546" s="36"/>
      <c r="Q546" s="114"/>
      <c r="R546" s="114"/>
      <c r="S546" s="11"/>
      <c r="T546" s="35"/>
      <c r="U546" s="39"/>
      <c r="V546" s="40"/>
      <c r="W546" s="35"/>
      <c r="X546" s="36"/>
      <c r="Y546" s="37"/>
      <c r="Z546" s="331">
        <f t="shared" si="63"/>
        <v>0</v>
      </c>
      <c r="AA546" s="332">
        <f t="shared" si="64"/>
        <v>0</v>
      </c>
    </row>
    <row r="547" spans="14:27">
      <c r="N547" s="320" t="str">
        <f t="shared" si="62"/>
        <v>\\</v>
      </c>
      <c r="O547" s="38"/>
      <c r="P547" s="36"/>
      <c r="Q547" s="114"/>
      <c r="R547" s="114"/>
      <c r="S547" s="11"/>
      <c r="T547" s="35"/>
      <c r="U547" s="39"/>
      <c r="V547" s="40"/>
      <c r="W547" s="35"/>
      <c r="X547" s="36"/>
      <c r="Y547" s="37"/>
      <c r="Z547" s="331">
        <f t="shared" si="63"/>
        <v>0</v>
      </c>
      <c r="AA547" s="332">
        <f t="shared" si="64"/>
        <v>0</v>
      </c>
    </row>
    <row r="548" spans="14:27">
      <c r="N548" s="320" t="str">
        <f t="shared" si="62"/>
        <v>\\</v>
      </c>
      <c r="O548" s="38"/>
      <c r="P548" s="36"/>
      <c r="Q548" s="114"/>
      <c r="R548" s="114"/>
      <c r="S548" s="11"/>
      <c r="T548" s="35"/>
      <c r="U548" s="39"/>
      <c r="V548" s="40"/>
      <c r="W548" s="35"/>
      <c r="X548" s="36"/>
      <c r="Y548" s="37"/>
      <c r="Z548" s="331">
        <f t="shared" si="63"/>
        <v>0</v>
      </c>
      <c r="AA548" s="332">
        <f t="shared" si="64"/>
        <v>0</v>
      </c>
    </row>
    <row r="549" spans="14:27">
      <c r="N549" s="320" t="str">
        <f t="shared" si="62"/>
        <v>\\</v>
      </c>
      <c r="O549" s="38"/>
      <c r="P549" s="36"/>
      <c r="Q549" s="114"/>
      <c r="R549" s="114"/>
      <c r="S549" s="11"/>
      <c r="T549" s="35"/>
      <c r="U549" s="39"/>
      <c r="V549" s="40"/>
      <c r="W549" s="35"/>
      <c r="X549" s="36"/>
      <c r="Y549" s="37"/>
      <c r="Z549" s="331">
        <f t="shared" si="63"/>
        <v>0</v>
      </c>
      <c r="AA549" s="332">
        <f t="shared" si="64"/>
        <v>0</v>
      </c>
    </row>
    <row r="550" spans="14:27">
      <c r="N550" s="320" t="str">
        <f t="shared" si="62"/>
        <v>\\</v>
      </c>
      <c r="O550" s="38"/>
      <c r="P550" s="36"/>
      <c r="Q550" s="114"/>
      <c r="R550" s="114"/>
      <c r="S550" s="11"/>
      <c r="T550" s="35"/>
      <c r="U550" s="39"/>
      <c r="V550" s="40"/>
      <c r="W550" s="35"/>
      <c r="X550" s="36"/>
      <c r="Y550" s="37"/>
      <c r="Z550" s="331">
        <f t="shared" si="63"/>
        <v>0</v>
      </c>
      <c r="AA550" s="332">
        <f t="shared" si="64"/>
        <v>0</v>
      </c>
    </row>
    <row r="551" spans="14:27">
      <c r="N551" s="320" t="str">
        <f t="shared" si="62"/>
        <v>\\</v>
      </c>
      <c r="O551" s="38"/>
      <c r="P551" s="36"/>
      <c r="Q551" s="114"/>
      <c r="R551" s="114"/>
      <c r="S551" s="11"/>
      <c r="T551" s="35"/>
      <c r="U551" s="39"/>
      <c r="V551" s="40"/>
      <c r="W551" s="35"/>
      <c r="X551" s="36"/>
      <c r="Y551" s="37"/>
      <c r="Z551" s="331">
        <f t="shared" si="63"/>
        <v>0</v>
      </c>
      <c r="AA551" s="332">
        <f t="shared" si="64"/>
        <v>0</v>
      </c>
    </row>
    <row r="552" spans="14:27">
      <c r="N552" s="320" t="str">
        <f t="shared" si="62"/>
        <v>\\</v>
      </c>
      <c r="O552" s="38"/>
      <c r="P552" s="36"/>
      <c r="Q552" s="114"/>
      <c r="R552" s="114"/>
      <c r="S552" s="11"/>
      <c r="T552" s="35"/>
      <c r="U552" s="39"/>
      <c r="V552" s="40"/>
      <c r="W552" s="35"/>
      <c r="X552" s="36"/>
      <c r="Y552" s="37"/>
      <c r="Z552" s="331">
        <f t="shared" si="63"/>
        <v>0</v>
      </c>
      <c r="AA552" s="332">
        <f t="shared" si="64"/>
        <v>0</v>
      </c>
    </row>
    <row r="553" spans="14:27">
      <c r="N553" s="320" t="str">
        <f t="shared" si="62"/>
        <v>\\</v>
      </c>
      <c r="O553" s="38"/>
      <c r="P553" s="36"/>
      <c r="Q553" s="114"/>
      <c r="R553" s="114"/>
      <c r="S553" s="11"/>
      <c r="T553" s="35"/>
      <c r="U553" s="39"/>
      <c r="V553" s="40"/>
      <c r="W553" s="35"/>
      <c r="X553" s="36"/>
      <c r="Y553" s="37"/>
      <c r="Z553" s="331">
        <f t="shared" si="63"/>
        <v>0</v>
      </c>
      <c r="AA553" s="332">
        <f t="shared" si="64"/>
        <v>0</v>
      </c>
    </row>
    <row r="554" spans="14:27">
      <c r="N554" s="320" t="str">
        <f t="shared" si="62"/>
        <v>\\</v>
      </c>
      <c r="O554" s="38"/>
      <c r="P554" s="36"/>
      <c r="Q554" s="114"/>
      <c r="R554" s="114"/>
      <c r="S554" s="11"/>
      <c r="T554" s="35"/>
      <c r="U554" s="39"/>
      <c r="V554" s="40"/>
      <c r="W554" s="35"/>
      <c r="X554" s="36"/>
      <c r="Y554" s="37"/>
      <c r="Z554" s="331">
        <f t="shared" si="63"/>
        <v>0</v>
      </c>
      <c r="AA554" s="332">
        <f t="shared" si="64"/>
        <v>0</v>
      </c>
    </row>
    <row r="555" spans="14:27">
      <c r="N555" s="320" t="str">
        <f t="shared" si="62"/>
        <v>\\</v>
      </c>
      <c r="O555" s="38"/>
      <c r="P555" s="36"/>
      <c r="Q555" s="114"/>
      <c r="R555" s="114"/>
      <c r="S555" s="11"/>
      <c r="T555" s="35"/>
      <c r="U555" s="39"/>
      <c r="V555" s="40"/>
      <c r="W555" s="35"/>
      <c r="X555" s="36"/>
      <c r="Y555" s="37"/>
      <c r="Z555" s="331">
        <f t="shared" si="63"/>
        <v>0</v>
      </c>
      <c r="AA555" s="332">
        <f t="shared" si="64"/>
        <v>0</v>
      </c>
    </row>
    <row r="556" spans="14:27">
      <c r="N556" s="320" t="str">
        <f t="shared" si="62"/>
        <v>\\</v>
      </c>
      <c r="O556" s="38"/>
      <c r="P556" s="36"/>
      <c r="Q556" s="114"/>
      <c r="R556" s="114"/>
      <c r="S556" s="11"/>
      <c r="T556" s="35"/>
      <c r="U556" s="39"/>
      <c r="V556" s="40"/>
      <c r="W556" s="35"/>
      <c r="X556" s="36"/>
      <c r="Y556" s="37"/>
      <c r="Z556" s="331">
        <f t="shared" si="63"/>
        <v>0</v>
      </c>
      <c r="AA556" s="332">
        <f t="shared" si="64"/>
        <v>0</v>
      </c>
    </row>
    <row r="557" spans="14:27">
      <c r="N557" s="320" t="str">
        <f t="shared" si="62"/>
        <v>\\</v>
      </c>
      <c r="O557" s="38"/>
      <c r="P557" s="36"/>
      <c r="Q557" s="114"/>
      <c r="R557" s="114"/>
      <c r="S557" s="11"/>
      <c r="T557" s="35"/>
      <c r="U557" s="39"/>
      <c r="V557" s="40"/>
      <c r="W557" s="35"/>
      <c r="X557" s="36"/>
      <c r="Y557" s="37"/>
      <c r="Z557" s="331">
        <f t="shared" si="63"/>
        <v>0</v>
      </c>
      <c r="AA557" s="332">
        <f t="shared" si="64"/>
        <v>0</v>
      </c>
    </row>
    <row r="558" spans="14:27">
      <c r="N558" s="320" t="str">
        <f t="shared" si="62"/>
        <v>\\</v>
      </c>
      <c r="O558" s="38"/>
      <c r="P558" s="36"/>
      <c r="Q558" s="114"/>
      <c r="R558" s="114"/>
      <c r="S558" s="11"/>
      <c r="T558" s="35"/>
      <c r="U558" s="39"/>
      <c r="V558" s="40"/>
      <c r="W558" s="35"/>
      <c r="X558" s="36"/>
      <c r="Y558" s="37"/>
      <c r="Z558" s="331">
        <f t="shared" si="63"/>
        <v>0</v>
      </c>
      <c r="AA558" s="332">
        <f t="shared" si="64"/>
        <v>0</v>
      </c>
    </row>
    <row r="559" spans="14:27">
      <c r="N559" s="320" t="str">
        <f t="shared" si="62"/>
        <v>\\</v>
      </c>
      <c r="O559" s="38"/>
      <c r="P559" s="36"/>
      <c r="Q559" s="114"/>
      <c r="R559" s="114"/>
      <c r="S559" s="11"/>
      <c r="T559" s="35"/>
      <c r="U559" s="39"/>
      <c r="V559" s="40"/>
      <c r="W559" s="35"/>
      <c r="X559" s="36"/>
      <c r="Y559" s="37"/>
      <c r="Z559" s="331">
        <f t="shared" si="63"/>
        <v>0</v>
      </c>
      <c r="AA559" s="332">
        <f t="shared" si="64"/>
        <v>0</v>
      </c>
    </row>
    <row r="560" spans="14:27">
      <c r="N560" s="320" t="str">
        <f t="shared" si="62"/>
        <v>\\</v>
      </c>
      <c r="O560" s="38"/>
      <c r="P560" s="36"/>
      <c r="Q560" s="114"/>
      <c r="R560" s="114"/>
      <c r="S560" s="11"/>
      <c r="T560" s="35"/>
      <c r="U560" s="39"/>
      <c r="V560" s="40"/>
      <c r="W560" s="35"/>
      <c r="X560" s="36"/>
      <c r="Y560" s="37"/>
      <c r="Z560" s="331">
        <f t="shared" si="63"/>
        <v>0</v>
      </c>
      <c r="AA560" s="332">
        <f t="shared" si="64"/>
        <v>0</v>
      </c>
    </row>
    <row r="561" spans="14:27">
      <c r="N561" s="320" t="str">
        <f t="shared" si="62"/>
        <v>\\</v>
      </c>
      <c r="O561" s="38"/>
      <c r="P561" s="36"/>
      <c r="Q561" s="114"/>
      <c r="R561" s="114"/>
      <c r="S561" s="11"/>
      <c r="T561" s="35"/>
      <c r="U561" s="39"/>
      <c r="V561" s="40"/>
      <c r="W561" s="35"/>
      <c r="X561" s="36"/>
      <c r="Y561" s="37"/>
      <c r="Z561" s="331">
        <f t="shared" si="63"/>
        <v>0</v>
      </c>
      <c r="AA561" s="332">
        <f t="shared" si="64"/>
        <v>0</v>
      </c>
    </row>
    <row r="562" spans="14:27">
      <c r="N562" s="320" t="str">
        <f t="shared" si="62"/>
        <v>\\</v>
      </c>
      <c r="O562" s="38"/>
      <c r="P562" s="36"/>
      <c r="Q562" s="114"/>
      <c r="R562" s="114"/>
      <c r="S562" s="11"/>
      <c r="T562" s="35"/>
      <c r="U562" s="39"/>
      <c r="V562" s="40"/>
      <c r="W562" s="35"/>
      <c r="X562" s="36"/>
      <c r="Y562" s="37"/>
      <c r="Z562" s="331">
        <f t="shared" si="63"/>
        <v>0</v>
      </c>
      <c r="AA562" s="332">
        <f t="shared" si="64"/>
        <v>0</v>
      </c>
    </row>
    <row r="563" spans="14:27">
      <c r="N563" s="320" t="str">
        <f t="shared" si="62"/>
        <v>\\</v>
      </c>
      <c r="O563" s="38"/>
      <c r="P563" s="36"/>
      <c r="Q563" s="114"/>
      <c r="R563" s="114"/>
      <c r="S563" s="11"/>
      <c r="T563" s="35"/>
      <c r="U563" s="39"/>
      <c r="V563" s="40"/>
      <c r="W563" s="35"/>
      <c r="X563" s="36"/>
      <c r="Y563" s="37"/>
      <c r="Z563" s="331">
        <f t="shared" si="63"/>
        <v>0</v>
      </c>
      <c r="AA563" s="332">
        <f t="shared" si="64"/>
        <v>0</v>
      </c>
    </row>
    <row r="564" spans="14:27">
      <c r="N564" s="320" t="str">
        <f t="shared" si="62"/>
        <v>\\</v>
      </c>
      <c r="O564" s="38"/>
      <c r="P564" s="36"/>
      <c r="Q564" s="114"/>
      <c r="R564" s="114"/>
      <c r="S564" s="11"/>
      <c r="T564" s="35"/>
      <c r="U564" s="39"/>
      <c r="V564" s="40"/>
      <c r="W564" s="35"/>
      <c r="X564" s="36"/>
      <c r="Y564" s="37"/>
      <c r="Z564" s="331">
        <f t="shared" si="63"/>
        <v>0</v>
      </c>
      <c r="AA564" s="332">
        <f t="shared" si="64"/>
        <v>0</v>
      </c>
    </row>
    <row r="565" spans="14:27">
      <c r="N565" s="320" t="str">
        <f t="shared" si="62"/>
        <v>\\</v>
      </c>
      <c r="O565" s="38"/>
      <c r="P565" s="36"/>
      <c r="Q565" s="114"/>
      <c r="R565" s="114"/>
      <c r="S565" s="11"/>
      <c r="T565" s="35"/>
      <c r="U565" s="39"/>
      <c r="V565" s="40"/>
      <c r="W565" s="35"/>
      <c r="X565" s="36"/>
      <c r="Y565" s="37"/>
      <c r="Z565" s="331">
        <f t="shared" si="63"/>
        <v>0</v>
      </c>
      <c r="AA565" s="332">
        <f t="shared" si="64"/>
        <v>0</v>
      </c>
    </row>
    <row r="566" spans="14:27">
      <c r="N566" s="320" t="str">
        <f t="shared" si="62"/>
        <v>\\</v>
      </c>
      <c r="O566" s="38"/>
      <c r="P566" s="36"/>
      <c r="Q566" s="114"/>
      <c r="R566" s="114"/>
      <c r="S566" s="11"/>
      <c r="T566" s="35"/>
      <c r="U566" s="39"/>
      <c r="V566" s="40"/>
      <c r="W566" s="35"/>
      <c r="X566" s="36"/>
      <c r="Y566" s="37"/>
      <c r="Z566" s="331">
        <f t="shared" si="63"/>
        <v>0</v>
      </c>
      <c r="AA566" s="332">
        <f t="shared" si="64"/>
        <v>0</v>
      </c>
    </row>
    <row r="567" spans="14:27">
      <c r="N567" s="320" t="str">
        <f t="shared" si="62"/>
        <v>\\</v>
      </c>
      <c r="O567" s="38"/>
      <c r="P567" s="36"/>
      <c r="Q567" s="114"/>
      <c r="R567" s="114"/>
      <c r="S567" s="11"/>
      <c r="T567" s="35"/>
      <c r="U567" s="39"/>
      <c r="V567" s="40"/>
      <c r="W567" s="35"/>
      <c r="X567" s="36"/>
      <c r="Y567" s="37"/>
      <c r="Z567" s="331">
        <f t="shared" si="63"/>
        <v>0</v>
      </c>
      <c r="AA567" s="332">
        <f t="shared" si="64"/>
        <v>0</v>
      </c>
    </row>
    <row r="568" spans="14:27">
      <c r="N568" s="320" t="str">
        <f t="shared" si="62"/>
        <v>\\</v>
      </c>
      <c r="O568" s="38"/>
      <c r="P568" s="36"/>
      <c r="Q568" s="114"/>
      <c r="R568" s="114"/>
      <c r="S568" s="11"/>
      <c r="T568" s="35"/>
      <c r="U568" s="39"/>
      <c r="V568" s="40"/>
      <c r="W568" s="35"/>
      <c r="X568" s="36"/>
      <c r="Y568" s="37"/>
      <c r="Z568" s="331">
        <f t="shared" si="63"/>
        <v>0</v>
      </c>
      <c r="AA568" s="332">
        <f t="shared" si="64"/>
        <v>0</v>
      </c>
    </row>
    <row r="569" spans="14:27">
      <c r="N569" s="320" t="str">
        <f t="shared" si="62"/>
        <v>\\</v>
      </c>
      <c r="O569" s="38"/>
      <c r="P569" s="36"/>
      <c r="Q569" s="114"/>
      <c r="R569" s="114"/>
      <c r="S569" s="11"/>
      <c r="T569" s="35"/>
      <c r="U569" s="39"/>
      <c r="V569" s="40"/>
      <c r="W569" s="35"/>
      <c r="X569" s="36"/>
      <c r="Y569" s="37"/>
      <c r="Z569" s="331">
        <f t="shared" si="63"/>
        <v>0</v>
      </c>
      <c r="AA569" s="332">
        <f t="shared" si="64"/>
        <v>0</v>
      </c>
    </row>
    <row r="570" spans="14:27">
      <c r="N570" s="320" t="str">
        <f t="shared" si="62"/>
        <v>\\</v>
      </c>
      <c r="O570" s="38"/>
      <c r="P570" s="36"/>
      <c r="Q570" s="114"/>
      <c r="R570" s="114"/>
      <c r="S570" s="11"/>
      <c r="T570" s="35"/>
      <c r="U570" s="39"/>
      <c r="V570" s="40"/>
      <c r="W570" s="35"/>
      <c r="X570" s="36"/>
      <c r="Y570" s="37"/>
      <c r="Z570" s="331">
        <f t="shared" si="63"/>
        <v>0</v>
      </c>
      <c r="AA570" s="332">
        <f t="shared" si="64"/>
        <v>0</v>
      </c>
    </row>
    <row r="571" spans="14:27">
      <c r="N571" s="320" t="str">
        <f t="shared" si="62"/>
        <v>\\</v>
      </c>
      <c r="O571" s="38"/>
      <c r="P571" s="36"/>
      <c r="Q571" s="114"/>
      <c r="R571" s="114"/>
      <c r="S571" s="11"/>
      <c r="T571" s="35"/>
      <c r="U571" s="39"/>
      <c r="V571" s="40"/>
      <c r="W571" s="35"/>
      <c r="X571" s="36"/>
      <c r="Y571" s="37"/>
      <c r="Z571" s="331">
        <f t="shared" si="63"/>
        <v>0</v>
      </c>
      <c r="AA571" s="332">
        <f t="shared" si="64"/>
        <v>0</v>
      </c>
    </row>
    <row r="572" spans="14:27">
      <c r="N572" s="320" t="str">
        <f t="shared" si="62"/>
        <v>\\</v>
      </c>
      <c r="O572" s="38"/>
      <c r="P572" s="36"/>
      <c r="Q572" s="114"/>
      <c r="R572" s="114"/>
      <c r="S572" s="11"/>
      <c r="T572" s="35"/>
      <c r="U572" s="39"/>
      <c r="V572" s="40"/>
      <c r="W572" s="35"/>
      <c r="X572" s="36"/>
      <c r="Y572" s="37"/>
      <c r="Z572" s="331">
        <f t="shared" si="63"/>
        <v>0</v>
      </c>
      <c r="AA572" s="332">
        <f t="shared" si="64"/>
        <v>0</v>
      </c>
    </row>
    <row r="573" spans="14:27">
      <c r="N573" s="320" t="str">
        <f t="shared" si="62"/>
        <v>\\</v>
      </c>
      <c r="O573" s="38"/>
      <c r="P573" s="36"/>
      <c r="Q573" s="114"/>
      <c r="R573" s="114"/>
      <c r="S573" s="11"/>
      <c r="T573" s="35"/>
      <c r="U573" s="39"/>
      <c r="V573" s="40"/>
      <c r="W573" s="35"/>
      <c r="X573" s="36"/>
      <c r="Y573" s="37"/>
      <c r="Z573" s="331">
        <f t="shared" si="63"/>
        <v>0</v>
      </c>
      <c r="AA573" s="332">
        <f t="shared" si="64"/>
        <v>0</v>
      </c>
    </row>
    <row r="574" spans="14:27">
      <c r="N574" s="320" t="str">
        <f t="shared" si="62"/>
        <v>\\</v>
      </c>
      <c r="O574" s="38"/>
      <c r="P574" s="36"/>
      <c r="Q574" s="114"/>
      <c r="R574" s="114"/>
      <c r="S574" s="11"/>
      <c r="T574" s="35"/>
      <c r="U574" s="39"/>
      <c r="V574" s="40"/>
      <c r="W574" s="35"/>
      <c r="X574" s="36"/>
      <c r="Y574" s="37"/>
      <c r="Z574" s="331">
        <f t="shared" si="63"/>
        <v>0</v>
      </c>
      <c r="AA574" s="332">
        <f t="shared" si="64"/>
        <v>0</v>
      </c>
    </row>
    <row r="575" spans="14:27">
      <c r="N575" s="320" t="str">
        <f t="shared" si="62"/>
        <v>\\</v>
      </c>
      <c r="O575" s="38"/>
      <c r="P575" s="36"/>
      <c r="Q575" s="114"/>
      <c r="R575" s="114"/>
      <c r="S575" s="11"/>
      <c r="T575" s="35"/>
      <c r="U575" s="39"/>
      <c r="V575" s="40"/>
      <c r="W575" s="35"/>
      <c r="X575" s="36"/>
      <c r="Y575" s="37"/>
      <c r="Z575" s="331">
        <f t="shared" si="63"/>
        <v>0</v>
      </c>
      <c r="AA575" s="332">
        <f t="shared" si="64"/>
        <v>0</v>
      </c>
    </row>
    <row r="576" spans="14:27">
      <c r="N576" s="320" t="str">
        <f t="shared" si="62"/>
        <v>\\</v>
      </c>
      <c r="O576" s="38"/>
      <c r="P576" s="36"/>
      <c r="Q576" s="114"/>
      <c r="R576" s="114"/>
      <c r="S576" s="11"/>
      <c r="T576" s="35"/>
      <c r="U576" s="39"/>
      <c r="V576" s="40"/>
      <c r="W576" s="35"/>
      <c r="X576" s="36"/>
      <c r="Y576" s="37"/>
      <c r="Z576" s="331">
        <f t="shared" si="63"/>
        <v>0</v>
      </c>
      <c r="AA576" s="332">
        <f t="shared" si="64"/>
        <v>0</v>
      </c>
    </row>
    <row r="577" spans="14:27">
      <c r="N577" s="320" t="str">
        <f t="shared" si="62"/>
        <v>\\</v>
      </c>
      <c r="O577" s="38"/>
      <c r="P577" s="36"/>
      <c r="Q577" s="114"/>
      <c r="R577" s="114"/>
      <c r="S577" s="11"/>
      <c r="T577" s="35"/>
      <c r="U577" s="39"/>
      <c r="V577" s="40"/>
      <c r="W577" s="35"/>
      <c r="X577" s="36"/>
      <c r="Y577" s="37"/>
      <c r="Z577" s="331">
        <f t="shared" si="63"/>
        <v>0</v>
      </c>
      <c r="AA577" s="332">
        <f t="shared" si="64"/>
        <v>0</v>
      </c>
    </row>
    <row r="578" spans="14:27">
      <c r="N578" s="320" t="str">
        <f t="shared" si="62"/>
        <v>\\</v>
      </c>
      <c r="O578" s="38"/>
      <c r="P578" s="36"/>
      <c r="Q578" s="114"/>
      <c r="R578" s="114"/>
      <c r="S578" s="11"/>
      <c r="T578" s="35"/>
      <c r="U578" s="39"/>
      <c r="V578" s="40"/>
      <c r="W578" s="35"/>
      <c r="X578" s="36"/>
      <c r="Y578" s="37"/>
      <c r="Z578" s="331">
        <f t="shared" si="63"/>
        <v>0</v>
      </c>
      <c r="AA578" s="332">
        <f t="shared" si="64"/>
        <v>0</v>
      </c>
    </row>
    <row r="579" spans="14:27">
      <c r="N579" s="320" t="str">
        <f t="shared" ref="N579:N642" si="65">O579&amp;"\"&amp;X579&amp;"\"&amp;Y579</f>
        <v>\\</v>
      </c>
      <c r="O579" s="38"/>
      <c r="P579" s="36"/>
      <c r="Q579" s="114"/>
      <c r="R579" s="114"/>
      <c r="S579" s="11"/>
      <c r="T579" s="35"/>
      <c r="U579" s="39"/>
      <c r="V579" s="40"/>
      <c r="W579" s="35"/>
      <c r="X579" s="36"/>
      <c r="Y579" s="37"/>
      <c r="Z579" s="331">
        <f t="shared" si="63"/>
        <v>0</v>
      </c>
      <c r="AA579" s="332">
        <f t="shared" si="64"/>
        <v>0</v>
      </c>
    </row>
    <row r="580" spans="14:27">
      <c r="N580" s="320" t="str">
        <f t="shared" si="65"/>
        <v>\\</v>
      </c>
      <c r="O580" s="38"/>
      <c r="P580" s="36"/>
      <c r="Q580" s="114"/>
      <c r="R580" s="114"/>
      <c r="S580" s="11"/>
      <c r="T580" s="35"/>
      <c r="U580" s="39"/>
      <c r="V580" s="40"/>
      <c r="W580" s="35"/>
      <c r="X580" s="36"/>
      <c r="Y580" s="37"/>
      <c r="Z580" s="331">
        <f t="shared" ref="Z580:Z643" si="66">W580*V580/100</f>
        <v>0</v>
      </c>
      <c r="AA580" s="332">
        <f t="shared" ref="AA580:AA643" si="67">1*V580/100</f>
        <v>0</v>
      </c>
    </row>
    <row r="581" spans="14:27">
      <c r="N581" s="320" t="str">
        <f t="shared" si="65"/>
        <v>\\</v>
      </c>
      <c r="O581" s="38"/>
      <c r="P581" s="36"/>
      <c r="Q581" s="114"/>
      <c r="R581" s="114"/>
      <c r="S581" s="11"/>
      <c r="T581" s="35"/>
      <c r="U581" s="39"/>
      <c r="V581" s="40"/>
      <c r="W581" s="35"/>
      <c r="X581" s="36"/>
      <c r="Y581" s="37"/>
      <c r="Z581" s="331">
        <f t="shared" si="66"/>
        <v>0</v>
      </c>
      <c r="AA581" s="332">
        <f t="shared" si="67"/>
        <v>0</v>
      </c>
    </row>
    <row r="582" spans="14:27">
      <c r="N582" s="320" t="str">
        <f t="shared" si="65"/>
        <v>\\</v>
      </c>
      <c r="O582" s="38"/>
      <c r="P582" s="36"/>
      <c r="Q582" s="114"/>
      <c r="R582" s="114"/>
      <c r="S582" s="11"/>
      <c r="T582" s="35"/>
      <c r="U582" s="39"/>
      <c r="V582" s="40"/>
      <c r="W582" s="35"/>
      <c r="X582" s="36"/>
      <c r="Y582" s="37"/>
      <c r="Z582" s="331">
        <f t="shared" si="66"/>
        <v>0</v>
      </c>
      <c r="AA582" s="332">
        <f t="shared" si="67"/>
        <v>0</v>
      </c>
    </row>
    <row r="583" spans="14:27">
      <c r="N583" s="320" t="str">
        <f t="shared" si="65"/>
        <v>\\</v>
      </c>
      <c r="O583" s="38"/>
      <c r="P583" s="36"/>
      <c r="Q583" s="114"/>
      <c r="R583" s="114"/>
      <c r="S583" s="11"/>
      <c r="T583" s="35"/>
      <c r="U583" s="39"/>
      <c r="V583" s="40"/>
      <c r="W583" s="35"/>
      <c r="X583" s="36"/>
      <c r="Y583" s="37"/>
      <c r="Z583" s="331">
        <f t="shared" si="66"/>
        <v>0</v>
      </c>
      <c r="AA583" s="332">
        <f t="shared" si="67"/>
        <v>0</v>
      </c>
    </row>
    <row r="584" spans="14:27">
      <c r="N584" s="320" t="str">
        <f t="shared" si="65"/>
        <v>\\</v>
      </c>
      <c r="O584" s="38"/>
      <c r="P584" s="36"/>
      <c r="Q584" s="114"/>
      <c r="R584" s="114"/>
      <c r="S584" s="11"/>
      <c r="T584" s="35"/>
      <c r="U584" s="39"/>
      <c r="V584" s="40"/>
      <c r="W584" s="35"/>
      <c r="X584" s="36"/>
      <c r="Y584" s="37"/>
      <c r="Z584" s="331">
        <f t="shared" si="66"/>
        <v>0</v>
      </c>
      <c r="AA584" s="332">
        <f t="shared" si="67"/>
        <v>0</v>
      </c>
    </row>
    <row r="585" spans="14:27">
      <c r="N585" s="320" t="str">
        <f t="shared" si="65"/>
        <v>\\</v>
      </c>
      <c r="O585" s="38"/>
      <c r="P585" s="36"/>
      <c r="Q585" s="114"/>
      <c r="R585" s="114"/>
      <c r="S585" s="11"/>
      <c r="T585" s="35"/>
      <c r="U585" s="39"/>
      <c r="V585" s="40"/>
      <c r="W585" s="35"/>
      <c r="X585" s="36"/>
      <c r="Y585" s="37"/>
      <c r="Z585" s="331">
        <f t="shared" si="66"/>
        <v>0</v>
      </c>
      <c r="AA585" s="332">
        <f t="shared" si="67"/>
        <v>0</v>
      </c>
    </row>
    <row r="586" spans="14:27">
      <c r="N586" s="320" t="str">
        <f t="shared" si="65"/>
        <v>\\</v>
      </c>
      <c r="O586" s="38"/>
      <c r="P586" s="36"/>
      <c r="Q586" s="114"/>
      <c r="R586" s="114"/>
      <c r="S586" s="11"/>
      <c r="T586" s="35"/>
      <c r="U586" s="39"/>
      <c r="V586" s="40"/>
      <c r="W586" s="35"/>
      <c r="X586" s="36"/>
      <c r="Y586" s="37"/>
      <c r="Z586" s="331">
        <f t="shared" si="66"/>
        <v>0</v>
      </c>
      <c r="AA586" s="332">
        <f t="shared" si="67"/>
        <v>0</v>
      </c>
    </row>
    <row r="587" spans="14:27">
      <c r="N587" s="320" t="str">
        <f t="shared" si="65"/>
        <v>\\</v>
      </c>
      <c r="O587" s="38"/>
      <c r="P587" s="36"/>
      <c r="Q587" s="114"/>
      <c r="R587" s="114"/>
      <c r="S587" s="11"/>
      <c r="T587" s="35"/>
      <c r="U587" s="39"/>
      <c r="V587" s="40"/>
      <c r="W587" s="35"/>
      <c r="X587" s="36"/>
      <c r="Y587" s="37"/>
      <c r="Z587" s="331">
        <f t="shared" si="66"/>
        <v>0</v>
      </c>
      <c r="AA587" s="332">
        <f t="shared" si="67"/>
        <v>0</v>
      </c>
    </row>
    <row r="588" spans="14:27">
      <c r="N588" s="320" t="str">
        <f t="shared" si="65"/>
        <v>\\</v>
      </c>
      <c r="O588" s="38"/>
      <c r="P588" s="36"/>
      <c r="Q588" s="114"/>
      <c r="R588" s="114"/>
      <c r="S588" s="11"/>
      <c r="T588" s="35"/>
      <c r="U588" s="39"/>
      <c r="V588" s="40"/>
      <c r="W588" s="35"/>
      <c r="X588" s="36"/>
      <c r="Y588" s="37"/>
      <c r="Z588" s="331">
        <f t="shared" si="66"/>
        <v>0</v>
      </c>
      <c r="AA588" s="332">
        <f t="shared" si="67"/>
        <v>0</v>
      </c>
    </row>
    <row r="589" spans="14:27">
      <c r="N589" s="320" t="str">
        <f t="shared" si="65"/>
        <v>\\</v>
      </c>
      <c r="O589" s="38"/>
      <c r="P589" s="36"/>
      <c r="Q589" s="114"/>
      <c r="R589" s="114"/>
      <c r="S589" s="11"/>
      <c r="T589" s="35"/>
      <c r="U589" s="39"/>
      <c r="V589" s="40"/>
      <c r="W589" s="35"/>
      <c r="X589" s="36"/>
      <c r="Y589" s="37"/>
      <c r="Z589" s="331">
        <f t="shared" si="66"/>
        <v>0</v>
      </c>
      <c r="AA589" s="332">
        <f t="shared" si="67"/>
        <v>0</v>
      </c>
    </row>
    <row r="590" spans="14:27">
      <c r="N590" s="320" t="str">
        <f t="shared" si="65"/>
        <v>\\</v>
      </c>
      <c r="O590" s="38"/>
      <c r="P590" s="36"/>
      <c r="Q590" s="114"/>
      <c r="R590" s="114"/>
      <c r="S590" s="11"/>
      <c r="T590" s="35"/>
      <c r="U590" s="39"/>
      <c r="V590" s="40"/>
      <c r="W590" s="35"/>
      <c r="X590" s="36"/>
      <c r="Y590" s="37"/>
      <c r="Z590" s="331">
        <f t="shared" si="66"/>
        <v>0</v>
      </c>
      <c r="AA590" s="332">
        <f t="shared" si="67"/>
        <v>0</v>
      </c>
    </row>
    <row r="591" spans="14:27">
      <c r="N591" s="320" t="str">
        <f t="shared" si="65"/>
        <v>\\</v>
      </c>
      <c r="O591" s="38"/>
      <c r="P591" s="36"/>
      <c r="Q591" s="114"/>
      <c r="R591" s="114"/>
      <c r="S591" s="11"/>
      <c r="T591" s="35"/>
      <c r="U591" s="39"/>
      <c r="V591" s="40"/>
      <c r="W591" s="35"/>
      <c r="X591" s="36"/>
      <c r="Y591" s="37"/>
      <c r="Z591" s="331">
        <f t="shared" si="66"/>
        <v>0</v>
      </c>
      <c r="AA591" s="332">
        <f t="shared" si="67"/>
        <v>0</v>
      </c>
    </row>
    <row r="592" spans="14:27">
      <c r="N592" s="320" t="str">
        <f t="shared" si="65"/>
        <v>\\</v>
      </c>
      <c r="O592" s="38"/>
      <c r="P592" s="36"/>
      <c r="Q592" s="114"/>
      <c r="R592" s="114"/>
      <c r="S592" s="11"/>
      <c r="T592" s="35"/>
      <c r="U592" s="39"/>
      <c r="V592" s="40"/>
      <c r="W592" s="35"/>
      <c r="X592" s="36"/>
      <c r="Y592" s="37"/>
      <c r="Z592" s="331">
        <f t="shared" si="66"/>
        <v>0</v>
      </c>
      <c r="AA592" s="332">
        <f t="shared" si="67"/>
        <v>0</v>
      </c>
    </row>
    <row r="593" spans="14:27">
      <c r="N593" s="320" t="str">
        <f t="shared" si="65"/>
        <v>\\</v>
      </c>
      <c r="O593" s="38"/>
      <c r="P593" s="36"/>
      <c r="Q593" s="114"/>
      <c r="R593" s="114"/>
      <c r="S593" s="11"/>
      <c r="T593" s="35"/>
      <c r="U593" s="39"/>
      <c r="V593" s="40"/>
      <c r="W593" s="35"/>
      <c r="X593" s="36"/>
      <c r="Y593" s="37"/>
      <c r="Z593" s="331">
        <f t="shared" si="66"/>
        <v>0</v>
      </c>
      <c r="AA593" s="332">
        <f t="shared" si="67"/>
        <v>0</v>
      </c>
    </row>
    <row r="594" spans="14:27">
      <c r="N594" s="320" t="str">
        <f t="shared" si="65"/>
        <v>\\</v>
      </c>
      <c r="O594" s="38"/>
      <c r="P594" s="36"/>
      <c r="Q594" s="114"/>
      <c r="R594" s="114"/>
      <c r="S594" s="11"/>
      <c r="T594" s="35"/>
      <c r="U594" s="39"/>
      <c r="V594" s="40"/>
      <c r="W594" s="35"/>
      <c r="X594" s="36"/>
      <c r="Y594" s="37"/>
      <c r="Z594" s="331">
        <f t="shared" si="66"/>
        <v>0</v>
      </c>
      <c r="AA594" s="332">
        <f t="shared" si="67"/>
        <v>0</v>
      </c>
    </row>
    <row r="595" spans="14:27">
      <c r="N595" s="320" t="str">
        <f t="shared" si="65"/>
        <v>\\</v>
      </c>
      <c r="O595" s="38"/>
      <c r="P595" s="36"/>
      <c r="Q595" s="114"/>
      <c r="R595" s="114"/>
      <c r="S595" s="11"/>
      <c r="T595" s="35"/>
      <c r="U595" s="39"/>
      <c r="V595" s="40"/>
      <c r="W595" s="35"/>
      <c r="X595" s="36"/>
      <c r="Y595" s="37"/>
      <c r="Z595" s="331">
        <f t="shared" si="66"/>
        <v>0</v>
      </c>
      <c r="AA595" s="332">
        <f t="shared" si="67"/>
        <v>0</v>
      </c>
    </row>
    <row r="596" spans="14:27">
      <c r="N596" s="320" t="str">
        <f t="shared" si="65"/>
        <v>\\</v>
      </c>
      <c r="O596" s="38"/>
      <c r="P596" s="36"/>
      <c r="Q596" s="114"/>
      <c r="R596" s="114"/>
      <c r="S596" s="11"/>
      <c r="T596" s="35"/>
      <c r="U596" s="39"/>
      <c r="V596" s="40"/>
      <c r="W596" s="35"/>
      <c r="X596" s="36"/>
      <c r="Y596" s="37"/>
      <c r="Z596" s="331">
        <f t="shared" si="66"/>
        <v>0</v>
      </c>
      <c r="AA596" s="332">
        <f t="shared" si="67"/>
        <v>0</v>
      </c>
    </row>
    <row r="597" spans="14:27">
      <c r="N597" s="320" t="str">
        <f t="shared" si="65"/>
        <v>\\</v>
      </c>
      <c r="O597" s="38"/>
      <c r="P597" s="36"/>
      <c r="Q597" s="114"/>
      <c r="R597" s="114"/>
      <c r="S597" s="11"/>
      <c r="T597" s="35"/>
      <c r="U597" s="39"/>
      <c r="V597" s="40"/>
      <c r="W597" s="35"/>
      <c r="X597" s="36"/>
      <c r="Y597" s="37"/>
      <c r="Z597" s="331">
        <f t="shared" si="66"/>
        <v>0</v>
      </c>
      <c r="AA597" s="332">
        <f t="shared" si="67"/>
        <v>0</v>
      </c>
    </row>
    <row r="598" spans="14:27">
      <c r="N598" s="320" t="str">
        <f t="shared" si="65"/>
        <v>\\</v>
      </c>
      <c r="O598" s="38"/>
      <c r="P598" s="36"/>
      <c r="Q598" s="114"/>
      <c r="R598" s="114"/>
      <c r="S598" s="11"/>
      <c r="T598" s="35"/>
      <c r="U598" s="39"/>
      <c r="V598" s="40"/>
      <c r="W598" s="35"/>
      <c r="X598" s="36"/>
      <c r="Y598" s="37"/>
      <c r="Z598" s="331">
        <f t="shared" si="66"/>
        <v>0</v>
      </c>
      <c r="AA598" s="332">
        <f t="shared" si="67"/>
        <v>0</v>
      </c>
    </row>
    <row r="599" spans="14:27">
      <c r="N599" s="320" t="str">
        <f t="shared" si="65"/>
        <v>\\</v>
      </c>
      <c r="O599" s="38"/>
      <c r="P599" s="36"/>
      <c r="Q599" s="114"/>
      <c r="R599" s="114"/>
      <c r="S599" s="11"/>
      <c r="T599" s="35"/>
      <c r="U599" s="39"/>
      <c r="V599" s="40"/>
      <c r="W599" s="35"/>
      <c r="X599" s="36"/>
      <c r="Y599" s="37"/>
      <c r="Z599" s="331">
        <f t="shared" si="66"/>
        <v>0</v>
      </c>
      <c r="AA599" s="332">
        <f t="shared" si="67"/>
        <v>0</v>
      </c>
    </row>
    <row r="600" spans="14:27">
      <c r="N600" s="320" t="str">
        <f t="shared" si="65"/>
        <v>\\</v>
      </c>
      <c r="O600" s="38"/>
      <c r="P600" s="36"/>
      <c r="Q600" s="114"/>
      <c r="R600" s="114"/>
      <c r="S600" s="11"/>
      <c r="T600" s="35"/>
      <c r="U600" s="39"/>
      <c r="V600" s="40"/>
      <c r="W600" s="35"/>
      <c r="X600" s="36"/>
      <c r="Y600" s="37"/>
      <c r="Z600" s="331">
        <f t="shared" si="66"/>
        <v>0</v>
      </c>
      <c r="AA600" s="332">
        <f t="shared" si="67"/>
        <v>0</v>
      </c>
    </row>
    <row r="601" spans="14:27">
      <c r="N601" s="320" t="str">
        <f t="shared" si="65"/>
        <v>\\</v>
      </c>
      <c r="O601" s="38"/>
      <c r="P601" s="36"/>
      <c r="Q601" s="114"/>
      <c r="R601" s="114"/>
      <c r="S601" s="11"/>
      <c r="T601" s="35"/>
      <c r="U601" s="39"/>
      <c r="V601" s="40"/>
      <c r="W601" s="35"/>
      <c r="X601" s="36"/>
      <c r="Y601" s="37"/>
      <c r="Z601" s="331">
        <f t="shared" si="66"/>
        <v>0</v>
      </c>
      <c r="AA601" s="332">
        <f t="shared" si="67"/>
        <v>0</v>
      </c>
    </row>
    <row r="602" spans="14:27">
      <c r="N602" s="320" t="str">
        <f t="shared" si="65"/>
        <v>\\</v>
      </c>
      <c r="O602" s="38"/>
      <c r="P602" s="36"/>
      <c r="Q602" s="114"/>
      <c r="R602" s="114"/>
      <c r="S602" s="11"/>
      <c r="T602" s="35"/>
      <c r="U602" s="39"/>
      <c r="V602" s="40"/>
      <c r="W602" s="35"/>
      <c r="X602" s="36"/>
      <c r="Y602" s="37"/>
      <c r="Z602" s="331">
        <f t="shared" si="66"/>
        <v>0</v>
      </c>
      <c r="AA602" s="332">
        <f t="shared" si="67"/>
        <v>0</v>
      </c>
    </row>
    <row r="603" spans="14:27">
      <c r="N603" s="320" t="str">
        <f t="shared" si="65"/>
        <v>\\</v>
      </c>
      <c r="O603" s="38"/>
      <c r="P603" s="36"/>
      <c r="Q603" s="114"/>
      <c r="R603" s="114"/>
      <c r="S603" s="11"/>
      <c r="T603" s="35"/>
      <c r="U603" s="39"/>
      <c r="V603" s="40"/>
      <c r="W603" s="35"/>
      <c r="X603" s="36"/>
      <c r="Y603" s="37"/>
      <c r="Z603" s="331">
        <f t="shared" si="66"/>
        <v>0</v>
      </c>
      <c r="AA603" s="332">
        <f t="shared" si="67"/>
        <v>0</v>
      </c>
    </row>
    <row r="604" spans="14:27">
      <c r="N604" s="320" t="str">
        <f t="shared" si="65"/>
        <v>\\</v>
      </c>
      <c r="O604" s="38"/>
      <c r="P604" s="36"/>
      <c r="Q604" s="114"/>
      <c r="R604" s="114"/>
      <c r="S604" s="11"/>
      <c r="T604" s="35"/>
      <c r="U604" s="39"/>
      <c r="V604" s="40"/>
      <c r="W604" s="35"/>
      <c r="X604" s="36"/>
      <c r="Y604" s="37"/>
      <c r="Z604" s="331">
        <f t="shared" si="66"/>
        <v>0</v>
      </c>
      <c r="AA604" s="332">
        <f t="shared" si="67"/>
        <v>0</v>
      </c>
    </row>
    <row r="605" spans="14:27">
      <c r="N605" s="320" t="str">
        <f t="shared" si="65"/>
        <v>\\</v>
      </c>
      <c r="O605" s="38"/>
      <c r="P605" s="36"/>
      <c r="Q605" s="114"/>
      <c r="R605" s="114"/>
      <c r="S605" s="11"/>
      <c r="T605" s="35"/>
      <c r="U605" s="39"/>
      <c r="V605" s="40"/>
      <c r="W605" s="35"/>
      <c r="X605" s="36"/>
      <c r="Y605" s="37"/>
      <c r="Z605" s="331">
        <f t="shared" si="66"/>
        <v>0</v>
      </c>
      <c r="AA605" s="332">
        <f t="shared" si="67"/>
        <v>0</v>
      </c>
    </row>
    <row r="606" spans="14:27">
      <c r="N606" s="320" t="str">
        <f t="shared" si="65"/>
        <v>\\</v>
      </c>
      <c r="O606" s="38"/>
      <c r="P606" s="36"/>
      <c r="Q606" s="114"/>
      <c r="R606" s="114"/>
      <c r="S606" s="11"/>
      <c r="T606" s="35"/>
      <c r="U606" s="39"/>
      <c r="V606" s="40"/>
      <c r="W606" s="35"/>
      <c r="X606" s="36"/>
      <c r="Y606" s="37"/>
      <c r="Z606" s="331">
        <f t="shared" si="66"/>
        <v>0</v>
      </c>
      <c r="AA606" s="332">
        <f t="shared" si="67"/>
        <v>0</v>
      </c>
    </row>
    <row r="607" spans="14:27">
      <c r="N607" s="320" t="str">
        <f t="shared" si="65"/>
        <v>\\</v>
      </c>
      <c r="O607" s="38"/>
      <c r="P607" s="36"/>
      <c r="Q607" s="114"/>
      <c r="R607" s="114"/>
      <c r="S607" s="11"/>
      <c r="T607" s="35"/>
      <c r="U607" s="39"/>
      <c r="V607" s="40"/>
      <c r="W607" s="35"/>
      <c r="X607" s="36"/>
      <c r="Y607" s="37"/>
      <c r="Z607" s="331">
        <f t="shared" si="66"/>
        <v>0</v>
      </c>
      <c r="AA607" s="332">
        <f t="shared" si="67"/>
        <v>0</v>
      </c>
    </row>
    <row r="608" spans="14:27">
      <c r="N608" s="320" t="str">
        <f t="shared" si="65"/>
        <v>\\</v>
      </c>
      <c r="O608" s="38"/>
      <c r="P608" s="36"/>
      <c r="Q608" s="114"/>
      <c r="R608" s="114"/>
      <c r="S608" s="11"/>
      <c r="T608" s="35"/>
      <c r="U608" s="39"/>
      <c r="V608" s="40"/>
      <c r="W608" s="35"/>
      <c r="X608" s="36"/>
      <c r="Y608" s="37"/>
      <c r="Z608" s="331">
        <f t="shared" si="66"/>
        <v>0</v>
      </c>
      <c r="AA608" s="332">
        <f t="shared" si="67"/>
        <v>0</v>
      </c>
    </row>
    <row r="609" spans="14:27">
      <c r="N609" s="320" t="str">
        <f t="shared" si="65"/>
        <v>\\</v>
      </c>
      <c r="O609" s="38"/>
      <c r="P609" s="36"/>
      <c r="Q609" s="114"/>
      <c r="R609" s="114"/>
      <c r="S609" s="11"/>
      <c r="T609" s="35"/>
      <c r="U609" s="39"/>
      <c r="V609" s="40"/>
      <c r="W609" s="35"/>
      <c r="X609" s="36"/>
      <c r="Y609" s="37"/>
      <c r="Z609" s="331">
        <f t="shared" si="66"/>
        <v>0</v>
      </c>
      <c r="AA609" s="332">
        <f t="shared" si="67"/>
        <v>0</v>
      </c>
    </row>
    <row r="610" spans="14:27">
      <c r="N610" s="320" t="str">
        <f t="shared" si="65"/>
        <v>\\</v>
      </c>
      <c r="O610" s="38"/>
      <c r="P610" s="36"/>
      <c r="Q610" s="114"/>
      <c r="R610" s="114"/>
      <c r="S610" s="11"/>
      <c r="T610" s="35"/>
      <c r="U610" s="39"/>
      <c r="V610" s="40"/>
      <c r="W610" s="35"/>
      <c r="X610" s="36"/>
      <c r="Y610" s="37"/>
      <c r="Z610" s="331">
        <f t="shared" si="66"/>
        <v>0</v>
      </c>
      <c r="AA610" s="332">
        <f t="shared" si="67"/>
        <v>0</v>
      </c>
    </row>
    <row r="611" spans="14:27">
      <c r="N611" s="320" t="str">
        <f t="shared" si="65"/>
        <v>\\</v>
      </c>
      <c r="O611" s="38"/>
      <c r="P611" s="36"/>
      <c r="Q611" s="114"/>
      <c r="R611" s="114"/>
      <c r="S611" s="11"/>
      <c r="T611" s="35"/>
      <c r="U611" s="39"/>
      <c r="V611" s="40"/>
      <c r="W611" s="35"/>
      <c r="X611" s="36"/>
      <c r="Y611" s="37"/>
      <c r="Z611" s="331">
        <f t="shared" si="66"/>
        <v>0</v>
      </c>
      <c r="AA611" s="332">
        <f t="shared" si="67"/>
        <v>0</v>
      </c>
    </row>
    <row r="612" spans="14:27">
      <c r="N612" s="320" t="str">
        <f t="shared" si="65"/>
        <v>\\</v>
      </c>
      <c r="O612" s="38"/>
      <c r="P612" s="36"/>
      <c r="Q612" s="114"/>
      <c r="R612" s="114"/>
      <c r="S612" s="11"/>
      <c r="T612" s="35"/>
      <c r="U612" s="39"/>
      <c r="V612" s="40"/>
      <c r="W612" s="35"/>
      <c r="X612" s="36"/>
      <c r="Y612" s="37"/>
      <c r="Z612" s="331">
        <f t="shared" si="66"/>
        <v>0</v>
      </c>
      <c r="AA612" s="332">
        <f t="shared" si="67"/>
        <v>0</v>
      </c>
    </row>
    <row r="613" spans="14:27">
      <c r="N613" s="320" t="str">
        <f t="shared" si="65"/>
        <v>\\</v>
      </c>
      <c r="O613" s="38"/>
      <c r="P613" s="36"/>
      <c r="Q613" s="114"/>
      <c r="R613" s="114"/>
      <c r="S613" s="11"/>
      <c r="T613" s="35"/>
      <c r="U613" s="39"/>
      <c r="V613" s="40"/>
      <c r="W613" s="35"/>
      <c r="X613" s="36"/>
      <c r="Y613" s="37"/>
      <c r="Z613" s="331">
        <f t="shared" si="66"/>
        <v>0</v>
      </c>
      <c r="AA613" s="332">
        <f t="shared" si="67"/>
        <v>0</v>
      </c>
    </row>
    <row r="614" spans="14:27">
      <c r="N614" s="320" t="str">
        <f t="shared" si="65"/>
        <v>\\</v>
      </c>
      <c r="O614" s="38"/>
      <c r="P614" s="36"/>
      <c r="Q614" s="114"/>
      <c r="R614" s="114"/>
      <c r="S614" s="11"/>
      <c r="T614" s="35"/>
      <c r="U614" s="39"/>
      <c r="V614" s="40"/>
      <c r="W614" s="35"/>
      <c r="X614" s="36"/>
      <c r="Y614" s="37"/>
      <c r="Z614" s="331">
        <f t="shared" si="66"/>
        <v>0</v>
      </c>
      <c r="AA614" s="332">
        <f t="shared" si="67"/>
        <v>0</v>
      </c>
    </row>
    <row r="615" spans="14:27">
      <c r="N615" s="320" t="str">
        <f t="shared" si="65"/>
        <v>\\</v>
      </c>
      <c r="O615" s="38"/>
      <c r="P615" s="36"/>
      <c r="Q615" s="114"/>
      <c r="R615" s="114"/>
      <c r="S615" s="11"/>
      <c r="T615" s="35"/>
      <c r="U615" s="39"/>
      <c r="V615" s="40"/>
      <c r="W615" s="35"/>
      <c r="X615" s="36"/>
      <c r="Y615" s="37"/>
      <c r="Z615" s="331">
        <f t="shared" si="66"/>
        <v>0</v>
      </c>
      <c r="AA615" s="332">
        <f t="shared" si="67"/>
        <v>0</v>
      </c>
    </row>
    <row r="616" spans="14:27">
      <c r="N616" s="320" t="str">
        <f t="shared" si="65"/>
        <v>\\</v>
      </c>
      <c r="O616" s="38"/>
      <c r="P616" s="36"/>
      <c r="Q616" s="114"/>
      <c r="R616" s="114"/>
      <c r="S616" s="11"/>
      <c r="T616" s="35"/>
      <c r="U616" s="39"/>
      <c r="V616" s="40"/>
      <c r="W616" s="35"/>
      <c r="X616" s="36"/>
      <c r="Y616" s="37"/>
      <c r="Z616" s="331">
        <f t="shared" si="66"/>
        <v>0</v>
      </c>
      <c r="AA616" s="332">
        <f t="shared" si="67"/>
        <v>0</v>
      </c>
    </row>
    <row r="617" spans="14:27">
      <c r="N617" s="320" t="str">
        <f t="shared" si="65"/>
        <v>\\</v>
      </c>
      <c r="O617" s="38"/>
      <c r="P617" s="36"/>
      <c r="Q617" s="114"/>
      <c r="R617" s="114"/>
      <c r="S617" s="11"/>
      <c r="T617" s="35"/>
      <c r="U617" s="39"/>
      <c r="V617" s="40"/>
      <c r="W617" s="35"/>
      <c r="X617" s="36"/>
      <c r="Y617" s="37"/>
      <c r="Z617" s="331">
        <f t="shared" si="66"/>
        <v>0</v>
      </c>
      <c r="AA617" s="332">
        <f t="shared" si="67"/>
        <v>0</v>
      </c>
    </row>
    <row r="618" spans="14:27">
      <c r="N618" s="320" t="str">
        <f t="shared" si="65"/>
        <v>\\</v>
      </c>
      <c r="O618" s="38"/>
      <c r="P618" s="36"/>
      <c r="Q618" s="114"/>
      <c r="R618" s="114"/>
      <c r="S618" s="11"/>
      <c r="T618" s="35"/>
      <c r="U618" s="39"/>
      <c r="V618" s="40"/>
      <c r="W618" s="35"/>
      <c r="X618" s="36"/>
      <c r="Y618" s="37"/>
      <c r="Z618" s="331">
        <f t="shared" si="66"/>
        <v>0</v>
      </c>
      <c r="AA618" s="332">
        <f t="shared" si="67"/>
        <v>0</v>
      </c>
    </row>
    <row r="619" spans="14:27">
      <c r="N619" s="320" t="str">
        <f t="shared" si="65"/>
        <v>\\</v>
      </c>
      <c r="O619" s="38"/>
      <c r="P619" s="36"/>
      <c r="Q619" s="114"/>
      <c r="R619" s="114"/>
      <c r="S619" s="11"/>
      <c r="T619" s="35"/>
      <c r="U619" s="39"/>
      <c r="V619" s="40"/>
      <c r="W619" s="35"/>
      <c r="X619" s="36"/>
      <c r="Y619" s="37"/>
      <c r="Z619" s="331">
        <f t="shared" si="66"/>
        <v>0</v>
      </c>
      <c r="AA619" s="332">
        <f t="shared" si="67"/>
        <v>0</v>
      </c>
    </row>
    <row r="620" spans="14:27">
      <c r="N620" s="320" t="str">
        <f t="shared" si="65"/>
        <v>\\</v>
      </c>
      <c r="O620" s="38"/>
      <c r="P620" s="36"/>
      <c r="Q620" s="114"/>
      <c r="R620" s="114"/>
      <c r="S620" s="11"/>
      <c r="T620" s="35"/>
      <c r="U620" s="39"/>
      <c r="V620" s="40"/>
      <c r="W620" s="35"/>
      <c r="X620" s="36"/>
      <c r="Y620" s="37"/>
      <c r="Z620" s="331">
        <f t="shared" si="66"/>
        <v>0</v>
      </c>
      <c r="AA620" s="332">
        <f t="shared" si="67"/>
        <v>0</v>
      </c>
    </row>
    <row r="621" spans="14:27">
      <c r="N621" s="320" t="str">
        <f t="shared" si="65"/>
        <v>\\</v>
      </c>
      <c r="O621" s="38"/>
      <c r="P621" s="36"/>
      <c r="Q621" s="114"/>
      <c r="R621" s="114"/>
      <c r="S621" s="11"/>
      <c r="T621" s="35"/>
      <c r="U621" s="39"/>
      <c r="V621" s="40"/>
      <c r="W621" s="35"/>
      <c r="X621" s="36"/>
      <c r="Y621" s="37"/>
      <c r="Z621" s="331">
        <f t="shared" si="66"/>
        <v>0</v>
      </c>
      <c r="AA621" s="332">
        <f t="shared" si="67"/>
        <v>0</v>
      </c>
    </row>
    <row r="622" spans="14:27">
      <c r="N622" s="320" t="str">
        <f t="shared" si="65"/>
        <v>\\</v>
      </c>
      <c r="O622" s="38"/>
      <c r="P622" s="36"/>
      <c r="Q622" s="114"/>
      <c r="R622" s="114"/>
      <c r="S622" s="11"/>
      <c r="T622" s="35"/>
      <c r="U622" s="39"/>
      <c r="V622" s="40"/>
      <c r="W622" s="35"/>
      <c r="X622" s="36"/>
      <c r="Y622" s="37"/>
      <c r="Z622" s="331">
        <f t="shared" si="66"/>
        <v>0</v>
      </c>
      <c r="AA622" s="332">
        <f t="shared" si="67"/>
        <v>0</v>
      </c>
    </row>
    <row r="623" spans="14:27">
      <c r="N623" s="320" t="str">
        <f t="shared" si="65"/>
        <v>\\</v>
      </c>
      <c r="O623" s="38"/>
      <c r="P623" s="36"/>
      <c r="Q623" s="114"/>
      <c r="R623" s="114"/>
      <c r="S623" s="11"/>
      <c r="T623" s="35"/>
      <c r="U623" s="39"/>
      <c r="V623" s="40"/>
      <c r="W623" s="35"/>
      <c r="X623" s="36"/>
      <c r="Y623" s="37"/>
      <c r="Z623" s="331">
        <f t="shared" si="66"/>
        <v>0</v>
      </c>
      <c r="AA623" s="332">
        <f t="shared" si="67"/>
        <v>0</v>
      </c>
    </row>
    <row r="624" spans="14:27">
      <c r="N624" s="320" t="str">
        <f t="shared" si="65"/>
        <v>\\</v>
      </c>
      <c r="O624" s="38"/>
      <c r="P624" s="36"/>
      <c r="Q624" s="114"/>
      <c r="R624" s="114"/>
      <c r="S624" s="11"/>
      <c r="T624" s="35"/>
      <c r="U624" s="39"/>
      <c r="V624" s="40"/>
      <c r="W624" s="35"/>
      <c r="X624" s="36"/>
      <c r="Y624" s="37"/>
      <c r="Z624" s="331">
        <f t="shared" si="66"/>
        <v>0</v>
      </c>
      <c r="AA624" s="332">
        <f t="shared" si="67"/>
        <v>0</v>
      </c>
    </row>
    <row r="625" spans="14:27">
      <c r="N625" s="320" t="str">
        <f t="shared" si="65"/>
        <v>\\</v>
      </c>
      <c r="O625" s="38"/>
      <c r="P625" s="36"/>
      <c r="Q625" s="114"/>
      <c r="R625" s="114"/>
      <c r="S625" s="11"/>
      <c r="T625" s="35"/>
      <c r="U625" s="39"/>
      <c r="V625" s="40"/>
      <c r="W625" s="35"/>
      <c r="X625" s="36"/>
      <c r="Y625" s="37"/>
      <c r="Z625" s="331">
        <f t="shared" si="66"/>
        <v>0</v>
      </c>
      <c r="AA625" s="332">
        <f t="shared" si="67"/>
        <v>0</v>
      </c>
    </row>
    <row r="626" spans="14:27">
      <c r="N626" s="320" t="str">
        <f t="shared" si="65"/>
        <v>\\</v>
      </c>
      <c r="O626" s="38"/>
      <c r="P626" s="36"/>
      <c r="Q626" s="114"/>
      <c r="R626" s="114"/>
      <c r="S626" s="11"/>
      <c r="T626" s="35"/>
      <c r="U626" s="39"/>
      <c r="V626" s="40"/>
      <c r="W626" s="35"/>
      <c r="X626" s="36"/>
      <c r="Y626" s="37"/>
      <c r="Z626" s="331">
        <f t="shared" si="66"/>
        <v>0</v>
      </c>
      <c r="AA626" s="332">
        <f t="shared" si="67"/>
        <v>0</v>
      </c>
    </row>
    <row r="627" spans="14:27">
      <c r="N627" s="320" t="str">
        <f t="shared" si="65"/>
        <v>\\</v>
      </c>
      <c r="O627" s="38"/>
      <c r="P627" s="36"/>
      <c r="Q627" s="114"/>
      <c r="R627" s="114"/>
      <c r="S627" s="11"/>
      <c r="T627" s="35"/>
      <c r="U627" s="39"/>
      <c r="V627" s="40"/>
      <c r="W627" s="35"/>
      <c r="X627" s="36"/>
      <c r="Y627" s="37"/>
      <c r="Z627" s="331">
        <f t="shared" si="66"/>
        <v>0</v>
      </c>
      <c r="AA627" s="332">
        <f t="shared" si="67"/>
        <v>0</v>
      </c>
    </row>
    <row r="628" spans="14:27">
      <c r="N628" s="320" t="str">
        <f t="shared" si="65"/>
        <v>\\</v>
      </c>
      <c r="O628" s="38"/>
      <c r="P628" s="36"/>
      <c r="Q628" s="114"/>
      <c r="R628" s="114"/>
      <c r="S628" s="11"/>
      <c r="T628" s="35"/>
      <c r="U628" s="39"/>
      <c r="V628" s="40"/>
      <c r="W628" s="35"/>
      <c r="X628" s="36"/>
      <c r="Y628" s="37"/>
      <c r="Z628" s="331">
        <f t="shared" si="66"/>
        <v>0</v>
      </c>
      <c r="AA628" s="332">
        <f t="shared" si="67"/>
        <v>0</v>
      </c>
    </row>
    <row r="629" spans="14:27">
      <c r="N629" s="320" t="str">
        <f t="shared" si="65"/>
        <v>\\</v>
      </c>
      <c r="O629" s="38"/>
      <c r="P629" s="36"/>
      <c r="Q629" s="114"/>
      <c r="R629" s="114"/>
      <c r="S629" s="11"/>
      <c r="T629" s="35"/>
      <c r="U629" s="39"/>
      <c r="V629" s="40"/>
      <c r="W629" s="35"/>
      <c r="X629" s="36"/>
      <c r="Y629" s="37"/>
      <c r="Z629" s="331">
        <f t="shared" si="66"/>
        <v>0</v>
      </c>
      <c r="AA629" s="332">
        <f t="shared" si="67"/>
        <v>0</v>
      </c>
    </row>
    <row r="630" spans="14:27">
      <c r="N630" s="320" t="str">
        <f t="shared" si="65"/>
        <v>\\</v>
      </c>
      <c r="O630" s="38"/>
      <c r="P630" s="36"/>
      <c r="Q630" s="114"/>
      <c r="R630" s="114"/>
      <c r="S630" s="11"/>
      <c r="T630" s="35"/>
      <c r="U630" s="39"/>
      <c r="V630" s="40"/>
      <c r="W630" s="35"/>
      <c r="X630" s="36"/>
      <c r="Y630" s="37"/>
      <c r="Z630" s="331">
        <f t="shared" si="66"/>
        <v>0</v>
      </c>
      <c r="AA630" s="332">
        <f t="shared" si="67"/>
        <v>0</v>
      </c>
    </row>
    <row r="631" spans="14:27">
      <c r="N631" s="320" t="str">
        <f t="shared" si="65"/>
        <v>\\</v>
      </c>
      <c r="O631" s="38"/>
      <c r="P631" s="36"/>
      <c r="Q631" s="114"/>
      <c r="R631" s="114"/>
      <c r="S631" s="11"/>
      <c r="T631" s="35"/>
      <c r="U631" s="39"/>
      <c r="V631" s="40"/>
      <c r="W631" s="35"/>
      <c r="X631" s="36"/>
      <c r="Y631" s="37"/>
      <c r="Z631" s="331">
        <f t="shared" si="66"/>
        <v>0</v>
      </c>
      <c r="AA631" s="332">
        <f t="shared" si="67"/>
        <v>0</v>
      </c>
    </row>
    <row r="632" spans="14:27">
      <c r="N632" s="320" t="str">
        <f t="shared" si="65"/>
        <v>\\</v>
      </c>
      <c r="O632" s="38"/>
      <c r="P632" s="36"/>
      <c r="Q632" s="114"/>
      <c r="R632" s="114"/>
      <c r="S632" s="11"/>
      <c r="T632" s="35"/>
      <c r="U632" s="39"/>
      <c r="V632" s="40"/>
      <c r="W632" s="35"/>
      <c r="X632" s="36"/>
      <c r="Y632" s="37"/>
      <c r="Z632" s="331">
        <f t="shared" si="66"/>
        <v>0</v>
      </c>
      <c r="AA632" s="332">
        <f t="shared" si="67"/>
        <v>0</v>
      </c>
    </row>
    <row r="633" spans="14:27">
      <c r="N633" s="320" t="str">
        <f t="shared" si="65"/>
        <v>\\</v>
      </c>
      <c r="O633" s="38"/>
      <c r="P633" s="36"/>
      <c r="Q633" s="114"/>
      <c r="R633" s="114"/>
      <c r="S633" s="11"/>
      <c r="T633" s="35"/>
      <c r="U633" s="39"/>
      <c r="V633" s="40"/>
      <c r="W633" s="35"/>
      <c r="X633" s="36"/>
      <c r="Y633" s="37"/>
      <c r="Z633" s="331">
        <f t="shared" si="66"/>
        <v>0</v>
      </c>
      <c r="AA633" s="332">
        <f t="shared" si="67"/>
        <v>0</v>
      </c>
    </row>
    <row r="634" spans="14:27">
      <c r="N634" s="320" t="str">
        <f t="shared" si="65"/>
        <v>\\</v>
      </c>
      <c r="O634" s="38"/>
      <c r="P634" s="36"/>
      <c r="Q634" s="114"/>
      <c r="R634" s="114"/>
      <c r="S634" s="11"/>
      <c r="T634" s="35"/>
      <c r="U634" s="39"/>
      <c r="V634" s="40"/>
      <c r="W634" s="35"/>
      <c r="X634" s="36"/>
      <c r="Y634" s="37"/>
      <c r="Z634" s="331">
        <f t="shared" si="66"/>
        <v>0</v>
      </c>
      <c r="AA634" s="332">
        <f t="shared" si="67"/>
        <v>0</v>
      </c>
    </row>
    <row r="635" spans="14:27">
      <c r="N635" s="320" t="str">
        <f t="shared" si="65"/>
        <v>\\</v>
      </c>
      <c r="O635" s="38"/>
      <c r="P635" s="36"/>
      <c r="Q635" s="114"/>
      <c r="R635" s="114"/>
      <c r="S635" s="11"/>
      <c r="T635" s="35"/>
      <c r="U635" s="39"/>
      <c r="V635" s="40"/>
      <c r="W635" s="35"/>
      <c r="X635" s="36"/>
      <c r="Y635" s="37"/>
      <c r="Z635" s="331">
        <f t="shared" si="66"/>
        <v>0</v>
      </c>
      <c r="AA635" s="332">
        <f t="shared" si="67"/>
        <v>0</v>
      </c>
    </row>
    <row r="636" spans="14:27">
      <c r="N636" s="320" t="str">
        <f t="shared" si="65"/>
        <v>\\</v>
      </c>
      <c r="O636" s="38"/>
      <c r="P636" s="36"/>
      <c r="Q636" s="114"/>
      <c r="R636" s="114"/>
      <c r="S636" s="11"/>
      <c r="T636" s="35"/>
      <c r="U636" s="39"/>
      <c r="V636" s="40"/>
      <c r="W636" s="35"/>
      <c r="X636" s="36"/>
      <c r="Y636" s="37"/>
      <c r="Z636" s="331">
        <f t="shared" si="66"/>
        <v>0</v>
      </c>
      <c r="AA636" s="332">
        <f t="shared" si="67"/>
        <v>0</v>
      </c>
    </row>
    <row r="637" spans="14:27">
      <c r="N637" s="320" t="str">
        <f t="shared" si="65"/>
        <v>\\</v>
      </c>
      <c r="O637" s="38"/>
      <c r="P637" s="36"/>
      <c r="Q637" s="114"/>
      <c r="R637" s="114"/>
      <c r="S637" s="11"/>
      <c r="T637" s="35"/>
      <c r="U637" s="39"/>
      <c r="V637" s="40"/>
      <c r="W637" s="35"/>
      <c r="X637" s="36"/>
      <c r="Y637" s="37"/>
      <c r="Z637" s="331">
        <f t="shared" si="66"/>
        <v>0</v>
      </c>
      <c r="AA637" s="332">
        <f t="shared" si="67"/>
        <v>0</v>
      </c>
    </row>
    <row r="638" spans="14:27">
      <c r="N638" s="320" t="str">
        <f t="shared" si="65"/>
        <v>\\</v>
      </c>
      <c r="O638" s="38"/>
      <c r="P638" s="36"/>
      <c r="Q638" s="114"/>
      <c r="R638" s="114"/>
      <c r="S638" s="11"/>
      <c r="T638" s="35"/>
      <c r="U638" s="39"/>
      <c r="V638" s="40"/>
      <c r="W638" s="35"/>
      <c r="X638" s="36"/>
      <c r="Y638" s="37"/>
      <c r="Z638" s="331">
        <f t="shared" si="66"/>
        <v>0</v>
      </c>
      <c r="AA638" s="332">
        <f t="shared" si="67"/>
        <v>0</v>
      </c>
    </row>
    <row r="639" spans="14:27">
      <c r="N639" s="320" t="str">
        <f t="shared" si="65"/>
        <v>\\</v>
      </c>
      <c r="O639" s="38"/>
      <c r="P639" s="36"/>
      <c r="Q639" s="114"/>
      <c r="R639" s="114"/>
      <c r="S639" s="11"/>
      <c r="T639" s="35"/>
      <c r="U639" s="39"/>
      <c r="V639" s="40"/>
      <c r="W639" s="35"/>
      <c r="X639" s="36"/>
      <c r="Y639" s="37"/>
      <c r="Z639" s="331">
        <f t="shared" si="66"/>
        <v>0</v>
      </c>
      <c r="AA639" s="332">
        <f t="shared" si="67"/>
        <v>0</v>
      </c>
    </row>
    <row r="640" spans="14:27">
      <c r="N640" s="320" t="str">
        <f t="shared" si="65"/>
        <v>\\</v>
      </c>
      <c r="O640" s="38"/>
      <c r="P640" s="36"/>
      <c r="Q640" s="114"/>
      <c r="R640" s="114"/>
      <c r="S640" s="11"/>
      <c r="T640" s="35"/>
      <c r="U640" s="39"/>
      <c r="V640" s="40"/>
      <c r="W640" s="35"/>
      <c r="X640" s="36"/>
      <c r="Y640" s="37"/>
      <c r="Z640" s="331">
        <f t="shared" si="66"/>
        <v>0</v>
      </c>
      <c r="AA640" s="332">
        <f t="shared" si="67"/>
        <v>0</v>
      </c>
    </row>
    <row r="641" spans="14:27">
      <c r="N641" s="320" t="str">
        <f t="shared" si="65"/>
        <v>\\</v>
      </c>
      <c r="O641" s="38"/>
      <c r="P641" s="36"/>
      <c r="Q641" s="114"/>
      <c r="R641" s="114"/>
      <c r="S641" s="11"/>
      <c r="T641" s="35"/>
      <c r="U641" s="39"/>
      <c r="V641" s="40"/>
      <c r="W641" s="35"/>
      <c r="X641" s="36"/>
      <c r="Y641" s="37"/>
      <c r="Z641" s="331">
        <f t="shared" si="66"/>
        <v>0</v>
      </c>
      <c r="AA641" s="332">
        <f t="shared" si="67"/>
        <v>0</v>
      </c>
    </row>
    <row r="642" spans="14:27">
      <c r="N642" s="320" t="str">
        <f t="shared" si="65"/>
        <v>\\</v>
      </c>
      <c r="O642" s="38"/>
      <c r="P642" s="36"/>
      <c r="Q642" s="114"/>
      <c r="R642" s="114"/>
      <c r="S642" s="11"/>
      <c r="T642" s="35"/>
      <c r="U642" s="39"/>
      <c r="V642" s="40"/>
      <c r="W642" s="35"/>
      <c r="X642" s="36"/>
      <c r="Y642" s="37"/>
      <c r="Z642" s="331">
        <f t="shared" si="66"/>
        <v>0</v>
      </c>
      <c r="AA642" s="332">
        <f t="shared" si="67"/>
        <v>0</v>
      </c>
    </row>
    <row r="643" spans="14:27">
      <c r="N643" s="320" t="str">
        <f t="shared" ref="N643:N706" si="68">O643&amp;"\"&amp;X643&amp;"\"&amp;Y643</f>
        <v>\\</v>
      </c>
      <c r="O643" s="38"/>
      <c r="P643" s="36"/>
      <c r="Q643" s="114"/>
      <c r="R643" s="114"/>
      <c r="S643" s="11"/>
      <c r="T643" s="35"/>
      <c r="U643" s="39"/>
      <c r="V643" s="40"/>
      <c r="W643" s="35"/>
      <c r="X643" s="36"/>
      <c r="Y643" s="37"/>
      <c r="Z643" s="331">
        <f t="shared" si="66"/>
        <v>0</v>
      </c>
      <c r="AA643" s="332">
        <f t="shared" si="67"/>
        <v>0</v>
      </c>
    </row>
    <row r="644" spans="14:27">
      <c r="N644" s="320" t="str">
        <f t="shared" si="68"/>
        <v>\\</v>
      </c>
      <c r="O644" s="38"/>
      <c r="P644" s="36"/>
      <c r="Q644" s="114"/>
      <c r="R644" s="114"/>
      <c r="S644" s="11"/>
      <c r="T644" s="35"/>
      <c r="U644" s="39"/>
      <c r="V644" s="40"/>
      <c r="W644" s="35"/>
      <c r="X644" s="36"/>
      <c r="Y644" s="37"/>
      <c r="Z644" s="331">
        <f t="shared" ref="Z644:Z707" si="69">W644*V644/100</f>
        <v>0</v>
      </c>
      <c r="AA644" s="332">
        <f t="shared" ref="AA644:AA707" si="70">1*V644/100</f>
        <v>0</v>
      </c>
    </row>
    <row r="645" spans="14:27">
      <c r="N645" s="320" t="str">
        <f t="shared" si="68"/>
        <v>\\</v>
      </c>
      <c r="O645" s="38"/>
      <c r="P645" s="36"/>
      <c r="Q645" s="114"/>
      <c r="R645" s="114"/>
      <c r="S645" s="11"/>
      <c r="T645" s="35"/>
      <c r="U645" s="39"/>
      <c r="V645" s="40"/>
      <c r="W645" s="35"/>
      <c r="X645" s="36"/>
      <c r="Y645" s="37"/>
      <c r="Z645" s="331">
        <f t="shared" si="69"/>
        <v>0</v>
      </c>
      <c r="AA645" s="332">
        <f t="shared" si="70"/>
        <v>0</v>
      </c>
    </row>
    <row r="646" spans="14:27">
      <c r="N646" s="320" t="str">
        <f t="shared" si="68"/>
        <v>\\</v>
      </c>
      <c r="O646" s="38"/>
      <c r="P646" s="36"/>
      <c r="Q646" s="114"/>
      <c r="R646" s="114"/>
      <c r="S646" s="11"/>
      <c r="T646" s="35"/>
      <c r="U646" s="39"/>
      <c r="V646" s="40"/>
      <c r="W646" s="35"/>
      <c r="X646" s="36"/>
      <c r="Y646" s="37"/>
      <c r="Z646" s="331">
        <f t="shared" si="69"/>
        <v>0</v>
      </c>
      <c r="AA646" s="332">
        <f t="shared" si="70"/>
        <v>0</v>
      </c>
    </row>
    <row r="647" spans="14:27">
      <c r="N647" s="320" t="str">
        <f t="shared" si="68"/>
        <v>\\</v>
      </c>
      <c r="O647" s="38"/>
      <c r="P647" s="36"/>
      <c r="Q647" s="114"/>
      <c r="R647" s="114"/>
      <c r="S647" s="11"/>
      <c r="T647" s="35"/>
      <c r="U647" s="39"/>
      <c r="V647" s="40"/>
      <c r="W647" s="35"/>
      <c r="X647" s="36"/>
      <c r="Y647" s="37"/>
      <c r="Z647" s="331">
        <f t="shared" si="69"/>
        <v>0</v>
      </c>
      <c r="AA647" s="332">
        <f t="shared" si="70"/>
        <v>0</v>
      </c>
    </row>
    <row r="648" spans="14:27">
      <c r="N648" s="320" t="str">
        <f t="shared" si="68"/>
        <v>\\</v>
      </c>
      <c r="O648" s="38"/>
      <c r="P648" s="36"/>
      <c r="Q648" s="114"/>
      <c r="R648" s="114"/>
      <c r="S648" s="11"/>
      <c r="T648" s="35"/>
      <c r="U648" s="39"/>
      <c r="V648" s="40"/>
      <c r="W648" s="35"/>
      <c r="X648" s="36"/>
      <c r="Y648" s="37"/>
      <c r="Z648" s="331">
        <f t="shared" si="69"/>
        <v>0</v>
      </c>
      <c r="AA648" s="332">
        <f t="shared" si="70"/>
        <v>0</v>
      </c>
    </row>
    <row r="649" spans="14:27">
      <c r="N649" s="320" t="str">
        <f t="shared" si="68"/>
        <v>\\</v>
      </c>
      <c r="O649" s="38"/>
      <c r="P649" s="36"/>
      <c r="Q649" s="114"/>
      <c r="R649" s="114"/>
      <c r="S649" s="11"/>
      <c r="T649" s="35"/>
      <c r="U649" s="39"/>
      <c r="V649" s="40"/>
      <c r="W649" s="35"/>
      <c r="X649" s="36"/>
      <c r="Y649" s="37"/>
      <c r="Z649" s="331">
        <f t="shared" si="69"/>
        <v>0</v>
      </c>
      <c r="AA649" s="332">
        <f t="shared" si="70"/>
        <v>0</v>
      </c>
    </row>
    <row r="650" spans="14:27">
      <c r="N650" s="320" t="str">
        <f t="shared" si="68"/>
        <v>\\</v>
      </c>
      <c r="O650" s="38"/>
      <c r="P650" s="36"/>
      <c r="Q650" s="114"/>
      <c r="R650" s="114"/>
      <c r="S650" s="11"/>
      <c r="T650" s="35"/>
      <c r="U650" s="39"/>
      <c r="V650" s="40"/>
      <c r="W650" s="35"/>
      <c r="X650" s="36"/>
      <c r="Y650" s="37"/>
      <c r="Z650" s="331">
        <f t="shared" si="69"/>
        <v>0</v>
      </c>
      <c r="AA650" s="332">
        <f t="shared" si="70"/>
        <v>0</v>
      </c>
    </row>
    <row r="651" spans="14:27">
      <c r="N651" s="320" t="str">
        <f t="shared" si="68"/>
        <v>\\</v>
      </c>
      <c r="O651" s="38"/>
      <c r="P651" s="36"/>
      <c r="Q651" s="114"/>
      <c r="R651" s="114"/>
      <c r="S651" s="11"/>
      <c r="T651" s="35"/>
      <c r="U651" s="39"/>
      <c r="V651" s="40"/>
      <c r="W651" s="35"/>
      <c r="X651" s="36"/>
      <c r="Y651" s="37"/>
      <c r="Z651" s="331">
        <f t="shared" si="69"/>
        <v>0</v>
      </c>
      <c r="AA651" s="332">
        <f t="shared" si="70"/>
        <v>0</v>
      </c>
    </row>
    <row r="652" spans="14:27">
      <c r="N652" s="320" t="str">
        <f t="shared" si="68"/>
        <v>\\</v>
      </c>
      <c r="O652" s="38"/>
      <c r="P652" s="36"/>
      <c r="Q652" s="114"/>
      <c r="R652" s="114"/>
      <c r="S652" s="11"/>
      <c r="T652" s="35"/>
      <c r="U652" s="39"/>
      <c r="V652" s="40"/>
      <c r="W652" s="35"/>
      <c r="X652" s="36"/>
      <c r="Y652" s="37"/>
      <c r="Z652" s="331">
        <f t="shared" si="69"/>
        <v>0</v>
      </c>
      <c r="AA652" s="332">
        <f t="shared" si="70"/>
        <v>0</v>
      </c>
    </row>
    <row r="653" spans="14:27">
      <c r="N653" s="320" t="str">
        <f t="shared" si="68"/>
        <v>\\</v>
      </c>
      <c r="O653" s="38"/>
      <c r="P653" s="36"/>
      <c r="Q653" s="114"/>
      <c r="R653" s="114"/>
      <c r="S653" s="11"/>
      <c r="T653" s="35"/>
      <c r="U653" s="39"/>
      <c r="V653" s="40"/>
      <c r="W653" s="35"/>
      <c r="X653" s="36"/>
      <c r="Y653" s="37"/>
      <c r="Z653" s="331">
        <f t="shared" si="69"/>
        <v>0</v>
      </c>
      <c r="AA653" s="332">
        <f t="shared" si="70"/>
        <v>0</v>
      </c>
    </row>
    <row r="654" spans="14:27">
      <c r="N654" s="320" t="str">
        <f t="shared" si="68"/>
        <v>\\</v>
      </c>
      <c r="O654" s="38"/>
      <c r="P654" s="36"/>
      <c r="Q654" s="114"/>
      <c r="R654" s="114"/>
      <c r="S654" s="11"/>
      <c r="T654" s="35"/>
      <c r="U654" s="39"/>
      <c r="V654" s="40"/>
      <c r="W654" s="35"/>
      <c r="X654" s="36"/>
      <c r="Y654" s="37"/>
      <c r="Z654" s="331">
        <f t="shared" si="69"/>
        <v>0</v>
      </c>
      <c r="AA654" s="332">
        <f t="shared" si="70"/>
        <v>0</v>
      </c>
    </row>
    <row r="655" spans="14:27">
      <c r="N655" s="320" t="str">
        <f t="shared" si="68"/>
        <v>\\</v>
      </c>
      <c r="O655" s="38"/>
      <c r="P655" s="36"/>
      <c r="Q655" s="114"/>
      <c r="R655" s="114"/>
      <c r="S655" s="11"/>
      <c r="T655" s="35"/>
      <c r="U655" s="39"/>
      <c r="V655" s="40"/>
      <c r="W655" s="35"/>
      <c r="X655" s="36"/>
      <c r="Y655" s="37"/>
      <c r="Z655" s="331">
        <f t="shared" si="69"/>
        <v>0</v>
      </c>
      <c r="AA655" s="332">
        <f t="shared" si="70"/>
        <v>0</v>
      </c>
    </row>
    <row r="656" spans="14:27">
      <c r="N656" s="320" t="str">
        <f t="shared" si="68"/>
        <v>\\</v>
      </c>
      <c r="O656" s="38"/>
      <c r="P656" s="36"/>
      <c r="Q656" s="114"/>
      <c r="R656" s="114"/>
      <c r="S656" s="11"/>
      <c r="T656" s="35"/>
      <c r="U656" s="39"/>
      <c r="V656" s="40"/>
      <c r="W656" s="35"/>
      <c r="X656" s="36"/>
      <c r="Y656" s="37"/>
      <c r="Z656" s="331">
        <f t="shared" si="69"/>
        <v>0</v>
      </c>
      <c r="AA656" s="332">
        <f t="shared" si="70"/>
        <v>0</v>
      </c>
    </row>
    <row r="657" spans="14:27">
      <c r="N657" s="320" t="str">
        <f t="shared" si="68"/>
        <v>\\</v>
      </c>
      <c r="O657" s="38"/>
      <c r="P657" s="36"/>
      <c r="Q657" s="114"/>
      <c r="R657" s="114"/>
      <c r="S657" s="11"/>
      <c r="T657" s="35"/>
      <c r="U657" s="39"/>
      <c r="V657" s="40"/>
      <c r="W657" s="35"/>
      <c r="X657" s="36"/>
      <c r="Y657" s="37"/>
      <c r="Z657" s="331">
        <f t="shared" si="69"/>
        <v>0</v>
      </c>
      <c r="AA657" s="332">
        <f t="shared" si="70"/>
        <v>0</v>
      </c>
    </row>
    <row r="658" spans="14:27">
      <c r="N658" s="320" t="str">
        <f t="shared" si="68"/>
        <v>\\</v>
      </c>
      <c r="O658" s="38"/>
      <c r="P658" s="36"/>
      <c r="Q658" s="114"/>
      <c r="R658" s="114"/>
      <c r="S658" s="11"/>
      <c r="T658" s="35"/>
      <c r="U658" s="39"/>
      <c r="V658" s="40"/>
      <c r="W658" s="35"/>
      <c r="X658" s="36"/>
      <c r="Y658" s="37"/>
      <c r="Z658" s="331">
        <f t="shared" si="69"/>
        <v>0</v>
      </c>
      <c r="AA658" s="332">
        <f t="shared" si="70"/>
        <v>0</v>
      </c>
    </row>
    <row r="659" spans="14:27">
      <c r="N659" s="320" t="str">
        <f t="shared" si="68"/>
        <v>\\</v>
      </c>
      <c r="O659" s="38"/>
      <c r="P659" s="36"/>
      <c r="Q659" s="114"/>
      <c r="R659" s="114"/>
      <c r="S659" s="11"/>
      <c r="T659" s="35"/>
      <c r="U659" s="39"/>
      <c r="V659" s="40"/>
      <c r="W659" s="35"/>
      <c r="X659" s="36"/>
      <c r="Y659" s="37"/>
      <c r="Z659" s="331">
        <f t="shared" si="69"/>
        <v>0</v>
      </c>
      <c r="AA659" s="332">
        <f t="shared" si="70"/>
        <v>0</v>
      </c>
    </row>
    <row r="660" spans="14:27">
      <c r="N660" s="320" t="str">
        <f t="shared" si="68"/>
        <v>\\</v>
      </c>
      <c r="O660" s="38"/>
      <c r="P660" s="36"/>
      <c r="Q660" s="114"/>
      <c r="R660" s="114"/>
      <c r="S660" s="11"/>
      <c r="T660" s="35"/>
      <c r="U660" s="39"/>
      <c r="V660" s="40"/>
      <c r="W660" s="35"/>
      <c r="X660" s="36"/>
      <c r="Y660" s="37"/>
      <c r="Z660" s="331">
        <f t="shared" si="69"/>
        <v>0</v>
      </c>
      <c r="AA660" s="332">
        <f t="shared" si="70"/>
        <v>0</v>
      </c>
    </row>
    <row r="661" spans="14:27">
      <c r="N661" s="320" t="str">
        <f t="shared" si="68"/>
        <v>\\</v>
      </c>
      <c r="O661" s="38"/>
      <c r="P661" s="36"/>
      <c r="Q661" s="114"/>
      <c r="R661" s="114"/>
      <c r="S661" s="11"/>
      <c r="T661" s="35"/>
      <c r="U661" s="39"/>
      <c r="V661" s="40"/>
      <c r="W661" s="35"/>
      <c r="X661" s="36"/>
      <c r="Y661" s="37"/>
      <c r="Z661" s="331">
        <f t="shared" si="69"/>
        <v>0</v>
      </c>
      <c r="AA661" s="332">
        <f t="shared" si="70"/>
        <v>0</v>
      </c>
    </row>
    <row r="662" spans="14:27">
      <c r="N662" s="320" t="str">
        <f t="shared" si="68"/>
        <v>\\</v>
      </c>
      <c r="O662" s="38"/>
      <c r="P662" s="36"/>
      <c r="Q662" s="114"/>
      <c r="R662" s="114"/>
      <c r="S662" s="11"/>
      <c r="T662" s="35"/>
      <c r="U662" s="39"/>
      <c r="V662" s="40"/>
      <c r="W662" s="35"/>
      <c r="X662" s="36"/>
      <c r="Y662" s="37"/>
      <c r="Z662" s="331">
        <f t="shared" si="69"/>
        <v>0</v>
      </c>
      <c r="AA662" s="332">
        <f t="shared" si="70"/>
        <v>0</v>
      </c>
    </row>
    <row r="663" spans="14:27">
      <c r="N663" s="320" t="str">
        <f t="shared" si="68"/>
        <v>\\</v>
      </c>
      <c r="O663" s="38"/>
      <c r="P663" s="36"/>
      <c r="Q663" s="114"/>
      <c r="R663" s="114"/>
      <c r="S663" s="11"/>
      <c r="T663" s="35"/>
      <c r="U663" s="39"/>
      <c r="V663" s="40"/>
      <c r="W663" s="35"/>
      <c r="X663" s="36"/>
      <c r="Y663" s="37"/>
      <c r="Z663" s="331">
        <f t="shared" si="69"/>
        <v>0</v>
      </c>
      <c r="AA663" s="332">
        <f t="shared" si="70"/>
        <v>0</v>
      </c>
    </row>
    <row r="664" spans="14:27">
      <c r="N664" s="320" t="str">
        <f t="shared" si="68"/>
        <v>\\</v>
      </c>
      <c r="O664" s="38"/>
      <c r="P664" s="36"/>
      <c r="Q664" s="114"/>
      <c r="R664" s="114"/>
      <c r="S664" s="11"/>
      <c r="T664" s="35"/>
      <c r="U664" s="39"/>
      <c r="V664" s="40"/>
      <c r="W664" s="35"/>
      <c r="X664" s="36"/>
      <c r="Y664" s="37"/>
      <c r="Z664" s="331">
        <f t="shared" si="69"/>
        <v>0</v>
      </c>
      <c r="AA664" s="332">
        <f t="shared" si="70"/>
        <v>0</v>
      </c>
    </row>
    <row r="665" spans="14:27">
      <c r="N665" s="320" t="str">
        <f t="shared" si="68"/>
        <v>\\</v>
      </c>
      <c r="O665" s="38"/>
      <c r="P665" s="36"/>
      <c r="Q665" s="114"/>
      <c r="R665" s="114"/>
      <c r="S665" s="11"/>
      <c r="T665" s="35"/>
      <c r="U665" s="39"/>
      <c r="V665" s="40"/>
      <c r="W665" s="35"/>
      <c r="X665" s="36"/>
      <c r="Y665" s="37"/>
      <c r="Z665" s="331">
        <f t="shared" si="69"/>
        <v>0</v>
      </c>
      <c r="AA665" s="332">
        <f t="shared" si="70"/>
        <v>0</v>
      </c>
    </row>
    <row r="666" spans="14:27">
      <c r="N666" s="320" t="str">
        <f t="shared" si="68"/>
        <v>\\</v>
      </c>
      <c r="O666" s="38"/>
      <c r="P666" s="36"/>
      <c r="Q666" s="114"/>
      <c r="R666" s="114"/>
      <c r="S666" s="11"/>
      <c r="T666" s="35"/>
      <c r="U666" s="39"/>
      <c r="V666" s="40"/>
      <c r="W666" s="35"/>
      <c r="X666" s="36"/>
      <c r="Y666" s="37"/>
      <c r="Z666" s="331">
        <f t="shared" si="69"/>
        <v>0</v>
      </c>
      <c r="AA666" s="332">
        <f t="shared" si="70"/>
        <v>0</v>
      </c>
    </row>
    <row r="667" spans="14:27">
      <c r="N667" s="320" t="str">
        <f t="shared" si="68"/>
        <v>\\</v>
      </c>
      <c r="O667" s="38"/>
      <c r="P667" s="36"/>
      <c r="Q667" s="114"/>
      <c r="R667" s="114"/>
      <c r="S667" s="11"/>
      <c r="T667" s="35"/>
      <c r="U667" s="39"/>
      <c r="V667" s="40"/>
      <c r="W667" s="35"/>
      <c r="X667" s="36"/>
      <c r="Y667" s="37"/>
      <c r="Z667" s="331">
        <f t="shared" si="69"/>
        <v>0</v>
      </c>
      <c r="AA667" s="332">
        <f t="shared" si="70"/>
        <v>0</v>
      </c>
    </row>
    <row r="668" spans="14:27">
      <c r="N668" s="320" t="str">
        <f t="shared" si="68"/>
        <v>\\</v>
      </c>
      <c r="O668" s="38"/>
      <c r="P668" s="36"/>
      <c r="Q668" s="114"/>
      <c r="R668" s="114"/>
      <c r="S668" s="11"/>
      <c r="T668" s="35"/>
      <c r="U668" s="39"/>
      <c r="V668" s="40"/>
      <c r="W668" s="35"/>
      <c r="X668" s="36"/>
      <c r="Y668" s="37"/>
      <c r="Z668" s="331">
        <f t="shared" si="69"/>
        <v>0</v>
      </c>
      <c r="AA668" s="332">
        <f t="shared" si="70"/>
        <v>0</v>
      </c>
    </row>
    <row r="669" spans="14:27">
      <c r="N669" s="320" t="str">
        <f t="shared" si="68"/>
        <v>\\</v>
      </c>
      <c r="O669" s="38"/>
      <c r="P669" s="36"/>
      <c r="Q669" s="114"/>
      <c r="R669" s="114"/>
      <c r="S669" s="11"/>
      <c r="T669" s="35"/>
      <c r="U669" s="39"/>
      <c r="V669" s="40"/>
      <c r="W669" s="35"/>
      <c r="X669" s="36"/>
      <c r="Y669" s="37"/>
      <c r="Z669" s="331">
        <f t="shared" si="69"/>
        <v>0</v>
      </c>
      <c r="AA669" s="332">
        <f t="shared" si="70"/>
        <v>0</v>
      </c>
    </row>
    <row r="670" spans="14:27">
      <c r="N670" s="320" t="str">
        <f t="shared" si="68"/>
        <v>\\</v>
      </c>
      <c r="O670" s="38"/>
      <c r="P670" s="36"/>
      <c r="Q670" s="114"/>
      <c r="R670" s="114"/>
      <c r="S670" s="11"/>
      <c r="T670" s="35"/>
      <c r="U670" s="39"/>
      <c r="V670" s="40"/>
      <c r="W670" s="35"/>
      <c r="X670" s="36"/>
      <c r="Y670" s="37"/>
      <c r="Z670" s="331">
        <f t="shared" si="69"/>
        <v>0</v>
      </c>
      <c r="AA670" s="332">
        <f t="shared" si="70"/>
        <v>0</v>
      </c>
    </row>
    <row r="671" spans="14:27">
      <c r="N671" s="320" t="str">
        <f t="shared" si="68"/>
        <v>\\</v>
      </c>
      <c r="O671" s="38"/>
      <c r="P671" s="36"/>
      <c r="Q671" s="114"/>
      <c r="R671" s="114"/>
      <c r="S671" s="11"/>
      <c r="T671" s="35"/>
      <c r="U671" s="39"/>
      <c r="V671" s="40"/>
      <c r="W671" s="35"/>
      <c r="X671" s="36"/>
      <c r="Y671" s="37"/>
      <c r="Z671" s="331">
        <f t="shared" si="69"/>
        <v>0</v>
      </c>
      <c r="AA671" s="332">
        <f t="shared" si="70"/>
        <v>0</v>
      </c>
    </row>
    <row r="672" spans="14:27">
      <c r="N672" s="320" t="str">
        <f t="shared" si="68"/>
        <v>\\</v>
      </c>
      <c r="O672" s="38"/>
      <c r="P672" s="36"/>
      <c r="Q672" s="114"/>
      <c r="R672" s="114"/>
      <c r="S672" s="11"/>
      <c r="T672" s="35"/>
      <c r="U672" s="39"/>
      <c r="V672" s="40"/>
      <c r="W672" s="35"/>
      <c r="X672" s="36"/>
      <c r="Y672" s="37"/>
      <c r="Z672" s="331">
        <f t="shared" si="69"/>
        <v>0</v>
      </c>
      <c r="AA672" s="332">
        <f t="shared" si="70"/>
        <v>0</v>
      </c>
    </row>
    <row r="673" spans="14:27">
      <c r="N673" s="320" t="str">
        <f t="shared" si="68"/>
        <v>\\</v>
      </c>
      <c r="O673" s="38"/>
      <c r="P673" s="36"/>
      <c r="Q673" s="114"/>
      <c r="R673" s="114"/>
      <c r="S673" s="11"/>
      <c r="T673" s="35"/>
      <c r="U673" s="39"/>
      <c r="V673" s="40"/>
      <c r="W673" s="35"/>
      <c r="X673" s="36"/>
      <c r="Y673" s="37"/>
      <c r="Z673" s="331">
        <f t="shared" si="69"/>
        <v>0</v>
      </c>
      <c r="AA673" s="332">
        <f t="shared" si="70"/>
        <v>0</v>
      </c>
    </row>
    <row r="674" spans="14:27">
      <c r="N674" s="320" t="str">
        <f t="shared" si="68"/>
        <v>\\</v>
      </c>
      <c r="O674" s="38"/>
      <c r="P674" s="36"/>
      <c r="Q674" s="114"/>
      <c r="R674" s="114"/>
      <c r="S674" s="11"/>
      <c r="T674" s="35"/>
      <c r="U674" s="39"/>
      <c r="V674" s="40"/>
      <c r="W674" s="35"/>
      <c r="X674" s="36"/>
      <c r="Y674" s="37"/>
      <c r="Z674" s="331">
        <f t="shared" si="69"/>
        <v>0</v>
      </c>
      <c r="AA674" s="332">
        <f t="shared" si="70"/>
        <v>0</v>
      </c>
    </row>
    <row r="675" spans="14:27">
      <c r="N675" s="320" t="str">
        <f t="shared" si="68"/>
        <v>\\</v>
      </c>
      <c r="O675" s="38"/>
      <c r="P675" s="36"/>
      <c r="Q675" s="114"/>
      <c r="R675" s="114"/>
      <c r="S675" s="11"/>
      <c r="T675" s="35"/>
      <c r="U675" s="39"/>
      <c r="V675" s="40"/>
      <c r="W675" s="35"/>
      <c r="X675" s="36"/>
      <c r="Y675" s="37"/>
      <c r="Z675" s="331">
        <f t="shared" si="69"/>
        <v>0</v>
      </c>
      <c r="AA675" s="332">
        <f t="shared" si="70"/>
        <v>0</v>
      </c>
    </row>
    <row r="676" spans="14:27">
      <c r="N676" s="320" t="str">
        <f t="shared" si="68"/>
        <v>\\</v>
      </c>
      <c r="O676" s="38"/>
      <c r="P676" s="36"/>
      <c r="Q676" s="114"/>
      <c r="R676" s="114"/>
      <c r="S676" s="11"/>
      <c r="T676" s="35"/>
      <c r="U676" s="39"/>
      <c r="V676" s="40"/>
      <c r="W676" s="35"/>
      <c r="X676" s="36"/>
      <c r="Y676" s="37"/>
      <c r="Z676" s="331">
        <f t="shared" si="69"/>
        <v>0</v>
      </c>
      <c r="AA676" s="332">
        <f t="shared" si="70"/>
        <v>0</v>
      </c>
    </row>
    <row r="677" spans="14:27">
      <c r="N677" s="320" t="str">
        <f t="shared" si="68"/>
        <v>\\</v>
      </c>
      <c r="O677" s="38"/>
      <c r="P677" s="36"/>
      <c r="Q677" s="114"/>
      <c r="R677" s="114"/>
      <c r="S677" s="11"/>
      <c r="T677" s="35"/>
      <c r="U677" s="39"/>
      <c r="V677" s="40"/>
      <c r="W677" s="35"/>
      <c r="X677" s="36"/>
      <c r="Y677" s="37"/>
      <c r="Z677" s="331">
        <f t="shared" si="69"/>
        <v>0</v>
      </c>
      <c r="AA677" s="332">
        <f t="shared" si="70"/>
        <v>0</v>
      </c>
    </row>
    <row r="678" spans="14:27">
      <c r="N678" s="320" t="str">
        <f t="shared" si="68"/>
        <v>\\</v>
      </c>
      <c r="O678" s="38"/>
      <c r="P678" s="36"/>
      <c r="Q678" s="114"/>
      <c r="R678" s="114"/>
      <c r="S678" s="11"/>
      <c r="T678" s="35"/>
      <c r="U678" s="39"/>
      <c r="V678" s="40"/>
      <c r="W678" s="35"/>
      <c r="X678" s="36"/>
      <c r="Y678" s="37"/>
      <c r="Z678" s="331">
        <f t="shared" si="69"/>
        <v>0</v>
      </c>
      <c r="AA678" s="332">
        <f t="shared" si="70"/>
        <v>0</v>
      </c>
    </row>
    <row r="679" spans="14:27">
      <c r="N679" s="320" t="str">
        <f t="shared" si="68"/>
        <v>\\</v>
      </c>
      <c r="O679" s="38"/>
      <c r="P679" s="36"/>
      <c r="Q679" s="114"/>
      <c r="R679" s="114"/>
      <c r="S679" s="11"/>
      <c r="T679" s="35"/>
      <c r="U679" s="39"/>
      <c r="V679" s="40"/>
      <c r="W679" s="35"/>
      <c r="X679" s="36"/>
      <c r="Y679" s="37"/>
      <c r="Z679" s="331">
        <f t="shared" si="69"/>
        <v>0</v>
      </c>
      <c r="AA679" s="332">
        <f t="shared" si="70"/>
        <v>0</v>
      </c>
    </row>
    <row r="680" spans="14:27">
      <c r="N680" s="320" t="str">
        <f t="shared" si="68"/>
        <v>\\</v>
      </c>
      <c r="O680" s="38"/>
      <c r="P680" s="36"/>
      <c r="Q680" s="114"/>
      <c r="R680" s="114"/>
      <c r="S680" s="11"/>
      <c r="T680" s="35"/>
      <c r="U680" s="39"/>
      <c r="V680" s="40"/>
      <c r="W680" s="35"/>
      <c r="X680" s="36"/>
      <c r="Y680" s="37"/>
      <c r="Z680" s="331">
        <f t="shared" si="69"/>
        <v>0</v>
      </c>
      <c r="AA680" s="332">
        <f t="shared" si="70"/>
        <v>0</v>
      </c>
    </row>
    <row r="681" spans="14:27">
      <c r="N681" s="320" t="str">
        <f t="shared" si="68"/>
        <v>\\</v>
      </c>
      <c r="O681" s="38"/>
      <c r="P681" s="36"/>
      <c r="Q681" s="114"/>
      <c r="R681" s="114"/>
      <c r="S681" s="11"/>
      <c r="T681" s="35"/>
      <c r="U681" s="39"/>
      <c r="V681" s="40"/>
      <c r="W681" s="35"/>
      <c r="X681" s="36"/>
      <c r="Y681" s="37"/>
      <c r="Z681" s="331">
        <f t="shared" si="69"/>
        <v>0</v>
      </c>
      <c r="AA681" s="332">
        <f t="shared" si="70"/>
        <v>0</v>
      </c>
    </row>
    <row r="682" spans="14:27">
      <c r="N682" s="320" t="str">
        <f t="shared" si="68"/>
        <v>\\</v>
      </c>
      <c r="O682" s="38"/>
      <c r="P682" s="36"/>
      <c r="Q682" s="114"/>
      <c r="R682" s="114"/>
      <c r="S682" s="11"/>
      <c r="T682" s="35"/>
      <c r="U682" s="39"/>
      <c r="V682" s="40"/>
      <c r="W682" s="35"/>
      <c r="X682" s="36"/>
      <c r="Y682" s="37"/>
      <c r="Z682" s="331">
        <f t="shared" si="69"/>
        <v>0</v>
      </c>
      <c r="AA682" s="332">
        <f t="shared" si="70"/>
        <v>0</v>
      </c>
    </row>
    <row r="683" spans="14:27">
      <c r="N683" s="320" t="str">
        <f t="shared" si="68"/>
        <v>\\</v>
      </c>
      <c r="O683" s="38"/>
      <c r="P683" s="36"/>
      <c r="Q683" s="114"/>
      <c r="R683" s="114"/>
      <c r="S683" s="11"/>
      <c r="T683" s="35"/>
      <c r="U683" s="39"/>
      <c r="V683" s="40"/>
      <c r="W683" s="35"/>
      <c r="X683" s="36"/>
      <c r="Y683" s="37"/>
      <c r="Z683" s="331">
        <f t="shared" si="69"/>
        <v>0</v>
      </c>
      <c r="AA683" s="332">
        <f t="shared" si="70"/>
        <v>0</v>
      </c>
    </row>
    <row r="684" spans="14:27">
      <c r="N684" s="320" t="str">
        <f t="shared" si="68"/>
        <v>\\</v>
      </c>
      <c r="O684" s="38"/>
      <c r="P684" s="36"/>
      <c r="Q684" s="114"/>
      <c r="R684" s="114"/>
      <c r="S684" s="11"/>
      <c r="T684" s="35"/>
      <c r="U684" s="39"/>
      <c r="V684" s="40"/>
      <c r="W684" s="35"/>
      <c r="X684" s="36"/>
      <c r="Y684" s="37"/>
      <c r="Z684" s="331">
        <f t="shared" si="69"/>
        <v>0</v>
      </c>
      <c r="AA684" s="332">
        <f t="shared" si="70"/>
        <v>0</v>
      </c>
    </row>
    <row r="685" spans="14:27">
      <c r="N685" s="320" t="str">
        <f t="shared" si="68"/>
        <v>\\</v>
      </c>
      <c r="O685" s="38"/>
      <c r="P685" s="36"/>
      <c r="Q685" s="114"/>
      <c r="R685" s="114"/>
      <c r="S685" s="11"/>
      <c r="T685" s="35"/>
      <c r="U685" s="39"/>
      <c r="V685" s="40"/>
      <c r="W685" s="35"/>
      <c r="X685" s="36"/>
      <c r="Y685" s="37"/>
      <c r="Z685" s="331">
        <f t="shared" si="69"/>
        <v>0</v>
      </c>
      <c r="AA685" s="332">
        <f t="shared" si="70"/>
        <v>0</v>
      </c>
    </row>
    <row r="686" spans="14:27">
      <c r="N686" s="320" t="str">
        <f t="shared" si="68"/>
        <v>\\</v>
      </c>
      <c r="O686" s="38"/>
      <c r="P686" s="36"/>
      <c r="Q686" s="114"/>
      <c r="R686" s="114"/>
      <c r="S686" s="11"/>
      <c r="T686" s="35"/>
      <c r="U686" s="39"/>
      <c r="V686" s="40"/>
      <c r="W686" s="35"/>
      <c r="X686" s="36"/>
      <c r="Y686" s="37"/>
      <c r="Z686" s="331">
        <f t="shared" si="69"/>
        <v>0</v>
      </c>
      <c r="AA686" s="332">
        <f t="shared" si="70"/>
        <v>0</v>
      </c>
    </row>
    <row r="687" spans="14:27">
      <c r="N687" s="320" t="str">
        <f t="shared" si="68"/>
        <v>\\</v>
      </c>
      <c r="O687" s="38"/>
      <c r="P687" s="36"/>
      <c r="Q687" s="114"/>
      <c r="R687" s="114"/>
      <c r="S687" s="11"/>
      <c r="T687" s="35"/>
      <c r="U687" s="39"/>
      <c r="V687" s="40"/>
      <c r="W687" s="35"/>
      <c r="X687" s="36"/>
      <c r="Y687" s="37"/>
      <c r="Z687" s="331">
        <f t="shared" si="69"/>
        <v>0</v>
      </c>
      <c r="AA687" s="332">
        <f t="shared" si="70"/>
        <v>0</v>
      </c>
    </row>
    <row r="688" spans="14:27">
      <c r="N688" s="320" t="str">
        <f t="shared" si="68"/>
        <v>\\</v>
      </c>
      <c r="O688" s="38"/>
      <c r="P688" s="36"/>
      <c r="Q688" s="114"/>
      <c r="R688" s="114"/>
      <c r="S688" s="11"/>
      <c r="T688" s="35"/>
      <c r="U688" s="39"/>
      <c r="V688" s="40"/>
      <c r="W688" s="35"/>
      <c r="X688" s="36"/>
      <c r="Y688" s="37"/>
      <c r="Z688" s="331">
        <f t="shared" si="69"/>
        <v>0</v>
      </c>
      <c r="AA688" s="332">
        <f t="shared" si="70"/>
        <v>0</v>
      </c>
    </row>
    <row r="689" spans="14:27">
      <c r="N689" s="320" t="str">
        <f t="shared" si="68"/>
        <v>\\</v>
      </c>
      <c r="O689" s="38"/>
      <c r="P689" s="36"/>
      <c r="Q689" s="114"/>
      <c r="R689" s="114"/>
      <c r="S689" s="11"/>
      <c r="T689" s="35"/>
      <c r="U689" s="39"/>
      <c r="V689" s="40"/>
      <c r="W689" s="35"/>
      <c r="X689" s="36"/>
      <c r="Y689" s="37"/>
      <c r="Z689" s="331">
        <f t="shared" si="69"/>
        <v>0</v>
      </c>
      <c r="AA689" s="332">
        <f t="shared" si="70"/>
        <v>0</v>
      </c>
    </row>
    <row r="690" spans="14:27">
      <c r="N690" s="320" t="str">
        <f t="shared" si="68"/>
        <v>\\</v>
      </c>
      <c r="O690" s="38"/>
      <c r="P690" s="36"/>
      <c r="Q690" s="114"/>
      <c r="R690" s="114"/>
      <c r="S690" s="11"/>
      <c r="T690" s="35"/>
      <c r="U690" s="39"/>
      <c r="V690" s="40"/>
      <c r="W690" s="35"/>
      <c r="X690" s="36"/>
      <c r="Y690" s="37"/>
      <c r="Z690" s="331">
        <f t="shared" si="69"/>
        <v>0</v>
      </c>
      <c r="AA690" s="332">
        <f t="shared" si="70"/>
        <v>0</v>
      </c>
    </row>
    <row r="691" spans="14:27">
      <c r="N691" s="320" t="str">
        <f t="shared" si="68"/>
        <v>\\</v>
      </c>
      <c r="O691" s="38"/>
      <c r="P691" s="36"/>
      <c r="Q691" s="114"/>
      <c r="R691" s="114"/>
      <c r="S691" s="11"/>
      <c r="T691" s="35"/>
      <c r="U691" s="39"/>
      <c r="V691" s="40"/>
      <c r="W691" s="35"/>
      <c r="X691" s="36"/>
      <c r="Y691" s="37"/>
      <c r="Z691" s="331">
        <f t="shared" si="69"/>
        <v>0</v>
      </c>
      <c r="AA691" s="332">
        <f t="shared" si="70"/>
        <v>0</v>
      </c>
    </row>
    <row r="692" spans="14:27">
      <c r="N692" s="320" t="str">
        <f t="shared" si="68"/>
        <v>\\</v>
      </c>
      <c r="O692" s="38"/>
      <c r="P692" s="36"/>
      <c r="Q692" s="114"/>
      <c r="R692" s="114"/>
      <c r="S692" s="11"/>
      <c r="T692" s="35"/>
      <c r="U692" s="39"/>
      <c r="V692" s="40"/>
      <c r="W692" s="35"/>
      <c r="X692" s="36"/>
      <c r="Y692" s="37"/>
      <c r="Z692" s="331">
        <f t="shared" si="69"/>
        <v>0</v>
      </c>
      <c r="AA692" s="332">
        <f t="shared" si="70"/>
        <v>0</v>
      </c>
    </row>
    <row r="693" spans="14:27">
      <c r="N693" s="320" t="str">
        <f t="shared" si="68"/>
        <v>\\</v>
      </c>
      <c r="O693" s="38"/>
      <c r="P693" s="36"/>
      <c r="Q693" s="114"/>
      <c r="R693" s="114"/>
      <c r="S693" s="11"/>
      <c r="T693" s="35"/>
      <c r="U693" s="39"/>
      <c r="V693" s="40"/>
      <c r="W693" s="35"/>
      <c r="X693" s="36"/>
      <c r="Y693" s="37"/>
      <c r="Z693" s="331">
        <f t="shared" si="69"/>
        <v>0</v>
      </c>
      <c r="AA693" s="332">
        <f t="shared" si="70"/>
        <v>0</v>
      </c>
    </row>
    <row r="694" spans="14:27">
      <c r="N694" s="320" t="str">
        <f t="shared" si="68"/>
        <v>\\</v>
      </c>
      <c r="O694" s="38"/>
      <c r="P694" s="36"/>
      <c r="Q694" s="114"/>
      <c r="R694" s="114"/>
      <c r="S694" s="11"/>
      <c r="T694" s="35"/>
      <c r="U694" s="39"/>
      <c r="V694" s="40"/>
      <c r="W694" s="35"/>
      <c r="X694" s="36"/>
      <c r="Y694" s="37"/>
      <c r="Z694" s="331">
        <f t="shared" si="69"/>
        <v>0</v>
      </c>
      <c r="AA694" s="332">
        <f t="shared" si="70"/>
        <v>0</v>
      </c>
    </row>
    <row r="695" spans="14:27">
      <c r="N695" s="320" t="str">
        <f t="shared" si="68"/>
        <v>\\</v>
      </c>
      <c r="O695" s="38"/>
      <c r="P695" s="36"/>
      <c r="Q695" s="114"/>
      <c r="R695" s="114"/>
      <c r="S695" s="11"/>
      <c r="T695" s="35"/>
      <c r="U695" s="39"/>
      <c r="V695" s="40"/>
      <c r="W695" s="35"/>
      <c r="X695" s="36"/>
      <c r="Y695" s="37"/>
      <c r="Z695" s="331">
        <f t="shared" si="69"/>
        <v>0</v>
      </c>
      <c r="AA695" s="332">
        <f t="shared" si="70"/>
        <v>0</v>
      </c>
    </row>
    <row r="696" spans="14:27">
      <c r="N696" s="320" t="str">
        <f t="shared" si="68"/>
        <v>\\</v>
      </c>
      <c r="O696" s="38"/>
      <c r="P696" s="36"/>
      <c r="Q696" s="114"/>
      <c r="R696" s="114"/>
      <c r="S696" s="11"/>
      <c r="T696" s="35"/>
      <c r="U696" s="39"/>
      <c r="V696" s="40"/>
      <c r="W696" s="35"/>
      <c r="X696" s="36"/>
      <c r="Y696" s="37"/>
      <c r="Z696" s="331">
        <f t="shared" si="69"/>
        <v>0</v>
      </c>
      <c r="AA696" s="332">
        <f t="shared" si="70"/>
        <v>0</v>
      </c>
    </row>
    <row r="697" spans="14:27">
      <c r="N697" s="320" t="str">
        <f t="shared" si="68"/>
        <v>\\</v>
      </c>
      <c r="O697" s="38"/>
      <c r="P697" s="36"/>
      <c r="Q697" s="114"/>
      <c r="R697" s="114"/>
      <c r="S697" s="11"/>
      <c r="T697" s="35"/>
      <c r="U697" s="39"/>
      <c r="V697" s="40"/>
      <c r="W697" s="35"/>
      <c r="X697" s="36"/>
      <c r="Y697" s="37"/>
      <c r="Z697" s="331">
        <f t="shared" si="69"/>
        <v>0</v>
      </c>
      <c r="AA697" s="332">
        <f t="shared" si="70"/>
        <v>0</v>
      </c>
    </row>
    <row r="698" spans="14:27">
      <c r="N698" s="320" t="str">
        <f t="shared" si="68"/>
        <v>\\</v>
      </c>
      <c r="O698" s="38"/>
      <c r="P698" s="36"/>
      <c r="Q698" s="114"/>
      <c r="R698" s="114"/>
      <c r="S698" s="11"/>
      <c r="T698" s="35"/>
      <c r="U698" s="39"/>
      <c r="V698" s="40"/>
      <c r="W698" s="35"/>
      <c r="X698" s="36"/>
      <c r="Y698" s="37"/>
      <c r="Z698" s="331">
        <f t="shared" si="69"/>
        <v>0</v>
      </c>
      <c r="AA698" s="332">
        <f t="shared" si="70"/>
        <v>0</v>
      </c>
    </row>
    <row r="699" spans="14:27">
      <c r="N699" s="320" t="str">
        <f t="shared" si="68"/>
        <v>\\</v>
      </c>
      <c r="O699" s="38"/>
      <c r="P699" s="36"/>
      <c r="Q699" s="114"/>
      <c r="R699" s="114"/>
      <c r="S699" s="11"/>
      <c r="T699" s="35"/>
      <c r="U699" s="39"/>
      <c r="V699" s="40"/>
      <c r="W699" s="35"/>
      <c r="X699" s="36"/>
      <c r="Y699" s="37"/>
      <c r="Z699" s="331">
        <f t="shared" si="69"/>
        <v>0</v>
      </c>
      <c r="AA699" s="332">
        <f t="shared" si="70"/>
        <v>0</v>
      </c>
    </row>
    <row r="700" spans="14:27">
      <c r="N700" s="320" t="str">
        <f t="shared" si="68"/>
        <v>\\</v>
      </c>
      <c r="O700" s="38"/>
      <c r="P700" s="36"/>
      <c r="Q700" s="114"/>
      <c r="R700" s="114"/>
      <c r="S700" s="11"/>
      <c r="T700" s="35"/>
      <c r="U700" s="39"/>
      <c r="V700" s="40"/>
      <c r="W700" s="35"/>
      <c r="X700" s="36"/>
      <c r="Y700" s="37"/>
      <c r="Z700" s="331">
        <f t="shared" si="69"/>
        <v>0</v>
      </c>
      <c r="AA700" s="332">
        <f t="shared" si="70"/>
        <v>0</v>
      </c>
    </row>
    <row r="701" spans="14:27">
      <c r="N701" s="320" t="str">
        <f t="shared" si="68"/>
        <v>\\</v>
      </c>
      <c r="O701" s="38"/>
      <c r="P701" s="36"/>
      <c r="Q701" s="114"/>
      <c r="R701" s="114"/>
      <c r="S701" s="11"/>
      <c r="T701" s="35"/>
      <c r="U701" s="39"/>
      <c r="V701" s="40"/>
      <c r="W701" s="35"/>
      <c r="X701" s="36"/>
      <c r="Y701" s="37"/>
      <c r="Z701" s="331">
        <f t="shared" si="69"/>
        <v>0</v>
      </c>
      <c r="AA701" s="332">
        <f t="shared" si="70"/>
        <v>0</v>
      </c>
    </row>
    <row r="702" spans="14:27">
      <c r="N702" s="320" t="str">
        <f t="shared" si="68"/>
        <v>\\</v>
      </c>
      <c r="O702" s="38"/>
      <c r="P702" s="36"/>
      <c r="Q702" s="114"/>
      <c r="R702" s="114"/>
      <c r="S702" s="11"/>
      <c r="T702" s="35"/>
      <c r="U702" s="39"/>
      <c r="V702" s="40"/>
      <c r="W702" s="35"/>
      <c r="X702" s="36"/>
      <c r="Y702" s="37"/>
      <c r="Z702" s="331">
        <f t="shared" si="69"/>
        <v>0</v>
      </c>
      <c r="AA702" s="332">
        <f t="shared" si="70"/>
        <v>0</v>
      </c>
    </row>
    <row r="703" spans="14:27">
      <c r="N703" s="320" t="str">
        <f t="shared" si="68"/>
        <v>\\</v>
      </c>
      <c r="O703" s="38"/>
      <c r="P703" s="36"/>
      <c r="Q703" s="114"/>
      <c r="R703" s="114"/>
      <c r="S703" s="11"/>
      <c r="T703" s="35"/>
      <c r="U703" s="39"/>
      <c r="V703" s="40"/>
      <c r="W703" s="35"/>
      <c r="X703" s="36"/>
      <c r="Y703" s="37"/>
      <c r="Z703" s="331">
        <f t="shared" si="69"/>
        <v>0</v>
      </c>
      <c r="AA703" s="332">
        <f t="shared" si="70"/>
        <v>0</v>
      </c>
    </row>
    <row r="704" spans="14:27">
      <c r="N704" s="320" t="str">
        <f t="shared" si="68"/>
        <v>\\</v>
      </c>
      <c r="O704" s="38"/>
      <c r="P704" s="36"/>
      <c r="Q704" s="114"/>
      <c r="R704" s="114"/>
      <c r="S704" s="11"/>
      <c r="T704" s="35"/>
      <c r="U704" s="39"/>
      <c r="V704" s="40"/>
      <c r="W704" s="35"/>
      <c r="X704" s="36"/>
      <c r="Y704" s="37"/>
      <c r="Z704" s="331">
        <f t="shared" si="69"/>
        <v>0</v>
      </c>
      <c r="AA704" s="332">
        <f t="shared" si="70"/>
        <v>0</v>
      </c>
    </row>
    <row r="705" spans="14:27">
      <c r="N705" s="320" t="str">
        <f t="shared" si="68"/>
        <v>\\</v>
      </c>
      <c r="O705" s="38"/>
      <c r="P705" s="36"/>
      <c r="Q705" s="114"/>
      <c r="R705" s="114"/>
      <c r="S705" s="11"/>
      <c r="T705" s="35"/>
      <c r="U705" s="39"/>
      <c r="V705" s="40"/>
      <c r="W705" s="35"/>
      <c r="X705" s="36"/>
      <c r="Y705" s="37"/>
      <c r="Z705" s="331">
        <f t="shared" si="69"/>
        <v>0</v>
      </c>
      <c r="AA705" s="332">
        <f t="shared" si="70"/>
        <v>0</v>
      </c>
    </row>
    <row r="706" spans="14:27">
      <c r="N706" s="320" t="str">
        <f t="shared" si="68"/>
        <v>\\</v>
      </c>
      <c r="O706" s="38"/>
      <c r="P706" s="36"/>
      <c r="Q706" s="114"/>
      <c r="R706" s="114"/>
      <c r="S706" s="11"/>
      <c r="T706" s="35"/>
      <c r="U706" s="39"/>
      <c r="V706" s="40"/>
      <c r="W706" s="35"/>
      <c r="X706" s="36"/>
      <c r="Y706" s="37"/>
      <c r="Z706" s="331">
        <f t="shared" si="69"/>
        <v>0</v>
      </c>
      <c r="AA706" s="332">
        <f t="shared" si="70"/>
        <v>0</v>
      </c>
    </row>
    <row r="707" spans="14:27">
      <c r="N707" s="320" t="str">
        <f t="shared" ref="N707:N770" si="71">O707&amp;"\"&amp;X707&amp;"\"&amp;Y707</f>
        <v>\\</v>
      </c>
      <c r="O707" s="38"/>
      <c r="P707" s="36"/>
      <c r="Q707" s="114"/>
      <c r="R707" s="114"/>
      <c r="S707" s="11"/>
      <c r="T707" s="35"/>
      <c r="U707" s="39"/>
      <c r="V707" s="40"/>
      <c r="W707" s="35"/>
      <c r="X707" s="36"/>
      <c r="Y707" s="37"/>
      <c r="Z707" s="331">
        <f t="shared" si="69"/>
        <v>0</v>
      </c>
      <c r="AA707" s="332">
        <f t="shared" si="70"/>
        <v>0</v>
      </c>
    </row>
    <row r="708" spans="14:27">
      <c r="N708" s="320" t="str">
        <f t="shared" si="71"/>
        <v>\\</v>
      </c>
      <c r="O708" s="38"/>
      <c r="P708" s="36"/>
      <c r="Q708" s="114"/>
      <c r="R708" s="114"/>
      <c r="S708" s="11"/>
      <c r="T708" s="35"/>
      <c r="U708" s="39"/>
      <c r="V708" s="40"/>
      <c r="W708" s="35"/>
      <c r="X708" s="36"/>
      <c r="Y708" s="37"/>
      <c r="Z708" s="331">
        <f t="shared" ref="Z708:Z771" si="72">W708*V708/100</f>
        <v>0</v>
      </c>
      <c r="AA708" s="332">
        <f t="shared" ref="AA708:AA771" si="73">1*V708/100</f>
        <v>0</v>
      </c>
    </row>
    <row r="709" spans="14:27">
      <c r="N709" s="320" t="str">
        <f t="shared" si="71"/>
        <v>\\</v>
      </c>
      <c r="O709" s="38"/>
      <c r="P709" s="36"/>
      <c r="Q709" s="114"/>
      <c r="R709" s="114"/>
      <c r="S709" s="11"/>
      <c r="T709" s="35"/>
      <c r="U709" s="39"/>
      <c r="V709" s="40"/>
      <c r="W709" s="35"/>
      <c r="X709" s="36"/>
      <c r="Y709" s="37"/>
      <c r="Z709" s="331">
        <f t="shared" si="72"/>
        <v>0</v>
      </c>
      <c r="AA709" s="332">
        <f t="shared" si="73"/>
        <v>0</v>
      </c>
    </row>
    <row r="710" spans="14:27">
      <c r="N710" s="320" t="str">
        <f t="shared" si="71"/>
        <v>\\</v>
      </c>
      <c r="O710" s="38"/>
      <c r="P710" s="36"/>
      <c r="Q710" s="114"/>
      <c r="R710" s="114"/>
      <c r="S710" s="11"/>
      <c r="T710" s="35"/>
      <c r="U710" s="39"/>
      <c r="V710" s="40"/>
      <c r="W710" s="35"/>
      <c r="X710" s="36"/>
      <c r="Y710" s="37"/>
      <c r="Z710" s="331">
        <f t="shared" si="72"/>
        <v>0</v>
      </c>
      <c r="AA710" s="332">
        <f t="shared" si="73"/>
        <v>0</v>
      </c>
    </row>
    <row r="711" spans="14:27">
      <c r="N711" s="320" t="str">
        <f t="shared" si="71"/>
        <v>\\</v>
      </c>
      <c r="O711" s="38"/>
      <c r="P711" s="36"/>
      <c r="Q711" s="114"/>
      <c r="R711" s="114"/>
      <c r="S711" s="11"/>
      <c r="T711" s="35"/>
      <c r="U711" s="39"/>
      <c r="V711" s="40"/>
      <c r="W711" s="35"/>
      <c r="X711" s="36"/>
      <c r="Y711" s="37"/>
      <c r="Z711" s="331">
        <f t="shared" si="72"/>
        <v>0</v>
      </c>
      <c r="AA711" s="332">
        <f t="shared" si="73"/>
        <v>0</v>
      </c>
    </row>
    <row r="712" spans="14:27">
      <c r="N712" s="320" t="str">
        <f t="shared" si="71"/>
        <v>\\</v>
      </c>
      <c r="O712" s="38"/>
      <c r="P712" s="36"/>
      <c r="Q712" s="114"/>
      <c r="R712" s="114"/>
      <c r="S712" s="11"/>
      <c r="T712" s="35"/>
      <c r="U712" s="39"/>
      <c r="V712" s="40"/>
      <c r="W712" s="35"/>
      <c r="X712" s="36"/>
      <c r="Y712" s="37"/>
      <c r="Z712" s="331">
        <f t="shared" si="72"/>
        <v>0</v>
      </c>
      <c r="AA712" s="332">
        <f t="shared" si="73"/>
        <v>0</v>
      </c>
    </row>
    <row r="713" spans="14:27">
      <c r="N713" s="320" t="str">
        <f t="shared" si="71"/>
        <v>\\</v>
      </c>
      <c r="O713" s="38"/>
      <c r="P713" s="36"/>
      <c r="Q713" s="114"/>
      <c r="R713" s="114"/>
      <c r="S713" s="11"/>
      <c r="T713" s="35"/>
      <c r="U713" s="39"/>
      <c r="V713" s="40"/>
      <c r="W713" s="35"/>
      <c r="X713" s="36"/>
      <c r="Y713" s="37"/>
      <c r="Z713" s="331">
        <f t="shared" si="72"/>
        <v>0</v>
      </c>
      <c r="AA713" s="332">
        <f t="shared" si="73"/>
        <v>0</v>
      </c>
    </row>
    <row r="714" spans="14:27">
      <c r="N714" s="320" t="str">
        <f t="shared" si="71"/>
        <v>\\</v>
      </c>
      <c r="O714" s="38"/>
      <c r="P714" s="36"/>
      <c r="Q714" s="114"/>
      <c r="R714" s="114"/>
      <c r="S714" s="11"/>
      <c r="T714" s="35"/>
      <c r="U714" s="39"/>
      <c r="V714" s="40"/>
      <c r="W714" s="35"/>
      <c r="X714" s="36"/>
      <c r="Y714" s="37"/>
      <c r="Z714" s="331">
        <f t="shared" si="72"/>
        <v>0</v>
      </c>
      <c r="AA714" s="332">
        <f t="shared" si="73"/>
        <v>0</v>
      </c>
    </row>
    <row r="715" spans="14:27">
      <c r="N715" s="320" t="str">
        <f t="shared" si="71"/>
        <v>\\</v>
      </c>
      <c r="O715" s="38"/>
      <c r="P715" s="36"/>
      <c r="Q715" s="114"/>
      <c r="R715" s="114"/>
      <c r="S715" s="11"/>
      <c r="T715" s="35"/>
      <c r="U715" s="39"/>
      <c r="V715" s="40"/>
      <c r="W715" s="35"/>
      <c r="X715" s="36"/>
      <c r="Y715" s="37"/>
      <c r="Z715" s="331">
        <f t="shared" si="72"/>
        <v>0</v>
      </c>
      <c r="AA715" s="332">
        <f t="shared" si="73"/>
        <v>0</v>
      </c>
    </row>
    <row r="716" spans="14:27">
      <c r="N716" s="320" t="str">
        <f t="shared" si="71"/>
        <v>\\</v>
      </c>
      <c r="O716" s="38"/>
      <c r="P716" s="36"/>
      <c r="Q716" s="114"/>
      <c r="R716" s="114"/>
      <c r="S716" s="11"/>
      <c r="T716" s="35"/>
      <c r="U716" s="39"/>
      <c r="V716" s="40"/>
      <c r="W716" s="35"/>
      <c r="X716" s="36"/>
      <c r="Y716" s="37"/>
      <c r="Z716" s="331">
        <f t="shared" si="72"/>
        <v>0</v>
      </c>
      <c r="AA716" s="332">
        <f t="shared" si="73"/>
        <v>0</v>
      </c>
    </row>
    <row r="717" spans="14:27">
      <c r="N717" s="320" t="str">
        <f t="shared" si="71"/>
        <v>\\</v>
      </c>
      <c r="O717" s="38"/>
      <c r="P717" s="36"/>
      <c r="Q717" s="114"/>
      <c r="R717" s="114"/>
      <c r="S717" s="11"/>
      <c r="T717" s="35"/>
      <c r="U717" s="39"/>
      <c r="V717" s="40"/>
      <c r="W717" s="35"/>
      <c r="X717" s="36"/>
      <c r="Y717" s="37"/>
      <c r="Z717" s="331">
        <f t="shared" si="72"/>
        <v>0</v>
      </c>
      <c r="AA717" s="332">
        <f t="shared" si="73"/>
        <v>0</v>
      </c>
    </row>
    <row r="718" spans="14:27">
      <c r="N718" s="320" t="str">
        <f t="shared" si="71"/>
        <v>\\</v>
      </c>
      <c r="O718" s="38"/>
      <c r="P718" s="36"/>
      <c r="Q718" s="114"/>
      <c r="R718" s="114"/>
      <c r="S718" s="11"/>
      <c r="T718" s="35"/>
      <c r="U718" s="39"/>
      <c r="V718" s="40"/>
      <c r="W718" s="35"/>
      <c r="X718" s="36"/>
      <c r="Y718" s="37"/>
      <c r="Z718" s="331">
        <f t="shared" si="72"/>
        <v>0</v>
      </c>
      <c r="AA718" s="332">
        <f t="shared" si="73"/>
        <v>0</v>
      </c>
    </row>
    <row r="719" spans="14:27">
      <c r="N719" s="320" t="str">
        <f t="shared" si="71"/>
        <v>\\</v>
      </c>
      <c r="O719" s="38"/>
      <c r="P719" s="36"/>
      <c r="Q719" s="114"/>
      <c r="R719" s="114"/>
      <c r="S719" s="11"/>
      <c r="T719" s="35"/>
      <c r="U719" s="39"/>
      <c r="V719" s="40"/>
      <c r="W719" s="35"/>
      <c r="X719" s="36"/>
      <c r="Y719" s="37"/>
      <c r="Z719" s="331">
        <f t="shared" si="72"/>
        <v>0</v>
      </c>
      <c r="AA719" s="332">
        <f t="shared" si="73"/>
        <v>0</v>
      </c>
    </row>
    <row r="720" spans="14:27">
      <c r="N720" s="320" t="str">
        <f t="shared" si="71"/>
        <v>\\</v>
      </c>
      <c r="O720" s="38"/>
      <c r="P720" s="36"/>
      <c r="Q720" s="114"/>
      <c r="R720" s="114"/>
      <c r="S720" s="11"/>
      <c r="T720" s="35"/>
      <c r="U720" s="39"/>
      <c r="V720" s="40"/>
      <c r="W720" s="35"/>
      <c r="X720" s="36"/>
      <c r="Y720" s="37"/>
      <c r="Z720" s="331">
        <f t="shared" si="72"/>
        <v>0</v>
      </c>
      <c r="AA720" s="332">
        <f t="shared" si="73"/>
        <v>0</v>
      </c>
    </row>
    <row r="721" spans="14:27">
      <c r="N721" s="320" t="str">
        <f t="shared" si="71"/>
        <v>\\</v>
      </c>
      <c r="O721" s="38"/>
      <c r="P721" s="36"/>
      <c r="Q721" s="114"/>
      <c r="R721" s="114"/>
      <c r="S721" s="11"/>
      <c r="T721" s="35"/>
      <c r="U721" s="39"/>
      <c r="V721" s="40"/>
      <c r="W721" s="35"/>
      <c r="X721" s="36"/>
      <c r="Y721" s="37"/>
      <c r="Z721" s="331">
        <f t="shared" si="72"/>
        <v>0</v>
      </c>
      <c r="AA721" s="332">
        <f t="shared" si="73"/>
        <v>0</v>
      </c>
    </row>
    <row r="722" spans="14:27">
      <c r="N722" s="320" t="str">
        <f t="shared" si="71"/>
        <v>\\</v>
      </c>
      <c r="O722" s="38"/>
      <c r="P722" s="36"/>
      <c r="Q722" s="114"/>
      <c r="R722" s="114"/>
      <c r="S722" s="11"/>
      <c r="T722" s="35"/>
      <c r="U722" s="39"/>
      <c r="V722" s="40"/>
      <c r="W722" s="35"/>
      <c r="X722" s="36"/>
      <c r="Y722" s="37"/>
      <c r="Z722" s="331">
        <f t="shared" si="72"/>
        <v>0</v>
      </c>
      <c r="AA722" s="332">
        <f t="shared" si="73"/>
        <v>0</v>
      </c>
    </row>
    <row r="723" spans="14:27">
      <c r="N723" s="320" t="str">
        <f t="shared" si="71"/>
        <v>\\</v>
      </c>
      <c r="O723" s="38"/>
      <c r="P723" s="36"/>
      <c r="Q723" s="114"/>
      <c r="R723" s="114"/>
      <c r="S723" s="11"/>
      <c r="T723" s="35"/>
      <c r="U723" s="39"/>
      <c r="V723" s="40"/>
      <c r="W723" s="35"/>
      <c r="X723" s="36"/>
      <c r="Y723" s="37"/>
      <c r="Z723" s="331">
        <f t="shared" si="72"/>
        <v>0</v>
      </c>
      <c r="AA723" s="332">
        <f t="shared" si="73"/>
        <v>0</v>
      </c>
    </row>
    <row r="724" spans="14:27">
      <c r="N724" s="320" t="str">
        <f t="shared" si="71"/>
        <v>\\</v>
      </c>
      <c r="O724" s="38"/>
      <c r="P724" s="36"/>
      <c r="Q724" s="114"/>
      <c r="R724" s="114"/>
      <c r="S724" s="11"/>
      <c r="T724" s="35"/>
      <c r="U724" s="39"/>
      <c r="V724" s="40"/>
      <c r="W724" s="35"/>
      <c r="X724" s="36"/>
      <c r="Y724" s="37"/>
      <c r="Z724" s="331">
        <f t="shared" si="72"/>
        <v>0</v>
      </c>
      <c r="AA724" s="332">
        <f t="shared" si="73"/>
        <v>0</v>
      </c>
    </row>
    <row r="725" spans="14:27">
      <c r="N725" s="320" t="str">
        <f t="shared" si="71"/>
        <v>\\</v>
      </c>
      <c r="O725" s="38"/>
      <c r="P725" s="36"/>
      <c r="Q725" s="114"/>
      <c r="R725" s="114"/>
      <c r="S725" s="11"/>
      <c r="T725" s="35"/>
      <c r="U725" s="39"/>
      <c r="V725" s="40"/>
      <c r="W725" s="35"/>
      <c r="X725" s="36"/>
      <c r="Y725" s="37"/>
      <c r="Z725" s="331">
        <f t="shared" si="72"/>
        <v>0</v>
      </c>
      <c r="AA725" s="332">
        <f t="shared" si="73"/>
        <v>0</v>
      </c>
    </row>
    <row r="726" spans="14:27">
      <c r="N726" s="320" t="str">
        <f t="shared" si="71"/>
        <v>\\</v>
      </c>
      <c r="O726" s="38"/>
      <c r="P726" s="36"/>
      <c r="Q726" s="114"/>
      <c r="R726" s="114"/>
      <c r="S726" s="11"/>
      <c r="T726" s="35"/>
      <c r="U726" s="39"/>
      <c r="V726" s="40"/>
      <c r="W726" s="35"/>
      <c r="X726" s="36"/>
      <c r="Y726" s="37"/>
      <c r="Z726" s="331">
        <f t="shared" si="72"/>
        <v>0</v>
      </c>
      <c r="AA726" s="332">
        <f t="shared" si="73"/>
        <v>0</v>
      </c>
    </row>
    <row r="727" spans="14:27">
      <c r="N727" s="320" t="str">
        <f t="shared" si="71"/>
        <v>\\</v>
      </c>
      <c r="O727" s="38"/>
      <c r="P727" s="36"/>
      <c r="Q727" s="114"/>
      <c r="R727" s="114"/>
      <c r="S727" s="11"/>
      <c r="T727" s="35"/>
      <c r="U727" s="39"/>
      <c r="V727" s="40"/>
      <c r="W727" s="35"/>
      <c r="X727" s="36"/>
      <c r="Y727" s="37"/>
      <c r="Z727" s="331">
        <f t="shared" si="72"/>
        <v>0</v>
      </c>
      <c r="AA727" s="332">
        <f t="shared" si="73"/>
        <v>0</v>
      </c>
    </row>
    <row r="728" spans="14:27">
      <c r="N728" s="320" t="str">
        <f t="shared" si="71"/>
        <v>\\</v>
      </c>
      <c r="O728" s="38"/>
      <c r="P728" s="36"/>
      <c r="Q728" s="114"/>
      <c r="R728" s="114"/>
      <c r="S728" s="11"/>
      <c r="T728" s="35"/>
      <c r="U728" s="39"/>
      <c r="V728" s="40"/>
      <c r="W728" s="35"/>
      <c r="X728" s="36"/>
      <c r="Y728" s="37"/>
      <c r="Z728" s="331">
        <f t="shared" si="72"/>
        <v>0</v>
      </c>
      <c r="AA728" s="332">
        <f t="shared" si="73"/>
        <v>0</v>
      </c>
    </row>
    <row r="729" spans="14:27">
      <c r="N729" s="320" t="str">
        <f t="shared" si="71"/>
        <v>\\</v>
      </c>
      <c r="O729" s="38"/>
      <c r="P729" s="36"/>
      <c r="Q729" s="114"/>
      <c r="R729" s="114"/>
      <c r="S729" s="11"/>
      <c r="T729" s="35"/>
      <c r="U729" s="39"/>
      <c r="V729" s="40"/>
      <c r="W729" s="35"/>
      <c r="X729" s="36"/>
      <c r="Y729" s="37"/>
      <c r="Z729" s="331">
        <f t="shared" si="72"/>
        <v>0</v>
      </c>
      <c r="AA729" s="332">
        <f t="shared" si="73"/>
        <v>0</v>
      </c>
    </row>
    <row r="730" spans="14:27">
      <c r="N730" s="320" t="str">
        <f t="shared" si="71"/>
        <v>\\</v>
      </c>
      <c r="O730" s="38"/>
      <c r="P730" s="36"/>
      <c r="Q730" s="114"/>
      <c r="R730" s="114"/>
      <c r="S730" s="11"/>
      <c r="T730" s="35"/>
      <c r="U730" s="39"/>
      <c r="V730" s="40"/>
      <c r="W730" s="35"/>
      <c r="X730" s="36"/>
      <c r="Y730" s="37"/>
      <c r="Z730" s="331">
        <f t="shared" si="72"/>
        <v>0</v>
      </c>
      <c r="AA730" s="332">
        <f t="shared" si="73"/>
        <v>0</v>
      </c>
    </row>
    <row r="731" spans="14:27">
      <c r="N731" s="320" t="str">
        <f t="shared" si="71"/>
        <v>\\</v>
      </c>
      <c r="O731" s="38"/>
      <c r="P731" s="36"/>
      <c r="Q731" s="114"/>
      <c r="R731" s="114"/>
      <c r="S731" s="11"/>
      <c r="T731" s="35"/>
      <c r="U731" s="39"/>
      <c r="V731" s="40"/>
      <c r="W731" s="35"/>
      <c r="X731" s="36"/>
      <c r="Y731" s="37"/>
      <c r="Z731" s="331">
        <f t="shared" si="72"/>
        <v>0</v>
      </c>
      <c r="AA731" s="332">
        <f t="shared" si="73"/>
        <v>0</v>
      </c>
    </row>
    <row r="732" spans="14:27">
      <c r="N732" s="320" t="str">
        <f t="shared" si="71"/>
        <v>\\</v>
      </c>
      <c r="O732" s="38"/>
      <c r="P732" s="36"/>
      <c r="Q732" s="114"/>
      <c r="R732" s="114"/>
      <c r="S732" s="11"/>
      <c r="T732" s="35"/>
      <c r="U732" s="39"/>
      <c r="V732" s="40"/>
      <c r="W732" s="35"/>
      <c r="X732" s="36"/>
      <c r="Y732" s="37"/>
      <c r="Z732" s="331">
        <f t="shared" si="72"/>
        <v>0</v>
      </c>
      <c r="AA732" s="332">
        <f t="shared" si="73"/>
        <v>0</v>
      </c>
    </row>
    <row r="733" spans="14:27">
      <c r="N733" s="320" t="str">
        <f t="shared" si="71"/>
        <v>\\</v>
      </c>
      <c r="O733" s="38"/>
      <c r="P733" s="36"/>
      <c r="Q733" s="114"/>
      <c r="R733" s="114"/>
      <c r="S733" s="11"/>
      <c r="T733" s="35"/>
      <c r="U733" s="39"/>
      <c r="V733" s="40"/>
      <c r="W733" s="35"/>
      <c r="X733" s="36"/>
      <c r="Y733" s="37"/>
      <c r="Z733" s="331">
        <f t="shared" si="72"/>
        <v>0</v>
      </c>
      <c r="AA733" s="332">
        <f t="shared" si="73"/>
        <v>0</v>
      </c>
    </row>
    <row r="734" spans="14:27">
      <c r="N734" s="320" t="str">
        <f t="shared" si="71"/>
        <v>\\</v>
      </c>
      <c r="O734" s="38"/>
      <c r="P734" s="36"/>
      <c r="Q734" s="114"/>
      <c r="R734" s="114"/>
      <c r="S734" s="11"/>
      <c r="T734" s="35"/>
      <c r="U734" s="39"/>
      <c r="V734" s="40"/>
      <c r="W734" s="35"/>
      <c r="X734" s="36"/>
      <c r="Y734" s="37"/>
      <c r="Z734" s="331">
        <f t="shared" si="72"/>
        <v>0</v>
      </c>
      <c r="AA734" s="332">
        <f t="shared" si="73"/>
        <v>0</v>
      </c>
    </row>
    <row r="735" spans="14:27">
      <c r="N735" s="320" t="str">
        <f t="shared" si="71"/>
        <v>\\</v>
      </c>
      <c r="O735" s="38"/>
      <c r="P735" s="36"/>
      <c r="Q735" s="114"/>
      <c r="R735" s="114"/>
      <c r="S735" s="11"/>
      <c r="T735" s="35"/>
      <c r="U735" s="39"/>
      <c r="V735" s="40"/>
      <c r="W735" s="35"/>
      <c r="X735" s="36"/>
      <c r="Y735" s="37"/>
      <c r="Z735" s="331">
        <f t="shared" si="72"/>
        <v>0</v>
      </c>
      <c r="AA735" s="332">
        <f t="shared" si="73"/>
        <v>0</v>
      </c>
    </row>
    <row r="736" spans="14:27">
      <c r="N736" s="320" t="str">
        <f t="shared" si="71"/>
        <v>\\</v>
      </c>
      <c r="O736" s="38"/>
      <c r="P736" s="36"/>
      <c r="Q736" s="114"/>
      <c r="R736" s="114"/>
      <c r="S736" s="11"/>
      <c r="T736" s="35"/>
      <c r="U736" s="39"/>
      <c r="V736" s="40"/>
      <c r="W736" s="35"/>
      <c r="X736" s="36"/>
      <c r="Y736" s="37"/>
      <c r="Z736" s="331">
        <f t="shared" si="72"/>
        <v>0</v>
      </c>
      <c r="AA736" s="332">
        <f t="shared" si="73"/>
        <v>0</v>
      </c>
    </row>
    <row r="737" spans="14:27">
      <c r="N737" s="320" t="str">
        <f t="shared" si="71"/>
        <v>\\</v>
      </c>
      <c r="O737" s="38"/>
      <c r="P737" s="36"/>
      <c r="Q737" s="114"/>
      <c r="R737" s="114"/>
      <c r="S737" s="11"/>
      <c r="T737" s="35"/>
      <c r="U737" s="39"/>
      <c r="V737" s="40"/>
      <c r="W737" s="35"/>
      <c r="X737" s="36"/>
      <c r="Y737" s="37"/>
      <c r="Z737" s="331">
        <f t="shared" si="72"/>
        <v>0</v>
      </c>
      <c r="AA737" s="332">
        <f t="shared" si="73"/>
        <v>0</v>
      </c>
    </row>
    <row r="738" spans="14:27">
      <c r="N738" s="320" t="str">
        <f t="shared" si="71"/>
        <v>\\</v>
      </c>
      <c r="O738" s="38"/>
      <c r="P738" s="36"/>
      <c r="Q738" s="114"/>
      <c r="R738" s="114"/>
      <c r="S738" s="11"/>
      <c r="T738" s="35"/>
      <c r="U738" s="39"/>
      <c r="V738" s="40"/>
      <c r="W738" s="35"/>
      <c r="X738" s="36"/>
      <c r="Y738" s="37"/>
      <c r="Z738" s="331">
        <f t="shared" si="72"/>
        <v>0</v>
      </c>
      <c r="AA738" s="332">
        <f t="shared" si="73"/>
        <v>0</v>
      </c>
    </row>
    <row r="739" spans="14:27">
      <c r="N739" s="320" t="str">
        <f t="shared" si="71"/>
        <v>\\</v>
      </c>
      <c r="O739" s="38"/>
      <c r="P739" s="36"/>
      <c r="Q739" s="114"/>
      <c r="R739" s="114"/>
      <c r="S739" s="11"/>
      <c r="T739" s="35"/>
      <c r="U739" s="39"/>
      <c r="V739" s="40"/>
      <c r="W739" s="35"/>
      <c r="X739" s="36"/>
      <c r="Y739" s="37"/>
      <c r="Z739" s="331">
        <f t="shared" si="72"/>
        <v>0</v>
      </c>
      <c r="AA739" s="332">
        <f t="shared" si="73"/>
        <v>0</v>
      </c>
    </row>
    <row r="740" spans="14:27">
      <c r="N740" s="320" t="str">
        <f t="shared" si="71"/>
        <v>\\</v>
      </c>
      <c r="O740" s="38"/>
      <c r="P740" s="36"/>
      <c r="Q740" s="114"/>
      <c r="R740" s="114"/>
      <c r="S740" s="11"/>
      <c r="T740" s="35"/>
      <c r="U740" s="39"/>
      <c r="V740" s="40"/>
      <c r="W740" s="35"/>
      <c r="X740" s="36"/>
      <c r="Y740" s="37"/>
      <c r="Z740" s="331">
        <f t="shared" si="72"/>
        <v>0</v>
      </c>
      <c r="AA740" s="332">
        <f t="shared" si="73"/>
        <v>0</v>
      </c>
    </row>
    <row r="741" spans="14:27">
      <c r="N741" s="320" t="str">
        <f t="shared" si="71"/>
        <v>\\</v>
      </c>
      <c r="O741" s="38"/>
      <c r="P741" s="36"/>
      <c r="Q741" s="114"/>
      <c r="R741" s="114"/>
      <c r="S741" s="11"/>
      <c r="T741" s="35"/>
      <c r="U741" s="39"/>
      <c r="V741" s="40"/>
      <c r="W741" s="35"/>
      <c r="X741" s="36"/>
      <c r="Y741" s="37"/>
      <c r="Z741" s="331">
        <f t="shared" si="72"/>
        <v>0</v>
      </c>
      <c r="AA741" s="332">
        <f t="shared" si="73"/>
        <v>0</v>
      </c>
    </row>
    <row r="742" spans="14:27">
      <c r="N742" s="320" t="str">
        <f t="shared" si="71"/>
        <v>\\</v>
      </c>
      <c r="O742" s="38"/>
      <c r="P742" s="36"/>
      <c r="Q742" s="114"/>
      <c r="R742" s="114"/>
      <c r="S742" s="11"/>
      <c r="T742" s="35"/>
      <c r="U742" s="39"/>
      <c r="V742" s="40"/>
      <c r="W742" s="35"/>
      <c r="X742" s="36"/>
      <c r="Y742" s="37"/>
      <c r="Z742" s="331">
        <f t="shared" si="72"/>
        <v>0</v>
      </c>
      <c r="AA742" s="332">
        <f t="shared" si="73"/>
        <v>0</v>
      </c>
    </row>
    <row r="743" spans="14:27">
      <c r="N743" s="320" t="str">
        <f t="shared" si="71"/>
        <v>\\</v>
      </c>
      <c r="O743" s="38"/>
      <c r="P743" s="36"/>
      <c r="Q743" s="114"/>
      <c r="R743" s="114"/>
      <c r="S743" s="11"/>
      <c r="T743" s="35"/>
      <c r="U743" s="39"/>
      <c r="V743" s="40"/>
      <c r="W743" s="35"/>
      <c r="X743" s="36"/>
      <c r="Y743" s="37"/>
      <c r="Z743" s="331">
        <f t="shared" si="72"/>
        <v>0</v>
      </c>
      <c r="AA743" s="332">
        <f t="shared" si="73"/>
        <v>0</v>
      </c>
    </row>
    <row r="744" spans="14:27">
      <c r="N744" s="320" t="str">
        <f t="shared" si="71"/>
        <v>\\</v>
      </c>
      <c r="O744" s="38"/>
      <c r="P744" s="36"/>
      <c r="Q744" s="114"/>
      <c r="R744" s="114"/>
      <c r="S744" s="11"/>
      <c r="T744" s="35"/>
      <c r="U744" s="39"/>
      <c r="V744" s="40"/>
      <c r="W744" s="35"/>
      <c r="X744" s="36"/>
      <c r="Y744" s="37"/>
      <c r="Z744" s="331">
        <f t="shared" si="72"/>
        <v>0</v>
      </c>
      <c r="AA744" s="332">
        <f t="shared" si="73"/>
        <v>0</v>
      </c>
    </row>
    <row r="745" spans="14:27">
      <c r="N745" s="320" t="str">
        <f t="shared" si="71"/>
        <v>\\</v>
      </c>
      <c r="O745" s="38"/>
      <c r="P745" s="36"/>
      <c r="Q745" s="114"/>
      <c r="R745" s="114"/>
      <c r="S745" s="11"/>
      <c r="T745" s="35"/>
      <c r="U745" s="39"/>
      <c r="V745" s="40"/>
      <c r="W745" s="35"/>
      <c r="X745" s="36"/>
      <c r="Y745" s="37"/>
      <c r="Z745" s="331">
        <f t="shared" si="72"/>
        <v>0</v>
      </c>
      <c r="AA745" s="332">
        <f t="shared" si="73"/>
        <v>0</v>
      </c>
    </row>
    <row r="746" spans="14:27">
      <c r="N746" s="320" t="str">
        <f t="shared" si="71"/>
        <v>\\</v>
      </c>
      <c r="O746" s="38"/>
      <c r="P746" s="36"/>
      <c r="Q746" s="114"/>
      <c r="R746" s="114"/>
      <c r="S746" s="11"/>
      <c r="T746" s="35"/>
      <c r="U746" s="39"/>
      <c r="V746" s="40"/>
      <c r="W746" s="35"/>
      <c r="X746" s="36"/>
      <c r="Y746" s="37"/>
      <c r="Z746" s="331">
        <f t="shared" si="72"/>
        <v>0</v>
      </c>
      <c r="AA746" s="332">
        <f t="shared" si="73"/>
        <v>0</v>
      </c>
    </row>
    <row r="747" spans="14:27">
      <c r="N747" s="320" t="str">
        <f t="shared" si="71"/>
        <v>\\</v>
      </c>
      <c r="O747" s="38"/>
      <c r="P747" s="36"/>
      <c r="Q747" s="114"/>
      <c r="R747" s="114"/>
      <c r="S747" s="11"/>
      <c r="T747" s="35"/>
      <c r="U747" s="39"/>
      <c r="V747" s="40"/>
      <c r="W747" s="35"/>
      <c r="X747" s="36"/>
      <c r="Y747" s="37"/>
      <c r="Z747" s="331">
        <f t="shared" si="72"/>
        <v>0</v>
      </c>
      <c r="AA747" s="332">
        <f t="shared" si="73"/>
        <v>0</v>
      </c>
    </row>
    <row r="748" spans="14:27">
      <c r="N748" s="320" t="str">
        <f t="shared" si="71"/>
        <v>\\</v>
      </c>
      <c r="O748" s="38"/>
      <c r="P748" s="36"/>
      <c r="Q748" s="114"/>
      <c r="R748" s="114"/>
      <c r="S748" s="11"/>
      <c r="T748" s="35"/>
      <c r="U748" s="39"/>
      <c r="V748" s="40"/>
      <c r="W748" s="35"/>
      <c r="X748" s="36"/>
      <c r="Y748" s="37"/>
      <c r="Z748" s="331">
        <f t="shared" si="72"/>
        <v>0</v>
      </c>
      <c r="AA748" s="332">
        <f t="shared" si="73"/>
        <v>0</v>
      </c>
    </row>
    <row r="749" spans="14:27">
      <c r="N749" s="320" t="str">
        <f t="shared" si="71"/>
        <v>\\</v>
      </c>
      <c r="O749" s="38"/>
      <c r="P749" s="36"/>
      <c r="Q749" s="114"/>
      <c r="R749" s="114"/>
      <c r="S749" s="11"/>
      <c r="T749" s="35"/>
      <c r="U749" s="39"/>
      <c r="V749" s="40"/>
      <c r="W749" s="35"/>
      <c r="X749" s="36"/>
      <c r="Y749" s="37"/>
      <c r="Z749" s="331">
        <f t="shared" si="72"/>
        <v>0</v>
      </c>
      <c r="AA749" s="332">
        <f t="shared" si="73"/>
        <v>0</v>
      </c>
    </row>
    <row r="750" spans="14:27">
      <c r="N750" s="320" t="str">
        <f t="shared" si="71"/>
        <v>\\</v>
      </c>
      <c r="O750" s="38"/>
      <c r="P750" s="36"/>
      <c r="Q750" s="114"/>
      <c r="R750" s="114"/>
      <c r="S750" s="11"/>
      <c r="T750" s="35"/>
      <c r="U750" s="39"/>
      <c r="V750" s="40"/>
      <c r="W750" s="35"/>
      <c r="X750" s="36"/>
      <c r="Y750" s="37"/>
      <c r="Z750" s="331">
        <f t="shared" si="72"/>
        <v>0</v>
      </c>
      <c r="AA750" s="332">
        <f t="shared" si="73"/>
        <v>0</v>
      </c>
    </row>
    <row r="751" spans="14:27">
      <c r="N751" s="320" t="str">
        <f t="shared" si="71"/>
        <v>\\</v>
      </c>
      <c r="O751" s="38"/>
      <c r="P751" s="36"/>
      <c r="Q751" s="114"/>
      <c r="R751" s="114"/>
      <c r="S751" s="11"/>
      <c r="T751" s="35"/>
      <c r="U751" s="39"/>
      <c r="V751" s="40"/>
      <c r="W751" s="35"/>
      <c r="X751" s="36"/>
      <c r="Y751" s="37"/>
      <c r="Z751" s="331">
        <f t="shared" si="72"/>
        <v>0</v>
      </c>
      <c r="AA751" s="332">
        <f t="shared" si="73"/>
        <v>0</v>
      </c>
    </row>
    <row r="752" spans="14:27">
      <c r="N752" s="320" t="str">
        <f t="shared" si="71"/>
        <v>\\</v>
      </c>
      <c r="O752" s="38"/>
      <c r="P752" s="36"/>
      <c r="Q752" s="114"/>
      <c r="R752" s="114"/>
      <c r="S752" s="11"/>
      <c r="T752" s="35"/>
      <c r="U752" s="39"/>
      <c r="V752" s="40"/>
      <c r="W752" s="35"/>
      <c r="X752" s="36"/>
      <c r="Y752" s="37"/>
      <c r="Z752" s="331">
        <f t="shared" si="72"/>
        <v>0</v>
      </c>
      <c r="AA752" s="332">
        <f t="shared" si="73"/>
        <v>0</v>
      </c>
    </row>
    <row r="753" spans="14:27">
      <c r="N753" s="320" t="str">
        <f t="shared" si="71"/>
        <v>\\</v>
      </c>
      <c r="O753" s="38"/>
      <c r="P753" s="36"/>
      <c r="Q753" s="114"/>
      <c r="R753" s="114"/>
      <c r="S753" s="11"/>
      <c r="T753" s="35"/>
      <c r="U753" s="39"/>
      <c r="V753" s="40"/>
      <c r="W753" s="35"/>
      <c r="X753" s="36"/>
      <c r="Y753" s="37"/>
      <c r="Z753" s="331">
        <f t="shared" si="72"/>
        <v>0</v>
      </c>
      <c r="AA753" s="332">
        <f t="shared" si="73"/>
        <v>0</v>
      </c>
    </row>
    <row r="754" spans="14:27">
      <c r="N754" s="320" t="str">
        <f t="shared" si="71"/>
        <v>\\</v>
      </c>
      <c r="O754" s="38"/>
      <c r="P754" s="36"/>
      <c r="Q754" s="114"/>
      <c r="R754" s="114"/>
      <c r="S754" s="11"/>
      <c r="T754" s="35"/>
      <c r="U754" s="39"/>
      <c r="V754" s="40"/>
      <c r="W754" s="35"/>
      <c r="X754" s="36"/>
      <c r="Y754" s="37"/>
      <c r="Z754" s="331">
        <f t="shared" si="72"/>
        <v>0</v>
      </c>
      <c r="AA754" s="332">
        <f t="shared" si="73"/>
        <v>0</v>
      </c>
    </row>
    <row r="755" spans="14:27">
      <c r="N755" s="320" t="str">
        <f t="shared" si="71"/>
        <v>\\</v>
      </c>
      <c r="O755" s="38"/>
      <c r="P755" s="36"/>
      <c r="Q755" s="114"/>
      <c r="R755" s="114"/>
      <c r="S755" s="11"/>
      <c r="T755" s="35"/>
      <c r="U755" s="39"/>
      <c r="V755" s="40"/>
      <c r="W755" s="35"/>
      <c r="X755" s="36"/>
      <c r="Y755" s="37"/>
      <c r="Z755" s="331">
        <f t="shared" si="72"/>
        <v>0</v>
      </c>
      <c r="AA755" s="332">
        <f t="shared" si="73"/>
        <v>0</v>
      </c>
    </row>
    <row r="756" spans="14:27">
      <c r="N756" s="320" t="str">
        <f t="shared" si="71"/>
        <v>\\</v>
      </c>
      <c r="O756" s="38"/>
      <c r="P756" s="36"/>
      <c r="Q756" s="114"/>
      <c r="R756" s="114"/>
      <c r="S756" s="11"/>
      <c r="T756" s="35"/>
      <c r="U756" s="39"/>
      <c r="V756" s="40"/>
      <c r="W756" s="35"/>
      <c r="X756" s="36"/>
      <c r="Y756" s="37"/>
      <c r="Z756" s="331">
        <f t="shared" si="72"/>
        <v>0</v>
      </c>
      <c r="AA756" s="332">
        <f t="shared" si="73"/>
        <v>0</v>
      </c>
    </row>
    <row r="757" spans="14:27">
      <c r="N757" s="320" t="str">
        <f t="shared" si="71"/>
        <v>\\</v>
      </c>
      <c r="O757" s="38"/>
      <c r="P757" s="36"/>
      <c r="Q757" s="114"/>
      <c r="R757" s="114"/>
      <c r="S757" s="11"/>
      <c r="T757" s="35"/>
      <c r="U757" s="39"/>
      <c r="V757" s="40"/>
      <c r="W757" s="35"/>
      <c r="X757" s="36"/>
      <c r="Y757" s="37"/>
      <c r="Z757" s="331">
        <f t="shared" si="72"/>
        <v>0</v>
      </c>
      <c r="AA757" s="332">
        <f t="shared" si="73"/>
        <v>0</v>
      </c>
    </row>
    <row r="758" spans="14:27">
      <c r="N758" s="320" t="str">
        <f t="shared" si="71"/>
        <v>\\</v>
      </c>
      <c r="O758" s="38"/>
      <c r="P758" s="36"/>
      <c r="Q758" s="114"/>
      <c r="R758" s="114"/>
      <c r="S758" s="11"/>
      <c r="T758" s="35"/>
      <c r="U758" s="39"/>
      <c r="V758" s="40"/>
      <c r="W758" s="35"/>
      <c r="X758" s="36"/>
      <c r="Y758" s="37"/>
      <c r="Z758" s="331">
        <f t="shared" si="72"/>
        <v>0</v>
      </c>
      <c r="AA758" s="332">
        <f t="shared" si="73"/>
        <v>0</v>
      </c>
    </row>
    <row r="759" spans="14:27">
      <c r="N759" s="320" t="str">
        <f t="shared" si="71"/>
        <v>\\</v>
      </c>
      <c r="O759" s="38"/>
      <c r="P759" s="36"/>
      <c r="Q759" s="114"/>
      <c r="R759" s="114"/>
      <c r="S759" s="11"/>
      <c r="T759" s="35"/>
      <c r="U759" s="39"/>
      <c r="V759" s="40"/>
      <c r="W759" s="35"/>
      <c r="X759" s="36"/>
      <c r="Y759" s="37"/>
      <c r="Z759" s="331">
        <f t="shared" si="72"/>
        <v>0</v>
      </c>
      <c r="AA759" s="332">
        <f t="shared" si="73"/>
        <v>0</v>
      </c>
    </row>
    <row r="760" spans="14:27">
      <c r="N760" s="320" t="str">
        <f t="shared" si="71"/>
        <v>\\</v>
      </c>
      <c r="O760" s="38"/>
      <c r="P760" s="36"/>
      <c r="Q760" s="114"/>
      <c r="R760" s="114"/>
      <c r="S760" s="11"/>
      <c r="T760" s="35"/>
      <c r="U760" s="39"/>
      <c r="V760" s="40"/>
      <c r="W760" s="35"/>
      <c r="X760" s="36"/>
      <c r="Y760" s="37"/>
      <c r="Z760" s="331">
        <f t="shared" si="72"/>
        <v>0</v>
      </c>
      <c r="AA760" s="332">
        <f t="shared" si="73"/>
        <v>0</v>
      </c>
    </row>
    <row r="761" spans="14:27">
      <c r="N761" s="320" t="str">
        <f t="shared" si="71"/>
        <v>\\</v>
      </c>
      <c r="O761" s="38"/>
      <c r="P761" s="36"/>
      <c r="Q761" s="114"/>
      <c r="R761" s="114"/>
      <c r="S761" s="11"/>
      <c r="T761" s="35"/>
      <c r="U761" s="39"/>
      <c r="V761" s="40"/>
      <c r="W761" s="35"/>
      <c r="X761" s="36"/>
      <c r="Y761" s="37"/>
      <c r="Z761" s="331">
        <f t="shared" si="72"/>
        <v>0</v>
      </c>
      <c r="AA761" s="332">
        <f t="shared" si="73"/>
        <v>0</v>
      </c>
    </row>
    <row r="762" spans="14:27">
      <c r="N762" s="320" t="str">
        <f t="shared" si="71"/>
        <v>\\</v>
      </c>
      <c r="O762" s="38"/>
      <c r="P762" s="36"/>
      <c r="Q762" s="114"/>
      <c r="R762" s="114"/>
      <c r="S762" s="11"/>
      <c r="T762" s="35"/>
      <c r="U762" s="39"/>
      <c r="V762" s="40"/>
      <c r="W762" s="35"/>
      <c r="X762" s="36"/>
      <c r="Y762" s="37"/>
      <c r="Z762" s="331">
        <f t="shared" si="72"/>
        <v>0</v>
      </c>
      <c r="AA762" s="332">
        <f t="shared" si="73"/>
        <v>0</v>
      </c>
    </row>
    <row r="763" spans="14:27">
      <c r="N763" s="320" t="str">
        <f t="shared" si="71"/>
        <v>\\</v>
      </c>
      <c r="O763" s="38"/>
      <c r="P763" s="36"/>
      <c r="Q763" s="114"/>
      <c r="R763" s="114"/>
      <c r="S763" s="11"/>
      <c r="T763" s="35"/>
      <c r="U763" s="39"/>
      <c r="V763" s="40"/>
      <c r="W763" s="35"/>
      <c r="X763" s="36"/>
      <c r="Y763" s="37"/>
      <c r="Z763" s="331">
        <f t="shared" si="72"/>
        <v>0</v>
      </c>
      <c r="AA763" s="332">
        <f t="shared" si="73"/>
        <v>0</v>
      </c>
    </row>
    <row r="764" spans="14:27">
      <c r="N764" s="320" t="str">
        <f t="shared" si="71"/>
        <v>\\</v>
      </c>
      <c r="O764" s="38"/>
      <c r="P764" s="36"/>
      <c r="Q764" s="114"/>
      <c r="R764" s="114"/>
      <c r="S764" s="11"/>
      <c r="T764" s="35"/>
      <c r="U764" s="39"/>
      <c r="V764" s="40"/>
      <c r="W764" s="35"/>
      <c r="X764" s="36"/>
      <c r="Y764" s="37"/>
      <c r="Z764" s="331">
        <f t="shared" si="72"/>
        <v>0</v>
      </c>
      <c r="AA764" s="332">
        <f t="shared" si="73"/>
        <v>0</v>
      </c>
    </row>
    <row r="765" spans="14:27">
      <c r="N765" s="320" t="str">
        <f t="shared" si="71"/>
        <v>\\</v>
      </c>
      <c r="O765" s="38"/>
      <c r="P765" s="36"/>
      <c r="Q765" s="114"/>
      <c r="R765" s="114"/>
      <c r="S765" s="11"/>
      <c r="T765" s="35"/>
      <c r="U765" s="39"/>
      <c r="V765" s="40"/>
      <c r="W765" s="35"/>
      <c r="X765" s="36"/>
      <c r="Y765" s="37"/>
      <c r="Z765" s="331">
        <f t="shared" si="72"/>
        <v>0</v>
      </c>
      <c r="AA765" s="332">
        <f t="shared" si="73"/>
        <v>0</v>
      </c>
    </row>
    <row r="766" spans="14:27">
      <c r="N766" s="320" t="str">
        <f t="shared" si="71"/>
        <v>\\</v>
      </c>
      <c r="O766" s="38"/>
      <c r="P766" s="36"/>
      <c r="Q766" s="114"/>
      <c r="R766" s="114"/>
      <c r="S766" s="11"/>
      <c r="T766" s="35"/>
      <c r="U766" s="39"/>
      <c r="V766" s="40"/>
      <c r="W766" s="35"/>
      <c r="X766" s="36"/>
      <c r="Y766" s="37"/>
      <c r="Z766" s="331">
        <f t="shared" si="72"/>
        <v>0</v>
      </c>
      <c r="AA766" s="332">
        <f t="shared" si="73"/>
        <v>0</v>
      </c>
    </row>
    <row r="767" spans="14:27">
      <c r="N767" s="320" t="str">
        <f t="shared" si="71"/>
        <v>\\</v>
      </c>
      <c r="O767" s="38"/>
      <c r="P767" s="36"/>
      <c r="Q767" s="114"/>
      <c r="R767" s="114"/>
      <c r="S767" s="11"/>
      <c r="T767" s="35"/>
      <c r="U767" s="39"/>
      <c r="V767" s="40"/>
      <c r="W767" s="35"/>
      <c r="X767" s="36"/>
      <c r="Y767" s="37"/>
      <c r="Z767" s="331">
        <f t="shared" si="72"/>
        <v>0</v>
      </c>
      <c r="AA767" s="332">
        <f t="shared" si="73"/>
        <v>0</v>
      </c>
    </row>
    <row r="768" spans="14:27">
      <c r="N768" s="320" t="str">
        <f t="shared" si="71"/>
        <v>\\</v>
      </c>
      <c r="O768" s="38"/>
      <c r="P768" s="36"/>
      <c r="Q768" s="114"/>
      <c r="R768" s="114"/>
      <c r="S768" s="11"/>
      <c r="T768" s="35"/>
      <c r="U768" s="39"/>
      <c r="V768" s="40"/>
      <c r="W768" s="35"/>
      <c r="X768" s="36"/>
      <c r="Y768" s="37"/>
      <c r="Z768" s="331">
        <f t="shared" si="72"/>
        <v>0</v>
      </c>
      <c r="AA768" s="332">
        <f t="shared" si="73"/>
        <v>0</v>
      </c>
    </row>
    <row r="769" spans="14:27">
      <c r="N769" s="320" t="str">
        <f t="shared" si="71"/>
        <v>\\</v>
      </c>
      <c r="O769" s="38"/>
      <c r="P769" s="36"/>
      <c r="Q769" s="114"/>
      <c r="R769" s="114"/>
      <c r="S769" s="11"/>
      <c r="T769" s="35"/>
      <c r="U769" s="39"/>
      <c r="V769" s="40"/>
      <c r="W769" s="35"/>
      <c r="X769" s="36"/>
      <c r="Y769" s="37"/>
      <c r="Z769" s="331">
        <f t="shared" si="72"/>
        <v>0</v>
      </c>
      <c r="AA769" s="332">
        <f t="shared" si="73"/>
        <v>0</v>
      </c>
    </row>
    <row r="770" spans="14:27">
      <c r="N770" s="320" t="str">
        <f t="shared" si="71"/>
        <v>\\</v>
      </c>
      <c r="O770" s="38"/>
      <c r="P770" s="36"/>
      <c r="Q770" s="114"/>
      <c r="R770" s="114"/>
      <c r="S770" s="11"/>
      <c r="T770" s="35"/>
      <c r="U770" s="39"/>
      <c r="V770" s="40"/>
      <c r="W770" s="35"/>
      <c r="X770" s="36"/>
      <c r="Y770" s="37"/>
      <c r="Z770" s="331">
        <f t="shared" si="72"/>
        <v>0</v>
      </c>
      <c r="AA770" s="332">
        <f t="shared" si="73"/>
        <v>0</v>
      </c>
    </row>
    <row r="771" spans="14:27">
      <c r="N771" s="320" t="str">
        <f t="shared" ref="N771:N834" si="74">O771&amp;"\"&amp;X771&amp;"\"&amp;Y771</f>
        <v>\\</v>
      </c>
      <c r="O771" s="38"/>
      <c r="P771" s="36"/>
      <c r="Q771" s="114"/>
      <c r="R771" s="114"/>
      <c r="S771" s="11"/>
      <c r="T771" s="35"/>
      <c r="U771" s="39"/>
      <c r="V771" s="40"/>
      <c r="W771" s="35"/>
      <c r="X771" s="36"/>
      <c r="Y771" s="37"/>
      <c r="Z771" s="331">
        <f t="shared" si="72"/>
        <v>0</v>
      </c>
      <c r="AA771" s="332">
        <f t="shared" si="73"/>
        <v>0</v>
      </c>
    </row>
    <row r="772" spans="14:27">
      <c r="N772" s="320" t="str">
        <f t="shared" si="74"/>
        <v>\\</v>
      </c>
      <c r="O772" s="38"/>
      <c r="P772" s="36"/>
      <c r="Q772" s="114"/>
      <c r="R772" s="114"/>
      <c r="S772" s="11"/>
      <c r="T772" s="35"/>
      <c r="U772" s="39"/>
      <c r="V772" s="40"/>
      <c r="W772" s="35"/>
      <c r="X772" s="36"/>
      <c r="Y772" s="37"/>
      <c r="Z772" s="331">
        <f t="shared" ref="Z772:Z835" si="75">W772*V772/100</f>
        <v>0</v>
      </c>
      <c r="AA772" s="332">
        <f t="shared" ref="AA772:AA835" si="76">1*V772/100</f>
        <v>0</v>
      </c>
    </row>
    <row r="773" spans="14:27">
      <c r="N773" s="320" t="str">
        <f t="shared" si="74"/>
        <v>\\</v>
      </c>
      <c r="O773" s="38"/>
      <c r="P773" s="36"/>
      <c r="Q773" s="114"/>
      <c r="R773" s="114"/>
      <c r="S773" s="11"/>
      <c r="T773" s="35"/>
      <c r="U773" s="39"/>
      <c r="V773" s="40"/>
      <c r="W773" s="35"/>
      <c r="X773" s="36"/>
      <c r="Y773" s="37"/>
      <c r="Z773" s="331">
        <f t="shared" si="75"/>
        <v>0</v>
      </c>
      <c r="AA773" s="332">
        <f t="shared" si="76"/>
        <v>0</v>
      </c>
    </row>
    <row r="774" spans="14:27">
      <c r="N774" s="320" t="str">
        <f t="shared" si="74"/>
        <v>\\</v>
      </c>
      <c r="O774" s="38"/>
      <c r="P774" s="36"/>
      <c r="Q774" s="114"/>
      <c r="R774" s="114"/>
      <c r="S774" s="11"/>
      <c r="T774" s="35"/>
      <c r="U774" s="39"/>
      <c r="V774" s="40"/>
      <c r="W774" s="35"/>
      <c r="X774" s="36"/>
      <c r="Y774" s="37"/>
      <c r="Z774" s="331">
        <f t="shared" si="75"/>
        <v>0</v>
      </c>
      <c r="AA774" s="332">
        <f t="shared" si="76"/>
        <v>0</v>
      </c>
    </row>
    <row r="775" spans="14:27">
      <c r="N775" s="320" t="str">
        <f t="shared" si="74"/>
        <v>\\</v>
      </c>
      <c r="O775" s="38"/>
      <c r="P775" s="36"/>
      <c r="Q775" s="114"/>
      <c r="R775" s="114"/>
      <c r="S775" s="11"/>
      <c r="T775" s="35"/>
      <c r="U775" s="39"/>
      <c r="V775" s="40"/>
      <c r="W775" s="35"/>
      <c r="X775" s="36"/>
      <c r="Y775" s="37"/>
      <c r="Z775" s="331">
        <f t="shared" si="75"/>
        <v>0</v>
      </c>
      <c r="AA775" s="332">
        <f t="shared" si="76"/>
        <v>0</v>
      </c>
    </row>
    <row r="776" spans="14:27">
      <c r="N776" s="320" t="str">
        <f t="shared" si="74"/>
        <v>\\</v>
      </c>
      <c r="O776" s="38"/>
      <c r="P776" s="36"/>
      <c r="Q776" s="114"/>
      <c r="R776" s="114"/>
      <c r="S776" s="11"/>
      <c r="T776" s="35"/>
      <c r="U776" s="39"/>
      <c r="V776" s="40"/>
      <c r="W776" s="35"/>
      <c r="X776" s="36"/>
      <c r="Y776" s="37"/>
      <c r="Z776" s="331">
        <f t="shared" si="75"/>
        <v>0</v>
      </c>
      <c r="AA776" s="332">
        <f t="shared" si="76"/>
        <v>0</v>
      </c>
    </row>
    <row r="777" spans="14:27">
      <c r="N777" s="320" t="str">
        <f t="shared" si="74"/>
        <v>\\</v>
      </c>
      <c r="O777" s="38"/>
      <c r="P777" s="36"/>
      <c r="Q777" s="114"/>
      <c r="R777" s="114"/>
      <c r="S777" s="11"/>
      <c r="T777" s="35"/>
      <c r="U777" s="39"/>
      <c r="V777" s="40"/>
      <c r="W777" s="35"/>
      <c r="X777" s="36"/>
      <c r="Y777" s="37"/>
      <c r="Z777" s="331">
        <f t="shared" si="75"/>
        <v>0</v>
      </c>
      <c r="AA777" s="332">
        <f t="shared" si="76"/>
        <v>0</v>
      </c>
    </row>
    <row r="778" spans="14:27">
      <c r="N778" s="320" t="str">
        <f t="shared" si="74"/>
        <v>\\</v>
      </c>
      <c r="O778" s="38"/>
      <c r="P778" s="36"/>
      <c r="Q778" s="114"/>
      <c r="R778" s="114"/>
      <c r="S778" s="11"/>
      <c r="T778" s="35"/>
      <c r="U778" s="39"/>
      <c r="V778" s="40"/>
      <c r="W778" s="35"/>
      <c r="X778" s="36"/>
      <c r="Y778" s="37"/>
      <c r="Z778" s="331">
        <f t="shared" si="75"/>
        <v>0</v>
      </c>
      <c r="AA778" s="332">
        <f t="shared" si="76"/>
        <v>0</v>
      </c>
    </row>
    <row r="779" spans="14:27">
      <c r="N779" s="320" t="str">
        <f t="shared" si="74"/>
        <v>\\</v>
      </c>
      <c r="O779" s="38"/>
      <c r="P779" s="36"/>
      <c r="Q779" s="114"/>
      <c r="R779" s="114"/>
      <c r="S779" s="11"/>
      <c r="T779" s="35"/>
      <c r="U779" s="39"/>
      <c r="V779" s="40"/>
      <c r="W779" s="35"/>
      <c r="X779" s="36"/>
      <c r="Y779" s="37"/>
      <c r="Z779" s="331">
        <f t="shared" si="75"/>
        <v>0</v>
      </c>
      <c r="AA779" s="332">
        <f t="shared" si="76"/>
        <v>0</v>
      </c>
    </row>
    <row r="780" spans="14:27">
      <c r="N780" s="320" t="str">
        <f t="shared" si="74"/>
        <v>\\</v>
      </c>
      <c r="O780" s="38"/>
      <c r="P780" s="36"/>
      <c r="Q780" s="114"/>
      <c r="R780" s="114"/>
      <c r="S780" s="11"/>
      <c r="T780" s="35"/>
      <c r="U780" s="39"/>
      <c r="V780" s="40"/>
      <c r="W780" s="35"/>
      <c r="X780" s="36"/>
      <c r="Y780" s="37"/>
      <c r="Z780" s="331">
        <f t="shared" si="75"/>
        <v>0</v>
      </c>
      <c r="AA780" s="332">
        <f t="shared" si="76"/>
        <v>0</v>
      </c>
    </row>
    <row r="781" spans="14:27">
      <c r="N781" s="320" t="str">
        <f t="shared" si="74"/>
        <v>\\</v>
      </c>
      <c r="O781" s="38"/>
      <c r="P781" s="36"/>
      <c r="Q781" s="114"/>
      <c r="R781" s="114"/>
      <c r="S781" s="11"/>
      <c r="T781" s="35"/>
      <c r="U781" s="39"/>
      <c r="V781" s="40"/>
      <c r="W781" s="35"/>
      <c r="X781" s="36"/>
      <c r="Y781" s="37"/>
      <c r="Z781" s="331">
        <f t="shared" si="75"/>
        <v>0</v>
      </c>
      <c r="AA781" s="332">
        <f t="shared" si="76"/>
        <v>0</v>
      </c>
    </row>
    <row r="782" spans="14:27">
      <c r="N782" s="320" t="str">
        <f t="shared" si="74"/>
        <v>\\</v>
      </c>
      <c r="O782" s="38"/>
      <c r="P782" s="36"/>
      <c r="Q782" s="114"/>
      <c r="R782" s="114"/>
      <c r="S782" s="11"/>
      <c r="T782" s="35"/>
      <c r="U782" s="39"/>
      <c r="V782" s="40"/>
      <c r="W782" s="35"/>
      <c r="X782" s="36"/>
      <c r="Y782" s="37"/>
      <c r="Z782" s="331">
        <f t="shared" si="75"/>
        <v>0</v>
      </c>
      <c r="AA782" s="332">
        <f t="shared" si="76"/>
        <v>0</v>
      </c>
    </row>
    <row r="783" spans="14:27">
      <c r="N783" s="320" t="str">
        <f t="shared" si="74"/>
        <v>\\</v>
      </c>
      <c r="O783" s="38"/>
      <c r="P783" s="36"/>
      <c r="Q783" s="114"/>
      <c r="R783" s="114"/>
      <c r="S783" s="11"/>
      <c r="T783" s="35"/>
      <c r="U783" s="39"/>
      <c r="V783" s="40"/>
      <c r="W783" s="35"/>
      <c r="X783" s="36"/>
      <c r="Y783" s="37"/>
      <c r="Z783" s="331">
        <f t="shared" si="75"/>
        <v>0</v>
      </c>
      <c r="AA783" s="332">
        <f t="shared" si="76"/>
        <v>0</v>
      </c>
    </row>
    <row r="784" spans="14:27">
      <c r="N784" s="320" t="str">
        <f t="shared" si="74"/>
        <v>\\</v>
      </c>
      <c r="O784" s="38"/>
      <c r="P784" s="36"/>
      <c r="Q784" s="114"/>
      <c r="R784" s="114"/>
      <c r="S784" s="11"/>
      <c r="T784" s="35"/>
      <c r="U784" s="39"/>
      <c r="V784" s="40"/>
      <c r="W784" s="35"/>
      <c r="X784" s="36"/>
      <c r="Y784" s="37"/>
      <c r="Z784" s="331">
        <f t="shared" si="75"/>
        <v>0</v>
      </c>
      <c r="AA784" s="332">
        <f t="shared" si="76"/>
        <v>0</v>
      </c>
    </row>
    <row r="785" spans="14:27">
      <c r="N785" s="320" t="str">
        <f t="shared" si="74"/>
        <v>\\</v>
      </c>
      <c r="O785" s="38"/>
      <c r="P785" s="36"/>
      <c r="Q785" s="114"/>
      <c r="R785" s="114"/>
      <c r="S785" s="11"/>
      <c r="T785" s="35"/>
      <c r="U785" s="39"/>
      <c r="V785" s="40"/>
      <c r="W785" s="35"/>
      <c r="X785" s="36"/>
      <c r="Y785" s="37"/>
      <c r="Z785" s="331">
        <f t="shared" si="75"/>
        <v>0</v>
      </c>
      <c r="AA785" s="332">
        <f t="shared" si="76"/>
        <v>0</v>
      </c>
    </row>
    <row r="786" spans="14:27">
      <c r="N786" s="320" t="str">
        <f t="shared" si="74"/>
        <v>\\</v>
      </c>
      <c r="O786" s="38"/>
      <c r="P786" s="36"/>
      <c r="Q786" s="114"/>
      <c r="R786" s="114"/>
      <c r="S786" s="11"/>
      <c r="T786" s="35"/>
      <c r="U786" s="39"/>
      <c r="V786" s="40"/>
      <c r="W786" s="35"/>
      <c r="X786" s="36"/>
      <c r="Y786" s="37"/>
      <c r="Z786" s="331">
        <f t="shared" si="75"/>
        <v>0</v>
      </c>
      <c r="AA786" s="332">
        <f t="shared" si="76"/>
        <v>0</v>
      </c>
    </row>
    <row r="787" spans="14:27">
      <c r="N787" s="320" t="str">
        <f t="shared" si="74"/>
        <v>\\</v>
      </c>
      <c r="O787" s="38"/>
      <c r="P787" s="36"/>
      <c r="Q787" s="114"/>
      <c r="R787" s="114"/>
      <c r="S787" s="11"/>
      <c r="T787" s="35"/>
      <c r="U787" s="39"/>
      <c r="V787" s="40"/>
      <c r="W787" s="35"/>
      <c r="X787" s="36"/>
      <c r="Y787" s="37"/>
      <c r="Z787" s="331">
        <f t="shared" si="75"/>
        <v>0</v>
      </c>
      <c r="AA787" s="332">
        <f t="shared" si="76"/>
        <v>0</v>
      </c>
    </row>
    <row r="788" spans="14:27">
      <c r="N788" s="320" t="str">
        <f t="shared" si="74"/>
        <v>\\</v>
      </c>
      <c r="O788" s="38"/>
      <c r="P788" s="36"/>
      <c r="Q788" s="114"/>
      <c r="R788" s="114"/>
      <c r="S788" s="11"/>
      <c r="T788" s="35"/>
      <c r="U788" s="39"/>
      <c r="V788" s="40"/>
      <c r="W788" s="35"/>
      <c r="X788" s="36"/>
      <c r="Y788" s="37"/>
      <c r="Z788" s="331">
        <f t="shared" si="75"/>
        <v>0</v>
      </c>
      <c r="AA788" s="332">
        <f t="shared" si="76"/>
        <v>0</v>
      </c>
    </row>
    <row r="789" spans="14:27">
      <c r="N789" s="320" t="str">
        <f t="shared" si="74"/>
        <v>\\</v>
      </c>
      <c r="O789" s="38"/>
      <c r="P789" s="36"/>
      <c r="Q789" s="114"/>
      <c r="R789" s="114"/>
      <c r="S789" s="11"/>
      <c r="T789" s="35"/>
      <c r="U789" s="39"/>
      <c r="V789" s="40"/>
      <c r="W789" s="35"/>
      <c r="X789" s="36"/>
      <c r="Y789" s="37"/>
      <c r="Z789" s="331">
        <f t="shared" si="75"/>
        <v>0</v>
      </c>
      <c r="AA789" s="332">
        <f t="shared" si="76"/>
        <v>0</v>
      </c>
    </row>
    <row r="790" spans="14:27">
      <c r="N790" s="320" t="str">
        <f t="shared" si="74"/>
        <v>\\</v>
      </c>
      <c r="O790" s="38"/>
      <c r="P790" s="36"/>
      <c r="Q790" s="114"/>
      <c r="R790" s="114"/>
      <c r="S790" s="11"/>
      <c r="T790" s="35"/>
      <c r="U790" s="39"/>
      <c r="V790" s="40"/>
      <c r="W790" s="35"/>
      <c r="X790" s="36"/>
      <c r="Y790" s="37"/>
      <c r="Z790" s="331">
        <f t="shared" si="75"/>
        <v>0</v>
      </c>
      <c r="AA790" s="332">
        <f t="shared" si="76"/>
        <v>0</v>
      </c>
    </row>
    <row r="791" spans="14:27">
      <c r="N791" s="320" t="str">
        <f t="shared" si="74"/>
        <v>\\</v>
      </c>
      <c r="O791" s="38"/>
      <c r="P791" s="36"/>
      <c r="Q791" s="114"/>
      <c r="R791" s="114"/>
      <c r="S791" s="11"/>
      <c r="T791" s="35"/>
      <c r="U791" s="39"/>
      <c r="V791" s="40"/>
      <c r="W791" s="35"/>
      <c r="X791" s="36"/>
      <c r="Y791" s="37"/>
      <c r="Z791" s="331">
        <f t="shared" si="75"/>
        <v>0</v>
      </c>
      <c r="AA791" s="332">
        <f t="shared" si="76"/>
        <v>0</v>
      </c>
    </row>
    <row r="792" spans="14:27">
      <c r="N792" s="320" t="str">
        <f t="shared" si="74"/>
        <v>\\</v>
      </c>
      <c r="O792" s="38"/>
      <c r="P792" s="36"/>
      <c r="Q792" s="114"/>
      <c r="R792" s="114"/>
      <c r="S792" s="11"/>
      <c r="T792" s="35"/>
      <c r="U792" s="39"/>
      <c r="V792" s="40"/>
      <c r="W792" s="35"/>
      <c r="X792" s="36"/>
      <c r="Y792" s="37"/>
      <c r="Z792" s="331">
        <f t="shared" si="75"/>
        <v>0</v>
      </c>
      <c r="AA792" s="332">
        <f t="shared" si="76"/>
        <v>0</v>
      </c>
    </row>
    <row r="793" spans="14:27">
      <c r="N793" s="320" t="str">
        <f t="shared" si="74"/>
        <v>\\</v>
      </c>
      <c r="O793" s="38"/>
      <c r="P793" s="36"/>
      <c r="Q793" s="114"/>
      <c r="R793" s="114"/>
      <c r="S793" s="11"/>
      <c r="T793" s="35"/>
      <c r="U793" s="39"/>
      <c r="V793" s="40"/>
      <c r="W793" s="35"/>
      <c r="X793" s="36"/>
      <c r="Y793" s="37"/>
      <c r="Z793" s="331">
        <f t="shared" si="75"/>
        <v>0</v>
      </c>
      <c r="AA793" s="332">
        <f t="shared" si="76"/>
        <v>0</v>
      </c>
    </row>
    <row r="794" spans="14:27">
      <c r="N794" s="320" t="str">
        <f t="shared" si="74"/>
        <v>\\</v>
      </c>
      <c r="O794" s="38"/>
      <c r="P794" s="36"/>
      <c r="Q794" s="114"/>
      <c r="R794" s="114"/>
      <c r="S794" s="11"/>
      <c r="T794" s="35"/>
      <c r="U794" s="39"/>
      <c r="V794" s="40"/>
      <c r="W794" s="35"/>
      <c r="X794" s="36"/>
      <c r="Y794" s="37"/>
      <c r="Z794" s="331">
        <f t="shared" si="75"/>
        <v>0</v>
      </c>
      <c r="AA794" s="332">
        <f t="shared" si="76"/>
        <v>0</v>
      </c>
    </row>
    <row r="795" spans="14:27">
      <c r="N795" s="320" t="str">
        <f t="shared" si="74"/>
        <v>\\</v>
      </c>
      <c r="O795" s="38"/>
      <c r="P795" s="36"/>
      <c r="Q795" s="114"/>
      <c r="R795" s="114"/>
      <c r="S795" s="11"/>
      <c r="T795" s="35"/>
      <c r="U795" s="39"/>
      <c r="V795" s="40"/>
      <c r="W795" s="35"/>
      <c r="X795" s="36"/>
      <c r="Y795" s="37"/>
      <c r="Z795" s="331">
        <f t="shared" si="75"/>
        <v>0</v>
      </c>
      <c r="AA795" s="332">
        <f t="shared" si="76"/>
        <v>0</v>
      </c>
    </row>
    <row r="796" spans="14:27">
      <c r="N796" s="320" t="str">
        <f t="shared" si="74"/>
        <v>\\</v>
      </c>
      <c r="O796" s="38"/>
      <c r="P796" s="36"/>
      <c r="Q796" s="114"/>
      <c r="R796" s="114"/>
      <c r="S796" s="11"/>
      <c r="T796" s="35"/>
      <c r="U796" s="39"/>
      <c r="V796" s="40"/>
      <c r="W796" s="35"/>
      <c r="X796" s="36"/>
      <c r="Y796" s="37"/>
      <c r="Z796" s="331">
        <f t="shared" si="75"/>
        <v>0</v>
      </c>
      <c r="AA796" s="332">
        <f t="shared" si="76"/>
        <v>0</v>
      </c>
    </row>
    <row r="797" spans="14:27">
      <c r="N797" s="320" t="str">
        <f t="shared" si="74"/>
        <v>\\</v>
      </c>
      <c r="O797" s="38"/>
      <c r="P797" s="36"/>
      <c r="Q797" s="114"/>
      <c r="R797" s="114"/>
      <c r="S797" s="11"/>
      <c r="T797" s="35"/>
      <c r="U797" s="39"/>
      <c r="V797" s="40"/>
      <c r="W797" s="35"/>
      <c r="X797" s="36"/>
      <c r="Y797" s="37"/>
      <c r="Z797" s="331">
        <f t="shared" si="75"/>
        <v>0</v>
      </c>
      <c r="AA797" s="332">
        <f t="shared" si="76"/>
        <v>0</v>
      </c>
    </row>
    <row r="798" spans="14:27">
      <c r="N798" s="320" t="str">
        <f t="shared" si="74"/>
        <v>\\</v>
      </c>
      <c r="O798" s="38"/>
      <c r="P798" s="36"/>
      <c r="Q798" s="114"/>
      <c r="R798" s="114"/>
      <c r="S798" s="11"/>
      <c r="T798" s="35"/>
      <c r="U798" s="39"/>
      <c r="V798" s="40"/>
      <c r="W798" s="35"/>
      <c r="X798" s="36"/>
      <c r="Y798" s="37"/>
      <c r="Z798" s="331">
        <f t="shared" si="75"/>
        <v>0</v>
      </c>
      <c r="AA798" s="332">
        <f t="shared" si="76"/>
        <v>0</v>
      </c>
    </row>
    <row r="799" spans="14:27">
      <c r="N799" s="320" t="str">
        <f t="shared" si="74"/>
        <v>\\</v>
      </c>
      <c r="O799" s="38"/>
      <c r="P799" s="36"/>
      <c r="Q799" s="114"/>
      <c r="R799" s="114"/>
      <c r="S799" s="11"/>
      <c r="T799" s="35"/>
      <c r="U799" s="39"/>
      <c r="V799" s="40"/>
      <c r="W799" s="35"/>
      <c r="X799" s="36"/>
      <c r="Y799" s="37"/>
      <c r="Z799" s="331">
        <f t="shared" si="75"/>
        <v>0</v>
      </c>
      <c r="AA799" s="332">
        <f t="shared" si="76"/>
        <v>0</v>
      </c>
    </row>
    <row r="800" spans="14:27">
      <c r="N800" s="320" t="str">
        <f t="shared" si="74"/>
        <v>\\</v>
      </c>
      <c r="O800" s="38"/>
      <c r="P800" s="36"/>
      <c r="Q800" s="114"/>
      <c r="R800" s="114"/>
      <c r="S800" s="11"/>
      <c r="T800" s="35"/>
      <c r="U800" s="39"/>
      <c r="V800" s="40"/>
      <c r="W800" s="35"/>
      <c r="X800" s="36"/>
      <c r="Y800" s="37"/>
      <c r="Z800" s="331">
        <f t="shared" si="75"/>
        <v>0</v>
      </c>
      <c r="AA800" s="332">
        <f t="shared" si="76"/>
        <v>0</v>
      </c>
    </row>
    <row r="801" spans="14:27">
      <c r="N801" s="320" t="str">
        <f t="shared" si="74"/>
        <v>\\</v>
      </c>
      <c r="O801" s="38"/>
      <c r="P801" s="36"/>
      <c r="Q801" s="114"/>
      <c r="R801" s="114"/>
      <c r="S801" s="11"/>
      <c r="T801" s="35"/>
      <c r="U801" s="39"/>
      <c r="V801" s="40"/>
      <c r="W801" s="35"/>
      <c r="X801" s="36"/>
      <c r="Y801" s="37"/>
      <c r="Z801" s="331">
        <f t="shared" si="75"/>
        <v>0</v>
      </c>
      <c r="AA801" s="332">
        <f t="shared" si="76"/>
        <v>0</v>
      </c>
    </row>
    <row r="802" spans="14:27">
      <c r="N802" s="320" t="str">
        <f t="shared" si="74"/>
        <v>\\</v>
      </c>
      <c r="O802" s="38"/>
      <c r="P802" s="36"/>
      <c r="Q802" s="114"/>
      <c r="R802" s="114"/>
      <c r="S802" s="11"/>
      <c r="T802" s="35"/>
      <c r="U802" s="39"/>
      <c r="V802" s="40"/>
      <c r="W802" s="35"/>
      <c r="X802" s="36"/>
      <c r="Y802" s="37"/>
      <c r="Z802" s="331">
        <f t="shared" si="75"/>
        <v>0</v>
      </c>
      <c r="AA802" s="332">
        <f t="shared" si="76"/>
        <v>0</v>
      </c>
    </row>
    <row r="803" spans="14:27">
      <c r="N803" s="320" t="str">
        <f t="shared" si="74"/>
        <v>\\</v>
      </c>
      <c r="O803" s="38"/>
      <c r="P803" s="36"/>
      <c r="Q803" s="114"/>
      <c r="R803" s="114"/>
      <c r="S803" s="11"/>
      <c r="T803" s="35"/>
      <c r="U803" s="39"/>
      <c r="V803" s="40"/>
      <c r="W803" s="35"/>
      <c r="X803" s="36"/>
      <c r="Y803" s="37"/>
      <c r="Z803" s="331">
        <f t="shared" si="75"/>
        <v>0</v>
      </c>
      <c r="AA803" s="332">
        <f t="shared" si="76"/>
        <v>0</v>
      </c>
    </row>
    <row r="804" spans="14:27">
      <c r="N804" s="320" t="str">
        <f t="shared" si="74"/>
        <v>\\</v>
      </c>
      <c r="O804" s="38"/>
      <c r="P804" s="36"/>
      <c r="Q804" s="114"/>
      <c r="R804" s="114"/>
      <c r="S804" s="11"/>
      <c r="T804" s="35"/>
      <c r="U804" s="39"/>
      <c r="V804" s="40"/>
      <c r="W804" s="35"/>
      <c r="X804" s="36"/>
      <c r="Y804" s="37"/>
      <c r="Z804" s="331">
        <f t="shared" si="75"/>
        <v>0</v>
      </c>
      <c r="AA804" s="332">
        <f t="shared" si="76"/>
        <v>0</v>
      </c>
    </row>
    <row r="805" spans="14:27">
      <c r="N805" s="320" t="str">
        <f t="shared" si="74"/>
        <v>\\</v>
      </c>
      <c r="O805" s="38"/>
      <c r="P805" s="36"/>
      <c r="Q805" s="114"/>
      <c r="R805" s="114"/>
      <c r="S805" s="11"/>
      <c r="T805" s="35"/>
      <c r="U805" s="39"/>
      <c r="V805" s="40"/>
      <c r="W805" s="35"/>
      <c r="X805" s="36"/>
      <c r="Y805" s="37"/>
      <c r="Z805" s="331">
        <f t="shared" si="75"/>
        <v>0</v>
      </c>
      <c r="AA805" s="332">
        <f t="shared" si="76"/>
        <v>0</v>
      </c>
    </row>
    <row r="806" spans="14:27">
      <c r="N806" s="320" t="str">
        <f t="shared" si="74"/>
        <v>\\</v>
      </c>
      <c r="O806" s="38"/>
      <c r="P806" s="36"/>
      <c r="Q806" s="114"/>
      <c r="R806" s="114"/>
      <c r="S806" s="11"/>
      <c r="T806" s="35"/>
      <c r="U806" s="39"/>
      <c r="V806" s="40"/>
      <c r="W806" s="35"/>
      <c r="X806" s="36"/>
      <c r="Y806" s="37"/>
      <c r="Z806" s="331">
        <f t="shared" si="75"/>
        <v>0</v>
      </c>
      <c r="AA806" s="332">
        <f t="shared" si="76"/>
        <v>0</v>
      </c>
    </row>
    <row r="807" spans="14:27">
      <c r="N807" s="320" t="str">
        <f t="shared" si="74"/>
        <v>\\</v>
      </c>
      <c r="O807" s="38"/>
      <c r="P807" s="36"/>
      <c r="Q807" s="114"/>
      <c r="R807" s="114"/>
      <c r="S807" s="11"/>
      <c r="T807" s="35"/>
      <c r="U807" s="39"/>
      <c r="V807" s="40"/>
      <c r="W807" s="35"/>
      <c r="X807" s="36"/>
      <c r="Y807" s="37"/>
      <c r="Z807" s="331">
        <f t="shared" si="75"/>
        <v>0</v>
      </c>
      <c r="AA807" s="332">
        <f t="shared" si="76"/>
        <v>0</v>
      </c>
    </row>
    <row r="808" spans="14:27">
      <c r="N808" s="320" t="str">
        <f t="shared" si="74"/>
        <v>\\</v>
      </c>
      <c r="O808" s="38"/>
      <c r="P808" s="36"/>
      <c r="Q808" s="114"/>
      <c r="R808" s="114"/>
      <c r="S808" s="11"/>
      <c r="T808" s="35"/>
      <c r="U808" s="39"/>
      <c r="V808" s="40"/>
      <c r="W808" s="35"/>
      <c r="X808" s="36"/>
      <c r="Y808" s="37"/>
      <c r="Z808" s="331">
        <f t="shared" si="75"/>
        <v>0</v>
      </c>
      <c r="AA808" s="332">
        <f t="shared" si="76"/>
        <v>0</v>
      </c>
    </row>
    <row r="809" spans="14:27">
      <c r="N809" s="320" t="str">
        <f t="shared" si="74"/>
        <v>\\</v>
      </c>
      <c r="O809" s="38"/>
      <c r="P809" s="36"/>
      <c r="Q809" s="114"/>
      <c r="R809" s="114"/>
      <c r="S809" s="11"/>
      <c r="T809" s="35"/>
      <c r="U809" s="39"/>
      <c r="V809" s="40"/>
      <c r="W809" s="35"/>
      <c r="X809" s="36"/>
      <c r="Y809" s="37"/>
      <c r="Z809" s="331">
        <f t="shared" si="75"/>
        <v>0</v>
      </c>
      <c r="AA809" s="332">
        <f t="shared" si="76"/>
        <v>0</v>
      </c>
    </row>
    <row r="810" spans="14:27">
      <c r="N810" s="320" t="str">
        <f t="shared" si="74"/>
        <v>\\</v>
      </c>
      <c r="O810" s="38"/>
      <c r="P810" s="36"/>
      <c r="Q810" s="114"/>
      <c r="R810" s="114"/>
      <c r="S810" s="11"/>
      <c r="T810" s="35"/>
      <c r="U810" s="39"/>
      <c r="V810" s="40"/>
      <c r="W810" s="35"/>
      <c r="X810" s="36"/>
      <c r="Y810" s="37"/>
      <c r="Z810" s="331">
        <f t="shared" si="75"/>
        <v>0</v>
      </c>
      <c r="AA810" s="332">
        <f t="shared" si="76"/>
        <v>0</v>
      </c>
    </row>
    <row r="811" spans="14:27">
      <c r="N811" s="320" t="str">
        <f t="shared" si="74"/>
        <v>\\</v>
      </c>
      <c r="O811" s="38"/>
      <c r="P811" s="36"/>
      <c r="Q811" s="114"/>
      <c r="R811" s="114"/>
      <c r="S811" s="11"/>
      <c r="T811" s="35"/>
      <c r="U811" s="39"/>
      <c r="V811" s="40"/>
      <c r="W811" s="35"/>
      <c r="X811" s="36"/>
      <c r="Y811" s="37"/>
      <c r="Z811" s="331">
        <f t="shared" si="75"/>
        <v>0</v>
      </c>
      <c r="AA811" s="332">
        <f t="shared" si="76"/>
        <v>0</v>
      </c>
    </row>
    <row r="812" spans="14:27">
      <c r="N812" s="320" t="str">
        <f t="shared" si="74"/>
        <v>\\</v>
      </c>
      <c r="O812" s="38"/>
      <c r="P812" s="36"/>
      <c r="Q812" s="114"/>
      <c r="R812" s="114"/>
      <c r="S812" s="11"/>
      <c r="T812" s="35"/>
      <c r="U812" s="39"/>
      <c r="V812" s="40"/>
      <c r="W812" s="35"/>
      <c r="X812" s="36"/>
      <c r="Y812" s="37"/>
      <c r="Z812" s="331">
        <f t="shared" si="75"/>
        <v>0</v>
      </c>
      <c r="AA812" s="332">
        <f t="shared" si="76"/>
        <v>0</v>
      </c>
    </row>
    <row r="813" spans="14:27">
      <c r="N813" s="320" t="str">
        <f t="shared" si="74"/>
        <v>\\</v>
      </c>
      <c r="O813" s="38"/>
      <c r="P813" s="36"/>
      <c r="Q813" s="114"/>
      <c r="R813" s="114"/>
      <c r="S813" s="11"/>
      <c r="T813" s="35"/>
      <c r="U813" s="39"/>
      <c r="V813" s="40"/>
      <c r="W813" s="35"/>
      <c r="X813" s="36"/>
      <c r="Y813" s="37"/>
      <c r="Z813" s="331">
        <f t="shared" si="75"/>
        <v>0</v>
      </c>
      <c r="AA813" s="332">
        <f t="shared" si="76"/>
        <v>0</v>
      </c>
    </row>
    <row r="814" spans="14:27">
      <c r="N814" s="320" t="str">
        <f t="shared" si="74"/>
        <v>\\</v>
      </c>
      <c r="O814" s="38"/>
      <c r="P814" s="36"/>
      <c r="Q814" s="114"/>
      <c r="R814" s="114"/>
      <c r="S814" s="11"/>
      <c r="T814" s="35"/>
      <c r="U814" s="39"/>
      <c r="V814" s="40"/>
      <c r="W814" s="35"/>
      <c r="X814" s="36"/>
      <c r="Y814" s="37"/>
      <c r="Z814" s="331">
        <f t="shared" si="75"/>
        <v>0</v>
      </c>
      <c r="AA814" s="332">
        <f t="shared" si="76"/>
        <v>0</v>
      </c>
    </row>
    <row r="815" spans="14:27">
      <c r="N815" s="320" t="str">
        <f t="shared" si="74"/>
        <v>\\</v>
      </c>
      <c r="O815" s="38"/>
      <c r="P815" s="36"/>
      <c r="Q815" s="114"/>
      <c r="R815" s="114"/>
      <c r="S815" s="11"/>
      <c r="T815" s="35"/>
      <c r="U815" s="39"/>
      <c r="V815" s="40"/>
      <c r="W815" s="35"/>
      <c r="X815" s="36"/>
      <c r="Y815" s="37"/>
      <c r="Z815" s="331">
        <f t="shared" si="75"/>
        <v>0</v>
      </c>
      <c r="AA815" s="332">
        <f t="shared" si="76"/>
        <v>0</v>
      </c>
    </row>
    <row r="816" spans="14:27">
      <c r="N816" s="320" t="str">
        <f t="shared" si="74"/>
        <v>\\</v>
      </c>
      <c r="O816" s="38"/>
      <c r="P816" s="36"/>
      <c r="Q816" s="114"/>
      <c r="R816" s="114"/>
      <c r="S816" s="11"/>
      <c r="T816" s="35"/>
      <c r="U816" s="39"/>
      <c r="V816" s="40"/>
      <c r="W816" s="35"/>
      <c r="X816" s="36"/>
      <c r="Y816" s="37"/>
      <c r="Z816" s="331">
        <f t="shared" si="75"/>
        <v>0</v>
      </c>
      <c r="AA816" s="332">
        <f t="shared" si="76"/>
        <v>0</v>
      </c>
    </row>
    <row r="817" spans="14:27">
      <c r="N817" s="320" t="str">
        <f t="shared" si="74"/>
        <v>\\</v>
      </c>
      <c r="O817" s="38"/>
      <c r="P817" s="36"/>
      <c r="Q817" s="114"/>
      <c r="R817" s="114"/>
      <c r="S817" s="11"/>
      <c r="T817" s="35"/>
      <c r="U817" s="39"/>
      <c r="V817" s="40"/>
      <c r="W817" s="35"/>
      <c r="X817" s="36"/>
      <c r="Y817" s="37"/>
      <c r="Z817" s="331">
        <f t="shared" si="75"/>
        <v>0</v>
      </c>
      <c r="AA817" s="332">
        <f t="shared" si="76"/>
        <v>0</v>
      </c>
    </row>
    <row r="818" spans="14:27">
      <c r="N818" s="320" t="str">
        <f t="shared" si="74"/>
        <v>\\</v>
      </c>
      <c r="O818" s="38"/>
      <c r="P818" s="36"/>
      <c r="Q818" s="114"/>
      <c r="R818" s="114"/>
      <c r="S818" s="11"/>
      <c r="T818" s="35"/>
      <c r="U818" s="39"/>
      <c r="V818" s="40"/>
      <c r="W818" s="35"/>
      <c r="X818" s="36"/>
      <c r="Y818" s="37"/>
      <c r="Z818" s="331">
        <f t="shared" si="75"/>
        <v>0</v>
      </c>
      <c r="AA818" s="332">
        <f t="shared" si="76"/>
        <v>0</v>
      </c>
    </row>
    <row r="819" spans="14:27">
      <c r="N819" s="320" t="str">
        <f t="shared" si="74"/>
        <v>\\</v>
      </c>
      <c r="O819" s="38"/>
      <c r="P819" s="36"/>
      <c r="Q819" s="114"/>
      <c r="R819" s="114"/>
      <c r="S819" s="11"/>
      <c r="T819" s="35"/>
      <c r="U819" s="39"/>
      <c r="V819" s="40"/>
      <c r="W819" s="35"/>
      <c r="X819" s="36"/>
      <c r="Y819" s="37"/>
      <c r="Z819" s="331">
        <f t="shared" si="75"/>
        <v>0</v>
      </c>
      <c r="AA819" s="332">
        <f t="shared" si="76"/>
        <v>0</v>
      </c>
    </row>
    <row r="820" spans="14:27">
      <c r="N820" s="320" t="str">
        <f t="shared" si="74"/>
        <v>\\</v>
      </c>
      <c r="O820" s="38"/>
      <c r="P820" s="36"/>
      <c r="Q820" s="114"/>
      <c r="R820" s="114"/>
      <c r="S820" s="11"/>
      <c r="T820" s="35"/>
      <c r="U820" s="39"/>
      <c r="V820" s="40"/>
      <c r="W820" s="35"/>
      <c r="X820" s="36"/>
      <c r="Y820" s="37"/>
      <c r="Z820" s="331">
        <f t="shared" si="75"/>
        <v>0</v>
      </c>
      <c r="AA820" s="332">
        <f t="shared" si="76"/>
        <v>0</v>
      </c>
    </row>
    <row r="821" spans="14:27">
      <c r="N821" s="320" t="str">
        <f t="shared" si="74"/>
        <v>\\</v>
      </c>
      <c r="O821" s="38"/>
      <c r="P821" s="36"/>
      <c r="Q821" s="114"/>
      <c r="R821" s="114"/>
      <c r="S821" s="11"/>
      <c r="T821" s="35"/>
      <c r="U821" s="39"/>
      <c r="V821" s="40"/>
      <c r="W821" s="35"/>
      <c r="X821" s="36"/>
      <c r="Y821" s="37"/>
      <c r="Z821" s="331">
        <f t="shared" si="75"/>
        <v>0</v>
      </c>
      <c r="AA821" s="332">
        <f t="shared" si="76"/>
        <v>0</v>
      </c>
    </row>
    <row r="822" spans="14:27">
      <c r="N822" s="320" t="str">
        <f t="shared" si="74"/>
        <v>\\</v>
      </c>
      <c r="O822" s="38"/>
      <c r="P822" s="36"/>
      <c r="Q822" s="114"/>
      <c r="R822" s="114"/>
      <c r="S822" s="11"/>
      <c r="T822" s="35"/>
      <c r="U822" s="39"/>
      <c r="V822" s="40"/>
      <c r="W822" s="35"/>
      <c r="X822" s="36"/>
      <c r="Y822" s="37"/>
      <c r="Z822" s="331">
        <f t="shared" si="75"/>
        <v>0</v>
      </c>
      <c r="AA822" s="332">
        <f t="shared" si="76"/>
        <v>0</v>
      </c>
    </row>
    <row r="823" spans="14:27">
      <c r="N823" s="320" t="str">
        <f t="shared" si="74"/>
        <v>\\</v>
      </c>
      <c r="O823" s="38"/>
      <c r="P823" s="36"/>
      <c r="Q823" s="114"/>
      <c r="R823" s="114"/>
      <c r="S823" s="11"/>
      <c r="T823" s="35"/>
      <c r="U823" s="39"/>
      <c r="V823" s="40"/>
      <c r="W823" s="35"/>
      <c r="X823" s="36"/>
      <c r="Y823" s="37"/>
      <c r="Z823" s="331">
        <f t="shared" si="75"/>
        <v>0</v>
      </c>
      <c r="AA823" s="332">
        <f t="shared" si="76"/>
        <v>0</v>
      </c>
    </row>
    <row r="824" spans="14:27">
      <c r="N824" s="320" t="str">
        <f t="shared" si="74"/>
        <v>\\</v>
      </c>
      <c r="O824" s="38"/>
      <c r="P824" s="36"/>
      <c r="Q824" s="114"/>
      <c r="R824" s="114"/>
      <c r="S824" s="11"/>
      <c r="T824" s="35"/>
      <c r="U824" s="39"/>
      <c r="V824" s="40"/>
      <c r="W824" s="35"/>
      <c r="X824" s="36"/>
      <c r="Y824" s="37"/>
      <c r="Z824" s="331">
        <f t="shared" si="75"/>
        <v>0</v>
      </c>
      <c r="AA824" s="332">
        <f t="shared" si="76"/>
        <v>0</v>
      </c>
    </row>
    <row r="825" spans="14:27">
      <c r="N825" s="320" t="str">
        <f t="shared" si="74"/>
        <v>\\</v>
      </c>
      <c r="O825" s="38"/>
      <c r="P825" s="36"/>
      <c r="Q825" s="114"/>
      <c r="R825" s="114"/>
      <c r="S825" s="11"/>
      <c r="T825" s="35"/>
      <c r="U825" s="39"/>
      <c r="V825" s="40"/>
      <c r="W825" s="35"/>
      <c r="X825" s="36"/>
      <c r="Y825" s="37"/>
      <c r="Z825" s="331">
        <f t="shared" si="75"/>
        <v>0</v>
      </c>
      <c r="AA825" s="332">
        <f t="shared" si="76"/>
        <v>0</v>
      </c>
    </row>
    <row r="826" spans="14:27">
      <c r="N826" s="320" t="str">
        <f t="shared" si="74"/>
        <v>\\</v>
      </c>
      <c r="O826" s="38"/>
      <c r="P826" s="36"/>
      <c r="Q826" s="114"/>
      <c r="R826" s="114"/>
      <c r="S826" s="11"/>
      <c r="T826" s="35"/>
      <c r="U826" s="39"/>
      <c r="V826" s="40"/>
      <c r="W826" s="35"/>
      <c r="X826" s="36"/>
      <c r="Y826" s="37"/>
      <c r="Z826" s="331">
        <f t="shared" si="75"/>
        <v>0</v>
      </c>
      <c r="AA826" s="332">
        <f t="shared" si="76"/>
        <v>0</v>
      </c>
    </row>
    <row r="827" spans="14:27">
      <c r="N827" s="320" t="str">
        <f t="shared" si="74"/>
        <v>\\</v>
      </c>
      <c r="O827" s="38"/>
      <c r="P827" s="36"/>
      <c r="Q827" s="114"/>
      <c r="R827" s="114"/>
      <c r="S827" s="11"/>
      <c r="T827" s="35"/>
      <c r="U827" s="39"/>
      <c r="V827" s="40"/>
      <c r="W827" s="35"/>
      <c r="X827" s="36"/>
      <c r="Y827" s="37"/>
      <c r="Z827" s="331">
        <f t="shared" si="75"/>
        <v>0</v>
      </c>
      <c r="AA827" s="332">
        <f t="shared" si="76"/>
        <v>0</v>
      </c>
    </row>
    <row r="828" spans="14:27">
      <c r="N828" s="320" t="str">
        <f t="shared" si="74"/>
        <v>\\</v>
      </c>
      <c r="O828" s="38"/>
      <c r="P828" s="36"/>
      <c r="Q828" s="114"/>
      <c r="R828" s="114"/>
      <c r="S828" s="11"/>
      <c r="T828" s="35"/>
      <c r="U828" s="39"/>
      <c r="V828" s="40"/>
      <c r="W828" s="35"/>
      <c r="X828" s="36"/>
      <c r="Y828" s="37"/>
      <c r="Z828" s="331">
        <f t="shared" si="75"/>
        <v>0</v>
      </c>
      <c r="AA828" s="332">
        <f t="shared" si="76"/>
        <v>0</v>
      </c>
    </row>
    <row r="829" spans="14:27">
      <c r="N829" s="320" t="str">
        <f t="shared" si="74"/>
        <v>\\</v>
      </c>
      <c r="O829" s="38"/>
      <c r="P829" s="36"/>
      <c r="Q829" s="114"/>
      <c r="R829" s="114"/>
      <c r="S829" s="11"/>
      <c r="T829" s="35"/>
      <c r="U829" s="39"/>
      <c r="V829" s="40"/>
      <c r="W829" s="35"/>
      <c r="X829" s="36"/>
      <c r="Y829" s="37"/>
      <c r="Z829" s="331">
        <f t="shared" si="75"/>
        <v>0</v>
      </c>
      <c r="AA829" s="332">
        <f t="shared" si="76"/>
        <v>0</v>
      </c>
    </row>
    <row r="830" spans="14:27">
      <c r="N830" s="320" t="str">
        <f t="shared" si="74"/>
        <v>\\</v>
      </c>
      <c r="O830" s="38"/>
      <c r="P830" s="36"/>
      <c r="Q830" s="114"/>
      <c r="R830" s="114"/>
      <c r="S830" s="11"/>
      <c r="T830" s="35"/>
      <c r="U830" s="39"/>
      <c r="V830" s="40"/>
      <c r="W830" s="35"/>
      <c r="X830" s="36"/>
      <c r="Y830" s="37"/>
      <c r="Z830" s="331">
        <f t="shared" si="75"/>
        <v>0</v>
      </c>
      <c r="AA830" s="332">
        <f t="shared" si="76"/>
        <v>0</v>
      </c>
    </row>
    <row r="831" spans="14:27">
      <c r="N831" s="320" t="str">
        <f t="shared" si="74"/>
        <v>\\</v>
      </c>
      <c r="O831" s="38"/>
      <c r="P831" s="36"/>
      <c r="Q831" s="114"/>
      <c r="R831" s="114"/>
      <c r="S831" s="11"/>
      <c r="T831" s="35"/>
      <c r="U831" s="39"/>
      <c r="V831" s="40"/>
      <c r="W831" s="35"/>
      <c r="X831" s="36"/>
      <c r="Y831" s="37"/>
      <c r="Z831" s="331">
        <f t="shared" si="75"/>
        <v>0</v>
      </c>
      <c r="AA831" s="332">
        <f t="shared" si="76"/>
        <v>0</v>
      </c>
    </row>
    <row r="832" spans="14:27">
      <c r="N832" s="320" t="str">
        <f t="shared" si="74"/>
        <v>\\</v>
      </c>
      <c r="O832" s="38"/>
      <c r="P832" s="36"/>
      <c r="Q832" s="114"/>
      <c r="R832" s="114"/>
      <c r="S832" s="11"/>
      <c r="T832" s="35"/>
      <c r="U832" s="39"/>
      <c r="V832" s="40"/>
      <c r="W832" s="35"/>
      <c r="X832" s="36"/>
      <c r="Y832" s="37"/>
      <c r="Z832" s="331">
        <f t="shared" si="75"/>
        <v>0</v>
      </c>
      <c r="AA832" s="332">
        <f t="shared" si="76"/>
        <v>0</v>
      </c>
    </row>
    <row r="833" spans="14:27">
      <c r="N833" s="320" t="str">
        <f t="shared" si="74"/>
        <v>\\</v>
      </c>
      <c r="O833" s="38"/>
      <c r="P833" s="36"/>
      <c r="Q833" s="114"/>
      <c r="R833" s="114"/>
      <c r="S833" s="11"/>
      <c r="T833" s="35"/>
      <c r="U833" s="39"/>
      <c r="V833" s="40"/>
      <c r="W833" s="35"/>
      <c r="X833" s="36"/>
      <c r="Y833" s="37"/>
      <c r="Z833" s="331">
        <f t="shared" si="75"/>
        <v>0</v>
      </c>
      <c r="AA833" s="332">
        <f t="shared" si="76"/>
        <v>0</v>
      </c>
    </row>
    <row r="834" spans="14:27">
      <c r="N834" s="320" t="str">
        <f t="shared" si="74"/>
        <v>\\</v>
      </c>
      <c r="O834" s="38"/>
      <c r="P834" s="36"/>
      <c r="Q834" s="114"/>
      <c r="R834" s="114"/>
      <c r="S834" s="11"/>
      <c r="T834" s="35"/>
      <c r="U834" s="39"/>
      <c r="V834" s="40"/>
      <c r="W834" s="35"/>
      <c r="X834" s="36"/>
      <c r="Y834" s="37"/>
      <c r="Z834" s="331">
        <f t="shared" si="75"/>
        <v>0</v>
      </c>
      <c r="AA834" s="332">
        <f t="shared" si="76"/>
        <v>0</v>
      </c>
    </row>
    <row r="835" spans="14:27">
      <c r="N835" s="320" t="str">
        <f t="shared" ref="N835:N898" si="77">O835&amp;"\"&amp;X835&amp;"\"&amp;Y835</f>
        <v>\\</v>
      </c>
      <c r="O835" s="38"/>
      <c r="P835" s="36"/>
      <c r="Q835" s="114"/>
      <c r="R835" s="114"/>
      <c r="S835" s="11"/>
      <c r="T835" s="35"/>
      <c r="U835" s="39"/>
      <c r="V835" s="40"/>
      <c r="W835" s="35"/>
      <c r="X835" s="36"/>
      <c r="Y835" s="37"/>
      <c r="Z835" s="331">
        <f t="shared" si="75"/>
        <v>0</v>
      </c>
      <c r="AA835" s="332">
        <f t="shared" si="76"/>
        <v>0</v>
      </c>
    </row>
    <row r="836" spans="14:27">
      <c r="N836" s="320" t="str">
        <f t="shared" si="77"/>
        <v>\\</v>
      </c>
      <c r="O836" s="38"/>
      <c r="P836" s="36"/>
      <c r="Q836" s="114"/>
      <c r="R836" s="114"/>
      <c r="S836" s="11"/>
      <c r="T836" s="35"/>
      <c r="U836" s="39"/>
      <c r="V836" s="40"/>
      <c r="W836" s="35"/>
      <c r="X836" s="36"/>
      <c r="Y836" s="37"/>
      <c r="Z836" s="331">
        <f t="shared" ref="Z836:Z899" si="78">W836*V836/100</f>
        <v>0</v>
      </c>
      <c r="AA836" s="332">
        <f t="shared" ref="AA836:AA899" si="79">1*V836/100</f>
        <v>0</v>
      </c>
    </row>
    <row r="837" spans="14:27">
      <c r="N837" s="320" t="str">
        <f t="shared" si="77"/>
        <v>\\</v>
      </c>
      <c r="O837" s="38"/>
      <c r="P837" s="36"/>
      <c r="Q837" s="114"/>
      <c r="R837" s="114"/>
      <c r="S837" s="11"/>
      <c r="T837" s="35"/>
      <c r="U837" s="39"/>
      <c r="V837" s="40"/>
      <c r="W837" s="35"/>
      <c r="X837" s="36"/>
      <c r="Y837" s="37"/>
      <c r="Z837" s="331">
        <f t="shared" si="78"/>
        <v>0</v>
      </c>
      <c r="AA837" s="332">
        <f t="shared" si="79"/>
        <v>0</v>
      </c>
    </row>
    <row r="838" spans="14:27">
      <c r="N838" s="320" t="str">
        <f t="shared" si="77"/>
        <v>\\</v>
      </c>
      <c r="O838" s="38"/>
      <c r="P838" s="36"/>
      <c r="Q838" s="114"/>
      <c r="R838" s="114"/>
      <c r="S838" s="11"/>
      <c r="T838" s="35"/>
      <c r="U838" s="39"/>
      <c r="V838" s="40"/>
      <c r="W838" s="35"/>
      <c r="X838" s="36"/>
      <c r="Y838" s="37"/>
      <c r="Z838" s="331">
        <f t="shared" si="78"/>
        <v>0</v>
      </c>
      <c r="AA838" s="332">
        <f t="shared" si="79"/>
        <v>0</v>
      </c>
    </row>
    <row r="839" spans="14:27">
      <c r="N839" s="320" t="str">
        <f t="shared" si="77"/>
        <v>\\</v>
      </c>
      <c r="O839" s="38"/>
      <c r="P839" s="36"/>
      <c r="Q839" s="114"/>
      <c r="R839" s="114"/>
      <c r="S839" s="11"/>
      <c r="T839" s="35"/>
      <c r="U839" s="39"/>
      <c r="V839" s="40"/>
      <c r="W839" s="35"/>
      <c r="X839" s="36"/>
      <c r="Y839" s="37"/>
      <c r="Z839" s="331">
        <f t="shared" si="78"/>
        <v>0</v>
      </c>
      <c r="AA839" s="332">
        <f t="shared" si="79"/>
        <v>0</v>
      </c>
    </row>
    <row r="840" spans="14:27">
      <c r="N840" s="320" t="str">
        <f t="shared" si="77"/>
        <v>\\</v>
      </c>
      <c r="O840" s="38"/>
      <c r="P840" s="36"/>
      <c r="Q840" s="114"/>
      <c r="R840" s="114"/>
      <c r="S840" s="11"/>
      <c r="T840" s="35"/>
      <c r="U840" s="39"/>
      <c r="V840" s="40"/>
      <c r="W840" s="35"/>
      <c r="X840" s="36"/>
      <c r="Y840" s="37"/>
      <c r="Z840" s="331">
        <f t="shared" si="78"/>
        <v>0</v>
      </c>
      <c r="AA840" s="332">
        <f t="shared" si="79"/>
        <v>0</v>
      </c>
    </row>
    <row r="841" spans="14:27">
      <c r="N841" s="320" t="str">
        <f t="shared" si="77"/>
        <v>\\</v>
      </c>
      <c r="O841" s="38"/>
      <c r="P841" s="36"/>
      <c r="Q841" s="114"/>
      <c r="R841" s="114"/>
      <c r="S841" s="11"/>
      <c r="T841" s="35"/>
      <c r="U841" s="39"/>
      <c r="V841" s="40"/>
      <c r="W841" s="35"/>
      <c r="X841" s="36"/>
      <c r="Y841" s="37"/>
      <c r="Z841" s="331">
        <f t="shared" si="78"/>
        <v>0</v>
      </c>
      <c r="AA841" s="332">
        <f t="shared" si="79"/>
        <v>0</v>
      </c>
    </row>
    <row r="842" spans="14:27">
      <c r="N842" s="320" t="str">
        <f t="shared" si="77"/>
        <v>\\</v>
      </c>
      <c r="O842" s="38"/>
      <c r="P842" s="36"/>
      <c r="Q842" s="114"/>
      <c r="R842" s="114"/>
      <c r="S842" s="11"/>
      <c r="T842" s="35"/>
      <c r="U842" s="39"/>
      <c r="V842" s="40"/>
      <c r="W842" s="35"/>
      <c r="X842" s="36"/>
      <c r="Y842" s="37"/>
      <c r="Z842" s="331">
        <f t="shared" si="78"/>
        <v>0</v>
      </c>
      <c r="AA842" s="332">
        <f t="shared" si="79"/>
        <v>0</v>
      </c>
    </row>
    <row r="843" spans="14:27">
      <c r="N843" s="320" t="str">
        <f t="shared" si="77"/>
        <v>\\</v>
      </c>
      <c r="O843" s="38"/>
      <c r="P843" s="36"/>
      <c r="Q843" s="114"/>
      <c r="R843" s="114"/>
      <c r="S843" s="11"/>
      <c r="T843" s="35"/>
      <c r="U843" s="39"/>
      <c r="V843" s="40"/>
      <c r="W843" s="35"/>
      <c r="X843" s="36"/>
      <c r="Y843" s="37"/>
      <c r="Z843" s="331">
        <f t="shared" si="78"/>
        <v>0</v>
      </c>
      <c r="AA843" s="332">
        <f t="shared" si="79"/>
        <v>0</v>
      </c>
    </row>
    <row r="844" spans="14:27">
      <c r="N844" s="320" t="str">
        <f t="shared" si="77"/>
        <v>\\</v>
      </c>
      <c r="O844" s="38"/>
      <c r="P844" s="36"/>
      <c r="Q844" s="114"/>
      <c r="R844" s="114"/>
      <c r="S844" s="11"/>
      <c r="T844" s="35"/>
      <c r="U844" s="39"/>
      <c r="V844" s="40"/>
      <c r="W844" s="35"/>
      <c r="X844" s="36"/>
      <c r="Y844" s="37"/>
      <c r="Z844" s="331">
        <f t="shared" si="78"/>
        <v>0</v>
      </c>
      <c r="AA844" s="332">
        <f t="shared" si="79"/>
        <v>0</v>
      </c>
    </row>
    <row r="845" spans="14:27">
      <c r="N845" s="320" t="str">
        <f t="shared" si="77"/>
        <v>\\</v>
      </c>
      <c r="O845" s="38"/>
      <c r="P845" s="36"/>
      <c r="Q845" s="114"/>
      <c r="R845" s="114"/>
      <c r="S845" s="11"/>
      <c r="T845" s="35"/>
      <c r="U845" s="39"/>
      <c r="V845" s="40"/>
      <c r="W845" s="35"/>
      <c r="X845" s="36"/>
      <c r="Y845" s="37"/>
      <c r="Z845" s="331">
        <f t="shared" si="78"/>
        <v>0</v>
      </c>
      <c r="AA845" s="332">
        <f t="shared" si="79"/>
        <v>0</v>
      </c>
    </row>
    <row r="846" spans="14:27">
      <c r="N846" s="320" t="str">
        <f t="shared" si="77"/>
        <v>\\</v>
      </c>
      <c r="O846" s="38"/>
      <c r="P846" s="36"/>
      <c r="Q846" s="114"/>
      <c r="R846" s="114"/>
      <c r="S846" s="11"/>
      <c r="T846" s="35"/>
      <c r="U846" s="39"/>
      <c r="V846" s="40"/>
      <c r="W846" s="35"/>
      <c r="X846" s="36"/>
      <c r="Y846" s="37"/>
      <c r="Z846" s="331">
        <f t="shared" si="78"/>
        <v>0</v>
      </c>
      <c r="AA846" s="332">
        <f t="shared" si="79"/>
        <v>0</v>
      </c>
    </row>
    <row r="847" spans="14:27">
      <c r="N847" s="320" t="str">
        <f t="shared" si="77"/>
        <v>\\</v>
      </c>
      <c r="O847" s="38"/>
      <c r="P847" s="36"/>
      <c r="Q847" s="114"/>
      <c r="R847" s="114"/>
      <c r="S847" s="11"/>
      <c r="T847" s="35"/>
      <c r="U847" s="39"/>
      <c r="V847" s="40"/>
      <c r="W847" s="35"/>
      <c r="X847" s="36"/>
      <c r="Y847" s="37"/>
      <c r="Z847" s="331">
        <f t="shared" si="78"/>
        <v>0</v>
      </c>
      <c r="AA847" s="332">
        <f t="shared" si="79"/>
        <v>0</v>
      </c>
    </row>
    <row r="848" spans="14:27">
      <c r="N848" s="320" t="str">
        <f t="shared" si="77"/>
        <v>\\</v>
      </c>
      <c r="O848" s="38"/>
      <c r="P848" s="36"/>
      <c r="Q848" s="114"/>
      <c r="R848" s="114"/>
      <c r="S848" s="11"/>
      <c r="T848" s="35"/>
      <c r="U848" s="39"/>
      <c r="V848" s="40"/>
      <c r="W848" s="35"/>
      <c r="X848" s="36"/>
      <c r="Y848" s="37"/>
      <c r="Z848" s="331">
        <f t="shared" si="78"/>
        <v>0</v>
      </c>
      <c r="AA848" s="332">
        <f t="shared" si="79"/>
        <v>0</v>
      </c>
    </row>
    <row r="849" spans="14:27">
      <c r="N849" s="320" t="str">
        <f t="shared" si="77"/>
        <v>\\</v>
      </c>
      <c r="O849" s="38"/>
      <c r="P849" s="36"/>
      <c r="Q849" s="114"/>
      <c r="R849" s="114"/>
      <c r="S849" s="11"/>
      <c r="T849" s="35"/>
      <c r="U849" s="39"/>
      <c r="V849" s="40"/>
      <c r="W849" s="35"/>
      <c r="X849" s="36"/>
      <c r="Y849" s="37"/>
      <c r="Z849" s="331">
        <f t="shared" si="78"/>
        <v>0</v>
      </c>
      <c r="AA849" s="332">
        <f t="shared" si="79"/>
        <v>0</v>
      </c>
    </row>
    <row r="850" spans="14:27">
      <c r="N850" s="320" t="str">
        <f t="shared" si="77"/>
        <v>\\</v>
      </c>
      <c r="O850" s="38"/>
      <c r="P850" s="36"/>
      <c r="Q850" s="114"/>
      <c r="R850" s="114"/>
      <c r="S850" s="11"/>
      <c r="T850" s="35"/>
      <c r="U850" s="39"/>
      <c r="V850" s="40"/>
      <c r="W850" s="35"/>
      <c r="X850" s="36"/>
      <c r="Y850" s="37"/>
      <c r="Z850" s="331">
        <f t="shared" si="78"/>
        <v>0</v>
      </c>
      <c r="AA850" s="332">
        <f t="shared" si="79"/>
        <v>0</v>
      </c>
    </row>
    <row r="851" spans="14:27">
      <c r="N851" s="320" t="str">
        <f t="shared" si="77"/>
        <v>\\</v>
      </c>
      <c r="O851" s="38"/>
      <c r="P851" s="36"/>
      <c r="Q851" s="114"/>
      <c r="R851" s="114"/>
      <c r="S851" s="11"/>
      <c r="T851" s="35"/>
      <c r="U851" s="39"/>
      <c r="V851" s="40"/>
      <c r="W851" s="35"/>
      <c r="X851" s="36"/>
      <c r="Y851" s="37"/>
      <c r="Z851" s="331">
        <f t="shared" si="78"/>
        <v>0</v>
      </c>
      <c r="AA851" s="332">
        <f t="shared" si="79"/>
        <v>0</v>
      </c>
    </row>
    <row r="852" spans="14:27">
      <c r="N852" s="320" t="str">
        <f t="shared" si="77"/>
        <v>\\</v>
      </c>
      <c r="O852" s="38"/>
      <c r="P852" s="36"/>
      <c r="Q852" s="114"/>
      <c r="R852" s="114"/>
      <c r="S852" s="11"/>
      <c r="T852" s="35"/>
      <c r="U852" s="39"/>
      <c r="V852" s="40"/>
      <c r="W852" s="35"/>
      <c r="X852" s="36"/>
      <c r="Y852" s="37"/>
      <c r="Z852" s="331">
        <f t="shared" si="78"/>
        <v>0</v>
      </c>
      <c r="AA852" s="332">
        <f t="shared" si="79"/>
        <v>0</v>
      </c>
    </row>
    <row r="853" spans="14:27">
      <c r="N853" s="320" t="str">
        <f t="shared" si="77"/>
        <v>\\</v>
      </c>
      <c r="O853" s="38"/>
      <c r="P853" s="36"/>
      <c r="Q853" s="114"/>
      <c r="R853" s="114"/>
      <c r="S853" s="11"/>
      <c r="T853" s="35"/>
      <c r="U853" s="39"/>
      <c r="V853" s="40"/>
      <c r="W853" s="35"/>
      <c r="X853" s="36"/>
      <c r="Y853" s="37"/>
      <c r="Z853" s="331">
        <f t="shared" si="78"/>
        <v>0</v>
      </c>
      <c r="AA853" s="332">
        <f t="shared" si="79"/>
        <v>0</v>
      </c>
    </row>
    <row r="854" spans="14:27">
      <c r="N854" s="320" t="str">
        <f t="shared" si="77"/>
        <v>\\</v>
      </c>
      <c r="O854" s="38"/>
      <c r="P854" s="36"/>
      <c r="Q854" s="114"/>
      <c r="R854" s="114"/>
      <c r="S854" s="11"/>
      <c r="T854" s="35"/>
      <c r="U854" s="39"/>
      <c r="V854" s="40"/>
      <c r="W854" s="35"/>
      <c r="X854" s="36"/>
      <c r="Y854" s="37"/>
      <c r="Z854" s="331">
        <f t="shared" si="78"/>
        <v>0</v>
      </c>
      <c r="AA854" s="332">
        <f t="shared" si="79"/>
        <v>0</v>
      </c>
    </row>
    <row r="855" spans="14:27">
      <c r="N855" s="320" t="str">
        <f t="shared" si="77"/>
        <v>\\</v>
      </c>
      <c r="O855" s="38"/>
      <c r="P855" s="36"/>
      <c r="Q855" s="114"/>
      <c r="R855" s="114"/>
      <c r="S855" s="11"/>
      <c r="T855" s="35"/>
      <c r="U855" s="39"/>
      <c r="V855" s="40"/>
      <c r="W855" s="35"/>
      <c r="X855" s="36"/>
      <c r="Y855" s="37"/>
      <c r="Z855" s="331">
        <f t="shared" si="78"/>
        <v>0</v>
      </c>
      <c r="AA855" s="332">
        <f t="shared" si="79"/>
        <v>0</v>
      </c>
    </row>
    <row r="856" spans="14:27">
      <c r="N856" s="320" t="str">
        <f t="shared" si="77"/>
        <v>\\</v>
      </c>
      <c r="O856" s="38"/>
      <c r="P856" s="36"/>
      <c r="Q856" s="114"/>
      <c r="R856" s="114"/>
      <c r="S856" s="11"/>
      <c r="T856" s="35"/>
      <c r="U856" s="39"/>
      <c r="V856" s="40"/>
      <c r="W856" s="35"/>
      <c r="X856" s="36"/>
      <c r="Y856" s="37"/>
      <c r="Z856" s="331">
        <f t="shared" si="78"/>
        <v>0</v>
      </c>
      <c r="AA856" s="332">
        <f t="shared" si="79"/>
        <v>0</v>
      </c>
    </row>
    <row r="857" spans="14:27">
      <c r="N857" s="320" t="str">
        <f t="shared" si="77"/>
        <v>\\</v>
      </c>
      <c r="O857" s="38"/>
      <c r="P857" s="36"/>
      <c r="Q857" s="114"/>
      <c r="R857" s="114"/>
      <c r="S857" s="11"/>
      <c r="T857" s="35"/>
      <c r="U857" s="39"/>
      <c r="V857" s="40"/>
      <c r="W857" s="35"/>
      <c r="X857" s="36"/>
      <c r="Y857" s="37"/>
      <c r="Z857" s="331">
        <f t="shared" si="78"/>
        <v>0</v>
      </c>
      <c r="AA857" s="332">
        <f t="shared" si="79"/>
        <v>0</v>
      </c>
    </row>
    <row r="858" spans="14:27">
      <c r="N858" s="320" t="str">
        <f t="shared" si="77"/>
        <v>\\</v>
      </c>
      <c r="O858" s="38"/>
      <c r="P858" s="36"/>
      <c r="Q858" s="114"/>
      <c r="R858" s="114"/>
      <c r="S858" s="11"/>
      <c r="T858" s="35"/>
      <c r="U858" s="39"/>
      <c r="V858" s="40"/>
      <c r="W858" s="35"/>
      <c r="X858" s="36"/>
      <c r="Y858" s="37"/>
      <c r="Z858" s="331">
        <f t="shared" si="78"/>
        <v>0</v>
      </c>
      <c r="AA858" s="332">
        <f t="shared" si="79"/>
        <v>0</v>
      </c>
    </row>
    <row r="859" spans="14:27">
      <c r="N859" s="320" t="str">
        <f t="shared" si="77"/>
        <v>\\</v>
      </c>
      <c r="O859" s="38"/>
      <c r="P859" s="36"/>
      <c r="Q859" s="114"/>
      <c r="R859" s="114"/>
      <c r="S859" s="11"/>
      <c r="T859" s="35"/>
      <c r="U859" s="39"/>
      <c r="V859" s="40"/>
      <c r="W859" s="35"/>
      <c r="X859" s="36"/>
      <c r="Y859" s="37"/>
      <c r="Z859" s="331">
        <f t="shared" si="78"/>
        <v>0</v>
      </c>
      <c r="AA859" s="332">
        <f t="shared" si="79"/>
        <v>0</v>
      </c>
    </row>
    <row r="860" spans="14:27">
      <c r="N860" s="320" t="str">
        <f t="shared" si="77"/>
        <v>\\</v>
      </c>
      <c r="O860" s="38"/>
      <c r="P860" s="36"/>
      <c r="Q860" s="114"/>
      <c r="R860" s="114"/>
      <c r="S860" s="11"/>
      <c r="T860" s="35"/>
      <c r="U860" s="39"/>
      <c r="V860" s="40"/>
      <c r="W860" s="35"/>
      <c r="X860" s="36"/>
      <c r="Y860" s="37"/>
      <c r="Z860" s="331">
        <f t="shared" si="78"/>
        <v>0</v>
      </c>
      <c r="AA860" s="332">
        <f t="shared" si="79"/>
        <v>0</v>
      </c>
    </row>
    <row r="861" spans="14:27">
      <c r="N861" s="320" t="str">
        <f t="shared" si="77"/>
        <v>\\</v>
      </c>
      <c r="O861" s="38"/>
      <c r="P861" s="36"/>
      <c r="Q861" s="114"/>
      <c r="R861" s="114"/>
      <c r="S861" s="11"/>
      <c r="T861" s="35"/>
      <c r="U861" s="39"/>
      <c r="V861" s="40"/>
      <c r="W861" s="35"/>
      <c r="X861" s="36"/>
      <c r="Y861" s="37"/>
      <c r="Z861" s="331">
        <f t="shared" si="78"/>
        <v>0</v>
      </c>
      <c r="AA861" s="332">
        <f t="shared" si="79"/>
        <v>0</v>
      </c>
    </row>
    <row r="862" spans="14:27">
      <c r="N862" s="320" t="str">
        <f t="shared" si="77"/>
        <v>\\</v>
      </c>
      <c r="O862" s="38"/>
      <c r="P862" s="36"/>
      <c r="Q862" s="114"/>
      <c r="R862" s="114"/>
      <c r="S862" s="11"/>
      <c r="T862" s="35"/>
      <c r="U862" s="39"/>
      <c r="V862" s="40"/>
      <c r="W862" s="35"/>
      <c r="X862" s="36"/>
      <c r="Y862" s="37"/>
      <c r="Z862" s="331">
        <f t="shared" si="78"/>
        <v>0</v>
      </c>
      <c r="AA862" s="332">
        <f t="shared" si="79"/>
        <v>0</v>
      </c>
    </row>
    <row r="863" spans="14:27">
      <c r="N863" s="320" t="str">
        <f t="shared" si="77"/>
        <v>\\</v>
      </c>
      <c r="O863" s="38"/>
      <c r="P863" s="36"/>
      <c r="Q863" s="114"/>
      <c r="R863" s="114"/>
      <c r="S863" s="11"/>
      <c r="T863" s="35"/>
      <c r="U863" s="39"/>
      <c r="V863" s="40"/>
      <c r="W863" s="35"/>
      <c r="X863" s="36"/>
      <c r="Y863" s="37"/>
      <c r="Z863" s="331">
        <f t="shared" si="78"/>
        <v>0</v>
      </c>
      <c r="AA863" s="332">
        <f t="shared" si="79"/>
        <v>0</v>
      </c>
    </row>
    <row r="864" spans="14:27">
      <c r="N864" s="320" t="str">
        <f t="shared" si="77"/>
        <v>\\</v>
      </c>
      <c r="O864" s="38"/>
      <c r="P864" s="36"/>
      <c r="Q864" s="114"/>
      <c r="R864" s="114"/>
      <c r="S864" s="11"/>
      <c r="T864" s="35"/>
      <c r="U864" s="39"/>
      <c r="V864" s="40"/>
      <c r="W864" s="35"/>
      <c r="X864" s="36"/>
      <c r="Y864" s="37"/>
      <c r="Z864" s="331">
        <f t="shared" si="78"/>
        <v>0</v>
      </c>
      <c r="AA864" s="332">
        <f t="shared" si="79"/>
        <v>0</v>
      </c>
    </row>
    <row r="865" spans="14:27">
      <c r="N865" s="320" t="str">
        <f t="shared" si="77"/>
        <v>\\</v>
      </c>
      <c r="O865" s="38"/>
      <c r="P865" s="36"/>
      <c r="Q865" s="114"/>
      <c r="R865" s="114"/>
      <c r="S865" s="11"/>
      <c r="T865" s="35"/>
      <c r="U865" s="39"/>
      <c r="V865" s="40"/>
      <c r="W865" s="35"/>
      <c r="X865" s="36"/>
      <c r="Y865" s="37"/>
      <c r="Z865" s="331">
        <f t="shared" si="78"/>
        <v>0</v>
      </c>
      <c r="AA865" s="332">
        <f t="shared" si="79"/>
        <v>0</v>
      </c>
    </row>
    <row r="866" spans="14:27">
      <c r="N866" s="320" t="str">
        <f t="shared" si="77"/>
        <v>\\</v>
      </c>
      <c r="O866" s="38"/>
      <c r="P866" s="36"/>
      <c r="Q866" s="114"/>
      <c r="R866" s="114"/>
      <c r="S866" s="11"/>
      <c r="T866" s="35"/>
      <c r="U866" s="39"/>
      <c r="V866" s="40"/>
      <c r="W866" s="35"/>
      <c r="X866" s="36"/>
      <c r="Y866" s="37"/>
      <c r="Z866" s="331">
        <f t="shared" si="78"/>
        <v>0</v>
      </c>
      <c r="AA866" s="332">
        <f t="shared" si="79"/>
        <v>0</v>
      </c>
    </row>
    <row r="867" spans="14:27">
      <c r="N867" s="320" t="str">
        <f t="shared" si="77"/>
        <v>\\</v>
      </c>
      <c r="O867" s="38"/>
      <c r="P867" s="36"/>
      <c r="Q867" s="114"/>
      <c r="R867" s="114"/>
      <c r="S867" s="11"/>
      <c r="T867" s="35"/>
      <c r="U867" s="39"/>
      <c r="V867" s="40"/>
      <c r="W867" s="35"/>
      <c r="X867" s="36"/>
      <c r="Y867" s="37"/>
      <c r="Z867" s="331">
        <f t="shared" si="78"/>
        <v>0</v>
      </c>
      <c r="AA867" s="332">
        <f t="shared" si="79"/>
        <v>0</v>
      </c>
    </row>
    <row r="868" spans="14:27">
      <c r="N868" s="320" t="str">
        <f t="shared" si="77"/>
        <v>\\</v>
      </c>
      <c r="O868" s="38"/>
      <c r="P868" s="36"/>
      <c r="Q868" s="114"/>
      <c r="R868" s="114"/>
      <c r="S868" s="11"/>
      <c r="T868" s="35"/>
      <c r="U868" s="39"/>
      <c r="V868" s="40"/>
      <c r="W868" s="35"/>
      <c r="X868" s="36"/>
      <c r="Y868" s="37"/>
      <c r="Z868" s="331">
        <f t="shared" si="78"/>
        <v>0</v>
      </c>
      <c r="AA868" s="332">
        <f t="shared" si="79"/>
        <v>0</v>
      </c>
    </row>
    <row r="869" spans="14:27">
      <c r="N869" s="320" t="str">
        <f t="shared" si="77"/>
        <v>\\</v>
      </c>
      <c r="O869" s="38"/>
      <c r="P869" s="36"/>
      <c r="Q869" s="114"/>
      <c r="R869" s="114"/>
      <c r="S869" s="11"/>
      <c r="T869" s="35"/>
      <c r="U869" s="39"/>
      <c r="V869" s="40"/>
      <c r="W869" s="35"/>
      <c r="X869" s="36"/>
      <c r="Y869" s="37"/>
      <c r="Z869" s="331">
        <f t="shared" si="78"/>
        <v>0</v>
      </c>
      <c r="AA869" s="332">
        <f t="shared" si="79"/>
        <v>0</v>
      </c>
    </row>
    <row r="870" spans="14:27">
      <c r="N870" s="320" t="str">
        <f t="shared" si="77"/>
        <v>\\</v>
      </c>
      <c r="O870" s="38"/>
      <c r="P870" s="36"/>
      <c r="Q870" s="114"/>
      <c r="R870" s="114"/>
      <c r="S870" s="11"/>
      <c r="T870" s="35"/>
      <c r="U870" s="39"/>
      <c r="V870" s="40"/>
      <c r="W870" s="35"/>
      <c r="X870" s="36"/>
      <c r="Y870" s="37"/>
      <c r="Z870" s="331">
        <f t="shared" si="78"/>
        <v>0</v>
      </c>
      <c r="AA870" s="332">
        <f t="shared" si="79"/>
        <v>0</v>
      </c>
    </row>
    <row r="871" spans="14:27">
      <c r="N871" s="320" t="str">
        <f t="shared" si="77"/>
        <v>\\</v>
      </c>
      <c r="O871" s="38"/>
      <c r="P871" s="36"/>
      <c r="Q871" s="114"/>
      <c r="R871" s="114"/>
      <c r="S871" s="11"/>
      <c r="T871" s="35"/>
      <c r="U871" s="39"/>
      <c r="V871" s="40"/>
      <c r="W871" s="35"/>
      <c r="X871" s="36"/>
      <c r="Y871" s="37"/>
      <c r="Z871" s="331">
        <f t="shared" si="78"/>
        <v>0</v>
      </c>
      <c r="AA871" s="332">
        <f t="shared" si="79"/>
        <v>0</v>
      </c>
    </row>
    <row r="872" spans="14:27">
      <c r="N872" s="320" t="str">
        <f t="shared" si="77"/>
        <v>\\</v>
      </c>
      <c r="O872" s="38"/>
      <c r="P872" s="36"/>
      <c r="Q872" s="114"/>
      <c r="R872" s="114"/>
      <c r="S872" s="11"/>
      <c r="T872" s="35"/>
      <c r="U872" s="39"/>
      <c r="V872" s="40"/>
      <c r="W872" s="35"/>
      <c r="X872" s="36"/>
      <c r="Y872" s="37"/>
      <c r="Z872" s="331">
        <f t="shared" si="78"/>
        <v>0</v>
      </c>
      <c r="AA872" s="332">
        <f t="shared" si="79"/>
        <v>0</v>
      </c>
    </row>
    <row r="873" spans="14:27">
      <c r="N873" s="320" t="str">
        <f t="shared" si="77"/>
        <v>\\</v>
      </c>
      <c r="O873" s="38"/>
      <c r="P873" s="36"/>
      <c r="Q873" s="114"/>
      <c r="R873" s="114"/>
      <c r="S873" s="11"/>
      <c r="T873" s="35"/>
      <c r="U873" s="39"/>
      <c r="V873" s="40"/>
      <c r="W873" s="35"/>
      <c r="X873" s="36"/>
      <c r="Y873" s="37"/>
      <c r="Z873" s="331">
        <f t="shared" si="78"/>
        <v>0</v>
      </c>
      <c r="AA873" s="332">
        <f t="shared" si="79"/>
        <v>0</v>
      </c>
    </row>
    <row r="874" spans="14:27">
      <c r="N874" s="320" t="str">
        <f t="shared" si="77"/>
        <v>\\</v>
      </c>
      <c r="O874" s="38"/>
      <c r="P874" s="36"/>
      <c r="Q874" s="114"/>
      <c r="R874" s="114"/>
      <c r="S874" s="11"/>
      <c r="T874" s="35"/>
      <c r="U874" s="39"/>
      <c r="V874" s="40"/>
      <c r="W874" s="35"/>
      <c r="X874" s="36"/>
      <c r="Y874" s="37"/>
      <c r="Z874" s="331">
        <f t="shared" si="78"/>
        <v>0</v>
      </c>
      <c r="AA874" s="332">
        <f t="shared" si="79"/>
        <v>0</v>
      </c>
    </row>
    <row r="875" spans="14:27">
      <c r="N875" s="320" t="str">
        <f t="shared" si="77"/>
        <v>\\</v>
      </c>
      <c r="O875" s="38"/>
      <c r="P875" s="36"/>
      <c r="Q875" s="114"/>
      <c r="R875" s="114"/>
      <c r="S875" s="11"/>
      <c r="T875" s="35"/>
      <c r="U875" s="39"/>
      <c r="V875" s="40"/>
      <c r="W875" s="35"/>
      <c r="X875" s="36"/>
      <c r="Y875" s="37"/>
      <c r="Z875" s="331">
        <f t="shared" si="78"/>
        <v>0</v>
      </c>
      <c r="AA875" s="332">
        <f t="shared" si="79"/>
        <v>0</v>
      </c>
    </row>
    <row r="876" spans="14:27">
      <c r="N876" s="320" t="str">
        <f t="shared" si="77"/>
        <v>\\</v>
      </c>
      <c r="O876" s="38"/>
      <c r="P876" s="36"/>
      <c r="Q876" s="114"/>
      <c r="R876" s="114"/>
      <c r="S876" s="11"/>
      <c r="T876" s="35"/>
      <c r="U876" s="39"/>
      <c r="V876" s="40"/>
      <c r="W876" s="35"/>
      <c r="X876" s="36"/>
      <c r="Y876" s="37"/>
      <c r="Z876" s="331">
        <f t="shared" si="78"/>
        <v>0</v>
      </c>
      <c r="AA876" s="332">
        <f t="shared" si="79"/>
        <v>0</v>
      </c>
    </row>
    <row r="877" spans="14:27">
      <c r="N877" s="320" t="str">
        <f t="shared" si="77"/>
        <v>\\</v>
      </c>
      <c r="O877" s="38"/>
      <c r="P877" s="36"/>
      <c r="Q877" s="114"/>
      <c r="R877" s="114"/>
      <c r="S877" s="11"/>
      <c r="T877" s="35"/>
      <c r="U877" s="39"/>
      <c r="V877" s="40"/>
      <c r="W877" s="35"/>
      <c r="X877" s="36"/>
      <c r="Y877" s="37"/>
      <c r="Z877" s="331">
        <f t="shared" si="78"/>
        <v>0</v>
      </c>
      <c r="AA877" s="332">
        <f t="shared" si="79"/>
        <v>0</v>
      </c>
    </row>
    <row r="878" spans="14:27">
      <c r="N878" s="320" t="str">
        <f t="shared" si="77"/>
        <v>\\</v>
      </c>
      <c r="O878" s="38"/>
      <c r="P878" s="36"/>
      <c r="Q878" s="114"/>
      <c r="R878" s="114"/>
      <c r="S878" s="11"/>
      <c r="T878" s="35"/>
      <c r="U878" s="39"/>
      <c r="V878" s="40"/>
      <c r="W878" s="35"/>
      <c r="X878" s="36"/>
      <c r="Y878" s="37"/>
      <c r="Z878" s="331">
        <f t="shared" si="78"/>
        <v>0</v>
      </c>
      <c r="AA878" s="332">
        <f t="shared" si="79"/>
        <v>0</v>
      </c>
    </row>
    <row r="879" spans="14:27">
      <c r="N879" s="320" t="str">
        <f t="shared" si="77"/>
        <v>\\</v>
      </c>
      <c r="O879" s="38"/>
      <c r="P879" s="36"/>
      <c r="Q879" s="114"/>
      <c r="R879" s="114"/>
      <c r="S879" s="11"/>
      <c r="T879" s="35"/>
      <c r="U879" s="39"/>
      <c r="V879" s="40"/>
      <c r="W879" s="35"/>
      <c r="X879" s="36"/>
      <c r="Y879" s="37"/>
      <c r="Z879" s="331">
        <f t="shared" si="78"/>
        <v>0</v>
      </c>
      <c r="AA879" s="332">
        <f t="shared" si="79"/>
        <v>0</v>
      </c>
    </row>
    <row r="880" spans="14:27">
      <c r="N880" s="320" t="str">
        <f t="shared" si="77"/>
        <v>\\</v>
      </c>
      <c r="O880" s="38"/>
      <c r="P880" s="36"/>
      <c r="Q880" s="114"/>
      <c r="R880" s="114"/>
      <c r="S880" s="11"/>
      <c r="T880" s="35"/>
      <c r="U880" s="39"/>
      <c r="V880" s="40"/>
      <c r="W880" s="35"/>
      <c r="X880" s="36"/>
      <c r="Y880" s="37"/>
      <c r="Z880" s="331">
        <f t="shared" si="78"/>
        <v>0</v>
      </c>
      <c r="AA880" s="332">
        <f t="shared" si="79"/>
        <v>0</v>
      </c>
    </row>
    <row r="881" spans="14:27">
      <c r="N881" s="320" t="str">
        <f t="shared" si="77"/>
        <v>\\</v>
      </c>
      <c r="O881" s="38"/>
      <c r="P881" s="36"/>
      <c r="Q881" s="114"/>
      <c r="R881" s="114"/>
      <c r="S881" s="11"/>
      <c r="T881" s="35"/>
      <c r="U881" s="39"/>
      <c r="V881" s="40"/>
      <c r="W881" s="35"/>
      <c r="X881" s="36"/>
      <c r="Y881" s="37"/>
      <c r="Z881" s="331">
        <f t="shared" si="78"/>
        <v>0</v>
      </c>
      <c r="AA881" s="332">
        <f t="shared" si="79"/>
        <v>0</v>
      </c>
    </row>
    <row r="882" spans="14:27">
      <c r="N882" s="320" t="str">
        <f t="shared" si="77"/>
        <v>\\</v>
      </c>
      <c r="O882" s="38"/>
      <c r="P882" s="36"/>
      <c r="Q882" s="114"/>
      <c r="R882" s="114"/>
      <c r="S882" s="11"/>
      <c r="T882" s="35"/>
      <c r="U882" s="39"/>
      <c r="V882" s="40"/>
      <c r="W882" s="35"/>
      <c r="X882" s="36"/>
      <c r="Y882" s="37"/>
      <c r="Z882" s="331">
        <f t="shared" si="78"/>
        <v>0</v>
      </c>
      <c r="AA882" s="332">
        <f t="shared" si="79"/>
        <v>0</v>
      </c>
    </row>
    <row r="883" spans="14:27">
      <c r="N883" s="320" t="str">
        <f t="shared" si="77"/>
        <v>\\</v>
      </c>
      <c r="O883" s="38"/>
      <c r="P883" s="36"/>
      <c r="Q883" s="114"/>
      <c r="R883" s="114"/>
      <c r="S883" s="11"/>
      <c r="T883" s="35"/>
      <c r="U883" s="39"/>
      <c r="V883" s="40"/>
      <c r="W883" s="35"/>
      <c r="X883" s="36"/>
      <c r="Y883" s="37"/>
      <c r="Z883" s="331">
        <f t="shared" si="78"/>
        <v>0</v>
      </c>
      <c r="AA883" s="332">
        <f t="shared" si="79"/>
        <v>0</v>
      </c>
    </row>
    <row r="884" spans="14:27">
      <c r="N884" s="320" t="str">
        <f t="shared" si="77"/>
        <v>\\</v>
      </c>
      <c r="O884" s="38"/>
      <c r="P884" s="36"/>
      <c r="Q884" s="114"/>
      <c r="R884" s="114"/>
      <c r="S884" s="11"/>
      <c r="T884" s="35"/>
      <c r="U884" s="39"/>
      <c r="V884" s="40"/>
      <c r="W884" s="35"/>
      <c r="X884" s="36"/>
      <c r="Y884" s="37"/>
      <c r="Z884" s="331">
        <f t="shared" si="78"/>
        <v>0</v>
      </c>
      <c r="AA884" s="332">
        <f t="shared" si="79"/>
        <v>0</v>
      </c>
    </row>
    <row r="885" spans="14:27">
      <c r="N885" s="320" t="str">
        <f t="shared" si="77"/>
        <v>\\</v>
      </c>
      <c r="O885" s="38"/>
      <c r="P885" s="36"/>
      <c r="Q885" s="114"/>
      <c r="R885" s="114"/>
      <c r="S885" s="11"/>
      <c r="T885" s="35"/>
      <c r="U885" s="39"/>
      <c r="V885" s="40"/>
      <c r="W885" s="35"/>
      <c r="X885" s="36"/>
      <c r="Y885" s="37"/>
      <c r="Z885" s="331">
        <f t="shared" si="78"/>
        <v>0</v>
      </c>
      <c r="AA885" s="332">
        <f t="shared" si="79"/>
        <v>0</v>
      </c>
    </row>
    <row r="886" spans="14:27">
      <c r="N886" s="320" t="str">
        <f t="shared" si="77"/>
        <v>\\</v>
      </c>
      <c r="O886" s="38"/>
      <c r="P886" s="36"/>
      <c r="Q886" s="114"/>
      <c r="R886" s="114"/>
      <c r="S886" s="11"/>
      <c r="T886" s="35"/>
      <c r="U886" s="39"/>
      <c r="V886" s="40"/>
      <c r="W886" s="35"/>
      <c r="X886" s="36"/>
      <c r="Y886" s="37"/>
      <c r="Z886" s="331">
        <f t="shared" si="78"/>
        <v>0</v>
      </c>
      <c r="AA886" s="332">
        <f t="shared" si="79"/>
        <v>0</v>
      </c>
    </row>
    <row r="887" spans="14:27">
      <c r="N887" s="320" t="str">
        <f t="shared" si="77"/>
        <v>\\</v>
      </c>
      <c r="O887" s="38"/>
      <c r="P887" s="36"/>
      <c r="Q887" s="114"/>
      <c r="R887" s="114"/>
      <c r="S887" s="11"/>
      <c r="T887" s="35"/>
      <c r="U887" s="39"/>
      <c r="V887" s="40"/>
      <c r="W887" s="35"/>
      <c r="X887" s="36"/>
      <c r="Y887" s="37"/>
      <c r="Z887" s="331">
        <f t="shared" si="78"/>
        <v>0</v>
      </c>
      <c r="AA887" s="332">
        <f t="shared" si="79"/>
        <v>0</v>
      </c>
    </row>
    <row r="888" spans="14:27">
      <c r="N888" s="320" t="str">
        <f t="shared" si="77"/>
        <v>\\</v>
      </c>
      <c r="O888" s="38"/>
      <c r="P888" s="36"/>
      <c r="Q888" s="114"/>
      <c r="R888" s="114"/>
      <c r="S888" s="11"/>
      <c r="T888" s="35"/>
      <c r="U888" s="39"/>
      <c r="V888" s="40"/>
      <c r="W888" s="35"/>
      <c r="X888" s="36"/>
      <c r="Y888" s="37"/>
      <c r="Z888" s="331">
        <f t="shared" si="78"/>
        <v>0</v>
      </c>
      <c r="AA888" s="332">
        <f t="shared" si="79"/>
        <v>0</v>
      </c>
    </row>
    <row r="889" spans="14:27">
      <c r="N889" s="320" t="str">
        <f t="shared" si="77"/>
        <v>\\</v>
      </c>
      <c r="O889" s="38"/>
      <c r="P889" s="36"/>
      <c r="Q889" s="114"/>
      <c r="R889" s="114"/>
      <c r="S889" s="11"/>
      <c r="T889" s="35"/>
      <c r="U889" s="39"/>
      <c r="V889" s="40"/>
      <c r="W889" s="35"/>
      <c r="X889" s="36"/>
      <c r="Y889" s="37"/>
      <c r="Z889" s="331">
        <f t="shared" si="78"/>
        <v>0</v>
      </c>
      <c r="AA889" s="332">
        <f t="shared" si="79"/>
        <v>0</v>
      </c>
    </row>
    <row r="890" spans="14:27">
      <c r="N890" s="320" t="str">
        <f t="shared" si="77"/>
        <v>\\</v>
      </c>
      <c r="O890" s="38"/>
      <c r="P890" s="36"/>
      <c r="Q890" s="114"/>
      <c r="R890" s="114"/>
      <c r="S890" s="11"/>
      <c r="T890" s="35"/>
      <c r="U890" s="39"/>
      <c r="V890" s="40"/>
      <c r="W890" s="35"/>
      <c r="X890" s="36"/>
      <c r="Y890" s="37"/>
      <c r="Z890" s="331">
        <f t="shared" si="78"/>
        <v>0</v>
      </c>
      <c r="AA890" s="332">
        <f t="shared" si="79"/>
        <v>0</v>
      </c>
    </row>
    <row r="891" spans="14:27">
      <c r="N891" s="320" t="str">
        <f t="shared" si="77"/>
        <v>\\</v>
      </c>
      <c r="O891" s="38"/>
      <c r="P891" s="36"/>
      <c r="Q891" s="114"/>
      <c r="R891" s="114"/>
      <c r="S891" s="11"/>
      <c r="T891" s="35"/>
      <c r="U891" s="39"/>
      <c r="V891" s="40"/>
      <c r="W891" s="35"/>
      <c r="X891" s="36"/>
      <c r="Y891" s="37"/>
      <c r="Z891" s="331">
        <f t="shared" si="78"/>
        <v>0</v>
      </c>
      <c r="AA891" s="332">
        <f t="shared" si="79"/>
        <v>0</v>
      </c>
    </row>
    <row r="892" spans="14:27">
      <c r="N892" s="320" t="str">
        <f t="shared" si="77"/>
        <v>\\</v>
      </c>
      <c r="O892" s="38"/>
      <c r="P892" s="36"/>
      <c r="Q892" s="114"/>
      <c r="R892" s="114"/>
      <c r="S892" s="11"/>
      <c r="T892" s="35"/>
      <c r="U892" s="39"/>
      <c r="V892" s="40"/>
      <c r="W892" s="35"/>
      <c r="X892" s="36"/>
      <c r="Y892" s="37"/>
      <c r="Z892" s="331">
        <f t="shared" si="78"/>
        <v>0</v>
      </c>
      <c r="AA892" s="332">
        <f t="shared" si="79"/>
        <v>0</v>
      </c>
    </row>
    <row r="893" spans="14:27">
      <c r="N893" s="320" t="str">
        <f t="shared" si="77"/>
        <v>\\</v>
      </c>
      <c r="O893" s="38"/>
      <c r="P893" s="36"/>
      <c r="Q893" s="114"/>
      <c r="R893" s="114"/>
      <c r="S893" s="11"/>
      <c r="T893" s="35"/>
      <c r="U893" s="39"/>
      <c r="V893" s="40"/>
      <c r="W893" s="35"/>
      <c r="X893" s="36"/>
      <c r="Y893" s="37"/>
      <c r="Z893" s="331">
        <f t="shared" si="78"/>
        <v>0</v>
      </c>
      <c r="AA893" s="332">
        <f t="shared" si="79"/>
        <v>0</v>
      </c>
    </row>
    <row r="894" spans="14:27">
      <c r="N894" s="320" t="str">
        <f t="shared" si="77"/>
        <v>\\</v>
      </c>
      <c r="O894" s="38"/>
      <c r="P894" s="36"/>
      <c r="Q894" s="114"/>
      <c r="R894" s="114"/>
      <c r="S894" s="11"/>
      <c r="T894" s="35"/>
      <c r="U894" s="39"/>
      <c r="V894" s="40"/>
      <c r="W894" s="35"/>
      <c r="X894" s="36"/>
      <c r="Y894" s="37"/>
      <c r="Z894" s="331">
        <f t="shared" si="78"/>
        <v>0</v>
      </c>
      <c r="AA894" s="332">
        <f t="shared" si="79"/>
        <v>0</v>
      </c>
    </row>
    <row r="895" spans="14:27">
      <c r="N895" s="320" t="str">
        <f t="shared" si="77"/>
        <v>\\</v>
      </c>
      <c r="O895" s="38"/>
      <c r="P895" s="36"/>
      <c r="Q895" s="114"/>
      <c r="R895" s="114"/>
      <c r="S895" s="11"/>
      <c r="T895" s="35"/>
      <c r="U895" s="39"/>
      <c r="V895" s="40"/>
      <c r="W895" s="35"/>
      <c r="X895" s="36"/>
      <c r="Y895" s="37"/>
      <c r="Z895" s="331">
        <f t="shared" si="78"/>
        <v>0</v>
      </c>
      <c r="AA895" s="332">
        <f t="shared" si="79"/>
        <v>0</v>
      </c>
    </row>
    <row r="896" spans="14:27">
      <c r="N896" s="320" t="str">
        <f t="shared" si="77"/>
        <v>\\</v>
      </c>
      <c r="O896" s="38"/>
      <c r="P896" s="36"/>
      <c r="Q896" s="114"/>
      <c r="R896" s="114"/>
      <c r="S896" s="11"/>
      <c r="T896" s="35"/>
      <c r="U896" s="39"/>
      <c r="V896" s="40"/>
      <c r="W896" s="35"/>
      <c r="X896" s="36"/>
      <c r="Y896" s="37"/>
      <c r="Z896" s="331">
        <f t="shared" si="78"/>
        <v>0</v>
      </c>
      <c r="AA896" s="332">
        <f t="shared" si="79"/>
        <v>0</v>
      </c>
    </row>
    <row r="897" spans="14:27">
      <c r="N897" s="320" t="str">
        <f t="shared" si="77"/>
        <v>\\</v>
      </c>
      <c r="O897" s="38"/>
      <c r="P897" s="36"/>
      <c r="Q897" s="114"/>
      <c r="R897" s="114"/>
      <c r="S897" s="11"/>
      <c r="T897" s="35"/>
      <c r="U897" s="39"/>
      <c r="V897" s="40"/>
      <c r="W897" s="35"/>
      <c r="X897" s="36"/>
      <c r="Y897" s="37"/>
      <c r="Z897" s="331">
        <f t="shared" si="78"/>
        <v>0</v>
      </c>
      <c r="AA897" s="332">
        <f t="shared" si="79"/>
        <v>0</v>
      </c>
    </row>
    <row r="898" spans="14:27">
      <c r="N898" s="320" t="str">
        <f t="shared" si="77"/>
        <v>\\</v>
      </c>
      <c r="O898" s="38"/>
      <c r="P898" s="36"/>
      <c r="Q898" s="114"/>
      <c r="R898" s="114"/>
      <c r="S898" s="11"/>
      <c r="T898" s="35"/>
      <c r="U898" s="39"/>
      <c r="V898" s="40"/>
      <c r="W898" s="35"/>
      <c r="X898" s="36"/>
      <c r="Y898" s="37"/>
      <c r="Z898" s="331">
        <f t="shared" si="78"/>
        <v>0</v>
      </c>
      <c r="AA898" s="332">
        <f t="shared" si="79"/>
        <v>0</v>
      </c>
    </row>
    <row r="899" spans="14:27">
      <c r="N899" s="320" t="str">
        <f t="shared" ref="N899:N962" si="80">O899&amp;"\"&amp;X899&amp;"\"&amp;Y899</f>
        <v>\\</v>
      </c>
      <c r="O899" s="38"/>
      <c r="P899" s="36"/>
      <c r="Q899" s="114"/>
      <c r="R899" s="114"/>
      <c r="S899" s="11"/>
      <c r="T899" s="35"/>
      <c r="U899" s="39"/>
      <c r="V899" s="40"/>
      <c r="W899" s="35"/>
      <c r="X899" s="36"/>
      <c r="Y899" s="37"/>
      <c r="Z899" s="331">
        <f t="shared" si="78"/>
        <v>0</v>
      </c>
      <c r="AA899" s="332">
        <f t="shared" si="79"/>
        <v>0</v>
      </c>
    </row>
    <row r="900" spans="14:27">
      <c r="N900" s="320" t="str">
        <f t="shared" si="80"/>
        <v>\\</v>
      </c>
      <c r="O900" s="38"/>
      <c r="P900" s="36"/>
      <c r="Q900" s="114"/>
      <c r="R900" s="114"/>
      <c r="S900" s="11"/>
      <c r="T900" s="35"/>
      <c r="U900" s="39"/>
      <c r="V900" s="40"/>
      <c r="W900" s="35"/>
      <c r="X900" s="36"/>
      <c r="Y900" s="37"/>
      <c r="Z900" s="331">
        <f t="shared" ref="Z900:Z963" si="81">W900*V900/100</f>
        <v>0</v>
      </c>
      <c r="AA900" s="332">
        <f t="shared" ref="AA900:AA963" si="82">1*V900/100</f>
        <v>0</v>
      </c>
    </row>
    <row r="901" spans="14:27">
      <c r="N901" s="320" t="str">
        <f t="shared" si="80"/>
        <v>\\</v>
      </c>
      <c r="O901" s="38"/>
      <c r="P901" s="36"/>
      <c r="Q901" s="114"/>
      <c r="R901" s="114"/>
      <c r="S901" s="11"/>
      <c r="T901" s="35"/>
      <c r="U901" s="39"/>
      <c r="V901" s="40"/>
      <c r="W901" s="35"/>
      <c r="X901" s="36"/>
      <c r="Y901" s="37"/>
      <c r="Z901" s="331">
        <f t="shared" si="81"/>
        <v>0</v>
      </c>
      <c r="AA901" s="332">
        <f t="shared" si="82"/>
        <v>0</v>
      </c>
    </row>
    <row r="902" spans="14:27">
      <c r="N902" s="320" t="str">
        <f t="shared" si="80"/>
        <v>\\</v>
      </c>
      <c r="O902" s="38"/>
      <c r="P902" s="36"/>
      <c r="Q902" s="114"/>
      <c r="R902" s="114"/>
      <c r="S902" s="11"/>
      <c r="T902" s="35"/>
      <c r="U902" s="39"/>
      <c r="V902" s="40"/>
      <c r="W902" s="35"/>
      <c r="X902" s="36"/>
      <c r="Y902" s="37"/>
      <c r="Z902" s="331">
        <f t="shared" si="81"/>
        <v>0</v>
      </c>
      <c r="AA902" s="332">
        <f t="shared" si="82"/>
        <v>0</v>
      </c>
    </row>
    <row r="903" spans="14:27">
      <c r="N903" s="320" t="str">
        <f t="shared" si="80"/>
        <v>\\</v>
      </c>
      <c r="O903" s="38"/>
      <c r="P903" s="36"/>
      <c r="Q903" s="114"/>
      <c r="R903" s="114"/>
      <c r="S903" s="11"/>
      <c r="T903" s="35"/>
      <c r="U903" s="39"/>
      <c r="V903" s="40"/>
      <c r="W903" s="35"/>
      <c r="X903" s="36"/>
      <c r="Y903" s="37"/>
      <c r="Z903" s="331">
        <f t="shared" si="81"/>
        <v>0</v>
      </c>
      <c r="AA903" s="332">
        <f t="shared" si="82"/>
        <v>0</v>
      </c>
    </row>
    <row r="904" spans="14:27">
      <c r="N904" s="320" t="str">
        <f t="shared" si="80"/>
        <v>\\</v>
      </c>
      <c r="O904" s="38"/>
      <c r="P904" s="36"/>
      <c r="Q904" s="114"/>
      <c r="R904" s="114"/>
      <c r="S904" s="11"/>
      <c r="T904" s="35"/>
      <c r="U904" s="39"/>
      <c r="V904" s="40"/>
      <c r="W904" s="35"/>
      <c r="X904" s="36"/>
      <c r="Y904" s="37"/>
      <c r="Z904" s="331">
        <f t="shared" si="81"/>
        <v>0</v>
      </c>
      <c r="AA904" s="332">
        <f t="shared" si="82"/>
        <v>0</v>
      </c>
    </row>
    <row r="905" spans="14:27">
      <c r="N905" s="320" t="str">
        <f t="shared" si="80"/>
        <v>\\</v>
      </c>
      <c r="O905" s="38"/>
      <c r="P905" s="36"/>
      <c r="Q905" s="114"/>
      <c r="R905" s="114"/>
      <c r="S905" s="11"/>
      <c r="T905" s="35"/>
      <c r="U905" s="39"/>
      <c r="V905" s="40"/>
      <c r="W905" s="35"/>
      <c r="X905" s="36"/>
      <c r="Y905" s="37"/>
      <c r="Z905" s="331">
        <f t="shared" si="81"/>
        <v>0</v>
      </c>
      <c r="AA905" s="332">
        <f t="shared" si="82"/>
        <v>0</v>
      </c>
    </row>
    <row r="906" spans="14:27">
      <c r="N906" s="320" t="str">
        <f t="shared" si="80"/>
        <v>\\</v>
      </c>
      <c r="O906" s="38"/>
      <c r="P906" s="36"/>
      <c r="Q906" s="114"/>
      <c r="R906" s="114"/>
      <c r="S906" s="11"/>
      <c r="T906" s="35"/>
      <c r="U906" s="39"/>
      <c r="V906" s="40"/>
      <c r="W906" s="35"/>
      <c r="X906" s="36"/>
      <c r="Y906" s="37"/>
      <c r="Z906" s="331">
        <f t="shared" si="81"/>
        <v>0</v>
      </c>
      <c r="AA906" s="332">
        <f t="shared" si="82"/>
        <v>0</v>
      </c>
    </row>
    <row r="907" spans="14:27">
      <c r="N907" s="320" t="str">
        <f t="shared" si="80"/>
        <v>\\</v>
      </c>
      <c r="O907" s="38"/>
      <c r="P907" s="36"/>
      <c r="Q907" s="114"/>
      <c r="R907" s="114"/>
      <c r="S907" s="11"/>
      <c r="T907" s="35"/>
      <c r="U907" s="39"/>
      <c r="V907" s="40"/>
      <c r="W907" s="35"/>
      <c r="X907" s="36"/>
      <c r="Y907" s="37"/>
      <c r="Z907" s="331">
        <f t="shared" si="81"/>
        <v>0</v>
      </c>
      <c r="AA907" s="332">
        <f t="shared" si="82"/>
        <v>0</v>
      </c>
    </row>
    <row r="908" spans="14:27">
      <c r="N908" s="320" t="str">
        <f t="shared" si="80"/>
        <v>\\</v>
      </c>
      <c r="O908" s="38"/>
      <c r="P908" s="36"/>
      <c r="Q908" s="114"/>
      <c r="R908" s="114"/>
      <c r="S908" s="11"/>
      <c r="T908" s="35"/>
      <c r="U908" s="39"/>
      <c r="V908" s="40"/>
      <c r="W908" s="35"/>
      <c r="X908" s="36"/>
      <c r="Y908" s="37"/>
      <c r="Z908" s="331">
        <f t="shared" si="81"/>
        <v>0</v>
      </c>
      <c r="AA908" s="332">
        <f t="shared" si="82"/>
        <v>0</v>
      </c>
    </row>
    <row r="909" spans="14:27">
      <c r="N909" s="320" t="str">
        <f t="shared" si="80"/>
        <v>\\</v>
      </c>
      <c r="O909" s="38"/>
      <c r="P909" s="36"/>
      <c r="Q909" s="114"/>
      <c r="R909" s="114"/>
      <c r="S909" s="11"/>
      <c r="T909" s="35"/>
      <c r="U909" s="39"/>
      <c r="V909" s="40"/>
      <c r="W909" s="35"/>
      <c r="X909" s="36"/>
      <c r="Y909" s="37"/>
      <c r="Z909" s="331">
        <f t="shared" si="81"/>
        <v>0</v>
      </c>
      <c r="AA909" s="332">
        <f t="shared" si="82"/>
        <v>0</v>
      </c>
    </row>
    <row r="910" spans="14:27">
      <c r="N910" s="320" t="str">
        <f t="shared" si="80"/>
        <v>\\</v>
      </c>
      <c r="O910" s="38"/>
      <c r="P910" s="36"/>
      <c r="Q910" s="114"/>
      <c r="R910" s="114"/>
      <c r="S910" s="11"/>
      <c r="T910" s="35"/>
      <c r="U910" s="39"/>
      <c r="V910" s="40"/>
      <c r="W910" s="35"/>
      <c r="X910" s="36"/>
      <c r="Y910" s="37"/>
      <c r="Z910" s="331">
        <f t="shared" si="81"/>
        <v>0</v>
      </c>
      <c r="AA910" s="332">
        <f t="shared" si="82"/>
        <v>0</v>
      </c>
    </row>
    <row r="911" spans="14:27">
      <c r="N911" s="320" t="str">
        <f t="shared" si="80"/>
        <v>\\</v>
      </c>
      <c r="O911" s="38"/>
      <c r="P911" s="36"/>
      <c r="Q911" s="114"/>
      <c r="R911" s="114"/>
      <c r="S911" s="11"/>
      <c r="T911" s="35"/>
      <c r="U911" s="39"/>
      <c r="V911" s="40"/>
      <c r="W911" s="35"/>
      <c r="X911" s="36"/>
      <c r="Y911" s="37"/>
      <c r="Z911" s="331">
        <f t="shared" si="81"/>
        <v>0</v>
      </c>
      <c r="AA911" s="332">
        <f t="shared" si="82"/>
        <v>0</v>
      </c>
    </row>
    <row r="912" spans="14:27">
      <c r="N912" s="320" t="str">
        <f t="shared" si="80"/>
        <v>\\</v>
      </c>
      <c r="O912" s="38"/>
      <c r="P912" s="36"/>
      <c r="Q912" s="114"/>
      <c r="R912" s="114"/>
      <c r="S912" s="11"/>
      <c r="T912" s="35"/>
      <c r="U912" s="39"/>
      <c r="V912" s="40"/>
      <c r="W912" s="35"/>
      <c r="X912" s="36"/>
      <c r="Y912" s="37"/>
      <c r="Z912" s="331">
        <f t="shared" si="81"/>
        <v>0</v>
      </c>
      <c r="AA912" s="332">
        <f t="shared" si="82"/>
        <v>0</v>
      </c>
    </row>
    <row r="913" spans="14:27">
      <c r="N913" s="320" t="str">
        <f t="shared" si="80"/>
        <v>\\</v>
      </c>
      <c r="O913" s="38"/>
      <c r="P913" s="36"/>
      <c r="Q913" s="114"/>
      <c r="R913" s="114"/>
      <c r="S913" s="11"/>
      <c r="T913" s="35"/>
      <c r="U913" s="39"/>
      <c r="V913" s="40"/>
      <c r="W913" s="35"/>
      <c r="X913" s="36"/>
      <c r="Y913" s="37"/>
      <c r="Z913" s="331">
        <f t="shared" si="81"/>
        <v>0</v>
      </c>
      <c r="AA913" s="332">
        <f t="shared" si="82"/>
        <v>0</v>
      </c>
    </row>
    <row r="914" spans="14:27">
      <c r="N914" s="320" t="str">
        <f t="shared" si="80"/>
        <v>\\</v>
      </c>
      <c r="O914" s="38"/>
      <c r="P914" s="36"/>
      <c r="Q914" s="114"/>
      <c r="R914" s="114"/>
      <c r="S914" s="11"/>
      <c r="T914" s="35"/>
      <c r="U914" s="39"/>
      <c r="V914" s="40"/>
      <c r="W914" s="35"/>
      <c r="X914" s="36"/>
      <c r="Y914" s="37"/>
      <c r="Z914" s="331">
        <f t="shared" si="81"/>
        <v>0</v>
      </c>
      <c r="AA914" s="332">
        <f t="shared" si="82"/>
        <v>0</v>
      </c>
    </row>
    <row r="915" spans="14:27">
      <c r="N915" s="320" t="str">
        <f t="shared" si="80"/>
        <v>\\</v>
      </c>
      <c r="O915" s="38"/>
      <c r="P915" s="36"/>
      <c r="Q915" s="114"/>
      <c r="R915" s="114"/>
      <c r="S915" s="11"/>
      <c r="T915" s="35"/>
      <c r="U915" s="39"/>
      <c r="V915" s="40"/>
      <c r="W915" s="35"/>
      <c r="X915" s="36"/>
      <c r="Y915" s="37"/>
      <c r="Z915" s="331">
        <f t="shared" si="81"/>
        <v>0</v>
      </c>
      <c r="AA915" s="332">
        <f t="shared" si="82"/>
        <v>0</v>
      </c>
    </row>
    <row r="916" spans="14:27">
      <c r="N916" s="320" t="str">
        <f t="shared" si="80"/>
        <v>\\</v>
      </c>
      <c r="O916" s="38"/>
      <c r="P916" s="36"/>
      <c r="Q916" s="114"/>
      <c r="R916" s="114"/>
      <c r="S916" s="11"/>
      <c r="T916" s="35"/>
      <c r="U916" s="39"/>
      <c r="V916" s="40"/>
      <c r="W916" s="35"/>
      <c r="X916" s="36"/>
      <c r="Y916" s="37"/>
      <c r="Z916" s="331">
        <f t="shared" si="81"/>
        <v>0</v>
      </c>
      <c r="AA916" s="332">
        <f t="shared" si="82"/>
        <v>0</v>
      </c>
    </row>
    <row r="917" spans="14:27">
      <c r="N917" s="320" t="str">
        <f t="shared" si="80"/>
        <v>\\</v>
      </c>
      <c r="O917" s="38"/>
      <c r="P917" s="36"/>
      <c r="Q917" s="114"/>
      <c r="R917" s="114"/>
      <c r="S917" s="11"/>
      <c r="T917" s="35"/>
      <c r="U917" s="39"/>
      <c r="V917" s="40"/>
      <c r="W917" s="35"/>
      <c r="X917" s="36"/>
      <c r="Y917" s="37"/>
      <c r="Z917" s="331">
        <f t="shared" si="81"/>
        <v>0</v>
      </c>
      <c r="AA917" s="332">
        <f t="shared" si="82"/>
        <v>0</v>
      </c>
    </row>
    <row r="918" spans="14:27">
      <c r="N918" s="320" t="str">
        <f t="shared" si="80"/>
        <v>\\</v>
      </c>
      <c r="O918" s="38"/>
      <c r="P918" s="36"/>
      <c r="Q918" s="114"/>
      <c r="R918" s="114"/>
      <c r="S918" s="11"/>
      <c r="T918" s="35"/>
      <c r="U918" s="39"/>
      <c r="V918" s="40"/>
      <c r="W918" s="35"/>
      <c r="X918" s="36"/>
      <c r="Y918" s="37"/>
      <c r="Z918" s="331">
        <f t="shared" si="81"/>
        <v>0</v>
      </c>
      <c r="AA918" s="332">
        <f t="shared" si="82"/>
        <v>0</v>
      </c>
    </row>
    <row r="919" spans="14:27">
      <c r="N919" s="320" t="str">
        <f t="shared" si="80"/>
        <v>\\</v>
      </c>
      <c r="O919" s="38"/>
      <c r="P919" s="36"/>
      <c r="Q919" s="114"/>
      <c r="R919" s="114"/>
      <c r="S919" s="11"/>
      <c r="T919" s="35"/>
      <c r="U919" s="39"/>
      <c r="V919" s="40"/>
      <c r="W919" s="35"/>
      <c r="X919" s="36"/>
      <c r="Y919" s="37"/>
      <c r="Z919" s="331">
        <f t="shared" si="81"/>
        <v>0</v>
      </c>
      <c r="AA919" s="332">
        <f t="shared" si="82"/>
        <v>0</v>
      </c>
    </row>
    <row r="920" spans="14:27">
      <c r="N920" s="320" t="str">
        <f t="shared" si="80"/>
        <v>\\</v>
      </c>
      <c r="O920" s="38"/>
      <c r="P920" s="36"/>
      <c r="Q920" s="114"/>
      <c r="R920" s="114"/>
      <c r="S920" s="11"/>
      <c r="T920" s="35"/>
      <c r="U920" s="39"/>
      <c r="V920" s="40"/>
      <c r="W920" s="35"/>
      <c r="X920" s="36"/>
      <c r="Y920" s="37"/>
      <c r="Z920" s="331">
        <f t="shared" si="81"/>
        <v>0</v>
      </c>
      <c r="AA920" s="332">
        <f t="shared" si="82"/>
        <v>0</v>
      </c>
    </row>
    <row r="921" spans="14:27">
      <c r="N921" s="320" t="str">
        <f t="shared" si="80"/>
        <v>\\</v>
      </c>
      <c r="O921" s="38"/>
      <c r="P921" s="36"/>
      <c r="Q921" s="114"/>
      <c r="R921" s="114"/>
      <c r="S921" s="11"/>
      <c r="T921" s="35"/>
      <c r="U921" s="39"/>
      <c r="V921" s="40"/>
      <c r="W921" s="35"/>
      <c r="X921" s="36"/>
      <c r="Y921" s="37"/>
      <c r="Z921" s="331">
        <f t="shared" si="81"/>
        <v>0</v>
      </c>
      <c r="AA921" s="332">
        <f t="shared" si="82"/>
        <v>0</v>
      </c>
    </row>
    <row r="922" spans="14:27">
      <c r="N922" s="320" t="str">
        <f t="shared" si="80"/>
        <v>\\</v>
      </c>
      <c r="O922" s="38"/>
      <c r="P922" s="36"/>
      <c r="Q922" s="114"/>
      <c r="R922" s="114"/>
      <c r="S922" s="11"/>
      <c r="T922" s="35"/>
      <c r="U922" s="39"/>
      <c r="V922" s="40"/>
      <c r="W922" s="35"/>
      <c r="X922" s="36"/>
      <c r="Y922" s="37"/>
      <c r="Z922" s="331">
        <f t="shared" si="81"/>
        <v>0</v>
      </c>
      <c r="AA922" s="332">
        <f t="shared" si="82"/>
        <v>0</v>
      </c>
    </row>
    <row r="923" spans="14:27">
      <c r="N923" s="320" t="str">
        <f t="shared" si="80"/>
        <v>\\</v>
      </c>
      <c r="O923" s="38"/>
      <c r="P923" s="36"/>
      <c r="Q923" s="114"/>
      <c r="R923" s="114"/>
      <c r="S923" s="11"/>
      <c r="T923" s="35"/>
      <c r="U923" s="39"/>
      <c r="V923" s="40"/>
      <c r="W923" s="35"/>
      <c r="X923" s="36"/>
      <c r="Y923" s="37"/>
      <c r="Z923" s="331">
        <f t="shared" si="81"/>
        <v>0</v>
      </c>
      <c r="AA923" s="332">
        <f t="shared" si="82"/>
        <v>0</v>
      </c>
    </row>
    <row r="924" spans="14:27">
      <c r="N924" s="320" t="str">
        <f t="shared" si="80"/>
        <v>\\</v>
      </c>
      <c r="O924" s="38"/>
      <c r="P924" s="36"/>
      <c r="Q924" s="114"/>
      <c r="R924" s="114"/>
      <c r="S924" s="11"/>
      <c r="T924" s="35"/>
      <c r="U924" s="39"/>
      <c r="V924" s="40"/>
      <c r="W924" s="35"/>
      <c r="X924" s="36"/>
      <c r="Y924" s="37"/>
      <c r="Z924" s="331">
        <f t="shared" si="81"/>
        <v>0</v>
      </c>
      <c r="AA924" s="332">
        <f t="shared" si="82"/>
        <v>0</v>
      </c>
    </row>
    <row r="925" spans="14:27">
      <c r="N925" s="320" t="str">
        <f t="shared" si="80"/>
        <v>\\</v>
      </c>
      <c r="O925" s="38"/>
      <c r="P925" s="36"/>
      <c r="Q925" s="114"/>
      <c r="R925" s="114"/>
      <c r="S925" s="11"/>
      <c r="T925" s="35"/>
      <c r="U925" s="39"/>
      <c r="V925" s="40"/>
      <c r="W925" s="35"/>
      <c r="X925" s="36"/>
      <c r="Y925" s="37"/>
      <c r="Z925" s="331">
        <f t="shared" si="81"/>
        <v>0</v>
      </c>
      <c r="AA925" s="332">
        <f t="shared" si="82"/>
        <v>0</v>
      </c>
    </row>
    <row r="926" spans="14:27">
      <c r="N926" s="320" t="str">
        <f t="shared" si="80"/>
        <v>\\</v>
      </c>
      <c r="O926" s="38"/>
      <c r="P926" s="36"/>
      <c r="Q926" s="114"/>
      <c r="R926" s="114"/>
      <c r="S926" s="11"/>
      <c r="T926" s="35"/>
      <c r="U926" s="39"/>
      <c r="V926" s="40"/>
      <c r="W926" s="35"/>
      <c r="X926" s="36"/>
      <c r="Y926" s="37"/>
      <c r="Z926" s="331">
        <f t="shared" si="81"/>
        <v>0</v>
      </c>
      <c r="AA926" s="332">
        <f t="shared" si="82"/>
        <v>0</v>
      </c>
    </row>
    <row r="927" spans="14:27">
      <c r="N927" s="320" t="str">
        <f t="shared" si="80"/>
        <v>\\</v>
      </c>
      <c r="O927" s="38"/>
      <c r="P927" s="36"/>
      <c r="Q927" s="114"/>
      <c r="R927" s="114"/>
      <c r="S927" s="11"/>
      <c r="T927" s="35"/>
      <c r="U927" s="39"/>
      <c r="V927" s="40"/>
      <c r="W927" s="35"/>
      <c r="X927" s="36"/>
      <c r="Y927" s="37"/>
      <c r="Z927" s="331">
        <f t="shared" si="81"/>
        <v>0</v>
      </c>
      <c r="AA927" s="332">
        <f t="shared" si="82"/>
        <v>0</v>
      </c>
    </row>
    <row r="928" spans="14:27">
      <c r="N928" s="320" t="str">
        <f t="shared" si="80"/>
        <v>\\</v>
      </c>
      <c r="O928" s="38"/>
      <c r="P928" s="36"/>
      <c r="Q928" s="114"/>
      <c r="R928" s="114"/>
      <c r="S928" s="11"/>
      <c r="T928" s="35"/>
      <c r="U928" s="39"/>
      <c r="V928" s="40"/>
      <c r="W928" s="35"/>
      <c r="X928" s="36"/>
      <c r="Y928" s="37"/>
      <c r="Z928" s="331">
        <f t="shared" si="81"/>
        <v>0</v>
      </c>
      <c r="AA928" s="332">
        <f t="shared" si="82"/>
        <v>0</v>
      </c>
    </row>
    <row r="929" spans="14:27">
      <c r="N929" s="320" t="str">
        <f t="shared" si="80"/>
        <v>\\</v>
      </c>
      <c r="O929" s="38"/>
      <c r="P929" s="36"/>
      <c r="Q929" s="114"/>
      <c r="R929" s="114"/>
      <c r="S929" s="11"/>
      <c r="T929" s="35"/>
      <c r="U929" s="39"/>
      <c r="V929" s="40"/>
      <c r="W929" s="35"/>
      <c r="X929" s="36"/>
      <c r="Y929" s="37"/>
      <c r="Z929" s="331">
        <f t="shared" si="81"/>
        <v>0</v>
      </c>
      <c r="AA929" s="332">
        <f t="shared" si="82"/>
        <v>0</v>
      </c>
    </row>
    <row r="930" spans="14:27">
      <c r="N930" s="320" t="str">
        <f t="shared" si="80"/>
        <v>\\</v>
      </c>
      <c r="O930" s="38"/>
      <c r="P930" s="36"/>
      <c r="Q930" s="114"/>
      <c r="R930" s="114"/>
      <c r="S930" s="11"/>
      <c r="T930" s="35"/>
      <c r="U930" s="39"/>
      <c r="V930" s="40"/>
      <c r="W930" s="35"/>
      <c r="X930" s="36"/>
      <c r="Y930" s="37"/>
      <c r="Z930" s="331">
        <f t="shared" si="81"/>
        <v>0</v>
      </c>
      <c r="AA930" s="332">
        <f t="shared" si="82"/>
        <v>0</v>
      </c>
    </row>
    <row r="931" spans="14:27">
      <c r="N931" s="320" t="str">
        <f t="shared" si="80"/>
        <v>\\</v>
      </c>
      <c r="O931" s="38"/>
      <c r="P931" s="36"/>
      <c r="Q931" s="114"/>
      <c r="R931" s="114"/>
      <c r="S931" s="11"/>
      <c r="T931" s="35"/>
      <c r="U931" s="39"/>
      <c r="V931" s="40"/>
      <c r="W931" s="35"/>
      <c r="X931" s="36"/>
      <c r="Y931" s="37"/>
      <c r="Z931" s="331">
        <f t="shared" si="81"/>
        <v>0</v>
      </c>
      <c r="AA931" s="332">
        <f t="shared" si="82"/>
        <v>0</v>
      </c>
    </row>
    <row r="932" spans="14:27">
      <c r="N932" s="320" t="str">
        <f t="shared" si="80"/>
        <v>\\</v>
      </c>
      <c r="O932" s="38"/>
      <c r="P932" s="36"/>
      <c r="Q932" s="114"/>
      <c r="R932" s="114"/>
      <c r="S932" s="11"/>
      <c r="T932" s="35"/>
      <c r="U932" s="39"/>
      <c r="V932" s="40"/>
      <c r="W932" s="35"/>
      <c r="X932" s="36"/>
      <c r="Y932" s="37"/>
      <c r="Z932" s="331">
        <f t="shared" si="81"/>
        <v>0</v>
      </c>
      <c r="AA932" s="332">
        <f t="shared" si="82"/>
        <v>0</v>
      </c>
    </row>
    <row r="933" spans="14:27">
      <c r="N933" s="320" t="str">
        <f t="shared" si="80"/>
        <v>\\</v>
      </c>
      <c r="O933" s="38"/>
      <c r="P933" s="36"/>
      <c r="Q933" s="114"/>
      <c r="R933" s="114"/>
      <c r="S933" s="11"/>
      <c r="T933" s="35"/>
      <c r="U933" s="39"/>
      <c r="V933" s="40"/>
      <c r="W933" s="35"/>
      <c r="X933" s="36"/>
      <c r="Y933" s="37"/>
      <c r="Z933" s="331">
        <f t="shared" si="81"/>
        <v>0</v>
      </c>
      <c r="AA933" s="332">
        <f t="shared" si="82"/>
        <v>0</v>
      </c>
    </row>
    <row r="934" spans="14:27">
      <c r="N934" s="320" t="str">
        <f t="shared" si="80"/>
        <v>\\</v>
      </c>
      <c r="O934" s="38"/>
      <c r="P934" s="36"/>
      <c r="Q934" s="114"/>
      <c r="R934" s="114"/>
      <c r="S934" s="11"/>
      <c r="T934" s="35"/>
      <c r="U934" s="39"/>
      <c r="V934" s="40"/>
      <c r="W934" s="35"/>
      <c r="X934" s="36"/>
      <c r="Y934" s="37"/>
      <c r="Z934" s="331">
        <f t="shared" si="81"/>
        <v>0</v>
      </c>
      <c r="AA934" s="332">
        <f t="shared" si="82"/>
        <v>0</v>
      </c>
    </row>
    <row r="935" spans="14:27">
      <c r="N935" s="320" t="str">
        <f t="shared" si="80"/>
        <v>\\</v>
      </c>
      <c r="O935" s="38"/>
      <c r="P935" s="36"/>
      <c r="Q935" s="114"/>
      <c r="R935" s="114"/>
      <c r="S935" s="11"/>
      <c r="T935" s="35"/>
      <c r="U935" s="39"/>
      <c r="V935" s="40"/>
      <c r="W935" s="35"/>
      <c r="X935" s="36"/>
      <c r="Y935" s="37"/>
      <c r="Z935" s="331">
        <f t="shared" si="81"/>
        <v>0</v>
      </c>
      <c r="AA935" s="332">
        <f t="shared" si="82"/>
        <v>0</v>
      </c>
    </row>
    <row r="936" spans="14:27">
      <c r="N936" s="320" t="str">
        <f t="shared" si="80"/>
        <v>\\</v>
      </c>
      <c r="O936" s="38"/>
      <c r="P936" s="36"/>
      <c r="Q936" s="114"/>
      <c r="R936" s="114"/>
      <c r="S936" s="11"/>
      <c r="T936" s="35"/>
      <c r="U936" s="39"/>
      <c r="V936" s="40"/>
      <c r="W936" s="35"/>
      <c r="X936" s="36"/>
      <c r="Y936" s="37"/>
      <c r="Z936" s="331">
        <f t="shared" si="81"/>
        <v>0</v>
      </c>
      <c r="AA936" s="332">
        <f t="shared" si="82"/>
        <v>0</v>
      </c>
    </row>
    <row r="937" spans="14:27">
      <c r="N937" s="320" t="str">
        <f t="shared" si="80"/>
        <v>\\</v>
      </c>
      <c r="O937" s="38"/>
      <c r="P937" s="36"/>
      <c r="Q937" s="114"/>
      <c r="R937" s="114"/>
      <c r="S937" s="11"/>
      <c r="T937" s="35"/>
      <c r="U937" s="39"/>
      <c r="V937" s="40"/>
      <c r="W937" s="35"/>
      <c r="X937" s="36"/>
      <c r="Y937" s="37"/>
      <c r="Z937" s="331">
        <f t="shared" si="81"/>
        <v>0</v>
      </c>
      <c r="AA937" s="332">
        <f t="shared" si="82"/>
        <v>0</v>
      </c>
    </row>
    <row r="938" spans="14:27">
      <c r="N938" s="320" t="str">
        <f t="shared" si="80"/>
        <v>\\</v>
      </c>
      <c r="O938" s="38"/>
      <c r="P938" s="36"/>
      <c r="Q938" s="114"/>
      <c r="R938" s="114"/>
      <c r="S938" s="11"/>
      <c r="T938" s="35"/>
      <c r="U938" s="39"/>
      <c r="V938" s="40"/>
      <c r="W938" s="35"/>
      <c r="X938" s="36"/>
      <c r="Y938" s="37"/>
      <c r="Z938" s="331">
        <f t="shared" si="81"/>
        <v>0</v>
      </c>
      <c r="AA938" s="332">
        <f t="shared" si="82"/>
        <v>0</v>
      </c>
    </row>
    <row r="939" spans="14:27">
      <c r="N939" s="320" t="str">
        <f t="shared" si="80"/>
        <v>\\</v>
      </c>
      <c r="O939" s="38"/>
      <c r="P939" s="36"/>
      <c r="Q939" s="114"/>
      <c r="R939" s="114"/>
      <c r="S939" s="11"/>
      <c r="T939" s="35"/>
      <c r="U939" s="39"/>
      <c r="V939" s="40"/>
      <c r="W939" s="35"/>
      <c r="X939" s="36"/>
      <c r="Y939" s="37"/>
      <c r="Z939" s="331">
        <f t="shared" si="81"/>
        <v>0</v>
      </c>
      <c r="AA939" s="332">
        <f t="shared" si="82"/>
        <v>0</v>
      </c>
    </row>
    <row r="940" spans="14:27">
      <c r="N940" s="320" t="str">
        <f t="shared" si="80"/>
        <v>\\</v>
      </c>
      <c r="O940" s="38"/>
      <c r="P940" s="36"/>
      <c r="Q940" s="114"/>
      <c r="R940" s="114"/>
      <c r="S940" s="11"/>
      <c r="T940" s="35"/>
      <c r="U940" s="39"/>
      <c r="V940" s="40"/>
      <c r="W940" s="35"/>
      <c r="X940" s="36"/>
      <c r="Y940" s="37"/>
      <c r="Z940" s="331">
        <f t="shared" si="81"/>
        <v>0</v>
      </c>
      <c r="AA940" s="332">
        <f t="shared" si="82"/>
        <v>0</v>
      </c>
    </row>
    <row r="941" spans="14:27">
      <c r="N941" s="320" t="str">
        <f t="shared" si="80"/>
        <v>\\</v>
      </c>
      <c r="O941" s="38"/>
      <c r="P941" s="36"/>
      <c r="Q941" s="114"/>
      <c r="R941" s="114"/>
      <c r="S941" s="11"/>
      <c r="T941" s="35"/>
      <c r="U941" s="39"/>
      <c r="V941" s="40"/>
      <c r="W941" s="35"/>
      <c r="X941" s="36"/>
      <c r="Y941" s="37"/>
      <c r="Z941" s="331">
        <f t="shared" si="81"/>
        <v>0</v>
      </c>
      <c r="AA941" s="332">
        <f t="shared" si="82"/>
        <v>0</v>
      </c>
    </row>
    <row r="942" spans="14:27">
      <c r="N942" s="320" t="str">
        <f t="shared" si="80"/>
        <v>\\</v>
      </c>
      <c r="O942" s="38"/>
      <c r="P942" s="36"/>
      <c r="Q942" s="114"/>
      <c r="R942" s="114"/>
      <c r="S942" s="11"/>
      <c r="T942" s="35"/>
      <c r="U942" s="39"/>
      <c r="V942" s="40"/>
      <c r="W942" s="35"/>
      <c r="X942" s="36"/>
      <c r="Y942" s="37"/>
      <c r="Z942" s="331">
        <f t="shared" si="81"/>
        <v>0</v>
      </c>
      <c r="AA942" s="332">
        <f t="shared" si="82"/>
        <v>0</v>
      </c>
    </row>
    <row r="943" spans="14:27">
      <c r="N943" s="320" t="str">
        <f t="shared" si="80"/>
        <v>\\</v>
      </c>
      <c r="O943" s="38"/>
      <c r="P943" s="36"/>
      <c r="Q943" s="114"/>
      <c r="R943" s="114"/>
      <c r="S943" s="11"/>
      <c r="T943" s="35"/>
      <c r="U943" s="39"/>
      <c r="V943" s="40"/>
      <c r="W943" s="35"/>
      <c r="X943" s="36"/>
      <c r="Y943" s="37"/>
      <c r="Z943" s="331">
        <f t="shared" si="81"/>
        <v>0</v>
      </c>
      <c r="AA943" s="332">
        <f t="shared" si="82"/>
        <v>0</v>
      </c>
    </row>
    <row r="944" spans="14:27">
      <c r="N944" s="320" t="str">
        <f t="shared" si="80"/>
        <v>\\</v>
      </c>
      <c r="O944" s="38"/>
      <c r="P944" s="36"/>
      <c r="Q944" s="114"/>
      <c r="R944" s="114"/>
      <c r="S944" s="11"/>
      <c r="T944" s="35"/>
      <c r="U944" s="39"/>
      <c r="V944" s="40"/>
      <c r="W944" s="35"/>
      <c r="X944" s="36"/>
      <c r="Y944" s="37"/>
      <c r="Z944" s="331">
        <f t="shared" si="81"/>
        <v>0</v>
      </c>
      <c r="AA944" s="332">
        <f t="shared" si="82"/>
        <v>0</v>
      </c>
    </row>
    <row r="945" spans="14:27">
      <c r="N945" s="320" t="str">
        <f t="shared" si="80"/>
        <v>\\</v>
      </c>
      <c r="O945" s="38"/>
      <c r="P945" s="36"/>
      <c r="Q945" s="114"/>
      <c r="R945" s="114"/>
      <c r="S945" s="11"/>
      <c r="T945" s="35"/>
      <c r="U945" s="39"/>
      <c r="V945" s="40"/>
      <c r="W945" s="35"/>
      <c r="X945" s="36"/>
      <c r="Y945" s="37"/>
      <c r="Z945" s="331">
        <f t="shared" si="81"/>
        <v>0</v>
      </c>
      <c r="AA945" s="332">
        <f t="shared" si="82"/>
        <v>0</v>
      </c>
    </row>
    <row r="946" spans="14:27">
      <c r="N946" s="320" t="str">
        <f t="shared" si="80"/>
        <v>\\</v>
      </c>
      <c r="O946" s="38"/>
      <c r="P946" s="36"/>
      <c r="Q946" s="114"/>
      <c r="R946" s="114"/>
      <c r="S946" s="11"/>
      <c r="T946" s="35"/>
      <c r="U946" s="39"/>
      <c r="V946" s="40"/>
      <c r="W946" s="35"/>
      <c r="X946" s="36"/>
      <c r="Y946" s="37"/>
      <c r="Z946" s="331">
        <f t="shared" si="81"/>
        <v>0</v>
      </c>
      <c r="AA946" s="332">
        <f t="shared" si="82"/>
        <v>0</v>
      </c>
    </row>
    <row r="947" spans="14:27">
      <c r="N947" s="320" t="str">
        <f t="shared" si="80"/>
        <v>\\</v>
      </c>
      <c r="O947" s="38"/>
      <c r="P947" s="36"/>
      <c r="Q947" s="114"/>
      <c r="R947" s="114"/>
      <c r="S947" s="11"/>
      <c r="T947" s="35"/>
      <c r="U947" s="39"/>
      <c r="V947" s="40"/>
      <c r="W947" s="35"/>
      <c r="X947" s="36"/>
      <c r="Y947" s="37"/>
      <c r="Z947" s="331">
        <f t="shared" si="81"/>
        <v>0</v>
      </c>
      <c r="AA947" s="332">
        <f t="shared" si="82"/>
        <v>0</v>
      </c>
    </row>
    <row r="948" spans="14:27">
      <c r="N948" s="320" t="str">
        <f t="shared" si="80"/>
        <v>\\</v>
      </c>
      <c r="O948" s="38"/>
      <c r="P948" s="36"/>
      <c r="Q948" s="114"/>
      <c r="R948" s="114"/>
      <c r="S948" s="11"/>
      <c r="T948" s="35"/>
      <c r="U948" s="39"/>
      <c r="V948" s="40"/>
      <c r="W948" s="35"/>
      <c r="X948" s="36"/>
      <c r="Y948" s="37"/>
      <c r="Z948" s="331">
        <f t="shared" si="81"/>
        <v>0</v>
      </c>
      <c r="AA948" s="332">
        <f t="shared" si="82"/>
        <v>0</v>
      </c>
    </row>
    <row r="949" spans="14:27">
      <c r="N949" s="320" t="str">
        <f t="shared" si="80"/>
        <v>\\</v>
      </c>
      <c r="O949" s="38"/>
      <c r="P949" s="36"/>
      <c r="Q949" s="114"/>
      <c r="R949" s="114"/>
      <c r="S949" s="11"/>
      <c r="T949" s="35"/>
      <c r="U949" s="39"/>
      <c r="V949" s="40"/>
      <c r="W949" s="35"/>
      <c r="X949" s="36"/>
      <c r="Y949" s="37"/>
      <c r="Z949" s="331">
        <f t="shared" si="81"/>
        <v>0</v>
      </c>
      <c r="AA949" s="332">
        <f t="shared" si="82"/>
        <v>0</v>
      </c>
    </row>
    <row r="950" spans="14:27">
      <c r="N950" s="320" t="str">
        <f t="shared" si="80"/>
        <v>\\</v>
      </c>
      <c r="O950" s="38"/>
      <c r="P950" s="36"/>
      <c r="Q950" s="114"/>
      <c r="R950" s="114"/>
      <c r="S950" s="11"/>
      <c r="T950" s="35"/>
      <c r="U950" s="39"/>
      <c r="V950" s="40"/>
      <c r="W950" s="35"/>
      <c r="X950" s="36"/>
      <c r="Y950" s="37"/>
      <c r="Z950" s="331">
        <f t="shared" si="81"/>
        <v>0</v>
      </c>
      <c r="AA950" s="332">
        <f t="shared" si="82"/>
        <v>0</v>
      </c>
    </row>
    <row r="951" spans="14:27">
      <c r="N951" s="320" t="str">
        <f t="shared" si="80"/>
        <v>\\</v>
      </c>
      <c r="O951" s="38"/>
      <c r="P951" s="36"/>
      <c r="Q951" s="114"/>
      <c r="R951" s="114"/>
      <c r="S951" s="11"/>
      <c r="T951" s="35"/>
      <c r="U951" s="39"/>
      <c r="V951" s="40"/>
      <c r="W951" s="35"/>
      <c r="X951" s="36"/>
      <c r="Y951" s="37"/>
      <c r="Z951" s="331">
        <f t="shared" si="81"/>
        <v>0</v>
      </c>
      <c r="AA951" s="332">
        <f t="shared" si="82"/>
        <v>0</v>
      </c>
    </row>
    <row r="952" spans="14:27">
      <c r="N952" s="320" t="str">
        <f t="shared" si="80"/>
        <v>\\</v>
      </c>
      <c r="O952" s="38"/>
      <c r="P952" s="36"/>
      <c r="Q952" s="114"/>
      <c r="R952" s="114"/>
      <c r="S952" s="11"/>
      <c r="T952" s="35"/>
      <c r="U952" s="39"/>
      <c r="V952" s="40"/>
      <c r="W952" s="35"/>
      <c r="X952" s="36"/>
      <c r="Y952" s="37"/>
      <c r="Z952" s="331">
        <f t="shared" si="81"/>
        <v>0</v>
      </c>
      <c r="AA952" s="332">
        <f t="shared" si="82"/>
        <v>0</v>
      </c>
    </row>
    <row r="953" spans="14:27">
      <c r="N953" s="320" t="str">
        <f t="shared" si="80"/>
        <v>\\</v>
      </c>
      <c r="O953" s="38"/>
      <c r="P953" s="36"/>
      <c r="Q953" s="114"/>
      <c r="R953" s="114"/>
      <c r="S953" s="11"/>
      <c r="T953" s="35"/>
      <c r="U953" s="39"/>
      <c r="V953" s="40"/>
      <c r="W953" s="35"/>
      <c r="X953" s="36"/>
      <c r="Y953" s="37"/>
      <c r="Z953" s="331">
        <f t="shared" si="81"/>
        <v>0</v>
      </c>
      <c r="AA953" s="332">
        <f t="shared" si="82"/>
        <v>0</v>
      </c>
    </row>
    <row r="954" spans="14:27">
      <c r="N954" s="320" t="str">
        <f t="shared" si="80"/>
        <v>\\</v>
      </c>
      <c r="O954" s="38"/>
      <c r="P954" s="36"/>
      <c r="Q954" s="114"/>
      <c r="R954" s="114"/>
      <c r="S954" s="11"/>
      <c r="T954" s="35"/>
      <c r="U954" s="39"/>
      <c r="V954" s="40"/>
      <c r="W954" s="35"/>
      <c r="X954" s="36"/>
      <c r="Y954" s="37"/>
      <c r="Z954" s="331">
        <f t="shared" si="81"/>
        <v>0</v>
      </c>
      <c r="AA954" s="332">
        <f t="shared" si="82"/>
        <v>0</v>
      </c>
    </row>
    <row r="955" spans="14:27">
      <c r="N955" s="320" t="str">
        <f t="shared" si="80"/>
        <v>\\</v>
      </c>
      <c r="O955" s="38"/>
      <c r="P955" s="36"/>
      <c r="Q955" s="114"/>
      <c r="R955" s="114"/>
      <c r="S955" s="11"/>
      <c r="T955" s="35"/>
      <c r="U955" s="39"/>
      <c r="V955" s="40"/>
      <c r="W955" s="35"/>
      <c r="X955" s="36"/>
      <c r="Y955" s="37"/>
      <c r="Z955" s="331">
        <f t="shared" si="81"/>
        <v>0</v>
      </c>
      <c r="AA955" s="332">
        <f t="shared" si="82"/>
        <v>0</v>
      </c>
    </row>
    <row r="956" spans="14:27">
      <c r="N956" s="320" t="str">
        <f t="shared" si="80"/>
        <v>\\</v>
      </c>
      <c r="O956" s="38"/>
      <c r="P956" s="36"/>
      <c r="Q956" s="114"/>
      <c r="R956" s="114"/>
      <c r="S956" s="11"/>
      <c r="T956" s="35"/>
      <c r="U956" s="39"/>
      <c r="V956" s="40"/>
      <c r="W956" s="35"/>
      <c r="X956" s="36"/>
      <c r="Y956" s="37"/>
      <c r="Z956" s="331">
        <f t="shared" si="81"/>
        <v>0</v>
      </c>
      <c r="AA956" s="332">
        <f t="shared" si="82"/>
        <v>0</v>
      </c>
    </row>
    <row r="957" spans="14:27">
      <c r="N957" s="320" t="str">
        <f t="shared" si="80"/>
        <v>\\</v>
      </c>
      <c r="O957" s="38"/>
      <c r="P957" s="36"/>
      <c r="Q957" s="114"/>
      <c r="R957" s="114"/>
      <c r="S957" s="11"/>
      <c r="T957" s="35"/>
      <c r="U957" s="39"/>
      <c r="V957" s="40"/>
      <c r="W957" s="35"/>
      <c r="X957" s="36"/>
      <c r="Y957" s="37"/>
      <c r="Z957" s="331">
        <f t="shared" si="81"/>
        <v>0</v>
      </c>
      <c r="AA957" s="332">
        <f t="shared" si="82"/>
        <v>0</v>
      </c>
    </row>
    <row r="958" spans="14:27">
      <c r="N958" s="320" t="str">
        <f t="shared" si="80"/>
        <v>\\</v>
      </c>
      <c r="O958" s="38"/>
      <c r="P958" s="36"/>
      <c r="Q958" s="114"/>
      <c r="R958" s="114"/>
      <c r="S958" s="11"/>
      <c r="T958" s="35"/>
      <c r="U958" s="39"/>
      <c r="V958" s="40"/>
      <c r="W958" s="35"/>
      <c r="X958" s="36"/>
      <c r="Y958" s="37"/>
      <c r="Z958" s="331">
        <f t="shared" si="81"/>
        <v>0</v>
      </c>
      <c r="AA958" s="332">
        <f t="shared" si="82"/>
        <v>0</v>
      </c>
    </row>
    <row r="959" spans="14:27">
      <c r="N959" s="320" t="str">
        <f t="shared" si="80"/>
        <v>\\</v>
      </c>
      <c r="O959" s="38"/>
      <c r="P959" s="36"/>
      <c r="Q959" s="114"/>
      <c r="R959" s="114"/>
      <c r="S959" s="11"/>
      <c r="T959" s="35"/>
      <c r="U959" s="39"/>
      <c r="V959" s="40"/>
      <c r="W959" s="35"/>
      <c r="X959" s="36"/>
      <c r="Y959" s="37"/>
      <c r="Z959" s="331">
        <f t="shared" si="81"/>
        <v>0</v>
      </c>
      <c r="AA959" s="332">
        <f t="shared" si="82"/>
        <v>0</v>
      </c>
    </row>
    <row r="960" spans="14:27">
      <c r="N960" s="320" t="str">
        <f t="shared" si="80"/>
        <v>\\</v>
      </c>
      <c r="O960" s="38"/>
      <c r="P960" s="36"/>
      <c r="Q960" s="114"/>
      <c r="R960" s="114"/>
      <c r="S960" s="11"/>
      <c r="T960" s="35"/>
      <c r="U960" s="39"/>
      <c r="V960" s="40"/>
      <c r="W960" s="35"/>
      <c r="X960" s="36"/>
      <c r="Y960" s="37"/>
      <c r="Z960" s="331">
        <f t="shared" si="81"/>
        <v>0</v>
      </c>
      <c r="AA960" s="332">
        <f t="shared" si="82"/>
        <v>0</v>
      </c>
    </row>
    <row r="961" spans="14:27">
      <c r="N961" s="320" t="str">
        <f t="shared" si="80"/>
        <v>\\</v>
      </c>
      <c r="O961" s="38"/>
      <c r="P961" s="36"/>
      <c r="Q961" s="114"/>
      <c r="R961" s="114"/>
      <c r="S961" s="11"/>
      <c r="T961" s="35"/>
      <c r="U961" s="39"/>
      <c r="V961" s="40"/>
      <c r="W961" s="35"/>
      <c r="X961" s="36"/>
      <c r="Y961" s="37"/>
      <c r="Z961" s="331">
        <f t="shared" si="81"/>
        <v>0</v>
      </c>
      <c r="AA961" s="332">
        <f t="shared" si="82"/>
        <v>0</v>
      </c>
    </row>
    <row r="962" spans="14:27">
      <c r="N962" s="320" t="str">
        <f t="shared" si="80"/>
        <v>\\</v>
      </c>
      <c r="O962" s="38"/>
      <c r="P962" s="36"/>
      <c r="Q962" s="114"/>
      <c r="R962" s="114"/>
      <c r="S962" s="11"/>
      <c r="T962" s="35"/>
      <c r="U962" s="39"/>
      <c r="V962" s="40"/>
      <c r="W962" s="35"/>
      <c r="X962" s="36"/>
      <c r="Y962" s="37"/>
      <c r="Z962" s="331">
        <f t="shared" si="81"/>
        <v>0</v>
      </c>
      <c r="AA962" s="332">
        <f t="shared" si="82"/>
        <v>0</v>
      </c>
    </row>
    <row r="963" spans="14:27">
      <c r="N963" s="320" t="str">
        <f t="shared" ref="N963:N1003" si="83">O963&amp;"\"&amp;X963&amp;"\"&amp;Y963</f>
        <v>\\</v>
      </c>
      <c r="O963" s="38"/>
      <c r="P963" s="36"/>
      <c r="Q963" s="114"/>
      <c r="R963" s="114"/>
      <c r="S963" s="11"/>
      <c r="T963" s="35"/>
      <c r="U963" s="39"/>
      <c r="V963" s="40"/>
      <c r="W963" s="35"/>
      <c r="X963" s="36"/>
      <c r="Y963" s="37"/>
      <c r="Z963" s="331">
        <f t="shared" si="81"/>
        <v>0</v>
      </c>
      <c r="AA963" s="332">
        <f t="shared" si="82"/>
        <v>0</v>
      </c>
    </row>
    <row r="964" spans="14:27">
      <c r="N964" s="320" t="str">
        <f t="shared" si="83"/>
        <v>\\</v>
      </c>
      <c r="O964" s="38"/>
      <c r="P964" s="36"/>
      <c r="Q964" s="114"/>
      <c r="R964" s="114"/>
      <c r="S964" s="11"/>
      <c r="T964" s="35"/>
      <c r="U964" s="39"/>
      <c r="V964" s="40"/>
      <c r="W964" s="35"/>
      <c r="X964" s="36"/>
      <c r="Y964" s="37"/>
      <c r="Z964" s="331">
        <f t="shared" ref="Z964:Z1003" si="84">W964*V964/100</f>
        <v>0</v>
      </c>
      <c r="AA964" s="332">
        <f t="shared" ref="AA964:AA1003" si="85">1*V964/100</f>
        <v>0</v>
      </c>
    </row>
    <row r="965" spans="14:27">
      <c r="N965" s="320" t="str">
        <f t="shared" si="83"/>
        <v>\\</v>
      </c>
      <c r="O965" s="38"/>
      <c r="P965" s="36"/>
      <c r="Q965" s="114"/>
      <c r="R965" s="114"/>
      <c r="S965" s="11"/>
      <c r="T965" s="35"/>
      <c r="U965" s="39"/>
      <c r="V965" s="40"/>
      <c r="W965" s="35"/>
      <c r="X965" s="36"/>
      <c r="Y965" s="37"/>
      <c r="Z965" s="331">
        <f t="shared" si="84"/>
        <v>0</v>
      </c>
      <c r="AA965" s="332">
        <f t="shared" si="85"/>
        <v>0</v>
      </c>
    </row>
    <row r="966" spans="14:27">
      <c r="N966" s="320" t="str">
        <f t="shared" si="83"/>
        <v>\\</v>
      </c>
      <c r="O966" s="38"/>
      <c r="P966" s="36"/>
      <c r="Q966" s="114"/>
      <c r="R966" s="114"/>
      <c r="S966" s="11"/>
      <c r="T966" s="35"/>
      <c r="U966" s="39"/>
      <c r="V966" s="40"/>
      <c r="W966" s="35"/>
      <c r="X966" s="36"/>
      <c r="Y966" s="37"/>
      <c r="Z966" s="331">
        <f t="shared" si="84"/>
        <v>0</v>
      </c>
      <c r="AA966" s="332">
        <f t="shared" si="85"/>
        <v>0</v>
      </c>
    </row>
    <row r="967" spans="14:27">
      <c r="N967" s="320" t="str">
        <f t="shared" si="83"/>
        <v>\\</v>
      </c>
      <c r="O967" s="38"/>
      <c r="P967" s="36"/>
      <c r="Q967" s="114"/>
      <c r="R967" s="114"/>
      <c r="S967" s="11"/>
      <c r="T967" s="35"/>
      <c r="U967" s="39"/>
      <c r="V967" s="40"/>
      <c r="W967" s="35"/>
      <c r="X967" s="36"/>
      <c r="Y967" s="37"/>
      <c r="Z967" s="331">
        <f t="shared" si="84"/>
        <v>0</v>
      </c>
      <c r="AA967" s="332">
        <f t="shared" si="85"/>
        <v>0</v>
      </c>
    </row>
    <row r="968" spans="14:27">
      <c r="N968" s="320" t="str">
        <f t="shared" si="83"/>
        <v>\\</v>
      </c>
      <c r="O968" s="38"/>
      <c r="P968" s="36"/>
      <c r="Q968" s="114"/>
      <c r="R968" s="114"/>
      <c r="S968" s="11"/>
      <c r="T968" s="35"/>
      <c r="U968" s="39"/>
      <c r="V968" s="40"/>
      <c r="W968" s="35"/>
      <c r="X968" s="36"/>
      <c r="Y968" s="37"/>
      <c r="Z968" s="331">
        <f t="shared" si="84"/>
        <v>0</v>
      </c>
      <c r="AA968" s="332">
        <f t="shared" si="85"/>
        <v>0</v>
      </c>
    </row>
    <row r="969" spans="14:27">
      <c r="N969" s="320" t="str">
        <f t="shared" si="83"/>
        <v>\\</v>
      </c>
      <c r="O969" s="38"/>
      <c r="P969" s="36"/>
      <c r="Q969" s="114"/>
      <c r="R969" s="114"/>
      <c r="S969" s="11"/>
      <c r="T969" s="35"/>
      <c r="U969" s="39"/>
      <c r="V969" s="40"/>
      <c r="W969" s="35"/>
      <c r="X969" s="36"/>
      <c r="Y969" s="37"/>
      <c r="Z969" s="331">
        <f t="shared" si="84"/>
        <v>0</v>
      </c>
      <c r="AA969" s="332">
        <f t="shared" si="85"/>
        <v>0</v>
      </c>
    </row>
    <row r="970" spans="14:27">
      <c r="N970" s="320" t="str">
        <f t="shared" si="83"/>
        <v>\\</v>
      </c>
      <c r="O970" s="38"/>
      <c r="P970" s="36"/>
      <c r="Q970" s="114"/>
      <c r="R970" s="114"/>
      <c r="S970" s="11"/>
      <c r="T970" s="35"/>
      <c r="U970" s="39"/>
      <c r="V970" s="40"/>
      <c r="W970" s="35"/>
      <c r="X970" s="36"/>
      <c r="Y970" s="37"/>
      <c r="Z970" s="331">
        <f t="shared" si="84"/>
        <v>0</v>
      </c>
      <c r="AA970" s="332">
        <f t="shared" si="85"/>
        <v>0</v>
      </c>
    </row>
    <row r="971" spans="14:27">
      <c r="N971" s="320" t="str">
        <f t="shared" si="83"/>
        <v>\\</v>
      </c>
      <c r="O971" s="38"/>
      <c r="P971" s="36"/>
      <c r="Q971" s="114"/>
      <c r="R971" s="114"/>
      <c r="S971" s="11"/>
      <c r="T971" s="35"/>
      <c r="U971" s="39"/>
      <c r="V971" s="40"/>
      <c r="W971" s="35"/>
      <c r="X971" s="36"/>
      <c r="Y971" s="37"/>
      <c r="Z971" s="331">
        <f t="shared" si="84"/>
        <v>0</v>
      </c>
      <c r="AA971" s="332">
        <f t="shared" si="85"/>
        <v>0</v>
      </c>
    </row>
    <row r="972" spans="14:27">
      <c r="N972" s="320" t="str">
        <f t="shared" si="83"/>
        <v>\\</v>
      </c>
      <c r="O972" s="38"/>
      <c r="P972" s="36"/>
      <c r="Q972" s="114"/>
      <c r="R972" s="114"/>
      <c r="S972" s="11"/>
      <c r="T972" s="35"/>
      <c r="U972" s="39"/>
      <c r="V972" s="40"/>
      <c r="W972" s="35"/>
      <c r="X972" s="36"/>
      <c r="Y972" s="37"/>
      <c r="Z972" s="331">
        <f t="shared" si="84"/>
        <v>0</v>
      </c>
      <c r="AA972" s="332">
        <f t="shared" si="85"/>
        <v>0</v>
      </c>
    </row>
    <row r="973" spans="14:27">
      <c r="N973" s="320" t="str">
        <f t="shared" si="83"/>
        <v>\\</v>
      </c>
      <c r="O973" s="38"/>
      <c r="P973" s="36"/>
      <c r="Q973" s="114"/>
      <c r="R973" s="114"/>
      <c r="S973" s="11"/>
      <c r="T973" s="35"/>
      <c r="U973" s="39"/>
      <c r="V973" s="40"/>
      <c r="W973" s="35"/>
      <c r="X973" s="36"/>
      <c r="Y973" s="37"/>
      <c r="Z973" s="331">
        <f t="shared" si="84"/>
        <v>0</v>
      </c>
      <c r="AA973" s="332">
        <f t="shared" si="85"/>
        <v>0</v>
      </c>
    </row>
    <row r="974" spans="14:27">
      <c r="N974" s="320" t="str">
        <f t="shared" si="83"/>
        <v>\\</v>
      </c>
      <c r="O974" s="38"/>
      <c r="P974" s="36"/>
      <c r="Q974" s="114"/>
      <c r="R974" s="114"/>
      <c r="S974" s="11"/>
      <c r="T974" s="35"/>
      <c r="U974" s="39"/>
      <c r="V974" s="40"/>
      <c r="W974" s="35"/>
      <c r="X974" s="36"/>
      <c r="Y974" s="37"/>
      <c r="Z974" s="331">
        <f t="shared" si="84"/>
        <v>0</v>
      </c>
      <c r="AA974" s="332">
        <f t="shared" si="85"/>
        <v>0</v>
      </c>
    </row>
    <row r="975" spans="14:27">
      <c r="N975" s="320" t="str">
        <f t="shared" si="83"/>
        <v>\\</v>
      </c>
      <c r="O975" s="38"/>
      <c r="P975" s="36"/>
      <c r="Q975" s="114"/>
      <c r="R975" s="114"/>
      <c r="S975" s="11"/>
      <c r="T975" s="35"/>
      <c r="U975" s="39"/>
      <c r="V975" s="40"/>
      <c r="W975" s="35"/>
      <c r="X975" s="36"/>
      <c r="Y975" s="37"/>
      <c r="Z975" s="331">
        <f t="shared" si="84"/>
        <v>0</v>
      </c>
      <c r="AA975" s="332">
        <f t="shared" si="85"/>
        <v>0</v>
      </c>
    </row>
    <row r="976" spans="14:27">
      <c r="N976" s="320" t="str">
        <f t="shared" si="83"/>
        <v>\\</v>
      </c>
      <c r="O976" s="38"/>
      <c r="P976" s="36"/>
      <c r="Q976" s="114"/>
      <c r="R976" s="114"/>
      <c r="S976" s="11"/>
      <c r="T976" s="35"/>
      <c r="U976" s="39"/>
      <c r="V976" s="40"/>
      <c r="W976" s="35"/>
      <c r="X976" s="36"/>
      <c r="Y976" s="37"/>
      <c r="Z976" s="331">
        <f t="shared" si="84"/>
        <v>0</v>
      </c>
      <c r="AA976" s="332">
        <f t="shared" si="85"/>
        <v>0</v>
      </c>
    </row>
    <row r="977" spans="14:27">
      <c r="N977" s="320" t="str">
        <f t="shared" si="83"/>
        <v>\\</v>
      </c>
      <c r="O977" s="38"/>
      <c r="P977" s="36"/>
      <c r="Q977" s="114"/>
      <c r="R977" s="114"/>
      <c r="S977" s="11"/>
      <c r="T977" s="35"/>
      <c r="U977" s="39"/>
      <c r="V977" s="40"/>
      <c r="W977" s="35"/>
      <c r="X977" s="36"/>
      <c r="Y977" s="37"/>
      <c r="Z977" s="331">
        <f t="shared" si="84"/>
        <v>0</v>
      </c>
      <c r="AA977" s="332">
        <f t="shared" si="85"/>
        <v>0</v>
      </c>
    </row>
    <row r="978" spans="14:27">
      <c r="N978" s="320" t="str">
        <f t="shared" si="83"/>
        <v>\\</v>
      </c>
      <c r="O978" s="38"/>
      <c r="P978" s="36"/>
      <c r="Q978" s="114"/>
      <c r="R978" s="114"/>
      <c r="S978" s="11"/>
      <c r="T978" s="35"/>
      <c r="U978" s="39"/>
      <c r="V978" s="40"/>
      <c r="W978" s="35"/>
      <c r="X978" s="36"/>
      <c r="Y978" s="37"/>
      <c r="Z978" s="331">
        <f t="shared" si="84"/>
        <v>0</v>
      </c>
      <c r="AA978" s="332">
        <f t="shared" si="85"/>
        <v>0</v>
      </c>
    </row>
    <row r="979" spans="14:27">
      <c r="N979" s="320" t="str">
        <f t="shared" si="83"/>
        <v>\\</v>
      </c>
      <c r="O979" s="38"/>
      <c r="P979" s="36"/>
      <c r="Q979" s="114"/>
      <c r="R979" s="114"/>
      <c r="S979" s="11"/>
      <c r="T979" s="35"/>
      <c r="U979" s="39"/>
      <c r="V979" s="40"/>
      <c r="W979" s="35"/>
      <c r="X979" s="36"/>
      <c r="Y979" s="37"/>
      <c r="Z979" s="331">
        <f t="shared" si="84"/>
        <v>0</v>
      </c>
      <c r="AA979" s="332">
        <f t="shared" si="85"/>
        <v>0</v>
      </c>
    </row>
    <row r="980" spans="14:27">
      <c r="N980" s="320" t="str">
        <f t="shared" si="83"/>
        <v>\\</v>
      </c>
      <c r="O980" s="38"/>
      <c r="P980" s="36"/>
      <c r="Q980" s="114"/>
      <c r="R980" s="114"/>
      <c r="S980" s="11"/>
      <c r="T980" s="35"/>
      <c r="U980" s="39"/>
      <c r="V980" s="40"/>
      <c r="W980" s="35"/>
      <c r="X980" s="36"/>
      <c r="Y980" s="37"/>
      <c r="Z980" s="331">
        <f t="shared" si="84"/>
        <v>0</v>
      </c>
      <c r="AA980" s="332">
        <f t="shared" si="85"/>
        <v>0</v>
      </c>
    </row>
    <row r="981" spans="14:27">
      <c r="N981" s="320" t="str">
        <f t="shared" si="83"/>
        <v>\\</v>
      </c>
      <c r="O981" s="38"/>
      <c r="P981" s="36"/>
      <c r="Q981" s="114"/>
      <c r="R981" s="114"/>
      <c r="S981" s="11"/>
      <c r="T981" s="35"/>
      <c r="U981" s="39"/>
      <c r="V981" s="40"/>
      <c r="W981" s="35"/>
      <c r="X981" s="36"/>
      <c r="Y981" s="37"/>
      <c r="Z981" s="331">
        <f t="shared" si="84"/>
        <v>0</v>
      </c>
      <c r="AA981" s="332">
        <f t="shared" si="85"/>
        <v>0</v>
      </c>
    </row>
    <row r="982" spans="14:27">
      <c r="N982" s="320" t="str">
        <f t="shared" si="83"/>
        <v>\\</v>
      </c>
      <c r="O982" s="38"/>
      <c r="P982" s="36"/>
      <c r="Q982" s="114"/>
      <c r="R982" s="114"/>
      <c r="S982" s="11"/>
      <c r="T982" s="35"/>
      <c r="U982" s="39"/>
      <c r="V982" s="40"/>
      <c r="W982" s="35"/>
      <c r="X982" s="36"/>
      <c r="Y982" s="37"/>
      <c r="Z982" s="331">
        <f t="shared" si="84"/>
        <v>0</v>
      </c>
      <c r="AA982" s="332">
        <f t="shared" si="85"/>
        <v>0</v>
      </c>
    </row>
    <row r="983" spans="14:27">
      <c r="N983" s="320" t="str">
        <f t="shared" si="83"/>
        <v>\\</v>
      </c>
      <c r="O983" s="38"/>
      <c r="P983" s="36"/>
      <c r="Q983" s="114"/>
      <c r="R983" s="114"/>
      <c r="S983" s="11"/>
      <c r="T983" s="35"/>
      <c r="U983" s="39"/>
      <c r="V983" s="40"/>
      <c r="W983" s="35"/>
      <c r="X983" s="36"/>
      <c r="Y983" s="37"/>
      <c r="Z983" s="331">
        <f t="shared" si="84"/>
        <v>0</v>
      </c>
      <c r="AA983" s="332">
        <f t="shared" si="85"/>
        <v>0</v>
      </c>
    </row>
    <row r="984" spans="14:27">
      <c r="N984" s="320" t="str">
        <f t="shared" si="83"/>
        <v>\\</v>
      </c>
      <c r="O984" s="38"/>
      <c r="P984" s="36"/>
      <c r="Q984" s="114"/>
      <c r="R984" s="114"/>
      <c r="S984" s="11"/>
      <c r="T984" s="35"/>
      <c r="U984" s="39"/>
      <c r="V984" s="40"/>
      <c r="W984" s="35"/>
      <c r="X984" s="36"/>
      <c r="Y984" s="37"/>
      <c r="Z984" s="331">
        <f t="shared" si="84"/>
        <v>0</v>
      </c>
      <c r="AA984" s="332">
        <f t="shared" si="85"/>
        <v>0</v>
      </c>
    </row>
    <row r="985" spans="14:27">
      <c r="N985" s="320" t="str">
        <f t="shared" si="83"/>
        <v>\\</v>
      </c>
      <c r="O985" s="38"/>
      <c r="P985" s="36"/>
      <c r="Q985" s="114"/>
      <c r="R985" s="114"/>
      <c r="S985" s="11"/>
      <c r="T985" s="35"/>
      <c r="U985" s="39"/>
      <c r="V985" s="40"/>
      <c r="W985" s="35"/>
      <c r="X985" s="36"/>
      <c r="Y985" s="37"/>
      <c r="Z985" s="331">
        <f t="shared" si="84"/>
        <v>0</v>
      </c>
      <c r="AA985" s="332">
        <f t="shared" si="85"/>
        <v>0</v>
      </c>
    </row>
    <row r="986" spans="14:27">
      <c r="N986" s="320" t="str">
        <f t="shared" si="83"/>
        <v>\\</v>
      </c>
      <c r="O986" s="38"/>
      <c r="P986" s="36"/>
      <c r="Q986" s="114"/>
      <c r="R986" s="114"/>
      <c r="S986" s="11"/>
      <c r="T986" s="35"/>
      <c r="U986" s="39"/>
      <c r="V986" s="40"/>
      <c r="W986" s="35"/>
      <c r="X986" s="36"/>
      <c r="Y986" s="37"/>
      <c r="Z986" s="331">
        <f t="shared" si="84"/>
        <v>0</v>
      </c>
      <c r="AA986" s="332">
        <f t="shared" si="85"/>
        <v>0</v>
      </c>
    </row>
    <row r="987" spans="14:27">
      <c r="N987" s="320" t="str">
        <f t="shared" si="83"/>
        <v>\\</v>
      </c>
      <c r="O987" s="38"/>
      <c r="P987" s="36"/>
      <c r="Q987" s="114"/>
      <c r="R987" s="114"/>
      <c r="S987" s="11"/>
      <c r="T987" s="35"/>
      <c r="U987" s="39"/>
      <c r="V987" s="40"/>
      <c r="W987" s="35"/>
      <c r="X987" s="36"/>
      <c r="Y987" s="37"/>
      <c r="Z987" s="331">
        <f t="shared" si="84"/>
        <v>0</v>
      </c>
      <c r="AA987" s="332">
        <f t="shared" si="85"/>
        <v>0</v>
      </c>
    </row>
    <row r="988" spans="14:27">
      <c r="N988" s="320" t="str">
        <f t="shared" si="83"/>
        <v>\\</v>
      </c>
      <c r="O988" s="38"/>
      <c r="P988" s="36"/>
      <c r="Q988" s="114"/>
      <c r="R988" s="114"/>
      <c r="S988" s="11"/>
      <c r="T988" s="35"/>
      <c r="U988" s="39"/>
      <c r="V988" s="40"/>
      <c r="W988" s="35"/>
      <c r="X988" s="36"/>
      <c r="Y988" s="37"/>
      <c r="Z988" s="331">
        <f t="shared" si="84"/>
        <v>0</v>
      </c>
      <c r="AA988" s="332">
        <f t="shared" si="85"/>
        <v>0</v>
      </c>
    </row>
    <row r="989" spans="14:27">
      <c r="N989" s="320" t="str">
        <f t="shared" si="83"/>
        <v>\\</v>
      </c>
      <c r="O989" s="38"/>
      <c r="P989" s="36"/>
      <c r="Q989" s="114"/>
      <c r="R989" s="114"/>
      <c r="S989" s="11"/>
      <c r="T989" s="35"/>
      <c r="U989" s="39"/>
      <c r="V989" s="40"/>
      <c r="W989" s="35"/>
      <c r="X989" s="36"/>
      <c r="Y989" s="37"/>
      <c r="Z989" s="331">
        <f t="shared" si="84"/>
        <v>0</v>
      </c>
      <c r="AA989" s="332">
        <f t="shared" si="85"/>
        <v>0</v>
      </c>
    </row>
    <row r="990" spans="14:27">
      <c r="N990" s="320" t="str">
        <f t="shared" si="83"/>
        <v>\\</v>
      </c>
      <c r="O990" s="38"/>
      <c r="P990" s="36"/>
      <c r="Q990" s="114"/>
      <c r="R990" s="114"/>
      <c r="S990" s="11"/>
      <c r="T990" s="35"/>
      <c r="U990" s="39"/>
      <c r="V990" s="40"/>
      <c r="W990" s="35"/>
      <c r="X990" s="36"/>
      <c r="Y990" s="37"/>
      <c r="Z990" s="331">
        <f t="shared" si="84"/>
        <v>0</v>
      </c>
      <c r="AA990" s="332">
        <f t="shared" si="85"/>
        <v>0</v>
      </c>
    </row>
    <row r="991" spans="14:27">
      <c r="N991" s="320" t="str">
        <f t="shared" si="83"/>
        <v>\\</v>
      </c>
      <c r="O991" s="38"/>
      <c r="P991" s="36"/>
      <c r="Q991" s="114"/>
      <c r="R991" s="114"/>
      <c r="S991" s="11"/>
      <c r="T991" s="35"/>
      <c r="U991" s="39"/>
      <c r="V991" s="40"/>
      <c r="W991" s="35"/>
      <c r="X991" s="36"/>
      <c r="Y991" s="37"/>
      <c r="Z991" s="331">
        <f t="shared" si="84"/>
        <v>0</v>
      </c>
      <c r="AA991" s="332">
        <f t="shared" si="85"/>
        <v>0</v>
      </c>
    </row>
    <row r="992" spans="14:27">
      <c r="N992" s="320" t="str">
        <f t="shared" si="83"/>
        <v>\\</v>
      </c>
      <c r="O992" s="38"/>
      <c r="P992" s="36"/>
      <c r="Q992" s="114"/>
      <c r="R992" s="114"/>
      <c r="S992" s="11"/>
      <c r="T992" s="35"/>
      <c r="U992" s="39"/>
      <c r="V992" s="40"/>
      <c r="W992" s="35"/>
      <c r="X992" s="36"/>
      <c r="Y992" s="37"/>
      <c r="Z992" s="331">
        <f t="shared" si="84"/>
        <v>0</v>
      </c>
      <c r="AA992" s="332">
        <f t="shared" si="85"/>
        <v>0</v>
      </c>
    </row>
    <row r="993" spans="14:27">
      <c r="N993" s="320" t="str">
        <f t="shared" si="83"/>
        <v>\\</v>
      </c>
      <c r="O993" s="38"/>
      <c r="P993" s="36"/>
      <c r="Q993" s="114"/>
      <c r="R993" s="114"/>
      <c r="S993" s="11"/>
      <c r="T993" s="35"/>
      <c r="U993" s="39"/>
      <c r="V993" s="40"/>
      <c r="W993" s="35"/>
      <c r="X993" s="36"/>
      <c r="Y993" s="37"/>
      <c r="Z993" s="331">
        <f t="shared" si="84"/>
        <v>0</v>
      </c>
      <c r="AA993" s="332">
        <f t="shared" si="85"/>
        <v>0</v>
      </c>
    </row>
    <row r="994" spans="14:27">
      <c r="N994" s="320" t="str">
        <f t="shared" si="83"/>
        <v>\\</v>
      </c>
      <c r="O994" s="38"/>
      <c r="P994" s="36"/>
      <c r="Q994" s="114"/>
      <c r="R994" s="114"/>
      <c r="S994" s="11"/>
      <c r="T994" s="35"/>
      <c r="U994" s="39"/>
      <c r="V994" s="40"/>
      <c r="W994" s="35"/>
      <c r="X994" s="36"/>
      <c r="Y994" s="37"/>
      <c r="Z994" s="331">
        <f t="shared" si="84"/>
        <v>0</v>
      </c>
      <c r="AA994" s="332">
        <f t="shared" si="85"/>
        <v>0</v>
      </c>
    </row>
    <row r="995" spans="14:27">
      <c r="N995" s="320" t="str">
        <f t="shared" si="83"/>
        <v>\\</v>
      </c>
      <c r="O995" s="38"/>
      <c r="P995" s="36"/>
      <c r="Q995" s="114"/>
      <c r="R995" s="114"/>
      <c r="S995" s="11"/>
      <c r="T995" s="35"/>
      <c r="U995" s="39"/>
      <c r="V995" s="40"/>
      <c r="W995" s="35"/>
      <c r="X995" s="36"/>
      <c r="Y995" s="37"/>
      <c r="Z995" s="331">
        <f t="shared" si="84"/>
        <v>0</v>
      </c>
      <c r="AA995" s="332">
        <f t="shared" si="85"/>
        <v>0</v>
      </c>
    </row>
    <row r="996" spans="14:27">
      <c r="N996" s="320" t="str">
        <f t="shared" si="83"/>
        <v>\\</v>
      </c>
      <c r="O996" s="38"/>
      <c r="P996" s="36"/>
      <c r="Q996" s="114"/>
      <c r="R996" s="114"/>
      <c r="S996" s="11"/>
      <c r="T996" s="35"/>
      <c r="U996" s="39"/>
      <c r="V996" s="40"/>
      <c r="W996" s="35"/>
      <c r="X996" s="36"/>
      <c r="Y996" s="37"/>
      <c r="Z996" s="331">
        <f t="shared" si="84"/>
        <v>0</v>
      </c>
      <c r="AA996" s="332">
        <f t="shared" si="85"/>
        <v>0</v>
      </c>
    </row>
    <row r="997" spans="14:27">
      <c r="N997" s="320" t="str">
        <f t="shared" si="83"/>
        <v>\\</v>
      </c>
      <c r="O997" s="38"/>
      <c r="P997" s="36"/>
      <c r="Q997" s="114"/>
      <c r="R997" s="114"/>
      <c r="S997" s="11"/>
      <c r="T997" s="35"/>
      <c r="U997" s="39"/>
      <c r="V997" s="40"/>
      <c r="W997" s="35"/>
      <c r="X997" s="36"/>
      <c r="Y997" s="37"/>
      <c r="Z997" s="331">
        <f t="shared" si="84"/>
        <v>0</v>
      </c>
      <c r="AA997" s="332">
        <f t="shared" si="85"/>
        <v>0</v>
      </c>
    </row>
    <row r="998" spans="14:27">
      <c r="N998" s="320" t="str">
        <f t="shared" si="83"/>
        <v>\\</v>
      </c>
      <c r="O998" s="38"/>
      <c r="P998" s="36"/>
      <c r="Q998" s="114"/>
      <c r="R998" s="114"/>
      <c r="S998" s="11"/>
      <c r="T998" s="35"/>
      <c r="U998" s="39"/>
      <c r="V998" s="40"/>
      <c r="W998" s="35"/>
      <c r="X998" s="36"/>
      <c r="Y998" s="37"/>
      <c r="Z998" s="331">
        <f t="shared" si="84"/>
        <v>0</v>
      </c>
      <c r="AA998" s="332">
        <f t="shared" si="85"/>
        <v>0</v>
      </c>
    </row>
    <row r="999" spans="14:27">
      <c r="N999" s="320" t="str">
        <f t="shared" si="83"/>
        <v>\\</v>
      </c>
      <c r="O999" s="38"/>
      <c r="P999" s="36"/>
      <c r="Q999" s="114"/>
      <c r="R999" s="114"/>
      <c r="S999" s="11"/>
      <c r="T999" s="35"/>
      <c r="U999" s="39"/>
      <c r="V999" s="40"/>
      <c r="W999" s="35"/>
      <c r="X999" s="36"/>
      <c r="Y999" s="37"/>
      <c r="Z999" s="331">
        <f t="shared" si="84"/>
        <v>0</v>
      </c>
      <c r="AA999" s="332">
        <f t="shared" si="85"/>
        <v>0</v>
      </c>
    </row>
    <row r="1000" spans="14:27">
      <c r="N1000" s="320" t="str">
        <f t="shared" si="83"/>
        <v>\\</v>
      </c>
      <c r="O1000" s="38"/>
      <c r="P1000" s="36"/>
      <c r="Q1000" s="114"/>
      <c r="R1000" s="114"/>
      <c r="S1000" s="11"/>
      <c r="T1000" s="35"/>
      <c r="U1000" s="39"/>
      <c r="V1000" s="40"/>
      <c r="W1000" s="35"/>
      <c r="X1000" s="36"/>
      <c r="Y1000" s="37"/>
      <c r="Z1000" s="331">
        <f t="shared" si="84"/>
        <v>0</v>
      </c>
      <c r="AA1000" s="332">
        <f t="shared" si="85"/>
        <v>0</v>
      </c>
    </row>
    <row r="1001" spans="14:27">
      <c r="N1001" s="320" t="str">
        <f t="shared" si="83"/>
        <v>\\</v>
      </c>
      <c r="O1001" s="38"/>
      <c r="P1001" s="36"/>
      <c r="Q1001" s="114"/>
      <c r="R1001" s="114"/>
      <c r="S1001" s="11"/>
      <c r="T1001" s="35"/>
      <c r="U1001" s="39"/>
      <c r="V1001" s="40"/>
      <c r="W1001" s="35"/>
      <c r="X1001" s="36"/>
      <c r="Y1001" s="37"/>
      <c r="Z1001" s="331">
        <f t="shared" si="84"/>
        <v>0</v>
      </c>
      <c r="AA1001" s="332">
        <f t="shared" si="85"/>
        <v>0</v>
      </c>
    </row>
    <row r="1002" spans="14:27">
      <c r="N1002" s="320" t="str">
        <f t="shared" si="83"/>
        <v>\\</v>
      </c>
      <c r="O1002" s="38"/>
      <c r="P1002" s="36"/>
      <c r="Q1002" s="114"/>
      <c r="R1002" s="114"/>
      <c r="S1002" s="11"/>
      <c r="T1002" s="35"/>
      <c r="U1002" s="39"/>
      <c r="V1002" s="40"/>
      <c r="W1002" s="35"/>
      <c r="X1002" s="36"/>
      <c r="Y1002" s="37"/>
      <c r="Z1002" s="331">
        <f t="shared" si="84"/>
        <v>0</v>
      </c>
      <c r="AA1002" s="332">
        <f t="shared" si="85"/>
        <v>0</v>
      </c>
    </row>
    <row r="1003" spans="14:27">
      <c r="N1003" s="320" t="str">
        <f t="shared" si="83"/>
        <v>\\</v>
      </c>
      <c r="O1003" s="38"/>
      <c r="P1003" s="36"/>
      <c r="Q1003" s="114"/>
      <c r="R1003" s="114"/>
      <c r="S1003" s="11"/>
      <c r="T1003" s="35"/>
      <c r="U1003" s="39"/>
      <c r="V1003" s="40"/>
      <c r="W1003" s="35"/>
      <c r="X1003" s="36"/>
      <c r="Y1003" s="37"/>
      <c r="Z1003" s="331">
        <f t="shared" si="84"/>
        <v>0</v>
      </c>
      <c r="AA1003" s="332">
        <f t="shared" si="85"/>
        <v>0</v>
      </c>
    </row>
  </sheetData>
  <sheetProtection algorithmName="SHA-512" hashValue="LXFrTmXcXFrVIafquqZfUqeSAepOgHxipTCDUgUFpJ5vrEk7BSfvrkN9D+0HbrkIzxhGxbEgYZiEi1ZxbUDmYg==" saltValue="rgx0sdZ1RAIZ0b5ede6MLQ==" spinCount="100000" sheet="1" objects="1" scenarios="1"/>
  <mergeCells count="2">
    <mergeCell ref="O1:Y1"/>
    <mergeCell ref="Z1:AA1"/>
  </mergeCells>
  <phoneticPr fontId="7" type="noConversion"/>
  <dataValidations disablePrompts="1" count="1">
    <dataValidation type="list" allowBlank="1" showInputMessage="1" showErrorMessage="1" sqref="P3:P1003" xr:uid="{69BCE99D-7DEA-4595-B00A-FC7C0CAE89D4}">
      <formula1>$A$46:$A$48</formula1>
    </dataValidation>
  </dataValidations>
  <pageMargins left="0.69999998807907104" right="0.69999998807907104" top="0.75" bottom="0.75" header="0.30000001192092896" footer="0.30000001192092896"/>
  <pageSetup paperSize="9" fitToWidth="0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JM1004"/>
  <sheetViews>
    <sheetView showZeros="0" topLeftCell="S1" zoomScale="70" zoomScaleNormal="70" zoomScaleSheetLayoutView="75" workbookViewId="0">
      <pane ySplit="2" topLeftCell="A3" activePane="bottomLeft" state="frozen"/>
      <selection activeCell="P22" sqref="P22"/>
      <selection pane="bottomLeft" activeCell="V15" sqref="V15"/>
    </sheetView>
  </sheetViews>
  <sheetFormatPr defaultColWidth="8.77734375" defaultRowHeight="13.5"/>
  <cols>
    <col min="1" max="1" width="5.6640625" style="17" hidden="1" customWidth="1"/>
    <col min="2" max="2" width="5.6640625" style="41" hidden="1" customWidth="1"/>
    <col min="3" max="5" width="5.6640625" style="42" hidden="1" customWidth="1"/>
    <col min="6" max="6" width="5.6640625" style="43" hidden="1" customWidth="1"/>
    <col min="7" max="11" width="5.6640625" style="17" hidden="1" customWidth="1"/>
    <col min="12" max="12" width="5.6640625" style="41" hidden="1" customWidth="1"/>
    <col min="13" max="15" width="5.6640625" style="42" hidden="1" customWidth="1"/>
    <col min="16" max="16" width="5.6640625" style="43" hidden="1" customWidth="1"/>
    <col min="17" max="18" width="5.6640625" style="17" hidden="1" customWidth="1"/>
    <col min="19" max="19" width="17.21875" style="44" bestFit="1" customWidth="1"/>
    <col min="20" max="20" width="44.33203125" style="45" customWidth="1"/>
    <col min="21" max="21" width="12.33203125" style="266" bestFit="1" customWidth="1"/>
    <col min="22" max="22" width="12.33203125" style="267" bestFit="1" customWidth="1"/>
    <col min="23" max="23" width="7.5546875" style="49" bestFit="1" customWidth="1"/>
    <col min="24" max="31" width="7.5546875" style="48" bestFit="1" customWidth="1"/>
    <col min="32" max="121" width="8.5546875" style="48" bestFit="1" customWidth="1"/>
    <col min="122" max="122" width="9.5546875" style="47" bestFit="1" customWidth="1"/>
    <col min="123" max="123" width="23.88671875" style="288" bestFit="1" customWidth="1"/>
    <col min="124" max="124" width="10.5546875" style="49" bestFit="1" customWidth="1"/>
    <col min="125" max="125" width="6.88671875" style="50" bestFit="1" customWidth="1"/>
    <col min="126" max="126" width="5" style="51" bestFit="1" customWidth="1"/>
    <col min="127" max="127" width="6" style="52" bestFit="1" customWidth="1"/>
    <col min="128" max="130" width="6" style="53" bestFit="1" customWidth="1"/>
    <col min="131" max="131" width="6" style="54" bestFit="1" customWidth="1"/>
    <col min="132" max="132" width="6" style="55" bestFit="1" customWidth="1"/>
    <col min="133" max="135" width="6" style="53" bestFit="1" customWidth="1"/>
    <col min="136" max="136" width="6" style="54" bestFit="1" customWidth="1"/>
    <col min="137" max="137" width="11" style="55" bestFit="1" customWidth="1"/>
    <col min="138" max="140" width="11" style="53" bestFit="1" customWidth="1"/>
    <col min="141" max="141" width="7.109375" style="54" customWidth="1"/>
    <col min="142" max="142" width="7.109375" style="17" hidden="1" customWidth="1"/>
    <col min="143" max="143" width="7.109375" style="41" hidden="1" customWidth="1"/>
    <col min="144" max="146" width="7.109375" style="42" hidden="1" customWidth="1"/>
    <col min="147" max="147" width="7.109375" style="43" hidden="1" customWidth="1"/>
    <col min="148" max="152" width="7.109375" style="17" hidden="1" customWidth="1"/>
    <col min="153" max="153" width="7.109375" style="41" hidden="1" customWidth="1"/>
    <col min="154" max="156" width="7.109375" style="42" hidden="1" customWidth="1"/>
    <col min="157" max="157" width="7.109375" style="43" hidden="1" customWidth="1"/>
    <col min="158" max="160" width="7.109375" style="17" hidden="1" customWidth="1"/>
    <col min="161" max="161" width="7.109375" style="269" hidden="1" customWidth="1"/>
    <col min="162" max="162" width="7.109375" style="17" hidden="1" customWidth="1"/>
    <col min="163" max="164" width="0" style="17" hidden="1" customWidth="1"/>
    <col min="165" max="167" width="8.77734375" style="17" hidden="1" customWidth="1"/>
    <col min="168" max="271" width="0" style="17" hidden="1" customWidth="1"/>
    <col min="272" max="273" width="8.77734375" style="17" hidden="1" customWidth="1"/>
    <col min="274" max="16384" width="8.77734375" style="17"/>
  </cols>
  <sheetData>
    <row r="1" spans="1:273" ht="14.25" thickBot="1">
      <c r="A1" s="14"/>
      <c r="B1" s="14"/>
      <c r="C1" s="15"/>
      <c r="D1" s="15"/>
      <c r="E1" s="15"/>
      <c r="F1" s="16"/>
      <c r="G1" s="15"/>
      <c r="H1" s="15"/>
      <c r="I1" s="15"/>
      <c r="J1" s="15"/>
      <c r="K1" s="15"/>
      <c r="L1" s="14"/>
      <c r="M1" s="15"/>
      <c r="N1" s="15"/>
      <c r="O1" s="15"/>
      <c r="P1" s="16"/>
      <c r="S1" s="439" t="s">
        <v>5</v>
      </c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0"/>
      <c r="DB1" s="440"/>
      <c r="DC1" s="440"/>
      <c r="DD1" s="440"/>
      <c r="DE1" s="440"/>
      <c r="DF1" s="440"/>
      <c r="DG1" s="440"/>
      <c r="DH1" s="440"/>
      <c r="DI1" s="440"/>
      <c r="DJ1" s="440"/>
      <c r="DK1" s="440"/>
      <c r="DL1" s="440"/>
      <c r="DM1" s="440"/>
      <c r="DN1" s="440"/>
      <c r="DO1" s="440"/>
      <c r="DP1" s="440"/>
      <c r="DQ1" s="440"/>
      <c r="DR1" s="440"/>
      <c r="DS1" s="440"/>
      <c r="DT1" s="440"/>
      <c r="DU1" s="441"/>
      <c r="DV1" s="436" t="s">
        <v>233</v>
      </c>
      <c r="DW1" s="437"/>
      <c r="DX1" s="437"/>
      <c r="DY1" s="437"/>
      <c r="DZ1" s="437"/>
      <c r="EA1" s="437"/>
      <c r="EB1" s="437"/>
      <c r="EC1" s="437"/>
      <c r="ED1" s="437"/>
      <c r="EE1" s="437"/>
      <c r="EF1" s="437"/>
      <c r="EG1" s="437"/>
      <c r="EH1" s="437"/>
      <c r="EI1" s="437"/>
      <c r="EJ1" s="437"/>
      <c r="EK1" s="438"/>
      <c r="EL1" s="14"/>
      <c r="EM1" s="14"/>
      <c r="EN1" s="15"/>
      <c r="EO1" s="15"/>
      <c r="EP1" s="15"/>
      <c r="EQ1" s="16"/>
      <c r="ER1" s="15"/>
      <c r="ES1" s="15"/>
      <c r="ET1" s="15"/>
      <c r="EU1" s="15"/>
      <c r="EV1" s="15"/>
      <c r="EW1" s="14"/>
      <c r="EX1" s="15"/>
      <c r="EY1" s="15"/>
      <c r="EZ1" s="15"/>
      <c r="FA1" s="16"/>
    </row>
    <row r="2" spans="1:273" ht="14.25" thickBot="1">
      <c r="A2" s="18">
        <v>1</v>
      </c>
      <c r="B2" s="18">
        <v>1</v>
      </c>
      <c r="C2" s="19">
        <v>2</v>
      </c>
      <c r="D2" s="19">
        <v>3</v>
      </c>
      <c r="E2" s="19">
        <v>4</v>
      </c>
      <c r="F2" s="20">
        <v>5</v>
      </c>
      <c r="G2" s="19">
        <v>1</v>
      </c>
      <c r="H2" s="19">
        <v>2</v>
      </c>
      <c r="I2" s="19">
        <v>3</v>
      </c>
      <c r="J2" s="19">
        <v>4</v>
      </c>
      <c r="K2" s="19">
        <v>5</v>
      </c>
      <c r="L2" s="18">
        <v>1</v>
      </c>
      <c r="M2" s="19">
        <v>2</v>
      </c>
      <c r="N2" s="19">
        <v>3</v>
      </c>
      <c r="O2" s="19">
        <v>4</v>
      </c>
      <c r="P2" s="20">
        <v>5</v>
      </c>
      <c r="S2" s="21" t="s">
        <v>2</v>
      </c>
      <c r="T2" s="309" t="s">
        <v>6</v>
      </c>
      <c r="U2" s="3" t="s">
        <v>114</v>
      </c>
      <c r="V2" s="3" t="s">
        <v>115</v>
      </c>
      <c r="W2" s="310" t="s">
        <v>117</v>
      </c>
      <c r="X2" s="21" t="s">
        <v>118</v>
      </c>
      <c r="Y2" s="21" t="s">
        <v>119</v>
      </c>
      <c r="Z2" s="21" t="s">
        <v>120</v>
      </c>
      <c r="AA2" s="21" t="s">
        <v>121</v>
      </c>
      <c r="AB2" s="21" t="s">
        <v>122</v>
      </c>
      <c r="AC2" s="21" t="s">
        <v>123</v>
      </c>
      <c r="AD2" s="21" t="s">
        <v>124</v>
      </c>
      <c r="AE2" s="21" t="s">
        <v>125</v>
      </c>
      <c r="AF2" s="21" t="s">
        <v>126</v>
      </c>
      <c r="AG2" s="21" t="s">
        <v>127</v>
      </c>
      <c r="AH2" s="21" t="s">
        <v>128</v>
      </c>
      <c r="AI2" s="21" t="s">
        <v>129</v>
      </c>
      <c r="AJ2" s="21" t="s">
        <v>130</v>
      </c>
      <c r="AK2" s="21" t="s">
        <v>131</v>
      </c>
      <c r="AL2" s="21" t="s">
        <v>132</v>
      </c>
      <c r="AM2" s="21" t="s">
        <v>133</v>
      </c>
      <c r="AN2" s="21" t="s">
        <v>134</v>
      </c>
      <c r="AO2" s="21" t="s">
        <v>135</v>
      </c>
      <c r="AP2" s="21" t="s">
        <v>136</v>
      </c>
      <c r="AQ2" s="21" t="s">
        <v>137</v>
      </c>
      <c r="AR2" s="21" t="s">
        <v>138</v>
      </c>
      <c r="AS2" s="21" t="s">
        <v>139</v>
      </c>
      <c r="AT2" s="21" t="s">
        <v>140</v>
      </c>
      <c r="AU2" s="21" t="s">
        <v>141</v>
      </c>
      <c r="AV2" s="21" t="s">
        <v>142</v>
      </c>
      <c r="AW2" s="21" t="s">
        <v>143</v>
      </c>
      <c r="AX2" s="21" t="s">
        <v>144</v>
      </c>
      <c r="AY2" s="21" t="s">
        <v>145</v>
      </c>
      <c r="AZ2" s="21" t="s">
        <v>146</v>
      </c>
      <c r="BA2" s="21" t="s">
        <v>147</v>
      </c>
      <c r="BB2" s="21" t="s">
        <v>148</v>
      </c>
      <c r="BC2" s="21" t="s">
        <v>149</v>
      </c>
      <c r="BD2" s="21" t="s">
        <v>150</v>
      </c>
      <c r="BE2" s="21" t="s">
        <v>151</v>
      </c>
      <c r="BF2" s="21" t="s">
        <v>152</v>
      </c>
      <c r="BG2" s="21" t="s">
        <v>153</v>
      </c>
      <c r="BH2" s="21" t="s">
        <v>154</v>
      </c>
      <c r="BI2" s="21" t="s">
        <v>155</v>
      </c>
      <c r="BJ2" s="21" t="s">
        <v>156</v>
      </c>
      <c r="BK2" s="21" t="s">
        <v>157</v>
      </c>
      <c r="BL2" s="21" t="s">
        <v>158</v>
      </c>
      <c r="BM2" s="21" t="s">
        <v>159</v>
      </c>
      <c r="BN2" s="21" t="s">
        <v>160</v>
      </c>
      <c r="BO2" s="21" t="s">
        <v>161</v>
      </c>
      <c r="BP2" s="21" t="s">
        <v>162</v>
      </c>
      <c r="BQ2" s="21" t="s">
        <v>163</v>
      </c>
      <c r="BR2" s="21" t="s">
        <v>164</v>
      </c>
      <c r="BS2" s="21" t="s">
        <v>165</v>
      </c>
      <c r="BT2" s="21" t="s">
        <v>166</v>
      </c>
      <c r="BU2" s="21" t="s">
        <v>167</v>
      </c>
      <c r="BV2" s="21" t="s">
        <v>168</v>
      </c>
      <c r="BW2" s="21" t="s">
        <v>169</v>
      </c>
      <c r="BX2" s="21" t="s">
        <v>170</v>
      </c>
      <c r="BY2" s="21" t="s">
        <v>171</v>
      </c>
      <c r="BZ2" s="21" t="s">
        <v>172</v>
      </c>
      <c r="CA2" s="21" t="s">
        <v>173</v>
      </c>
      <c r="CB2" s="21" t="s">
        <v>174</v>
      </c>
      <c r="CC2" s="21" t="s">
        <v>175</v>
      </c>
      <c r="CD2" s="21" t="s">
        <v>176</v>
      </c>
      <c r="CE2" s="21" t="s">
        <v>177</v>
      </c>
      <c r="CF2" s="21" t="s">
        <v>178</v>
      </c>
      <c r="CG2" s="21" t="s">
        <v>179</v>
      </c>
      <c r="CH2" s="21" t="s">
        <v>180</v>
      </c>
      <c r="CI2" s="21" t="s">
        <v>181</v>
      </c>
      <c r="CJ2" s="21" t="s">
        <v>182</v>
      </c>
      <c r="CK2" s="21" t="s">
        <v>183</v>
      </c>
      <c r="CL2" s="21" t="s">
        <v>184</v>
      </c>
      <c r="CM2" s="21" t="s">
        <v>185</v>
      </c>
      <c r="CN2" s="21" t="s">
        <v>186</v>
      </c>
      <c r="CO2" s="21" t="s">
        <v>187</v>
      </c>
      <c r="CP2" s="21" t="s">
        <v>188</v>
      </c>
      <c r="CQ2" s="21" t="s">
        <v>189</v>
      </c>
      <c r="CR2" s="21" t="s">
        <v>190</v>
      </c>
      <c r="CS2" s="21" t="s">
        <v>191</v>
      </c>
      <c r="CT2" s="21" t="s">
        <v>192</v>
      </c>
      <c r="CU2" s="21" t="s">
        <v>193</v>
      </c>
      <c r="CV2" s="21" t="s">
        <v>194</v>
      </c>
      <c r="CW2" s="21" t="s">
        <v>195</v>
      </c>
      <c r="CX2" s="21" t="s">
        <v>196</v>
      </c>
      <c r="CY2" s="21" t="s">
        <v>197</v>
      </c>
      <c r="CZ2" s="21" t="s">
        <v>198</v>
      </c>
      <c r="DA2" s="21" t="s">
        <v>199</v>
      </c>
      <c r="DB2" s="21" t="s">
        <v>200</v>
      </c>
      <c r="DC2" s="21" t="s">
        <v>201</v>
      </c>
      <c r="DD2" s="21" t="s">
        <v>202</v>
      </c>
      <c r="DE2" s="21" t="s">
        <v>203</v>
      </c>
      <c r="DF2" s="21" t="s">
        <v>204</v>
      </c>
      <c r="DG2" s="21" t="s">
        <v>205</v>
      </c>
      <c r="DH2" s="21" t="s">
        <v>206</v>
      </c>
      <c r="DI2" s="21" t="s">
        <v>207</v>
      </c>
      <c r="DJ2" s="21" t="s">
        <v>208</v>
      </c>
      <c r="DK2" s="21" t="s">
        <v>209</v>
      </c>
      <c r="DL2" s="21" t="s">
        <v>210</v>
      </c>
      <c r="DM2" s="21" t="s">
        <v>211</v>
      </c>
      <c r="DN2" s="21" t="s">
        <v>212</v>
      </c>
      <c r="DO2" s="21" t="s">
        <v>213</v>
      </c>
      <c r="DP2" s="21" t="s">
        <v>214</v>
      </c>
      <c r="DQ2" s="21" t="s">
        <v>215</v>
      </c>
      <c r="DR2" s="21" t="s">
        <v>216</v>
      </c>
      <c r="DS2" s="286" t="s">
        <v>116</v>
      </c>
      <c r="DT2" s="21" t="s">
        <v>76</v>
      </c>
      <c r="DU2" s="23" t="s">
        <v>77</v>
      </c>
      <c r="DV2" s="21" t="s">
        <v>222</v>
      </c>
      <c r="DW2" s="22" t="s">
        <v>219</v>
      </c>
      <c r="DX2" s="21" t="s">
        <v>217</v>
      </c>
      <c r="DY2" s="21" t="s">
        <v>218</v>
      </c>
      <c r="DZ2" s="21" t="s">
        <v>221</v>
      </c>
      <c r="EA2" s="21" t="s">
        <v>220</v>
      </c>
      <c r="EB2" s="21" t="s">
        <v>223</v>
      </c>
      <c r="EC2" s="21" t="s">
        <v>224</v>
      </c>
      <c r="ED2" s="21" t="s">
        <v>225</v>
      </c>
      <c r="EE2" s="21" t="s">
        <v>226</v>
      </c>
      <c r="EF2" s="21" t="s">
        <v>227</v>
      </c>
      <c r="EG2" s="21" t="s">
        <v>33</v>
      </c>
      <c r="EH2" s="21" t="s">
        <v>20</v>
      </c>
      <c r="EI2" s="21" t="s">
        <v>42</v>
      </c>
      <c r="EJ2" s="21" t="s">
        <v>34</v>
      </c>
      <c r="EK2" s="21" t="s">
        <v>39</v>
      </c>
      <c r="EL2" s="18"/>
      <c r="EM2" s="18"/>
      <c r="EN2" s="19"/>
      <c r="EO2" s="19"/>
      <c r="EP2" s="19"/>
      <c r="EQ2" s="20"/>
      <c r="ER2" s="19"/>
      <c r="ES2" s="19"/>
      <c r="ET2" s="19"/>
      <c r="EU2" s="19"/>
      <c r="EV2" s="19"/>
      <c r="EW2" s="18"/>
      <c r="EX2" s="19"/>
      <c r="EY2" s="19"/>
      <c r="EZ2" s="19"/>
      <c r="FA2" s="20"/>
      <c r="FK2" s="17" t="s">
        <v>374</v>
      </c>
      <c r="FP2" s="17" t="s">
        <v>374</v>
      </c>
      <c r="FR2" s="17">
        <v>1</v>
      </c>
      <c r="FS2" s="17">
        <v>2</v>
      </c>
      <c r="FT2" s="17">
        <v>3</v>
      </c>
      <c r="FU2" s="17">
        <v>4</v>
      </c>
      <c r="FV2" s="17">
        <v>5</v>
      </c>
      <c r="FW2" s="17">
        <v>6</v>
      </c>
      <c r="FX2" s="17">
        <v>7</v>
      </c>
      <c r="FY2" s="17">
        <v>8</v>
      </c>
      <c r="FZ2" s="17">
        <v>9</v>
      </c>
      <c r="GA2" s="17">
        <v>10</v>
      </c>
      <c r="GB2" s="17">
        <v>11</v>
      </c>
      <c r="GC2" s="17">
        <v>12</v>
      </c>
      <c r="GD2" s="17">
        <v>13</v>
      </c>
      <c r="GE2" s="17">
        <v>14</v>
      </c>
      <c r="GF2" s="17">
        <v>15</v>
      </c>
      <c r="GG2" s="17">
        <v>16</v>
      </c>
      <c r="GH2" s="17">
        <v>17</v>
      </c>
      <c r="GI2" s="17">
        <v>18</v>
      </c>
      <c r="GJ2" s="17">
        <v>19</v>
      </c>
      <c r="GK2" s="17">
        <v>20</v>
      </c>
      <c r="GL2" s="17">
        <v>21</v>
      </c>
      <c r="GM2" s="17">
        <v>22</v>
      </c>
      <c r="GN2" s="17">
        <v>23</v>
      </c>
      <c r="GO2" s="17">
        <v>24</v>
      </c>
      <c r="GP2" s="17">
        <v>25</v>
      </c>
      <c r="GQ2" s="17">
        <v>26</v>
      </c>
      <c r="GR2" s="17">
        <v>27</v>
      </c>
      <c r="GS2" s="17">
        <v>28</v>
      </c>
      <c r="GT2" s="17">
        <v>29</v>
      </c>
      <c r="GU2" s="17">
        <v>30</v>
      </c>
      <c r="GV2" s="17">
        <v>31</v>
      </c>
      <c r="GW2" s="17">
        <v>32</v>
      </c>
      <c r="GX2" s="17">
        <v>33</v>
      </c>
      <c r="GY2" s="17">
        <v>34</v>
      </c>
      <c r="GZ2" s="17">
        <v>35</v>
      </c>
      <c r="HA2" s="17">
        <v>36</v>
      </c>
      <c r="HB2" s="17">
        <v>37</v>
      </c>
      <c r="HC2" s="17">
        <v>38</v>
      </c>
      <c r="HD2" s="17">
        <v>39</v>
      </c>
      <c r="HE2" s="17">
        <v>40</v>
      </c>
      <c r="HF2" s="17">
        <v>41</v>
      </c>
      <c r="HG2" s="17">
        <v>42</v>
      </c>
      <c r="HH2" s="17">
        <v>43</v>
      </c>
      <c r="HI2" s="17">
        <v>44</v>
      </c>
      <c r="HJ2" s="17">
        <v>45</v>
      </c>
      <c r="HK2" s="17">
        <v>46</v>
      </c>
      <c r="HL2" s="17">
        <v>47</v>
      </c>
      <c r="HM2" s="17">
        <v>48</v>
      </c>
      <c r="HN2" s="17">
        <v>49</v>
      </c>
      <c r="HO2" s="17">
        <v>50</v>
      </c>
      <c r="HP2" s="17">
        <v>51</v>
      </c>
      <c r="HQ2" s="17">
        <v>52</v>
      </c>
      <c r="HR2" s="17">
        <v>53</v>
      </c>
      <c r="HS2" s="17">
        <v>54</v>
      </c>
      <c r="HT2" s="17">
        <v>55</v>
      </c>
      <c r="HU2" s="17">
        <v>56</v>
      </c>
      <c r="HV2" s="17">
        <v>57</v>
      </c>
      <c r="HW2" s="17">
        <v>58</v>
      </c>
      <c r="HX2" s="17">
        <v>59</v>
      </c>
      <c r="HY2" s="17">
        <v>60</v>
      </c>
      <c r="HZ2" s="17">
        <v>61</v>
      </c>
      <c r="IA2" s="17">
        <v>62</v>
      </c>
      <c r="IB2" s="17">
        <v>63</v>
      </c>
      <c r="IC2" s="17">
        <v>64</v>
      </c>
      <c r="ID2" s="17">
        <v>65</v>
      </c>
      <c r="IE2" s="17">
        <v>66</v>
      </c>
      <c r="IF2" s="17">
        <v>67</v>
      </c>
      <c r="IG2" s="17">
        <v>68</v>
      </c>
      <c r="IH2" s="17">
        <v>69</v>
      </c>
      <c r="II2" s="17">
        <v>70</v>
      </c>
      <c r="IJ2" s="17">
        <v>71</v>
      </c>
      <c r="IK2" s="17">
        <v>72</v>
      </c>
      <c r="IL2" s="17">
        <v>73</v>
      </c>
      <c r="IM2" s="17">
        <v>74</v>
      </c>
      <c r="IN2" s="17">
        <v>75</v>
      </c>
      <c r="IO2" s="17">
        <v>76</v>
      </c>
      <c r="IP2" s="17">
        <v>77</v>
      </c>
      <c r="IQ2" s="17">
        <v>78</v>
      </c>
      <c r="IR2" s="17">
        <v>79</v>
      </c>
      <c r="IS2" s="17">
        <v>80</v>
      </c>
      <c r="IT2" s="17">
        <v>81</v>
      </c>
      <c r="IU2" s="17">
        <v>82</v>
      </c>
      <c r="IV2" s="17">
        <v>83</v>
      </c>
      <c r="IW2" s="17">
        <v>84</v>
      </c>
      <c r="IX2" s="17">
        <v>85</v>
      </c>
      <c r="IY2" s="17">
        <v>86</v>
      </c>
      <c r="IZ2" s="17">
        <v>87</v>
      </c>
      <c r="JA2" s="17">
        <v>88</v>
      </c>
      <c r="JB2" s="17">
        <v>89</v>
      </c>
      <c r="JC2" s="17">
        <v>90</v>
      </c>
      <c r="JD2" s="17">
        <v>91</v>
      </c>
      <c r="JE2" s="17">
        <v>92</v>
      </c>
      <c r="JF2" s="17">
        <v>93</v>
      </c>
      <c r="JG2" s="17">
        <v>94</v>
      </c>
      <c r="JH2" s="17">
        <v>95</v>
      </c>
      <c r="JI2" s="17">
        <v>96</v>
      </c>
      <c r="JJ2" s="17">
        <v>97</v>
      </c>
      <c r="JK2" s="17">
        <v>98</v>
      </c>
      <c r="JL2" s="17">
        <v>99</v>
      </c>
      <c r="JM2" s="17">
        <v>100</v>
      </c>
    </row>
    <row r="3" spans="1:273">
      <c r="A3" s="17" t="str">
        <f>$S3&amp;"\"&amp;$DT3&amp;"\"&amp;$DU3&amp;"\"&amp;EL3</f>
        <v>국방시설본부\국방12\국방34\1</v>
      </c>
      <c r="B3" s="17" t="str">
        <f t="shared" ref="B3:P3" si="0">$S3&amp;"\"&amp;$DT3&amp;"\"&amp;$DU3&amp;"\"&amp;EM3</f>
        <v>국방시설본부\국방12\국방34\2</v>
      </c>
      <c r="C3" s="17" t="str">
        <f t="shared" si="0"/>
        <v>국방시설본부\국방12\국방34\0</v>
      </c>
      <c r="D3" s="17" t="str">
        <f t="shared" si="0"/>
        <v>국방시설본부\국방12\국방34\0</v>
      </c>
      <c r="E3" s="17" t="str">
        <f t="shared" si="0"/>
        <v>국방시설본부\국방12\국방34\0</v>
      </c>
      <c r="F3" s="17" t="str">
        <f t="shared" si="0"/>
        <v>국방시설본부\국방12\국방34\0</v>
      </c>
      <c r="G3" s="17" t="str">
        <f t="shared" si="0"/>
        <v>국방시설본부\국방12\국방34\0</v>
      </c>
      <c r="H3" s="17" t="str">
        <f t="shared" si="0"/>
        <v>국방시설본부\국방12\국방34\0</v>
      </c>
      <c r="I3" s="17" t="str">
        <f t="shared" si="0"/>
        <v>국방시설본부\국방12\국방34\0</v>
      </c>
      <c r="J3" s="17" t="str">
        <f t="shared" si="0"/>
        <v>국방시설본부\국방12\국방34\0</v>
      </c>
      <c r="K3" s="17" t="str">
        <f t="shared" si="0"/>
        <v>국방시설본부\국방12\국방34\0</v>
      </c>
      <c r="L3" s="17" t="str">
        <f t="shared" si="0"/>
        <v>국방시설본부\국방12\국방34\0</v>
      </c>
      <c r="M3" s="17" t="str">
        <f t="shared" si="0"/>
        <v>국방시설본부\국방12\국방34\0</v>
      </c>
      <c r="N3" s="17" t="str">
        <f t="shared" si="0"/>
        <v>국방시설본부\국방12\국방34\0</v>
      </c>
      <c r="O3" s="17" t="str">
        <f t="shared" si="0"/>
        <v>국방시설본부\국방12\국방34\0</v>
      </c>
      <c r="P3" s="17" t="str">
        <f t="shared" si="0"/>
        <v>국방시설본부\국방12\국방34\0</v>
      </c>
      <c r="R3" s="17" t="str">
        <f>S3&amp;"\"&amp;DT3&amp;"\"&amp;DU3</f>
        <v>국방시설본부\국방12\국방34</v>
      </c>
      <c r="S3" s="24" t="s">
        <v>352</v>
      </c>
      <c r="T3" s="412" t="s">
        <v>336</v>
      </c>
      <c r="U3" s="236">
        <v>44734</v>
      </c>
      <c r="V3" s="415">
        <v>44913</v>
      </c>
      <c r="W3" s="413" t="s">
        <v>375</v>
      </c>
      <c r="X3" s="25" t="s">
        <v>378</v>
      </c>
      <c r="Y3" s="25" t="s">
        <v>402</v>
      </c>
      <c r="Z3" s="25" t="s">
        <v>404</v>
      </c>
      <c r="AA3" s="25" t="s">
        <v>406</v>
      </c>
      <c r="AB3" s="25" t="s">
        <v>408</v>
      </c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6"/>
      <c r="DS3" s="27">
        <v>44791</v>
      </c>
      <c r="DT3" s="40" t="s">
        <v>350</v>
      </c>
      <c r="DU3" s="35" t="s">
        <v>351</v>
      </c>
      <c r="DV3" s="28">
        <f>IF(AND($S3='자료입력 및 결과표시'!$B$6,COUNTIF($W3:$DR3,'자료입력 및 결과표시'!$C$6)&gt;=1),IF(OR('자료입력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42</v>
      </c>
      <c r="DW3" s="28">
        <f>IF(AND($S3='자료입력 및 결과표시'!$B$7,COUNTIF($W3:$DR3,'자료입력 및 결과표시'!$C$7)&gt;=1),IF(OR('자료입력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42</v>
      </c>
      <c r="DX3" s="28">
        <f>IF(AND($S3='자료입력 및 결과표시'!$B$8,COUNTIF($W3:$DR3,'자료입력 및 결과표시'!$C$8)&gt;=1),IF(OR('자료입력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DY3" s="28">
        <f>IF(AND($S3='자료입력 및 결과표시'!$B$9,COUNTIF($W3:$DR3,'자료입력 및 결과표시'!$C$9)&gt;=1),IF(OR('자료입력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DZ3" s="28">
        <f>IF(AND($S3='자료입력 및 결과표시'!$B$10,COUNTIF($W3:$DR3,'자료입력 및 결과표시'!$C$10)&gt;=1),IF(OR('자료입력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A3" s="28">
        <f>IF(AND($S3='자료입력 및 결과표시'!$B$11,COUNTIF($W3:$DR3,'자료입력 및 결과표시'!$C$11)&gt;=1),IF(OR('자료입력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B3" s="28">
        <f>IF(AND($S3='자료입력 및 결과표시'!$B$12,COUNTIF($W3:$DR3,'자료입력 및 결과표시'!$C$12)&gt;=1),IF(OR('자료입력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C3" s="28">
        <f>IF(AND($S3='자료입력 및 결과표시'!$B$13,COUNTIF($W3:$DR3,'자료입력 및 결과표시'!$C$13)&gt;=1),IF(OR('자료입력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D3" s="28">
        <f>IF(AND($S3='자료입력 및 결과표시'!$B$14,COUNTIF($W3:$DR3,'자료입력 및 결과표시'!$C$14)&gt;=1),IF(OR('자료입력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E3" s="28">
        <f>IF(AND($S3='자료입력 및 결과표시'!$B$15,COUNTIF($W3:$DR3,'자료입력 및 결과표시'!$C$15)&gt;=1),IF(OR('자료입력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F3" s="28">
        <f>IF(AND($S3='자료입력 및 결과표시'!$B$16,COUNTIF($W3:$DR3,'자료입력 및 결과표시'!$C$16)&gt;=1),IF(OR('자료입력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G3" s="28">
        <f>IF(AND($S3='자료입력 및 결과표시'!$B$17,COUNTIF($W3:$DR3,'자료입력 및 결과표시'!$C$17)&gt;=1),IF(OR('자료입력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H3" s="28">
        <f>IF(AND($S3='자료입력 및 결과표시'!$B$18,COUNTIF($W3:$DR3,'자료입력 및 결과표시'!$C$18)&gt;=1),IF(OR('자료입력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I3" s="28">
        <f>IF(AND($S3='자료입력 및 결과표시'!$B$19,COUNTIF($W3:$DR3,'자료입력 및 결과표시'!$C$19)&gt;=1),IF(OR('자료입력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J3" s="28">
        <f>IF(AND($S3='자료입력 및 결과표시'!$B$20,COUNTIF($W3:$DR3,'자료입력 및 결과표시'!$C$20)&gt;=1),IF(OR('자료입력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K3" s="28">
        <f>IF(AND($S3='자료입력 및 결과표시'!$B$21,COUNTIF($W3:$DR3,'자료입력 및 결과표시'!$C$21)&gt;=1),IF(OR('자료입력 및 결과표시'!$B$4+90&gt;=$V3,'자료입력 및 결과표시'!$B$4&lt;$U3),0,IF($V3-'자료입력 및 결과표시'!$B$4-90&gt;='자료입력 및 결과표시'!$E$4,'자료입력 및 결과표시'!$E$4,$V3-'자료입력 및 결과표시'!$B$4-90)),0)</f>
        <v>0</v>
      </c>
      <c r="EL3" s="17">
        <f>IF(AND(S3='자료입력 및 결과표시'!$B$6,COUNTIF('업무중복도(데이터 입력)'!$W3:$DR3,'자료입력 및 결과표시'!$C$6)&gt;=1),1,0)</f>
        <v>1</v>
      </c>
      <c r="EM3" s="17">
        <f>IF(AND(S3='자료입력 및 결과표시'!$B$7,COUNTIF('업무중복도(데이터 입력)'!$W3:$DR3,'자료입력 및 결과표시'!$C$7)&gt;=1),2,0)</f>
        <v>2</v>
      </c>
      <c r="EN3" s="17">
        <f>IF(AND(S3='자료입력 및 결과표시'!$B$8,COUNTIF('업무중복도(데이터 입력)'!$W3:$DR3,'자료입력 및 결과표시'!$C$8)&gt;=1),3,0)</f>
        <v>0</v>
      </c>
      <c r="EO3" s="17">
        <f>IF(AND(S3='자료입력 및 결과표시'!$B$9,COUNTIF('업무중복도(데이터 입력)'!$W3:$DR3,'자료입력 및 결과표시'!$C$9)&gt;=1),4,0)</f>
        <v>0</v>
      </c>
      <c r="EP3" s="17">
        <f>IF(AND(S3='자료입력 및 결과표시'!$B$10,COUNTIF('업무중복도(데이터 입력)'!$W3:$DR3,'자료입력 및 결과표시'!$C$10)&gt;=1),5,0)</f>
        <v>0</v>
      </c>
      <c r="EQ3" s="17">
        <f>IF(AND(S3='자료입력 및 결과표시'!$B$11,COUNTIF('업무중복도(데이터 입력)'!$W3:$DR3,'자료입력 및 결과표시'!$C$11)&gt;=1),6,0)</f>
        <v>0</v>
      </c>
      <c r="ER3" s="17">
        <f>IF(AND(S3='자료입력 및 결과표시'!$B$12,COUNTIF('업무중복도(데이터 입력)'!$W3:$DR3,'자료입력 및 결과표시'!$C$12)&gt;=1),7,0)</f>
        <v>0</v>
      </c>
      <c r="ES3" s="17">
        <f>IF(AND(S3='자료입력 및 결과표시'!$B$13,COUNTIF('업무중복도(데이터 입력)'!$W3:$DR3,'자료입력 및 결과표시'!$C$13)&gt;=1),8,0)</f>
        <v>0</v>
      </c>
      <c r="ET3" s="17">
        <f>IF(AND(S3='자료입력 및 결과표시'!$B$14,COUNTIF('업무중복도(데이터 입력)'!$W3:$DR3,'자료입력 및 결과표시'!$C$14)&gt;=1),9,0)</f>
        <v>0</v>
      </c>
      <c r="EU3" s="17">
        <f>IF(AND(S3='자료입력 및 결과표시'!$B$15,COUNTIF('업무중복도(데이터 입력)'!$W3:$DR3,'자료입력 및 결과표시'!$C$15)&gt;=1),10,0)</f>
        <v>0</v>
      </c>
      <c r="EV3" s="17">
        <f>IF(AND(S3='자료입력 및 결과표시'!$B$16,COUNTIF('업무중복도(데이터 입력)'!$W3:$DR3,'자료입력 및 결과표시'!$C$16)&gt;=1),11,0)</f>
        <v>0</v>
      </c>
      <c r="EW3" s="17">
        <f>IF(AND(S3='자료입력 및 결과표시'!$B$17,COUNTIF('업무중복도(데이터 입력)'!$W3:$DR3,'자료입력 및 결과표시'!$C$17)&gt;=1),12,0)</f>
        <v>0</v>
      </c>
      <c r="EX3" s="17">
        <f>IF(AND(S3='자료입력 및 결과표시'!$B$18,COUNTIF('업무중복도(데이터 입력)'!$W3:$DR3,'자료입력 및 결과표시'!$C$18)&gt;=1),13,0)</f>
        <v>0</v>
      </c>
      <c r="EY3" s="17">
        <f>IF(AND(S3='자료입력 및 결과표시'!$B$19,COUNTIF('업무중복도(데이터 입력)'!$W3:$DR3,'자료입력 및 결과표시'!$C$19)&gt;=1),14,0)</f>
        <v>0</v>
      </c>
      <c r="EZ3" s="17">
        <f>IF(AND(S3='자료입력 및 결과표시'!$B$20,COUNTIF('업무중복도(데이터 입력)'!$W3:$DR3,'자료입력 및 결과표시'!$C$20)&gt;=1),15,0)</f>
        <v>0</v>
      </c>
      <c r="FA3" s="17">
        <f>IF(AND(S3='자료입력 및 결과표시'!$B$21,COUNTIF('업무중복도(데이터 입력)'!$W3:$DR3,'자료입력 및 결과표시'!$C$21)&gt;=1),16,0)</f>
        <v>0</v>
      </c>
      <c r="FD3" s="270">
        <f ca="1">IFERROR(MATCH('자료입력 및 결과표시'!$C$62,OFFSET($R$3,$FD2,,1000),0)+$FD2,"")</f>
        <v>1</v>
      </c>
      <c r="FE3" s="271">
        <f ca="1">IFERROR(INDEX(DS$3:DS$1003,$FD3),"")</f>
        <v>44791</v>
      </c>
      <c r="FH3" s="17">
        <f ca="1">IFERROR(MATCH('자료입력 및 결과표시'!$C$62,OFFSET($R$3,$FH2,,1000),0)+$FH2,"")</f>
        <v>1</v>
      </c>
      <c r="FI3" s="17" t="str">
        <f ca="1">IFERROR(INDEX($W$3:$W$1003,$FH3),"")</f>
        <v>유준명</v>
      </c>
      <c r="FK3" s="17">
        <f>COUNTA(W3:DR3)</f>
        <v>6</v>
      </c>
      <c r="FL3" s="17">
        <v>1</v>
      </c>
      <c r="FM3" s="17" t="str">
        <f>IF(HLOOKUP('자료입력 및 결과표시'!$A$4,'업체별 기술인 명단(데이터 입력)'!$B$2:$BZ$100,2,FALSE)="",1,HLOOKUP('자료입력 및 결과표시'!$A$4,'업체별 기술인 명단(데이터 입력)'!$B$2:$BZ$100,2,FALSE))</f>
        <v>유준명</v>
      </c>
      <c r="FN3" s="17">
        <f ca="1">COUNTIF($FR$3:$JM$300,FM3)</f>
        <v>1</v>
      </c>
      <c r="FP3" s="17">
        <f ca="1">IFERROR(INDEX(FK$3:FK$1003,$FQ3),"")</f>
        <v>6</v>
      </c>
      <c r="FQ3" s="270">
        <f ca="1">IFERROR(MATCH('자료입력 및 결과표시'!$C$62,OFFSET($R$3,$FQ2,,1000),0)+$FQ2,"")</f>
        <v>1</v>
      </c>
      <c r="FR3" s="17" t="str">
        <f t="shared" ref="FR3:GW3" ca="1" si="1">IFERROR(INDEX(W$3:W$1003,$FQ3),"")</f>
        <v>유준명</v>
      </c>
      <c r="FS3" s="17" t="str">
        <f t="shared" ca="1" si="1"/>
        <v>김부희</v>
      </c>
      <c r="FT3" s="17" t="str">
        <f t="shared" ca="1" si="1"/>
        <v>김성재</v>
      </c>
      <c r="FU3" s="17" t="str">
        <f t="shared" ca="1" si="1"/>
        <v>강성찬</v>
      </c>
      <c r="FV3" s="17" t="str">
        <f t="shared" ca="1" si="1"/>
        <v>김인호</v>
      </c>
      <c r="FW3" s="17" t="str">
        <f t="shared" ca="1" si="1"/>
        <v>김철수</v>
      </c>
      <c r="FX3" s="17">
        <f t="shared" ca="1" si="1"/>
        <v>0</v>
      </c>
      <c r="FY3" s="17">
        <f t="shared" ca="1" si="1"/>
        <v>0</v>
      </c>
      <c r="FZ3" s="17">
        <f t="shared" ca="1" si="1"/>
        <v>0</v>
      </c>
      <c r="GA3" s="17">
        <f t="shared" ca="1" si="1"/>
        <v>0</v>
      </c>
      <c r="GB3" s="17">
        <f t="shared" ca="1" si="1"/>
        <v>0</v>
      </c>
      <c r="GC3" s="17">
        <f t="shared" ca="1" si="1"/>
        <v>0</v>
      </c>
      <c r="GD3" s="17">
        <f t="shared" ca="1" si="1"/>
        <v>0</v>
      </c>
      <c r="GE3" s="17">
        <f t="shared" ca="1" si="1"/>
        <v>0</v>
      </c>
      <c r="GF3" s="17">
        <f t="shared" ca="1" si="1"/>
        <v>0</v>
      </c>
      <c r="GG3" s="17">
        <f t="shared" ca="1" si="1"/>
        <v>0</v>
      </c>
      <c r="GH3" s="17">
        <f t="shared" ca="1" si="1"/>
        <v>0</v>
      </c>
      <c r="GI3" s="17">
        <f t="shared" ca="1" si="1"/>
        <v>0</v>
      </c>
      <c r="GJ3" s="17">
        <f t="shared" ca="1" si="1"/>
        <v>0</v>
      </c>
      <c r="GK3" s="17">
        <f t="shared" ca="1" si="1"/>
        <v>0</v>
      </c>
      <c r="GL3" s="17">
        <f t="shared" ca="1" si="1"/>
        <v>0</v>
      </c>
      <c r="GM3" s="17">
        <f t="shared" ca="1" si="1"/>
        <v>0</v>
      </c>
      <c r="GN3" s="17">
        <f t="shared" ca="1" si="1"/>
        <v>0</v>
      </c>
      <c r="GO3" s="17">
        <f t="shared" ca="1" si="1"/>
        <v>0</v>
      </c>
      <c r="GP3" s="17">
        <f t="shared" ca="1" si="1"/>
        <v>0</v>
      </c>
      <c r="GQ3" s="17">
        <f t="shared" ca="1" si="1"/>
        <v>0</v>
      </c>
      <c r="GR3" s="17">
        <f t="shared" ca="1" si="1"/>
        <v>0</v>
      </c>
      <c r="GS3" s="17">
        <f t="shared" ca="1" si="1"/>
        <v>0</v>
      </c>
      <c r="GT3" s="17">
        <f t="shared" ca="1" si="1"/>
        <v>0</v>
      </c>
      <c r="GU3" s="17">
        <f t="shared" ca="1" si="1"/>
        <v>0</v>
      </c>
      <c r="GV3" s="17">
        <f t="shared" ca="1" si="1"/>
        <v>0</v>
      </c>
      <c r="GW3" s="17">
        <f t="shared" ca="1" si="1"/>
        <v>0</v>
      </c>
      <c r="GX3" s="17">
        <f t="shared" ref="GX3:IC3" ca="1" si="2">IFERROR(INDEX(BC$3:BC$1003,$FQ3),"")</f>
        <v>0</v>
      </c>
      <c r="GY3" s="17">
        <f t="shared" ca="1" si="2"/>
        <v>0</v>
      </c>
      <c r="GZ3" s="17">
        <f t="shared" ca="1" si="2"/>
        <v>0</v>
      </c>
      <c r="HA3" s="17">
        <f t="shared" ca="1" si="2"/>
        <v>0</v>
      </c>
      <c r="HB3" s="17">
        <f t="shared" ca="1" si="2"/>
        <v>0</v>
      </c>
      <c r="HC3" s="17">
        <f t="shared" ca="1" si="2"/>
        <v>0</v>
      </c>
      <c r="HD3" s="17">
        <f t="shared" ca="1" si="2"/>
        <v>0</v>
      </c>
      <c r="HE3" s="17">
        <f t="shared" ca="1" si="2"/>
        <v>0</v>
      </c>
      <c r="HF3" s="17">
        <f t="shared" ca="1" si="2"/>
        <v>0</v>
      </c>
      <c r="HG3" s="17">
        <f t="shared" ca="1" si="2"/>
        <v>0</v>
      </c>
      <c r="HH3" s="17">
        <f t="shared" ca="1" si="2"/>
        <v>0</v>
      </c>
      <c r="HI3" s="17">
        <f t="shared" ca="1" si="2"/>
        <v>0</v>
      </c>
      <c r="HJ3" s="17">
        <f t="shared" ca="1" si="2"/>
        <v>0</v>
      </c>
      <c r="HK3" s="17">
        <f t="shared" ca="1" si="2"/>
        <v>0</v>
      </c>
      <c r="HL3" s="17">
        <f t="shared" ca="1" si="2"/>
        <v>0</v>
      </c>
      <c r="HM3" s="17">
        <f t="shared" ca="1" si="2"/>
        <v>0</v>
      </c>
      <c r="HN3" s="17">
        <f t="shared" ca="1" si="2"/>
        <v>0</v>
      </c>
      <c r="HO3" s="17">
        <f t="shared" ca="1" si="2"/>
        <v>0</v>
      </c>
      <c r="HP3" s="17">
        <f t="shared" ca="1" si="2"/>
        <v>0</v>
      </c>
      <c r="HQ3" s="17">
        <f t="shared" ca="1" si="2"/>
        <v>0</v>
      </c>
      <c r="HR3" s="17">
        <f t="shared" ca="1" si="2"/>
        <v>0</v>
      </c>
      <c r="HS3" s="17">
        <f t="shared" ca="1" si="2"/>
        <v>0</v>
      </c>
      <c r="HT3" s="17">
        <f t="shared" ca="1" si="2"/>
        <v>0</v>
      </c>
      <c r="HU3" s="17">
        <f t="shared" ca="1" si="2"/>
        <v>0</v>
      </c>
      <c r="HV3" s="17">
        <f t="shared" ca="1" si="2"/>
        <v>0</v>
      </c>
      <c r="HW3" s="17">
        <f t="shared" ca="1" si="2"/>
        <v>0</v>
      </c>
      <c r="HX3" s="17">
        <f t="shared" ca="1" si="2"/>
        <v>0</v>
      </c>
      <c r="HY3" s="17">
        <f t="shared" ca="1" si="2"/>
        <v>0</v>
      </c>
      <c r="HZ3" s="17">
        <f t="shared" ca="1" si="2"/>
        <v>0</v>
      </c>
      <c r="IA3" s="17">
        <f t="shared" ca="1" si="2"/>
        <v>0</v>
      </c>
      <c r="IB3" s="17">
        <f t="shared" ca="1" si="2"/>
        <v>0</v>
      </c>
      <c r="IC3" s="17">
        <f t="shared" ca="1" si="2"/>
        <v>0</v>
      </c>
      <c r="ID3" s="17">
        <f t="shared" ref="ID3:JI3" ca="1" si="3">IFERROR(INDEX(CI$3:CI$1003,$FQ3),"")</f>
        <v>0</v>
      </c>
      <c r="IE3" s="17">
        <f t="shared" ca="1" si="3"/>
        <v>0</v>
      </c>
      <c r="IF3" s="17">
        <f t="shared" ca="1" si="3"/>
        <v>0</v>
      </c>
      <c r="IG3" s="17">
        <f t="shared" ca="1" si="3"/>
        <v>0</v>
      </c>
      <c r="IH3" s="17">
        <f t="shared" ca="1" si="3"/>
        <v>0</v>
      </c>
      <c r="II3" s="17">
        <f t="shared" ca="1" si="3"/>
        <v>0</v>
      </c>
      <c r="IJ3" s="17">
        <f t="shared" ca="1" si="3"/>
        <v>0</v>
      </c>
      <c r="IK3" s="17">
        <f t="shared" ca="1" si="3"/>
        <v>0</v>
      </c>
      <c r="IL3" s="17">
        <f t="shared" ca="1" si="3"/>
        <v>0</v>
      </c>
      <c r="IM3" s="17">
        <f t="shared" ca="1" si="3"/>
        <v>0</v>
      </c>
      <c r="IN3" s="17">
        <f t="shared" ca="1" si="3"/>
        <v>0</v>
      </c>
      <c r="IO3" s="17">
        <f t="shared" ca="1" si="3"/>
        <v>0</v>
      </c>
      <c r="IP3" s="17">
        <f t="shared" ca="1" si="3"/>
        <v>0</v>
      </c>
      <c r="IQ3" s="17">
        <f t="shared" ca="1" si="3"/>
        <v>0</v>
      </c>
      <c r="IR3" s="17">
        <f t="shared" ca="1" si="3"/>
        <v>0</v>
      </c>
      <c r="IS3" s="17">
        <f t="shared" ca="1" si="3"/>
        <v>0</v>
      </c>
      <c r="IT3" s="17">
        <f t="shared" ca="1" si="3"/>
        <v>0</v>
      </c>
      <c r="IU3" s="17">
        <f t="shared" ca="1" si="3"/>
        <v>0</v>
      </c>
      <c r="IV3" s="17">
        <f t="shared" ca="1" si="3"/>
        <v>0</v>
      </c>
      <c r="IW3" s="17">
        <f t="shared" ca="1" si="3"/>
        <v>0</v>
      </c>
      <c r="IX3" s="17">
        <f t="shared" ca="1" si="3"/>
        <v>0</v>
      </c>
      <c r="IY3" s="17">
        <f t="shared" ca="1" si="3"/>
        <v>0</v>
      </c>
      <c r="IZ3" s="17">
        <f t="shared" ca="1" si="3"/>
        <v>0</v>
      </c>
      <c r="JA3" s="17">
        <f t="shared" ca="1" si="3"/>
        <v>0</v>
      </c>
      <c r="JB3" s="17">
        <f t="shared" ca="1" si="3"/>
        <v>0</v>
      </c>
      <c r="JC3" s="17">
        <f t="shared" ca="1" si="3"/>
        <v>0</v>
      </c>
      <c r="JD3" s="17">
        <f t="shared" ca="1" si="3"/>
        <v>0</v>
      </c>
      <c r="JE3" s="17">
        <f t="shared" ca="1" si="3"/>
        <v>0</v>
      </c>
      <c r="JF3" s="17">
        <f t="shared" ca="1" si="3"/>
        <v>0</v>
      </c>
      <c r="JG3" s="17">
        <f t="shared" ca="1" si="3"/>
        <v>0</v>
      </c>
      <c r="JH3" s="17">
        <f t="shared" ca="1" si="3"/>
        <v>0</v>
      </c>
      <c r="JI3" s="17">
        <f t="shared" ca="1" si="3"/>
        <v>0</v>
      </c>
      <c r="JJ3" s="17">
        <f t="shared" ref="JJ3:JM3" ca="1" si="4">IFERROR(INDEX(DO$3:DO$1003,$FQ3),"")</f>
        <v>0</v>
      </c>
      <c r="JK3" s="17">
        <f t="shared" ca="1" si="4"/>
        <v>0</v>
      </c>
      <c r="JL3" s="17">
        <f t="shared" ca="1" si="4"/>
        <v>0</v>
      </c>
      <c r="JM3" s="17">
        <f t="shared" ca="1" si="4"/>
        <v>0</v>
      </c>
    </row>
    <row r="4" spans="1:273">
      <c r="A4" s="17" t="str">
        <f t="shared" ref="A4:A67" si="5">$S4&amp;"\"&amp;$DT4&amp;"\"&amp;$DU4&amp;"\"&amp;EL4</f>
        <v>국방시설본부\국방12\국방34\0</v>
      </c>
      <c r="B4" s="17" t="str">
        <f t="shared" ref="B4:B67" si="6">$S4&amp;"\"&amp;$DT4&amp;"\"&amp;$DU4&amp;"\"&amp;EM4</f>
        <v>국방시설본부\국방12\국방34\2</v>
      </c>
      <c r="C4" s="17" t="str">
        <f t="shared" ref="C4:C67" si="7">$S4&amp;"\"&amp;$DT4&amp;"\"&amp;$DU4&amp;"\"&amp;EN4</f>
        <v>국방시설본부\국방12\국방34\0</v>
      </c>
      <c r="D4" s="17" t="str">
        <f t="shared" ref="D4:D67" si="8">$S4&amp;"\"&amp;$DT4&amp;"\"&amp;$DU4&amp;"\"&amp;EO4</f>
        <v>국방시설본부\국방12\국방34\0</v>
      </c>
      <c r="E4" s="17" t="str">
        <f t="shared" ref="E4:E67" si="9">$S4&amp;"\"&amp;$DT4&amp;"\"&amp;$DU4&amp;"\"&amp;EP4</f>
        <v>국방시설본부\국방12\국방34\0</v>
      </c>
      <c r="F4" s="17" t="str">
        <f t="shared" ref="F4:F67" si="10">$S4&amp;"\"&amp;$DT4&amp;"\"&amp;$DU4&amp;"\"&amp;EQ4</f>
        <v>국방시설본부\국방12\국방34\0</v>
      </c>
      <c r="G4" s="17" t="str">
        <f t="shared" ref="G4:G67" si="11">$S4&amp;"\"&amp;$DT4&amp;"\"&amp;$DU4&amp;"\"&amp;ER4</f>
        <v>국방시설본부\국방12\국방34\0</v>
      </c>
      <c r="H4" s="17" t="str">
        <f t="shared" ref="H4:H67" si="12">$S4&amp;"\"&amp;$DT4&amp;"\"&amp;$DU4&amp;"\"&amp;ES4</f>
        <v>국방시설본부\국방12\국방34\0</v>
      </c>
      <c r="I4" s="17" t="str">
        <f t="shared" ref="I4:I67" si="13">$S4&amp;"\"&amp;$DT4&amp;"\"&amp;$DU4&amp;"\"&amp;ET4</f>
        <v>국방시설본부\국방12\국방34\0</v>
      </c>
      <c r="J4" s="17" t="str">
        <f t="shared" ref="J4:J67" si="14">$S4&amp;"\"&amp;$DT4&amp;"\"&amp;$DU4&amp;"\"&amp;EU4</f>
        <v>국방시설본부\국방12\국방34\0</v>
      </c>
      <c r="K4" s="17" t="str">
        <f t="shared" ref="K4:K67" si="15">$S4&amp;"\"&amp;$DT4&amp;"\"&amp;$DU4&amp;"\"&amp;EV4</f>
        <v>국방시설본부\국방12\국방34\0</v>
      </c>
      <c r="L4" s="17" t="str">
        <f t="shared" ref="L4:L67" si="16">$S4&amp;"\"&amp;$DT4&amp;"\"&amp;$DU4&amp;"\"&amp;EW4</f>
        <v>국방시설본부\국방12\국방34\0</v>
      </c>
      <c r="M4" s="17" t="str">
        <f t="shared" ref="M4:M67" si="17">$S4&amp;"\"&amp;$DT4&amp;"\"&amp;$DU4&amp;"\"&amp;EX4</f>
        <v>국방시설본부\국방12\국방34\0</v>
      </c>
      <c r="N4" s="17" t="str">
        <f t="shared" ref="N4:N67" si="18">$S4&amp;"\"&amp;$DT4&amp;"\"&amp;$DU4&amp;"\"&amp;EY4</f>
        <v>국방시설본부\국방12\국방34\0</v>
      </c>
      <c r="O4" s="17" t="str">
        <f t="shared" ref="O4:O67" si="19">$S4&amp;"\"&amp;$DT4&amp;"\"&amp;$DU4&amp;"\"&amp;EZ4</f>
        <v>국방시설본부\국방12\국방34\0</v>
      </c>
      <c r="P4" s="17" t="str">
        <f t="shared" ref="P4:P67" si="20">$S4&amp;"\"&amp;$DT4&amp;"\"&amp;$DU4&amp;"\"&amp;FA4</f>
        <v>국방시설본부\국방12\국방34\0</v>
      </c>
      <c r="R4" s="17" t="str">
        <f t="shared" ref="R4:R67" si="21">S4&amp;"\"&amp;DT4&amp;"\"&amp;DU4</f>
        <v>국방시설본부\국방12\국방34</v>
      </c>
      <c r="S4" s="29" t="s">
        <v>352</v>
      </c>
      <c r="T4" s="412" t="s">
        <v>337</v>
      </c>
      <c r="U4" s="236">
        <v>44707</v>
      </c>
      <c r="V4" s="415">
        <v>44916</v>
      </c>
      <c r="W4" s="414" t="s">
        <v>378</v>
      </c>
      <c r="X4" s="33" t="s">
        <v>402</v>
      </c>
      <c r="Y4" s="33" t="s">
        <v>410</v>
      </c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4"/>
      <c r="DS4" s="27">
        <v>44791</v>
      </c>
      <c r="DT4" s="40" t="s">
        <v>350</v>
      </c>
      <c r="DU4" s="35" t="s">
        <v>351</v>
      </c>
      <c r="DV4" s="28">
        <f>IF(AND($S4='자료입력 및 결과표시'!$B$6,COUNTIF($W4:$DR4,'자료입력 및 결과표시'!$C$6)&gt;=1),IF(OR('자료입력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DW4" s="28">
        <f>IF(AND($S4='자료입력 및 결과표시'!$B$7,COUNTIF($W4:$DR4,'자료입력 및 결과표시'!$C$7)&gt;=1),IF(OR('자료입력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45</v>
      </c>
      <c r="DX4" s="28">
        <f>IF(AND($S4='자료입력 및 결과표시'!$B$8,COUNTIF($W4:$DR4,'자료입력 및 결과표시'!$C$8)&gt;=1),IF(OR('자료입력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DY4" s="28">
        <f>IF(AND($S4='자료입력 및 결과표시'!$B$9,COUNTIF($W4:$DR4,'자료입력 및 결과표시'!$C$9)&gt;=1),IF(OR('자료입력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DZ4" s="28">
        <f>IF(AND($S4='자료입력 및 결과표시'!$B$10,COUNTIF($W4:$DR4,'자료입력 및 결과표시'!$C$10)&gt;=1),IF(OR('자료입력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A4" s="28">
        <f>IF(AND($S4='자료입력 및 결과표시'!$B$11,COUNTIF($W4:$DR4,'자료입력 및 결과표시'!$C$11)&gt;=1),IF(OR('자료입력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B4" s="28">
        <f>IF(AND($S4='자료입력 및 결과표시'!$B$12,COUNTIF($W4:$DR4,'자료입력 및 결과표시'!$C$12)&gt;=1),IF(OR('자료입력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C4" s="28">
        <f>IF(AND($S4='자료입력 및 결과표시'!$B$13,COUNTIF($W4:$DR4,'자료입력 및 결과표시'!$C$13)&gt;=1),IF(OR('자료입력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D4" s="28">
        <f>IF(AND($S4='자료입력 및 결과표시'!$B$14,COUNTIF($W4:$DR4,'자료입력 및 결과표시'!$C$14)&gt;=1),IF(OR('자료입력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E4" s="28">
        <f>IF(AND($S4='자료입력 및 결과표시'!$B$15,COUNTIF($W4:$DR4,'자료입력 및 결과표시'!$C$15)&gt;=1),IF(OR('자료입력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F4" s="28">
        <f>IF(AND($S4='자료입력 및 결과표시'!$B$16,COUNTIF($W4:$DR4,'자료입력 및 결과표시'!$C$16)&gt;=1),IF(OR('자료입력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G4" s="28">
        <f>IF(AND($S4='자료입력 및 결과표시'!$B$17,COUNTIF($W4:$DR4,'자료입력 및 결과표시'!$C$17)&gt;=1),IF(OR('자료입력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H4" s="28">
        <f>IF(AND($S4='자료입력 및 결과표시'!$B$18,COUNTIF($W4:$DR4,'자료입력 및 결과표시'!$C$18)&gt;=1),IF(OR('자료입력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I4" s="28">
        <f>IF(AND($S4='자료입력 및 결과표시'!$B$19,COUNTIF($W4:$DR4,'자료입력 및 결과표시'!$C$19)&gt;=1),IF(OR('자료입력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J4" s="28">
        <f>IF(AND($S4='자료입력 및 결과표시'!$B$20,COUNTIF($W4:$DR4,'자료입력 및 결과표시'!$C$20)&gt;=1),IF(OR('자료입력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K4" s="28">
        <f>IF(AND($S4='자료입력 및 결과표시'!$B$21,COUNTIF($W4:$DR4,'자료입력 및 결과표시'!$C$21)&gt;=1),IF(OR('자료입력 및 결과표시'!$B$4+90&gt;=$V4,'자료입력 및 결과표시'!$B$4&lt;$U4),0,IF($V4-'자료입력 및 결과표시'!$B$4-90&gt;='자료입력 및 결과표시'!$E$4,'자료입력 및 결과표시'!$E$4,$V4-'자료입력 및 결과표시'!$B$4-90)),0)</f>
        <v>0</v>
      </c>
      <c r="EL4" s="17">
        <f>IF(AND(S4='자료입력 및 결과표시'!$B$6,COUNTIF('업무중복도(데이터 입력)'!$W4:$DR4,'자료입력 및 결과표시'!$C$6)&gt;=1),1,0)</f>
        <v>0</v>
      </c>
      <c r="EM4" s="17">
        <f>IF(AND(S4='자료입력 및 결과표시'!$B$7,COUNTIF('업무중복도(데이터 입력)'!$W4:$DR4,'자료입력 및 결과표시'!$C$7)&gt;=1),2,0)</f>
        <v>2</v>
      </c>
      <c r="EN4" s="17">
        <f>IF(AND(S4='자료입력 및 결과표시'!$B$8,COUNTIF('업무중복도(데이터 입력)'!$W4:$DR4,'자료입력 및 결과표시'!$C$8)&gt;=1),3,0)</f>
        <v>0</v>
      </c>
      <c r="EO4" s="17">
        <f>IF(AND(S4='자료입력 및 결과표시'!$B$9,COUNTIF('업무중복도(데이터 입력)'!$W4:$DR4,'자료입력 및 결과표시'!$C$9)&gt;=1),4,0)</f>
        <v>0</v>
      </c>
      <c r="EP4" s="17">
        <f>IF(AND(S4='자료입력 및 결과표시'!$B$10,COUNTIF('업무중복도(데이터 입력)'!$W4:$DR4,'자료입력 및 결과표시'!$C$10)&gt;=1),5,0)</f>
        <v>0</v>
      </c>
      <c r="EQ4" s="17">
        <f>IF(AND(S4='자료입력 및 결과표시'!$B$11,COUNTIF('업무중복도(데이터 입력)'!$W4:$DR4,'자료입력 및 결과표시'!$C$11)&gt;=1),6,0)</f>
        <v>0</v>
      </c>
      <c r="ER4" s="17">
        <f>IF(AND(S4='자료입력 및 결과표시'!$B$12,COUNTIF('업무중복도(데이터 입력)'!$W4:$DR4,'자료입력 및 결과표시'!$C$12)&gt;=1),7,0)</f>
        <v>0</v>
      </c>
      <c r="ES4" s="17">
        <f>IF(AND(S4='자료입력 및 결과표시'!$B$13,COUNTIF('업무중복도(데이터 입력)'!$W4:$DR4,'자료입력 및 결과표시'!$C$13)&gt;=1),8,0)</f>
        <v>0</v>
      </c>
      <c r="ET4" s="17">
        <f>IF(AND(S4='자료입력 및 결과표시'!$B$14,COUNTIF('업무중복도(데이터 입력)'!$W4:$DR4,'자료입력 및 결과표시'!$C$14)&gt;=1),9,0)</f>
        <v>0</v>
      </c>
      <c r="EU4" s="17">
        <f>IF(AND(S4='자료입력 및 결과표시'!$B$15,COUNTIF('업무중복도(데이터 입력)'!$W4:$DR4,'자료입력 및 결과표시'!$C$15)&gt;=1),10,0)</f>
        <v>0</v>
      </c>
      <c r="EV4" s="17">
        <f>IF(AND(S4='자료입력 및 결과표시'!$B$16,COUNTIF('업무중복도(데이터 입력)'!$W4:$DR4,'자료입력 및 결과표시'!$C$16)&gt;=1),11,0)</f>
        <v>0</v>
      </c>
      <c r="EW4" s="17">
        <f>IF(AND(S4='자료입력 및 결과표시'!$B$17,COUNTIF('업무중복도(데이터 입력)'!$W4:$DR4,'자료입력 및 결과표시'!$C$17)&gt;=1),12,0)</f>
        <v>0</v>
      </c>
      <c r="EX4" s="17">
        <f>IF(AND(S4='자료입력 및 결과표시'!$B$18,COUNTIF('업무중복도(데이터 입력)'!$W4:$DR4,'자료입력 및 결과표시'!$C$18)&gt;=1),13,0)</f>
        <v>0</v>
      </c>
      <c r="EY4" s="17">
        <f>IF(AND(S4='자료입력 및 결과표시'!$B$19,COUNTIF('업무중복도(데이터 입력)'!$W4:$DR4,'자료입력 및 결과표시'!$C$19)&gt;=1),14,0)</f>
        <v>0</v>
      </c>
      <c r="EZ4" s="17">
        <f>IF(AND(S4='자료입력 및 결과표시'!$B$20,COUNTIF('업무중복도(데이터 입력)'!$W4:$DR4,'자료입력 및 결과표시'!$C$20)&gt;=1),15,0)</f>
        <v>0</v>
      </c>
      <c r="FA4" s="17">
        <f>IF(AND(S4='자료입력 및 결과표시'!$B$21,COUNTIF('업무중복도(데이터 입력)'!$W4:$DR4,'자료입력 및 결과표시'!$C$21)&gt;=1),16,0)</f>
        <v>0</v>
      </c>
      <c r="FD4" s="270">
        <f ca="1">IFERROR(MATCH('자료입력 및 결과표시'!$C$62,OFFSET($R$3,$FD3,,1000),0)+$FD3,"")</f>
        <v>2</v>
      </c>
      <c r="FE4" s="271">
        <f t="shared" ref="FE4:FE67" ca="1" si="22">IFERROR(INDEX(DS$3:DS$1003,$FD4),"")</f>
        <v>44791</v>
      </c>
      <c r="FH4" s="17">
        <f ca="1">IFERROR(MATCH('자료입력 및 결과표시'!$C$62,OFFSET($R$3,$FH3,,1000),0)+$FH3,"")</f>
        <v>2</v>
      </c>
      <c r="FI4" s="17" t="str">
        <f t="shared" ref="FI4:FI40" ca="1" si="23">IFERROR(INDEX($W$3:$W$1003,$FH4),"")</f>
        <v>김부희</v>
      </c>
      <c r="FK4" s="17">
        <f t="shared" ref="FK4:FK67" si="24">COUNTA(W4:DR4)</f>
        <v>3</v>
      </c>
      <c r="FL4" s="17">
        <v>2</v>
      </c>
      <c r="FM4" s="17" t="str">
        <f>IF(HLOOKUP('자료입력 및 결과표시'!$A$4,'업체별 기술인 명단(데이터 입력)'!$B$2:$BZ$100,3,FALSE)="",1,HLOOKUP('자료입력 및 결과표시'!$A$4,'업체별 기술인 명단(데이터 입력)'!$B$2:$BZ$100,3,FALSE))</f>
        <v>김부희</v>
      </c>
      <c r="FN4" s="17">
        <f t="shared" ref="FN4:FN67" ca="1" si="25">COUNTIF($FR$3:$JM$300,FM4)</f>
        <v>2</v>
      </c>
      <c r="FP4" s="17">
        <f t="shared" ref="FP4:FP67" ca="1" si="26">IFERROR(INDEX(FK$3:FK$1003,$FQ4),"")</f>
        <v>3</v>
      </c>
      <c r="FQ4" s="270">
        <f ca="1">IFERROR(MATCH('자료입력 및 결과표시'!$C$62,OFFSET($R$3,$FQ3,,1000),0)+$FQ3,"")</f>
        <v>2</v>
      </c>
      <c r="FR4" s="17" t="str">
        <f t="shared" ref="FR4:FR67" ca="1" si="27">IFERROR(INDEX(W$3:W$1003,$FQ4),"")</f>
        <v>김부희</v>
      </c>
      <c r="FS4" s="17" t="str">
        <f t="shared" ref="FS4:GB5" ca="1" si="28">IFERROR(INDEX(X$3:X$1003,$FQ4),"")</f>
        <v>김성재</v>
      </c>
      <c r="FT4" s="17" t="str">
        <f t="shared" ca="1" si="28"/>
        <v>한승호</v>
      </c>
      <c r="FU4" s="17">
        <f t="shared" ca="1" si="28"/>
        <v>0</v>
      </c>
      <c r="FV4" s="17">
        <f t="shared" ca="1" si="28"/>
        <v>0</v>
      </c>
      <c r="FW4" s="17">
        <f t="shared" ca="1" si="28"/>
        <v>0</v>
      </c>
      <c r="FX4" s="17">
        <f t="shared" ca="1" si="28"/>
        <v>0</v>
      </c>
      <c r="FY4" s="17">
        <f t="shared" ca="1" si="28"/>
        <v>0</v>
      </c>
      <c r="FZ4" s="17">
        <f t="shared" ca="1" si="28"/>
        <v>0</v>
      </c>
      <c r="GA4" s="17">
        <f t="shared" ca="1" si="28"/>
        <v>0</v>
      </c>
      <c r="GB4" s="17">
        <f t="shared" ca="1" si="28"/>
        <v>0</v>
      </c>
      <c r="GC4" s="17">
        <f t="shared" ref="GC4:GL5" ca="1" si="29">IFERROR(INDEX(AH$3:AH$1003,$FQ4),"")</f>
        <v>0</v>
      </c>
      <c r="GD4" s="17">
        <f t="shared" ca="1" si="29"/>
        <v>0</v>
      </c>
      <c r="GE4" s="17">
        <f t="shared" ca="1" si="29"/>
        <v>0</v>
      </c>
      <c r="GF4" s="17">
        <f t="shared" ca="1" si="29"/>
        <v>0</v>
      </c>
      <c r="GG4" s="17">
        <f t="shared" ca="1" si="29"/>
        <v>0</v>
      </c>
      <c r="GH4" s="17">
        <f t="shared" ca="1" si="29"/>
        <v>0</v>
      </c>
      <c r="GI4" s="17">
        <f t="shared" ca="1" si="29"/>
        <v>0</v>
      </c>
      <c r="GJ4" s="17">
        <f t="shared" ca="1" si="29"/>
        <v>0</v>
      </c>
      <c r="GK4" s="17">
        <f t="shared" ca="1" si="29"/>
        <v>0</v>
      </c>
      <c r="GL4" s="17">
        <f t="shared" ca="1" si="29"/>
        <v>0</v>
      </c>
      <c r="GM4" s="17">
        <f t="shared" ref="GM4:GV5" ca="1" si="30">IFERROR(INDEX(AR$3:AR$1003,$FQ4),"")</f>
        <v>0</v>
      </c>
      <c r="GN4" s="17">
        <f t="shared" ca="1" si="30"/>
        <v>0</v>
      </c>
      <c r="GO4" s="17">
        <f t="shared" ca="1" si="30"/>
        <v>0</v>
      </c>
      <c r="GP4" s="17">
        <f t="shared" ca="1" si="30"/>
        <v>0</v>
      </c>
      <c r="GQ4" s="17">
        <f t="shared" ca="1" si="30"/>
        <v>0</v>
      </c>
      <c r="GR4" s="17">
        <f t="shared" ca="1" si="30"/>
        <v>0</v>
      </c>
      <c r="GS4" s="17">
        <f t="shared" ca="1" si="30"/>
        <v>0</v>
      </c>
      <c r="GT4" s="17">
        <f t="shared" ca="1" si="30"/>
        <v>0</v>
      </c>
      <c r="GU4" s="17">
        <f t="shared" ca="1" si="30"/>
        <v>0</v>
      </c>
      <c r="GV4" s="17">
        <f t="shared" ca="1" si="30"/>
        <v>0</v>
      </c>
      <c r="GW4" s="17">
        <f t="shared" ref="GW4:HF5" ca="1" si="31">IFERROR(INDEX(BB$3:BB$1003,$FQ4),"")</f>
        <v>0</v>
      </c>
      <c r="GX4" s="17">
        <f t="shared" ca="1" si="31"/>
        <v>0</v>
      </c>
      <c r="GY4" s="17">
        <f t="shared" ca="1" si="31"/>
        <v>0</v>
      </c>
      <c r="GZ4" s="17">
        <f t="shared" ca="1" si="31"/>
        <v>0</v>
      </c>
      <c r="HA4" s="17">
        <f t="shared" ca="1" si="31"/>
        <v>0</v>
      </c>
      <c r="HB4" s="17">
        <f t="shared" ca="1" si="31"/>
        <v>0</v>
      </c>
      <c r="HC4" s="17">
        <f t="shared" ca="1" si="31"/>
        <v>0</v>
      </c>
      <c r="HD4" s="17">
        <f t="shared" ca="1" si="31"/>
        <v>0</v>
      </c>
      <c r="HE4" s="17">
        <f t="shared" ca="1" si="31"/>
        <v>0</v>
      </c>
      <c r="HF4" s="17">
        <f t="shared" ca="1" si="31"/>
        <v>0</v>
      </c>
      <c r="HG4" s="17">
        <f t="shared" ref="HG4:HP5" ca="1" si="32">IFERROR(INDEX(BL$3:BL$1003,$FQ4),"")</f>
        <v>0</v>
      </c>
      <c r="HH4" s="17">
        <f t="shared" ca="1" si="32"/>
        <v>0</v>
      </c>
      <c r="HI4" s="17">
        <f t="shared" ca="1" si="32"/>
        <v>0</v>
      </c>
      <c r="HJ4" s="17">
        <f t="shared" ca="1" si="32"/>
        <v>0</v>
      </c>
      <c r="HK4" s="17">
        <f t="shared" ca="1" si="32"/>
        <v>0</v>
      </c>
      <c r="HL4" s="17">
        <f t="shared" ca="1" si="32"/>
        <v>0</v>
      </c>
      <c r="HM4" s="17">
        <f t="shared" ca="1" si="32"/>
        <v>0</v>
      </c>
      <c r="HN4" s="17">
        <f t="shared" ca="1" si="32"/>
        <v>0</v>
      </c>
      <c r="HO4" s="17">
        <f t="shared" ca="1" si="32"/>
        <v>0</v>
      </c>
      <c r="HP4" s="17">
        <f t="shared" ca="1" si="32"/>
        <v>0</v>
      </c>
      <c r="HQ4" s="17">
        <f t="shared" ref="HQ4:HZ5" ca="1" si="33">IFERROR(INDEX(BV$3:BV$1003,$FQ4),"")</f>
        <v>0</v>
      </c>
      <c r="HR4" s="17">
        <f t="shared" ca="1" si="33"/>
        <v>0</v>
      </c>
      <c r="HS4" s="17">
        <f t="shared" ca="1" si="33"/>
        <v>0</v>
      </c>
      <c r="HT4" s="17">
        <f t="shared" ca="1" si="33"/>
        <v>0</v>
      </c>
      <c r="HU4" s="17">
        <f t="shared" ca="1" si="33"/>
        <v>0</v>
      </c>
      <c r="HV4" s="17">
        <f t="shared" ca="1" si="33"/>
        <v>0</v>
      </c>
      <c r="HW4" s="17">
        <f t="shared" ca="1" si="33"/>
        <v>0</v>
      </c>
      <c r="HX4" s="17">
        <f t="shared" ca="1" si="33"/>
        <v>0</v>
      </c>
      <c r="HY4" s="17">
        <f t="shared" ca="1" si="33"/>
        <v>0</v>
      </c>
      <c r="HZ4" s="17">
        <f t="shared" ca="1" si="33"/>
        <v>0</v>
      </c>
      <c r="IA4" s="17">
        <f t="shared" ref="IA4:IJ5" ca="1" si="34">IFERROR(INDEX(CF$3:CF$1003,$FQ4),"")</f>
        <v>0</v>
      </c>
      <c r="IB4" s="17">
        <f t="shared" ca="1" si="34"/>
        <v>0</v>
      </c>
      <c r="IC4" s="17">
        <f t="shared" ca="1" si="34"/>
        <v>0</v>
      </c>
      <c r="ID4" s="17">
        <f t="shared" ca="1" si="34"/>
        <v>0</v>
      </c>
      <c r="IE4" s="17">
        <f t="shared" ca="1" si="34"/>
        <v>0</v>
      </c>
      <c r="IF4" s="17">
        <f t="shared" ca="1" si="34"/>
        <v>0</v>
      </c>
      <c r="IG4" s="17">
        <f t="shared" ca="1" si="34"/>
        <v>0</v>
      </c>
      <c r="IH4" s="17">
        <f t="shared" ca="1" si="34"/>
        <v>0</v>
      </c>
      <c r="II4" s="17">
        <f t="shared" ca="1" si="34"/>
        <v>0</v>
      </c>
      <c r="IJ4" s="17">
        <f t="shared" ca="1" si="34"/>
        <v>0</v>
      </c>
      <c r="IK4" s="17">
        <f t="shared" ref="IK4:IT5" ca="1" si="35">IFERROR(INDEX(CP$3:CP$1003,$FQ4),"")</f>
        <v>0</v>
      </c>
      <c r="IL4" s="17">
        <f t="shared" ca="1" si="35"/>
        <v>0</v>
      </c>
      <c r="IM4" s="17">
        <f t="shared" ca="1" si="35"/>
        <v>0</v>
      </c>
      <c r="IN4" s="17">
        <f t="shared" ca="1" si="35"/>
        <v>0</v>
      </c>
      <c r="IO4" s="17">
        <f t="shared" ca="1" si="35"/>
        <v>0</v>
      </c>
      <c r="IP4" s="17">
        <f t="shared" ca="1" si="35"/>
        <v>0</v>
      </c>
      <c r="IQ4" s="17">
        <f t="shared" ca="1" si="35"/>
        <v>0</v>
      </c>
      <c r="IR4" s="17">
        <f t="shared" ca="1" si="35"/>
        <v>0</v>
      </c>
      <c r="IS4" s="17">
        <f t="shared" ca="1" si="35"/>
        <v>0</v>
      </c>
      <c r="IT4" s="17">
        <f t="shared" ca="1" si="35"/>
        <v>0</v>
      </c>
      <c r="IU4" s="17">
        <f t="shared" ref="IU4:JD5" ca="1" si="36">IFERROR(INDEX(CZ$3:CZ$1003,$FQ4),"")</f>
        <v>0</v>
      </c>
      <c r="IV4" s="17">
        <f t="shared" ca="1" si="36"/>
        <v>0</v>
      </c>
      <c r="IW4" s="17">
        <f t="shared" ca="1" si="36"/>
        <v>0</v>
      </c>
      <c r="IX4" s="17">
        <f t="shared" ca="1" si="36"/>
        <v>0</v>
      </c>
      <c r="IY4" s="17">
        <f t="shared" ca="1" si="36"/>
        <v>0</v>
      </c>
      <c r="IZ4" s="17">
        <f t="shared" ca="1" si="36"/>
        <v>0</v>
      </c>
      <c r="JA4" s="17">
        <f t="shared" ca="1" si="36"/>
        <v>0</v>
      </c>
      <c r="JB4" s="17">
        <f t="shared" ca="1" si="36"/>
        <v>0</v>
      </c>
      <c r="JC4" s="17">
        <f t="shared" ca="1" si="36"/>
        <v>0</v>
      </c>
      <c r="JD4" s="17">
        <f t="shared" ca="1" si="36"/>
        <v>0</v>
      </c>
      <c r="JE4" s="17">
        <f t="shared" ref="JE4:JM5" ca="1" si="37">IFERROR(INDEX(DJ$3:DJ$1003,$FQ4),"")</f>
        <v>0</v>
      </c>
      <c r="JF4" s="17">
        <f t="shared" ca="1" si="37"/>
        <v>0</v>
      </c>
      <c r="JG4" s="17">
        <f t="shared" ca="1" si="37"/>
        <v>0</v>
      </c>
      <c r="JH4" s="17">
        <f t="shared" ca="1" si="37"/>
        <v>0</v>
      </c>
      <c r="JI4" s="17">
        <f t="shared" ca="1" si="37"/>
        <v>0</v>
      </c>
      <c r="JJ4" s="17">
        <f t="shared" ca="1" si="37"/>
        <v>0</v>
      </c>
      <c r="JK4" s="17">
        <f t="shared" ca="1" si="37"/>
        <v>0</v>
      </c>
      <c r="JL4" s="17">
        <f t="shared" ca="1" si="37"/>
        <v>0</v>
      </c>
      <c r="JM4" s="17">
        <f t="shared" ca="1" si="37"/>
        <v>0</v>
      </c>
    </row>
    <row r="5" spans="1:273">
      <c r="A5" s="17" t="str">
        <f t="shared" si="5"/>
        <v>국방시설본부\국방12\국방34\0</v>
      </c>
      <c r="B5" s="17" t="str">
        <f t="shared" si="6"/>
        <v>국방시설본부\국방12\국방34\0</v>
      </c>
      <c r="C5" s="17" t="str">
        <f t="shared" si="7"/>
        <v>국방시설본부\국방12\국방34\0</v>
      </c>
      <c r="D5" s="17" t="str">
        <f t="shared" si="8"/>
        <v>국방시설본부\국방12\국방34\0</v>
      </c>
      <c r="E5" s="17" t="str">
        <f t="shared" si="9"/>
        <v>국방시설본부\국방12\국방34\0</v>
      </c>
      <c r="F5" s="17" t="str">
        <f t="shared" si="10"/>
        <v>국방시설본부\국방12\국방34\0</v>
      </c>
      <c r="G5" s="17" t="str">
        <f t="shared" si="11"/>
        <v>국방시설본부\국방12\국방34\7</v>
      </c>
      <c r="H5" s="17" t="str">
        <f t="shared" si="12"/>
        <v>국방시설본부\국방12\국방34\0</v>
      </c>
      <c r="I5" s="17" t="str">
        <f t="shared" si="13"/>
        <v>국방시설본부\국방12\국방34\0</v>
      </c>
      <c r="J5" s="17" t="str">
        <f t="shared" si="14"/>
        <v>국방시설본부\국방12\국방34\0</v>
      </c>
      <c r="K5" s="17" t="str">
        <f t="shared" si="15"/>
        <v>국방시설본부\국방12\국방34\0</v>
      </c>
      <c r="L5" s="17" t="str">
        <f t="shared" si="16"/>
        <v>국방시설본부\국방12\국방34\0</v>
      </c>
      <c r="M5" s="17" t="str">
        <f t="shared" si="17"/>
        <v>국방시설본부\국방12\국방34\0</v>
      </c>
      <c r="N5" s="17" t="str">
        <f t="shared" si="18"/>
        <v>국방시설본부\국방12\국방34\0</v>
      </c>
      <c r="O5" s="17" t="str">
        <f t="shared" si="19"/>
        <v>국방시설본부\국방12\국방34\0</v>
      </c>
      <c r="P5" s="17" t="str">
        <f t="shared" si="20"/>
        <v>국방시설본부\국방12\국방34\0</v>
      </c>
      <c r="R5" s="17" t="str">
        <f t="shared" si="21"/>
        <v>국방시설본부\국방12\국방34</v>
      </c>
      <c r="S5" s="29" t="s">
        <v>352</v>
      </c>
      <c r="T5" s="30" t="s">
        <v>338</v>
      </c>
      <c r="U5" s="31">
        <v>44658</v>
      </c>
      <c r="V5" s="32">
        <v>45028</v>
      </c>
      <c r="W5" s="414" t="s">
        <v>380</v>
      </c>
      <c r="X5" s="33" t="s">
        <v>412</v>
      </c>
      <c r="Y5" s="33" t="s">
        <v>414</v>
      </c>
      <c r="Z5" s="33" t="s">
        <v>416</v>
      </c>
      <c r="AA5" s="33" t="s">
        <v>418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4"/>
      <c r="DS5" s="27">
        <v>44791</v>
      </c>
      <c r="DT5" s="40" t="s">
        <v>350</v>
      </c>
      <c r="DU5" s="35" t="s">
        <v>351</v>
      </c>
      <c r="DV5" s="28">
        <f>IF(AND($S5='자료입력 및 결과표시'!$B$6,COUNTIF($W5:$DR5,'자료입력 및 결과표시'!$C$6)&gt;=1),IF(OR('자료입력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DW5" s="28">
        <f>IF(AND($S5='자료입력 및 결과표시'!$B$7,COUNTIF($W5:$DR5,'자료입력 및 결과표시'!$C$7)&gt;=1),IF(OR('자료입력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DX5" s="28">
        <f>IF(AND($S5='자료입력 및 결과표시'!$B$8,COUNTIF($W5:$DR5,'자료입력 및 결과표시'!$C$8)&gt;=1),IF(OR('자료입력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DY5" s="28">
        <f>IF(AND($S5='자료입력 및 결과표시'!$B$9,COUNTIF($W5:$DR5,'자료입력 및 결과표시'!$C$9)&gt;=1),IF(OR('자료입력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DZ5" s="28">
        <f>IF(AND($S5='자료입력 및 결과표시'!$B$10,COUNTIF($W5:$DR5,'자료입력 및 결과표시'!$C$10)&gt;=1),IF(OR('자료입력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A5" s="28">
        <f>IF(AND($S5='자료입력 및 결과표시'!$B$11,COUNTIF($W5:$DR5,'자료입력 및 결과표시'!$C$11)&gt;=1),IF(OR('자료입력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B5" s="28">
        <f>IF(AND($S5='자료입력 및 결과표시'!$B$12,COUNTIF($W5:$DR5,'자료입력 및 결과표시'!$C$12)&gt;=1),IF(OR('자료입력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157</v>
      </c>
      <c r="EC5" s="28">
        <f>IF(AND($S5='자료입력 및 결과표시'!$B$13,COUNTIF($W5:$DR5,'자료입력 및 결과표시'!$C$13)&gt;=1),IF(OR('자료입력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D5" s="28">
        <f>IF(AND($S5='자료입력 및 결과표시'!$B$14,COUNTIF($W5:$DR5,'자료입력 및 결과표시'!$C$14)&gt;=1),IF(OR('자료입력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E5" s="28">
        <f>IF(AND($S5='자료입력 및 결과표시'!$B$15,COUNTIF($W5:$DR5,'자료입력 및 결과표시'!$C$15)&gt;=1),IF(OR('자료입력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F5" s="28">
        <f>IF(AND($S5='자료입력 및 결과표시'!$B$16,COUNTIF($W5:$DR5,'자료입력 및 결과표시'!$C$16)&gt;=1),IF(OR('자료입력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G5" s="28">
        <f>IF(AND($S5='자료입력 및 결과표시'!$B$17,COUNTIF($W5:$DR5,'자료입력 및 결과표시'!$C$17)&gt;=1),IF(OR('자료입력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H5" s="28">
        <f>IF(AND($S5='자료입력 및 결과표시'!$B$18,COUNTIF($W5:$DR5,'자료입력 및 결과표시'!$C$18)&gt;=1),IF(OR('자료입력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I5" s="28">
        <f>IF(AND($S5='자료입력 및 결과표시'!$B$19,COUNTIF($W5:$DR5,'자료입력 및 결과표시'!$C$19)&gt;=1),IF(OR('자료입력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J5" s="28">
        <f>IF(AND($S5='자료입력 및 결과표시'!$B$20,COUNTIF($W5:$DR5,'자료입력 및 결과표시'!$C$20)&gt;=1),IF(OR('자료입력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K5" s="28">
        <f>IF(AND($S5='자료입력 및 결과표시'!$B$21,COUNTIF($W5:$DR5,'자료입력 및 결과표시'!$C$21)&gt;=1),IF(OR('자료입력 및 결과표시'!$B$4+90&gt;=$V5,'자료입력 및 결과표시'!$B$4&lt;$U5),0,IF($V5-'자료입력 및 결과표시'!$B$4-90&gt;='자료입력 및 결과표시'!$E$4,'자료입력 및 결과표시'!$E$4,$V5-'자료입력 및 결과표시'!$B$4-90)),0)</f>
        <v>0</v>
      </c>
      <c r="EL5" s="17">
        <f>IF(AND(S5='자료입력 및 결과표시'!$B$6,COUNTIF('업무중복도(데이터 입력)'!$W5:$DR5,'자료입력 및 결과표시'!$C$6)&gt;=1),1,0)</f>
        <v>0</v>
      </c>
      <c r="EM5" s="17">
        <f>IF(AND(S5='자료입력 및 결과표시'!$B$7,COUNTIF('업무중복도(데이터 입력)'!$W5:$DR5,'자료입력 및 결과표시'!$C$7)&gt;=1),2,0)</f>
        <v>0</v>
      </c>
      <c r="EN5" s="17">
        <f>IF(AND(S5='자료입력 및 결과표시'!$B$8,COUNTIF('업무중복도(데이터 입력)'!$W5:$DR5,'자료입력 및 결과표시'!$C$8)&gt;=1),3,0)</f>
        <v>0</v>
      </c>
      <c r="EO5" s="17">
        <f>IF(AND(S5='자료입력 및 결과표시'!$B$9,COUNTIF('업무중복도(데이터 입력)'!$W5:$DR5,'자료입력 및 결과표시'!$C$9)&gt;=1),4,0)</f>
        <v>0</v>
      </c>
      <c r="EP5" s="17">
        <f>IF(AND(S5='자료입력 및 결과표시'!$B$10,COUNTIF('업무중복도(데이터 입력)'!$W5:$DR5,'자료입력 및 결과표시'!$C$10)&gt;=1),5,0)</f>
        <v>0</v>
      </c>
      <c r="EQ5" s="17">
        <f>IF(AND(S5='자료입력 및 결과표시'!$B$11,COUNTIF('업무중복도(데이터 입력)'!$W5:$DR5,'자료입력 및 결과표시'!$C$11)&gt;=1),6,0)</f>
        <v>0</v>
      </c>
      <c r="ER5" s="17">
        <f>IF(AND(S5='자료입력 및 결과표시'!$B$12,COUNTIF('업무중복도(데이터 입력)'!$W5:$DR5,'자료입력 및 결과표시'!$C$12)&gt;=1),7,0)</f>
        <v>7</v>
      </c>
      <c r="ES5" s="17">
        <f>IF(AND(S5='자료입력 및 결과표시'!$B$13,COUNTIF('업무중복도(데이터 입력)'!$W5:$DR5,'자료입력 및 결과표시'!$C$13)&gt;=1),8,0)</f>
        <v>0</v>
      </c>
      <c r="ET5" s="17">
        <f>IF(AND(S5='자료입력 및 결과표시'!$B$14,COUNTIF('업무중복도(데이터 입력)'!$W5:$DR5,'자료입력 및 결과표시'!$C$14)&gt;=1),9,0)</f>
        <v>0</v>
      </c>
      <c r="EU5" s="17">
        <f>IF(AND(S5='자료입력 및 결과표시'!$B$15,COUNTIF('업무중복도(데이터 입력)'!$W5:$DR5,'자료입력 및 결과표시'!$C$15)&gt;=1),10,0)</f>
        <v>0</v>
      </c>
      <c r="EV5" s="17">
        <f>IF(AND(S5='자료입력 및 결과표시'!$B$16,COUNTIF('업무중복도(데이터 입력)'!$W5:$DR5,'자료입력 및 결과표시'!$C$16)&gt;=1),11,0)</f>
        <v>0</v>
      </c>
      <c r="EW5" s="17">
        <f>IF(AND(S5='자료입력 및 결과표시'!$B$17,COUNTIF('업무중복도(데이터 입력)'!$W5:$DR5,'자료입력 및 결과표시'!$C$17)&gt;=1),12,0)</f>
        <v>0</v>
      </c>
      <c r="EX5" s="17">
        <f>IF(AND(S5='자료입력 및 결과표시'!$B$18,COUNTIF('업무중복도(데이터 입력)'!$W5:$DR5,'자료입력 및 결과표시'!$C$18)&gt;=1),13,0)</f>
        <v>0</v>
      </c>
      <c r="EY5" s="17">
        <f>IF(AND(S5='자료입력 및 결과표시'!$B$19,COUNTIF('업무중복도(데이터 입력)'!$W5:$DR5,'자료입력 및 결과표시'!$C$19)&gt;=1),14,0)</f>
        <v>0</v>
      </c>
      <c r="EZ5" s="17">
        <f>IF(AND(S5='자료입력 및 결과표시'!$B$20,COUNTIF('업무중복도(데이터 입력)'!$W5:$DR5,'자료입력 및 결과표시'!$C$20)&gt;=1),15,0)</f>
        <v>0</v>
      </c>
      <c r="FA5" s="17">
        <f>IF(AND(S5='자료입력 및 결과표시'!$B$21,COUNTIF('업무중복도(데이터 입력)'!$W5:$DR5,'자료입력 및 결과표시'!$C$21)&gt;=1),16,0)</f>
        <v>0</v>
      </c>
      <c r="FD5" s="270">
        <f ca="1">IFERROR(MATCH('자료입력 및 결과표시'!$C$62,OFFSET($R$3,$FD4,,1000),0)+$FD4,"")</f>
        <v>3</v>
      </c>
      <c r="FE5" s="271">
        <f t="shared" ca="1" si="22"/>
        <v>44791</v>
      </c>
      <c r="FH5" s="17">
        <f ca="1">IFERROR(MATCH('자료입력 및 결과표시'!$C$62,OFFSET($R$3,$FH4,,1000),0)+$FH4,"")</f>
        <v>3</v>
      </c>
      <c r="FI5" s="17" t="str">
        <f t="shared" ca="1" si="23"/>
        <v>한의석</v>
      </c>
      <c r="FK5" s="17">
        <f t="shared" si="24"/>
        <v>5</v>
      </c>
      <c r="FL5" s="17">
        <v>3</v>
      </c>
      <c r="FM5" s="17" t="str">
        <f>IF(HLOOKUP('자료입력 및 결과표시'!$A$4,'업체별 기술인 명단(데이터 입력)'!$B$2:$BZ$100,4,FALSE)="",1,HLOOKUP('자료입력 및 결과표시'!$A$4,'업체별 기술인 명단(데이터 입력)'!$B$2:$BZ$100,4,FALSE))</f>
        <v>한의석</v>
      </c>
      <c r="FN5" s="17">
        <f t="shared" ca="1" si="25"/>
        <v>1</v>
      </c>
      <c r="FP5" s="17">
        <f t="shared" ca="1" si="26"/>
        <v>5</v>
      </c>
      <c r="FQ5" s="270">
        <f ca="1">IFERROR(MATCH('자료입력 및 결과표시'!$C$62,OFFSET($R$3,$FQ4,,1000),0)+$FQ4,"")</f>
        <v>3</v>
      </c>
      <c r="FR5" s="17" t="str">
        <f t="shared" ca="1" si="27"/>
        <v>한의석</v>
      </c>
      <c r="FS5" s="17" t="str">
        <f t="shared" ca="1" si="28"/>
        <v>한재호</v>
      </c>
      <c r="FT5" s="17" t="str">
        <f t="shared" ca="1" si="28"/>
        <v>김성찬</v>
      </c>
      <c r="FU5" s="17" t="str">
        <f t="shared" ca="1" si="28"/>
        <v>강성재</v>
      </c>
      <c r="FV5" s="17" t="str">
        <f t="shared" ca="1" si="28"/>
        <v>김인철</v>
      </c>
      <c r="FW5" s="17">
        <f t="shared" ca="1" si="28"/>
        <v>0</v>
      </c>
      <c r="FX5" s="17">
        <f t="shared" ca="1" si="28"/>
        <v>0</v>
      </c>
      <c r="FY5" s="17">
        <f t="shared" ca="1" si="28"/>
        <v>0</v>
      </c>
      <c r="FZ5" s="17">
        <f t="shared" ca="1" si="28"/>
        <v>0</v>
      </c>
      <c r="GA5" s="17">
        <f t="shared" ca="1" si="28"/>
        <v>0</v>
      </c>
      <c r="GB5" s="17">
        <f t="shared" ca="1" si="28"/>
        <v>0</v>
      </c>
      <c r="GC5" s="17">
        <f t="shared" ca="1" si="29"/>
        <v>0</v>
      </c>
      <c r="GD5" s="17">
        <f t="shared" ca="1" si="29"/>
        <v>0</v>
      </c>
      <c r="GE5" s="17">
        <f t="shared" ca="1" si="29"/>
        <v>0</v>
      </c>
      <c r="GF5" s="17">
        <f t="shared" ca="1" si="29"/>
        <v>0</v>
      </c>
      <c r="GG5" s="17">
        <f t="shared" ca="1" si="29"/>
        <v>0</v>
      </c>
      <c r="GH5" s="17">
        <f t="shared" ca="1" si="29"/>
        <v>0</v>
      </c>
      <c r="GI5" s="17">
        <f t="shared" ca="1" si="29"/>
        <v>0</v>
      </c>
      <c r="GJ5" s="17">
        <f t="shared" ca="1" si="29"/>
        <v>0</v>
      </c>
      <c r="GK5" s="17">
        <f t="shared" ca="1" si="29"/>
        <v>0</v>
      </c>
      <c r="GL5" s="17">
        <f t="shared" ca="1" si="29"/>
        <v>0</v>
      </c>
      <c r="GM5" s="17">
        <f t="shared" ca="1" si="30"/>
        <v>0</v>
      </c>
      <c r="GN5" s="17">
        <f t="shared" ca="1" si="30"/>
        <v>0</v>
      </c>
      <c r="GO5" s="17">
        <f t="shared" ca="1" si="30"/>
        <v>0</v>
      </c>
      <c r="GP5" s="17">
        <f t="shared" ca="1" si="30"/>
        <v>0</v>
      </c>
      <c r="GQ5" s="17">
        <f t="shared" ca="1" si="30"/>
        <v>0</v>
      </c>
      <c r="GR5" s="17">
        <f t="shared" ca="1" si="30"/>
        <v>0</v>
      </c>
      <c r="GS5" s="17">
        <f t="shared" ca="1" si="30"/>
        <v>0</v>
      </c>
      <c r="GT5" s="17">
        <f t="shared" ca="1" si="30"/>
        <v>0</v>
      </c>
      <c r="GU5" s="17">
        <f t="shared" ca="1" si="30"/>
        <v>0</v>
      </c>
      <c r="GV5" s="17">
        <f t="shared" ca="1" si="30"/>
        <v>0</v>
      </c>
      <c r="GW5" s="17">
        <f t="shared" ca="1" si="31"/>
        <v>0</v>
      </c>
      <c r="GX5" s="17">
        <f t="shared" ca="1" si="31"/>
        <v>0</v>
      </c>
      <c r="GY5" s="17">
        <f t="shared" ca="1" si="31"/>
        <v>0</v>
      </c>
      <c r="GZ5" s="17">
        <f t="shared" ca="1" si="31"/>
        <v>0</v>
      </c>
      <c r="HA5" s="17">
        <f t="shared" ca="1" si="31"/>
        <v>0</v>
      </c>
      <c r="HB5" s="17">
        <f t="shared" ca="1" si="31"/>
        <v>0</v>
      </c>
      <c r="HC5" s="17">
        <f t="shared" ca="1" si="31"/>
        <v>0</v>
      </c>
      <c r="HD5" s="17">
        <f t="shared" ca="1" si="31"/>
        <v>0</v>
      </c>
      <c r="HE5" s="17">
        <f t="shared" ca="1" si="31"/>
        <v>0</v>
      </c>
      <c r="HF5" s="17">
        <f t="shared" ca="1" si="31"/>
        <v>0</v>
      </c>
      <c r="HG5" s="17">
        <f t="shared" ca="1" si="32"/>
        <v>0</v>
      </c>
      <c r="HH5" s="17">
        <f t="shared" ca="1" si="32"/>
        <v>0</v>
      </c>
      <c r="HI5" s="17">
        <f t="shared" ca="1" si="32"/>
        <v>0</v>
      </c>
      <c r="HJ5" s="17">
        <f t="shared" ca="1" si="32"/>
        <v>0</v>
      </c>
      <c r="HK5" s="17">
        <f t="shared" ca="1" si="32"/>
        <v>0</v>
      </c>
      <c r="HL5" s="17">
        <f t="shared" ca="1" si="32"/>
        <v>0</v>
      </c>
      <c r="HM5" s="17">
        <f t="shared" ca="1" si="32"/>
        <v>0</v>
      </c>
      <c r="HN5" s="17">
        <f t="shared" ca="1" si="32"/>
        <v>0</v>
      </c>
      <c r="HO5" s="17">
        <f t="shared" ca="1" si="32"/>
        <v>0</v>
      </c>
      <c r="HP5" s="17">
        <f t="shared" ca="1" si="32"/>
        <v>0</v>
      </c>
      <c r="HQ5" s="17">
        <f t="shared" ca="1" si="33"/>
        <v>0</v>
      </c>
      <c r="HR5" s="17">
        <f t="shared" ca="1" si="33"/>
        <v>0</v>
      </c>
      <c r="HS5" s="17">
        <f t="shared" ca="1" si="33"/>
        <v>0</v>
      </c>
      <c r="HT5" s="17">
        <f t="shared" ca="1" si="33"/>
        <v>0</v>
      </c>
      <c r="HU5" s="17">
        <f t="shared" ca="1" si="33"/>
        <v>0</v>
      </c>
      <c r="HV5" s="17">
        <f t="shared" ca="1" si="33"/>
        <v>0</v>
      </c>
      <c r="HW5" s="17">
        <f t="shared" ca="1" si="33"/>
        <v>0</v>
      </c>
      <c r="HX5" s="17">
        <f t="shared" ca="1" si="33"/>
        <v>0</v>
      </c>
      <c r="HY5" s="17">
        <f t="shared" ca="1" si="33"/>
        <v>0</v>
      </c>
      <c r="HZ5" s="17">
        <f t="shared" ca="1" si="33"/>
        <v>0</v>
      </c>
      <c r="IA5" s="17">
        <f t="shared" ca="1" si="34"/>
        <v>0</v>
      </c>
      <c r="IB5" s="17">
        <f t="shared" ca="1" si="34"/>
        <v>0</v>
      </c>
      <c r="IC5" s="17">
        <f t="shared" ca="1" si="34"/>
        <v>0</v>
      </c>
      <c r="ID5" s="17">
        <f t="shared" ca="1" si="34"/>
        <v>0</v>
      </c>
      <c r="IE5" s="17">
        <f t="shared" ca="1" si="34"/>
        <v>0</v>
      </c>
      <c r="IF5" s="17">
        <f t="shared" ca="1" si="34"/>
        <v>0</v>
      </c>
      <c r="IG5" s="17">
        <f t="shared" ca="1" si="34"/>
        <v>0</v>
      </c>
      <c r="IH5" s="17">
        <f t="shared" ca="1" si="34"/>
        <v>0</v>
      </c>
      <c r="II5" s="17">
        <f t="shared" ca="1" si="34"/>
        <v>0</v>
      </c>
      <c r="IJ5" s="17">
        <f t="shared" ca="1" si="34"/>
        <v>0</v>
      </c>
      <c r="IK5" s="17">
        <f t="shared" ca="1" si="35"/>
        <v>0</v>
      </c>
      <c r="IL5" s="17">
        <f t="shared" ca="1" si="35"/>
        <v>0</v>
      </c>
      <c r="IM5" s="17">
        <f t="shared" ca="1" si="35"/>
        <v>0</v>
      </c>
      <c r="IN5" s="17">
        <f t="shared" ca="1" si="35"/>
        <v>0</v>
      </c>
      <c r="IO5" s="17">
        <f t="shared" ca="1" si="35"/>
        <v>0</v>
      </c>
      <c r="IP5" s="17">
        <f t="shared" ca="1" si="35"/>
        <v>0</v>
      </c>
      <c r="IQ5" s="17">
        <f t="shared" ca="1" si="35"/>
        <v>0</v>
      </c>
      <c r="IR5" s="17">
        <f t="shared" ca="1" si="35"/>
        <v>0</v>
      </c>
      <c r="IS5" s="17">
        <f t="shared" ca="1" si="35"/>
        <v>0</v>
      </c>
      <c r="IT5" s="17">
        <f t="shared" ca="1" si="35"/>
        <v>0</v>
      </c>
      <c r="IU5" s="17">
        <f t="shared" ca="1" si="36"/>
        <v>0</v>
      </c>
      <c r="IV5" s="17">
        <f t="shared" ca="1" si="36"/>
        <v>0</v>
      </c>
      <c r="IW5" s="17">
        <f t="shared" ca="1" si="36"/>
        <v>0</v>
      </c>
      <c r="IX5" s="17">
        <f t="shared" ca="1" si="36"/>
        <v>0</v>
      </c>
      <c r="IY5" s="17">
        <f t="shared" ca="1" si="36"/>
        <v>0</v>
      </c>
      <c r="IZ5" s="17">
        <f t="shared" ca="1" si="36"/>
        <v>0</v>
      </c>
      <c r="JA5" s="17">
        <f t="shared" ca="1" si="36"/>
        <v>0</v>
      </c>
      <c r="JB5" s="17">
        <f t="shared" ca="1" si="36"/>
        <v>0</v>
      </c>
      <c r="JC5" s="17">
        <f t="shared" ca="1" si="36"/>
        <v>0</v>
      </c>
      <c r="JD5" s="17">
        <f t="shared" ca="1" si="36"/>
        <v>0</v>
      </c>
      <c r="JE5" s="17">
        <f t="shared" ca="1" si="37"/>
        <v>0</v>
      </c>
      <c r="JF5" s="17">
        <f t="shared" ca="1" si="37"/>
        <v>0</v>
      </c>
      <c r="JG5" s="17">
        <f t="shared" ca="1" si="37"/>
        <v>0</v>
      </c>
      <c r="JH5" s="17">
        <f t="shared" ca="1" si="37"/>
        <v>0</v>
      </c>
      <c r="JI5" s="17">
        <f t="shared" ca="1" si="37"/>
        <v>0</v>
      </c>
      <c r="JJ5" s="17">
        <f t="shared" ca="1" si="37"/>
        <v>0</v>
      </c>
      <c r="JK5" s="17">
        <f t="shared" ca="1" si="37"/>
        <v>0</v>
      </c>
      <c r="JL5" s="17">
        <f t="shared" ca="1" si="37"/>
        <v>0</v>
      </c>
      <c r="JM5" s="17">
        <f t="shared" ca="1" si="37"/>
        <v>0</v>
      </c>
    </row>
    <row r="6" spans="1:273">
      <c r="A6" s="17" t="str">
        <f t="shared" si="5"/>
        <v>\\\0</v>
      </c>
      <c r="B6" s="17" t="str">
        <f t="shared" si="6"/>
        <v>\\\0</v>
      </c>
      <c r="C6" s="17" t="str">
        <f t="shared" si="7"/>
        <v>\\\0</v>
      </c>
      <c r="D6" s="17" t="str">
        <f t="shared" si="8"/>
        <v>\\\0</v>
      </c>
      <c r="E6" s="17" t="str">
        <f t="shared" si="9"/>
        <v>\\\0</v>
      </c>
      <c r="F6" s="17" t="str">
        <f t="shared" si="10"/>
        <v>\\\0</v>
      </c>
      <c r="G6" s="17" t="str">
        <f t="shared" si="11"/>
        <v>\\\0</v>
      </c>
      <c r="H6" s="17" t="str">
        <f t="shared" si="12"/>
        <v>\\\0</v>
      </c>
      <c r="I6" s="17" t="str">
        <f t="shared" si="13"/>
        <v>\\\0</v>
      </c>
      <c r="J6" s="17" t="str">
        <f t="shared" si="14"/>
        <v>\\\0</v>
      </c>
      <c r="K6" s="17" t="str">
        <f t="shared" si="15"/>
        <v>\\\0</v>
      </c>
      <c r="L6" s="17" t="str">
        <f t="shared" si="16"/>
        <v>\\\0</v>
      </c>
      <c r="M6" s="17" t="str">
        <f t="shared" si="17"/>
        <v>\\\0</v>
      </c>
      <c r="N6" s="17" t="str">
        <f t="shared" si="18"/>
        <v>\\\0</v>
      </c>
      <c r="O6" s="17" t="str">
        <f t="shared" si="19"/>
        <v>\\\0</v>
      </c>
      <c r="P6" s="17" t="str">
        <f t="shared" si="20"/>
        <v>\\\0</v>
      </c>
      <c r="R6" s="17" t="str">
        <f t="shared" si="21"/>
        <v>\\</v>
      </c>
      <c r="S6" s="29"/>
      <c r="T6" s="30"/>
      <c r="U6" s="31"/>
      <c r="V6" s="32"/>
      <c r="W6" s="414"/>
      <c r="X6" s="33"/>
      <c r="Y6" s="33"/>
      <c r="Z6" s="11"/>
      <c r="AA6" s="11"/>
      <c r="AB6" s="11"/>
      <c r="AC6" s="33"/>
      <c r="AD6" s="33"/>
      <c r="AE6" s="11"/>
      <c r="AF6" s="11"/>
      <c r="AG6" s="11"/>
      <c r="AH6" s="33"/>
      <c r="AI6" s="33"/>
      <c r="AJ6" s="11"/>
      <c r="AK6" s="11"/>
      <c r="AL6" s="11"/>
      <c r="AM6" s="33"/>
      <c r="AN6" s="33"/>
      <c r="AO6" s="11"/>
      <c r="AP6" s="11"/>
      <c r="AQ6" s="33"/>
      <c r="AR6" s="33"/>
      <c r="AS6" s="11"/>
      <c r="AT6" s="11"/>
      <c r="AU6" s="11"/>
      <c r="AV6" s="33"/>
      <c r="AW6" s="33"/>
      <c r="AX6" s="11"/>
      <c r="AY6" s="11"/>
      <c r="AZ6" s="11"/>
      <c r="BA6" s="33"/>
      <c r="BB6" s="33"/>
      <c r="BC6" s="11"/>
      <c r="BD6" s="11"/>
      <c r="BE6" s="11"/>
      <c r="BF6" s="33"/>
      <c r="BG6" s="33"/>
      <c r="BH6" s="11"/>
      <c r="BI6" s="33"/>
      <c r="BJ6" s="33"/>
      <c r="BK6" s="11"/>
      <c r="BL6" s="11"/>
      <c r="BM6" s="11"/>
      <c r="BN6" s="33"/>
      <c r="BO6" s="33"/>
      <c r="BP6" s="11"/>
      <c r="BQ6" s="11"/>
      <c r="BR6" s="11"/>
      <c r="BS6" s="33"/>
      <c r="BT6" s="33"/>
      <c r="BU6" s="11"/>
      <c r="BV6" s="11"/>
      <c r="BW6" s="11"/>
      <c r="BX6" s="33"/>
      <c r="BY6" s="33"/>
      <c r="BZ6" s="11"/>
      <c r="CA6" s="11"/>
      <c r="CB6" s="11"/>
      <c r="CC6" s="11"/>
      <c r="CD6" s="11"/>
      <c r="CE6" s="33"/>
      <c r="CF6" s="33"/>
      <c r="CG6" s="11"/>
      <c r="CH6" s="11"/>
      <c r="CI6" s="11"/>
      <c r="CJ6" s="33"/>
      <c r="CK6" s="33"/>
      <c r="CL6" s="11"/>
      <c r="CM6" s="11"/>
      <c r="CN6" s="11"/>
      <c r="CO6" s="33"/>
      <c r="CP6" s="33"/>
      <c r="CQ6" s="11"/>
      <c r="CR6" s="11"/>
      <c r="CS6" s="11"/>
      <c r="CT6" s="33"/>
      <c r="CU6" s="33"/>
      <c r="CV6" s="11"/>
      <c r="CW6" s="33"/>
      <c r="CX6" s="33"/>
      <c r="CY6" s="11"/>
      <c r="CZ6" s="11"/>
      <c r="DA6" s="11"/>
      <c r="DB6" s="33"/>
      <c r="DC6" s="33"/>
      <c r="DD6" s="11"/>
      <c r="DE6" s="11"/>
      <c r="DF6" s="11"/>
      <c r="DG6" s="33"/>
      <c r="DH6" s="33"/>
      <c r="DI6" s="11"/>
      <c r="DJ6" s="11"/>
      <c r="DK6" s="11"/>
      <c r="DL6" s="33"/>
      <c r="DM6" s="33"/>
      <c r="DN6" s="11"/>
      <c r="DO6" s="11"/>
      <c r="DP6" s="11"/>
      <c r="DQ6" s="11"/>
      <c r="DR6" s="35"/>
      <c r="DS6" s="27"/>
      <c r="DT6" s="40"/>
      <c r="DU6" s="35"/>
      <c r="DV6" s="28">
        <f>IF(AND($S6='자료입력 및 결과표시'!$B$6,COUNTIF($W6:$DR6,'자료입력 및 결과표시'!$C$6)&gt;=1),IF(OR('자료입력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DW6" s="28">
        <f>IF(AND($S6='자료입력 및 결과표시'!$B$7,COUNTIF($W6:$DR6,'자료입력 및 결과표시'!$C$7)&gt;=1),IF(OR('자료입력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DX6" s="28">
        <f>IF(AND($S6='자료입력 및 결과표시'!$B$8,COUNTIF($W6:$DR6,'자료입력 및 결과표시'!$C$8)&gt;=1),IF(OR('자료입력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DY6" s="28">
        <f>IF(AND($S6='자료입력 및 결과표시'!$B$9,COUNTIF($W6:$DR6,'자료입력 및 결과표시'!$C$9)&gt;=1),IF(OR('자료입력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DZ6" s="28">
        <f>IF(AND($S6='자료입력 및 결과표시'!$B$10,COUNTIF($W6:$DR6,'자료입력 및 결과표시'!$C$10)&gt;=1),IF(OR('자료입력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A6" s="28">
        <f>IF(AND($S6='자료입력 및 결과표시'!$B$11,COUNTIF($W6:$DR6,'자료입력 및 결과표시'!$C$11)&gt;=1),IF(OR('자료입력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B6" s="28">
        <f>IF(AND($S6='자료입력 및 결과표시'!$B$12,COUNTIF($W6:$DR6,'자료입력 및 결과표시'!$C$12)&gt;=1),IF(OR('자료입력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C6" s="28">
        <f>IF(AND($S6='자료입력 및 결과표시'!$B$13,COUNTIF($W6:$DR6,'자료입력 및 결과표시'!$C$13)&gt;=1),IF(OR('자료입력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D6" s="28">
        <f>IF(AND($S6='자료입력 및 결과표시'!$B$14,COUNTIF($W6:$DR6,'자료입력 및 결과표시'!$C$14)&gt;=1),IF(OR('자료입력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E6" s="28">
        <f>IF(AND($S6='자료입력 및 결과표시'!$B$15,COUNTIF($W6:$DR6,'자료입력 및 결과표시'!$C$15)&gt;=1),IF(OR('자료입력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F6" s="28">
        <f>IF(AND($S6='자료입력 및 결과표시'!$B$16,COUNTIF($W6:$DR6,'자료입력 및 결과표시'!$C$16)&gt;=1),IF(OR('자료입력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G6" s="28">
        <f>IF(AND($S6='자료입력 및 결과표시'!$B$17,COUNTIF($W6:$DR6,'자료입력 및 결과표시'!$C$17)&gt;=1),IF(OR('자료입력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H6" s="28">
        <f>IF(AND($S6='자료입력 및 결과표시'!$B$18,COUNTIF($W6:$DR6,'자료입력 및 결과표시'!$C$18)&gt;=1),IF(OR('자료입력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I6" s="28">
        <f>IF(AND($S6='자료입력 및 결과표시'!$B$19,COUNTIF($W6:$DR6,'자료입력 및 결과표시'!$C$19)&gt;=1),IF(OR('자료입력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J6" s="28">
        <f>IF(AND($S6='자료입력 및 결과표시'!$B$20,COUNTIF($W6:$DR6,'자료입력 및 결과표시'!$C$20)&gt;=1),IF(OR('자료입력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K6" s="28">
        <f>IF(AND($S6='자료입력 및 결과표시'!$B$21,COUNTIF($W6:$DR6,'자료입력 및 결과표시'!$C$21)&gt;=1),IF(OR('자료입력 및 결과표시'!$B$4+90&gt;=$V6,'자료입력 및 결과표시'!$B$4&lt;$U6),0,IF($V6-'자료입력 및 결과표시'!$B$4-90&gt;='자료입력 및 결과표시'!$E$4,'자료입력 및 결과표시'!$E$4,$V6-'자료입력 및 결과표시'!$B$4-90)),0)</f>
        <v>0</v>
      </c>
      <c r="EL6" s="17">
        <f>IF(AND(S6='자료입력 및 결과표시'!$B$6,COUNTIF('업무중복도(데이터 입력)'!$W6:$DR6,'자료입력 및 결과표시'!$C$6)&gt;=1),1,0)</f>
        <v>0</v>
      </c>
      <c r="EM6" s="17">
        <f>IF(AND(S6='자료입력 및 결과표시'!$B$7,COUNTIF('업무중복도(데이터 입력)'!$W6:$DR6,'자료입력 및 결과표시'!$C$7)&gt;=1),2,0)</f>
        <v>0</v>
      </c>
      <c r="EN6" s="17">
        <f>IF(AND(S6='자료입력 및 결과표시'!$B$8,COUNTIF('업무중복도(데이터 입력)'!$W6:$DR6,'자료입력 및 결과표시'!$C$8)&gt;=1),3,0)</f>
        <v>0</v>
      </c>
      <c r="EO6" s="17">
        <f>IF(AND(S6='자료입력 및 결과표시'!$B$9,COUNTIF('업무중복도(데이터 입력)'!$W6:$DR6,'자료입력 및 결과표시'!$C$9)&gt;=1),4,0)</f>
        <v>0</v>
      </c>
      <c r="EP6" s="17">
        <f>IF(AND(S6='자료입력 및 결과표시'!$B$10,COUNTIF('업무중복도(데이터 입력)'!$W6:$DR6,'자료입력 및 결과표시'!$C$10)&gt;=1),5,0)</f>
        <v>0</v>
      </c>
      <c r="EQ6" s="17">
        <f>IF(AND(S6='자료입력 및 결과표시'!$B$11,COUNTIF('업무중복도(데이터 입력)'!$W6:$DR6,'자료입력 및 결과표시'!$C$11)&gt;=1),6,0)</f>
        <v>0</v>
      </c>
      <c r="ER6" s="17">
        <f>IF(AND(S6='자료입력 및 결과표시'!$B$12,COUNTIF('업무중복도(데이터 입력)'!$W6:$DR6,'자료입력 및 결과표시'!$C$12)&gt;=1),7,0)</f>
        <v>0</v>
      </c>
      <c r="ES6" s="17">
        <f>IF(AND(S6='자료입력 및 결과표시'!$B$13,COUNTIF('업무중복도(데이터 입력)'!$W6:$DR6,'자료입력 및 결과표시'!$C$13)&gt;=1),8,0)</f>
        <v>0</v>
      </c>
      <c r="ET6" s="17">
        <f>IF(AND(S6='자료입력 및 결과표시'!$B$14,COUNTIF('업무중복도(데이터 입력)'!$W6:$DR6,'자료입력 및 결과표시'!$C$14)&gt;=1),9,0)</f>
        <v>0</v>
      </c>
      <c r="EU6" s="17">
        <f>IF(AND(S6='자료입력 및 결과표시'!$B$15,COUNTIF('업무중복도(데이터 입력)'!$W6:$DR6,'자료입력 및 결과표시'!$C$15)&gt;=1),10,0)</f>
        <v>0</v>
      </c>
      <c r="EV6" s="17">
        <f>IF(AND(S6='자료입력 및 결과표시'!$B$16,COUNTIF('업무중복도(데이터 입력)'!$W6:$DR6,'자료입력 및 결과표시'!$C$16)&gt;=1),11,0)</f>
        <v>0</v>
      </c>
      <c r="EW6" s="17">
        <f>IF(AND(S6='자료입력 및 결과표시'!$B$17,COUNTIF('업무중복도(데이터 입력)'!$W6:$DR6,'자료입력 및 결과표시'!$C$17)&gt;=1),12,0)</f>
        <v>0</v>
      </c>
      <c r="EX6" s="17">
        <f>IF(AND(S6='자료입력 및 결과표시'!$B$18,COUNTIF('업무중복도(데이터 입력)'!$W6:$DR6,'자료입력 및 결과표시'!$C$18)&gt;=1),13,0)</f>
        <v>0</v>
      </c>
      <c r="EY6" s="17">
        <f>IF(AND(S6='자료입력 및 결과표시'!$B$19,COUNTIF('업무중복도(데이터 입력)'!$W6:$DR6,'자료입력 및 결과표시'!$C$19)&gt;=1),14,0)</f>
        <v>0</v>
      </c>
      <c r="EZ6" s="17">
        <f>IF(AND(S6='자료입력 및 결과표시'!$B$20,COUNTIF('업무중복도(데이터 입력)'!$W6:$DR6,'자료입력 및 결과표시'!$C$20)&gt;=1),15,0)</f>
        <v>0</v>
      </c>
      <c r="FA6" s="17">
        <f>IF(AND(S6='자료입력 및 결과표시'!$B$21,COUNTIF('업무중복도(데이터 입력)'!$W6:$DR6,'자료입력 및 결과표시'!$C$21)&gt;=1),16,0)</f>
        <v>0</v>
      </c>
      <c r="FD6" s="270" t="str">
        <f ca="1">IFERROR(MATCH('자료입력 및 결과표시'!$C$62,OFFSET($R$3,$FD5,,1000),0)+$FD5,"")</f>
        <v/>
      </c>
      <c r="FE6" s="271" t="str">
        <f t="shared" ca="1" si="22"/>
        <v/>
      </c>
      <c r="FH6" s="17" t="str">
        <f ca="1">IFERROR(MATCH('자료입력 및 결과표시'!$C$62,OFFSET($R$3,$FH5,,1000),0)+$FH5,"")</f>
        <v/>
      </c>
      <c r="FI6" s="17" t="str">
        <f t="shared" ca="1" si="23"/>
        <v/>
      </c>
      <c r="FK6" s="17">
        <f t="shared" si="24"/>
        <v>0</v>
      </c>
      <c r="FL6" s="17">
        <v>4</v>
      </c>
      <c r="FM6" s="17" t="str">
        <f>IF(HLOOKUP('자료입력 및 결과표시'!$A$4,'업체별 기술인 명단(데이터 입력)'!$B$2:$BZ$100,5,FALSE)="",1,HLOOKUP('자료입력 및 결과표시'!$A$4,'업체별 기술인 명단(데이터 입력)'!$B$2:$BZ$100,5,FALSE))</f>
        <v>강성찬</v>
      </c>
      <c r="FN6" s="17">
        <f t="shared" ca="1" si="25"/>
        <v>1</v>
      </c>
      <c r="FP6" s="17" t="str">
        <f t="shared" ca="1" si="26"/>
        <v/>
      </c>
      <c r="FQ6" s="270" t="str">
        <f ca="1">IFERROR(MATCH('자료입력 및 결과표시'!$C$62,OFFSET($R$3,$FQ5,,1000),0)+$FQ5,"")</f>
        <v/>
      </c>
      <c r="FR6" s="17" t="str">
        <f t="shared" ca="1" si="27"/>
        <v/>
      </c>
      <c r="FS6" s="17" t="str">
        <f t="shared" ref="FS6:GX6" ca="1" si="38">IFERROR(INDEX(X$3:X$1003,$FQ6),"")</f>
        <v/>
      </c>
      <c r="FT6" s="17" t="str">
        <f t="shared" ca="1" si="38"/>
        <v/>
      </c>
      <c r="FU6" s="17" t="str">
        <f t="shared" ca="1" si="38"/>
        <v/>
      </c>
      <c r="FV6" s="17" t="str">
        <f t="shared" ca="1" si="38"/>
        <v/>
      </c>
      <c r="FW6" s="17" t="str">
        <f t="shared" ca="1" si="38"/>
        <v/>
      </c>
      <c r="FX6" s="17" t="str">
        <f t="shared" ca="1" si="38"/>
        <v/>
      </c>
      <c r="FY6" s="17" t="str">
        <f t="shared" ca="1" si="38"/>
        <v/>
      </c>
      <c r="FZ6" s="17" t="str">
        <f t="shared" ca="1" si="38"/>
        <v/>
      </c>
      <c r="GA6" s="17" t="str">
        <f t="shared" ca="1" si="38"/>
        <v/>
      </c>
      <c r="GB6" s="17" t="str">
        <f t="shared" ca="1" si="38"/>
        <v/>
      </c>
      <c r="GC6" s="17" t="str">
        <f t="shared" ca="1" si="38"/>
        <v/>
      </c>
      <c r="GD6" s="17" t="str">
        <f t="shared" ca="1" si="38"/>
        <v/>
      </c>
      <c r="GE6" s="17" t="str">
        <f t="shared" ca="1" si="38"/>
        <v/>
      </c>
      <c r="GF6" s="17" t="str">
        <f t="shared" ca="1" si="38"/>
        <v/>
      </c>
      <c r="GG6" s="17" t="str">
        <f t="shared" ca="1" si="38"/>
        <v/>
      </c>
      <c r="GH6" s="17" t="str">
        <f t="shared" ca="1" si="38"/>
        <v/>
      </c>
      <c r="GI6" s="17" t="str">
        <f t="shared" ca="1" si="38"/>
        <v/>
      </c>
      <c r="GJ6" s="17" t="str">
        <f t="shared" ca="1" si="38"/>
        <v/>
      </c>
      <c r="GK6" s="17" t="str">
        <f t="shared" ca="1" si="38"/>
        <v/>
      </c>
      <c r="GL6" s="17" t="str">
        <f t="shared" ca="1" si="38"/>
        <v/>
      </c>
      <c r="GM6" s="17" t="str">
        <f t="shared" ca="1" si="38"/>
        <v/>
      </c>
      <c r="GN6" s="17" t="str">
        <f t="shared" ca="1" si="38"/>
        <v/>
      </c>
      <c r="GO6" s="17" t="str">
        <f t="shared" ca="1" si="38"/>
        <v/>
      </c>
      <c r="GP6" s="17" t="str">
        <f t="shared" ca="1" si="38"/>
        <v/>
      </c>
      <c r="GQ6" s="17" t="str">
        <f t="shared" ca="1" si="38"/>
        <v/>
      </c>
      <c r="GR6" s="17" t="str">
        <f t="shared" ca="1" si="38"/>
        <v/>
      </c>
      <c r="GS6" s="17" t="str">
        <f t="shared" ca="1" si="38"/>
        <v/>
      </c>
      <c r="GT6" s="17" t="str">
        <f t="shared" ca="1" si="38"/>
        <v/>
      </c>
      <c r="GU6" s="17" t="str">
        <f t="shared" ca="1" si="38"/>
        <v/>
      </c>
      <c r="GV6" s="17" t="str">
        <f t="shared" ca="1" si="38"/>
        <v/>
      </c>
      <c r="GW6" s="17" t="str">
        <f t="shared" ca="1" si="38"/>
        <v/>
      </c>
      <c r="GX6" s="17" t="str">
        <f t="shared" ca="1" si="38"/>
        <v/>
      </c>
      <c r="GY6" s="17" t="str">
        <f t="shared" ref="GY6:IC6" ca="1" si="39">IFERROR(INDEX(BD$3:BD$1003,$FQ6),"")</f>
        <v/>
      </c>
      <c r="GZ6" s="17" t="str">
        <f t="shared" ca="1" si="39"/>
        <v/>
      </c>
      <c r="HA6" s="17" t="str">
        <f t="shared" ca="1" si="39"/>
        <v/>
      </c>
      <c r="HB6" s="17" t="str">
        <f t="shared" ca="1" si="39"/>
        <v/>
      </c>
      <c r="HC6" s="17" t="str">
        <f t="shared" ca="1" si="39"/>
        <v/>
      </c>
      <c r="HD6" s="17" t="str">
        <f t="shared" ca="1" si="39"/>
        <v/>
      </c>
      <c r="HE6" s="17" t="str">
        <f t="shared" ca="1" si="39"/>
        <v/>
      </c>
      <c r="HF6" s="17" t="str">
        <f t="shared" ca="1" si="39"/>
        <v/>
      </c>
      <c r="HG6" s="17" t="str">
        <f t="shared" ca="1" si="39"/>
        <v/>
      </c>
      <c r="HH6" s="17" t="str">
        <f t="shared" ca="1" si="39"/>
        <v/>
      </c>
      <c r="HI6" s="17" t="str">
        <f t="shared" ca="1" si="39"/>
        <v/>
      </c>
      <c r="HJ6" s="17" t="str">
        <f t="shared" ca="1" si="39"/>
        <v/>
      </c>
      <c r="HK6" s="17" t="str">
        <f t="shared" ca="1" si="39"/>
        <v/>
      </c>
      <c r="HL6" s="17" t="str">
        <f t="shared" ca="1" si="39"/>
        <v/>
      </c>
      <c r="HM6" s="17" t="str">
        <f t="shared" ca="1" si="39"/>
        <v/>
      </c>
      <c r="HN6" s="17" t="str">
        <f t="shared" ca="1" si="39"/>
        <v/>
      </c>
      <c r="HO6" s="17" t="str">
        <f t="shared" ca="1" si="39"/>
        <v/>
      </c>
      <c r="HP6" s="17" t="str">
        <f t="shared" ca="1" si="39"/>
        <v/>
      </c>
      <c r="HQ6" s="17" t="str">
        <f t="shared" ca="1" si="39"/>
        <v/>
      </c>
      <c r="HR6" s="17" t="str">
        <f t="shared" ca="1" si="39"/>
        <v/>
      </c>
      <c r="HS6" s="17" t="str">
        <f t="shared" ca="1" si="39"/>
        <v/>
      </c>
      <c r="HT6" s="17" t="str">
        <f t="shared" ca="1" si="39"/>
        <v/>
      </c>
      <c r="HU6" s="17" t="str">
        <f t="shared" ca="1" si="39"/>
        <v/>
      </c>
      <c r="HV6" s="17" t="str">
        <f t="shared" ca="1" si="39"/>
        <v/>
      </c>
      <c r="HW6" s="17" t="str">
        <f t="shared" ca="1" si="39"/>
        <v/>
      </c>
      <c r="HX6" s="17" t="str">
        <f t="shared" ca="1" si="39"/>
        <v/>
      </c>
      <c r="HY6" s="17" t="str">
        <f t="shared" ca="1" si="39"/>
        <v/>
      </c>
      <c r="HZ6" s="17" t="str">
        <f t="shared" ca="1" si="39"/>
        <v/>
      </c>
      <c r="IA6" s="17" t="str">
        <f t="shared" ca="1" si="39"/>
        <v/>
      </c>
      <c r="IB6" s="17" t="str">
        <f t="shared" ca="1" si="39"/>
        <v/>
      </c>
      <c r="IC6" s="17" t="str">
        <f t="shared" ca="1" si="39"/>
        <v/>
      </c>
      <c r="ID6" s="17" t="str">
        <f t="shared" ref="ID6:ID69" ca="1" si="40">IFERROR(INDEX(CI$3:CI$1003,$FQ6),"")</f>
        <v/>
      </c>
      <c r="IE6" s="17" t="str">
        <f t="shared" ref="IE6:IN11" ca="1" si="41">IFERROR(INDEX(CJ$3:CJ$1003,$FQ6),"")</f>
        <v/>
      </c>
      <c r="IF6" s="17" t="str">
        <f t="shared" ca="1" si="41"/>
        <v/>
      </c>
      <c r="IG6" s="17" t="str">
        <f t="shared" ca="1" si="41"/>
        <v/>
      </c>
      <c r="IH6" s="17" t="str">
        <f t="shared" ca="1" si="41"/>
        <v/>
      </c>
      <c r="II6" s="17" t="str">
        <f t="shared" ca="1" si="41"/>
        <v/>
      </c>
      <c r="IJ6" s="17" t="str">
        <f t="shared" ca="1" si="41"/>
        <v/>
      </c>
      <c r="IK6" s="17" t="str">
        <f t="shared" ca="1" si="41"/>
        <v/>
      </c>
      <c r="IL6" s="17" t="str">
        <f t="shared" ca="1" si="41"/>
        <v/>
      </c>
      <c r="IM6" s="17" t="str">
        <f t="shared" ca="1" si="41"/>
        <v/>
      </c>
      <c r="IN6" s="17" t="str">
        <f t="shared" ca="1" si="41"/>
        <v/>
      </c>
      <c r="IO6" s="17" t="str">
        <f t="shared" ref="IO6:IX11" ca="1" si="42">IFERROR(INDEX(CT$3:CT$1003,$FQ6),"")</f>
        <v/>
      </c>
      <c r="IP6" s="17" t="str">
        <f t="shared" ca="1" si="42"/>
        <v/>
      </c>
      <c r="IQ6" s="17" t="str">
        <f t="shared" ca="1" si="42"/>
        <v/>
      </c>
      <c r="IR6" s="17" t="str">
        <f t="shared" ca="1" si="42"/>
        <v/>
      </c>
      <c r="IS6" s="17" t="str">
        <f t="shared" ca="1" si="42"/>
        <v/>
      </c>
      <c r="IT6" s="17" t="str">
        <f t="shared" ca="1" si="42"/>
        <v/>
      </c>
      <c r="IU6" s="17" t="str">
        <f t="shared" ca="1" si="42"/>
        <v/>
      </c>
      <c r="IV6" s="17" t="str">
        <f t="shared" ca="1" si="42"/>
        <v/>
      </c>
      <c r="IW6" s="17" t="str">
        <f t="shared" ca="1" si="42"/>
        <v/>
      </c>
      <c r="IX6" s="17" t="str">
        <f t="shared" ca="1" si="42"/>
        <v/>
      </c>
      <c r="IY6" s="17" t="str">
        <f t="shared" ref="IY6:JH11" ca="1" si="43">IFERROR(INDEX(DD$3:DD$1003,$FQ6),"")</f>
        <v/>
      </c>
      <c r="IZ6" s="17" t="str">
        <f t="shared" ca="1" si="43"/>
        <v/>
      </c>
      <c r="JA6" s="17" t="str">
        <f t="shared" ca="1" si="43"/>
        <v/>
      </c>
      <c r="JB6" s="17" t="str">
        <f t="shared" ca="1" si="43"/>
        <v/>
      </c>
      <c r="JC6" s="17" t="str">
        <f t="shared" ca="1" si="43"/>
        <v/>
      </c>
      <c r="JD6" s="17" t="str">
        <f t="shared" ca="1" si="43"/>
        <v/>
      </c>
      <c r="JE6" s="17" t="str">
        <f t="shared" ca="1" si="43"/>
        <v/>
      </c>
      <c r="JF6" s="17" t="str">
        <f t="shared" ca="1" si="43"/>
        <v/>
      </c>
      <c r="JG6" s="17" t="str">
        <f t="shared" ca="1" si="43"/>
        <v/>
      </c>
      <c r="JH6" s="17" t="str">
        <f t="shared" ca="1" si="43"/>
        <v/>
      </c>
      <c r="JI6" s="17" t="str">
        <f t="shared" ref="JI6:JM11" ca="1" si="44">IFERROR(INDEX(DN$3:DN$1003,$FQ6),"")</f>
        <v/>
      </c>
      <c r="JJ6" s="17" t="str">
        <f t="shared" ca="1" si="44"/>
        <v/>
      </c>
      <c r="JK6" s="17" t="str">
        <f t="shared" ca="1" si="44"/>
        <v/>
      </c>
      <c r="JL6" s="17" t="str">
        <f t="shared" ca="1" si="44"/>
        <v/>
      </c>
      <c r="JM6" s="17" t="str">
        <f t="shared" ca="1" si="44"/>
        <v/>
      </c>
    </row>
    <row r="7" spans="1:273">
      <c r="A7" s="17" t="str">
        <f t="shared" si="5"/>
        <v>\\\0</v>
      </c>
      <c r="B7" s="17" t="str">
        <f t="shared" si="6"/>
        <v>\\\0</v>
      </c>
      <c r="C7" s="17" t="str">
        <f t="shared" si="7"/>
        <v>\\\0</v>
      </c>
      <c r="D7" s="17" t="str">
        <f t="shared" si="8"/>
        <v>\\\0</v>
      </c>
      <c r="E7" s="17" t="str">
        <f t="shared" si="9"/>
        <v>\\\0</v>
      </c>
      <c r="F7" s="17" t="str">
        <f t="shared" si="10"/>
        <v>\\\0</v>
      </c>
      <c r="G7" s="17" t="str">
        <f t="shared" si="11"/>
        <v>\\\0</v>
      </c>
      <c r="H7" s="17" t="str">
        <f t="shared" si="12"/>
        <v>\\\0</v>
      </c>
      <c r="I7" s="17" t="str">
        <f t="shared" si="13"/>
        <v>\\\0</v>
      </c>
      <c r="J7" s="17" t="str">
        <f t="shared" si="14"/>
        <v>\\\0</v>
      </c>
      <c r="K7" s="17" t="str">
        <f t="shared" si="15"/>
        <v>\\\0</v>
      </c>
      <c r="L7" s="17" t="str">
        <f t="shared" si="16"/>
        <v>\\\0</v>
      </c>
      <c r="M7" s="17" t="str">
        <f t="shared" si="17"/>
        <v>\\\0</v>
      </c>
      <c r="N7" s="17" t="str">
        <f t="shared" si="18"/>
        <v>\\\0</v>
      </c>
      <c r="O7" s="17" t="str">
        <f t="shared" si="19"/>
        <v>\\\0</v>
      </c>
      <c r="P7" s="17" t="str">
        <f t="shared" si="20"/>
        <v>\\\0</v>
      </c>
      <c r="R7" s="17" t="str">
        <f t="shared" si="21"/>
        <v>\\</v>
      </c>
      <c r="S7" s="38"/>
      <c r="T7" s="39"/>
      <c r="U7" s="31"/>
      <c r="V7" s="32"/>
      <c r="W7" s="36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35"/>
      <c r="DS7" s="27"/>
      <c r="DT7" s="40"/>
      <c r="DU7" s="35"/>
      <c r="DV7" s="28">
        <f>IF(AND($S7='자료입력 및 결과표시'!$B$6,COUNTIF($W7:$DR7,'자료입력 및 결과표시'!$C$6)&gt;=1),IF(OR('자료입력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DW7" s="28">
        <f>IF(AND($S7='자료입력 및 결과표시'!$B$7,COUNTIF($W7:$DR7,'자료입력 및 결과표시'!$C$7)&gt;=1),IF(OR('자료입력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DX7" s="28">
        <f>IF(AND($S7='자료입력 및 결과표시'!$B$8,COUNTIF($W7:$DR7,'자료입력 및 결과표시'!$C$8)&gt;=1),IF(OR('자료입력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DY7" s="28">
        <f>IF(AND($S7='자료입력 및 결과표시'!$B$9,COUNTIF($W7:$DR7,'자료입력 및 결과표시'!$C$9)&gt;=1),IF(OR('자료입력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DZ7" s="28">
        <f>IF(AND($S7='자료입력 및 결과표시'!$B$10,COUNTIF($W7:$DR7,'자료입력 및 결과표시'!$C$10)&gt;=1),IF(OR('자료입력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A7" s="28">
        <f>IF(AND($S7='자료입력 및 결과표시'!$B$11,COUNTIF($W7:$DR7,'자료입력 및 결과표시'!$C$11)&gt;=1),IF(OR('자료입력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B7" s="28">
        <f>IF(AND($S7='자료입력 및 결과표시'!$B$12,COUNTIF($W7:$DR7,'자료입력 및 결과표시'!$C$12)&gt;=1),IF(OR('자료입력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C7" s="28">
        <f>IF(AND($S7='자료입력 및 결과표시'!$B$13,COUNTIF($W7:$DR7,'자료입력 및 결과표시'!$C$13)&gt;=1),IF(OR('자료입력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D7" s="28">
        <f>IF(AND($S7='자료입력 및 결과표시'!$B$14,COUNTIF($W7:$DR7,'자료입력 및 결과표시'!$C$14)&gt;=1),IF(OR('자료입력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E7" s="28">
        <f>IF(AND($S7='자료입력 및 결과표시'!$B$15,COUNTIF($W7:$DR7,'자료입력 및 결과표시'!$C$15)&gt;=1),IF(OR('자료입력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F7" s="28">
        <f>IF(AND($S7='자료입력 및 결과표시'!$B$16,COUNTIF($W7:$DR7,'자료입력 및 결과표시'!$C$16)&gt;=1),IF(OR('자료입력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G7" s="28">
        <f>IF(AND($S7='자료입력 및 결과표시'!$B$17,COUNTIF($W7:$DR7,'자료입력 및 결과표시'!$C$17)&gt;=1),IF(OR('자료입력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H7" s="28">
        <f>IF(AND($S7='자료입력 및 결과표시'!$B$18,COUNTIF($W7:$DR7,'자료입력 및 결과표시'!$C$18)&gt;=1),IF(OR('자료입력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I7" s="28">
        <f>IF(AND($S7='자료입력 및 결과표시'!$B$19,COUNTIF($W7:$DR7,'자료입력 및 결과표시'!$C$19)&gt;=1),IF(OR('자료입력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J7" s="28">
        <f>IF(AND($S7='자료입력 및 결과표시'!$B$20,COUNTIF($W7:$DR7,'자료입력 및 결과표시'!$C$20)&gt;=1),IF(OR('자료입력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K7" s="28">
        <f>IF(AND($S7='자료입력 및 결과표시'!$B$21,COUNTIF($W7:$DR7,'자료입력 및 결과표시'!$C$21)&gt;=1),IF(OR('자료입력 및 결과표시'!$B$4+90&gt;=$V7,'자료입력 및 결과표시'!$B$4&lt;$U7),0,IF($V7-'자료입력 및 결과표시'!$B$4-90&gt;='자료입력 및 결과표시'!$E$4,'자료입력 및 결과표시'!$E$4,$V7-'자료입력 및 결과표시'!$B$4-90)),0)</f>
        <v>0</v>
      </c>
      <c r="EL7" s="17">
        <f>IF(AND(S7='자료입력 및 결과표시'!$B$6,COUNTIF('업무중복도(데이터 입력)'!$W7:$DR7,'자료입력 및 결과표시'!$C$6)&gt;=1),1,0)</f>
        <v>0</v>
      </c>
      <c r="EM7" s="17">
        <f>IF(AND(S7='자료입력 및 결과표시'!$B$7,COUNTIF('업무중복도(데이터 입력)'!$W7:$DR7,'자료입력 및 결과표시'!$C$7)&gt;=1),2,0)</f>
        <v>0</v>
      </c>
      <c r="EN7" s="17">
        <f>IF(AND(S7='자료입력 및 결과표시'!$B$8,COUNTIF('업무중복도(데이터 입력)'!$W7:$DR7,'자료입력 및 결과표시'!$C$8)&gt;=1),3,0)</f>
        <v>0</v>
      </c>
      <c r="EO7" s="17">
        <f>IF(AND(S7='자료입력 및 결과표시'!$B$9,COUNTIF('업무중복도(데이터 입력)'!$W7:$DR7,'자료입력 및 결과표시'!$C$9)&gt;=1),4,0)</f>
        <v>0</v>
      </c>
      <c r="EP7" s="17">
        <f>IF(AND(S7='자료입력 및 결과표시'!$B$10,COUNTIF('업무중복도(데이터 입력)'!$W7:$DR7,'자료입력 및 결과표시'!$C$10)&gt;=1),5,0)</f>
        <v>0</v>
      </c>
      <c r="EQ7" s="17">
        <f>IF(AND(S7='자료입력 및 결과표시'!$B$11,COUNTIF('업무중복도(데이터 입력)'!$W7:$DR7,'자료입력 및 결과표시'!$C$11)&gt;=1),6,0)</f>
        <v>0</v>
      </c>
      <c r="ER7" s="17">
        <f>IF(AND(S7='자료입력 및 결과표시'!$B$12,COUNTIF('업무중복도(데이터 입력)'!$W7:$DR7,'자료입력 및 결과표시'!$C$12)&gt;=1),7,0)</f>
        <v>0</v>
      </c>
      <c r="ES7" s="17">
        <f>IF(AND(S7='자료입력 및 결과표시'!$B$13,COUNTIF('업무중복도(데이터 입력)'!$W7:$DR7,'자료입력 및 결과표시'!$C$13)&gt;=1),8,0)</f>
        <v>0</v>
      </c>
      <c r="ET7" s="17">
        <f>IF(AND(S7='자료입력 및 결과표시'!$B$14,COUNTIF('업무중복도(데이터 입력)'!$W7:$DR7,'자료입력 및 결과표시'!$C$14)&gt;=1),9,0)</f>
        <v>0</v>
      </c>
      <c r="EU7" s="17">
        <f>IF(AND(S7='자료입력 및 결과표시'!$B$15,COUNTIF('업무중복도(데이터 입력)'!$W7:$DR7,'자료입력 및 결과표시'!$C$15)&gt;=1),10,0)</f>
        <v>0</v>
      </c>
      <c r="EV7" s="17">
        <f>IF(AND(S7='자료입력 및 결과표시'!$B$16,COUNTIF('업무중복도(데이터 입력)'!$W7:$DR7,'자료입력 및 결과표시'!$C$16)&gt;=1),11,0)</f>
        <v>0</v>
      </c>
      <c r="EW7" s="17">
        <f>IF(AND(S7='자료입력 및 결과표시'!$B$17,COUNTIF('업무중복도(데이터 입력)'!$W7:$DR7,'자료입력 및 결과표시'!$C$17)&gt;=1),12,0)</f>
        <v>0</v>
      </c>
      <c r="EX7" s="17">
        <f>IF(AND(S7='자료입력 및 결과표시'!$B$18,COUNTIF('업무중복도(데이터 입력)'!$W7:$DR7,'자료입력 및 결과표시'!$C$18)&gt;=1),13,0)</f>
        <v>0</v>
      </c>
      <c r="EY7" s="17">
        <f>IF(AND(S7='자료입력 및 결과표시'!$B$19,COUNTIF('업무중복도(데이터 입력)'!$W7:$DR7,'자료입력 및 결과표시'!$C$19)&gt;=1),14,0)</f>
        <v>0</v>
      </c>
      <c r="EZ7" s="17">
        <f>IF(AND(S7='자료입력 및 결과표시'!$B$20,COUNTIF('업무중복도(데이터 입력)'!$W7:$DR7,'자료입력 및 결과표시'!$C$20)&gt;=1),15,0)</f>
        <v>0</v>
      </c>
      <c r="FA7" s="17">
        <f>IF(AND(S7='자료입력 및 결과표시'!$B$21,COUNTIF('업무중복도(데이터 입력)'!$W7:$DR7,'자료입력 및 결과표시'!$C$21)&gt;=1),16,0)</f>
        <v>0</v>
      </c>
      <c r="FD7" s="270" t="str">
        <f ca="1">IFERROR(MATCH('자료입력 및 결과표시'!$C$62,OFFSET($R$3,$FD6,,1000),0)+$FD6,"")</f>
        <v/>
      </c>
      <c r="FE7" s="271" t="str">
        <f t="shared" ca="1" si="22"/>
        <v/>
      </c>
      <c r="FH7" s="17" t="str">
        <f ca="1">IFERROR(MATCH('자료입력 및 결과표시'!$C$62,OFFSET($R$3,$FH6,,1000),0)+$FH6,"")</f>
        <v/>
      </c>
      <c r="FI7" s="17" t="str">
        <f t="shared" ca="1" si="23"/>
        <v/>
      </c>
      <c r="FK7" s="17">
        <f t="shared" si="24"/>
        <v>0</v>
      </c>
      <c r="FL7" s="17">
        <v>5</v>
      </c>
      <c r="FM7" s="17" t="str">
        <f>IF(HLOOKUP('자료입력 및 결과표시'!$A$4,'업체별 기술인 명단(데이터 입력)'!$B$2:$BZ$100,6,FALSE)="",1,HLOOKUP('자료입력 및 결과표시'!$A$4,'업체별 기술인 명단(데이터 입력)'!$B$2:$BZ$100,6,FALSE))</f>
        <v>강성재</v>
      </c>
      <c r="FN7" s="17">
        <f t="shared" ca="1" si="25"/>
        <v>1</v>
      </c>
      <c r="FP7" s="17" t="str">
        <f t="shared" ca="1" si="26"/>
        <v/>
      </c>
      <c r="FQ7" s="270" t="str">
        <f ca="1">IFERROR(MATCH('자료입력 및 결과표시'!$C$62,OFFSET($R$3,$FQ6,,1000),0)+$FQ6,"")</f>
        <v/>
      </c>
      <c r="FR7" s="17" t="str">
        <f t="shared" ca="1" si="27"/>
        <v/>
      </c>
      <c r="FS7" s="17" t="str">
        <f t="shared" ref="FS7:FS70" ca="1" si="45">IFERROR(INDEX(X$3:X$1003,$FQ7),"")</f>
        <v/>
      </c>
      <c r="FT7" s="17" t="str">
        <f t="shared" ref="FT7:FT70" ca="1" si="46">IFERROR(INDEX(Y$3:Y$1003,$FQ7),"")</f>
        <v/>
      </c>
      <c r="FU7" s="17" t="str">
        <f t="shared" ref="FU7:FU70" ca="1" si="47">IFERROR(INDEX(Z$3:Z$1003,$FQ7),"")</f>
        <v/>
      </c>
      <c r="FV7" s="17" t="str">
        <f t="shared" ref="FV7:FV70" ca="1" si="48">IFERROR(INDEX(AA$3:AA$1003,$FQ7),"")</f>
        <v/>
      </c>
      <c r="FW7" s="17" t="str">
        <f t="shared" ref="FW7:FW70" ca="1" si="49">IFERROR(INDEX(AB$3:AB$1003,$FQ7),"")</f>
        <v/>
      </c>
      <c r="FX7" s="17" t="str">
        <f t="shared" ref="FX7:FX70" ca="1" si="50">IFERROR(INDEX(AC$3:AC$1003,$FQ7),"")</f>
        <v/>
      </c>
      <c r="FY7" s="17" t="str">
        <f t="shared" ref="FY7:FY70" ca="1" si="51">IFERROR(INDEX(AD$3:AD$1003,$FQ7),"")</f>
        <v/>
      </c>
      <c r="FZ7" s="17" t="str">
        <f t="shared" ref="FZ7:FZ70" ca="1" si="52">IFERROR(INDEX(AE$3:AE$1003,$FQ7),"")</f>
        <v/>
      </c>
      <c r="GA7" s="17" t="str">
        <f t="shared" ref="GA7:GA70" ca="1" si="53">IFERROR(INDEX(AF$3:AF$1003,$FQ7),"")</f>
        <v/>
      </c>
      <c r="GB7" s="17" t="str">
        <f t="shared" ref="GB7:GB70" ca="1" si="54">IFERROR(INDEX(AG$3:AG$1003,$FQ7),"")</f>
        <v/>
      </c>
      <c r="GC7" s="17" t="str">
        <f t="shared" ref="GC7:GC70" ca="1" si="55">IFERROR(INDEX(AH$3:AH$1003,$FQ7),"")</f>
        <v/>
      </c>
      <c r="GD7" s="17" t="str">
        <f t="shared" ref="GD7:GD70" ca="1" si="56">IFERROR(INDEX(AI$3:AI$1003,$FQ7),"")</f>
        <v/>
      </c>
      <c r="GE7" s="17" t="str">
        <f t="shared" ref="GE7:GE70" ca="1" si="57">IFERROR(INDEX(AJ$3:AJ$1003,$FQ7),"")</f>
        <v/>
      </c>
      <c r="GF7" s="17" t="str">
        <f t="shared" ref="GF7:GF70" ca="1" si="58">IFERROR(INDEX(AK$3:AK$1003,$FQ7),"")</f>
        <v/>
      </c>
      <c r="GG7" s="17" t="str">
        <f t="shared" ref="GG7:GG70" ca="1" si="59">IFERROR(INDEX(AL$3:AL$1003,$FQ7),"")</f>
        <v/>
      </c>
      <c r="GH7" s="17" t="str">
        <f t="shared" ref="GH7:GH70" ca="1" si="60">IFERROR(INDEX(AM$3:AM$1003,$FQ7),"")</f>
        <v/>
      </c>
      <c r="GI7" s="17" t="str">
        <f t="shared" ref="GI7:GI70" ca="1" si="61">IFERROR(INDEX(AN$3:AN$1003,$FQ7),"")</f>
        <v/>
      </c>
      <c r="GJ7" s="17" t="str">
        <f t="shared" ref="GJ7:GJ70" ca="1" si="62">IFERROR(INDEX(AO$3:AO$1003,$FQ7),"")</f>
        <v/>
      </c>
      <c r="GK7" s="17" t="str">
        <f t="shared" ref="GK7:GK70" ca="1" si="63">IFERROR(INDEX(AP$3:AP$1003,$FQ7),"")</f>
        <v/>
      </c>
      <c r="GL7" s="17" t="str">
        <f t="shared" ref="GL7:GL70" ca="1" si="64">IFERROR(INDEX(AQ$3:AQ$1003,$FQ7),"")</f>
        <v/>
      </c>
      <c r="GM7" s="17" t="str">
        <f t="shared" ref="GM7:GM70" ca="1" si="65">IFERROR(INDEX(AR$3:AR$1003,$FQ7),"")</f>
        <v/>
      </c>
      <c r="GN7" s="17" t="str">
        <f t="shared" ref="GN7:GN70" ca="1" si="66">IFERROR(INDEX(AS$3:AS$1003,$FQ7),"")</f>
        <v/>
      </c>
      <c r="GO7" s="17" t="str">
        <f t="shared" ref="GO7:GO70" ca="1" si="67">IFERROR(INDEX(AT$3:AT$1003,$FQ7),"")</f>
        <v/>
      </c>
      <c r="GP7" s="17" t="str">
        <f t="shared" ref="GP7:GP70" ca="1" si="68">IFERROR(INDEX(AU$3:AU$1003,$FQ7),"")</f>
        <v/>
      </c>
      <c r="GQ7" s="17" t="str">
        <f t="shared" ref="GQ7:GQ70" ca="1" si="69">IFERROR(INDEX(AV$3:AV$1003,$FQ7),"")</f>
        <v/>
      </c>
      <c r="GR7" s="17" t="str">
        <f t="shared" ref="GR7:GR70" ca="1" si="70">IFERROR(INDEX(AW$3:AW$1003,$FQ7),"")</f>
        <v/>
      </c>
      <c r="GS7" s="17" t="str">
        <f t="shared" ref="GS7:GS70" ca="1" si="71">IFERROR(INDEX(AX$3:AX$1003,$FQ7),"")</f>
        <v/>
      </c>
      <c r="GT7" s="17" t="str">
        <f t="shared" ref="GT7:GT70" ca="1" si="72">IFERROR(INDEX(AY$3:AY$1003,$FQ7),"")</f>
        <v/>
      </c>
      <c r="GU7" s="17" t="str">
        <f t="shared" ref="GU7:GU70" ca="1" si="73">IFERROR(INDEX(AZ$3:AZ$1003,$FQ7),"")</f>
        <v/>
      </c>
      <c r="GV7" s="17" t="str">
        <f t="shared" ref="GV7:GV70" ca="1" si="74">IFERROR(INDEX(BA$3:BA$1003,$FQ7),"")</f>
        <v/>
      </c>
      <c r="GW7" s="17" t="str">
        <f t="shared" ref="GW7:GW70" ca="1" si="75">IFERROR(INDEX(BB$3:BB$1003,$FQ7),"")</f>
        <v/>
      </c>
      <c r="GX7" s="17" t="str">
        <f t="shared" ref="GX7:GX70" ca="1" si="76">IFERROR(INDEX(BC$3:BC$1003,$FQ7),"")</f>
        <v/>
      </c>
      <c r="GY7" s="17" t="str">
        <f t="shared" ref="GY7:GY70" ca="1" si="77">IFERROR(INDEX(BD$3:BD$1003,$FQ7),"")</f>
        <v/>
      </c>
      <c r="GZ7" s="17" t="str">
        <f t="shared" ref="GZ7:GZ70" ca="1" si="78">IFERROR(INDEX(BE$3:BE$1003,$FQ7),"")</f>
        <v/>
      </c>
      <c r="HA7" s="17" t="str">
        <f t="shared" ref="HA7:HA70" ca="1" si="79">IFERROR(INDEX(BF$3:BF$1003,$FQ7),"")</f>
        <v/>
      </c>
      <c r="HB7" s="17" t="str">
        <f t="shared" ref="HB7:HB70" ca="1" si="80">IFERROR(INDEX(BG$3:BG$1003,$FQ7),"")</f>
        <v/>
      </c>
      <c r="HC7" s="17" t="str">
        <f t="shared" ref="HC7:HC70" ca="1" si="81">IFERROR(INDEX(BH$3:BH$1003,$FQ7),"")</f>
        <v/>
      </c>
      <c r="HD7" s="17" t="str">
        <f t="shared" ref="HD7:HD70" ca="1" si="82">IFERROR(INDEX(BI$3:BI$1003,$FQ7),"")</f>
        <v/>
      </c>
      <c r="HE7" s="17" t="str">
        <f t="shared" ref="HE7:HE70" ca="1" si="83">IFERROR(INDEX(BJ$3:BJ$1003,$FQ7),"")</f>
        <v/>
      </c>
      <c r="HF7" s="17" t="str">
        <f t="shared" ref="HF7:HF70" ca="1" si="84">IFERROR(INDEX(BK$3:BK$1003,$FQ7),"")</f>
        <v/>
      </c>
      <c r="HG7" s="17" t="str">
        <f t="shared" ref="HG7:HG70" ca="1" si="85">IFERROR(INDEX(BL$3:BL$1003,$FQ7),"")</f>
        <v/>
      </c>
      <c r="HH7" s="17" t="str">
        <f t="shared" ref="HH7:HH70" ca="1" si="86">IFERROR(INDEX(BM$3:BM$1003,$FQ7),"")</f>
        <v/>
      </c>
      <c r="HI7" s="17" t="str">
        <f t="shared" ref="HI7:HI70" ca="1" si="87">IFERROR(INDEX(BN$3:BN$1003,$FQ7),"")</f>
        <v/>
      </c>
      <c r="HJ7" s="17" t="str">
        <f t="shared" ref="HJ7:HJ70" ca="1" si="88">IFERROR(INDEX(BO$3:BO$1003,$FQ7),"")</f>
        <v/>
      </c>
      <c r="HK7" s="17" t="str">
        <f t="shared" ref="HK7:HK70" ca="1" si="89">IFERROR(INDEX(BP$3:BP$1003,$FQ7),"")</f>
        <v/>
      </c>
      <c r="HL7" s="17" t="str">
        <f t="shared" ref="HL7:HL70" ca="1" si="90">IFERROR(INDEX(BQ$3:BQ$1003,$FQ7),"")</f>
        <v/>
      </c>
      <c r="HM7" s="17" t="str">
        <f t="shared" ref="HM7:HM70" ca="1" si="91">IFERROR(INDEX(BR$3:BR$1003,$FQ7),"")</f>
        <v/>
      </c>
      <c r="HN7" s="17" t="str">
        <f t="shared" ref="HN7:HN70" ca="1" si="92">IFERROR(INDEX(BS$3:BS$1003,$FQ7),"")</f>
        <v/>
      </c>
      <c r="HO7" s="17" t="str">
        <f t="shared" ref="HO7:HO70" ca="1" si="93">IFERROR(INDEX(BT$3:BT$1003,$FQ7),"")</f>
        <v/>
      </c>
      <c r="HP7" s="17" t="str">
        <f t="shared" ref="HP7:HP70" ca="1" si="94">IFERROR(INDEX(BU$3:BU$1003,$FQ7),"")</f>
        <v/>
      </c>
      <c r="HQ7" s="17" t="str">
        <f t="shared" ref="HQ7:HQ70" ca="1" si="95">IFERROR(INDEX(BV$3:BV$1003,$FQ7),"")</f>
        <v/>
      </c>
      <c r="HR7" s="17" t="str">
        <f t="shared" ref="HR7:HR70" ca="1" si="96">IFERROR(INDEX(BW$3:BW$1003,$FQ7),"")</f>
        <v/>
      </c>
      <c r="HS7" s="17" t="str">
        <f t="shared" ref="HS7:HS70" ca="1" si="97">IFERROR(INDEX(BX$3:BX$1003,$FQ7),"")</f>
        <v/>
      </c>
      <c r="HT7" s="17" t="str">
        <f t="shared" ref="HT7:HT70" ca="1" si="98">IFERROR(INDEX(BY$3:BY$1003,$FQ7),"")</f>
        <v/>
      </c>
      <c r="HU7" s="17" t="str">
        <f t="shared" ref="HU7:HU70" ca="1" si="99">IFERROR(INDEX(BZ$3:BZ$1003,$FQ7),"")</f>
        <v/>
      </c>
      <c r="HV7" s="17" t="str">
        <f t="shared" ref="HV7:HV70" ca="1" si="100">IFERROR(INDEX(CA$3:CA$1003,$FQ7),"")</f>
        <v/>
      </c>
      <c r="HW7" s="17" t="str">
        <f t="shared" ref="HW7:HW70" ca="1" si="101">IFERROR(INDEX(CB$3:CB$1003,$FQ7),"")</f>
        <v/>
      </c>
      <c r="HX7" s="17" t="str">
        <f t="shared" ref="HX7:HX70" ca="1" si="102">IFERROR(INDEX(CC$3:CC$1003,$FQ7),"")</f>
        <v/>
      </c>
      <c r="HY7" s="17" t="str">
        <f t="shared" ref="HY7:HY70" ca="1" si="103">IFERROR(INDEX(CD$3:CD$1003,$FQ7),"")</f>
        <v/>
      </c>
      <c r="HZ7" s="17" t="str">
        <f t="shared" ref="HZ7:HZ70" ca="1" si="104">IFERROR(INDEX(CE$3:CE$1003,$FQ7),"")</f>
        <v/>
      </c>
      <c r="IA7" s="17" t="str">
        <f t="shared" ref="IA7:IA70" ca="1" si="105">IFERROR(INDEX(CF$3:CF$1003,$FQ7),"")</f>
        <v/>
      </c>
      <c r="IB7" s="17" t="str">
        <f t="shared" ref="IB7:IB70" ca="1" si="106">IFERROR(INDEX(CG$3:CG$1003,$FQ7),"")</f>
        <v/>
      </c>
      <c r="IC7" s="17" t="str">
        <f t="shared" ref="IC7:IC70" ca="1" si="107">IFERROR(INDEX(CH$3:CH$1003,$FQ7),"")</f>
        <v/>
      </c>
      <c r="ID7" s="17" t="str">
        <f t="shared" ca="1" si="40"/>
        <v/>
      </c>
      <c r="IE7" s="17" t="str">
        <f t="shared" ca="1" si="41"/>
        <v/>
      </c>
      <c r="IF7" s="17" t="str">
        <f t="shared" ca="1" si="41"/>
        <v/>
      </c>
      <c r="IG7" s="17" t="str">
        <f t="shared" ca="1" si="41"/>
        <v/>
      </c>
      <c r="IH7" s="17" t="str">
        <f t="shared" ca="1" si="41"/>
        <v/>
      </c>
      <c r="II7" s="17" t="str">
        <f t="shared" ca="1" si="41"/>
        <v/>
      </c>
      <c r="IJ7" s="17" t="str">
        <f t="shared" ca="1" si="41"/>
        <v/>
      </c>
      <c r="IK7" s="17" t="str">
        <f t="shared" ca="1" si="41"/>
        <v/>
      </c>
      <c r="IL7" s="17" t="str">
        <f t="shared" ca="1" si="41"/>
        <v/>
      </c>
      <c r="IM7" s="17" t="str">
        <f t="shared" ca="1" si="41"/>
        <v/>
      </c>
      <c r="IN7" s="17" t="str">
        <f t="shared" ca="1" si="41"/>
        <v/>
      </c>
      <c r="IO7" s="17" t="str">
        <f t="shared" ca="1" si="42"/>
        <v/>
      </c>
      <c r="IP7" s="17" t="str">
        <f t="shared" ca="1" si="42"/>
        <v/>
      </c>
      <c r="IQ7" s="17" t="str">
        <f t="shared" ca="1" si="42"/>
        <v/>
      </c>
      <c r="IR7" s="17" t="str">
        <f t="shared" ca="1" si="42"/>
        <v/>
      </c>
      <c r="IS7" s="17" t="str">
        <f t="shared" ca="1" si="42"/>
        <v/>
      </c>
      <c r="IT7" s="17" t="str">
        <f t="shared" ca="1" si="42"/>
        <v/>
      </c>
      <c r="IU7" s="17" t="str">
        <f t="shared" ca="1" si="42"/>
        <v/>
      </c>
      <c r="IV7" s="17" t="str">
        <f t="shared" ca="1" si="42"/>
        <v/>
      </c>
      <c r="IW7" s="17" t="str">
        <f t="shared" ca="1" si="42"/>
        <v/>
      </c>
      <c r="IX7" s="17" t="str">
        <f t="shared" ca="1" si="42"/>
        <v/>
      </c>
      <c r="IY7" s="17" t="str">
        <f t="shared" ca="1" si="43"/>
        <v/>
      </c>
      <c r="IZ7" s="17" t="str">
        <f t="shared" ca="1" si="43"/>
        <v/>
      </c>
      <c r="JA7" s="17" t="str">
        <f t="shared" ca="1" si="43"/>
        <v/>
      </c>
      <c r="JB7" s="17" t="str">
        <f t="shared" ca="1" si="43"/>
        <v/>
      </c>
      <c r="JC7" s="17" t="str">
        <f t="shared" ca="1" si="43"/>
        <v/>
      </c>
      <c r="JD7" s="17" t="str">
        <f t="shared" ca="1" si="43"/>
        <v/>
      </c>
      <c r="JE7" s="17" t="str">
        <f t="shared" ca="1" si="43"/>
        <v/>
      </c>
      <c r="JF7" s="17" t="str">
        <f t="shared" ca="1" si="43"/>
        <v/>
      </c>
      <c r="JG7" s="17" t="str">
        <f t="shared" ca="1" si="43"/>
        <v/>
      </c>
      <c r="JH7" s="17" t="str">
        <f t="shared" ca="1" si="43"/>
        <v/>
      </c>
      <c r="JI7" s="17" t="str">
        <f t="shared" ca="1" si="44"/>
        <v/>
      </c>
      <c r="JJ7" s="17" t="str">
        <f t="shared" ca="1" si="44"/>
        <v/>
      </c>
      <c r="JK7" s="17" t="str">
        <f t="shared" ca="1" si="44"/>
        <v/>
      </c>
      <c r="JL7" s="17" t="str">
        <f t="shared" ca="1" si="44"/>
        <v/>
      </c>
      <c r="JM7" s="17" t="str">
        <f t="shared" ca="1" si="44"/>
        <v/>
      </c>
    </row>
    <row r="8" spans="1:273">
      <c r="A8" s="17" t="str">
        <f t="shared" si="5"/>
        <v>\\\0</v>
      </c>
      <c r="B8" s="17" t="str">
        <f t="shared" si="6"/>
        <v>\\\0</v>
      </c>
      <c r="C8" s="17" t="str">
        <f t="shared" si="7"/>
        <v>\\\0</v>
      </c>
      <c r="D8" s="17" t="str">
        <f t="shared" si="8"/>
        <v>\\\0</v>
      </c>
      <c r="E8" s="17" t="str">
        <f t="shared" si="9"/>
        <v>\\\0</v>
      </c>
      <c r="F8" s="17" t="str">
        <f t="shared" si="10"/>
        <v>\\\0</v>
      </c>
      <c r="G8" s="17" t="str">
        <f t="shared" si="11"/>
        <v>\\\0</v>
      </c>
      <c r="H8" s="17" t="str">
        <f t="shared" si="12"/>
        <v>\\\0</v>
      </c>
      <c r="I8" s="17" t="str">
        <f t="shared" si="13"/>
        <v>\\\0</v>
      </c>
      <c r="J8" s="17" t="str">
        <f t="shared" si="14"/>
        <v>\\\0</v>
      </c>
      <c r="K8" s="17" t="str">
        <f t="shared" si="15"/>
        <v>\\\0</v>
      </c>
      <c r="L8" s="17" t="str">
        <f t="shared" si="16"/>
        <v>\\\0</v>
      </c>
      <c r="M8" s="17" t="str">
        <f t="shared" si="17"/>
        <v>\\\0</v>
      </c>
      <c r="N8" s="17" t="str">
        <f t="shared" si="18"/>
        <v>\\\0</v>
      </c>
      <c r="O8" s="17" t="str">
        <f t="shared" si="19"/>
        <v>\\\0</v>
      </c>
      <c r="P8" s="17" t="str">
        <f t="shared" si="20"/>
        <v>\\\0</v>
      </c>
      <c r="R8" s="17" t="str">
        <f t="shared" si="21"/>
        <v>\\</v>
      </c>
      <c r="S8" s="38"/>
      <c r="T8" s="39"/>
      <c r="U8" s="31"/>
      <c r="V8" s="32"/>
      <c r="W8" s="36"/>
      <c r="X8" s="11"/>
      <c r="Y8" s="11"/>
      <c r="Z8" s="11"/>
      <c r="AA8" s="11"/>
      <c r="AB8" s="11"/>
      <c r="AC8" s="11"/>
      <c r="AD8" s="33"/>
      <c r="AE8" s="33"/>
      <c r="AF8" s="33"/>
      <c r="AG8" s="33"/>
      <c r="AH8" s="33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35"/>
      <c r="DS8" s="27"/>
      <c r="DT8" s="40"/>
      <c r="DU8" s="35"/>
      <c r="DV8" s="28">
        <f>IF(AND($S8='자료입력 및 결과표시'!$B$6,COUNTIF($W8:$DR8,'자료입력 및 결과표시'!$C$6)&gt;=1),IF(OR('자료입력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DW8" s="28">
        <f>IF(AND($S8='자료입력 및 결과표시'!$B$7,COUNTIF($W8:$DR8,'자료입력 및 결과표시'!$C$7)&gt;=1),IF(OR('자료입력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DX8" s="28">
        <f>IF(AND($S8='자료입력 및 결과표시'!$B$8,COUNTIF($W8:$DR8,'자료입력 및 결과표시'!$C$8)&gt;=1),IF(OR('자료입력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DY8" s="28">
        <f>IF(AND($S8='자료입력 및 결과표시'!$B$9,COUNTIF($W8:$DR8,'자료입력 및 결과표시'!$C$9)&gt;=1),IF(OR('자료입력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DZ8" s="28">
        <f>IF(AND($S8='자료입력 및 결과표시'!$B$10,COUNTIF($W8:$DR8,'자료입력 및 결과표시'!$C$10)&gt;=1),IF(OR('자료입력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A8" s="28">
        <f>IF(AND($S8='자료입력 및 결과표시'!$B$11,COUNTIF($W8:$DR8,'자료입력 및 결과표시'!$C$11)&gt;=1),IF(OR('자료입력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B8" s="28">
        <f>IF(AND($S8='자료입력 및 결과표시'!$B$12,COUNTIF($W8:$DR8,'자료입력 및 결과표시'!$C$12)&gt;=1),IF(OR('자료입력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C8" s="28">
        <f>IF(AND($S8='자료입력 및 결과표시'!$B$13,COUNTIF($W8:$DR8,'자료입력 및 결과표시'!$C$13)&gt;=1),IF(OR('자료입력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D8" s="28">
        <f>IF(AND($S8='자료입력 및 결과표시'!$B$14,COUNTIF($W8:$DR8,'자료입력 및 결과표시'!$C$14)&gt;=1),IF(OR('자료입력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E8" s="28">
        <f>IF(AND($S8='자료입력 및 결과표시'!$B$15,COUNTIF($W8:$DR8,'자료입력 및 결과표시'!$C$15)&gt;=1),IF(OR('자료입력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F8" s="28">
        <f>IF(AND($S8='자료입력 및 결과표시'!$B$16,COUNTIF($W8:$DR8,'자료입력 및 결과표시'!$C$16)&gt;=1),IF(OR('자료입력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G8" s="28">
        <f>IF(AND($S8='자료입력 및 결과표시'!$B$17,COUNTIF($W8:$DR8,'자료입력 및 결과표시'!$C$17)&gt;=1),IF(OR('자료입력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H8" s="28">
        <f>IF(AND($S8='자료입력 및 결과표시'!$B$18,COUNTIF($W8:$DR8,'자료입력 및 결과표시'!$C$18)&gt;=1),IF(OR('자료입력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I8" s="28">
        <f>IF(AND($S8='자료입력 및 결과표시'!$B$19,COUNTIF($W8:$DR8,'자료입력 및 결과표시'!$C$19)&gt;=1),IF(OR('자료입력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J8" s="28">
        <f>IF(AND($S8='자료입력 및 결과표시'!$B$20,COUNTIF($W8:$DR8,'자료입력 및 결과표시'!$C$20)&gt;=1),IF(OR('자료입력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K8" s="28">
        <f>IF(AND($S8='자료입력 및 결과표시'!$B$21,COUNTIF($W8:$DR8,'자료입력 및 결과표시'!$C$21)&gt;=1),IF(OR('자료입력 및 결과표시'!$B$4+90&gt;=$V8,'자료입력 및 결과표시'!$B$4&lt;$U8),0,IF($V8-'자료입력 및 결과표시'!$B$4-90&gt;='자료입력 및 결과표시'!$E$4,'자료입력 및 결과표시'!$E$4,$V8-'자료입력 및 결과표시'!$B$4-90)),0)</f>
        <v>0</v>
      </c>
      <c r="EL8" s="17">
        <f>IF(AND(S8='자료입력 및 결과표시'!$B$6,COUNTIF('업무중복도(데이터 입력)'!$W8:$DR8,'자료입력 및 결과표시'!$C$6)&gt;=1),1,0)</f>
        <v>0</v>
      </c>
      <c r="EM8" s="17">
        <f>IF(AND(S8='자료입력 및 결과표시'!$B$7,COUNTIF('업무중복도(데이터 입력)'!$W8:$DR8,'자료입력 및 결과표시'!$C$7)&gt;=1),2,0)</f>
        <v>0</v>
      </c>
      <c r="EN8" s="17">
        <f>IF(AND(S8='자료입력 및 결과표시'!$B$8,COUNTIF('업무중복도(데이터 입력)'!$W8:$DR8,'자료입력 및 결과표시'!$C$8)&gt;=1),3,0)</f>
        <v>0</v>
      </c>
      <c r="EO8" s="17">
        <f>IF(AND(S8='자료입력 및 결과표시'!$B$9,COUNTIF('업무중복도(데이터 입력)'!$W8:$DR8,'자료입력 및 결과표시'!$C$9)&gt;=1),4,0)</f>
        <v>0</v>
      </c>
      <c r="EP8" s="17">
        <f>IF(AND(S8='자료입력 및 결과표시'!$B$10,COUNTIF('업무중복도(데이터 입력)'!$W8:$DR8,'자료입력 및 결과표시'!$C$10)&gt;=1),5,0)</f>
        <v>0</v>
      </c>
      <c r="EQ8" s="17">
        <f>IF(AND(S8='자료입력 및 결과표시'!$B$11,COUNTIF('업무중복도(데이터 입력)'!$W8:$DR8,'자료입력 및 결과표시'!$C$11)&gt;=1),6,0)</f>
        <v>0</v>
      </c>
      <c r="ER8" s="17">
        <f>IF(AND(S8='자료입력 및 결과표시'!$B$12,COUNTIF('업무중복도(데이터 입력)'!$W8:$DR8,'자료입력 및 결과표시'!$C$12)&gt;=1),7,0)</f>
        <v>0</v>
      </c>
      <c r="ES8" s="17">
        <f>IF(AND(S8='자료입력 및 결과표시'!$B$13,COUNTIF('업무중복도(데이터 입력)'!$W8:$DR8,'자료입력 및 결과표시'!$C$13)&gt;=1),8,0)</f>
        <v>0</v>
      </c>
      <c r="ET8" s="17">
        <f>IF(AND(S8='자료입력 및 결과표시'!$B$14,COUNTIF('업무중복도(데이터 입력)'!$W8:$DR8,'자료입력 및 결과표시'!$C$14)&gt;=1),9,0)</f>
        <v>0</v>
      </c>
      <c r="EU8" s="17">
        <f>IF(AND(S8='자료입력 및 결과표시'!$B$15,COUNTIF('업무중복도(데이터 입력)'!$W8:$DR8,'자료입력 및 결과표시'!$C$15)&gt;=1),10,0)</f>
        <v>0</v>
      </c>
      <c r="EV8" s="17">
        <f>IF(AND(S8='자료입력 및 결과표시'!$B$16,COUNTIF('업무중복도(데이터 입력)'!$W8:$DR8,'자료입력 및 결과표시'!$C$16)&gt;=1),11,0)</f>
        <v>0</v>
      </c>
      <c r="EW8" s="17">
        <f>IF(AND(S8='자료입력 및 결과표시'!$B$17,COUNTIF('업무중복도(데이터 입력)'!$W8:$DR8,'자료입력 및 결과표시'!$C$17)&gt;=1),12,0)</f>
        <v>0</v>
      </c>
      <c r="EX8" s="17">
        <f>IF(AND(S8='자료입력 및 결과표시'!$B$18,COUNTIF('업무중복도(데이터 입력)'!$W8:$DR8,'자료입력 및 결과표시'!$C$18)&gt;=1),13,0)</f>
        <v>0</v>
      </c>
      <c r="EY8" s="17">
        <f>IF(AND(S8='자료입력 및 결과표시'!$B$19,COUNTIF('업무중복도(데이터 입력)'!$W8:$DR8,'자료입력 및 결과표시'!$C$19)&gt;=1),14,0)</f>
        <v>0</v>
      </c>
      <c r="EZ8" s="17">
        <f>IF(AND(S8='자료입력 및 결과표시'!$B$20,COUNTIF('업무중복도(데이터 입력)'!$W8:$DR8,'자료입력 및 결과표시'!$C$20)&gt;=1),15,0)</f>
        <v>0</v>
      </c>
      <c r="FA8" s="17">
        <f>IF(AND(S8='자료입력 및 결과표시'!$B$21,COUNTIF('업무중복도(데이터 입력)'!$W8:$DR8,'자료입력 및 결과표시'!$C$21)&gt;=1),16,0)</f>
        <v>0</v>
      </c>
      <c r="FD8" s="270" t="str">
        <f ca="1">IFERROR(MATCH('자료입력 및 결과표시'!$C$62,OFFSET($R$3,$FD7,,1000),0)+$FD7,"")</f>
        <v/>
      </c>
      <c r="FE8" s="271" t="str">
        <f t="shared" ca="1" si="22"/>
        <v/>
      </c>
      <c r="FH8" s="17" t="str">
        <f ca="1">IFERROR(MATCH('자료입력 및 결과표시'!$C$62,OFFSET($R$3,$FH7,,1000),0)+$FH7,"")</f>
        <v/>
      </c>
      <c r="FI8" s="17" t="str">
        <f t="shared" ca="1" si="23"/>
        <v/>
      </c>
      <c r="FK8" s="17">
        <f t="shared" si="24"/>
        <v>0</v>
      </c>
      <c r="FL8" s="17">
        <v>6</v>
      </c>
      <c r="FM8" s="17" t="str">
        <f>IF(HLOOKUP('자료입력 및 결과표시'!$A$4,'업체별 기술인 명단(데이터 입력)'!$B$2:$BZ$100,7,FALSE)="",1,HLOOKUP('자료입력 및 결과표시'!$A$4,'업체별 기술인 명단(데이터 입력)'!$B$2:$BZ$100,7,FALSE))</f>
        <v>김성재</v>
      </c>
      <c r="FN8" s="17">
        <f t="shared" ca="1" si="25"/>
        <v>2</v>
      </c>
      <c r="FP8" s="17" t="str">
        <f t="shared" ca="1" si="26"/>
        <v/>
      </c>
      <c r="FQ8" s="270" t="str">
        <f ca="1">IFERROR(MATCH('자료입력 및 결과표시'!$C$62,OFFSET($R$3,$FQ7,,1000),0)+$FQ7,"")</f>
        <v/>
      </c>
      <c r="FR8" s="17" t="str">
        <f t="shared" ca="1" si="27"/>
        <v/>
      </c>
      <c r="FS8" s="17" t="str">
        <f t="shared" ca="1" si="45"/>
        <v/>
      </c>
      <c r="FT8" s="17" t="str">
        <f t="shared" ca="1" si="46"/>
        <v/>
      </c>
      <c r="FU8" s="17" t="str">
        <f t="shared" ca="1" si="47"/>
        <v/>
      </c>
      <c r="FV8" s="17" t="str">
        <f t="shared" ca="1" si="48"/>
        <v/>
      </c>
      <c r="FW8" s="17" t="str">
        <f t="shared" ca="1" si="49"/>
        <v/>
      </c>
      <c r="FX8" s="17" t="str">
        <f t="shared" ca="1" si="50"/>
        <v/>
      </c>
      <c r="FY8" s="17" t="str">
        <f t="shared" ca="1" si="51"/>
        <v/>
      </c>
      <c r="FZ8" s="17" t="str">
        <f t="shared" ca="1" si="52"/>
        <v/>
      </c>
      <c r="GA8" s="17" t="str">
        <f t="shared" ca="1" si="53"/>
        <v/>
      </c>
      <c r="GB8" s="17" t="str">
        <f t="shared" ca="1" si="54"/>
        <v/>
      </c>
      <c r="GC8" s="17" t="str">
        <f t="shared" ca="1" si="55"/>
        <v/>
      </c>
      <c r="GD8" s="17" t="str">
        <f t="shared" ca="1" si="56"/>
        <v/>
      </c>
      <c r="GE8" s="17" t="str">
        <f t="shared" ca="1" si="57"/>
        <v/>
      </c>
      <c r="GF8" s="17" t="str">
        <f t="shared" ca="1" si="58"/>
        <v/>
      </c>
      <c r="GG8" s="17" t="str">
        <f t="shared" ca="1" si="59"/>
        <v/>
      </c>
      <c r="GH8" s="17" t="str">
        <f t="shared" ca="1" si="60"/>
        <v/>
      </c>
      <c r="GI8" s="17" t="str">
        <f t="shared" ca="1" si="61"/>
        <v/>
      </c>
      <c r="GJ8" s="17" t="str">
        <f t="shared" ca="1" si="62"/>
        <v/>
      </c>
      <c r="GK8" s="17" t="str">
        <f t="shared" ca="1" si="63"/>
        <v/>
      </c>
      <c r="GL8" s="17" t="str">
        <f t="shared" ca="1" si="64"/>
        <v/>
      </c>
      <c r="GM8" s="17" t="str">
        <f t="shared" ca="1" si="65"/>
        <v/>
      </c>
      <c r="GN8" s="17" t="str">
        <f t="shared" ca="1" si="66"/>
        <v/>
      </c>
      <c r="GO8" s="17" t="str">
        <f t="shared" ca="1" si="67"/>
        <v/>
      </c>
      <c r="GP8" s="17" t="str">
        <f t="shared" ca="1" si="68"/>
        <v/>
      </c>
      <c r="GQ8" s="17" t="str">
        <f t="shared" ca="1" si="69"/>
        <v/>
      </c>
      <c r="GR8" s="17" t="str">
        <f t="shared" ca="1" si="70"/>
        <v/>
      </c>
      <c r="GS8" s="17" t="str">
        <f t="shared" ca="1" si="71"/>
        <v/>
      </c>
      <c r="GT8" s="17" t="str">
        <f t="shared" ca="1" si="72"/>
        <v/>
      </c>
      <c r="GU8" s="17" t="str">
        <f t="shared" ca="1" si="73"/>
        <v/>
      </c>
      <c r="GV8" s="17" t="str">
        <f t="shared" ca="1" si="74"/>
        <v/>
      </c>
      <c r="GW8" s="17" t="str">
        <f t="shared" ca="1" si="75"/>
        <v/>
      </c>
      <c r="GX8" s="17" t="str">
        <f t="shared" ca="1" si="76"/>
        <v/>
      </c>
      <c r="GY8" s="17" t="str">
        <f t="shared" ca="1" si="77"/>
        <v/>
      </c>
      <c r="GZ8" s="17" t="str">
        <f t="shared" ca="1" si="78"/>
        <v/>
      </c>
      <c r="HA8" s="17" t="str">
        <f t="shared" ca="1" si="79"/>
        <v/>
      </c>
      <c r="HB8" s="17" t="str">
        <f t="shared" ca="1" si="80"/>
        <v/>
      </c>
      <c r="HC8" s="17" t="str">
        <f t="shared" ca="1" si="81"/>
        <v/>
      </c>
      <c r="HD8" s="17" t="str">
        <f t="shared" ca="1" si="82"/>
        <v/>
      </c>
      <c r="HE8" s="17" t="str">
        <f t="shared" ca="1" si="83"/>
        <v/>
      </c>
      <c r="HF8" s="17" t="str">
        <f t="shared" ca="1" si="84"/>
        <v/>
      </c>
      <c r="HG8" s="17" t="str">
        <f t="shared" ca="1" si="85"/>
        <v/>
      </c>
      <c r="HH8" s="17" t="str">
        <f t="shared" ca="1" si="86"/>
        <v/>
      </c>
      <c r="HI8" s="17" t="str">
        <f t="shared" ca="1" si="87"/>
        <v/>
      </c>
      <c r="HJ8" s="17" t="str">
        <f t="shared" ca="1" si="88"/>
        <v/>
      </c>
      <c r="HK8" s="17" t="str">
        <f t="shared" ca="1" si="89"/>
        <v/>
      </c>
      <c r="HL8" s="17" t="str">
        <f t="shared" ca="1" si="90"/>
        <v/>
      </c>
      <c r="HM8" s="17" t="str">
        <f t="shared" ca="1" si="91"/>
        <v/>
      </c>
      <c r="HN8" s="17" t="str">
        <f t="shared" ca="1" si="92"/>
        <v/>
      </c>
      <c r="HO8" s="17" t="str">
        <f t="shared" ca="1" si="93"/>
        <v/>
      </c>
      <c r="HP8" s="17" t="str">
        <f t="shared" ca="1" si="94"/>
        <v/>
      </c>
      <c r="HQ8" s="17" t="str">
        <f t="shared" ca="1" si="95"/>
        <v/>
      </c>
      <c r="HR8" s="17" t="str">
        <f t="shared" ca="1" si="96"/>
        <v/>
      </c>
      <c r="HS8" s="17" t="str">
        <f t="shared" ca="1" si="97"/>
        <v/>
      </c>
      <c r="HT8" s="17" t="str">
        <f t="shared" ca="1" si="98"/>
        <v/>
      </c>
      <c r="HU8" s="17" t="str">
        <f t="shared" ca="1" si="99"/>
        <v/>
      </c>
      <c r="HV8" s="17" t="str">
        <f t="shared" ca="1" si="100"/>
        <v/>
      </c>
      <c r="HW8" s="17" t="str">
        <f t="shared" ca="1" si="101"/>
        <v/>
      </c>
      <c r="HX8" s="17" t="str">
        <f t="shared" ca="1" si="102"/>
        <v/>
      </c>
      <c r="HY8" s="17" t="str">
        <f t="shared" ca="1" si="103"/>
        <v/>
      </c>
      <c r="HZ8" s="17" t="str">
        <f t="shared" ca="1" si="104"/>
        <v/>
      </c>
      <c r="IA8" s="17" t="str">
        <f t="shared" ca="1" si="105"/>
        <v/>
      </c>
      <c r="IB8" s="17" t="str">
        <f t="shared" ca="1" si="106"/>
        <v/>
      </c>
      <c r="IC8" s="17" t="str">
        <f t="shared" ca="1" si="107"/>
        <v/>
      </c>
      <c r="ID8" s="17" t="str">
        <f t="shared" ca="1" si="40"/>
        <v/>
      </c>
      <c r="IE8" s="17" t="str">
        <f t="shared" ca="1" si="41"/>
        <v/>
      </c>
      <c r="IF8" s="17" t="str">
        <f t="shared" ca="1" si="41"/>
        <v/>
      </c>
      <c r="IG8" s="17" t="str">
        <f t="shared" ca="1" si="41"/>
        <v/>
      </c>
      <c r="IH8" s="17" t="str">
        <f t="shared" ca="1" si="41"/>
        <v/>
      </c>
      <c r="II8" s="17" t="str">
        <f t="shared" ca="1" si="41"/>
        <v/>
      </c>
      <c r="IJ8" s="17" t="str">
        <f t="shared" ca="1" si="41"/>
        <v/>
      </c>
      <c r="IK8" s="17" t="str">
        <f t="shared" ca="1" si="41"/>
        <v/>
      </c>
      <c r="IL8" s="17" t="str">
        <f t="shared" ca="1" si="41"/>
        <v/>
      </c>
      <c r="IM8" s="17" t="str">
        <f t="shared" ca="1" si="41"/>
        <v/>
      </c>
      <c r="IN8" s="17" t="str">
        <f t="shared" ca="1" si="41"/>
        <v/>
      </c>
      <c r="IO8" s="17" t="str">
        <f t="shared" ca="1" si="42"/>
        <v/>
      </c>
      <c r="IP8" s="17" t="str">
        <f t="shared" ca="1" si="42"/>
        <v/>
      </c>
      <c r="IQ8" s="17" t="str">
        <f t="shared" ca="1" si="42"/>
        <v/>
      </c>
      <c r="IR8" s="17" t="str">
        <f t="shared" ca="1" si="42"/>
        <v/>
      </c>
      <c r="IS8" s="17" t="str">
        <f t="shared" ca="1" si="42"/>
        <v/>
      </c>
      <c r="IT8" s="17" t="str">
        <f t="shared" ca="1" si="42"/>
        <v/>
      </c>
      <c r="IU8" s="17" t="str">
        <f t="shared" ca="1" si="42"/>
        <v/>
      </c>
      <c r="IV8" s="17" t="str">
        <f t="shared" ca="1" si="42"/>
        <v/>
      </c>
      <c r="IW8" s="17" t="str">
        <f t="shared" ca="1" si="42"/>
        <v/>
      </c>
      <c r="IX8" s="17" t="str">
        <f t="shared" ca="1" si="42"/>
        <v/>
      </c>
      <c r="IY8" s="17" t="str">
        <f t="shared" ca="1" si="43"/>
        <v/>
      </c>
      <c r="IZ8" s="17" t="str">
        <f t="shared" ca="1" si="43"/>
        <v/>
      </c>
      <c r="JA8" s="17" t="str">
        <f t="shared" ca="1" si="43"/>
        <v/>
      </c>
      <c r="JB8" s="17" t="str">
        <f t="shared" ca="1" si="43"/>
        <v/>
      </c>
      <c r="JC8" s="17" t="str">
        <f t="shared" ca="1" si="43"/>
        <v/>
      </c>
      <c r="JD8" s="17" t="str">
        <f t="shared" ca="1" si="43"/>
        <v/>
      </c>
      <c r="JE8" s="17" t="str">
        <f t="shared" ca="1" si="43"/>
        <v/>
      </c>
      <c r="JF8" s="17" t="str">
        <f t="shared" ca="1" si="43"/>
        <v/>
      </c>
      <c r="JG8" s="17" t="str">
        <f t="shared" ca="1" si="43"/>
        <v/>
      </c>
      <c r="JH8" s="17" t="str">
        <f t="shared" ca="1" si="43"/>
        <v/>
      </c>
      <c r="JI8" s="17" t="str">
        <f t="shared" ca="1" si="44"/>
        <v/>
      </c>
      <c r="JJ8" s="17" t="str">
        <f t="shared" ca="1" si="44"/>
        <v/>
      </c>
      <c r="JK8" s="17" t="str">
        <f t="shared" ca="1" si="44"/>
        <v/>
      </c>
      <c r="JL8" s="17" t="str">
        <f t="shared" ca="1" si="44"/>
        <v/>
      </c>
      <c r="JM8" s="17" t="str">
        <f t="shared" ca="1" si="44"/>
        <v/>
      </c>
    </row>
    <row r="9" spans="1:273">
      <c r="A9" s="17" t="str">
        <f t="shared" si="5"/>
        <v>\\\0</v>
      </c>
      <c r="B9" s="17" t="str">
        <f t="shared" si="6"/>
        <v>\\\0</v>
      </c>
      <c r="C9" s="17" t="str">
        <f t="shared" si="7"/>
        <v>\\\0</v>
      </c>
      <c r="D9" s="17" t="str">
        <f t="shared" si="8"/>
        <v>\\\0</v>
      </c>
      <c r="E9" s="17" t="str">
        <f t="shared" si="9"/>
        <v>\\\0</v>
      </c>
      <c r="F9" s="17" t="str">
        <f t="shared" si="10"/>
        <v>\\\0</v>
      </c>
      <c r="G9" s="17" t="str">
        <f t="shared" si="11"/>
        <v>\\\0</v>
      </c>
      <c r="H9" s="17" t="str">
        <f t="shared" si="12"/>
        <v>\\\0</v>
      </c>
      <c r="I9" s="17" t="str">
        <f t="shared" si="13"/>
        <v>\\\0</v>
      </c>
      <c r="J9" s="17" t="str">
        <f t="shared" si="14"/>
        <v>\\\0</v>
      </c>
      <c r="K9" s="17" t="str">
        <f t="shared" si="15"/>
        <v>\\\0</v>
      </c>
      <c r="L9" s="17" t="str">
        <f t="shared" si="16"/>
        <v>\\\0</v>
      </c>
      <c r="M9" s="17" t="str">
        <f t="shared" si="17"/>
        <v>\\\0</v>
      </c>
      <c r="N9" s="17" t="str">
        <f t="shared" si="18"/>
        <v>\\\0</v>
      </c>
      <c r="O9" s="17" t="str">
        <f t="shared" si="19"/>
        <v>\\\0</v>
      </c>
      <c r="P9" s="17" t="str">
        <f t="shared" si="20"/>
        <v>\\\0</v>
      </c>
      <c r="R9" s="17" t="str">
        <f t="shared" si="21"/>
        <v>\\</v>
      </c>
      <c r="S9" s="38"/>
      <c r="T9" s="39"/>
      <c r="U9" s="31"/>
      <c r="V9" s="32"/>
      <c r="W9" s="36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35"/>
      <c r="DS9" s="27"/>
      <c r="DT9" s="40"/>
      <c r="DU9" s="35"/>
      <c r="DV9" s="28">
        <f>IF(AND($S9='자료입력 및 결과표시'!$B$6,COUNTIF($W9:$DR9,'자료입력 및 결과표시'!$C$6)&gt;=1),IF(OR('자료입력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DW9" s="28">
        <f>IF(AND($S9='자료입력 및 결과표시'!$B$7,COUNTIF($W9:$DR9,'자료입력 및 결과표시'!$C$7)&gt;=1),IF(OR('자료입력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DX9" s="28">
        <f>IF(AND($S9='자료입력 및 결과표시'!$B$8,COUNTIF($W9:$DR9,'자료입력 및 결과표시'!$C$8)&gt;=1),IF(OR('자료입력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DY9" s="28">
        <f>IF(AND($S9='자료입력 및 결과표시'!$B$9,COUNTIF($W9:$DR9,'자료입력 및 결과표시'!$C$9)&gt;=1),IF(OR('자료입력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DZ9" s="28">
        <f>IF(AND($S9='자료입력 및 결과표시'!$B$10,COUNTIF($W9:$DR9,'자료입력 및 결과표시'!$C$10)&gt;=1),IF(OR('자료입력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A9" s="28">
        <f>IF(AND($S9='자료입력 및 결과표시'!$B$11,COUNTIF($W9:$DR9,'자료입력 및 결과표시'!$C$11)&gt;=1),IF(OR('자료입력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B9" s="28">
        <f>IF(AND($S9='자료입력 및 결과표시'!$B$12,COUNTIF($W9:$DR9,'자료입력 및 결과표시'!$C$12)&gt;=1),IF(OR('자료입력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C9" s="28">
        <f>IF(AND($S9='자료입력 및 결과표시'!$B$13,COUNTIF($W9:$DR9,'자료입력 및 결과표시'!$C$13)&gt;=1),IF(OR('자료입력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D9" s="28">
        <f>IF(AND($S9='자료입력 및 결과표시'!$B$14,COUNTIF($W9:$DR9,'자료입력 및 결과표시'!$C$14)&gt;=1),IF(OR('자료입력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E9" s="28">
        <f>IF(AND($S9='자료입력 및 결과표시'!$B$15,COUNTIF($W9:$DR9,'자료입력 및 결과표시'!$C$15)&gt;=1),IF(OR('자료입력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F9" s="28">
        <f>IF(AND($S9='자료입력 및 결과표시'!$B$16,COUNTIF($W9:$DR9,'자료입력 및 결과표시'!$C$16)&gt;=1),IF(OR('자료입력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G9" s="28">
        <f>IF(AND($S9='자료입력 및 결과표시'!$B$17,COUNTIF($W9:$DR9,'자료입력 및 결과표시'!$C$17)&gt;=1),IF(OR('자료입력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H9" s="28">
        <f>IF(AND($S9='자료입력 및 결과표시'!$B$18,COUNTIF($W9:$DR9,'자료입력 및 결과표시'!$C$18)&gt;=1),IF(OR('자료입력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I9" s="28">
        <f>IF(AND($S9='자료입력 및 결과표시'!$B$19,COUNTIF($W9:$DR9,'자료입력 및 결과표시'!$C$19)&gt;=1),IF(OR('자료입력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J9" s="28">
        <f>IF(AND($S9='자료입력 및 결과표시'!$B$20,COUNTIF($W9:$DR9,'자료입력 및 결과표시'!$C$20)&gt;=1),IF(OR('자료입력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K9" s="28">
        <f>IF(AND($S9='자료입력 및 결과표시'!$B$21,COUNTIF($W9:$DR9,'자료입력 및 결과표시'!$C$21)&gt;=1),IF(OR('자료입력 및 결과표시'!$B$4+90&gt;=$V9,'자료입력 및 결과표시'!$B$4&lt;$U9),0,IF($V9-'자료입력 및 결과표시'!$B$4-90&gt;='자료입력 및 결과표시'!$E$4,'자료입력 및 결과표시'!$E$4,$V9-'자료입력 및 결과표시'!$B$4-90)),0)</f>
        <v>0</v>
      </c>
      <c r="EL9" s="17">
        <f>IF(AND(S9='자료입력 및 결과표시'!$B$6,COUNTIF('업무중복도(데이터 입력)'!$W9:$DR9,'자료입력 및 결과표시'!$C$6)&gt;=1),1,0)</f>
        <v>0</v>
      </c>
      <c r="EM9" s="17">
        <f>IF(AND(S9='자료입력 및 결과표시'!$B$7,COUNTIF('업무중복도(데이터 입력)'!$W9:$DR9,'자료입력 및 결과표시'!$C$7)&gt;=1),2,0)</f>
        <v>0</v>
      </c>
      <c r="EN9" s="17">
        <f>IF(AND(S9='자료입력 및 결과표시'!$B$8,COUNTIF('업무중복도(데이터 입력)'!$W9:$DR9,'자료입력 및 결과표시'!$C$8)&gt;=1),3,0)</f>
        <v>0</v>
      </c>
      <c r="EO9" s="17">
        <f>IF(AND(S9='자료입력 및 결과표시'!$B$9,COUNTIF('업무중복도(데이터 입력)'!$W9:$DR9,'자료입력 및 결과표시'!$C$9)&gt;=1),4,0)</f>
        <v>0</v>
      </c>
      <c r="EP9" s="17">
        <f>IF(AND(S9='자료입력 및 결과표시'!$B$10,COUNTIF('업무중복도(데이터 입력)'!$W9:$DR9,'자료입력 및 결과표시'!$C$10)&gt;=1),5,0)</f>
        <v>0</v>
      </c>
      <c r="EQ9" s="17">
        <f>IF(AND(S9='자료입력 및 결과표시'!$B$11,COUNTIF('업무중복도(데이터 입력)'!$W9:$DR9,'자료입력 및 결과표시'!$C$11)&gt;=1),6,0)</f>
        <v>0</v>
      </c>
      <c r="ER9" s="17">
        <f>IF(AND(S9='자료입력 및 결과표시'!$B$12,COUNTIF('업무중복도(데이터 입력)'!$W9:$DR9,'자료입력 및 결과표시'!$C$12)&gt;=1),7,0)</f>
        <v>0</v>
      </c>
      <c r="ES9" s="17">
        <f>IF(AND(S9='자료입력 및 결과표시'!$B$13,COUNTIF('업무중복도(데이터 입력)'!$W9:$DR9,'자료입력 및 결과표시'!$C$13)&gt;=1),8,0)</f>
        <v>0</v>
      </c>
      <c r="ET9" s="17">
        <f>IF(AND(S9='자료입력 및 결과표시'!$B$14,COUNTIF('업무중복도(데이터 입력)'!$W9:$DR9,'자료입력 및 결과표시'!$C$14)&gt;=1),9,0)</f>
        <v>0</v>
      </c>
      <c r="EU9" s="17">
        <f>IF(AND(S9='자료입력 및 결과표시'!$B$15,COUNTIF('업무중복도(데이터 입력)'!$W9:$DR9,'자료입력 및 결과표시'!$C$15)&gt;=1),10,0)</f>
        <v>0</v>
      </c>
      <c r="EV9" s="17">
        <f>IF(AND(S9='자료입력 및 결과표시'!$B$16,COUNTIF('업무중복도(데이터 입력)'!$W9:$DR9,'자료입력 및 결과표시'!$C$16)&gt;=1),11,0)</f>
        <v>0</v>
      </c>
      <c r="EW9" s="17">
        <f>IF(AND(S9='자료입력 및 결과표시'!$B$17,COUNTIF('업무중복도(데이터 입력)'!$W9:$DR9,'자료입력 및 결과표시'!$C$17)&gt;=1),12,0)</f>
        <v>0</v>
      </c>
      <c r="EX9" s="17">
        <f>IF(AND(S9='자료입력 및 결과표시'!$B$18,COUNTIF('업무중복도(데이터 입력)'!$W9:$DR9,'자료입력 및 결과표시'!$C$18)&gt;=1),13,0)</f>
        <v>0</v>
      </c>
      <c r="EY9" s="17">
        <f>IF(AND(S9='자료입력 및 결과표시'!$B$19,COUNTIF('업무중복도(데이터 입력)'!$W9:$DR9,'자료입력 및 결과표시'!$C$19)&gt;=1),14,0)</f>
        <v>0</v>
      </c>
      <c r="EZ9" s="17">
        <f>IF(AND(S9='자료입력 및 결과표시'!$B$20,COUNTIF('업무중복도(데이터 입력)'!$W9:$DR9,'자료입력 및 결과표시'!$C$20)&gt;=1),15,0)</f>
        <v>0</v>
      </c>
      <c r="FA9" s="17">
        <f>IF(AND(S9='자료입력 및 결과표시'!$B$21,COUNTIF('업무중복도(데이터 입력)'!$W9:$DR9,'자료입력 및 결과표시'!$C$21)&gt;=1),16,0)</f>
        <v>0</v>
      </c>
      <c r="FD9" s="270" t="str">
        <f ca="1">IFERROR(MATCH('자료입력 및 결과표시'!$C$62,OFFSET($R$3,$FD8,,1000),0)+$FD8,"")</f>
        <v/>
      </c>
      <c r="FE9" s="271" t="str">
        <f t="shared" ca="1" si="22"/>
        <v/>
      </c>
      <c r="FH9" s="17" t="str">
        <f ca="1">IFERROR(MATCH('자료입력 및 결과표시'!$C$62,OFFSET($R$3,$FH8,,1000),0)+$FH8,"")</f>
        <v/>
      </c>
      <c r="FI9" s="17" t="str">
        <f t="shared" ca="1" si="23"/>
        <v/>
      </c>
      <c r="FK9" s="17">
        <f t="shared" si="24"/>
        <v>0</v>
      </c>
      <c r="FL9" s="17">
        <v>7</v>
      </c>
      <c r="FM9" s="17" t="str">
        <f>IF(HLOOKUP('자료입력 및 결과표시'!$A$4,'업체별 기술인 명단(데이터 입력)'!$B$2:$BZ$100,8,FALSE)="",1,HLOOKUP('자료입력 및 결과표시'!$A$4,'업체별 기술인 명단(데이터 입력)'!$B$2:$BZ$100,8,FALSE))</f>
        <v>한재호</v>
      </c>
      <c r="FN9" s="17">
        <f t="shared" ca="1" si="25"/>
        <v>1</v>
      </c>
      <c r="FP9" s="17" t="str">
        <f t="shared" ca="1" si="26"/>
        <v/>
      </c>
      <c r="FQ9" s="270" t="str">
        <f ca="1">IFERROR(MATCH('자료입력 및 결과표시'!$C$62,OFFSET($R$3,$FQ8,,1000),0)+$FQ8,"")</f>
        <v/>
      </c>
      <c r="FR9" s="17" t="str">
        <f t="shared" ca="1" si="27"/>
        <v/>
      </c>
      <c r="FS9" s="17" t="str">
        <f t="shared" ca="1" si="45"/>
        <v/>
      </c>
      <c r="FT9" s="17" t="str">
        <f t="shared" ca="1" si="46"/>
        <v/>
      </c>
      <c r="FU9" s="17" t="str">
        <f t="shared" ca="1" si="47"/>
        <v/>
      </c>
      <c r="FV9" s="17" t="str">
        <f t="shared" ca="1" si="48"/>
        <v/>
      </c>
      <c r="FW9" s="17" t="str">
        <f t="shared" ca="1" si="49"/>
        <v/>
      </c>
      <c r="FX9" s="17" t="str">
        <f t="shared" ca="1" si="50"/>
        <v/>
      </c>
      <c r="FY9" s="17" t="str">
        <f t="shared" ca="1" si="51"/>
        <v/>
      </c>
      <c r="FZ9" s="17" t="str">
        <f t="shared" ca="1" si="52"/>
        <v/>
      </c>
      <c r="GA9" s="17" t="str">
        <f t="shared" ca="1" si="53"/>
        <v/>
      </c>
      <c r="GB9" s="17" t="str">
        <f t="shared" ca="1" si="54"/>
        <v/>
      </c>
      <c r="GC9" s="17" t="str">
        <f t="shared" ca="1" si="55"/>
        <v/>
      </c>
      <c r="GD9" s="17" t="str">
        <f t="shared" ca="1" si="56"/>
        <v/>
      </c>
      <c r="GE9" s="17" t="str">
        <f t="shared" ca="1" si="57"/>
        <v/>
      </c>
      <c r="GF9" s="17" t="str">
        <f t="shared" ca="1" si="58"/>
        <v/>
      </c>
      <c r="GG9" s="17" t="str">
        <f t="shared" ca="1" si="59"/>
        <v/>
      </c>
      <c r="GH9" s="17" t="str">
        <f t="shared" ca="1" si="60"/>
        <v/>
      </c>
      <c r="GI9" s="17" t="str">
        <f t="shared" ca="1" si="61"/>
        <v/>
      </c>
      <c r="GJ9" s="17" t="str">
        <f t="shared" ca="1" si="62"/>
        <v/>
      </c>
      <c r="GK9" s="17" t="str">
        <f t="shared" ca="1" si="63"/>
        <v/>
      </c>
      <c r="GL9" s="17" t="str">
        <f t="shared" ca="1" si="64"/>
        <v/>
      </c>
      <c r="GM9" s="17" t="str">
        <f t="shared" ca="1" si="65"/>
        <v/>
      </c>
      <c r="GN9" s="17" t="str">
        <f t="shared" ca="1" si="66"/>
        <v/>
      </c>
      <c r="GO9" s="17" t="str">
        <f t="shared" ca="1" si="67"/>
        <v/>
      </c>
      <c r="GP9" s="17" t="str">
        <f t="shared" ca="1" si="68"/>
        <v/>
      </c>
      <c r="GQ9" s="17" t="str">
        <f t="shared" ca="1" si="69"/>
        <v/>
      </c>
      <c r="GR9" s="17" t="str">
        <f t="shared" ca="1" si="70"/>
        <v/>
      </c>
      <c r="GS9" s="17" t="str">
        <f t="shared" ca="1" si="71"/>
        <v/>
      </c>
      <c r="GT9" s="17" t="str">
        <f t="shared" ca="1" si="72"/>
        <v/>
      </c>
      <c r="GU9" s="17" t="str">
        <f t="shared" ca="1" si="73"/>
        <v/>
      </c>
      <c r="GV9" s="17" t="str">
        <f t="shared" ca="1" si="74"/>
        <v/>
      </c>
      <c r="GW9" s="17" t="str">
        <f t="shared" ca="1" si="75"/>
        <v/>
      </c>
      <c r="GX9" s="17" t="str">
        <f t="shared" ca="1" si="76"/>
        <v/>
      </c>
      <c r="GY9" s="17" t="str">
        <f t="shared" ca="1" si="77"/>
        <v/>
      </c>
      <c r="GZ9" s="17" t="str">
        <f t="shared" ca="1" si="78"/>
        <v/>
      </c>
      <c r="HA9" s="17" t="str">
        <f t="shared" ca="1" si="79"/>
        <v/>
      </c>
      <c r="HB9" s="17" t="str">
        <f t="shared" ca="1" si="80"/>
        <v/>
      </c>
      <c r="HC9" s="17" t="str">
        <f t="shared" ca="1" si="81"/>
        <v/>
      </c>
      <c r="HD9" s="17" t="str">
        <f t="shared" ca="1" si="82"/>
        <v/>
      </c>
      <c r="HE9" s="17" t="str">
        <f t="shared" ca="1" si="83"/>
        <v/>
      </c>
      <c r="HF9" s="17" t="str">
        <f t="shared" ca="1" si="84"/>
        <v/>
      </c>
      <c r="HG9" s="17" t="str">
        <f t="shared" ca="1" si="85"/>
        <v/>
      </c>
      <c r="HH9" s="17" t="str">
        <f t="shared" ca="1" si="86"/>
        <v/>
      </c>
      <c r="HI9" s="17" t="str">
        <f t="shared" ca="1" si="87"/>
        <v/>
      </c>
      <c r="HJ9" s="17" t="str">
        <f t="shared" ca="1" si="88"/>
        <v/>
      </c>
      <c r="HK9" s="17" t="str">
        <f t="shared" ca="1" si="89"/>
        <v/>
      </c>
      <c r="HL9" s="17" t="str">
        <f t="shared" ca="1" si="90"/>
        <v/>
      </c>
      <c r="HM9" s="17" t="str">
        <f t="shared" ca="1" si="91"/>
        <v/>
      </c>
      <c r="HN9" s="17" t="str">
        <f t="shared" ca="1" si="92"/>
        <v/>
      </c>
      <c r="HO9" s="17" t="str">
        <f t="shared" ca="1" si="93"/>
        <v/>
      </c>
      <c r="HP9" s="17" t="str">
        <f t="shared" ca="1" si="94"/>
        <v/>
      </c>
      <c r="HQ9" s="17" t="str">
        <f t="shared" ca="1" si="95"/>
        <v/>
      </c>
      <c r="HR9" s="17" t="str">
        <f t="shared" ca="1" si="96"/>
        <v/>
      </c>
      <c r="HS9" s="17" t="str">
        <f t="shared" ca="1" si="97"/>
        <v/>
      </c>
      <c r="HT9" s="17" t="str">
        <f t="shared" ca="1" si="98"/>
        <v/>
      </c>
      <c r="HU9" s="17" t="str">
        <f t="shared" ca="1" si="99"/>
        <v/>
      </c>
      <c r="HV9" s="17" t="str">
        <f t="shared" ca="1" si="100"/>
        <v/>
      </c>
      <c r="HW9" s="17" t="str">
        <f t="shared" ca="1" si="101"/>
        <v/>
      </c>
      <c r="HX9" s="17" t="str">
        <f t="shared" ca="1" si="102"/>
        <v/>
      </c>
      <c r="HY9" s="17" t="str">
        <f t="shared" ca="1" si="103"/>
        <v/>
      </c>
      <c r="HZ9" s="17" t="str">
        <f t="shared" ca="1" si="104"/>
        <v/>
      </c>
      <c r="IA9" s="17" t="str">
        <f t="shared" ca="1" si="105"/>
        <v/>
      </c>
      <c r="IB9" s="17" t="str">
        <f t="shared" ca="1" si="106"/>
        <v/>
      </c>
      <c r="IC9" s="17" t="str">
        <f t="shared" ca="1" si="107"/>
        <v/>
      </c>
      <c r="ID9" s="17" t="str">
        <f t="shared" ca="1" si="40"/>
        <v/>
      </c>
      <c r="IE9" s="17" t="str">
        <f t="shared" ca="1" si="41"/>
        <v/>
      </c>
      <c r="IF9" s="17" t="str">
        <f t="shared" ca="1" si="41"/>
        <v/>
      </c>
      <c r="IG9" s="17" t="str">
        <f t="shared" ca="1" si="41"/>
        <v/>
      </c>
      <c r="IH9" s="17" t="str">
        <f t="shared" ca="1" si="41"/>
        <v/>
      </c>
      <c r="II9" s="17" t="str">
        <f t="shared" ca="1" si="41"/>
        <v/>
      </c>
      <c r="IJ9" s="17" t="str">
        <f t="shared" ca="1" si="41"/>
        <v/>
      </c>
      <c r="IK9" s="17" t="str">
        <f t="shared" ca="1" si="41"/>
        <v/>
      </c>
      <c r="IL9" s="17" t="str">
        <f t="shared" ca="1" si="41"/>
        <v/>
      </c>
      <c r="IM9" s="17" t="str">
        <f t="shared" ca="1" si="41"/>
        <v/>
      </c>
      <c r="IN9" s="17" t="str">
        <f t="shared" ca="1" si="41"/>
        <v/>
      </c>
      <c r="IO9" s="17" t="str">
        <f t="shared" ca="1" si="42"/>
        <v/>
      </c>
      <c r="IP9" s="17" t="str">
        <f t="shared" ca="1" si="42"/>
        <v/>
      </c>
      <c r="IQ9" s="17" t="str">
        <f t="shared" ca="1" si="42"/>
        <v/>
      </c>
      <c r="IR9" s="17" t="str">
        <f t="shared" ca="1" si="42"/>
        <v/>
      </c>
      <c r="IS9" s="17" t="str">
        <f t="shared" ca="1" si="42"/>
        <v/>
      </c>
      <c r="IT9" s="17" t="str">
        <f t="shared" ca="1" si="42"/>
        <v/>
      </c>
      <c r="IU9" s="17" t="str">
        <f t="shared" ca="1" si="42"/>
        <v/>
      </c>
      <c r="IV9" s="17" t="str">
        <f t="shared" ca="1" si="42"/>
        <v/>
      </c>
      <c r="IW9" s="17" t="str">
        <f t="shared" ca="1" si="42"/>
        <v/>
      </c>
      <c r="IX9" s="17" t="str">
        <f t="shared" ca="1" si="42"/>
        <v/>
      </c>
      <c r="IY9" s="17" t="str">
        <f t="shared" ca="1" si="43"/>
        <v/>
      </c>
      <c r="IZ9" s="17" t="str">
        <f t="shared" ca="1" si="43"/>
        <v/>
      </c>
      <c r="JA9" s="17" t="str">
        <f t="shared" ca="1" si="43"/>
        <v/>
      </c>
      <c r="JB9" s="17" t="str">
        <f t="shared" ca="1" si="43"/>
        <v/>
      </c>
      <c r="JC9" s="17" t="str">
        <f t="shared" ca="1" si="43"/>
        <v/>
      </c>
      <c r="JD9" s="17" t="str">
        <f t="shared" ca="1" si="43"/>
        <v/>
      </c>
      <c r="JE9" s="17" t="str">
        <f t="shared" ca="1" si="43"/>
        <v/>
      </c>
      <c r="JF9" s="17" t="str">
        <f t="shared" ca="1" si="43"/>
        <v/>
      </c>
      <c r="JG9" s="17" t="str">
        <f t="shared" ca="1" si="43"/>
        <v/>
      </c>
      <c r="JH9" s="17" t="str">
        <f t="shared" ca="1" si="43"/>
        <v/>
      </c>
      <c r="JI9" s="17" t="str">
        <f t="shared" ca="1" si="44"/>
        <v/>
      </c>
      <c r="JJ9" s="17" t="str">
        <f t="shared" ca="1" si="44"/>
        <v/>
      </c>
      <c r="JK9" s="17" t="str">
        <f t="shared" ca="1" si="44"/>
        <v/>
      </c>
      <c r="JL9" s="17" t="str">
        <f t="shared" ca="1" si="44"/>
        <v/>
      </c>
      <c r="JM9" s="17" t="str">
        <f t="shared" ca="1" si="44"/>
        <v/>
      </c>
    </row>
    <row r="10" spans="1:273">
      <c r="A10" s="17" t="str">
        <f t="shared" si="5"/>
        <v>\\\0</v>
      </c>
      <c r="B10" s="17" t="str">
        <f t="shared" si="6"/>
        <v>\\\0</v>
      </c>
      <c r="C10" s="17" t="str">
        <f t="shared" si="7"/>
        <v>\\\0</v>
      </c>
      <c r="D10" s="17" t="str">
        <f t="shared" si="8"/>
        <v>\\\0</v>
      </c>
      <c r="E10" s="17" t="str">
        <f t="shared" si="9"/>
        <v>\\\0</v>
      </c>
      <c r="F10" s="17" t="str">
        <f t="shared" si="10"/>
        <v>\\\0</v>
      </c>
      <c r="G10" s="17" t="str">
        <f t="shared" si="11"/>
        <v>\\\0</v>
      </c>
      <c r="H10" s="17" t="str">
        <f t="shared" si="12"/>
        <v>\\\0</v>
      </c>
      <c r="I10" s="17" t="str">
        <f t="shared" si="13"/>
        <v>\\\0</v>
      </c>
      <c r="J10" s="17" t="str">
        <f t="shared" si="14"/>
        <v>\\\0</v>
      </c>
      <c r="K10" s="17" t="str">
        <f t="shared" si="15"/>
        <v>\\\0</v>
      </c>
      <c r="L10" s="17" t="str">
        <f t="shared" si="16"/>
        <v>\\\0</v>
      </c>
      <c r="M10" s="17" t="str">
        <f t="shared" si="17"/>
        <v>\\\0</v>
      </c>
      <c r="N10" s="17" t="str">
        <f t="shared" si="18"/>
        <v>\\\0</v>
      </c>
      <c r="O10" s="17" t="str">
        <f t="shared" si="19"/>
        <v>\\\0</v>
      </c>
      <c r="P10" s="17" t="str">
        <f t="shared" si="20"/>
        <v>\\\0</v>
      </c>
      <c r="R10" s="17" t="str">
        <f t="shared" si="21"/>
        <v>\\</v>
      </c>
      <c r="S10" s="38"/>
      <c r="T10" s="39"/>
      <c r="U10" s="31"/>
      <c r="V10" s="32"/>
      <c r="W10" s="36"/>
      <c r="X10" s="11"/>
      <c r="Y10" s="11"/>
      <c r="Z10" s="11"/>
      <c r="AA10" s="11"/>
      <c r="AB10" s="11"/>
      <c r="AC10" s="11"/>
      <c r="AD10" s="33"/>
      <c r="AE10" s="33"/>
      <c r="AF10" s="33"/>
      <c r="AG10" s="33"/>
      <c r="AH10" s="33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35"/>
      <c r="DS10" s="27"/>
      <c r="DT10" s="40"/>
      <c r="DU10" s="35"/>
      <c r="DV10" s="28">
        <f>IF(AND($S10='자료입력 및 결과표시'!$B$6,COUNTIF($W10:$DR10,'자료입력 및 결과표시'!$C$6)&gt;=1),IF(OR('자료입력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DW10" s="28">
        <f>IF(AND($S10='자료입력 및 결과표시'!$B$7,COUNTIF($W10:$DR10,'자료입력 및 결과표시'!$C$7)&gt;=1),IF(OR('자료입력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DX10" s="28">
        <f>IF(AND($S10='자료입력 및 결과표시'!$B$8,COUNTIF($W10:$DR10,'자료입력 및 결과표시'!$C$8)&gt;=1),IF(OR('자료입력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DY10" s="28">
        <f>IF(AND($S10='자료입력 및 결과표시'!$B$9,COUNTIF($W10:$DR10,'자료입력 및 결과표시'!$C$9)&gt;=1),IF(OR('자료입력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DZ10" s="28">
        <f>IF(AND($S10='자료입력 및 결과표시'!$B$10,COUNTIF($W10:$DR10,'자료입력 및 결과표시'!$C$10)&gt;=1),IF(OR('자료입력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A10" s="28">
        <f>IF(AND($S10='자료입력 및 결과표시'!$B$11,COUNTIF($W10:$DR10,'자료입력 및 결과표시'!$C$11)&gt;=1),IF(OR('자료입력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B10" s="28">
        <f>IF(AND($S10='자료입력 및 결과표시'!$B$12,COUNTIF($W10:$DR10,'자료입력 및 결과표시'!$C$12)&gt;=1),IF(OR('자료입력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C10" s="28">
        <f>IF(AND($S10='자료입력 및 결과표시'!$B$13,COUNTIF($W10:$DR10,'자료입력 및 결과표시'!$C$13)&gt;=1),IF(OR('자료입력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D10" s="28">
        <f>IF(AND($S10='자료입력 및 결과표시'!$B$14,COUNTIF($W10:$DR10,'자료입력 및 결과표시'!$C$14)&gt;=1),IF(OR('자료입력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E10" s="28">
        <f>IF(AND($S10='자료입력 및 결과표시'!$B$15,COUNTIF($W10:$DR10,'자료입력 및 결과표시'!$C$15)&gt;=1),IF(OR('자료입력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F10" s="28">
        <f>IF(AND($S10='자료입력 및 결과표시'!$B$16,COUNTIF($W10:$DR10,'자료입력 및 결과표시'!$C$16)&gt;=1),IF(OR('자료입력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G10" s="28">
        <f>IF(AND($S10='자료입력 및 결과표시'!$B$17,COUNTIF($W10:$DR10,'자료입력 및 결과표시'!$C$17)&gt;=1),IF(OR('자료입력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H10" s="28">
        <f>IF(AND($S10='자료입력 및 결과표시'!$B$18,COUNTIF($W10:$DR10,'자료입력 및 결과표시'!$C$18)&gt;=1),IF(OR('자료입력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I10" s="28">
        <f>IF(AND($S10='자료입력 및 결과표시'!$B$19,COUNTIF($W10:$DR10,'자료입력 및 결과표시'!$C$19)&gt;=1),IF(OR('자료입력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J10" s="28">
        <f>IF(AND($S10='자료입력 및 결과표시'!$B$20,COUNTIF($W10:$DR10,'자료입력 및 결과표시'!$C$20)&gt;=1),IF(OR('자료입력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K10" s="28">
        <f>IF(AND($S10='자료입력 및 결과표시'!$B$21,COUNTIF($W10:$DR10,'자료입력 및 결과표시'!$C$21)&gt;=1),IF(OR('자료입력 및 결과표시'!$B$4+90&gt;=$V10,'자료입력 및 결과표시'!$B$4&lt;$U10),0,IF($V10-'자료입력 및 결과표시'!$B$4-90&gt;='자료입력 및 결과표시'!$E$4,'자료입력 및 결과표시'!$E$4,$V10-'자료입력 및 결과표시'!$B$4-90)),0)</f>
        <v>0</v>
      </c>
      <c r="EL10" s="17">
        <f>IF(AND(S10='자료입력 및 결과표시'!$B$6,COUNTIF('업무중복도(데이터 입력)'!$W10:$DR10,'자료입력 및 결과표시'!$C$6)&gt;=1),1,0)</f>
        <v>0</v>
      </c>
      <c r="EM10" s="17">
        <f>IF(AND(S10='자료입력 및 결과표시'!$B$7,COUNTIF('업무중복도(데이터 입력)'!$W10:$DR10,'자료입력 및 결과표시'!$C$7)&gt;=1),2,0)</f>
        <v>0</v>
      </c>
      <c r="EN10" s="17">
        <f>IF(AND(S10='자료입력 및 결과표시'!$B$8,COUNTIF('업무중복도(데이터 입력)'!$W10:$DR10,'자료입력 및 결과표시'!$C$8)&gt;=1),3,0)</f>
        <v>0</v>
      </c>
      <c r="EO10" s="17">
        <f>IF(AND(S10='자료입력 및 결과표시'!$B$9,COUNTIF('업무중복도(데이터 입력)'!$W10:$DR10,'자료입력 및 결과표시'!$C$9)&gt;=1),4,0)</f>
        <v>0</v>
      </c>
      <c r="EP10" s="17">
        <f>IF(AND(S10='자료입력 및 결과표시'!$B$10,COUNTIF('업무중복도(데이터 입력)'!$W10:$DR10,'자료입력 및 결과표시'!$C$10)&gt;=1),5,0)</f>
        <v>0</v>
      </c>
      <c r="EQ10" s="17">
        <f>IF(AND(S10='자료입력 및 결과표시'!$B$11,COUNTIF('업무중복도(데이터 입력)'!$W10:$DR10,'자료입력 및 결과표시'!$C$11)&gt;=1),6,0)</f>
        <v>0</v>
      </c>
      <c r="ER10" s="17">
        <f>IF(AND(S10='자료입력 및 결과표시'!$B$12,COUNTIF('업무중복도(데이터 입력)'!$W10:$DR10,'자료입력 및 결과표시'!$C$12)&gt;=1),7,0)</f>
        <v>0</v>
      </c>
      <c r="ES10" s="17">
        <f>IF(AND(S10='자료입력 및 결과표시'!$B$13,COUNTIF('업무중복도(데이터 입력)'!$W10:$DR10,'자료입력 및 결과표시'!$C$13)&gt;=1),8,0)</f>
        <v>0</v>
      </c>
      <c r="ET10" s="17">
        <f>IF(AND(S10='자료입력 및 결과표시'!$B$14,COUNTIF('업무중복도(데이터 입력)'!$W10:$DR10,'자료입력 및 결과표시'!$C$14)&gt;=1),9,0)</f>
        <v>0</v>
      </c>
      <c r="EU10" s="17">
        <f>IF(AND(S10='자료입력 및 결과표시'!$B$15,COUNTIF('업무중복도(데이터 입력)'!$W10:$DR10,'자료입력 및 결과표시'!$C$15)&gt;=1),10,0)</f>
        <v>0</v>
      </c>
      <c r="EV10" s="17">
        <f>IF(AND(S10='자료입력 및 결과표시'!$B$16,COUNTIF('업무중복도(데이터 입력)'!$W10:$DR10,'자료입력 및 결과표시'!$C$16)&gt;=1),11,0)</f>
        <v>0</v>
      </c>
      <c r="EW10" s="17">
        <f>IF(AND(S10='자료입력 및 결과표시'!$B$17,COUNTIF('업무중복도(데이터 입력)'!$W10:$DR10,'자료입력 및 결과표시'!$C$17)&gt;=1),12,0)</f>
        <v>0</v>
      </c>
      <c r="EX10" s="17">
        <f>IF(AND(S10='자료입력 및 결과표시'!$B$18,COUNTIF('업무중복도(데이터 입력)'!$W10:$DR10,'자료입력 및 결과표시'!$C$18)&gt;=1),13,0)</f>
        <v>0</v>
      </c>
      <c r="EY10" s="17">
        <f>IF(AND(S10='자료입력 및 결과표시'!$B$19,COUNTIF('업무중복도(데이터 입력)'!$W10:$DR10,'자료입력 및 결과표시'!$C$19)&gt;=1),14,0)</f>
        <v>0</v>
      </c>
      <c r="EZ10" s="17">
        <f>IF(AND(S10='자료입력 및 결과표시'!$B$20,COUNTIF('업무중복도(데이터 입력)'!$W10:$DR10,'자료입력 및 결과표시'!$C$20)&gt;=1),15,0)</f>
        <v>0</v>
      </c>
      <c r="FA10" s="17">
        <f>IF(AND(S10='자료입력 및 결과표시'!$B$21,COUNTIF('업무중복도(데이터 입력)'!$W10:$DR10,'자료입력 및 결과표시'!$C$21)&gt;=1),16,0)</f>
        <v>0</v>
      </c>
      <c r="FD10" s="270" t="str">
        <f ca="1">IFERROR(MATCH('자료입력 및 결과표시'!$C$62,OFFSET($R$3,$FD9,,1000),0)+$FD9,"")</f>
        <v/>
      </c>
      <c r="FE10" s="271" t="str">
        <f t="shared" ca="1" si="22"/>
        <v/>
      </c>
      <c r="FH10" s="17" t="str">
        <f ca="1">IFERROR(MATCH('자료입력 및 결과표시'!$C$62,OFFSET($R$3,$FH9,,1000),0)+$FH9,"")</f>
        <v/>
      </c>
      <c r="FI10" s="17" t="str">
        <f t="shared" ca="1" si="23"/>
        <v/>
      </c>
      <c r="FK10" s="17">
        <f t="shared" si="24"/>
        <v>0</v>
      </c>
      <c r="FL10" s="17">
        <v>8</v>
      </c>
      <c r="FM10" s="17" t="str">
        <f>IF(HLOOKUP('자료입력 및 결과표시'!$A$4,'업체별 기술인 명단(데이터 입력)'!$B$2:$BZ$100,9,FALSE)="",1,HLOOKUP('자료입력 및 결과표시'!$A$4,'업체별 기술인 명단(데이터 입력)'!$B$2:$BZ$100,9,FALSE))</f>
        <v>김인호</v>
      </c>
      <c r="FN10" s="17">
        <f t="shared" ca="1" si="25"/>
        <v>1</v>
      </c>
      <c r="FP10" s="17" t="str">
        <f t="shared" ca="1" si="26"/>
        <v/>
      </c>
      <c r="FQ10" s="270" t="str">
        <f ca="1">IFERROR(MATCH('자료입력 및 결과표시'!$C$62,OFFSET($R$3,$FQ9,,1000),0)+$FQ9,"")</f>
        <v/>
      </c>
      <c r="FR10" s="17" t="str">
        <f t="shared" ca="1" si="27"/>
        <v/>
      </c>
      <c r="FS10" s="17" t="str">
        <f t="shared" ca="1" si="45"/>
        <v/>
      </c>
      <c r="FT10" s="17" t="str">
        <f t="shared" ca="1" si="46"/>
        <v/>
      </c>
      <c r="FU10" s="17" t="str">
        <f t="shared" ca="1" si="47"/>
        <v/>
      </c>
      <c r="FV10" s="17" t="str">
        <f t="shared" ca="1" si="48"/>
        <v/>
      </c>
      <c r="FW10" s="17" t="str">
        <f t="shared" ca="1" si="49"/>
        <v/>
      </c>
      <c r="FX10" s="17" t="str">
        <f t="shared" ca="1" si="50"/>
        <v/>
      </c>
      <c r="FY10" s="17" t="str">
        <f t="shared" ca="1" si="51"/>
        <v/>
      </c>
      <c r="FZ10" s="17" t="str">
        <f t="shared" ca="1" si="52"/>
        <v/>
      </c>
      <c r="GA10" s="17" t="str">
        <f t="shared" ca="1" si="53"/>
        <v/>
      </c>
      <c r="GB10" s="17" t="str">
        <f t="shared" ca="1" si="54"/>
        <v/>
      </c>
      <c r="GC10" s="17" t="str">
        <f t="shared" ca="1" si="55"/>
        <v/>
      </c>
      <c r="GD10" s="17" t="str">
        <f t="shared" ca="1" si="56"/>
        <v/>
      </c>
      <c r="GE10" s="17" t="str">
        <f t="shared" ca="1" si="57"/>
        <v/>
      </c>
      <c r="GF10" s="17" t="str">
        <f t="shared" ca="1" si="58"/>
        <v/>
      </c>
      <c r="GG10" s="17" t="str">
        <f t="shared" ca="1" si="59"/>
        <v/>
      </c>
      <c r="GH10" s="17" t="str">
        <f t="shared" ca="1" si="60"/>
        <v/>
      </c>
      <c r="GI10" s="17" t="str">
        <f t="shared" ca="1" si="61"/>
        <v/>
      </c>
      <c r="GJ10" s="17" t="str">
        <f t="shared" ca="1" si="62"/>
        <v/>
      </c>
      <c r="GK10" s="17" t="str">
        <f t="shared" ca="1" si="63"/>
        <v/>
      </c>
      <c r="GL10" s="17" t="str">
        <f t="shared" ca="1" si="64"/>
        <v/>
      </c>
      <c r="GM10" s="17" t="str">
        <f t="shared" ca="1" si="65"/>
        <v/>
      </c>
      <c r="GN10" s="17" t="str">
        <f t="shared" ca="1" si="66"/>
        <v/>
      </c>
      <c r="GO10" s="17" t="str">
        <f t="shared" ca="1" si="67"/>
        <v/>
      </c>
      <c r="GP10" s="17" t="str">
        <f t="shared" ca="1" si="68"/>
        <v/>
      </c>
      <c r="GQ10" s="17" t="str">
        <f t="shared" ca="1" si="69"/>
        <v/>
      </c>
      <c r="GR10" s="17" t="str">
        <f t="shared" ca="1" si="70"/>
        <v/>
      </c>
      <c r="GS10" s="17" t="str">
        <f t="shared" ca="1" si="71"/>
        <v/>
      </c>
      <c r="GT10" s="17" t="str">
        <f t="shared" ca="1" si="72"/>
        <v/>
      </c>
      <c r="GU10" s="17" t="str">
        <f t="shared" ca="1" si="73"/>
        <v/>
      </c>
      <c r="GV10" s="17" t="str">
        <f t="shared" ca="1" si="74"/>
        <v/>
      </c>
      <c r="GW10" s="17" t="str">
        <f t="shared" ca="1" si="75"/>
        <v/>
      </c>
      <c r="GX10" s="17" t="str">
        <f t="shared" ca="1" si="76"/>
        <v/>
      </c>
      <c r="GY10" s="17" t="str">
        <f t="shared" ca="1" si="77"/>
        <v/>
      </c>
      <c r="GZ10" s="17" t="str">
        <f t="shared" ca="1" si="78"/>
        <v/>
      </c>
      <c r="HA10" s="17" t="str">
        <f t="shared" ca="1" si="79"/>
        <v/>
      </c>
      <c r="HB10" s="17" t="str">
        <f t="shared" ca="1" si="80"/>
        <v/>
      </c>
      <c r="HC10" s="17" t="str">
        <f t="shared" ca="1" si="81"/>
        <v/>
      </c>
      <c r="HD10" s="17" t="str">
        <f t="shared" ca="1" si="82"/>
        <v/>
      </c>
      <c r="HE10" s="17" t="str">
        <f t="shared" ca="1" si="83"/>
        <v/>
      </c>
      <c r="HF10" s="17" t="str">
        <f t="shared" ca="1" si="84"/>
        <v/>
      </c>
      <c r="HG10" s="17" t="str">
        <f t="shared" ca="1" si="85"/>
        <v/>
      </c>
      <c r="HH10" s="17" t="str">
        <f t="shared" ca="1" si="86"/>
        <v/>
      </c>
      <c r="HI10" s="17" t="str">
        <f t="shared" ca="1" si="87"/>
        <v/>
      </c>
      <c r="HJ10" s="17" t="str">
        <f t="shared" ca="1" si="88"/>
        <v/>
      </c>
      <c r="HK10" s="17" t="str">
        <f t="shared" ca="1" si="89"/>
        <v/>
      </c>
      <c r="HL10" s="17" t="str">
        <f t="shared" ca="1" si="90"/>
        <v/>
      </c>
      <c r="HM10" s="17" t="str">
        <f t="shared" ca="1" si="91"/>
        <v/>
      </c>
      <c r="HN10" s="17" t="str">
        <f t="shared" ca="1" si="92"/>
        <v/>
      </c>
      <c r="HO10" s="17" t="str">
        <f t="shared" ca="1" si="93"/>
        <v/>
      </c>
      <c r="HP10" s="17" t="str">
        <f t="shared" ca="1" si="94"/>
        <v/>
      </c>
      <c r="HQ10" s="17" t="str">
        <f t="shared" ca="1" si="95"/>
        <v/>
      </c>
      <c r="HR10" s="17" t="str">
        <f t="shared" ca="1" si="96"/>
        <v/>
      </c>
      <c r="HS10" s="17" t="str">
        <f t="shared" ca="1" si="97"/>
        <v/>
      </c>
      <c r="HT10" s="17" t="str">
        <f t="shared" ca="1" si="98"/>
        <v/>
      </c>
      <c r="HU10" s="17" t="str">
        <f t="shared" ca="1" si="99"/>
        <v/>
      </c>
      <c r="HV10" s="17" t="str">
        <f t="shared" ca="1" si="100"/>
        <v/>
      </c>
      <c r="HW10" s="17" t="str">
        <f t="shared" ca="1" si="101"/>
        <v/>
      </c>
      <c r="HX10" s="17" t="str">
        <f t="shared" ca="1" si="102"/>
        <v/>
      </c>
      <c r="HY10" s="17" t="str">
        <f t="shared" ca="1" si="103"/>
        <v/>
      </c>
      <c r="HZ10" s="17" t="str">
        <f t="shared" ca="1" si="104"/>
        <v/>
      </c>
      <c r="IA10" s="17" t="str">
        <f t="shared" ca="1" si="105"/>
        <v/>
      </c>
      <c r="IB10" s="17" t="str">
        <f t="shared" ca="1" si="106"/>
        <v/>
      </c>
      <c r="IC10" s="17" t="str">
        <f t="shared" ca="1" si="107"/>
        <v/>
      </c>
      <c r="ID10" s="17" t="str">
        <f t="shared" ca="1" si="40"/>
        <v/>
      </c>
      <c r="IE10" s="17" t="str">
        <f t="shared" ca="1" si="41"/>
        <v/>
      </c>
      <c r="IF10" s="17" t="str">
        <f t="shared" ca="1" si="41"/>
        <v/>
      </c>
      <c r="IG10" s="17" t="str">
        <f t="shared" ca="1" si="41"/>
        <v/>
      </c>
      <c r="IH10" s="17" t="str">
        <f t="shared" ca="1" si="41"/>
        <v/>
      </c>
      <c r="II10" s="17" t="str">
        <f t="shared" ca="1" si="41"/>
        <v/>
      </c>
      <c r="IJ10" s="17" t="str">
        <f t="shared" ca="1" si="41"/>
        <v/>
      </c>
      <c r="IK10" s="17" t="str">
        <f t="shared" ca="1" si="41"/>
        <v/>
      </c>
      <c r="IL10" s="17" t="str">
        <f t="shared" ca="1" si="41"/>
        <v/>
      </c>
      <c r="IM10" s="17" t="str">
        <f t="shared" ca="1" si="41"/>
        <v/>
      </c>
      <c r="IN10" s="17" t="str">
        <f t="shared" ca="1" si="41"/>
        <v/>
      </c>
      <c r="IO10" s="17" t="str">
        <f t="shared" ca="1" si="42"/>
        <v/>
      </c>
      <c r="IP10" s="17" t="str">
        <f t="shared" ca="1" si="42"/>
        <v/>
      </c>
      <c r="IQ10" s="17" t="str">
        <f t="shared" ca="1" si="42"/>
        <v/>
      </c>
      <c r="IR10" s="17" t="str">
        <f t="shared" ca="1" si="42"/>
        <v/>
      </c>
      <c r="IS10" s="17" t="str">
        <f t="shared" ca="1" si="42"/>
        <v/>
      </c>
      <c r="IT10" s="17" t="str">
        <f t="shared" ca="1" si="42"/>
        <v/>
      </c>
      <c r="IU10" s="17" t="str">
        <f t="shared" ca="1" si="42"/>
        <v/>
      </c>
      <c r="IV10" s="17" t="str">
        <f t="shared" ca="1" si="42"/>
        <v/>
      </c>
      <c r="IW10" s="17" t="str">
        <f t="shared" ca="1" si="42"/>
        <v/>
      </c>
      <c r="IX10" s="17" t="str">
        <f t="shared" ca="1" si="42"/>
        <v/>
      </c>
      <c r="IY10" s="17" t="str">
        <f t="shared" ca="1" si="43"/>
        <v/>
      </c>
      <c r="IZ10" s="17" t="str">
        <f t="shared" ca="1" si="43"/>
        <v/>
      </c>
      <c r="JA10" s="17" t="str">
        <f t="shared" ca="1" si="43"/>
        <v/>
      </c>
      <c r="JB10" s="17" t="str">
        <f t="shared" ca="1" si="43"/>
        <v/>
      </c>
      <c r="JC10" s="17" t="str">
        <f t="shared" ca="1" si="43"/>
        <v/>
      </c>
      <c r="JD10" s="17" t="str">
        <f t="shared" ca="1" si="43"/>
        <v/>
      </c>
      <c r="JE10" s="17" t="str">
        <f t="shared" ca="1" si="43"/>
        <v/>
      </c>
      <c r="JF10" s="17" t="str">
        <f t="shared" ca="1" si="43"/>
        <v/>
      </c>
      <c r="JG10" s="17" t="str">
        <f t="shared" ca="1" si="43"/>
        <v/>
      </c>
      <c r="JH10" s="17" t="str">
        <f t="shared" ca="1" si="43"/>
        <v/>
      </c>
      <c r="JI10" s="17" t="str">
        <f t="shared" ca="1" si="44"/>
        <v/>
      </c>
      <c r="JJ10" s="17" t="str">
        <f t="shared" ca="1" si="44"/>
        <v/>
      </c>
      <c r="JK10" s="17" t="str">
        <f t="shared" ca="1" si="44"/>
        <v/>
      </c>
      <c r="JL10" s="17" t="str">
        <f t="shared" ca="1" si="44"/>
        <v/>
      </c>
      <c r="JM10" s="17" t="str">
        <f t="shared" ca="1" si="44"/>
        <v/>
      </c>
    </row>
    <row r="11" spans="1:273">
      <c r="A11" s="17" t="str">
        <f t="shared" si="5"/>
        <v>\\\0</v>
      </c>
      <c r="B11" s="17" t="str">
        <f t="shared" si="6"/>
        <v>\\\0</v>
      </c>
      <c r="C11" s="17" t="str">
        <f t="shared" si="7"/>
        <v>\\\0</v>
      </c>
      <c r="D11" s="17" t="str">
        <f t="shared" si="8"/>
        <v>\\\0</v>
      </c>
      <c r="E11" s="17" t="str">
        <f t="shared" si="9"/>
        <v>\\\0</v>
      </c>
      <c r="F11" s="17" t="str">
        <f t="shared" si="10"/>
        <v>\\\0</v>
      </c>
      <c r="G11" s="17" t="str">
        <f t="shared" si="11"/>
        <v>\\\0</v>
      </c>
      <c r="H11" s="17" t="str">
        <f t="shared" si="12"/>
        <v>\\\0</v>
      </c>
      <c r="I11" s="17" t="str">
        <f t="shared" si="13"/>
        <v>\\\0</v>
      </c>
      <c r="J11" s="17" t="str">
        <f t="shared" si="14"/>
        <v>\\\0</v>
      </c>
      <c r="K11" s="17" t="str">
        <f t="shared" si="15"/>
        <v>\\\0</v>
      </c>
      <c r="L11" s="17" t="str">
        <f t="shared" si="16"/>
        <v>\\\0</v>
      </c>
      <c r="M11" s="17" t="str">
        <f t="shared" si="17"/>
        <v>\\\0</v>
      </c>
      <c r="N11" s="17" t="str">
        <f t="shared" si="18"/>
        <v>\\\0</v>
      </c>
      <c r="O11" s="17" t="str">
        <f t="shared" si="19"/>
        <v>\\\0</v>
      </c>
      <c r="P11" s="17" t="str">
        <f t="shared" si="20"/>
        <v>\\\0</v>
      </c>
      <c r="R11" s="17" t="str">
        <f t="shared" si="21"/>
        <v>\\</v>
      </c>
      <c r="S11" s="38"/>
      <c r="T11" s="39"/>
      <c r="U11" s="31"/>
      <c r="V11" s="32"/>
      <c r="W11" s="36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35"/>
      <c r="DS11" s="27"/>
      <c r="DT11" s="40"/>
      <c r="DU11" s="35"/>
      <c r="DV11" s="28">
        <f>IF(AND($S11='자료입력 및 결과표시'!$B$6,COUNTIF($W11:$DR11,'자료입력 및 결과표시'!$C$6)&gt;=1),IF(OR('자료입력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DW11" s="28">
        <f>IF(AND($S11='자료입력 및 결과표시'!$B$7,COUNTIF($W11:$DR11,'자료입력 및 결과표시'!$C$7)&gt;=1),IF(OR('자료입력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DX11" s="28">
        <f>IF(AND($S11='자료입력 및 결과표시'!$B$8,COUNTIF($W11:$DR11,'자료입력 및 결과표시'!$C$8)&gt;=1),IF(OR('자료입력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DY11" s="28">
        <f>IF(AND($S11='자료입력 및 결과표시'!$B$9,COUNTIF($W11:$DR11,'자료입력 및 결과표시'!$C$9)&gt;=1),IF(OR('자료입력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DZ11" s="28">
        <f>IF(AND($S11='자료입력 및 결과표시'!$B$10,COUNTIF($W11:$DR11,'자료입력 및 결과표시'!$C$10)&gt;=1),IF(OR('자료입력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A11" s="28">
        <f>IF(AND($S11='자료입력 및 결과표시'!$B$11,COUNTIF($W11:$DR11,'자료입력 및 결과표시'!$C$11)&gt;=1),IF(OR('자료입력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B11" s="28">
        <f>IF(AND($S11='자료입력 및 결과표시'!$B$12,COUNTIF($W11:$DR11,'자료입력 및 결과표시'!$C$12)&gt;=1),IF(OR('자료입력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C11" s="28">
        <f>IF(AND($S11='자료입력 및 결과표시'!$B$13,COUNTIF($W11:$DR11,'자료입력 및 결과표시'!$C$13)&gt;=1),IF(OR('자료입력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D11" s="28">
        <f>IF(AND($S11='자료입력 및 결과표시'!$B$14,COUNTIF($W11:$DR11,'자료입력 및 결과표시'!$C$14)&gt;=1),IF(OR('자료입력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E11" s="28">
        <f>IF(AND($S11='자료입력 및 결과표시'!$B$15,COUNTIF($W11:$DR11,'자료입력 및 결과표시'!$C$15)&gt;=1),IF(OR('자료입력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F11" s="28">
        <f>IF(AND($S11='자료입력 및 결과표시'!$B$16,COUNTIF($W11:$DR11,'자료입력 및 결과표시'!$C$16)&gt;=1),IF(OR('자료입력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G11" s="28">
        <f>IF(AND($S11='자료입력 및 결과표시'!$B$17,COUNTIF($W11:$DR11,'자료입력 및 결과표시'!$C$17)&gt;=1),IF(OR('자료입력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H11" s="28">
        <f>IF(AND($S11='자료입력 및 결과표시'!$B$18,COUNTIF($W11:$DR11,'자료입력 및 결과표시'!$C$18)&gt;=1),IF(OR('자료입력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I11" s="28">
        <f>IF(AND($S11='자료입력 및 결과표시'!$B$19,COUNTIF($W11:$DR11,'자료입력 및 결과표시'!$C$19)&gt;=1),IF(OR('자료입력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J11" s="28">
        <f>IF(AND($S11='자료입력 및 결과표시'!$B$20,COUNTIF($W11:$DR11,'자료입력 및 결과표시'!$C$20)&gt;=1),IF(OR('자료입력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K11" s="28">
        <f>IF(AND($S11='자료입력 및 결과표시'!$B$21,COUNTIF($W11:$DR11,'자료입력 및 결과표시'!$C$21)&gt;=1),IF(OR('자료입력 및 결과표시'!$B$4+90&gt;=$V11,'자료입력 및 결과표시'!$B$4&lt;$U11),0,IF($V11-'자료입력 및 결과표시'!$B$4-90&gt;='자료입력 및 결과표시'!$E$4,'자료입력 및 결과표시'!$E$4,$V11-'자료입력 및 결과표시'!$B$4-90)),0)</f>
        <v>0</v>
      </c>
      <c r="EL11" s="17">
        <f>IF(AND(S11='자료입력 및 결과표시'!$B$6,COUNTIF('업무중복도(데이터 입력)'!$W11:$DR11,'자료입력 및 결과표시'!$C$6)&gt;=1),1,0)</f>
        <v>0</v>
      </c>
      <c r="EM11" s="17">
        <f>IF(AND(S11='자료입력 및 결과표시'!$B$7,COUNTIF('업무중복도(데이터 입력)'!$W11:$DR11,'자료입력 및 결과표시'!$C$7)&gt;=1),2,0)</f>
        <v>0</v>
      </c>
      <c r="EN11" s="17">
        <f>IF(AND(S11='자료입력 및 결과표시'!$B$8,COUNTIF('업무중복도(데이터 입력)'!$W11:$DR11,'자료입력 및 결과표시'!$C$8)&gt;=1),3,0)</f>
        <v>0</v>
      </c>
      <c r="EO11" s="17">
        <f>IF(AND(S11='자료입력 및 결과표시'!$B$9,COUNTIF('업무중복도(데이터 입력)'!$W11:$DR11,'자료입력 및 결과표시'!$C$9)&gt;=1),4,0)</f>
        <v>0</v>
      </c>
      <c r="EP11" s="17">
        <f>IF(AND(S11='자료입력 및 결과표시'!$B$10,COUNTIF('업무중복도(데이터 입력)'!$W11:$DR11,'자료입력 및 결과표시'!$C$10)&gt;=1),5,0)</f>
        <v>0</v>
      </c>
      <c r="EQ11" s="17">
        <f>IF(AND(S11='자료입력 및 결과표시'!$B$11,COUNTIF('업무중복도(데이터 입력)'!$W11:$DR11,'자료입력 및 결과표시'!$C$11)&gt;=1),6,0)</f>
        <v>0</v>
      </c>
      <c r="ER11" s="17">
        <f>IF(AND(S11='자료입력 및 결과표시'!$B$12,COUNTIF('업무중복도(데이터 입력)'!$W11:$DR11,'자료입력 및 결과표시'!$C$12)&gt;=1),7,0)</f>
        <v>0</v>
      </c>
      <c r="ES11" s="17">
        <f>IF(AND(S11='자료입력 및 결과표시'!$B$13,COUNTIF('업무중복도(데이터 입력)'!$W11:$DR11,'자료입력 및 결과표시'!$C$13)&gt;=1),8,0)</f>
        <v>0</v>
      </c>
      <c r="ET11" s="17">
        <f>IF(AND(S11='자료입력 및 결과표시'!$B$14,COUNTIF('업무중복도(데이터 입력)'!$W11:$DR11,'자료입력 및 결과표시'!$C$14)&gt;=1),9,0)</f>
        <v>0</v>
      </c>
      <c r="EU11" s="17">
        <f>IF(AND(S11='자료입력 및 결과표시'!$B$15,COUNTIF('업무중복도(데이터 입력)'!$W11:$DR11,'자료입력 및 결과표시'!$C$15)&gt;=1),10,0)</f>
        <v>0</v>
      </c>
      <c r="EV11" s="17">
        <f>IF(AND(S11='자료입력 및 결과표시'!$B$16,COUNTIF('업무중복도(데이터 입력)'!$W11:$DR11,'자료입력 및 결과표시'!$C$16)&gt;=1),11,0)</f>
        <v>0</v>
      </c>
      <c r="EW11" s="17">
        <f>IF(AND(S11='자료입력 및 결과표시'!$B$17,COUNTIF('업무중복도(데이터 입력)'!$W11:$DR11,'자료입력 및 결과표시'!$C$17)&gt;=1),12,0)</f>
        <v>0</v>
      </c>
      <c r="EX11" s="17">
        <f>IF(AND(S11='자료입력 및 결과표시'!$B$18,COUNTIF('업무중복도(데이터 입력)'!$W11:$DR11,'자료입력 및 결과표시'!$C$18)&gt;=1),13,0)</f>
        <v>0</v>
      </c>
      <c r="EY11" s="17">
        <f>IF(AND(S11='자료입력 및 결과표시'!$B$19,COUNTIF('업무중복도(데이터 입력)'!$W11:$DR11,'자료입력 및 결과표시'!$C$19)&gt;=1),14,0)</f>
        <v>0</v>
      </c>
      <c r="EZ11" s="17">
        <f>IF(AND(S11='자료입력 및 결과표시'!$B$20,COUNTIF('업무중복도(데이터 입력)'!$W11:$DR11,'자료입력 및 결과표시'!$C$20)&gt;=1),15,0)</f>
        <v>0</v>
      </c>
      <c r="FA11" s="17">
        <f>IF(AND(S11='자료입력 및 결과표시'!$B$21,COUNTIF('업무중복도(데이터 입력)'!$W11:$DR11,'자료입력 및 결과표시'!$C$21)&gt;=1),16,0)</f>
        <v>0</v>
      </c>
      <c r="FD11" s="270" t="str">
        <f ca="1">IFERROR(MATCH('자료입력 및 결과표시'!$C$62,OFFSET($R$3,$FD10,,1000),0)+$FD10,"")</f>
        <v/>
      </c>
      <c r="FE11" s="271" t="str">
        <f t="shared" ca="1" si="22"/>
        <v/>
      </c>
      <c r="FH11" s="17" t="str">
        <f ca="1">IFERROR(MATCH('자료입력 및 결과표시'!$C$62,OFFSET($R$3,$FH10,,1000),0)+$FH10,"")</f>
        <v/>
      </c>
      <c r="FI11" s="17" t="str">
        <f t="shared" ca="1" si="23"/>
        <v/>
      </c>
      <c r="FK11" s="17">
        <f t="shared" si="24"/>
        <v>0</v>
      </c>
      <c r="FL11" s="17">
        <v>9</v>
      </c>
      <c r="FM11" s="17" t="str">
        <f>IF(HLOOKUP('자료입력 및 결과표시'!$A$4,'업체별 기술인 명단(데이터 입력)'!$B$2:$BZ$100,10,FALSE)="",1,HLOOKUP('자료입력 및 결과표시'!$A$4,'업체별 기술인 명단(데이터 입력)'!$B$2:$BZ$100,10,FALSE))</f>
        <v>김인철</v>
      </c>
      <c r="FN11" s="17">
        <f t="shared" ca="1" si="25"/>
        <v>1</v>
      </c>
      <c r="FP11" s="17" t="str">
        <f t="shared" ca="1" si="26"/>
        <v/>
      </c>
      <c r="FQ11" s="270" t="str">
        <f ca="1">IFERROR(MATCH('자료입력 및 결과표시'!$C$62,OFFSET($R$3,$FQ10,,1000),0)+$FQ10,"")</f>
        <v/>
      </c>
      <c r="FR11" s="17" t="str">
        <f t="shared" ca="1" si="27"/>
        <v/>
      </c>
      <c r="FS11" s="17" t="str">
        <f t="shared" ca="1" si="45"/>
        <v/>
      </c>
      <c r="FT11" s="17" t="str">
        <f t="shared" ca="1" si="46"/>
        <v/>
      </c>
      <c r="FU11" s="17" t="str">
        <f t="shared" ca="1" si="47"/>
        <v/>
      </c>
      <c r="FV11" s="17" t="str">
        <f t="shared" ca="1" si="48"/>
        <v/>
      </c>
      <c r="FW11" s="17" t="str">
        <f t="shared" ca="1" si="49"/>
        <v/>
      </c>
      <c r="FX11" s="17" t="str">
        <f t="shared" ca="1" si="50"/>
        <v/>
      </c>
      <c r="FY11" s="17" t="str">
        <f t="shared" ca="1" si="51"/>
        <v/>
      </c>
      <c r="FZ11" s="17" t="str">
        <f t="shared" ca="1" si="52"/>
        <v/>
      </c>
      <c r="GA11" s="17" t="str">
        <f t="shared" ca="1" si="53"/>
        <v/>
      </c>
      <c r="GB11" s="17" t="str">
        <f t="shared" ca="1" si="54"/>
        <v/>
      </c>
      <c r="GC11" s="17" t="str">
        <f t="shared" ca="1" si="55"/>
        <v/>
      </c>
      <c r="GD11" s="17" t="str">
        <f t="shared" ca="1" si="56"/>
        <v/>
      </c>
      <c r="GE11" s="17" t="str">
        <f t="shared" ca="1" si="57"/>
        <v/>
      </c>
      <c r="GF11" s="17" t="str">
        <f t="shared" ca="1" si="58"/>
        <v/>
      </c>
      <c r="GG11" s="17" t="str">
        <f t="shared" ca="1" si="59"/>
        <v/>
      </c>
      <c r="GH11" s="17" t="str">
        <f t="shared" ca="1" si="60"/>
        <v/>
      </c>
      <c r="GI11" s="17" t="str">
        <f t="shared" ca="1" si="61"/>
        <v/>
      </c>
      <c r="GJ11" s="17" t="str">
        <f t="shared" ca="1" si="62"/>
        <v/>
      </c>
      <c r="GK11" s="17" t="str">
        <f t="shared" ca="1" si="63"/>
        <v/>
      </c>
      <c r="GL11" s="17" t="str">
        <f t="shared" ca="1" si="64"/>
        <v/>
      </c>
      <c r="GM11" s="17" t="str">
        <f t="shared" ca="1" si="65"/>
        <v/>
      </c>
      <c r="GN11" s="17" t="str">
        <f t="shared" ca="1" si="66"/>
        <v/>
      </c>
      <c r="GO11" s="17" t="str">
        <f t="shared" ca="1" si="67"/>
        <v/>
      </c>
      <c r="GP11" s="17" t="str">
        <f t="shared" ca="1" si="68"/>
        <v/>
      </c>
      <c r="GQ11" s="17" t="str">
        <f t="shared" ca="1" si="69"/>
        <v/>
      </c>
      <c r="GR11" s="17" t="str">
        <f t="shared" ca="1" si="70"/>
        <v/>
      </c>
      <c r="GS11" s="17" t="str">
        <f t="shared" ca="1" si="71"/>
        <v/>
      </c>
      <c r="GT11" s="17" t="str">
        <f t="shared" ca="1" si="72"/>
        <v/>
      </c>
      <c r="GU11" s="17" t="str">
        <f t="shared" ca="1" si="73"/>
        <v/>
      </c>
      <c r="GV11" s="17" t="str">
        <f t="shared" ca="1" si="74"/>
        <v/>
      </c>
      <c r="GW11" s="17" t="str">
        <f t="shared" ca="1" si="75"/>
        <v/>
      </c>
      <c r="GX11" s="17" t="str">
        <f t="shared" ca="1" si="76"/>
        <v/>
      </c>
      <c r="GY11" s="17" t="str">
        <f t="shared" ca="1" si="77"/>
        <v/>
      </c>
      <c r="GZ11" s="17" t="str">
        <f t="shared" ca="1" si="78"/>
        <v/>
      </c>
      <c r="HA11" s="17" t="str">
        <f t="shared" ca="1" si="79"/>
        <v/>
      </c>
      <c r="HB11" s="17" t="str">
        <f t="shared" ca="1" si="80"/>
        <v/>
      </c>
      <c r="HC11" s="17" t="str">
        <f t="shared" ca="1" si="81"/>
        <v/>
      </c>
      <c r="HD11" s="17" t="str">
        <f t="shared" ca="1" si="82"/>
        <v/>
      </c>
      <c r="HE11" s="17" t="str">
        <f t="shared" ca="1" si="83"/>
        <v/>
      </c>
      <c r="HF11" s="17" t="str">
        <f t="shared" ca="1" si="84"/>
        <v/>
      </c>
      <c r="HG11" s="17" t="str">
        <f t="shared" ca="1" si="85"/>
        <v/>
      </c>
      <c r="HH11" s="17" t="str">
        <f t="shared" ca="1" si="86"/>
        <v/>
      </c>
      <c r="HI11" s="17" t="str">
        <f t="shared" ca="1" si="87"/>
        <v/>
      </c>
      <c r="HJ11" s="17" t="str">
        <f t="shared" ca="1" si="88"/>
        <v/>
      </c>
      <c r="HK11" s="17" t="str">
        <f t="shared" ca="1" si="89"/>
        <v/>
      </c>
      <c r="HL11" s="17" t="str">
        <f t="shared" ca="1" si="90"/>
        <v/>
      </c>
      <c r="HM11" s="17" t="str">
        <f t="shared" ca="1" si="91"/>
        <v/>
      </c>
      <c r="HN11" s="17" t="str">
        <f t="shared" ca="1" si="92"/>
        <v/>
      </c>
      <c r="HO11" s="17" t="str">
        <f t="shared" ca="1" si="93"/>
        <v/>
      </c>
      <c r="HP11" s="17" t="str">
        <f t="shared" ca="1" si="94"/>
        <v/>
      </c>
      <c r="HQ11" s="17" t="str">
        <f t="shared" ca="1" si="95"/>
        <v/>
      </c>
      <c r="HR11" s="17" t="str">
        <f t="shared" ca="1" si="96"/>
        <v/>
      </c>
      <c r="HS11" s="17" t="str">
        <f t="shared" ca="1" si="97"/>
        <v/>
      </c>
      <c r="HT11" s="17" t="str">
        <f t="shared" ca="1" si="98"/>
        <v/>
      </c>
      <c r="HU11" s="17" t="str">
        <f t="shared" ca="1" si="99"/>
        <v/>
      </c>
      <c r="HV11" s="17" t="str">
        <f t="shared" ca="1" si="100"/>
        <v/>
      </c>
      <c r="HW11" s="17" t="str">
        <f t="shared" ca="1" si="101"/>
        <v/>
      </c>
      <c r="HX11" s="17" t="str">
        <f t="shared" ca="1" si="102"/>
        <v/>
      </c>
      <c r="HY11" s="17" t="str">
        <f t="shared" ca="1" si="103"/>
        <v/>
      </c>
      <c r="HZ11" s="17" t="str">
        <f t="shared" ca="1" si="104"/>
        <v/>
      </c>
      <c r="IA11" s="17" t="str">
        <f t="shared" ca="1" si="105"/>
        <v/>
      </c>
      <c r="IB11" s="17" t="str">
        <f t="shared" ca="1" si="106"/>
        <v/>
      </c>
      <c r="IC11" s="17" t="str">
        <f t="shared" ca="1" si="107"/>
        <v/>
      </c>
      <c r="ID11" s="17" t="str">
        <f t="shared" ca="1" si="40"/>
        <v/>
      </c>
      <c r="IE11" s="17" t="str">
        <f t="shared" ca="1" si="41"/>
        <v/>
      </c>
      <c r="IF11" s="17" t="str">
        <f t="shared" ca="1" si="41"/>
        <v/>
      </c>
      <c r="IG11" s="17" t="str">
        <f t="shared" ca="1" si="41"/>
        <v/>
      </c>
      <c r="IH11" s="17" t="str">
        <f t="shared" ca="1" si="41"/>
        <v/>
      </c>
      <c r="II11" s="17" t="str">
        <f t="shared" ca="1" si="41"/>
        <v/>
      </c>
      <c r="IJ11" s="17" t="str">
        <f t="shared" ca="1" si="41"/>
        <v/>
      </c>
      <c r="IK11" s="17" t="str">
        <f t="shared" ca="1" si="41"/>
        <v/>
      </c>
      <c r="IL11" s="17" t="str">
        <f t="shared" ca="1" si="41"/>
        <v/>
      </c>
      <c r="IM11" s="17" t="str">
        <f t="shared" ca="1" si="41"/>
        <v/>
      </c>
      <c r="IN11" s="17" t="str">
        <f t="shared" ca="1" si="41"/>
        <v/>
      </c>
      <c r="IO11" s="17" t="str">
        <f t="shared" ca="1" si="42"/>
        <v/>
      </c>
      <c r="IP11" s="17" t="str">
        <f t="shared" ca="1" si="42"/>
        <v/>
      </c>
      <c r="IQ11" s="17" t="str">
        <f t="shared" ca="1" si="42"/>
        <v/>
      </c>
      <c r="IR11" s="17" t="str">
        <f t="shared" ca="1" si="42"/>
        <v/>
      </c>
      <c r="IS11" s="17" t="str">
        <f t="shared" ca="1" si="42"/>
        <v/>
      </c>
      <c r="IT11" s="17" t="str">
        <f t="shared" ca="1" si="42"/>
        <v/>
      </c>
      <c r="IU11" s="17" t="str">
        <f t="shared" ca="1" si="42"/>
        <v/>
      </c>
      <c r="IV11" s="17" t="str">
        <f t="shared" ca="1" si="42"/>
        <v/>
      </c>
      <c r="IW11" s="17" t="str">
        <f t="shared" ca="1" si="42"/>
        <v/>
      </c>
      <c r="IX11" s="17" t="str">
        <f t="shared" ca="1" si="42"/>
        <v/>
      </c>
      <c r="IY11" s="17" t="str">
        <f t="shared" ca="1" si="43"/>
        <v/>
      </c>
      <c r="IZ11" s="17" t="str">
        <f t="shared" ca="1" si="43"/>
        <v/>
      </c>
      <c r="JA11" s="17" t="str">
        <f t="shared" ca="1" si="43"/>
        <v/>
      </c>
      <c r="JB11" s="17" t="str">
        <f t="shared" ca="1" si="43"/>
        <v/>
      </c>
      <c r="JC11" s="17" t="str">
        <f t="shared" ca="1" si="43"/>
        <v/>
      </c>
      <c r="JD11" s="17" t="str">
        <f t="shared" ca="1" si="43"/>
        <v/>
      </c>
      <c r="JE11" s="17" t="str">
        <f t="shared" ca="1" si="43"/>
        <v/>
      </c>
      <c r="JF11" s="17" t="str">
        <f t="shared" ca="1" si="43"/>
        <v/>
      </c>
      <c r="JG11" s="17" t="str">
        <f t="shared" ca="1" si="43"/>
        <v/>
      </c>
      <c r="JH11" s="17" t="str">
        <f t="shared" ca="1" si="43"/>
        <v/>
      </c>
      <c r="JI11" s="17" t="str">
        <f t="shared" ca="1" si="44"/>
        <v/>
      </c>
      <c r="JJ11" s="17" t="str">
        <f t="shared" ca="1" si="44"/>
        <v/>
      </c>
      <c r="JK11" s="17" t="str">
        <f t="shared" ca="1" si="44"/>
        <v/>
      </c>
      <c r="JL11" s="17" t="str">
        <f t="shared" ca="1" si="44"/>
        <v/>
      </c>
      <c r="JM11" s="17" t="str">
        <f t="shared" ca="1" si="44"/>
        <v/>
      </c>
    </row>
    <row r="12" spans="1:273">
      <c r="A12" s="17" t="str">
        <f t="shared" si="5"/>
        <v>\\\0</v>
      </c>
      <c r="B12" s="17" t="str">
        <f t="shared" si="6"/>
        <v>\\\0</v>
      </c>
      <c r="C12" s="17" t="str">
        <f t="shared" si="7"/>
        <v>\\\0</v>
      </c>
      <c r="D12" s="17" t="str">
        <f t="shared" si="8"/>
        <v>\\\0</v>
      </c>
      <c r="E12" s="17" t="str">
        <f t="shared" si="9"/>
        <v>\\\0</v>
      </c>
      <c r="F12" s="17" t="str">
        <f t="shared" si="10"/>
        <v>\\\0</v>
      </c>
      <c r="G12" s="17" t="str">
        <f t="shared" si="11"/>
        <v>\\\0</v>
      </c>
      <c r="H12" s="17" t="str">
        <f t="shared" si="12"/>
        <v>\\\0</v>
      </c>
      <c r="I12" s="17" t="str">
        <f t="shared" si="13"/>
        <v>\\\0</v>
      </c>
      <c r="J12" s="17" t="str">
        <f t="shared" si="14"/>
        <v>\\\0</v>
      </c>
      <c r="K12" s="17" t="str">
        <f t="shared" si="15"/>
        <v>\\\0</v>
      </c>
      <c r="L12" s="17" t="str">
        <f t="shared" si="16"/>
        <v>\\\0</v>
      </c>
      <c r="M12" s="17" t="str">
        <f t="shared" si="17"/>
        <v>\\\0</v>
      </c>
      <c r="N12" s="17" t="str">
        <f t="shared" si="18"/>
        <v>\\\0</v>
      </c>
      <c r="O12" s="17" t="str">
        <f t="shared" si="19"/>
        <v>\\\0</v>
      </c>
      <c r="P12" s="17" t="str">
        <f t="shared" si="20"/>
        <v>\\\0</v>
      </c>
      <c r="R12" s="17" t="str">
        <f t="shared" si="21"/>
        <v>\\</v>
      </c>
      <c r="S12" s="38"/>
      <c r="T12" s="39"/>
      <c r="U12" s="31"/>
      <c r="V12" s="32"/>
      <c r="W12" s="36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35"/>
      <c r="DS12" s="27"/>
      <c r="DT12" s="40"/>
      <c r="DU12" s="35"/>
      <c r="DV12" s="28">
        <f>IF(AND($S12='자료입력 및 결과표시'!$B$6,COUNTIF($W12:$DR12,'자료입력 및 결과표시'!$C$6)&gt;=1),IF(OR('자료입력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DW12" s="28">
        <f>IF(AND($S12='자료입력 및 결과표시'!$B$7,COUNTIF($W12:$DR12,'자료입력 및 결과표시'!$C$7)&gt;=1),IF(OR('자료입력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DX12" s="28">
        <f>IF(AND($S12='자료입력 및 결과표시'!$B$8,COUNTIF($W12:$DR12,'자료입력 및 결과표시'!$C$8)&gt;=1),IF(OR('자료입력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DY12" s="28">
        <f>IF(AND($S12='자료입력 및 결과표시'!$B$9,COUNTIF($W12:$DR12,'자료입력 및 결과표시'!$C$9)&gt;=1),IF(OR('자료입력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DZ12" s="28">
        <f>IF(AND($S12='자료입력 및 결과표시'!$B$10,COUNTIF($W12:$DR12,'자료입력 및 결과표시'!$C$10)&gt;=1),IF(OR('자료입력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A12" s="28">
        <f>IF(AND($S12='자료입력 및 결과표시'!$B$11,COUNTIF($W12:$DR12,'자료입력 및 결과표시'!$C$11)&gt;=1),IF(OR('자료입력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B12" s="28">
        <f>IF(AND($S12='자료입력 및 결과표시'!$B$12,COUNTIF($W12:$DR12,'자료입력 및 결과표시'!$C$12)&gt;=1),IF(OR('자료입력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C12" s="28">
        <f>IF(AND($S12='자료입력 및 결과표시'!$B$13,COUNTIF($W12:$DR12,'자료입력 및 결과표시'!$C$13)&gt;=1),IF(OR('자료입력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D12" s="28">
        <f>IF(AND($S12='자료입력 및 결과표시'!$B$14,COUNTIF($W12:$DR12,'자료입력 및 결과표시'!$C$14)&gt;=1),IF(OR('자료입력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E12" s="28">
        <f>IF(AND($S12='자료입력 및 결과표시'!$B$15,COUNTIF($W12:$DR12,'자료입력 및 결과표시'!$C$15)&gt;=1),IF(OR('자료입력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F12" s="28">
        <f>IF(AND($S12='자료입력 및 결과표시'!$B$16,COUNTIF($W12:$DR12,'자료입력 및 결과표시'!$C$16)&gt;=1),IF(OR('자료입력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G12" s="28">
        <f>IF(AND($S12='자료입력 및 결과표시'!$B$17,COUNTIF($W12:$DR12,'자료입력 및 결과표시'!$C$17)&gt;=1),IF(OR('자료입력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H12" s="28">
        <f>IF(AND($S12='자료입력 및 결과표시'!$B$18,COUNTIF($W12:$DR12,'자료입력 및 결과표시'!$C$18)&gt;=1),IF(OR('자료입력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I12" s="28">
        <f>IF(AND($S12='자료입력 및 결과표시'!$B$19,COUNTIF($W12:$DR12,'자료입력 및 결과표시'!$C$19)&gt;=1),IF(OR('자료입력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J12" s="28">
        <f>IF(AND($S12='자료입력 및 결과표시'!$B$20,COUNTIF($W12:$DR12,'자료입력 및 결과표시'!$C$20)&gt;=1),IF(OR('자료입력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K12" s="28">
        <f>IF(AND($S12='자료입력 및 결과표시'!$B$21,COUNTIF($W12:$DR12,'자료입력 및 결과표시'!$C$21)&gt;=1),IF(OR('자료입력 및 결과표시'!$B$4+90&gt;=$V12,'자료입력 및 결과표시'!$B$4&lt;$U12),0,IF($V12-'자료입력 및 결과표시'!$B$4-90&gt;='자료입력 및 결과표시'!$E$4,'자료입력 및 결과표시'!$E$4,$V12-'자료입력 및 결과표시'!$B$4-90)),0)</f>
        <v>0</v>
      </c>
      <c r="EL12" s="17">
        <f>IF(AND(S12='자료입력 및 결과표시'!$B$6,COUNTIF('업무중복도(데이터 입력)'!$W12:$DR12,'자료입력 및 결과표시'!$C$6)&gt;=1),1,0)</f>
        <v>0</v>
      </c>
      <c r="EM12" s="17">
        <f>IF(AND(S12='자료입력 및 결과표시'!$B$7,COUNTIF('업무중복도(데이터 입력)'!$W12:$DR12,'자료입력 및 결과표시'!$C$7)&gt;=1),2,0)</f>
        <v>0</v>
      </c>
      <c r="EN12" s="17">
        <f>IF(AND(S12='자료입력 및 결과표시'!$B$8,COUNTIF('업무중복도(데이터 입력)'!$W12:$DR12,'자료입력 및 결과표시'!$C$8)&gt;=1),3,0)</f>
        <v>0</v>
      </c>
      <c r="EO12" s="17">
        <f>IF(AND(S12='자료입력 및 결과표시'!$B$9,COUNTIF('업무중복도(데이터 입력)'!$W12:$DR12,'자료입력 및 결과표시'!$C$9)&gt;=1),4,0)</f>
        <v>0</v>
      </c>
      <c r="EP12" s="17">
        <f>IF(AND(S12='자료입력 및 결과표시'!$B$10,COUNTIF('업무중복도(데이터 입력)'!$W12:$DR12,'자료입력 및 결과표시'!$C$10)&gt;=1),5,0)</f>
        <v>0</v>
      </c>
      <c r="EQ12" s="17">
        <f>IF(AND(S12='자료입력 및 결과표시'!$B$11,COUNTIF('업무중복도(데이터 입력)'!$W12:$DR12,'자료입력 및 결과표시'!$C$11)&gt;=1),6,0)</f>
        <v>0</v>
      </c>
      <c r="ER12" s="17">
        <f>IF(AND(S12='자료입력 및 결과표시'!$B$12,COUNTIF('업무중복도(데이터 입력)'!$W12:$DR12,'자료입력 및 결과표시'!$C$12)&gt;=1),7,0)</f>
        <v>0</v>
      </c>
      <c r="ES12" s="17">
        <f>IF(AND(S12='자료입력 및 결과표시'!$B$13,COUNTIF('업무중복도(데이터 입력)'!$W12:$DR12,'자료입력 및 결과표시'!$C$13)&gt;=1),8,0)</f>
        <v>0</v>
      </c>
      <c r="ET12" s="17">
        <f>IF(AND(S12='자료입력 및 결과표시'!$B$14,COUNTIF('업무중복도(데이터 입력)'!$W12:$DR12,'자료입력 및 결과표시'!$C$14)&gt;=1),9,0)</f>
        <v>0</v>
      </c>
      <c r="EU12" s="17">
        <f>IF(AND(S12='자료입력 및 결과표시'!$B$15,COUNTIF('업무중복도(데이터 입력)'!$W12:$DR12,'자료입력 및 결과표시'!$C$15)&gt;=1),10,0)</f>
        <v>0</v>
      </c>
      <c r="EV12" s="17">
        <f>IF(AND(S12='자료입력 및 결과표시'!$B$16,COUNTIF('업무중복도(데이터 입력)'!$W12:$DR12,'자료입력 및 결과표시'!$C$16)&gt;=1),11,0)</f>
        <v>0</v>
      </c>
      <c r="EW12" s="17">
        <f>IF(AND(S12='자료입력 및 결과표시'!$B$17,COUNTIF('업무중복도(데이터 입력)'!$W12:$DR12,'자료입력 및 결과표시'!$C$17)&gt;=1),12,0)</f>
        <v>0</v>
      </c>
      <c r="EX12" s="17">
        <f>IF(AND(S12='자료입력 및 결과표시'!$B$18,COUNTIF('업무중복도(데이터 입력)'!$W12:$DR12,'자료입력 및 결과표시'!$C$18)&gt;=1),13,0)</f>
        <v>0</v>
      </c>
      <c r="EY12" s="17">
        <f>IF(AND(S12='자료입력 및 결과표시'!$B$19,COUNTIF('업무중복도(데이터 입력)'!$W12:$DR12,'자료입력 및 결과표시'!$C$19)&gt;=1),14,0)</f>
        <v>0</v>
      </c>
      <c r="EZ12" s="17">
        <f>IF(AND(S12='자료입력 및 결과표시'!$B$20,COUNTIF('업무중복도(데이터 입력)'!$W12:$DR12,'자료입력 및 결과표시'!$C$20)&gt;=1),15,0)</f>
        <v>0</v>
      </c>
      <c r="FA12" s="17">
        <f>IF(AND(S12='자료입력 및 결과표시'!$B$21,COUNTIF('업무중복도(데이터 입력)'!$W12:$DR12,'자료입력 및 결과표시'!$C$21)&gt;=1),16,0)</f>
        <v>0</v>
      </c>
      <c r="FD12" s="270" t="str">
        <f ca="1">IFERROR(MATCH('자료입력 및 결과표시'!$C$62,OFFSET($R$3,$FD11,,1000),0)+$FD11,"")</f>
        <v/>
      </c>
      <c r="FE12" s="271" t="str">
        <f t="shared" ca="1" si="22"/>
        <v/>
      </c>
      <c r="FH12" s="17" t="str">
        <f ca="1">IFERROR(MATCH('자료입력 및 결과표시'!$C$62,OFFSET($R$3,$FH11,,1000),0)+$FH11,"")</f>
        <v/>
      </c>
      <c r="FI12" s="17" t="str">
        <f t="shared" ca="1" si="23"/>
        <v/>
      </c>
      <c r="FK12" s="17">
        <f t="shared" si="24"/>
        <v>0</v>
      </c>
      <c r="FL12" s="17">
        <v>10</v>
      </c>
      <c r="FM12" s="17" t="str">
        <f>IF(HLOOKUP('자료입력 및 결과표시'!$A$4,'업체별 기술인 명단(데이터 입력)'!$B$2:$BZ$100,11,FALSE)="",1,HLOOKUP('자료입력 및 결과표시'!$A$4,'업체별 기술인 명단(데이터 입력)'!$B$2:$BZ$100,11,FALSE))</f>
        <v>한승호</v>
      </c>
      <c r="FN12" s="17">
        <f t="shared" ca="1" si="25"/>
        <v>1</v>
      </c>
      <c r="FP12" s="17" t="str">
        <f t="shared" ca="1" si="26"/>
        <v/>
      </c>
      <c r="FQ12" s="270" t="str">
        <f ca="1">IFERROR(MATCH('자료입력 및 결과표시'!$C$62,OFFSET($R$3,$FQ11,,1000),0)+$FQ11,"")</f>
        <v/>
      </c>
      <c r="FR12" s="17" t="str">
        <f t="shared" ca="1" si="27"/>
        <v/>
      </c>
      <c r="FS12" s="17" t="str">
        <f t="shared" ca="1" si="45"/>
        <v/>
      </c>
      <c r="FT12" s="17" t="str">
        <f t="shared" ca="1" si="46"/>
        <v/>
      </c>
      <c r="FU12" s="17" t="str">
        <f t="shared" ca="1" si="47"/>
        <v/>
      </c>
      <c r="FV12" s="17" t="str">
        <f t="shared" ca="1" si="48"/>
        <v/>
      </c>
      <c r="FW12" s="17" t="str">
        <f t="shared" ca="1" si="49"/>
        <v/>
      </c>
      <c r="FX12" s="17" t="str">
        <f t="shared" ca="1" si="50"/>
        <v/>
      </c>
      <c r="FY12" s="17" t="str">
        <f t="shared" ca="1" si="51"/>
        <v/>
      </c>
      <c r="FZ12" s="17" t="str">
        <f t="shared" ca="1" si="52"/>
        <v/>
      </c>
      <c r="GA12" s="17" t="str">
        <f t="shared" ca="1" si="53"/>
        <v/>
      </c>
      <c r="GB12" s="17" t="str">
        <f t="shared" ca="1" si="54"/>
        <v/>
      </c>
      <c r="GC12" s="17" t="str">
        <f t="shared" ca="1" si="55"/>
        <v/>
      </c>
      <c r="GD12" s="17" t="str">
        <f t="shared" ca="1" si="56"/>
        <v/>
      </c>
      <c r="GE12" s="17" t="str">
        <f t="shared" ca="1" si="57"/>
        <v/>
      </c>
      <c r="GF12" s="17" t="str">
        <f t="shared" ca="1" si="58"/>
        <v/>
      </c>
      <c r="GG12" s="17" t="str">
        <f t="shared" ca="1" si="59"/>
        <v/>
      </c>
      <c r="GH12" s="17" t="str">
        <f t="shared" ca="1" si="60"/>
        <v/>
      </c>
      <c r="GI12" s="17" t="str">
        <f t="shared" ca="1" si="61"/>
        <v/>
      </c>
      <c r="GJ12" s="17" t="str">
        <f t="shared" ca="1" si="62"/>
        <v/>
      </c>
      <c r="GK12" s="17" t="str">
        <f t="shared" ca="1" si="63"/>
        <v/>
      </c>
      <c r="GL12" s="17" t="str">
        <f t="shared" ca="1" si="64"/>
        <v/>
      </c>
      <c r="GM12" s="17" t="str">
        <f t="shared" ca="1" si="65"/>
        <v/>
      </c>
      <c r="GN12" s="17" t="str">
        <f t="shared" ca="1" si="66"/>
        <v/>
      </c>
      <c r="GO12" s="17" t="str">
        <f t="shared" ca="1" si="67"/>
        <v/>
      </c>
      <c r="GP12" s="17" t="str">
        <f t="shared" ca="1" si="68"/>
        <v/>
      </c>
      <c r="GQ12" s="17" t="str">
        <f t="shared" ca="1" si="69"/>
        <v/>
      </c>
      <c r="GR12" s="17" t="str">
        <f t="shared" ca="1" si="70"/>
        <v/>
      </c>
      <c r="GS12" s="17" t="str">
        <f t="shared" ca="1" si="71"/>
        <v/>
      </c>
      <c r="GT12" s="17" t="str">
        <f t="shared" ca="1" si="72"/>
        <v/>
      </c>
      <c r="GU12" s="17" t="str">
        <f t="shared" ca="1" si="73"/>
        <v/>
      </c>
      <c r="GV12" s="17" t="str">
        <f t="shared" ca="1" si="74"/>
        <v/>
      </c>
      <c r="GW12" s="17" t="str">
        <f t="shared" ca="1" si="75"/>
        <v/>
      </c>
      <c r="GX12" s="17" t="str">
        <f t="shared" ca="1" si="76"/>
        <v/>
      </c>
      <c r="GY12" s="17" t="str">
        <f t="shared" ca="1" si="77"/>
        <v/>
      </c>
      <c r="GZ12" s="17" t="str">
        <f t="shared" ca="1" si="78"/>
        <v/>
      </c>
      <c r="HA12" s="17" t="str">
        <f t="shared" ca="1" si="79"/>
        <v/>
      </c>
      <c r="HB12" s="17" t="str">
        <f t="shared" ca="1" si="80"/>
        <v/>
      </c>
      <c r="HC12" s="17" t="str">
        <f t="shared" ca="1" si="81"/>
        <v/>
      </c>
      <c r="HD12" s="17" t="str">
        <f t="shared" ca="1" si="82"/>
        <v/>
      </c>
      <c r="HE12" s="17" t="str">
        <f t="shared" ca="1" si="83"/>
        <v/>
      </c>
      <c r="HF12" s="17" t="str">
        <f t="shared" ca="1" si="84"/>
        <v/>
      </c>
      <c r="HG12" s="17" t="str">
        <f t="shared" ca="1" si="85"/>
        <v/>
      </c>
      <c r="HH12" s="17" t="str">
        <f t="shared" ca="1" si="86"/>
        <v/>
      </c>
      <c r="HI12" s="17" t="str">
        <f t="shared" ca="1" si="87"/>
        <v/>
      </c>
      <c r="HJ12" s="17" t="str">
        <f t="shared" ca="1" si="88"/>
        <v/>
      </c>
      <c r="HK12" s="17" t="str">
        <f t="shared" ca="1" si="89"/>
        <v/>
      </c>
      <c r="HL12" s="17" t="str">
        <f t="shared" ca="1" si="90"/>
        <v/>
      </c>
      <c r="HM12" s="17" t="str">
        <f t="shared" ca="1" si="91"/>
        <v/>
      </c>
      <c r="HN12" s="17" t="str">
        <f t="shared" ca="1" si="92"/>
        <v/>
      </c>
      <c r="HO12" s="17" t="str">
        <f t="shared" ca="1" si="93"/>
        <v/>
      </c>
      <c r="HP12" s="17" t="str">
        <f t="shared" ca="1" si="94"/>
        <v/>
      </c>
      <c r="HQ12" s="17" t="str">
        <f t="shared" ca="1" si="95"/>
        <v/>
      </c>
      <c r="HR12" s="17" t="str">
        <f t="shared" ca="1" si="96"/>
        <v/>
      </c>
      <c r="HS12" s="17" t="str">
        <f t="shared" ca="1" si="97"/>
        <v/>
      </c>
      <c r="HT12" s="17" t="str">
        <f t="shared" ca="1" si="98"/>
        <v/>
      </c>
      <c r="HU12" s="17" t="str">
        <f t="shared" ca="1" si="99"/>
        <v/>
      </c>
      <c r="HV12" s="17" t="str">
        <f t="shared" ca="1" si="100"/>
        <v/>
      </c>
      <c r="HW12" s="17" t="str">
        <f t="shared" ca="1" si="101"/>
        <v/>
      </c>
      <c r="HX12" s="17" t="str">
        <f t="shared" ca="1" si="102"/>
        <v/>
      </c>
      <c r="HY12" s="17" t="str">
        <f t="shared" ca="1" si="103"/>
        <v/>
      </c>
      <c r="HZ12" s="17" t="str">
        <f t="shared" ca="1" si="104"/>
        <v/>
      </c>
      <c r="IA12" s="17" t="str">
        <f t="shared" ca="1" si="105"/>
        <v/>
      </c>
      <c r="IB12" s="17" t="str">
        <f t="shared" ca="1" si="106"/>
        <v/>
      </c>
      <c r="IC12" s="17" t="str">
        <f t="shared" ca="1" si="107"/>
        <v/>
      </c>
      <c r="ID12" s="17" t="str">
        <f t="shared" ca="1" si="40"/>
        <v/>
      </c>
      <c r="IE12" s="17" t="str">
        <f t="shared" ref="IE12:IP12" ca="1" si="108">IFERROR(INDEX(CJ$3:CJ$1003,$FQ12),"")</f>
        <v/>
      </c>
      <c r="IF12" s="17" t="str">
        <f t="shared" ca="1" si="108"/>
        <v/>
      </c>
      <c r="IG12" s="17" t="str">
        <f t="shared" ca="1" si="108"/>
        <v/>
      </c>
      <c r="IH12" s="17" t="str">
        <f t="shared" ca="1" si="108"/>
        <v/>
      </c>
      <c r="II12" s="17" t="str">
        <f t="shared" ca="1" si="108"/>
        <v/>
      </c>
      <c r="IJ12" s="17" t="str">
        <f t="shared" ca="1" si="108"/>
        <v/>
      </c>
      <c r="IK12" s="17" t="str">
        <f t="shared" ca="1" si="108"/>
        <v/>
      </c>
      <c r="IL12" s="17" t="str">
        <f t="shared" ca="1" si="108"/>
        <v/>
      </c>
      <c r="IM12" s="17" t="str">
        <f t="shared" ca="1" si="108"/>
        <v/>
      </c>
      <c r="IN12" s="17" t="str">
        <f t="shared" ca="1" si="108"/>
        <v/>
      </c>
      <c r="IO12" s="17" t="str">
        <f t="shared" ca="1" si="108"/>
        <v/>
      </c>
      <c r="IP12" s="17" t="str">
        <f t="shared" ca="1" si="108"/>
        <v/>
      </c>
      <c r="IQ12" s="17" t="str">
        <f t="shared" ref="IQ12:IQ75" ca="1" si="109">IFERROR(INDEX(CV$3:CV$1003,$FQ12),"")</f>
        <v/>
      </c>
      <c r="IR12" s="17" t="str">
        <f t="shared" ref="IR12:IR75" ca="1" si="110">IFERROR(INDEX(CW$3:CW$1003,$FQ12),"")</f>
        <v/>
      </c>
      <c r="IS12" s="17" t="str">
        <f t="shared" ref="IS12:IS75" ca="1" si="111">IFERROR(INDEX(CX$3:CX$1003,$FQ12),"")</f>
        <v/>
      </c>
      <c r="IT12" s="17" t="str">
        <f t="shared" ref="IT12:IT75" ca="1" si="112">IFERROR(INDEX(CY$3:CY$1003,$FQ12),"")</f>
        <v/>
      </c>
      <c r="IU12" s="17" t="str">
        <f t="shared" ref="IU12:IU75" ca="1" si="113">IFERROR(INDEX(CZ$3:CZ$1003,$FQ12),"")</f>
        <v/>
      </c>
      <c r="IV12" s="17" t="str">
        <f t="shared" ref="IV12:IV75" ca="1" si="114">IFERROR(INDEX(DA$3:DA$1003,$FQ12),"")</f>
        <v/>
      </c>
      <c r="IW12" s="17" t="str">
        <f t="shared" ref="IW12:IW75" ca="1" si="115">IFERROR(INDEX(DB$3:DB$1003,$FQ12),"")</f>
        <v/>
      </c>
      <c r="IX12" s="17" t="str">
        <f t="shared" ref="IX12:IX75" ca="1" si="116">IFERROR(INDEX(DC$3:DC$1003,$FQ12),"")</f>
        <v/>
      </c>
      <c r="IY12" s="17" t="str">
        <f t="shared" ref="IY12:IY75" ca="1" si="117">IFERROR(INDEX(DD$3:DD$1003,$FQ12),"")</f>
        <v/>
      </c>
      <c r="IZ12" s="17" t="str">
        <f t="shared" ref="IZ12:IZ75" ca="1" si="118">IFERROR(INDEX(DE$3:DE$1003,$FQ12),"")</f>
        <v/>
      </c>
      <c r="JA12" s="17" t="str">
        <f t="shared" ref="JA12:JA75" ca="1" si="119">IFERROR(INDEX(DF$3:DF$1003,$FQ12),"")</f>
        <v/>
      </c>
      <c r="JB12" s="17" t="str">
        <f t="shared" ref="JB12:JB75" ca="1" si="120">IFERROR(INDEX(DG$3:DG$1003,$FQ12),"")</f>
        <v/>
      </c>
      <c r="JC12" s="17" t="str">
        <f t="shared" ref="JC12:JC75" ca="1" si="121">IFERROR(INDEX(DH$3:DH$1003,$FQ12),"")</f>
        <v/>
      </c>
      <c r="JD12" s="17" t="str">
        <f t="shared" ref="JD12:JD75" ca="1" si="122">IFERROR(INDEX(DI$3:DI$1003,$FQ12),"")</f>
        <v/>
      </c>
      <c r="JE12" s="17" t="str">
        <f t="shared" ref="JE12:JE75" ca="1" si="123">IFERROR(INDEX(DJ$3:DJ$1003,$FQ12),"")</f>
        <v/>
      </c>
      <c r="JF12" s="17" t="str">
        <f t="shared" ref="JF12:JM18" ca="1" si="124">IFERROR(INDEX(DK$3:DK$1003,$FQ12),"")</f>
        <v/>
      </c>
      <c r="JG12" s="17" t="str">
        <f t="shared" ca="1" si="124"/>
        <v/>
      </c>
      <c r="JH12" s="17" t="str">
        <f t="shared" ca="1" si="124"/>
        <v/>
      </c>
      <c r="JI12" s="17" t="str">
        <f t="shared" ca="1" si="124"/>
        <v/>
      </c>
      <c r="JJ12" s="17" t="str">
        <f t="shared" ca="1" si="124"/>
        <v/>
      </c>
      <c r="JK12" s="17" t="str">
        <f t="shared" ca="1" si="124"/>
        <v/>
      </c>
      <c r="JL12" s="17" t="str">
        <f t="shared" ca="1" si="124"/>
        <v/>
      </c>
      <c r="JM12" s="17" t="str">
        <f t="shared" ca="1" si="124"/>
        <v/>
      </c>
    </row>
    <row r="13" spans="1:273">
      <c r="A13" s="17" t="str">
        <f t="shared" si="5"/>
        <v>\\\0</v>
      </c>
      <c r="B13" s="17" t="str">
        <f t="shared" si="6"/>
        <v>\\\0</v>
      </c>
      <c r="C13" s="17" t="str">
        <f t="shared" si="7"/>
        <v>\\\0</v>
      </c>
      <c r="D13" s="17" t="str">
        <f t="shared" si="8"/>
        <v>\\\0</v>
      </c>
      <c r="E13" s="17" t="str">
        <f t="shared" si="9"/>
        <v>\\\0</v>
      </c>
      <c r="F13" s="17" t="str">
        <f t="shared" si="10"/>
        <v>\\\0</v>
      </c>
      <c r="G13" s="17" t="str">
        <f t="shared" si="11"/>
        <v>\\\0</v>
      </c>
      <c r="H13" s="17" t="str">
        <f t="shared" si="12"/>
        <v>\\\0</v>
      </c>
      <c r="I13" s="17" t="str">
        <f t="shared" si="13"/>
        <v>\\\0</v>
      </c>
      <c r="J13" s="17" t="str">
        <f t="shared" si="14"/>
        <v>\\\0</v>
      </c>
      <c r="K13" s="17" t="str">
        <f t="shared" si="15"/>
        <v>\\\0</v>
      </c>
      <c r="L13" s="17" t="str">
        <f t="shared" si="16"/>
        <v>\\\0</v>
      </c>
      <c r="M13" s="17" t="str">
        <f t="shared" si="17"/>
        <v>\\\0</v>
      </c>
      <c r="N13" s="17" t="str">
        <f t="shared" si="18"/>
        <v>\\\0</v>
      </c>
      <c r="O13" s="17" t="str">
        <f t="shared" si="19"/>
        <v>\\\0</v>
      </c>
      <c r="P13" s="17" t="str">
        <f t="shared" si="20"/>
        <v>\\\0</v>
      </c>
      <c r="R13" s="17" t="str">
        <f t="shared" si="21"/>
        <v>\\</v>
      </c>
      <c r="S13" s="38"/>
      <c r="T13" s="39"/>
      <c r="U13" s="31"/>
      <c r="V13" s="32"/>
      <c r="W13" s="36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35"/>
      <c r="DS13" s="27"/>
      <c r="DT13" s="40"/>
      <c r="DU13" s="35"/>
      <c r="DV13" s="28">
        <f>IF(AND($S13='자료입력 및 결과표시'!$B$6,COUNTIF($W13:$DR13,'자료입력 및 결과표시'!$C$6)&gt;=1),IF(OR('자료입력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DW13" s="28">
        <f>IF(AND($S13='자료입력 및 결과표시'!$B$7,COUNTIF($W13:$DR13,'자료입력 및 결과표시'!$C$7)&gt;=1),IF(OR('자료입력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DX13" s="28">
        <f>IF(AND($S13='자료입력 및 결과표시'!$B$8,COUNTIF($W13:$DR13,'자료입력 및 결과표시'!$C$8)&gt;=1),IF(OR('자료입력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DY13" s="28">
        <f>IF(AND($S13='자료입력 및 결과표시'!$B$9,COUNTIF($W13:$DR13,'자료입력 및 결과표시'!$C$9)&gt;=1),IF(OR('자료입력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DZ13" s="28">
        <f>IF(AND($S13='자료입력 및 결과표시'!$B$10,COUNTIF($W13:$DR13,'자료입력 및 결과표시'!$C$10)&gt;=1),IF(OR('자료입력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A13" s="28">
        <f>IF(AND($S13='자료입력 및 결과표시'!$B$11,COUNTIF($W13:$DR13,'자료입력 및 결과표시'!$C$11)&gt;=1),IF(OR('자료입력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B13" s="28">
        <f>IF(AND($S13='자료입력 및 결과표시'!$B$12,COUNTIF($W13:$DR13,'자료입력 및 결과표시'!$C$12)&gt;=1),IF(OR('자료입력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C13" s="28">
        <f>IF(AND($S13='자료입력 및 결과표시'!$B$13,COUNTIF($W13:$DR13,'자료입력 및 결과표시'!$C$13)&gt;=1),IF(OR('자료입력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D13" s="28">
        <f>IF(AND($S13='자료입력 및 결과표시'!$B$14,COUNTIF($W13:$DR13,'자료입력 및 결과표시'!$C$14)&gt;=1),IF(OR('자료입력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E13" s="28">
        <f>IF(AND($S13='자료입력 및 결과표시'!$B$15,COUNTIF($W13:$DR13,'자료입력 및 결과표시'!$C$15)&gt;=1),IF(OR('자료입력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F13" s="28">
        <f>IF(AND($S13='자료입력 및 결과표시'!$B$16,COUNTIF($W13:$DR13,'자료입력 및 결과표시'!$C$16)&gt;=1),IF(OR('자료입력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G13" s="28">
        <f>IF(AND($S13='자료입력 및 결과표시'!$B$17,COUNTIF($W13:$DR13,'자료입력 및 결과표시'!$C$17)&gt;=1),IF(OR('자료입력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H13" s="28">
        <f>IF(AND($S13='자료입력 및 결과표시'!$B$18,COUNTIF($W13:$DR13,'자료입력 및 결과표시'!$C$18)&gt;=1),IF(OR('자료입력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I13" s="28">
        <f>IF(AND($S13='자료입력 및 결과표시'!$B$19,COUNTIF($W13:$DR13,'자료입력 및 결과표시'!$C$19)&gt;=1),IF(OR('자료입력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J13" s="28">
        <f>IF(AND($S13='자료입력 및 결과표시'!$B$20,COUNTIF($W13:$DR13,'자료입력 및 결과표시'!$C$20)&gt;=1),IF(OR('자료입력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K13" s="28">
        <f>IF(AND($S13='자료입력 및 결과표시'!$B$21,COUNTIF($W13:$DR13,'자료입력 및 결과표시'!$C$21)&gt;=1),IF(OR('자료입력 및 결과표시'!$B$4+90&gt;=$V13,'자료입력 및 결과표시'!$B$4&lt;$U13),0,IF($V13-'자료입력 및 결과표시'!$B$4-90&gt;='자료입력 및 결과표시'!$E$4,'자료입력 및 결과표시'!$E$4,$V13-'자료입력 및 결과표시'!$B$4-90)),0)</f>
        <v>0</v>
      </c>
      <c r="EL13" s="17">
        <f>IF(AND(S13='자료입력 및 결과표시'!$B$6,COUNTIF('업무중복도(데이터 입력)'!$W13:$DR13,'자료입력 및 결과표시'!$C$6)&gt;=1),1,0)</f>
        <v>0</v>
      </c>
      <c r="EM13" s="17">
        <f>IF(AND(S13='자료입력 및 결과표시'!$B$7,COUNTIF('업무중복도(데이터 입력)'!$W13:$DR13,'자료입력 및 결과표시'!$C$7)&gt;=1),2,0)</f>
        <v>0</v>
      </c>
      <c r="EN13" s="17">
        <f>IF(AND(S13='자료입력 및 결과표시'!$B$8,COUNTIF('업무중복도(데이터 입력)'!$W13:$DR13,'자료입력 및 결과표시'!$C$8)&gt;=1),3,0)</f>
        <v>0</v>
      </c>
      <c r="EO13" s="17">
        <f>IF(AND(S13='자료입력 및 결과표시'!$B$9,COUNTIF('업무중복도(데이터 입력)'!$W13:$DR13,'자료입력 및 결과표시'!$C$9)&gt;=1),4,0)</f>
        <v>0</v>
      </c>
      <c r="EP13" s="17">
        <f>IF(AND(S13='자료입력 및 결과표시'!$B$10,COUNTIF('업무중복도(데이터 입력)'!$W13:$DR13,'자료입력 및 결과표시'!$C$10)&gt;=1),5,0)</f>
        <v>0</v>
      </c>
      <c r="EQ13" s="17">
        <f>IF(AND(S13='자료입력 및 결과표시'!$B$11,COUNTIF('업무중복도(데이터 입력)'!$W13:$DR13,'자료입력 및 결과표시'!$C$11)&gt;=1),6,0)</f>
        <v>0</v>
      </c>
      <c r="ER13" s="17">
        <f>IF(AND(S13='자료입력 및 결과표시'!$B$12,COUNTIF('업무중복도(데이터 입력)'!$W13:$DR13,'자료입력 및 결과표시'!$C$12)&gt;=1),7,0)</f>
        <v>0</v>
      </c>
      <c r="ES13" s="17">
        <f>IF(AND(S13='자료입력 및 결과표시'!$B$13,COUNTIF('업무중복도(데이터 입력)'!$W13:$DR13,'자료입력 및 결과표시'!$C$13)&gt;=1),8,0)</f>
        <v>0</v>
      </c>
      <c r="ET13" s="17">
        <f>IF(AND(S13='자료입력 및 결과표시'!$B$14,COUNTIF('업무중복도(데이터 입력)'!$W13:$DR13,'자료입력 및 결과표시'!$C$14)&gt;=1),9,0)</f>
        <v>0</v>
      </c>
      <c r="EU13" s="17">
        <f>IF(AND(S13='자료입력 및 결과표시'!$B$15,COUNTIF('업무중복도(데이터 입력)'!$W13:$DR13,'자료입력 및 결과표시'!$C$15)&gt;=1),10,0)</f>
        <v>0</v>
      </c>
      <c r="EV13" s="17">
        <f>IF(AND(S13='자료입력 및 결과표시'!$B$16,COUNTIF('업무중복도(데이터 입력)'!$W13:$DR13,'자료입력 및 결과표시'!$C$16)&gt;=1),11,0)</f>
        <v>0</v>
      </c>
      <c r="EW13" s="17">
        <f>IF(AND(S13='자료입력 및 결과표시'!$B$17,COUNTIF('업무중복도(데이터 입력)'!$W13:$DR13,'자료입력 및 결과표시'!$C$17)&gt;=1),12,0)</f>
        <v>0</v>
      </c>
      <c r="EX13" s="17">
        <f>IF(AND(S13='자료입력 및 결과표시'!$B$18,COUNTIF('업무중복도(데이터 입력)'!$W13:$DR13,'자료입력 및 결과표시'!$C$18)&gt;=1),13,0)</f>
        <v>0</v>
      </c>
      <c r="EY13" s="17">
        <f>IF(AND(S13='자료입력 및 결과표시'!$B$19,COUNTIF('업무중복도(데이터 입력)'!$W13:$DR13,'자료입력 및 결과표시'!$C$19)&gt;=1),14,0)</f>
        <v>0</v>
      </c>
      <c r="EZ13" s="17">
        <f>IF(AND(S13='자료입력 및 결과표시'!$B$20,COUNTIF('업무중복도(데이터 입력)'!$W13:$DR13,'자료입력 및 결과표시'!$C$20)&gt;=1),15,0)</f>
        <v>0</v>
      </c>
      <c r="FA13" s="17">
        <f>IF(AND(S13='자료입력 및 결과표시'!$B$21,COUNTIF('업무중복도(데이터 입력)'!$W13:$DR13,'자료입력 및 결과표시'!$C$21)&gt;=1),16,0)</f>
        <v>0</v>
      </c>
      <c r="FD13" s="270" t="str">
        <f ca="1">IFERROR(MATCH('자료입력 및 결과표시'!$C$62,OFFSET($R$3,$FD12,,1000),0)+$FD12,"")</f>
        <v/>
      </c>
      <c r="FE13" s="271" t="str">
        <f t="shared" ca="1" si="22"/>
        <v/>
      </c>
      <c r="FH13" s="17" t="str">
        <f ca="1">IFERROR(MATCH('자료입력 및 결과표시'!$C$62,OFFSET($R$3,$FH12,,1000),0)+$FH12,"")</f>
        <v/>
      </c>
      <c r="FI13" s="17" t="str">
        <f t="shared" ca="1" si="23"/>
        <v/>
      </c>
      <c r="FK13" s="17">
        <f t="shared" si="24"/>
        <v>0</v>
      </c>
      <c r="FL13" s="17">
        <v>11</v>
      </c>
      <c r="FM13" s="17" t="str">
        <f>IF(HLOOKUP('자료입력 및 결과표시'!$A$4,'업체별 기술인 명단(데이터 입력)'!$B$2:$BZ$100,12,FALSE)="",1,HLOOKUP('자료입력 및 결과표시'!$A$4,'업체별 기술인 명단(데이터 입력)'!$B$2:$BZ$100,12,FALSE))</f>
        <v>김성찬</v>
      </c>
      <c r="FN13" s="17">
        <f t="shared" ca="1" si="25"/>
        <v>1</v>
      </c>
      <c r="FP13" s="17" t="str">
        <f t="shared" ca="1" si="26"/>
        <v/>
      </c>
      <c r="FQ13" s="270" t="str">
        <f ca="1">IFERROR(MATCH('자료입력 및 결과표시'!$C$62,OFFSET($R$3,$FQ12,,1000),0)+$FQ12,"")</f>
        <v/>
      </c>
      <c r="FR13" s="17" t="str">
        <f t="shared" ca="1" si="27"/>
        <v/>
      </c>
      <c r="FS13" s="17" t="str">
        <f t="shared" ca="1" si="45"/>
        <v/>
      </c>
      <c r="FT13" s="17" t="str">
        <f t="shared" ca="1" si="46"/>
        <v/>
      </c>
      <c r="FU13" s="17" t="str">
        <f t="shared" ca="1" si="47"/>
        <v/>
      </c>
      <c r="FV13" s="17" t="str">
        <f t="shared" ca="1" si="48"/>
        <v/>
      </c>
      <c r="FW13" s="17" t="str">
        <f t="shared" ca="1" si="49"/>
        <v/>
      </c>
      <c r="FX13" s="17" t="str">
        <f t="shared" ca="1" si="50"/>
        <v/>
      </c>
      <c r="FY13" s="17" t="str">
        <f t="shared" ca="1" si="51"/>
        <v/>
      </c>
      <c r="FZ13" s="17" t="str">
        <f t="shared" ca="1" si="52"/>
        <v/>
      </c>
      <c r="GA13" s="17" t="str">
        <f t="shared" ca="1" si="53"/>
        <v/>
      </c>
      <c r="GB13" s="17" t="str">
        <f t="shared" ca="1" si="54"/>
        <v/>
      </c>
      <c r="GC13" s="17" t="str">
        <f t="shared" ca="1" si="55"/>
        <v/>
      </c>
      <c r="GD13" s="17" t="str">
        <f t="shared" ca="1" si="56"/>
        <v/>
      </c>
      <c r="GE13" s="17" t="str">
        <f t="shared" ca="1" si="57"/>
        <v/>
      </c>
      <c r="GF13" s="17" t="str">
        <f t="shared" ca="1" si="58"/>
        <v/>
      </c>
      <c r="GG13" s="17" t="str">
        <f t="shared" ca="1" si="59"/>
        <v/>
      </c>
      <c r="GH13" s="17" t="str">
        <f t="shared" ca="1" si="60"/>
        <v/>
      </c>
      <c r="GI13" s="17" t="str">
        <f t="shared" ca="1" si="61"/>
        <v/>
      </c>
      <c r="GJ13" s="17" t="str">
        <f t="shared" ca="1" si="62"/>
        <v/>
      </c>
      <c r="GK13" s="17" t="str">
        <f t="shared" ca="1" si="63"/>
        <v/>
      </c>
      <c r="GL13" s="17" t="str">
        <f t="shared" ca="1" si="64"/>
        <v/>
      </c>
      <c r="GM13" s="17" t="str">
        <f t="shared" ca="1" si="65"/>
        <v/>
      </c>
      <c r="GN13" s="17" t="str">
        <f t="shared" ca="1" si="66"/>
        <v/>
      </c>
      <c r="GO13" s="17" t="str">
        <f t="shared" ca="1" si="67"/>
        <v/>
      </c>
      <c r="GP13" s="17" t="str">
        <f t="shared" ca="1" si="68"/>
        <v/>
      </c>
      <c r="GQ13" s="17" t="str">
        <f t="shared" ca="1" si="69"/>
        <v/>
      </c>
      <c r="GR13" s="17" t="str">
        <f t="shared" ca="1" si="70"/>
        <v/>
      </c>
      <c r="GS13" s="17" t="str">
        <f t="shared" ca="1" si="71"/>
        <v/>
      </c>
      <c r="GT13" s="17" t="str">
        <f t="shared" ca="1" si="72"/>
        <v/>
      </c>
      <c r="GU13" s="17" t="str">
        <f t="shared" ca="1" si="73"/>
        <v/>
      </c>
      <c r="GV13" s="17" t="str">
        <f t="shared" ca="1" si="74"/>
        <v/>
      </c>
      <c r="GW13" s="17" t="str">
        <f t="shared" ca="1" si="75"/>
        <v/>
      </c>
      <c r="GX13" s="17" t="str">
        <f t="shared" ca="1" si="76"/>
        <v/>
      </c>
      <c r="GY13" s="17" t="str">
        <f t="shared" ca="1" si="77"/>
        <v/>
      </c>
      <c r="GZ13" s="17" t="str">
        <f t="shared" ca="1" si="78"/>
        <v/>
      </c>
      <c r="HA13" s="17" t="str">
        <f t="shared" ca="1" si="79"/>
        <v/>
      </c>
      <c r="HB13" s="17" t="str">
        <f t="shared" ca="1" si="80"/>
        <v/>
      </c>
      <c r="HC13" s="17" t="str">
        <f t="shared" ca="1" si="81"/>
        <v/>
      </c>
      <c r="HD13" s="17" t="str">
        <f t="shared" ca="1" si="82"/>
        <v/>
      </c>
      <c r="HE13" s="17" t="str">
        <f t="shared" ca="1" si="83"/>
        <v/>
      </c>
      <c r="HF13" s="17" t="str">
        <f t="shared" ca="1" si="84"/>
        <v/>
      </c>
      <c r="HG13" s="17" t="str">
        <f t="shared" ca="1" si="85"/>
        <v/>
      </c>
      <c r="HH13" s="17" t="str">
        <f t="shared" ca="1" si="86"/>
        <v/>
      </c>
      <c r="HI13" s="17" t="str">
        <f t="shared" ca="1" si="87"/>
        <v/>
      </c>
      <c r="HJ13" s="17" t="str">
        <f t="shared" ca="1" si="88"/>
        <v/>
      </c>
      <c r="HK13" s="17" t="str">
        <f t="shared" ca="1" si="89"/>
        <v/>
      </c>
      <c r="HL13" s="17" t="str">
        <f t="shared" ca="1" si="90"/>
        <v/>
      </c>
      <c r="HM13" s="17" t="str">
        <f t="shared" ca="1" si="91"/>
        <v/>
      </c>
      <c r="HN13" s="17" t="str">
        <f t="shared" ca="1" si="92"/>
        <v/>
      </c>
      <c r="HO13" s="17" t="str">
        <f t="shared" ca="1" si="93"/>
        <v/>
      </c>
      <c r="HP13" s="17" t="str">
        <f t="shared" ca="1" si="94"/>
        <v/>
      </c>
      <c r="HQ13" s="17" t="str">
        <f t="shared" ca="1" si="95"/>
        <v/>
      </c>
      <c r="HR13" s="17" t="str">
        <f t="shared" ca="1" si="96"/>
        <v/>
      </c>
      <c r="HS13" s="17" t="str">
        <f t="shared" ca="1" si="97"/>
        <v/>
      </c>
      <c r="HT13" s="17" t="str">
        <f t="shared" ca="1" si="98"/>
        <v/>
      </c>
      <c r="HU13" s="17" t="str">
        <f t="shared" ca="1" si="99"/>
        <v/>
      </c>
      <c r="HV13" s="17" t="str">
        <f t="shared" ca="1" si="100"/>
        <v/>
      </c>
      <c r="HW13" s="17" t="str">
        <f t="shared" ca="1" si="101"/>
        <v/>
      </c>
      <c r="HX13" s="17" t="str">
        <f t="shared" ca="1" si="102"/>
        <v/>
      </c>
      <c r="HY13" s="17" t="str">
        <f t="shared" ca="1" si="103"/>
        <v/>
      </c>
      <c r="HZ13" s="17" t="str">
        <f t="shared" ca="1" si="104"/>
        <v/>
      </c>
      <c r="IA13" s="17" t="str">
        <f t="shared" ca="1" si="105"/>
        <v/>
      </c>
      <c r="IB13" s="17" t="str">
        <f t="shared" ca="1" si="106"/>
        <v/>
      </c>
      <c r="IC13" s="17" t="str">
        <f t="shared" ca="1" si="107"/>
        <v/>
      </c>
      <c r="ID13" s="17" t="str">
        <f t="shared" ca="1" si="40"/>
        <v/>
      </c>
      <c r="IE13" s="17" t="str">
        <f t="shared" ref="IE13:IE76" ca="1" si="125">IFERROR(INDEX(CJ$3:CJ$1003,$FQ13),"")</f>
        <v/>
      </c>
      <c r="IF13" s="17" t="str">
        <f t="shared" ref="IF13:IF76" ca="1" si="126">IFERROR(INDEX(CK$3:CK$1003,$FQ13),"")</f>
        <v/>
      </c>
      <c r="IG13" s="17" t="str">
        <f t="shared" ref="IG13:IG76" ca="1" si="127">IFERROR(INDEX(CL$3:CL$1003,$FQ13),"")</f>
        <v/>
      </c>
      <c r="IH13" s="17" t="str">
        <f t="shared" ref="IH13:IH76" ca="1" si="128">IFERROR(INDEX(CM$3:CM$1003,$FQ13),"")</f>
        <v/>
      </c>
      <c r="II13" s="17" t="str">
        <f t="shared" ref="II13:II76" ca="1" si="129">IFERROR(INDEX(CN$3:CN$1003,$FQ13),"")</f>
        <v/>
      </c>
      <c r="IJ13" s="17" t="str">
        <f t="shared" ref="IJ13:IJ76" ca="1" si="130">IFERROR(INDEX(CO$3:CO$1003,$FQ13),"")</f>
        <v/>
      </c>
      <c r="IK13" s="17" t="str">
        <f t="shared" ref="IK13:IK76" ca="1" si="131">IFERROR(INDEX(CP$3:CP$1003,$FQ13),"")</f>
        <v/>
      </c>
      <c r="IL13" s="17" t="str">
        <f t="shared" ref="IL13:IL76" ca="1" si="132">IFERROR(INDEX(CQ$3:CQ$1003,$FQ13),"")</f>
        <v/>
      </c>
      <c r="IM13" s="17" t="str">
        <f t="shared" ref="IM13:IM76" ca="1" si="133">IFERROR(INDEX(CR$3:CR$1003,$FQ13),"")</f>
        <v/>
      </c>
      <c r="IN13" s="17" t="str">
        <f t="shared" ref="IN13:IN76" ca="1" si="134">IFERROR(INDEX(CS$3:CS$1003,$FQ13),"")</f>
        <v/>
      </c>
      <c r="IO13" s="17" t="str">
        <f t="shared" ref="IO13:IO76" ca="1" si="135">IFERROR(INDEX(CT$3:CT$1003,$FQ13),"")</f>
        <v/>
      </c>
      <c r="IP13" s="17" t="str">
        <f t="shared" ref="IP13:IP76" ca="1" si="136">IFERROR(INDEX(CU$3:CU$1003,$FQ13),"")</f>
        <v/>
      </c>
      <c r="IQ13" s="17" t="str">
        <f t="shared" ca="1" si="109"/>
        <v/>
      </c>
      <c r="IR13" s="17" t="str">
        <f t="shared" ca="1" si="110"/>
        <v/>
      </c>
      <c r="IS13" s="17" t="str">
        <f t="shared" ca="1" si="111"/>
        <v/>
      </c>
      <c r="IT13" s="17" t="str">
        <f t="shared" ca="1" si="112"/>
        <v/>
      </c>
      <c r="IU13" s="17" t="str">
        <f t="shared" ca="1" si="113"/>
        <v/>
      </c>
      <c r="IV13" s="17" t="str">
        <f t="shared" ca="1" si="114"/>
        <v/>
      </c>
      <c r="IW13" s="17" t="str">
        <f t="shared" ca="1" si="115"/>
        <v/>
      </c>
      <c r="IX13" s="17" t="str">
        <f t="shared" ca="1" si="116"/>
        <v/>
      </c>
      <c r="IY13" s="17" t="str">
        <f t="shared" ca="1" si="117"/>
        <v/>
      </c>
      <c r="IZ13" s="17" t="str">
        <f t="shared" ca="1" si="118"/>
        <v/>
      </c>
      <c r="JA13" s="17" t="str">
        <f t="shared" ca="1" si="119"/>
        <v/>
      </c>
      <c r="JB13" s="17" t="str">
        <f t="shared" ca="1" si="120"/>
        <v/>
      </c>
      <c r="JC13" s="17" t="str">
        <f t="shared" ca="1" si="121"/>
        <v/>
      </c>
      <c r="JD13" s="17" t="str">
        <f t="shared" ca="1" si="122"/>
        <v/>
      </c>
      <c r="JE13" s="17" t="str">
        <f t="shared" ca="1" si="123"/>
        <v/>
      </c>
      <c r="JF13" s="17" t="str">
        <f t="shared" ca="1" si="124"/>
        <v/>
      </c>
      <c r="JG13" s="17" t="str">
        <f t="shared" ca="1" si="124"/>
        <v/>
      </c>
      <c r="JH13" s="17" t="str">
        <f t="shared" ca="1" si="124"/>
        <v/>
      </c>
      <c r="JI13" s="17" t="str">
        <f t="shared" ca="1" si="124"/>
        <v/>
      </c>
      <c r="JJ13" s="17" t="str">
        <f t="shared" ca="1" si="124"/>
        <v/>
      </c>
      <c r="JK13" s="17" t="str">
        <f t="shared" ca="1" si="124"/>
        <v/>
      </c>
      <c r="JL13" s="17" t="str">
        <f t="shared" ca="1" si="124"/>
        <v/>
      </c>
      <c r="JM13" s="17" t="str">
        <f t="shared" ca="1" si="124"/>
        <v/>
      </c>
    </row>
    <row r="14" spans="1:273">
      <c r="A14" s="17" t="str">
        <f t="shared" si="5"/>
        <v>\\\0</v>
      </c>
      <c r="B14" s="17" t="str">
        <f t="shared" si="6"/>
        <v>\\\0</v>
      </c>
      <c r="C14" s="17" t="str">
        <f t="shared" si="7"/>
        <v>\\\0</v>
      </c>
      <c r="D14" s="17" t="str">
        <f t="shared" si="8"/>
        <v>\\\0</v>
      </c>
      <c r="E14" s="17" t="str">
        <f t="shared" si="9"/>
        <v>\\\0</v>
      </c>
      <c r="F14" s="17" t="str">
        <f t="shared" si="10"/>
        <v>\\\0</v>
      </c>
      <c r="G14" s="17" t="str">
        <f t="shared" si="11"/>
        <v>\\\0</v>
      </c>
      <c r="H14" s="17" t="str">
        <f t="shared" si="12"/>
        <v>\\\0</v>
      </c>
      <c r="I14" s="17" t="str">
        <f t="shared" si="13"/>
        <v>\\\0</v>
      </c>
      <c r="J14" s="17" t="str">
        <f t="shared" si="14"/>
        <v>\\\0</v>
      </c>
      <c r="K14" s="17" t="str">
        <f t="shared" si="15"/>
        <v>\\\0</v>
      </c>
      <c r="L14" s="17" t="str">
        <f t="shared" si="16"/>
        <v>\\\0</v>
      </c>
      <c r="M14" s="17" t="str">
        <f t="shared" si="17"/>
        <v>\\\0</v>
      </c>
      <c r="N14" s="17" t="str">
        <f t="shared" si="18"/>
        <v>\\\0</v>
      </c>
      <c r="O14" s="17" t="str">
        <f t="shared" si="19"/>
        <v>\\\0</v>
      </c>
      <c r="P14" s="17" t="str">
        <f t="shared" si="20"/>
        <v>\\\0</v>
      </c>
      <c r="R14" s="17" t="str">
        <f t="shared" si="21"/>
        <v>\\</v>
      </c>
      <c r="S14" s="38"/>
      <c r="T14" s="39"/>
      <c r="U14" s="31"/>
      <c r="V14" s="32"/>
      <c r="W14" s="36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35"/>
      <c r="DS14" s="27"/>
      <c r="DT14" s="40"/>
      <c r="DU14" s="35"/>
      <c r="DV14" s="28">
        <f>IF(AND($S14='자료입력 및 결과표시'!$B$6,COUNTIF($W14:$DR14,'자료입력 및 결과표시'!$C$6)&gt;=1),IF(OR('자료입력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DW14" s="28">
        <f>IF(AND($S14='자료입력 및 결과표시'!$B$7,COUNTIF($W14:$DR14,'자료입력 및 결과표시'!$C$7)&gt;=1),IF(OR('자료입력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DX14" s="28">
        <f>IF(AND($S14='자료입력 및 결과표시'!$B$8,COUNTIF($W14:$DR14,'자료입력 및 결과표시'!$C$8)&gt;=1),IF(OR('자료입력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DY14" s="28">
        <f>IF(AND($S14='자료입력 및 결과표시'!$B$9,COUNTIF($W14:$DR14,'자료입력 및 결과표시'!$C$9)&gt;=1),IF(OR('자료입력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DZ14" s="28">
        <f>IF(AND($S14='자료입력 및 결과표시'!$B$10,COUNTIF($W14:$DR14,'자료입력 및 결과표시'!$C$10)&gt;=1),IF(OR('자료입력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A14" s="28">
        <f>IF(AND($S14='자료입력 및 결과표시'!$B$11,COUNTIF($W14:$DR14,'자료입력 및 결과표시'!$C$11)&gt;=1),IF(OR('자료입력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B14" s="28">
        <f>IF(AND($S14='자료입력 및 결과표시'!$B$12,COUNTIF($W14:$DR14,'자료입력 및 결과표시'!$C$12)&gt;=1),IF(OR('자료입력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C14" s="28">
        <f>IF(AND($S14='자료입력 및 결과표시'!$B$13,COUNTIF($W14:$DR14,'자료입력 및 결과표시'!$C$13)&gt;=1),IF(OR('자료입력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D14" s="28">
        <f>IF(AND($S14='자료입력 및 결과표시'!$B$14,COUNTIF($W14:$DR14,'자료입력 및 결과표시'!$C$14)&gt;=1),IF(OR('자료입력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E14" s="28">
        <f>IF(AND($S14='자료입력 및 결과표시'!$B$15,COUNTIF($W14:$DR14,'자료입력 및 결과표시'!$C$15)&gt;=1),IF(OR('자료입력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F14" s="28">
        <f>IF(AND($S14='자료입력 및 결과표시'!$B$16,COUNTIF($W14:$DR14,'자료입력 및 결과표시'!$C$16)&gt;=1),IF(OR('자료입력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G14" s="28">
        <f>IF(AND($S14='자료입력 및 결과표시'!$B$17,COUNTIF($W14:$DR14,'자료입력 및 결과표시'!$C$17)&gt;=1),IF(OR('자료입력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H14" s="28">
        <f>IF(AND($S14='자료입력 및 결과표시'!$B$18,COUNTIF($W14:$DR14,'자료입력 및 결과표시'!$C$18)&gt;=1),IF(OR('자료입력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I14" s="28">
        <f>IF(AND($S14='자료입력 및 결과표시'!$B$19,COUNTIF($W14:$DR14,'자료입력 및 결과표시'!$C$19)&gt;=1),IF(OR('자료입력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J14" s="28">
        <f>IF(AND($S14='자료입력 및 결과표시'!$B$20,COUNTIF($W14:$DR14,'자료입력 및 결과표시'!$C$20)&gt;=1),IF(OR('자료입력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K14" s="28">
        <f>IF(AND($S14='자료입력 및 결과표시'!$B$21,COUNTIF($W14:$DR14,'자료입력 및 결과표시'!$C$21)&gt;=1),IF(OR('자료입력 및 결과표시'!$B$4+90&gt;=$V14,'자료입력 및 결과표시'!$B$4&lt;$U14),0,IF($V14-'자료입력 및 결과표시'!$B$4-90&gt;='자료입력 및 결과표시'!$E$4,'자료입력 및 결과표시'!$E$4,$V14-'자료입력 및 결과표시'!$B$4-90)),0)</f>
        <v>0</v>
      </c>
      <c r="EL14" s="17">
        <f>IF(AND(S14='자료입력 및 결과표시'!$B$6,COUNTIF('업무중복도(데이터 입력)'!$W14:$DR14,'자료입력 및 결과표시'!$C$6)&gt;=1),1,0)</f>
        <v>0</v>
      </c>
      <c r="EM14" s="17">
        <f>IF(AND(S14='자료입력 및 결과표시'!$B$7,COUNTIF('업무중복도(데이터 입력)'!$W14:$DR14,'자료입력 및 결과표시'!$C$7)&gt;=1),2,0)</f>
        <v>0</v>
      </c>
      <c r="EN14" s="17">
        <f>IF(AND(S14='자료입력 및 결과표시'!$B$8,COUNTIF('업무중복도(데이터 입력)'!$W14:$DR14,'자료입력 및 결과표시'!$C$8)&gt;=1),3,0)</f>
        <v>0</v>
      </c>
      <c r="EO14" s="17">
        <f>IF(AND(S14='자료입력 및 결과표시'!$B$9,COUNTIF('업무중복도(데이터 입력)'!$W14:$DR14,'자료입력 및 결과표시'!$C$9)&gt;=1),4,0)</f>
        <v>0</v>
      </c>
      <c r="EP14" s="17">
        <f>IF(AND(S14='자료입력 및 결과표시'!$B$10,COUNTIF('업무중복도(데이터 입력)'!$W14:$DR14,'자료입력 및 결과표시'!$C$10)&gt;=1),5,0)</f>
        <v>0</v>
      </c>
      <c r="EQ14" s="17">
        <f>IF(AND(S14='자료입력 및 결과표시'!$B$11,COUNTIF('업무중복도(데이터 입력)'!$W14:$DR14,'자료입력 및 결과표시'!$C$11)&gt;=1),6,0)</f>
        <v>0</v>
      </c>
      <c r="ER14" s="17">
        <f>IF(AND(S14='자료입력 및 결과표시'!$B$12,COUNTIF('업무중복도(데이터 입력)'!$W14:$DR14,'자료입력 및 결과표시'!$C$12)&gt;=1),7,0)</f>
        <v>0</v>
      </c>
      <c r="ES14" s="17">
        <f>IF(AND(S14='자료입력 및 결과표시'!$B$13,COUNTIF('업무중복도(데이터 입력)'!$W14:$DR14,'자료입력 및 결과표시'!$C$13)&gt;=1),8,0)</f>
        <v>0</v>
      </c>
      <c r="ET14" s="17">
        <f>IF(AND(S14='자료입력 및 결과표시'!$B$14,COUNTIF('업무중복도(데이터 입력)'!$W14:$DR14,'자료입력 및 결과표시'!$C$14)&gt;=1),9,0)</f>
        <v>0</v>
      </c>
      <c r="EU14" s="17">
        <f>IF(AND(S14='자료입력 및 결과표시'!$B$15,COUNTIF('업무중복도(데이터 입력)'!$W14:$DR14,'자료입력 및 결과표시'!$C$15)&gt;=1),10,0)</f>
        <v>0</v>
      </c>
      <c r="EV14" s="17">
        <f>IF(AND(S14='자료입력 및 결과표시'!$B$16,COUNTIF('업무중복도(데이터 입력)'!$W14:$DR14,'자료입력 및 결과표시'!$C$16)&gt;=1),11,0)</f>
        <v>0</v>
      </c>
      <c r="EW14" s="17">
        <f>IF(AND(S14='자료입력 및 결과표시'!$B$17,COUNTIF('업무중복도(데이터 입력)'!$W14:$DR14,'자료입력 및 결과표시'!$C$17)&gt;=1),12,0)</f>
        <v>0</v>
      </c>
      <c r="EX14" s="17">
        <f>IF(AND(S14='자료입력 및 결과표시'!$B$18,COUNTIF('업무중복도(데이터 입력)'!$W14:$DR14,'자료입력 및 결과표시'!$C$18)&gt;=1),13,0)</f>
        <v>0</v>
      </c>
      <c r="EY14" s="17">
        <f>IF(AND(S14='자료입력 및 결과표시'!$B$19,COUNTIF('업무중복도(데이터 입력)'!$W14:$DR14,'자료입력 및 결과표시'!$C$19)&gt;=1),14,0)</f>
        <v>0</v>
      </c>
      <c r="EZ14" s="17">
        <f>IF(AND(S14='자료입력 및 결과표시'!$B$20,COUNTIF('업무중복도(데이터 입력)'!$W14:$DR14,'자료입력 및 결과표시'!$C$20)&gt;=1),15,0)</f>
        <v>0</v>
      </c>
      <c r="FA14" s="17">
        <f>IF(AND(S14='자료입력 및 결과표시'!$B$21,COUNTIF('업무중복도(데이터 입력)'!$W14:$DR14,'자료입력 및 결과표시'!$C$21)&gt;=1),16,0)</f>
        <v>0</v>
      </c>
      <c r="FD14" s="270" t="str">
        <f ca="1">IFERROR(MATCH('자료입력 및 결과표시'!$C$62,OFFSET($R$3,$FD13,,1000),0)+$FD13,"")</f>
        <v/>
      </c>
      <c r="FE14" s="271" t="str">
        <f t="shared" ca="1" si="22"/>
        <v/>
      </c>
      <c r="FH14" s="17" t="str">
        <f ca="1">IFERROR(MATCH('자료입력 및 결과표시'!$C$62,OFFSET($R$3,$FH13,,1000),0)+$FH13,"")</f>
        <v/>
      </c>
      <c r="FI14" s="17" t="str">
        <f t="shared" ca="1" si="23"/>
        <v/>
      </c>
      <c r="FK14" s="17">
        <f t="shared" si="24"/>
        <v>0</v>
      </c>
      <c r="FL14" s="17">
        <v>12</v>
      </c>
      <c r="FM14" s="17" t="str">
        <f>IF(HLOOKUP('자료입력 및 결과표시'!$A$4,'업체별 기술인 명단(데이터 입력)'!$B$2:$BZ$100,13,FALSE)="",1,HLOOKUP('자료입력 및 결과표시'!$A$4,'업체별 기술인 명단(데이터 입력)'!$B$2:$BZ$100,13,FALSE))</f>
        <v>김철수</v>
      </c>
      <c r="FN14" s="17">
        <f t="shared" ca="1" si="25"/>
        <v>1</v>
      </c>
      <c r="FP14" s="17" t="str">
        <f t="shared" ca="1" si="26"/>
        <v/>
      </c>
      <c r="FQ14" s="270" t="str">
        <f ca="1">IFERROR(MATCH('자료입력 및 결과표시'!$C$62,OFFSET($R$3,$FQ13,,1000),0)+$FQ13,"")</f>
        <v/>
      </c>
      <c r="FR14" s="17" t="str">
        <f t="shared" ca="1" si="27"/>
        <v/>
      </c>
      <c r="FS14" s="17" t="str">
        <f t="shared" ca="1" si="45"/>
        <v/>
      </c>
      <c r="FT14" s="17" t="str">
        <f t="shared" ca="1" si="46"/>
        <v/>
      </c>
      <c r="FU14" s="17" t="str">
        <f t="shared" ca="1" si="47"/>
        <v/>
      </c>
      <c r="FV14" s="17" t="str">
        <f t="shared" ca="1" si="48"/>
        <v/>
      </c>
      <c r="FW14" s="17" t="str">
        <f t="shared" ca="1" si="49"/>
        <v/>
      </c>
      <c r="FX14" s="17" t="str">
        <f t="shared" ca="1" si="50"/>
        <v/>
      </c>
      <c r="FY14" s="17" t="str">
        <f t="shared" ca="1" si="51"/>
        <v/>
      </c>
      <c r="FZ14" s="17" t="str">
        <f t="shared" ca="1" si="52"/>
        <v/>
      </c>
      <c r="GA14" s="17" t="str">
        <f t="shared" ca="1" si="53"/>
        <v/>
      </c>
      <c r="GB14" s="17" t="str">
        <f t="shared" ca="1" si="54"/>
        <v/>
      </c>
      <c r="GC14" s="17" t="str">
        <f t="shared" ca="1" si="55"/>
        <v/>
      </c>
      <c r="GD14" s="17" t="str">
        <f t="shared" ca="1" si="56"/>
        <v/>
      </c>
      <c r="GE14" s="17" t="str">
        <f t="shared" ca="1" si="57"/>
        <v/>
      </c>
      <c r="GF14" s="17" t="str">
        <f t="shared" ca="1" si="58"/>
        <v/>
      </c>
      <c r="GG14" s="17" t="str">
        <f t="shared" ca="1" si="59"/>
        <v/>
      </c>
      <c r="GH14" s="17" t="str">
        <f t="shared" ca="1" si="60"/>
        <v/>
      </c>
      <c r="GI14" s="17" t="str">
        <f t="shared" ca="1" si="61"/>
        <v/>
      </c>
      <c r="GJ14" s="17" t="str">
        <f t="shared" ca="1" si="62"/>
        <v/>
      </c>
      <c r="GK14" s="17" t="str">
        <f t="shared" ca="1" si="63"/>
        <v/>
      </c>
      <c r="GL14" s="17" t="str">
        <f t="shared" ca="1" si="64"/>
        <v/>
      </c>
      <c r="GM14" s="17" t="str">
        <f t="shared" ca="1" si="65"/>
        <v/>
      </c>
      <c r="GN14" s="17" t="str">
        <f t="shared" ca="1" si="66"/>
        <v/>
      </c>
      <c r="GO14" s="17" t="str">
        <f t="shared" ca="1" si="67"/>
        <v/>
      </c>
      <c r="GP14" s="17" t="str">
        <f t="shared" ca="1" si="68"/>
        <v/>
      </c>
      <c r="GQ14" s="17" t="str">
        <f t="shared" ca="1" si="69"/>
        <v/>
      </c>
      <c r="GR14" s="17" t="str">
        <f t="shared" ca="1" si="70"/>
        <v/>
      </c>
      <c r="GS14" s="17" t="str">
        <f t="shared" ca="1" si="71"/>
        <v/>
      </c>
      <c r="GT14" s="17" t="str">
        <f t="shared" ca="1" si="72"/>
        <v/>
      </c>
      <c r="GU14" s="17" t="str">
        <f t="shared" ca="1" si="73"/>
        <v/>
      </c>
      <c r="GV14" s="17" t="str">
        <f t="shared" ca="1" si="74"/>
        <v/>
      </c>
      <c r="GW14" s="17" t="str">
        <f t="shared" ca="1" si="75"/>
        <v/>
      </c>
      <c r="GX14" s="17" t="str">
        <f t="shared" ca="1" si="76"/>
        <v/>
      </c>
      <c r="GY14" s="17" t="str">
        <f t="shared" ca="1" si="77"/>
        <v/>
      </c>
      <c r="GZ14" s="17" t="str">
        <f t="shared" ca="1" si="78"/>
        <v/>
      </c>
      <c r="HA14" s="17" t="str">
        <f t="shared" ca="1" si="79"/>
        <v/>
      </c>
      <c r="HB14" s="17" t="str">
        <f t="shared" ca="1" si="80"/>
        <v/>
      </c>
      <c r="HC14" s="17" t="str">
        <f t="shared" ca="1" si="81"/>
        <v/>
      </c>
      <c r="HD14" s="17" t="str">
        <f t="shared" ca="1" si="82"/>
        <v/>
      </c>
      <c r="HE14" s="17" t="str">
        <f t="shared" ca="1" si="83"/>
        <v/>
      </c>
      <c r="HF14" s="17" t="str">
        <f t="shared" ca="1" si="84"/>
        <v/>
      </c>
      <c r="HG14" s="17" t="str">
        <f t="shared" ca="1" si="85"/>
        <v/>
      </c>
      <c r="HH14" s="17" t="str">
        <f t="shared" ca="1" si="86"/>
        <v/>
      </c>
      <c r="HI14" s="17" t="str">
        <f t="shared" ca="1" si="87"/>
        <v/>
      </c>
      <c r="HJ14" s="17" t="str">
        <f t="shared" ca="1" si="88"/>
        <v/>
      </c>
      <c r="HK14" s="17" t="str">
        <f t="shared" ca="1" si="89"/>
        <v/>
      </c>
      <c r="HL14" s="17" t="str">
        <f t="shared" ca="1" si="90"/>
        <v/>
      </c>
      <c r="HM14" s="17" t="str">
        <f t="shared" ca="1" si="91"/>
        <v/>
      </c>
      <c r="HN14" s="17" t="str">
        <f t="shared" ca="1" si="92"/>
        <v/>
      </c>
      <c r="HO14" s="17" t="str">
        <f t="shared" ca="1" si="93"/>
        <v/>
      </c>
      <c r="HP14" s="17" t="str">
        <f t="shared" ca="1" si="94"/>
        <v/>
      </c>
      <c r="HQ14" s="17" t="str">
        <f t="shared" ca="1" si="95"/>
        <v/>
      </c>
      <c r="HR14" s="17" t="str">
        <f t="shared" ca="1" si="96"/>
        <v/>
      </c>
      <c r="HS14" s="17" t="str">
        <f t="shared" ca="1" si="97"/>
        <v/>
      </c>
      <c r="HT14" s="17" t="str">
        <f t="shared" ca="1" si="98"/>
        <v/>
      </c>
      <c r="HU14" s="17" t="str">
        <f t="shared" ca="1" si="99"/>
        <v/>
      </c>
      <c r="HV14" s="17" t="str">
        <f t="shared" ca="1" si="100"/>
        <v/>
      </c>
      <c r="HW14" s="17" t="str">
        <f t="shared" ca="1" si="101"/>
        <v/>
      </c>
      <c r="HX14" s="17" t="str">
        <f t="shared" ca="1" si="102"/>
        <v/>
      </c>
      <c r="HY14" s="17" t="str">
        <f t="shared" ca="1" si="103"/>
        <v/>
      </c>
      <c r="HZ14" s="17" t="str">
        <f t="shared" ca="1" si="104"/>
        <v/>
      </c>
      <c r="IA14" s="17" t="str">
        <f t="shared" ca="1" si="105"/>
        <v/>
      </c>
      <c r="IB14" s="17" t="str">
        <f t="shared" ca="1" si="106"/>
        <v/>
      </c>
      <c r="IC14" s="17" t="str">
        <f t="shared" ca="1" si="107"/>
        <v/>
      </c>
      <c r="ID14" s="17" t="str">
        <f t="shared" ca="1" si="40"/>
        <v/>
      </c>
      <c r="IE14" s="17" t="str">
        <f t="shared" ca="1" si="125"/>
        <v/>
      </c>
      <c r="IF14" s="17" t="str">
        <f t="shared" ca="1" si="126"/>
        <v/>
      </c>
      <c r="IG14" s="17" t="str">
        <f t="shared" ca="1" si="127"/>
        <v/>
      </c>
      <c r="IH14" s="17" t="str">
        <f t="shared" ca="1" si="128"/>
        <v/>
      </c>
      <c r="II14" s="17" t="str">
        <f t="shared" ca="1" si="129"/>
        <v/>
      </c>
      <c r="IJ14" s="17" t="str">
        <f t="shared" ca="1" si="130"/>
        <v/>
      </c>
      <c r="IK14" s="17" t="str">
        <f t="shared" ca="1" si="131"/>
        <v/>
      </c>
      <c r="IL14" s="17" t="str">
        <f t="shared" ca="1" si="132"/>
        <v/>
      </c>
      <c r="IM14" s="17" t="str">
        <f t="shared" ca="1" si="133"/>
        <v/>
      </c>
      <c r="IN14" s="17" t="str">
        <f t="shared" ca="1" si="134"/>
        <v/>
      </c>
      <c r="IO14" s="17" t="str">
        <f t="shared" ca="1" si="135"/>
        <v/>
      </c>
      <c r="IP14" s="17" t="str">
        <f t="shared" ca="1" si="136"/>
        <v/>
      </c>
      <c r="IQ14" s="17" t="str">
        <f t="shared" ca="1" si="109"/>
        <v/>
      </c>
      <c r="IR14" s="17" t="str">
        <f t="shared" ca="1" si="110"/>
        <v/>
      </c>
      <c r="IS14" s="17" t="str">
        <f t="shared" ca="1" si="111"/>
        <v/>
      </c>
      <c r="IT14" s="17" t="str">
        <f t="shared" ca="1" si="112"/>
        <v/>
      </c>
      <c r="IU14" s="17" t="str">
        <f t="shared" ca="1" si="113"/>
        <v/>
      </c>
      <c r="IV14" s="17" t="str">
        <f t="shared" ca="1" si="114"/>
        <v/>
      </c>
      <c r="IW14" s="17" t="str">
        <f t="shared" ca="1" si="115"/>
        <v/>
      </c>
      <c r="IX14" s="17" t="str">
        <f t="shared" ca="1" si="116"/>
        <v/>
      </c>
      <c r="IY14" s="17" t="str">
        <f t="shared" ca="1" si="117"/>
        <v/>
      </c>
      <c r="IZ14" s="17" t="str">
        <f t="shared" ca="1" si="118"/>
        <v/>
      </c>
      <c r="JA14" s="17" t="str">
        <f t="shared" ca="1" si="119"/>
        <v/>
      </c>
      <c r="JB14" s="17" t="str">
        <f t="shared" ca="1" si="120"/>
        <v/>
      </c>
      <c r="JC14" s="17" t="str">
        <f t="shared" ca="1" si="121"/>
        <v/>
      </c>
      <c r="JD14" s="17" t="str">
        <f t="shared" ca="1" si="122"/>
        <v/>
      </c>
      <c r="JE14" s="17" t="str">
        <f t="shared" ca="1" si="123"/>
        <v/>
      </c>
      <c r="JF14" s="17" t="str">
        <f t="shared" ca="1" si="124"/>
        <v/>
      </c>
      <c r="JG14" s="17" t="str">
        <f t="shared" ca="1" si="124"/>
        <v/>
      </c>
      <c r="JH14" s="17" t="str">
        <f t="shared" ca="1" si="124"/>
        <v/>
      </c>
      <c r="JI14" s="17" t="str">
        <f t="shared" ca="1" si="124"/>
        <v/>
      </c>
      <c r="JJ14" s="17" t="str">
        <f t="shared" ca="1" si="124"/>
        <v/>
      </c>
      <c r="JK14" s="17" t="str">
        <f t="shared" ca="1" si="124"/>
        <v/>
      </c>
      <c r="JL14" s="17" t="str">
        <f t="shared" ca="1" si="124"/>
        <v/>
      </c>
      <c r="JM14" s="17" t="str">
        <f t="shared" ca="1" si="124"/>
        <v/>
      </c>
    </row>
    <row r="15" spans="1:273">
      <c r="A15" s="17" t="str">
        <f t="shared" si="5"/>
        <v>\\\0</v>
      </c>
      <c r="B15" s="17" t="str">
        <f t="shared" si="6"/>
        <v>\\\0</v>
      </c>
      <c r="C15" s="17" t="str">
        <f t="shared" si="7"/>
        <v>\\\0</v>
      </c>
      <c r="D15" s="17" t="str">
        <f t="shared" si="8"/>
        <v>\\\0</v>
      </c>
      <c r="E15" s="17" t="str">
        <f t="shared" si="9"/>
        <v>\\\0</v>
      </c>
      <c r="F15" s="17" t="str">
        <f t="shared" si="10"/>
        <v>\\\0</v>
      </c>
      <c r="G15" s="17" t="str">
        <f t="shared" si="11"/>
        <v>\\\0</v>
      </c>
      <c r="H15" s="17" t="str">
        <f t="shared" si="12"/>
        <v>\\\0</v>
      </c>
      <c r="I15" s="17" t="str">
        <f t="shared" si="13"/>
        <v>\\\0</v>
      </c>
      <c r="J15" s="17" t="str">
        <f t="shared" si="14"/>
        <v>\\\0</v>
      </c>
      <c r="K15" s="17" t="str">
        <f t="shared" si="15"/>
        <v>\\\0</v>
      </c>
      <c r="L15" s="17" t="str">
        <f t="shared" si="16"/>
        <v>\\\0</v>
      </c>
      <c r="M15" s="17" t="str">
        <f t="shared" si="17"/>
        <v>\\\0</v>
      </c>
      <c r="N15" s="17" t="str">
        <f t="shared" si="18"/>
        <v>\\\0</v>
      </c>
      <c r="O15" s="17" t="str">
        <f t="shared" si="19"/>
        <v>\\\0</v>
      </c>
      <c r="P15" s="17" t="str">
        <f t="shared" si="20"/>
        <v>\\\0</v>
      </c>
      <c r="R15" s="17" t="str">
        <f t="shared" si="21"/>
        <v>\\</v>
      </c>
      <c r="S15" s="38"/>
      <c r="T15" s="39"/>
      <c r="U15" s="31"/>
      <c r="V15" s="32"/>
      <c r="W15" s="36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35"/>
      <c r="DS15" s="27"/>
      <c r="DT15" s="40"/>
      <c r="DU15" s="35"/>
      <c r="DV15" s="28">
        <f>IF(AND($S15='자료입력 및 결과표시'!$B$6,COUNTIF($W15:$DR15,'자료입력 및 결과표시'!$C$6)&gt;=1),IF(OR('자료입력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DW15" s="28">
        <f>IF(AND($S15='자료입력 및 결과표시'!$B$7,COUNTIF($W15:$DR15,'자료입력 및 결과표시'!$C$7)&gt;=1),IF(OR('자료입력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DX15" s="28">
        <f>IF(AND($S15='자료입력 및 결과표시'!$B$8,COUNTIF($W15:$DR15,'자료입력 및 결과표시'!$C$8)&gt;=1),IF(OR('자료입력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DY15" s="28">
        <f>IF(AND($S15='자료입력 및 결과표시'!$B$9,COUNTIF($W15:$DR15,'자료입력 및 결과표시'!$C$9)&gt;=1),IF(OR('자료입력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DZ15" s="28">
        <f>IF(AND($S15='자료입력 및 결과표시'!$B$10,COUNTIF($W15:$DR15,'자료입력 및 결과표시'!$C$10)&gt;=1),IF(OR('자료입력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A15" s="28">
        <f>IF(AND($S15='자료입력 및 결과표시'!$B$11,COUNTIF($W15:$DR15,'자료입력 및 결과표시'!$C$11)&gt;=1),IF(OR('자료입력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B15" s="28">
        <f>IF(AND($S15='자료입력 및 결과표시'!$B$12,COUNTIF($W15:$DR15,'자료입력 및 결과표시'!$C$12)&gt;=1),IF(OR('자료입력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C15" s="28">
        <f>IF(AND($S15='자료입력 및 결과표시'!$B$13,COUNTIF($W15:$DR15,'자료입력 및 결과표시'!$C$13)&gt;=1),IF(OR('자료입력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D15" s="28">
        <f>IF(AND($S15='자료입력 및 결과표시'!$B$14,COUNTIF($W15:$DR15,'자료입력 및 결과표시'!$C$14)&gt;=1),IF(OR('자료입력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E15" s="28">
        <f>IF(AND($S15='자료입력 및 결과표시'!$B$15,COUNTIF($W15:$DR15,'자료입력 및 결과표시'!$C$15)&gt;=1),IF(OR('자료입력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F15" s="28">
        <f>IF(AND($S15='자료입력 및 결과표시'!$B$16,COUNTIF($W15:$DR15,'자료입력 및 결과표시'!$C$16)&gt;=1),IF(OR('자료입력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G15" s="28">
        <f>IF(AND($S15='자료입력 및 결과표시'!$B$17,COUNTIF($W15:$DR15,'자료입력 및 결과표시'!$C$17)&gt;=1),IF(OR('자료입력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H15" s="28">
        <f>IF(AND($S15='자료입력 및 결과표시'!$B$18,COUNTIF($W15:$DR15,'자료입력 및 결과표시'!$C$18)&gt;=1),IF(OR('자료입력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I15" s="28">
        <f>IF(AND($S15='자료입력 및 결과표시'!$B$19,COUNTIF($W15:$DR15,'자료입력 및 결과표시'!$C$19)&gt;=1),IF(OR('자료입력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J15" s="28">
        <f>IF(AND($S15='자료입력 및 결과표시'!$B$20,COUNTIF($W15:$DR15,'자료입력 및 결과표시'!$C$20)&gt;=1),IF(OR('자료입력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K15" s="28">
        <f>IF(AND($S15='자료입력 및 결과표시'!$B$21,COUNTIF($W15:$DR15,'자료입력 및 결과표시'!$C$21)&gt;=1),IF(OR('자료입력 및 결과표시'!$B$4+90&gt;=$V15,'자료입력 및 결과표시'!$B$4&lt;$U15),0,IF($V15-'자료입력 및 결과표시'!$B$4-90&gt;='자료입력 및 결과표시'!$E$4,'자료입력 및 결과표시'!$E$4,$V15-'자료입력 및 결과표시'!$B$4-90)),0)</f>
        <v>0</v>
      </c>
      <c r="EL15" s="17">
        <f>IF(AND(S15='자료입력 및 결과표시'!$B$6,COUNTIF('업무중복도(데이터 입력)'!$W15:$DR15,'자료입력 및 결과표시'!$C$6)&gt;=1),1,0)</f>
        <v>0</v>
      </c>
      <c r="EM15" s="17">
        <f>IF(AND(S15='자료입력 및 결과표시'!$B$7,COUNTIF('업무중복도(데이터 입력)'!$W15:$DR15,'자료입력 및 결과표시'!$C$7)&gt;=1),2,0)</f>
        <v>0</v>
      </c>
      <c r="EN15" s="17">
        <f>IF(AND(S15='자료입력 및 결과표시'!$B$8,COUNTIF('업무중복도(데이터 입력)'!$W15:$DR15,'자료입력 및 결과표시'!$C$8)&gt;=1),3,0)</f>
        <v>0</v>
      </c>
      <c r="EO15" s="17">
        <f>IF(AND(S15='자료입력 및 결과표시'!$B$9,COUNTIF('업무중복도(데이터 입력)'!$W15:$DR15,'자료입력 및 결과표시'!$C$9)&gt;=1),4,0)</f>
        <v>0</v>
      </c>
      <c r="EP15" s="17">
        <f>IF(AND(S15='자료입력 및 결과표시'!$B$10,COUNTIF('업무중복도(데이터 입력)'!$W15:$DR15,'자료입력 및 결과표시'!$C$10)&gt;=1),5,0)</f>
        <v>0</v>
      </c>
      <c r="EQ15" s="17">
        <f>IF(AND(S15='자료입력 및 결과표시'!$B$11,COUNTIF('업무중복도(데이터 입력)'!$W15:$DR15,'자료입력 및 결과표시'!$C$11)&gt;=1),6,0)</f>
        <v>0</v>
      </c>
      <c r="ER15" s="17">
        <f>IF(AND(S15='자료입력 및 결과표시'!$B$12,COUNTIF('업무중복도(데이터 입력)'!$W15:$DR15,'자료입력 및 결과표시'!$C$12)&gt;=1),7,0)</f>
        <v>0</v>
      </c>
      <c r="ES15" s="17">
        <f>IF(AND(S15='자료입력 및 결과표시'!$B$13,COUNTIF('업무중복도(데이터 입력)'!$W15:$DR15,'자료입력 및 결과표시'!$C$13)&gt;=1),8,0)</f>
        <v>0</v>
      </c>
      <c r="ET15" s="17">
        <f>IF(AND(S15='자료입력 및 결과표시'!$B$14,COUNTIF('업무중복도(데이터 입력)'!$W15:$DR15,'자료입력 및 결과표시'!$C$14)&gt;=1),9,0)</f>
        <v>0</v>
      </c>
      <c r="EU15" s="17">
        <f>IF(AND(S15='자료입력 및 결과표시'!$B$15,COUNTIF('업무중복도(데이터 입력)'!$W15:$DR15,'자료입력 및 결과표시'!$C$15)&gt;=1),10,0)</f>
        <v>0</v>
      </c>
      <c r="EV15" s="17">
        <f>IF(AND(S15='자료입력 및 결과표시'!$B$16,COUNTIF('업무중복도(데이터 입력)'!$W15:$DR15,'자료입력 및 결과표시'!$C$16)&gt;=1),11,0)</f>
        <v>0</v>
      </c>
      <c r="EW15" s="17">
        <f>IF(AND(S15='자료입력 및 결과표시'!$B$17,COUNTIF('업무중복도(데이터 입력)'!$W15:$DR15,'자료입력 및 결과표시'!$C$17)&gt;=1),12,0)</f>
        <v>0</v>
      </c>
      <c r="EX15" s="17">
        <f>IF(AND(S15='자료입력 및 결과표시'!$B$18,COUNTIF('업무중복도(데이터 입력)'!$W15:$DR15,'자료입력 및 결과표시'!$C$18)&gt;=1),13,0)</f>
        <v>0</v>
      </c>
      <c r="EY15" s="17">
        <f>IF(AND(S15='자료입력 및 결과표시'!$B$19,COUNTIF('업무중복도(데이터 입력)'!$W15:$DR15,'자료입력 및 결과표시'!$C$19)&gt;=1),14,0)</f>
        <v>0</v>
      </c>
      <c r="EZ15" s="17">
        <f>IF(AND(S15='자료입력 및 결과표시'!$B$20,COUNTIF('업무중복도(데이터 입력)'!$W15:$DR15,'자료입력 및 결과표시'!$C$20)&gt;=1),15,0)</f>
        <v>0</v>
      </c>
      <c r="FA15" s="17">
        <f>IF(AND(S15='자료입력 및 결과표시'!$B$21,COUNTIF('업무중복도(데이터 입력)'!$W15:$DR15,'자료입력 및 결과표시'!$C$21)&gt;=1),16,0)</f>
        <v>0</v>
      </c>
      <c r="FD15" s="270" t="str">
        <f ca="1">IFERROR(MATCH('자료입력 및 결과표시'!$C$62,OFFSET($R$3,$FD14,,1000),0)+$FD14,"")</f>
        <v/>
      </c>
      <c r="FE15" s="271" t="str">
        <f t="shared" ca="1" si="22"/>
        <v/>
      </c>
      <c r="FH15" s="17" t="str">
        <f ca="1">IFERROR(MATCH('자료입력 및 결과표시'!$C$62,OFFSET($R$3,$FH14,,1000),0)+$FH14,"")</f>
        <v/>
      </c>
      <c r="FI15" s="17" t="str">
        <f t="shared" ca="1" si="23"/>
        <v/>
      </c>
      <c r="FK15" s="17">
        <f t="shared" si="24"/>
        <v>0</v>
      </c>
      <c r="FL15" s="17">
        <v>13</v>
      </c>
      <c r="FM15" s="17">
        <f>IF(HLOOKUP('자료입력 및 결과표시'!$A$4,'업체별 기술인 명단(데이터 입력)'!$B$2:$BZ$100,14,FALSE)="",1,HLOOKUP('자료입력 및 결과표시'!$A$4,'업체별 기술인 명단(데이터 입력)'!$B$2:$BZ$100,14,FALSE))</f>
        <v>1</v>
      </c>
      <c r="FN15" s="17">
        <f t="shared" ca="1" si="25"/>
        <v>0</v>
      </c>
      <c r="FP15" s="17" t="str">
        <f t="shared" ca="1" si="26"/>
        <v/>
      </c>
      <c r="FQ15" s="270" t="str">
        <f ca="1">IFERROR(MATCH('자료입력 및 결과표시'!$C$62,OFFSET($R$3,$FQ14,,1000),0)+$FQ14,"")</f>
        <v/>
      </c>
      <c r="FR15" s="17" t="str">
        <f t="shared" ca="1" si="27"/>
        <v/>
      </c>
      <c r="FS15" s="17" t="str">
        <f t="shared" ca="1" si="45"/>
        <v/>
      </c>
      <c r="FT15" s="17" t="str">
        <f t="shared" ca="1" si="46"/>
        <v/>
      </c>
      <c r="FU15" s="17" t="str">
        <f t="shared" ca="1" si="47"/>
        <v/>
      </c>
      <c r="FV15" s="17" t="str">
        <f t="shared" ca="1" si="48"/>
        <v/>
      </c>
      <c r="FW15" s="17" t="str">
        <f t="shared" ca="1" si="49"/>
        <v/>
      </c>
      <c r="FX15" s="17" t="str">
        <f t="shared" ca="1" si="50"/>
        <v/>
      </c>
      <c r="FY15" s="17" t="str">
        <f t="shared" ca="1" si="51"/>
        <v/>
      </c>
      <c r="FZ15" s="17" t="str">
        <f t="shared" ca="1" si="52"/>
        <v/>
      </c>
      <c r="GA15" s="17" t="str">
        <f t="shared" ca="1" si="53"/>
        <v/>
      </c>
      <c r="GB15" s="17" t="str">
        <f t="shared" ca="1" si="54"/>
        <v/>
      </c>
      <c r="GC15" s="17" t="str">
        <f t="shared" ca="1" si="55"/>
        <v/>
      </c>
      <c r="GD15" s="17" t="str">
        <f t="shared" ca="1" si="56"/>
        <v/>
      </c>
      <c r="GE15" s="17" t="str">
        <f t="shared" ca="1" si="57"/>
        <v/>
      </c>
      <c r="GF15" s="17" t="str">
        <f t="shared" ca="1" si="58"/>
        <v/>
      </c>
      <c r="GG15" s="17" t="str">
        <f t="shared" ca="1" si="59"/>
        <v/>
      </c>
      <c r="GH15" s="17" t="str">
        <f t="shared" ca="1" si="60"/>
        <v/>
      </c>
      <c r="GI15" s="17" t="str">
        <f t="shared" ca="1" si="61"/>
        <v/>
      </c>
      <c r="GJ15" s="17" t="str">
        <f t="shared" ca="1" si="62"/>
        <v/>
      </c>
      <c r="GK15" s="17" t="str">
        <f t="shared" ca="1" si="63"/>
        <v/>
      </c>
      <c r="GL15" s="17" t="str">
        <f t="shared" ca="1" si="64"/>
        <v/>
      </c>
      <c r="GM15" s="17" t="str">
        <f t="shared" ca="1" si="65"/>
        <v/>
      </c>
      <c r="GN15" s="17" t="str">
        <f t="shared" ca="1" si="66"/>
        <v/>
      </c>
      <c r="GO15" s="17" t="str">
        <f t="shared" ca="1" si="67"/>
        <v/>
      </c>
      <c r="GP15" s="17" t="str">
        <f t="shared" ca="1" si="68"/>
        <v/>
      </c>
      <c r="GQ15" s="17" t="str">
        <f t="shared" ca="1" si="69"/>
        <v/>
      </c>
      <c r="GR15" s="17" t="str">
        <f t="shared" ca="1" si="70"/>
        <v/>
      </c>
      <c r="GS15" s="17" t="str">
        <f t="shared" ca="1" si="71"/>
        <v/>
      </c>
      <c r="GT15" s="17" t="str">
        <f t="shared" ca="1" si="72"/>
        <v/>
      </c>
      <c r="GU15" s="17" t="str">
        <f t="shared" ca="1" si="73"/>
        <v/>
      </c>
      <c r="GV15" s="17" t="str">
        <f t="shared" ca="1" si="74"/>
        <v/>
      </c>
      <c r="GW15" s="17" t="str">
        <f t="shared" ca="1" si="75"/>
        <v/>
      </c>
      <c r="GX15" s="17" t="str">
        <f t="shared" ca="1" si="76"/>
        <v/>
      </c>
      <c r="GY15" s="17" t="str">
        <f t="shared" ca="1" si="77"/>
        <v/>
      </c>
      <c r="GZ15" s="17" t="str">
        <f t="shared" ca="1" si="78"/>
        <v/>
      </c>
      <c r="HA15" s="17" t="str">
        <f t="shared" ca="1" si="79"/>
        <v/>
      </c>
      <c r="HB15" s="17" t="str">
        <f t="shared" ca="1" si="80"/>
        <v/>
      </c>
      <c r="HC15" s="17" t="str">
        <f t="shared" ca="1" si="81"/>
        <v/>
      </c>
      <c r="HD15" s="17" t="str">
        <f t="shared" ca="1" si="82"/>
        <v/>
      </c>
      <c r="HE15" s="17" t="str">
        <f t="shared" ca="1" si="83"/>
        <v/>
      </c>
      <c r="HF15" s="17" t="str">
        <f t="shared" ca="1" si="84"/>
        <v/>
      </c>
      <c r="HG15" s="17" t="str">
        <f t="shared" ca="1" si="85"/>
        <v/>
      </c>
      <c r="HH15" s="17" t="str">
        <f t="shared" ca="1" si="86"/>
        <v/>
      </c>
      <c r="HI15" s="17" t="str">
        <f t="shared" ca="1" si="87"/>
        <v/>
      </c>
      <c r="HJ15" s="17" t="str">
        <f t="shared" ca="1" si="88"/>
        <v/>
      </c>
      <c r="HK15" s="17" t="str">
        <f t="shared" ca="1" si="89"/>
        <v/>
      </c>
      <c r="HL15" s="17" t="str">
        <f t="shared" ca="1" si="90"/>
        <v/>
      </c>
      <c r="HM15" s="17" t="str">
        <f t="shared" ca="1" si="91"/>
        <v/>
      </c>
      <c r="HN15" s="17" t="str">
        <f t="shared" ca="1" si="92"/>
        <v/>
      </c>
      <c r="HO15" s="17" t="str">
        <f t="shared" ca="1" si="93"/>
        <v/>
      </c>
      <c r="HP15" s="17" t="str">
        <f t="shared" ca="1" si="94"/>
        <v/>
      </c>
      <c r="HQ15" s="17" t="str">
        <f t="shared" ca="1" si="95"/>
        <v/>
      </c>
      <c r="HR15" s="17" t="str">
        <f t="shared" ca="1" si="96"/>
        <v/>
      </c>
      <c r="HS15" s="17" t="str">
        <f t="shared" ca="1" si="97"/>
        <v/>
      </c>
      <c r="HT15" s="17" t="str">
        <f t="shared" ca="1" si="98"/>
        <v/>
      </c>
      <c r="HU15" s="17" t="str">
        <f t="shared" ca="1" si="99"/>
        <v/>
      </c>
      <c r="HV15" s="17" t="str">
        <f t="shared" ca="1" si="100"/>
        <v/>
      </c>
      <c r="HW15" s="17" t="str">
        <f t="shared" ca="1" si="101"/>
        <v/>
      </c>
      <c r="HX15" s="17" t="str">
        <f t="shared" ca="1" si="102"/>
        <v/>
      </c>
      <c r="HY15" s="17" t="str">
        <f t="shared" ca="1" si="103"/>
        <v/>
      </c>
      <c r="HZ15" s="17" t="str">
        <f t="shared" ca="1" si="104"/>
        <v/>
      </c>
      <c r="IA15" s="17" t="str">
        <f t="shared" ca="1" si="105"/>
        <v/>
      </c>
      <c r="IB15" s="17" t="str">
        <f t="shared" ca="1" si="106"/>
        <v/>
      </c>
      <c r="IC15" s="17" t="str">
        <f t="shared" ca="1" si="107"/>
        <v/>
      </c>
      <c r="ID15" s="17" t="str">
        <f t="shared" ca="1" si="40"/>
        <v/>
      </c>
      <c r="IE15" s="17" t="str">
        <f t="shared" ca="1" si="125"/>
        <v/>
      </c>
      <c r="IF15" s="17" t="str">
        <f t="shared" ca="1" si="126"/>
        <v/>
      </c>
      <c r="IG15" s="17" t="str">
        <f t="shared" ca="1" si="127"/>
        <v/>
      </c>
      <c r="IH15" s="17" t="str">
        <f t="shared" ca="1" si="128"/>
        <v/>
      </c>
      <c r="II15" s="17" t="str">
        <f t="shared" ca="1" si="129"/>
        <v/>
      </c>
      <c r="IJ15" s="17" t="str">
        <f t="shared" ca="1" si="130"/>
        <v/>
      </c>
      <c r="IK15" s="17" t="str">
        <f t="shared" ca="1" si="131"/>
        <v/>
      </c>
      <c r="IL15" s="17" t="str">
        <f t="shared" ca="1" si="132"/>
        <v/>
      </c>
      <c r="IM15" s="17" t="str">
        <f t="shared" ca="1" si="133"/>
        <v/>
      </c>
      <c r="IN15" s="17" t="str">
        <f t="shared" ca="1" si="134"/>
        <v/>
      </c>
      <c r="IO15" s="17" t="str">
        <f t="shared" ca="1" si="135"/>
        <v/>
      </c>
      <c r="IP15" s="17" t="str">
        <f t="shared" ca="1" si="136"/>
        <v/>
      </c>
      <c r="IQ15" s="17" t="str">
        <f t="shared" ca="1" si="109"/>
        <v/>
      </c>
      <c r="IR15" s="17" t="str">
        <f t="shared" ca="1" si="110"/>
        <v/>
      </c>
      <c r="IS15" s="17" t="str">
        <f t="shared" ca="1" si="111"/>
        <v/>
      </c>
      <c r="IT15" s="17" t="str">
        <f t="shared" ca="1" si="112"/>
        <v/>
      </c>
      <c r="IU15" s="17" t="str">
        <f t="shared" ca="1" si="113"/>
        <v/>
      </c>
      <c r="IV15" s="17" t="str">
        <f t="shared" ca="1" si="114"/>
        <v/>
      </c>
      <c r="IW15" s="17" t="str">
        <f t="shared" ca="1" si="115"/>
        <v/>
      </c>
      <c r="IX15" s="17" t="str">
        <f t="shared" ca="1" si="116"/>
        <v/>
      </c>
      <c r="IY15" s="17" t="str">
        <f t="shared" ca="1" si="117"/>
        <v/>
      </c>
      <c r="IZ15" s="17" t="str">
        <f t="shared" ca="1" si="118"/>
        <v/>
      </c>
      <c r="JA15" s="17" t="str">
        <f t="shared" ca="1" si="119"/>
        <v/>
      </c>
      <c r="JB15" s="17" t="str">
        <f t="shared" ca="1" si="120"/>
        <v/>
      </c>
      <c r="JC15" s="17" t="str">
        <f t="shared" ca="1" si="121"/>
        <v/>
      </c>
      <c r="JD15" s="17" t="str">
        <f t="shared" ca="1" si="122"/>
        <v/>
      </c>
      <c r="JE15" s="17" t="str">
        <f t="shared" ca="1" si="123"/>
        <v/>
      </c>
      <c r="JF15" s="17" t="str">
        <f t="shared" ca="1" si="124"/>
        <v/>
      </c>
      <c r="JG15" s="17" t="str">
        <f t="shared" ca="1" si="124"/>
        <v/>
      </c>
      <c r="JH15" s="17" t="str">
        <f t="shared" ca="1" si="124"/>
        <v/>
      </c>
      <c r="JI15" s="17" t="str">
        <f t="shared" ca="1" si="124"/>
        <v/>
      </c>
      <c r="JJ15" s="17" t="str">
        <f t="shared" ca="1" si="124"/>
        <v/>
      </c>
      <c r="JK15" s="17" t="str">
        <f t="shared" ca="1" si="124"/>
        <v/>
      </c>
      <c r="JL15" s="17" t="str">
        <f t="shared" ca="1" si="124"/>
        <v/>
      </c>
      <c r="JM15" s="17" t="str">
        <f t="shared" ca="1" si="124"/>
        <v/>
      </c>
    </row>
    <row r="16" spans="1:273">
      <c r="A16" s="17" t="str">
        <f t="shared" si="5"/>
        <v>\\\0</v>
      </c>
      <c r="B16" s="17" t="str">
        <f t="shared" si="6"/>
        <v>\\\0</v>
      </c>
      <c r="C16" s="17" t="str">
        <f t="shared" si="7"/>
        <v>\\\0</v>
      </c>
      <c r="D16" s="17" t="str">
        <f t="shared" si="8"/>
        <v>\\\0</v>
      </c>
      <c r="E16" s="17" t="str">
        <f t="shared" si="9"/>
        <v>\\\0</v>
      </c>
      <c r="F16" s="17" t="str">
        <f t="shared" si="10"/>
        <v>\\\0</v>
      </c>
      <c r="G16" s="17" t="str">
        <f t="shared" si="11"/>
        <v>\\\0</v>
      </c>
      <c r="H16" s="17" t="str">
        <f t="shared" si="12"/>
        <v>\\\0</v>
      </c>
      <c r="I16" s="17" t="str">
        <f t="shared" si="13"/>
        <v>\\\0</v>
      </c>
      <c r="J16" s="17" t="str">
        <f t="shared" si="14"/>
        <v>\\\0</v>
      </c>
      <c r="K16" s="17" t="str">
        <f t="shared" si="15"/>
        <v>\\\0</v>
      </c>
      <c r="L16" s="17" t="str">
        <f t="shared" si="16"/>
        <v>\\\0</v>
      </c>
      <c r="M16" s="17" t="str">
        <f t="shared" si="17"/>
        <v>\\\0</v>
      </c>
      <c r="N16" s="17" t="str">
        <f t="shared" si="18"/>
        <v>\\\0</v>
      </c>
      <c r="O16" s="17" t="str">
        <f t="shared" si="19"/>
        <v>\\\0</v>
      </c>
      <c r="P16" s="17" t="str">
        <f t="shared" si="20"/>
        <v>\\\0</v>
      </c>
      <c r="R16" s="17" t="str">
        <f t="shared" si="21"/>
        <v>\\</v>
      </c>
      <c r="S16" s="209"/>
      <c r="T16" s="189"/>
      <c r="U16" s="210"/>
      <c r="V16" s="211"/>
      <c r="W16" s="198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3"/>
      <c r="DS16" s="214"/>
      <c r="DT16" s="185"/>
      <c r="DU16" s="187"/>
      <c r="DV16" s="28">
        <f>IF(AND($S16='자료입력 및 결과표시'!$B$6,COUNTIF($W16:$DR16,'자료입력 및 결과표시'!$C$6)&gt;=1),IF(OR('자료입력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DW16" s="28">
        <f>IF(AND($S16='자료입력 및 결과표시'!$B$7,COUNTIF($W16:$DR16,'자료입력 및 결과표시'!$C$7)&gt;=1),IF(OR('자료입력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DX16" s="28">
        <f>IF(AND($S16='자료입력 및 결과표시'!$B$8,COUNTIF($W16:$DR16,'자료입력 및 결과표시'!$C$8)&gt;=1),IF(OR('자료입력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DY16" s="28">
        <f>IF(AND($S16='자료입력 및 결과표시'!$B$9,COUNTIF($W16:$DR16,'자료입력 및 결과표시'!$C$9)&gt;=1),IF(OR('자료입력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DZ16" s="28">
        <f>IF(AND($S16='자료입력 및 결과표시'!$B$10,COUNTIF($W16:$DR16,'자료입력 및 결과표시'!$C$10)&gt;=1),IF(OR('자료입력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A16" s="28">
        <f>IF(AND($S16='자료입력 및 결과표시'!$B$11,COUNTIF($W16:$DR16,'자료입력 및 결과표시'!$C$11)&gt;=1),IF(OR('자료입력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B16" s="28">
        <f>IF(AND($S16='자료입력 및 결과표시'!$B$12,COUNTIF($W16:$DR16,'자료입력 및 결과표시'!$C$12)&gt;=1),IF(OR('자료입력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C16" s="28">
        <f>IF(AND($S16='자료입력 및 결과표시'!$B$13,COUNTIF($W16:$DR16,'자료입력 및 결과표시'!$C$13)&gt;=1),IF(OR('자료입력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D16" s="28">
        <f>IF(AND($S16='자료입력 및 결과표시'!$B$14,COUNTIF($W16:$DR16,'자료입력 및 결과표시'!$C$14)&gt;=1),IF(OR('자료입력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E16" s="28">
        <f>IF(AND($S16='자료입력 및 결과표시'!$B$15,COUNTIF($W16:$DR16,'자료입력 및 결과표시'!$C$15)&gt;=1),IF(OR('자료입력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F16" s="28">
        <f>IF(AND($S16='자료입력 및 결과표시'!$B$16,COUNTIF($W16:$DR16,'자료입력 및 결과표시'!$C$16)&gt;=1),IF(OR('자료입력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G16" s="28">
        <f>IF(AND($S16='자료입력 및 결과표시'!$B$17,COUNTIF($W16:$DR16,'자료입력 및 결과표시'!$C$17)&gt;=1),IF(OR('자료입력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H16" s="28">
        <f>IF(AND($S16='자료입력 및 결과표시'!$B$18,COUNTIF($W16:$DR16,'자료입력 및 결과표시'!$C$18)&gt;=1),IF(OR('자료입력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I16" s="28">
        <f>IF(AND($S16='자료입력 및 결과표시'!$B$19,COUNTIF($W16:$DR16,'자료입력 및 결과표시'!$C$19)&gt;=1),IF(OR('자료입력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J16" s="28">
        <f>IF(AND($S16='자료입력 및 결과표시'!$B$20,COUNTIF($W16:$DR16,'자료입력 및 결과표시'!$C$20)&gt;=1),IF(OR('자료입력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K16" s="28">
        <f>IF(AND($S16='자료입력 및 결과표시'!$B$21,COUNTIF($W16:$DR16,'자료입력 및 결과표시'!$C$21)&gt;=1),IF(OR('자료입력 및 결과표시'!$B$4+90&gt;=$V16,'자료입력 및 결과표시'!$B$4&lt;$U16),0,IF($V16-'자료입력 및 결과표시'!$B$4-90&gt;='자료입력 및 결과표시'!$E$4,'자료입력 및 결과표시'!$E$4,$V16-'자료입력 및 결과표시'!$B$4-90)),0)</f>
        <v>0</v>
      </c>
      <c r="EL16" s="17">
        <f>IF(AND(S16='자료입력 및 결과표시'!$B$6,COUNTIF('업무중복도(데이터 입력)'!$W16:$DR16,'자료입력 및 결과표시'!$C$6)&gt;=1),1,0)</f>
        <v>0</v>
      </c>
      <c r="EM16" s="17">
        <f>IF(AND(S16='자료입력 및 결과표시'!$B$7,COUNTIF('업무중복도(데이터 입력)'!$W16:$DR16,'자료입력 및 결과표시'!$C$7)&gt;=1),2,0)</f>
        <v>0</v>
      </c>
      <c r="EN16" s="17">
        <f>IF(AND(S16='자료입력 및 결과표시'!$B$8,COUNTIF('업무중복도(데이터 입력)'!$W16:$DR16,'자료입력 및 결과표시'!$C$8)&gt;=1),3,0)</f>
        <v>0</v>
      </c>
      <c r="EO16" s="17">
        <f>IF(AND(S16='자료입력 및 결과표시'!$B$9,COUNTIF('업무중복도(데이터 입력)'!$W16:$DR16,'자료입력 및 결과표시'!$C$9)&gt;=1),4,0)</f>
        <v>0</v>
      </c>
      <c r="EP16" s="17">
        <f>IF(AND(S16='자료입력 및 결과표시'!$B$10,COUNTIF('업무중복도(데이터 입력)'!$W16:$DR16,'자료입력 및 결과표시'!$C$10)&gt;=1),5,0)</f>
        <v>0</v>
      </c>
      <c r="EQ16" s="17">
        <f>IF(AND(S16='자료입력 및 결과표시'!$B$11,COUNTIF('업무중복도(데이터 입력)'!$W16:$DR16,'자료입력 및 결과표시'!$C$11)&gt;=1),6,0)</f>
        <v>0</v>
      </c>
      <c r="ER16" s="17">
        <f>IF(AND(S16='자료입력 및 결과표시'!$B$12,COUNTIF('업무중복도(데이터 입력)'!$W16:$DR16,'자료입력 및 결과표시'!$C$12)&gt;=1),7,0)</f>
        <v>0</v>
      </c>
      <c r="ES16" s="17">
        <f>IF(AND(S16='자료입력 및 결과표시'!$B$13,COUNTIF('업무중복도(데이터 입력)'!$W16:$DR16,'자료입력 및 결과표시'!$C$13)&gt;=1),8,0)</f>
        <v>0</v>
      </c>
      <c r="ET16" s="17">
        <f>IF(AND(S16='자료입력 및 결과표시'!$B$14,COUNTIF('업무중복도(데이터 입력)'!$W16:$DR16,'자료입력 및 결과표시'!$C$14)&gt;=1),9,0)</f>
        <v>0</v>
      </c>
      <c r="EU16" s="17">
        <f>IF(AND(S16='자료입력 및 결과표시'!$B$15,COUNTIF('업무중복도(데이터 입력)'!$W16:$DR16,'자료입력 및 결과표시'!$C$15)&gt;=1),10,0)</f>
        <v>0</v>
      </c>
      <c r="EV16" s="17">
        <f>IF(AND(S16='자료입력 및 결과표시'!$B$16,COUNTIF('업무중복도(데이터 입력)'!$W16:$DR16,'자료입력 및 결과표시'!$C$16)&gt;=1),11,0)</f>
        <v>0</v>
      </c>
      <c r="EW16" s="17">
        <f>IF(AND(S16='자료입력 및 결과표시'!$B$17,COUNTIF('업무중복도(데이터 입력)'!$W16:$DR16,'자료입력 및 결과표시'!$C$17)&gt;=1),12,0)</f>
        <v>0</v>
      </c>
      <c r="EX16" s="17">
        <f>IF(AND(S16='자료입력 및 결과표시'!$B$18,COUNTIF('업무중복도(데이터 입력)'!$W16:$DR16,'자료입력 및 결과표시'!$C$18)&gt;=1),13,0)</f>
        <v>0</v>
      </c>
      <c r="EY16" s="17">
        <f>IF(AND(S16='자료입력 및 결과표시'!$B$19,COUNTIF('업무중복도(데이터 입력)'!$W16:$DR16,'자료입력 및 결과표시'!$C$19)&gt;=1),14,0)</f>
        <v>0</v>
      </c>
      <c r="EZ16" s="17">
        <f>IF(AND(S16='자료입력 및 결과표시'!$B$20,COUNTIF('업무중복도(데이터 입력)'!$W16:$DR16,'자료입력 및 결과표시'!$C$20)&gt;=1),15,0)</f>
        <v>0</v>
      </c>
      <c r="FA16" s="17">
        <f>IF(AND(S16='자료입력 및 결과표시'!$B$21,COUNTIF('업무중복도(데이터 입력)'!$W16:$DR16,'자료입력 및 결과표시'!$C$21)&gt;=1),16,0)</f>
        <v>0</v>
      </c>
      <c r="FD16" s="270" t="str">
        <f ca="1">IFERROR(MATCH('자료입력 및 결과표시'!$C$62,OFFSET($R$3,$FD15,,1000),0)+$FD15,"")</f>
        <v/>
      </c>
      <c r="FE16" s="271" t="str">
        <f t="shared" ca="1" si="22"/>
        <v/>
      </c>
      <c r="FH16" s="17" t="str">
        <f ca="1">IFERROR(MATCH('자료입력 및 결과표시'!$C$62,OFFSET($R$3,$FH15,,1000),0)+$FH15,"")</f>
        <v/>
      </c>
      <c r="FI16" s="17" t="str">
        <f t="shared" ca="1" si="23"/>
        <v/>
      </c>
      <c r="FK16" s="17">
        <f t="shared" si="24"/>
        <v>0</v>
      </c>
      <c r="FL16" s="17">
        <v>14</v>
      </c>
      <c r="FM16" s="17">
        <f>IF(HLOOKUP('자료입력 및 결과표시'!$A$4,'업체별 기술인 명단(데이터 입력)'!$B$2:$BZ$100,15,FALSE)="",1,HLOOKUP('자료입력 및 결과표시'!$A$4,'업체별 기술인 명단(데이터 입력)'!$B$2:$BZ$100,15,FALSE))</f>
        <v>1</v>
      </c>
      <c r="FN16" s="17">
        <f t="shared" ca="1" si="25"/>
        <v>0</v>
      </c>
      <c r="FP16" s="17" t="str">
        <f t="shared" ca="1" si="26"/>
        <v/>
      </c>
      <c r="FQ16" s="270" t="str">
        <f ca="1">IFERROR(MATCH('자료입력 및 결과표시'!$C$62,OFFSET($R$3,$FQ15,,1000),0)+$FQ15,"")</f>
        <v/>
      </c>
      <c r="FR16" s="17" t="str">
        <f t="shared" ca="1" si="27"/>
        <v/>
      </c>
      <c r="FS16" s="17" t="str">
        <f t="shared" ca="1" si="45"/>
        <v/>
      </c>
      <c r="FT16" s="17" t="str">
        <f t="shared" ca="1" si="46"/>
        <v/>
      </c>
      <c r="FU16" s="17" t="str">
        <f t="shared" ca="1" si="47"/>
        <v/>
      </c>
      <c r="FV16" s="17" t="str">
        <f t="shared" ca="1" si="48"/>
        <v/>
      </c>
      <c r="FW16" s="17" t="str">
        <f t="shared" ca="1" si="49"/>
        <v/>
      </c>
      <c r="FX16" s="17" t="str">
        <f t="shared" ca="1" si="50"/>
        <v/>
      </c>
      <c r="FY16" s="17" t="str">
        <f t="shared" ca="1" si="51"/>
        <v/>
      </c>
      <c r="FZ16" s="17" t="str">
        <f t="shared" ca="1" si="52"/>
        <v/>
      </c>
      <c r="GA16" s="17" t="str">
        <f t="shared" ca="1" si="53"/>
        <v/>
      </c>
      <c r="GB16" s="17" t="str">
        <f t="shared" ca="1" si="54"/>
        <v/>
      </c>
      <c r="GC16" s="17" t="str">
        <f t="shared" ca="1" si="55"/>
        <v/>
      </c>
      <c r="GD16" s="17" t="str">
        <f t="shared" ca="1" si="56"/>
        <v/>
      </c>
      <c r="GE16" s="17" t="str">
        <f t="shared" ca="1" si="57"/>
        <v/>
      </c>
      <c r="GF16" s="17" t="str">
        <f t="shared" ca="1" si="58"/>
        <v/>
      </c>
      <c r="GG16" s="17" t="str">
        <f t="shared" ca="1" si="59"/>
        <v/>
      </c>
      <c r="GH16" s="17" t="str">
        <f t="shared" ca="1" si="60"/>
        <v/>
      </c>
      <c r="GI16" s="17" t="str">
        <f t="shared" ca="1" si="61"/>
        <v/>
      </c>
      <c r="GJ16" s="17" t="str">
        <f t="shared" ca="1" si="62"/>
        <v/>
      </c>
      <c r="GK16" s="17" t="str">
        <f t="shared" ca="1" si="63"/>
        <v/>
      </c>
      <c r="GL16" s="17" t="str">
        <f t="shared" ca="1" si="64"/>
        <v/>
      </c>
      <c r="GM16" s="17" t="str">
        <f t="shared" ca="1" si="65"/>
        <v/>
      </c>
      <c r="GN16" s="17" t="str">
        <f t="shared" ca="1" si="66"/>
        <v/>
      </c>
      <c r="GO16" s="17" t="str">
        <f t="shared" ca="1" si="67"/>
        <v/>
      </c>
      <c r="GP16" s="17" t="str">
        <f t="shared" ca="1" si="68"/>
        <v/>
      </c>
      <c r="GQ16" s="17" t="str">
        <f t="shared" ca="1" si="69"/>
        <v/>
      </c>
      <c r="GR16" s="17" t="str">
        <f t="shared" ca="1" si="70"/>
        <v/>
      </c>
      <c r="GS16" s="17" t="str">
        <f t="shared" ca="1" si="71"/>
        <v/>
      </c>
      <c r="GT16" s="17" t="str">
        <f t="shared" ca="1" si="72"/>
        <v/>
      </c>
      <c r="GU16" s="17" t="str">
        <f t="shared" ca="1" si="73"/>
        <v/>
      </c>
      <c r="GV16" s="17" t="str">
        <f t="shared" ca="1" si="74"/>
        <v/>
      </c>
      <c r="GW16" s="17" t="str">
        <f t="shared" ca="1" si="75"/>
        <v/>
      </c>
      <c r="GX16" s="17" t="str">
        <f t="shared" ca="1" si="76"/>
        <v/>
      </c>
      <c r="GY16" s="17" t="str">
        <f t="shared" ca="1" si="77"/>
        <v/>
      </c>
      <c r="GZ16" s="17" t="str">
        <f t="shared" ca="1" si="78"/>
        <v/>
      </c>
      <c r="HA16" s="17" t="str">
        <f t="shared" ca="1" si="79"/>
        <v/>
      </c>
      <c r="HB16" s="17" t="str">
        <f t="shared" ca="1" si="80"/>
        <v/>
      </c>
      <c r="HC16" s="17" t="str">
        <f t="shared" ca="1" si="81"/>
        <v/>
      </c>
      <c r="HD16" s="17" t="str">
        <f t="shared" ca="1" si="82"/>
        <v/>
      </c>
      <c r="HE16" s="17" t="str">
        <f t="shared" ca="1" si="83"/>
        <v/>
      </c>
      <c r="HF16" s="17" t="str">
        <f t="shared" ca="1" si="84"/>
        <v/>
      </c>
      <c r="HG16" s="17" t="str">
        <f t="shared" ca="1" si="85"/>
        <v/>
      </c>
      <c r="HH16" s="17" t="str">
        <f t="shared" ca="1" si="86"/>
        <v/>
      </c>
      <c r="HI16" s="17" t="str">
        <f t="shared" ca="1" si="87"/>
        <v/>
      </c>
      <c r="HJ16" s="17" t="str">
        <f t="shared" ca="1" si="88"/>
        <v/>
      </c>
      <c r="HK16" s="17" t="str">
        <f t="shared" ca="1" si="89"/>
        <v/>
      </c>
      <c r="HL16" s="17" t="str">
        <f t="shared" ca="1" si="90"/>
        <v/>
      </c>
      <c r="HM16" s="17" t="str">
        <f t="shared" ca="1" si="91"/>
        <v/>
      </c>
      <c r="HN16" s="17" t="str">
        <f t="shared" ca="1" si="92"/>
        <v/>
      </c>
      <c r="HO16" s="17" t="str">
        <f t="shared" ca="1" si="93"/>
        <v/>
      </c>
      <c r="HP16" s="17" t="str">
        <f t="shared" ca="1" si="94"/>
        <v/>
      </c>
      <c r="HQ16" s="17" t="str">
        <f t="shared" ca="1" si="95"/>
        <v/>
      </c>
      <c r="HR16" s="17" t="str">
        <f t="shared" ca="1" si="96"/>
        <v/>
      </c>
      <c r="HS16" s="17" t="str">
        <f t="shared" ca="1" si="97"/>
        <v/>
      </c>
      <c r="HT16" s="17" t="str">
        <f t="shared" ca="1" si="98"/>
        <v/>
      </c>
      <c r="HU16" s="17" t="str">
        <f t="shared" ca="1" si="99"/>
        <v/>
      </c>
      <c r="HV16" s="17" t="str">
        <f t="shared" ca="1" si="100"/>
        <v/>
      </c>
      <c r="HW16" s="17" t="str">
        <f t="shared" ca="1" si="101"/>
        <v/>
      </c>
      <c r="HX16" s="17" t="str">
        <f t="shared" ca="1" si="102"/>
        <v/>
      </c>
      <c r="HY16" s="17" t="str">
        <f t="shared" ca="1" si="103"/>
        <v/>
      </c>
      <c r="HZ16" s="17" t="str">
        <f t="shared" ca="1" si="104"/>
        <v/>
      </c>
      <c r="IA16" s="17" t="str">
        <f t="shared" ca="1" si="105"/>
        <v/>
      </c>
      <c r="IB16" s="17" t="str">
        <f t="shared" ca="1" si="106"/>
        <v/>
      </c>
      <c r="IC16" s="17" t="str">
        <f t="shared" ca="1" si="107"/>
        <v/>
      </c>
      <c r="ID16" s="17" t="str">
        <f t="shared" ca="1" si="40"/>
        <v/>
      </c>
      <c r="IE16" s="17" t="str">
        <f t="shared" ca="1" si="125"/>
        <v/>
      </c>
      <c r="IF16" s="17" t="str">
        <f t="shared" ca="1" si="126"/>
        <v/>
      </c>
      <c r="IG16" s="17" t="str">
        <f t="shared" ca="1" si="127"/>
        <v/>
      </c>
      <c r="IH16" s="17" t="str">
        <f t="shared" ca="1" si="128"/>
        <v/>
      </c>
      <c r="II16" s="17" t="str">
        <f t="shared" ca="1" si="129"/>
        <v/>
      </c>
      <c r="IJ16" s="17" t="str">
        <f t="shared" ca="1" si="130"/>
        <v/>
      </c>
      <c r="IK16" s="17" t="str">
        <f t="shared" ca="1" si="131"/>
        <v/>
      </c>
      <c r="IL16" s="17" t="str">
        <f t="shared" ca="1" si="132"/>
        <v/>
      </c>
      <c r="IM16" s="17" t="str">
        <f t="shared" ca="1" si="133"/>
        <v/>
      </c>
      <c r="IN16" s="17" t="str">
        <f t="shared" ca="1" si="134"/>
        <v/>
      </c>
      <c r="IO16" s="17" t="str">
        <f t="shared" ca="1" si="135"/>
        <v/>
      </c>
      <c r="IP16" s="17" t="str">
        <f t="shared" ca="1" si="136"/>
        <v/>
      </c>
      <c r="IQ16" s="17" t="str">
        <f t="shared" ca="1" si="109"/>
        <v/>
      </c>
      <c r="IR16" s="17" t="str">
        <f t="shared" ca="1" si="110"/>
        <v/>
      </c>
      <c r="IS16" s="17" t="str">
        <f t="shared" ca="1" si="111"/>
        <v/>
      </c>
      <c r="IT16" s="17" t="str">
        <f t="shared" ca="1" si="112"/>
        <v/>
      </c>
      <c r="IU16" s="17" t="str">
        <f t="shared" ca="1" si="113"/>
        <v/>
      </c>
      <c r="IV16" s="17" t="str">
        <f t="shared" ca="1" si="114"/>
        <v/>
      </c>
      <c r="IW16" s="17" t="str">
        <f t="shared" ca="1" si="115"/>
        <v/>
      </c>
      <c r="IX16" s="17" t="str">
        <f t="shared" ca="1" si="116"/>
        <v/>
      </c>
      <c r="IY16" s="17" t="str">
        <f t="shared" ca="1" si="117"/>
        <v/>
      </c>
      <c r="IZ16" s="17" t="str">
        <f t="shared" ca="1" si="118"/>
        <v/>
      </c>
      <c r="JA16" s="17" t="str">
        <f t="shared" ca="1" si="119"/>
        <v/>
      </c>
      <c r="JB16" s="17" t="str">
        <f t="shared" ca="1" si="120"/>
        <v/>
      </c>
      <c r="JC16" s="17" t="str">
        <f t="shared" ca="1" si="121"/>
        <v/>
      </c>
      <c r="JD16" s="17" t="str">
        <f t="shared" ca="1" si="122"/>
        <v/>
      </c>
      <c r="JE16" s="17" t="str">
        <f t="shared" ca="1" si="123"/>
        <v/>
      </c>
      <c r="JF16" s="17" t="str">
        <f t="shared" ca="1" si="124"/>
        <v/>
      </c>
      <c r="JG16" s="17" t="str">
        <f t="shared" ca="1" si="124"/>
        <v/>
      </c>
      <c r="JH16" s="17" t="str">
        <f t="shared" ca="1" si="124"/>
        <v/>
      </c>
      <c r="JI16" s="17" t="str">
        <f t="shared" ca="1" si="124"/>
        <v/>
      </c>
      <c r="JJ16" s="17" t="str">
        <f t="shared" ca="1" si="124"/>
        <v/>
      </c>
      <c r="JK16" s="17" t="str">
        <f t="shared" ca="1" si="124"/>
        <v/>
      </c>
      <c r="JL16" s="17" t="str">
        <f t="shared" ca="1" si="124"/>
        <v/>
      </c>
      <c r="JM16" s="17" t="str">
        <f t="shared" ca="1" si="124"/>
        <v/>
      </c>
    </row>
    <row r="17" spans="1:273">
      <c r="A17" s="17" t="str">
        <f t="shared" si="5"/>
        <v>\\\0</v>
      </c>
      <c r="B17" s="17" t="str">
        <f t="shared" si="6"/>
        <v>\\\0</v>
      </c>
      <c r="C17" s="17" t="str">
        <f t="shared" si="7"/>
        <v>\\\0</v>
      </c>
      <c r="D17" s="17" t="str">
        <f t="shared" si="8"/>
        <v>\\\0</v>
      </c>
      <c r="E17" s="17" t="str">
        <f t="shared" si="9"/>
        <v>\\\0</v>
      </c>
      <c r="F17" s="17" t="str">
        <f t="shared" si="10"/>
        <v>\\\0</v>
      </c>
      <c r="G17" s="17" t="str">
        <f t="shared" si="11"/>
        <v>\\\0</v>
      </c>
      <c r="H17" s="17" t="str">
        <f t="shared" si="12"/>
        <v>\\\0</v>
      </c>
      <c r="I17" s="17" t="str">
        <f t="shared" si="13"/>
        <v>\\\0</v>
      </c>
      <c r="J17" s="17" t="str">
        <f t="shared" si="14"/>
        <v>\\\0</v>
      </c>
      <c r="K17" s="17" t="str">
        <f t="shared" si="15"/>
        <v>\\\0</v>
      </c>
      <c r="L17" s="17" t="str">
        <f t="shared" si="16"/>
        <v>\\\0</v>
      </c>
      <c r="M17" s="17" t="str">
        <f t="shared" si="17"/>
        <v>\\\0</v>
      </c>
      <c r="N17" s="17" t="str">
        <f t="shared" si="18"/>
        <v>\\\0</v>
      </c>
      <c r="O17" s="17" t="str">
        <f t="shared" si="19"/>
        <v>\\\0</v>
      </c>
      <c r="P17" s="17" t="str">
        <f t="shared" si="20"/>
        <v>\\\0</v>
      </c>
      <c r="R17" s="17" t="str">
        <f t="shared" si="21"/>
        <v>\\</v>
      </c>
      <c r="S17" s="209"/>
      <c r="T17" s="189"/>
      <c r="U17" s="210"/>
      <c r="V17" s="211"/>
      <c r="W17" s="198"/>
      <c r="X17" s="193"/>
      <c r="Y17" s="193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  <c r="BI17" s="215"/>
      <c r="BJ17" s="215"/>
      <c r="BK17" s="215"/>
      <c r="BL17" s="215"/>
      <c r="BM17" s="215"/>
      <c r="BN17" s="215"/>
      <c r="BO17" s="215"/>
      <c r="BP17" s="215"/>
      <c r="BQ17" s="215"/>
      <c r="BR17" s="215"/>
      <c r="BS17" s="215"/>
      <c r="BT17" s="215"/>
      <c r="BU17" s="215"/>
      <c r="BV17" s="215"/>
      <c r="BW17" s="215"/>
      <c r="BX17" s="215"/>
      <c r="BY17" s="215"/>
      <c r="BZ17" s="215"/>
      <c r="CA17" s="215"/>
      <c r="CB17" s="215"/>
      <c r="CC17" s="215"/>
      <c r="CD17" s="215"/>
      <c r="CE17" s="215"/>
      <c r="CF17" s="215"/>
      <c r="CG17" s="215"/>
      <c r="CH17" s="215"/>
      <c r="CI17" s="215"/>
      <c r="CJ17" s="215"/>
      <c r="CK17" s="215"/>
      <c r="CL17" s="215"/>
      <c r="CM17" s="215"/>
      <c r="CN17" s="215"/>
      <c r="CO17" s="215"/>
      <c r="CP17" s="215"/>
      <c r="CQ17" s="215"/>
      <c r="CR17" s="215"/>
      <c r="CS17" s="215"/>
      <c r="CT17" s="215"/>
      <c r="CU17" s="215"/>
      <c r="CV17" s="215"/>
      <c r="CW17" s="215"/>
      <c r="CX17" s="215"/>
      <c r="CY17" s="215"/>
      <c r="CZ17" s="215"/>
      <c r="DA17" s="215"/>
      <c r="DB17" s="215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6"/>
      <c r="DS17" s="214"/>
      <c r="DT17" s="185"/>
      <c r="DU17" s="187"/>
      <c r="DV17" s="28">
        <f>IF(AND($S17='자료입력 및 결과표시'!$B$6,COUNTIF($W17:$DR17,'자료입력 및 결과표시'!$C$6)&gt;=1),IF(OR('자료입력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DW17" s="28">
        <f>IF(AND($S17='자료입력 및 결과표시'!$B$7,COUNTIF($W17:$DR17,'자료입력 및 결과표시'!$C$7)&gt;=1),IF(OR('자료입력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DX17" s="28">
        <f>IF(AND($S17='자료입력 및 결과표시'!$B$8,COUNTIF($W17:$DR17,'자료입력 및 결과표시'!$C$8)&gt;=1),IF(OR('자료입력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DY17" s="28">
        <f>IF(AND($S17='자료입력 및 결과표시'!$B$9,COUNTIF($W17:$DR17,'자료입력 및 결과표시'!$C$9)&gt;=1),IF(OR('자료입력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DZ17" s="28">
        <f>IF(AND($S17='자료입력 및 결과표시'!$B$10,COUNTIF($W17:$DR17,'자료입력 및 결과표시'!$C$10)&gt;=1),IF(OR('자료입력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A17" s="28">
        <f>IF(AND($S17='자료입력 및 결과표시'!$B$11,COUNTIF($W17:$DR17,'자료입력 및 결과표시'!$C$11)&gt;=1),IF(OR('자료입력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B17" s="28">
        <f>IF(AND($S17='자료입력 및 결과표시'!$B$12,COUNTIF($W17:$DR17,'자료입력 및 결과표시'!$C$12)&gt;=1),IF(OR('자료입력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C17" s="28">
        <f>IF(AND($S17='자료입력 및 결과표시'!$B$13,COUNTIF($W17:$DR17,'자료입력 및 결과표시'!$C$13)&gt;=1),IF(OR('자료입력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D17" s="28">
        <f>IF(AND($S17='자료입력 및 결과표시'!$B$14,COUNTIF($W17:$DR17,'자료입력 및 결과표시'!$C$14)&gt;=1),IF(OR('자료입력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E17" s="28">
        <f>IF(AND($S17='자료입력 및 결과표시'!$B$15,COUNTIF($W17:$DR17,'자료입력 및 결과표시'!$C$15)&gt;=1),IF(OR('자료입력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F17" s="28">
        <f>IF(AND($S17='자료입력 및 결과표시'!$B$16,COUNTIF($W17:$DR17,'자료입력 및 결과표시'!$C$16)&gt;=1),IF(OR('자료입력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G17" s="28">
        <f>IF(AND($S17='자료입력 및 결과표시'!$B$17,COUNTIF($W17:$DR17,'자료입력 및 결과표시'!$C$17)&gt;=1),IF(OR('자료입력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H17" s="28">
        <f>IF(AND($S17='자료입력 및 결과표시'!$B$18,COUNTIF($W17:$DR17,'자료입력 및 결과표시'!$C$18)&gt;=1),IF(OR('자료입력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I17" s="28">
        <f>IF(AND($S17='자료입력 및 결과표시'!$B$19,COUNTIF($W17:$DR17,'자료입력 및 결과표시'!$C$19)&gt;=1),IF(OR('자료입력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J17" s="28">
        <f>IF(AND($S17='자료입력 및 결과표시'!$B$20,COUNTIF($W17:$DR17,'자료입력 및 결과표시'!$C$20)&gt;=1),IF(OR('자료입력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K17" s="28">
        <f>IF(AND($S17='자료입력 및 결과표시'!$B$21,COUNTIF($W17:$DR17,'자료입력 및 결과표시'!$C$21)&gt;=1),IF(OR('자료입력 및 결과표시'!$B$4+90&gt;=$V17,'자료입력 및 결과표시'!$B$4&lt;$U17),0,IF($V17-'자료입력 및 결과표시'!$B$4-90&gt;='자료입력 및 결과표시'!$E$4,'자료입력 및 결과표시'!$E$4,$V17-'자료입력 및 결과표시'!$B$4-90)),0)</f>
        <v>0</v>
      </c>
      <c r="EL17" s="17">
        <f>IF(AND(S17='자료입력 및 결과표시'!$B$6,COUNTIF('업무중복도(데이터 입력)'!$W17:$DR17,'자료입력 및 결과표시'!$C$6)&gt;=1),1,0)</f>
        <v>0</v>
      </c>
      <c r="EM17" s="17">
        <f>IF(AND(S17='자료입력 및 결과표시'!$B$7,COUNTIF('업무중복도(데이터 입력)'!$W17:$DR17,'자료입력 및 결과표시'!$C$7)&gt;=1),2,0)</f>
        <v>0</v>
      </c>
      <c r="EN17" s="17">
        <f>IF(AND(S17='자료입력 및 결과표시'!$B$8,COUNTIF('업무중복도(데이터 입력)'!$W17:$DR17,'자료입력 및 결과표시'!$C$8)&gt;=1),3,0)</f>
        <v>0</v>
      </c>
      <c r="EO17" s="17">
        <f>IF(AND(S17='자료입력 및 결과표시'!$B$9,COUNTIF('업무중복도(데이터 입력)'!$W17:$DR17,'자료입력 및 결과표시'!$C$9)&gt;=1),4,0)</f>
        <v>0</v>
      </c>
      <c r="EP17" s="17">
        <f>IF(AND(S17='자료입력 및 결과표시'!$B$10,COUNTIF('업무중복도(데이터 입력)'!$W17:$DR17,'자료입력 및 결과표시'!$C$10)&gt;=1),5,0)</f>
        <v>0</v>
      </c>
      <c r="EQ17" s="17">
        <f>IF(AND(S17='자료입력 및 결과표시'!$B$11,COUNTIF('업무중복도(데이터 입력)'!$W17:$DR17,'자료입력 및 결과표시'!$C$11)&gt;=1),6,0)</f>
        <v>0</v>
      </c>
      <c r="ER17" s="17">
        <f>IF(AND(S17='자료입력 및 결과표시'!$B$12,COUNTIF('업무중복도(데이터 입력)'!$W17:$DR17,'자료입력 및 결과표시'!$C$12)&gt;=1),7,0)</f>
        <v>0</v>
      </c>
      <c r="ES17" s="17">
        <f>IF(AND(S17='자료입력 및 결과표시'!$B$13,COUNTIF('업무중복도(데이터 입력)'!$W17:$DR17,'자료입력 및 결과표시'!$C$13)&gt;=1),8,0)</f>
        <v>0</v>
      </c>
      <c r="ET17" s="17">
        <f>IF(AND(S17='자료입력 및 결과표시'!$B$14,COUNTIF('업무중복도(데이터 입력)'!$W17:$DR17,'자료입력 및 결과표시'!$C$14)&gt;=1),9,0)</f>
        <v>0</v>
      </c>
      <c r="EU17" s="17">
        <f>IF(AND(S17='자료입력 및 결과표시'!$B$15,COUNTIF('업무중복도(데이터 입력)'!$W17:$DR17,'자료입력 및 결과표시'!$C$15)&gt;=1),10,0)</f>
        <v>0</v>
      </c>
      <c r="EV17" s="17">
        <f>IF(AND(S17='자료입력 및 결과표시'!$B$16,COUNTIF('업무중복도(데이터 입력)'!$W17:$DR17,'자료입력 및 결과표시'!$C$16)&gt;=1),11,0)</f>
        <v>0</v>
      </c>
      <c r="EW17" s="17">
        <f>IF(AND(S17='자료입력 및 결과표시'!$B$17,COUNTIF('업무중복도(데이터 입력)'!$W17:$DR17,'자료입력 및 결과표시'!$C$17)&gt;=1),12,0)</f>
        <v>0</v>
      </c>
      <c r="EX17" s="17">
        <f>IF(AND(S17='자료입력 및 결과표시'!$B$18,COUNTIF('업무중복도(데이터 입력)'!$W17:$DR17,'자료입력 및 결과표시'!$C$18)&gt;=1),13,0)</f>
        <v>0</v>
      </c>
      <c r="EY17" s="17">
        <f>IF(AND(S17='자료입력 및 결과표시'!$B$19,COUNTIF('업무중복도(데이터 입력)'!$W17:$DR17,'자료입력 및 결과표시'!$C$19)&gt;=1),14,0)</f>
        <v>0</v>
      </c>
      <c r="EZ17" s="17">
        <f>IF(AND(S17='자료입력 및 결과표시'!$B$20,COUNTIF('업무중복도(데이터 입력)'!$W17:$DR17,'자료입력 및 결과표시'!$C$20)&gt;=1),15,0)</f>
        <v>0</v>
      </c>
      <c r="FA17" s="17">
        <f>IF(AND(S17='자료입력 및 결과표시'!$B$21,COUNTIF('업무중복도(데이터 입력)'!$W17:$DR17,'자료입력 및 결과표시'!$C$21)&gt;=1),16,0)</f>
        <v>0</v>
      </c>
      <c r="FD17" s="270" t="str">
        <f ca="1">IFERROR(MATCH('자료입력 및 결과표시'!$C$62,OFFSET($R$3,$FD16,,1000),0)+$FD16,"")</f>
        <v/>
      </c>
      <c r="FE17" s="271" t="str">
        <f t="shared" ca="1" si="22"/>
        <v/>
      </c>
      <c r="FH17" s="17" t="str">
        <f ca="1">IFERROR(MATCH('자료입력 및 결과표시'!$C$62,OFFSET($R$3,$FH16,,1000),0)+$FH16,"")</f>
        <v/>
      </c>
      <c r="FI17" s="17" t="str">
        <f t="shared" ca="1" si="23"/>
        <v/>
      </c>
      <c r="FK17" s="17">
        <f t="shared" si="24"/>
        <v>0</v>
      </c>
      <c r="FL17" s="17">
        <v>15</v>
      </c>
      <c r="FM17" s="17">
        <f>IF(HLOOKUP('자료입력 및 결과표시'!$A$4,'업체별 기술인 명단(데이터 입력)'!$B$2:$BZ$100,16,FALSE)="",1,HLOOKUP('자료입력 및 결과표시'!$A$4,'업체별 기술인 명단(데이터 입력)'!$B$2:$BZ$100,16,FALSE))</f>
        <v>1</v>
      </c>
      <c r="FN17" s="17">
        <f t="shared" ca="1" si="25"/>
        <v>0</v>
      </c>
      <c r="FP17" s="17" t="str">
        <f t="shared" ca="1" si="26"/>
        <v/>
      </c>
      <c r="FQ17" s="270" t="str">
        <f ca="1">IFERROR(MATCH('자료입력 및 결과표시'!$C$62,OFFSET($R$3,$FQ16,,1000),0)+$FQ16,"")</f>
        <v/>
      </c>
      <c r="FR17" s="17" t="str">
        <f t="shared" ca="1" si="27"/>
        <v/>
      </c>
      <c r="FS17" s="17" t="str">
        <f t="shared" ca="1" si="45"/>
        <v/>
      </c>
      <c r="FT17" s="17" t="str">
        <f t="shared" ca="1" si="46"/>
        <v/>
      </c>
      <c r="FU17" s="17" t="str">
        <f t="shared" ca="1" si="47"/>
        <v/>
      </c>
      <c r="FV17" s="17" t="str">
        <f t="shared" ca="1" si="48"/>
        <v/>
      </c>
      <c r="FW17" s="17" t="str">
        <f t="shared" ca="1" si="49"/>
        <v/>
      </c>
      <c r="FX17" s="17" t="str">
        <f t="shared" ca="1" si="50"/>
        <v/>
      </c>
      <c r="FY17" s="17" t="str">
        <f t="shared" ca="1" si="51"/>
        <v/>
      </c>
      <c r="FZ17" s="17" t="str">
        <f t="shared" ca="1" si="52"/>
        <v/>
      </c>
      <c r="GA17" s="17" t="str">
        <f t="shared" ca="1" si="53"/>
        <v/>
      </c>
      <c r="GB17" s="17" t="str">
        <f t="shared" ca="1" si="54"/>
        <v/>
      </c>
      <c r="GC17" s="17" t="str">
        <f t="shared" ca="1" si="55"/>
        <v/>
      </c>
      <c r="GD17" s="17" t="str">
        <f t="shared" ca="1" si="56"/>
        <v/>
      </c>
      <c r="GE17" s="17" t="str">
        <f t="shared" ca="1" si="57"/>
        <v/>
      </c>
      <c r="GF17" s="17" t="str">
        <f t="shared" ca="1" si="58"/>
        <v/>
      </c>
      <c r="GG17" s="17" t="str">
        <f t="shared" ca="1" si="59"/>
        <v/>
      </c>
      <c r="GH17" s="17" t="str">
        <f t="shared" ca="1" si="60"/>
        <v/>
      </c>
      <c r="GI17" s="17" t="str">
        <f t="shared" ca="1" si="61"/>
        <v/>
      </c>
      <c r="GJ17" s="17" t="str">
        <f t="shared" ca="1" si="62"/>
        <v/>
      </c>
      <c r="GK17" s="17" t="str">
        <f t="shared" ca="1" si="63"/>
        <v/>
      </c>
      <c r="GL17" s="17" t="str">
        <f t="shared" ca="1" si="64"/>
        <v/>
      </c>
      <c r="GM17" s="17" t="str">
        <f t="shared" ca="1" si="65"/>
        <v/>
      </c>
      <c r="GN17" s="17" t="str">
        <f t="shared" ca="1" si="66"/>
        <v/>
      </c>
      <c r="GO17" s="17" t="str">
        <f t="shared" ca="1" si="67"/>
        <v/>
      </c>
      <c r="GP17" s="17" t="str">
        <f t="shared" ca="1" si="68"/>
        <v/>
      </c>
      <c r="GQ17" s="17" t="str">
        <f t="shared" ca="1" si="69"/>
        <v/>
      </c>
      <c r="GR17" s="17" t="str">
        <f t="shared" ca="1" si="70"/>
        <v/>
      </c>
      <c r="GS17" s="17" t="str">
        <f t="shared" ca="1" si="71"/>
        <v/>
      </c>
      <c r="GT17" s="17" t="str">
        <f t="shared" ca="1" si="72"/>
        <v/>
      </c>
      <c r="GU17" s="17" t="str">
        <f t="shared" ca="1" si="73"/>
        <v/>
      </c>
      <c r="GV17" s="17" t="str">
        <f t="shared" ca="1" si="74"/>
        <v/>
      </c>
      <c r="GW17" s="17" t="str">
        <f t="shared" ca="1" si="75"/>
        <v/>
      </c>
      <c r="GX17" s="17" t="str">
        <f t="shared" ca="1" si="76"/>
        <v/>
      </c>
      <c r="GY17" s="17" t="str">
        <f t="shared" ca="1" si="77"/>
        <v/>
      </c>
      <c r="GZ17" s="17" t="str">
        <f t="shared" ca="1" si="78"/>
        <v/>
      </c>
      <c r="HA17" s="17" t="str">
        <f t="shared" ca="1" si="79"/>
        <v/>
      </c>
      <c r="HB17" s="17" t="str">
        <f t="shared" ca="1" si="80"/>
        <v/>
      </c>
      <c r="HC17" s="17" t="str">
        <f t="shared" ca="1" si="81"/>
        <v/>
      </c>
      <c r="HD17" s="17" t="str">
        <f t="shared" ca="1" si="82"/>
        <v/>
      </c>
      <c r="HE17" s="17" t="str">
        <f t="shared" ca="1" si="83"/>
        <v/>
      </c>
      <c r="HF17" s="17" t="str">
        <f t="shared" ca="1" si="84"/>
        <v/>
      </c>
      <c r="HG17" s="17" t="str">
        <f t="shared" ca="1" si="85"/>
        <v/>
      </c>
      <c r="HH17" s="17" t="str">
        <f t="shared" ca="1" si="86"/>
        <v/>
      </c>
      <c r="HI17" s="17" t="str">
        <f t="shared" ca="1" si="87"/>
        <v/>
      </c>
      <c r="HJ17" s="17" t="str">
        <f t="shared" ca="1" si="88"/>
        <v/>
      </c>
      <c r="HK17" s="17" t="str">
        <f t="shared" ca="1" si="89"/>
        <v/>
      </c>
      <c r="HL17" s="17" t="str">
        <f t="shared" ca="1" si="90"/>
        <v/>
      </c>
      <c r="HM17" s="17" t="str">
        <f t="shared" ca="1" si="91"/>
        <v/>
      </c>
      <c r="HN17" s="17" t="str">
        <f t="shared" ca="1" si="92"/>
        <v/>
      </c>
      <c r="HO17" s="17" t="str">
        <f t="shared" ca="1" si="93"/>
        <v/>
      </c>
      <c r="HP17" s="17" t="str">
        <f t="shared" ca="1" si="94"/>
        <v/>
      </c>
      <c r="HQ17" s="17" t="str">
        <f t="shared" ca="1" si="95"/>
        <v/>
      </c>
      <c r="HR17" s="17" t="str">
        <f t="shared" ca="1" si="96"/>
        <v/>
      </c>
      <c r="HS17" s="17" t="str">
        <f t="shared" ca="1" si="97"/>
        <v/>
      </c>
      <c r="HT17" s="17" t="str">
        <f t="shared" ca="1" si="98"/>
        <v/>
      </c>
      <c r="HU17" s="17" t="str">
        <f t="shared" ca="1" si="99"/>
        <v/>
      </c>
      <c r="HV17" s="17" t="str">
        <f t="shared" ca="1" si="100"/>
        <v/>
      </c>
      <c r="HW17" s="17" t="str">
        <f t="shared" ca="1" si="101"/>
        <v/>
      </c>
      <c r="HX17" s="17" t="str">
        <f t="shared" ca="1" si="102"/>
        <v/>
      </c>
      <c r="HY17" s="17" t="str">
        <f t="shared" ca="1" si="103"/>
        <v/>
      </c>
      <c r="HZ17" s="17" t="str">
        <f t="shared" ca="1" si="104"/>
        <v/>
      </c>
      <c r="IA17" s="17" t="str">
        <f t="shared" ca="1" si="105"/>
        <v/>
      </c>
      <c r="IB17" s="17" t="str">
        <f t="shared" ca="1" si="106"/>
        <v/>
      </c>
      <c r="IC17" s="17" t="str">
        <f t="shared" ca="1" si="107"/>
        <v/>
      </c>
      <c r="ID17" s="17" t="str">
        <f t="shared" ca="1" si="40"/>
        <v/>
      </c>
      <c r="IE17" s="17" t="str">
        <f t="shared" ca="1" si="125"/>
        <v/>
      </c>
      <c r="IF17" s="17" t="str">
        <f t="shared" ca="1" si="126"/>
        <v/>
      </c>
      <c r="IG17" s="17" t="str">
        <f t="shared" ca="1" si="127"/>
        <v/>
      </c>
      <c r="IH17" s="17" t="str">
        <f t="shared" ca="1" si="128"/>
        <v/>
      </c>
      <c r="II17" s="17" t="str">
        <f t="shared" ca="1" si="129"/>
        <v/>
      </c>
      <c r="IJ17" s="17" t="str">
        <f t="shared" ca="1" si="130"/>
        <v/>
      </c>
      <c r="IK17" s="17" t="str">
        <f t="shared" ca="1" si="131"/>
        <v/>
      </c>
      <c r="IL17" s="17" t="str">
        <f t="shared" ca="1" si="132"/>
        <v/>
      </c>
      <c r="IM17" s="17" t="str">
        <f t="shared" ca="1" si="133"/>
        <v/>
      </c>
      <c r="IN17" s="17" t="str">
        <f t="shared" ca="1" si="134"/>
        <v/>
      </c>
      <c r="IO17" s="17" t="str">
        <f t="shared" ca="1" si="135"/>
        <v/>
      </c>
      <c r="IP17" s="17" t="str">
        <f t="shared" ca="1" si="136"/>
        <v/>
      </c>
      <c r="IQ17" s="17" t="str">
        <f t="shared" ca="1" si="109"/>
        <v/>
      </c>
      <c r="IR17" s="17" t="str">
        <f t="shared" ca="1" si="110"/>
        <v/>
      </c>
      <c r="IS17" s="17" t="str">
        <f t="shared" ca="1" si="111"/>
        <v/>
      </c>
      <c r="IT17" s="17" t="str">
        <f t="shared" ca="1" si="112"/>
        <v/>
      </c>
      <c r="IU17" s="17" t="str">
        <f t="shared" ca="1" si="113"/>
        <v/>
      </c>
      <c r="IV17" s="17" t="str">
        <f t="shared" ca="1" si="114"/>
        <v/>
      </c>
      <c r="IW17" s="17" t="str">
        <f t="shared" ca="1" si="115"/>
        <v/>
      </c>
      <c r="IX17" s="17" t="str">
        <f t="shared" ca="1" si="116"/>
        <v/>
      </c>
      <c r="IY17" s="17" t="str">
        <f t="shared" ca="1" si="117"/>
        <v/>
      </c>
      <c r="IZ17" s="17" t="str">
        <f t="shared" ca="1" si="118"/>
        <v/>
      </c>
      <c r="JA17" s="17" t="str">
        <f t="shared" ca="1" si="119"/>
        <v/>
      </c>
      <c r="JB17" s="17" t="str">
        <f t="shared" ca="1" si="120"/>
        <v/>
      </c>
      <c r="JC17" s="17" t="str">
        <f t="shared" ca="1" si="121"/>
        <v/>
      </c>
      <c r="JD17" s="17" t="str">
        <f t="shared" ca="1" si="122"/>
        <v/>
      </c>
      <c r="JE17" s="17" t="str">
        <f t="shared" ca="1" si="123"/>
        <v/>
      </c>
      <c r="JF17" s="17" t="str">
        <f t="shared" ca="1" si="124"/>
        <v/>
      </c>
      <c r="JG17" s="17" t="str">
        <f t="shared" ca="1" si="124"/>
        <v/>
      </c>
      <c r="JH17" s="17" t="str">
        <f t="shared" ca="1" si="124"/>
        <v/>
      </c>
      <c r="JI17" s="17" t="str">
        <f t="shared" ca="1" si="124"/>
        <v/>
      </c>
      <c r="JJ17" s="17" t="str">
        <f t="shared" ca="1" si="124"/>
        <v/>
      </c>
      <c r="JK17" s="17" t="str">
        <f t="shared" ca="1" si="124"/>
        <v/>
      </c>
      <c r="JL17" s="17" t="str">
        <f t="shared" ca="1" si="124"/>
        <v/>
      </c>
      <c r="JM17" s="17" t="str">
        <f t="shared" ca="1" si="124"/>
        <v/>
      </c>
    </row>
    <row r="18" spans="1:273">
      <c r="A18" s="17" t="str">
        <f t="shared" si="5"/>
        <v>\\\0</v>
      </c>
      <c r="B18" s="17" t="str">
        <f t="shared" si="6"/>
        <v>\\\0</v>
      </c>
      <c r="C18" s="17" t="str">
        <f t="shared" si="7"/>
        <v>\\\0</v>
      </c>
      <c r="D18" s="17" t="str">
        <f t="shared" si="8"/>
        <v>\\\0</v>
      </c>
      <c r="E18" s="17" t="str">
        <f t="shared" si="9"/>
        <v>\\\0</v>
      </c>
      <c r="F18" s="17" t="str">
        <f t="shared" si="10"/>
        <v>\\\0</v>
      </c>
      <c r="G18" s="17" t="str">
        <f t="shared" si="11"/>
        <v>\\\0</v>
      </c>
      <c r="H18" s="17" t="str">
        <f t="shared" si="12"/>
        <v>\\\0</v>
      </c>
      <c r="I18" s="17" t="str">
        <f t="shared" si="13"/>
        <v>\\\0</v>
      </c>
      <c r="J18" s="17" t="str">
        <f t="shared" si="14"/>
        <v>\\\0</v>
      </c>
      <c r="K18" s="17" t="str">
        <f t="shared" si="15"/>
        <v>\\\0</v>
      </c>
      <c r="L18" s="17" t="str">
        <f t="shared" si="16"/>
        <v>\\\0</v>
      </c>
      <c r="M18" s="17" t="str">
        <f t="shared" si="17"/>
        <v>\\\0</v>
      </c>
      <c r="N18" s="17" t="str">
        <f t="shared" si="18"/>
        <v>\\\0</v>
      </c>
      <c r="O18" s="17" t="str">
        <f t="shared" si="19"/>
        <v>\\\0</v>
      </c>
      <c r="P18" s="17" t="str">
        <f t="shared" si="20"/>
        <v>\\\0</v>
      </c>
      <c r="R18" s="17" t="str">
        <f t="shared" si="21"/>
        <v>\\</v>
      </c>
      <c r="S18" s="209"/>
      <c r="T18" s="189"/>
      <c r="U18" s="210"/>
      <c r="V18" s="211"/>
      <c r="W18" s="198"/>
      <c r="X18" s="193"/>
      <c r="Y18" s="193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  <c r="CF18" s="215"/>
      <c r="CG18" s="215"/>
      <c r="CH18" s="215"/>
      <c r="CI18" s="215"/>
      <c r="CJ18" s="215"/>
      <c r="CK18" s="215"/>
      <c r="CL18" s="215"/>
      <c r="CM18" s="215"/>
      <c r="CN18" s="215"/>
      <c r="CO18" s="215"/>
      <c r="CP18" s="215"/>
      <c r="CQ18" s="215"/>
      <c r="CR18" s="215"/>
      <c r="CS18" s="215"/>
      <c r="CT18" s="215"/>
      <c r="CU18" s="215"/>
      <c r="CV18" s="215"/>
      <c r="CW18" s="215"/>
      <c r="CX18" s="215"/>
      <c r="CY18" s="215"/>
      <c r="CZ18" s="215"/>
      <c r="DA18" s="215"/>
      <c r="DB18" s="215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6"/>
      <c r="DS18" s="214"/>
      <c r="DT18" s="185"/>
      <c r="DU18" s="187"/>
      <c r="DV18" s="28">
        <f>IF(AND($S18='자료입력 및 결과표시'!$B$6,COUNTIF($W18:$DR18,'자료입력 및 결과표시'!$C$6)&gt;=1),IF(OR('자료입력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DW18" s="28">
        <f>IF(AND($S18='자료입력 및 결과표시'!$B$7,COUNTIF($W18:$DR18,'자료입력 및 결과표시'!$C$7)&gt;=1),IF(OR('자료입력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DX18" s="28">
        <f>IF(AND($S18='자료입력 및 결과표시'!$B$8,COUNTIF($W18:$DR18,'자료입력 및 결과표시'!$C$8)&gt;=1),IF(OR('자료입력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DY18" s="28">
        <f>IF(AND($S18='자료입력 및 결과표시'!$B$9,COUNTIF($W18:$DR18,'자료입력 및 결과표시'!$C$9)&gt;=1),IF(OR('자료입력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DZ18" s="28">
        <f>IF(AND($S18='자료입력 및 결과표시'!$B$10,COUNTIF($W18:$DR18,'자료입력 및 결과표시'!$C$10)&gt;=1),IF(OR('자료입력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A18" s="28">
        <f>IF(AND($S18='자료입력 및 결과표시'!$B$11,COUNTIF($W18:$DR18,'자료입력 및 결과표시'!$C$11)&gt;=1),IF(OR('자료입력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B18" s="28">
        <f>IF(AND($S18='자료입력 및 결과표시'!$B$12,COUNTIF($W18:$DR18,'자료입력 및 결과표시'!$C$12)&gt;=1),IF(OR('자료입력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C18" s="28">
        <f>IF(AND($S18='자료입력 및 결과표시'!$B$13,COUNTIF($W18:$DR18,'자료입력 및 결과표시'!$C$13)&gt;=1),IF(OR('자료입력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D18" s="28">
        <f>IF(AND($S18='자료입력 및 결과표시'!$B$14,COUNTIF($W18:$DR18,'자료입력 및 결과표시'!$C$14)&gt;=1),IF(OR('자료입력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E18" s="28">
        <f>IF(AND($S18='자료입력 및 결과표시'!$B$15,COUNTIF($W18:$DR18,'자료입력 및 결과표시'!$C$15)&gt;=1),IF(OR('자료입력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F18" s="28">
        <f>IF(AND($S18='자료입력 및 결과표시'!$B$16,COUNTIF($W18:$DR18,'자료입력 및 결과표시'!$C$16)&gt;=1),IF(OR('자료입력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G18" s="28">
        <f>IF(AND($S18='자료입력 및 결과표시'!$B$17,COUNTIF($W18:$DR18,'자료입력 및 결과표시'!$C$17)&gt;=1),IF(OR('자료입력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H18" s="28">
        <f>IF(AND($S18='자료입력 및 결과표시'!$B$18,COUNTIF($W18:$DR18,'자료입력 및 결과표시'!$C$18)&gt;=1),IF(OR('자료입력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I18" s="28">
        <f>IF(AND($S18='자료입력 및 결과표시'!$B$19,COUNTIF($W18:$DR18,'자료입력 및 결과표시'!$C$19)&gt;=1),IF(OR('자료입력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J18" s="28">
        <f>IF(AND($S18='자료입력 및 결과표시'!$B$20,COUNTIF($W18:$DR18,'자료입력 및 결과표시'!$C$20)&gt;=1),IF(OR('자료입력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K18" s="28">
        <f>IF(AND($S18='자료입력 및 결과표시'!$B$21,COUNTIF($W18:$DR18,'자료입력 및 결과표시'!$C$21)&gt;=1),IF(OR('자료입력 및 결과표시'!$B$4+90&gt;=$V18,'자료입력 및 결과표시'!$B$4&lt;$U18),0,IF($V18-'자료입력 및 결과표시'!$B$4-90&gt;='자료입력 및 결과표시'!$E$4,'자료입력 및 결과표시'!$E$4,$V18-'자료입력 및 결과표시'!$B$4-90)),0)</f>
        <v>0</v>
      </c>
      <c r="EL18" s="17">
        <f>IF(AND(S18='자료입력 및 결과표시'!$B$6,COUNTIF('업무중복도(데이터 입력)'!$W18:$DR18,'자료입력 및 결과표시'!$C$6)&gt;=1),1,0)</f>
        <v>0</v>
      </c>
      <c r="EM18" s="17">
        <f>IF(AND(S18='자료입력 및 결과표시'!$B$7,COUNTIF('업무중복도(데이터 입력)'!$W18:$DR18,'자료입력 및 결과표시'!$C$7)&gt;=1),2,0)</f>
        <v>0</v>
      </c>
      <c r="EN18" s="17">
        <f>IF(AND(S18='자료입력 및 결과표시'!$B$8,COUNTIF('업무중복도(데이터 입력)'!$W18:$DR18,'자료입력 및 결과표시'!$C$8)&gt;=1),3,0)</f>
        <v>0</v>
      </c>
      <c r="EO18" s="17">
        <f>IF(AND(S18='자료입력 및 결과표시'!$B$9,COUNTIF('업무중복도(데이터 입력)'!$W18:$DR18,'자료입력 및 결과표시'!$C$9)&gt;=1),4,0)</f>
        <v>0</v>
      </c>
      <c r="EP18" s="17">
        <f>IF(AND(S18='자료입력 및 결과표시'!$B$10,COUNTIF('업무중복도(데이터 입력)'!$W18:$DR18,'자료입력 및 결과표시'!$C$10)&gt;=1),5,0)</f>
        <v>0</v>
      </c>
      <c r="EQ18" s="17">
        <f>IF(AND(S18='자료입력 및 결과표시'!$B$11,COUNTIF('업무중복도(데이터 입력)'!$W18:$DR18,'자료입력 및 결과표시'!$C$11)&gt;=1),6,0)</f>
        <v>0</v>
      </c>
      <c r="ER18" s="17">
        <f>IF(AND(S18='자료입력 및 결과표시'!$B$12,COUNTIF('업무중복도(데이터 입력)'!$W18:$DR18,'자료입력 및 결과표시'!$C$12)&gt;=1),7,0)</f>
        <v>0</v>
      </c>
      <c r="ES18" s="17">
        <f>IF(AND(S18='자료입력 및 결과표시'!$B$13,COUNTIF('업무중복도(데이터 입력)'!$W18:$DR18,'자료입력 및 결과표시'!$C$13)&gt;=1),8,0)</f>
        <v>0</v>
      </c>
      <c r="ET18" s="17">
        <f>IF(AND(S18='자료입력 및 결과표시'!$B$14,COUNTIF('업무중복도(데이터 입력)'!$W18:$DR18,'자료입력 및 결과표시'!$C$14)&gt;=1),9,0)</f>
        <v>0</v>
      </c>
      <c r="EU18" s="17">
        <f>IF(AND(S18='자료입력 및 결과표시'!$B$15,COUNTIF('업무중복도(데이터 입력)'!$W18:$DR18,'자료입력 및 결과표시'!$C$15)&gt;=1),10,0)</f>
        <v>0</v>
      </c>
      <c r="EV18" s="17">
        <f>IF(AND(S18='자료입력 및 결과표시'!$B$16,COUNTIF('업무중복도(데이터 입력)'!$W18:$DR18,'자료입력 및 결과표시'!$C$16)&gt;=1),11,0)</f>
        <v>0</v>
      </c>
      <c r="EW18" s="17">
        <f>IF(AND(S18='자료입력 및 결과표시'!$B$17,COUNTIF('업무중복도(데이터 입력)'!$W18:$DR18,'자료입력 및 결과표시'!$C$17)&gt;=1),12,0)</f>
        <v>0</v>
      </c>
      <c r="EX18" s="17">
        <f>IF(AND(S18='자료입력 및 결과표시'!$B$18,COUNTIF('업무중복도(데이터 입력)'!$W18:$DR18,'자료입력 및 결과표시'!$C$18)&gt;=1),13,0)</f>
        <v>0</v>
      </c>
      <c r="EY18" s="17">
        <f>IF(AND(S18='자료입력 및 결과표시'!$B$19,COUNTIF('업무중복도(데이터 입력)'!$W18:$DR18,'자료입력 및 결과표시'!$C$19)&gt;=1),14,0)</f>
        <v>0</v>
      </c>
      <c r="EZ18" s="17">
        <f>IF(AND(S18='자료입력 및 결과표시'!$B$20,COUNTIF('업무중복도(데이터 입력)'!$W18:$DR18,'자료입력 및 결과표시'!$C$20)&gt;=1),15,0)</f>
        <v>0</v>
      </c>
      <c r="FA18" s="17">
        <f>IF(AND(S18='자료입력 및 결과표시'!$B$21,COUNTIF('업무중복도(데이터 입력)'!$W18:$DR18,'자료입력 및 결과표시'!$C$21)&gt;=1),16,0)</f>
        <v>0</v>
      </c>
      <c r="FD18" s="270" t="str">
        <f ca="1">IFERROR(MATCH('자료입력 및 결과표시'!$C$62,OFFSET($R$3,$FD17,,1000),0)+$FD17,"")</f>
        <v/>
      </c>
      <c r="FE18" s="271" t="str">
        <f t="shared" ca="1" si="22"/>
        <v/>
      </c>
      <c r="FH18" s="17" t="str">
        <f ca="1">IFERROR(MATCH('자료입력 및 결과표시'!$C$62,OFFSET($R$3,$FH17,,1000),0)+$FH17,"")</f>
        <v/>
      </c>
      <c r="FI18" s="17" t="str">
        <f t="shared" ca="1" si="23"/>
        <v/>
      </c>
      <c r="FK18" s="17">
        <f t="shared" si="24"/>
        <v>0</v>
      </c>
      <c r="FL18" s="17">
        <v>16</v>
      </c>
      <c r="FM18" s="17">
        <f>IF(HLOOKUP('자료입력 및 결과표시'!$A$4,'업체별 기술인 명단(데이터 입력)'!$B$2:$BZ$100,17,FALSE)="",1,HLOOKUP('자료입력 및 결과표시'!$A$4,'업체별 기술인 명단(데이터 입력)'!$B$2:$BZ$100,17,FALSE))</f>
        <v>1</v>
      </c>
      <c r="FN18" s="17">
        <f t="shared" ca="1" si="25"/>
        <v>0</v>
      </c>
      <c r="FP18" s="17" t="str">
        <f t="shared" ca="1" si="26"/>
        <v/>
      </c>
      <c r="FQ18" s="270" t="str">
        <f ca="1">IFERROR(MATCH('자료입력 및 결과표시'!$C$62,OFFSET($R$3,$FQ17,,1000),0)+$FQ17,"")</f>
        <v/>
      </c>
      <c r="FR18" s="17" t="str">
        <f t="shared" ca="1" si="27"/>
        <v/>
      </c>
      <c r="FS18" s="17" t="str">
        <f t="shared" ca="1" si="45"/>
        <v/>
      </c>
      <c r="FT18" s="17" t="str">
        <f t="shared" ca="1" si="46"/>
        <v/>
      </c>
      <c r="FU18" s="17" t="str">
        <f t="shared" ca="1" si="47"/>
        <v/>
      </c>
      <c r="FV18" s="17" t="str">
        <f t="shared" ca="1" si="48"/>
        <v/>
      </c>
      <c r="FW18" s="17" t="str">
        <f t="shared" ca="1" si="49"/>
        <v/>
      </c>
      <c r="FX18" s="17" t="str">
        <f t="shared" ca="1" si="50"/>
        <v/>
      </c>
      <c r="FY18" s="17" t="str">
        <f t="shared" ca="1" si="51"/>
        <v/>
      </c>
      <c r="FZ18" s="17" t="str">
        <f t="shared" ca="1" si="52"/>
        <v/>
      </c>
      <c r="GA18" s="17" t="str">
        <f t="shared" ca="1" si="53"/>
        <v/>
      </c>
      <c r="GB18" s="17" t="str">
        <f t="shared" ca="1" si="54"/>
        <v/>
      </c>
      <c r="GC18" s="17" t="str">
        <f t="shared" ca="1" si="55"/>
        <v/>
      </c>
      <c r="GD18" s="17" t="str">
        <f t="shared" ca="1" si="56"/>
        <v/>
      </c>
      <c r="GE18" s="17" t="str">
        <f t="shared" ca="1" si="57"/>
        <v/>
      </c>
      <c r="GF18" s="17" t="str">
        <f t="shared" ca="1" si="58"/>
        <v/>
      </c>
      <c r="GG18" s="17" t="str">
        <f t="shared" ca="1" si="59"/>
        <v/>
      </c>
      <c r="GH18" s="17" t="str">
        <f t="shared" ca="1" si="60"/>
        <v/>
      </c>
      <c r="GI18" s="17" t="str">
        <f t="shared" ca="1" si="61"/>
        <v/>
      </c>
      <c r="GJ18" s="17" t="str">
        <f t="shared" ca="1" si="62"/>
        <v/>
      </c>
      <c r="GK18" s="17" t="str">
        <f t="shared" ca="1" si="63"/>
        <v/>
      </c>
      <c r="GL18" s="17" t="str">
        <f t="shared" ca="1" si="64"/>
        <v/>
      </c>
      <c r="GM18" s="17" t="str">
        <f t="shared" ca="1" si="65"/>
        <v/>
      </c>
      <c r="GN18" s="17" t="str">
        <f t="shared" ca="1" si="66"/>
        <v/>
      </c>
      <c r="GO18" s="17" t="str">
        <f t="shared" ca="1" si="67"/>
        <v/>
      </c>
      <c r="GP18" s="17" t="str">
        <f t="shared" ca="1" si="68"/>
        <v/>
      </c>
      <c r="GQ18" s="17" t="str">
        <f t="shared" ca="1" si="69"/>
        <v/>
      </c>
      <c r="GR18" s="17" t="str">
        <f t="shared" ca="1" si="70"/>
        <v/>
      </c>
      <c r="GS18" s="17" t="str">
        <f t="shared" ca="1" si="71"/>
        <v/>
      </c>
      <c r="GT18" s="17" t="str">
        <f t="shared" ca="1" si="72"/>
        <v/>
      </c>
      <c r="GU18" s="17" t="str">
        <f t="shared" ca="1" si="73"/>
        <v/>
      </c>
      <c r="GV18" s="17" t="str">
        <f t="shared" ca="1" si="74"/>
        <v/>
      </c>
      <c r="GW18" s="17" t="str">
        <f t="shared" ca="1" si="75"/>
        <v/>
      </c>
      <c r="GX18" s="17" t="str">
        <f t="shared" ca="1" si="76"/>
        <v/>
      </c>
      <c r="GY18" s="17" t="str">
        <f t="shared" ca="1" si="77"/>
        <v/>
      </c>
      <c r="GZ18" s="17" t="str">
        <f t="shared" ca="1" si="78"/>
        <v/>
      </c>
      <c r="HA18" s="17" t="str">
        <f t="shared" ca="1" si="79"/>
        <v/>
      </c>
      <c r="HB18" s="17" t="str">
        <f t="shared" ca="1" si="80"/>
        <v/>
      </c>
      <c r="HC18" s="17" t="str">
        <f t="shared" ca="1" si="81"/>
        <v/>
      </c>
      <c r="HD18" s="17" t="str">
        <f t="shared" ca="1" si="82"/>
        <v/>
      </c>
      <c r="HE18" s="17" t="str">
        <f t="shared" ca="1" si="83"/>
        <v/>
      </c>
      <c r="HF18" s="17" t="str">
        <f t="shared" ca="1" si="84"/>
        <v/>
      </c>
      <c r="HG18" s="17" t="str">
        <f t="shared" ca="1" si="85"/>
        <v/>
      </c>
      <c r="HH18" s="17" t="str">
        <f t="shared" ca="1" si="86"/>
        <v/>
      </c>
      <c r="HI18" s="17" t="str">
        <f t="shared" ca="1" si="87"/>
        <v/>
      </c>
      <c r="HJ18" s="17" t="str">
        <f t="shared" ca="1" si="88"/>
        <v/>
      </c>
      <c r="HK18" s="17" t="str">
        <f t="shared" ca="1" si="89"/>
        <v/>
      </c>
      <c r="HL18" s="17" t="str">
        <f t="shared" ca="1" si="90"/>
        <v/>
      </c>
      <c r="HM18" s="17" t="str">
        <f t="shared" ca="1" si="91"/>
        <v/>
      </c>
      <c r="HN18" s="17" t="str">
        <f t="shared" ca="1" si="92"/>
        <v/>
      </c>
      <c r="HO18" s="17" t="str">
        <f t="shared" ca="1" si="93"/>
        <v/>
      </c>
      <c r="HP18" s="17" t="str">
        <f t="shared" ca="1" si="94"/>
        <v/>
      </c>
      <c r="HQ18" s="17" t="str">
        <f t="shared" ca="1" si="95"/>
        <v/>
      </c>
      <c r="HR18" s="17" t="str">
        <f t="shared" ca="1" si="96"/>
        <v/>
      </c>
      <c r="HS18" s="17" t="str">
        <f t="shared" ca="1" si="97"/>
        <v/>
      </c>
      <c r="HT18" s="17" t="str">
        <f t="shared" ca="1" si="98"/>
        <v/>
      </c>
      <c r="HU18" s="17" t="str">
        <f t="shared" ca="1" si="99"/>
        <v/>
      </c>
      <c r="HV18" s="17" t="str">
        <f t="shared" ca="1" si="100"/>
        <v/>
      </c>
      <c r="HW18" s="17" t="str">
        <f t="shared" ca="1" si="101"/>
        <v/>
      </c>
      <c r="HX18" s="17" t="str">
        <f t="shared" ca="1" si="102"/>
        <v/>
      </c>
      <c r="HY18" s="17" t="str">
        <f t="shared" ca="1" si="103"/>
        <v/>
      </c>
      <c r="HZ18" s="17" t="str">
        <f t="shared" ca="1" si="104"/>
        <v/>
      </c>
      <c r="IA18" s="17" t="str">
        <f t="shared" ca="1" si="105"/>
        <v/>
      </c>
      <c r="IB18" s="17" t="str">
        <f t="shared" ca="1" si="106"/>
        <v/>
      </c>
      <c r="IC18" s="17" t="str">
        <f t="shared" ca="1" si="107"/>
        <v/>
      </c>
      <c r="ID18" s="17" t="str">
        <f t="shared" ca="1" si="40"/>
        <v/>
      </c>
      <c r="IE18" s="17" t="str">
        <f t="shared" ca="1" si="125"/>
        <v/>
      </c>
      <c r="IF18" s="17" t="str">
        <f t="shared" ca="1" si="126"/>
        <v/>
      </c>
      <c r="IG18" s="17" t="str">
        <f t="shared" ca="1" si="127"/>
        <v/>
      </c>
      <c r="IH18" s="17" t="str">
        <f t="shared" ca="1" si="128"/>
        <v/>
      </c>
      <c r="II18" s="17" t="str">
        <f t="shared" ca="1" si="129"/>
        <v/>
      </c>
      <c r="IJ18" s="17" t="str">
        <f t="shared" ca="1" si="130"/>
        <v/>
      </c>
      <c r="IK18" s="17" t="str">
        <f t="shared" ca="1" si="131"/>
        <v/>
      </c>
      <c r="IL18" s="17" t="str">
        <f t="shared" ca="1" si="132"/>
        <v/>
      </c>
      <c r="IM18" s="17" t="str">
        <f t="shared" ca="1" si="133"/>
        <v/>
      </c>
      <c r="IN18" s="17" t="str">
        <f t="shared" ca="1" si="134"/>
        <v/>
      </c>
      <c r="IO18" s="17" t="str">
        <f t="shared" ca="1" si="135"/>
        <v/>
      </c>
      <c r="IP18" s="17" t="str">
        <f t="shared" ca="1" si="136"/>
        <v/>
      </c>
      <c r="IQ18" s="17" t="str">
        <f t="shared" ca="1" si="109"/>
        <v/>
      </c>
      <c r="IR18" s="17" t="str">
        <f t="shared" ca="1" si="110"/>
        <v/>
      </c>
      <c r="IS18" s="17" t="str">
        <f t="shared" ca="1" si="111"/>
        <v/>
      </c>
      <c r="IT18" s="17" t="str">
        <f t="shared" ca="1" si="112"/>
        <v/>
      </c>
      <c r="IU18" s="17" t="str">
        <f t="shared" ca="1" si="113"/>
        <v/>
      </c>
      <c r="IV18" s="17" t="str">
        <f t="shared" ca="1" si="114"/>
        <v/>
      </c>
      <c r="IW18" s="17" t="str">
        <f t="shared" ca="1" si="115"/>
        <v/>
      </c>
      <c r="IX18" s="17" t="str">
        <f t="shared" ca="1" si="116"/>
        <v/>
      </c>
      <c r="IY18" s="17" t="str">
        <f t="shared" ca="1" si="117"/>
        <v/>
      </c>
      <c r="IZ18" s="17" t="str">
        <f t="shared" ca="1" si="118"/>
        <v/>
      </c>
      <c r="JA18" s="17" t="str">
        <f t="shared" ca="1" si="119"/>
        <v/>
      </c>
      <c r="JB18" s="17" t="str">
        <f t="shared" ca="1" si="120"/>
        <v/>
      </c>
      <c r="JC18" s="17" t="str">
        <f t="shared" ca="1" si="121"/>
        <v/>
      </c>
      <c r="JD18" s="17" t="str">
        <f t="shared" ca="1" si="122"/>
        <v/>
      </c>
      <c r="JE18" s="17" t="str">
        <f t="shared" ca="1" si="123"/>
        <v/>
      </c>
      <c r="JF18" s="17" t="str">
        <f t="shared" ca="1" si="124"/>
        <v/>
      </c>
      <c r="JG18" s="17" t="str">
        <f t="shared" ca="1" si="124"/>
        <v/>
      </c>
      <c r="JH18" s="17" t="str">
        <f t="shared" ca="1" si="124"/>
        <v/>
      </c>
      <c r="JI18" s="17" t="str">
        <f t="shared" ca="1" si="124"/>
        <v/>
      </c>
      <c r="JJ18" s="17" t="str">
        <f t="shared" ca="1" si="124"/>
        <v/>
      </c>
      <c r="JK18" s="17" t="str">
        <f t="shared" ca="1" si="124"/>
        <v/>
      </c>
      <c r="JL18" s="17" t="str">
        <f t="shared" ca="1" si="124"/>
        <v/>
      </c>
      <c r="JM18" s="17" t="str">
        <f t="shared" ca="1" si="124"/>
        <v/>
      </c>
    </row>
    <row r="19" spans="1:273">
      <c r="A19" s="17" t="str">
        <f t="shared" si="5"/>
        <v>\\\0</v>
      </c>
      <c r="B19" s="17" t="str">
        <f t="shared" si="6"/>
        <v>\\\0</v>
      </c>
      <c r="C19" s="17" t="str">
        <f t="shared" si="7"/>
        <v>\\\0</v>
      </c>
      <c r="D19" s="17" t="str">
        <f t="shared" si="8"/>
        <v>\\\0</v>
      </c>
      <c r="E19" s="17" t="str">
        <f t="shared" si="9"/>
        <v>\\\0</v>
      </c>
      <c r="F19" s="17" t="str">
        <f t="shared" si="10"/>
        <v>\\\0</v>
      </c>
      <c r="G19" s="17" t="str">
        <f t="shared" si="11"/>
        <v>\\\0</v>
      </c>
      <c r="H19" s="17" t="str">
        <f t="shared" si="12"/>
        <v>\\\0</v>
      </c>
      <c r="I19" s="17" t="str">
        <f t="shared" si="13"/>
        <v>\\\0</v>
      </c>
      <c r="J19" s="17" t="str">
        <f t="shared" si="14"/>
        <v>\\\0</v>
      </c>
      <c r="K19" s="17" t="str">
        <f t="shared" si="15"/>
        <v>\\\0</v>
      </c>
      <c r="L19" s="17" t="str">
        <f t="shared" si="16"/>
        <v>\\\0</v>
      </c>
      <c r="M19" s="17" t="str">
        <f t="shared" si="17"/>
        <v>\\\0</v>
      </c>
      <c r="N19" s="17" t="str">
        <f t="shared" si="18"/>
        <v>\\\0</v>
      </c>
      <c r="O19" s="17" t="str">
        <f t="shared" si="19"/>
        <v>\\\0</v>
      </c>
      <c r="P19" s="17" t="str">
        <f t="shared" si="20"/>
        <v>\\\0</v>
      </c>
      <c r="R19" s="17" t="str">
        <f t="shared" si="21"/>
        <v>\\</v>
      </c>
      <c r="S19" s="209"/>
      <c r="T19" s="189"/>
      <c r="U19" s="210"/>
      <c r="V19" s="211"/>
      <c r="W19" s="198"/>
      <c r="X19" s="193"/>
      <c r="Y19" s="193"/>
      <c r="Z19" s="193"/>
      <c r="AA19" s="193"/>
      <c r="AB19" s="193"/>
      <c r="AC19" s="215"/>
      <c r="AD19" s="215"/>
      <c r="AE19" s="193"/>
      <c r="AF19" s="193"/>
      <c r="AG19" s="193"/>
      <c r="AH19" s="215"/>
      <c r="AI19" s="215"/>
      <c r="AJ19" s="193"/>
      <c r="AK19" s="193"/>
      <c r="AL19" s="193"/>
      <c r="AM19" s="215"/>
      <c r="AN19" s="215"/>
      <c r="AO19" s="193"/>
      <c r="AP19" s="193"/>
      <c r="AQ19" s="215"/>
      <c r="AR19" s="215"/>
      <c r="AS19" s="193"/>
      <c r="AT19" s="193"/>
      <c r="AU19" s="193"/>
      <c r="AV19" s="215"/>
      <c r="AW19" s="215"/>
      <c r="AX19" s="193"/>
      <c r="AY19" s="193"/>
      <c r="AZ19" s="193"/>
      <c r="BA19" s="215"/>
      <c r="BB19" s="215"/>
      <c r="BC19" s="193"/>
      <c r="BD19" s="193"/>
      <c r="BE19" s="193"/>
      <c r="BF19" s="215"/>
      <c r="BG19" s="215"/>
      <c r="BH19" s="193"/>
      <c r="BI19" s="215"/>
      <c r="BJ19" s="215"/>
      <c r="BK19" s="193"/>
      <c r="BL19" s="193"/>
      <c r="BM19" s="193"/>
      <c r="BN19" s="215"/>
      <c r="BO19" s="215"/>
      <c r="BP19" s="193"/>
      <c r="BQ19" s="193"/>
      <c r="BR19" s="193"/>
      <c r="BS19" s="215"/>
      <c r="BT19" s="215"/>
      <c r="BU19" s="193"/>
      <c r="BV19" s="193"/>
      <c r="BW19" s="193"/>
      <c r="BX19" s="215"/>
      <c r="BY19" s="215"/>
      <c r="BZ19" s="193"/>
      <c r="CA19" s="193"/>
      <c r="CB19" s="193"/>
      <c r="CC19" s="193"/>
      <c r="CD19" s="193"/>
      <c r="CE19" s="215"/>
      <c r="CF19" s="215"/>
      <c r="CG19" s="193"/>
      <c r="CH19" s="193"/>
      <c r="CI19" s="193"/>
      <c r="CJ19" s="215"/>
      <c r="CK19" s="215"/>
      <c r="CL19" s="193"/>
      <c r="CM19" s="193"/>
      <c r="CN19" s="193"/>
      <c r="CO19" s="215"/>
      <c r="CP19" s="215"/>
      <c r="CQ19" s="193"/>
      <c r="CR19" s="193"/>
      <c r="CS19" s="193"/>
      <c r="CT19" s="215"/>
      <c r="CU19" s="215"/>
      <c r="CV19" s="193"/>
      <c r="CW19" s="215"/>
      <c r="CX19" s="215"/>
      <c r="CY19" s="193"/>
      <c r="CZ19" s="193"/>
      <c r="DA19" s="193"/>
      <c r="DB19" s="215"/>
      <c r="DC19" s="215"/>
      <c r="DD19" s="193"/>
      <c r="DE19" s="193"/>
      <c r="DF19" s="193"/>
      <c r="DG19" s="215"/>
      <c r="DH19" s="215"/>
      <c r="DI19" s="193"/>
      <c r="DJ19" s="193"/>
      <c r="DK19" s="193"/>
      <c r="DL19" s="215"/>
      <c r="DM19" s="215"/>
      <c r="DN19" s="193"/>
      <c r="DO19" s="193"/>
      <c r="DP19" s="193"/>
      <c r="DQ19" s="193"/>
      <c r="DR19" s="196"/>
      <c r="DS19" s="214"/>
      <c r="DT19" s="185"/>
      <c r="DU19" s="187"/>
      <c r="DV19" s="28">
        <f>IF(AND($S19='자료입력 및 결과표시'!$B$6,COUNTIF($W19:$DR19,'자료입력 및 결과표시'!$C$6)&gt;=1),IF(OR('자료입력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DW19" s="28">
        <f>IF(AND($S19='자료입력 및 결과표시'!$B$7,COUNTIF($W19:$DR19,'자료입력 및 결과표시'!$C$7)&gt;=1),IF(OR('자료입력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DX19" s="28">
        <f>IF(AND($S19='자료입력 및 결과표시'!$B$8,COUNTIF($W19:$DR19,'자료입력 및 결과표시'!$C$8)&gt;=1),IF(OR('자료입력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DY19" s="28">
        <f>IF(AND($S19='자료입력 및 결과표시'!$B$9,COUNTIF($W19:$DR19,'자료입력 및 결과표시'!$C$9)&gt;=1),IF(OR('자료입력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DZ19" s="28">
        <f>IF(AND($S19='자료입력 및 결과표시'!$B$10,COUNTIF($W19:$DR19,'자료입력 및 결과표시'!$C$10)&gt;=1),IF(OR('자료입력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A19" s="28">
        <f>IF(AND($S19='자료입력 및 결과표시'!$B$11,COUNTIF($W19:$DR19,'자료입력 및 결과표시'!$C$11)&gt;=1),IF(OR('자료입력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B19" s="28">
        <f>IF(AND($S19='자료입력 및 결과표시'!$B$12,COUNTIF($W19:$DR19,'자료입력 및 결과표시'!$C$12)&gt;=1),IF(OR('자료입력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C19" s="28">
        <f>IF(AND($S19='자료입력 및 결과표시'!$B$13,COUNTIF($W19:$DR19,'자료입력 및 결과표시'!$C$13)&gt;=1),IF(OR('자료입력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D19" s="28">
        <f>IF(AND($S19='자료입력 및 결과표시'!$B$14,COUNTIF($W19:$DR19,'자료입력 및 결과표시'!$C$14)&gt;=1),IF(OR('자료입력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E19" s="28">
        <f>IF(AND($S19='자료입력 및 결과표시'!$B$15,COUNTIF($W19:$DR19,'자료입력 및 결과표시'!$C$15)&gt;=1),IF(OR('자료입력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F19" s="28">
        <f>IF(AND($S19='자료입력 및 결과표시'!$B$16,COUNTIF($W19:$DR19,'자료입력 및 결과표시'!$C$16)&gt;=1),IF(OR('자료입력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G19" s="28">
        <f>IF(AND($S19='자료입력 및 결과표시'!$B$17,COUNTIF($W19:$DR19,'자료입력 및 결과표시'!$C$17)&gt;=1),IF(OR('자료입력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H19" s="28">
        <f>IF(AND($S19='자료입력 및 결과표시'!$B$18,COUNTIF($W19:$DR19,'자료입력 및 결과표시'!$C$18)&gt;=1),IF(OR('자료입력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I19" s="28">
        <f>IF(AND($S19='자료입력 및 결과표시'!$B$19,COUNTIF($W19:$DR19,'자료입력 및 결과표시'!$C$19)&gt;=1),IF(OR('자료입력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J19" s="28">
        <f>IF(AND($S19='자료입력 및 결과표시'!$B$20,COUNTIF($W19:$DR19,'자료입력 및 결과표시'!$C$20)&gt;=1),IF(OR('자료입력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K19" s="28">
        <f>IF(AND($S19='자료입력 및 결과표시'!$B$21,COUNTIF($W19:$DR19,'자료입력 및 결과표시'!$C$21)&gt;=1),IF(OR('자료입력 및 결과표시'!$B$4+90&gt;=$V19,'자료입력 및 결과표시'!$B$4&lt;$U19),0,IF($V19-'자료입력 및 결과표시'!$B$4-90&gt;='자료입력 및 결과표시'!$E$4,'자료입력 및 결과표시'!$E$4,$V19-'자료입력 및 결과표시'!$B$4-90)),0)</f>
        <v>0</v>
      </c>
      <c r="EL19" s="17">
        <f>IF(AND(S19='자료입력 및 결과표시'!$B$6,COUNTIF('업무중복도(데이터 입력)'!$W19:$DR19,'자료입력 및 결과표시'!$C$6)&gt;=1),1,0)</f>
        <v>0</v>
      </c>
      <c r="EM19" s="17">
        <f>IF(AND(S19='자료입력 및 결과표시'!$B$7,COUNTIF('업무중복도(데이터 입력)'!$W19:$DR19,'자료입력 및 결과표시'!$C$7)&gt;=1),2,0)</f>
        <v>0</v>
      </c>
      <c r="EN19" s="17">
        <f>IF(AND(S19='자료입력 및 결과표시'!$B$8,COUNTIF('업무중복도(데이터 입력)'!$W19:$DR19,'자료입력 및 결과표시'!$C$8)&gt;=1),3,0)</f>
        <v>0</v>
      </c>
      <c r="EO19" s="17">
        <f>IF(AND(S19='자료입력 및 결과표시'!$B$9,COUNTIF('업무중복도(데이터 입력)'!$W19:$DR19,'자료입력 및 결과표시'!$C$9)&gt;=1),4,0)</f>
        <v>0</v>
      </c>
      <c r="EP19" s="17">
        <f>IF(AND(S19='자료입력 및 결과표시'!$B$10,COUNTIF('업무중복도(데이터 입력)'!$W19:$DR19,'자료입력 및 결과표시'!$C$10)&gt;=1),5,0)</f>
        <v>0</v>
      </c>
      <c r="EQ19" s="17">
        <f>IF(AND(S19='자료입력 및 결과표시'!$B$11,COUNTIF('업무중복도(데이터 입력)'!$W19:$DR19,'자료입력 및 결과표시'!$C$11)&gt;=1),6,0)</f>
        <v>0</v>
      </c>
      <c r="ER19" s="17">
        <f>IF(AND(S19='자료입력 및 결과표시'!$B$12,COUNTIF('업무중복도(데이터 입력)'!$W19:$DR19,'자료입력 및 결과표시'!$C$12)&gt;=1),7,0)</f>
        <v>0</v>
      </c>
      <c r="ES19" s="17">
        <f>IF(AND(S19='자료입력 및 결과표시'!$B$13,COUNTIF('업무중복도(데이터 입력)'!$W19:$DR19,'자료입력 및 결과표시'!$C$13)&gt;=1),8,0)</f>
        <v>0</v>
      </c>
      <c r="ET19" s="17">
        <f>IF(AND(S19='자료입력 및 결과표시'!$B$14,COUNTIF('업무중복도(데이터 입력)'!$W19:$DR19,'자료입력 및 결과표시'!$C$14)&gt;=1),9,0)</f>
        <v>0</v>
      </c>
      <c r="EU19" s="17">
        <f>IF(AND(S19='자료입력 및 결과표시'!$B$15,COUNTIF('업무중복도(데이터 입력)'!$W19:$DR19,'자료입력 및 결과표시'!$C$15)&gt;=1),10,0)</f>
        <v>0</v>
      </c>
      <c r="EV19" s="17">
        <f>IF(AND(S19='자료입력 및 결과표시'!$B$16,COUNTIF('업무중복도(데이터 입력)'!$W19:$DR19,'자료입력 및 결과표시'!$C$16)&gt;=1),11,0)</f>
        <v>0</v>
      </c>
      <c r="EW19" s="17">
        <f>IF(AND(S19='자료입력 및 결과표시'!$B$17,COUNTIF('업무중복도(데이터 입력)'!$W19:$DR19,'자료입력 및 결과표시'!$C$17)&gt;=1),12,0)</f>
        <v>0</v>
      </c>
      <c r="EX19" s="17">
        <f>IF(AND(S19='자료입력 및 결과표시'!$B$18,COUNTIF('업무중복도(데이터 입력)'!$W19:$DR19,'자료입력 및 결과표시'!$C$18)&gt;=1),13,0)</f>
        <v>0</v>
      </c>
      <c r="EY19" s="17">
        <f>IF(AND(S19='자료입력 및 결과표시'!$B$19,COUNTIF('업무중복도(데이터 입력)'!$W19:$DR19,'자료입력 및 결과표시'!$C$19)&gt;=1),14,0)</f>
        <v>0</v>
      </c>
      <c r="EZ19" s="17">
        <f>IF(AND(S19='자료입력 및 결과표시'!$B$20,COUNTIF('업무중복도(데이터 입력)'!$W19:$DR19,'자료입력 및 결과표시'!$C$20)&gt;=1),15,0)</f>
        <v>0</v>
      </c>
      <c r="FA19" s="17">
        <f>IF(AND(S19='자료입력 및 결과표시'!$B$21,COUNTIF('업무중복도(데이터 입력)'!$W19:$DR19,'자료입력 및 결과표시'!$C$21)&gt;=1),16,0)</f>
        <v>0</v>
      </c>
      <c r="FD19" s="270" t="str">
        <f ca="1">IFERROR(MATCH('자료입력 및 결과표시'!$C$62,OFFSET($R$3,$FD18,,1000),0)+$FD18,"")</f>
        <v/>
      </c>
      <c r="FE19" s="271" t="str">
        <f t="shared" ca="1" si="22"/>
        <v/>
      </c>
      <c r="FH19" s="17" t="str">
        <f ca="1">IFERROR(MATCH('자료입력 및 결과표시'!$C$62,OFFSET($R$3,$FH18,,1000),0)+$FH18,"")</f>
        <v/>
      </c>
      <c r="FI19" s="17" t="str">
        <f t="shared" ca="1" si="23"/>
        <v/>
      </c>
      <c r="FK19" s="17">
        <f t="shared" si="24"/>
        <v>0</v>
      </c>
      <c r="FL19" s="17">
        <v>17</v>
      </c>
      <c r="FM19" s="17">
        <f>IF(HLOOKUP('자료입력 및 결과표시'!$A$4,'업체별 기술인 명단(데이터 입력)'!$B$2:$BZ$100,18,FALSE)="",1,HLOOKUP('자료입력 및 결과표시'!$A$4,'업체별 기술인 명단(데이터 입력)'!$B$2:$BZ$100,18,FALSE))</f>
        <v>1</v>
      </c>
      <c r="FN19" s="17">
        <f t="shared" ca="1" si="25"/>
        <v>0</v>
      </c>
      <c r="FP19" s="17" t="str">
        <f t="shared" ca="1" si="26"/>
        <v/>
      </c>
      <c r="FQ19" s="270" t="str">
        <f ca="1">IFERROR(MATCH('자료입력 및 결과표시'!$C$62,OFFSET($R$3,$FQ18,,1000),0)+$FQ18,"")</f>
        <v/>
      </c>
      <c r="FR19" s="17" t="str">
        <f t="shared" ca="1" si="27"/>
        <v/>
      </c>
      <c r="FS19" s="17" t="str">
        <f t="shared" ca="1" si="45"/>
        <v/>
      </c>
      <c r="FT19" s="17" t="str">
        <f t="shared" ca="1" si="46"/>
        <v/>
      </c>
      <c r="FU19" s="17" t="str">
        <f t="shared" ca="1" si="47"/>
        <v/>
      </c>
      <c r="FV19" s="17" t="str">
        <f t="shared" ca="1" si="48"/>
        <v/>
      </c>
      <c r="FW19" s="17" t="str">
        <f t="shared" ca="1" si="49"/>
        <v/>
      </c>
      <c r="FX19" s="17" t="str">
        <f t="shared" ca="1" si="50"/>
        <v/>
      </c>
      <c r="FY19" s="17" t="str">
        <f t="shared" ca="1" si="51"/>
        <v/>
      </c>
      <c r="FZ19" s="17" t="str">
        <f t="shared" ca="1" si="52"/>
        <v/>
      </c>
      <c r="GA19" s="17" t="str">
        <f t="shared" ca="1" si="53"/>
        <v/>
      </c>
      <c r="GB19" s="17" t="str">
        <f t="shared" ca="1" si="54"/>
        <v/>
      </c>
      <c r="GC19" s="17" t="str">
        <f t="shared" ca="1" si="55"/>
        <v/>
      </c>
      <c r="GD19" s="17" t="str">
        <f t="shared" ca="1" si="56"/>
        <v/>
      </c>
      <c r="GE19" s="17" t="str">
        <f t="shared" ca="1" si="57"/>
        <v/>
      </c>
      <c r="GF19" s="17" t="str">
        <f t="shared" ca="1" si="58"/>
        <v/>
      </c>
      <c r="GG19" s="17" t="str">
        <f t="shared" ca="1" si="59"/>
        <v/>
      </c>
      <c r="GH19" s="17" t="str">
        <f t="shared" ca="1" si="60"/>
        <v/>
      </c>
      <c r="GI19" s="17" t="str">
        <f t="shared" ca="1" si="61"/>
        <v/>
      </c>
      <c r="GJ19" s="17" t="str">
        <f t="shared" ca="1" si="62"/>
        <v/>
      </c>
      <c r="GK19" s="17" t="str">
        <f t="shared" ca="1" si="63"/>
        <v/>
      </c>
      <c r="GL19" s="17" t="str">
        <f t="shared" ca="1" si="64"/>
        <v/>
      </c>
      <c r="GM19" s="17" t="str">
        <f t="shared" ca="1" si="65"/>
        <v/>
      </c>
      <c r="GN19" s="17" t="str">
        <f t="shared" ca="1" si="66"/>
        <v/>
      </c>
      <c r="GO19" s="17" t="str">
        <f t="shared" ca="1" si="67"/>
        <v/>
      </c>
      <c r="GP19" s="17" t="str">
        <f t="shared" ca="1" si="68"/>
        <v/>
      </c>
      <c r="GQ19" s="17" t="str">
        <f t="shared" ca="1" si="69"/>
        <v/>
      </c>
      <c r="GR19" s="17" t="str">
        <f t="shared" ca="1" si="70"/>
        <v/>
      </c>
      <c r="GS19" s="17" t="str">
        <f t="shared" ca="1" si="71"/>
        <v/>
      </c>
      <c r="GT19" s="17" t="str">
        <f t="shared" ca="1" si="72"/>
        <v/>
      </c>
      <c r="GU19" s="17" t="str">
        <f t="shared" ca="1" si="73"/>
        <v/>
      </c>
      <c r="GV19" s="17" t="str">
        <f t="shared" ca="1" si="74"/>
        <v/>
      </c>
      <c r="GW19" s="17" t="str">
        <f t="shared" ca="1" si="75"/>
        <v/>
      </c>
      <c r="GX19" s="17" t="str">
        <f t="shared" ca="1" si="76"/>
        <v/>
      </c>
      <c r="GY19" s="17" t="str">
        <f t="shared" ca="1" si="77"/>
        <v/>
      </c>
      <c r="GZ19" s="17" t="str">
        <f t="shared" ca="1" si="78"/>
        <v/>
      </c>
      <c r="HA19" s="17" t="str">
        <f t="shared" ca="1" si="79"/>
        <v/>
      </c>
      <c r="HB19" s="17" t="str">
        <f t="shared" ca="1" si="80"/>
        <v/>
      </c>
      <c r="HC19" s="17" t="str">
        <f t="shared" ca="1" si="81"/>
        <v/>
      </c>
      <c r="HD19" s="17" t="str">
        <f t="shared" ca="1" si="82"/>
        <v/>
      </c>
      <c r="HE19" s="17" t="str">
        <f t="shared" ca="1" si="83"/>
        <v/>
      </c>
      <c r="HF19" s="17" t="str">
        <f t="shared" ca="1" si="84"/>
        <v/>
      </c>
      <c r="HG19" s="17" t="str">
        <f t="shared" ca="1" si="85"/>
        <v/>
      </c>
      <c r="HH19" s="17" t="str">
        <f t="shared" ca="1" si="86"/>
        <v/>
      </c>
      <c r="HI19" s="17" t="str">
        <f t="shared" ca="1" si="87"/>
        <v/>
      </c>
      <c r="HJ19" s="17" t="str">
        <f t="shared" ca="1" si="88"/>
        <v/>
      </c>
      <c r="HK19" s="17" t="str">
        <f t="shared" ca="1" si="89"/>
        <v/>
      </c>
      <c r="HL19" s="17" t="str">
        <f t="shared" ca="1" si="90"/>
        <v/>
      </c>
      <c r="HM19" s="17" t="str">
        <f t="shared" ca="1" si="91"/>
        <v/>
      </c>
      <c r="HN19" s="17" t="str">
        <f t="shared" ca="1" si="92"/>
        <v/>
      </c>
      <c r="HO19" s="17" t="str">
        <f t="shared" ca="1" si="93"/>
        <v/>
      </c>
      <c r="HP19" s="17" t="str">
        <f t="shared" ca="1" si="94"/>
        <v/>
      </c>
      <c r="HQ19" s="17" t="str">
        <f t="shared" ca="1" si="95"/>
        <v/>
      </c>
      <c r="HR19" s="17" t="str">
        <f t="shared" ca="1" si="96"/>
        <v/>
      </c>
      <c r="HS19" s="17" t="str">
        <f t="shared" ca="1" si="97"/>
        <v/>
      </c>
      <c r="HT19" s="17" t="str">
        <f t="shared" ca="1" si="98"/>
        <v/>
      </c>
      <c r="HU19" s="17" t="str">
        <f t="shared" ca="1" si="99"/>
        <v/>
      </c>
      <c r="HV19" s="17" t="str">
        <f t="shared" ca="1" si="100"/>
        <v/>
      </c>
      <c r="HW19" s="17" t="str">
        <f t="shared" ca="1" si="101"/>
        <v/>
      </c>
      <c r="HX19" s="17" t="str">
        <f t="shared" ca="1" si="102"/>
        <v/>
      </c>
      <c r="HY19" s="17" t="str">
        <f t="shared" ca="1" si="103"/>
        <v/>
      </c>
      <c r="HZ19" s="17" t="str">
        <f t="shared" ca="1" si="104"/>
        <v/>
      </c>
      <c r="IA19" s="17" t="str">
        <f t="shared" ca="1" si="105"/>
        <v/>
      </c>
      <c r="IB19" s="17" t="str">
        <f t="shared" ca="1" si="106"/>
        <v/>
      </c>
      <c r="IC19" s="17" t="str">
        <f t="shared" ca="1" si="107"/>
        <v/>
      </c>
      <c r="ID19" s="17" t="str">
        <f t="shared" ca="1" si="40"/>
        <v/>
      </c>
      <c r="IE19" s="17" t="str">
        <f t="shared" ca="1" si="125"/>
        <v/>
      </c>
      <c r="IF19" s="17" t="str">
        <f t="shared" ca="1" si="126"/>
        <v/>
      </c>
      <c r="IG19" s="17" t="str">
        <f t="shared" ca="1" si="127"/>
        <v/>
      </c>
      <c r="IH19" s="17" t="str">
        <f t="shared" ca="1" si="128"/>
        <v/>
      </c>
      <c r="II19" s="17" t="str">
        <f t="shared" ca="1" si="129"/>
        <v/>
      </c>
      <c r="IJ19" s="17" t="str">
        <f t="shared" ca="1" si="130"/>
        <v/>
      </c>
      <c r="IK19" s="17" t="str">
        <f t="shared" ca="1" si="131"/>
        <v/>
      </c>
      <c r="IL19" s="17" t="str">
        <f t="shared" ca="1" si="132"/>
        <v/>
      </c>
      <c r="IM19" s="17" t="str">
        <f t="shared" ca="1" si="133"/>
        <v/>
      </c>
      <c r="IN19" s="17" t="str">
        <f t="shared" ca="1" si="134"/>
        <v/>
      </c>
      <c r="IO19" s="17" t="str">
        <f t="shared" ca="1" si="135"/>
        <v/>
      </c>
      <c r="IP19" s="17" t="str">
        <f t="shared" ca="1" si="136"/>
        <v/>
      </c>
      <c r="IQ19" s="17" t="str">
        <f t="shared" ca="1" si="109"/>
        <v/>
      </c>
      <c r="IR19" s="17" t="str">
        <f t="shared" ca="1" si="110"/>
        <v/>
      </c>
      <c r="IS19" s="17" t="str">
        <f t="shared" ca="1" si="111"/>
        <v/>
      </c>
      <c r="IT19" s="17" t="str">
        <f t="shared" ca="1" si="112"/>
        <v/>
      </c>
      <c r="IU19" s="17" t="str">
        <f t="shared" ca="1" si="113"/>
        <v/>
      </c>
      <c r="IV19" s="17" t="str">
        <f t="shared" ca="1" si="114"/>
        <v/>
      </c>
      <c r="IW19" s="17" t="str">
        <f t="shared" ca="1" si="115"/>
        <v/>
      </c>
      <c r="IX19" s="17" t="str">
        <f t="shared" ca="1" si="116"/>
        <v/>
      </c>
      <c r="IY19" s="17" t="str">
        <f t="shared" ca="1" si="117"/>
        <v/>
      </c>
      <c r="IZ19" s="17" t="str">
        <f t="shared" ca="1" si="118"/>
        <v/>
      </c>
      <c r="JA19" s="17" t="str">
        <f t="shared" ca="1" si="119"/>
        <v/>
      </c>
      <c r="JB19" s="17" t="str">
        <f t="shared" ca="1" si="120"/>
        <v/>
      </c>
      <c r="JC19" s="17" t="str">
        <f t="shared" ca="1" si="121"/>
        <v/>
      </c>
      <c r="JD19" s="17" t="str">
        <f t="shared" ca="1" si="122"/>
        <v/>
      </c>
      <c r="JE19" s="17" t="str">
        <f t="shared" ca="1" si="123"/>
        <v/>
      </c>
      <c r="JF19" s="17" t="str">
        <f t="shared" ref="JF19:JF82" ca="1" si="137">IFERROR(INDEX(DK$3:DK$1003,$FQ19),"")</f>
        <v/>
      </c>
      <c r="JG19" s="17" t="str">
        <f t="shared" ref="JG19:JG82" ca="1" si="138">IFERROR(INDEX(DL$3:DL$1003,$FQ19),"")</f>
        <v/>
      </c>
      <c r="JH19" s="17" t="str">
        <f t="shared" ref="JH19:JH82" ca="1" si="139">IFERROR(INDEX(DM$3:DM$1003,$FQ19),"")</f>
        <v/>
      </c>
      <c r="JI19" s="17" t="str">
        <f t="shared" ref="JI19:JI82" ca="1" si="140">IFERROR(INDEX(DN$3:DN$1003,$FQ19),"")</f>
        <v/>
      </c>
      <c r="JJ19" s="17" t="str">
        <f t="shared" ref="JJ19:JJ82" ca="1" si="141">IFERROR(INDEX(DO$3:DO$1003,$FQ19),"")</f>
        <v/>
      </c>
      <c r="JK19" s="17" t="str">
        <f t="shared" ref="JK19:JK82" ca="1" si="142">IFERROR(INDEX(DP$3:DP$1003,$FQ19),"")</f>
        <v/>
      </c>
      <c r="JL19" s="17" t="str">
        <f t="shared" ref="JL19:JL82" ca="1" si="143">IFERROR(INDEX(DQ$3:DQ$1003,$FQ19),"")</f>
        <v/>
      </c>
      <c r="JM19" s="17" t="str">
        <f t="shared" ref="JM19:JM82" ca="1" si="144">IFERROR(INDEX(DR$3:DR$1003,$FQ19),"")</f>
        <v/>
      </c>
    </row>
    <row r="20" spans="1:273">
      <c r="A20" s="17" t="str">
        <f t="shared" si="5"/>
        <v>\\\0</v>
      </c>
      <c r="B20" s="17" t="str">
        <f t="shared" si="6"/>
        <v>\\\0</v>
      </c>
      <c r="C20" s="17" t="str">
        <f t="shared" si="7"/>
        <v>\\\0</v>
      </c>
      <c r="D20" s="17" t="str">
        <f t="shared" si="8"/>
        <v>\\\0</v>
      </c>
      <c r="E20" s="17" t="str">
        <f t="shared" si="9"/>
        <v>\\\0</v>
      </c>
      <c r="F20" s="17" t="str">
        <f t="shared" si="10"/>
        <v>\\\0</v>
      </c>
      <c r="G20" s="17" t="str">
        <f t="shared" si="11"/>
        <v>\\\0</v>
      </c>
      <c r="H20" s="17" t="str">
        <f t="shared" si="12"/>
        <v>\\\0</v>
      </c>
      <c r="I20" s="17" t="str">
        <f t="shared" si="13"/>
        <v>\\\0</v>
      </c>
      <c r="J20" s="17" t="str">
        <f t="shared" si="14"/>
        <v>\\\0</v>
      </c>
      <c r="K20" s="17" t="str">
        <f t="shared" si="15"/>
        <v>\\\0</v>
      </c>
      <c r="L20" s="17" t="str">
        <f t="shared" si="16"/>
        <v>\\\0</v>
      </c>
      <c r="M20" s="17" t="str">
        <f t="shared" si="17"/>
        <v>\\\0</v>
      </c>
      <c r="N20" s="17" t="str">
        <f t="shared" si="18"/>
        <v>\\\0</v>
      </c>
      <c r="O20" s="17" t="str">
        <f t="shared" si="19"/>
        <v>\\\0</v>
      </c>
      <c r="P20" s="17" t="str">
        <f t="shared" si="20"/>
        <v>\\\0</v>
      </c>
      <c r="R20" s="17" t="str">
        <f t="shared" si="21"/>
        <v>\\</v>
      </c>
      <c r="S20" s="209"/>
      <c r="T20" s="189"/>
      <c r="U20" s="210"/>
      <c r="V20" s="211"/>
      <c r="W20" s="198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6"/>
      <c r="DS20" s="214"/>
      <c r="DT20" s="185"/>
      <c r="DU20" s="187"/>
      <c r="DV20" s="28">
        <f>IF(AND($S20='자료입력 및 결과표시'!$B$6,COUNTIF($W20:$DR20,'자료입력 및 결과표시'!$C$6)&gt;=1),IF(OR('자료입력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DW20" s="28">
        <f>IF(AND($S20='자료입력 및 결과표시'!$B$7,COUNTIF($W20:$DR20,'자료입력 및 결과표시'!$C$7)&gt;=1),IF(OR('자료입력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DX20" s="28">
        <f>IF(AND($S20='자료입력 및 결과표시'!$B$8,COUNTIF($W20:$DR20,'자료입력 및 결과표시'!$C$8)&gt;=1),IF(OR('자료입력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DY20" s="28">
        <f>IF(AND($S20='자료입력 및 결과표시'!$B$9,COUNTIF($W20:$DR20,'자료입력 및 결과표시'!$C$9)&gt;=1),IF(OR('자료입력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DZ20" s="28">
        <f>IF(AND($S20='자료입력 및 결과표시'!$B$10,COUNTIF($W20:$DR20,'자료입력 및 결과표시'!$C$10)&gt;=1),IF(OR('자료입력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A20" s="28">
        <f>IF(AND($S20='자료입력 및 결과표시'!$B$11,COUNTIF($W20:$DR20,'자료입력 및 결과표시'!$C$11)&gt;=1),IF(OR('자료입력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B20" s="28">
        <f>IF(AND($S20='자료입력 및 결과표시'!$B$12,COUNTIF($W20:$DR20,'자료입력 및 결과표시'!$C$12)&gt;=1),IF(OR('자료입력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C20" s="28">
        <f>IF(AND($S20='자료입력 및 결과표시'!$B$13,COUNTIF($W20:$DR20,'자료입력 및 결과표시'!$C$13)&gt;=1),IF(OR('자료입력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D20" s="28">
        <f>IF(AND($S20='자료입력 및 결과표시'!$B$14,COUNTIF($W20:$DR20,'자료입력 및 결과표시'!$C$14)&gt;=1),IF(OR('자료입력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E20" s="28">
        <f>IF(AND($S20='자료입력 및 결과표시'!$B$15,COUNTIF($W20:$DR20,'자료입력 및 결과표시'!$C$15)&gt;=1),IF(OR('자료입력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F20" s="28">
        <f>IF(AND($S20='자료입력 및 결과표시'!$B$16,COUNTIF($W20:$DR20,'자료입력 및 결과표시'!$C$16)&gt;=1),IF(OR('자료입력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G20" s="28">
        <f>IF(AND($S20='자료입력 및 결과표시'!$B$17,COUNTIF($W20:$DR20,'자료입력 및 결과표시'!$C$17)&gt;=1),IF(OR('자료입력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H20" s="28">
        <f>IF(AND($S20='자료입력 및 결과표시'!$B$18,COUNTIF($W20:$DR20,'자료입력 및 결과표시'!$C$18)&gt;=1),IF(OR('자료입력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I20" s="28">
        <f>IF(AND($S20='자료입력 및 결과표시'!$B$19,COUNTIF($W20:$DR20,'자료입력 및 결과표시'!$C$19)&gt;=1),IF(OR('자료입력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J20" s="28">
        <f>IF(AND($S20='자료입력 및 결과표시'!$B$20,COUNTIF($W20:$DR20,'자료입력 및 결과표시'!$C$20)&gt;=1),IF(OR('자료입력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K20" s="28">
        <f>IF(AND($S20='자료입력 및 결과표시'!$B$21,COUNTIF($W20:$DR20,'자료입력 및 결과표시'!$C$21)&gt;=1),IF(OR('자료입력 및 결과표시'!$B$4+90&gt;=$V20,'자료입력 및 결과표시'!$B$4&lt;$U20),0,IF($V20-'자료입력 및 결과표시'!$B$4-90&gt;='자료입력 및 결과표시'!$E$4,'자료입력 및 결과표시'!$E$4,$V20-'자료입력 및 결과표시'!$B$4-90)),0)</f>
        <v>0</v>
      </c>
      <c r="EL20" s="17">
        <f>IF(AND(S20='자료입력 및 결과표시'!$B$6,COUNTIF('업무중복도(데이터 입력)'!$W20:$DR20,'자료입력 및 결과표시'!$C$6)&gt;=1),1,0)</f>
        <v>0</v>
      </c>
      <c r="EM20" s="17">
        <f>IF(AND(S20='자료입력 및 결과표시'!$B$7,COUNTIF('업무중복도(데이터 입력)'!$W20:$DR20,'자료입력 및 결과표시'!$C$7)&gt;=1),2,0)</f>
        <v>0</v>
      </c>
      <c r="EN20" s="17">
        <f>IF(AND(S20='자료입력 및 결과표시'!$B$8,COUNTIF('업무중복도(데이터 입력)'!$W20:$DR20,'자료입력 및 결과표시'!$C$8)&gt;=1),3,0)</f>
        <v>0</v>
      </c>
      <c r="EO20" s="17">
        <f>IF(AND(S20='자료입력 및 결과표시'!$B$9,COUNTIF('업무중복도(데이터 입력)'!$W20:$DR20,'자료입력 및 결과표시'!$C$9)&gt;=1),4,0)</f>
        <v>0</v>
      </c>
      <c r="EP20" s="17">
        <f>IF(AND(S20='자료입력 및 결과표시'!$B$10,COUNTIF('업무중복도(데이터 입력)'!$W20:$DR20,'자료입력 및 결과표시'!$C$10)&gt;=1),5,0)</f>
        <v>0</v>
      </c>
      <c r="EQ20" s="17">
        <f>IF(AND(S20='자료입력 및 결과표시'!$B$11,COUNTIF('업무중복도(데이터 입력)'!$W20:$DR20,'자료입력 및 결과표시'!$C$11)&gt;=1),6,0)</f>
        <v>0</v>
      </c>
      <c r="ER20" s="17">
        <f>IF(AND(S20='자료입력 및 결과표시'!$B$12,COUNTIF('업무중복도(데이터 입력)'!$W20:$DR20,'자료입력 및 결과표시'!$C$12)&gt;=1),7,0)</f>
        <v>0</v>
      </c>
      <c r="ES20" s="17">
        <f>IF(AND(S20='자료입력 및 결과표시'!$B$13,COUNTIF('업무중복도(데이터 입력)'!$W20:$DR20,'자료입력 및 결과표시'!$C$13)&gt;=1),8,0)</f>
        <v>0</v>
      </c>
      <c r="ET20" s="17">
        <f>IF(AND(S20='자료입력 및 결과표시'!$B$14,COUNTIF('업무중복도(데이터 입력)'!$W20:$DR20,'자료입력 및 결과표시'!$C$14)&gt;=1),9,0)</f>
        <v>0</v>
      </c>
      <c r="EU20" s="17">
        <f>IF(AND(S20='자료입력 및 결과표시'!$B$15,COUNTIF('업무중복도(데이터 입력)'!$W20:$DR20,'자료입력 및 결과표시'!$C$15)&gt;=1),10,0)</f>
        <v>0</v>
      </c>
      <c r="EV20" s="17">
        <f>IF(AND(S20='자료입력 및 결과표시'!$B$16,COUNTIF('업무중복도(데이터 입력)'!$W20:$DR20,'자료입력 및 결과표시'!$C$16)&gt;=1),11,0)</f>
        <v>0</v>
      </c>
      <c r="EW20" s="17">
        <f>IF(AND(S20='자료입력 및 결과표시'!$B$17,COUNTIF('업무중복도(데이터 입력)'!$W20:$DR20,'자료입력 및 결과표시'!$C$17)&gt;=1),12,0)</f>
        <v>0</v>
      </c>
      <c r="EX20" s="17">
        <f>IF(AND(S20='자료입력 및 결과표시'!$B$18,COUNTIF('업무중복도(데이터 입력)'!$W20:$DR20,'자료입력 및 결과표시'!$C$18)&gt;=1),13,0)</f>
        <v>0</v>
      </c>
      <c r="EY20" s="17">
        <f>IF(AND(S20='자료입력 및 결과표시'!$B$19,COUNTIF('업무중복도(데이터 입력)'!$W20:$DR20,'자료입력 및 결과표시'!$C$19)&gt;=1),14,0)</f>
        <v>0</v>
      </c>
      <c r="EZ20" s="17">
        <f>IF(AND(S20='자료입력 및 결과표시'!$B$20,COUNTIF('업무중복도(데이터 입력)'!$W20:$DR20,'자료입력 및 결과표시'!$C$20)&gt;=1),15,0)</f>
        <v>0</v>
      </c>
      <c r="FA20" s="17">
        <f>IF(AND(S20='자료입력 및 결과표시'!$B$21,COUNTIF('업무중복도(데이터 입력)'!$W20:$DR20,'자료입력 및 결과표시'!$C$21)&gt;=1),16,0)</f>
        <v>0</v>
      </c>
      <c r="FD20" s="270" t="str">
        <f ca="1">IFERROR(MATCH('자료입력 및 결과표시'!$C$62,OFFSET($R$3,$FD19,,1000),0)+$FD19,"")</f>
        <v/>
      </c>
      <c r="FE20" s="271" t="str">
        <f t="shared" ca="1" si="22"/>
        <v/>
      </c>
      <c r="FH20" s="17" t="str">
        <f ca="1">IFERROR(MATCH('자료입력 및 결과표시'!$C$62,OFFSET($R$3,$FH19,,1000),0)+$FH19,"")</f>
        <v/>
      </c>
      <c r="FI20" s="17" t="str">
        <f t="shared" ca="1" si="23"/>
        <v/>
      </c>
      <c r="FK20" s="17">
        <f t="shared" si="24"/>
        <v>0</v>
      </c>
      <c r="FL20" s="17">
        <v>18</v>
      </c>
      <c r="FM20" s="17">
        <f>IF(HLOOKUP('자료입력 및 결과표시'!$A$4,'업체별 기술인 명단(데이터 입력)'!$B$2:$BZ$100,19,FALSE)="",1,HLOOKUP('자료입력 및 결과표시'!$A$4,'업체별 기술인 명단(데이터 입력)'!$B$2:$BZ$100,19,FALSE))</f>
        <v>1</v>
      </c>
      <c r="FN20" s="17">
        <f t="shared" ca="1" si="25"/>
        <v>0</v>
      </c>
      <c r="FP20" s="17" t="str">
        <f t="shared" ca="1" si="26"/>
        <v/>
      </c>
      <c r="FQ20" s="270" t="str">
        <f ca="1">IFERROR(MATCH('자료입력 및 결과표시'!$C$62,OFFSET($R$3,$FQ19,,1000),0)+$FQ19,"")</f>
        <v/>
      </c>
      <c r="FR20" s="17" t="str">
        <f t="shared" ca="1" si="27"/>
        <v/>
      </c>
      <c r="FS20" s="17" t="str">
        <f t="shared" ca="1" si="45"/>
        <v/>
      </c>
      <c r="FT20" s="17" t="str">
        <f t="shared" ca="1" si="46"/>
        <v/>
      </c>
      <c r="FU20" s="17" t="str">
        <f t="shared" ca="1" si="47"/>
        <v/>
      </c>
      <c r="FV20" s="17" t="str">
        <f t="shared" ca="1" si="48"/>
        <v/>
      </c>
      <c r="FW20" s="17" t="str">
        <f t="shared" ca="1" si="49"/>
        <v/>
      </c>
      <c r="FX20" s="17" t="str">
        <f t="shared" ca="1" si="50"/>
        <v/>
      </c>
      <c r="FY20" s="17" t="str">
        <f t="shared" ca="1" si="51"/>
        <v/>
      </c>
      <c r="FZ20" s="17" t="str">
        <f t="shared" ca="1" si="52"/>
        <v/>
      </c>
      <c r="GA20" s="17" t="str">
        <f t="shared" ca="1" si="53"/>
        <v/>
      </c>
      <c r="GB20" s="17" t="str">
        <f t="shared" ca="1" si="54"/>
        <v/>
      </c>
      <c r="GC20" s="17" t="str">
        <f t="shared" ca="1" si="55"/>
        <v/>
      </c>
      <c r="GD20" s="17" t="str">
        <f t="shared" ca="1" si="56"/>
        <v/>
      </c>
      <c r="GE20" s="17" t="str">
        <f t="shared" ca="1" si="57"/>
        <v/>
      </c>
      <c r="GF20" s="17" t="str">
        <f t="shared" ca="1" si="58"/>
        <v/>
      </c>
      <c r="GG20" s="17" t="str">
        <f t="shared" ca="1" si="59"/>
        <v/>
      </c>
      <c r="GH20" s="17" t="str">
        <f t="shared" ca="1" si="60"/>
        <v/>
      </c>
      <c r="GI20" s="17" t="str">
        <f t="shared" ca="1" si="61"/>
        <v/>
      </c>
      <c r="GJ20" s="17" t="str">
        <f t="shared" ca="1" si="62"/>
        <v/>
      </c>
      <c r="GK20" s="17" t="str">
        <f t="shared" ca="1" si="63"/>
        <v/>
      </c>
      <c r="GL20" s="17" t="str">
        <f t="shared" ca="1" si="64"/>
        <v/>
      </c>
      <c r="GM20" s="17" t="str">
        <f t="shared" ca="1" si="65"/>
        <v/>
      </c>
      <c r="GN20" s="17" t="str">
        <f t="shared" ca="1" si="66"/>
        <v/>
      </c>
      <c r="GO20" s="17" t="str">
        <f t="shared" ca="1" si="67"/>
        <v/>
      </c>
      <c r="GP20" s="17" t="str">
        <f t="shared" ca="1" si="68"/>
        <v/>
      </c>
      <c r="GQ20" s="17" t="str">
        <f t="shared" ca="1" si="69"/>
        <v/>
      </c>
      <c r="GR20" s="17" t="str">
        <f t="shared" ca="1" si="70"/>
        <v/>
      </c>
      <c r="GS20" s="17" t="str">
        <f t="shared" ca="1" si="71"/>
        <v/>
      </c>
      <c r="GT20" s="17" t="str">
        <f t="shared" ca="1" si="72"/>
        <v/>
      </c>
      <c r="GU20" s="17" t="str">
        <f t="shared" ca="1" si="73"/>
        <v/>
      </c>
      <c r="GV20" s="17" t="str">
        <f t="shared" ca="1" si="74"/>
        <v/>
      </c>
      <c r="GW20" s="17" t="str">
        <f t="shared" ca="1" si="75"/>
        <v/>
      </c>
      <c r="GX20" s="17" t="str">
        <f t="shared" ca="1" si="76"/>
        <v/>
      </c>
      <c r="GY20" s="17" t="str">
        <f t="shared" ca="1" si="77"/>
        <v/>
      </c>
      <c r="GZ20" s="17" t="str">
        <f t="shared" ca="1" si="78"/>
        <v/>
      </c>
      <c r="HA20" s="17" t="str">
        <f t="shared" ca="1" si="79"/>
        <v/>
      </c>
      <c r="HB20" s="17" t="str">
        <f t="shared" ca="1" si="80"/>
        <v/>
      </c>
      <c r="HC20" s="17" t="str">
        <f t="shared" ca="1" si="81"/>
        <v/>
      </c>
      <c r="HD20" s="17" t="str">
        <f t="shared" ca="1" si="82"/>
        <v/>
      </c>
      <c r="HE20" s="17" t="str">
        <f t="shared" ca="1" si="83"/>
        <v/>
      </c>
      <c r="HF20" s="17" t="str">
        <f t="shared" ca="1" si="84"/>
        <v/>
      </c>
      <c r="HG20" s="17" t="str">
        <f t="shared" ca="1" si="85"/>
        <v/>
      </c>
      <c r="HH20" s="17" t="str">
        <f t="shared" ca="1" si="86"/>
        <v/>
      </c>
      <c r="HI20" s="17" t="str">
        <f t="shared" ca="1" si="87"/>
        <v/>
      </c>
      <c r="HJ20" s="17" t="str">
        <f t="shared" ca="1" si="88"/>
        <v/>
      </c>
      <c r="HK20" s="17" t="str">
        <f t="shared" ca="1" si="89"/>
        <v/>
      </c>
      <c r="HL20" s="17" t="str">
        <f t="shared" ca="1" si="90"/>
        <v/>
      </c>
      <c r="HM20" s="17" t="str">
        <f t="shared" ca="1" si="91"/>
        <v/>
      </c>
      <c r="HN20" s="17" t="str">
        <f t="shared" ca="1" si="92"/>
        <v/>
      </c>
      <c r="HO20" s="17" t="str">
        <f t="shared" ca="1" si="93"/>
        <v/>
      </c>
      <c r="HP20" s="17" t="str">
        <f t="shared" ca="1" si="94"/>
        <v/>
      </c>
      <c r="HQ20" s="17" t="str">
        <f t="shared" ca="1" si="95"/>
        <v/>
      </c>
      <c r="HR20" s="17" t="str">
        <f t="shared" ca="1" si="96"/>
        <v/>
      </c>
      <c r="HS20" s="17" t="str">
        <f t="shared" ca="1" si="97"/>
        <v/>
      </c>
      <c r="HT20" s="17" t="str">
        <f t="shared" ca="1" si="98"/>
        <v/>
      </c>
      <c r="HU20" s="17" t="str">
        <f t="shared" ca="1" si="99"/>
        <v/>
      </c>
      <c r="HV20" s="17" t="str">
        <f t="shared" ca="1" si="100"/>
        <v/>
      </c>
      <c r="HW20" s="17" t="str">
        <f t="shared" ca="1" si="101"/>
        <v/>
      </c>
      <c r="HX20" s="17" t="str">
        <f t="shared" ca="1" si="102"/>
        <v/>
      </c>
      <c r="HY20" s="17" t="str">
        <f t="shared" ca="1" si="103"/>
        <v/>
      </c>
      <c r="HZ20" s="17" t="str">
        <f t="shared" ca="1" si="104"/>
        <v/>
      </c>
      <c r="IA20" s="17" t="str">
        <f t="shared" ca="1" si="105"/>
        <v/>
      </c>
      <c r="IB20" s="17" t="str">
        <f t="shared" ca="1" si="106"/>
        <v/>
      </c>
      <c r="IC20" s="17" t="str">
        <f t="shared" ca="1" si="107"/>
        <v/>
      </c>
      <c r="ID20" s="17" t="str">
        <f t="shared" ca="1" si="40"/>
        <v/>
      </c>
      <c r="IE20" s="17" t="str">
        <f t="shared" ca="1" si="125"/>
        <v/>
      </c>
      <c r="IF20" s="17" t="str">
        <f t="shared" ca="1" si="126"/>
        <v/>
      </c>
      <c r="IG20" s="17" t="str">
        <f t="shared" ca="1" si="127"/>
        <v/>
      </c>
      <c r="IH20" s="17" t="str">
        <f t="shared" ca="1" si="128"/>
        <v/>
      </c>
      <c r="II20" s="17" t="str">
        <f t="shared" ca="1" si="129"/>
        <v/>
      </c>
      <c r="IJ20" s="17" t="str">
        <f t="shared" ca="1" si="130"/>
        <v/>
      </c>
      <c r="IK20" s="17" t="str">
        <f t="shared" ca="1" si="131"/>
        <v/>
      </c>
      <c r="IL20" s="17" t="str">
        <f t="shared" ca="1" si="132"/>
        <v/>
      </c>
      <c r="IM20" s="17" t="str">
        <f t="shared" ca="1" si="133"/>
        <v/>
      </c>
      <c r="IN20" s="17" t="str">
        <f t="shared" ca="1" si="134"/>
        <v/>
      </c>
      <c r="IO20" s="17" t="str">
        <f t="shared" ca="1" si="135"/>
        <v/>
      </c>
      <c r="IP20" s="17" t="str">
        <f t="shared" ca="1" si="136"/>
        <v/>
      </c>
      <c r="IQ20" s="17" t="str">
        <f t="shared" ca="1" si="109"/>
        <v/>
      </c>
      <c r="IR20" s="17" t="str">
        <f t="shared" ca="1" si="110"/>
        <v/>
      </c>
      <c r="IS20" s="17" t="str">
        <f t="shared" ca="1" si="111"/>
        <v/>
      </c>
      <c r="IT20" s="17" t="str">
        <f t="shared" ca="1" si="112"/>
        <v/>
      </c>
      <c r="IU20" s="17" t="str">
        <f t="shared" ca="1" si="113"/>
        <v/>
      </c>
      <c r="IV20" s="17" t="str">
        <f t="shared" ca="1" si="114"/>
        <v/>
      </c>
      <c r="IW20" s="17" t="str">
        <f t="shared" ca="1" si="115"/>
        <v/>
      </c>
      <c r="IX20" s="17" t="str">
        <f t="shared" ca="1" si="116"/>
        <v/>
      </c>
      <c r="IY20" s="17" t="str">
        <f t="shared" ca="1" si="117"/>
        <v/>
      </c>
      <c r="IZ20" s="17" t="str">
        <f t="shared" ca="1" si="118"/>
        <v/>
      </c>
      <c r="JA20" s="17" t="str">
        <f t="shared" ca="1" si="119"/>
        <v/>
      </c>
      <c r="JB20" s="17" t="str">
        <f t="shared" ca="1" si="120"/>
        <v/>
      </c>
      <c r="JC20" s="17" t="str">
        <f t="shared" ca="1" si="121"/>
        <v/>
      </c>
      <c r="JD20" s="17" t="str">
        <f t="shared" ca="1" si="122"/>
        <v/>
      </c>
      <c r="JE20" s="17" t="str">
        <f t="shared" ca="1" si="123"/>
        <v/>
      </c>
      <c r="JF20" s="17" t="str">
        <f t="shared" ca="1" si="137"/>
        <v/>
      </c>
      <c r="JG20" s="17" t="str">
        <f t="shared" ca="1" si="138"/>
        <v/>
      </c>
      <c r="JH20" s="17" t="str">
        <f t="shared" ca="1" si="139"/>
        <v/>
      </c>
      <c r="JI20" s="17" t="str">
        <f t="shared" ca="1" si="140"/>
        <v/>
      </c>
      <c r="JJ20" s="17" t="str">
        <f t="shared" ca="1" si="141"/>
        <v/>
      </c>
      <c r="JK20" s="17" t="str">
        <f t="shared" ca="1" si="142"/>
        <v/>
      </c>
      <c r="JL20" s="17" t="str">
        <f t="shared" ca="1" si="143"/>
        <v/>
      </c>
      <c r="JM20" s="17" t="str">
        <f t="shared" ca="1" si="144"/>
        <v/>
      </c>
    </row>
    <row r="21" spans="1:273">
      <c r="A21" s="17" t="str">
        <f t="shared" si="5"/>
        <v>\\\0</v>
      </c>
      <c r="B21" s="17" t="str">
        <f t="shared" si="6"/>
        <v>\\\0</v>
      </c>
      <c r="C21" s="17" t="str">
        <f t="shared" si="7"/>
        <v>\\\0</v>
      </c>
      <c r="D21" s="17" t="str">
        <f t="shared" si="8"/>
        <v>\\\0</v>
      </c>
      <c r="E21" s="17" t="str">
        <f t="shared" si="9"/>
        <v>\\\0</v>
      </c>
      <c r="F21" s="17" t="str">
        <f t="shared" si="10"/>
        <v>\\\0</v>
      </c>
      <c r="G21" s="17" t="str">
        <f t="shared" si="11"/>
        <v>\\\0</v>
      </c>
      <c r="H21" s="17" t="str">
        <f t="shared" si="12"/>
        <v>\\\0</v>
      </c>
      <c r="I21" s="17" t="str">
        <f t="shared" si="13"/>
        <v>\\\0</v>
      </c>
      <c r="J21" s="17" t="str">
        <f t="shared" si="14"/>
        <v>\\\0</v>
      </c>
      <c r="K21" s="17" t="str">
        <f t="shared" si="15"/>
        <v>\\\0</v>
      </c>
      <c r="L21" s="17" t="str">
        <f t="shared" si="16"/>
        <v>\\\0</v>
      </c>
      <c r="M21" s="17" t="str">
        <f t="shared" si="17"/>
        <v>\\\0</v>
      </c>
      <c r="N21" s="17" t="str">
        <f t="shared" si="18"/>
        <v>\\\0</v>
      </c>
      <c r="O21" s="17" t="str">
        <f t="shared" si="19"/>
        <v>\\\0</v>
      </c>
      <c r="P21" s="17" t="str">
        <f t="shared" si="20"/>
        <v>\\\0</v>
      </c>
      <c r="R21" s="17" t="str">
        <f t="shared" si="21"/>
        <v>\\</v>
      </c>
      <c r="S21" s="209"/>
      <c r="T21" s="189"/>
      <c r="U21" s="210"/>
      <c r="V21" s="211"/>
      <c r="W21" s="198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6"/>
      <c r="DS21" s="214"/>
      <c r="DT21" s="185"/>
      <c r="DU21" s="187"/>
      <c r="DV21" s="28">
        <f>IF(AND($S21='자료입력 및 결과표시'!$B$6,COUNTIF($W21:$DR21,'자료입력 및 결과표시'!$C$6)&gt;=1),IF(OR('자료입력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DW21" s="28">
        <f>IF(AND($S21='자료입력 및 결과표시'!$B$7,COUNTIF($W21:$DR21,'자료입력 및 결과표시'!$C$7)&gt;=1),IF(OR('자료입력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DX21" s="28">
        <f>IF(AND($S21='자료입력 및 결과표시'!$B$8,COUNTIF($W21:$DR21,'자료입력 및 결과표시'!$C$8)&gt;=1),IF(OR('자료입력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DY21" s="28">
        <f>IF(AND($S21='자료입력 및 결과표시'!$B$9,COUNTIF($W21:$DR21,'자료입력 및 결과표시'!$C$9)&gt;=1),IF(OR('자료입력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DZ21" s="28">
        <f>IF(AND($S21='자료입력 및 결과표시'!$B$10,COUNTIF($W21:$DR21,'자료입력 및 결과표시'!$C$10)&gt;=1),IF(OR('자료입력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A21" s="28">
        <f>IF(AND($S21='자료입력 및 결과표시'!$B$11,COUNTIF($W21:$DR21,'자료입력 및 결과표시'!$C$11)&gt;=1),IF(OR('자료입력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B21" s="28">
        <f>IF(AND($S21='자료입력 및 결과표시'!$B$12,COUNTIF($W21:$DR21,'자료입력 및 결과표시'!$C$12)&gt;=1),IF(OR('자료입력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C21" s="28">
        <f>IF(AND($S21='자료입력 및 결과표시'!$B$13,COUNTIF($W21:$DR21,'자료입력 및 결과표시'!$C$13)&gt;=1),IF(OR('자료입력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D21" s="28">
        <f>IF(AND($S21='자료입력 및 결과표시'!$B$14,COUNTIF($W21:$DR21,'자료입력 및 결과표시'!$C$14)&gt;=1),IF(OR('자료입력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E21" s="28">
        <f>IF(AND($S21='자료입력 및 결과표시'!$B$15,COUNTIF($W21:$DR21,'자료입력 및 결과표시'!$C$15)&gt;=1),IF(OR('자료입력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F21" s="28">
        <f>IF(AND($S21='자료입력 및 결과표시'!$B$16,COUNTIF($W21:$DR21,'자료입력 및 결과표시'!$C$16)&gt;=1),IF(OR('자료입력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G21" s="28">
        <f>IF(AND($S21='자료입력 및 결과표시'!$B$17,COUNTIF($W21:$DR21,'자료입력 및 결과표시'!$C$17)&gt;=1),IF(OR('자료입력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H21" s="28">
        <f>IF(AND($S21='자료입력 및 결과표시'!$B$18,COUNTIF($W21:$DR21,'자료입력 및 결과표시'!$C$18)&gt;=1),IF(OR('자료입력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I21" s="28">
        <f>IF(AND($S21='자료입력 및 결과표시'!$B$19,COUNTIF($W21:$DR21,'자료입력 및 결과표시'!$C$19)&gt;=1),IF(OR('자료입력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J21" s="28">
        <f>IF(AND($S21='자료입력 및 결과표시'!$B$20,COUNTIF($W21:$DR21,'자료입력 및 결과표시'!$C$20)&gt;=1),IF(OR('자료입력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K21" s="28">
        <f>IF(AND($S21='자료입력 및 결과표시'!$B$21,COUNTIF($W21:$DR21,'자료입력 및 결과표시'!$C$21)&gt;=1),IF(OR('자료입력 및 결과표시'!$B$4+90&gt;=$V21,'자료입력 및 결과표시'!$B$4&lt;$U21),0,IF($V21-'자료입력 및 결과표시'!$B$4-90&gt;='자료입력 및 결과표시'!$E$4,'자료입력 및 결과표시'!$E$4,$V21-'자료입력 및 결과표시'!$B$4-90)),0)</f>
        <v>0</v>
      </c>
      <c r="EL21" s="17">
        <f>IF(AND(S21='자료입력 및 결과표시'!$B$6,COUNTIF('업무중복도(데이터 입력)'!$W21:$DR21,'자료입력 및 결과표시'!$C$6)&gt;=1),1,0)</f>
        <v>0</v>
      </c>
      <c r="EM21" s="17">
        <f>IF(AND(S21='자료입력 및 결과표시'!$B$7,COUNTIF('업무중복도(데이터 입력)'!$W21:$DR21,'자료입력 및 결과표시'!$C$7)&gt;=1),2,0)</f>
        <v>0</v>
      </c>
      <c r="EN21" s="17">
        <f>IF(AND(S21='자료입력 및 결과표시'!$B$8,COUNTIF('업무중복도(데이터 입력)'!$W21:$DR21,'자료입력 및 결과표시'!$C$8)&gt;=1),3,0)</f>
        <v>0</v>
      </c>
      <c r="EO21" s="17">
        <f>IF(AND(S21='자료입력 및 결과표시'!$B$9,COUNTIF('업무중복도(데이터 입력)'!$W21:$DR21,'자료입력 및 결과표시'!$C$9)&gt;=1),4,0)</f>
        <v>0</v>
      </c>
      <c r="EP21" s="17">
        <f>IF(AND(S21='자료입력 및 결과표시'!$B$10,COUNTIF('업무중복도(데이터 입력)'!$W21:$DR21,'자료입력 및 결과표시'!$C$10)&gt;=1),5,0)</f>
        <v>0</v>
      </c>
      <c r="EQ21" s="17">
        <f>IF(AND(S21='자료입력 및 결과표시'!$B$11,COUNTIF('업무중복도(데이터 입력)'!$W21:$DR21,'자료입력 및 결과표시'!$C$11)&gt;=1),6,0)</f>
        <v>0</v>
      </c>
      <c r="ER21" s="17">
        <f>IF(AND(S21='자료입력 및 결과표시'!$B$12,COUNTIF('업무중복도(데이터 입력)'!$W21:$DR21,'자료입력 및 결과표시'!$C$12)&gt;=1),7,0)</f>
        <v>0</v>
      </c>
      <c r="ES21" s="17">
        <f>IF(AND(S21='자료입력 및 결과표시'!$B$13,COUNTIF('업무중복도(데이터 입력)'!$W21:$DR21,'자료입력 및 결과표시'!$C$13)&gt;=1),8,0)</f>
        <v>0</v>
      </c>
      <c r="ET21" s="17">
        <f>IF(AND(S21='자료입력 및 결과표시'!$B$14,COUNTIF('업무중복도(데이터 입력)'!$W21:$DR21,'자료입력 및 결과표시'!$C$14)&gt;=1),9,0)</f>
        <v>0</v>
      </c>
      <c r="EU21" s="17">
        <f>IF(AND(S21='자료입력 및 결과표시'!$B$15,COUNTIF('업무중복도(데이터 입력)'!$W21:$DR21,'자료입력 및 결과표시'!$C$15)&gt;=1),10,0)</f>
        <v>0</v>
      </c>
      <c r="EV21" s="17">
        <f>IF(AND(S21='자료입력 및 결과표시'!$B$16,COUNTIF('업무중복도(데이터 입력)'!$W21:$DR21,'자료입력 및 결과표시'!$C$16)&gt;=1),11,0)</f>
        <v>0</v>
      </c>
      <c r="EW21" s="17">
        <f>IF(AND(S21='자료입력 및 결과표시'!$B$17,COUNTIF('업무중복도(데이터 입력)'!$W21:$DR21,'자료입력 및 결과표시'!$C$17)&gt;=1),12,0)</f>
        <v>0</v>
      </c>
      <c r="EX21" s="17">
        <f>IF(AND(S21='자료입력 및 결과표시'!$B$18,COUNTIF('업무중복도(데이터 입력)'!$W21:$DR21,'자료입력 및 결과표시'!$C$18)&gt;=1),13,0)</f>
        <v>0</v>
      </c>
      <c r="EY21" s="17">
        <f>IF(AND(S21='자료입력 및 결과표시'!$B$19,COUNTIF('업무중복도(데이터 입력)'!$W21:$DR21,'자료입력 및 결과표시'!$C$19)&gt;=1),14,0)</f>
        <v>0</v>
      </c>
      <c r="EZ21" s="17">
        <f>IF(AND(S21='자료입력 및 결과표시'!$B$20,COUNTIF('업무중복도(데이터 입력)'!$W21:$DR21,'자료입력 및 결과표시'!$C$20)&gt;=1),15,0)</f>
        <v>0</v>
      </c>
      <c r="FA21" s="17">
        <f>IF(AND(S21='자료입력 및 결과표시'!$B$21,COUNTIF('업무중복도(데이터 입력)'!$W21:$DR21,'자료입력 및 결과표시'!$C$21)&gt;=1),16,0)</f>
        <v>0</v>
      </c>
      <c r="FD21" s="270" t="str">
        <f ca="1">IFERROR(MATCH('자료입력 및 결과표시'!$C$62,OFFSET($R$3,$FD20,,1000),0)+$FD20,"")</f>
        <v/>
      </c>
      <c r="FE21" s="271" t="str">
        <f t="shared" ca="1" si="22"/>
        <v/>
      </c>
      <c r="FH21" s="17" t="str">
        <f ca="1">IFERROR(MATCH('자료입력 및 결과표시'!$C$62,OFFSET($R$3,$FH20,,1000),0)+$FH20,"")</f>
        <v/>
      </c>
      <c r="FI21" s="17" t="str">
        <f t="shared" ca="1" si="23"/>
        <v/>
      </c>
      <c r="FK21" s="17">
        <f t="shared" si="24"/>
        <v>0</v>
      </c>
      <c r="FL21" s="17">
        <v>19</v>
      </c>
      <c r="FM21" s="17">
        <f>IF(HLOOKUP('자료입력 및 결과표시'!$A$4,'업체별 기술인 명단(데이터 입력)'!$B$2:$BZ$100,20,FALSE)="",1,HLOOKUP('자료입력 및 결과표시'!$A$4,'업체별 기술인 명단(데이터 입력)'!$B$2:$BZ$100,20,FALSE))</f>
        <v>1</v>
      </c>
      <c r="FN21" s="17">
        <f t="shared" ca="1" si="25"/>
        <v>0</v>
      </c>
      <c r="FP21" s="17" t="str">
        <f t="shared" ca="1" si="26"/>
        <v/>
      </c>
      <c r="FQ21" s="270" t="str">
        <f ca="1">IFERROR(MATCH('자료입력 및 결과표시'!$C$62,OFFSET($R$3,$FQ20,,1000),0)+$FQ20,"")</f>
        <v/>
      </c>
      <c r="FR21" s="17" t="str">
        <f t="shared" ca="1" si="27"/>
        <v/>
      </c>
      <c r="FS21" s="17" t="str">
        <f t="shared" ca="1" si="45"/>
        <v/>
      </c>
      <c r="FT21" s="17" t="str">
        <f t="shared" ca="1" si="46"/>
        <v/>
      </c>
      <c r="FU21" s="17" t="str">
        <f t="shared" ca="1" si="47"/>
        <v/>
      </c>
      <c r="FV21" s="17" t="str">
        <f t="shared" ca="1" si="48"/>
        <v/>
      </c>
      <c r="FW21" s="17" t="str">
        <f t="shared" ca="1" si="49"/>
        <v/>
      </c>
      <c r="FX21" s="17" t="str">
        <f t="shared" ca="1" si="50"/>
        <v/>
      </c>
      <c r="FY21" s="17" t="str">
        <f t="shared" ca="1" si="51"/>
        <v/>
      </c>
      <c r="FZ21" s="17" t="str">
        <f t="shared" ca="1" si="52"/>
        <v/>
      </c>
      <c r="GA21" s="17" t="str">
        <f t="shared" ca="1" si="53"/>
        <v/>
      </c>
      <c r="GB21" s="17" t="str">
        <f t="shared" ca="1" si="54"/>
        <v/>
      </c>
      <c r="GC21" s="17" t="str">
        <f t="shared" ca="1" si="55"/>
        <v/>
      </c>
      <c r="GD21" s="17" t="str">
        <f t="shared" ca="1" si="56"/>
        <v/>
      </c>
      <c r="GE21" s="17" t="str">
        <f t="shared" ca="1" si="57"/>
        <v/>
      </c>
      <c r="GF21" s="17" t="str">
        <f t="shared" ca="1" si="58"/>
        <v/>
      </c>
      <c r="GG21" s="17" t="str">
        <f t="shared" ca="1" si="59"/>
        <v/>
      </c>
      <c r="GH21" s="17" t="str">
        <f t="shared" ca="1" si="60"/>
        <v/>
      </c>
      <c r="GI21" s="17" t="str">
        <f t="shared" ca="1" si="61"/>
        <v/>
      </c>
      <c r="GJ21" s="17" t="str">
        <f t="shared" ca="1" si="62"/>
        <v/>
      </c>
      <c r="GK21" s="17" t="str">
        <f t="shared" ca="1" si="63"/>
        <v/>
      </c>
      <c r="GL21" s="17" t="str">
        <f t="shared" ca="1" si="64"/>
        <v/>
      </c>
      <c r="GM21" s="17" t="str">
        <f t="shared" ca="1" si="65"/>
        <v/>
      </c>
      <c r="GN21" s="17" t="str">
        <f t="shared" ca="1" si="66"/>
        <v/>
      </c>
      <c r="GO21" s="17" t="str">
        <f t="shared" ca="1" si="67"/>
        <v/>
      </c>
      <c r="GP21" s="17" t="str">
        <f t="shared" ca="1" si="68"/>
        <v/>
      </c>
      <c r="GQ21" s="17" t="str">
        <f t="shared" ca="1" si="69"/>
        <v/>
      </c>
      <c r="GR21" s="17" t="str">
        <f t="shared" ca="1" si="70"/>
        <v/>
      </c>
      <c r="GS21" s="17" t="str">
        <f t="shared" ca="1" si="71"/>
        <v/>
      </c>
      <c r="GT21" s="17" t="str">
        <f t="shared" ca="1" si="72"/>
        <v/>
      </c>
      <c r="GU21" s="17" t="str">
        <f t="shared" ca="1" si="73"/>
        <v/>
      </c>
      <c r="GV21" s="17" t="str">
        <f t="shared" ca="1" si="74"/>
        <v/>
      </c>
      <c r="GW21" s="17" t="str">
        <f t="shared" ca="1" si="75"/>
        <v/>
      </c>
      <c r="GX21" s="17" t="str">
        <f t="shared" ca="1" si="76"/>
        <v/>
      </c>
      <c r="GY21" s="17" t="str">
        <f t="shared" ca="1" si="77"/>
        <v/>
      </c>
      <c r="GZ21" s="17" t="str">
        <f t="shared" ca="1" si="78"/>
        <v/>
      </c>
      <c r="HA21" s="17" t="str">
        <f t="shared" ca="1" si="79"/>
        <v/>
      </c>
      <c r="HB21" s="17" t="str">
        <f t="shared" ca="1" si="80"/>
        <v/>
      </c>
      <c r="HC21" s="17" t="str">
        <f t="shared" ca="1" si="81"/>
        <v/>
      </c>
      <c r="HD21" s="17" t="str">
        <f t="shared" ca="1" si="82"/>
        <v/>
      </c>
      <c r="HE21" s="17" t="str">
        <f t="shared" ca="1" si="83"/>
        <v/>
      </c>
      <c r="HF21" s="17" t="str">
        <f t="shared" ca="1" si="84"/>
        <v/>
      </c>
      <c r="HG21" s="17" t="str">
        <f t="shared" ca="1" si="85"/>
        <v/>
      </c>
      <c r="HH21" s="17" t="str">
        <f t="shared" ca="1" si="86"/>
        <v/>
      </c>
      <c r="HI21" s="17" t="str">
        <f t="shared" ca="1" si="87"/>
        <v/>
      </c>
      <c r="HJ21" s="17" t="str">
        <f t="shared" ca="1" si="88"/>
        <v/>
      </c>
      <c r="HK21" s="17" t="str">
        <f t="shared" ca="1" si="89"/>
        <v/>
      </c>
      <c r="HL21" s="17" t="str">
        <f t="shared" ca="1" si="90"/>
        <v/>
      </c>
      <c r="HM21" s="17" t="str">
        <f t="shared" ca="1" si="91"/>
        <v/>
      </c>
      <c r="HN21" s="17" t="str">
        <f t="shared" ca="1" si="92"/>
        <v/>
      </c>
      <c r="HO21" s="17" t="str">
        <f t="shared" ca="1" si="93"/>
        <v/>
      </c>
      <c r="HP21" s="17" t="str">
        <f t="shared" ca="1" si="94"/>
        <v/>
      </c>
      <c r="HQ21" s="17" t="str">
        <f t="shared" ca="1" si="95"/>
        <v/>
      </c>
      <c r="HR21" s="17" t="str">
        <f t="shared" ca="1" si="96"/>
        <v/>
      </c>
      <c r="HS21" s="17" t="str">
        <f t="shared" ca="1" si="97"/>
        <v/>
      </c>
      <c r="HT21" s="17" t="str">
        <f t="shared" ca="1" si="98"/>
        <v/>
      </c>
      <c r="HU21" s="17" t="str">
        <f t="shared" ca="1" si="99"/>
        <v/>
      </c>
      <c r="HV21" s="17" t="str">
        <f t="shared" ca="1" si="100"/>
        <v/>
      </c>
      <c r="HW21" s="17" t="str">
        <f t="shared" ca="1" si="101"/>
        <v/>
      </c>
      <c r="HX21" s="17" t="str">
        <f t="shared" ca="1" si="102"/>
        <v/>
      </c>
      <c r="HY21" s="17" t="str">
        <f t="shared" ca="1" si="103"/>
        <v/>
      </c>
      <c r="HZ21" s="17" t="str">
        <f t="shared" ca="1" si="104"/>
        <v/>
      </c>
      <c r="IA21" s="17" t="str">
        <f t="shared" ca="1" si="105"/>
        <v/>
      </c>
      <c r="IB21" s="17" t="str">
        <f t="shared" ca="1" si="106"/>
        <v/>
      </c>
      <c r="IC21" s="17" t="str">
        <f t="shared" ca="1" si="107"/>
        <v/>
      </c>
      <c r="ID21" s="17" t="str">
        <f t="shared" ca="1" si="40"/>
        <v/>
      </c>
      <c r="IE21" s="17" t="str">
        <f t="shared" ca="1" si="125"/>
        <v/>
      </c>
      <c r="IF21" s="17" t="str">
        <f t="shared" ca="1" si="126"/>
        <v/>
      </c>
      <c r="IG21" s="17" t="str">
        <f t="shared" ca="1" si="127"/>
        <v/>
      </c>
      <c r="IH21" s="17" t="str">
        <f t="shared" ca="1" si="128"/>
        <v/>
      </c>
      <c r="II21" s="17" t="str">
        <f t="shared" ca="1" si="129"/>
        <v/>
      </c>
      <c r="IJ21" s="17" t="str">
        <f t="shared" ca="1" si="130"/>
        <v/>
      </c>
      <c r="IK21" s="17" t="str">
        <f t="shared" ca="1" si="131"/>
        <v/>
      </c>
      <c r="IL21" s="17" t="str">
        <f t="shared" ca="1" si="132"/>
        <v/>
      </c>
      <c r="IM21" s="17" t="str">
        <f t="shared" ca="1" si="133"/>
        <v/>
      </c>
      <c r="IN21" s="17" t="str">
        <f t="shared" ca="1" si="134"/>
        <v/>
      </c>
      <c r="IO21" s="17" t="str">
        <f t="shared" ca="1" si="135"/>
        <v/>
      </c>
      <c r="IP21" s="17" t="str">
        <f t="shared" ca="1" si="136"/>
        <v/>
      </c>
      <c r="IQ21" s="17" t="str">
        <f t="shared" ca="1" si="109"/>
        <v/>
      </c>
      <c r="IR21" s="17" t="str">
        <f t="shared" ca="1" si="110"/>
        <v/>
      </c>
      <c r="IS21" s="17" t="str">
        <f t="shared" ca="1" si="111"/>
        <v/>
      </c>
      <c r="IT21" s="17" t="str">
        <f t="shared" ca="1" si="112"/>
        <v/>
      </c>
      <c r="IU21" s="17" t="str">
        <f t="shared" ca="1" si="113"/>
        <v/>
      </c>
      <c r="IV21" s="17" t="str">
        <f t="shared" ca="1" si="114"/>
        <v/>
      </c>
      <c r="IW21" s="17" t="str">
        <f t="shared" ca="1" si="115"/>
        <v/>
      </c>
      <c r="IX21" s="17" t="str">
        <f t="shared" ca="1" si="116"/>
        <v/>
      </c>
      <c r="IY21" s="17" t="str">
        <f t="shared" ca="1" si="117"/>
        <v/>
      </c>
      <c r="IZ21" s="17" t="str">
        <f t="shared" ca="1" si="118"/>
        <v/>
      </c>
      <c r="JA21" s="17" t="str">
        <f t="shared" ca="1" si="119"/>
        <v/>
      </c>
      <c r="JB21" s="17" t="str">
        <f t="shared" ca="1" si="120"/>
        <v/>
      </c>
      <c r="JC21" s="17" t="str">
        <f t="shared" ca="1" si="121"/>
        <v/>
      </c>
      <c r="JD21" s="17" t="str">
        <f t="shared" ca="1" si="122"/>
        <v/>
      </c>
      <c r="JE21" s="17" t="str">
        <f t="shared" ca="1" si="123"/>
        <v/>
      </c>
      <c r="JF21" s="17" t="str">
        <f t="shared" ca="1" si="137"/>
        <v/>
      </c>
      <c r="JG21" s="17" t="str">
        <f t="shared" ca="1" si="138"/>
        <v/>
      </c>
      <c r="JH21" s="17" t="str">
        <f t="shared" ca="1" si="139"/>
        <v/>
      </c>
      <c r="JI21" s="17" t="str">
        <f t="shared" ca="1" si="140"/>
        <v/>
      </c>
      <c r="JJ21" s="17" t="str">
        <f t="shared" ca="1" si="141"/>
        <v/>
      </c>
      <c r="JK21" s="17" t="str">
        <f t="shared" ca="1" si="142"/>
        <v/>
      </c>
      <c r="JL21" s="17" t="str">
        <f t="shared" ca="1" si="143"/>
        <v/>
      </c>
      <c r="JM21" s="17" t="str">
        <f t="shared" ca="1" si="144"/>
        <v/>
      </c>
    </row>
    <row r="22" spans="1:273">
      <c r="A22" s="17" t="str">
        <f t="shared" si="5"/>
        <v>\\\0</v>
      </c>
      <c r="B22" s="17" t="str">
        <f t="shared" si="6"/>
        <v>\\\0</v>
      </c>
      <c r="C22" s="17" t="str">
        <f t="shared" si="7"/>
        <v>\\\0</v>
      </c>
      <c r="D22" s="17" t="str">
        <f t="shared" si="8"/>
        <v>\\\0</v>
      </c>
      <c r="E22" s="17" t="str">
        <f t="shared" si="9"/>
        <v>\\\0</v>
      </c>
      <c r="F22" s="17" t="str">
        <f t="shared" si="10"/>
        <v>\\\0</v>
      </c>
      <c r="G22" s="17" t="str">
        <f t="shared" si="11"/>
        <v>\\\0</v>
      </c>
      <c r="H22" s="17" t="str">
        <f t="shared" si="12"/>
        <v>\\\0</v>
      </c>
      <c r="I22" s="17" t="str">
        <f t="shared" si="13"/>
        <v>\\\0</v>
      </c>
      <c r="J22" s="17" t="str">
        <f t="shared" si="14"/>
        <v>\\\0</v>
      </c>
      <c r="K22" s="17" t="str">
        <f t="shared" si="15"/>
        <v>\\\0</v>
      </c>
      <c r="L22" s="17" t="str">
        <f t="shared" si="16"/>
        <v>\\\0</v>
      </c>
      <c r="M22" s="17" t="str">
        <f t="shared" si="17"/>
        <v>\\\0</v>
      </c>
      <c r="N22" s="17" t="str">
        <f t="shared" si="18"/>
        <v>\\\0</v>
      </c>
      <c r="O22" s="17" t="str">
        <f t="shared" si="19"/>
        <v>\\\0</v>
      </c>
      <c r="P22" s="17" t="str">
        <f t="shared" si="20"/>
        <v>\\\0</v>
      </c>
      <c r="R22" s="17" t="str">
        <f t="shared" si="21"/>
        <v>\\</v>
      </c>
      <c r="S22" s="209"/>
      <c r="T22" s="189"/>
      <c r="U22" s="210"/>
      <c r="V22" s="211"/>
      <c r="W22" s="198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6"/>
      <c r="DS22" s="214"/>
      <c r="DT22" s="185"/>
      <c r="DU22" s="187"/>
      <c r="DV22" s="28">
        <f>IF(AND($S22='자료입력 및 결과표시'!$B$6,COUNTIF($W22:$DR22,'자료입력 및 결과표시'!$C$6)&gt;=1),IF(OR('자료입력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DW22" s="28">
        <f>IF(AND($S22='자료입력 및 결과표시'!$B$7,COUNTIF($W22:$DR22,'자료입력 및 결과표시'!$C$7)&gt;=1),IF(OR('자료입력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DX22" s="28">
        <f>IF(AND($S22='자료입력 및 결과표시'!$B$8,COUNTIF($W22:$DR22,'자료입력 및 결과표시'!$C$8)&gt;=1),IF(OR('자료입력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DY22" s="28">
        <f>IF(AND($S22='자료입력 및 결과표시'!$B$9,COUNTIF($W22:$DR22,'자료입력 및 결과표시'!$C$9)&gt;=1),IF(OR('자료입력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DZ22" s="28">
        <f>IF(AND($S22='자료입력 및 결과표시'!$B$10,COUNTIF($W22:$DR22,'자료입력 및 결과표시'!$C$10)&gt;=1),IF(OR('자료입력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A22" s="28">
        <f>IF(AND($S22='자료입력 및 결과표시'!$B$11,COUNTIF($W22:$DR22,'자료입력 및 결과표시'!$C$11)&gt;=1),IF(OR('자료입력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B22" s="28">
        <f>IF(AND($S22='자료입력 및 결과표시'!$B$12,COUNTIF($W22:$DR22,'자료입력 및 결과표시'!$C$12)&gt;=1),IF(OR('자료입력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C22" s="28">
        <f>IF(AND($S22='자료입력 및 결과표시'!$B$13,COUNTIF($W22:$DR22,'자료입력 및 결과표시'!$C$13)&gt;=1),IF(OR('자료입력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D22" s="28">
        <f>IF(AND($S22='자료입력 및 결과표시'!$B$14,COUNTIF($W22:$DR22,'자료입력 및 결과표시'!$C$14)&gt;=1),IF(OR('자료입력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E22" s="28">
        <f>IF(AND($S22='자료입력 및 결과표시'!$B$15,COUNTIF($W22:$DR22,'자료입력 및 결과표시'!$C$15)&gt;=1),IF(OR('자료입력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F22" s="28">
        <f>IF(AND($S22='자료입력 및 결과표시'!$B$16,COUNTIF($W22:$DR22,'자료입력 및 결과표시'!$C$16)&gt;=1),IF(OR('자료입력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G22" s="28">
        <f>IF(AND($S22='자료입력 및 결과표시'!$B$17,COUNTIF($W22:$DR22,'자료입력 및 결과표시'!$C$17)&gt;=1),IF(OR('자료입력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H22" s="28">
        <f>IF(AND($S22='자료입력 및 결과표시'!$B$18,COUNTIF($W22:$DR22,'자료입력 및 결과표시'!$C$18)&gt;=1),IF(OR('자료입력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I22" s="28">
        <f>IF(AND($S22='자료입력 및 결과표시'!$B$19,COUNTIF($W22:$DR22,'자료입력 및 결과표시'!$C$19)&gt;=1),IF(OR('자료입력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J22" s="28">
        <f>IF(AND($S22='자료입력 및 결과표시'!$B$20,COUNTIF($W22:$DR22,'자료입력 및 결과표시'!$C$20)&gt;=1),IF(OR('자료입력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K22" s="28">
        <f>IF(AND($S22='자료입력 및 결과표시'!$B$21,COUNTIF($W22:$DR22,'자료입력 및 결과표시'!$C$21)&gt;=1),IF(OR('자료입력 및 결과표시'!$B$4+90&gt;=$V22,'자료입력 및 결과표시'!$B$4&lt;$U22),0,IF($V22-'자료입력 및 결과표시'!$B$4-90&gt;='자료입력 및 결과표시'!$E$4,'자료입력 및 결과표시'!$E$4,$V22-'자료입력 및 결과표시'!$B$4-90)),0)</f>
        <v>0</v>
      </c>
      <c r="EL22" s="17">
        <f>IF(AND(S22='자료입력 및 결과표시'!$B$6,COUNTIF('업무중복도(데이터 입력)'!$W22:$DR22,'자료입력 및 결과표시'!$C$6)&gt;=1),1,0)</f>
        <v>0</v>
      </c>
      <c r="EM22" s="17">
        <f>IF(AND(S22='자료입력 및 결과표시'!$B$7,COUNTIF('업무중복도(데이터 입력)'!$W22:$DR22,'자료입력 및 결과표시'!$C$7)&gt;=1),2,0)</f>
        <v>0</v>
      </c>
      <c r="EN22" s="17">
        <f>IF(AND(S22='자료입력 및 결과표시'!$B$8,COUNTIF('업무중복도(데이터 입력)'!$W22:$DR22,'자료입력 및 결과표시'!$C$8)&gt;=1),3,0)</f>
        <v>0</v>
      </c>
      <c r="EO22" s="17">
        <f>IF(AND(S22='자료입력 및 결과표시'!$B$9,COUNTIF('업무중복도(데이터 입력)'!$W22:$DR22,'자료입력 및 결과표시'!$C$9)&gt;=1),4,0)</f>
        <v>0</v>
      </c>
      <c r="EP22" s="17">
        <f>IF(AND(S22='자료입력 및 결과표시'!$B$10,COUNTIF('업무중복도(데이터 입력)'!$W22:$DR22,'자료입력 및 결과표시'!$C$10)&gt;=1),5,0)</f>
        <v>0</v>
      </c>
      <c r="EQ22" s="17">
        <f>IF(AND(S22='자료입력 및 결과표시'!$B$11,COUNTIF('업무중복도(데이터 입력)'!$W22:$DR22,'자료입력 및 결과표시'!$C$11)&gt;=1),6,0)</f>
        <v>0</v>
      </c>
      <c r="ER22" s="17">
        <f>IF(AND(S22='자료입력 및 결과표시'!$B$12,COUNTIF('업무중복도(데이터 입력)'!$W22:$DR22,'자료입력 및 결과표시'!$C$12)&gt;=1),7,0)</f>
        <v>0</v>
      </c>
      <c r="ES22" s="17">
        <f>IF(AND(S22='자료입력 및 결과표시'!$B$13,COUNTIF('업무중복도(데이터 입력)'!$W22:$DR22,'자료입력 및 결과표시'!$C$13)&gt;=1),8,0)</f>
        <v>0</v>
      </c>
      <c r="ET22" s="17">
        <f>IF(AND(S22='자료입력 및 결과표시'!$B$14,COUNTIF('업무중복도(데이터 입력)'!$W22:$DR22,'자료입력 및 결과표시'!$C$14)&gt;=1),9,0)</f>
        <v>0</v>
      </c>
      <c r="EU22" s="17">
        <f>IF(AND(S22='자료입력 및 결과표시'!$B$15,COUNTIF('업무중복도(데이터 입력)'!$W22:$DR22,'자료입력 및 결과표시'!$C$15)&gt;=1),10,0)</f>
        <v>0</v>
      </c>
      <c r="EV22" s="17">
        <f>IF(AND(S22='자료입력 및 결과표시'!$B$16,COUNTIF('업무중복도(데이터 입력)'!$W22:$DR22,'자료입력 및 결과표시'!$C$16)&gt;=1),11,0)</f>
        <v>0</v>
      </c>
      <c r="EW22" s="17">
        <f>IF(AND(S22='자료입력 및 결과표시'!$B$17,COUNTIF('업무중복도(데이터 입력)'!$W22:$DR22,'자료입력 및 결과표시'!$C$17)&gt;=1),12,0)</f>
        <v>0</v>
      </c>
      <c r="EX22" s="17">
        <f>IF(AND(S22='자료입력 및 결과표시'!$B$18,COUNTIF('업무중복도(데이터 입력)'!$W22:$DR22,'자료입력 및 결과표시'!$C$18)&gt;=1),13,0)</f>
        <v>0</v>
      </c>
      <c r="EY22" s="17">
        <f>IF(AND(S22='자료입력 및 결과표시'!$B$19,COUNTIF('업무중복도(데이터 입력)'!$W22:$DR22,'자료입력 및 결과표시'!$C$19)&gt;=1),14,0)</f>
        <v>0</v>
      </c>
      <c r="EZ22" s="17">
        <f>IF(AND(S22='자료입력 및 결과표시'!$B$20,COUNTIF('업무중복도(데이터 입력)'!$W22:$DR22,'자료입력 및 결과표시'!$C$20)&gt;=1),15,0)</f>
        <v>0</v>
      </c>
      <c r="FA22" s="17">
        <f>IF(AND(S22='자료입력 및 결과표시'!$B$21,COUNTIF('업무중복도(데이터 입력)'!$W22:$DR22,'자료입력 및 결과표시'!$C$21)&gt;=1),16,0)</f>
        <v>0</v>
      </c>
      <c r="FD22" s="270" t="str">
        <f ca="1">IFERROR(MATCH('자료입력 및 결과표시'!$C$62,OFFSET($R$3,$FD21,,1000),0)+$FD21,"")</f>
        <v/>
      </c>
      <c r="FE22" s="271" t="str">
        <f t="shared" ca="1" si="22"/>
        <v/>
      </c>
      <c r="FH22" s="17" t="str">
        <f ca="1">IFERROR(MATCH('자료입력 및 결과표시'!$C$62,OFFSET($R$3,$FH21,,1000),0)+$FH21,"")</f>
        <v/>
      </c>
      <c r="FI22" s="17" t="str">
        <f t="shared" ca="1" si="23"/>
        <v/>
      </c>
      <c r="FK22" s="17">
        <f t="shared" si="24"/>
        <v>0</v>
      </c>
      <c r="FL22" s="17">
        <v>20</v>
      </c>
      <c r="FM22" s="17">
        <f>IF(HLOOKUP('자료입력 및 결과표시'!$A$4,'업체별 기술인 명단(데이터 입력)'!$B$2:$BZ$100,21,FALSE)="",1,HLOOKUP('자료입력 및 결과표시'!$A$4,'업체별 기술인 명단(데이터 입력)'!$B$2:$BZ$100,21,FALSE))</f>
        <v>1</v>
      </c>
      <c r="FN22" s="17">
        <f t="shared" ca="1" si="25"/>
        <v>0</v>
      </c>
      <c r="FP22" s="17" t="str">
        <f t="shared" ca="1" si="26"/>
        <v/>
      </c>
      <c r="FQ22" s="270" t="str">
        <f ca="1">IFERROR(MATCH('자료입력 및 결과표시'!$C$62,OFFSET($R$3,$FQ21,,1000),0)+$FQ21,"")</f>
        <v/>
      </c>
      <c r="FR22" s="17" t="str">
        <f t="shared" ca="1" si="27"/>
        <v/>
      </c>
      <c r="FS22" s="17" t="str">
        <f t="shared" ca="1" si="45"/>
        <v/>
      </c>
      <c r="FT22" s="17" t="str">
        <f t="shared" ca="1" si="46"/>
        <v/>
      </c>
      <c r="FU22" s="17" t="str">
        <f t="shared" ca="1" si="47"/>
        <v/>
      </c>
      <c r="FV22" s="17" t="str">
        <f t="shared" ca="1" si="48"/>
        <v/>
      </c>
      <c r="FW22" s="17" t="str">
        <f t="shared" ca="1" si="49"/>
        <v/>
      </c>
      <c r="FX22" s="17" t="str">
        <f t="shared" ca="1" si="50"/>
        <v/>
      </c>
      <c r="FY22" s="17" t="str">
        <f t="shared" ca="1" si="51"/>
        <v/>
      </c>
      <c r="FZ22" s="17" t="str">
        <f t="shared" ca="1" si="52"/>
        <v/>
      </c>
      <c r="GA22" s="17" t="str">
        <f t="shared" ca="1" si="53"/>
        <v/>
      </c>
      <c r="GB22" s="17" t="str">
        <f t="shared" ca="1" si="54"/>
        <v/>
      </c>
      <c r="GC22" s="17" t="str">
        <f t="shared" ca="1" si="55"/>
        <v/>
      </c>
      <c r="GD22" s="17" t="str">
        <f t="shared" ca="1" si="56"/>
        <v/>
      </c>
      <c r="GE22" s="17" t="str">
        <f t="shared" ca="1" si="57"/>
        <v/>
      </c>
      <c r="GF22" s="17" t="str">
        <f t="shared" ca="1" si="58"/>
        <v/>
      </c>
      <c r="GG22" s="17" t="str">
        <f t="shared" ca="1" si="59"/>
        <v/>
      </c>
      <c r="GH22" s="17" t="str">
        <f t="shared" ca="1" si="60"/>
        <v/>
      </c>
      <c r="GI22" s="17" t="str">
        <f t="shared" ca="1" si="61"/>
        <v/>
      </c>
      <c r="GJ22" s="17" t="str">
        <f t="shared" ca="1" si="62"/>
        <v/>
      </c>
      <c r="GK22" s="17" t="str">
        <f t="shared" ca="1" si="63"/>
        <v/>
      </c>
      <c r="GL22" s="17" t="str">
        <f t="shared" ca="1" si="64"/>
        <v/>
      </c>
      <c r="GM22" s="17" t="str">
        <f t="shared" ca="1" si="65"/>
        <v/>
      </c>
      <c r="GN22" s="17" t="str">
        <f t="shared" ca="1" si="66"/>
        <v/>
      </c>
      <c r="GO22" s="17" t="str">
        <f t="shared" ca="1" si="67"/>
        <v/>
      </c>
      <c r="GP22" s="17" t="str">
        <f t="shared" ca="1" si="68"/>
        <v/>
      </c>
      <c r="GQ22" s="17" t="str">
        <f t="shared" ca="1" si="69"/>
        <v/>
      </c>
      <c r="GR22" s="17" t="str">
        <f t="shared" ca="1" si="70"/>
        <v/>
      </c>
      <c r="GS22" s="17" t="str">
        <f t="shared" ca="1" si="71"/>
        <v/>
      </c>
      <c r="GT22" s="17" t="str">
        <f t="shared" ca="1" si="72"/>
        <v/>
      </c>
      <c r="GU22" s="17" t="str">
        <f t="shared" ca="1" si="73"/>
        <v/>
      </c>
      <c r="GV22" s="17" t="str">
        <f t="shared" ca="1" si="74"/>
        <v/>
      </c>
      <c r="GW22" s="17" t="str">
        <f t="shared" ca="1" si="75"/>
        <v/>
      </c>
      <c r="GX22" s="17" t="str">
        <f t="shared" ca="1" si="76"/>
        <v/>
      </c>
      <c r="GY22" s="17" t="str">
        <f t="shared" ca="1" si="77"/>
        <v/>
      </c>
      <c r="GZ22" s="17" t="str">
        <f t="shared" ca="1" si="78"/>
        <v/>
      </c>
      <c r="HA22" s="17" t="str">
        <f t="shared" ca="1" si="79"/>
        <v/>
      </c>
      <c r="HB22" s="17" t="str">
        <f t="shared" ca="1" si="80"/>
        <v/>
      </c>
      <c r="HC22" s="17" t="str">
        <f t="shared" ca="1" si="81"/>
        <v/>
      </c>
      <c r="HD22" s="17" t="str">
        <f t="shared" ca="1" si="82"/>
        <v/>
      </c>
      <c r="HE22" s="17" t="str">
        <f t="shared" ca="1" si="83"/>
        <v/>
      </c>
      <c r="HF22" s="17" t="str">
        <f t="shared" ca="1" si="84"/>
        <v/>
      </c>
      <c r="HG22" s="17" t="str">
        <f t="shared" ca="1" si="85"/>
        <v/>
      </c>
      <c r="HH22" s="17" t="str">
        <f t="shared" ca="1" si="86"/>
        <v/>
      </c>
      <c r="HI22" s="17" t="str">
        <f t="shared" ca="1" si="87"/>
        <v/>
      </c>
      <c r="HJ22" s="17" t="str">
        <f t="shared" ca="1" si="88"/>
        <v/>
      </c>
      <c r="HK22" s="17" t="str">
        <f t="shared" ca="1" si="89"/>
        <v/>
      </c>
      <c r="HL22" s="17" t="str">
        <f t="shared" ca="1" si="90"/>
        <v/>
      </c>
      <c r="HM22" s="17" t="str">
        <f t="shared" ca="1" si="91"/>
        <v/>
      </c>
      <c r="HN22" s="17" t="str">
        <f t="shared" ca="1" si="92"/>
        <v/>
      </c>
      <c r="HO22" s="17" t="str">
        <f t="shared" ca="1" si="93"/>
        <v/>
      </c>
      <c r="HP22" s="17" t="str">
        <f t="shared" ca="1" si="94"/>
        <v/>
      </c>
      <c r="HQ22" s="17" t="str">
        <f t="shared" ca="1" si="95"/>
        <v/>
      </c>
      <c r="HR22" s="17" t="str">
        <f t="shared" ca="1" si="96"/>
        <v/>
      </c>
      <c r="HS22" s="17" t="str">
        <f t="shared" ca="1" si="97"/>
        <v/>
      </c>
      <c r="HT22" s="17" t="str">
        <f t="shared" ca="1" si="98"/>
        <v/>
      </c>
      <c r="HU22" s="17" t="str">
        <f t="shared" ca="1" si="99"/>
        <v/>
      </c>
      <c r="HV22" s="17" t="str">
        <f t="shared" ca="1" si="100"/>
        <v/>
      </c>
      <c r="HW22" s="17" t="str">
        <f t="shared" ca="1" si="101"/>
        <v/>
      </c>
      <c r="HX22" s="17" t="str">
        <f t="shared" ca="1" si="102"/>
        <v/>
      </c>
      <c r="HY22" s="17" t="str">
        <f t="shared" ca="1" si="103"/>
        <v/>
      </c>
      <c r="HZ22" s="17" t="str">
        <f t="shared" ca="1" si="104"/>
        <v/>
      </c>
      <c r="IA22" s="17" t="str">
        <f t="shared" ca="1" si="105"/>
        <v/>
      </c>
      <c r="IB22" s="17" t="str">
        <f t="shared" ca="1" si="106"/>
        <v/>
      </c>
      <c r="IC22" s="17" t="str">
        <f t="shared" ca="1" si="107"/>
        <v/>
      </c>
      <c r="ID22" s="17" t="str">
        <f t="shared" ca="1" si="40"/>
        <v/>
      </c>
      <c r="IE22" s="17" t="str">
        <f t="shared" ca="1" si="125"/>
        <v/>
      </c>
      <c r="IF22" s="17" t="str">
        <f t="shared" ca="1" si="126"/>
        <v/>
      </c>
      <c r="IG22" s="17" t="str">
        <f t="shared" ca="1" si="127"/>
        <v/>
      </c>
      <c r="IH22" s="17" t="str">
        <f t="shared" ca="1" si="128"/>
        <v/>
      </c>
      <c r="II22" s="17" t="str">
        <f t="shared" ca="1" si="129"/>
        <v/>
      </c>
      <c r="IJ22" s="17" t="str">
        <f t="shared" ca="1" si="130"/>
        <v/>
      </c>
      <c r="IK22" s="17" t="str">
        <f t="shared" ca="1" si="131"/>
        <v/>
      </c>
      <c r="IL22" s="17" t="str">
        <f t="shared" ca="1" si="132"/>
        <v/>
      </c>
      <c r="IM22" s="17" t="str">
        <f t="shared" ca="1" si="133"/>
        <v/>
      </c>
      <c r="IN22" s="17" t="str">
        <f t="shared" ca="1" si="134"/>
        <v/>
      </c>
      <c r="IO22" s="17" t="str">
        <f t="shared" ca="1" si="135"/>
        <v/>
      </c>
      <c r="IP22" s="17" t="str">
        <f t="shared" ca="1" si="136"/>
        <v/>
      </c>
      <c r="IQ22" s="17" t="str">
        <f t="shared" ca="1" si="109"/>
        <v/>
      </c>
      <c r="IR22" s="17" t="str">
        <f t="shared" ca="1" si="110"/>
        <v/>
      </c>
      <c r="IS22" s="17" t="str">
        <f t="shared" ca="1" si="111"/>
        <v/>
      </c>
      <c r="IT22" s="17" t="str">
        <f t="shared" ca="1" si="112"/>
        <v/>
      </c>
      <c r="IU22" s="17" t="str">
        <f t="shared" ca="1" si="113"/>
        <v/>
      </c>
      <c r="IV22" s="17" t="str">
        <f t="shared" ca="1" si="114"/>
        <v/>
      </c>
      <c r="IW22" s="17" t="str">
        <f t="shared" ca="1" si="115"/>
        <v/>
      </c>
      <c r="IX22" s="17" t="str">
        <f t="shared" ca="1" si="116"/>
        <v/>
      </c>
      <c r="IY22" s="17" t="str">
        <f t="shared" ca="1" si="117"/>
        <v/>
      </c>
      <c r="IZ22" s="17" t="str">
        <f t="shared" ca="1" si="118"/>
        <v/>
      </c>
      <c r="JA22" s="17" t="str">
        <f t="shared" ca="1" si="119"/>
        <v/>
      </c>
      <c r="JB22" s="17" t="str">
        <f t="shared" ca="1" si="120"/>
        <v/>
      </c>
      <c r="JC22" s="17" t="str">
        <f t="shared" ca="1" si="121"/>
        <v/>
      </c>
      <c r="JD22" s="17" t="str">
        <f t="shared" ca="1" si="122"/>
        <v/>
      </c>
      <c r="JE22" s="17" t="str">
        <f t="shared" ca="1" si="123"/>
        <v/>
      </c>
      <c r="JF22" s="17" t="str">
        <f t="shared" ca="1" si="137"/>
        <v/>
      </c>
      <c r="JG22" s="17" t="str">
        <f t="shared" ca="1" si="138"/>
        <v/>
      </c>
      <c r="JH22" s="17" t="str">
        <f t="shared" ca="1" si="139"/>
        <v/>
      </c>
      <c r="JI22" s="17" t="str">
        <f t="shared" ca="1" si="140"/>
        <v/>
      </c>
      <c r="JJ22" s="17" t="str">
        <f t="shared" ca="1" si="141"/>
        <v/>
      </c>
      <c r="JK22" s="17" t="str">
        <f t="shared" ca="1" si="142"/>
        <v/>
      </c>
      <c r="JL22" s="17" t="str">
        <f t="shared" ca="1" si="143"/>
        <v/>
      </c>
      <c r="JM22" s="17" t="str">
        <f t="shared" ca="1" si="144"/>
        <v/>
      </c>
    </row>
    <row r="23" spans="1:273">
      <c r="A23" s="17" t="str">
        <f t="shared" si="5"/>
        <v>\\\0</v>
      </c>
      <c r="B23" s="17" t="str">
        <f t="shared" si="6"/>
        <v>\\\0</v>
      </c>
      <c r="C23" s="17" t="str">
        <f t="shared" si="7"/>
        <v>\\\0</v>
      </c>
      <c r="D23" s="17" t="str">
        <f t="shared" si="8"/>
        <v>\\\0</v>
      </c>
      <c r="E23" s="17" t="str">
        <f t="shared" si="9"/>
        <v>\\\0</v>
      </c>
      <c r="F23" s="17" t="str">
        <f t="shared" si="10"/>
        <v>\\\0</v>
      </c>
      <c r="G23" s="17" t="str">
        <f t="shared" si="11"/>
        <v>\\\0</v>
      </c>
      <c r="H23" s="17" t="str">
        <f t="shared" si="12"/>
        <v>\\\0</v>
      </c>
      <c r="I23" s="17" t="str">
        <f t="shared" si="13"/>
        <v>\\\0</v>
      </c>
      <c r="J23" s="17" t="str">
        <f t="shared" si="14"/>
        <v>\\\0</v>
      </c>
      <c r="K23" s="17" t="str">
        <f t="shared" si="15"/>
        <v>\\\0</v>
      </c>
      <c r="L23" s="17" t="str">
        <f t="shared" si="16"/>
        <v>\\\0</v>
      </c>
      <c r="M23" s="17" t="str">
        <f t="shared" si="17"/>
        <v>\\\0</v>
      </c>
      <c r="N23" s="17" t="str">
        <f t="shared" si="18"/>
        <v>\\\0</v>
      </c>
      <c r="O23" s="17" t="str">
        <f t="shared" si="19"/>
        <v>\\\0</v>
      </c>
      <c r="P23" s="17" t="str">
        <f t="shared" si="20"/>
        <v>\\\0</v>
      </c>
      <c r="R23" s="17" t="str">
        <f t="shared" si="21"/>
        <v>\\</v>
      </c>
      <c r="S23" s="209"/>
      <c r="T23" s="189"/>
      <c r="U23" s="210"/>
      <c r="V23" s="211"/>
      <c r="W23" s="198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6"/>
      <c r="DS23" s="214"/>
      <c r="DT23" s="185"/>
      <c r="DU23" s="187"/>
      <c r="DV23" s="28">
        <f>IF(AND($S23='자료입력 및 결과표시'!$B$6,COUNTIF($W23:$DR23,'자료입력 및 결과표시'!$C$6)&gt;=1),IF(OR('자료입력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DW23" s="28">
        <f>IF(AND($S23='자료입력 및 결과표시'!$B$7,COUNTIF($W23:$DR23,'자료입력 및 결과표시'!$C$7)&gt;=1),IF(OR('자료입력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DX23" s="28">
        <f>IF(AND($S23='자료입력 및 결과표시'!$B$8,COUNTIF($W23:$DR23,'자료입력 및 결과표시'!$C$8)&gt;=1),IF(OR('자료입력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DY23" s="28">
        <f>IF(AND($S23='자료입력 및 결과표시'!$B$9,COUNTIF($W23:$DR23,'자료입력 및 결과표시'!$C$9)&gt;=1),IF(OR('자료입력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DZ23" s="28">
        <f>IF(AND($S23='자료입력 및 결과표시'!$B$10,COUNTIF($W23:$DR23,'자료입력 및 결과표시'!$C$10)&gt;=1),IF(OR('자료입력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A23" s="28">
        <f>IF(AND($S23='자료입력 및 결과표시'!$B$11,COUNTIF($W23:$DR23,'자료입력 및 결과표시'!$C$11)&gt;=1),IF(OR('자료입력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B23" s="28">
        <f>IF(AND($S23='자료입력 및 결과표시'!$B$12,COUNTIF($W23:$DR23,'자료입력 및 결과표시'!$C$12)&gt;=1),IF(OR('자료입력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C23" s="28">
        <f>IF(AND($S23='자료입력 및 결과표시'!$B$13,COUNTIF($W23:$DR23,'자료입력 및 결과표시'!$C$13)&gt;=1),IF(OR('자료입력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D23" s="28">
        <f>IF(AND($S23='자료입력 및 결과표시'!$B$14,COUNTIF($W23:$DR23,'자료입력 및 결과표시'!$C$14)&gt;=1),IF(OR('자료입력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E23" s="28">
        <f>IF(AND($S23='자료입력 및 결과표시'!$B$15,COUNTIF($W23:$DR23,'자료입력 및 결과표시'!$C$15)&gt;=1),IF(OR('자료입력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F23" s="28">
        <f>IF(AND($S23='자료입력 및 결과표시'!$B$16,COUNTIF($W23:$DR23,'자료입력 및 결과표시'!$C$16)&gt;=1),IF(OR('자료입력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G23" s="28">
        <f>IF(AND($S23='자료입력 및 결과표시'!$B$17,COUNTIF($W23:$DR23,'자료입력 및 결과표시'!$C$17)&gt;=1),IF(OR('자료입력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H23" s="28">
        <f>IF(AND($S23='자료입력 및 결과표시'!$B$18,COUNTIF($W23:$DR23,'자료입력 및 결과표시'!$C$18)&gt;=1),IF(OR('자료입력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I23" s="28">
        <f>IF(AND($S23='자료입력 및 결과표시'!$B$19,COUNTIF($W23:$DR23,'자료입력 및 결과표시'!$C$19)&gt;=1),IF(OR('자료입력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J23" s="28">
        <f>IF(AND($S23='자료입력 및 결과표시'!$B$20,COUNTIF($W23:$DR23,'자료입력 및 결과표시'!$C$20)&gt;=1),IF(OR('자료입력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K23" s="28">
        <f>IF(AND($S23='자료입력 및 결과표시'!$B$21,COUNTIF($W23:$DR23,'자료입력 및 결과표시'!$C$21)&gt;=1),IF(OR('자료입력 및 결과표시'!$B$4+90&gt;=$V23,'자료입력 및 결과표시'!$B$4&lt;$U23),0,IF($V23-'자료입력 및 결과표시'!$B$4-90&gt;='자료입력 및 결과표시'!$E$4,'자료입력 및 결과표시'!$E$4,$V23-'자료입력 및 결과표시'!$B$4-90)),0)</f>
        <v>0</v>
      </c>
      <c r="EL23" s="17">
        <f>IF(AND(S23='자료입력 및 결과표시'!$B$6,COUNTIF('업무중복도(데이터 입력)'!$W23:$DR23,'자료입력 및 결과표시'!$C$6)&gt;=1),1,0)</f>
        <v>0</v>
      </c>
      <c r="EM23" s="17">
        <f>IF(AND(S23='자료입력 및 결과표시'!$B$7,COUNTIF('업무중복도(데이터 입력)'!$W23:$DR23,'자료입력 및 결과표시'!$C$7)&gt;=1),2,0)</f>
        <v>0</v>
      </c>
      <c r="EN23" s="17">
        <f>IF(AND(S23='자료입력 및 결과표시'!$B$8,COUNTIF('업무중복도(데이터 입력)'!$W23:$DR23,'자료입력 및 결과표시'!$C$8)&gt;=1),3,0)</f>
        <v>0</v>
      </c>
      <c r="EO23" s="17">
        <f>IF(AND(S23='자료입력 및 결과표시'!$B$9,COUNTIF('업무중복도(데이터 입력)'!$W23:$DR23,'자료입력 및 결과표시'!$C$9)&gt;=1),4,0)</f>
        <v>0</v>
      </c>
      <c r="EP23" s="17">
        <f>IF(AND(S23='자료입력 및 결과표시'!$B$10,COUNTIF('업무중복도(데이터 입력)'!$W23:$DR23,'자료입력 및 결과표시'!$C$10)&gt;=1),5,0)</f>
        <v>0</v>
      </c>
      <c r="EQ23" s="17">
        <f>IF(AND(S23='자료입력 및 결과표시'!$B$11,COUNTIF('업무중복도(데이터 입력)'!$W23:$DR23,'자료입력 및 결과표시'!$C$11)&gt;=1),6,0)</f>
        <v>0</v>
      </c>
      <c r="ER23" s="17">
        <f>IF(AND(S23='자료입력 및 결과표시'!$B$12,COUNTIF('업무중복도(데이터 입력)'!$W23:$DR23,'자료입력 및 결과표시'!$C$12)&gt;=1),7,0)</f>
        <v>0</v>
      </c>
      <c r="ES23" s="17">
        <f>IF(AND(S23='자료입력 및 결과표시'!$B$13,COUNTIF('업무중복도(데이터 입력)'!$W23:$DR23,'자료입력 및 결과표시'!$C$13)&gt;=1),8,0)</f>
        <v>0</v>
      </c>
      <c r="ET23" s="17">
        <f>IF(AND(S23='자료입력 및 결과표시'!$B$14,COUNTIF('업무중복도(데이터 입력)'!$W23:$DR23,'자료입력 및 결과표시'!$C$14)&gt;=1),9,0)</f>
        <v>0</v>
      </c>
      <c r="EU23" s="17">
        <f>IF(AND(S23='자료입력 및 결과표시'!$B$15,COUNTIF('업무중복도(데이터 입력)'!$W23:$DR23,'자료입력 및 결과표시'!$C$15)&gt;=1),10,0)</f>
        <v>0</v>
      </c>
      <c r="EV23" s="17">
        <f>IF(AND(S23='자료입력 및 결과표시'!$B$16,COUNTIF('업무중복도(데이터 입력)'!$W23:$DR23,'자료입력 및 결과표시'!$C$16)&gt;=1),11,0)</f>
        <v>0</v>
      </c>
      <c r="EW23" s="17">
        <f>IF(AND(S23='자료입력 및 결과표시'!$B$17,COUNTIF('업무중복도(데이터 입력)'!$W23:$DR23,'자료입력 및 결과표시'!$C$17)&gt;=1),12,0)</f>
        <v>0</v>
      </c>
      <c r="EX23" s="17">
        <f>IF(AND(S23='자료입력 및 결과표시'!$B$18,COUNTIF('업무중복도(데이터 입력)'!$W23:$DR23,'자료입력 및 결과표시'!$C$18)&gt;=1),13,0)</f>
        <v>0</v>
      </c>
      <c r="EY23" s="17">
        <f>IF(AND(S23='자료입력 및 결과표시'!$B$19,COUNTIF('업무중복도(데이터 입력)'!$W23:$DR23,'자료입력 및 결과표시'!$C$19)&gt;=1),14,0)</f>
        <v>0</v>
      </c>
      <c r="EZ23" s="17">
        <f>IF(AND(S23='자료입력 및 결과표시'!$B$20,COUNTIF('업무중복도(데이터 입력)'!$W23:$DR23,'자료입력 및 결과표시'!$C$20)&gt;=1),15,0)</f>
        <v>0</v>
      </c>
      <c r="FA23" s="17">
        <f>IF(AND(S23='자료입력 및 결과표시'!$B$21,COUNTIF('업무중복도(데이터 입력)'!$W23:$DR23,'자료입력 및 결과표시'!$C$21)&gt;=1),16,0)</f>
        <v>0</v>
      </c>
      <c r="FD23" s="270" t="str">
        <f ca="1">IFERROR(MATCH('자료입력 및 결과표시'!$C$62,OFFSET($R$3,$FD22,,1000),0)+$FD22,"")</f>
        <v/>
      </c>
      <c r="FE23" s="271" t="str">
        <f t="shared" ca="1" si="22"/>
        <v/>
      </c>
      <c r="FH23" s="17" t="str">
        <f ca="1">IFERROR(MATCH('자료입력 및 결과표시'!$C$62,OFFSET($R$3,$FH22,,1000),0)+$FH22,"")</f>
        <v/>
      </c>
      <c r="FI23" s="17" t="str">
        <f t="shared" ca="1" si="23"/>
        <v/>
      </c>
      <c r="FK23" s="17">
        <f t="shared" si="24"/>
        <v>0</v>
      </c>
      <c r="FL23" s="17">
        <v>21</v>
      </c>
      <c r="FM23" s="17">
        <f>IF(HLOOKUP('자료입력 및 결과표시'!$A$4,'업체별 기술인 명단(데이터 입력)'!$B$2:$BZ$100,22,FALSE)="",1,HLOOKUP('자료입력 및 결과표시'!$A$4,'업체별 기술인 명단(데이터 입력)'!$B$2:$BZ$100,22,FALSE))</f>
        <v>1</v>
      </c>
      <c r="FN23" s="17">
        <f t="shared" ca="1" si="25"/>
        <v>0</v>
      </c>
      <c r="FP23" s="17" t="str">
        <f t="shared" ca="1" si="26"/>
        <v/>
      </c>
      <c r="FQ23" s="270" t="str">
        <f ca="1">IFERROR(MATCH('자료입력 및 결과표시'!$C$62,OFFSET($R$3,$FQ22,,1000),0)+$FQ22,"")</f>
        <v/>
      </c>
      <c r="FR23" s="17" t="str">
        <f t="shared" ca="1" si="27"/>
        <v/>
      </c>
      <c r="FS23" s="17" t="str">
        <f t="shared" ca="1" si="45"/>
        <v/>
      </c>
      <c r="FT23" s="17" t="str">
        <f t="shared" ca="1" si="46"/>
        <v/>
      </c>
      <c r="FU23" s="17" t="str">
        <f t="shared" ca="1" si="47"/>
        <v/>
      </c>
      <c r="FV23" s="17" t="str">
        <f t="shared" ca="1" si="48"/>
        <v/>
      </c>
      <c r="FW23" s="17" t="str">
        <f t="shared" ca="1" si="49"/>
        <v/>
      </c>
      <c r="FX23" s="17" t="str">
        <f t="shared" ca="1" si="50"/>
        <v/>
      </c>
      <c r="FY23" s="17" t="str">
        <f t="shared" ca="1" si="51"/>
        <v/>
      </c>
      <c r="FZ23" s="17" t="str">
        <f t="shared" ca="1" si="52"/>
        <v/>
      </c>
      <c r="GA23" s="17" t="str">
        <f t="shared" ca="1" si="53"/>
        <v/>
      </c>
      <c r="GB23" s="17" t="str">
        <f t="shared" ca="1" si="54"/>
        <v/>
      </c>
      <c r="GC23" s="17" t="str">
        <f t="shared" ca="1" si="55"/>
        <v/>
      </c>
      <c r="GD23" s="17" t="str">
        <f t="shared" ca="1" si="56"/>
        <v/>
      </c>
      <c r="GE23" s="17" t="str">
        <f t="shared" ca="1" si="57"/>
        <v/>
      </c>
      <c r="GF23" s="17" t="str">
        <f t="shared" ca="1" si="58"/>
        <v/>
      </c>
      <c r="GG23" s="17" t="str">
        <f t="shared" ca="1" si="59"/>
        <v/>
      </c>
      <c r="GH23" s="17" t="str">
        <f t="shared" ca="1" si="60"/>
        <v/>
      </c>
      <c r="GI23" s="17" t="str">
        <f t="shared" ca="1" si="61"/>
        <v/>
      </c>
      <c r="GJ23" s="17" t="str">
        <f t="shared" ca="1" si="62"/>
        <v/>
      </c>
      <c r="GK23" s="17" t="str">
        <f t="shared" ca="1" si="63"/>
        <v/>
      </c>
      <c r="GL23" s="17" t="str">
        <f t="shared" ca="1" si="64"/>
        <v/>
      </c>
      <c r="GM23" s="17" t="str">
        <f t="shared" ca="1" si="65"/>
        <v/>
      </c>
      <c r="GN23" s="17" t="str">
        <f t="shared" ca="1" si="66"/>
        <v/>
      </c>
      <c r="GO23" s="17" t="str">
        <f t="shared" ca="1" si="67"/>
        <v/>
      </c>
      <c r="GP23" s="17" t="str">
        <f t="shared" ca="1" si="68"/>
        <v/>
      </c>
      <c r="GQ23" s="17" t="str">
        <f t="shared" ca="1" si="69"/>
        <v/>
      </c>
      <c r="GR23" s="17" t="str">
        <f t="shared" ca="1" si="70"/>
        <v/>
      </c>
      <c r="GS23" s="17" t="str">
        <f t="shared" ca="1" si="71"/>
        <v/>
      </c>
      <c r="GT23" s="17" t="str">
        <f t="shared" ca="1" si="72"/>
        <v/>
      </c>
      <c r="GU23" s="17" t="str">
        <f t="shared" ca="1" si="73"/>
        <v/>
      </c>
      <c r="GV23" s="17" t="str">
        <f t="shared" ca="1" si="74"/>
        <v/>
      </c>
      <c r="GW23" s="17" t="str">
        <f t="shared" ca="1" si="75"/>
        <v/>
      </c>
      <c r="GX23" s="17" t="str">
        <f t="shared" ca="1" si="76"/>
        <v/>
      </c>
      <c r="GY23" s="17" t="str">
        <f t="shared" ca="1" si="77"/>
        <v/>
      </c>
      <c r="GZ23" s="17" t="str">
        <f t="shared" ca="1" si="78"/>
        <v/>
      </c>
      <c r="HA23" s="17" t="str">
        <f t="shared" ca="1" si="79"/>
        <v/>
      </c>
      <c r="HB23" s="17" t="str">
        <f t="shared" ca="1" si="80"/>
        <v/>
      </c>
      <c r="HC23" s="17" t="str">
        <f t="shared" ca="1" si="81"/>
        <v/>
      </c>
      <c r="HD23" s="17" t="str">
        <f t="shared" ca="1" si="82"/>
        <v/>
      </c>
      <c r="HE23" s="17" t="str">
        <f t="shared" ca="1" si="83"/>
        <v/>
      </c>
      <c r="HF23" s="17" t="str">
        <f t="shared" ca="1" si="84"/>
        <v/>
      </c>
      <c r="HG23" s="17" t="str">
        <f t="shared" ca="1" si="85"/>
        <v/>
      </c>
      <c r="HH23" s="17" t="str">
        <f t="shared" ca="1" si="86"/>
        <v/>
      </c>
      <c r="HI23" s="17" t="str">
        <f t="shared" ca="1" si="87"/>
        <v/>
      </c>
      <c r="HJ23" s="17" t="str">
        <f t="shared" ca="1" si="88"/>
        <v/>
      </c>
      <c r="HK23" s="17" t="str">
        <f t="shared" ca="1" si="89"/>
        <v/>
      </c>
      <c r="HL23" s="17" t="str">
        <f t="shared" ca="1" si="90"/>
        <v/>
      </c>
      <c r="HM23" s="17" t="str">
        <f t="shared" ca="1" si="91"/>
        <v/>
      </c>
      <c r="HN23" s="17" t="str">
        <f t="shared" ca="1" si="92"/>
        <v/>
      </c>
      <c r="HO23" s="17" t="str">
        <f t="shared" ca="1" si="93"/>
        <v/>
      </c>
      <c r="HP23" s="17" t="str">
        <f t="shared" ca="1" si="94"/>
        <v/>
      </c>
      <c r="HQ23" s="17" t="str">
        <f t="shared" ca="1" si="95"/>
        <v/>
      </c>
      <c r="HR23" s="17" t="str">
        <f t="shared" ca="1" si="96"/>
        <v/>
      </c>
      <c r="HS23" s="17" t="str">
        <f t="shared" ca="1" si="97"/>
        <v/>
      </c>
      <c r="HT23" s="17" t="str">
        <f t="shared" ca="1" si="98"/>
        <v/>
      </c>
      <c r="HU23" s="17" t="str">
        <f t="shared" ca="1" si="99"/>
        <v/>
      </c>
      <c r="HV23" s="17" t="str">
        <f t="shared" ca="1" si="100"/>
        <v/>
      </c>
      <c r="HW23" s="17" t="str">
        <f t="shared" ca="1" si="101"/>
        <v/>
      </c>
      <c r="HX23" s="17" t="str">
        <f t="shared" ca="1" si="102"/>
        <v/>
      </c>
      <c r="HY23" s="17" t="str">
        <f t="shared" ca="1" si="103"/>
        <v/>
      </c>
      <c r="HZ23" s="17" t="str">
        <f t="shared" ca="1" si="104"/>
        <v/>
      </c>
      <c r="IA23" s="17" t="str">
        <f t="shared" ca="1" si="105"/>
        <v/>
      </c>
      <c r="IB23" s="17" t="str">
        <f t="shared" ca="1" si="106"/>
        <v/>
      </c>
      <c r="IC23" s="17" t="str">
        <f t="shared" ca="1" si="107"/>
        <v/>
      </c>
      <c r="ID23" s="17" t="str">
        <f t="shared" ca="1" si="40"/>
        <v/>
      </c>
      <c r="IE23" s="17" t="str">
        <f t="shared" ca="1" si="125"/>
        <v/>
      </c>
      <c r="IF23" s="17" t="str">
        <f t="shared" ca="1" si="126"/>
        <v/>
      </c>
      <c r="IG23" s="17" t="str">
        <f t="shared" ca="1" si="127"/>
        <v/>
      </c>
      <c r="IH23" s="17" t="str">
        <f t="shared" ca="1" si="128"/>
        <v/>
      </c>
      <c r="II23" s="17" t="str">
        <f t="shared" ca="1" si="129"/>
        <v/>
      </c>
      <c r="IJ23" s="17" t="str">
        <f t="shared" ca="1" si="130"/>
        <v/>
      </c>
      <c r="IK23" s="17" t="str">
        <f t="shared" ca="1" si="131"/>
        <v/>
      </c>
      <c r="IL23" s="17" t="str">
        <f t="shared" ca="1" si="132"/>
        <v/>
      </c>
      <c r="IM23" s="17" t="str">
        <f t="shared" ca="1" si="133"/>
        <v/>
      </c>
      <c r="IN23" s="17" t="str">
        <f t="shared" ca="1" si="134"/>
        <v/>
      </c>
      <c r="IO23" s="17" t="str">
        <f t="shared" ca="1" si="135"/>
        <v/>
      </c>
      <c r="IP23" s="17" t="str">
        <f t="shared" ca="1" si="136"/>
        <v/>
      </c>
      <c r="IQ23" s="17" t="str">
        <f t="shared" ca="1" si="109"/>
        <v/>
      </c>
      <c r="IR23" s="17" t="str">
        <f t="shared" ca="1" si="110"/>
        <v/>
      </c>
      <c r="IS23" s="17" t="str">
        <f t="shared" ca="1" si="111"/>
        <v/>
      </c>
      <c r="IT23" s="17" t="str">
        <f t="shared" ca="1" si="112"/>
        <v/>
      </c>
      <c r="IU23" s="17" t="str">
        <f t="shared" ca="1" si="113"/>
        <v/>
      </c>
      <c r="IV23" s="17" t="str">
        <f t="shared" ca="1" si="114"/>
        <v/>
      </c>
      <c r="IW23" s="17" t="str">
        <f t="shared" ca="1" si="115"/>
        <v/>
      </c>
      <c r="IX23" s="17" t="str">
        <f t="shared" ca="1" si="116"/>
        <v/>
      </c>
      <c r="IY23" s="17" t="str">
        <f t="shared" ca="1" si="117"/>
        <v/>
      </c>
      <c r="IZ23" s="17" t="str">
        <f t="shared" ca="1" si="118"/>
        <v/>
      </c>
      <c r="JA23" s="17" t="str">
        <f t="shared" ca="1" si="119"/>
        <v/>
      </c>
      <c r="JB23" s="17" t="str">
        <f t="shared" ca="1" si="120"/>
        <v/>
      </c>
      <c r="JC23" s="17" t="str">
        <f t="shared" ca="1" si="121"/>
        <v/>
      </c>
      <c r="JD23" s="17" t="str">
        <f t="shared" ca="1" si="122"/>
        <v/>
      </c>
      <c r="JE23" s="17" t="str">
        <f t="shared" ca="1" si="123"/>
        <v/>
      </c>
      <c r="JF23" s="17" t="str">
        <f t="shared" ca="1" si="137"/>
        <v/>
      </c>
      <c r="JG23" s="17" t="str">
        <f t="shared" ca="1" si="138"/>
        <v/>
      </c>
      <c r="JH23" s="17" t="str">
        <f t="shared" ca="1" si="139"/>
        <v/>
      </c>
      <c r="JI23" s="17" t="str">
        <f t="shared" ca="1" si="140"/>
        <v/>
      </c>
      <c r="JJ23" s="17" t="str">
        <f t="shared" ca="1" si="141"/>
        <v/>
      </c>
      <c r="JK23" s="17" t="str">
        <f t="shared" ca="1" si="142"/>
        <v/>
      </c>
      <c r="JL23" s="17" t="str">
        <f t="shared" ca="1" si="143"/>
        <v/>
      </c>
      <c r="JM23" s="17" t="str">
        <f t="shared" ca="1" si="144"/>
        <v/>
      </c>
    </row>
    <row r="24" spans="1:273">
      <c r="A24" s="17" t="str">
        <f t="shared" si="5"/>
        <v>\\\0</v>
      </c>
      <c r="B24" s="17" t="str">
        <f t="shared" si="6"/>
        <v>\\\0</v>
      </c>
      <c r="C24" s="17" t="str">
        <f t="shared" si="7"/>
        <v>\\\0</v>
      </c>
      <c r="D24" s="17" t="str">
        <f t="shared" si="8"/>
        <v>\\\0</v>
      </c>
      <c r="E24" s="17" t="str">
        <f t="shared" si="9"/>
        <v>\\\0</v>
      </c>
      <c r="F24" s="17" t="str">
        <f t="shared" si="10"/>
        <v>\\\0</v>
      </c>
      <c r="G24" s="17" t="str">
        <f t="shared" si="11"/>
        <v>\\\0</v>
      </c>
      <c r="H24" s="17" t="str">
        <f t="shared" si="12"/>
        <v>\\\0</v>
      </c>
      <c r="I24" s="17" t="str">
        <f t="shared" si="13"/>
        <v>\\\0</v>
      </c>
      <c r="J24" s="17" t="str">
        <f t="shared" si="14"/>
        <v>\\\0</v>
      </c>
      <c r="K24" s="17" t="str">
        <f t="shared" si="15"/>
        <v>\\\0</v>
      </c>
      <c r="L24" s="17" t="str">
        <f t="shared" si="16"/>
        <v>\\\0</v>
      </c>
      <c r="M24" s="17" t="str">
        <f t="shared" si="17"/>
        <v>\\\0</v>
      </c>
      <c r="N24" s="17" t="str">
        <f t="shared" si="18"/>
        <v>\\\0</v>
      </c>
      <c r="O24" s="17" t="str">
        <f t="shared" si="19"/>
        <v>\\\0</v>
      </c>
      <c r="P24" s="17" t="str">
        <f t="shared" si="20"/>
        <v>\\\0</v>
      </c>
      <c r="R24" s="17" t="str">
        <f t="shared" si="21"/>
        <v>\\</v>
      </c>
      <c r="S24" s="209"/>
      <c r="T24" s="189"/>
      <c r="U24" s="210"/>
      <c r="V24" s="211"/>
      <c r="W24" s="198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6"/>
      <c r="DS24" s="214"/>
      <c r="DT24" s="185"/>
      <c r="DU24" s="187"/>
      <c r="DV24" s="28">
        <f>IF(AND($S24='자료입력 및 결과표시'!$B$6,COUNTIF($W24:$DR24,'자료입력 및 결과표시'!$C$6)&gt;=1),IF(OR('자료입력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DW24" s="28">
        <f>IF(AND($S24='자료입력 및 결과표시'!$B$7,COUNTIF($W24:$DR24,'자료입력 및 결과표시'!$C$7)&gt;=1),IF(OR('자료입력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DX24" s="28">
        <f>IF(AND($S24='자료입력 및 결과표시'!$B$8,COUNTIF($W24:$DR24,'자료입력 및 결과표시'!$C$8)&gt;=1),IF(OR('자료입력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DY24" s="28">
        <f>IF(AND($S24='자료입력 및 결과표시'!$B$9,COUNTIF($W24:$DR24,'자료입력 및 결과표시'!$C$9)&gt;=1),IF(OR('자료입력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DZ24" s="28">
        <f>IF(AND($S24='자료입력 및 결과표시'!$B$10,COUNTIF($W24:$DR24,'자료입력 및 결과표시'!$C$10)&gt;=1),IF(OR('자료입력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A24" s="28">
        <f>IF(AND($S24='자료입력 및 결과표시'!$B$11,COUNTIF($W24:$DR24,'자료입력 및 결과표시'!$C$11)&gt;=1),IF(OR('자료입력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B24" s="28">
        <f>IF(AND($S24='자료입력 및 결과표시'!$B$12,COUNTIF($W24:$DR24,'자료입력 및 결과표시'!$C$12)&gt;=1),IF(OR('자료입력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C24" s="28">
        <f>IF(AND($S24='자료입력 및 결과표시'!$B$13,COUNTIF($W24:$DR24,'자료입력 및 결과표시'!$C$13)&gt;=1),IF(OR('자료입력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D24" s="28">
        <f>IF(AND($S24='자료입력 및 결과표시'!$B$14,COUNTIF($W24:$DR24,'자료입력 및 결과표시'!$C$14)&gt;=1),IF(OR('자료입력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E24" s="28">
        <f>IF(AND($S24='자료입력 및 결과표시'!$B$15,COUNTIF($W24:$DR24,'자료입력 및 결과표시'!$C$15)&gt;=1),IF(OR('자료입력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F24" s="28">
        <f>IF(AND($S24='자료입력 및 결과표시'!$B$16,COUNTIF($W24:$DR24,'자료입력 및 결과표시'!$C$16)&gt;=1),IF(OR('자료입력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G24" s="28">
        <f>IF(AND($S24='자료입력 및 결과표시'!$B$17,COUNTIF($W24:$DR24,'자료입력 및 결과표시'!$C$17)&gt;=1),IF(OR('자료입력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H24" s="28">
        <f>IF(AND($S24='자료입력 및 결과표시'!$B$18,COUNTIF($W24:$DR24,'자료입력 및 결과표시'!$C$18)&gt;=1),IF(OR('자료입력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I24" s="28">
        <f>IF(AND($S24='자료입력 및 결과표시'!$B$19,COUNTIF($W24:$DR24,'자료입력 및 결과표시'!$C$19)&gt;=1),IF(OR('자료입력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J24" s="28">
        <f>IF(AND($S24='자료입력 및 결과표시'!$B$20,COUNTIF($W24:$DR24,'자료입력 및 결과표시'!$C$20)&gt;=1),IF(OR('자료입력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K24" s="28">
        <f>IF(AND($S24='자료입력 및 결과표시'!$B$21,COUNTIF($W24:$DR24,'자료입력 및 결과표시'!$C$21)&gt;=1),IF(OR('자료입력 및 결과표시'!$B$4+90&gt;=$V24,'자료입력 및 결과표시'!$B$4&lt;$U24),0,IF($V24-'자료입력 및 결과표시'!$B$4-90&gt;='자료입력 및 결과표시'!$E$4,'자료입력 및 결과표시'!$E$4,$V24-'자료입력 및 결과표시'!$B$4-90)),0)</f>
        <v>0</v>
      </c>
      <c r="EL24" s="17">
        <f>IF(AND(S24='자료입력 및 결과표시'!$B$6,COUNTIF('업무중복도(데이터 입력)'!$W24:$DR24,'자료입력 및 결과표시'!$C$6)&gt;=1),1,0)</f>
        <v>0</v>
      </c>
      <c r="EM24" s="17">
        <f>IF(AND(S24='자료입력 및 결과표시'!$B$7,COUNTIF('업무중복도(데이터 입력)'!$W24:$DR24,'자료입력 및 결과표시'!$C$7)&gt;=1),2,0)</f>
        <v>0</v>
      </c>
      <c r="EN24" s="17">
        <f>IF(AND(S24='자료입력 및 결과표시'!$B$8,COUNTIF('업무중복도(데이터 입력)'!$W24:$DR24,'자료입력 및 결과표시'!$C$8)&gt;=1),3,0)</f>
        <v>0</v>
      </c>
      <c r="EO24" s="17">
        <f>IF(AND(S24='자료입력 및 결과표시'!$B$9,COUNTIF('업무중복도(데이터 입력)'!$W24:$DR24,'자료입력 및 결과표시'!$C$9)&gt;=1),4,0)</f>
        <v>0</v>
      </c>
      <c r="EP24" s="17">
        <f>IF(AND(S24='자료입력 및 결과표시'!$B$10,COUNTIF('업무중복도(데이터 입력)'!$W24:$DR24,'자료입력 및 결과표시'!$C$10)&gt;=1),5,0)</f>
        <v>0</v>
      </c>
      <c r="EQ24" s="17">
        <f>IF(AND(S24='자료입력 및 결과표시'!$B$11,COUNTIF('업무중복도(데이터 입력)'!$W24:$DR24,'자료입력 및 결과표시'!$C$11)&gt;=1),6,0)</f>
        <v>0</v>
      </c>
      <c r="ER24" s="17">
        <f>IF(AND(S24='자료입력 및 결과표시'!$B$12,COUNTIF('업무중복도(데이터 입력)'!$W24:$DR24,'자료입력 및 결과표시'!$C$12)&gt;=1),7,0)</f>
        <v>0</v>
      </c>
      <c r="ES24" s="17">
        <f>IF(AND(S24='자료입력 및 결과표시'!$B$13,COUNTIF('업무중복도(데이터 입력)'!$W24:$DR24,'자료입력 및 결과표시'!$C$13)&gt;=1),8,0)</f>
        <v>0</v>
      </c>
      <c r="ET24" s="17">
        <f>IF(AND(S24='자료입력 및 결과표시'!$B$14,COUNTIF('업무중복도(데이터 입력)'!$W24:$DR24,'자료입력 및 결과표시'!$C$14)&gt;=1),9,0)</f>
        <v>0</v>
      </c>
      <c r="EU24" s="17">
        <f>IF(AND(S24='자료입력 및 결과표시'!$B$15,COUNTIF('업무중복도(데이터 입력)'!$W24:$DR24,'자료입력 및 결과표시'!$C$15)&gt;=1),10,0)</f>
        <v>0</v>
      </c>
      <c r="EV24" s="17">
        <f>IF(AND(S24='자료입력 및 결과표시'!$B$16,COUNTIF('업무중복도(데이터 입력)'!$W24:$DR24,'자료입력 및 결과표시'!$C$16)&gt;=1),11,0)</f>
        <v>0</v>
      </c>
      <c r="EW24" s="17">
        <f>IF(AND(S24='자료입력 및 결과표시'!$B$17,COUNTIF('업무중복도(데이터 입력)'!$W24:$DR24,'자료입력 및 결과표시'!$C$17)&gt;=1),12,0)</f>
        <v>0</v>
      </c>
      <c r="EX24" s="17">
        <f>IF(AND(S24='자료입력 및 결과표시'!$B$18,COUNTIF('업무중복도(데이터 입력)'!$W24:$DR24,'자료입력 및 결과표시'!$C$18)&gt;=1),13,0)</f>
        <v>0</v>
      </c>
      <c r="EY24" s="17">
        <f>IF(AND(S24='자료입력 및 결과표시'!$B$19,COUNTIF('업무중복도(데이터 입력)'!$W24:$DR24,'자료입력 및 결과표시'!$C$19)&gt;=1),14,0)</f>
        <v>0</v>
      </c>
      <c r="EZ24" s="17">
        <f>IF(AND(S24='자료입력 및 결과표시'!$B$20,COUNTIF('업무중복도(데이터 입력)'!$W24:$DR24,'자료입력 및 결과표시'!$C$20)&gt;=1),15,0)</f>
        <v>0</v>
      </c>
      <c r="FA24" s="17">
        <f>IF(AND(S24='자료입력 및 결과표시'!$B$21,COUNTIF('업무중복도(데이터 입력)'!$W24:$DR24,'자료입력 및 결과표시'!$C$21)&gt;=1),16,0)</f>
        <v>0</v>
      </c>
      <c r="FD24" s="270" t="str">
        <f ca="1">IFERROR(MATCH('자료입력 및 결과표시'!$C$62,OFFSET($R$3,$FD23,,1000),0)+$FD23,"")</f>
        <v/>
      </c>
      <c r="FE24" s="271" t="str">
        <f t="shared" ca="1" si="22"/>
        <v/>
      </c>
      <c r="FH24" s="17" t="str">
        <f ca="1">IFERROR(MATCH('자료입력 및 결과표시'!$C$62,OFFSET($R$3,$FH23,,1000),0)+$FH23,"")</f>
        <v/>
      </c>
      <c r="FI24" s="17" t="str">
        <f t="shared" ca="1" si="23"/>
        <v/>
      </c>
      <c r="FK24" s="17">
        <f t="shared" si="24"/>
        <v>0</v>
      </c>
      <c r="FL24" s="17">
        <v>22</v>
      </c>
      <c r="FM24" s="17">
        <f>IF(HLOOKUP('자료입력 및 결과표시'!$A$4,'업체별 기술인 명단(데이터 입력)'!$B$2:$BZ$100,23,FALSE)="",1,HLOOKUP('자료입력 및 결과표시'!$A$4,'업체별 기술인 명단(데이터 입력)'!$B$2:$BZ$100,23,FALSE))</f>
        <v>1</v>
      </c>
      <c r="FN24" s="17">
        <f t="shared" ca="1" si="25"/>
        <v>0</v>
      </c>
      <c r="FP24" s="17" t="str">
        <f t="shared" ca="1" si="26"/>
        <v/>
      </c>
      <c r="FQ24" s="270" t="str">
        <f ca="1">IFERROR(MATCH('자료입력 및 결과표시'!$C$62,OFFSET($R$3,$FQ23,,1000),0)+$FQ23,"")</f>
        <v/>
      </c>
      <c r="FR24" s="17" t="str">
        <f t="shared" ca="1" si="27"/>
        <v/>
      </c>
      <c r="FS24" s="17" t="str">
        <f t="shared" ca="1" si="45"/>
        <v/>
      </c>
      <c r="FT24" s="17" t="str">
        <f t="shared" ca="1" si="46"/>
        <v/>
      </c>
      <c r="FU24" s="17" t="str">
        <f t="shared" ca="1" si="47"/>
        <v/>
      </c>
      <c r="FV24" s="17" t="str">
        <f t="shared" ca="1" si="48"/>
        <v/>
      </c>
      <c r="FW24" s="17" t="str">
        <f t="shared" ca="1" si="49"/>
        <v/>
      </c>
      <c r="FX24" s="17" t="str">
        <f t="shared" ca="1" si="50"/>
        <v/>
      </c>
      <c r="FY24" s="17" t="str">
        <f t="shared" ca="1" si="51"/>
        <v/>
      </c>
      <c r="FZ24" s="17" t="str">
        <f t="shared" ca="1" si="52"/>
        <v/>
      </c>
      <c r="GA24" s="17" t="str">
        <f t="shared" ca="1" si="53"/>
        <v/>
      </c>
      <c r="GB24" s="17" t="str">
        <f t="shared" ca="1" si="54"/>
        <v/>
      </c>
      <c r="GC24" s="17" t="str">
        <f t="shared" ca="1" si="55"/>
        <v/>
      </c>
      <c r="GD24" s="17" t="str">
        <f t="shared" ca="1" si="56"/>
        <v/>
      </c>
      <c r="GE24" s="17" t="str">
        <f t="shared" ca="1" si="57"/>
        <v/>
      </c>
      <c r="GF24" s="17" t="str">
        <f t="shared" ca="1" si="58"/>
        <v/>
      </c>
      <c r="GG24" s="17" t="str">
        <f t="shared" ca="1" si="59"/>
        <v/>
      </c>
      <c r="GH24" s="17" t="str">
        <f t="shared" ca="1" si="60"/>
        <v/>
      </c>
      <c r="GI24" s="17" t="str">
        <f t="shared" ca="1" si="61"/>
        <v/>
      </c>
      <c r="GJ24" s="17" t="str">
        <f t="shared" ca="1" si="62"/>
        <v/>
      </c>
      <c r="GK24" s="17" t="str">
        <f t="shared" ca="1" si="63"/>
        <v/>
      </c>
      <c r="GL24" s="17" t="str">
        <f t="shared" ca="1" si="64"/>
        <v/>
      </c>
      <c r="GM24" s="17" t="str">
        <f t="shared" ca="1" si="65"/>
        <v/>
      </c>
      <c r="GN24" s="17" t="str">
        <f t="shared" ca="1" si="66"/>
        <v/>
      </c>
      <c r="GO24" s="17" t="str">
        <f t="shared" ca="1" si="67"/>
        <v/>
      </c>
      <c r="GP24" s="17" t="str">
        <f t="shared" ca="1" si="68"/>
        <v/>
      </c>
      <c r="GQ24" s="17" t="str">
        <f t="shared" ca="1" si="69"/>
        <v/>
      </c>
      <c r="GR24" s="17" t="str">
        <f t="shared" ca="1" si="70"/>
        <v/>
      </c>
      <c r="GS24" s="17" t="str">
        <f t="shared" ca="1" si="71"/>
        <v/>
      </c>
      <c r="GT24" s="17" t="str">
        <f t="shared" ca="1" si="72"/>
        <v/>
      </c>
      <c r="GU24" s="17" t="str">
        <f t="shared" ca="1" si="73"/>
        <v/>
      </c>
      <c r="GV24" s="17" t="str">
        <f t="shared" ca="1" si="74"/>
        <v/>
      </c>
      <c r="GW24" s="17" t="str">
        <f t="shared" ca="1" si="75"/>
        <v/>
      </c>
      <c r="GX24" s="17" t="str">
        <f t="shared" ca="1" si="76"/>
        <v/>
      </c>
      <c r="GY24" s="17" t="str">
        <f t="shared" ca="1" si="77"/>
        <v/>
      </c>
      <c r="GZ24" s="17" t="str">
        <f t="shared" ca="1" si="78"/>
        <v/>
      </c>
      <c r="HA24" s="17" t="str">
        <f t="shared" ca="1" si="79"/>
        <v/>
      </c>
      <c r="HB24" s="17" t="str">
        <f t="shared" ca="1" si="80"/>
        <v/>
      </c>
      <c r="HC24" s="17" t="str">
        <f t="shared" ca="1" si="81"/>
        <v/>
      </c>
      <c r="HD24" s="17" t="str">
        <f t="shared" ca="1" si="82"/>
        <v/>
      </c>
      <c r="HE24" s="17" t="str">
        <f t="shared" ca="1" si="83"/>
        <v/>
      </c>
      <c r="HF24" s="17" t="str">
        <f t="shared" ca="1" si="84"/>
        <v/>
      </c>
      <c r="HG24" s="17" t="str">
        <f t="shared" ca="1" si="85"/>
        <v/>
      </c>
      <c r="HH24" s="17" t="str">
        <f t="shared" ca="1" si="86"/>
        <v/>
      </c>
      <c r="HI24" s="17" t="str">
        <f t="shared" ca="1" si="87"/>
        <v/>
      </c>
      <c r="HJ24" s="17" t="str">
        <f t="shared" ca="1" si="88"/>
        <v/>
      </c>
      <c r="HK24" s="17" t="str">
        <f t="shared" ca="1" si="89"/>
        <v/>
      </c>
      <c r="HL24" s="17" t="str">
        <f t="shared" ca="1" si="90"/>
        <v/>
      </c>
      <c r="HM24" s="17" t="str">
        <f t="shared" ca="1" si="91"/>
        <v/>
      </c>
      <c r="HN24" s="17" t="str">
        <f t="shared" ca="1" si="92"/>
        <v/>
      </c>
      <c r="HO24" s="17" t="str">
        <f t="shared" ca="1" si="93"/>
        <v/>
      </c>
      <c r="HP24" s="17" t="str">
        <f t="shared" ca="1" si="94"/>
        <v/>
      </c>
      <c r="HQ24" s="17" t="str">
        <f t="shared" ca="1" si="95"/>
        <v/>
      </c>
      <c r="HR24" s="17" t="str">
        <f t="shared" ca="1" si="96"/>
        <v/>
      </c>
      <c r="HS24" s="17" t="str">
        <f t="shared" ca="1" si="97"/>
        <v/>
      </c>
      <c r="HT24" s="17" t="str">
        <f t="shared" ca="1" si="98"/>
        <v/>
      </c>
      <c r="HU24" s="17" t="str">
        <f t="shared" ca="1" si="99"/>
        <v/>
      </c>
      <c r="HV24" s="17" t="str">
        <f t="shared" ca="1" si="100"/>
        <v/>
      </c>
      <c r="HW24" s="17" t="str">
        <f t="shared" ca="1" si="101"/>
        <v/>
      </c>
      <c r="HX24" s="17" t="str">
        <f t="shared" ca="1" si="102"/>
        <v/>
      </c>
      <c r="HY24" s="17" t="str">
        <f t="shared" ca="1" si="103"/>
        <v/>
      </c>
      <c r="HZ24" s="17" t="str">
        <f t="shared" ca="1" si="104"/>
        <v/>
      </c>
      <c r="IA24" s="17" t="str">
        <f t="shared" ca="1" si="105"/>
        <v/>
      </c>
      <c r="IB24" s="17" t="str">
        <f t="shared" ca="1" si="106"/>
        <v/>
      </c>
      <c r="IC24" s="17" t="str">
        <f t="shared" ca="1" si="107"/>
        <v/>
      </c>
      <c r="ID24" s="17" t="str">
        <f t="shared" ca="1" si="40"/>
        <v/>
      </c>
      <c r="IE24" s="17" t="str">
        <f t="shared" ca="1" si="125"/>
        <v/>
      </c>
      <c r="IF24" s="17" t="str">
        <f t="shared" ca="1" si="126"/>
        <v/>
      </c>
      <c r="IG24" s="17" t="str">
        <f t="shared" ca="1" si="127"/>
        <v/>
      </c>
      <c r="IH24" s="17" t="str">
        <f t="shared" ca="1" si="128"/>
        <v/>
      </c>
      <c r="II24" s="17" t="str">
        <f t="shared" ca="1" si="129"/>
        <v/>
      </c>
      <c r="IJ24" s="17" t="str">
        <f t="shared" ca="1" si="130"/>
        <v/>
      </c>
      <c r="IK24" s="17" t="str">
        <f t="shared" ca="1" si="131"/>
        <v/>
      </c>
      <c r="IL24" s="17" t="str">
        <f t="shared" ca="1" si="132"/>
        <v/>
      </c>
      <c r="IM24" s="17" t="str">
        <f t="shared" ca="1" si="133"/>
        <v/>
      </c>
      <c r="IN24" s="17" t="str">
        <f t="shared" ca="1" si="134"/>
        <v/>
      </c>
      <c r="IO24" s="17" t="str">
        <f t="shared" ca="1" si="135"/>
        <v/>
      </c>
      <c r="IP24" s="17" t="str">
        <f t="shared" ca="1" si="136"/>
        <v/>
      </c>
      <c r="IQ24" s="17" t="str">
        <f t="shared" ca="1" si="109"/>
        <v/>
      </c>
      <c r="IR24" s="17" t="str">
        <f t="shared" ca="1" si="110"/>
        <v/>
      </c>
      <c r="IS24" s="17" t="str">
        <f t="shared" ca="1" si="111"/>
        <v/>
      </c>
      <c r="IT24" s="17" t="str">
        <f t="shared" ca="1" si="112"/>
        <v/>
      </c>
      <c r="IU24" s="17" t="str">
        <f t="shared" ca="1" si="113"/>
        <v/>
      </c>
      <c r="IV24" s="17" t="str">
        <f t="shared" ca="1" si="114"/>
        <v/>
      </c>
      <c r="IW24" s="17" t="str">
        <f t="shared" ca="1" si="115"/>
        <v/>
      </c>
      <c r="IX24" s="17" t="str">
        <f t="shared" ca="1" si="116"/>
        <v/>
      </c>
      <c r="IY24" s="17" t="str">
        <f t="shared" ca="1" si="117"/>
        <v/>
      </c>
      <c r="IZ24" s="17" t="str">
        <f t="shared" ca="1" si="118"/>
        <v/>
      </c>
      <c r="JA24" s="17" t="str">
        <f t="shared" ca="1" si="119"/>
        <v/>
      </c>
      <c r="JB24" s="17" t="str">
        <f t="shared" ca="1" si="120"/>
        <v/>
      </c>
      <c r="JC24" s="17" t="str">
        <f t="shared" ca="1" si="121"/>
        <v/>
      </c>
      <c r="JD24" s="17" t="str">
        <f t="shared" ca="1" si="122"/>
        <v/>
      </c>
      <c r="JE24" s="17" t="str">
        <f t="shared" ca="1" si="123"/>
        <v/>
      </c>
      <c r="JF24" s="17" t="str">
        <f t="shared" ca="1" si="137"/>
        <v/>
      </c>
      <c r="JG24" s="17" t="str">
        <f t="shared" ca="1" si="138"/>
        <v/>
      </c>
      <c r="JH24" s="17" t="str">
        <f t="shared" ca="1" si="139"/>
        <v/>
      </c>
      <c r="JI24" s="17" t="str">
        <f t="shared" ca="1" si="140"/>
        <v/>
      </c>
      <c r="JJ24" s="17" t="str">
        <f t="shared" ca="1" si="141"/>
        <v/>
      </c>
      <c r="JK24" s="17" t="str">
        <f t="shared" ca="1" si="142"/>
        <v/>
      </c>
      <c r="JL24" s="17" t="str">
        <f t="shared" ca="1" si="143"/>
        <v/>
      </c>
      <c r="JM24" s="17" t="str">
        <f t="shared" ca="1" si="144"/>
        <v/>
      </c>
    </row>
    <row r="25" spans="1:273">
      <c r="A25" s="17" t="str">
        <f t="shared" si="5"/>
        <v>\\\0</v>
      </c>
      <c r="B25" s="17" t="str">
        <f t="shared" si="6"/>
        <v>\\\0</v>
      </c>
      <c r="C25" s="17" t="str">
        <f t="shared" si="7"/>
        <v>\\\0</v>
      </c>
      <c r="D25" s="17" t="str">
        <f t="shared" si="8"/>
        <v>\\\0</v>
      </c>
      <c r="E25" s="17" t="str">
        <f t="shared" si="9"/>
        <v>\\\0</v>
      </c>
      <c r="F25" s="17" t="str">
        <f t="shared" si="10"/>
        <v>\\\0</v>
      </c>
      <c r="G25" s="17" t="str">
        <f t="shared" si="11"/>
        <v>\\\0</v>
      </c>
      <c r="H25" s="17" t="str">
        <f t="shared" si="12"/>
        <v>\\\0</v>
      </c>
      <c r="I25" s="17" t="str">
        <f t="shared" si="13"/>
        <v>\\\0</v>
      </c>
      <c r="J25" s="17" t="str">
        <f t="shared" si="14"/>
        <v>\\\0</v>
      </c>
      <c r="K25" s="17" t="str">
        <f t="shared" si="15"/>
        <v>\\\0</v>
      </c>
      <c r="L25" s="17" t="str">
        <f t="shared" si="16"/>
        <v>\\\0</v>
      </c>
      <c r="M25" s="17" t="str">
        <f t="shared" si="17"/>
        <v>\\\0</v>
      </c>
      <c r="N25" s="17" t="str">
        <f t="shared" si="18"/>
        <v>\\\0</v>
      </c>
      <c r="O25" s="17" t="str">
        <f t="shared" si="19"/>
        <v>\\\0</v>
      </c>
      <c r="P25" s="17" t="str">
        <f t="shared" si="20"/>
        <v>\\\0</v>
      </c>
      <c r="R25" s="17" t="str">
        <f t="shared" si="21"/>
        <v>\\</v>
      </c>
      <c r="S25" s="209"/>
      <c r="T25" s="189"/>
      <c r="U25" s="210"/>
      <c r="V25" s="211"/>
      <c r="W25" s="198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6"/>
      <c r="DS25" s="214"/>
      <c r="DT25" s="185"/>
      <c r="DU25" s="187"/>
      <c r="DV25" s="28">
        <f>IF(AND($S25='자료입력 및 결과표시'!$B$6,COUNTIF($W25:$DR25,'자료입력 및 결과표시'!$C$6)&gt;=1),IF(OR('자료입력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DW25" s="28">
        <f>IF(AND($S25='자료입력 및 결과표시'!$B$7,COUNTIF($W25:$DR25,'자료입력 및 결과표시'!$C$7)&gt;=1),IF(OR('자료입력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DX25" s="28">
        <f>IF(AND($S25='자료입력 및 결과표시'!$B$8,COUNTIF($W25:$DR25,'자료입력 및 결과표시'!$C$8)&gt;=1),IF(OR('자료입력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DY25" s="28">
        <f>IF(AND($S25='자료입력 및 결과표시'!$B$9,COUNTIF($W25:$DR25,'자료입력 및 결과표시'!$C$9)&gt;=1),IF(OR('자료입력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DZ25" s="28">
        <f>IF(AND($S25='자료입력 및 결과표시'!$B$10,COUNTIF($W25:$DR25,'자료입력 및 결과표시'!$C$10)&gt;=1),IF(OR('자료입력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A25" s="28">
        <f>IF(AND($S25='자료입력 및 결과표시'!$B$11,COUNTIF($W25:$DR25,'자료입력 및 결과표시'!$C$11)&gt;=1),IF(OR('자료입력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B25" s="28">
        <f>IF(AND($S25='자료입력 및 결과표시'!$B$12,COUNTIF($W25:$DR25,'자료입력 및 결과표시'!$C$12)&gt;=1),IF(OR('자료입력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C25" s="28">
        <f>IF(AND($S25='자료입력 및 결과표시'!$B$13,COUNTIF($W25:$DR25,'자료입력 및 결과표시'!$C$13)&gt;=1),IF(OR('자료입력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D25" s="28">
        <f>IF(AND($S25='자료입력 및 결과표시'!$B$14,COUNTIF($W25:$DR25,'자료입력 및 결과표시'!$C$14)&gt;=1),IF(OR('자료입력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E25" s="28">
        <f>IF(AND($S25='자료입력 및 결과표시'!$B$15,COUNTIF($W25:$DR25,'자료입력 및 결과표시'!$C$15)&gt;=1),IF(OR('자료입력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F25" s="28">
        <f>IF(AND($S25='자료입력 및 결과표시'!$B$16,COUNTIF($W25:$DR25,'자료입력 및 결과표시'!$C$16)&gt;=1),IF(OR('자료입력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G25" s="28">
        <f>IF(AND($S25='자료입력 및 결과표시'!$B$17,COUNTIF($W25:$DR25,'자료입력 및 결과표시'!$C$17)&gt;=1),IF(OR('자료입력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H25" s="28">
        <f>IF(AND($S25='자료입력 및 결과표시'!$B$18,COUNTIF($W25:$DR25,'자료입력 및 결과표시'!$C$18)&gt;=1),IF(OR('자료입력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I25" s="28">
        <f>IF(AND($S25='자료입력 및 결과표시'!$B$19,COUNTIF($W25:$DR25,'자료입력 및 결과표시'!$C$19)&gt;=1),IF(OR('자료입력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J25" s="28">
        <f>IF(AND($S25='자료입력 및 결과표시'!$B$20,COUNTIF($W25:$DR25,'자료입력 및 결과표시'!$C$20)&gt;=1),IF(OR('자료입력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K25" s="28">
        <f>IF(AND($S25='자료입력 및 결과표시'!$B$21,COUNTIF($W25:$DR25,'자료입력 및 결과표시'!$C$21)&gt;=1),IF(OR('자료입력 및 결과표시'!$B$4+90&gt;=$V25,'자료입력 및 결과표시'!$B$4&lt;$U25),0,IF($V25-'자료입력 및 결과표시'!$B$4-90&gt;='자료입력 및 결과표시'!$E$4,'자료입력 및 결과표시'!$E$4,$V25-'자료입력 및 결과표시'!$B$4-90)),0)</f>
        <v>0</v>
      </c>
      <c r="EL25" s="17">
        <f>IF(AND(S25='자료입력 및 결과표시'!$B$6,COUNTIF('업무중복도(데이터 입력)'!$W25:$DR25,'자료입력 및 결과표시'!$C$6)&gt;=1),1,0)</f>
        <v>0</v>
      </c>
      <c r="EM25" s="17">
        <f>IF(AND(S25='자료입력 및 결과표시'!$B$7,COUNTIF('업무중복도(데이터 입력)'!$W25:$DR25,'자료입력 및 결과표시'!$C$7)&gt;=1),2,0)</f>
        <v>0</v>
      </c>
      <c r="EN25" s="17">
        <f>IF(AND(S25='자료입력 및 결과표시'!$B$8,COUNTIF('업무중복도(데이터 입력)'!$W25:$DR25,'자료입력 및 결과표시'!$C$8)&gt;=1),3,0)</f>
        <v>0</v>
      </c>
      <c r="EO25" s="17">
        <f>IF(AND(S25='자료입력 및 결과표시'!$B$9,COUNTIF('업무중복도(데이터 입력)'!$W25:$DR25,'자료입력 및 결과표시'!$C$9)&gt;=1),4,0)</f>
        <v>0</v>
      </c>
      <c r="EP25" s="17">
        <f>IF(AND(S25='자료입력 및 결과표시'!$B$10,COUNTIF('업무중복도(데이터 입력)'!$W25:$DR25,'자료입력 및 결과표시'!$C$10)&gt;=1),5,0)</f>
        <v>0</v>
      </c>
      <c r="EQ25" s="17">
        <f>IF(AND(S25='자료입력 및 결과표시'!$B$11,COUNTIF('업무중복도(데이터 입력)'!$W25:$DR25,'자료입력 및 결과표시'!$C$11)&gt;=1),6,0)</f>
        <v>0</v>
      </c>
      <c r="ER25" s="17">
        <f>IF(AND(S25='자료입력 및 결과표시'!$B$12,COUNTIF('업무중복도(데이터 입력)'!$W25:$DR25,'자료입력 및 결과표시'!$C$12)&gt;=1),7,0)</f>
        <v>0</v>
      </c>
      <c r="ES25" s="17">
        <f>IF(AND(S25='자료입력 및 결과표시'!$B$13,COUNTIF('업무중복도(데이터 입력)'!$W25:$DR25,'자료입력 및 결과표시'!$C$13)&gt;=1),8,0)</f>
        <v>0</v>
      </c>
      <c r="ET25" s="17">
        <f>IF(AND(S25='자료입력 및 결과표시'!$B$14,COUNTIF('업무중복도(데이터 입력)'!$W25:$DR25,'자료입력 및 결과표시'!$C$14)&gt;=1),9,0)</f>
        <v>0</v>
      </c>
      <c r="EU25" s="17">
        <f>IF(AND(S25='자료입력 및 결과표시'!$B$15,COUNTIF('업무중복도(데이터 입력)'!$W25:$DR25,'자료입력 및 결과표시'!$C$15)&gt;=1),10,0)</f>
        <v>0</v>
      </c>
      <c r="EV25" s="17">
        <f>IF(AND(S25='자료입력 및 결과표시'!$B$16,COUNTIF('업무중복도(데이터 입력)'!$W25:$DR25,'자료입력 및 결과표시'!$C$16)&gt;=1),11,0)</f>
        <v>0</v>
      </c>
      <c r="EW25" s="17">
        <f>IF(AND(S25='자료입력 및 결과표시'!$B$17,COUNTIF('업무중복도(데이터 입력)'!$W25:$DR25,'자료입력 및 결과표시'!$C$17)&gt;=1),12,0)</f>
        <v>0</v>
      </c>
      <c r="EX25" s="17">
        <f>IF(AND(S25='자료입력 및 결과표시'!$B$18,COUNTIF('업무중복도(데이터 입력)'!$W25:$DR25,'자료입력 및 결과표시'!$C$18)&gt;=1),13,0)</f>
        <v>0</v>
      </c>
      <c r="EY25" s="17">
        <f>IF(AND(S25='자료입력 및 결과표시'!$B$19,COUNTIF('업무중복도(데이터 입력)'!$W25:$DR25,'자료입력 및 결과표시'!$C$19)&gt;=1),14,0)</f>
        <v>0</v>
      </c>
      <c r="EZ25" s="17">
        <f>IF(AND(S25='자료입력 및 결과표시'!$B$20,COUNTIF('업무중복도(데이터 입력)'!$W25:$DR25,'자료입력 및 결과표시'!$C$20)&gt;=1),15,0)</f>
        <v>0</v>
      </c>
      <c r="FA25" s="17">
        <f>IF(AND(S25='자료입력 및 결과표시'!$B$21,COUNTIF('업무중복도(데이터 입력)'!$W25:$DR25,'자료입력 및 결과표시'!$C$21)&gt;=1),16,0)</f>
        <v>0</v>
      </c>
      <c r="FD25" s="270" t="str">
        <f ca="1">IFERROR(MATCH('자료입력 및 결과표시'!$C$62,OFFSET($R$3,$FD24,,1000),0)+$FD24,"")</f>
        <v/>
      </c>
      <c r="FE25" s="271" t="str">
        <f t="shared" ca="1" si="22"/>
        <v/>
      </c>
      <c r="FH25" s="17" t="str">
        <f ca="1">IFERROR(MATCH('자료입력 및 결과표시'!$C$62,OFFSET($R$3,$FH24,,1000),0)+$FH24,"")</f>
        <v/>
      </c>
      <c r="FI25" s="17" t="str">
        <f t="shared" ca="1" si="23"/>
        <v/>
      </c>
      <c r="FK25" s="17">
        <f t="shared" si="24"/>
        <v>0</v>
      </c>
      <c r="FL25" s="17">
        <v>23</v>
      </c>
      <c r="FM25" s="17">
        <f>IF(HLOOKUP('자료입력 및 결과표시'!$A$4,'업체별 기술인 명단(데이터 입력)'!$B$2:$BZ$100,24,FALSE)="",1,HLOOKUP('자료입력 및 결과표시'!$A$4,'업체별 기술인 명단(데이터 입력)'!$B$2:$BZ$100,24,FALSE))</f>
        <v>1</v>
      </c>
      <c r="FN25" s="17">
        <f t="shared" ca="1" si="25"/>
        <v>0</v>
      </c>
      <c r="FP25" s="17" t="str">
        <f t="shared" ca="1" si="26"/>
        <v/>
      </c>
      <c r="FQ25" s="270" t="str">
        <f ca="1">IFERROR(MATCH('자료입력 및 결과표시'!$C$62,OFFSET($R$3,$FQ24,,1000),0)+$FQ24,"")</f>
        <v/>
      </c>
      <c r="FR25" s="17" t="str">
        <f t="shared" ca="1" si="27"/>
        <v/>
      </c>
      <c r="FS25" s="17" t="str">
        <f t="shared" ca="1" si="45"/>
        <v/>
      </c>
      <c r="FT25" s="17" t="str">
        <f t="shared" ca="1" si="46"/>
        <v/>
      </c>
      <c r="FU25" s="17" t="str">
        <f t="shared" ca="1" si="47"/>
        <v/>
      </c>
      <c r="FV25" s="17" t="str">
        <f t="shared" ca="1" si="48"/>
        <v/>
      </c>
      <c r="FW25" s="17" t="str">
        <f t="shared" ca="1" si="49"/>
        <v/>
      </c>
      <c r="FX25" s="17" t="str">
        <f t="shared" ca="1" si="50"/>
        <v/>
      </c>
      <c r="FY25" s="17" t="str">
        <f t="shared" ca="1" si="51"/>
        <v/>
      </c>
      <c r="FZ25" s="17" t="str">
        <f t="shared" ca="1" si="52"/>
        <v/>
      </c>
      <c r="GA25" s="17" t="str">
        <f t="shared" ca="1" si="53"/>
        <v/>
      </c>
      <c r="GB25" s="17" t="str">
        <f t="shared" ca="1" si="54"/>
        <v/>
      </c>
      <c r="GC25" s="17" t="str">
        <f t="shared" ca="1" si="55"/>
        <v/>
      </c>
      <c r="GD25" s="17" t="str">
        <f t="shared" ca="1" si="56"/>
        <v/>
      </c>
      <c r="GE25" s="17" t="str">
        <f t="shared" ca="1" si="57"/>
        <v/>
      </c>
      <c r="GF25" s="17" t="str">
        <f t="shared" ca="1" si="58"/>
        <v/>
      </c>
      <c r="GG25" s="17" t="str">
        <f t="shared" ca="1" si="59"/>
        <v/>
      </c>
      <c r="GH25" s="17" t="str">
        <f t="shared" ca="1" si="60"/>
        <v/>
      </c>
      <c r="GI25" s="17" t="str">
        <f t="shared" ca="1" si="61"/>
        <v/>
      </c>
      <c r="GJ25" s="17" t="str">
        <f t="shared" ca="1" si="62"/>
        <v/>
      </c>
      <c r="GK25" s="17" t="str">
        <f t="shared" ca="1" si="63"/>
        <v/>
      </c>
      <c r="GL25" s="17" t="str">
        <f t="shared" ca="1" si="64"/>
        <v/>
      </c>
      <c r="GM25" s="17" t="str">
        <f t="shared" ca="1" si="65"/>
        <v/>
      </c>
      <c r="GN25" s="17" t="str">
        <f t="shared" ca="1" si="66"/>
        <v/>
      </c>
      <c r="GO25" s="17" t="str">
        <f t="shared" ca="1" si="67"/>
        <v/>
      </c>
      <c r="GP25" s="17" t="str">
        <f t="shared" ca="1" si="68"/>
        <v/>
      </c>
      <c r="GQ25" s="17" t="str">
        <f t="shared" ca="1" si="69"/>
        <v/>
      </c>
      <c r="GR25" s="17" t="str">
        <f t="shared" ca="1" si="70"/>
        <v/>
      </c>
      <c r="GS25" s="17" t="str">
        <f t="shared" ca="1" si="71"/>
        <v/>
      </c>
      <c r="GT25" s="17" t="str">
        <f t="shared" ca="1" si="72"/>
        <v/>
      </c>
      <c r="GU25" s="17" t="str">
        <f t="shared" ca="1" si="73"/>
        <v/>
      </c>
      <c r="GV25" s="17" t="str">
        <f t="shared" ca="1" si="74"/>
        <v/>
      </c>
      <c r="GW25" s="17" t="str">
        <f t="shared" ca="1" si="75"/>
        <v/>
      </c>
      <c r="GX25" s="17" t="str">
        <f t="shared" ca="1" si="76"/>
        <v/>
      </c>
      <c r="GY25" s="17" t="str">
        <f t="shared" ca="1" si="77"/>
        <v/>
      </c>
      <c r="GZ25" s="17" t="str">
        <f t="shared" ca="1" si="78"/>
        <v/>
      </c>
      <c r="HA25" s="17" t="str">
        <f t="shared" ca="1" si="79"/>
        <v/>
      </c>
      <c r="HB25" s="17" t="str">
        <f t="shared" ca="1" si="80"/>
        <v/>
      </c>
      <c r="HC25" s="17" t="str">
        <f t="shared" ca="1" si="81"/>
        <v/>
      </c>
      <c r="HD25" s="17" t="str">
        <f t="shared" ca="1" si="82"/>
        <v/>
      </c>
      <c r="HE25" s="17" t="str">
        <f t="shared" ca="1" si="83"/>
        <v/>
      </c>
      <c r="HF25" s="17" t="str">
        <f t="shared" ca="1" si="84"/>
        <v/>
      </c>
      <c r="HG25" s="17" t="str">
        <f t="shared" ca="1" si="85"/>
        <v/>
      </c>
      <c r="HH25" s="17" t="str">
        <f t="shared" ca="1" si="86"/>
        <v/>
      </c>
      <c r="HI25" s="17" t="str">
        <f t="shared" ca="1" si="87"/>
        <v/>
      </c>
      <c r="HJ25" s="17" t="str">
        <f t="shared" ca="1" si="88"/>
        <v/>
      </c>
      <c r="HK25" s="17" t="str">
        <f t="shared" ca="1" si="89"/>
        <v/>
      </c>
      <c r="HL25" s="17" t="str">
        <f t="shared" ca="1" si="90"/>
        <v/>
      </c>
      <c r="HM25" s="17" t="str">
        <f t="shared" ca="1" si="91"/>
        <v/>
      </c>
      <c r="HN25" s="17" t="str">
        <f t="shared" ca="1" si="92"/>
        <v/>
      </c>
      <c r="HO25" s="17" t="str">
        <f t="shared" ca="1" si="93"/>
        <v/>
      </c>
      <c r="HP25" s="17" t="str">
        <f t="shared" ca="1" si="94"/>
        <v/>
      </c>
      <c r="HQ25" s="17" t="str">
        <f t="shared" ca="1" si="95"/>
        <v/>
      </c>
      <c r="HR25" s="17" t="str">
        <f t="shared" ca="1" si="96"/>
        <v/>
      </c>
      <c r="HS25" s="17" t="str">
        <f t="shared" ca="1" si="97"/>
        <v/>
      </c>
      <c r="HT25" s="17" t="str">
        <f t="shared" ca="1" si="98"/>
        <v/>
      </c>
      <c r="HU25" s="17" t="str">
        <f t="shared" ca="1" si="99"/>
        <v/>
      </c>
      <c r="HV25" s="17" t="str">
        <f t="shared" ca="1" si="100"/>
        <v/>
      </c>
      <c r="HW25" s="17" t="str">
        <f t="shared" ca="1" si="101"/>
        <v/>
      </c>
      <c r="HX25" s="17" t="str">
        <f t="shared" ca="1" si="102"/>
        <v/>
      </c>
      <c r="HY25" s="17" t="str">
        <f t="shared" ca="1" si="103"/>
        <v/>
      </c>
      <c r="HZ25" s="17" t="str">
        <f t="shared" ca="1" si="104"/>
        <v/>
      </c>
      <c r="IA25" s="17" t="str">
        <f t="shared" ca="1" si="105"/>
        <v/>
      </c>
      <c r="IB25" s="17" t="str">
        <f t="shared" ca="1" si="106"/>
        <v/>
      </c>
      <c r="IC25" s="17" t="str">
        <f t="shared" ca="1" si="107"/>
        <v/>
      </c>
      <c r="ID25" s="17" t="str">
        <f t="shared" ca="1" si="40"/>
        <v/>
      </c>
      <c r="IE25" s="17" t="str">
        <f t="shared" ca="1" si="125"/>
        <v/>
      </c>
      <c r="IF25" s="17" t="str">
        <f t="shared" ca="1" si="126"/>
        <v/>
      </c>
      <c r="IG25" s="17" t="str">
        <f t="shared" ca="1" si="127"/>
        <v/>
      </c>
      <c r="IH25" s="17" t="str">
        <f t="shared" ca="1" si="128"/>
        <v/>
      </c>
      <c r="II25" s="17" t="str">
        <f t="shared" ca="1" si="129"/>
        <v/>
      </c>
      <c r="IJ25" s="17" t="str">
        <f t="shared" ca="1" si="130"/>
        <v/>
      </c>
      <c r="IK25" s="17" t="str">
        <f t="shared" ca="1" si="131"/>
        <v/>
      </c>
      <c r="IL25" s="17" t="str">
        <f t="shared" ca="1" si="132"/>
        <v/>
      </c>
      <c r="IM25" s="17" t="str">
        <f t="shared" ca="1" si="133"/>
        <v/>
      </c>
      <c r="IN25" s="17" t="str">
        <f t="shared" ca="1" si="134"/>
        <v/>
      </c>
      <c r="IO25" s="17" t="str">
        <f t="shared" ca="1" si="135"/>
        <v/>
      </c>
      <c r="IP25" s="17" t="str">
        <f t="shared" ca="1" si="136"/>
        <v/>
      </c>
      <c r="IQ25" s="17" t="str">
        <f t="shared" ca="1" si="109"/>
        <v/>
      </c>
      <c r="IR25" s="17" t="str">
        <f t="shared" ca="1" si="110"/>
        <v/>
      </c>
      <c r="IS25" s="17" t="str">
        <f t="shared" ca="1" si="111"/>
        <v/>
      </c>
      <c r="IT25" s="17" t="str">
        <f t="shared" ca="1" si="112"/>
        <v/>
      </c>
      <c r="IU25" s="17" t="str">
        <f t="shared" ca="1" si="113"/>
        <v/>
      </c>
      <c r="IV25" s="17" t="str">
        <f t="shared" ca="1" si="114"/>
        <v/>
      </c>
      <c r="IW25" s="17" t="str">
        <f t="shared" ca="1" si="115"/>
        <v/>
      </c>
      <c r="IX25" s="17" t="str">
        <f t="shared" ca="1" si="116"/>
        <v/>
      </c>
      <c r="IY25" s="17" t="str">
        <f t="shared" ca="1" si="117"/>
        <v/>
      </c>
      <c r="IZ25" s="17" t="str">
        <f t="shared" ca="1" si="118"/>
        <v/>
      </c>
      <c r="JA25" s="17" t="str">
        <f t="shared" ca="1" si="119"/>
        <v/>
      </c>
      <c r="JB25" s="17" t="str">
        <f t="shared" ca="1" si="120"/>
        <v/>
      </c>
      <c r="JC25" s="17" t="str">
        <f t="shared" ca="1" si="121"/>
        <v/>
      </c>
      <c r="JD25" s="17" t="str">
        <f t="shared" ca="1" si="122"/>
        <v/>
      </c>
      <c r="JE25" s="17" t="str">
        <f t="shared" ca="1" si="123"/>
        <v/>
      </c>
      <c r="JF25" s="17" t="str">
        <f t="shared" ca="1" si="137"/>
        <v/>
      </c>
      <c r="JG25" s="17" t="str">
        <f t="shared" ca="1" si="138"/>
        <v/>
      </c>
      <c r="JH25" s="17" t="str">
        <f t="shared" ca="1" si="139"/>
        <v/>
      </c>
      <c r="JI25" s="17" t="str">
        <f t="shared" ca="1" si="140"/>
        <v/>
      </c>
      <c r="JJ25" s="17" t="str">
        <f t="shared" ca="1" si="141"/>
        <v/>
      </c>
      <c r="JK25" s="17" t="str">
        <f t="shared" ca="1" si="142"/>
        <v/>
      </c>
      <c r="JL25" s="17" t="str">
        <f t="shared" ca="1" si="143"/>
        <v/>
      </c>
      <c r="JM25" s="17" t="str">
        <f t="shared" ca="1" si="144"/>
        <v/>
      </c>
    </row>
    <row r="26" spans="1:273">
      <c r="A26" s="17" t="str">
        <f t="shared" si="5"/>
        <v>\\\0</v>
      </c>
      <c r="B26" s="17" t="str">
        <f t="shared" si="6"/>
        <v>\\\0</v>
      </c>
      <c r="C26" s="17" t="str">
        <f t="shared" si="7"/>
        <v>\\\0</v>
      </c>
      <c r="D26" s="17" t="str">
        <f t="shared" si="8"/>
        <v>\\\0</v>
      </c>
      <c r="E26" s="17" t="str">
        <f t="shared" si="9"/>
        <v>\\\0</v>
      </c>
      <c r="F26" s="17" t="str">
        <f t="shared" si="10"/>
        <v>\\\0</v>
      </c>
      <c r="G26" s="17" t="str">
        <f t="shared" si="11"/>
        <v>\\\0</v>
      </c>
      <c r="H26" s="17" t="str">
        <f t="shared" si="12"/>
        <v>\\\0</v>
      </c>
      <c r="I26" s="17" t="str">
        <f t="shared" si="13"/>
        <v>\\\0</v>
      </c>
      <c r="J26" s="17" t="str">
        <f t="shared" si="14"/>
        <v>\\\0</v>
      </c>
      <c r="K26" s="17" t="str">
        <f t="shared" si="15"/>
        <v>\\\0</v>
      </c>
      <c r="L26" s="17" t="str">
        <f t="shared" si="16"/>
        <v>\\\0</v>
      </c>
      <c r="M26" s="17" t="str">
        <f t="shared" si="17"/>
        <v>\\\0</v>
      </c>
      <c r="N26" s="17" t="str">
        <f t="shared" si="18"/>
        <v>\\\0</v>
      </c>
      <c r="O26" s="17" t="str">
        <f t="shared" si="19"/>
        <v>\\\0</v>
      </c>
      <c r="P26" s="17" t="str">
        <f t="shared" si="20"/>
        <v>\\\0</v>
      </c>
      <c r="R26" s="17" t="str">
        <f t="shared" si="21"/>
        <v>\\</v>
      </c>
      <c r="S26" s="209"/>
      <c r="T26" s="189"/>
      <c r="U26" s="210"/>
      <c r="V26" s="211"/>
      <c r="W26" s="198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6"/>
      <c r="DS26" s="214"/>
      <c r="DT26" s="185"/>
      <c r="DU26" s="187"/>
      <c r="DV26" s="28">
        <f>IF(AND($S26='자료입력 및 결과표시'!$B$6,COUNTIF($W26:$DR26,'자료입력 및 결과표시'!$C$6)&gt;=1),IF(OR('자료입력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DW26" s="28">
        <f>IF(AND($S26='자료입력 및 결과표시'!$B$7,COUNTIF($W26:$DR26,'자료입력 및 결과표시'!$C$7)&gt;=1),IF(OR('자료입력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DX26" s="28">
        <f>IF(AND($S26='자료입력 및 결과표시'!$B$8,COUNTIF($W26:$DR26,'자료입력 및 결과표시'!$C$8)&gt;=1),IF(OR('자료입력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DY26" s="28">
        <f>IF(AND($S26='자료입력 및 결과표시'!$B$9,COUNTIF($W26:$DR26,'자료입력 및 결과표시'!$C$9)&gt;=1),IF(OR('자료입력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DZ26" s="28">
        <f>IF(AND($S26='자료입력 및 결과표시'!$B$10,COUNTIF($W26:$DR26,'자료입력 및 결과표시'!$C$10)&gt;=1),IF(OR('자료입력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A26" s="28">
        <f>IF(AND($S26='자료입력 및 결과표시'!$B$11,COUNTIF($W26:$DR26,'자료입력 및 결과표시'!$C$11)&gt;=1),IF(OR('자료입력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B26" s="28">
        <f>IF(AND($S26='자료입력 및 결과표시'!$B$12,COUNTIF($W26:$DR26,'자료입력 및 결과표시'!$C$12)&gt;=1),IF(OR('자료입력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C26" s="28">
        <f>IF(AND($S26='자료입력 및 결과표시'!$B$13,COUNTIF($W26:$DR26,'자료입력 및 결과표시'!$C$13)&gt;=1),IF(OR('자료입력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D26" s="28">
        <f>IF(AND($S26='자료입력 및 결과표시'!$B$14,COUNTIF($W26:$DR26,'자료입력 및 결과표시'!$C$14)&gt;=1),IF(OR('자료입력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E26" s="28">
        <f>IF(AND($S26='자료입력 및 결과표시'!$B$15,COUNTIF($W26:$DR26,'자료입력 및 결과표시'!$C$15)&gt;=1),IF(OR('자료입력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F26" s="28">
        <f>IF(AND($S26='자료입력 및 결과표시'!$B$16,COUNTIF($W26:$DR26,'자료입력 및 결과표시'!$C$16)&gt;=1),IF(OR('자료입력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G26" s="28">
        <f>IF(AND($S26='자료입력 및 결과표시'!$B$17,COUNTIF($W26:$DR26,'자료입력 및 결과표시'!$C$17)&gt;=1),IF(OR('자료입력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H26" s="28">
        <f>IF(AND($S26='자료입력 및 결과표시'!$B$18,COUNTIF($W26:$DR26,'자료입력 및 결과표시'!$C$18)&gt;=1),IF(OR('자료입력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I26" s="28">
        <f>IF(AND($S26='자료입력 및 결과표시'!$B$19,COUNTIF($W26:$DR26,'자료입력 및 결과표시'!$C$19)&gt;=1),IF(OR('자료입력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J26" s="28">
        <f>IF(AND($S26='자료입력 및 결과표시'!$B$20,COUNTIF($W26:$DR26,'자료입력 및 결과표시'!$C$20)&gt;=1),IF(OR('자료입력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K26" s="28">
        <f>IF(AND($S26='자료입력 및 결과표시'!$B$21,COUNTIF($W26:$DR26,'자료입력 및 결과표시'!$C$21)&gt;=1),IF(OR('자료입력 및 결과표시'!$B$4+90&gt;=$V26,'자료입력 및 결과표시'!$B$4&lt;$U26),0,IF($V26-'자료입력 및 결과표시'!$B$4-90&gt;='자료입력 및 결과표시'!$E$4,'자료입력 및 결과표시'!$E$4,$V26-'자료입력 및 결과표시'!$B$4-90)),0)</f>
        <v>0</v>
      </c>
      <c r="EL26" s="17">
        <f>IF(AND(S26='자료입력 및 결과표시'!$B$6,COUNTIF('업무중복도(데이터 입력)'!$W26:$DR26,'자료입력 및 결과표시'!$C$6)&gt;=1),1,0)</f>
        <v>0</v>
      </c>
      <c r="EM26" s="17">
        <f>IF(AND(S26='자료입력 및 결과표시'!$B$7,COUNTIF('업무중복도(데이터 입력)'!$W26:$DR26,'자료입력 및 결과표시'!$C$7)&gt;=1),2,0)</f>
        <v>0</v>
      </c>
      <c r="EN26" s="17">
        <f>IF(AND(S26='자료입력 및 결과표시'!$B$8,COUNTIF('업무중복도(데이터 입력)'!$W26:$DR26,'자료입력 및 결과표시'!$C$8)&gt;=1),3,0)</f>
        <v>0</v>
      </c>
      <c r="EO26" s="17">
        <f>IF(AND(S26='자료입력 및 결과표시'!$B$9,COUNTIF('업무중복도(데이터 입력)'!$W26:$DR26,'자료입력 및 결과표시'!$C$9)&gt;=1),4,0)</f>
        <v>0</v>
      </c>
      <c r="EP26" s="17">
        <f>IF(AND(S26='자료입력 및 결과표시'!$B$10,COUNTIF('업무중복도(데이터 입력)'!$W26:$DR26,'자료입력 및 결과표시'!$C$10)&gt;=1),5,0)</f>
        <v>0</v>
      </c>
      <c r="EQ26" s="17">
        <f>IF(AND(S26='자료입력 및 결과표시'!$B$11,COUNTIF('업무중복도(데이터 입력)'!$W26:$DR26,'자료입력 및 결과표시'!$C$11)&gt;=1),6,0)</f>
        <v>0</v>
      </c>
      <c r="ER26" s="17">
        <f>IF(AND(S26='자료입력 및 결과표시'!$B$12,COUNTIF('업무중복도(데이터 입력)'!$W26:$DR26,'자료입력 및 결과표시'!$C$12)&gt;=1),7,0)</f>
        <v>0</v>
      </c>
      <c r="ES26" s="17">
        <f>IF(AND(S26='자료입력 및 결과표시'!$B$13,COUNTIF('업무중복도(데이터 입력)'!$W26:$DR26,'자료입력 및 결과표시'!$C$13)&gt;=1),8,0)</f>
        <v>0</v>
      </c>
      <c r="ET26" s="17">
        <f>IF(AND(S26='자료입력 및 결과표시'!$B$14,COUNTIF('업무중복도(데이터 입력)'!$W26:$DR26,'자료입력 및 결과표시'!$C$14)&gt;=1),9,0)</f>
        <v>0</v>
      </c>
      <c r="EU26" s="17">
        <f>IF(AND(S26='자료입력 및 결과표시'!$B$15,COUNTIF('업무중복도(데이터 입력)'!$W26:$DR26,'자료입력 및 결과표시'!$C$15)&gt;=1),10,0)</f>
        <v>0</v>
      </c>
      <c r="EV26" s="17">
        <f>IF(AND(S26='자료입력 및 결과표시'!$B$16,COUNTIF('업무중복도(데이터 입력)'!$W26:$DR26,'자료입력 및 결과표시'!$C$16)&gt;=1),11,0)</f>
        <v>0</v>
      </c>
      <c r="EW26" s="17">
        <f>IF(AND(S26='자료입력 및 결과표시'!$B$17,COUNTIF('업무중복도(데이터 입력)'!$W26:$DR26,'자료입력 및 결과표시'!$C$17)&gt;=1),12,0)</f>
        <v>0</v>
      </c>
      <c r="EX26" s="17">
        <f>IF(AND(S26='자료입력 및 결과표시'!$B$18,COUNTIF('업무중복도(데이터 입력)'!$W26:$DR26,'자료입력 및 결과표시'!$C$18)&gt;=1),13,0)</f>
        <v>0</v>
      </c>
      <c r="EY26" s="17">
        <f>IF(AND(S26='자료입력 및 결과표시'!$B$19,COUNTIF('업무중복도(데이터 입력)'!$W26:$DR26,'자료입력 및 결과표시'!$C$19)&gt;=1),14,0)</f>
        <v>0</v>
      </c>
      <c r="EZ26" s="17">
        <f>IF(AND(S26='자료입력 및 결과표시'!$B$20,COUNTIF('업무중복도(데이터 입력)'!$W26:$DR26,'자료입력 및 결과표시'!$C$20)&gt;=1),15,0)</f>
        <v>0</v>
      </c>
      <c r="FA26" s="17">
        <f>IF(AND(S26='자료입력 및 결과표시'!$B$21,COUNTIF('업무중복도(데이터 입력)'!$W26:$DR26,'자료입력 및 결과표시'!$C$21)&gt;=1),16,0)</f>
        <v>0</v>
      </c>
      <c r="FD26" s="270" t="str">
        <f ca="1">IFERROR(MATCH('자료입력 및 결과표시'!$C$62,OFFSET($R$3,$FD25,,1000),0)+$FD25,"")</f>
        <v/>
      </c>
      <c r="FE26" s="271" t="str">
        <f t="shared" ca="1" si="22"/>
        <v/>
      </c>
      <c r="FH26" s="17" t="str">
        <f ca="1">IFERROR(MATCH('자료입력 및 결과표시'!$C$62,OFFSET($R$3,$FH25,,1000),0)+$FH25,"")</f>
        <v/>
      </c>
      <c r="FI26" s="17" t="str">
        <f t="shared" ca="1" si="23"/>
        <v/>
      </c>
      <c r="FK26" s="17">
        <f t="shared" si="24"/>
        <v>0</v>
      </c>
      <c r="FL26" s="17">
        <v>24</v>
      </c>
      <c r="FM26" s="17">
        <f>IF(HLOOKUP('자료입력 및 결과표시'!$A$4,'업체별 기술인 명단(데이터 입력)'!$B$2:$BZ$100,25,FALSE)="",1,HLOOKUP('자료입력 및 결과표시'!$A$4,'업체별 기술인 명단(데이터 입력)'!$B$2:$BZ$100,25,FALSE))</f>
        <v>1</v>
      </c>
      <c r="FN26" s="17">
        <f t="shared" ca="1" si="25"/>
        <v>0</v>
      </c>
      <c r="FP26" s="17" t="str">
        <f t="shared" ca="1" si="26"/>
        <v/>
      </c>
      <c r="FQ26" s="270" t="str">
        <f ca="1">IFERROR(MATCH('자료입력 및 결과표시'!$C$62,OFFSET($R$3,$FQ25,,1000),0)+$FQ25,"")</f>
        <v/>
      </c>
      <c r="FR26" s="17" t="str">
        <f t="shared" ca="1" si="27"/>
        <v/>
      </c>
      <c r="FS26" s="17" t="str">
        <f t="shared" ca="1" si="45"/>
        <v/>
      </c>
      <c r="FT26" s="17" t="str">
        <f t="shared" ca="1" si="46"/>
        <v/>
      </c>
      <c r="FU26" s="17" t="str">
        <f t="shared" ca="1" si="47"/>
        <v/>
      </c>
      <c r="FV26" s="17" t="str">
        <f t="shared" ca="1" si="48"/>
        <v/>
      </c>
      <c r="FW26" s="17" t="str">
        <f t="shared" ca="1" si="49"/>
        <v/>
      </c>
      <c r="FX26" s="17" t="str">
        <f t="shared" ca="1" si="50"/>
        <v/>
      </c>
      <c r="FY26" s="17" t="str">
        <f t="shared" ca="1" si="51"/>
        <v/>
      </c>
      <c r="FZ26" s="17" t="str">
        <f t="shared" ca="1" si="52"/>
        <v/>
      </c>
      <c r="GA26" s="17" t="str">
        <f t="shared" ca="1" si="53"/>
        <v/>
      </c>
      <c r="GB26" s="17" t="str">
        <f t="shared" ca="1" si="54"/>
        <v/>
      </c>
      <c r="GC26" s="17" t="str">
        <f t="shared" ca="1" si="55"/>
        <v/>
      </c>
      <c r="GD26" s="17" t="str">
        <f t="shared" ca="1" si="56"/>
        <v/>
      </c>
      <c r="GE26" s="17" t="str">
        <f t="shared" ca="1" si="57"/>
        <v/>
      </c>
      <c r="GF26" s="17" t="str">
        <f t="shared" ca="1" si="58"/>
        <v/>
      </c>
      <c r="GG26" s="17" t="str">
        <f t="shared" ca="1" si="59"/>
        <v/>
      </c>
      <c r="GH26" s="17" t="str">
        <f t="shared" ca="1" si="60"/>
        <v/>
      </c>
      <c r="GI26" s="17" t="str">
        <f t="shared" ca="1" si="61"/>
        <v/>
      </c>
      <c r="GJ26" s="17" t="str">
        <f t="shared" ca="1" si="62"/>
        <v/>
      </c>
      <c r="GK26" s="17" t="str">
        <f t="shared" ca="1" si="63"/>
        <v/>
      </c>
      <c r="GL26" s="17" t="str">
        <f t="shared" ca="1" si="64"/>
        <v/>
      </c>
      <c r="GM26" s="17" t="str">
        <f t="shared" ca="1" si="65"/>
        <v/>
      </c>
      <c r="GN26" s="17" t="str">
        <f t="shared" ca="1" si="66"/>
        <v/>
      </c>
      <c r="GO26" s="17" t="str">
        <f t="shared" ca="1" si="67"/>
        <v/>
      </c>
      <c r="GP26" s="17" t="str">
        <f t="shared" ca="1" si="68"/>
        <v/>
      </c>
      <c r="GQ26" s="17" t="str">
        <f t="shared" ca="1" si="69"/>
        <v/>
      </c>
      <c r="GR26" s="17" t="str">
        <f t="shared" ca="1" si="70"/>
        <v/>
      </c>
      <c r="GS26" s="17" t="str">
        <f t="shared" ca="1" si="71"/>
        <v/>
      </c>
      <c r="GT26" s="17" t="str">
        <f t="shared" ca="1" si="72"/>
        <v/>
      </c>
      <c r="GU26" s="17" t="str">
        <f t="shared" ca="1" si="73"/>
        <v/>
      </c>
      <c r="GV26" s="17" t="str">
        <f t="shared" ca="1" si="74"/>
        <v/>
      </c>
      <c r="GW26" s="17" t="str">
        <f t="shared" ca="1" si="75"/>
        <v/>
      </c>
      <c r="GX26" s="17" t="str">
        <f t="shared" ca="1" si="76"/>
        <v/>
      </c>
      <c r="GY26" s="17" t="str">
        <f t="shared" ca="1" si="77"/>
        <v/>
      </c>
      <c r="GZ26" s="17" t="str">
        <f t="shared" ca="1" si="78"/>
        <v/>
      </c>
      <c r="HA26" s="17" t="str">
        <f t="shared" ca="1" si="79"/>
        <v/>
      </c>
      <c r="HB26" s="17" t="str">
        <f t="shared" ca="1" si="80"/>
        <v/>
      </c>
      <c r="HC26" s="17" t="str">
        <f t="shared" ca="1" si="81"/>
        <v/>
      </c>
      <c r="HD26" s="17" t="str">
        <f t="shared" ca="1" si="82"/>
        <v/>
      </c>
      <c r="HE26" s="17" t="str">
        <f t="shared" ca="1" si="83"/>
        <v/>
      </c>
      <c r="HF26" s="17" t="str">
        <f t="shared" ca="1" si="84"/>
        <v/>
      </c>
      <c r="HG26" s="17" t="str">
        <f t="shared" ca="1" si="85"/>
        <v/>
      </c>
      <c r="HH26" s="17" t="str">
        <f t="shared" ca="1" si="86"/>
        <v/>
      </c>
      <c r="HI26" s="17" t="str">
        <f t="shared" ca="1" si="87"/>
        <v/>
      </c>
      <c r="HJ26" s="17" t="str">
        <f t="shared" ca="1" si="88"/>
        <v/>
      </c>
      <c r="HK26" s="17" t="str">
        <f t="shared" ca="1" si="89"/>
        <v/>
      </c>
      <c r="HL26" s="17" t="str">
        <f t="shared" ca="1" si="90"/>
        <v/>
      </c>
      <c r="HM26" s="17" t="str">
        <f t="shared" ca="1" si="91"/>
        <v/>
      </c>
      <c r="HN26" s="17" t="str">
        <f t="shared" ca="1" si="92"/>
        <v/>
      </c>
      <c r="HO26" s="17" t="str">
        <f t="shared" ca="1" si="93"/>
        <v/>
      </c>
      <c r="HP26" s="17" t="str">
        <f t="shared" ca="1" si="94"/>
        <v/>
      </c>
      <c r="HQ26" s="17" t="str">
        <f t="shared" ca="1" si="95"/>
        <v/>
      </c>
      <c r="HR26" s="17" t="str">
        <f t="shared" ca="1" si="96"/>
        <v/>
      </c>
      <c r="HS26" s="17" t="str">
        <f t="shared" ca="1" si="97"/>
        <v/>
      </c>
      <c r="HT26" s="17" t="str">
        <f t="shared" ca="1" si="98"/>
        <v/>
      </c>
      <c r="HU26" s="17" t="str">
        <f t="shared" ca="1" si="99"/>
        <v/>
      </c>
      <c r="HV26" s="17" t="str">
        <f t="shared" ca="1" si="100"/>
        <v/>
      </c>
      <c r="HW26" s="17" t="str">
        <f t="shared" ca="1" si="101"/>
        <v/>
      </c>
      <c r="HX26" s="17" t="str">
        <f t="shared" ca="1" si="102"/>
        <v/>
      </c>
      <c r="HY26" s="17" t="str">
        <f t="shared" ca="1" si="103"/>
        <v/>
      </c>
      <c r="HZ26" s="17" t="str">
        <f t="shared" ca="1" si="104"/>
        <v/>
      </c>
      <c r="IA26" s="17" t="str">
        <f t="shared" ca="1" si="105"/>
        <v/>
      </c>
      <c r="IB26" s="17" t="str">
        <f t="shared" ca="1" si="106"/>
        <v/>
      </c>
      <c r="IC26" s="17" t="str">
        <f t="shared" ca="1" si="107"/>
        <v/>
      </c>
      <c r="ID26" s="17" t="str">
        <f t="shared" ca="1" si="40"/>
        <v/>
      </c>
      <c r="IE26" s="17" t="str">
        <f t="shared" ca="1" si="125"/>
        <v/>
      </c>
      <c r="IF26" s="17" t="str">
        <f t="shared" ca="1" si="126"/>
        <v/>
      </c>
      <c r="IG26" s="17" t="str">
        <f t="shared" ca="1" si="127"/>
        <v/>
      </c>
      <c r="IH26" s="17" t="str">
        <f t="shared" ca="1" si="128"/>
        <v/>
      </c>
      <c r="II26" s="17" t="str">
        <f t="shared" ca="1" si="129"/>
        <v/>
      </c>
      <c r="IJ26" s="17" t="str">
        <f t="shared" ca="1" si="130"/>
        <v/>
      </c>
      <c r="IK26" s="17" t="str">
        <f t="shared" ca="1" si="131"/>
        <v/>
      </c>
      <c r="IL26" s="17" t="str">
        <f t="shared" ca="1" si="132"/>
        <v/>
      </c>
      <c r="IM26" s="17" t="str">
        <f t="shared" ca="1" si="133"/>
        <v/>
      </c>
      <c r="IN26" s="17" t="str">
        <f t="shared" ca="1" si="134"/>
        <v/>
      </c>
      <c r="IO26" s="17" t="str">
        <f t="shared" ca="1" si="135"/>
        <v/>
      </c>
      <c r="IP26" s="17" t="str">
        <f t="shared" ca="1" si="136"/>
        <v/>
      </c>
      <c r="IQ26" s="17" t="str">
        <f t="shared" ca="1" si="109"/>
        <v/>
      </c>
      <c r="IR26" s="17" t="str">
        <f t="shared" ca="1" si="110"/>
        <v/>
      </c>
      <c r="IS26" s="17" t="str">
        <f t="shared" ca="1" si="111"/>
        <v/>
      </c>
      <c r="IT26" s="17" t="str">
        <f t="shared" ca="1" si="112"/>
        <v/>
      </c>
      <c r="IU26" s="17" t="str">
        <f t="shared" ca="1" si="113"/>
        <v/>
      </c>
      <c r="IV26" s="17" t="str">
        <f t="shared" ca="1" si="114"/>
        <v/>
      </c>
      <c r="IW26" s="17" t="str">
        <f t="shared" ca="1" si="115"/>
        <v/>
      </c>
      <c r="IX26" s="17" t="str">
        <f t="shared" ca="1" si="116"/>
        <v/>
      </c>
      <c r="IY26" s="17" t="str">
        <f t="shared" ca="1" si="117"/>
        <v/>
      </c>
      <c r="IZ26" s="17" t="str">
        <f t="shared" ca="1" si="118"/>
        <v/>
      </c>
      <c r="JA26" s="17" t="str">
        <f t="shared" ca="1" si="119"/>
        <v/>
      </c>
      <c r="JB26" s="17" t="str">
        <f t="shared" ca="1" si="120"/>
        <v/>
      </c>
      <c r="JC26" s="17" t="str">
        <f t="shared" ca="1" si="121"/>
        <v/>
      </c>
      <c r="JD26" s="17" t="str">
        <f t="shared" ca="1" si="122"/>
        <v/>
      </c>
      <c r="JE26" s="17" t="str">
        <f t="shared" ca="1" si="123"/>
        <v/>
      </c>
      <c r="JF26" s="17" t="str">
        <f t="shared" ca="1" si="137"/>
        <v/>
      </c>
      <c r="JG26" s="17" t="str">
        <f t="shared" ca="1" si="138"/>
        <v/>
      </c>
      <c r="JH26" s="17" t="str">
        <f t="shared" ca="1" si="139"/>
        <v/>
      </c>
      <c r="JI26" s="17" t="str">
        <f t="shared" ca="1" si="140"/>
        <v/>
      </c>
      <c r="JJ26" s="17" t="str">
        <f t="shared" ca="1" si="141"/>
        <v/>
      </c>
      <c r="JK26" s="17" t="str">
        <f t="shared" ca="1" si="142"/>
        <v/>
      </c>
      <c r="JL26" s="17" t="str">
        <f t="shared" ca="1" si="143"/>
        <v/>
      </c>
      <c r="JM26" s="17" t="str">
        <f t="shared" ca="1" si="144"/>
        <v/>
      </c>
    </row>
    <row r="27" spans="1:273">
      <c r="A27" s="17" t="str">
        <f t="shared" si="5"/>
        <v>\\\0</v>
      </c>
      <c r="B27" s="17" t="str">
        <f t="shared" si="6"/>
        <v>\\\0</v>
      </c>
      <c r="C27" s="17" t="str">
        <f t="shared" si="7"/>
        <v>\\\0</v>
      </c>
      <c r="D27" s="17" t="str">
        <f t="shared" si="8"/>
        <v>\\\0</v>
      </c>
      <c r="E27" s="17" t="str">
        <f t="shared" si="9"/>
        <v>\\\0</v>
      </c>
      <c r="F27" s="17" t="str">
        <f t="shared" si="10"/>
        <v>\\\0</v>
      </c>
      <c r="G27" s="17" t="str">
        <f t="shared" si="11"/>
        <v>\\\0</v>
      </c>
      <c r="H27" s="17" t="str">
        <f t="shared" si="12"/>
        <v>\\\0</v>
      </c>
      <c r="I27" s="17" t="str">
        <f t="shared" si="13"/>
        <v>\\\0</v>
      </c>
      <c r="J27" s="17" t="str">
        <f t="shared" si="14"/>
        <v>\\\0</v>
      </c>
      <c r="K27" s="17" t="str">
        <f t="shared" si="15"/>
        <v>\\\0</v>
      </c>
      <c r="L27" s="17" t="str">
        <f t="shared" si="16"/>
        <v>\\\0</v>
      </c>
      <c r="M27" s="17" t="str">
        <f t="shared" si="17"/>
        <v>\\\0</v>
      </c>
      <c r="N27" s="17" t="str">
        <f t="shared" si="18"/>
        <v>\\\0</v>
      </c>
      <c r="O27" s="17" t="str">
        <f t="shared" si="19"/>
        <v>\\\0</v>
      </c>
      <c r="P27" s="17" t="str">
        <f t="shared" si="20"/>
        <v>\\\0</v>
      </c>
      <c r="R27" s="17" t="str">
        <f t="shared" si="21"/>
        <v>\\</v>
      </c>
      <c r="S27" s="209"/>
      <c r="T27" s="189"/>
      <c r="U27" s="210"/>
      <c r="V27" s="211"/>
      <c r="W27" s="198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6"/>
      <c r="DS27" s="214"/>
      <c r="DT27" s="185"/>
      <c r="DU27" s="187"/>
      <c r="DV27" s="28">
        <f>IF(AND($S27='자료입력 및 결과표시'!$B$6,COUNTIF($W27:$DR27,'자료입력 및 결과표시'!$C$6)&gt;=1),IF(OR('자료입력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DW27" s="28">
        <f>IF(AND($S27='자료입력 및 결과표시'!$B$7,COUNTIF($W27:$DR27,'자료입력 및 결과표시'!$C$7)&gt;=1),IF(OR('자료입력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DX27" s="28">
        <f>IF(AND($S27='자료입력 및 결과표시'!$B$8,COUNTIF($W27:$DR27,'자료입력 및 결과표시'!$C$8)&gt;=1),IF(OR('자료입력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DY27" s="28">
        <f>IF(AND($S27='자료입력 및 결과표시'!$B$9,COUNTIF($W27:$DR27,'자료입력 및 결과표시'!$C$9)&gt;=1),IF(OR('자료입력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DZ27" s="28">
        <f>IF(AND($S27='자료입력 및 결과표시'!$B$10,COUNTIF($W27:$DR27,'자료입력 및 결과표시'!$C$10)&gt;=1),IF(OR('자료입력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A27" s="28">
        <f>IF(AND($S27='자료입력 및 결과표시'!$B$11,COUNTIF($W27:$DR27,'자료입력 및 결과표시'!$C$11)&gt;=1),IF(OR('자료입력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B27" s="28">
        <f>IF(AND($S27='자료입력 및 결과표시'!$B$12,COUNTIF($W27:$DR27,'자료입력 및 결과표시'!$C$12)&gt;=1),IF(OR('자료입력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C27" s="28">
        <f>IF(AND($S27='자료입력 및 결과표시'!$B$13,COUNTIF($W27:$DR27,'자료입력 및 결과표시'!$C$13)&gt;=1),IF(OR('자료입력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D27" s="28">
        <f>IF(AND($S27='자료입력 및 결과표시'!$B$14,COUNTIF($W27:$DR27,'자료입력 및 결과표시'!$C$14)&gt;=1),IF(OR('자료입력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E27" s="28">
        <f>IF(AND($S27='자료입력 및 결과표시'!$B$15,COUNTIF($W27:$DR27,'자료입력 및 결과표시'!$C$15)&gt;=1),IF(OR('자료입력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F27" s="28">
        <f>IF(AND($S27='자료입력 및 결과표시'!$B$16,COUNTIF($W27:$DR27,'자료입력 및 결과표시'!$C$16)&gt;=1),IF(OR('자료입력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G27" s="28">
        <f>IF(AND($S27='자료입력 및 결과표시'!$B$17,COUNTIF($W27:$DR27,'자료입력 및 결과표시'!$C$17)&gt;=1),IF(OR('자료입력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H27" s="28">
        <f>IF(AND($S27='자료입력 및 결과표시'!$B$18,COUNTIF($W27:$DR27,'자료입력 및 결과표시'!$C$18)&gt;=1),IF(OR('자료입력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I27" s="28">
        <f>IF(AND($S27='자료입력 및 결과표시'!$B$19,COUNTIF($W27:$DR27,'자료입력 및 결과표시'!$C$19)&gt;=1),IF(OR('자료입력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J27" s="28">
        <f>IF(AND($S27='자료입력 및 결과표시'!$B$20,COUNTIF($W27:$DR27,'자료입력 및 결과표시'!$C$20)&gt;=1),IF(OR('자료입력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K27" s="28">
        <f>IF(AND($S27='자료입력 및 결과표시'!$B$21,COUNTIF($W27:$DR27,'자료입력 및 결과표시'!$C$21)&gt;=1),IF(OR('자료입력 및 결과표시'!$B$4+90&gt;=$V27,'자료입력 및 결과표시'!$B$4&lt;$U27),0,IF($V27-'자료입력 및 결과표시'!$B$4-90&gt;='자료입력 및 결과표시'!$E$4,'자료입력 및 결과표시'!$E$4,$V27-'자료입력 및 결과표시'!$B$4-90)),0)</f>
        <v>0</v>
      </c>
      <c r="EL27" s="17">
        <f>IF(AND(S27='자료입력 및 결과표시'!$B$6,COUNTIF('업무중복도(데이터 입력)'!$W27:$DR27,'자료입력 및 결과표시'!$C$6)&gt;=1),1,0)</f>
        <v>0</v>
      </c>
      <c r="EM27" s="17">
        <f>IF(AND(S27='자료입력 및 결과표시'!$B$7,COUNTIF('업무중복도(데이터 입력)'!$W27:$DR27,'자료입력 및 결과표시'!$C$7)&gt;=1),2,0)</f>
        <v>0</v>
      </c>
      <c r="EN27" s="17">
        <f>IF(AND(S27='자료입력 및 결과표시'!$B$8,COUNTIF('업무중복도(데이터 입력)'!$W27:$DR27,'자료입력 및 결과표시'!$C$8)&gt;=1),3,0)</f>
        <v>0</v>
      </c>
      <c r="EO27" s="17">
        <f>IF(AND(S27='자료입력 및 결과표시'!$B$9,COUNTIF('업무중복도(데이터 입력)'!$W27:$DR27,'자료입력 및 결과표시'!$C$9)&gt;=1),4,0)</f>
        <v>0</v>
      </c>
      <c r="EP27" s="17">
        <f>IF(AND(S27='자료입력 및 결과표시'!$B$10,COUNTIF('업무중복도(데이터 입력)'!$W27:$DR27,'자료입력 및 결과표시'!$C$10)&gt;=1),5,0)</f>
        <v>0</v>
      </c>
      <c r="EQ27" s="17">
        <f>IF(AND(S27='자료입력 및 결과표시'!$B$11,COUNTIF('업무중복도(데이터 입력)'!$W27:$DR27,'자료입력 및 결과표시'!$C$11)&gt;=1),6,0)</f>
        <v>0</v>
      </c>
      <c r="ER27" s="17">
        <f>IF(AND(S27='자료입력 및 결과표시'!$B$12,COUNTIF('업무중복도(데이터 입력)'!$W27:$DR27,'자료입력 및 결과표시'!$C$12)&gt;=1),7,0)</f>
        <v>0</v>
      </c>
      <c r="ES27" s="17">
        <f>IF(AND(S27='자료입력 및 결과표시'!$B$13,COUNTIF('업무중복도(데이터 입력)'!$W27:$DR27,'자료입력 및 결과표시'!$C$13)&gt;=1),8,0)</f>
        <v>0</v>
      </c>
      <c r="ET27" s="17">
        <f>IF(AND(S27='자료입력 및 결과표시'!$B$14,COUNTIF('업무중복도(데이터 입력)'!$W27:$DR27,'자료입력 및 결과표시'!$C$14)&gt;=1),9,0)</f>
        <v>0</v>
      </c>
      <c r="EU27" s="17">
        <f>IF(AND(S27='자료입력 및 결과표시'!$B$15,COUNTIF('업무중복도(데이터 입력)'!$W27:$DR27,'자료입력 및 결과표시'!$C$15)&gt;=1),10,0)</f>
        <v>0</v>
      </c>
      <c r="EV27" s="17">
        <f>IF(AND(S27='자료입력 및 결과표시'!$B$16,COUNTIF('업무중복도(데이터 입력)'!$W27:$DR27,'자료입력 및 결과표시'!$C$16)&gt;=1),11,0)</f>
        <v>0</v>
      </c>
      <c r="EW27" s="17">
        <f>IF(AND(S27='자료입력 및 결과표시'!$B$17,COUNTIF('업무중복도(데이터 입력)'!$W27:$DR27,'자료입력 및 결과표시'!$C$17)&gt;=1),12,0)</f>
        <v>0</v>
      </c>
      <c r="EX27" s="17">
        <f>IF(AND(S27='자료입력 및 결과표시'!$B$18,COUNTIF('업무중복도(데이터 입력)'!$W27:$DR27,'자료입력 및 결과표시'!$C$18)&gt;=1),13,0)</f>
        <v>0</v>
      </c>
      <c r="EY27" s="17">
        <f>IF(AND(S27='자료입력 및 결과표시'!$B$19,COUNTIF('업무중복도(데이터 입력)'!$W27:$DR27,'자료입력 및 결과표시'!$C$19)&gt;=1),14,0)</f>
        <v>0</v>
      </c>
      <c r="EZ27" s="17">
        <f>IF(AND(S27='자료입력 및 결과표시'!$B$20,COUNTIF('업무중복도(데이터 입력)'!$W27:$DR27,'자료입력 및 결과표시'!$C$20)&gt;=1),15,0)</f>
        <v>0</v>
      </c>
      <c r="FA27" s="17">
        <f>IF(AND(S27='자료입력 및 결과표시'!$B$21,COUNTIF('업무중복도(데이터 입력)'!$W27:$DR27,'자료입력 및 결과표시'!$C$21)&gt;=1),16,0)</f>
        <v>0</v>
      </c>
      <c r="FD27" s="270" t="str">
        <f ca="1">IFERROR(MATCH('자료입력 및 결과표시'!$C$62,OFFSET($R$3,$FD26,,1000),0)+$FD26,"")</f>
        <v/>
      </c>
      <c r="FE27" s="271" t="str">
        <f t="shared" ca="1" si="22"/>
        <v/>
      </c>
      <c r="FH27" s="17" t="str">
        <f ca="1">IFERROR(MATCH('자료입력 및 결과표시'!$C$62,OFFSET($R$3,$FH26,,1000),0)+$FH26,"")</f>
        <v/>
      </c>
      <c r="FI27" s="17" t="str">
        <f t="shared" ca="1" si="23"/>
        <v/>
      </c>
      <c r="FK27" s="17">
        <f t="shared" si="24"/>
        <v>0</v>
      </c>
      <c r="FL27" s="17">
        <v>25</v>
      </c>
      <c r="FM27" s="17">
        <f>IF(HLOOKUP('자료입력 및 결과표시'!$A$4,'업체별 기술인 명단(데이터 입력)'!$B$2:$BZ$100,26,FALSE)="",1,HLOOKUP('자료입력 및 결과표시'!$A$4,'업체별 기술인 명단(데이터 입력)'!$B$2:$BZ$100,26,FALSE))</f>
        <v>1</v>
      </c>
      <c r="FN27" s="17">
        <f t="shared" ca="1" si="25"/>
        <v>0</v>
      </c>
      <c r="FP27" s="17" t="str">
        <f t="shared" ca="1" si="26"/>
        <v/>
      </c>
      <c r="FQ27" s="270" t="str">
        <f ca="1">IFERROR(MATCH('자료입력 및 결과표시'!$C$62,OFFSET($R$3,$FQ26,,1000),0)+$FQ26,"")</f>
        <v/>
      </c>
      <c r="FR27" s="17" t="str">
        <f t="shared" ca="1" si="27"/>
        <v/>
      </c>
      <c r="FS27" s="17" t="str">
        <f t="shared" ca="1" si="45"/>
        <v/>
      </c>
      <c r="FT27" s="17" t="str">
        <f t="shared" ca="1" si="46"/>
        <v/>
      </c>
      <c r="FU27" s="17" t="str">
        <f t="shared" ca="1" si="47"/>
        <v/>
      </c>
      <c r="FV27" s="17" t="str">
        <f t="shared" ca="1" si="48"/>
        <v/>
      </c>
      <c r="FW27" s="17" t="str">
        <f t="shared" ca="1" si="49"/>
        <v/>
      </c>
      <c r="FX27" s="17" t="str">
        <f t="shared" ca="1" si="50"/>
        <v/>
      </c>
      <c r="FY27" s="17" t="str">
        <f t="shared" ca="1" si="51"/>
        <v/>
      </c>
      <c r="FZ27" s="17" t="str">
        <f t="shared" ca="1" si="52"/>
        <v/>
      </c>
      <c r="GA27" s="17" t="str">
        <f t="shared" ca="1" si="53"/>
        <v/>
      </c>
      <c r="GB27" s="17" t="str">
        <f t="shared" ca="1" si="54"/>
        <v/>
      </c>
      <c r="GC27" s="17" t="str">
        <f t="shared" ca="1" si="55"/>
        <v/>
      </c>
      <c r="GD27" s="17" t="str">
        <f t="shared" ca="1" si="56"/>
        <v/>
      </c>
      <c r="GE27" s="17" t="str">
        <f t="shared" ca="1" si="57"/>
        <v/>
      </c>
      <c r="GF27" s="17" t="str">
        <f t="shared" ca="1" si="58"/>
        <v/>
      </c>
      <c r="GG27" s="17" t="str">
        <f t="shared" ca="1" si="59"/>
        <v/>
      </c>
      <c r="GH27" s="17" t="str">
        <f t="shared" ca="1" si="60"/>
        <v/>
      </c>
      <c r="GI27" s="17" t="str">
        <f t="shared" ca="1" si="61"/>
        <v/>
      </c>
      <c r="GJ27" s="17" t="str">
        <f t="shared" ca="1" si="62"/>
        <v/>
      </c>
      <c r="GK27" s="17" t="str">
        <f t="shared" ca="1" si="63"/>
        <v/>
      </c>
      <c r="GL27" s="17" t="str">
        <f t="shared" ca="1" si="64"/>
        <v/>
      </c>
      <c r="GM27" s="17" t="str">
        <f t="shared" ca="1" si="65"/>
        <v/>
      </c>
      <c r="GN27" s="17" t="str">
        <f t="shared" ca="1" si="66"/>
        <v/>
      </c>
      <c r="GO27" s="17" t="str">
        <f t="shared" ca="1" si="67"/>
        <v/>
      </c>
      <c r="GP27" s="17" t="str">
        <f t="shared" ca="1" si="68"/>
        <v/>
      </c>
      <c r="GQ27" s="17" t="str">
        <f t="shared" ca="1" si="69"/>
        <v/>
      </c>
      <c r="GR27" s="17" t="str">
        <f t="shared" ca="1" si="70"/>
        <v/>
      </c>
      <c r="GS27" s="17" t="str">
        <f t="shared" ca="1" si="71"/>
        <v/>
      </c>
      <c r="GT27" s="17" t="str">
        <f t="shared" ca="1" si="72"/>
        <v/>
      </c>
      <c r="GU27" s="17" t="str">
        <f t="shared" ca="1" si="73"/>
        <v/>
      </c>
      <c r="GV27" s="17" t="str">
        <f t="shared" ca="1" si="74"/>
        <v/>
      </c>
      <c r="GW27" s="17" t="str">
        <f t="shared" ca="1" si="75"/>
        <v/>
      </c>
      <c r="GX27" s="17" t="str">
        <f t="shared" ca="1" si="76"/>
        <v/>
      </c>
      <c r="GY27" s="17" t="str">
        <f t="shared" ca="1" si="77"/>
        <v/>
      </c>
      <c r="GZ27" s="17" t="str">
        <f t="shared" ca="1" si="78"/>
        <v/>
      </c>
      <c r="HA27" s="17" t="str">
        <f t="shared" ca="1" si="79"/>
        <v/>
      </c>
      <c r="HB27" s="17" t="str">
        <f t="shared" ca="1" si="80"/>
        <v/>
      </c>
      <c r="HC27" s="17" t="str">
        <f t="shared" ca="1" si="81"/>
        <v/>
      </c>
      <c r="HD27" s="17" t="str">
        <f t="shared" ca="1" si="82"/>
        <v/>
      </c>
      <c r="HE27" s="17" t="str">
        <f t="shared" ca="1" si="83"/>
        <v/>
      </c>
      <c r="HF27" s="17" t="str">
        <f t="shared" ca="1" si="84"/>
        <v/>
      </c>
      <c r="HG27" s="17" t="str">
        <f t="shared" ca="1" si="85"/>
        <v/>
      </c>
      <c r="HH27" s="17" t="str">
        <f t="shared" ca="1" si="86"/>
        <v/>
      </c>
      <c r="HI27" s="17" t="str">
        <f t="shared" ca="1" si="87"/>
        <v/>
      </c>
      <c r="HJ27" s="17" t="str">
        <f t="shared" ca="1" si="88"/>
        <v/>
      </c>
      <c r="HK27" s="17" t="str">
        <f t="shared" ca="1" si="89"/>
        <v/>
      </c>
      <c r="HL27" s="17" t="str">
        <f t="shared" ca="1" si="90"/>
        <v/>
      </c>
      <c r="HM27" s="17" t="str">
        <f t="shared" ca="1" si="91"/>
        <v/>
      </c>
      <c r="HN27" s="17" t="str">
        <f t="shared" ca="1" si="92"/>
        <v/>
      </c>
      <c r="HO27" s="17" t="str">
        <f t="shared" ca="1" si="93"/>
        <v/>
      </c>
      <c r="HP27" s="17" t="str">
        <f t="shared" ca="1" si="94"/>
        <v/>
      </c>
      <c r="HQ27" s="17" t="str">
        <f t="shared" ca="1" si="95"/>
        <v/>
      </c>
      <c r="HR27" s="17" t="str">
        <f t="shared" ca="1" si="96"/>
        <v/>
      </c>
      <c r="HS27" s="17" t="str">
        <f t="shared" ca="1" si="97"/>
        <v/>
      </c>
      <c r="HT27" s="17" t="str">
        <f t="shared" ca="1" si="98"/>
        <v/>
      </c>
      <c r="HU27" s="17" t="str">
        <f t="shared" ca="1" si="99"/>
        <v/>
      </c>
      <c r="HV27" s="17" t="str">
        <f t="shared" ca="1" si="100"/>
        <v/>
      </c>
      <c r="HW27" s="17" t="str">
        <f t="shared" ca="1" si="101"/>
        <v/>
      </c>
      <c r="HX27" s="17" t="str">
        <f t="shared" ca="1" si="102"/>
        <v/>
      </c>
      <c r="HY27" s="17" t="str">
        <f t="shared" ca="1" si="103"/>
        <v/>
      </c>
      <c r="HZ27" s="17" t="str">
        <f t="shared" ca="1" si="104"/>
        <v/>
      </c>
      <c r="IA27" s="17" t="str">
        <f t="shared" ca="1" si="105"/>
        <v/>
      </c>
      <c r="IB27" s="17" t="str">
        <f t="shared" ca="1" si="106"/>
        <v/>
      </c>
      <c r="IC27" s="17" t="str">
        <f t="shared" ca="1" si="107"/>
        <v/>
      </c>
      <c r="ID27" s="17" t="str">
        <f t="shared" ca="1" si="40"/>
        <v/>
      </c>
      <c r="IE27" s="17" t="str">
        <f t="shared" ca="1" si="125"/>
        <v/>
      </c>
      <c r="IF27" s="17" t="str">
        <f t="shared" ca="1" si="126"/>
        <v/>
      </c>
      <c r="IG27" s="17" t="str">
        <f t="shared" ca="1" si="127"/>
        <v/>
      </c>
      <c r="IH27" s="17" t="str">
        <f t="shared" ca="1" si="128"/>
        <v/>
      </c>
      <c r="II27" s="17" t="str">
        <f t="shared" ca="1" si="129"/>
        <v/>
      </c>
      <c r="IJ27" s="17" t="str">
        <f t="shared" ca="1" si="130"/>
        <v/>
      </c>
      <c r="IK27" s="17" t="str">
        <f t="shared" ca="1" si="131"/>
        <v/>
      </c>
      <c r="IL27" s="17" t="str">
        <f t="shared" ca="1" si="132"/>
        <v/>
      </c>
      <c r="IM27" s="17" t="str">
        <f t="shared" ca="1" si="133"/>
        <v/>
      </c>
      <c r="IN27" s="17" t="str">
        <f t="shared" ca="1" si="134"/>
        <v/>
      </c>
      <c r="IO27" s="17" t="str">
        <f t="shared" ca="1" si="135"/>
        <v/>
      </c>
      <c r="IP27" s="17" t="str">
        <f t="shared" ca="1" si="136"/>
        <v/>
      </c>
      <c r="IQ27" s="17" t="str">
        <f t="shared" ca="1" si="109"/>
        <v/>
      </c>
      <c r="IR27" s="17" t="str">
        <f t="shared" ca="1" si="110"/>
        <v/>
      </c>
      <c r="IS27" s="17" t="str">
        <f t="shared" ca="1" si="111"/>
        <v/>
      </c>
      <c r="IT27" s="17" t="str">
        <f t="shared" ca="1" si="112"/>
        <v/>
      </c>
      <c r="IU27" s="17" t="str">
        <f t="shared" ca="1" si="113"/>
        <v/>
      </c>
      <c r="IV27" s="17" t="str">
        <f t="shared" ca="1" si="114"/>
        <v/>
      </c>
      <c r="IW27" s="17" t="str">
        <f t="shared" ca="1" si="115"/>
        <v/>
      </c>
      <c r="IX27" s="17" t="str">
        <f t="shared" ca="1" si="116"/>
        <v/>
      </c>
      <c r="IY27" s="17" t="str">
        <f t="shared" ca="1" si="117"/>
        <v/>
      </c>
      <c r="IZ27" s="17" t="str">
        <f t="shared" ca="1" si="118"/>
        <v/>
      </c>
      <c r="JA27" s="17" t="str">
        <f t="shared" ca="1" si="119"/>
        <v/>
      </c>
      <c r="JB27" s="17" t="str">
        <f t="shared" ca="1" si="120"/>
        <v/>
      </c>
      <c r="JC27" s="17" t="str">
        <f t="shared" ca="1" si="121"/>
        <v/>
      </c>
      <c r="JD27" s="17" t="str">
        <f t="shared" ca="1" si="122"/>
        <v/>
      </c>
      <c r="JE27" s="17" t="str">
        <f t="shared" ca="1" si="123"/>
        <v/>
      </c>
      <c r="JF27" s="17" t="str">
        <f t="shared" ca="1" si="137"/>
        <v/>
      </c>
      <c r="JG27" s="17" t="str">
        <f t="shared" ca="1" si="138"/>
        <v/>
      </c>
      <c r="JH27" s="17" t="str">
        <f t="shared" ca="1" si="139"/>
        <v/>
      </c>
      <c r="JI27" s="17" t="str">
        <f t="shared" ca="1" si="140"/>
        <v/>
      </c>
      <c r="JJ27" s="17" t="str">
        <f t="shared" ca="1" si="141"/>
        <v/>
      </c>
      <c r="JK27" s="17" t="str">
        <f t="shared" ca="1" si="142"/>
        <v/>
      </c>
      <c r="JL27" s="17" t="str">
        <f t="shared" ca="1" si="143"/>
        <v/>
      </c>
      <c r="JM27" s="17" t="str">
        <f t="shared" ca="1" si="144"/>
        <v/>
      </c>
    </row>
    <row r="28" spans="1:273">
      <c r="A28" s="17" t="str">
        <f t="shared" si="5"/>
        <v>\\\0</v>
      </c>
      <c r="B28" s="17" t="str">
        <f t="shared" si="6"/>
        <v>\\\0</v>
      </c>
      <c r="C28" s="17" t="str">
        <f t="shared" si="7"/>
        <v>\\\0</v>
      </c>
      <c r="D28" s="17" t="str">
        <f t="shared" si="8"/>
        <v>\\\0</v>
      </c>
      <c r="E28" s="17" t="str">
        <f t="shared" si="9"/>
        <v>\\\0</v>
      </c>
      <c r="F28" s="17" t="str">
        <f t="shared" si="10"/>
        <v>\\\0</v>
      </c>
      <c r="G28" s="17" t="str">
        <f t="shared" si="11"/>
        <v>\\\0</v>
      </c>
      <c r="H28" s="17" t="str">
        <f t="shared" si="12"/>
        <v>\\\0</v>
      </c>
      <c r="I28" s="17" t="str">
        <f t="shared" si="13"/>
        <v>\\\0</v>
      </c>
      <c r="J28" s="17" t="str">
        <f t="shared" si="14"/>
        <v>\\\0</v>
      </c>
      <c r="K28" s="17" t="str">
        <f t="shared" si="15"/>
        <v>\\\0</v>
      </c>
      <c r="L28" s="17" t="str">
        <f t="shared" si="16"/>
        <v>\\\0</v>
      </c>
      <c r="M28" s="17" t="str">
        <f t="shared" si="17"/>
        <v>\\\0</v>
      </c>
      <c r="N28" s="17" t="str">
        <f t="shared" si="18"/>
        <v>\\\0</v>
      </c>
      <c r="O28" s="17" t="str">
        <f t="shared" si="19"/>
        <v>\\\0</v>
      </c>
      <c r="P28" s="17" t="str">
        <f t="shared" si="20"/>
        <v>\\\0</v>
      </c>
      <c r="R28" s="17" t="str">
        <f t="shared" si="21"/>
        <v>\\</v>
      </c>
      <c r="S28" s="209"/>
      <c r="T28" s="189"/>
      <c r="U28" s="210"/>
      <c r="V28" s="211"/>
      <c r="W28" s="198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6"/>
      <c r="DS28" s="214"/>
      <c r="DT28" s="185"/>
      <c r="DU28" s="187"/>
      <c r="DV28" s="28">
        <f>IF(AND($S28='자료입력 및 결과표시'!$B$6,COUNTIF($W28:$DR28,'자료입력 및 결과표시'!$C$6)&gt;=1),IF(OR('자료입력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DW28" s="28">
        <f>IF(AND($S28='자료입력 및 결과표시'!$B$7,COUNTIF($W28:$DR28,'자료입력 및 결과표시'!$C$7)&gt;=1),IF(OR('자료입력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DX28" s="28">
        <f>IF(AND($S28='자료입력 및 결과표시'!$B$8,COUNTIF($W28:$DR28,'자료입력 및 결과표시'!$C$8)&gt;=1),IF(OR('자료입력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DY28" s="28">
        <f>IF(AND($S28='자료입력 및 결과표시'!$B$9,COUNTIF($W28:$DR28,'자료입력 및 결과표시'!$C$9)&gt;=1),IF(OR('자료입력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DZ28" s="28">
        <f>IF(AND($S28='자료입력 및 결과표시'!$B$10,COUNTIF($W28:$DR28,'자료입력 및 결과표시'!$C$10)&gt;=1),IF(OR('자료입력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A28" s="28">
        <f>IF(AND($S28='자료입력 및 결과표시'!$B$11,COUNTIF($W28:$DR28,'자료입력 및 결과표시'!$C$11)&gt;=1),IF(OR('자료입력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B28" s="28">
        <f>IF(AND($S28='자료입력 및 결과표시'!$B$12,COUNTIF($W28:$DR28,'자료입력 및 결과표시'!$C$12)&gt;=1),IF(OR('자료입력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C28" s="28">
        <f>IF(AND($S28='자료입력 및 결과표시'!$B$13,COUNTIF($W28:$DR28,'자료입력 및 결과표시'!$C$13)&gt;=1),IF(OR('자료입력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D28" s="28">
        <f>IF(AND($S28='자료입력 및 결과표시'!$B$14,COUNTIF($W28:$DR28,'자료입력 및 결과표시'!$C$14)&gt;=1),IF(OR('자료입력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E28" s="28">
        <f>IF(AND($S28='자료입력 및 결과표시'!$B$15,COUNTIF($W28:$DR28,'자료입력 및 결과표시'!$C$15)&gt;=1),IF(OR('자료입력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F28" s="28">
        <f>IF(AND($S28='자료입력 및 결과표시'!$B$16,COUNTIF($W28:$DR28,'자료입력 및 결과표시'!$C$16)&gt;=1),IF(OR('자료입력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G28" s="28">
        <f>IF(AND($S28='자료입력 및 결과표시'!$B$17,COUNTIF($W28:$DR28,'자료입력 및 결과표시'!$C$17)&gt;=1),IF(OR('자료입력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H28" s="28">
        <f>IF(AND($S28='자료입력 및 결과표시'!$B$18,COUNTIF($W28:$DR28,'자료입력 및 결과표시'!$C$18)&gt;=1),IF(OR('자료입력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I28" s="28">
        <f>IF(AND($S28='자료입력 및 결과표시'!$B$19,COUNTIF($W28:$DR28,'자료입력 및 결과표시'!$C$19)&gt;=1),IF(OR('자료입력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J28" s="28">
        <f>IF(AND($S28='자료입력 및 결과표시'!$B$20,COUNTIF($W28:$DR28,'자료입력 및 결과표시'!$C$20)&gt;=1),IF(OR('자료입력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K28" s="28">
        <f>IF(AND($S28='자료입력 및 결과표시'!$B$21,COUNTIF($W28:$DR28,'자료입력 및 결과표시'!$C$21)&gt;=1),IF(OR('자료입력 및 결과표시'!$B$4+90&gt;=$V28,'자료입력 및 결과표시'!$B$4&lt;$U28),0,IF($V28-'자료입력 및 결과표시'!$B$4-90&gt;='자료입력 및 결과표시'!$E$4,'자료입력 및 결과표시'!$E$4,$V28-'자료입력 및 결과표시'!$B$4-90)),0)</f>
        <v>0</v>
      </c>
      <c r="EL28" s="17">
        <f>IF(AND(S28='자료입력 및 결과표시'!$B$6,COUNTIF('업무중복도(데이터 입력)'!$W28:$DR28,'자료입력 및 결과표시'!$C$6)&gt;=1),1,0)</f>
        <v>0</v>
      </c>
      <c r="EM28" s="17">
        <f>IF(AND(S28='자료입력 및 결과표시'!$B$7,COUNTIF('업무중복도(데이터 입력)'!$W28:$DR28,'자료입력 및 결과표시'!$C$7)&gt;=1),2,0)</f>
        <v>0</v>
      </c>
      <c r="EN28" s="17">
        <f>IF(AND(S28='자료입력 및 결과표시'!$B$8,COUNTIF('업무중복도(데이터 입력)'!$W28:$DR28,'자료입력 및 결과표시'!$C$8)&gt;=1),3,0)</f>
        <v>0</v>
      </c>
      <c r="EO28" s="17">
        <f>IF(AND(S28='자료입력 및 결과표시'!$B$9,COUNTIF('업무중복도(데이터 입력)'!$W28:$DR28,'자료입력 및 결과표시'!$C$9)&gt;=1),4,0)</f>
        <v>0</v>
      </c>
      <c r="EP28" s="17">
        <f>IF(AND(S28='자료입력 및 결과표시'!$B$10,COUNTIF('업무중복도(데이터 입력)'!$W28:$DR28,'자료입력 및 결과표시'!$C$10)&gt;=1),5,0)</f>
        <v>0</v>
      </c>
      <c r="EQ28" s="17">
        <f>IF(AND(S28='자료입력 및 결과표시'!$B$11,COUNTIF('업무중복도(데이터 입력)'!$W28:$DR28,'자료입력 및 결과표시'!$C$11)&gt;=1),6,0)</f>
        <v>0</v>
      </c>
      <c r="ER28" s="17">
        <f>IF(AND(S28='자료입력 및 결과표시'!$B$12,COUNTIF('업무중복도(데이터 입력)'!$W28:$DR28,'자료입력 및 결과표시'!$C$12)&gt;=1),7,0)</f>
        <v>0</v>
      </c>
      <c r="ES28" s="17">
        <f>IF(AND(S28='자료입력 및 결과표시'!$B$13,COUNTIF('업무중복도(데이터 입력)'!$W28:$DR28,'자료입력 및 결과표시'!$C$13)&gt;=1),8,0)</f>
        <v>0</v>
      </c>
      <c r="ET28" s="17">
        <f>IF(AND(S28='자료입력 및 결과표시'!$B$14,COUNTIF('업무중복도(데이터 입력)'!$W28:$DR28,'자료입력 및 결과표시'!$C$14)&gt;=1),9,0)</f>
        <v>0</v>
      </c>
      <c r="EU28" s="17">
        <f>IF(AND(S28='자료입력 및 결과표시'!$B$15,COUNTIF('업무중복도(데이터 입력)'!$W28:$DR28,'자료입력 및 결과표시'!$C$15)&gt;=1),10,0)</f>
        <v>0</v>
      </c>
      <c r="EV28" s="17">
        <f>IF(AND(S28='자료입력 및 결과표시'!$B$16,COUNTIF('업무중복도(데이터 입력)'!$W28:$DR28,'자료입력 및 결과표시'!$C$16)&gt;=1),11,0)</f>
        <v>0</v>
      </c>
      <c r="EW28" s="17">
        <f>IF(AND(S28='자료입력 및 결과표시'!$B$17,COUNTIF('업무중복도(데이터 입력)'!$W28:$DR28,'자료입력 및 결과표시'!$C$17)&gt;=1),12,0)</f>
        <v>0</v>
      </c>
      <c r="EX28" s="17">
        <f>IF(AND(S28='자료입력 및 결과표시'!$B$18,COUNTIF('업무중복도(데이터 입력)'!$W28:$DR28,'자료입력 및 결과표시'!$C$18)&gt;=1),13,0)</f>
        <v>0</v>
      </c>
      <c r="EY28" s="17">
        <f>IF(AND(S28='자료입력 및 결과표시'!$B$19,COUNTIF('업무중복도(데이터 입력)'!$W28:$DR28,'자료입력 및 결과표시'!$C$19)&gt;=1),14,0)</f>
        <v>0</v>
      </c>
      <c r="EZ28" s="17">
        <f>IF(AND(S28='자료입력 및 결과표시'!$B$20,COUNTIF('업무중복도(데이터 입력)'!$W28:$DR28,'자료입력 및 결과표시'!$C$20)&gt;=1),15,0)</f>
        <v>0</v>
      </c>
      <c r="FA28" s="17">
        <f>IF(AND(S28='자료입력 및 결과표시'!$B$21,COUNTIF('업무중복도(데이터 입력)'!$W28:$DR28,'자료입력 및 결과표시'!$C$21)&gt;=1),16,0)</f>
        <v>0</v>
      </c>
      <c r="FD28" s="270" t="str">
        <f ca="1">IFERROR(MATCH('자료입력 및 결과표시'!$C$62,OFFSET($R$3,$FD27,,1000),0)+$FD27,"")</f>
        <v/>
      </c>
      <c r="FE28" s="271" t="str">
        <f t="shared" ca="1" si="22"/>
        <v/>
      </c>
      <c r="FH28" s="17" t="str">
        <f ca="1">IFERROR(MATCH('자료입력 및 결과표시'!$C$62,OFFSET($R$3,$FH27,,1000),0)+$FH27,"")</f>
        <v/>
      </c>
      <c r="FI28" s="17" t="str">
        <f t="shared" ca="1" si="23"/>
        <v/>
      </c>
      <c r="FK28" s="17">
        <f t="shared" si="24"/>
        <v>0</v>
      </c>
      <c r="FL28" s="17">
        <v>26</v>
      </c>
      <c r="FM28" s="17">
        <f>IF(HLOOKUP('자료입력 및 결과표시'!$A$4,'업체별 기술인 명단(데이터 입력)'!$B$2:$BZ$100,27,FALSE)="",1,HLOOKUP('자료입력 및 결과표시'!$A$4,'업체별 기술인 명단(데이터 입력)'!$B$2:$BZ$100,27,FALSE))</f>
        <v>1</v>
      </c>
      <c r="FN28" s="17">
        <f t="shared" ca="1" si="25"/>
        <v>0</v>
      </c>
      <c r="FP28" s="17" t="str">
        <f t="shared" ca="1" si="26"/>
        <v/>
      </c>
      <c r="FQ28" s="270" t="str">
        <f ca="1">IFERROR(MATCH('자료입력 및 결과표시'!$C$62,OFFSET($R$3,$FQ27,,1000),0)+$FQ27,"")</f>
        <v/>
      </c>
      <c r="FR28" s="17" t="str">
        <f t="shared" ca="1" si="27"/>
        <v/>
      </c>
      <c r="FS28" s="17" t="str">
        <f t="shared" ca="1" si="45"/>
        <v/>
      </c>
      <c r="FT28" s="17" t="str">
        <f t="shared" ca="1" si="46"/>
        <v/>
      </c>
      <c r="FU28" s="17" t="str">
        <f t="shared" ca="1" si="47"/>
        <v/>
      </c>
      <c r="FV28" s="17" t="str">
        <f t="shared" ca="1" si="48"/>
        <v/>
      </c>
      <c r="FW28" s="17" t="str">
        <f t="shared" ca="1" si="49"/>
        <v/>
      </c>
      <c r="FX28" s="17" t="str">
        <f t="shared" ca="1" si="50"/>
        <v/>
      </c>
      <c r="FY28" s="17" t="str">
        <f t="shared" ca="1" si="51"/>
        <v/>
      </c>
      <c r="FZ28" s="17" t="str">
        <f t="shared" ca="1" si="52"/>
        <v/>
      </c>
      <c r="GA28" s="17" t="str">
        <f t="shared" ca="1" si="53"/>
        <v/>
      </c>
      <c r="GB28" s="17" t="str">
        <f t="shared" ca="1" si="54"/>
        <v/>
      </c>
      <c r="GC28" s="17" t="str">
        <f t="shared" ca="1" si="55"/>
        <v/>
      </c>
      <c r="GD28" s="17" t="str">
        <f t="shared" ca="1" si="56"/>
        <v/>
      </c>
      <c r="GE28" s="17" t="str">
        <f t="shared" ca="1" si="57"/>
        <v/>
      </c>
      <c r="GF28" s="17" t="str">
        <f t="shared" ca="1" si="58"/>
        <v/>
      </c>
      <c r="GG28" s="17" t="str">
        <f t="shared" ca="1" si="59"/>
        <v/>
      </c>
      <c r="GH28" s="17" t="str">
        <f t="shared" ca="1" si="60"/>
        <v/>
      </c>
      <c r="GI28" s="17" t="str">
        <f t="shared" ca="1" si="61"/>
        <v/>
      </c>
      <c r="GJ28" s="17" t="str">
        <f t="shared" ca="1" si="62"/>
        <v/>
      </c>
      <c r="GK28" s="17" t="str">
        <f t="shared" ca="1" si="63"/>
        <v/>
      </c>
      <c r="GL28" s="17" t="str">
        <f t="shared" ca="1" si="64"/>
        <v/>
      </c>
      <c r="GM28" s="17" t="str">
        <f t="shared" ca="1" si="65"/>
        <v/>
      </c>
      <c r="GN28" s="17" t="str">
        <f t="shared" ca="1" si="66"/>
        <v/>
      </c>
      <c r="GO28" s="17" t="str">
        <f t="shared" ca="1" si="67"/>
        <v/>
      </c>
      <c r="GP28" s="17" t="str">
        <f t="shared" ca="1" si="68"/>
        <v/>
      </c>
      <c r="GQ28" s="17" t="str">
        <f t="shared" ca="1" si="69"/>
        <v/>
      </c>
      <c r="GR28" s="17" t="str">
        <f t="shared" ca="1" si="70"/>
        <v/>
      </c>
      <c r="GS28" s="17" t="str">
        <f t="shared" ca="1" si="71"/>
        <v/>
      </c>
      <c r="GT28" s="17" t="str">
        <f t="shared" ca="1" si="72"/>
        <v/>
      </c>
      <c r="GU28" s="17" t="str">
        <f t="shared" ca="1" si="73"/>
        <v/>
      </c>
      <c r="GV28" s="17" t="str">
        <f t="shared" ca="1" si="74"/>
        <v/>
      </c>
      <c r="GW28" s="17" t="str">
        <f t="shared" ca="1" si="75"/>
        <v/>
      </c>
      <c r="GX28" s="17" t="str">
        <f t="shared" ca="1" si="76"/>
        <v/>
      </c>
      <c r="GY28" s="17" t="str">
        <f t="shared" ca="1" si="77"/>
        <v/>
      </c>
      <c r="GZ28" s="17" t="str">
        <f t="shared" ca="1" si="78"/>
        <v/>
      </c>
      <c r="HA28" s="17" t="str">
        <f t="shared" ca="1" si="79"/>
        <v/>
      </c>
      <c r="HB28" s="17" t="str">
        <f t="shared" ca="1" si="80"/>
        <v/>
      </c>
      <c r="HC28" s="17" t="str">
        <f t="shared" ca="1" si="81"/>
        <v/>
      </c>
      <c r="HD28" s="17" t="str">
        <f t="shared" ca="1" si="82"/>
        <v/>
      </c>
      <c r="HE28" s="17" t="str">
        <f t="shared" ca="1" si="83"/>
        <v/>
      </c>
      <c r="HF28" s="17" t="str">
        <f t="shared" ca="1" si="84"/>
        <v/>
      </c>
      <c r="HG28" s="17" t="str">
        <f t="shared" ca="1" si="85"/>
        <v/>
      </c>
      <c r="HH28" s="17" t="str">
        <f t="shared" ca="1" si="86"/>
        <v/>
      </c>
      <c r="HI28" s="17" t="str">
        <f t="shared" ca="1" si="87"/>
        <v/>
      </c>
      <c r="HJ28" s="17" t="str">
        <f t="shared" ca="1" si="88"/>
        <v/>
      </c>
      <c r="HK28" s="17" t="str">
        <f t="shared" ca="1" si="89"/>
        <v/>
      </c>
      <c r="HL28" s="17" t="str">
        <f t="shared" ca="1" si="90"/>
        <v/>
      </c>
      <c r="HM28" s="17" t="str">
        <f t="shared" ca="1" si="91"/>
        <v/>
      </c>
      <c r="HN28" s="17" t="str">
        <f t="shared" ca="1" si="92"/>
        <v/>
      </c>
      <c r="HO28" s="17" t="str">
        <f t="shared" ca="1" si="93"/>
        <v/>
      </c>
      <c r="HP28" s="17" t="str">
        <f t="shared" ca="1" si="94"/>
        <v/>
      </c>
      <c r="HQ28" s="17" t="str">
        <f t="shared" ca="1" si="95"/>
        <v/>
      </c>
      <c r="HR28" s="17" t="str">
        <f t="shared" ca="1" si="96"/>
        <v/>
      </c>
      <c r="HS28" s="17" t="str">
        <f t="shared" ca="1" si="97"/>
        <v/>
      </c>
      <c r="HT28" s="17" t="str">
        <f t="shared" ca="1" si="98"/>
        <v/>
      </c>
      <c r="HU28" s="17" t="str">
        <f t="shared" ca="1" si="99"/>
        <v/>
      </c>
      <c r="HV28" s="17" t="str">
        <f t="shared" ca="1" si="100"/>
        <v/>
      </c>
      <c r="HW28" s="17" t="str">
        <f t="shared" ca="1" si="101"/>
        <v/>
      </c>
      <c r="HX28" s="17" t="str">
        <f t="shared" ca="1" si="102"/>
        <v/>
      </c>
      <c r="HY28" s="17" t="str">
        <f t="shared" ca="1" si="103"/>
        <v/>
      </c>
      <c r="HZ28" s="17" t="str">
        <f t="shared" ca="1" si="104"/>
        <v/>
      </c>
      <c r="IA28" s="17" t="str">
        <f t="shared" ca="1" si="105"/>
        <v/>
      </c>
      <c r="IB28" s="17" t="str">
        <f t="shared" ca="1" si="106"/>
        <v/>
      </c>
      <c r="IC28" s="17" t="str">
        <f t="shared" ca="1" si="107"/>
        <v/>
      </c>
      <c r="ID28" s="17" t="str">
        <f t="shared" ca="1" si="40"/>
        <v/>
      </c>
      <c r="IE28" s="17" t="str">
        <f t="shared" ca="1" si="125"/>
        <v/>
      </c>
      <c r="IF28" s="17" t="str">
        <f t="shared" ca="1" si="126"/>
        <v/>
      </c>
      <c r="IG28" s="17" t="str">
        <f t="shared" ca="1" si="127"/>
        <v/>
      </c>
      <c r="IH28" s="17" t="str">
        <f t="shared" ca="1" si="128"/>
        <v/>
      </c>
      <c r="II28" s="17" t="str">
        <f t="shared" ca="1" si="129"/>
        <v/>
      </c>
      <c r="IJ28" s="17" t="str">
        <f t="shared" ca="1" si="130"/>
        <v/>
      </c>
      <c r="IK28" s="17" t="str">
        <f t="shared" ca="1" si="131"/>
        <v/>
      </c>
      <c r="IL28" s="17" t="str">
        <f t="shared" ca="1" si="132"/>
        <v/>
      </c>
      <c r="IM28" s="17" t="str">
        <f t="shared" ca="1" si="133"/>
        <v/>
      </c>
      <c r="IN28" s="17" t="str">
        <f t="shared" ca="1" si="134"/>
        <v/>
      </c>
      <c r="IO28" s="17" t="str">
        <f t="shared" ca="1" si="135"/>
        <v/>
      </c>
      <c r="IP28" s="17" t="str">
        <f t="shared" ca="1" si="136"/>
        <v/>
      </c>
      <c r="IQ28" s="17" t="str">
        <f t="shared" ca="1" si="109"/>
        <v/>
      </c>
      <c r="IR28" s="17" t="str">
        <f t="shared" ca="1" si="110"/>
        <v/>
      </c>
      <c r="IS28" s="17" t="str">
        <f t="shared" ca="1" si="111"/>
        <v/>
      </c>
      <c r="IT28" s="17" t="str">
        <f t="shared" ca="1" si="112"/>
        <v/>
      </c>
      <c r="IU28" s="17" t="str">
        <f t="shared" ca="1" si="113"/>
        <v/>
      </c>
      <c r="IV28" s="17" t="str">
        <f t="shared" ca="1" si="114"/>
        <v/>
      </c>
      <c r="IW28" s="17" t="str">
        <f t="shared" ca="1" si="115"/>
        <v/>
      </c>
      <c r="IX28" s="17" t="str">
        <f t="shared" ca="1" si="116"/>
        <v/>
      </c>
      <c r="IY28" s="17" t="str">
        <f t="shared" ca="1" si="117"/>
        <v/>
      </c>
      <c r="IZ28" s="17" t="str">
        <f t="shared" ca="1" si="118"/>
        <v/>
      </c>
      <c r="JA28" s="17" t="str">
        <f t="shared" ca="1" si="119"/>
        <v/>
      </c>
      <c r="JB28" s="17" t="str">
        <f t="shared" ca="1" si="120"/>
        <v/>
      </c>
      <c r="JC28" s="17" t="str">
        <f t="shared" ca="1" si="121"/>
        <v/>
      </c>
      <c r="JD28" s="17" t="str">
        <f t="shared" ca="1" si="122"/>
        <v/>
      </c>
      <c r="JE28" s="17" t="str">
        <f t="shared" ca="1" si="123"/>
        <v/>
      </c>
      <c r="JF28" s="17" t="str">
        <f t="shared" ca="1" si="137"/>
        <v/>
      </c>
      <c r="JG28" s="17" t="str">
        <f t="shared" ca="1" si="138"/>
        <v/>
      </c>
      <c r="JH28" s="17" t="str">
        <f t="shared" ca="1" si="139"/>
        <v/>
      </c>
      <c r="JI28" s="17" t="str">
        <f t="shared" ca="1" si="140"/>
        <v/>
      </c>
      <c r="JJ28" s="17" t="str">
        <f t="shared" ca="1" si="141"/>
        <v/>
      </c>
      <c r="JK28" s="17" t="str">
        <f t="shared" ca="1" si="142"/>
        <v/>
      </c>
      <c r="JL28" s="17" t="str">
        <f t="shared" ca="1" si="143"/>
        <v/>
      </c>
      <c r="JM28" s="17" t="str">
        <f t="shared" ca="1" si="144"/>
        <v/>
      </c>
    </row>
    <row r="29" spans="1:273">
      <c r="A29" s="17" t="str">
        <f t="shared" si="5"/>
        <v>\\\0</v>
      </c>
      <c r="B29" s="17" t="str">
        <f t="shared" si="6"/>
        <v>\\\0</v>
      </c>
      <c r="C29" s="17" t="str">
        <f t="shared" si="7"/>
        <v>\\\0</v>
      </c>
      <c r="D29" s="17" t="str">
        <f t="shared" si="8"/>
        <v>\\\0</v>
      </c>
      <c r="E29" s="17" t="str">
        <f t="shared" si="9"/>
        <v>\\\0</v>
      </c>
      <c r="F29" s="17" t="str">
        <f t="shared" si="10"/>
        <v>\\\0</v>
      </c>
      <c r="G29" s="17" t="str">
        <f t="shared" si="11"/>
        <v>\\\0</v>
      </c>
      <c r="H29" s="17" t="str">
        <f t="shared" si="12"/>
        <v>\\\0</v>
      </c>
      <c r="I29" s="17" t="str">
        <f t="shared" si="13"/>
        <v>\\\0</v>
      </c>
      <c r="J29" s="17" t="str">
        <f t="shared" si="14"/>
        <v>\\\0</v>
      </c>
      <c r="K29" s="17" t="str">
        <f t="shared" si="15"/>
        <v>\\\0</v>
      </c>
      <c r="L29" s="17" t="str">
        <f t="shared" si="16"/>
        <v>\\\0</v>
      </c>
      <c r="M29" s="17" t="str">
        <f t="shared" si="17"/>
        <v>\\\0</v>
      </c>
      <c r="N29" s="17" t="str">
        <f t="shared" si="18"/>
        <v>\\\0</v>
      </c>
      <c r="O29" s="17" t="str">
        <f t="shared" si="19"/>
        <v>\\\0</v>
      </c>
      <c r="P29" s="17" t="str">
        <f t="shared" si="20"/>
        <v>\\\0</v>
      </c>
      <c r="R29" s="17" t="str">
        <f t="shared" si="21"/>
        <v>\\</v>
      </c>
      <c r="S29" s="209"/>
      <c r="T29" s="189"/>
      <c r="U29" s="210"/>
      <c r="V29" s="211"/>
      <c r="W29" s="198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6"/>
      <c r="DS29" s="214"/>
      <c r="DT29" s="185"/>
      <c r="DU29" s="187"/>
      <c r="DV29" s="28">
        <f>IF(AND($S29='자료입력 및 결과표시'!$B$6,COUNTIF($W29:$DR29,'자료입력 및 결과표시'!$C$6)&gt;=1),IF(OR('자료입력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DW29" s="28">
        <f>IF(AND($S29='자료입력 및 결과표시'!$B$7,COUNTIF($W29:$DR29,'자료입력 및 결과표시'!$C$7)&gt;=1),IF(OR('자료입력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DX29" s="28">
        <f>IF(AND($S29='자료입력 및 결과표시'!$B$8,COUNTIF($W29:$DR29,'자료입력 및 결과표시'!$C$8)&gt;=1),IF(OR('자료입력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DY29" s="28">
        <f>IF(AND($S29='자료입력 및 결과표시'!$B$9,COUNTIF($W29:$DR29,'자료입력 및 결과표시'!$C$9)&gt;=1),IF(OR('자료입력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DZ29" s="28">
        <f>IF(AND($S29='자료입력 및 결과표시'!$B$10,COUNTIF($W29:$DR29,'자료입력 및 결과표시'!$C$10)&gt;=1),IF(OR('자료입력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A29" s="28">
        <f>IF(AND($S29='자료입력 및 결과표시'!$B$11,COUNTIF($W29:$DR29,'자료입력 및 결과표시'!$C$11)&gt;=1),IF(OR('자료입력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B29" s="28">
        <f>IF(AND($S29='자료입력 및 결과표시'!$B$12,COUNTIF($W29:$DR29,'자료입력 및 결과표시'!$C$12)&gt;=1),IF(OR('자료입력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C29" s="28">
        <f>IF(AND($S29='자료입력 및 결과표시'!$B$13,COUNTIF($W29:$DR29,'자료입력 및 결과표시'!$C$13)&gt;=1),IF(OR('자료입력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D29" s="28">
        <f>IF(AND($S29='자료입력 및 결과표시'!$B$14,COUNTIF($W29:$DR29,'자료입력 및 결과표시'!$C$14)&gt;=1),IF(OR('자료입력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E29" s="28">
        <f>IF(AND($S29='자료입력 및 결과표시'!$B$15,COUNTIF($W29:$DR29,'자료입력 및 결과표시'!$C$15)&gt;=1),IF(OR('자료입력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F29" s="28">
        <f>IF(AND($S29='자료입력 및 결과표시'!$B$16,COUNTIF($W29:$DR29,'자료입력 및 결과표시'!$C$16)&gt;=1),IF(OR('자료입력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G29" s="28">
        <f>IF(AND($S29='자료입력 및 결과표시'!$B$17,COUNTIF($W29:$DR29,'자료입력 및 결과표시'!$C$17)&gt;=1),IF(OR('자료입력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H29" s="28">
        <f>IF(AND($S29='자료입력 및 결과표시'!$B$18,COUNTIF($W29:$DR29,'자료입력 및 결과표시'!$C$18)&gt;=1),IF(OR('자료입력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I29" s="28">
        <f>IF(AND($S29='자료입력 및 결과표시'!$B$19,COUNTIF($W29:$DR29,'자료입력 및 결과표시'!$C$19)&gt;=1),IF(OR('자료입력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J29" s="28">
        <f>IF(AND($S29='자료입력 및 결과표시'!$B$20,COUNTIF($W29:$DR29,'자료입력 및 결과표시'!$C$20)&gt;=1),IF(OR('자료입력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K29" s="28">
        <f>IF(AND($S29='자료입력 및 결과표시'!$B$21,COUNTIF($W29:$DR29,'자료입력 및 결과표시'!$C$21)&gt;=1),IF(OR('자료입력 및 결과표시'!$B$4+90&gt;=$V29,'자료입력 및 결과표시'!$B$4&lt;$U29),0,IF($V29-'자료입력 및 결과표시'!$B$4-90&gt;='자료입력 및 결과표시'!$E$4,'자료입력 및 결과표시'!$E$4,$V29-'자료입력 및 결과표시'!$B$4-90)),0)</f>
        <v>0</v>
      </c>
      <c r="EL29" s="17">
        <f>IF(AND(S29='자료입력 및 결과표시'!$B$6,COUNTIF('업무중복도(데이터 입력)'!$W29:$DR29,'자료입력 및 결과표시'!$C$6)&gt;=1),1,0)</f>
        <v>0</v>
      </c>
      <c r="EM29" s="17">
        <f>IF(AND(S29='자료입력 및 결과표시'!$B$7,COUNTIF('업무중복도(데이터 입력)'!$W29:$DR29,'자료입력 및 결과표시'!$C$7)&gt;=1),2,0)</f>
        <v>0</v>
      </c>
      <c r="EN29" s="17">
        <f>IF(AND(S29='자료입력 및 결과표시'!$B$8,COUNTIF('업무중복도(데이터 입력)'!$W29:$DR29,'자료입력 및 결과표시'!$C$8)&gt;=1),3,0)</f>
        <v>0</v>
      </c>
      <c r="EO29" s="17">
        <f>IF(AND(S29='자료입력 및 결과표시'!$B$9,COUNTIF('업무중복도(데이터 입력)'!$W29:$DR29,'자료입력 및 결과표시'!$C$9)&gt;=1),4,0)</f>
        <v>0</v>
      </c>
      <c r="EP29" s="17">
        <f>IF(AND(S29='자료입력 및 결과표시'!$B$10,COUNTIF('업무중복도(데이터 입력)'!$W29:$DR29,'자료입력 및 결과표시'!$C$10)&gt;=1),5,0)</f>
        <v>0</v>
      </c>
      <c r="EQ29" s="17">
        <f>IF(AND(S29='자료입력 및 결과표시'!$B$11,COUNTIF('업무중복도(데이터 입력)'!$W29:$DR29,'자료입력 및 결과표시'!$C$11)&gt;=1),6,0)</f>
        <v>0</v>
      </c>
      <c r="ER29" s="17">
        <f>IF(AND(S29='자료입력 및 결과표시'!$B$12,COUNTIF('업무중복도(데이터 입력)'!$W29:$DR29,'자료입력 및 결과표시'!$C$12)&gt;=1),7,0)</f>
        <v>0</v>
      </c>
      <c r="ES29" s="17">
        <f>IF(AND(S29='자료입력 및 결과표시'!$B$13,COUNTIF('업무중복도(데이터 입력)'!$W29:$DR29,'자료입력 및 결과표시'!$C$13)&gt;=1),8,0)</f>
        <v>0</v>
      </c>
      <c r="ET29" s="17">
        <f>IF(AND(S29='자료입력 및 결과표시'!$B$14,COUNTIF('업무중복도(데이터 입력)'!$W29:$DR29,'자료입력 및 결과표시'!$C$14)&gt;=1),9,0)</f>
        <v>0</v>
      </c>
      <c r="EU29" s="17">
        <f>IF(AND(S29='자료입력 및 결과표시'!$B$15,COUNTIF('업무중복도(데이터 입력)'!$W29:$DR29,'자료입력 및 결과표시'!$C$15)&gt;=1),10,0)</f>
        <v>0</v>
      </c>
      <c r="EV29" s="17">
        <f>IF(AND(S29='자료입력 및 결과표시'!$B$16,COUNTIF('업무중복도(데이터 입력)'!$W29:$DR29,'자료입력 및 결과표시'!$C$16)&gt;=1),11,0)</f>
        <v>0</v>
      </c>
      <c r="EW29" s="17">
        <f>IF(AND(S29='자료입력 및 결과표시'!$B$17,COUNTIF('업무중복도(데이터 입력)'!$W29:$DR29,'자료입력 및 결과표시'!$C$17)&gt;=1),12,0)</f>
        <v>0</v>
      </c>
      <c r="EX29" s="17">
        <f>IF(AND(S29='자료입력 및 결과표시'!$B$18,COUNTIF('업무중복도(데이터 입력)'!$W29:$DR29,'자료입력 및 결과표시'!$C$18)&gt;=1),13,0)</f>
        <v>0</v>
      </c>
      <c r="EY29" s="17">
        <f>IF(AND(S29='자료입력 및 결과표시'!$B$19,COUNTIF('업무중복도(데이터 입력)'!$W29:$DR29,'자료입력 및 결과표시'!$C$19)&gt;=1),14,0)</f>
        <v>0</v>
      </c>
      <c r="EZ29" s="17">
        <f>IF(AND(S29='자료입력 및 결과표시'!$B$20,COUNTIF('업무중복도(데이터 입력)'!$W29:$DR29,'자료입력 및 결과표시'!$C$20)&gt;=1),15,0)</f>
        <v>0</v>
      </c>
      <c r="FA29" s="17">
        <f>IF(AND(S29='자료입력 및 결과표시'!$B$21,COUNTIF('업무중복도(데이터 입력)'!$W29:$DR29,'자료입력 및 결과표시'!$C$21)&gt;=1),16,0)</f>
        <v>0</v>
      </c>
      <c r="FD29" s="270" t="str">
        <f ca="1">IFERROR(MATCH('자료입력 및 결과표시'!$C$62,OFFSET($R$3,$FD28,,1000),0)+$FD28,"")</f>
        <v/>
      </c>
      <c r="FE29" s="271" t="str">
        <f t="shared" ca="1" si="22"/>
        <v/>
      </c>
      <c r="FH29" s="17" t="str">
        <f ca="1">IFERROR(MATCH('자료입력 및 결과표시'!$C$62,OFFSET($R$3,$FH28,,1000),0)+$FH28,"")</f>
        <v/>
      </c>
      <c r="FI29" s="17" t="str">
        <f t="shared" ca="1" si="23"/>
        <v/>
      </c>
      <c r="FK29" s="17">
        <f t="shared" si="24"/>
        <v>0</v>
      </c>
      <c r="FL29" s="17">
        <v>27</v>
      </c>
      <c r="FM29" s="17">
        <f>IF(HLOOKUP('자료입력 및 결과표시'!$A$4,'업체별 기술인 명단(데이터 입력)'!$B$2:$BZ$100,28,FALSE)="",1,HLOOKUP('자료입력 및 결과표시'!$A$4,'업체별 기술인 명단(데이터 입력)'!$B$2:$BZ$100,28,FALSE))</f>
        <v>1</v>
      </c>
      <c r="FN29" s="17">
        <f t="shared" ca="1" si="25"/>
        <v>0</v>
      </c>
      <c r="FO29"/>
      <c r="FP29" s="17" t="str">
        <f t="shared" ca="1" si="26"/>
        <v/>
      </c>
      <c r="FQ29" s="270" t="str">
        <f ca="1">IFERROR(MATCH('자료입력 및 결과표시'!$C$62,OFFSET($R$3,$FQ28,,1000),0)+$FQ28,"")</f>
        <v/>
      </c>
      <c r="FR29" s="17" t="str">
        <f t="shared" ca="1" si="27"/>
        <v/>
      </c>
      <c r="FS29" s="17" t="str">
        <f t="shared" ca="1" si="45"/>
        <v/>
      </c>
      <c r="FT29" s="17" t="str">
        <f t="shared" ca="1" si="46"/>
        <v/>
      </c>
      <c r="FU29" s="17" t="str">
        <f t="shared" ca="1" si="47"/>
        <v/>
      </c>
      <c r="FV29" s="17" t="str">
        <f t="shared" ca="1" si="48"/>
        <v/>
      </c>
      <c r="FW29" s="17" t="str">
        <f t="shared" ca="1" si="49"/>
        <v/>
      </c>
      <c r="FX29" s="17" t="str">
        <f t="shared" ca="1" si="50"/>
        <v/>
      </c>
      <c r="FY29" s="17" t="str">
        <f t="shared" ca="1" si="51"/>
        <v/>
      </c>
      <c r="FZ29" s="17" t="str">
        <f t="shared" ca="1" si="52"/>
        <v/>
      </c>
      <c r="GA29" s="17" t="str">
        <f t="shared" ca="1" si="53"/>
        <v/>
      </c>
      <c r="GB29" s="17" t="str">
        <f t="shared" ca="1" si="54"/>
        <v/>
      </c>
      <c r="GC29" s="17" t="str">
        <f t="shared" ca="1" si="55"/>
        <v/>
      </c>
      <c r="GD29" s="17" t="str">
        <f t="shared" ca="1" si="56"/>
        <v/>
      </c>
      <c r="GE29" s="17" t="str">
        <f t="shared" ca="1" si="57"/>
        <v/>
      </c>
      <c r="GF29" s="17" t="str">
        <f t="shared" ca="1" si="58"/>
        <v/>
      </c>
      <c r="GG29" s="17" t="str">
        <f t="shared" ca="1" si="59"/>
        <v/>
      </c>
      <c r="GH29" s="17" t="str">
        <f t="shared" ca="1" si="60"/>
        <v/>
      </c>
      <c r="GI29" s="17" t="str">
        <f t="shared" ca="1" si="61"/>
        <v/>
      </c>
      <c r="GJ29" s="17" t="str">
        <f t="shared" ca="1" si="62"/>
        <v/>
      </c>
      <c r="GK29" s="17" t="str">
        <f t="shared" ca="1" si="63"/>
        <v/>
      </c>
      <c r="GL29" s="17" t="str">
        <f t="shared" ca="1" si="64"/>
        <v/>
      </c>
      <c r="GM29" s="17" t="str">
        <f t="shared" ca="1" si="65"/>
        <v/>
      </c>
      <c r="GN29" s="17" t="str">
        <f t="shared" ca="1" si="66"/>
        <v/>
      </c>
      <c r="GO29" s="17" t="str">
        <f t="shared" ca="1" si="67"/>
        <v/>
      </c>
      <c r="GP29" s="17" t="str">
        <f t="shared" ca="1" si="68"/>
        <v/>
      </c>
      <c r="GQ29" s="17" t="str">
        <f t="shared" ca="1" si="69"/>
        <v/>
      </c>
      <c r="GR29" s="17" t="str">
        <f t="shared" ca="1" si="70"/>
        <v/>
      </c>
      <c r="GS29" s="17" t="str">
        <f t="shared" ca="1" si="71"/>
        <v/>
      </c>
      <c r="GT29" s="17" t="str">
        <f t="shared" ca="1" si="72"/>
        <v/>
      </c>
      <c r="GU29" s="17" t="str">
        <f t="shared" ca="1" si="73"/>
        <v/>
      </c>
      <c r="GV29" s="17" t="str">
        <f t="shared" ca="1" si="74"/>
        <v/>
      </c>
      <c r="GW29" s="17" t="str">
        <f t="shared" ca="1" si="75"/>
        <v/>
      </c>
      <c r="GX29" s="17" t="str">
        <f t="shared" ca="1" si="76"/>
        <v/>
      </c>
      <c r="GY29" s="17" t="str">
        <f t="shared" ca="1" si="77"/>
        <v/>
      </c>
      <c r="GZ29" s="17" t="str">
        <f t="shared" ca="1" si="78"/>
        <v/>
      </c>
      <c r="HA29" s="17" t="str">
        <f t="shared" ca="1" si="79"/>
        <v/>
      </c>
      <c r="HB29" s="17" t="str">
        <f t="shared" ca="1" si="80"/>
        <v/>
      </c>
      <c r="HC29" s="17" t="str">
        <f t="shared" ca="1" si="81"/>
        <v/>
      </c>
      <c r="HD29" s="17" t="str">
        <f t="shared" ca="1" si="82"/>
        <v/>
      </c>
      <c r="HE29" s="17" t="str">
        <f t="shared" ca="1" si="83"/>
        <v/>
      </c>
      <c r="HF29" s="17" t="str">
        <f t="shared" ca="1" si="84"/>
        <v/>
      </c>
      <c r="HG29" s="17" t="str">
        <f t="shared" ca="1" si="85"/>
        <v/>
      </c>
      <c r="HH29" s="17" t="str">
        <f t="shared" ca="1" si="86"/>
        <v/>
      </c>
      <c r="HI29" s="17" t="str">
        <f t="shared" ca="1" si="87"/>
        <v/>
      </c>
      <c r="HJ29" s="17" t="str">
        <f t="shared" ca="1" si="88"/>
        <v/>
      </c>
      <c r="HK29" s="17" t="str">
        <f t="shared" ca="1" si="89"/>
        <v/>
      </c>
      <c r="HL29" s="17" t="str">
        <f t="shared" ca="1" si="90"/>
        <v/>
      </c>
      <c r="HM29" s="17" t="str">
        <f t="shared" ca="1" si="91"/>
        <v/>
      </c>
      <c r="HN29" s="17" t="str">
        <f t="shared" ca="1" si="92"/>
        <v/>
      </c>
      <c r="HO29" s="17" t="str">
        <f t="shared" ca="1" si="93"/>
        <v/>
      </c>
      <c r="HP29" s="17" t="str">
        <f t="shared" ca="1" si="94"/>
        <v/>
      </c>
      <c r="HQ29" s="17" t="str">
        <f t="shared" ca="1" si="95"/>
        <v/>
      </c>
      <c r="HR29" s="17" t="str">
        <f t="shared" ca="1" si="96"/>
        <v/>
      </c>
      <c r="HS29" s="17" t="str">
        <f t="shared" ca="1" si="97"/>
        <v/>
      </c>
      <c r="HT29" s="17" t="str">
        <f t="shared" ca="1" si="98"/>
        <v/>
      </c>
      <c r="HU29" s="17" t="str">
        <f t="shared" ca="1" si="99"/>
        <v/>
      </c>
      <c r="HV29" s="17" t="str">
        <f t="shared" ca="1" si="100"/>
        <v/>
      </c>
      <c r="HW29" s="17" t="str">
        <f t="shared" ca="1" si="101"/>
        <v/>
      </c>
      <c r="HX29" s="17" t="str">
        <f t="shared" ca="1" si="102"/>
        <v/>
      </c>
      <c r="HY29" s="17" t="str">
        <f t="shared" ca="1" si="103"/>
        <v/>
      </c>
      <c r="HZ29" s="17" t="str">
        <f t="shared" ca="1" si="104"/>
        <v/>
      </c>
      <c r="IA29" s="17" t="str">
        <f t="shared" ca="1" si="105"/>
        <v/>
      </c>
      <c r="IB29" s="17" t="str">
        <f t="shared" ca="1" si="106"/>
        <v/>
      </c>
      <c r="IC29" s="17" t="str">
        <f t="shared" ca="1" si="107"/>
        <v/>
      </c>
      <c r="ID29" s="17" t="str">
        <f t="shared" ca="1" si="40"/>
        <v/>
      </c>
      <c r="IE29" s="17" t="str">
        <f t="shared" ca="1" si="125"/>
        <v/>
      </c>
      <c r="IF29" s="17" t="str">
        <f t="shared" ca="1" si="126"/>
        <v/>
      </c>
      <c r="IG29" s="17" t="str">
        <f t="shared" ca="1" si="127"/>
        <v/>
      </c>
      <c r="IH29" s="17" t="str">
        <f t="shared" ca="1" si="128"/>
        <v/>
      </c>
      <c r="II29" s="17" t="str">
        <f t="shared" ca="1" si="129"/>
        <v/>
      </c>
      <c r="IJ29" s="17" t="str">
        <f t="shared" ca="1" si="130"/>
        <v/>
      </c>
      <c r="IK29" s="17" t="str">
        <f t="shared" ca="1" si="131"/>
        <v/>
      </c>
      <c r="IL29" s="17" t="str">
        <f t="shared" ca="1" si="132"/>
        <v/>
      </c>
      <c r="IM29" s="17" t="str">
        <f t="shared" ca="1" si="133"/>
        <v/>
      </c>
      <c r="IN29" s="17" t="str">
        <f t="shared" ca="1" si="134"/>
        <v/>
      </c>
      <c r="IO29" s="17" t="str">
        <f t="shared" ca="1" si="135"/>
        <v/>
      </c>
      <c r="IP29" s="17" t="str">
        <f t="shared" ca="1" si="136"/>
        <v/>
      </c>
      <c r="IQ29" s="17" t="str">
        <f t="shared" ca="1" si="109"/>
        <v/>
      </c>
      <c r="IR29" s="17" t="str">
        <f t="shared" ca="1" si="110"/>
        <v/>
      </c>
      <c r="IS29" s="17" t="str">
        <f t="shared" ca="1" si="111"/>
        <v/>
      </c>
      <c r="IT29" s="17" t="str">
        <f t="shared" ca="1" si="112"/>
        <v/>
      </c>
      <c r="IU29" s="17" t="str">
        <f t="shared" ca="1" si="113"/>
        <v/>
      </c>
      <c r="IV29" s="17" t="str">
        <f t="shared" ca="1" si="114"/>
        <v/>
      </c>
      <c r="IW29" s="17" t="str">
        <f t="shared" ca="1" si="115"/>
        <v/>
      </c>
      <c r="IX29" s="17" t="str">
        <f t="shared" ca="1" si="116"/>
        <v/>
      </c>
      <c r="IY29" s="17" t="str">
        <f t="shared" ca="1" si="117"/>
        <v/>
      </c>
      <c r="IZ29" s="17" t="str">
        <f t="shared" ca="1" si="118"/>
        <v/>
      </c>
      <c r="JA29" s="17" t="str">
        <f t="shared" ca="1" si="119"/>
        <v/>
      </c>
      <c r="JB29" s="17" t="str">
        <f t="shared" ca="1" si="120"/>
        <v/>
      </c>
      <c r="JC29" s="17" t="str">
        <f t="shared" ca="1" si="121"/>
        <v/>
      </c>
      <c r="JD29" s="17" t="str">
        <f t="shared" ca="1" si="122"/>
        <v/>
      </c>
      <c r="JE29" s="17" t="str">
        <f t="shared" ca="1" si="123"/>
        <v/>
      </c>
      <c r="JF29" s="17" t="str">
        <f t="shared" ca="1" si="137"/>
        <v/>
      </c>
      <c r="JG29" s="17" t="str">
        <f t="shared" ca="1" si="138"/>
        <v/>
      </c>
      <c r="JH29" s="17" t="str">
        <f t="shared" ca="1" si="139"/>
        <v/>
      </c>
      <c r="JI29" s="17" t="str">
        <f t="shared" ca="1" si="140"/>
        <v/>
      </c>
      <c r="JJ29" s="17" t="str">
        <f t="shared" ca="1" si="141"/>
        <v/>
      </c>
      <c r="JK29" s="17" t="str">
        <f t="shared" ca="1" si="142"/>
        <v/>
      </c>
      <c r="JL29" s="17" t="str">
        <f t="shared" ca="1" si="143"/>
        <v/>
      </c>
      <c r="JM29" s="17" t="str">
        <f t="shared" ca="1" si="144"/>
        <v/>
      </c>
    </row>
    <row r="30" spans="1:273">
      <c r="A30" s="17" t="str">
        <f t="shared" si="5"/>
        <v>\\\0</v>
      </c>
      <c r="B30" s="17" t="str">
        <f t="shared" si="6"/>
        <v>\\\0</v>
      </c>
      <c r="C30" s="17" t="str">
        <f t="shared" si="7"/>
        <v>\\\0</v>
      </c>
      <c r="D30" s="17" t="str">
        <f t="shared" si="8"/>
        <v>\\\0</v>
      </c>
      <c r="E30" s="17" t="str">
        <f t="shared" si="9"/>
        <v>\\\0</v>
      </c>
      <c r="F30" s="17" t="str">
        <f t="shared" si="10"/>
        <v>\\\0</v>
      </c>
      <c r="G30" s="17" t="str">
        <f t="shared" si="11"/>
        <v>\\\0</v>
      </c>
      <c r="H30" s="17" t="str">
        <f t="shared" si="12"/>
        <v>\\\0</v>
      </c>
      <c r="I30" s="17" t="str">
        <f t="shared" si="13"/>
        <v>\\\0</v>
      </c>
      <c r="J30" s="17" t="str">
        <f t="shared" si="14"/>
        <v>\\\0</v>
      </c>
      <c r="K30" s="17" t="str">
        <f t="shared" si="15"/>
        <v>\\\0</v>
      </c>
      <c r="L30" s="17" t="str">
        <f t="shared" si="16"/>
        <v>\\\0</v>
      </c>
      <c r="M30" s="17" t="str">
        <f t="shared" si="17"/>
        <v>\\\0</v>
      </c>
      <c r="N30" s="17" t="str">
        <f t="shared" si="18"/>
        <v>\\\0</v>
      </c>
      <c r="O30" s="17" t="str">
        <f t="shared" si="19"/>
        <v>\\\0</v>
      </c>
      <c r="P30" s="17" t="str">
        <f t="shared" si="20"/>
        <v>\\\0</v>
      </c>
      <c r="R30" s="17" t="str">
        <f t="shared" si="21"/>
        <v>\\</v>
      </c>
      <c r="S30" s="209"/>
      <c r="T30" s="189"/>
      <c r="U30" s="210"/>
      <c r="V30" s="211"/>
      <c r="W30" s="198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6"/>
      <c r="DS30" s="214"/>
      <c r="DT30" s="185"/>
      <c r="DU30" s="187"/>
      <c r="DV30" s="28">
        <f>IF(AND($S30='자료입력 및 결과표시'!$B$6,COUNTIF($W30:$DR30,'자료입력 및 결과표시'!$C$6)&gt;=1),IF(OR('자료입력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DW30" s="28">
        <f>IF(AND($S30='자료입력 및 결과표시'!$B$7,COUNTIF($W30:$DR30,'자료입력 및 결과표시'!$C$7)&gt;=1),IF(OR('자료입력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DX30" s="28">
        <f>IF(AND($S30='자료입력 및 결과표시'!$B$8,COUNTIF($W30:$DR30,'자료입력 및 결과표시'!$C$8)&gt;=1),IF(OR('자료입력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DY30" s="28">
        <f>IF(AND($S30='자료입력 및 결과표시'!$B$9,COUNTIF($W30:$DR30,'자료입력 및 결과표시'!$C$9)&gt;=1),IF(OR('자료입력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DZ30" s="28">
        <f>IF(AND($S30='자료입력 및 결과표시'!$B$10,COUNTIF($W30:$DR30,'자료입력 및 결과표시'!$C$10)&gt;=1),IF(OR('자료입력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A30" s="28">
        <f>IF(AND($S30='자료입력 및 결과표시'!$B$11,COUNTIF($W30:$DR30,'자료입력 및 결과표시'!$C$11)&gt;=1),IF(OR('자료입력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B30" s="28">
        <f>IF(AND($S30='자료입력 및 결과표시'!$B$12,COUNTIF($W30:$DR30,'자료입력 및 결과표시'!$C$12)&gt;=1),IF(OR('자료입력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C30" s="28">
        <f>IF(AND($S30='자료입력 및 결과표시'!$B$13,COUNTIF($W30:$DR30,'자료입력 및 결과표시'!$C$13)&gt;=1),IF(OR('자료입력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D30" s="28">
        <f>IF(AND($S30='자료입력 및 결과표시'!$B$14,COUNTIF($W30:$DR30,'자료입력 및 결과표시'!$C$14)&gt;=1),IF(OR('자료입력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E30" s="28">
        <f>IF(AND($S30='자료입력 및 결과표시'!$B$15,COUNTIF($W30:$DR30,'자료입력 및 결과표시'!$C$15)&gt;=1),IF(OR('자료입력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F30" s="28">
        <f>IF(AND($S30='자료입력 및 결과표시'!$B$16,COUNTIF($W30:$DR30,'자료입력 및 결과표시'!$C$16)&gt;=1),IF(OR('자료입력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G30" s="28">
        <f>IF(AND($S30='자료입력 및 결과표시'!$B$17,COUNTIF($W30:$DR30,'자료입력 및 결과표시'!$C$17)&gt;=1),IF(OR('자료입력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H30" s="28">
        <f>IF(AND($S30='자료입력 및 결과표시'!$B$18,COUNTIF($W30:$DR30,'자료입력 및 결과표시'!$C$18)&gt;=1),IF(OR('자료입력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I30" s="28">
        <f>IF(AND($S30='자료입력 및 결과표시'!$B$19,COUNTIF($W30:$DR30,'자료입력 및 결과표시'!$C$19)&gt;=1),IF(OR('자료입력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J30" s="28">
        <f>IF(AND($S30='자료입력 및 결과표시'!$B$20,COUNTIF($W30:$DR30,'자료입력 및 결과표시'!$C$20)&gt;=1),IF(OR('자료입력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K30" s="28">
        <f>IF(AND($S30='자료입력 및 결과표시'!$B$21,COUNTIF($W30:$DR30,'자료입력 및 결과표시'!$C$21)&gt;=1),IF(OR('자료입력 및 결과표시'!$B$4+90&gt;=$V30,'자료입력 및 결과표시'!$B$4&lt;$U30),0,IF($V30-'자료입력 및 결과표시'!$B$4-90&gt;='자료입력 및 결과표시'!$E$4,'자료입력 및 결과표시'!$E$4,$V30-'자료입력 및 결과표시'!$B$4-90)),0)</f>
        <v>0</v>
      </c>
      <c r="EL30" s="17">
        <f>IF(AND(S30='자료입력 및 결과표시'!$B$6,COUNTIF('업무중복도(데이터 입력)'!$W30:$DR30,'자료입력 및 결과표시'!$C$6)&gt;=1),1,0)</f>
        <v>0</v>
      </c>
      <c r="EM30" s="17">
        <f>IF(AND(S30='자료입력 및 결과표시'!$B$7,COUNTIF('업무중복도(데이터 입력)'!$W30:$DR30,'자료입력 및 결과표시'!$C$7)&gt;=1),2,0)</f>
        <v>0</v>
      </c>
      <c r="EN30" s="17">
        <f>IF(AND(S30='자료입력 및 결과표시'!$B$8,COUNTIF('업무중복도(데이터 입력)'!$W30:$DR30,'자료입력 및 결과표시'!$C$8)&gt;=1),3,0)</f>
        <v>0</v>
      </c>
      <c r="EO30" s="17">
        <f>IF(AND(S30='자료입력 및 결과표시'!$B$9,COUNTIF('업무중복도(데이터 입력)'!$W30:$DR30,'자료입력 및 결과표시'!$C$9)&gt;=1),4,0)</f>
        <v>0</v>
      </c>
      <c r="EP30" s="17">
        <f>IF(AND(S30='자료입력 및 결과표시'!$B$10,COUNTIF('업무중복도(데이터 입력)'!$W30:$DR30,'자료입력 및 결과표시'!$C$10)&gt;=1),5,0)</f>
        <v>0</v>
      </c>
      <c r="EQ30" s="17">
        <f>IF(AND(S30='자료입력 및 결과표시'!$B$11,COUNTIF('업무중복도(데이터 입력)'!$W30:$DR30,'자료입력 및 결과표시'!$C$11)&gt;=1),6,0)</f>
        <v>0</v>
      </c>
      <c r="ER30" s="17">
        <f>IF(AND(S30='자료입력 및 결과표시'!$B$12,COUNTIF('업무중복도(데이터 입력)'!$W30:$DR30,'자료입력 및 결과표시'!$C$12)&gt;=1),7,0)</f>
        <v>0</v>
      </c>
      <c r="ES30" s="17">
        <f>IF(AND(S30='자료입력 및 결과표시'!$B$13,COUNTIF('업무중복도(데이터 입력)'!$W30:$DR30,'자료입력 및 결과표시'!$C$13)&gt;=1),8,0)</f>
        <v>0</v>
      </c>
      <c r="ET30" s="17">
        <f>IF(AND(S30='자료입력 및 결과표시'!$B$14,COUNTIF('업무중복도(데이터 입력)'!$W30:$DR30,'자료입력 및 결과표시'!$C$14)&gt;=1),9,0)</f>
        <v>0</v>
      </c>
      <c r="EU30" s="17">
        <f>IF(AND(S30='자료입력 및 결과표시'!$B$15,COUNTIF('업무중복도(데이터 입력)'!$W30:$DR30,'자료입력 및 결과표시'!$C$15)&gt;=1),10,0)</f>
        <v>0</v>
      </c>
      <c r="EV30" s="17">
        <f>IF(AND(S30='자료입력 및 결과표시'!$B$16,COUNTIF('업무중복도(데이터 입력)'!$W30:$DR30,'자료입력 및 결과표시'!$C$16)&gt;=1),11,0)</f>
        <v>0</v>
      </c>
      <c r="EW30" s="17">
        <f>IF(AND(S30='자료입력 및 결과표시'!$B$17,COUNTIF('업무중복도(데이터 입력)'!$W30:$DR30,'자료입력 및 결과표시'!$C$17)&gt;=1),12,0)</f>
        <v>0</v>
      </c>
      <c r="EX30" s="17">
        <f>IF(AND(S30='자료입력 및 결과표시'!$B$18,COUNTIF('업무중복도(데이터 입력)'!$W30:$DR30,'자료입력 및 결과표시'!$C$18)&gt;=1),13,0)</f>
        <v>0</v>
      </c>
      <c r="EY30" s="17">
        <f>IF(AND(S30='자료입력 및 결과표시'!$B$19,COUNTIF('업무중복도(데이터 입력)'!$W30:$DR30,'자료입력 및 결과표시'!$C$19)&gt;=1),14,0)</f>
        <v>0</v>
      </c>
      <c r="EZ30" s="17">
        <f>IF(AND(S30='자료입력 및 결과표시'!$B$20,COUNTIF('업무중복도(데이터 입력)'!$W30:$DR30,'자료입력 및 결과표시'!$C$20)&gt;=1),15,0)</f>
        <v>0</v>
      </c>
      <c r="FA30" s="17">
        <f>IF(AND(S30='자료입력 및 결과표시'!$B$21,COUNTIF('업무중복도(데이터 입력)'!$W30:$DR30,'자료입력 및 결과표시'!$C$21)&gt;=1),16,0)</f>
        <v>0</v>
      </c>
      <c r="FD30" s="270" t="str">
        <f ca="1">IFERROR(MATCH('자료입력 및 결과표시'!$C$62,OFFSET($R$3,$FD29,,1000),0)+$FD29,"")</f>
        <v/>
      </c>
      <c r="FE30" s="271" t="str">
        <f t="shared" ca="1" si="22"/>
        <v/>
      </c>
      <c r="FH30" s="17" t="str">
        <f ca="1">IFERROR(MATCH('자료입력 및 결과표시'!$C$62,OFFSET($R$3,$FH29,,1000),0)+$FH29,"")</f>
        <v/>
      </c>
      <c r="FI30" s="17" t="str">
        <f t="shared" ca="1" si="23"/>
        <v/>
      </c>
      <c r="FK30" s="17">
        <f t="shared" si="24"/>
        <v>0</v>
      </c>
      <c r="FL30" s="17">
        <v>28</v>
      </c>
      <c r="FM30" s="17">
        <f>IF(HLOOKUP('자료입력 및 결과표시'!$A$4,'업체별 기술인 명단(데이터 입력)'!$B$2:$BZ$100,28,FALSE)="",1,HLOOKUP('자료입력 및 결과표시'!$A$4,'업체별 기술인 명단(데이터 입력)'!$B$2:$BZ$100,29,FALSE))</f>
        <v>1</v>
      </c>
      <c r="FN30" s="17">
        <f t="shared" ca="1" si="25"/>
        <v>0</v>
      </c>
      <c r="FO30"/>
      <c r="FP30" s="17" t="str">
        <f t="shared" ca="1" si="26"/>
        <v/>
      </c>
      <c r="FQ30" s="270" t="str">
        <f ca="1">IFERROR(MATCH('자료입력 및 결과표시'!$C$62,OFFSET($R$3,$FQ29,,1000),0)+$FQ29,"")</f>
        <v/>
      </c>
      <c r="FR30" s="17" t="str">
        <f t="shared" ca="1" si="27"/>
        <v/>
      </c>
      <c r="FS30" s="17" t="str">
        <f t="shared" ca="1" si="45"/>
        <v/>
      </c>
      <c r="FT30" s="17" t="str">
        <f t="shared" ca="1" si="46"/>
        <v/>
      </c>
      <c r="FU30" s="17" t="str">
        <f t="shared" ca="1" si="47"/>
        <v/>
      </c>
      <c r="FV30" s="17" t="str">
        <f t="shared" ca="1" si="48"/>
        <v/>
      </c>
      <c r="FW30" s="17" t="str">
        <f t="shared" ca="1" si="49"/>
        <v/>
      </c>
      <c r="FX30" s="17" t="str">
        <f t="shared" ca="1" si="50"/>
        <v/>
      </c>
      <c r="FY30" s="17" t="str">
        <f t="shared" ca="1" si="51"/>
        <v/>
      </c>
      <c r="FZ30" s="17" t="str">
        <f t="shared" ca="1" si="52"/>
        <v/>
      </c>
      <c r="GA30" s="17" t="str">
        <f t="shared" ca="1" si="53"/>
        <v/>
      </c>
      <c r="GB30" s="17" t="str">
        <f t="shared" ca="1" si="54"/>
        <v/>
      </c>
      <c r="GC30" s="17" t="str">
        <f t="shared" ca="1" si="55"/>
        <v/>
      </c>
      <c r="GD30" s="17" t="str">
        <f t="shared" ca="1" si="56"/>
        <v/>
      </c>
      <c r="GE30" s="17" t="str">
        <f t="shared" ca="1" si="57"/>
        <v/>
      </c>
      <c r="GF30" s="17" t="str">
        <f t="shared" ca="1" si="58"/>
        <v/>
      </c>
      <c r="GG30" s="17" t="str">
        <f t="shared" ca="1" si="59"/>
        <v/>
      </c>
      <c r="GH30" s="17" t="str">
        <f t="shared" ca="1" si="60"/>
        <v/>
      </c>
      <c r="GI30" s="17" t="str">
        <f t="shared" ca="1" si="61"/>
        <v/>
      </c>
      <c r="GJ30" s="17" t="str">
        <f t="shared" ca="1" si="62"/>
        <v/>
      </c>
      <c r="GK30" s="17" t="str">
        <f t="shared" ca="1" si="63"/>
        <v/>
      </c>
      <c r="GL30" s="17" t="str">
        <f t="shared" ca="1" si="64"/>
        <v/>
      </c>
      <c r="GM30" s="17" t="str">
        <f t="shared" ca="1" si="65"/>
        <v/>
      </c>
      <c r="GN30" s="17" t="str">
        <f t="shared" ca="1" si="66"/>
        <v/>
      </c>
      <c r="GO30" s="17" t="str">
        <f t="shared" ca="1" si="67"/>
        <v/>
      </c>
      <c r="GP30" s="17" t="str">
        <f t="shared" ca="1" si="68"/>
        <v/>
      </c>
      <c r="GQ30" s="17" t="str">
        <f t="shared" ca="1" si="69"/>
        <v/>
      </c>
      <c r="GR30" s="17" t="str">
        <f t="shared" ca="1" si="70"/>
        <v/>
      </c>
      <c r="GS30" s="17" t="str">
        <f t="shared" ca="1" si="71"/>
        <v/>
      </c>
      <c r="GT30" s="17" t="str">
        <f t="shared" ca="1" si="72"/>
        <v/>
      </c>
      <c r="GU30" s="17" t="str">
        <f t="shared" ca="1" si="73"/>
        <v/>
      </c>
      <c r="GV30" s="17" t="str">
        <f t="shared" ca="1" si="74"/>
        <v/>
      </c>
      <c r="GW30" s="17" t="str">
        <f t="shared" ca="1" si="75"/>
        <v/>
      </c>
      <c r="GX30" s="17" t="str">
        <f t="shared" ca="1" si="76"/>
        <v/>
      </c>
      <c r="GY30" s="17" t="str">
        <f t="shared" ca="1" si="77"/>
        <v/>
      </c>
      <c r="GZ30" s="17" t="str">
        <f t="shared" ca="1" si="78"/>
        <v/>
      </c>
      <c r="HA30" s="17" t="str">
        <f t="shared" ca="1" si="79"/>
        <v/>
      </c>
      <c r="HB30" s="17" t="str">
        <f t="shared" ca="1" si="80"/>
        <v/>
      </c>
      <c r="HC30" s="17" t="str">
        <f t="shared" ca="1" si="81"/>
        <v/>
      </c>
      <c r="HD30" s="17" t="str">
        <f t="shared" ca="1" si="82"/>
        <v/>
      </c>
      <c r="HE30" s="17" t="str">
        <f t="shared" ca="1" si="83"/>
        <v/>
      </c>
      <c r="HF30" s="17" t="str">
        <f t="shared" ca="1" si="84"/>
        <v/>
      </c>
      <c r="HG30" s="17" t="str">
        <f t="shared" ca="1" si="85"/>
        <v/>
      </c>
      <c r="HH30" s="17" t="str">
        <f t="shared" ca="1" si="86"/>
        <v/>
      </c>
      <c r="HI30" s="17" t="str">
        <f t="shared" ca="1" si="87"/>
        <v/>
      </c>
      <c r="HJ30" s="17" t="str">
        <f t="shared" ca="1" si="88"/>
        <v/>
      </c>
      <c r="HK30" s="17" t="str">
        <f t="shared" ca="1" si="89"/>
        <v/>
      </c>
      <c r="HL30" s="17" t="str">
        <f t="shared" ca="1" si="90"/>
        <v/>
      </c>
      <c r="HM30" s="17" t="str">
        <f t="shared" ca="1" si="91"/>
        <v/>
      </c>
      <c r="HN30" s="17" t="str">
        <f t="shared" ca="1" si="92"/>
        <v/>
      </c>
      <c r="HO30" s="17" t="str">
        <f t="shared" ca="1" si="93"/>
        <v/>
      </c>
      <c r="HP30" s="17" t="str">
        <f t="shared" ca="1" si="94"/>
        <v/>
      </c>
      <c r="HQ30" s="17" t="str">
        <f t="shared" ca="1" si="95"/>
        <v/>
      </c>
      <c r="HR30" s="17" t="str">
        <f t="shared" ca="1" si="96"/>
        <v/>
      </c>
      <c r="HS30" s="17" t="str">
        <f t="shared" ca="1" si="97"/>
        <v/>
      </c>
      <c r="HT30" s="17" t="str">
        <f t="shared" ca="1" si="98"/>
        <v/>
      </c>
      <c r="HU30" s="17" t="str">
        <f t="shared" ca="1" si="99"/>
        <v/>
      </c>
      <c r="HV30" s="17" t="str">
        <f t="shared" ca="1" si="100"/>
        <v/>
      </c>
      <c r="HW30" s="17" t="str">
        <f t="shared" ca="1" si="101"/>
        <v/>
      </c>
      <c r="HX30" s="17" t="str">
        <f t="shared" ca="1" si="102"/>
        <v/>
      </c>
      <c r="HY30" s="17" t="str">
        <f t="shared" ca="1" si="103"/>
        <v/>
      </c>
      <c r="HZ30" s="17" t="str">
        <f t="shared" ca="1" si="104"/>
        <v/>
      </c>
      <c r="IA30" s="17" t="str">
        <f t="shared" ca="1" si="105"/>
        <v/>
      </c>
      <c r="IB30" s="17" t="str">
        <f t="shared" ca="1" si="106"/>
        <v/>
      </c>
      <c r="IC30" s="17" t="str">
        <f t="shared" ca="1" si="107"/>
        <v/>
      </c>
      <c r="ID30" s="17" t="str">
        <f t="shared" ca="1" si="40"/>
        <v/>
      </c>
      <c r="IE30" s="17" t="str">
        <f t="shared" ca="1" si="125"/>
        <v/>
      </c>
      <c r="IF30" s="17" t="str">
        <f t="shared" ca="1" si="126"/>
        <v/>
      </c>
      <c r="IG30" s="17" t="str">
        <f t="shared" ca="1" si="127"/>
        <v/>
      </c>
      <c r="IH30" s="17" t="str">
        <f t="shared" ca="1" si="128"/>
        <v/>
      </c>
      <c r="II30" s="17" t="str">
        <f t="shared" ca="1" si="129"/>
        <v/>
      </c>
      <c r="IJ30" s="17" t="str">
        <f t="shared" ca="1" si="130"/>
        <v/>
      </c>
      <c r="IK30" s="17" t="str">
        <f t="shared" ca="1" si="131"/>
        <v/>
      </c>
      <c r="IL30" s="17" t="str">
        <f t="shared" ca="1" si="132"/>
        <v/>
      </c>
      <c r="IM30" s="17" t="str">
        <f t="shared" ca="1" si="133"/>
        <v/>
      </c>
      <c r="IN30" s="17" t="str">
        <f t="shared" ca="1" si="134"/>
        <v/>
      </c>
      <c r="IO30" s="17" t="str">
        <f t="shared" ca="1" si="135"/>
        <v/>
      </c>
      <c r="IP30" s="17" t="str">
        <f t="shared" ca="1" si="136"/>
        <v/>
      </c>
      <c r="IQ30" s="17" t="str">
        <f t="shared" ca="1" si="109"/>
        <v/>
      </c>
      <c r="IR30" s="17" t="str">
        <f t="shared" ca="1" si="110"/>
        <v/>
      </c>
      <c r="IS30" s="17" t="str">
        <f t="shared" ca="1" si="111"/>
        <v/>
      </c>
      <c r="IT30" s="17" t="str">
        <f t="shared" ca="1" si="112"/>
        <v/>
      </c>
      <c r="IU30" s="17" t="str">
        <f t="shared" ca="1" si="113"/>
        <v/>
      </c>
      <c r="IV30" s="17" t="str">
        <f t="shared" ca="1" si="114"/>
        <v/>
      </c>
      <c r="IW30" s="17" t="str">
        <f t="shared" ca="1" si="115"/>
        <v/>
      </c>
      <c r="IX30" s="17" t="str">
        <f t="shared" ca="1" si="116"/>
        <v/>
      </c>
      <c r="IY30" s="17" t="str">
        <f t="shared" ca="1" si="117"/>
        <v/>
      </c>
      <c r="IZ30" s="17" t="str">
        <f t="shared" ca="1" si="118"/>
        <v/>
      </c>
      <c r="JA30" s="17" t="str">
        <f t="shared" ca="1" si="119"/>
        <v/>
      </c>
      <c r="JB30" s="17" t="str">
        <f t="shared" ca="1" si="120"/>
        <v/>
      </c>
      <c r="JC30" s="17" t="str">
        <f t="shared" ca="1" si="121"/>
        <v/>
      </c>
      <c r="JD30" s="17" t="str">
        <f t="shared" ca="1" si="122"/>
        <v/>
      </c>
      <c r="JE30" s="17" t="str">
        <f t="shared" ca="1" si="123"/>
        <v/>
      </c>
      <c r="JF30" s="17" t="str">
        <f t="shared" ca="1" si="137"/>
        <v/>
      </c>
      <c r="JG30" s="17" t="str">
        <f t="shared" ca="1" si="138"/>
        <v/>
      </c>
      <c r="JH30" s="17" t="str">
        <f t="shared" ca="1" si="139"/>
        <v/>
      </c>
      <c r="JI30" s="17" t="str">
        <f t="shared" ca="1" si="140"/>
        <v/>
      </c>
      <c r="JJ30" s="17" t="str">
        <f t="shared" ca="1" si="141"/>
        <v/>
      </c>
      <c r="JK30" s="17" t="str">
        <f t="shared" ca="1" si="142"/>
        <v/>
      </c>
      <c r="JL30" s="17" t="str">
        <f t="shared" ca="1" si="143"/>
        <v/>
      </c>
      <c r="JM30" s="17" t="str">
        <f t="shared" ca="1" si="144"/>
        <v/>
      </c>
    </row>
    <row r="31" spans="1:273">
      <c r="A31" s="17" t="str">
        <f t="shared" si="5"/>
        <v>\\\0</v>
      </c>
      <c r="B31" s="17" t="str">
        <f t="shared" si="6"/>
        <v>\\\0</v>
      </c>
      <c r="C31" s="17" t="str">
        <f t="shared" si="7"/>
        <v>\\\0</v>
      </c>
      <c r="D31" s="17" t="str">
        <f t="shared" si="8"/>
        <v>\\\0</v>
      </c>
      <c r="E31" s="17" t="str">
        <f t="shared" si="9"/>
        <v>\\\0</v>
      </c>
      <c r="F31" s="17" t="str">
        <f t="shared" si="10"/>
        <v>\\\0</v>
      </c>
      <c r="G31" s="17" t="str">
        <f t="shared" si="11"/>
        <v>\\\0</v>
      </c>
      <c r="H31" s="17" t="str">
        <f t="shared" si="12"/>
        <v>\\\0</v>
      </c>
      <c r="I31" s="17" t="str">
        <f t="shared" si="13"/>
        <v>\\\0</v>
      </c>
      <c r="J31" s="17" t="str">
        <f t="shared" si="14"/>
        <v>\\\0</v>
      </c>
      <c r="K31" s="17" t="str">
        <f t="shared" si="15"/>
        <v>\\\0</v>
      </c>
      <c r="L31" s="17" t="str">
        <f t="shared" si="16"/>
        <v>\\\0</v>
      </c>
      <c r="M31" s="17" t="str">
        <f t="shared" si="17"/>
        <v>\\\0</v>
      </c>
      <c r="N31" s="17" t="str">
        <f t="shared" si="18"/>
        <v>\\\0</v>
      </c>
      <c r="O31" s="17" t="str">
        <f t="shared" si="19"/>
        <v>\\\0</v>
      </c>
      <c r="P31" s="17" t="str">
        <f t="shared" si="20"/>
        <v>\\\0</v>
      </c>
      <c r="R31" s="17" t="str">
        <f t="shared" si="21"/>
        <v>\\</v>
      </c>
      <c r="S31" s="209"/>
      <c r="T31" s="189"/>
      <c r="U31" s="210"/>
      <c r="V31" s="211"/>
      <c r="W31" s="198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6"/>
      <c r="DS31" s="214"/>
      <c r="DT31" s="185"/>
      <c r="DU31" s="187"/>
      <c r="DV31" s="28">
        <f>IF(AND($S31='자료입력 및 결과표시'!$B$6,COUNTIF($W31:$DR31,'자료입력 및 결과표시'!$C$6)&gt;=1),IF(OR('자료입력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DW31" s="28">
        <f>IF(AND($S31='자료입력 및 결과표시'!$B$7,COUNTIF($W31:$DR31,'자료입력 및 결과표시'!$C$7)&gt;=1),IF(OR('자료입력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DX31" s="28">
        <f>IF(AND($S31='자료입력 및 결과표시'!$B$8,COUNTIF($W31:$DR31,'자료입력 및 결과표시'!$C$8)&gt;=1),IF(OR('자료입력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DY31" s="28">
        <f>IF(AND($S31='자료입력 및 결과표시'!$B$9,COUNTIF($W31:$DR31,'자료입력 및 결과표시'!$C$9)&gt;=1),IF(OR('자료입력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DZ31" s="28">
        <f>IF(AND($S31='자료입력 및 결과표시'!$B$10,COUNTIF($W31:$DR31,'자료입력 및 결과표시'!$C$10)&gt;=1),IF(OR('자료입력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A31" s="28">
        <f>IF(AND($S31='자료입력 및 결과표시'!$B$11,COUNTIF($W31:$DR31,'자료입력 및 결과표시'!$C$11)&gt;=1),IF(OR('자료입력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B31" s="28">
        <f>IF(AND($S31='자료입력 및 결과표시'!$B$12,COUNTIF($W31:$DR31,'자료입력 및 결과표시'!$C$12)&gt;=1),IF(OR('자료입력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C31" s="28">
        <f>IF(AND($S31='자료입력 및 결과표시'!$B$13,COUNTIF($W31:$DR31,'자료입력 및 결과표시'!$C$13)&gt;=1),IF(OR('자료입력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D31" s="28">
        <f>IF(AND($S31='자료입력 및 결과표시'!$B$14,COUNTIF($W31:$DR31,'자료입력 및 결과표시'!$C$14)&gt;=1),IF(OR('자료입력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E31" s="28">
        <f>IF(AND($S31='자료입력 및 결과표시'!$B$15,COUNTIF($W31:$DR31,'자료입력 및 결과표시'!$C$15)&gt;=1),IF(OR('자료입력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F31" s="28">
        <f>IF(AND($S31='자료입력 및 결과표시'!$B$16,COUNTIF($W31:$DR31,'자료입력 및 결과표시'!$C$16)&gt;=1),IF(OR('자료입력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G31" s="28">
        <f>IF(AND($S31='자료입력 및 결과표시'!$B$17,COUNTIF($W31:$DR31,'자료입력 및 결과표시'!$C$17)&gt;=1),IF(OR('자료입력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H31" s="28">
        <f>IF(AND($S31='자료입력 및 결과표시'!$B$18,COUNTIF($W31:$DR31,'자료입력 및 결과표시'!$C$18)&gt;=1),IF(OR('자료입력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I31" s="28">
        <f>IF(AND($S31='자료입력 및 결과표시'!$B$19,COUNTIF($W31:$DR31,'자료입력 및 결과표시'!$C$19)&gt;=1),IF(OR('자료입력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J31" s="28">
        <f>IF(AND($S31='자료입력 및 결과표시'!$B$20,COUNTIF($W31:$DR31,'자료입력 및 결과표시'!$C$20)&gt;=1),IF(OR('자료입력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K31" s="28">
        <f>IF(AND($S31='자료입력 및 결과표시'!$B$21,COUNTIF($W31:$DR31,'자료입력 및 결과표시'!$C$21)&gt;=1),IF(OR('자료입력 및 결과표시'!$B$4+90&gt;=$V31,'자료입력 및 결과표시'!$B$4&lt;$U31),0,IF($V31-'자료입력 및 결과표시'!$B$4-90&gt;='자료입력 및 결과표시'!$E$4,'자료입력 및 결과표시'!$E$4,$V31-'자료입력 및 결과표시'!$B$4-90)),0)</f>
        <v>0</v>
      </c>
      <c r="EL31" s="17">
        <f>IF(AND(S31='자료입력 및 결과표시'!$B$6,COUNTIF('업무중복도(데이터 입력)'!$W31:$DR31,'자료입력 및 결과표시'!$C$6)&gt;=1),1,0)</f>
        <v>0</v>
      </c>
      <c r="EM31" s="17">
        <f>IF(AND(S31='자료입력 및 결과표시'!$B$7,COUNTIF('업무중복도(데이터 입력)'!$W31:$DR31,'자료입력 및 결과표시'!$C$7)&gt;=1),2,0)</f>
        <v>0</v>
      </c>
      <c r="EN31" s="17">
        <f>IF(AND(S31='자료입력 및 결과표시'!$B$8,COUNTIF('업무중복도(데이터 입력)'!$W31:$DR31,'자료입력 및 결과표시'!$C$8)&gt;=1),3,0)</f>
        <v>0</v>
      </c>
      <c r="EO31" s="17">
        <f>IF(AND(S31='자료입력 및 결과표시'!$B$9,COUNTIF('업무중복도(데이터 입력)'!$W31:$DR31,'자료입력 및 결과표시'!$C$9)&gt;=1),4,0)</f>
        <v>0</v>
      </c>
      <c r="EP31" s="17">
        <f>IF(AND(S31='자료입력 및 결과표시'!$B$10,COUNTIF('업무중복도(데이터 입력)'!$W31:$DR31,'자료입력 및 결과표시'!$C$10)&gt;=1),5,0)</f>
        <v>0</v>
      </c>
      <c r="EQ31" s="17">
        <f>IF(AND(S31='자료입력 및 결과표시'!$B$11,COUNTIF('업무중복도(데이터 입력)'!$W31:$DR31,'자료입력 및 결과표시'!$C$11)&gt;=1),6,0)</f>
        <v>0</v>
      </c>
      <c r="ER31" s="17">
        <f>IF(AND(S31='자료입력 및 결과표시'!$B$12,COUNTIF('업무중복도(데이터 입력)'!$W31:$DR31,'자료입력 및 결과표시'!$C$12)&gt;=1),7,0)</f>
        <v>0</v>
      </c>
      <c r="ES31" s="17">
        <f>IF(AND(S31='자료입력 및 결과표시'!$B$13,COUNTIF('업무중복도(데이터 입력)'!$W31:$DR31,'자료입력 및 결과표시'!$C$13)&gt;=1),8,0)</f>
        <v>0</v>
      </c>
      <c r="ET31" s="17">
        <f>IF(AND(S31='자료입력 및 결과표시'!$B$14,COUNTIF('업무중복도(데이터 입력)'!$W31:$DR31,'자료입력 및 결과표시'!$C$14)&gt;=1),9,0)</f>
        <v>0</v>
      </c>
      <c r="EU31" s="17">
        <f>IF(AND(S31='자료입력 및 결과표시'!$B$15,COUNTIF('업무중복도(데이터 입력)'!$W31:$DR31,'자료입력 및 결과표시'!$C$15)&gt;=1),10,0)</f>
        <v>0</v>
      </c>
      <c r="EV31" s="17">
        <f>IF(AND(S31='자료입력 및 결과표시'!$B$16,COUNTIF('업무중복도(데이터 입력)'!$W31:$DR31,'자료입력 및 결과표시'!$C$16)&gt;=1),11,0)</f>
        <v>0</v>
      </c>
      <c r="EW31" s="17">
        <f>IF(AND(S31='자료입력 및 결과표시'!$B$17,COUNTIF('업무중복도(데이터 입력)'!$W31:$DR31,'자료입력 및 결과표시'!$C$17)&gt;=1),12,0)</f>
        <v>0</v>
      </c>
      <c r="EX31" s="17">
        <f>IF(AND(S31='자료입력 및 결과표시'!$B$18,COUNTIF('업무중복도(데이터 입력)'!$W31:$DR31,'자료입력 및 결과표시'!$C$18)&gt;=1),13,0)</f>
        <v>0</v>
      </c>
      <c r="EY31" s="17">
        <f>IF(AND(S31='자료입력 및 결과표시'!$B$19,COUNTIF('업무중복도(데이터 입력)'!$W31:$DR31,'자료입력 및 결과표시'!$C$19)&gt;=1),14,0)</f>
        <v>0</v>
      </c>
      <c r="EZ31" s="17">
        <f>IF(AND(S31='자료입력 및 결과표시'!$B$20,COUNTIF('업무중복도(데이터 입력)'!$W31:$DR31,'자료입력 및 결과표시'!$C$20)&gt;=1),15,0)</f>
        <v>0</v>
      </c>
      <c r="FA31" s="17">
        <f>IF(AND(S31='자료입력 및 결과표시'!$B$21,COUNTIF('업무중복도(데이터 입력)'!$W31:$DR31,'자료입력 및 결과표시'!$C$21)&gt;=1),16,0)</f>
        <v>0</v>
      </c>
      <c r="FD31" s="270" t="str">
        <f ca="1">IFERROR(MATCH('자료입력 및 결과표시'!$C$62,OFFSET($R$3,$FD30,,1000),0)+$FD30,"")</f>
        <v/>
      </c>
      <c r="FE31" s="271" t="str">
        <f t="shared" ca="1" si="22"/>
        <v/>
      </c>
      <c r="FH31" s="17" t="str">
        <f ca="1">IFERROR(MATCH('자료입력 및 결과표시'!$C$62,OFFSET($R$3,$FH30,,1000),0)+$FH30,"")</f>
        <v/>
      </c>
      <c r="FI31" s="17" t="str">
        <f t="shared" ca="1" si="23"/>
        <v/>
      </c>
      <c r="FK31" s="17">
        <f t="shared" si="24"/>
        <v>0</v>
      </c>
      <c r="FL31" s="17">
        <v>29</v>
      </c>
      <c r="FM31" s="17">
        <f>IF(HLOOKUP('자료입력 및 결과표시'!$A$4,'업체별 기술인 명단(데이터 입력)'!$B$2:$BZ$100,30,FALSE)="",1,HLOOKUP('자료입력 및 결과표시'!$A$4,'업체별 기술인 명단(데이터 입력)'!$B$2:$BZ$100,30,FALSE))</f>
        <v>1</v>
      </c>
      <c r="FN31" s="17">
        <f t="shared" ca="1" si="25"/>
        <v>0</v>
      </c>
      <c r="FO31"/>
      <c r="FP31" s="17" t="str">
        <f t="shared" ca="1" si="26"/>
        <v/>
      </c>
      <c r="FQ31" s="270" t="str">
        <f ca="1">IFERROR(MATCH('자료입력 및 결과표시'!$C$62,OFFSET($R$3,$FQ30,,1000),0)+$FQ30,"")</f>
        <v/>
      </c>
      <c r="FR31" s="17" t="str">
        <f t="shared" ca="1" si="27"/>
        <v/>
      </c>
      <c r="FS31" s="17" t="str">
        <f t="shared" ca="1" si="45"/>
        <v/>
      </c>
      <c r="FT31" s="17" t="str">
        <f t="shared" ca="1" si="46"/>
        <v/>
      </c>
      <c r="FU31" s="17" t="str">
        <f t="shared" ca="1" si="47"/>
        <v/>
      </c>
      <c r="FV31" s="17" t="str">
        <f t="shared" ca="1" si="48"/>
        <v/>
      </c>
      <c r="FW31" s="17" t="str">
        <f t="shared" ca="1" si="49"/>
        <v/>
      </c>
      <c r="FX31" s="17" t="str">
        <f t="shared" ca="1" si="50"/>
        <v/>
      </c>
      <c r="FY31" s="17" t="str">
        <f t="shared" ca="1" si="51"/>
        <v/>
      </c>
      <c r="FZ31" s="17" t="str">
        <f t="shared" ca="1" si="52"/>
        <v/>
      </c>
      <c r="GA31" s="17" t="str">
        <f t="shared" ca="1" si="53"/>
        <v/>
      </c>
      <c r="GB31" s="17" t="str">
        <f t="shared" ca="1" si="54"/>
        <v/>
      </c>
      <c r="GC31" s="17" t="str">
        <f t="shared" ca="1" si="55"/>
        <v/>
      </c>
      <c r="GD31" s="17" t="str">
        <f t="shared" ca="1" si="56"/>
        <v/>
      </c>
      <c r="GE31" s="17" t="str">
        <f t="shared" ca="1" si="57"/>
        <v/>
      </c>
      <c r="GF31" s="17" t="str">
        <f t="shared" ca="1" si="58"/>
        <v/>
      </c>
      <c r="GG31" s="17" t="str">
        <f t="shared" ca="1" si="59"/>
        <v/>
      </c>
      <c r="GH31" s="17" t="str">
        <f t="shared" ca="1" si="60"/>
        <v/>
      </c>
      <c r="GI31" s="17" t="str">
        <f t="shared" ca="1" si="61"/>
        <v/>
      </c>
      <c r="GJ31" s="17" t="str">
        <f t="shared" ca="1" si="62"/>
        <v/>
      </c>
      <c r="GK31" s="17" t="str">
        <f t="shared" ca="1" si="63"/>
        <v/>
      </c>
      <c r="GL31" s="17" t="str">
        <f t="shared" ca="1" si="64"/>
        <v/>
      </c>
      <c r="GM31" s="17" t="str">
        <f t="shared" ca="1" si="65"/>
        <v/>
      </c>
      <c r="GN31" s="17" t="str">
        <f t="shared" ca="1" si="66"/>
        <v/>
      </c>
      <c r="GO31" s="17" t="str">
        <f t="shared" ca="1" si="67"/>
        <v/>
      </c>
      <c r="GP31" s="17" t="str">
        <f t="shared" ca="1" si="68"/>
        <v/>
      </c>
      <c r="GQ31" s="17" t="str">
        <f t="shared" ca="1" si="69"/>
        <v/>
      </c>
      <c r="GR31" s="17" t="str">
        <f t="shared" ca="1" si="70"/>
        <v/>
      </c>
      <c r="GS31" s="17" t="str">
        <f t="shared" ca="1" si="71"/>
        <v/>
      </c>
      <c r="GT31" s="17" t="str">
        <f t="shared" ca="1" si="72"/>
        <v/>
      </c>
      <c r="GU31" s="17" t="str">
        <f t="shared" ca="1" si="73"/>
        <v/>
      </c>
      <c r="GV31" s="17" t="str">
        <f t="shared" ca="1" si="74"/>
        <v/>
      </c>
      <c r="GW31" s="17" t="str">
        <f t="shared" ca="1" si="75"/>
        <v/>
      </c>
      <c r="GX31" s="17" t="str">
        <f t="shared" ca="1" si="76"/>
        <v/>
      </c>
      <c r="GY31" s="17" t="str">
        <f t="shared" ca="1" si="77"/>
        <v/>
      </c>
      <c r="GZ31" s="17" t="str">
        <f t="shared" ca="1" si="78"/>
        <v/>
      </c>
      <c r="HA31" s="17" t="str">
        <f t="shared" ca="1" si="79"/>
        <v/>
      </c>
      <c r="HB31" s="17" t="str">
        <f t="shared" ca="1" si="80"/>
        <v/>
      </c>
      <c r="HC31" s="17" t="str">
        <f t="shared" ca="1" si="81"/>
        <v/>
      </c>
      <c r="HD31" s="17" t="str">
        <f t="shared" ca="1" si="82"/>
        <v/>
      </c>
      <c r="HE31" s="17" t="str">
        <f t="shared" ca="1" si="83"/>
        <v/>
      </c>
      <c r="HF31" s="17" t="str">
        <f t="shared" ca="1" si="84"/>
        <v/>
      </c>
      <c r="HG31" s="17" t="str">
        <f t="shared" ca="1" si="85"/>
        <v/>
      </c>
      <c r="HH31" s="17" t="str">
        <f t="shared" ca="1" si="86"/>
        <v/>
      </c>
      <c r="HI31" s="17" t="str">
        <f t="shared" ca="1" si="87"/>
        <v/>
      </c>
      <c r="HJ31" s="17" t="str">
        <f t="shared" ca="1" si="88"/>
        <v/>
      </c>
      <c r="HK31" s="17" t="str">
        <f t="shared" ca="1" si="89"/>
        <v/>
      </c>
      <c r="HL31" s="17" t="str">
        <f t="shared" ca="1" si="90"/>
        <v/>
      </c>
      <c r="HM31" s="17" t="str">
        <f t="shared" ca="1" si="91"/>
        <v/>
      </c>
      <c r="HN31" s="17" t="str">
        <f t="shared" ca="1" si="92"/>
        <v/>
      </c>
      <c r="HO31" s="17" t="str">
        <f t="shared" ca="1" si="93"/>
        <v/>
      </c>
      <c r="HP31" s="17" t="str">
        <f t="shared" ca="1" si="94"/>
        <v/>
      </c>
      <c r="HQ31" s="17" t="str">
        <f t="shared" ca="1" si="95"/>
        <v/>
      </c>
      <c r="HR31" s="17" t="str">
        <f t="shared" ca="1" si="96"/>
        <v/>
      </c>
      <c r="HS31" s="17" t="str">
        <f t="shared" ca="1" si="97"/>
        <v/>
      </c>
      <c r="HT31" s="17" t="str">
        <f t="shared" ca="1" si="98"/>
        <v/>
      </c>
      <c r="HU31" s="17" t="str">
        <f t="shared" ca="1" si="99"/>
        <v/>
      </c>
      <c r="HV31" s="17" t="str">
        <f t="shared" ca="1" si="100"/>
        <v/>
      </c>
      <c r="HW31" s="17" t="str">
        <f t="shared" ca="1" si="101"/>
        <v/>
      </c>
      <c r="HX31" s="17" t="str">
        <f t="shared" ca="1" si="102"/>
        <v/>
      </c>
      <c r="HY31" s="17" t="str">
        <f t="shared" ca="1" si="103"/>
        <v/>
      </c>
      <c r="HZ31" s="17" t="str">
        <f t="shared" ca="1" si="104"/>
        <v/>
      </c>
      <c r="IA31" s="17" t="str">
        <f t="shared" ca="1" si="105"/>
        <v/>
      </c>
      <c r="IB31" s="17" t="str">
        <f t="shared" ca="1" si="106"/>
        <v/>
      </c>
      <c r="IC31" s="17" t="str">
        <f t="shared" ca="1" si="107"/>
        <v/>
      </c>
      <c r="ID31" s="17" t="str">
        <f t="shared" ca="1" si="40"/>
        <v/>
      </c>
      <c r="IE31" s="17" t="str">
        <f t="shared" ca="1" si="125"/>
        <v/>
      </c>
      <c r="IF31" s="17" t="str">
        <f t="shared" ca="1" si="126"/>
        <v/>
      </c>
      <c r="IG31" s="17" t="str">
        <f t="shared" ca="1" si="127"/>
        <v/>
      </c>
      <c r="IH31" s="17" t="str">
        <f t="shared" ca="1" si="128"/>
        <v/>
      </c>
      <c r="II31" s="17" t="str">
        <f t="shared" ca="1" si="129"/>
        <v/>
      </c>
      <c r="IJ31" s="17" t="str">
        <f t="shared" ca="1" si="130"/>
        <v/>
      </c>
      <c r="IK31" s="17" t="str">
        <f t="shared" ca="1" si="131"/>
        <v/>
      </c>
      <c r="IL31" s="17" t="str">
        <f t="shared" ca="1" si="132"/>
        <v/>
      </c>
      <c r="IM31" s="17" t="str">
        <f t="shared" ca="1" si="133"/>
        <v/>
      </c>
      <c r="IN31" s="17" t="str">
        <f t="shared" ca="1" si="134"/>
        <v/>
      </c>
      <c r="IO31" s="17" t="str">
        <f t="shared" ca="1" si="135"/>
        <v/>
      </c>
      <c r="IP31" s="17" t="str">
        <f t="shared" ca="1" si="136"/>
        <v/>
      </c>
      <c r="IQ31" s="17" t="str">
        <f t="shared" ca="1" si="109"/>
        <v/>
      </c>
      <c r="IR31" s="17" t="str">
        <f t="shared" ca="1" si="110"/>
        <v/>
      </c>
      <c r="IS31" s="17" t="str">
        <f t="shared" ca="1" si="111"/>
        <v/>
      </c>
      <c r="IT31" s="17" t="str">
        <f t="shared" ca="1" si="112"/>
        <v/>
      </c>
      <c r="IU31" s="17" t="str">
        <f t="shared" ca="1" si="113"/>
        <v/>
      </c>
      <c r="IV31" s="17" t="str">
        <f t="shared" ca="1" si="114"/>
        <v/>
      </c>
      <c r="IW31" s="17" t="str">
        <f t="shared" ca="1" si="115"/>
        <v/>
      </c>
      <c r="IX31" s="17" t="str">
        <f t="shared" ca="1" si="116"/>
        <v/>
      </c>
      <c r="IY31" s="17" t="str">
        <f t="shared" ca="1" si="117"/>
        <v/>
      </c>
      <c r="IZ31" s="17" t="str">
        <f t="shared" ca="1" si="118"/>
        <v/>
      </c>
      <c r="JA31" s="17" t="str">
        <f t="shared" ca="1" si="119"/>
        <v/>
      </c>
      <c r="JB31" s="17" t="str">
        <f t="shared" ca="1" si="120"/>
        <v/>
      </c>
      <c r="JC31" s="17" t="str">
        <f t="shared" ca="1" si="121"/>
        <v/>
      </c>
      <c r="JD31" s="17" t="str">
        <f t="shared" ca="1" si="122"/>
        <v/>
      </c>
      <c r="JE31" s="17" t="str">
        <f t="shared" ca="1" si="123"/>
        <v/>
      </c>
      <c r="JF31" s="17" t="str">
        <f t="shared" ca="1" si="137"/>
        <v/>
      </c>
      <c r="JG31" s="17" t="str">
        <f t="shared" ca="1" si="138"/>
        <v/>
      </c>
      <c r="JH31" s="17" t="str">
        <f t="shared" ca="1" si="139"/>
        <v/>
      </c>
      <c r="JI31" s="17" t="str">
        <f t="shared" ca="1" si="140"/>
        <v/>
      </c>
      <c r="JJ31" s="17" t="str">
        <f t="shared" ca="1" si="141"/>
        <v/>
      </c>
      <c r="JK31" s="17" t="str">
        <f t="shared" ca="1" si="142"/>
        <v/>
      </c>
      <c r="JL31" s="17" t="str">
        <f t="shared" ca="1" si="143"/>
        <v/>
      </c>
      <c r="JM31" s="17" t="str">
        <f t="shared" ca="1" si="144"/>
        <v/>
      </c>
    </row>
    <row r="32" spans="1:273">
      <c r="A32" s="17" t="str">
        <f t="shared" si="5"/>
        <v>\\\0</v>
      </c>
      <c r="B32" s="17" t="str">
        <f t="shared" si="6"/>
        <v>\\\0</v>
      </c>
      <c r="C32" s="17" t="str">
        <f t="shared" si="7"/>
        <v>\\\0</v>
      </c>
      <c r="D32" s="17" t="str">
        <f t="shared" si="8"/>
        <v>\\\0</v>
      </c>
      <c r="E32" s="17" t="str">
        <f t="shared" si="9"/>
        <v>\\\0</v>
      </c>
      <c r="F32" s="17" t="str">
        <f t="shared" si="10"/>
        <v>\\\0</v>
      </c>
      <c r="G32" s="17" t="str">
        <f t="shared" si="11"/>
        <v>\\\0</v>
      </c>
      <c r="H32" s="17" t="str">
        <f t="shared" si="12"/>
        <v>\\\0</v>
      </c>
      <c r="I32" s="17" t="str">
        <f t="shared" si="13"/>
        <v>\\\0</v>
      </c>
      <c r="J32" s="17" t="str">
        <f t="shared" si="14"/>
        <v>\\\0</v>
      </c>
      <c r="K32" s="17" t="str">
        <f t="shared" si="15"/>
        <v>\\\0</v>
      </c>
      <c r="L32" s="17" t="str">
        <f t="shared" si="16"/>
        <v>\\\0</v>
      </c>
      <c r="M32" s="17" t="str">
        <f t="shared" si="17"/>
        <v>\\\0</v>
      </c>
      <c r="N32" s="17" t="str">
        <f t="shared" si="18"/>
        <v>\\\0</v>
      </c>
      <c r="O32" s="17" t="str">
        <f t="shared" si="19"/>
        <v>\\\0</v>
      </c>
      <c r="P32" s="17" t="str">
        <f t="shared" si="20"/>
        <v>\\\0</v>
      </c>
      <c r="R32" s="17" t="str">
        <f t="shared" si="21"/>
        <v>\\</v>
      </c>
      <c r="S32" s="209"/>
      <c r="T32" s="189"/>
      <c r="U32" s="210"/>
      <c r="V32" s="211"/>
      <c r="W32" s="198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6"/>
      <c r="DS32" s="214"/>
      <c r="DT32" s="185"/>
      <c r="DU32" s="187"/>
      <c r="DV32" s="28">
        <f>IF(AND($S32='자료입력 및 결과표시'!$B$6,COUNTIF($W32:$DR32,'자료입력 및 결과표시'!$C$6)&gt;=1),IF(OR('자료입력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DW32" s="28">
        <f>IF(AND($S32='자료입력 및 결과표시'!$B$7,COUNTIF($W32:$DR32,'자료입력 및 결과표시'!$C$7)&gt;=1),IF(OR('자료입력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DX32" s="28">
        <f>IF(AND($S32='자료입력 및 결과표시'!$B$8,COUNTIF($W32:$DR32,'자료입력 및 결과표시'!$C$8)&gt;=1),IF(OR('자료입력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DY32" s="28">
        <f>IF(AND($S32='자료입력 및 결과표시'!$B$9,COUNTIF($W32:$DR32,'자료입력 및 결과표시'!$C$9)&gt;=1),IF(OR('자료입력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DZ32" s="28">
        <f>IF(AND($S32='자료입력 및 결과표시'!$B$10,COUNTIF($W32:$DR32,'자료입력 및 결과표시'!$C$10)&gt;=1),IF(OR('자료입력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A32" s="28">
        <f>IF(AND($S32='자료입력 및 결과표시'!$B$11,COUNTIF($W32:$DR32,'자료입력 및 결과표시'!$C$11)&gt;=1),IF(OR('자료입력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B32" s="28">
        <f>IF(AND($S32='자료입력 및 결과표시'!$B$12,COUNTIF($W32:$DR32,'자료입력 및 결과표시'!$C$12)&gt;=1),IF(OR('자료입력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C32" s="28">
        <f>IF(AND($S32='자료입력 및 결과표시'!$B$13,COUNTIF($W32:$DR32,'자료입력 및 결과표시'!$C$13)&gt;=1),IF(OR('자료입력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D32" s="28">
        <f>IF(AND($S32='자료입력 및 결과표시'!$B$14,COUNTIF($W32:$DR32,'자료입력 및 결과표시'!$C$14)&gt;=1),IF(OR('자료입력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E32" s="28">
        <f>IF(AND($S32='자료입력 및 결과표시'!$B$15,COUNTIF($W32:$DR32,'자료입력 및 결과표시'!$C$15)&gt;=1),IF(OR('자료입력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F32" s="28">
        <f>IF(AND($S32='자료입력 및 결과표시'!$B$16,COUNTIF($W32:$DR32,'자료입력 및 결과표시'!$C$16)&gt;=1),IF(OR('자료입력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G32" s="28">
        <f>IF(AND($S32='자료입력 및 결과표시'!$B$17,COUNTIF($W32:$DR32,'자료입력 및 결과표시'!$C$17)&gt;=1),IF(OR('자료입력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H32" s="28">
        <f>IF(AND($S32='자료입력 및 결과표시'!$B$18,COUNTIF($W32:$DR32,'자료입력 및 결과표시'!$C$18)&gt;=1),IF(OR('자료입력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I32" s="28">
        <f>IF(AND($S32='자료입력 및 결과표시'!$B$19,COUNTIF($W32:$DR32,'자료입력 및 결과표시'!$C$19)&gt;=1),IF(OR('자료입력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J32" s="28">
        <f>IF(AND($S32='자료입력 및 결과표시'!$B$20,COUNTIF($W32:$DR32,'자료입력 및 결과표시'!$C$20)&gt;=1),IF(OR('자료입력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K32" s="28">
        <f>IF(AND($S32='자료입력 및 결과표시'!$B$21,COUNTIF($W32:$DR32,'자료입력 및 결과표시'!$C$21)&gt;=1),IF(OR('자료입력 및 결과표시'!$B$4+90&gt;=$V32,'자료입력 및 결과표시'!$B$4&lt;$U32),0,IF($V32-'자료입력 및 결과표시'!$B$4-90&gt;='자료입력 및 결과표시'!$E$4,'자료입력 및 결과표시'!$E$4,$V32-'자료입력 및 결과표시'!$B$4-90)),0)</f>
        <v>0</v>
      </c>
      <c r="EL32" s="17">
        <f>IF(AND(S32='자료입력 및 결과표시'!$B$6,COUNTIF('업무중복도(데이터 입력)'!$W32:$DR32,'자료입력 및 결과표시'!$C$6)&gt;=1),1,0)</f>
        <v>0</v>
      </c>
      <c r="EM32" s="17">
        <f>IF(AND(S32='자료입력 및 결과표시'!$B$7,COUNTIF('업무중복도(데이터 입력)'!$W32:$DR32,'자료입력 및 결과표시'!$C$7)&gt;=1),2,0)</f>
        <v>0</v>
      </c>
      <c r="EN32" s="17">
        <f>IF(AND(S32='자료입력 및 결과표시'!$B$8,COUNTIF('업무중복도(데이터 입력)'!$W32:$DR32,'자료입력 및 결과표시'!$C$8)&gt;=1),3,0)</f>
        <v>0</v>
      </c>
      <c r="EO32" s="17">
        <f>IF(AND(S32='자료입력 및 결과표시'!$B$9,COUNTIF('업무중복도(데이터 입력)'!$W32:$DR32,'자료입력 및 결과표시'!$C$9)&gt;=1),4,0)</f>
        <v>0</v>
      </c>
      <c r="EP32" s="17">
        <f>IF(AND(S32='자료입력 및 결과표시'!$B$10,COUNTIF('업무중복도(데이터 입력)'!$W32:$DR32,'자료입력 및 결과표시'!$C$10)&gt;=1),5,0)</f>
        <v>0</v>
      </c>
      <c r="EQ32" s="17">
        <f>IF(AND(S32='자료입력 및 결과표시'!$B$11,COUNTIF('업무중복도(데이터 입력)'!$W32:$DR32,'자료입력 및 결과표시'!$C$11)&gt;=1),6,0)</f>
        <v>0</v>
      </c>
      <c r="ER32" s="17">
        <f>IF(AND(S32='자료입력 및 결과표시'!$B$12,COUNTIF('업무중복도(데이터 입력)'!$W32:$DR32,'자료입력 및 결과표시'!$C$12)&gt;=1),7,0)</f>
        <v>0</v>
      </c>
      <c r="ES32" s="17">
        <f>IF(AND(S32='자료입력 및 결과표시'!$B$13,COUNTIF('업무중복도(데이터 입력)'!$W32:$DR32,'자료입력 및 결과표시'!$C$13)&gt;=1),8,0)</f>
        <v>0</v>
      </c>
      <c r="ET32" s="17">
        <f>IF(AND(S32='자료입력 및 결과표시'!$B$14,COUNTIF('업무중복도(데이터 입력)'!$W32:$DR32,'자료입력 및 결과표시'!$C$14)&gt;=1),9,0)</f>
        <v>0</v>
      </c>
      <c r="EU32" s="17">
        <f>IF(AND(S32='자료입력 및 결과표시'!$B$15,COUNTIF('업무중복도(데이터 입력)'!$W32:$DR32,'자료입력 및 결과표시'!$C$15)&gt;=1),10,0)</f>
        <v>0</v>
      </c>
      <c r="EV32" s="17">
        <f>IF(AND(S32='자료입력 및 결과표시'!$B$16,COUNTIF('업무중복도(데이터 입력)'!$W32:$DR32,'자료입력 및 결과표시'!$C$16)&gt;=1),11,0)</f>
        <v>0</v>
      </c>
      <c r="EW32" s="17">
        <f>IF(AND(S32='자료입력 및 결과표시'!$B$17,COUNTIF('업무중복도(데이터 입력)'!$W32:$DR32,'자료입력 및 결과표시'!$C$17)&gt;=1),12,0)</f>
        <v>0</v>
      </c>
      <c r="EX32" s="17">
        <f>IF(AND(S32='자료입력 및 결과표시'!$B$18,COUNTIF('업무중복도(데이터 입력)'!$W32:$DR32,'자료입력 및 결과표시'!$C$18)&gt;=1),13,0)</f>
        <v>0</v>
      </c>
      <c r="EY32" s="17">
        <f>IF(AND(S32='자료입력 및 결과표시'!$B$19,COUNTIF('업무중복도(데이터 입력)'!$W32:$DR32,'자료입력 및 결과표시'!$C$19)&gt;=1),14,0)</f>
        <v>0</v>
      </c>
      <c r="EZ32" s="17">
        <f>IF(AND(S32='자료입력 및 결과표시'!$B$20,COUNTIF('업무중복도(데이터 입력)'!$W32:$DR32,'자료입력 및 결과표시'!$C$20)&gt;=1),15,0)</f>
        <v>0</v>
      </c>
      <c r="FA32" s="17">
        <f>IF(AND(S32='자료입력 및 결과표시'!$B$21,COUNTIF('업무중복도(데이터 입력)'!$W32:$DR32,'자료입력 및 결과표시'!$C$21)&gt;=1),16,0)</f>
        <v>0</v>
      </c>
      <c r="FD32" s="270" t="str">
        <f ca="1">IFERROR(MATCH('자료입력 및 결과표시'!$C$62,OFFSET($R$3,$FD31,,1000),0)+$FD31,"")</f>
        <v/>
      </c>
      <c r="FE32" s="271" t="str">
        <f t="shared" ca="1" si="22"/>
        <v/>
      </c>
      <c r="FH32" s="17" t="str">
        <f ca="1">IFERROR(MATCH('자료입력 및 결과표시'!$C$62,OFFSET($R$3,$FH31,,1000),0)+$FH31,"")</f>
        <v/>
      </c>
      <c r="FI32" s="17" t="str">
        <f t="shared" ca="1" si="23"/>
        <v/>
      </c>
      <c r="FK32" s="17">
        <f t="shared" si="24"/>
        <v>0</v>
      </c>
      <c r="FL32" s="17">
        <v>30</v>
      </c>
      <c r="FM32" s="17">
        <f>IF(HLOOKUP('자료입력 및 결과표시'!$A$4,'업체별 기술인 명단(데이터 입력)'!$B$2:$BZ$100,31,FALSE)="",1,HLOOKUP('자료입력 및 결과표시'!$A$4,'업체별 기술인 명단(데이터 입력)'!$B$2:$BZ$100,31,FALSE))</f>
        <v>1</v>
      </c>
      <c r="FN32" s="17">
        <f t="shared" ca="1" si="25"/>
        <v>0</v>
      </c>
      <c r="FO32"/>
      <c r="FP32" s="17" t="str">
        <f t="shared" ca="1" si="26"/>
        <v/>
      </c>
      <c r="FQ32" s="270" t="str">
        <f ca="1">IFERROR(MATCH('자료입력 및 결과표시'!$C$62,OFFSET($R$3,$FQ31,,1000),0)+$FQ31,"")</f>
        <v/>
      </c>
      <c r="FR32" s="17" t="str">
        <f t="shared" ca="1" si="27"/>
        <v/>
      </c>
      <c r="FS32" s="17" t="str">
        <f t="shared" ca="1" si="45"/>
        <v/>
      </c>
      <c r="FT32" s="17" t="str">
        <f t="shared" ca="1" si="46"/>
        <v/>
      </c>
      <c r="FU32" s="17" t="str">
        <f t="shared" ca="1" si="47"/>
        <v/>
      </c>
      <c r="FV32" s="17" t="str">
        <f t="shared" ca="1" si="48"/>
        <v/>
      </c>
      <c r="FW32" s="17" t="str">
        <f t="shared" ca="1" si="49"/>
        <v/>
      </c>
      <c r="FX32" s="17" t="str">
        <f t="shared" ca="1" si="50"/>
        <v/>
      </c>
      <c r="FY32" s="17" t="str">
        <f t="shared" ca="1" si="51"/>
        <v/>
      </c>
      <c r="FZ32" s="17" t="str">
        <f t="shared" ca="1" si="52"/>
        <v/>
      </c>
      <c r="GA32" s="17" t="str">
        <f t="shared" ca="1" si="53"/>
        <v/>
      </c>
      <c r="GB32" s="17" t="str">
        <f t="shared" ca="1" si="54"/>
        <v/>
      </c>
      <c r="GC32" s="17" t="str">
        <f t="shared" ca="1" si="55"/>
        <v/>
      </c>
      <c r="GD32" s="17" t="str">
        <f t="shared" ca="1" si="56"/>
        <v/>
      </c>
      <c r="GE32" s="17" t="str">
        <f t="shared" ca="1" si="57"/>
        <v/>
      </c>
      <c r="GF32" s="17" t="str">
        <f t="shared" ca="1" si="58"/>
        <v/>
      </c>
      <c r="GG32" s="17" t="str">
        <f t="shared" ca="1" si="59"/>
        <v/>
      </c>
      <c r="GH32" s="17" t="str">
        <f t="shared" ca="1" si="60"/>
        <v/>
      </c>
      <c r="GI32" s="17" t="str">
        <f t="shared" ca="1" si="61"/>
        <v/>
      </c>
      <c r="GJ32" s="17" t="str">
        <f t="shared" ca="1" si="62"/>
        <v/>
      </c>
      <c r="GK32" s="17" t="str">
        <f t="shared" ca="1" si="63"/>
        <v/>
      </c>
      <c r="GL32" s="17" t="str">
        <f t="shared" ca="1" si="64"/>
        <v/>
      </c>
      <c r="GM32" s="17" t="str">
        <f t="shared" ca="1" si="65"/>
        <v/>
      </c>
      <c r="GN32" s="17" t="str">
        <f t="shared" ca="1" si="66"/>
        <v/>
      </c>
      <c r="GO32" s="17" t="str">
        <f t="shared" ca="1" si="67"/>
        <v/>
      </c>
      <c r="GP32" s="17" t="str">
        <f t="shared" ca="1" si="68"/>
        <v/>
      </c>
      <c r="GQ32" s="17" t="str">
        <f t="shared" ca="1" si="69"/>
        <v/>
      </c>
      <c r="GR32" s="17" t="str">
        <f t="shared" ca="1" si="70"/>
        <v/>
      </c>
      <c r="GS32" s="17" t="str">
        <f t="shared" ca="1" si="71"/>
        <v/>
      </c>
      <c r="GT32" s="17" t="str">
        <f t="shared" ca="1" si="72"/>
        <v/>
      </c>
      <c r="GU32" s="17" t="str">
        <f t="shared" ca="1" si="73"/>
        <v/>
      </c>
      <c r="GV32" s="17" t="str">
        <f t="shared" ca="1" si="74"/>
        <v/>
      </c>
      <c r="GW32" s="17" t="str">
        <f t="shared" ca="1" si="75"/>
        <v/>
      </c>
      <c r="GX32" s="17" t="str">
        <f t="shared" ca="1" si="76"/>
        <v/>
      </c>
      <c r="GY32" s="17" t="str">
        <f t="shared" ca="1" si="77"/>
        <v/>
      </c>
      <c r="GZ32" s="17" t="str">
        <f t="shared" ca="1" si="78"/>
        <v/>
      </c>
      <c r="HA32" s="17" t="str">
        <f t="shared" ca="1" si="79"/>
        <v/>
      </c>
      <c r="HB32" s="17" t="str">
        <f t="shared" ca="1" si="80"/>
        <v/>
      </c>
      <c r="HC32" s="17" t="str">
        <f t="shared" ca="1" si="81"/>
        <v/>
      </c>
      <c r="HD32" s="17" t="str">
        <f t="shared" ca="1" si="82"/>
        <v/>
      </c>
      <c r="HE32" s="17" t="str">
        <f t="shared" ca="1" si="83"/>
        <v/>
      </c>
      <c r="HF32" s="17" t="str">
        <f t="shared" ca="1" si="84"/>
        <v/>
      </c>
      <c r="HG32" s="17" t="str">
        <f t="shared" ca="1" si="85"/>
        <v/>
      </c>
      <c r="HH32" s="17" t="str">
        <f t="shared" ca="1" si="86"/>
        <v/>
      </c>
      <c r="HI32" s="17" t="str">
        <f t="shared" ca="1" si="87"/>
        <v/>
      </c>
      <c r="HJ32" s="17" t="str">
        <f t="shared" ca="1" si="88"/>
        <v/>
      </c>
      <c r="HK32" s="17" t="str">
        <f t="shared" ca="1" si="89"/>
        <v/>
      </c>
      <c r="HL32" s="17" t="str">
        <f t="shared" ca="1" si="90"/>
        <v/>
      </c>
      <c r="HM32" s="17" t="str">
        <f t="shared" ca="1" si="91"/>
        <v/>
      </c>
      <c r="HN32" s="17" t="str">
        <f t="shared" ca="1" si="92"/>
        <v/>
      </c>
      <c r="HO32" s="17" t="str">
        <f t="shared" ca="1" si="93"/>
        <v/>
      </c>
      <c r="HP32" s="17" t="str">
        <f t="shared" ca="1" si="94"/>
        <v/>
      </c>
      <c r="HQ32" s="17" t="str">
        <f t="shared" ca="1" si="95"/>
        <v/>
      </c>
      <c r="HR32" s="17" t="str">
        <f t="shared" ca="1" si="96"/>
        <v/>
      </c>
      <c r="HS32" s="17" t="str">
        <f t="shared" ca="1" si="97"/>
        <v/>
      </c>
      <c r="HT32" s="17" t="str">
        <f t="shared" ca="1" si="98"/>
        <v/>
      </c>
      <c r="HU32" s="17" t="str">
        <f t="shared" ca="1" si="99"/>
        <v/>
      </c>
      <c r="HV32" s="17" t="str">
        <f t="shared" ca="1" si="100"/>
        <v/>
      </c>
      <c r="HW32" s="17" t="str">
        <f t="shared" ca="1" si="101"/>
        <v/>
      </c>
      <c r="HX32" s="17" t="str">
        <f t="shared" ca="1" si="102"/>
        <v/>
      </c>
      <c r="HY32" s="17" t="str">
        <f t="shared" ca="1" si="103"/>
        <v/>
      </c>
      <c r="HZ32" s="17" t="str">
        <f t="shared" ca="1" si="104"/>
        <v/>
      </c>
      <c r="IA32" s="17" t="str">
        <f t="shared" ca="1" si="105"/>
        <v/>
      </c>
      <c r="IB32" s="17" t="str">
        <f t="shared" ca="1" si="106"/>
        <v/>
      </c>
      <c r="IC32" s="17" t="str">
        <f t="shared" ca="1" si="107"/>
        <v/>
      </c>
      <c r="ID32" s="17" t="str">
        <f t="shared" ca="1" si="40"/>
        <v/>
      </c>
      <c r="IE32" s="17" t="str">
        <f t="shared" ca="1" si="125"/>
        <v/>
      </c>
      <c r="IF32" s="17" t="str">
        <f t="shared" ca="1" si="126"/>
        <v/>
      </c>
      <c r="IG32" s="17" t="str">
        <f t="shared" ca="1" si="127"/>
        <v/>
      </c>
      <c r="IH32" s="17" t="str">
        <f t="shared" ca="1" si="128"/>
        <v/>
      </c>
      <c r="II32" s="17" t="str">
        <f t="shared" ca="1" si="129"/>
        <v/>
      </c>
      <c r="IJ32" s="17" t="str">
        <f t="shared" ca="1" si="130"/>
        <v/>
      </c>
      <c r="IK32" s="17" t="str">
        <f t="shared" ca="1" si="131"/>
        <v/>
      </c>
      <c r="IL32" s="17" t="str">
        <f t="shared" ca="1" si="132"/>
        <v/>
      </c>
      <c r="IM32" s="17" t="str">
        <f t="shared" ca="1" si="133"/>
        <v/>
      </c>
      <c r="IN32" s="17" t="str">
        <f t="shared" ca="1" si="134"/>
        <v/>
      </c>
      <c r="IO32" s="17" t="str">
        <f t="shared" ca="1" si="135"/>
        <v/>
      </c>
      <c r="IP32" s="17" t="str">
        <f t="shared" ca="1" si="136"/>
        <v/>
      </c>
      <c r="IQ32" s="17" t="str">
        <f t="shared" ca="1" si="109"/>
        <v/>
      </c>
      <c r="IR32" s="17" t="str">
        <f t="shared" ca="1" si="110"/>
        <v/>
      </c>
      <c r="IS32" s="17" t="str">
        <f t="shared" ca="1" si="111"/>
        <v/>
      </c>
      <c r="IT32" s="17" t="str">
        <f t="shared" ca="1" si="112"/>
        <v/>
      </c>
      <c r="IU32" s="17" t="str">
        <f t="shared" ca="1" si="113"/>
        <v/>
      </c>
      <c r="IV32" s="17" t="str">
        <f t="shared" ca="1" si="114"/>
        <v/>
      </c>
      <c r="IW32" s="17" t="str">
        <f t="shared" ca="1" si="115"/>
        <v/>
      </c>
      <c r="IX32" s="17" t="str">
        <f t="shared" ca="1" si="116"/>
        <v/>
      </c>
      <c r="IY32" s="17" t="str">
        <f t="shared" ca="1" si="117"/>
        <v/>
      </c>
      <c r="IZ32" s="17" t="str">
        <f t="shared" ca="1" si="118"/>
        <v/>
      </c>
      <c r="JA32" s="17" t="str">
        <f t="shared" ca="1" si="119"/>
        <v/>
      </c>
      <c r="JB32" s="17" t="str">
        <f t="shared" ca="1" si="120"/>
        <v/>
      </c>
      <c r="JC32" s="17" t="str">
        <f t="shared" ca="1" si="121"/>
        <v/>
      </c>
      <c r="JD32" s="17" t="str">
        <f t="shared" ca="1" si="122"/>
        <v/>
      </c>
      <c r="JE32" s="17" t="str">
        <f t="shared" ca="1" si="123"/>
        <v/>
      </c>
      <c r="JF32" s="17" t="str">
        <f t="shared" ca="1" si="137"/>
        <v/>
      </c>
      <c r="JG32" s="17" t="str">
        <f t="shared" ca="1" si="138"/>
        <v/>
      </c>
      <c r="JH32" s="17" t="str">
        <f t="shared" ca="1" si="139"/>
        <v/>
      </c>
      <c r="JI32" s="17" t="str">
        <f t="shared" ca="1" si="140"/>
        <v/>
      </c>
      <c r="JJ32" s="17" t="str">
        <f t="shared" ca="1" si="141"/>
        <v/>
      </c>
      <c r="JK32" s="17" t="str">
        <f t="shared" ca="1" si="142"/>
        <v/>
      </c>
      <c r="JL32" s="17" t="str">
        <f t="shared" ca="1" si="143"/>
        <v/>
      </c>
      <c r="JM32" s="17" t="str">
        <f t="shared" ca="1" si="144"/>
        <v/>
      </c>
    </row>
    <row r="33" spans="1:273">
      <c r="A33" s="17" t="str">
        <f t="shared" si="5"/>
        <v>\\\0</v>
      </c>
      <c r="B33" s="17" t="str">
        <f t="shared" si="6"/>
        <v>\\\0</v>
      </c>
      <c r="C33" s="17" t="str">
        <f t="shared" si="7"/>
        <v>\\\0</v>
      </c>
      <c r="D33" s="17" t="str">
        <f t="shared" si="8"/>
        <v>\\\0</v>
      </c>
      <c r="E33" s="17" t="str">
        <f t="shared" si="9"/>
        <v>\\\0</v>
      </c>
      <c r="F33" s="17" t="str">
        <f t="shared" si="10"/>
        <v>\\\0</v>
      </c>
      <c r="G33" s="17" t="str">
        <f t="shared" si="11"/>
        <v>\\\0</v>
      </c>
      <c r="H33" s="17" t="str">
        <f t="shared" si="12"/>
        <v>\\\0</v>
      </c>
      <c r="I33" s="17" t="str">
        <f t="shared" si="13"/>
        <v>\\\0</v>
      </c>
      <c r="J33" s="17" t="str">
        <f t="shared" si="14"/>
        <v>\\\0</v>
      </c>
      <c r="K33" s="17" t="str">
        <f t="shared" si="15"/>
        <v>\\\0</v>
      </c>
      <c r="L33" s="17" t="str">
        <f t="shared" si="16"/>
        <v>\\\0</v>
      </c>
      <c r="M33" s="17" t="str">
        <f t="shared" si="17"/>
        <v>\\\0</v>
      </c>
      <c r="N33" s="17" t="str">
        <f t="shared" si="18"/>
        <v>\\\0</v>
      </c>
      <c r="O33" s="17" t="str">
        <f t="shared" si="19"/>
        <v>\\\0</v>
      </c>
      <c r="P33" s="17" t="str">
        <f t="shared" si="20"/>
        <v>\\\0</v>
      </c>
      <c r="R33" s="17" t="str">
        <f t="shared" si="21"/>
        <v>\\</v>
      </c>
      <c r="S33" s="38"/>
      <c r="T33" s="39"/>
      <c r="U33" s="31"/>
      <c r="V33" s="32"/>
      <c r="W33" s="36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35"/>
      <c r="DS33" s="287"/>
      <c r="DT33" s="36"/>
      <c r="DU33" s="37"/>
      <c r="DV33" s="28">
        <f>IF(AND($S33='자료입력 및 결과표시'!$B$6,COUNTIF($W33:$DR33,'자료입력 및 결과표시'!$C$6)&gt;=1),IF(OR('자료입력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DW33" s="28">
        <f>IF(AND($S33='자료입력 및 결과표시'!$B$7,COUNTIF($W33:$DR33,'자료입력 및 결과표시'!$C$7)&gt;=1),IF(OR('자료입력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DX33" s="28">
        <f>IF(AND($S33='자료입력 및 결과표시'!$B$8,COUNTIF($W33:$DR33,'자료입력 및 결과표시'!$C$8)&gt;=1),IF(OR('자료입력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DY33" s="28">
        <f>IF(AND($S33='자료입력 및 결과표시'!$B$9,COUNTIF($W33:$DR33,'자료입력 및 결과표시'!$C$9)&gt;=1),IF(OR('자료입력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DZ33" s="28">
        <f>IF(AND($S33='자료입력 및 결과표시'!$B$10,COUNTIF($W33:$DR33,'자료입력 및 결과표시'!$C$10)&gt;=1),IF(OR('자료입력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A33" s="28">
        <f>IF(AND($S33='자료입력 및 결과표시'!$B$11,COUNTIF($W33:$DR33,'자료입력 및 결과표시'!$C$11)&gt;=1),IF(OR('자료입력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B33" s="28">
        <f>IF(AND($S33='자료입력 및 결과표시'!$B$12,COUNTIF($W33:$DR33,'자료입력 및 결과표시'!$C$12)&gt;=1),IF(OR('자료입력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C33" s="28">
        <f>IF(AND($S33='자료입력 및 결과표시'!$B$13,COUNTIF($W33:$DR33,'자료입력 및 결과표시'!$C$13)&gt;=1),IF(OR('자료입력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D33" s="28">
        <f>IF(AND($S33='자료입력 및 결과표시'!$B$14,COUNTIF($W33:$DR33,'자료입력 및 결과표시'!$C$14)&gt;=1),IF(OR('자료입력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E33" s="28">
        <f>IF(AND($S33='자료입력 및 결과표시'!$B$15,COUNTIF($W33:$DR33,'자료입력 및 결과표시'!$C$15)&gt;=1),IF(OR('자료입력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F33" s="28">
        <f>IF(AND($S33='자료입력 및 결과표시'!$B$16,COUNTIF($W33:$DR33,'자료입력 및 결과표시'!$C$16)&gt;=1),IF(OR('자료입력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G33" s="28">
        <f>IF(AND($S33='자료입력 및 결과표시'!$B$17,COUNTIF($W33:$DR33,'자료입력 및 결과표시'!$C$17)&gt;=1),IF(OR('자료입력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H33" s="28">
        <f>IF(AND($S33='자료입력 및 결과표시'!$B$18,COUNTIF($W33:$DR33,'자료입력 및 결과표시'!$C$18)&gt;=1),IF(OR('자료입력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I33" s="28">
        <f>IF(AND($S33='자료입력 및 결과표시'!$B$19,COUNTIF($W33:$DR33,'자료입력 및 결과표시'!$C$19)&gt;=1),IF(OR('자료입력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J33" s="28">
        <f>IF(AND($S33='자료입력 및 결과표시'!$B$20,COUNTIF($W33:$DR33,'자료입력 및 결과표시'!$C$20)&gt;=1),IF(OR('자료입력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K33" s="28">
        <f>IF(AND($S33='자료입력 및 결과표시'!$B$21,COUNTIF($W33:$DR33,'자료입력 및 결과표시'!$C$21)&gt;=1),IF(OR('자료입력 및 결과표시'!$B$4+90&gt;=$V33,'자료입력 및 결과표시'!$B$4&lt;$U33),0,IF($V33-'자료입력 및 결과표시'!$B$4-90&gt;='자료입력 및 결과표시'!$E$4,'자료입력 및 결과표시'!$E$4,$V33-'자료입력 및 결과표시'!$B$4-90)),0)</f>
        <v>0</v>
      </c>
      <c r="EL33" s="17">
        <f>IF(AND(S33='자료입력 및 결과표시'!$B$6,COUNTIF('업무중복도(데이터 입력)'!$W33:$DR33,'자료입력 및 결과표시'!$C$6)&gt;=1),1,0)</f>
        <v>0</v>
      </c>
      <c r="EM33" s="17">
        <f>IF(AND(S33='자료입력 및 결과표시'!$B$7,COUNTIF('업무중복도(데이터 입력)'!$W33:$DR33,'자료입력 및 결과표시'!$C$7)&gt;=1),2,0)</f>
        <v>0</v>
      </c>
      <c r="EN33" s="17">
        <f>IF(AND(S33='자료입력 및 결과표시'!$B$8,COUNTIF('업무중복도(데이터 입력)'!$W33:$DR33,'자료입력 및 결과표시'!$C$8)&gt;=1),3,0)</f>
        <v>0</v>
      </c>
      <c r="EO33" s="17">
        <f>IF(AND(S33='자료입력 및 결과표시'!$B$9,COUNTIF('업무중복도(데이터 입력)'!$W33:$DR33,'자료입력 및 결과표시'!$C$9)&gt;=1),4,0)</f>
        <v>0</v>
      </c>
      <c r="EP33" s="17">
        <f>IF(AND(S33='자료입력 및 결과표시'!$B$10,COUNTIF('업무중복도(데이터 입력)'!$W33:$DR33,'자료입력 및 결과표시'!$C$10)&gt;=1),5,0)</f>
        <v>0</v>
      </c>
      <c r="EQ33" s="17">
        <f>IF(AND(S33='자료입력 및 결과표시'!$B$11,COUNTIF('업무중복도(데이터 입력)'!$W33:$DR33,'자료입력 및 결과표시'!$C$11)&gt;=1),6,0)</f>
        <v>0</v>
      </c>
      <c r="ER33" s="17">
        <f>IF(AND(S33='자료입력 및 결과표시'!$B$12,COUNTIF('업무중복도(데이터 입력)'!$W33:$DR33,'자료입력 및 결과표시'!$C$12)&gt;=1),7,0)</f>
        <v>0</v>
      </c>
      <c r="ES33" s="17">
        <f>IF(AND(S33='자료입력 및 결과표시'!$B$13,COUNTIF('업무중복도(데이터 입력)'!$W33:$DR33,'자료입력 및 결과표시'!$C$13)&gt;=1),8,0)</f>
        <v>0</v>
      </c>
      <c r="ET33" s="17">
        <f>IF(AND(S33='자료입력 및 결과표시'!$B$14,COUNTIF('업무중복도(데이터 입력)'!$W33:$DR33,'자료입력 및 결과표시'!$C$14)&gt;=1),9,0)</f>
        <v>0</v>
      </c>
      <c r="EU33" s="17">
        <f>IF(AND(S33='자료입력 및 결과표시'!$B$15,COUNTIF('업무중복도(데이터 입력)'!$W33:$DR33,'자료입력 및 결과표시'!$C$15)&gt;=1),10,0)</f>
        <v>0</v>
      </c>
      <c r="EV33" s="17">
        <f>IF(AND(S33='자료입력 및 결과표시'!$B$16,COUNTIF('업무중복도(데이터 입력)'!$W33:$DR33,'자료입력 및 결과표시'!$C$16)&gt;=1),11,0)</f>
        <v>0</v>
      </c>
      <c r="EW33" s="17">
        <f>IF(AND(S33='자료입력 및 결과표시'!$B$17,COUNTIF('업무중복도(데이터 입력)'!$W33:$DR33,'자료입력 및 결과표시'!$C$17)&gt;=1),12,0)</f>
        <v>0</v>
      </c>
      <c r="EX33" s="17">
        <f>IF(AND(S33='자료입력 및 결과표시'!$B$18,COUNTIF('업무중복도(데이터 입력)'!$W33:$DR33,'자료입력 및 결과표시'!$C$18)&gt;=1),13,0)</f>
        <v>0</v>
      </c>
      <c r="EY33" s="17">
        <f>IF(AND(S33='자료입력 및 결과표시'!$B$19,COUNTIF('업무중복도(데이터 입력)'!$W33:$DR33,'자료입력 및 결과표시'!$C$19)&gt;=1),14,0)</f>
        <v>0</v>
      </c>
      <c r="EZ33" s="17">
        <f>IF(AND(S33='자료입력 및 결과표시'!$B$20,COUNTIF('업무중복도(데이터 입력)'!$W33:$DR33,'자료입력 및 결과표시'!$C$20)&gt;=1),15,0)</f>
        <v>0</v>
      </c>
      <c r="FA33" s="17">
        <f>IF(AND(S33='자료입력 및 결과표시'!$B$21,COUNTIF('업무중복도(데이터 입력)'!$W33:$DR33,'자료입력 및 결과표시'!$C$21)&gt;=1),16,0)</f>
        <v>0</v>
      </c>
      <c r="FD33" s="270" t="str">
        <f ca="1">IFERROR(MATCH('자료입력 및 결과표시'!$C$62,OFFSET($R$3,$FD32,,1000),0)+$FD32,"")</f>
        <v/>
      </c>
      <c r="FE33" s="271" t="str">
        <f t="shared" ca="1" si="22"/>
        <v/>
      </c>
      <c r="FH33" s="17" t="str">
        <f ca="1">IFERROR(MATCH('자료입력 및 결과표시'!$C$62,OFFSET($R$3,$FH32,,1000),0)+$FH32,"")</f>
        <v/>
      </c>
      <c r="FI33" s="17" t="str">
        <f t="shared" ca="1" si="23"/>
        <v/>
      </c>
      <c r="FK33" s="17">
        <f t="shared" si="24"/>
        <v>0</v>
      </c>
      <c r="FL33" s="17">
        <v>31</v>
      </c>
      <c r="FM33" s="17">
        <f>IF(HLOOKUP('자료입력 및 결과표시'!$A$4,'업체별 기술인 명단(데이터 입력)'!$B$2:$BZ$100,32,FALSE)="",1,HLOOKUP('자료입력 및 결과표시'!$A$4,'업체별 기술인 명단(데이터 입력)'!$B$2:$BZ$100,32,FALSE))</f>
        <v>1</v>
      </c>
      <c r="FN33" s="17">
        <f t="shared" ca="1" si="25"/>
        <v>0</v>
      </c>
      <c r="FO33"/>
      <c r="FP33" s="17" t="str">
        <f t="shared" ca="1" si="26"/>
        <v/>
      </c>
      <c r="FQ33" s="270" t="str">
        <f ca="1">IFERROR(MATCH('자료입력 및 결과표시'!$C$62,OFFSET($R$3,$FQ32,,1000),0)+$FQ32,"")</f>
        <v/>
      </c>
      <c r="FR33" s="17" t="str">
        <f t="shared" ca="1" si="27"/>
        <v/>
      </c>
      <c r="FS33" s="17" t="str">
        <f t="shared" ca="1" si="45"/>
        <v/>
      </c>
      <c r="FT33" s="17" t="str">
        <f t="shared" ca="1" si="46"/>
        <v/>
      </c>
      <c r="FU33" s="17" t="str">
        <f t="shared" ca="1" si="47"/>
        <v/>
      </c>
      <c r="FV33" s="17" t="str">
        <f t="shared" ca="1" si="48"/>
        <v/>
      </c>
      <c r="FW33" s="17" t="str">
        <f t="shared" ca="1" si="49"/>
        <v/>
      </c>
      <c r="FX33" s="17" t="str">
        <f t="shared" ca="1" si="50"/>
        <v/>
      </c>
      <c r="FY33" s="17" t="str">
        <f t="shared" ca="1" si="51"/>
        <v/>
      </c>
      <c r="FZ33" s="17" t="str">
        <f t="shared" ca="1" si="52"/>
        <v/>
      </c>
      <c r="GA33" s="17" t="str">
        <f t="shared" ca="1" si="53"/>
        <v/>
      </c>
      <c r="GB33" s="17" t="str">
        <f t="shared" ca="1" si="54"/>
        <v/>
      </c>
      <c r="GC33" s="17" t="str">
        <f t="shared" ca="1" si="55"/>
        <v/>
      </c>
      <c r="GD33" s="17" t="str">
        <f t="shared" ca="1" si="56"/>
        <v/>
      </c>
      <c r="GE33" s="17" t="str">
        <f t="shared" ca="1" si="57"/>
        <v/>
      </c>
      <c r="GF33" s="17" t="str">
        <f t="shared" ca="1" si="58"/>
        <v/>
      </c>
      <c r="GG33" s="17" t="str">
        <f t="shared" ca="1" si="59"/>
        <v/>
      </c>
      <c r="GH33" s="17" t="str">
        <f t="shared" ca="1" si="60"/>
        <v/>
      </c>
      <c r="GI33" s="17" t="str">
        <f t="shared" ca="1" si="61"/>
        <v/>
      </c>
      <c r="GJ33" s="17" t="str">
        <f t="shared" ca="1" si="62"/>
        <v/>
      </c>
      <c r="GK33" s="17" t="str">
        <f t="shared" ca="1" si="63"/>
        <v/>
      </c>
      <c r="GL33" s="17" t="str">
        <f t="shared" ca="1" si="64"/>
        <v/>
      </c>
      <c r="GM33" s="17" t="str">
        <f t="shared" ca="1" si="65"/>
        <v/>
      </c>
      <c r="GN33" s="17" t="str">
        <f t="shared" ca="1" si="66"/>
        <v/>
      </c>
      <c r="GO33" s="17" t="str">
        <f t="shared" ca="1" si="67"/>
        <v/>
      </c>
      <c r="GP33" s="17" t="str">
        <f t="shared" ca="1" si="68"/>
        <v/>
      </c>
      <c r="GQ33" s="17" t="str">
        <f t="shared" ca="1" si="69"/>
        <v/>
      </c>
      <c r="GR33" s="17" t="str">
        <f t="shared" ca="1" si="70"/>
        <v/>
      </c>
      <c r="GS33" s="17" t="str">
        <f t="shared" ca="1" si="71"/>
        <v/>
      </c>
      <c r="GT33" s="17" t="str">
        <f t="shared" ca="1" si="72"/>
        <v/>
      </c>
      <c r="GU33" s="17" t="str">
        <f t="shared" ca="1" si="73"/>
        <v/>
      </c>
      <c r="GV33" s="17" t="str">
        <f t="shared" ca="1" si="74"/>
        <v/>
      </c>
      <c r="GW33" s="17" t="str">
        <f t="shared" ca="1" si="75"/>
        <v/>
      </c>
      <c r="GX33" s="17" t="str">
        <f t="shared" ca="1" si="76"/>
        <v/>
      </c>
      <c r="GY33" s="17" t="str">
        <f t="shared" ca="1" si="77"/>
        <v/>
      </c>
      <c r="GZ33" s="17" t="str">
        <f t="shared" ca="1" si="78"/>
        <v/>
      </c>
      <c r="HA33" s="17" t="str">
        <f t="shared" ca="1" si="79"/>
        <v/>
      </c>
      <c r="HB33" s="17" t="str">
        <f t="shared" ca="1" si="80"/>
        <v/>
      </c>
      <c r="HC33" s="17" t="str">
        <f t="shared" ca="1" si="81"/>
        <v/>
      </c>
      <c r="HD33" s="17" t="str">
        <f t="shared" ca="1" si="82"/>
        <v/>
      </c>
      <c r="HE33" s="17" t="str">
        <f t="shared" ca="1" si="83"/>
        <v/>
      </c>
      <c r="HF33" s="17" t="str">
        <f t="shared" ca="1" si="84"/>
        <v/>
      </c>
      <c r="HG33" s="17" t="str">
        <f t="shared" ca="1" si="85"/>
        <v/>
      </c>
      <c r="HH33" s="17" t="str">
        <f t="shared" ca="1" si="86"/>
        <v/>
      </c>
      <c r="HI33" s="17" t="str">
        <f t="shared" ca="1" si="87"/>
        <v/>
      </c>
      <c r="HJ33" s="17" t="str">
        <f t="shared" ca="1" si="88"/>
        <v/>
      </c>
      <c r="HK33" s="17" t="str">
        <f t="shared" ca="1" si="89"/>
        <v/>
      </c>
      <c r="HL33" s="17" t="str">
        <f t="shared" ca="1" si="90"/>
        <v/>
      </c>
      <c r="HM33" s="17" t="str">
        <f t="shared" ca="1" si="91"/>
        <v/>
      </c>
      <c r="HN33" s="17" t="str">
        <f t="shared" ca="1" si="92"/>
        <v/>
      </c>
      <c r="HO33" s="17" t="str">
        <f t="shared" ca="1" si="93"/>
        <v/>
      </c>
      <c r="HP33" s="17" t="str">
        <f t="shared" ca="1" si="94"/>
        <v/>
      </c>
      <c r="HQ33" s="17" t="str">
        <f t="shared" ca="1" si="95"/>
        <v/>
      </c>
      <c r="HR33" s="17" t="str">
        <f t="shared" ca="1" si="96"/>
        <v/>
      </c>
      <c r="HS33" s="17" t="str">
        <f t="shared" ca="1" si="97"/>
        <v/>
      </c>
      <c r="HT33" s="17" t="str">
        <f t="shared" ca="1" si="98"/>
        <v/>
      </c>
      <c r="HU33" s="17" t="str">
        <f t="shared" ca="1" si="99"/>
        <v/>
      </c>
      <c r="HV33" s="17" t="str">
        <f t="shared" ca="1" si="100"/>
        <v/>
      </c>
      <c r="HW33" s="17" t="str">
        <f t="shared" ca="1" si="101"/>
        <v/>
      </c>
      <c r="HX33" s="17" t="str">
        <f t="shared" ca="1" si="102"/>
        <v/>
      </c>
      <c r="HY33" s="17" t="str">
        <f t="shared" ca="1" si="103"/>
        <v/>
      </c>
      <c r="HZ33" s="17" t="str">
        <f t="shared" ca="1" si="104"/>
        <v/>
      </c>
      <c r="IA33" s="17" t="str">
        <f t="shared" ca="1" si="105"/>
        <v/>
      </c>
      <c r="IB33" s="17" t="str">
        <f t="shared" ca="1" si="106"/>
        <v/>
      </c>
      <c r="IC33" s="17" t="str">
        <f t="shared" ca="1" si="107"/>
        <v/>
      </c>
      <c r="ID33" s="17" t="str">
        <f t="shared" ca="1" si="40"/>
        <v/>
      </c>
      <c r="IE33" s="17" t="str">
        <f t="shared" ca="1" si="125"/>
        <v/>
      </c>
      <c r="IF33" s="17" t="str">
        <f t="shared" ca="1" si="126"/>
        <v/>
      </c>
      <c r="IG33" s="17" t="str">
        <f t="shared" ca="1" si="127"/>
        <v/>
      </c>
      <c r="IH33" s="17" t="str">
        <f t="shared" ca="1" si="128"/>
        <v/>
      </c>
      <c r="II33" s="17" t="str">
        <f t="shared" ca="1" si="129"/>
        <v/>
      </c>
      <c r="IJ33" s="17" t="str">
        <f t="shared" ca="1" si="130"/>
        <v/>
      </c>
      <c r="IK33" s="17" t="str">
        <f t="shared" ca="1" si="131"/>
        <v/>
      </c>
      <c r="IL33" s="17" t="str">
        <f t="shared" ca="1" si="132"/>
        <v/>
      </c>
      <c r="IM33" s="17" t="str">
        <f t="shared" ca="1" si="133"/>
        <v/>
      </c>
      <c r="IN33" s="17" t="str">
        <f t="shared" ca="1" si="134"/>
        <v/>
      </c>
      <c r="IO33" s="17" t="str">
        <f t="shared" ca="1" si="135"/>
        <v/>
      </c>
      <c r="IP33" s="17" t="str">
        <f t="shared" ca="1" si="136"/>
        <v/>
      </c>
      <c r="IQ33" s="17" t="str">
        <f t="shared" ca="1" si="109"/>
        <v/>
      </c>
      <c r="IR33" s="17" t="str">
        <f t="shared" ca="1" si="110"/>
        <v/>
      </c>
      <c r="IS33" s="17" t="str">
        <f t="shared" ca="1" si="111"/>
        <v/>
      </c>
      <c r="IT33" s="17" t="str">
        <f t="shared" ca="1" si="112"/>
        <v/>
      </c>
      <c r="IU33" s="17" t="str">
        <f t="shared" ca="1" si="113"/>
        <v/>
      </c>
      <c r="IV33" s="17" t="str">
        <f t="shared" ca="1" si="114"/>
        <v/>
      </c>
      <c r="IW33" s="17" t="str">
        <f t="shared" ca="1" si="115"/>
        <v/>
      </c>
      <c r="IX33" s="17" t="str">
        <f t="shared" ca="1" si="116"/>
        <v/>
      </c>
      <c r="IY33" s="17" t="str">
        <f t="shared" ca="1" si="117"/>
        <v/>
      </c>
      <c r="IZ33" s="17" t="str">
        <f t="shared" ca="1" si="118"/>
        <v/>
      </c>
      <c r="JA33" s="17" t="str">
        <f t="shared" ca="1" si="119"/>
        <v/>
      </c>
      <c r="JB33" s="17" t="str">
        <f t="shared" ca="1" si="120"/>
        <v/>
      </c>
      <c r="JC33" s="17" t="str">
        <f t="shared" ca="1" si="121"/>
        <v/>
      </c>
      <c r="JD33" s="17" t="str">
        <f t="shared" ca="1" si="122"/>
        <v/>
      </c>
      <c r="JE33" s="17" t="str">
        <f t="shared" ca="1" si="123"/>
        <v/>
      </c>
      <c r="JF33" s="17" t="str">
        <f t="shared" ca="1" si="137"/>
        <v/>
      </c>
      <c r="JG33" s="17" t="str">
        <f t="shared" ca="1" si="138"/>
        <v/>
      </c>
      <c r="JH33" s="17" t="str">
        <f t="shared" ca="1" si="139"/>
        <v/>
      </c>
      <c r="JI33" s="17" t="str">
        <f t="shared" ca="1" si="140"/>
        <v/>
      </c>
      <c r="JJ33" s="17" t="str">
        <f t="shared" ca="1" si="141"/>
        <v/>
      </c>
      <c r="JK33" s="17" t="str">
        <f t="shared" ca="1" si="142"/>
        <v/>
      </c>
      <c r="JL33" s="17" t="str">
        <f t="shared" ca="1" si="143"/>
        <v/>
      </c>
      <c r="JM33" s="17" t="str">
        <f t="shared" ca="1" si="144"/>
        <v/>
      </c>
    </row>
    <row r="34" spans="1:273">
      <c r="A34" s="17" t="str">
        <f t="shared" si="5"/>
        <v>\\\0</v>
      </c>
      <c r="B34" s="17" t="str">
        <f t="shared" si="6"/>
        <v>\\\0</v>
      </c>
      <c r="C34" s="17" t="str">
        <f t="shared" si="7"/>
        <v>\\\0</v>
      </c>
      <c r="D34" s="17" t="str">
        <f t="shared" si="8"/>
        <v>\\\0</v>
      </c>
      <c r="E34" s="17" t="str">
        <f t="shared" si="9"/>
        <v>\\\0</v>
      </c>
      <c r="F34" s="17" t="str">
        <f t="shared" si="10"/>
        <v>\\\0</v>
      </c>
      <c r="G34" s="17" t="str">
        <f t="shared" si="11"/>
        <v>\\\0</v>
      </c>
      <c r="H34" s="17" t="str">
        <f t="shared" si="12"/>
        <v>\\\0</v>
      </c>
      <c r="I34" s="17" t="str">
        <f t="shared" si="13"/>
        <v>\\\0</v>
      </c>
      <c r="J34" s="17" t="str">
        <f t="shared" si="14"/>
        <v>\\\0</v>
      </c>
      <c r="K34" s="17" t="str">
        <f t="shared" si="15"/>
        <v>\\\0</v>
      </c>
      <c r="L34" s="17" t="str">
        <f t="shared" si="16"/>
        <v>\\\0</v>
      </c>
      <c r="M34" s="17" t="str">
        <f t="shared" si="17"/>
        <v>\\\0</v>
      </c>
      <c r="N34" s="17" t="str">
        <f t="shared" si="18"/>
        <v>\\\0</v>
      </c>
      <c r="O34" s="17" t="str">
        <f t="shared" si="19"/>
        <v>\\\0</v>
      </c>
      <c r="P34" s="17" t="str">
        <f t="shared" si="20"/>
        <v>\\\0</v>
      </c>
      <c r="R34" s="17" t="str">
        <f t="shared" si="21"/>
        <v>\\</v>
      </c>
      <c r="S34" s="38"/>
      <c r="T34" s="39"/>
      <c r="U34" s="31"/>
      <c r="V34" s="32"/>
      <c r="W34" s="36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35"/>
      <c r="DS34" s="287"/>
      <c r="DT34" s="36"/>
      <c r="DU34" s="37"/>
      <c r="DV34" s="28">
        <f>IF(AND($S34='자료입력 및 결과표시'!$B$6,COUNTIF($W34:$DR34,'자료입력 및 결과표시'!$C$6)&gt;=1),IF(OR('자료입력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DW34" s="28">
        <f>IF(AND($S34='자료입력 및 결과표시'!$B$7,COUNTIF($W34:$DR34,'자료입력 및 결과표시'!$C$7)&gt;=1),IF(OR('자료입력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DX34" s="28">
        <f>IF(AND($S34='자료입력 및 결과표시'!$B$8,COUNTIF($W34:$DR34,'자료입력 및 결과표시'!$C$8)&gt;=1),IF(OR('자료입력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DY34" s="28">
        <f>IF(AND($S34='자료입력 및 결과표시'!$B$9,COUNTIF($W34:$DR34,'자료입력 및 결과표시'!$C$9)&gt;=1),IF(OR('자료입력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DZ34" s="28">
        <f>IF(AND($S34='자료입력 및 결과표시'!$B$10,COUNTIF($W34:$DR34,'자료입력 및 결과표시'!$C$10)&gt;=1),IF(OR('자료입력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A34" s="28">
        <f>IF(AND($S34='자료입력 및 결과표시'!$B$11,COUNTIF($W34:$DR34,'자료입력 및 결과표시'!$C$11)&gt;=1),IF(OR('자료입력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B34" s="28">
        <f>IF(AND($S34='자료입력 및 결과표시'!$B$12,COUNTIF($W34:$DR34,'자료입력 및 결과표시'!$C$12)&gt;=1),IF(OR('자료입력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C34" s="28">
        <f>IF(AND($S34='자료입력 및 결과표시'!$B$13,COUNTIF($W34:$DR34,'자료입력 및 결과표시'!$C$13)&gt;=1),IF(OR('자료입력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D34" s="28">
        <f>IF(AND($S34='자료입력 및 결과표시'!$B$14,COUNTIF($W34:$DR34,'자료입력 및 결과표시'!$C$14)&gt;=1),IF(OR('자료입력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E34" s="28">
        <f>IF(AND($S34='자료입력 및 결과표시'!$B$15,COUNTIF($W34:$DR34,'자료입력 및 결과표시'!$C$15)&gt;=1),IF(OR('자료입력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F34" s="28">
        <f>IF(AND($S34='자료입력 및 결과표시'!$B$16,COUNTIF($W34:$DR34,'자료입력 및 결과표시'!$C$16)&gt;=1),IF(OR('자료입력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G34" s="28">
        <f>IF(AND($S34='자료입력 및 결과표시'!$B$17,COUNTIF($W34:$DR34,'자료입력 및 결과표시'!$C$17)&gt;=1),IF(OR('자료입력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H34" s="28">
        <f>IF(AND($S34='자료입력 및 결과표시'!$B$18,COUNTIF($W34:$DR34,'자료입력 및 결과표시'!$C$18)&gt;=1),IF(OR('자료입력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I34" s="28">
        <f>IF(AND($S34='자료입력 및 결과표시'!$B$19,COUNTIF($W34:$DR34,'자료입력 및 결과표시'!$C$19)&gt;=1),IF(OR('자료입력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J34" s="28">
        <f>IF(AND($S34='자료입력 및 결과표시'!$B$20,COUNTIF($W34:$DR34,'자료입력 및 결과표시'!$C$20)&gt;=1),IF(OR('자료입력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K34" s="28">
        <f>IF(AND($S34='자료입력 및 결과표시'!$B$21,COUNTIF($W34:$DR34,'자료입력 및 결과표시'!$C$21)&gt;=1),IF(OR('자료입력 및 결과표시'!$B$4+90&gt;=$V34,'자료입력 및 결과표시'!$B$4&lt;$U34),0,IF($V34-'자료입력 및 결과표시'!$B$4-90&gt;='자료입력 및 결과표시'!$E$4,'자료입력 및 결과표시'!$E$4,$V34-'자료입력 및 결과표시'!$B$4-90)),0)</f>
        <v>0</v>
      </c>
      <c r="EL34" s="17">
        <f>IF(AND(S34='자료입력 및 결과표시'!$B$6,COUNTIF('업무중복도(데이터 입력)'!$W34:$DR34,'자료입력 및 결과표시'!$C$6)&gt;=1),1,0)</f>
        <v>0</v>
      </c>
      <c r="EM34" s="17">
        <f>IF(AND(S34='자료입력 및 결과표시'!$B$7,COUNTIF('업무중복도(데이터 입력)'!$W34:$DR34,'자료입력 및 결과표시'!$C$7)&gt;=1),2,0)</f>
        <v>0</v>
      </c>
      <c r="EN34" s="17">
        <f>IF(AND(S34='자료입력 및 결과표시'!$B$8,COUNTIF('업무중복도(데이터 입력)'!$W34:$DR34,'자료입력 및 결과표시'!$C$8)&gt;=1),3,0)</f>
        <v>0</v>
      </c>
      <c r="EO34" s="17">
        <f>IF(AND(S34='자료입력 및 결과표시'!$B$9,COUNTIF('업무중복도(데이터 입력)'!$W34:$DR34,'자료입력 및 결과표시'!$C$9)&gt;=1),4,0)</f>
        <v>0</v>
      </c>
      <c r="EP34" s="17">
        <f>IF(AND(S34='자료입력 및 결과표시'!$B$10,COUNTIF('업무중복도(데이터 입력)'!$W34:$DR34,'자료입력 및 결과표시'!$C$10)&gt;=1),5,0)</f>
        <v>0</v>
      </c>
      <c r="EQ34" s="17">
        <f>IF(AND(S34='자료입력 및 결과표시'!$B$11,COUNTIF('업무중복도(데이터 입력)'!$W34:$DR34,'자료입력 및 결과표시'!$C$11)&gt;=1),6,0)</f>
        <v>0</v>
      </c>
      <c r="ER34" s="17">
        <f>IF(AND(S34='자료입력 및 결과표시'!$B$12,COUNTIF('업무중복도(데이터 입력)'!$W34:$DR34,'자료입력 및 결과표시'!$C$12)&gt;=1),7,0)</f>
        <v>0</v>
      </c>
      <c r="ES34" s="17">
        <f>IF(AND(S34='자료입력 및 결과표시'!$B$13,COUNTIF('업무중복도(데이터 입력)'!$W34:$DR34,'자료입력 및 결과표시'!$C$13)&gt;=1),8,0)</f>
        <v>0</v>
      </c>
      <c r="ET34" s="17">
        <f>IF(AND(S34='자료입력 및 결과표시'!$B$14,COUNTIF('업무중복도(데이터 입력)'!$W34:$DR34,'자료입력 및 결과표시'!$C$14)&gt;=1),9,0)</f>
        <v>0</v>
      </c>
      <c r="EU34" s="17">
        <f>IF(AND(S34='자료입력 및 결과표시'!$B$15,COUNTIF('업무중복도(데이터 입력)'!$W34:$DR34,'자료입력 및 결과표시'!$C$15)&gt;=1),10,0)</f>
        <v>0</v>
      </c>
      <c r="EV34" s="17">
        <f>IF(AND(S34='자료입력 및 결과표시'!$B$16,COUNTIF('업무중복도(데이터 입력)'!$W34:$DR34,'자료입력 및 결과표시'!$C$16)&gt;=1),11,0)</f>
        <v>0</v>
      </c>
      <c r="EW34" s="17">
        <f>IF(AND(S34='자료입력 및 결과표시'!$B$17,COUNTIF('업무중복도(데이터 입력)'!$W34:$DR34,'자료입력 및 결과표시'!$C$17)&gt;=1),12,0)</f>
        <v>0</v>
      </c>
      <c r="EX34" s="17">
        <f>IF(AND(S34='자료입력 및 결과표시'!$B$18,COUNTIF('업무중복도(데이터 입력)'!$W34:$DR34,'자료입력 및 결과표시'!$C$18)&gt;=1),13,0)</f>
        <v>0</v>
      </c>
      <c r="EY34" s="17">
        <f>IF(AND(S34='자료입력 및 결과표시'!$B$19,COUNTIF('업무중복도(데이터 입력)'!$W34:$DR34,'자료입력 및 결과표시'!$C$19)&gt;=1),14,0)</f>
        <v>0</v>
      </c>
      <c r="EZ34" s="17">
        <f>IF(AND(S34='자료입력 및 결과표시'!$B$20,COUNTIF('업무중복도(데이터 입력)'!$W34:$DR34,'자료입력 및 결과표시'!$C$20)&gt;=1),15,0)</f>
        <v>0</v>
      </c>
      <c r="FA34" s="17">
        <f>IF(AND(S34='자료입력 및 결과표시'!$B$21,COUNTIF('업무중복도(데이터 입력)'!$W34:$DR34,'자료입력 및 결과표시'!$C$21)&gt;=1),16,0)</f>
        <v>0</v>
      </c>
      <c r="FD34" s="270" t="str">
        <f ca="1">IFERROR(MATCH('자료입력 및 결과표시'!$C$62,OFFSET($R$3,$FD33,,1000),0)+$FD33,"")</f>
        <v/>
      </c>
      <c r="FE34" s="271" t="str">
        <f t="shared" ca="1" si="22"/>
        <v/>
      </c>
      <c r="FH34" s="17" t="str">
        <f ca="1">IFERROR(MATCH('자료입력 및 결과표시'!$C$62,OFFSET($R$3,$FH33,,1000),0)+$FH33,"")</f>
        <v/>
      </c>
      <c r="FI34" s="17" t="str">
        <f t="shared" ca="1" si="23"/>
        <v/>
      </c>
      <c r="FK34" s="17">
        <f t="shared" si="24"/>
        <v>0</v>
      </c>
      <c r="FL34" s="17">
        <v>32</v>
      </c>
      <c r="FM34" s="17">
        <f>IF(HLOOKUP('자료입력 및 결과표시'!$A$4,'업체별 기술인 명단(데이터 입력)'!$B$2:$BZ$100,33,FALSE)="",1,HLOOKUP('자료입력 및 결과표시'!$A$4,'업체별 기술인 명단(데이터 입력)'!$B$2:$BZ$100,33,FALSE))</f>
        <v>1</v>
      </c>
      <c r="FN34" s="17">
        <f t="shared" ca="1" si="25"/>
        <v>0</v>
      </c>
      <c r="FO34"/>
      <c r="FP34" s="17" t="str">
        <f t="shared" ca="1" si="26"/>
        <v/>
      </c>
      <c r="FQ34" s="270" t="str">
        <f ca="1">IFERROR(MATCH('자료입력 및 결과표시'!$C$62,OFFSET($R$3,$FQ33,,1000),0)+$FQ33,"")</f>
        <v/>
      </c>
      <c r="FR34" s="17" t="str">
        <f t="shared" ca="1" si="27"/>
        <v/>
      </c>
      <c r="FS34" s="17" t="str">
        <f t="shared" ca="1" si="45"/>
        <v/>
      </c>
      <c r="FT34" s="17" t="str">
        <f t="shared" ca="1" si="46"/>
        <v/>
      </c>
      <c r="FU34" s="17" t="str">
        <f t="shared" ca="1" si="47"/>
        <v/>
      </c>
      <c r="FV34" s="17" t="str">
        <f t="shared" ca="1" si="48"/>
        <v/>
      </c>
      <c r="FW34" s="17" t="str">
        <f t="shared" ca="1" si="49"/>
        <v/>
      </c>
      <c r="FX34" s="17" t="str">
        <f t="shared" ca="1" si="50"/>
        <v/>
      </c>
      <c r="FY34" s="17" t="str">
        <f t="shared" ca="1" si="51"/>
        <v/>
      </c>
      <c r="FZ34" s="17" t="str">
        <f t="shared" ca="1" si="52"/>
        <v/>
      </c>
      <c r="GA34" s="17" t="str">
        <f t="shared" ca="1" si="53"/>
        <v/>
      </c>
      <c r="GB34" s="17" t="str">
        <f t="shared" ca="1" si="54"/>
        <v/>
      </c>
      <c r="GC34" s="17" t="str">
        <f t="shared" ca="1" si="55"/>
        <v/>
      </c>
      <c r="GD34" s="17" t="str">
        <f t="shared" ca="1" si="56"/>
        <v/>
      </c>
      <c r="GE34" s="17" t="str">
        <f t="shared" ca="1" si="57"/>
        <v/>
      </c>
      <c r="GF34" s="17" t="str">
        <f t="shared" ca="1" si="58"/>
        <v/>
      </c>
      <c r="GG34" s="17" t="str">
        <f t="shared" ca="1" si="59"/>
        <v/>
      </c>
      <c r="GH34" s="17" t="str">
        <f t="shared" ca="1" si="60"/>
        <v/>
      </c>
      <c r="GI34" s="17" t="str">
        <f t="shared" ca="1" si="61"/>
        <v/>
      </c>
      <c r="GJ34" s="17" t="str">
        <f t="shared" ca="1" si="62"/>
        <v/>
      </c>
      <c r="GK34" s="17" t="str">
        <f t="shared" ca="1" si="63"/>
        <v/>
      </c>
      <c r="GL34" s="17" t="str">
        <f t="shared" ca="1" si="64"/>
        <v/>
      </c>
      <c r="GM34" s="17" t="str">
        <f t="shared" ca="1" si="65"/>
        <v/>
      </c>
      <c r="GN34" s="17" t="str">
        <f t="shared" ca="1" si="66"/>
        <v/>
      </c>
      <c r="GO34" s="17" t="str">
        <f t="shared" ca="1" si="67"/>
        <v/>
      </c>
      <c r="GP34" s="17" t="str">
        <f t="shared" ca="1" si="68"/>
        <v/>
      </c>
      <c r="GQ34" s="17" t="str">
        <f t="shared" ca="1" si="69"/>
        <v/>
      </c>
      <c r="GR34" s="17" t="str">
        <f t="shared" ca="1" si="70"/>
        <v/>
      </c>
      <c r="GS34" s="17" t="str">
        <f t="shared" ca="1" si="71"/>
        <v/>
      </c>
      <c r="GT34" s="17" t="str">
        <f t="shared" ca="1" si="72"/>
        <v/>
      </c>
      <c r="GU34" s="17" t="str">
        <f t="shared" ca="1" si="73"/>
        <v/>
      </c>
      <c r="GV34" s="17" t="str">
        <f t="shared" ca="1" si="74"/>
        <v/>
      </c>
      <c r="GW34" s="17" t="str">
        <f t="shared" ca="1" si="75"/>
        <v/>
      </c>
      <c r="GX34" s="17" t="str">
        <f t="shared" ca="1" si="76"/>
        <v/>
      </c>
      <c r="GY34" s="17" t="str">
        <f t="shared" ca="1" si="77"/>
        <v/>
      </c>
      <c r="GZ34" s="17" t="str">
        <f t="shared" ca="1" si="78"/>
        <v/>
      </c>
      <c r="HA34" s="17" t="str">
        <f t="shared" ca="1" si="79"/>
        <v/>
      </c>
      <c r="HB34" s="17" t="str">
        <f t="shared" ca="1" si="80"/>
        <v/>
      </c>
      <c r="HC34" s="17" t="str">
        <f t="shared" ca="1" si="81"/>
        <v/>
      </c>
      <c r="HD34" s="17" t="str">
        <f t="shared" ca="1" si="82"/>
        <v/>
      </c>
      <c r="HE34" s="17" t="str">
        <f t="shared" ca="1" si="83"/>
        <v/>
      </c>
      <c r="HF34" s="17" t="str">
        <f t="shared" ca="1" si="84"/>
        <v/>
      </c>
      <c r="HG34" s="17" t="str">
        <f t="shared" ca="1" si="85"/>
        <v/>
      </c>
      <c r="HH34" s="17" t="str">
        <f t="shared" ca="1" si="86"/>
        <v/>
      </c>
      <c r="HI34" s="17" t="str">
        <f t="shared" ca="1" si="87"/>
        <v/>
      </c>
      <c r="HJ34" s="17" t="str">
        <f t="shared" ca="1" si="88"/>
        <v/>
      </c>
      <c r="HK34" s="17" t="str">
        <f t="shared" ca="1" si="89"/>
        <v/>
      </c>
      <c r="HL34" s="17" t="str">
        <f t="shared" ca="1" si="90"/>
        <v/>
      </c>
      <c r="HM34" s="17" t="str">
        <f t="shared" ca="1" si="91"/>
        <v/>
      </c>
      <c r="HN34" s="17" t="str">
        <f t="shared" ca="1" si="92"/>
        <v/>
      </c>
      <c r="HO34" s="17" t="str">
        <f t="shared" ca="1" si="93"/>
        <v/>
      </c>
      <c r="HP34" s="17" t="str">
        <f t="shared" ca="1" si="94"/>
        <v/>
      </c>
      <c r="HQ34" s="17" t="str">
        <f t="shared" ca="1" si="95"/>
        <v/>
      </c>
      <c r="HR34" s="17" t="str">
        <f t="shared" ca="1" si="96"/>
        <v/>
      </c>
      <c r="HS34" s="17" t="str">
        <f t="shared" ca="1" si="97"/>
        <v/>
      </c>
      <c r="HT34" s="17" t="str">
        <f t="shared" ca="1" si="98"/>
        <v/>
      </c>
      <c r="HU34" s="17" t="str">
        <f t="shared" ca="1" si="99"/>
        <v/>
      </c>
      <c r="HV34" s="17" t="str">
        <f t="shared" ca="1" si="100"/>
        <v/>
      </c>
      <c r="HW34" s="17" t="str">
        <f t="shared" ca="1" si="101"/>
        <v/>
      </c>
      <c r="HX34" s="17" t="str">
        <f t="shared" ca="1" si="102"/>
        <v/>
      </c>
      <c r="HY34" s="17" t="str">
        <f t="shared" ca="1" si="103"/>
        <v/>
      </c>
      <c r="HZ34" s="17" t="str">
        <f t="shared" ca="1" si="104"/>
        <v/>
      </c>
      <c r="IA34" s="17" t="str">
        <f t="shared" ca="1" si="105"/>
        <v/>
      </c>
      <c r="IB34" s="17" t="str">
        <f t="shared" ca="1" si="106"/>
        <v/>
      </c>
      <c r="IC34" s="17" t="str">
        <f t="shared" ca="1" si="107"/>
        <v/>
      </c>
      <c r="ID34" s="17" t="str">
        <f t="shared" ca="1" si="40"/>
        <v/>
      </c>
      <c r="IE34" s="17" t="str">
        <f t="shared" ca="1" si="125"/>
        <v/>
      </c>
      <c r="IF34" s="17" t="str">
        <f t="shared" ca="1" si="126"/>
        <v/>
      </c>
      <c r="IG34" s="17" t="str">
        <f t="shared" ca="1" si="127"/>
        <v/>
      </c>
      <c r="IH34" s="17" t="str">
        <f t="shared" ca="1" si="128"/>
        <v/>
      </c>
      <c r="II34" s="17" t="str">
        <f t="shared" ca="1" si="129"/>
        <v/>
      </c>
      <c r="IJ34" s="17" t="str">
        <f t="shared" ca="1" si="130"/>
        <v/>
      </c>
      <c r="IK34" s="17" t="str">
        <f t="shared" ca="1" si="131"/>
        <v/>
      </c>
      <c r="IL34" s="17" t="str">
        <f t="shared" ca="1" si="132"/>
        <v/>
      </c>
      <c r="IM34" s="17" t="str">
        <f t="shared" ca="1" si="133"/>
        <v/>
      </c>
      <c r="IN34" s="17" t="str">
        <f t="shared" ca="1" si="134"/>
        <v/>
      </c>
      <c r="IO34" s="17" t="str">
        <f t="shared" ca="1" si="135"/>
        <v/>
      </c>
      <c r="IP34" s="17" t="str">
        <f t="shared" ca="1" si="136"/>
        <v/>
      </c>
      <c r="IQ34" s="17" t="str">
        <f t="shared" ca="1" si="109"/>
        <v/>
      </c>
      <c r="IR34" s="17" t="str">
        <f t="shared" ca="1" si="110"/>
        <v/>
      </c>
      <c r="IS34" s="17" t="str">
        <f t="shared" ca="1" si="111"/>
        <v/>
      </c>
      <c r="IT34" s="17" t="str">
        <f t="shared" ca="1" si="112"/>
        <v/>
      </c>
      <c r="IU34" s="17" t="str">
        <f t="shared" ca="1" si="113"/>
        <v/>
      </c>
      <c r="IV34" s="17" t="str">
        <f t="shared" ca="1" si="114"/>
        <v/>
      </c>
      <c r="IW34" s="17" t="str">
        <f t="shared" ca="1" si="115"/>
        <v/>
      </c>
      <c r="IX34" s="17" t="str">
        <f t="shared" ca="1" si="116"/>
        <v/>
      </c>
      <c r="IY34" s="17" t="str">
        <f t="shared" ca="1" si="117"/>
        <v/>
      </c>
      <c r="IZ34" s="17" t="str">
        <f t="shared" ca="1" si="118"/>
        <v/>
      </c>
      <c r="JA34" s="17" t="str">
        <f t="shared" ca="1" si="119"/>
        <v/>
      </c>
      <c r="JB34" s="17" t="str">
        <f t="shared" ca="1" si="120"/>
        <v/>
      </c>
      <c r="JC34" s="17" t="str">
        <f t="shared" ca="1" si="121"/>
        <v/>
      </c>
      <c r="JD34" s="17" t="str">
        <f t="shared" ca="1" si="122"/>
        <v/>
      </c>
      <c r="JE34" s="17" t="str">
        <f t="shared" ca="1" si="123"/>
        <v/>
      </c>
      <c r="JF34" s="17" t="str">
        <f t="shared" ca="1" si="137"/>
        <v/>
      </c>
      <c r="JG34" s="17" t="str">
        <f t="shared" ca="1" si="138"/>
        <v/>
      </c>
      <c r="JH34" s="17" t="str">
        <f t="shared" ca="1" si="139"/>
        <v/>
      </c>
      <c r="JI34" s="17" t="str">
        <f t="shared" ca="1" si="140"/>
        <v/>
      </c>
      <c r="JJ34" s="17" t="str">
        <f t="shared" ca="1" si="141"/>
        <v/>
      </c>
      <c r="JK34" s="17" t="str">
        <f t="shared" ca="1" si="142"/>
        <v/>
      </c>
      <c r="JL34" s="17" t="str">
        <f t="shared" ca="1" si="143"/>
        <v/>
      </c>
      <c r="JM34" s="17" t="str">
        <f t="shared" ca="1" si="144"/>
        <v/>
      </c>
    </row>
    <row r="35" spans="1:273">
      <c r="A35" s="17" t="str">
        <f t="shared" si="5"/>
        <v>\\\0</v>
      </c>
      <c r="B35" s="17" t="str">
        <f t="shared" si="6"/>
        <v>\\\0</v>
      </c>
      <c r="C35" s="17" t="str">
        <f t="shared" si="7"/>
        <v>\\\0</v>
      </c>
      <c r="D35" s="17" t="str">
        <f t="shared" si="8"/>
        <v>\\\0</v>
      </c>
      <c r="E35" s="17" t="str">
        <f t="shared" si="9"/>
        <v>\\\0</v>
      </c>
      <c r="F35" s="17" t="str">
        <f t="shared" si="10"/>
        <v>\\\0</v>
      </c>
      <c r="G35" s="17" t="str">
        <f t="shared" si="11"/>
        <v>\\\0</v>
      </c>
      <c r="H35" s="17" t="str">
        <f t="shared" si="12"/>
        <v>\\\0</v>
      </c>
      <c r="I35" s="17" t="str">
        <f t="shared" si="13"/>
        <v>\\\0</v>
      </c>
      <c r="J35" s="17" t="str">
        <f t="shared" si="14"/>
        <v>\\\0</v>
      </c>
      <c r="K35" s="17" t="str">
        <f t="shared" si="15"/>
        <v>\\\0</v>
      </c>
      <c r="L35" s="17" t="str">
        <f t="shared" si="16"/>
        <v>\\\0</v>
      </c>
      <c r="M35" s="17" t="str">
        <f t="shared" si="17"/>
        <v>\\\0</v>
      </c>
      <c r="N35" s="17" t="str">
        <f t="shared" si="18"/>
        <v>\\\0</v>
      </c>
      <c r="O35" s="17" t="str">
        <f t="shared" si="19"/>
        <v>\\\0</v>
      </c>
      <c r="P35" s="17" t="str">
        <f t="shared" si="20"/>
        <v>\\\0</v>
      </c>
      <c r="R35" s="17" t="str">
        <f t="shared" si="21"/>
        <v>\\</v>
      </c>
      <c r="S35" s="38"/>
      <c r="T35" s="39"/>
      <c r="U35" s="31"/>
      <c r="V35" s="32"/>
      <c r="W35" s="36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35"/>
      <c r="DS35" s="287"/>
      <c r="DT35" s="36"/>
      <c r="DU35" s="37"/>
      <c r="DV35" s="28">
        <f>IF(AND($S35='자료입력 및 결과표시'!$B$6,COUNTIF($W35:$DR35,'자료입력 및 결과표시'!$C$6)&gt;=1),IF(OR('자료입력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DW35" s="28">
        <f>IF(AND($S35='자료입력 및 결과표시'!$B$7,COUNTIF($W35:$DR35,'자료입력 및 결과표시'!$C$7)&gt;=1),IF(OR('자료입력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DX35" s="28">
        <f>IF(AND($S35='자료입력 및 결과표시'!$B$8,COUNTIF($W35:$DR35,'자료입력 및 결과표시'!$C$8)&gt;=1),IF(OR('자료입력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DY35" s="28">
        <f>IF(AND($S35='자료입력 및 결과표시'!$B$9,COUNTIF($W35:$DR35,'자료입력 및 결과표시'!$C$9)&gt;=1),IF(OR('자료입력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DZ35" s="28">
        <f>IF(AND($S35='자료입력 및 결과표시'!$B$10,COUNTIF($W35:$DR35,'자료입력 및 결과표시'!$C$10)&gt;=1),IF(OR('자료입력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A35" s="28">
        <f>IF(AND($S35='자료입력 및 결과표시'!$B$11,COUNTIF($W35:$DR35,'자료입력 및 결과표시'!$C$11)&gt;=1),IF(OR('자료입력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B35" s="28">
        <f>IF(AND($S35='자료입력 및 결과표시'!$B$12,COUNTIF($W35:$DR35,'자료입력 및 결과표시'!$C$12)&gt;=1),IF(OR('자료입력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C35" s="28">
        <f>IF(AND($S35='자료입력 및 결과표시'!$B$13,COUNTIF($W35:$DR35,'자료입력 및 결과표시'!$C$13)&gt;=1),IF(OR('자료입력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D35" s="28">
        <f>IF(AND($S35='자료입력 및 결과표시'!$B$14,COUNTIF($W35:$DR35,'자료입력 및 결과표시'!$C$14)&gt;=1),IF(OR('자료입력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E35" s="28">
        <f>IF(AND($S35='자료입력 및 결과표시'!$B$15,COUNTIF($W35:$DR35,'자료입력 및 결과표시'!$C$15)&gt;=1),IF(OR('자료입력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F35" s="28">
        <f>IF(AND($S35='자료입력 및 결과표시'!$B$16,COUNTIF($W35:$DR35,'자료입력 및 결과표시'!$C$16)&gt;=1),IF(OR('자료입력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G35" s="28">
        <f>IF(AND($S35='자료입력 및 결과표시'!$B$17,COUNTIF($W35:$DR35,'자료입력 및 결과표시'!$C$17)&gt;=1),IF(OR('자료입력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H35" s="28">
        <f>IF(AND($S35='자료입력 및 결과표시'!$B$18,COUNTIF($W35:$DR35,'자료입력 및 결과표시'!$C$18)&gt;=1),IF(OR('자료입력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I35" s="28">
        <f>IF(AND($S35='자료입력 및 결과표시'!$B$19,COUNTIF($W35:$DR35,'자료입력 및 결과표시'!$C$19)&gt;=1),IF(OR('자료입력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J35" s="28">
        <f>IF(AND($S35='자료입력 및 결과표시'!$B$20,COUNTIF($W35:$DR35,'자료입력 및 결과표시'!$C$20)&gt;=1),IF(OR('자료입력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K35" s="28">
        <f>IF(AND($S35='자료입력 및 결과표시'!$B$21,COUNTIF($W35:$DR35,'자료입력 및 결과표시'!$C$21)&gt;=1),IF(OR('자료입력 및 결과표시'!$B$4+90&gt;=$V35,'자료입력 및 결과표시'!$B$4&lt;$U35),0,IF($V35-'자료입력 및 결과표시'!$B$4-90&gt;='자료입력 및 결과표시'!$E$4,'자료입력 및 결과표시'!$E$4,$V35-'자료입력 및 결과표시'!$B$4-90)),0)</f>
        <v>0</v>
      </c>
      <c r="EL35" s="17">
        <f>IF(AND(S35='자료입력 및 결과표시'!$B$6,COUNTIF('업무중복도(데이터 입력)'!$W35:$DR35,'자료입력 및 결과표시'!$C$6)&gt;=1),1,0)</f>
        <v>0</v>
      </c>
      <c r="EM35" s="17">
        <f>IF(AND(S35='자료입력 및 결과표시'!$B$7,COUNTIF('업무중복도(데이터 입력)'!$W35:$DR35,'자료입력 및 결과표시'!$C$7)&gt;=1),2,0)</f>
        <v>0</v>
      </c>
      <c r="EN35" s="17">
        <f>IF(AND(S35='자료입력 및 결과표시'!$B$8,COUNTIF('업무중복도(데이터 입력)'!$W35:$DR35,'자료입력 및 결과표시'!$C$8)&gt;=1),3,0)</f>
        <v>0</v>
      </c>
      <c r="EO35" s="17">
        <f>IF(AND(S35='자료입력 및 결과표시'!$B$9,COUNTIF('업무중복도(데이터 입력)'!$W35:$DR35,'자료입력 및 결과표시'!$C$9)&gt;=1),4,0)</f>
        <v>0</v>
      </c>
      <c r="EP35" s="17">
        <f>IF(AND(S35='자료입력 및 결과표시'!$B$10,COUNTIF('업무중복도(데이터 입력)'!$W35:$DR35,'자료입력 및 결과표시'!$C$10)&gt;=1),5,0)</f>
        <v>0</v>
      </c>
      <c r="EQ35" s="17">
        <f>IF(AND(S35='자료입력 및 결과표시'!$B$11,COUNTIF('업무중복도(데이터 입력)'!$W35:$DR35,'자료입력 및 결과표시'!$C$11)&gt;=1),6,0)</f>
        <v>0</v>
      </c>
      <c r="ER35" s="17">
        <f>IF(AND(S35='자료입력 및 결과표시'!$B$12,COUNTIF('업무중복도(데이터 입력)'!$W35:$DR35,'자료입력 및 결과표시'!$C$12)&gt;=1),7,0)</f>
        <v>0</v>
      </c>
      <c r="ES35" s="17">
        <f>IF(AND(S35='자료입력 및 결과표시'!$B$13,COUNTIF('업무중복도(데이터 입력)'!$W35:$DR35,'자료입력 및 결과표시'!$C$13)&gt;=1),8,0)</f>
        <v>0</v>
      </c>
      <c r="ET35" s="17">
        <f>IF(AND(S35='자료입력 및 결과표시'!$B$14,COUNTIF('업무중복도(데이터 입력)'!$W35:$DR35,'자료입력 및 결과표시'!$C$14)&gt;=1),9,0)</f>
        <v>0</v>
      </c>
      <c r="EU35" s="17">
        <f>IF(AND(S35='자료입력 및 결과표시'!$B$15,COUNTIF('업무중복도(데이터 입력)'!$W35:$DR35,'자료입력 및 결과표시'!$C$15)&gt;=1),10,0)</f>
        <v>0</v>
      </c>
      <c r="EV35" s="17">
        <f>IF(AND(S35='자료입력 및 결과표시'!$B$16,COUNTIF('업무중복도(데이터 입력)'!$W35:$DR35,'자료입력 및 결과표시'!$C$16)&gt;=1),11,0)</f>
        <v>0</v>
      </c>
      <c r="EW35" s="17">
        <f>IF(AND(S35='자료입력 및 결과표시'!$B$17,COUNTIF('업무중복도(데이터 입력)'!$W35:$DR35,'자료입력 및 결과표시'!$C$17)&gt;=1),12,0)</f>
        <v>0</v>
      </c>
      <c r="EX35" s="17">
        <f>IF(AND(S35='자료입력 및 결과표시'!$B$18,COUNTIF('업무중복도(데이터 입력)'!$W35:$DR35,'자료입력 및 결과표시'!$C$18)&gt;=1),13,0)</f>
        <v>0</v>
      </c>
      <c r="EY35" s="17">
        <f>IF(AND(S35='자료입력 및 결과표시'!$B$19,COUNTIF('업무중복도(데이터 입력)'!$W35:$DR35,'자료입력 및 결과표시'!$C$19)&gt;=1),14,0)</f>
        <v>0</v>
      </c>
      <c r="EZ35" s="17">
        <f>IF(AND(S35='자료입력 및 결과표시'!$B$20,COUNTIF('업무중복도(데이터 입력)'!$W35:$DR35,'자료입력 및 결과표시'!$C$20)&gt;=1),15,0)</f>
        <v>0</v>
      </c>
      <c r="FA35" s="17">
        <f>IF(AND(S35='자료입력 및 결과표시'!$B$21,COUNTIF('업무중복도(데이터 입력)'!$W35:$DR35,'자료입력 및 결과표시'!$C$21)&gt;=1),16,0)</f>
        <v>0</v>
      </c>
      <c r="FD35" s="270" t="str">
        <f ca="1">IFERROR(MATCH('자료입력 및 결과표시'!$C$62,OFFSET($R$3,$FD34,,1000),0)+$FD34,"")</f>
        <v/>
      </c>
      <c r="FE35" s="271" t="str">
        <f t="shared" ca="1" si="22"/>
        <v/>
      </c>
      <c r="FH35" s="17" t="str">
        <f ca="1">IFERROR(MATCH('자료입력 및 결과표시'!$C$62,OFFSET($R$3,$FH34,,1000),0)+$FH34,"")</f>
        <v/>
      </c>
      <c r="FI35" s="17" t="str">
        <f t="shared" ca="1" si="23"/>
        <v/>
      </c>
      <c r="FK35" s="17">
        <f t="shared" si="24"/>
        <v>0</v>
      </c>
      <c r="FL35" s="17">
        <v>33</v>
      </c>
      <c r="FM35" s="17">
        <f>IF(HLOOKUP('자료입력 및 결과표시'!$A$4,'업체별 기술인 명단(데이터 입력)'!$B$2:$BZ$100,34,FALSE)="",1,HLOOKUP('자료입력 및 결과표시'!$A$4,'업체별 기술인 명단(데이터 입력)'!$B$2:$BZ$100,34,FALSE))</f>
        <v>1</v>
      </c>
      <c r="FN35" s="17">
        <f t="shared" ca="1" si="25"/>
        <v>0</v>
      </c>
      <c r="FO35"/>
      <c r="FP35" s="17" t="str">
        <f t="shared" ca="1" si="26"/>
        <v/>
      </c>
      <c r="FQ35" s="270" t="str">
        <f ca="1">IFERROR(MATCH('자료입력 및 결과표시'!$C$62,OFFSET($R$3,$FQ34,,1000),0)+$FQ34,"")</f>
        <v/>
      </c>
      <c r="FR35" s="17" t="str">
        <f t="shared" ca="1" si="27"/>
        <v/>
      </c>
      <c r="FS35" s="17" t="str">
        <f t="shared" ca="1" si="45"/>
        <v/>
      </c>
      <c r="FT35" s="17" t="str">
        <f t="shared" ca="1" si="46"/>
        <v/>
      </c>
      <c r="FU35" s="17" t="str">
        <f t="shared" ca="1" si="47"/>
        <v/>
      </c>
      <c r="FV35" s="17" t="str">
        <f t="shared" ca="1" si="48"/>
        <v/>
      </c>
      <c r="FW35" s="17" t="str">
        <f t="shared" ca="1" si="49"/>
        <v/>
      </c>
      <c r="FX35" s="17" t="str">
        <f t="shared" ca="1" si="50"/>
        <v/>
      </c>
      <c r="FY35" s="17" t="str">
        <f t="shared" ca="1" si="51"/>
        <v/>
      </c>
      <c r="FZ35" s="17" t="str">
        <f t="shared" ca="1" si="52"/>
        <v/>
      </c>
      <c r="GA35" s="17" t="str">
        <f t="shared" ca="1" si="53"/>
        <v/>
      </c>
      <c r="GB35" s="17" t="str">
        <f t="shared" ca="1" si="54"/>
        <v/>
      </c>
      <c r="GC35" s="17" t="str">
        <f t="shared" ca="1" si="55"/>
        <v/>
      </c>
      <c r="GD35" s="17" t="str">
        <f t="shared" ca="1" si="56"/>
        <v/>
      </c>
      <c r="GE35" s="17" t="str">
        <f t="shared" ca="1" si="57"/>
        <v/>
      </c>
      <c r="GF35" s="17" t="str">
        <f t="shared" ca="1" si="58"/>
        <v/>
      </c>
      <c r="GG35" s="17" t="str">
        <f t="shared" ca="1" si="59"/>
        <v/>
      </c>
      <c r="GH35" s="17" t="str">
        <f t="shared" ca="1" si="60"/>
        <v/>
      </c>
      <c r="GI35" s="17" t="str">
        <f t="shared" ca="1" si="61"/>
        <v/>
      </c>
      <c r="GJ35" s="17" t="str">
        <f t="shared" ca="1" si="62"/>
        <v/>
      </c>
      <c r="GK35" s="17" t="str">
        <f t="shared" ca="1" si="63"/>
        <v/>
      </c>
      <c r="GL35" s="17" t="str">
        <f t="shared" ca="1" si="64"/>
        <v/>
      </c>
      <c r="GM35" s="17" t="str">
        <f t="shared" ca="1" si="65"/>
        <v/>
      </c>
      <c r="GN35" s="17" t="str">
        <f t="shared" ca="1" si="66"/>
        <v/>
      </c>
      <c r="GO35" s="17" t="str">
        <f t="shared" ca="1" si="67"/>
        <v/>
      </c>
      <c r="GP35" s="17" t="str">
        <f t="shared" ca="1" si="68"/>
        <v/>
      </c>
      <c r="GQ35" s="17" t="str">
        <f t="shared" ca="1" si="69"/>
        <v/>
      </c>
      <c r="GR35" s="17" t="str">
        <f t="shared" ca="1" si="70"/>
        <v/>
      </c>
      <c r="GS35" s="17" t="str">
        <f t="shared" ca="1" si="71"/>
        <v/>
      </c>
      <c r="GT35" s="17" t="str">
        <f t="shared" ca="1" si="72"/>
        <v/>
      </c>
      <c r="GU35" s="17" t="str">
        <f t="shared" ca="1" si="73"/>
        <v/>
      </c>
      <c r="GV35" s="17" t="str">
        <f t="shared" ca="1" si="74"/>
        <v/>
      </c>
      <c r="GW35" s="17" t="str">
        <f t="shared" ca="1" si="75"/>
        <v/>
      </c>
      <c r="GX35" s="17" t="str">
        <f t="shared" ca="1" si="76"/>
        <v/>
      </c>
      <c r="GY35" s="17" t="str">
        <f t="shared" ca="1" si="77"/>
        <v/>
      </c>
      <c r="GZ35" s="17" t="str">
        <f t="shared" ca="1" si="78"/>
        <v/>
      </c>
      <c r="HA35" s="17" t="str">
        <f t="shared" ca="1" si="79"/>
        <v/>
      </c>
      <c r="HB35" s="17" t="str">
        <f t="shared" ca="1" si="80"/>
        <v/>
      </c>
      <c r="HC35" s="17" t="str">
        <f t="shared" ca="1" si="81"/>
        <v/>
      </c>
      <c r="HD35" s="17" t="str">
        <f t="shared" ca="1" si="82"/>
        <v/>
      </c>
      <c r="HE35" s="17" t="str">
        <f t="shared" ca="1" si="83"/>
        <v/>
      </c>
      <c r="HF35" s="17" t="str">
        <f t="shared" ca="1" si="84"/>
        <v/>
      </c>
      <c r="HG35" s="17" t="str">
        <f t="shared" ca="1" si="85"/>
        <v/>
      </c>
      <c r="HH35" s="17" t="str">
        <f t="shared" ca="1" si="86"/>
        <v/>
      </c>
      <c r="HI35" s="17" t="str">
        <f t="shared" ca="1" si="87"/>
        <v/>
      </c>
      <c r="HJ35" s="17" t="str">
        <f t="shared" ca="1" si="88"/>
        <v/>
      </c>
      <c r="HK35" s="17" t="str">
        <f t="shared" ca="1" si="89"/>
        <v/>
      </c>
      <c r="HL35" s="17" t="str">
        <f t="shared" ca="1" si="90"/>
        <v/>
      </c>
      <c r="HM35" s="17" t="str">
        <f t="shared" ca="1" si="91"/>
        <v/>
      </c>
      <c r="HN35" s="17" t="str">
        <f t="shared" ca="1" si="92"/>
        <v/>
      </c>
      <c r="HO35" s="17" t="str">
        <f t="shared" ca="1" si="93"/>
        <v/>
      </c>
      <c r="HP35" s="17" t="str">
        <f t="shared" ca="1" si="94"/>
        <v/>
      </c>
      <c r="HQ35" s="17" t="str">
        <f t="shared" ca="1" si="95"/>
        <v/>
      </c>
      <c r="HR35" s="17" t="str">
        <f t="shared" ca="1" si="96"/>
        <v/>
      </c>
      <c r="HS35" s="17" t="str">
        <f t="shared" ca="1" si="97"/>
        <v/>
      </c>
      <c r="HT35" s="17" t="str">
        <f t="shared" ca="1" si="98"/>
        <v/>
      </c>
      <c r="HU35" s="17" t="str">
        <f t="shared" ca="1" si="99"/>
        <v/>
      </c>
      <c r="HV35" s="17" t="str">
        <f t="shared" ca="1" si="100"/>
        <v/>
      </c>
      <c r="HW35" s="17" t="str">
        <f t="shared" ca="1" si="101"/>
        <v/>
      </c>
      <c r="HX35" s="17" t="str">
        <f t="shared" ca="1" si="102"/>
        <v/>
      </c>
      <c r="HY35" s="17" t="str">
        <f t="shared" ca="1" si="103"/>
        <v/>
      </c>
      <c r="HZ35" s="17" t="str">
        <f t="shared" ca="1" si="104"/>
        <v/>
      </c>
      <c r="IA35" s="17" t="str">
        <f t="shared" ca="1" si="105"/>
        <v/>
      </c>
      <c r="IB35" s="17" t="str">
        <f t="shared" ca="1" si="106"/>
        <v/>
      </c>
      <c r="IC35" s="17" t="str">
        <f t="shared" ca="1" si="107"/>
        <v/>
      </c>
      <c r="ID35" s="17" t="str">
        <f t="shared" ca="1" si="40"/>
        <v/>
      </c>
      <c r="IE35" s="17" t="str">
        <f t="shared" ca="1" si="125"/>
        <v/>
      </c>
      <c r="IF35" s="17" t="str">
        <f t="shared" ca="1" si="126"/>
        <v/>
      </c>
      <c r="IG35" s="17" t="str">
        <f t="shared" ca="1" si="127"/>
        <v/>
      </c>
      <c r="IH35" s="17" t="str">
        <f t="shared" ca="1" si="128"/>
        <v/>
      </c>
      <c r="II35" s="17" t="str">
        <f t="shared" ca="1" si="129"/>
        <v/>
      </c>
      <c r="IJ35" s="17" t="str">
        <f t="shared" ca="1" si="130"/>
        <v/>
      </c>
      <c r="IK35" s="17" t="str">
        <f t="shared" ca="1" si="131"/>
        <v/>
      </c>
      <c r="IL35" s="17" t="str">
        <f t="shared" ca="1" si="132"/>
        <v/>
      </c>
      <c r="IM35" s="17" t="str">
        <f t="shared" ca="1" si="133"/>
        <v/>
      </c>
      <c r="IN35" s="17" t="str">
        <f t="shared" ca="1" si="134"/>
        <v/>
      </c>
      <c r="IO35" s="17" t="str">
        <f t="shared" ca="1" si="135"/>
        <v/>
      </c>
      <c r="IP35" s="17" t="str">
        <f t="shared" ca="1" si="136"/>
        <v/>
      </c>
      <c r="IQ35" s="17" t="str">
        <f t="shared" ca="1" si="109"/>
        <v/>
      </c>
      <c r="IR35" s="17" t="str">
        <f t="shared" ca="1" si="110"/>
        <v/>
      </c>
      <c r="IS35" s="17" t="str">
        <f t="shared" ca="1" si="111"/>
        <v/>
      </c>
      <c r="IT35" s="17" t="str">
        <f t="shared" ca="1" si="112"/>
        <v/>
      </c>
      <c r="IU35" s="17" t="str">
        <f t="shared" ca="1" si="113"/>
        <v/>
      </c>
      <c r="IV35" s="17" t="str">
        <f t="shared" ca="1" si="114"/>
        <v/>
      </c>
      <c r="IW35" s="17" t="str">
        <f t="shared" ca="1" si="115"/>
        <v/>
      </c>
      <c r="IX35" s="17" t="str">
        <f t="shared" ca="1" si="116"/>
        <v/>
      </c>
      <c r="IY35" s="17" t="str">
        <f t="shared" ca="1" si="117"/>
        <v/>
      </c>
      <c r="IZ35" s="17" t="str">
        <f t="shared" ca="1" si="118"/>
        <v/>
      </c>
      <c r="JA35" s="17" t="str">
        <f t="shared" ca="1" si="119"/>
        <v/>
      </c>
      <c r="JB35" s="17" t="str">
        <f t="shared" ca="1" si="120"/>
        <v/>
      </c>
      <c r="JC35" s="17" t="str">
        <f t="shared" ca="1" si="121"/>
        <v/>
      </c>
      <c r="JD35" s="17" t="str">
        <f t="shared" ca="1" si="122"/>
        <v/>
      </c>
      <c r="JE35" s="17" t="str">
        <f t="shared" ca="1" si="123"/>
        <v/>
      </c>
      <c r="JF35" s="17" t="str">
        <f t="shared" ca="1" si="137"/>
        <v/>
      </c>
      <c r="JG35" s="17" t="str">
        <f t="shared" ca="1" si="138"/>
        <v/>
      </c>
      <c r="JH35" s="17" t="str">
        <f t="shared" ca="1" si="139"/>
        <v/>
      </c>
      <c r="JI35" s="17" t="str">
        <f t="shared" ca="1" si="140"/>
        <v/>
      </c>
      <c r="JJ35" s="17" t="str">
        <f t="shared" ca="1" si="141"/>
        <v/>
      </c>
      <c r="JK35" s="17" t="str">
        <f t="shared" ca="1" si="142"/>
        <v/>
      </c>
      <c r="JL35" s="17" t="str">
        <f t="shared" ca="1" si="143"/>
        <v/>
      </c>
      <c r="JM35" s="17" t="str">
        <f t="shared" ca="1" si="144"/>
        <v/>
      </c>
    </row>
    <row r="36" spans="1:273">
      <c r="A36" s="17" t="str">
        <f t="shared" si="5"/>
        <v>\\\0</v>
      </c>
      <c r="B36" s="17" t="str">
        <f t="shared" si="6"/>
        <v>\\\0</v>
      </c>
      <c r="C36" s="17" t="str">
        <f t="shared" si="7"/>
        <v>\\\0</v>
      </c>
      <c r="D36" s="17" t="str">
        <f t="shared" si="8"/>
        <v>\\\0</v>
      </c>
      <c r="E36" s="17" t="str">
        <f t="shared" si="9"/>
        <v>\\\0</v>
      </c>
      <c r="F36" s="17" t="str">
        <f t="shared" si="10"/>
        <v>\\\0</v>
      </c>
      <c r="G36" s="17" t="str">
        <f t="shared" si="11"/>
        <v>\\\0</v>
      </c>
      <c r="H36" s="17" t="str">
        <f t="shared" si="12"/>
        <v>\\\0</v>
      </c>
      <c r="I36" s="17" t="str">
        <f t="shared" si="13"/>
        <v>\\\0</v>
      </c>
      <c r="J36" s="17" t="str">
        <f t="shared" si="14"/>
        <v>\\\0</v>
      </c>
      <c r="K36" s="17" t="str">
        <f t="shared" si="15"/>
        <v>\\\0</v>
      </c>
      <c r="L36" s="17" t="str">
        <f t="shared" si="16"/>
        <v>\\\0</v>
      </c>
      <c r="M36" s="17" t="str">
        <f t="shared" si="17"/>
        <v>\\\0</v>
      </c>
      <c r="N36" s="17" t="str">
        <f t="shared" si="18"/>
        <v>\\\0</v>
      </c>
      <c r="O36" s="17" t="str">
        <f t="shared" si="19"/>
        <v>\\\0</v>
      </c>
      <c r="P36" s="17" t="str">
        <f t="shared" si="20"/>
        <v>\\\0</v>
      </c>
      <c r="R36" s="17" t="str">
        <f t="shared" si="21"/>
        <v>\\</v>
      </c>
      <c r="S36" s="38"/>
      <c r="T36" s="39"/>
      <c r="U36" s="31"/>
      <c r="V36" s="32"/>
      <c r="W36" s="36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35"/>
      <c r="DS36" s="287"/>
      <c r="DT36" s="36"/>
      <c r="DU36" s="37"/>
      <c r="DV36" s="28">
        <f>IF(AND($S36='자료입력 및 결과표시'!$B$6,COUNTIF($W36:$DR36,'자료입력 및 결과표시'!$C$6)&gt;=1),IF(OR('자료입력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DW36" s="28">
        <f>IF(AND($S36='자료입력 및 결과표시'!$B$7,COUNTIF($W36:$DR36,'자료입력 및 결과표시'!$C$7)&gt;=1),IF(OR('자료입력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DX36" s="28">
        <f>IF(AND($S36='자료입력 및 결과표시'!$B$8,COUNTIF($W36:$DR36,'자료입력 및 결과표시'!$C$8)&gt;=1),IF(OR('자료입력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DY36" s="28">
        <f>IF(AND($S36='자료입력 및 결과표시'!$B$9,COUNTIF($W36:$DR36,'자료입력 및 결과표시'!$C$9)&gt;=1),IF(OR('자료입력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DZ36" s="28">
        <f>IF(AND($S36='자료입력 및 결과표시'!$B$10,COUNTIF($W36:$DR36,'자료입력 및 결과표시'!$C$10)&gt;=1),IF(OR('자료입력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A36" s="28">
        <f>IF(AND($S36='자료입력 및 결과표시'!$B$11,COUNTIF($W36:$DR36,'자료입력 및 결과표시'!$C$11)&gt;=1),IF(OR('자료입력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B36" s="28">
        <f>IF(AND($S36='자료입력 및 결과표시'!$B$12,COUNTIF($W36:$DR36,'자료입력 및 결과표시'!$C$12)&gt;=1),IF(OR('자료입력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C36" s="28">
        <f>IF(AND($S36='자료입력 및 결과표시'!$B$13,COUNTIF($W36:$DR36,'자료입력 및 결과표시'!$C$13)&gt;=1),IF(OR('자료입력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D36" s="28">
        <f>IF(AND($S36='자료입력 및 결과표시'!$B$14,COUNTIF($W36:$DR36,'자료입력 및 결과표시'!$C$14)&gt;=1),IF(OR('자료입력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E36" s="28">
        <f>IF(AND($S36='자료입력 및 결과표시'!$B$15,COUNTIF($W36:$DR36,'자료입력 및 결과표시'!$C$15)&gt;=1),IF(OR('자료입력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F36" s="28">
        <f>IF(AND($S36='자료입력 및 결과표시'!$B$16,COUNTIF($W36:$DR36,'자료입력 및 결과표시'!$C$16)&gt;=1),IF(OR('자료입력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G36" s="28">
        <f>IF(AND($S36='자료입력 및 결과표시'!$B$17,COUNTIF($W36:$DR36,'자료입력 및 결과표시'!$C$17)&gt;=1),IF(OR('자료입력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H36" s="28">
        <f>IF(AND($S36='자료입력 및 결과표시'!$B$18,COUNTIF($W36:$DR36,'자료입력 및 결과표시'!$C$18)&gt;=1),IF(OR('자료입력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I36" s="28">
        <f>IF(AND($S36='자료입력 및 결과표시'!$B$19,COUNTIF($W36:$DR36,'자료입력 및 결과표시'!$C$19)&gt;=1),IF(OR('자료입력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J36" s="28">
        <f>IF(AND($S36='자료입력 및 결과표시'!$B$20,COUNTIF($W36:$DR36,'자료입력 및 결과표시'!$C$20)&gt;=1),IF(OR('자료입력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K36" s="28">
        <f>IF(AND($S36='자료입력 및 결과표시'!$B$21,COUNTIF($W36:$DR36,'자료입력 및 결과표시'!$C$21)&gt;=1),IF(OR('자료입력 및 결과표시'!$B$4+90&gt;=$V36,'자료입력 및 결과표시'!$B$4&lt;$U36),0,IF($V36-'자료입력 및 결과표시'!$B$4-90&gt;='자료입력 및 결과표시'!$E$4,'자료입력 및 결과표시'!$E$4,$V36-'자료입력 및 결과표시'!$B$4-90)),0)</f>
        <v>0</v>
      </c>
      <c r="EL36" s="17">
        <f>IF(AND(S36='자료입력 및 결과표시'!$B$6,COUNTIF('업무중복도(데이터 입력)'!$W36:$DR36,'자료입력 및 결과표시'!$C$6)&gt;=1),1,0)</f>
        <v>0</v>
      </c>
      <c r="EM36" s="17">
        <f>IF(AND(S36='자료입력 및 결과표시'!$B$7,COUNTIF('업무중복도(데이터 입력)'!$W36:$DR36,'자료입력 및 결과표시'!$C$7)&gt;=1),2,0)</f>
        <v>0</v>
      </c>
      <c r="EN36" s="17">
        <f>IF(AND(S36='자료입력 및 결과표시'!$B$8,COUNTIF('업무중복도(데이터 입력)'!$W36:$DR36,'자료입력 및 결과표시'!$C$8)&gt;=1),3,0)</f>
        <v>0</v>
      </c>
      <c r="EO36" s="17">
        <f>IF(AND(S36='자료입력 및 결과표시'!$B$9,COUNTIF('업무중복도(데이터 입력)'!$W36:$DR36,'자료입력 및 결과표시'!$C$9)&gt;=1),4,0)</f>
        <v>0</v>
      </c>
      <c r="EP36" s="17">
        <f>IF(AND(S36='자료입력 및 결과표시'!$B$10,COUNTIF('업무중복도(데이터 입력)'!$W36:$DR36,'자료입력 및 결과표시'!$C$10)&gt;=1),5,0)</f>
        <v>0</v>
      </c>
      <c r="EQ36" s="17">
        <f>IF(AND(S36='자료입력 및 결과표시'!$B$11,COUNTIF('업무중복도(데이터 입력)'!$W36:$DR36,'자료입력 및 결과표시'!$C$11)&gt;=1),6,0)</f>
        <v>0</v>
      </c>
      <c r="ER36" s="17">
        <f>IF(AND(S36='자료입력 및 결과표시'!$B$12,COUNTIF('업무중복도(데이터 입력)'!$W36:$DR36,'자료입력 및 결과표시'!$C$12)&gt;=1),7,0)</f>
        <v>0</v>
      </c>
      <c r="ES36" s="17">
        <f>IF(AND(S36='자료입력 및 결과표시'!$B$13,COUNTIF('업무중복도(데이터 입력)'!$W36:$DR36,'자료입력 및 결과표시'!$C$13)&gt;=1),8,0)</f>
        <v>0</v>
      </c>
      <c r="ET36" s="17">
        <f>IF(AND(S36='자료입력 및 결과표시'!$B$14,COUNTIF('업무중복도(데이터 입력)'!$W36:$DR36,'자료입력 및 결과표시'!$C$14)&gt;=1),9,0)</f>
        <v>0</v>
      </c>
      <c r="EU36" s="17">
        <f>IF(AND(S36='자료입력 및 결과표시'!$B$15,COUNTIF('업무중복도(데이터 입력)'!$W36:$DR36,'자료입력 및 결과표시'!$C$15)&gt;=1),10,0)</f>
        <v>0</v>
      </c>
      <c r="EV36" s="17">
        <f>IF(AND(S36='자료입력 및 결과표시'!$B$16,COUNTIF('업무중복도(데이터 입력)'!$W36:$DR36,'자료입력 및 결과표시'!$C$16)&gt;=1),11,0)</f>
        <v>0</v>
      </c>
      <c r="EW36" s="17">
        <f>IF(AND(S36='자료입력 및 결과표시'!$B$17,COUNTIF('업무중복도(데이터 입력)'!$W36:$DR36,'자료입력 및 결과표시'!$C$17)&gt;=1),12,0)</f>
        <v>0</v>
      </c>
      <c r="EX36" s="17">
        <f>IF(AND(S36='자료입력 및 결과표시'!$B$18,COUNTIF('업무중복도(데이터 입력)'!$W36:$DR36,'자료입력 및 결과표시'!$C$18)&gt;=1),13,0)</f>
        <v>0</v>
      </c>
      <c r="EY36" s="17">
        <f>IF(AND(S36='자료입력 및 결과표시'!$B$19,COUNTIF('업무중복도(데이터 입력)'!$W36:$DR36,'자료입력 및 결과표시'!$C$19)&gt;=1),14,0)</f>
        <v>0</v>
      </c>
      <c r="EZ36" s="17">
        <f>IF(AND(S36='자료입력 및 결과표시'!$B$20,COUNTIF('업무중복도(데이터 입력)'!$W36:$DR36,'자료입력 및 결과표시'!$C$20)&gt;=1),15,0)</f>
        <v>0</v>
      </c>
      <c r="FA36" s="17">
        <f>IF(AND(S36='자료입력 및 결과표시'!$B$21,COUNTIF('업무중복도(데이터 입력)'!$W36:$DR36,'자료입력 및 결과표시'!$C$21)&gt;=1),16,0)</f>
        <v>0</v>
      </c>
      <c r="FD36" s="270" t="str">
        <f ca="1">IFERROR(MATCH('자료입력 및 결과표시'!$C$62,OFFSET($R$3,$FD35,,1000),0)+$FD35,"")</f>
        <v/>
      </c>
      <c r="FE36" s="271" t="str">
        <f t="shared" ca="1" si="22"/>
        <v/>
      </c>
      <c r="FH36" s="17" t="str">
        <f ca="1">IFERROR(MATCH('자료입력 및 결과표시'!$C$62,OFFSET($R$3,$FH35,,1000),0)+$FH35,"")</f>
        <v/>
      </c>
      <c r="FI36" s="17" t="str">
        <f t="shared" ca="1" si="23"/>
        <v/>
      </c>
      <c r="FK36" s="17">
        <f t="shared" si="24"/>
        <v>0</v>
      </c>
      <c r="FL36" s="17">
        <v>34</v>
      </c>
      <c r="FM36" s="17">
        <f>IF(HLOOKUP('자료입력 및 결과표시'!$A$4,'업체별 기술인 명단(데이터 입력)'!$B$2:$BZ$100,35,FALSE)="",1,HLOOKUP('자료입력 및 결과표시'!$A$4,'업체별 기술인 명단(데이터 입력)'!$B$2:$BZ$100,35,FALSE))</f>
        <v>1</v>
      </c>
      <c r="FN36" s="17">
        <f t="shared" ca="1" si="25"/>
        <v>0</v>
      </c>
      <c r="FO36"/>
      <c r="FP36" s="17" t="str">
        <f t="shared" ca="1" si="26"/>
        <v/>
      </c>
      <c r="FQ36" s="270" t="str">
        <f ca="1">IFERROR(MATCH('자료입력 및 결과표시'!$C$62,OFFSET($R$3,$FQ35,,1000),0)+$FQ35,"")</f>
        <v/>
      </c>
      <c r="FR36" s="17" t="str">
        <f t="shared" ca="1" si="27"/>
        <v/>
      </c>
      <c r="FS36" s="17" t="str">
        <f t="shared" ca="1" si="45"/>
        <v/>
      </c>
      <c r="FT36" s="17" t="str">
        <f t="shared" ca="1" si="46"/>
        <v/>
      </c>
      <c r="FU36" s="17" t="str">
        <f t="shared" ca="1" si="47"/>
        <v/>
      </c>
      <c r="FV36" s="17" t="str">
        <f t="shared" ca="1" si="48"/>
        <v/>
      </c>
      <c r="FW36" s="17" t="str">
        <f t="shared" ca="1" si="49"/>
        <v/>
      </c>
      <c r="FX36" s="17" t="str">
        <f t="shared" ca="1" si="50"/>
        <v/>
      </c>
      <c r="FY36" s="17" t="str">
        <f t="shared" ca="1" si="51"/>
        <v/>
      </c>
      <c r="FZ36" s="17" t="str">
        <f t="shared" ca="1" si="52"/>
        <v/>
      </c>
      <c r="GA36" s="17" t="str">
        <f t="shared" ca="1" si="53"/>
        <v/>
      </c>
      <c r="GB36" s="17" t="str">
        <f t="shared" ca="1" si="54"/>
        <v/>
      </c>
      <c r="GC36" s="17" t="str">
        <f t="shared" ca="1" si="55"/>
        <v/>
      </c>
      <c r="GD36" s="17" t="str">
        <f t="shared" ca="1" si="56"/>
        <v/>
      </c>
      <c r="GE36" s="17" t="str">
        <f t="shared" ca="1" si="57"/>
        <v/>
      </c>
      <c r="GF36" s="17" t="str">
        <f t="shared" ca="1" si="58"/>
        <v/>
      </c>
      <c r="GG36" s="17" t="str">
        <f t="shared" ca="1" si="59"/>
        <v/>
      </c>
      <c r="GH36" s="17" t="str">
        <f t="shared" ca="1" si="60"/>
        <v/>
      </c>
      <c r="GI36" s="17" t="str">
        <f t="shared" ca="1" si="61"/>
        <v/>
      </c>
      <c r="GJ36" s="17" t="str">
        <f t="shared" ca="1" si="62"/>
        <v/>
      </c>
      <c r="GK36" s="17" t="str">
        <f t="shared" ca="1" si="63"/>
        <v/>
      </c>
      <c r="GL36" s="17" t="str">
        <f t="shared" ca="1" si="64"/>
        <v/>
      </c>
      <c r="GM36" s="17" t="str">
        <f t="shared" ca="1" si="65"/>
        <v/>
      </c>
      <c r="GN36" s="17" t="str">
        <f t="shared" ca="1" si="66"/>
        <v/>
      </c>
      <c r="GO36" s="17" t="str">
        <f t="shared" ca="1" si="67"/>
        <v/>
      </c>
      <c r="GP36" s="17" t="str">
        <f t="shared" ca="1" si="68"/>
        <v/>
      </c>
      <c r="GQ36" s="17" t="str">
        <f t="shared" ca="1" si="69"/>
        <v/>
      </c>
      <c r="GR36" s="17" t="str">
        <f t="shared" ca="1" si="70"/>
        <v/>
      </c>
      <c r="GS36" s="17" t="str">
        <f t="shared" ca="1" si="71"/>
        <v/>
      </c>
      <c r="GT36" s="17" t="str">
        <f t="shared" ca="1" si="72"/>
        <v/>
      </c>
      <c r="GU36" s="17" t="str">
        <f t="shared" ca="1" si="73"/>
        <v/>
      </c>
      <c r="GV36" s="17" t="str">
        <f t="shared" ca="1" si="74"/>
        <v/>
      </c>
      <c r="GW36" s="17" t="str">
        <f t="shared" ca="1" si="75"/>
        <v/>
      </c>
      <c r="GX36" s="17" t="str">
        <f t="shared" ca="1" si="76"/>
        <v/>
      </c>
      <c r="GY36" s="17" t="str">
        <f t="shared" ca="1" si="77"/>
        <v/>
      </c>
      <c r="GZ36" s="17" t="str">
        <f t="shared" ca="1" si="78"/>
        <v/>
      </c>
      <c r="HA36" s="17" t="str">
        <f t="shared" ca="1" si="79"/>
        <v/>
      </c>
      <c r="HB36" s="17" t="str">
        <f t="shared" ca="1" si="80"/>
        <v/>
      </c>
      <c r="HC36" s="17" t="str">
        <f t="shared" ca="1" si="81"/>
        <v/>
      </c>
      <c r="HD36" s="17" t="str">
        <f t="shared" ca="1" si="82"/>
        <v/>
      </c>
      <c r="HE36" s="17" t="str">
        <f t="shared" ca="1" si="83"/>
        <v/>
      </c>
      <c r="HF36" s="17" t="str">
        <f t="shared" ca="1" si="84"/>
        <v/>
      </c>
      <c r="HG36" s="17" t="str">
        <f t="shared" ca="1" si="85"/>
        <v/>
      </c>
      <c r="HH36" s="17" t="str">
        <f t="shared" ca="1" si="86"/>
        <v/>
      </c>
      <c r="HI36" s="17" t="str">
        <f t="shared" ca="1" si="87"/>
        <v/>
      </c>
      <c r="HJ36" s="17" t="str">
        <f t="shared" ca="1" si="88"/>
        <v/>
      </c>
      <c r="HK36" s="17" t="str">
        <f t="shared" ca="1" si="89"/>
        <v/>
      </c>
      <c r="HL36" s="17" t="str">
        <f t="shared" ca="1" si="90"/>
        <v/>
      </c>
      <c r="HM36" s="17" t="str">
        <f t="shared" ca="1" si="91"/>
        <v/>
      </c>
      <c r="HN36" s="17" t="str">
        <f t="shared" ca="1" si="92"/>
        <v/>
      </c>
      <c r="HO36" s="17" t="str">
        <f t="shared" ca="1" si="93"/>
        <v/>
      </c>
      <c r="HP36" s="17" t="str">
        <f t="shared" ca="1" si="94"/>
        <v/>
      </c>
      <c r="HQ36" s="17" t="str">
        <f t="shared" ca="1" si="95"/>
        <v/>
      </c>
      <c r="HR36" s="17" t="str">
        <f t="shared" ca="1" si="96"/>
        <v/>
      </c>
      <c r="HS36" s="17" t="str">
        <f t="shared" ca="1" si="97"/>
        <v/>
      </c>
      <c r="HT36" s="17" t="str">
        <f t="shared" ca="1" si="98"/>
        <v/>
      </c>
      <c r="HU36" s="17" t="str">
        <f t="shared" ca="1" si="99"/>
        <v/>
      </c>
      <c r="HV36" s="17" t="str">
        <f t="shared" ca="1" si="100"/>
        <v/>
      </c>
      <c r="HW36" s="17" t="str">
        <f t="shared" ca="1" si="101"/>
        <v/>
      </c>
      <c r="HX36" s="17" t="str">
        <f t="shared" ca="1" si="102"/>
        <v/>
      </c>
      <c r="HY36" s="17" t="str">
        <f t="shared" ca="1" si="103"/>
        <v/>
      </c>
      <c r="HZ36" s="17" t="str">
        <f t="shared" ca="1" si="104"/>
        <v/>
      </c>
      <c r="IA36" s="17" t="str">
        <f t="shared" ca="1" si="105"/>
        <v/>
      </c>
      <c r="IB36" s="17" t="str">
        <f t="shared" ca="1" si="106"/>
        <v/>
      </c>
      <c r="IC36" s="17" t="str">
        <f t="shared" ca="1" si="107"/>
        <v/>
      </c>
      <c r="ID36" s="17" t="str">
        <f t="shared" ca="1" si="40"/>
        <v/>
      </c>
      <c r="IE36" s="17" t="str">
        <f t="shared" ca="1" si="125"/>
        <v/>
      </c>
      <c r="IF36" s="17" t="str">
        <f t="shared" ca="1" si="126"/>
        <v/>
      </c>
      <c r="IG36" s="17" t="str">
        <f t="shared" ca="1" si="127"/>
        <v/>
      </c>
      <c r="IH36" s="17" t="str">
        <f t="shared" ca="1" si="128"/>
        <v/>
      </c>
      <c r="II36" s="17" t="str">
        <f t="shared" ca="1" si="129"/>
        <v/>
      </c>
      <c r="IJ36" s="17" t="str">
        <f t="shared" ca="1" si="130"/>
        <v/>
      </c>
      <c r="IK36" s="17" t="str">
        <f t="shared" ca="1" si="131"/>
        <v/>
      </c>
      <c r="IL36" s="17" t="str">
        <f t="shared" ca="1" si="132"/>
        <v/>
      </c>
      <c r="IM36" s="17" t="str">
        <f t="shared" ca="1" si="133"/>
        <v/>
      </c>
      <c r="IN36" s="17" t="str">
        <f t="shared" ca="1" si="134"/>
        <v/>
      </c>
      <c r="IO36" s="17" t="str">
        <f t="shared" ca="1" si="135"/>
        <v/>
      </c>
      <c r="IP36" s="17" t="str">
        <f t="shared" ca="1" si="136"/>
        <v/>
      </c>
      <c r="IQ36" s="17" t="str">
        <f t="shared" ca="1" si="109"/>
        <v/>
      </c>
      <c r="IR36" s="17" t="str">
        <f t="shared" ca="1" si="110"/>
        <v/>
      </c>
      <c r="IS36" s="17" t="str">
        <f t="shared" ca="1" si="111"/>
        <v/>
      </c>
      <c r="IT36" s="17" t="str">
        <f t="shared" ca="1" si="112"/>
        <v/>
      </c>
      <c r="IU36" s="17" t="str">
        <f t="shared" ca="1" si="113"/>
        <v/>
      </c>
      <c r="IV36" s="17" t="str">
        <f t="shared" ca="1" si="114"/>
        <v/>
      </c>
      <c r="IW36" s="17" t="str">
        <f t="shared" ca="1" si="115"/>
        <v/>
      </c>
      <c r="IX36" s="17" t="str">
        <f t="shared" ca="1" si="116"/>
        <v/>
      </c>
      <c r="IY36" s="17" t="str">
        <f t="shared" ca="1" si="117"/>
        <v/>
      </c>
      <c r="IZ36" s="17" t="str">
        <f t="shared" ca="1" si="118"/>
        <v/>
      </c>
      <c r="JA36" s="17" t="str">
        <f t="shared" ca="1" si="119"/>
        <v/>
      </c>
      <c r="JB36" s="17" t="str">
        <f t="shared" ca="1" si="120"/>
        <v/>
      </c>
      <c r="JC36" s="17" t="str">
        <f t="shared" ca="1" si="121"/>
        <v/>
      </c>
      <c r="JD36" s="17" t="str">
        <f t="shared" ca="1" si="122"/>
        <v/>
      </c>
      <c r="JE36" s="17" t="str">
        <f t="shared" ca="1" si="123"/>
        <v/>
      </c>
      <c r="JF36" s="17" t="str">
        <f t="shared" ca="1" si="137"/>
        <v/>
      </c>
      <c r="JG36" s="17" t="str">
        <f t="shared" ca="1" si="138"/>
        <v/>
      </c>
      <c r="JH36" s="17" t="str">
        <f t="shared" ca="1" si="139"/>
        <v/>
      </c>
      <c r="JI36" s="17" t="str">
        <f t="shared" ca="1" si="140"/>
        <v/>
      </c>
      <c r="JJ36" s="17" t="str">
        <f t="shared" ca="1" si="141"/>
        <v/>
      </c>
      <c r="JK36" s="17" t="str">
        <f t="shared" ca="1" si="142"/>
        <v/>
      </c>
      <c r="JL36" s="17" t="str">
        <f t="shared" ca="1" si="143"/>
        <v/>
      </c>
      <c r="JM36" s="17" t="str">
        <f t="shared" ca="1" si="144"/>
        <v/>
      </c>
    </row>
    <row r="37" spans="1:273">
      <c r="A37" s="17" t="str">
        <f t="shared" si="5"/>
        <v>\\\0</v>
      </c>
      <c r="B37" s="17" t="str">
        <f t="shared" si="6"/>
        <v>\\\0</v>
      </c>
      <c r="C37" s="17" t="str">
        <f t="shared" si="7"/>
        <v>\\\0</v>
      </c>
      <c r="D37" s="17" t="str">
        <f t="shared" si="8"/>
        <v>\\\0</v>
      </c>
      <c r="E37" s="17" t="str">
        <f t="shared" si="9"/>
        <v>\\\0</v>
      </c>
      <c r="F37" s="17" t="str">
        <f t="shared" si="10"/>
        <v>\\\0</v>
      </c>
      <c r="G37" s="17" t="str">
        <f t="shared" si="11"/>
        <v>\\\0</v>
      </c>
      <c r="H37" s="17" t="str">
        <f t="shared" si="12"/>
        <v>\\\0</v>
      </c>
      <c r="I37" s="17" t="str">
        <f t="shared" si="13"/>
        <v>\\\0</v>
      </c>
      <c r="J37" s="17" t="str">
        <f t="shared" si="14"/>
        <v>\\\0</v>
      </c>
      <c r="K37" s="17" t="str">
        <f t="shared" si="15"/>
        <v>\\\0</v>
      </c>
      <c r="L37" s="17" t="str">
        <f t="shared" si="16"/>
        <v>\\\0</v>
      </c>
      <c r="M37" s="17" t="str">
        <f t="shared" si="17"/>
        <v>\\\0</v>
      </c>
      <c r="N37" s="17" t="str">
        <f t="shared" si="18"/>
        <v>\\\0</v>
      </c>
      <c r="O37" s="17" t="str">
        <f t="shared" si="19"/>
        <v>\\\0</v>
      </c>
      <c r="P37" s="17" t="str">
        <f t="shared" si="20"/>
        <v>\\\0</v>
      </c>
      <c r="R37" s="17" t="str">
        <f t="shared" si="21"/>
        <v>\\</v>
      </c>
      <c r="S37" s="38"/>
      <c r="T37" s="39"/>
      <c r="U37" s="31"/>
      <c r="V37" s="32"/>
      <c r="W37" s="36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35"/>
      <c r="DS37" s="287"/>
      <c r="DT37" s="36"/>
      <c r="DU37" s="37"/>
      <c r="DV37" s="28">
        <f>IF(AND($S37='자료입력 및 결과표시'!$B$6,COUNTIF($W37:$DR37,'자료입력 및 결과표시'!$C$6)&gt;=1),IF(OR('자료입력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DW37" s="28">
        <f>IF(AND($S37='자료입력 및 결과표시'!$B$7,COUNTIF($W37:$DR37,'자료입력 및 결과표시'!$C$7)&gt;=1),IF(OR('자료입력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DX37" s="28">
        <f>IF(AND($S37='자료입력 및 결과표시'!$B$8,COUNTIF($W37:$DR37,'자료입력 및 결과표시'!$C$8)&gt;=1),IF(OR('자료입력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DY37" s="28">
        <f>IF(AND($S37='자료입력 및 결과표시'!$B$9,COUNTIF($W37:$DR37,'자료입력 및 결과표시'!$C$9)&gt;=1),IF(OR('자료입력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DZ37" s="28">
        <f>IF(AND($S37='자료입력 및 결과표시'!$B$10,COUNTIF($W37:$DR37,'자료입력 및 결과표시'!$C$10)&gt;=1),IF(OR('자료입력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A37" s="28">
        <f>IF(AND($S37='자료입력 및 결과표시'!$B$11,COUNTIF($W37:$DR37,'자료입력 및 결과표시'!$C$11)&gt;=1),IF(OR('자료입력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B37" s="28">
        <f>IF(AND($S37='자료입력 및 결과표시'!$B$12,COUNTIF($W37:$DR37,'자료입력 및 결과표시'!$C$12)&gt;=1),IF(OR('자료입력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C37" s="28">
        <f>IF(AND($S37='자료입력 및 결과표시'!$B$13,COUNTIF($W37:$DR37,'자료입력 및 결과표시'!$C$13)&gt;=1),IF(OR('자료입력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D37" s="28">
        <f>IF(AND($S37='자료입력 및 결과표시'!$B$14,COUNTIF($W37:$DR37,'자료입력 및 결과표시'!$C$14)&gt;=1),IF(OR('자료입력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E37" s="28">
        <f>IF(AND($S37='자료입력 및 결과표시'!$B$15,COUNTIF($W37:$DR37,'자료입력 및 결과표시'!$C$15)&gt;=1),IF(OR('자료입력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F37" s="28">
        <f>IF(AND($S37='자료입력 및 결과표시'!$B$16,COUNTIF($W37:$DR37,'자료입력 및 결과표시'!$C$16)&gt;=1),IF(OR('자료입력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G37" s="28">
        <f>IF(AND($S37='자료입력 및 결과표시'!$B$17,COUNTIF($W37:$DR37,'자료입력 및 결과표시'!$C$17)&gt;=1),IF(OR('자료입력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H37" s="28">
        <f>IF(AND($S37='자료입력 및 결과표시'!$B$18,COUNTIF($W37:$DR37,'자료입력 및 결과표시'!$C$18)&gt;=1),IF(OR('자료입력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I37" s="28">
        <f>IF(AND($S37='자료입력 및 결과표시'!$B$19,COUNTIF($W37:$DR37,'자료입력 및 결과표시'!$C$19)&gt;=1),IF(OR('자료입력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J37" s="28">
        <f>IF(AND($S37='자료입력 및 결과표시'!$B$20,COUNTIF($W37:$DR37,'자료입력 및 결과표시'!$C$20)&gt;=1),IF(OR('자료입력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K37" s="28">
        <f>IF(AND($S37='자료입력 및 결과표시'!$B$21,COUNTIF($W37:$DR37,'자료입력 및 결과표시'!$C$21)&gt;=1),IF(OR('자료입력 및 결과표시'!$B$4+90&gt;=$V37,'자료입력 및 결과표시'!$B$4&lt;$U37),0,IF($V37-'자료입력 및 결과표시'!$B$4-90&gt;='자료입력 및 결과표시'!$E$4,'자료입력 및 결과표시'!$E$4,$V37-'자료입력 및 결과표시'!$B$4-90)),0)</f>
        <v>0</v>
      </c>
      <c r="EL37" s="17">
        <f>IF(AND(S37='자료입력 및 결과표시'!$B$6,COUNTIF('업무중복도(데이터 입력)'!$W37:$DR37,'자료입력 및 결과표시'!$C$6)&gt;=1),1,0)</f>
        <v>0</v>
      </c>
      <c r="EM37" s="17">
        <f>IF(AND(S37='자료입력 및 결과표시'!$B$7,COUNTIF('업무중복도(데이터 입력)'!$W37:$DR37,'자료입력 및 결과표시'!$C$7)&gt;=1),2,0)</f>
        <v>0</v>
      </c>
      <c r="EN37" s="17">
        <f>IF(AND(S37='자료입력 및 결과표시'!$B$8,COUNTIF('업무중복도(데이터 입력)'!$W37:$DR37,'자료입력 및 결과표시'!$C$8)&gt;=1),3,0)</f>
        <v>0</v>
      </c>
      <c r="EO37" s="17">
        <f>IF(AND(S37='자료입력 및 결과표시'!$B$9,COUNTIF('업무중복도(데이터 입력)'!$W37:$DR37,'자료입력 및 결과표시'!$C$9)&gt;=1),4,0)</f>
        <v>0</v>
      </c>
      <c r="EP37" s="17">
        <f>IF(AND(S37='자료입력 및 결과표시'!$B$10,COUNTIF('업무중복도(데이터 입력)'!$W37:$DR37,'자료입력 및 결과표시'!$C$10)&gt;=1),5,0)</f>
        <v>0</v>
      </c>
      <c r="EQ37" s="17">
        <f>IF(AND(S37='자료입력 및 결과표시'!$B$11,COUNTIF('업무중복도(데이터 입력)'!$W37:$DR37,'자료입력 및 결과표시'!$C$11)&gt;=1),6,0)</f>
        <v>0</v>
      </c>
      <c r="ER37" s="17">
        <f>IF(AND(S37='자료입력 및 결과표시'!$B$12,COUNTIF('업무중복도(데이터 입력)'!$W37:$DR37,'자료입력 및 결과표시'!$C$12)&gt;=1),7,0)</f>
        <v>0</v>
      </c>
      <c r="ES37" s="17">
        <f>IF(AND(S37='자료입력 및 결과표시'!$B$13,COUNTIF('업무중복도(데이터 입력)'!$W37:$DR37,'자료입력 및 결과표시'!$C$13)&gt;=1),8,0)</f>
        <v>0</v>
      </c>
      <c r="ET37" s="17">
        <f>IF(AND(S37='자료입력 및 결과표시'!$B$14,COUNTIF('업무중복도(데이터 입력)'!$W37:$DR37,'자료입력 및 결과표시'!$C$14)&gt;=1),9,0)</f>
        <v>0</v>
      </c>
      <c r="EU37" s="17">
        <f>IF(AND(S37='자료입력 및 결과표시'!$B$15,COUNTIF('업무중복도(데이터 입력)'!$W37:$DR37,'자료입력 및 결과표시'!$C$15)&gt;=1),10,0)</f>
        <v>0</v>
      </c>
      <c r="EV37" s="17">
        <f>IF(AND(S37='자료입력 및 결과표시'!$B$16,COUNTIF('업무중복도(데이터 입력)'!$W37:$DR37,'자료입력 및 결과표시'!$C$16)&gt;=1),11,0)</f>
        <v>0</v>
      </c>
      <c r="EW37" s="17">
        <f>IF(AND(S37='자료입력 및 결과표시'!$B$17,COUNTIF('업무중복도(데이터 입력)'!$W37:$DR37,'자료입력 및 결과표시'!$C$17)&gt;=1),12,0)</f>
        <v>0</v>
      </c>
      <c r="EX37" s="17">
        <f>IF(AND(S37='자료입력 및 결과표시'!$B$18,COUNTIF('업무중복도(데이터 입력)'!$W37:$DR37,'자료입력 및 결과표시'!$C$18)&gt;=1),13,0)</f>
        <v>0</v>
      </c>
      <c r="EY37" s="17">
        <f>IF(AND(S37='자료입력 및 결과표시'!$B$19,COUNTIF('업무중복도(데이터 입력)'!$W37:$DR37,'자료입력 및 결과표시'!$C$19)&gt;=1),14,0)</f>
        <v>0</v>
      </c>
      <c r="EZ37" s="17">
        <f>IF(AND(S37='자료입력 및 결과표시'!$B$20,COUNTIF('업무중복도(데이터 입력)'!$W37:$DR37,'자료입력 및 결과표시'!$C$20)&gt;=1),15,0)</f>
        <v>0</v>
      </c>
      <c r="FA37" s="17">
        <f>IF(AND(S37='자료입력 및 결과표시'!$B$21,COUNTIF('업무중복도(데이터 입력)'!$W37:$DR37,'자료입력 및 결과표시'!$C$21)&gt;=1),16,0)</f>
        <v>0</v>
      </c>
      <c r="FD37" s="270" t="str">
        <f ca="1">IFERROR(MATCH('자료입력 및 결과표시'!$C$62,OFFSET($R$3,$FD36,,1000),0)+$FD36,"")</f>
        <v/>
      </c>
      <c r="FE37" s="271" t="str">
        <f t="shared" ca="1" si="22"/>
        <v/>
      </c>
      <c r="FH37" s="17" t="str">
        <f ca="1">IFERROR(MATCH('자료입력 및 결과표시'!$C$62,OFFSET($R$3,$FH36,,1000),0)+$FH36,"")</f>
        <v/>
      </c>
      <c r="FI37" s="17" t="str">
        <f t="shared" ca="1" si="23"/>
        <v/>
      </c>
      <c r="FK37" s="17">
        <f t="shared" si="24"/>
        <v>0</v>
      </c>
      <c r="FL37" s="17">
        <v>35</v>
      </c>
      <c r="FM37" s="17">
        <f>IF(HLOOKUP('자료입력 및 결과표시'!$A$4,'업체별 기술인 명단(데이터 입력)'!$B$2:$BZ$100,36,FALSE)="",1,HLOOKUP('자료입력 및 결과표시'!$A$4,'업체별 기술인 명단(데이터 입력)'!$B$2:$BZ$100,36,FALSE))</f>
        <v>1</v>
      </c>
      <c r="FN37" s="17">
        <f t="shared" ca="1" si="25"/>
        <v>0</v>
      </c>
      <c r="FO37"/>
      <c r="FP37" s="17" t="str">
        <f t="shared" ca="1" si="26"/>
        <v/>
      </c>
      <c r="FQ37" s="270" t="str">
        <f ca="1">IFERROR(MATCH('자료입력 및 결과표시'!$C$62,OFFSET($R$3,$FQ36,,1000),0)+$FQ36,"")</f>
        <v/>
      </c>
      <c r="FR37" s="17" t="str">
        <f t="shared" ca="1" si="27"/>
        <v/>
      </c>
      <c r="FS37" s="17" t="str">
        <f t="shared" ca="1" si="45"/>
        <v/>
      </c>
      <c r="FT37" s="17" t="str">
        <f t="shared" ca="1" si="46"/>
        <v/>
      </c>
      <c r="FU37" s="17" t="str">
        <f t="shared" ca="1" si="47"/>
        <v/>
      </c>
      <c r="FV37" s="17" t="str">
        <f t="shared" ca="1" si="48"/>
        <v/>
      </c>
      <c r="FW37" s="17" t="str">
        <f t="shared" ca="1" si="49"/>
        <v/>
      </c>
      <c r="FX37" s="17" t="str">
        <f t="shared" ca="1" si="50"/>
        <v/>
      </c>
      <c r="FY37" s="17" t="str">
        <f t="shared" ca="1" si="51"/>
        <v/>
      </c>
      <c r="FZ37" s="17" t="str">
        <f t="shared" ca="1" si="52"/>
        <v/>
      </c>
      <c r="GA37" s="17" t="str">
        <f t="shared" ca="1" si="53"/>
        <v/>
      </c>
      <c r="GB37" s="17" t="str">
        <f t="shared" ca="1" si="54"/>
        <v/>
      </c>
      <c r="GC37" s="17" t="str">
        <f t="shared" ca="1" si="55"/>
        <v/>
      </c>
      <c r="GD37" s="17" t="str">
        <f t="shared" ca="1" si="56"/>
        <v/>
      </c>
      <c r="GE37" s="17" t="str">
        <f t="shared" ca="1" si="57"/>
        <v/>
      </c>
      <c r="GF37" s="17" t="str">
        <f t="shared" ca="1" si="58"/>
        <v/>
      </c>
      <c r="GG37" s="17" t="str">
        <f t="shared" ca="1" si="59"/>
        <v/>
      </c>
      <c r="GH37" s="17" t="str">
        <f t="shared" ca="1" si="60"/>
        <v/>
      </c>
      <c r="GI37" s="17" t="str">
        <f t="shared" ca="1" si="61"/>
        <v/>
      </c>
      <c r="GJ37" s="17" t="str">
        <f t="shared" ca="1" si="62"/>
        <v/>
      </c>
      <c r="GK37" s="17" t="str">
        <f t="shared" ca="1" si="63"/>
        <v/>
      </c>
      <c r="GL37" s="17" t="str">
        <f t="shared" ca="1" si="64"/>
        <v/>
      </c>
      <c r="GM37" s="17" t="str">
        <f t="shared" ca="1" si="65"/>
        <v/>
      </c>
      <c r="GN37" s="17" t="str">
        <f t="shared" ca="1" si="66"/>
        <v/>
      </c>
      <c r="GO37" s="17" t="str">
        <f t="shared" ca="1" si="67"/>
        <v/>
      </c>
      <c r="GP37" s="17" t="str">
        <f t="shared" ca="1" si="68"/>
        <v/>
      </c>
      <c r="GQ37" s="17" t="str">
        <f t="shared" ca="1" si="69"/>
        <v/>
      </c>
      <c r="GR37" s="17" t="str">
        <f t="shared" ca="1" si="70"/>
        <v/>
      </c>
      <c r="GS37" s="17" t="str">
        <f t="shared" ca="1" si="71"/>
        <v/>
      </c>
      <c r="GT37" s="17" t="str">
        <f t="shared" ca="1" si="72"/>
        <v/>
      </c>
      <c r="GU37" s="17" t="str">
        <f t="shared" ca="1" si="73"/>
        <v/>
      </c>
      <c r="GV37" s="17" t="str">
        <f t="shared" ca="1" si="74"/>
        <v/>
      </c>
      <c r="GW37" s="17" t="str">
        <f t="shared" ca="1" si="75"/>
        <v/>
      </c>
      <c r="GX37" s="17" t="str">
        <f t="shared" ca="1" si="76"/>
        <v/>
      </c>
      <c r="GY37" s="17" t="str">
        <f t="shared" ca="1" si="77"/>
        <v/>
      </c>
      <c r="GZ37" s="17" t="str">
        <f t="shared" ca="1" si="78"/>
        <v/>
      </c>
      <c r="HA37" s="17" t="str">
        <f t="shared" ca="1" si="79"/>
        <v/>
      </c>
      <c r="HB37" s="17" t="str">
        <f t="shared" ca="1" si="80"/>
        <v/>
      </c>
      <c r="HC37" s="17" t="str">
        <f t="shared" ca="1" si="81"/>
        <v/>
      </c>
      <c r="HD37" s="17" t="str">
        <f t="shared" ca="1" si="82"/>
        <v/>
      </c>
      <c r="HE37" s="17" t="str">
        <f t="shared" ca="1" si="83"/>
        <v/>
      </c>
      <c r="HF37" s="17" t="str">
        <f t="shared" ca="1" si="84"/>
        <v/>
      </c>
      <c r="HG37" s="17" t="str">
        <f t="shared" ca="1" si="85"/>
        <v/>
      </c>
      <c r="HH37" s="17" t="str">
        <f t="shared" ca="1" si="86"/>
        <v/>
      </c>
      <c r="HI37" s="17" t="str">
        <f t="shared" ca="1" si="87"/>
        <v/>
      </c>
      <c r="HJ37" s="17" t="str">
        <f t="shared" ca="1" si="88"/>
        <v/>
      </c>
      <c r="HK37" s="17" t="str">
        <f t="shared" ca="1" si="89"/>
        <v/>
      </c>
      <c r="HL37" s="17" t="str">
        <f t="shared" ca="1" si="90"/>
        <v/>
      </c>
      <c r="HM37" s="17" t="str">
        <f t="shared" ca="1" si="91"/>
        <v/>
      </c>
      <c r="HN37" s="17" t="str">
        <f t="shared" ca="1" si="92"/>
        <v/>
      </c>
      <c r="HO37" s="17" t="str">
        <f t="shared" ca="1" si="93"/>
        <v/>
      </c>
      <c r="HP37" s="17" t="str">
        <f t="shared" ca="1" si="94"/>
        <v/>
      </c>
      <c r="HQ37" s="17" t="str">
        <f t="shared" ca="1" si="95"/>
        <v/>
      </c>
      <c r="HR37" s="17" t="str">
        <f t="shared" ca="1" si="96"/>
        <v/>
      </c>
      <c r="HS37" s="17" t="str">
        <f t="shared" ca="1" si="97"/>
        <v/>
      </c>
      <c r="HT37" s="17" t="str">
        <f t="shared" ca="1" si="98"/>
        <v/>
      </c>
      <c r="HU37" s="17" t="str">
        <f t="shared" ca="1" si="99"/>
        <v/>
      </c>
      <c r="HV37" s="17" t="str">
        <f t="shared" ca="1" si="100"/>
        <v/>
      </c>
      <c r="HW37" s="17" t="str">
        <f t="shared" ca="1" si="101"/>
        <v/>
      </c>
      <c r="HX37" s="17" t="str">
        <f t="shared" ca="1" si="102"/>
        <v/>
      </c>
      <c r="HY37" s="17" t="str">
        <f t="shared" ca="1" si="103"/>
        <v/>
      </c>
      <c r="HZ37" s="17" t="str">
        <f t="shared" ca="1" si="104"/>
        <v/>
      </c>
      <c r="IA37" s="17" t="str">
        <f t="shared" ca="1" si="105"/>
        <v/>
      </c>
      <c r="IB37" s="17" t="str">
        <f t="shared" ca="1" si="106"/>
        <v/>
      </c>
      <c r="IC37" s="17" t="str">
        <f t="shared" ca="1" si="107"/>
        <v/>
      </c>
      <c r="ID37" s="17" t="str">
        <f t="shared" ca="1" si="40"/>
        <v/>
      </c>
      <c r="IE37" s="17" t="str">
        <f t="shared" ca="1" si="125"/>
        <v/>
      </c>
      <c r="IF37" s="17" t="str">
        <f t="shared" ca="1" si="126"/>
        <v/>
      </c>
      <c r="IG37" s="17" t="str">
        <f t="shared" ca="1" si="127"/>
        <v/>
      </c>
      <c r="IH37" s="17" t="str">
        <f t="shared" ca="1" si="128"/>
        <v/>
      </c>
      <c r="II37" s="17" t="str">
        <f t="shared" ca="1" si="129"/>
        <v/>
      </c>
      <c r="IJ37" s="17" t="str">
        <f t="shared" ca="1" si="130"/>
        <v/>
      </c>
      <c r="IK37" s="17" t="str">
        <f t="shared" ca="1" si="131"/>
        <v/>
      </c>
      <c r="IL37" s="17" t="str">
        <f t="shared" ca="1" si="132"/>
        <v/>
      </c>
      <c r="IM37" s="17" t="str">
        <f t="shared" ca="1" si="133"/>
        <v/>
      </c>
      <c r="IN37" s="17" t="str">
        <f t="shared" ca="1" si="134"/>
        <v/>
      </c>
      <c r="IO37" s="17" t="str">
        <f t="shared" ca="1" si="135"/>
        <v/>
      </c>
      <c r="IP37" s="17" t="str">
        <f t="shared" ca="1" si="136"/>
        <v/>
      </c>
      <c r="IQ37" s="17" t="str">
        <f t="shared" ca="1" si="109"/>
        <v/>
      </c>
      <c r="IR37" s="17" t="str">
        <f t="shared" ca="1" si="110"/>
        <v/>
      </c>
      <c r="IS37" s="17" t="str">
        <f t="shared" ca="1" si="111"/>
        <v/>
      </c>
      <c r="IT37" s="17" t="str">
        <f t="shared" ca="1" si="112"/>
        <v/>
      </c>
      <c r="IU37" s="17" t="str">
        <f t="shared" ca="1" si="113"/>
        <v/>
      </c>
      <c r="IV37" s="17" t="str">
        <f t="shared" ca="1" si="114"/>
        <v/>
      </c>
      <c r="IW37" s="17" t="str">
        <f t="shared" ca="1" si="115"/>
        <v/>
      </c>
      <c r="IX37" s="17" t="str">
        <f t="shared" ca="1" si="116"/>
        <v/>
      </c>
      <c r="IY37" s="17" t="str">
        <f t="shared" ca="1" si="117"/>
        <v/>
      </c>
      <c r="IZ37" s="17" t="str">
        <f t="shared" ca="1" si="118"/>
        <v/>
      </c>
      <c r="JA37" s="17" t="str">
        <f t="shared" ca="1" si="119"/>
        <v/>
      </c>
      <c r="JB37" s="17" t="str">
        <f t="shared" ca="1" si="120"/>
        <v/>
      </c>
      <c r="JC37" s="17" t="str">
        <f t="shared" ca="1" si="121"/>
        <v/>
      </c>
      <c r="JD37" s="17" t="str">
        <f t="shared" ca="1" si="122"/>
        <v/>
      </c>
      <c r="JE37" s="17" t="str">
        <f t="shared" ca="1" si="123"/>
        <v/>
      </c>
      <c r="JF37" s="17" t="str">
        <f t="shared" ca="1" si="137"/>
        <v/>
      </c>
      <c r="JG37" s="17" t="str">
        <f t="shared" ca="1" si="138"/>
        <v/>
      </c>
      <c r="JH37" s="17" t="str">
        <f t="shared" ca="1" si="139"/>
        <v/>
      </c>
      <c r="JI37" s="17" t="str">
        <f t="shared" ca="1" si="140"/>
        <v/>
      </c>
      <c r="JJ37" s="17" t="str">
        <f t="shared" ca="1" si="141"/>
        <v/>
      </c>
      <c r="JK37" s="17" t="str">
        <f t="shared" ca="1" si="142"/>
        <v/>
      </c>
      <c r="JL37" s="17" t="str">
        <f t="shared" ca="1" si="143"/>
        <v/>
      </c>
      <c r="JM37" s="17" t="str">
        <f t="shared" ca="1" si="144"/>
        <v/>
      </c>
    </row>
    <row r="38" spans="1:273">
      <c r="A38" s="17" t="str">
        <f t="shared" si="5"/>
        <v>\\\0</v>
      </c>
      <c r="B38" s="17" t="str">
        <f t="shared" si="6"/>
        <v>\\\0</v>
      </c>
      <c r="C38" s="17" t="str">
        <f t="shared" si="7"/>
        <v>\\\0</v>
      </c>
      <c r="D38" s="17" t="str">
        <f t="shared" si="8"/>
        <v>\\\0</v>
      </c>
      <c r="E38" s="17" t="str">
        <f t="shared" si="9"/>
        <v>\\\0</v>
      </c>
      <c r="F38" s="17" t="str">
        <f t="shared" si="10"/>
        <v>\\\0</v>
      </c>
      <c r="G38" s="17" t="str">
        <f t="shared" si="11"/>
        <v>\\\0</v>
      </c>
      <c r="H38" s="17" t="str">
        <f t="shared" si="12"/>
        <v>\\\0</v>
      </c>
      <c r="I38" s="17" t="str">
        <f t="shared" si="13"/>
        <v>\\\0</v>
      </c>
      <c r="J38" s="17" t="str">
        <f t="shared" si="14"/>
        <v>\\\0</v>
      </c>
      <c r="K38" s="17" t="str">
        <f t="shared" si="15"/>
        <v>\\\0</v>
      </c>
      <c r="L38" s="17" t="str">
        <f t="shared" si="16"/>
        <v>\\\0</v>
      </c>
      <c r="M38" s="17" t="str">
        <f t="shared" si="17"/>
        <v>\\\0</v>
      </c>
      <c r="N38" s="17" t="str">
        <f t="shared" si="18"/>
        <v>\\\0</v>
      </c>
      <c r="O38" s="17" t="str">
        <f t="shared" si="19"/>
        <v>\\\0</v>
      </c>
      <c r="P38" s="17" t="str">
        <f t="shared" si="20"/>
        <v>\\\0</v>
      </c>
      <c r="R38" s="17" t="str">
        <f t="shared" si="21"/>
        <v>\\</v>
      </c>
      <c r="S38" s="38"/>
      <c r="T38" s="39"/>
      <c r="U38" s="31"/>
      <c r="V38" s="32"/>
      <c r="W38" s="36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35"/>
      <c r="DS38" s="287"/>
      <c r="DT38" s="36"/>
      <c r="DU38" s="37"/>
      <c r="DV38" s="28">
        <f>IF(AND($S38='자료입력 및 결과표시'!$B$6,COUNTIF($W38:$DR38,'자료입력 및 결과표시'!$C$6)&gt;=1),IF(OR('자료입력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DW38" s="28">
        <f>IF(AND($S38='자료입력 및 결과표시'!$B$7,COUNTIF($W38:$DR38,'자료입력 및 결과표시'!$C$7)&gt;=1),IF(OR('자료입력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DX38" s="28">
        <f>IF(AND($S38='자료입력 및 결과표시'!$B$8,COUNTIF($W38:$DR38,'자료입력 및 결과표시'!$C$8)&gt;=1),IF(OR('자료입력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DY38" s="28">
        <f>IF(AND($S38='자료입력 및 결과표시'!$B$9,COUNTIF($W38:$DR38,'자료입력 및 결과표시'!$C$9)&gt;=1),IF(OR('자료입력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DZ38" s="28">
        <f>IF(AND($S38='자료입력 및 결과표시'!$B$10,COUNTIF($W38:$DR38,'자료입력 및 결과표시'!$C$10)&gt;=1),IF(OR('자료입력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A38" s="28">
        <f>IF(AND($S38='자료입력 및 결과표시'!$B$11,COUNTIF($W38:$DR38,'자료입력 및 결과표시'!$C$11)&gt;=1),IF(OR('자료입력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B38" s="28">
        <f>IF(AND($S38='자료입력 및 결과표시'!$B$12,COUNTIF($W38:$DR38,'자료입력 및 결과표시'!$C$12)&gt;=1),IF(OR('자료입력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C38" s="28">
        <f>IF(AND($S38='자료입력 및 결과표시'!$B$13,COUNTIF($W38:$DR38,'자료입력 및 결과표시'!$C$13)&gt;=1),IF(OR('자료입력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D38" s="28">
        <f>IF(AND($S38='자료입력 및 결과표시'!$B$14,COUNTIF($W38:$DR38,'자료입력 및 결과표시'!$C$14)&gt;=1),IF(OR('자료입력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E38" s="28">
        <f>IF(AND($S38='자료입력 및 결과표시'!$B$15,COUNTIF($W38:$DR38,'자료입력 및 결과표시'!$C$15)&gt;=1),IF(OR('자료입력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F38" s="28">
        <f>IF(AND($S38='자료입력 및 결과표시'!$B$16,COUNTIF($W38:$DR38,'자료입력 및 결과표시'!$C$16)&gt;=1),IF(OR('자료입력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G38" s="28">
        <f>IF(AND($S38='자료입력 및 결과표시'!$B$17,COUNTIF($W38:$DR38,'자료입력 및 결과표시'!$C$17)&gt;=1),IF(OR('자료입력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H38" s="28">
        <f>IF(AND($S38='자료입력 및 결과표시'!$B$18,COUNTIF($W38:$DR38,'자료입력 및 결과표시'!$C$18)&gt;=1),IF(OR('자료입력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I38" s="28">
        <f>IF(AND($S38='자료입력 및 결과표시'!$B$19,COUNTIF($W38:$DR38,'자료입력 및 결과표시'!$C$19)&gt;=1),IF(OR('자료입력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J38" s="28">
        <f>IF(AND($S38='자료입력 및 결과표시'!$B$20,COUNTIF($W38:$DR38,'자료입력 및 결과표시'!$C$20)&gt;=1),IF(OR('자료입력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K38" s="28">
        <f>IF(AND($S38='자료입력 및 결과표시'!$B$21,COUNTIF($W38:$DR38,'자료입력 및 결과표시'!$C$21)&gt;=1),IF(OR('자료입력 및 결과표시'!$B$4+90&gt;=$V38,'자료입력 및 결과표시'!$B$4&lt;$U38),0,IF($V38-'자료입력 및 결과표시'!$B$4-90&gt;='자료입력 및 결과표시'!$E$4,'자료입력 및 결과표시'!$E$4,$V38-'자료입력 및 결과표시'!$B$4-90)),0)</f>
        <v>0</v>
      </c>
      <c r="EL38" s="17">
        <f>IF(AND(S38='자료입력 및 결과표시'!$B$6,COUNTIF('업무중복도(데이터 입력)'!$W38:$DR38,'자료입력 및 결과표시'!$C$6)&gt;=1),1,0)</f>
        <v>0</v>
      </c>
      <c r="EM38" s="17">
        <f>IF(AND(S38='자료입력 및 결과표시'!$B$7,COUNTIF('업무중복도(데이터 입력)'!$W38:$DR38,'자료입력 및 결과표시'!$C$7)&gt;=1),2,0)</f>
        <v>0</v>
      </c>
      <c r="EN38" s="17">
        <f>IF(AND(S38='자료입력 및 결과표시'!$B$8,COUNTIF('업무중복도(데이터 입력)'!$W38:$DR38,'자료입력 및 결과표시'!$C$8)&gt;=1),3,0)</f>
        <v>0</v>
      </c>
      <c r="EO38" s="17">
        <f>IF(AND(S38='자료입력 및 결과표시'!$B$9,COUNTIF('업무중복도(데이터 입력)'!$W38:$DR38,'자료입력 및 결과표시'!$C$9)&gt;=1),4,0)</f>
        <v>0</v>
      </c>
      <c r="EP38" s="17">
        <f>IF(AND(S38='자료입력 및 결과표시'!$B$10,COUNTIF('업무중복도(데이터 입력)'!$W38:$DR38,'자료입력 및 결과표시'!$C$10)&gt;=1),5,0)</f>
        <v>0</v>
      </c>
      <c r="EQ38" s="17">
        <f>IF(AND(S38='자료입력 및 결과표시'!$B$11,COUNTIF('업무중복도(데이터 입력)'!$W38:$DR38,'자료입력 및 결과표시'!$C$11)&gt;=1),6,0)</f>
        <v>0</v>
      </c>
      <c r="ER38" s="17">
        <f>IF(AND(S38='자료입력 및 결과표시'!$B$12,COUNTIF('업무중복도(데이터 입력)'!$W38:$DR38,'자료입력 및 결과표시'!$C$12)&gt;=1),7,0)</f>
        <v>0</v>
      </c>
      <c r="ES38" s="17">
        <f>IF(AND(S38='자료입력 및 결과표시'!$B$13,COUNTIF('업무중복도(데이터 입력)'!$W38:$DR38,'자료입력 및 결과표시'!$C$13)&gt;=1),8,0)</f>
        <v>0</v>
      </c>
      <c r="ET38" s="17">
        <f>IF(AND(S38='자료입력 및 결과표시'!$B$14,COUNTIF('업무중복도(데이터 입력)'!$W38:$DR38,'자료입력 및 결과표시'!$C$14)&gt;=1),9,0)</f>
        <v>0</v>
      </c>
      <c r="EU38" s="17">
        <f>IF(AND(S38='자료입력 및 결과표시'!$B$15,COUNTIF('업무중복도(데이터 입력)'!$W38:$DR38,'자료입력 및 결과표시'!$C$15)&gt;=1),10,0)</f>
        <v>0</v>
      </c>
      <c r="EV38" s="17">
        <f>IF(AND(S38='자료입력 및 결과표시'!$B$16,COUNTIF('업무중복도(데이터 입력)'!$W38:$DR38,'자료입력 및 결과표시'!$C$16)&gt;=1),11,0)</f>
        <v>0</v>
      </c>
      <c r="EW38" s="17">
        <f>IF(AND(S38='자료입력 및 결과표시'!$B$17,COUNTIF('업무중복도(데이터 입력)'!$W38:$DR38,'자료입력 및 결과표시'!$C$17)&gt;=1),12,0)</f>
        <v>0</v>
      </c>
      <c r="EX38" s="17">
        <f>IF(AND(S38='자료입력 및 결과표시'!$B$18,COUNTIF('업무중복도(데이터 입력)'!$W38:$DR38,'자료입력 및 결과표시'!$C$18)&gt;=1),13,0)</f>
        <v>0</v>
      </c>
      <c r="EY38" s="17">
        <f>IF(AND(S38='자료입력 및 결과표시'!$B$19,COUNTIF('업무중복도(데이터 입력)'!$W38:$DR38,'자료입력 및 결과표시'!$C$19)&gt;=1),14,0)</f>
        <v>0</v>
      </c>
      <c r="EZ38" s="17">
        <f>IF(AND(S38='자료입력 및 결과표시'!$B$20,COUNTIF('업무중복도(데이터 입력)'!$W38:$DR38,'자료입력 및 결과표시'!$C$20)&gt;=1),15,0)</f>
        <v>0</v>
      </c>
      <c r="FA38" s="17">
        <f>IF(AND(S38='자료입력 및 결과표시'!$B$21,COUNTIF('업무중복도(데이터 입력)'!$W38:$DR38,'자료입력 및 결과표시'!$C$21)&gt;=1),16,0)</f>
        <v>0</v>
      </c>
      <c r="FD38" s="270" t="str">
        <f ca="1">IFERROR(MATCH('자료입력 및 결과표시'!$C$62,OFFSET($R$3,$FD37,,1000),0)+$FD37,"")</f>
        <v/>
      </c>
      <c r="FE38" s="271" t="str">
        <f t="shared" ca="1" si="22"/>
        <v/>
      </c>
      <c r="FH38" s="17" t="str">
        <f ca="1">IFERROR(MATCH('자료입력 및 결과표시'!$C$62,OFFSET($R$3,$FH37,,1000),0)+$FH37,"")</f>
        <v/>
      </c>
      <c r="FI38" s="17" t="str">
        <f t="shared" ca="1" si="23"/>
        <v/>
      </c>
      <c r="FK38" s="17">
        <f t="shared" si="24"/>
        <v>0</v>
      </c>
      <c r="FL38" s="17">
        <v>36</v>
      </c>
      <c r="FM38" s="17">
        <f>IF(HLOOKUP('자료입력 및 결과표시'!$A$4,'업체별 기술인 명단(데이터 입력)'!$B$2:$BZ$100,37,FALSE)="",1,HLOOKUP('자료입력 및 결과표시'!$A$4,'업체별 기술인 명단(데이터 입력)'!$B$2:$BZ$100,37,FALSE))</f>
        <v>1</v>
      </c>
      <c r="FN38" s="17">
        <f t="shared" ca="1" si="25"/>
        <v>0</v>
      </c>
      <c r="FO38"/>
      <c r="FP38" s="17" t="str">
        <f t="shared" ca="1" si="26"/>
        <v/>
      </c>
      <c r="FQ38" s="270" t="str">
        <f ca="1">IFERROR(MATCH('자료입력 및 결과표시'!$C$62,OFFSET($R$3,$FQ37,,1000),0)+$FQ37,"")</f>
        <v/>
      </c>
      <c r="FR38" s="17" t="str">
        <f t="shared" ca="1" si="27"/>
        <v/>
      </c>
      <c r="FS38" s="17" t="str">
        <f t="shared" ca="1" si="45"/>
        <v/>
      </c>
      <c r="FT38" s="17" t="str">
        <f t="shared" ca="1" si="46"/>
        <v/>
      </c>
      <c r="FU38" s="17" t="str">
        <f t="shared" ca="1" si="47"/>
        <v/>
      </c>
      <c r="FV38" s="17" t="str">
        <f t="shared" ca="1" si="48"/>
        <v/>
      </c>
      <c r="FW38" s="17" t="str">
        <f t="shared" ca="1" si="49"/>
        <v/>
      </c>
      <c r="FX38" s="17" t="str">
        <f t="shared" ca="1" si="50"/>
        <v/>
      </c>
      <c r="FY38" s="17" t="str">
        <f t="shared" ca="1" si="51"/>
        <v/>
      </c>
      <c r="FZ38" s="17" t="str">
        <f t="shared" ca="1" si="52"/>
        <v/>
      </c>
      <c r="GA38" s="17" t="str">
        <f t="shared" ca="1" si="53"/>
        <v/>
      </c>
      <c r="GB38" s="17" t="str">
        <f t="shared" ca="1" si="54"/>
        <v/>
      </c>
      <c r="GC38" s="17" t="str">
        <f t="shared" ca="1" si="55"/>
        <v/>
      </c>
      <c r="GD38" s="17" t="str">
        <f t="shared" ca="1" si="56"/>
        <v/>
      </c>
      <c r="GE38" s="17" t="str">
        <f t="shared" ca="1" si="57"/>
        <v/>
      </c>
      <c r="GF38" s="17" t="str">
        <f t="shared" ca="1" si="58"/>
        <v/>
      </c>
      <c r="GG38" s="17" t="str">
        <f t="shared" ca="1" si="59"/>
        <v/>
      </c>
      <c r="GH38" s="17" t="str">
        <f t="shared" ca="1" si="60"/>
        <v/>
      </c>
      <c r="GI38" s="17" t="str">
        <f t="shared" ca="1" si="61"/>
        <v/>
      </c>
      <c r="GJ38" s="17" t="str">
        <f t="shared" ca="1" si="62"/>
        <v/>
      </c>
      <c r="GK38" s="17" t="str">
        <f t="shared" ca="1" si="63"/>
        <v/>
      </c>
      <c r="GL38" s="17" t="str">
        <f t="shared" ca="1" si="64"/>
        <v/>
      </c>
      <c r="GM38" s="17" t="str">
        <f t="shared" ca="1" si="65"/>
        <v/>
      </c>
      <c r="GN38" s="17" t="str">
        <f t="shared" ca="1" si="66"/>
        <v/>
      </c>
      <c r="GO38" s="17" t="str">
        <f t="shared" ca="1" si="67"/>
        <v/>
      </c>
      <c r="GP38" s="17" t="str">
        <f t="shared" ca="1" si="68"/>
        <v/>
      </c>
      <c r="GQ38" s="17" t="str">
        <f t="shared" ca="1" si="69"/>
        <v/>
      </c>
      <c r="GR38" s="17" t="str">
        <f t="shared" ca="1" si="70"/>
        <v/>
      </c>
      <c r="GS38" s="17" t="str">
        <f t="shared" ca="1" si="71"/>
        <v/>
      </c>
      <c r="GT38" s="17" t="str">
        <f t="shared" ca="1" si="72"/>
        <v/>
      </c>
      <c r="GU38" s="17" t="str">
        <f t="shared" ca="1" si="73"/>
        <v/>
      </c>
      <c r="GV38" s="17" t="str">
        <f t="shared" ca="1" si="74"/>
        <v/>
      </c>
      <c r="GW38" s="17" t="str">
        <f t="shared" ca="1" si="75"/>
        <v/>
      </c>
      <c r="GX38" s="17" t="str">
        <f t="shared" ca="1" si="76"/>
        <v/>
      </c>
      <c r="GY38" s="17" t="str">
        <f t="shared" ca="1" si="77"/>
        <v/>
      </c>
      <c r="GZ38" s="17" t="str">
        <f t="shared" ca="1" si="78"/>
        <v/>
      </c>
      <c r="HA38" s="17" t="str">
        <f t="shared" ca="1" si="79"/>
        <v/>
      </c>
      <c r="HB38" s="17" t="str">
        <f t="shared" ca="1" si="80"/>
        <v/>
      </c>
      <c r="HC38" s="17" t="str">
        <f t="shared" ca="1" si="81"/>
        <v/>
      </c>
      <c r="HD38" s="17" t="str">
        <f t="shared" ca="1" si="82"/>
        <v/>
      </c>
      <c r="HE38" s="17" t="str">
        <f t="shared" ca="1" si="83"/>
        <v/>
      </c>
      <c r="HF38" s="17" t="str">
        <f t="shared" ca="1" si="84"/>
        <v/>
      </c>
      <c r="HG38" s="17" t="str">
        <f t="shared" ca="1" si="85"/>
        <v/>
      </c>
      <c r="HH38" s="17" t="str">
        <f t="shared" ca="1" si="86"/>
        <v/>
      </c>
      <c r="HI38" s="17" t="str">
        <f t="shared" ca="1" si="87"/>
        <v/>
      </c>
      <c r="HJ38" s="17" t="str">
        <f t="shared" ca="1" si="88"/>
        <v/>
      </c>
      <c r="HK38" s="17" t="str">
        <f t="shared" ca="1" si="89"/>
        <v/>
      </c>
      <c r="HL38" s="17" t="str">
        <f t="shared" ca="1" si="90"/>
        <v/>
      </c>
      <c r="HM38" s="17" t="str">
        <f t="shared" ca="1" si="91"/>
        <v/>
      </c>
      <c r="HN38" s="17" t="str">
        <f t="shared" ca="1" si="92"/>
        <v/>
      </c>
      <c r="HO38" s="17" t="str">
        <f t="shared" ca="1" si="93"/>
        <v/>
      </c>
      <c r="HP38" s="17" t="str">
        <f t="shared" ca="1" si="94"/>
        <v/>
      </c>
      <c r="HQ38" s="17" t="str">
        <f t="shared" ca="1" si="95"/>
        <v/>
      </c>
      <c r="HR38" s="17" t="str">
        <f t="shared" ca="1" si="96"/>
        <v/>
      </c>
      <c r="HS38" s="17" t="str">
        <f t="shared" ca="1" si="97"/>
        <v/>
      </c>
      <c r="HT38" s="17" t="str">
        <f t="shared" ca="1" si="98"/>
        <v/>
      </c>
      <c r="HU38" s="17" t="str">
        <f t="shared" ca="1" si="99"/>
        <v/>
      </c>
      <c r="HV38" s="17" t="str">
        <f t="shared" ca="1" si="100"/>
        <v/>
      </c>
      <c r="HW38" s="17" t="str">
        <f t="shared" ca="1" si="101"/>
        <v/>
      </c>
      <c r="HX38" s="17" t="str">
        <f t="shared" ca="1" si="102"/>
        <v/>
      </c>
      <c r="HY38" s="17" t="str">
        <f t="shared" ca="1" si="103"/>
        <v/>
      </c>
      <c r="HZ38" s="17" t="str">
        <f t="shared" ca="1" si="104"/>
        <v/>
      </c>
      <c r="IA38" s="17" t="str">
        <f t="shared" ca="1" si="105"/>
        <v/>
      </c>
      <c r="IB38" s="17" t="str">
        <f t="shared" ca="1" si="106"/>
        <v/>
      </c>
      <c r="IC38" s="17" t="str">
        <f t="shared" ca="1" si="107"/>
        <v/>
      </c>
      <c r="ID38" s="17" t="str">
        <f t="shared" ca="1" si="40"/>
        <v/>
      </c>
      <c r="IE38" s="17" t="str">
        <f t="shared" ca="1" si="125"/>
        <v/>
      </c>
      <c r="IF38" s="17" t="str">
        <f t="shared" ca="1" si="126"/>
        <v/>
      </c>
      <c r="IG38" s="17" t="str">
        <f t="shared" ca="1" si="127"/>
        <v/>
      </c>
      <c r="IH38" s="17" t="str">
        <f t="shared" ca="1" si="128"/>
        <v/>
      </c>
      <c r="II38" s="17" t="str">
        <f t="shared" ca="1" si="129"/>
        <v/>
      </c>
      <c r="IJ38" s="17" t="str">
        <f t="shared" ca="1" si="130"/>
        <v/>
      </c>
      <c r="IK38" s="17" t="str">
        <f t="shared" ca="1" si="131"/>
        <v/>
      </c>
      <c r="IL38" s="17" t="str">
        <f t="shared" ca="1" si="132"/>
        <v/>
      </c>
      <c r="IM38" s="17" t="str">
        <f t="shared" ca="1" si="133"/>
        <v/>
      </c>
      <c r="IN38" s="17" t="str">
        <f t="shared" ca="1" si="134"/>
        <v/>
      </c>
      <c r="IO38" s="17" t="str">
        <f t="shared" ca="1" si="135"/>
        <v/>
      </c>
      <c r="IP38" s="17" t="str">
        <f t="shared" ca="1" si="136"/>
        <v/>
      </c>
      <c r="IQ38" s="17" t="str">
        <f t="shared" ca="1" si="109"/>
        <v/>
      </c>
      <c r="IR38" s="17" t="str">
        <f t="shared" ca="1" si="110"/>
        <v/>
      </c>
      <c r="IS38" s="17" t="str">
        <f t="shared" ca="1" si="111"/>
        <v/>
      </c>
      <c r="IT38" s="17" t="str">
        <f t="shared" ca="1" si="112"/>
        <v/>
      </c>
      <c r="IU38" s="17" t="str">
        <f t="shared" ca="1" si="113"/>
        <v/>
      </c>
      <c r="IV38" s="17" t="str">
        <f t="shared" ca="1" si="114"/>
        <v/>
      </c>
      <c r="IW38" s="17" t="str">
        <f t="shared" ca="1" si="115"/>
        <v/>
      </c>
      <c r="IX38" s="17" t="str">
        <f t="shared" ca="1" si="116"/>
        <v/>
      </c>
      <c r="IY38" s="17" t="str">
        <f t="shared" ca="1" si="117"/>
        <v/>
      </c>
      <c r="IZ38" s="17" t="str">
        <f t="shared" ca="1" si="118"/>
        <v/>
      </c>
      <c r="JA38" s="17" t="str">
        <f t="shared" ca="1" si="119"/>
        <v/>
      </c>
      <c r="JB38" s="17" t="str">
        <f t="shared" ca="1" si="120"/>
        <v/>
      </c>
      <c r="JC38" s="17" t="str">
        <f t="shared" ca="1" si="121"/>
        <v/>
      </c>
      <c r="JD38" s="17" t="str">
        <f t="shared" ca="1" si="122"/>
        <v/>
      </c>
      <c r="JE38" s="17" t="str">
        <f t="shared" ca="1" si="123"/>
        <v/>
      </c>
      <c r="JF38" s="17" t="str">
        <f t="shared" ca="1" si="137"/>
        <v/>
      </c>
      <c r="JG38" s="17" t="str">
        <f t="shared" ca="1" si="138"/>
        <v/>
      </c>
      <c r="JH38" s="17" t="str">
        <f t="shared" ca="1" si="139"/>
        <v/>
      </c>
      <c r="JI38" s="17" t="str">
        <f t="shared" ca="1" si="140"/>
        <v/>
      </c>
      <c r="JJ38" s="17" t="str">
        <f t="shared" ca="1" si="141"/>
        <v/>
      </c>
      <c r="JK38" s="17" t="str">
        <f t="shared" ca="1" si="142"/>
        <v/>
      </c>
      <c r="JL38" s="17" t="str">
        <f t="shared" ca="1" si="143"/>
        <v/>
      </c>
      <c r="JM38" s="17" t="str">
        <f t="shared" ca="1" si="144"/>
        <v/>
      </c>
    </row>
    <row r="39" spans="1:273">
      <c r="A39" s="17" t="str">
        <f t="shared" si="5"/>
        <v>\\\0</v>
      </c>
      <c r="B39" s="17" t="str">
        <f t="shared" si="6"/>
        <v>\\\0</v>
      </c>
      <c r="C39" s="17" t="str">
        <f t="shared" si="7"/>
        <v>\\\0</v>
      </c>
      <c r="D39" s="17" t="str">
        <f t="shared" si="8"/>
        <v>\\\0</v>
      </c>
      <c r="E39" s="17" t="str">
        <f t="shared" si="9"/>
        <v>\\\0</v>
      </c>
      <c r="F39" s="17" t="str">
        <f t="shared" si="10"/>
        <v>\\\0</v>
      </c>
      <c r="G39" s="17" t="str">
        <f t="shared" si="11"/>
        <v>\\\0</v>
      </c>
      <c r="H39" s="17" t="str">
        <f t="shared" si="12"/>
        <v>\\\0</v>
      </c>
      <c r="I39" s="17" t="str">
        <f t="shared" si="13"/>
        <v>\\\0</v>
      </c>
      <c r="J39" s="17" t="str">
        <f t="shared" si="14"/>
        <v>\\\0</v>
      </c>
      <c r="K39" s="17" t="str">
        <f t="shared" si="15"/>
        <v>\\\0</v>
      </c>
      <c r="L39" s="17" t="str">
        <f t="shared" si="16"/>
        <v>\\\0</v>
      </c>
      <c r="M39" s="17" t="str">
        <f t="shared" si="17"/>
        <v>\\\0</v>
      </c>
      <c r="N39" s="17" t="str">
        <f t="shared" si="18"/>
        <v>\\\0</v>
      </c>
      <c r="O39" s="17" t="str">
        <f t="shared" si="19"/>
        <v>\\\0</v>
      </c>
      <c r="P39" s="17" t="str">
        <f t="shared" si="20"/>
        <v>\\\0</v>
      </c>
      <c r="R39" s="17" t="str">
        <f t="shared" si="21"/>
        <v>\\</v>
      </c>
      <c r="S39" s="38"/>
      <c r="T39" s="39"/>
      <c r="U39" s="31"/>
      <c r="V39" s="32"/>
      <c r="W39" s="36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35"/>
      <c r="DS39" s="287"/>
      <c r="DT39" s="36"/>
      <c r="DU39" s="37"/>
      <c r="DV39" s="28">
        <f>IF(AND($S39='자료입력 및 결과표시'!$B$6,COUNTIF($W39:$DR39,'자료입력 및 결과표시'!$C$6)&gt;=1),IF(OR('자료입력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DW39" s="28">
        <f>IF(AND($S39='자료입력 및 결과표시'!$B$7,COUNTIF($W39:$DR39,'자료입력 및 결과표시'!$C$7)&gt;=1),IF(OR('자료입력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DX39" s="28">
        <f>IF(AND($S39='자료입력 및 결과표시'!$B$8,COUNTIF($W39:$DR39,'자료입력 및 결과표시'!$C$8)&gt;=1),IF(OR('자료입력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DY39" s="28">
        <f>IF(AND($S39='자료입력 및 결과표시'!$B$9,COUNTIF($W39:$DR39,'자료입력 및 결과표시'!$C$9)&gt;=1),IF(OR('자료입력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DZ39" s="28">
        <f>IF(AND($S39='자료입력 및 결과표시'!$B$10,COUNTIF($W39:$DR39,'자료입력 및 결과표시'!$C$10)&gt;=1),IF(OR('자료입력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A39" s="28">
        <f>IF(AND($S39='자료입력 및 결과표시'!$B$11,COUNTIF($W39:$DR39,'자료입력 및 결과표시'!$C$11)&gt;=1),IF(OR('자료입력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B39" s="28">
        <f>IF(AND($S39='자료입력 및 결과표시'!$B$12,COUNTIF($W39:$DR39,'자료입력 및 결과표시'!$C$12)&gt;=1),IF(OR('자료입력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C39" s="28">
        <f>IF(AND($S39='자료입력 및 결과표시'!$B$13,COUNTIF($W39:$DR39,'자료입력 및 결과표시'!$C$13)&gt;=1),IF(OR('자료입력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D39" s="28">
        <f>IF(AND($S39='자료입력 및 결과표시'!$B$14,COUNTIF($W39:$DR39,'자료입력 및 결과표시'!$C$14)&gt;=1),IF(OR('자료입력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E39" s="28">
        <f>IF(AND($S39='자료입력 및 결과표시'!$B$15,COUNTIF($W39:$DR39,'자료입력 및 결과표시'!$C$15)&gt;=1),IF(OR('자료입력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F39" s="28">
        <f>IF(AND($S39='자료입력 및 결과표시'!$B$16,COUNTIF($W39:$DR39,'자료입력 및 결과표시'!$C$16)&gt;=1),IF(OR('자료입력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G39" s="28">
        <f>IF(AND($S39='자료입력 및 결과표시'!$B$17,COUNTIF($W39:$DR39,'자료입력 및 결과표시'!$C$17)&gt;=1),IF(OR('자료입력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H39" s="28">
        <f>IF(AND($S39='자료입력 및 결과표시'!$B$18,COUNTIF($W39:$DR39,'자료입력 및 결과표시'!$C$18)&gt;=1),IF(OR('자료입력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I39" s="28">
        <f>IF(AND($S39='자료입력 및 결과표시'!$B$19,COUNTIF($W39:$DR39,'자료입력 및 결과표시'!$C$19)&gt;=1),IF(OR('자료입력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J39" s="28">
        <f>IF(AND($S39='자료입력 및 결과표시'!$B$20,COUNTIF($W39:$DR39,'자료입력 및 결과표시'!$C$20)&gt;=1),IF(OR('자료입력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K39" s="28">
        <f>IF(AND($S39='자료입력 및 결과표시'!$B$21,COUNTIF($W39:$DR39,'자료입력 및 결과표시'!$C$21)&gt;=1),IF(OR('자료입력 및 결과표시'!$B$4+90&gt;=$V39,'자료입력 및 결과표시'!$B$4&lt;$U39),0,IF($V39-'자료입력 및 결과표시'!$B$4-90&gt;='자료입력 및 결과표시'!$E$4,'자료입력 및 결과표시'!$E$4,$V39-'자료입력 및 결과표시'!$B$4-90)),0)</f>
        <v>0</v>
      </c>
      <c r="EL39" s="17">
        <f>IF(AND(S39='자료입력 및 결과표시'!$B$6,COUNTIF('업무중복도(데이터 입력)'!$W39:$DR39,'자료입력 및 결과표시'!$C$6)&gt;=1),1,0)</f>
        <v>0</v>
      </c>
      <c r="EM39" s="17">
        <f>IF(AND(S39='자료입력 및 결과표시'!$B$7,COUNTIF('업무중복도(데이터 입력)'!$W39:$DR39,'자료입력 및 결과표시'!$C$7)&gt;=1),2,0)</f>
        <v>0</v>
      </c>
      <c r="EN39" s="17">
        <f>IF(AND(S39='자료입력 및 결과표시'!$B$8,COUNTIF('업무중복도(데이터 입력)'!$W39:$DR39,'자료입력 및 결과표시'!$C$8)&gt;=1),3,0)</f>
        <v>0</v>
      </c>
      <c r="EO39" s="17">
        <f>IF(AND(S39='자료입력 및 결과표시'!$B$9,COUNTIF('업무중복도(데이터 입력)'!$W39:$DR39,'자료입력 및 결과표시'!$C$9)&gt;=1),4,0)</f>
        <v>0</v>
      </c>
      <c r="EP39" s="17">
        <f>IF(AND(S39='자료입력 및 결과표시'!$B$10,COUNTIF('업무중복도(데이터 입력)'!$W39:$DR39,'자료입력 및 결과표시'!$C$10)&gt;=1),5,0)</f>
        <v>0</v>
      </c>
      <c r="EQ39" s="17">
        <f>IF(AND(S39='자료입력 및 결과표시'!$B$11,COUNTIF('업무중복도(데이터 입력)'!$W39:$DR39,'자료입력 및 결과표시'!$C$11)&gt;=1),6,0)</f>
        <v>0</v>
      </c>
      <c r="ER39" s="17">
        <f>IF(AND(S39='자료입력 및 결과표시'!$B$12,COUNTIF('업무중복도(데이터 입력)'!$W39:$DR39,'자료입력 및 결과표시'!$C$12)&gt;=1),7,0)</f>
        <v>0</v>
      </c>
      <c r="ES39" s="17">
        <f>IF(AND(S39='자료입력 및 결과표시'!$B$13,COUNTIF('업무중복도(데이터 입력)'!$W39:$DR39,'자료입력 및 결과표시'!$C$13)&gt;=1),8,0)</f>
        <v>0</v>
      </c>
      <c r="ET39" s="17">
        <f>IF(AND(S39='자료입력 및 결과표시'!$B$14,COUNTIF('업무중복도(데이터 입력)'!$W39:$DR39,'자료입력 및 결과표시'!$C$14)&gt;=1),9,0)</f>
        <v>0</v>
      </c>
      <c r="EU39" s="17">
        <f>IF(AND(S39='자료입력 및 결과표시'!$B$15,COUNTIF('업무중복도(데이터 입력)'!$W39:$DR39,'자료입력 및 결과표시'!$C$15)&gt;=1),10,0)</f>
        <v>0</v>
      </c>
      <c r="EV39" s="17">
        <f>IF(AND(S39='자료입력 및 결과표시'!$B$16,COUNTIF('업무중복도(데이터 입력)'!$W39:$DR39,'자료입력 및 결과표시'!$C$16)&gt;=1),11,0)</f>
        <v>0</v>
      </c>
      <c r="EW39" s="17">
        <f>IF(AND(S39='자료입력 및 결과표시'!$B$17,COUNTIF('업무중복도(데이터 입력)'!$W39:$DR39,'자료입력 및 결과표시'!$C$17)&gt;=1),12,0)</f>
        <v>0</v>
      </c>
      <c r="EX39" s="17">
        <f>IF(AND(S39='자료입력 및 결과표시'!$B$18,COUNTIF('업무중복도(데이터 입력)'!$W39:$DR39,'자료입력 및 결과표시'!$C$18)&gt;=1),13,0)</f>
        <v>0</v>
      </c>
      <c r="EY39" s="17">
        <f>IF(AND(S39='자료입력 및 결과표시'!$B$19,COUNTIF('업무중복도(데이터 입력)'!$W39:$DR39,'자료입력 및 결과표시'!$C$19)&gt;=1),14,0)</f>
        <v>0</v>
      </c>
      <c r="EZ39" s="17">
        <f>IF(AND(S39='자료입력 및 결과표시'!$B$20,COUNTIF('업무중복도(데이터 입력)'!$W39:$DR39,'자료입력 및 결과표시'!$C$20)&gt;=1),15,0)</f>
        <v>0</v>
      </c>
      <c r="FA39" s="17">
        <f>IF(AND(S39='자료입력 및 결과표시'!$B$21,COUNTIF('업무중복도(데이터 입력)'!$W39:$DR39,'자료입력 및 결과표시'!$C$21)&gt;=1),16,0)</f>
        <v>0</v>
      </c>
      <c r="FD39" s="270" t="str">
        <f ca="1">IFERROR(MATCH('자료입력 및 결과표시'!$C$62,OFFSET($R$3,$FD38,,1000),0)+$FD38,"")</f>
        <v/>
      </c>
      <c r="FE39" s="271" t="str">
        <f t="shared" ca="1" si="22"/>
        <v/>
      </c>
      <c r="FH39" s="17" t="str">
        <f ca="1">IFERROR(MATCH('자료입력 및 결과표시'!$C$62,OFFSET($R$3,$FH38,,1000),0)+$FH38,"")</f>
        <v/>
      </c>
      <c r="FI39" s="17" t="str">
        <f t="shared" ca="1" si="23"/>
        <v/>
      </c>
      <c r="FK39" s="17">
        <f t="shared" si="24"/>
        <v>0</v>
      </c>
      <c r="FL39" s="17">
        <v>37</v>
      </c>
      <c r="FM39" s="17">
        <f>IF(HLOOKUP('자료입력 및 결과표시'!$A$4,'업체별 기술인 명단(데이터 입력)'!$B$2:$BZ$100,38,FALSE)="",1,HLOOKUP('자료입력 및 결과표시'!$A$4,'업체별 기술인 명단(데이터 입력)'!$B$2:$BZ$100,38,FALSE))</f>
        <v>1</v>
      </c>
      <c r="FN39" s="17">
        <f t="shared" ca="1" si="25"/>
        <v>0</v>
      </c>
      <c r="FO39"/>
      <c r="FP39" s="17" t="str">
        <f t="shared" ca="1" si="26"/>
        <v/>
      </c>
      <c r="FQ39" s="270" t="str">
        <f ca="1">IFERROR(MATCH('자료입력 및 결과표시'!$C$62,OFFSET($R$3,$FQ38,,1000),0)+$FQ38,"")</f>
        <v/>
      </c>
      <c r="FR39" s="17" t="str">
        <f t="shared" ca="1" si="27"/>
        <v/>
      </c>
      <c r="FS39" s="17" t="str">
        <f t="shared" ca="1" si="45"/>
        <v/>
      </c>
      <c r="FT39" s="17" t="str">
        <f t="shared" ca="1" si="46"/>
        <v/>
      </c>
      <c r="FU39" s="17" t="str">
        <f t="shared" ca="1" si="47"/>
        <v/>
      </c>
      <c r="FV39" s="17" t="str">
        <f t="shared" ca="1" si="48"/>
        <v/>
      </c>
      <c r="FW39" s="17" t="str">
        <f t="shared" ca="1" si="49"/>
        <v/>
      </c>
      <c r="FX39" s="17" t="str">
        <f t="shared" ca="1" si="50"/>
        <v/>
      </c>
      <c r="FY39" s="17" t="str">
        <f t="shared" ca="1" si="51"/>
        <v/>
      </c>
      <c r="FZ39" s="17" t="str">
        <f t="shared" ca="1" si="52"/>
        <v/>
      </c>
      <c r="GA39" s="17" t="str">
        <f t="shared" ca="1" si="53"/>
        <v/>
      </c>
      <c r="GB39" s="17" t="str">
        <f t="shared" ca="1" si="54"/>
        <v/>
      </c>
      <c r="GC39" s="17" t="str">
        <f t="shared" ca="1" si="55"/>
        <v/>
      </c>
      <c r="GD39" s="17" t="str">
        <f t="shared" ca="1" si="56"/>
        <v/>
      </c>
      <c r="GE39" s="17" t="str">
        <f t="shared" ca="1" si="57"/>
        <v/>
      </c>
      <c r="GF39" s="17" t="str">
        <f t="shared" ca="1" si="58"/>
        <v/>
      </c>
      <c r="GG39" s="17" t="str">
        <f t="shared" ca="1" si="59"/>
        <v/>
      </c>
      <c r="GH39" s="17" t="str">
        <f t="shared" ca="1" si="60"/>
        <v/>
      </c>
      <c r="GI39" s="17" t="str">
        <f t="shared" ca="1" si="61"/>
        <v/>
      </c>
      <c r="GJ39" s="17" t="str">
        <f t="shared" ca="1" si="62"/>
        <v/>
      </c>
      <c r="GK39" s="17" t="str">
        <f t="shared" ca="1" si="63"/>
        <v/>
      </c>
      <c r="GL39" s="17" t="str">
        <f t="shared" ca="1" si="64"/>
        <v/>
      </c>
      <c r="GM39" s="17" t="str">
        <f t="shared" ca="1" si="65"/>
        <v/>
      </c>
      <c r="GN39" s="17" t="str">
        <f t="shared" ca="1" si="66"/>
        <v/>
      </c>
      <c r="GO39" s="17" t="str">
        <f t="shared" ca="1" si="67"/>
        <v/>
      </c>
      <c r="GP39" s="17" t="str">
        <f t="shared" ca="1" si="68"/>
        <v/>
      </c>
      <c r="GQ39" s="17" t="str">
        <f t="shared" ca="1" si="69"/>
        <v/>
      </c>
      <c r="GR39" s="17" t="str">
        <f t="shared" ca="1" si="70"/>
        <v/>
      </c>
      <c r="GS39" s="17" t="str">
        <f t="shared" ca="1" si="71"/>
        <v/>
      </c>
      <c r="GT39" s="17" t="str">
        <f t="shared" ca="1" si="72"/>
        <v/>
      </c>
      <c r="GU39" s="17" t="str">
        <f t="shared" ca="1" si="73"/>
        <v/>
      </c>
      <c r="GV39" s="17" t="str">
        <f t="shared" ca="1" si="74"/>
        <v/>
      </c>
      <c r="GW39" s="17" t="str">
        <f t="shared" ca="1" si="75"/>
        <v/>
      </c>
      <c r="GX39" s="17" t="str">
        <f t="shared" ca="1" si="76"/>
        <v/>
      </c>
      <c r="GY39" s="17" t="str">
        <f t="shared" ca="1" si="77"/>
        <v/>
      </c>
      <c r="GZ39" s="17" t="str">
        <f t="shared" ca="1" si="78"/>
        <v/>
      </c>
      <c r="HA39" s="17" t="str">
        <f t="shared" ca="1" si="79"/>
        <v/>
      </c>
      <c r="HB39" s="17" t="str">
        <f t="shared" ca="1" si="80"/>
        <v/>
      </c>
      <c r="HC39" s="17" t="str">
        <f t="shared" ca="1" si="81"/>
        <v/>
      </c>
      <c r="HD39" s="17" t="str">
        <f t="shared" ca="1" si="82"/>
        <v/>
      </c>
      <c r="HE39" s="17" t="str">
        <f t="shared" ca="1" si="83"/>
        <v/>
      </c>
      <c r="HF39" s="17" t="str">
        <f t="shared" ca="1" si="84"/>
        <v/>
      </c>
      <c r="HG39" s="17" t="str">
        <f t="shared" ca="1" si="85"/>
        <v/>
      </c>
      <c r="HH39" s="17" t="str">
        <f t="shared" ca="1" si="86"/>
        <v/>
      </c>
      <c r="HI39" s="17" t="str">
        <f t="shared" ca="1" si="87"/>
        <v/>
      </c>
      <c r="HJ39" s="17" t="str">
        <f t="shared" ca="1" si="88"/>
        <v/>
      </c>
      <c r="HK39" s="17" t="str">
        <f t="shared" ca="1" si="89"/>
        <v/>
      </c>
      <c r="HL39" s="17" t="str">
        <f t="shared" ca="1" si="90"/>
        <v/>
      </c>
      <c r="HM39" s="17" t="str">
        <f t="shared" ca="1" si="91"/>
        <v/>
      </c>
      <c r="HN39" s="17" t="str">
        <f t="shared" ca="1" si="92"/>
        <v/>
      </c>
      <c r="HO39" s="17" t="str">
        <f t="shared" ca="1" si="93"/>
        <v/>
      </c>
      <c r="HP39" s="17" t="str">
        <f t="shared" ca="1" si="94"/>
        <v/>
      </c>
      <c r="HQ39" s="17" t="str">
        <f t="shared" ca="1" si="95"/>
        <v/>
      </c>
      <c r="HR39" s="17" t="str">
        <f t="shared" ca="1" si="96"/>
        <v/>
      </c>
      <c r="HS39" s="17" t="str">
        <f t="shared" ca="1" si="97"/>
        <v/>
      </c>
      <c r="HT39" s="17" t="str">
        <f t="shared" ca="1" si="98"/>
        <v/>
      </c>
      <c r="HU39" s="17" t="str">
        <f t="shared" ca="1" si="99"/>
        <v/>
      </c>
      <c r="HV39" s="17" t="str">
        <f t="shared" ca="1" si="100"/>
        <v/>
      </c>
      <c r="HW39" s="17" t="str">
        <f t="shared" ca="1" si="101"/>
        <v/>
      </c>
      <c r="HX39" s="17" t="str">
        <f t="shared" ca="1" si="102"/>
        <v/>
      </c>
      <c r="HY39" s="17" t="str">
        <f t="shared" ca="1" si="103"/>
        <v/>
      </c>
      <c r="HZ39" s="17" t="str">
        <f t="shared" ca="1" si="104"/>
        <v/>
      </c>
      <c r="IA39" s="17" t="str">
        <f t="shared" ca="1" si="105"/>
        <v/>
      </c>
      <c r="IB39" s="17" t="str">
        <f t="shared" ca="1" si="106"/>
        <v/>
      </c>
      <c r="IC39" s="17" t="str">
        <f t="shared" ca="1" si="107"/>
        <v/>
      </c>
      <c r="ID39" s="17" t="str">
        <f t="shared" ca="1" si="40"/>
        <v/>
      </c>
      <c r="IE39" s="17" t="str">
        <f t="shared" ca="1" si="125"/>
        <v/>
      </c>
      <c r="IF39" s="17" t="str">
        <f t="shared" ca="1" si="126"/>
        <v/>
      </c>
      <c r="IG39" s="17" t="str">
        <f t="shared" ca="1" si="127"/>
        <v/>
      </c>
      <c r="IH39" s="17" t="str">
        <f t="shared" ca="1" si="128"/>
        <v/>
      </c>
      <c r="II39" s="17" t="str">
        <f t="shared" ca="1" si="129"/>
        <v/>
      </c>
      <c r="IJ39" s="17" t="str">
        <f t="shared" ca="1" si="130"/>
        <v/>
      </c>
      <c r="IK39" s="17" t="str">
        <f t="shared" ca="1" si="131"/>
        <v/>
      </c>
      <c r="IL39" s="17" t="str">
        <f t="shared" ca="1" si="132"/>
        <v/>
      </c>
      <c r="IM39" s="17" t="str">
        <f t="shared" ca="1" si="133"/>
        <v/>
      </c>
      <c r="IN39" s="17" t="str">
        <f t="shared" ca="1" si="134"/>
        <v/>
      </c>
      <c r="IO39" s="17" t="str">
        <f t="shared" ca="1" si="135"/>
        <v/>
      </c>
      <c r="IP39" s="17" t="str">
        <f t="shared" ca="1" si="136"/>
        <v/>
      </c>
      <c r="IQ39" s="17" t="str">
        <f t="shared" ca="1" si="109"/>
        <v/>
      </c>
      <c r="IR39" s="17" t="str">
        <f t="shared" ca="1" si="110"/>
        <v/>
      </c>
      <c r="IS39" s="17" t="str">
        <f t="shared" ca="1" si="111"/>
        <v/>
      </c>
      <c r="IT39" s="17" t="str">
        <f t="shared" ca="1" si="112"/>
        <v/>
      </c>
      <c r="IU39" s="17" t="str">
        <f t="shared" ca="1" si="113"/>
        <v/>
      </c>
      <c r="IV39" s="17" t="str">
        <f t="shared" ca="1" si="114"/>
        <v/>
      </c>
      <c r="IW39" s="17" t="str">
        <f t="shared" ca="1" si="115"/>
        <v/>
      </c>
      <c r="IX39" s="17" t="str">
        <f t="shared" ca="1" si="116"/>
        <v/>
      </c>
      <c r="IY39" s="17" t="str">
        <f t="shared" ca="1" si="117"/>
        <v/>
      </c>
      <c r="IZ39" s="17" t="str">
        <f t="shared" ca="1" si="118"/>
        <v/>
      </c>
      <c r="JA39" s="17" t="str">
        <f t="shared" ca="1" si="119"/>
        <v/>
      </c>
      <c r="JB39" s="17" t="str">
        <f t="shared" ca="1" si="120"/>
        <v/>
      </c>
      <c r="JC39" s="17" t="str">
        <f t="shared" ca="1" si="121"/>
        <v/>
      </c>
      <c r="JD39" s="17" t="str">
        <f t="shared" ca="1" si="122"/>
        <v/>
      </c>
      <c r="JE39" s="17" t="str">
        <f t="shared" ca="1" si="123"/>
        <v/>
      </c>
      <c r="JF39" s="17" t="str">
        <f t="shared" ca="1" si="137"/>
        <v/>
      </c>
      <c r="JG39" s="17" t="str">
        <f t="shared" ca="1" si="138"/>
        <v/>
      </c>
      <c r="JH39" s="17" t="str">
        <f t="shared" ca="1" si="139"/>
        <v/>
      </c>
      <c r="JI39" s="17" t="str">
        <f t="shared" ca="1" si="140"/>
        <v/>
      </c>
      <c r="JJ39" s="17" t="str">
        <f t="shared" ca="1" si="141"/>
        <v/>
      </c>
      <c r="JK39" s="17" t="str">
        <f t="shared" ca="1" si="142"/>
        <v/>
      </c>
      <c r="JL39" s="17" t="str">
        <f t="shared" ca="1" si="143"/>
        <v/>
      </c>
      <c r="JM39" s="17" t="str">
        <f t="shared" ca="1" si="144"/>
        <v/>
      </c>
    </row>
    <row r="40" spans="1:273">
      <c r="A40" s="17" t="str">
        <f t="shared" si="5"/>
        <v>\\\0</v>
      </c>
      <c r="B40" s="17" t="str">
        <f t="shared" si="6"/>
        <v>\\\0</v>
      </c>
      <c r="C40" s="17" t="str">
        <f t="shared" si="7"/>
        <v>\\\0</v>
      </c>
      <c r="D40" s="17" t="str">
        <f t="shared" si="8"/>
        <v>\\\0</v>
      </c>
      <c r="E40" s="17" t="str">
        <f t="shared" si="9"/>
        <v>\\\0</v>
      </c>
      <c r="F40" s="17" t="str">
        <f t="shared" si="10"/>
        <v>\\\0</v>
      </c>
      <c r="G40" s="17" t="str">
        <f t="shared" si="11"/>
        <v>\\\0</v>
      </c>
      <c r="H40" s="17" t="str">
        <f t="shared" si="12"/>
        <v>\\\0</v>
      </c>
      <c r="I40" s="17" t="str">
        <f t="shared" si="13"/>
        <v>\\\0</v>
      </c>
      <c r="J40" s="17" t="str">
        <f t="shared" si="14"/>
        <v>\\\0</v>
      </c>
      <c r="K40" s="17" t="str">
        <f t="shared" si="15"/>
        <v>\\\0</v>
      </c>
      <c r="L40" s="17" t="str">
        <f t="shared" si="16"/>
        <v>\\\0</v>
      </c>
      <c r="M40" s="17" t="str">
        <f t="shared" si="17"/>
        <v>\\\0</v>
      </c>
      <c r="N40" s="17" t="str">
        <f t="shared" si="18"/>
        <v>\\\0</v>
      </c>
      <c r="O40" s="17" t="str">
        <f t="shared" si="19"/>
        <v>\\\0</v>
      </c>
      <c r="P40" s="17" t="str">
        <f t="shared" si="20"/>
        <v>\\\0</v>
      </c>
      <c r="R40" s="17" t="str">
        <f t="shared" si="21"/>
        <v>\\</v>
      </c>
      <c r="S40" s="38"/>
      <c r="T40" s="39"/>
      <c r="U40" s="31"/>
      <c r="V40" s="32"/>
      <c r="W40" s="36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35"/>
      <c r="DS40" s="287"/>
      <c r="DT40" s="36"/>
      <c r="DU40" s="37"/>
      <c r="DV40" s="28">
        <f>IF(AND($S40='자료입력 및 결과표시'!$B$6,COUNTIF($W40:$DR40,'자료입력 및 결과표시'!$C$6)&gt;=1),IF(OR('자료입력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DW40" s="28">
        <f>IF(AND($S40='자료입력 및 결과표시'!$B$7,COUNTIF($W40:$DR40,'자료입력 및 결과표시'!$C$7)&gt;=1),IF(OR('자료입력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DX40" s="28">
        <f>IF(AND($S40='자료입력 및 결과표시'!$B$8,COUNTIF($W40:$DR40,'자료입력 및 결과표시'!$C$8)&gt;=1),IF(OR('자료입력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DY40" s="28">
        <f>IF(AND($S40='자료입력 및 결과표시'!$B$9,COUNTIF($W40:$DR40,'자료입력 및 결과표시'!$C$9)&gt;=1),IF(OR('자료입력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DZ40" s="28">
        <f>IF(AND($S40='자료입력 및 결과표시'!$B$10,COUNTIF($W40:$DR40,'자료입력 및 결과표시'!$C$10)&gt;=1),IF(OR('자료입력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A40" s="28">
        <f>IF(AND($S40='자료입력 및 결과표시'!$B$11,COUNTIF($W40:$DR40,'자료입력 및 결과표시'!$C$11)&gt;=1),IF(OR('자료입력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B40" s="28">
        <f>IF(AND($S40='자료입력 및 결과표시'!$B$12,COUNTIF($W40:$DR40,'자료입력 및 결과표시'!$C$12)&gt;=1),IF(OR('자료입력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C40" s="28">
        <f>IF(AND($S40='자료입력 및 결과표시'!$B$13,COUNTIF($W40:$DR40,'자료입력 및 결과표시'!$C$13)&gt;=1),IF(OR('자료입력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D40" s="28">
        <f>IF(AND($S40='자료입력 및 결과표시'!$B$14,COUNTIF($W40:$DR40,'자료입력 및 결과표시'!$C$14)&gt;=1),IF(OR('자료입력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E40" s="28">
        <f>IF(AND($S40='자료입력 및 결과표시'!$B$15,COUNTIF($W40:$DR40,'자료입력 및 결과표시'!$C$15)&gt;=1),IF(OR('자료입력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F40" s="28">
        <f>IF(AND($S40='자료입력 및 결과표시'!$B$16,COUNTIF($W40:$DR40,'자료입력 및 결과표시'!$C$16)&gt;=1),IF(OR('자료입력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G40" s="28">
        <f>IF(AND($S40='자료입력 및 결과표시'!$B$17,COUNTIF($W40:$DR40,'자료입력 및 결과표시'!$C$17)&gt;=1),IF(OR('자료입력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H40" s="28">
        <f>IF(AND($S40='자료입력 및 결과표시'!$B$18,COUNTIF($W40:$DR40,'자료입력 및 결과표시'!$C$18)&gt;=1),IF(OR('자료입력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I40" s="28">
        <f>IF(AND($S40='자료입력 및 결과표시'!$B$19,COUNTIF($W40:$DR40,'자료입력 및 결과표시'!$C$19)&gt;=1),IF(OR('자료입력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J40" s="28">
        <f>IF(AND($S40='자료입력 및 결과표시'!$B$20,COUNTIF($W40:$DR40,'자료입력 및 결과표시'!$C$20)&gt;=1),IF(OR('자료입력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K40" s="28">
        <f>IF(AND($S40='자료입력 및 결과표시'!$B$21,COUNTIF($W40:$DR40,'자료입력 및 결과표시'!$C$21)&gt;=1),IF(OR('자료입력 및 결과표시'!$B$4+90&gt;=$V40,'자료입력 및 결과표시'!$B$4&lt;$U40),0,IF($V40-'자료입력 및 결과표시'!$B$4-90&gt;='자료입력 및 결과표시'!$E$4,'자료입력 및 결과표시'!$E$4,$V40-'자료입력 및 결과표시'!$B$4-90)),0)</f>
        <v>0</v>
      </c>
      <c r="EL40" s="17">
        <f>IF(AND(S40='자료입력 및 결과표시'!$B$6,COUNTIF('업무중복도(데이터 입력)'!$W40:$DR40,'자료입력 및 결과표시'!$C$6)&gt;=1),1,0)</f>
        <v>0</v>
      </c>
      <c r="EM40" s="17">
        <f>IF(AND(S40='자료입력 및 결과표시'!$B$7,COUNTIF('업무중복도(데이터 입력)'!$W40:$DR40,'자료입력 및 결과표시'!$C$7)&gt;=1),2,0)</f>
        <v>0</v>
      </c>
      <c r="EN40" s="17">
        <f>IF(AND(S40='자료입력 및 결과표시'!$B$8,COUNTIF('업무중복도(데이터 입력)'!$W40:$DR40,'자료입력 및 결과표시'!$C$8)&gt;=1),3,0)</f>
        <v>0</v>
      </c>
      <c r="EO40" s="17">
        <f>IF(AND(S40='자료입력 및 결과표시'!$B$9,COUNTIF('업무중복도(데이터 입력)'!$W40:$DR40,'자료입력 및 결과표시'!$C$9)&gt;=1),4,0)</f>
        <v>0</v>
      </c>
      <c r="EP40" s="17">
        <f>IF(AND(S40='자료입력 및 결과표시'!$B$10,COUNTIF('업무중복도(데이터 입력)'!$W40:$DR40,'자료입력 및 결과표시'!$C$10)&gt;=1),5,0)</f>
        <v>0</v>
      </c>
      <c r="EQ40" s="17">
        <f>IF(AND(S40='자료입력 및 결과표시'!$B$11,COUNTIF('업무중복도(데이터 입력)'!$W40:$DR40,'자료입력 및 결과표시'!$C$11)&gt;=1),6,0)</f>
        <v>0</v>
      </c>
      <c r="ER40" s="17">
        <f>IF(AND(S40='자료입력 및 결과표시'!$B$12,COUNTIF('업무중복도(데이터 입력)'!$W40:$DR40,'자료입력 및 결과표시'!$C$12)&gt;=1),7,0)</f>
        <v>0</v>
      </c>
      <c r="ES40" s="17">
        <f>IF(AND(S40='자료입력 및 결과표시'!$B$13,COUNTIF('업무중복도(데이터 입력)'!$W40:$DR40,'자료입력 및 결과표시'!$C$13)&gt;=1),8,0)</f>
        <v>0</v>
      </c>
      <c r="ET40" s="17">
        <f>IF(AND(S40='자료입력 및 결과표시'!$B$14,COUNTIF('업무중복도(데이터 입력)'!$W40:$DR40,'자료입력 및 결과표시'!$C$14)&gt;=1),9,0)</f>
        <v>0</v>
      </c>
      <c r="EU40" s="17">
        <f>IF(AND(S40='자료입력 및 결과표시'!$B$15,COUNTIF('업무중복도(데이터 입력)'!$W40:$DR40,'자료입력 및 결과표시'!$C$15)&gt;=1),10,0)</f>
        <v>0</v>
      </c>
      <c r="EV40" s="17">
        <f>IF(AND(S40='자료입력 및 결과표시'!$B$16,COUNTIF('업무중복도(데이터 입력)'!$W40:$DR40,'자료입력 및 결과표시'!$C$16)&gt;=1),11,0)</f>
        <v>0</v>
      </c>
      <c r="EW40" s="17">
        <f>IF(AND(S40='자료입력 및 결과표시'!$B$17,COUNTIF('업무중복도(데이터 입력)'!$W40:$DR40,'자료입력 및 결과표시'!$C$17)&gt;=1),12,0)</f>
        <v>0</v>
      </c>
      <c r="EX40" s="17">
        <f>IF(AND(S40='자료입력 및 결과표시'!$B$18,COUNTIF('업무중복도(데이터 입력)'!$W40:$DR40,'자료입력 및 결과표시'!$C$18)&gt;=1),13,0)</f>
        <v>0</v>
      </c>
      <c r="EY40" s="17">
        <f>IF(AND(S40='자료입력 및 결과표시'!$B$19,COUNTIF('업무중복도(데이터 입력)'!$W40:$DR40,'자료입력 및 결과표시'!$C$19)&gt;=1),14,0)</f>
        <v>0</v>
      </c>
      <c r="EZ40" s="17">
        <f>IF(AND(S40='자료입력 및 결과표시'!$B$20,COUNTIF('업무중복도(데이터 입력)'!$W40:$DR40,'자료입력 및 결과표시'!$C$20)&gt;=1),15,0)</f>
        <v>0</v>
      </c>
      <c r="FA40" s="17">
        <f>IF(AND(S40='자료입력 및 결과표시'!$B$21,COUNTIF('업무중복도(데이터 입력)'!$W40:$DR40,'자료입력 및 결과표시'!$C$21)&gt;=1),16,0)</f>
        <v>0</v>
      </c>
      <c r="FD40" s="270" t="str">
        <f ca="1">IFERROR(MATCH('자료입력 및 결과표시'!$C$62,OFFSET($R$3,$FD39,,1000),0)+$FD39,"")</f>
        <v/>
      </c>
      <c r="FE40" s="271" t="str">
        <f t="shared" ca="1" si="22"/>
        <v/>
      </c>
      <c r="FH40" s="17" t="str">
        <f ca="1">IFERROR(MATCH('자료입력 및 결과표시'!$C$62,OFFSET($R$3,$FH39,,1000),0)+$FH39,"")</f>
        <v/>
      </c>
      <c r="FI40" s="17" t="str">
        <f t="shared" ca="1" si="23"/>
        <v/>
      </c>
      <c r="FK40" s="17">
        <f t="shared" si="24"/>
        <v>0</v>
      </c>
      <c r="FL40" s="17">
        <v>38</v>
      </c>
      <c r="FM40" s="17">
        <f>IF(HLOOKUP('자료입력 및 결과표시'!$A$4,'업체별 기술인 명단(데이터 입력)'!$B$2:$BZ$100,39,FALSE)="",1,HLOOKUP('자료입력 및 결과표시'!$A$4,'업체별 기술인 명단(데이터 입력)'!$B$2:$BZ$100,39,FALSE))</f>
        <v>1</v>
      </c>
      <c r="FN40" s="17">
        <f t="shared" ca="1" si="25"/>
        <v>0</v>
      </c>
      <c r="FO40"/>
      <c r="FP40" s="17" t="str">
        <f t="shared" ca="1" si="26"/>
        <v/>
      </c>
      <c r="FQ40" s="270" t="str">
        <f ca="1">IFERROR(MATCH('자료입력 및 결과표시'!$C$62,OFFSET($R$3,$FQ39,,1000),0)+$FQ39,"")</f>
        <v/>
      </c>
      <c r="FR40" s="17" t="str">
        <f t="shared" ca="1" si="27"/>
        <v/>
      </c>
      <c r="FS40" s="17" t="str">
        <f t="shared" ca="1" si="45"/>
        <v/>
      </c>
      <c r="FT40" s="17" t="str">
        <f t="shared" ca="1" si="46"/>
        <v/>
      </c>
      <c r="FU40" s="17" t="str">
        <f t="shared" ca="1" si="47"/>
        <v/>
      </c>
      <c r="FV40" s="17" t="str">
        <f t="shared" ca="1" si="48"/>
        <v/>
      </c>
      <c r="FW40" s="17" t="str">
        <f t="shared" ca="1" si="49"/>
        <v/>
      </c>
      <c r="FX40" s="17" t="str">
        <f t="shared" ca="1" si="50"/>
        <v/>
      </c>
      <c r="FY40" s="17" t="str">
        <f t="shared" ca="1" si="51"/>
        <v/>
      </c>
      <c r="FZ40" s="17" t="str">
        <f t="shared" ca="1" si="52"/>
        <v/>
      </c>
      <c r="GA40" s="17" t="str">
        <f t="shared" ca="1" si="53"/>
        <v/>
      </c>
      <c r="GB40" s="17" t="str">
        <f t="shared" ca="1" si="54"/>
        <v/>
      </c>
      <c r="GC40" s="17" t="str">
        <f t="shared" ca="1" si="55"/>
        <v/>
      </c>
      <c r="GD40" s="17" t="str">
        <f t="shared" ca="1" si="56"/>
        <v/>
      </c>
      <c r="GE40" s="17" t="str">
        <f t="shared" ca="1" si="57"/>
        <v/>
      </c>
      <c r="GF40" s="17" t="str">
        <f t="shared" ca="1" si="58"/>
        <v/>
      </c>
      <c r="GG40" s="17" t="str">
        <f t="shared" ca="1" si="59"/>
        <v/>
      </c>
      <c r="GH40" s="17" t="str">
        <f t="shared" ca="1" si="60"/>
        <v/>
      </c>
      <c r="GI40" s="17" t="str">
        <f t="shared" ca="1" si="61"/>
        <v/>
      </c>
      <c r="GJ40" s="17" t="str">
        <f t="shared" ca="1" si="62"/>
        <v/>
      </c>
      <c r="GK40" s="17" t="str">
        <f t="shared" ca="1" si="63"/>
        <v/>
      </c>
      <c r="GL40" s="17" t="str">
        <f t="shared" ca="1" si="64"/>
        <v/>
      </c>
      <c r="GM40" s="17" t="str">
        <f t="shared" ca="1" si="65"/>
        <v/>
      </c>
      <c r="GN40" s="17" t="str">
        <f t="shared" ca="1" si="66"/>
        <v/>
      </c>
      <c r="GO40" s="17" t="str">
        <f t="shared" ca="1" si="67"/>
        <v/>
      </c>
      <c r="GP40" s="17" t="str">
        <f t="shared" ca="1" si="68"/>
        <v/>
      </c>
      <c r="GQ40" s="17" t="str">
        <f t="shared" ca="1" si="69"/>
        <v/>
      </c>
      <c r="GR40" s="17" t="str">
        <f t="shared" ca="1" si="70"/>
        <v/>
      </c>
      <c r="GS40" s="17" t="str">
        <f t="shared" ca="1" si="71"/>
        <v/>
      </c>
      <c r="GT40" s="17" t="str">
        <f t="shared" ca="1" si="72"/>
        <v/>
      </c>
      <c r="GU40" s="17" t="str">
        <f t="shared" ca="1" si="73"/>
        <v/>
      </c>
      <c r="GV40" s="17" t="str">
        <f t="shared" ca="1" si="74"/>
        <v/>
      </c>
      <c r="GW40" s="17" t="str">
        <f t="shared" ca="1" si="75"/>
        <v/>
      </c>
      <c r="GX40" s="17" t="str">
        <f t="shared" ca="1" si="76"/>
        <v/>
      </c>
      <c r="GY40" s="17" t="str">
        <f t="shared" ca="1" si="77"/>
        <v/>
      </c>
      <c r="GZ40" s="17" t="str">
        <f t="shared" ca="1" si="78"/>
        <v/>
      </c>
      <c r="HA40" s="17" t="str">
        <f t="shared" ca="1" si="79"/>
        <v/>
      </c>
      <c r="HB40" s="17" t="str">
        <f t="shared" ca="1" si="80"/>
        <v/>
      </c>
      <c r="HC40" s="17" t="str">
        <f t="shared" ca="1" si="81"/>
        <v/>
      </c>
      <c r="HD40" s="17" t="str">
        <f t="shared" ca="1" si="82"/>
        <v/>
      </c>
      <c r="HE40" s="17" t="str">
        <f t="shared" ca="1" si="83"/>
        <v/>
      </c>
      <c r="HF40" s="17" t="str">
        <f t="shared" ca="1" si="84"/>
        <v/>
      </c>
      <c r="HG40" s="17" t="str">
        <f t="shared" ca="1" si="85"/>
        <v/>
      </c>
      <c r="HH40" s="17" t="str">
        <f t="shared" ca="1" si="86"/>
        <v/>
      </c>
      <c r="HI40" s="17" t="str">
        <f t="shared" ca="1" si="87"/>
        <v/>
      </c>
      <c r="HJ40" s="17" t="str">
        <f t="shared" ca="1" si="88"/>
        <v/>
      </c>
      <c r="HK40" s="17" t="str">
        <f t="shared" ca="1" si="89"/>
        <v/>
      </c>
      <c r="HL40" s="17" t="str">
        <f t="shared" ca="1" si="90"/>
        <v/>
      </c>
      <c r="HM40" s="17" t="str">
        <f t="shared" ca="1" si="91"/>
        <v/>
      </c>
      <c r="HN40" s="17" t="str">
        <f t="shared" ca="1" si="92"/>
        <v/>
      </c>
      <c r="HO40" s="17" t="str">
        <f t="shared" ca="1" si="93"/>
        <v/>
      </c>
      <c r="HP40" s="17" t="str">
        <f t="shared" ca="1" si="94"/>
        <v/>
      </c>
      <c r="HQ40" s="17" t="str">
        <f t="shared" ca="1" si="95"/>
        <v/>
      </c>
      <c r="HR40" s="17" t="str">
        <f t="shared" ca="1" si="96"/>
        <v/>
      </c>
      <c r="HS40" s="17" t="str">
        <f t="shared" ca="1" si="97"/>
        <v/>
      </c>
      <c r="HT40" s="17" t="str">
        <f t="shared" ca="1" si="98"/>
        <v/>
      </c>
      <c r="HU40" s="17" t="str">
        <f t="shared" ca="1" si="99"/>
        <v/>
      </c>
      <c r="HV40" s="17" t="str">
        <f t="shared" ca="1" si="100"/>
        <v/>
      </c>
      <c r="HW40" s="17" t="str">
        <f t="shared" ca="1" si="101"/>
        <v/>
      </c>
      <c r="HX40" s="17" t="str">
        <f t="shared" ca="1" si="102"/>
        <v/>
      </c>
      <c r="HY40" s="17" t="str">
        <f t="shared" ca="1" si="103"/>
        <v/>
      </c>
      <c r="HZ40" s="17" t="str">
        <f t="shared" ca="1" si="104"/>
        <v/>
      </c>
      <c r="IA40" s="17" t="str">
        <f t="shared" ca="1" si="105"/>
        <v/>
      </c>
      <c r="IB40" s="17" t="str">
        <f t="shared" ca="1" si="106"/>
        <v/>
      </c>
      <c r="IC40" s="17" t="str">
        <f t="shared" ca="1" si="107"/>
        <v/>
      </c>
      <c r="ID40" s="17" t="str">
        <f t="shared" ca="1" si="40"/>
        <v/>
      </c>
      <c r="IE40" s="17" t="str">
        <f t="shared" ca="1" si="125"/>
        <v/>
      </c>
      <c r="IF40" s="17" t="str">
        <f t="shared" ca="1" si="126"/>
        <v/>
      </c>
      <c r="IG40" s="17" t="str">
        <f t="shared" ca="1" si="127"/>
        <v/>
      </c>
      <c r="IH40" s="17" t="str">
        <f t="shared" ca="1" si="128"/>
        <v/>
      </c>
      <c r="II40" s="17" t="str">
        <f t="shared" ca="1" si="129"/>
        <v/>
      </c>
      <c r="IJ40" s="17" t="str">
        <f t="shared" ca="1" si="130"/>
        <v/>
      </c>
      <c r="IK40" s="17" t="str">
        <f t="shared" ca="1" si="131"/>
        <v/>
      </c>
      <c r="IL40" s="17" t="str">
        <f t="shared" ca="1" si="132"/>
        <v/>
      </c>
      <c r="IM40" s="17" t="str">
        <f t="shared" ca="1" si="133"/>
        <v/>
      </c>
      <c r="IN40" s="17" t="str">
        <f t="shared" ca="1" si="134"/>
        <v/>
      </c>
      <c r="IO40" s="17" t="str">
        <f t="shared" ca="1" si="135"/>
        <v/>
      </c>
      <c r="IP40" s="17" t="str">
        <f t="shared" ca="1" si="136"/>
        <v/>
      </c>
      <c r="IQ40" s="17" t="str">
        <f t="shared" ca="1" si="109"/>
        <v/>
      </c>
      <c r="IR40" s="17" t="str">
        <f t="shared" ca="1" si="110"/>
        <v/>
      </c>
      <c r="IS40" s="17" t="str">
        <f t="shared" ca="1" si="111"/>
        <v/>
      </c>
      <c r="IT40" s="17" t="str">
        <f t="shared" ca="1" si="112"/>
        <v/>
      </c>
      <c r="IU40" s="17" t="str">
        <f t="shared" ca="1" si="113"/>
        <v/>
      </c>
      <c r="IV40" s="17" t="str">
        <f t="shared" ca="1" si="114"/>
        <v/>
      </c>
      <c r="IW40" s="17" t="str">
        <f t="shared" ca="1" si="115"/>
        <v/>
      </c>
      <c r="IX40" s="17" t="str">
        <f t="shared" ca="1" si="116"/>
        <v/>
      </c>
      <c r="IY40" s="17" t="str">
        <f t="shared" ca="1" si="117"/>
        <v/>
      </c>
      <c r="IZ40" s="17" t="str">
        <f t="shared" ca="1" si="118"/>
        <v/>
      </c>
      <c r="JA40" s="17" t="str">
        <f t="shared" ca="1" si="119"/>
        <v/>
      </c>
      <c r="JB40" s="17" t="str">
        <f t="shared" ca="1" si="120"/>
        <v/>
      </c>
      <c r="JC40" s="17" t="str">
        <f t="shared" ca="1" si="121"/>
        <v/>
      </c>
      <c r="JD40" s="17" t="str">
        <f t="shared" ca="1" si="122"/>
        <v/>
      </c>
      <c r="JE40" s="17" t="str">
        <f t="shared" ca="1" si="123"/>
        <v/>
      </c>
      <c r="JF40" s="17" t="str">
        <f t="shared" ca="1" si="137"/>
        <v/>
      </c>
      <c r="JG40" s="17" t="str">
        <f t="shared" ca="1" si="138"/>
        <v/>
      </c>
      <c r="JH40" s="17" t="str">
        <f t="shared" ca="1" si="139"/>
        <v/>
      </c>
      <c r="JI40" s="17" t="str">
        <f t="shared" ca="1" si="140"/>
        <v/>
      </c>
      <c r="JJ40" s="17" t="str">
        <f t="shared" ca="1" si="141"/>
        <v/>
      </c>
      <c r="JK40" s="17" t="str">
        <f t="shared" ca="1" si="142"/>
        <v/>
      </c>
      <c r="JL40" s="17" t="str">
        <f t="shared" ca="1" si="143"/>
        <v/>
      </c>
      <c r="JM40" s="17" t="str">
        <f t="shared" ca="1" si="144"/>
        <v/>
      </c>
    </row>
    <row r="41" spans="1:273">
      <c r="A41" s="17" t="str">
        <f t="shared" si="5"/>
        <v>\\\0</v>
      </c>
      <c r="B41" s="17" t="str">
        <f t="shared" si="6"/>
        <v>\\\0</v>
      </c>
      <c r="C41" s="17" t="str">
        <f t="shared" si="7"/>
        <v>\\\0</v>
      </c>
      <c r="D41" s="17" t="str">
        <f t="shared" si="8"/>
        <v>\\\0</v>
      </c>
      <c r="E41" s="17" t="str">
        <f t="shared" si="9"/>
        <v>\\\0</v>
      </c>
      <c r="F41" s="17" t="str">
        <f t="shared" si="10"/>
        <v>\\\0</v>
      </c>
      <c r="G41" s="17" t="str">
        <f t="shared" si="11"/>
        <v>\\\0</v>
      </c>
      <c r="H41" s="17" t="str">
        <f t="shared" si="12"/>
        <v>\\\0</v>
      </c>
      <c r="I41" s="17" t="str">
        <f t="shared" si="13"/>
        <v>\\\0</v>
      </c>
      <c r="J41" s="17" t="str">
        <f t="shared" si="14"/>
        <v>\\\0</v>
      </c>
      <c r="K41" s="17" t="str">
        <f t="shared" si="15"/>
        <v>\\\0</v>
      </c>
      <c r="L41" s="17" t="str">
        <f t="shared" si="16"/>
        <v>\\\0</v>
      </c>
      <c r="M41" s="17" t="str">
        <f t="shared" si="17"/>
        <v>\\\0</v>
      </c>
      <c r="N41" s="17" t="str">
        <f t="shared" si="18"/>
        <v>\\\0</v>
      </c>
      <c r="O41" s="17" t="str">
        <f t="shared" si="19"/>
        <v>\\\0</v>
      </c>
      <c r="P41" s="17" t="str">
        <f t="shared" si="20"/>
        <v>\\\0</v>
      </c>
      <c r="R41" s="17" t="str">
        <f t="shared" si="21"/>
        <v>\\</v>
      </c>
      <c r="S41" s="38"/>
      <c r="T41" s="39"/>
      <c r="U41" s="31"/>
      <c r="V41" s="32"/>
      <c r="W41" s="36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35"/>
      <c r="DS41" s="287"/>
      <c r="DT41" s="36"/>
      <c r="DU41" s="37"/>
      <c r="DV41" s="28">
        <f>IF(AND($S41='자료입력 및 결과표시'!$B$6,COUNTIF($W41:$DR41,'자료입력 및 결과표시'!$C$6)&gt;=1),IF(OR('자료입력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DW41" s="28">
        <f>IF(AND($S41='자료입력 및 결과표시'!$B$7,COUNTIF($W41:$DR41,'자료입력 및 결과표시'!$C$7)&gt;=1),IF(OR('자료입력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DX41" s="28">
        <f>IF(AND($S41='자료입력 및 결과표시'!$B$8,COUNTIF($W41:$DR41,'자료입력 및 결과표시'!$C$8)&gt;=1),IF(OR('자료입력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DY41" s="28">
        <f>IF(AND($S41='자료입력 및 결과표시'!$B$9,COUNTIF($W41:$DR41,'자료입력 및 결과표시'!$C$9)&gt;=1),IF(OR('자료입력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DZ41" s="28">
        <f>IF(AND($S41='자료입력 및 결과표시'!$B$10,COUNTIF($W41:$DR41,'자료입력 및 결과표시'!$C$10)&gt;=1),IF(OR('자료입력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A41" s="28">
        <f>IF(AND($S41='자료입력 및 결과표시'!$B$11,COUNTIF($W41:$DR41,'자료입력 및 결과표시'!$C$11)&gt;=1),IF(OR('자료입력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B41" s="28">
        <f>IF(AND($S41='자료입력 및 결과표시'!$B$12,COUNTIF($W41:$DR41,'자료입력 및 결과표시'!$C$12)&gt;=1),IF(OR('자료입력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C41" s="28">
        <f>IF(AND($S41='자료입력 및 결과표시'!$B$13,COUNTIF($W41:$DR41,'자료입력 및 결과표시'!$C$13)&gt;=1),IF(OR('자료입력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D41" s="28">
        <f>IF(AND($S41='자료입력 및 결과표시'!$B$14,COUNTIF($W41:$DR41,'자료입력 및 결과표시'!$C$14)&gt;=1),IF(OR('자료입력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E41" s="28">
        <f>IF(AND($S41='자료입력 및 결과표시'!$B$15,COUNTIF($W41:$DR41,'자료입력 및 결과표시'!$C$15)&gt;=1),IF(OR('자료입력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F41" s="28">
        <f>IF(AND($S41='자료입력 및 결과표시'!$B$16,COUNTIF($W41:$DR41,'자료입력 및 결과표시'!$C$16)&gt;=1),IF(OR('자료입력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G41" s="28">
        <f>IF(AND($S41='자료입력 및 결과표시'!$B$17,COUNTIF($W41:$DR41,'자료입력 및 결과표시'!$C$17)&gt;=1),IF(OR('자료입력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H41" s="28">
        <f>IF(AND($S41='자료입력 및 결과표시'!$B$18,COUNTIF($W41:$DR41,'자료입력 및 결과표시'!$C$18)&gt;=1),IF(OR('자료입력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I41" s="28">
        <f>IF(AND($S41='자료입력 및 결과표시'!$B$19,COUNTIF($W41:$DR41,'자료입력 및 결과표시'!$C$19)&gt;=1),IF(OR('자료입력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J41" s="28">
        <f>IF(AND($S41='자료입력 및 결과표시'!$B$20,COUNTIF($W41:$DR41,'자료입력 및 결과표시'!$C$20)&gt;=1),IF(OR('자료입력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K41" s="28">
        <f>IF(AND($S41='자료입력 및 결과표시'!$B$21,COUNTIF($W41:$DR41,'자료입력 및 결과표시'!$C$21)&gt;=1),IF(OR('자료입력 및 결과표시'!$B$4+90&gt;=$V41,'자료입력 및 결과표시'!$B$4&lt;$U41),0,IF($V41-'자료입력 및 결과표시'!$B$4-90&gt;='자료입력 및 결과표시'!$E$4,'자료입력 및 결과표시'!$E$4,$V41-'자료입력 및 결과표시'!$B$4-90)),0)</f>
        <v>0</v>
      </c>
      <c r="EL41" s="17">
        <f>IF(AND(S41='자료입력 및 결과표시'!$B$6,COUNTIF('업무중복도(데이터 입력)'!$W41:$DR41,'자료입력 및 결과표시'!$C$6)&gt;=1),1,0)</f>
        <v>0</v>
      </c>
      <c r="EM41" s="17">
        <f>IF(AND(S41='자료입력 및 결과표시'!$B$7,COUNTIF('업무중복도(데이터 입력)'!$W41:$DR41,'자료입력 및 결과표시'!$C$7)&gt;=1),2,0)</f>
        <v>0</v>
      </c>
      <c r="EN41" s="17">
        <f>IF(AND(S41='자료입력 및 결과표시'!$B$8,COUNTIF('업무중복도(데이터 입력)'!$W41:$DR41,'자료입력 및 결과표시'!$C$8)&gt;=1),3,0)</f>
        <v>0</v>
      </c>
      <c r="EO41" s="17">
        <f>IF(AND(S41='자료입력 및 결과표시'!$B$9,COUNTIF('업무중복도(데이터 입력)'!$W41:$DR41,'자료입력 및 결과표시'!$C$9)&gt;=1),4,0)</f>
        <v>0</v>
      </c>
      <c r="EP41" s="17">
        <f>IF(AND(S41='자료입력 및 결과표시'!$B$10,COUNTIF('업무중복도(데이터 입력)'!$W41:$DR41,'자료입력 및 결과표시'!$C$10)&gt;=1),5,0)</f>
        <v>0</v>
      </c>
      <c r="EQ41" s="17">
        <f>IF(AND(S41='자료입력 및 결과표시'!$B$11,COUNTIF('업무중복도(데이터 입력)'!$W41:$DR41,'자료입력 및 결과표시'!$C$11)&gt;=1),6,0)</f>
        <v>0</v>
      </c>
      <c r="ER41" s="17">
        <f>IF(AND(S41='자료입력 및 결과표시'!$B$12,COUNTIF('업무중복도(데이터 입력)'!$W41:$DR41,'자료입력 및 결과표시'!$C$12)&gt;=1),7,0)</f>
        <v>0</v>
      </c>
      <c r="ES41" s="17">
        <f>IF(AND(S41='자료입력 및 결과표시'!$B$13,COUNTIF('업무중복도(데이터 입력)'!$W41:$DR41,'자료입력 및 결과표시'!$C$13)&gt;=1),8,0)</f>
        <v>0</v>
      </c>
      <c r="ET41" s="17">
        <f>IF(AND(S41='자료입력 및 결과표시'!$B$14,COUNTIF('업무중복도(데이터 입력)'!$W41:$DR41,'자료입력 및 결과표시'!$C$14)&gt;=1),9,0)</f>
        <v>0</v>
      </c>
      <c r="EU41" s="17">
        <f>IF(AND(S41='자료입력 및 결과표시'!$B$15,COUNTIF('업무중복도(데이터 입력)'!$W41:$DR41,'자료입력 및 결과표시'!$C$15)&gt;=1),10,0)</f>
        <v>0</v>
      </c>
      <c r="EV41" s="17">
        <f>IF(AND(S41='자료입력 및 결과표시'!$B$16,COUNTIF('업무중복도(데이터 입력)'!$W41:$DR41,'자료입력 및 결과표시'!$C$16)&gt;=1),11,0)</f>
        <v>0</v>
      </c>
      <c r="EW41" s="17">
        <f>IF(AND(S41='자료입력 및 결과표시'!$B$17,COUNTIF('업무중복도(데이터 입력)'!$W41:$DR41,'자료입력 및 결과표시'!$C$17)&gt;=1),12,0)</f>
        <v>0</v>
      </c>
      <c r="EX41" s="17">
        <f>IF(AND(S41='자료입력 및 결과표시'!$B$18,COUNTIF('업무중복도(데이터 입력)'!$W41:$DR41,'자료입력 및 결과표시'!$C$18)&gt;=1),13,0)</f>
        <v>0</v>
      </c>
      <c r="EY41" s="17">
        <f>IF(AND(S41='자료입력 및 결과표시'!$B$19,COUNTIF('업무중복도(데이터 입력)'!$W41:$DR41,'자료입력 및 결과표시'!$C$19)&gt;=1),14,0)</f>
        <v>0</v>
      </c>
      <c r="EZ41" s="17">
        <f>IF(AND(S41='자료입력 및 결과표시'!$B$20,COUNTIF('업무중복도(데이터 입력)'!$W41:$DR41,'자료입력 및 결과표시'!$C$20)&gt;=1),15,0)</f>
        <v>0</v>
      </c>
      <c r="FA41" s="17">
        <f>IF(AND(S41='자료입력 및 결과표시'!$B$21,COUNTIF('업무중복도(데이터 입력)'!$W41:$DR41,'자료입력 및 결과표시'!$C$21)&gt;=1),16,0)</f>
        <v>0</v>
      </c>
      <c r="FD41" s="270" t="str">
        <f ca="1">IFERROR(MATCH('자료입력 및 결과표시'!$C$62,OFFSET($R$3,$FD40,,1000),0)+$FD40,"")</f>
        <v/>
      </c>
      <c r="FE41" s="271" t="str">
        <f t="shared" ca="1" si="22"/>
        <v/>
      </c>
      <c r="FH41" s="17" t="str">
        <f ca="1">IFERROR(MATCH('자료입력 및 결과표시'!$C$62,OFFSET($R$3,$FH40,,1000),0)+$FH40,"")</f>
        <v/>
      </c>
      <c r="FK41" s="17">
        <f t="shared" si="24"/>
        <v>0</v>
      </c>
      <c r="FL41" s="17">
        <v>39</v>
      </c>
      <c r="FM41" s="17">
        <f>IF(HLOOKUP('자료입력 및 결과표시'!$A$4,'업체별 기술인 명단(데이터 입력)'!$B$2:$BZ$100,40,FALSE)="",1,HLOOKUP('자료입력 및 결과표시'!$A$4,'업체별 기술인 명단(데이터 입력)'!$B$2:$BZ$100,40,FALSE))</f>
        <v>1</v>
      </c>
      <c r="FN41" s="17">
        <f t="shared" ca="1" si="25"/>
        <v>0</v>
      </c>
      <c r="FO41"/>
      <c r="FP41" s="17" t="str">
        <f t="shared" ca="1" si="26"/>
        <v/>
      </c>
      <c r="FQ41" s="270" t="str">
        <f ca="1">IFERROR(MATCH('자료입력 및 결과표시'!$C$62,OFFSET($R$3,$FQ40,,1000),0)+$FQ40,"")</f>
        <v/>
      </c>
      <c r="FR41" s="17" t="str">
        <f t="shared" ca="1" si="27"/>
        <v/>
      </c>
      <c r="FS41" s="17" t="str">
        <f t="shared" ca="1" si="45"/>
        <v/>
      </c>
      <c r="FT41" s="17" t="str">
        <f t="shared" ca="1" si="46"/>
        <v/>
      </c>
      <c r="FU41" s="17" t="str">
        <f t="shared" ca="1" si="47"/>
        <v/>
      </c>
      <c r="FV41" s="17" t="str">
        <f t="shared" ca="1" si="48"/>
        <v/>
      </c>
      <c r="FW41" s="17" t="str">
        <f t="shared" ca="1" si="49"/>
        <v/>
      </c>
      <c r="FX41" s="17" t="str">
        <f t="shared" ca="1" si="50"/>
        <v/>
      </c>
      <c r="FY41" s="17" t="str">
        <f t="shared" ca="1" si="51"/>
        <v/>
      </c>
      <c r="FZ41" s="17" t="str">
        <f t="shared" ca="1" si="52"/>
        <v/>
      </c>
      <c r="GA41" s="17" t="str">
        <f t="shared" ca="1" si="53"/>
        <v/>
      </c>
      <c r="GB41" s="17" t="str">
        <f t="shared" ca="1" si="54"/>
        <v/>
      </c>
      <c r="GC41" s="17" t="str">
        <f t="shared" ca="1" si="55"/>
        <v/>
      </c>
      <c r="GD41" s="17" t="str">
        <f t="shared" ca="1" si="56"/>
        <v/>
      </c>
      <c r="GE41" s="17" t="str">
        <f t="shared" ca="1" si="57"/>
        <v/>
      </c>
      <c r="GF41" s="17" t="str">
        <f t="shared" ca="1" si="58"/>
        <v/>
      </c>
      <c r="GG41" s="17" t="str">
        <f t="shared" ca="1" si="59"/>
        <v/>
      </c>
      <c r="GH41" s="17" t="str">
        <f t="shared" ca="1" si="60"/>
        <v/>
      </c>
      <c r="GI41" s="17" t="str">
        <f t="shared" ca="1" si="61"/>
        <v/>
      </c>
      <c r="GJ41" s="17" t="str">
        <f t="shared" ca="1" si="62"/>
        <v/>
      </c>
      <c r="GK41" s="17" t="str">
        <f t="shared" ca="1" si="63"/>
        <v/>
      </c>
      <c r="GL41" s="17" t="str">
        <f t="shared" ca="1" si="64"/>
        <v/>
      </c>
      <c r="GM41" s="17" t="str">
        <f t="shared" ca="1" si="65"/>
        <v/>
      </c>
      <c r="GN41" s="17" t="str">
        <f t="shared" ca="1" si="66"/>
        <v/>
      </c>
      <c r="GO41" s="17" t="str">
        <f t="shared" ca="1" si="67"/>
        <v/>
      </c>
      <c r="GP41" s="17" t="str">
        <f t="shared" ca="1" si="68"/>
        <v/>
      </c>
      <c r="GQ41" s="17" t="str">
        <f t="shared" ca="1" si="69"/>
        <v/>
      </c>
      <c r="GR41" s="17" t="str">
        <f t="shared" ca="1" si="70"/>
        <v/>
      </c>
      <c r="GS41" s="17" t="str">
        <f t="shared" ca="1" si="71"/>
        <v/>
      </c>
      <c r="GT41" s="17" t="str">
        <f t="shared" ca="1" si="72"/>
        <v/>
      </c>
      <c r="GU41" s="17" t="str">
        <f t="shared" ca="1" si="73"/>
        <v/>
      </c>
      <c r="GV41" s="17" t="str">
        <f t="shared" ca="1" si="74"/>
        <v/>
      </c>
      <c r="GW41" s="17" t="str">
        <f t="shared" ca="1" si="75"/>
        <v/>
      </c>
      <c r="GX41" s="17" t="str">
        <f t="shared" ca="1" si="76"/>
        <v/>
      </c>
      <c r="GY41" s="17" t="str">
        <f t="shared" ca="1" si="77"/>
        <v/>
      </c>
      <c r="GZ41" s="17" t="str">
        <f t="shared" ca="1" si="78"/>
        <v/>
      </c>
      <c r="HA41" s="17" t="str">
        <f t="shared" ca="1" si="79"/>
        <v/>
      </c>
      <c r="HB41" s="17" t="str">
        <f t="shared" ca="1" si="80"/>
        <v/>
      </c>
      <c r="HC41" s="17" t="str">
        <f t="shared" ca="1" si="81"/>
        <v/>
      </c>
      <c r="HD41" s="17" t="str">
        <f t="shared" ca="1" si="82"/>
        <v/>
      </c>
      <c r="HE41" s="17" t="str">
        <f t="shared" ca="1" si="83"/>
        <v/>
      </c>
      <c r="HF41" s="17" t="str">
        <f t="shared" ca="1" si="84"/>
        <v/>
      </c>
      <c r="HG41" s="17" t="str">
        <f t="shared" ca="1" si="85"/>
        <v/>
      </c>
      <c r="HH41" s="17" t="str">
        <f t="shared" ca="1" si="86"/>
        <v/>
      </c>
      <c r="HI41" s="17" t="str">
        <f t="shared" ca="1" si="87"/>
        <v/>
      </c>
      <c r="HJ41" s="17" t="str">
        <f t="shared" ca="1" si="88"/>
        <v/>
      </c>
      <c r="HK41" s="17" t="str">
        <f t="shared" ca="1" si="89"/>
        <v/>
      </c>
      <c r="HL41" s="17" t="str">
        <f t="shared" ca="1" si="90"/>
        <v/>
      </c>
      <c r="HM41" s="17" t="str">
        <f t="shared" ca="1" si="91"/>
        <v/>
      </c>
      <c r="HN41" s="17" t="str">
        <f t="shared" ca="1" si="92"/>
        <v/>
      </c>
      <c r="HO41" s="17" t="str">
        <f t="shared" ca="1" si="93"/>
        <v/>
      </c>
      <c r="HP41" s="17" t="str">
        <f t="shared" ca="1" si="94"/>
        <v/>
      </c>
      <c r="HQ41" s="17" t="str">
        <f t="shared" ca="1" si="95"/>
        <v/>
      </c>
      <c r="HR41" s="17" t="str">
        <f t="shared" ca="1" si="96"/>
        <v/>
      </c>
      <c r="HS41" s="17" t="str">
        <f t="shared" ca="1" si="97"/>
        <v/>
      </c>
      <c r="HT41" s="17" t="str">
        <f t="shared" ca="1" si="98"/>
        <v/>
      </c>
      <c r="HU41" s="17" t="str">
        <f t="shared" ca="1" si="99"/>
        <v/>
      </c>
      <c r="HV41" s="17" t="str">
        <f t="shared" ca="1" si="100"/>
        <v/>
      </c>
      <c r="HW41" s="17" t="str">
        <f t="shared" ca="1" si="101"/>
        <v/>
      </c>
      <c r="HX41" s="17" t="str">
        <f t="shared" ca="1" si="102"/>
        <v/>
      </c>
      <c r="HY41" s="17" t="str">
        <f t="shared" ca="1" si="103"/>
        <v/>
      </c>
      <c r="HZ41" s="17" t="str">
        <f t="shared" ca="1" si="104"/>
        <v/>
      </c>
      <c r="IA41" s="17" t="str">
        <f t="shared" ca="1" si="105"/>
        <v/>
      </c>
      <c r="IB41" s="17" t="str">
        <f t="shared" ca="1" si="106"/>
        <v/>
      </c>
      <c r="IC41" s="17" t="str">
        <f t="shared" ca="1" si="107"/>
        <v/>
      </c>
      <c r="ID41" s="17" t="str">
        <f t="shared" ca="1" si="40"/>
        <v/>
      </c>
      <c r="IE41" s="17" t="str">
        <f t="shared" ca="1" si="125"/>
        <v/>
      </c>
      <c r="IF41" s="17" t="str">
        <f t="shared" ca="1" si="126"/>
        <v/>
      </c>
      <c r="IG41" s="17" t="str">
        <f t="shared" ca="1" si="127"/>
        <v/>
      </c>
      <c r="IH41" s="17" t="str">
        <f t="shared" ca="1" si="128"/>
        <v/>
      </c>
      <c r="II41" s="17" t="str">
        <f t="shared" ca="1" si="129"/>
        <v/>
      </c>
      <c r="IJ41" s="17" t="str">
        <f t="shared" ca="1" si="130"/>
        <v/>
      </c>
      <c r="IK41" s="17" t="str">
        <f t="shared" ca="1" si="131"/>
        <v/>
      </c>
      <c r="IL41" s="17" t="str">
        <f t="shared" ca="1" si="132"/>
        <v/>
      </c>
      <c r="IM41" s="17" t="str">
        <f t="shared" ca="1" si="133"/>
        <v/>
      </c>
      <c r="IN41" s="17" t="str">
        <f t="shared" ca="1" si="134"/>
        <v/>
      </c>
      <c r="IO41" s="17" t="str">
        <f t="shared" ca="1" si="135"/>
        <v/>
      </c>
      <c r="IP41" s="17" t="str">
        <f t="shared" ca="1" si="136"/>
        <v/>
      </c>
      <c r="IQ41" s="17" t="str">
        <f t="shared" ca="1" si="109"/>
        <v/>
      </c>
      <c r="IR41" s="17" t="str">
        <f t="shared" ca="1" si="110"/>
        <v/>
      </c>
      <c r="IS41" s="17" t="str">
        <f t="shared" ca="1" si="111"/>
        <v/>
      </c>
      <c r="IT41" s="17" t="str">
        <f t="shared" ca="1" si="112"/>
        <v/>
      </c>
      <c r="IU41" s="17" t="str">
        <f t="shared" ca="1" si="113"/>
        <v/>
      </c>
      <c r="IV41" s="17" t="str">
        <f t="shared" ca="1" si="114"/>
        <v/>
      </c>
      <c r="IW41" s="17" t="str">
        <f t="shared" ca="1" si="115"/>
        <v/>
      </c>
      <c r="IX41" s="17" t="str">
        <f t="shared" ca="1" si="116"/>
        <v/>
      </c>
      <c r="IY41" s="17" t="str">
        <f t="shared" ca="1" si="117"/>
        <v/>
      </c>
      <c r="IZ41" s="17" t="str">
        <f t="shared" ca="1" si="118"/>
        <v/>
      </c>
      <c r="JA41" s="17" t="str">
        <f t="shared" ca="1" si="119"/>
        <v/>
      </c>
      <c r="JB41" s="17" t="str">
        <f t="shared" ca="1" si="120"/>
        <v/>
      </c>
      <c r="JC41" s="17" t="str">
        <f t="shared" ca="1" si="121"/>
        <v/>
      </c>
      <c r="JD41" s="17" t="str">
        <f t="shared" ca="1" si="122"/>
        <v/>
      </c>
      <c r="JE41" s="17" t="str">
        <f t="shared" ca="1" si="123"/>
        <v/>
      </c>
      <c r="JF41" s="17" t="str">
        <f t="shared" ca="1" si="137"/>
        <v/>
      </c>
      <c r="JG41" s="17" t="str">
        <f t="shared" ca="1" si="138"/>
        <v/>
      </c>
      <c r="JH41" s="17" t="str">
        <f t="shared" ca="1" si="139"/>
        <v/>
      </c>
      <c r="JI41" s="17" t="str">
        <f t="shared" ca="1" si="140"/>
        <v/>
      </c>
      <c r="JJ41" s="17" t="str">
        <f t="shared" ca="1" si="141"/>
        <v/>
      </c>
      <c r="JK41" s="17" t="str">
        <f t="shared" ca="1" si="142"/>
        <v/>
      </c>
      <c r="JL41" s="17" t="str">
        <f t="shared" ca="1" si="143"/>
        <v/>
      </c>
      <c r="JM41" s="17" t="str">
        <f t="shared" ca="1" si="144"/>
        <v/>
      </c>
    </row>
    <row r="42" spans="1:273">
      <c r="A42" s="17" t="str">
        <f t="shared" si="5"/>
        <v>\\\0</v>
      </c>
      <c r="B42" s="17" t="str">
        <f t="shared" si="6"/>
        <v>\\\0</v>
      </c>
      <c r="C42" s="17" t="str">
        <f t="shared" si="7"/>
        <v>\\\0</v>
      </c>
      <c r="D42" s="17" t="str">
        <f t="shared" si="8"/>
        <v>\\\0</v>
      </c>
      <c r="E42" s="17" t="str">
        <f t="shared" si="9"/>
        <v>\\\0</v>
      </c>
      <c r="F42" s="17" t="str">
        <f t="shared" si="10"/>
        <v>\\\0</v>
      </c>
      <c r="G42" s="17" t="str">
        <f t="shared" si="11"/>
        <v>\\\0</v>
      </c>
      <c r="H42" s="17" t="str">
        <f t="shared" si="12"/>
        <v>\\\0</v>
      </c>
      <c r="I42" s="17" t="str">
        <f t="shared" si="13"/>
        <v>\\\0</v>
      </c>
      <c r="J42" s="17" t="str">
        <f t="shared" si="14"/>
        <v>\\\0</v>
      </c>
      <c r="K42" s="17" t="str">
        <f t="shared" si="15"/>
        <v>\\\0</v>
      </c>
      <c r="L42" s="17" t="str">
        <f t="shared" si="16"/>
        <v>\\\0</v>
      </c>
      <c r="M42" s="17" t="str">
        <f t="shared" si="17"/>
        <v>\\\0</v>
      </c>
      <c r="N42" s="17" t="str">
        <f t="shared" si="18"/>
        <v>\\\0</v>
      </c>
      <c r="O42" s="17" t="str">
        <f t="shared" si="19"/>
        <v>\\\0</v>
      </c>
      <c r="P42" s="17" t="str">
        <f t="shared" si="20"/>
        <v>\\\0</v>
      </c>
      <c r="R42" s="17" t="str">
        <f t="shared" si="21"/>
        <v>\\</v>
      </c>
      <c r="S42" s="38"/>
      <c r="T42" s="39"/>
      <c r="U42" s="31"/>
      <c r="V42" s="32"/>
      <c r="W42" s="36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35"/>
      <c r="DS42" s="287"/>
      <c r="DT42" s="36"/>
      <c r="DU42" s="37"/>
      <c r="DV42" s="28">
        <f>IF(AND($S42='자료입력 및 결과표시'!$B$6,COUNTIF($W42:$DR42,'자료입력 및 결과표시'!$C$6)&gt;=1),IF(OR('자료입력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DW42" s="28">
        <f>IF(AND($S42='자료입력 및 결과표시'!$B$7,COUNTIF($W42:$DR42,'자료입력 및 결과표시'!$C$7)&gt;=1),IF(OR('자료입력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DX42" s="28">
        <f>IF(AND($S42='자료입력 및 결과표시'!$B$8,COUNTIF($W42:$DR42,'자료입력 및 결과표시'!$C$8)&gt;=1),IF(OR('자료입력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DY42" s="28">
        <f>IF(AND($S42='자료입력 및 결과표시'!$B$9,COUNTIF($W42:$DR42,'자료입력 및 결과표시'!$C$9)&gt;=1),IF(OR('자료입력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DZ42" s="28">
        <f>IF(AND($S42='자료입력 및 결과표시'!$B$10,COUNTIF($W42:$DR42,'자료입력 및 결과표시'!$C$10)&gt;=1),IF(OR('자료입력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A42" s="28">
        <f>IF(AND($S42='자료입력 및 결과표시'!$B$11,COUNTIF($W42:$DR42,'자료입력 및 결과표시'!$C$11)&gt;=1),IF(OR('자료입력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B42" s="28">
        <f>IF(AND($S42='자료입력 및 결과표시'!$B$12,COUNTIF($W42:$DR42,'자료입력 및 결과표시'!$C$12)&gt;=1),IF(OR('자료입력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C42" s="28">
        <f>IF(AND($S42='자료입력 및 결과표시'!$B$13,COUNTIF($W42:$DR42,'자료입력 및 결과표시'!$C$13)&gt;=1),IF(OR('자료입력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D42" s="28">
        <f>IF(AND($S42='자료입력 및 결과표시'!$B$14,COUNTIF($W42:$DR42,'자료입력 및 결과표시'!$C$14)&gt;=1),IF(OR('자료입력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E42" s="28">
        <f>IF(AND($S42='자료입력 및 결과표시'!$B$15,COUNTIF($W42:$DR42,'자료입력 및 결과표시'!$C$15)&gt;=1),IF(OR('자료입력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F42" s="28">
        <f>IF(AND($S42='자료입력 및 결과표시'!$B$16,COUNTIF($W42:$DR42,'자료입력 및 결과표시'!$C$16)&gt;=1),IF(OR('자료입력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G42" s="28">
        <f>IF(AND($S42='자료입력 및 결과표시'!$B$17,COUNTIF($W42:$DR42,'자료입력 및 결과표시'!$C$17)&gt;=1),IF(OR('자료입력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H42" s="28">
        <f>IF(AND($S42='자료입력 및 결과표시'!$B$18,COUNTIF($W42:$DR42,'자료입력 및 결과표시'!$C$18)&gt;=1),IF(OR('자료입력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I42" s="28">
        <f>IF(AND($S42='자료입력 및 결과표시'!$B$19,COUNTIF($W42:$DR42,'자료입력 및 결과표시'!$C$19)&gt;=1),IF(OR('자료입력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J42" s="28">
        <f>IF(AND($S42='자료입력 및 결과표시'!$B$20,COUNTIF($W42:$DR42,'자료입력 및 결과표시'!$C$20)&gt;=1),IF(OR('자료입력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K42" s="28">
        <f>IF(AND($S42='자료입력 및 결과표시'!$B$21,COUNTIF($W42:$DR42,'자료입력 및 결과표시'!$C$21)&gt;=1),IF(OR('자료입력 및 결과표시'!$B$4+90&gt;=$V42,'자료입력 및 결과표시'!$B$4&lt;$U42),0,IF($V42-'자료입력 및 결과표시'!$B$4-90&gt;='자료입력 및 결과표시'!$E$4,'자료입력 및 결과표시'!$E$4,$V42-'자료입력 및 결과표시'!$B$4-90)),0)</f>
        <v>0</v>
      </c>
      <c r="EL42" s="17">
        <f>IF(AND(S42='자료입력 및 결과표시'!$B$6,COUNTIF('업무중복도(데이터 입력)'!$W42:$DR42,'자료입력 및 결과표시'!$C$6)&gt;=1),1,0)</f>
        <v>0</v>
      </c>
      <c r="EM42" s="17">
        <f>IF(AND(S42='자료입력 및 결과표시'!$B$7,COUNTIF('업무중복도(데이터 입력)'!$W42:$DR42,'자료입력 및 결과표시'!$C$7)&gt;=1),2,0)</f>
        <v>0</v>
      </c>
      <c r="EN42" s="17">
        <f>IF(AND(S42='자료입력 및 결과표시'!$B$8,COUNTIF('업무중복도(데이터 입력)'!$W42:$DR42,'자료입력 및 결과표시'!$C$8)&gt;=1),3,0)</f>
        <v>0</v>
      </c>
      <c r="EO42" s="17">
        <f>IF(AND(S42='자료입력 및 결과표시'!$B$9,COUNTIF('업무중복도(데이터 입력)'!$W42:$DR42,'자료입력 및 결과표시'!$C$9)&gt;=1),4,0)</f>
        <v>0</v>
      </c>
      <c r="EP42" s="17">
        <f>IF(AND(S42='자료입력 및 결과표시'!$B$10,COUNTIF('업무중복도(데이터 입력)'!$W42:$DR42,'자료입력 및 결과표시'!$C$10)&gt;=1),5,0)</f>
        <v>0</v>
      </c>
      <c r="EQ42" s="17">
        <f>IF(AND(S42='자료입력 및 결과표시'!$B$11,COUNTIF('업무중복도(데이터 입력)'!$W42:$DR42,'자료입력 및 결과표시'!$C$11)&gt;=1),6,0)</f>
        <v>0</v>
      </c>
      <c r="ER42" s="17">
        <f>IF(AND(S42='자료입력 및 결과표시'!$B$12,COUNTIF('업무중복도(데이터 입력)'!$W42:$DR42,'자료입력 및 결과표시'!$C$12)&gt;=1),7,0)</f>
        <v>0</v>
      </c>
      <c r="ES42" s="17">
        <f>IF(AND(S42='자료입력 및 결과표시'!$B$13,COUNTIF('업무중복도(데이터 입력)'!$W42:$DR42,'자료입력 및 결과표시'!$C$13)&gt;=1),8,0)</f>
        <v>0</v>
      </c>
      <c r="ET42" s="17">
        <f>IF(AND(S42='자료입력 및 결과표시'!$B$14,COUNTIF('업무중복도(데이터 입력)'!$W42:$DR42,'자료입력 및 결과표시'!$C$14)&gt;=1),9,0)</f>
        <v>0</v>
      </c>
      <c r="EU42" s="17">
        <f>IF(AND(S42='자료입력 및 결과표시'!$B$15,COUNTIF('업무중복도(데이터 입력)'!$W42:$DR42,'자료입력 및 결과표시'!$C$15)&gt;=1),10,0)</f>
        <v>0</v>
      </c>
      <c r="EV42" s="17">
        <f>IF(AND(S42='자료입력 및 결과표시'!$B$16,COUNTIF('업무중복도(데이터 입력)'!$W42:$DR42,'자료입력 및 결과표시'!$C$16)&gt;=1),11,0)</f>
        <v>0</v>
      </c>
      <c r="EW42" s="17">
        <f>IF(AND(S42='자료입력 및 결과표시'!$B$17,COUNTIF('업무중복도(데이터 입력)'!$W42:$DR42,'자료입력 및 결과표시'!$C$17)&gt;=1),12,0)</f>
        <v>0</v>
      </c>
      <c r="EX42" s="17">
        <f>IF(AND(S42='자료입력 및 결과표시'!$B$18,COUNTIF('업무중복도(데이터 입력)'!$W42:$DR42,'자료입력 및 결과표시'!$C$18)&gt;=1),13,0)</f>
        <v>0</v>
      </c>
      <c r="EY42" s="17">
        <f>IF(AND(S42='자료입력 및 결과표시'!$B$19,COUNTIF('업무중복도(데이터 입력)'!$W42:$DR42,'자료입력 및 결과표시'!$C$19)&gt;=1),14,0)</f>
        <v>0</v>
      </c>
      <c r="EZ42" s="17">
        <f>IF(AND(S42='자료입력 및 결과표시'!$B$20,COUNTIF('업무중복도(데이터 입력)'!$W42:$DR42,'자료입력 및 결과표시'!$C$20)&gt;=1),15,0)</f>
        <v>0</v>
      </c>
      <c r="FA42" s="17">
        <f>IF(AND(S42='자료입력 및 결과표시'!$B$21,COUNTIF('업무중복도(데이터 입력)'!$W42:$DR42,'자료입력 및 결과표시'!$C$21)&gt;=1),16,0)</f>
        <v>0</v>
      </c>
      <c r="FD42" s="270" t="str">
        <f ca="1">IFERROR(MATCH('자료입력 및 결과표시'!$C$62,OFFSET($R$3,$FD41,,1000),0)+$FD41,"")</f>
        <v/>
      </c>
      <c r="FE42" s="271" t="str">
        <f t="shared" ca="1" si="22"/>
        <v/>
      </c>
      <c r="FH42" s="17" t="str">
        <f ca="1">IFERROR(MATCH('자료입력 및 결과표시'!$C$62,OFFSET($R$3,$FH41,,1000),0)+$FH41,"")</f>
        <v/>
      </c>
      <c r="FK42" s="17">
        <f t="shared" si="24"/>
        <v>0</v>
      </c>
      <c r="FL42" s="17">
        <v>40</v>
      </c>
      <c r="FM42" s="17">
        <f>IF(HLOOKUP('자료입력 및 결과표시'!$A$4,'업체별 기술인 명단(데이터 입력)'!$B$2:$BZ$100,41,FALSE)="",1,HLOOKUP('자료입력 및 결과표시'!$A$4,'업체별 기술인 명단(데이터 입력)'!$B$2:$BZ$100,41,FALSE))</f>
        <v>1</v>
      </c>
      <c r="FN42" s="17">
        <f t="shared" ca="1" si="25"/>
        <v>0</v>
      </c>
      <c r="FO42"/>
      <c r="FP42" s="17" t="str">
        <f t="shared" ca="1" si="26"/>
        <v/>
      </c>
      <c r="FQ42" s="270" t="str">
        <f ca="1">IFERROR(MATCH('자료입력 및 결과표시'!$C$62,OFFSET($R$3,$FQ41,,1000),0)+$FQ41,"")</f>
        <v/>
      </c>
      <c r="FR42" s="17" t="str">
        <f t="shared" ca="1" si="27"/>
        <v/>
      </c>
      <c r="FS42" s="17" t="str">
        <f t="shared" ca="1" si="45"/>
        <v/>
      </c>
      <c r="FT42" s="17" t="str">
        <f t="shared" ca="1" si="46"/>
        <v/>
      </c>
      <c r="FU42" s="17" t="str">
        <f t="shared" ca="1" si="47"/>
        <v/>
      </c>
      <c r="FV42" s="17" t="str">
        <f t="shared" ca="1" si="48"/>
        <v/>
      </c>
      <c r="FW42" s="17" t="str">
        <f t="shared" ca="1" si="49"/>
        <v/>
      </c>
      <c r="FX42" s="17" t="str">
        <f t="shared" ca="1" si="50"/>
        <v/>
      </c>
      <c r="FY42" s="17" t="str">
        <f t="shared" ca="1" si="51"/>
        <v/>
      </c>
      <c r="FZ42" s="17" t="str">
        <f t="shared" ca="1" si="52"/>
        <v/>
      </c>
      <c r="GA42" s="17" t="str">
        <f t="shared" ca="1" si="53"/>
        <v/>
      </c>
      <c r="GB42" s="17" t="str">
        <f t="shared" ca="1" si="54"/>
        <v/>
      </c>
      <c r="GC42" s="17" t="str">
        <f t="shared" ca="1" si="55"/>
        <v/>
      </c>
      <c r="GD42" s="17" t="str">
        <f t="shared" ca="1" si="56"/>
        <v/>
      </c>
      <c r="GE42" s="17" t="str">
        <f t="shared" ca="1" si="57"/>
        <v/>
      </c>
      <c r="GF42" s="17" t="str">
        <f t="shared" ca="1" si="58"/>
        <v/>
      </c>
      <c r="GG42" s="17" t="str">
        <f t="shared" ca="1" si="59"/>
        <v/>
      </c>
      <c r="GH42" s="17" t="str">
        <f t="shared" ca="1" si="60"/>
        <v/>
      </c>
      <c r="GI42" s="17" t="str">
        <f t="shared" ca="1" si="61"/>
        <v/>
      </c>
      <c r="GJ42" s="17" t="str">
        <f t="shared" ca="1" si="62"/>
        <v/>
      </c>
      <c r="GK42" s="17" t="str">
        <f t="shared" ca="1" si="63"/>
        <v/>
      </c>
      <c r="GL42" s="17" t="str">
        <f t="shared" ca="1" si="64"/>
        <v/>
      </c>
      <c r="GM42" s="17" t="str">
        <f t="shared" ca="1" si="65"/>
        <v/>
      </c>
      <c r="GN42" s="17" t="str">
        <f t="shared" ca="1" si="66"/>
        <v/>
      </c>
      <c r="GO42" s="17" t="str">
        <f t="shared" ca="1" si="67"/>
        <v/>
      </c>
      <c r="GP42" s="17" t="str">
        <f t="shared" ca="1" si="68"/>
        <v/>
      </c>
      <c r="GQ42" s="17" t="str">
        <f t="shared" ca="1" si="69"/>
        <v/>
      </c>
      <c r="GR42" s="17" t="str">
        <f t="shared" ca="1" si="70"/>
        <v/>
      </c>
      <c r="GS42" s="17" t="str">
        <f t="shared" ca="1" si="71"/>
        <v/>
      </c>
      <c r="GT42" s="17" t="str">
        <f t="shared" ca="1" si="72"/>
        <v/>
      </c>
      <c r="GU42" s="17" t="str">
        <f t="shared" ca="1" si="73"/>
        <v/>
      </c>
      <c r="GV42" s="17" t="str">
        <f t="shared" ca="1" si="74"/>
        <v/>
      </c>
      <c r="GW42" s="17" t="str">
        <f t="shared" ca="1" si="75"/>
        <v/>
      </c>
      <c r="GX42" s="17" t="str">
        <f t="shared" ca="1" si="76"/>
        <v/>
      </c>
      <c r="GY42" s="17" t="str">
        <f t="shared" ca="1" si="77"/>
        <v/>
      </c>
      <c r="GZ42" s="17" t="str">
        <f t="shared" ca="1" si="78"/>
        <v/>
      </c>
      <c r="HA42" s="17" t="str">
        <f t="shared" ca="1" si="79"/>
        <v/>
      </c>
      <c r="HB42" s="17" t="str">
        <f t="shared" ca="1" si="80"/>
        <v/>
      </c>
      <c r="HC42" s="17" t="str">
        <f t="shared" ca="1" si="81"/>
        <v/>
      </c>
      <c r="HD42" s="17" t="str">
        <f t="shared" ca="1" si="82"/>
        <v/>
      </c>
      <c r="HE42" s="17" t="str">
        <f t="shared" ca="1" si="83"/>
        <v/>
      </c>
      <c r="HF42" s="17" t="str">
        <f t="shared" ca="1" si="84"/>
        <v/>
      </c>
      <c r="HG42" s="17" t="str">
        <f t="shared" ca="1" si="85"/>
        <v/>
      </c>
      <c r="HH42" s="17" t="str">
        <f t="shared" ca="1" si="86"/>
        <v/>
      </c>
      <c r="HI42" s="17" t="str">
        <f t="shared" ca="1" si="87"/>
        <v/>
      </c>
      <c r="HJ42" s="17" t="str">
        <f t="shared" ca="1" si="88"/>
        <v/>
      </c>
      <c r="HK42" s="17" t="str">
        <f t="shared" ca="1" si="89"/>
        <v/>
      </c>
      <c r="HL42" s="17" t="str">
        <f t="shared" ca="1" si="90"/>
        <v/>
      </c>
      <c r="HM42" s="17" t="str">
        <f t="shared" ca="1" si="91"/>
        <v/>
      </c>
      <c r="HN42" s="17" t="str">
        <f t="shared" ca="1" si="92"/>
        <v/>
      </c>
      <c r="HO42" s="17" t="str">
        <f t="shared" ca="1" si="93"/>
        <v/>
      </c>
      <c r="HP42" s="17" t="str">
        <f t="shared" ca="1" si="94"/>
        <v/>
      </c>
      <c r="HQ42" s="17" t="str">
        <f t="shared" ca="1" si="95"/>
        <v/>
      </c>
      <c r="HR42" s="17" t="str">
        <f t="shared" ca="1" si="96"/>
        <v/>
      </c>
      <c r="HS42" s="17" t="str">
        <f t="shared" ca="1" si="97"/>
        <v/>
      </c>
      <c r="HT42" s="17" t="str">
        <f t="shared" ca="1" si="98"/>
        <v/>
      </c>
      <c r="HU42" s="17" t="str">
        <f t="shared" ca="1" si="99"/>
        <v/>
      </c>
      <c r="HV42" s="17" t="str">
        <f t="shared" ca="1" si="100"/>
        <v/>
      </c>
      <c r="HW42" s="17" t="str">
        <f t="shared" ca="1" si="101"/>
        <v/>
      </c>
      <c r="HX42" s="17" t="str">
        <f t="shared" ca="1" si="102"/>
        <v/>
      </c>
      <c r="HY42" s="17" t="str">
        <f t="shared" ca="1" si="103"/>
        <v/>
      </c>
      <c r="HZ42" s="17" t="str">
        <f t="shared" ca="1" si="104"/>
        <v/>
      </c>
      <c r="IA42" s="17" t="str">
        <f t="shared" ca="1" si="105"/>
        <v/>
      </c>
      <c r="IB42" s="17" t="str">
        <f t="shared" ca="1" si="106"/>
        <v/>
      </c>
      <c r="IC42" s="17" t="str">
        <f t="shared" ca="1" si="107"/>
        <v/>
      </c>
      <c r="ID42" s="17" t="str">
        <f t="shared" ca="1" si="40"/>
        <v/>
      </c>
      <c r="IE42" s="17" t="str">
        <f t="shared" ca="1" si="125"/>
        <v/>
      </c>
      <c r="IF42" s="17" t="str">
        <f t="shared" ca="1" si="126"/>
        <v/>
      </c>
      <c r="IG42" s="17" t="str">
        <f t="shared" ca="1" si="127"/>
        <v/>
      </c>
      <c r="IH42" s="17" t="str">
        <f t="shared" ca="1" si="128"/>
        <v/>
      </c>
      <c r="II42" s="17" t="str">
        <f t="shared" ca="1" si="129"/>
        <v/>
      </c>
      <c r="IJ42" s="17" t="str">
        <f t="shared" ca="1" si="130"/>
        <v/>
      </c>
      <c r="IK42" s="17" t="str">
        <f t="shared" ca="1" si="131"/>
        <v/>
      </c>
      <c r="IL42" s="17" t="str">
        <f t="shared" ca="1" si="132"/>
        <v/>
      </c>
      <c r="IM42" s="17" t="str">
        <f t="shared" ca="1" si="133"/>
        <v/>
      </c>
      <c r="IN42" s="17" t="str">
        <f t="shared" ca="1" si="134"/>
        <v/>
      </c>
      <c r="IO42" s="17" t="str">
        <f t="shared" ca="1" si="135"/>
        <v/>
      </c>
      <c r="IP42" s="17" t="str">
        <f t="shared" ca="1" si="136"/>
        <v/>
      </c>
      <c r="IQ42" s="17" t="str">
        <f t="shared" ca="1" si="109"/>
        <v/>
      </c>
      <c r="IR42" s="17" t="str">
        <f t="shared" ca="1" si="110"/>
        <v/>
      </c>
      <c r="IS42" s="17" t="str">
        <f t="shared" ca="1" si="111"/>
        <v/>
      </c>
      <c r="IT42" s="17" t="str">
        <f t="shared" ca="1" si="112"/>
        <v/>
      </c>
      <c r="IU42" s="17" t="str">
        <f t="shared" ca="1" si="113"/>
        <v/>
      </c>
      <c r="IV42" s="17" t="str">
        <f t="shared" ca="1" si="114"/>
        <v/>
      </c>
      <c r="IW42" s="17" t="str">
        <f t="shared" ca="1" si="115"/>
        <v/>
      </c>
      <c r="IX42" s="17" t="str">
        <f t="shared" ca="1" si="116"/>
        <v/>
      </c>
      <c r="IY42" s="17" t="str">
        <f t="shared" ca="1" si="117"/>
        <v/>
      </c>
      <c r="IZ42" s="17" t="str">
        <f t="shared" ca="1" si="118"/>
        <v/>
      </c>
      <c r="JA42" s="17" t="str">
        <f t="shared" ca="1" si="119"/>
        <v/>
      </c>
      <c r="JB42" s="17" t="str">
        <f t="shared" ca="1" si="120"/>
        <v/>
      </c>
      <c r="JC42" s="17" t="str">
        <f t="shared" ca="1" si="121"/>
        <v/>
      </c>
      <c r="JD42" s="17" t="str">
        <f t="shared" ca="1" si="122"/>
        <v/>
      </c>
      <c r="JE42" s="17" t="str">
        <f t="shared" ca="1" si="123"/>
        <v/>
      </c>
      <c r="JF42" s="17" t="str">
        <f t="shared" ca="1" si="137"/>
        <v/>
      </c>
      <c r="JG42" s="17" t="str">
        <f t="shared" ca="1" si="138"/>
        <v/>
      </c>
      <c r="JH42" s="17" t="str">
        <f t="shared" ca="1" si="139"/>
        <v/>
      </c>
      <c r="JI42" s="17" t="str">
        <f t="shared" ca="1" si="140"/>
        <v/>
      </c>
      <c r="JJ42" s="17" t="str">
        <f t="shared" ca="1" si="141"/>
        <v/>
      </c>
      <c r="JK42" s="17" t="str">
        <f t="shared" ca="1" si="142"/>
        <v/>
      </c>
      <c r="JL42" s="17" t="str">
        <f t="shared" ca="1" si="143"/>
        <v/>
      </c>
      <c r="JM42" s="17" t="str">
        <f t="shared" ca="1" si="144"/>
        <v/>
      </c>
    </row>
    <row r="43" spans="1:273">
      <c r="A43" s="17" t="str">
        <f t="shared" si="5"/>
        <v>\\\0</v>
      </c>
      <c r="B43" s="17" t="str">
        <f t="shared" si="6"/>
        <v>\\\0</v>
      </c>
      <c r="C43" s="17" t="str">
        <f t="shared" si="7"/>
        <v>\\\0</v>
      </c>
      <c r="D43" s="17" t="str">
        <f t="shared" si="8"/>
        <v>\\\0</v>
      </c>
      <c r="E43" s="17" t="str">
        <f t="shared" si="9"/>
        <v>\\\0</v>
      </c>
      <c r="F43" s="17" t="str">
        <f t="shared" si="10"/>
        <v>\\\0</v>
      </c>
      <c r="G43" s="17" t="str">
        <f t="shared" si="11"/>
        <v>\\\0</v>
      </c>
      <c r="H43" s="17" t="str">
        <f t="shared" si="12"/>
        <v>\\\0</v>
      </c>
      <c r="I43" s="17" t="str">
        <f t="shared" si="13"/>
        <v>\\\0</v>
      </c>
      <c r="J43" s="17" t="str">
        <f t="shared" si="14"/>
        <v>\\\0</v>
      </c>
      <c r="K43" s="17" t="str">
        <f t="shared" si="15"/>
        <v>\\\0</v>
      </c>
      <c r="L43" s="17" t="str">
        <f t="shared" si="16"/>
        <v>\\\0</v>
      </c>
      <c r="M43" s="17" t="str">
        <f t="shared" si="17"/>
        <v>\\\0</v>
      </c>
      <c r="N43" s="17" t="str">
        <f t="shared" si="18"/>
        <v>\\\0</v>
      </c>
      <c r="O43" s="17" t="str">
        <f t="shared" si="19"/>
        <v>\\\0</v>
      </c>
      <c r="P43" s="17" t="str">
        <f t="shared" si="20"/>
        <v>\\\0</v>
      </c>
      <c r="R43" s="17" t="str">
        <f t="shared" si="21"/>
        <v>\\</v>
      </c>
      <c r="S43" s="38"/>
      <c r="T43" s="39"/>
      <c r="U43" s="31"/>
      <c r="V43" s="32"/>
      <c r="W43" s="36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35"/>
      <c r="DS43" s="287"/>
      <c r="DT43" s="36"/>
      <c r="DU43" s="37"/>
      <c r="DV43" s="28">
        <f>IF(AND($S43='자료입력 및 결과표시'!$B$6,COUNTIF($W43:$DR43,'자료입력 및 결과표시'!$C$6)&gt;=1),IF(OR('자료입력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DW43" s="28">
        <f>IF(AND($S43='자료입력 및 결과표시'!$B$7,COUNTIF($W43:$DR43,'자료입력 및 결과표시'!$C$7)&gt;=1),IF(OR('자료입력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DX43" s="28">
        <f>IF(AND($S43='자료입력 및 결과표시'!$B$8,COUNTIF($W43:$DR43,'자료입력 및 결과표시'!$C$8)&gt;=1),IF(OR('자료입력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DY43" s="28">
        <f>IF(AND($S43='자료입력 및 결과표시'!$B$9,COUNTIF($W43:$DR43,'자료입력 및 결과표시'!$C$9)&gt;=1),IF(OR('자료입력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DZ43" s="28">
        <f>IF(AND($S43='자료입력 및 결과표시'!$B$10,COUNTIF($W43:$DR43,'자료입력 및 결과표시'!$C$10)&gt;=1),IF(OR('자료입력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A43" s="28">
        <f>IF(AND($S43='자료입력 및 결과표시'!$B$11,COUNTIF($W43:$DR43,'자료입력 및 결과표시'!$C$11)&gt;=1),IF(OR('자료입력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B43" s="28">
        <f>IF(AND($S43='자료입력 및 결과표시'!$B$12,COUNTIF($W43:$DR43,'자료입력 및 결과표시'!$C$12)&gt;=1),IF(OR('자료입력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C43" s="28">
        <f>IF(AND($S43='자료입력 및 결과표시'!$B$13,COUNTIF($W43:$DR43,'자료입력 및 결과표시'!$C$13)&gt;=1),IF(OR('자료입력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D43" s="28">
        <f>IF(AND($S43='자료입력 및 결과표시'!$B$14,COUNTIF($W43:$DR43,'자료입력 및 결과표시'!$C$14)&gt;=1),IF(OR('자료입력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E43" s="28">
        <f>IF(AND($S43='자료입력 및 결과표시'!$B$15,COUNTIF($W43:$DR43,'자료입력 및 결과표시'!$C$15)&gt;=1),IF(OR('자료입력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F43" s="28">
        <f>IF(AND($S43='자료입력 및 결과표시'!$B$16,COUNTIF($W43:$DR43,'자료입력 및 결과표시'!$C$16)&gt;=1),IF(OR('자료입력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G43" s="28">
        <f>IF(AND($S43='자료입력 및 결과표시'!$B$17,COUNTIF($W43:$DR43,'자료입력 및 결과표시'!$C$17)&gt;=1),IF(OR('자료입력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H43" s="28">
        <f>IF(AND($S43='자료입력 및 결과표시'!$B$18,COUNTIF($W43:$DR43,'자료입력 및 결과표시'!$C$18)&gt;=1),IF(OR('자료입력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I43" s="28">
        <f>IF(AND($S43='자료입력 및 결과표시'!$B$19,COUNTIF($W43:$DR43,'자료입력 및 결과표시'!$C$19)&gt;=1),IF(OR('자료입력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J43" s="28">
        <f>IF(AND($S43='자료입력 및 결과표시'!$B$20,COUNTIF($W43:$DR43,'자료입력 및 결과표시'!$C$20)&gt;=1),IF(OR('자료입력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K43" s="28">
        <f>IF(AND($S43='자료입력 및 결과표시'!$B$21,COUNTIF($W43:$DR43,'자료입력 및 결과표시'!$C$21)&gt;=1),IF(OR('자료입력 및 결과표시'!$B$4+90&gt;=$V43,'자료입력 및 결과표시'!$B$4&lt;$U43),0,IF($V43-'자료입력 및 결과표시'!$B$4-90&gt;='자료입력 및 결과표시'!$E$4,'자료입력 및 결과표시'!$E$4,$V43-'자료입력 및 결과표시'!$B$4-90)),0)</f>
        <v>0</v>
      </c>
      <c r="EL43" s="17">
        <f>IF(AND(S43='자료입력 및 결과표시'!$B$6,COUNTIF('업무중복도(데이터 입력)'!$W43:$DR43,'자료입력 및 결과표시'!$C$6)&gt;=1),1,0)</f>
        <v>0</v>
      </c>
      <c r="EM43" s="17">
        <f>IF(AND(S43='자료입력 및 결과표시'!$B$7,COUNTIF('업무중복도(데이터 입력)'!$W43:$DR43,'자료입력 및 결과표시'!$C$7)&gt;=1),2,0)</f>
        <v>0</v>
      </c>
      <c r="EN43" s="17">
        <f>IF(AND(S43='자료입력 및 결과표시'!$B$8,COUNTIF('업무중복도(데이터 입력)'!$W43:$DR43,'자료입력 및 결과표시'!$C$8)&gt;=1),3,0)</f>
        <v>0</v>
      </c>
      <c r="EO43" s="17">
        <f>IF(AND(S43='자료입력 및 결과표시'!$B$9,COUNTIF('업무중복도(데이터 입력)'!$W43:$DR43,'자료입력 및 결과표시'!$C$9)&gt;=1),4,0)</f>
        <v>0</v>
      </c>
      <c r="EP43" s="17">
        <f>IF(AND(S43='자료입력 및 결과표시'!$B$10,COUNTIF('업무중복도(데이터 입력)'!$W43:$DR43,'자료입력 및 결과표시'!$C$10)&gt;=1),5,0)</f>
        <v>0</v>
      </c>
      <c r="EQ43" s="17">
        <f>IF(AND(S43='자료입력 및 결과표시'!$B$11,COUNTIF('업무중복도(데이터 입력)'!$W43:$DR43,'자료입력 및 결과표시'!$C$11)&gt;=1),6,0)</f>
        <v>0</v>
      </c>
      <c r="ER43" s="17">
        <f>IF(AND(S43='자료입력 및 결과표시'!$B$12,COUNTIF('업무중복도(데이터 입력)'!$W43:$DR43,'자료입력 및 결과표시'!$C$12)&gt;=1),7,0)</f>
        <v>0</v>
      </c>
      <c r="ES43" s="17">
        <f>IF(AND(S43='자료입력 및 결과표시'!$B$13,COUNTIF('업무중복도(데이터 입력)'!$W43:$DR43,'자료입력 및 결과표시'!$C$13)&gt;=1),8,0)</f>
        <v>0</v>
      </c>
      <c r="ET43" s="17">
        <f>IF(AND(S43='자료입력 및 결과표시'!$B$14,COUNTIF('업무중복도(데이터 입력)'!$W43:$DR43,'자료입력 및 결과표시'!$C$14)&gt;=1),9,0)</f>
        <v>0</v>
      </c>
      <c r="EU43" s="17">
        <f>IF(AND(S43='자료입력 및 결과표시'!$B$15,COUNTIF('업무중복도(데이터 입력)'!$W43:$DR43,'자료입력 및 결과표시'!$C$15)&gt;=1),10,0)</f>
        <v>0</v>
      </c>
      <c r="EV43" s="17">
        <f>IF(AND(S43='자료입력 및 결과표시'!$B$16,COUNTIF('업무중복도(데이터 입력)'!$W43:$DR43,'자료입력 및 결과표시'!$C$16)&gt;=1),11,0)</f>
        <v>0</v>
      </c>
      <c r="EW43" s="17">
        <f>IF(AND(S43='자료입력 및 결과표시'!$B$17,COUNTIF('업무중복도(데이터 입력)'!$W43:$DR43,'자료입력 및 결과표시'!$C$17)&gt;=1),12,0)</f>
        <v>0</v>
      </c>
      <c r="EX43" s="17">
        <f>IF(AND(S43='자료입력 및 결과표시'!$B$18,COUNTIF('업무중복도(데이터 입력)'!$W43:$DR43,'자료입력 및 결과표시'!$C$18)&gt;=1),13,0)</f>
        <v>0</v>
      </c>
      <c r="EY43" s="17">
        <f>IF(AND(S43='자료입력 및 결과표시'!$B$19,COUNTIF('업무중복도(데이터 입력)'!$W43:$DR43,'자료입력 및 결과표시'!$C$19)&gt;=1),14,0)</f>
        <v>0</v>
      </c>
      <c r="EZ43" s="17">
        <f>IF(AND(S43='자료입력 및 결과표시'!$B$20,COUNTIF('업무중복도(데이터 입력)'!$W43:$DR43,'자료입력 및 결과표시'!$C$20)&gt;=1),15,0)</f>
        <v>0</v>
      </c>
      <c r="FA43" s="17">
        <f>IF(AND(S43='자료입력 및 결과표시'!$B$21,COUNTIF('업무중복도(데이터 입력)'!$W43:$DR43,'자료입력 및 결과표시'!$C$21)&gt;=1),16,0)</f>
        <v>0</v>
      </c>
      <c r="FD43" s="270" t="str">
        <f ca="1">IFERROR(MATCH('자료입력 및 결과표시'!$C$62,OFFSET($R$3,$FD42,,1000),0)+$FD42,"")</f>
        <v/>
      </c>
      <c r="FE43" s="271" t="str">
        <f t="shared" ca="1" si="22"/>
        <v/>
      </c>
      <c r="FH43" s="17" t="str">
        <f ca="1">IFERROR(MATCH('자료입력 및 결과표시'!$C$62,OFFSET($R$3,$FH42,,1000),0)+$FH42,"")</f>
        <v/>
      </c>
      <c r="FK43" s="17">
        <f t="shared" si="24"/>
        <v>0</v>
      </c>
      <c r="FL43" s="17">
        <v>41</v>
      </c>
      <c r="FM43" s="17">
        <f>IF(HLOOKUP('자료입력 및 결과표시'!$A$4,'업체별 기술인 명단(데이터 입력)'!$B$2:$BZ$100,42,FALSE)="",1,HLOOKUP('자료입력 및 결과표시'!$A$4,'업체별 기술인 명단(데이터 입력)'!$B$2:$BZ$100,42,FALSE))</f>
        <v>1</v>
      </c>
      <c r="FN43" s="17">
        <f t="shared" ca="1" si="25"/>
        <v>0</v>
      </c>
      <c r="FO43"/>
      <c r="FP43" s="17" t="str">
        <f t="shared" ca="1" si="26"/>
        <v/>
      </c>
      <c r="FQ43" s="270" t="str">
        <f ca="1">IFERROR(MATCH('자료입력 및 결과표시'!$C$62,OFFSET($R$3,$FQ42,,1000),0)+$FQ42,"")</f>
        <v/>
      </c>
      <c r="FR43" s="17" t="str">
        <f t="shared" ca="1" si="27"/>
        <v/>
      </c>
      <c r="FS43" s="17" t="str">
        <f t="shared" ca="1" si="45"/>
        <v/>
      </c>
      <c r="FT43" s="17" t="str">
        <f t="shared" ca="1" si="46"/>
        <v/>
      </c>
      <c r="FU43" s="17" t="str">
        <f t="shared" ca="1" si="47"/>
        <v/>
      </c>
      <c r="FV43" s="17" t="str">
        <f t="shared" ca="1" si="48"/>
        <v/>
      </c>
      <c r="FW43" s="17" t="str">
        <f t="shared" ca="1" si="49"/>
        <v/>
      </c>
      <c r="FX43" s="17" t="str">
        <f t="shared" ca="1" si="50"/>
        <v/>
      </c>
      <c r="FY43" s="17" t="str">
        <f t="shared" ca="1" si="51"/>
        <v/>
      </c>
      <c r="FZ43" s="17" t="str">
        <f t="shared" ca="1" si="52"/>
        <v/>
      </c>
      <c r="GA43" s="17" t="str">
        <f t="shared" ca="1" si="53"/>
        <v/>
      </c>
      <c r="GB43" s="17" t="str">
        <f t="shared" ca="1" si="54"/>
        <v/>
      </c>
      <c r="GC43" s="17" t="str">
        <f t="shared" ca="1" si="55"/>
        <v/>
      </c>
      <c r="GD43" s="17" t="str">
        <f t="shared" ca="1" si="56"/>
        <v/>
      </c>
      <c r="GE43" s="17" t="str">
        <f t="shared" ca="1" si="57"/>
        <v/>
      </c>
      <c r="GF43" s="17" t="str">
        <f t="shared" ca="1" si="58"/>
        <v/>
      </c>
      <c r="GG43" s="17" t="str">
        <f t="shared" ca="1" si="59"/>
        <v/>
      </c>
      <c r="GH43" s="17" t="str">
        <f t="shared" ca="1" si="60"/>
        <v/>
      </c>
      <c r="GI43" s="17" t="str">
        <f t="shared" ca="1" si="61"/>
        <v/>
      </c>
      <c r="GJ43" s="17" t="str">
        <f t="shared" ca="1" si="62"/>
        <v/>
      </c>
      <c r="GK43" s="17" t="str">
        <f t="shared" ca="1" si="63"/>
        <v/>
      </c>
      <c r="GL43" s="17" t="str">
        <f t="shared" ca="1" si="64"/>
        <v/>
      </c>
      <c r="GM43" s="17" t="str">
        <f t="shared" ca="1" si="65"/>
        <v/>
      </c>
      <c r="GN43" s="17" t="str">
        <f t="shared" ca="1" si="66"/>
        <v/>
      </c>
      <c r="GO43" s="17" t="str">
        <f t="shared" ca="1" si="67"/>
        <v/>
      </c>
      <c r="GP43" s="17" t="str">
        <f t="shared" ca="1" si="68"/>
        <v/>
      </c>
      <c r="GQ43" s="17" t="str">
        <f t="shared" ca="1" si="69"/>
        <v/>
      </c>
      <c r="GR43" s="17" t="str">
        <f t="shared" ca="1" si="70"/>
        <v/>
      </c>
      <c r="GS43" s="17" t="str">
        <f t="shared" ca="1" si="71"/>
        <v/>
      </c>
      <c r="GT43" s="17" t="str">
        <f t="shared" ca="1" si="72"/>
        <v/>
      </c>
      <c r="GU43" s="17" t="str">
        <f t="shared" ca="1" si="73"/>
        <v/>
      </c>
      <c r="GV43" s="17" t="str">
        <f t="shared" ca="1" si="74"/>
        <v/>
      </c>
      <c r="GW43" s="17" t="str">
        <f t="shared" ca="1" si="75"/>
        <v/>
      </c>
      <c r="GX43" s="17" t="str">
        <f t="shared" ca="1" si="76"/>
        <v/>
      </c>
      <c r="GY43" s="17" t="str">
        <f t="shared" ca="1" si="77"/>
        <v/>
      </c>
      <c r="GZ43" s="17" t="str">
        <f t="shared" ca="1" si="78"/>
        <v/>
      </c>
      <c r="HA43" s="17" t="str">
        <f t="shared" ca="1" si="79"/>
        <v/>
      </c>
      <c r="HB43" s="17" t="str">
        <f t="shared" ca="1" si="80"/>
        <v/>
      </c>
      <c r="HC43" s="17" t="str">
        <f t="shared" ca="1" si="81"/>
        <v/>
      </c>
      <c r="HD43" s="17" t="str">
        <f t="shared" ca="1" si="82"/>
        <v/>
      </c>
      <c r="HE43" s="17" t="str">
        <f t="shared" ca="1" si="83"/>
        <v/>
      </c>
      <c r="HF43" s="17" t="str">
        <f t="shared" ca="1" si="84"/>
        <v/>
      </c>
      <c r="HG43" s="17" t="str">
        <f t="shared" ca="1" si="85"/>
        <v/>
      </c>
      <c r="HH43" s="17" t="str">
        <f t="shared" ca="1" si="86"/>
        <v/>
      </c>
      <c r="HI43" s="17" t="str">
        <f t="shared" ca="1" si="87"/>
        <v/>
      </c>
      <c r="HJ43" s="17" t="str">
        <f t="shared" ca="1" si="88"/>
        <v/>
      </c>
      <c r="HK43" s="17" t="str">
        <f t="shared" ca="1" si="89"/>
        <v/>
      </c>
      <c r="HL43" s="17" t="str">
        <f t="shared" ca="1" si="90"/>
        <v/>
      </c>
      <c r="HM43" s="17" t="str">
        <f t="shared" ca="1" si="91"/>
        <v/>
      </c>
      <c r="HN43" s="17" t="str">
        <f t="shared" ca="1" si="92"/>
        <v/>
      </c>
      <c r="HO43" s="17" t="str">
        <f t="shared" ca="1" si="93"/>
        <v/>
      </c>
      <c r="HP43" s="17" t="str">
        <f t="shared" ca="1" si="94"/>
        <v/>
      </c>
      <c r="HQ43" s="17" t="str">
        <f t="shared" ca="1" si="95"/>
        <v/>
      </c>
      <c r="HR43" s="17" t="str">
        <f t="shared" ca="1" si="96"/>
        <v/>
      </c>
      <c r="HS43" s="17" t="str">
        <f t="shared" ca="1" si="97"/>
        <v/>
      </c>
      <c r="HT43" s="17" t="str">
        <f t="shared" ca="1" si="98"/>
        <v/>
      </c>
      <c r="HU43" s="17" t="str">
        <f t="shared" ca="1" si="99"/>
        <v/>
      </c>
      <c r="HV43" s="17" t="str">
        <f t="shared" ca="1" si="100"/>
        <v/>
      </c>
      <c r="HW43" s="17" t="str">
        <f t="shared" ca="1" si="101"/>
        <v/>
      </c>
      <c r="HX43" s="17" t="str">
        <f t="shared" ca="1" si="102"/>
        <v/>
      </c>
      <c r="HY43" s="17" t="str">
        <f t="shared" ca="1" si="103"/>
        <v/>
      </c>
      <c r="HZ43" s="17" t="str">
        <f t="shared" ca="1" si="104"/>
        <v/>
      </c>
      <c r="IA43" s="17" t="str">
        <f t="shared" ca="1" si="105"/>
        <v/>
      </c>
      <c r="IB43" s="17" t="str">
        <f t="shared" ca="1" si="106"/>
        <v/>
      </c>
      <c r="IC43" s="17" t="str">
        <f t="shared" ca="1" si="107"/>
        <v/>
      </c>
      <c r="ID43" s="17" t="str">
        <f t="shared" ca="1" si="40"/>
        <v/>
      </c>
      <c r="IE43" s="17" t="str">
        <f t="shared" ca="1" si="125"/>
        <v/>
      </c>
      <c r="IF43" s="17" t="str">
        <f t="shared" ca="1" si="126"/>
        <v/>
      </c>
      <c r="IG43" s="17" t="str">
        <f t="shared" ca="1" si="127"/>
        <v/>
      </c>
      <c r="IH43" s="17" t="str">
        <f t="shared" ca="1" si="128"/>
        <v/>
      </c>
      <c r="II43" s="17" t="str">
        <f t="shared" ca="1" si="129"/>
        <v/>
      </c>
      <c r="IJ43" s="17" t="str">
        <f t="shared" ca="1" si="130"/>
        <v/>
      </c>
      <c r="IK43" s="17" t="str">
        <f t="shared" ca="1" si="131"/>
        <v/>
      </c>
      <c r="IL43" s="17" t="str">
        <f t="shared" ca="1" si="132"/>
        <v/>
      </c>
      <c r="IM43" s="17" t="str">
        <f t="shared" ca="1" si="133"/>
        <v/>
      </c>
      <c r="IN43" s="17" t="str">
        <f t="shared" ca="1" si="134"/>
        <v/>
      </c>
      <c r="IO43" s="17" t="str">
        <f t="shared" ca="1" si="135"/>
        <v/>
      </c>
      <c r="IP43" s="17" t="str">
        <f t="shared" ca="1" si="136"/>
        <v/>
      </c>
      <c r="IQ43" s="17" t="str">
        <f t="shared" ca="1" si="109"/>
        <v/>
      </c>
      <c r="IR43" s="17" t="str">
        <f t="shared" ca="1" si="110"/>
        <v/>
      </c>
      <c r="IS43" s="17" t="str">
        <f t="shared" ca="1" si="111"/>
        <v/>
      </c>
      <c r="IT43" s="17" t="str">
        <f t="shared" ca="1" si="112"/>
        <v/>
      </c>
      <c r="IU43" s="17" t="str">
        <f t="shared" ca="1" si="113"/>
        <v/>
      </c>
      <c r="IV43" s="17" t="str">
        <f t="shared" ca="1" si="114"/>
        <v/>
      </c>
      <c r="IW43" s="17" t="str">
        <f t="shared" ca="1" si="115"/>
        <v/>
      </c>
      <c r="IX43" s="17" t="str">
        <f t="shared" ca="1" si="116"/>
        <v/>
      </c>
      <c r="IY43" s="17" t="str">
        <f t="shared" ca="1" si="117"/>
        <v/>
      </c>
      <c r="IZ43" s="17" t="str">
        <f t="shared" ca="1" si="118"/>
        <v/>
      </c>
      <c r="JA43" s="17" t="str">
        <f t="shared" ca="1" si="119"/>
        <v/>
      </c>
      <c r="JB43" s="17" t="str">
        <f t="shared" ca="1" si="120"/>
        <v/>
      </c>
      <c r="JC43" s="17" t="str">
        <f t="shared" ca="1" si="121"/>
        <v/>
      </c>
      <c r="JD43" s="17" t="str">
        <f t="shared" ca="1" si="122"/>
        <v/>
      </c>
      <c r="JE43" s="17" t="str">
        <f t="shared" ca="1" si="123"/>
        <v/>
      </c>
      <c r="JF43" s="17" t="str">
        <f t="shared" ca="1" si="137"/>
        <v/>
      </c>
      <c r="JG43" s="17" t="str">
        <f t="shared" ca="1" si="138"/>
        <v/>
      </c>
      <c r="JH43" s="17" t="str">
        <f t="shared" ca="1" si="139"/>
        <v/>
      </c>
      <c r="JI43" s="17" t="str">
        <f t="shared" ca="1" si="140"/>
        <v/>
      </c>
      <c r="JJ43" s="17" t="str">
        <f t="shared" ca="1" si="141"/>
        <v/>
      </c>
      <c r="JK43" s="17" t="str">
        <f t="shared" ca="1" si="142"/>
        <v/>
      </c>
      <c r="JL43" s="17" t="str">
        <f t="shared" ca="1" si="143"/>
        <v/>
      </c>
      <c r="JM43" s="17" t="str">
        <f t="shared" ca="1" si="144"/>
        <v/>
      </c>
    </row>
    <row r="44" spans="1:273">
      <c r="A44" s="17" t="str">
        <f t="shared" si="5"/>
        <v>\\\0</v>
      </c>
      <c r="B44" s="17" t="str">
        <f t="shared" si="6"/>
        <v>\\\0</v>
      </c>
      <c r="C44" s="17" t="str">
        <f t="shared" si="7"/>
        <v>\\\0</v>
      </c>
      <c r="D44" s="17" t="str">
        <f t="shared" si="8"/>
        <v>\\\0</v>
      </c>
      <c r="E44" s="17" t="str">
        <f t="shared" si="9"/>
        <v>\\\0</v>
      </c>
      <c r="F44" s="17" t="str">
        <f t="shared" si="10"/>
        <v>\\\0</v>
      </c>
      <c r="G44" s="17" t="str">
        <f t="shared" si="11"/>
        <v>\\\0</v>
      </c>
      <c r="H44" s="17" t="str">
        <f t="shared" si="12"/>
        <v>\\\0</v>
      </c>
      <c r="I44" s="17" t="str">
        <f t="shared" si="13"/>
        <v>\\\0</v>
      </c>
      <c r="J44" s="17" t="str">
        <f t="shared" si="14"/>
        <v>\\\0</v>
      </c>
      <c r="K44" s="17" t="str">
        <f t="shared" si="15"/>
        <v>\\\0</v>
      </c>
      <c r="L44" s="17" t="str">
        <f t="shared" si="16"/>
        <v>\\\0</v>
      </c>
      <c r="M44" s="17" t="str">
        <f t="shared" si="17"/>
        <v>\\\0</v>
      </c>
      <c r="N44" s="17" t="str">
        <f t="shared" si="18"/>
        <v>\\\0</v>
      </c>
      <c r="O44" s="17" t="str">
        <f t="shared" si="19"/>
        <v>\\\0</v>
      </c>
      <c r="P44" s="17" t="str">
        <f t="shared" si="20"/>
        <v>\\\0</v>
      </c>
      <c r="R44" s="17" t="str">
        <f t="shared" si="21"/>
        <v>\\</v>
      </c>
      <c r="S44" s="38"/>
      <c r="T44" s="39"/>
      <c r="U44" s="31"/>
      <c r="V44" s="32"/>
      <c r="W44" s="36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35"/>
      <c r="DS44" s="287"/>
      <c r="DT44" s="36"/>
      <c r="DU44" s="37"/>
      <c r="DV44" s="28">
        <f>IF(AND($S44='자료입력 및 결과표시'!$B$6,COUNTIF($W44:$DR44,'자료입력 및 결과표시'!$C$6)&gt;=1),IF(OR('자료입력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DW44" s="28">
        <f>IF(AND($S44='자료입력 및 결과표시'!$B$7,COUNTIF($W44:$DR44,'자료입력 및 결과표시'!$C$7)&gt;=1),IF(OR('자료입력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DX44" s="28">
        <f>IF(AND($S44='자료입력 및 결과표시'!$B$8,COUNTIF($W44:$DR44,'자료입력 및 결과표시'!$C$8)&gt;=1),IF(OR('자료입력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DY44" s="28">
        <f>IF(AND($S44='자료입력 및 결과표시'!$B$9,COUNTIF($W44:$DR44,'자료입력 및 결과표시'!$C$9)&gt;=1),IF(OR('자료입력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DZ44" s="28">
        <f>IF(AND($S44='자료입력 및 결과표시'!$B$10,COUNTIF($W44:$DR44,'자료입력 및 결과표시'!$C$10)&gt;=1),IF(OR('자료입력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A44" s="28">
        <f>IF(AND($S44='자료입력 및 결과표시'!$B$11,COUNTIF($W44:$DR44,'자료입력 및 결과표시'!$C$11)&gt;=1),IF(OR('자료입력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B44" s="28">
        <f>IF(AND($S44='자료입력 및 결과표시'!$B$12,COUNTIF($W44:$DR44,'자료입력 및 결과표시'!$C$12)&gt;=1),IF(OR('자료입력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C44" s="28">
        <f>IF(AND($S44='자료입력 및 결과표시'!$B$13,COUNTIF($W44:$DR44,'자료입력 및 결과표시'!$C$13)&gt;=1),IF(OR('자료입력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D44" s="28">
        <f>IF(AND($S44='자료입력 및 결과표시'!$B$14,COUNTIF($W44:$DR44,'자료입력 및 결과표시'!$C$14)&gt;=1),IF(OR('자료입력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E44" s="28">
        <f>IF(AND($S44='자료입력 및 결과표시'!$B$15,COUNTIF($W44:$DR44,'자료입력 및 결과표시'!$C$15)&gt;=1),IF(OR('자료입력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F44" s="28">
        <f>IF(AND($S44='자료입력 및 결과표시'!$B$16,COUNTIF($W44:$DR44,'자료입력 및 결과표시'!$C$16)&gt;=1),IF(OR('자료입력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G44" s="28">
        <f>IF(AND($S44='자료입력 및 결과표시'!$B$17,COUNTIF($W44:$DR44,'자료입력 및 결과표시'!$C$17)&gt;=1),IF(OR('자료입력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H44" s="28">
        <f>IF(AND($S44='자료입력 및 결과표시'!$B$18,COUNTIF($W44:$DR44,'자료입력 및 결과표시'!$C$18)&gt;=1),IF(OR('자료입력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I44" s="28">
        <f>IF(AND($S44='자료입력 및 결과표시'!$B$19,COUNTIF($W44:$DR44,'자료입력 및 결과표시'!$C$19)&gt;=1),IF(OR('자료입력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J44" s="28">
        <f>IF(AND($S44='자료입력 및 결과표시'!$B$20,COUNTIF($W44:$DR44,'자료입력 및 결과표시'!$C$20)&gt;=1),IF(OR('자료입력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K44" s="28">
        <f>IF(AND($S44='자료입력 및 결과표시'!$B$21,COUNTIF($W44:$DR44,'자료입력 및 결과표시'!$C$21)&gt;=1),IF(OR('자료입력 및 결과표시'!$B$4+90&gt;=$V44,'자료입력 및 결과표시'!$B$4&lt;$U44),0,IF($V44-'자료입력 및 결과표시'!$B$4-90&gt;='자료입력 및 결과표시'!$E$4,'자료입력 및 결과표시'!$E$4,$V44-'자료입력 및 결과표시'!$B$4-90)),0)</f>
        <v>0</v>
      </c>
      <c r="EL44" s="17">
        <f>IF(AND(S44='자료입력 및 결과표시'!$B$6,COUNTIF('업무중복도(데이터 입력)'!$W44:$DR44,'자료입력 및 결과표시'!$C$6)&gt;=1),1,0)</f>
        <v>0</v>
      </c>
      <c r="EM44" s="17">
        <f>IF(AND(S44='자료입력 및 결과표시'!$B$7,COUNTIF('업무중복도(데이터 입력)'!$W44:$DR44,'자료입력 및 결과표시'!$C$7)&gt;=1),2,0)</f>
        <v>0</v>
      </c>
      <c r="EN44" s="17">
        <f>IF(AND(S44='자료입력 및 결과표시'!$B$8,COUNTIF('업무중복도(데이터 입력)'!$W44:$DR44,'자료입력 및 결과표시'!$C$8)&gt;=1),3,0)</f>
        <v>0</v>
      </c>
      <c r="EO44" s="17">
        <f>IF(AND(S44='자료입력 및 결과표시'!$B$9,COUNTIF('업무중복도(데이터 입력)'!$W44:$DR44,'자료입력 및 결과표시'!$C$9)&gt;=1),4,0)</f>
        <v>0</v>
      </c>
      <c r="EP44" s="17">
        <f>IF(AND(S44='자료입력 및 결과표시'!$B$10,COUNTIF('업무중복도(데이터 입력)'!$W44:$DR44,'자료입력 및 결과표시'!$C$10)&gt;=1),5,0)</f>
        <v>0</v>
      </c>
      <c r="EQ44" s="17">
        <f>IF(AND(S44='자료입력 및 결과표시'!$B$11,COUNTIF('업무중복도(데이터 입력)'!$W44:$DR44,'자료입력 및 결과표시'!$C$11)&gt;=1),6,0)</f>
        <v>0</v>
      </c>
      <c r="ER44" s="17">
        <f>IF(AND(S44='자료입력 및 결과표시'!$B$12,COUNTIF('업무중복도(데이터 입력)'!$W44:$DR44,'자료입력 및 결과표시'!$C$12)&gt;=1),7,0)</f>
        <v>0</v>
      </c>
      <c r="ES44" s="17">
        <f>IF(AND(S44='자료입력 및 결과표시'!$B$13,COUNTIF('업무중복도(데이터 입력)'!$W44:$DR44,'자료입력 및 결과표시'!$C$13)&gt;=1),8,0)</f>
        <v>0</v>
      </c>
      <c r="ET44" s="17">
        <f>IF(AND(S44='자료입력 및 결과표시'!$B$14,COUNTIF('업무중복도(데이터 입력)'!$W44:$DR44,'자료입력 및 결과표시'!$C$14)&gt;=1),9,0)</f>
        <v>0</v>
      </c>
      <c r="EU44" s="17">
        <f>IF(AND(S44='자료입력 및 결과표시'!$B$15,COUNTIF('업무중복도(데이터 입력)'!$W44:$DR44,'자료입력 및 결과표시'!$C$15)&gt;=1),10,0)</f>
        <v>0</v>
      </c>
      <c r="EV44" s="17">
        <f>IF(AND(S44='자료입력 및 결과표시'!$B$16,COUNTIF('업무중복도(데이터 입력)'!$W44:$DR44,'자료입력 및 결과표시'!$C$16)&gt;=1),11,0)</f>
        <v>0</v>
      </c>
      <c r="EW44" s="17">
        <f>IF(AND(S44='자료입력 및 결과표시'!$B$17,COUNTIF('업무중복도(데이터 입력)'!$W44:$DR44,'자료입력 및 결과표시'!$C$17)&gt;=1),12,0)</f>
        <v>0</v>
      </c>
      <c r="EX44" s="17">
        <f>IF(AND(S44='자료입력 및 결과표시'!$B$18,COUNTIF('업무중복도(데이터 입력)'!$W44:$DR44,'자료입력 및 결과표시'!$C$18)&gt;=1),13,0)</f>
        <v>0</v>
      </c>
      <c r="EY44" s="17">
        <f>IF(AND(S44='자료입력 및 결과표시'!$B$19,COUNTIF('업무중복도(데이터 입력)'!$W44:$DR44,'자료입력 및 결과표시'!$C$19)&gt;=1),14,0)</f>
        <v>0</v>
      </c>
      <c r="EZ44" s="17">
        <f>IF(AND(S44='자료입력 및 결과표시'!$B$20,COUNTIF('업무중복도(데이터 입력)'!$W44:$DR44,'자료입력 및 결과표시'!$C$20)&gt;=1),15,0)</f>
        <v>0</v>
      </c>
      <c r="FA44" s="17">
        <f>IF(AND(S44='자료입력 및 결과표시'!$B$21,COUNTIF('업무중복도(데이터 입력)'!$W44:$DR44,'자료입력 및 결과표시'!$C$21)&gt;=1),16,0)</f>
        <v>0</v>
      </c>
      <c r="FD44" s="270" t="str">
        <f ca="1">IFERROR(MATCH('자료입력 및 결과표시'!$C$62,OFFSET($R$3,$FD43,,1000),0)+$FD43,"")</f>
        <v/>
      </c>
      <c r="FE44" s="271" t="str">
        <f t="shared" ca="1" si="22"/>
        <v/>
      </c>
      <c r="FH44" s="17" t="str">
        <f ca="1">IFERROR(MATCH('자료입력 및 결과표시'!$C$62,OFFSET($R$3,$FH43,,1000),0)+$FH43,"")</f>
        <v/>
      </c>
      <c r="FK44" s="17">
        <f t="shared" si="24"/>
        <v>0</v>
      </c>
      <c r="FL44" s="17">
        <v>42</v>
      </c>
      <c r="FM44" s="17">
        <f>IF(HLOOKUP('자료입력 및 결과표시'!$A$4,'업체별 기술인 명단(데이터 입력)'!$B$2:$BZ$100,43,FALSE)="",1,HLOOKUP('자료입력 및 결과표시'!$A$4,'업체별 기술인 명단(데이터 입력)'!$B$2:$BZ$100,43,FALSE))</f>
        <v>1</v>
      </c>
      <c r="FN44" s="17">
        <f t="shared" ca="1" si="25"/>
        <v>0</v>
      </c>
      <c r="FO44"/>
      <c r="FP44" s="17" t="str">
        <f t="shared" ca="1" si="26"/>
        <v/>
      </c>
      <c r="FQ44" s="270" t="str">
        <f ca="1">IFERROR(MATCH('자료입력 및 결과표시'!$C$62,OFFSET($R$3,$FQ43,,1000),0)+$FQ43,"")</f>
        <v/>
      </c>
      <c r="FR44" s="17" t="str">
        <f t="shared" ca="1" si="27"/>
        <v/>
      </c>
      <c r="FS44" s="17" t="str">
        <f t="shared" ca="1" si="45"/>
        <v/>
      </c>
      <c r="FT44" s="17" t="str">
        <f t="shared" ca="1" si="46"/>
        <v/>
      </c>
      <c r="FU44" s="17" t="str">
        <f t="shared" ca="1" si="47"/>
        <v/>
      </c>
      <c r="FV44" s="17" t="str">
        <f t="shared" ca="1" si="48"/>
        <v/>
      </c>
      <c r="FW44" s="17" t="str">
        <f t="shared" ca="1" si="49"/>
        <v/>
      </c>
      <c r="FX44" s="17" t="str">
        <f t="shared" ca="1" si="50"/>
        <v/>
      </c>
      <c r="FY44" s="17" t="str">
        <f t="shared" ca="1" si="51"/>
        <v/>
      </c>
      <c r="FZ44" s="17" t="str">
        <f t="shared" ca="1" si="52"/>
        <v/>
      </c>
      <c r="GA44" s="17" t="str">
        <f t="shared" ca="1" si="53"/>
        <v/>
      </c>
      <c r="GB44" s="17" t="str">
        <f t="shared" ca="1" si="54"/>
        <v/>
      </c>
      <c r="GC44" s="17" t="str">
        <f t="shared" ca="1" si="55"/>
        <v/>
      </c>
      <c r="GD44" s="17" t="str">
        <f t="shared" ca="1" si="56"/>
        <v/>
      </c>
      <c r="GE44" s="17" t="str">
        <f t="shared" ca="1" si="57"/>
        <v/>
      </c>
      <c r="GF44" s="17" t="str">
        <f t="shared" ca="1" si="58"/>
        <v/>
      </c>
      <c r="GG44" s="17" t="str">
        <f t="shared" ca="1" si="59"/>
        <v/>
      </c>
      <c r="GH44" s="17" t="str">
        <f t="shared" ca="1" si="60"/>
        <v/>
      </c>
      <c r="GI44" s="17" t="str">
        <f t="shared" ca="1" si="61"/>
        <v/>
      </c>
      <c r="GJ44" s="17" t="str">
        <f t="shared" ca="1" si="62"/>
        <v/>
      </c>
      <c r="GK44" s="17" t="str">
        <f t="shared" ca="1" si="63"/>
        <v/>
      </c>
      <c r="GL44" s="17" t="str">
        <f t="shared" ca="1" si="64"/>
        <v/>
      </c>
      <c r="GM44" s="17" t="str">
        <f t="shared" ca="1" si="65"/>
        <v/>
      </c>
      <c r="GN44" s="17" t="str">
        <f t="shared" ca="1" si="66"/>
        <v/>
      </c>
      <c r="GO44" s="17" t="str">
        <f t="shared" ca="1" si="67"/>
        <v/>
      </c>
      <c r="GP44" s="17" t="str">
        <f t="shared" ca="1" si="68"/>
        <v/>
      </c>
      <c r="GQ44" s="17" t="str">
        <f t="shared" ca="1" si="69"/>
        <v/>
      </c>
      <c r="GR44" s="17" t="str">
        <f t="shared" ca="1" si="70"/>
        <v/>
      </c>
      <c r="GS44" s="17" t="str">
        <f t="shared" ca="1" si="71"/>
        <v/>
      </c>
      <c r="GT44" s="17" t="str">
        <f t="shared" ca="1" si="72"/>
        <v/>
      </c>
      <c r="GU44" s="17" t="str">
        <f t="shared" ca="1" si="73"/>
        <v/>
      </c>
      <c r="GV44" s="17" t="str">
        <f t="shared" ca="1" si="74"/>
        <v/>
      </c>
      <c r="GW44" s="17" t="str">
        <f t="shared" ca="1" si="75"/>
        <v/>
      </c>
      <c r="GX44" s="17" t="str">
        <f t="shared" ca="1" si="76"/>
        <v/>
      </c>
      <c r="GY44" s="17" t="str">
        <f t="shared" ca="1" si="77"/>
        <v/>
      </c>
      <c r="GZ44" s="17" t="str">
        <f t="shared" ca="1" si="78"/>
        <v/>
      </c>
      <c r="HA44" s="17" t="str">
        <f t="shared" ca="1" si="79"/>
        <v/>
      </c>
      <c r="HB44" s="17" t="str">
        <f t="shared" ca="1" si="80"/>
        <v/>
      </c>
      <c r="HC44" s="17" t="str">
        <f t="shared" ca="1" si="81"/>
        <v/>
      </c>
      <c r="HD44" s="17" t="str">
        <f t="shared" ca="1" si="82"/>
        <v/>
      </c>
      <c r="HE44" s="17" t="str">
        <f t="shared" ca="1" si="83"/>
        <v/>
      </c>
      <c r="HF44" s="17" t="str">
        <f t="shared" ca="1" si="84"/>
        <v/>
      </c>
      <c r="HG44" s="17" t="str">
        <f t="shared" ca="1" si="85"/>
        <v/>
      </c>
      <c r="HH44" s="17" t="str">
        <f t="shared" ca="1" si="86"/>
        <v/>
      </c>
      <c r="HI44" s="17" t="str">
        <f t="shared" ca="1" si="87"/>
        <v/>
      </c>
      <c r="HJ44" s="17" t="str">
        <f t="shared" ca="1" si="88"/>
        <v/>
      </c>
      <c r="HK44" s="17" t="str">
        <f t="shared" ca="1" si="89"/>
        <v/>
      </c>
      <c r="HL44" s="17" t="str">
        <f t="shared" ca="1" si="90"/>
        <v/>
      </c>
      <c r="HM44" s="17" t="str">
        <f t="shared" ca="1" si="91"/>
        <v/>
      </c>
      <c r="HN44" s="17" t="str">
        <f t="shared" ca="1" si="92"/>
        <v/>
      </c>
      <c r="HO44" s="17" t="str">
        <f t="shared" ca="1" si="93"/>
        <v/>
      </c>
      <c r="HP44" s="17" t="str">
        <f t="shared" ca="1" si="94"/>
        <v/>
      </c>
      <c r="HQ44" s="17" t="str">
        <f t="shared" ca="1" si="95"/>
        <v/>
      </c>
      <c r="HR44" s="17" t="str">
        <f t="shared" ca="1" si="96"/>
        <v/>
      </c>
      <c r="HS44" s="17" t="str">
        <f t="shared" ca="1" si="97"/>
        <v/>
      </c>
      <c r="HT44" s="17" t="str">
        <f t="shared" ca="1" si="98"/>
        <v/>
      </c>
      <c r="HU44" s="17" t="str">
        <f t="shared" ca="1" si="99"/>
        <v/>
      </c>
      <c r="HV44" s="17" t="str">
        <f t="shared" ca="1" si="100"/>
        <v/>
      </c>
      <c r="HW44" s="17" t="str">
        <f t="shared" ca="1" si="101"/>
        <v/>
      </c>
      <c r="HX44" s="17" t="str">
        <f t="shared" ca="1" si="102"/>
        <v/>
      </c>
      <c r="HY44" s="17" t="str">
        <f t="shared" ca="1" si="103"/>
        <v/>
      </c>
      <c r="HZ44" s="17" t="str">
        <f t="shared" ca="1" si="104"/>
        <v/>
      </c>
      <c r="IA44" s="17" t="str">
        <f t="shared" ca="1" si="105"/>
        <v/>
      </c>
      <c r="IB44" s="17" t="str">
        <f t="shared" ca="1" si="106"/>
        <v/>
      </c>
      <c r="IC44" s="17" t="str">
        <f t="shared" ca="1" si="107"/>
        <v/>
      </c>
      <c r="ID44" s="17" t="str">
        <f t="shared" ca="1" si="40"/>
        <v/>
      </c>
      <c r="IE44" s="17" t="str">
        <f t="shared" ca="1" si="125"/>
        <v/>
      </c>
      <c r="IF44" s="17" t="str">
        <f t="shared" ca="1" si="126"/>
        <v/>
      </c>
      <c r="IG44" s="17" t="str">
        <f t="shared" ca="1" si="127"/>
        <v/>
      </c>
      <c r="IH44" s="17" t="str">
        <f t="shared" ca="1" si="128"/>
        <v/>
      </c>
      <c r="II44" s="17" t="str">
        <f t="shared" ca="1" si="129"/>
        <v/>
      </c>
      <c r="IJ44" s="17" t="str">
        <f t="shared" ca="1" si="130"/>
        <v/>
      </c>
      <c r="IK44" s="17" t="str">
        <f t="shared" ca="1" si="131"/>
        <v/>
      </c>
      <c r="IL44" s="17" t="str">
        <f t="shared" ca="1" si="132"/>
        <v/>
      </c>
      <c r="IM44" s="17" t="str">
        <f t="shared" ca="1" si="133"/>
        <v/>
      </c>
      <c r="IN44" s="17" t="str">
        <f t="shared" ca="1" si="134"/>
        <v/>
      </c>
      <c r="IO44" s="17" t="str">
        <f t="shared" ca="1" si="135"/>
        <v/>
      </c>
      <c r="IP44" s="17" t="str">
        <f t="shared" ca="1" si="136"/>
        <v/>
      </c>
      <c r="IQ44" s="17" t="str">
        <f t="shared" ca="1" si="109"/>
        <v/>
      </c>
      <c r="IR44" s="17" t="str">
        <f t="shared" ca="1" si="110"/>
        <v/>
      </c>
      <c r="IS44" s="17" t="str">
        <f t="shared" ca="1" si="111"/>
        <v/>
      </c>
      <c r="IT44" s="17" t="str">
        <f t="shared" ca="1" si="112"/>
        <v/>
      </c>
      <c r="IU44" s="17" t="str">
        <f t="shared" ca="1" si="113"/>
        <v/>
      </c>
      <c r="IV44" s="17" t="str">
        <f t="shared" ca="1" si="114"/>
        <v/>
      </c>
      <c r="IW44" s="17" t="str">
        <f t="shared" ca="1" si="115"/>
        <v/>
      </c>
      <c r="IX44" s="17" t="str">
        <f t="shared" ca="1" si="116"/>
        <v/>
      </c>
      <c r="IY44" s="17" t="str">
        <f t="shared" ca="1" si="117"/>
        <v/>
      </c>
      <c r="IZ44" s="17" t="str">
        <f t="shared" ca="1" si="118"/>
        <v/>
      </c>
      <c r="JA44" s="17" t="str">
        <f t="shared" ca="1" si="119"/>
        <v/>
      </c>
      <c r="JB44" s="17" t="str">
        <f t="shared" ca="1" si="120"/>
        <v/>
      </c>
      <c r="JC44" s="17" t="str">
        <f t="shared" ca="1" si="121"/>
        <v/>
      </c>
      <c r="JD44" s="17" t="str">
        <f t="shared" ca="1" si="122"/>
        <v/>
      </c>
      <c r="JE44" s="17" t="str">
        <f t="shared" ca="1" si="123"/>
        <v/>
      </c>
      <c r="JF44" s="17" t="str">
        <f t="shared" ca="1" si="137"/>
        <v/>
      </c>
      <c r="JG44" s="17" t="str">
        <f t="shared" ca="1" si="138"/>
        <v/>
      </c>
      <c r="JH44" s="17" t="str">
        <f t="shared" ca="1" si="139"/>
        <v/>
      </c>
      <c r="JI44" s="17" t="str">
        <f t="shared" ca="1" si="140"/>
        <v/>
      </c>
      <c r="JJ44" s="17" t="str">
        <f t="shared" ca="1" si="141"/>
        <v/>
      </c>
      <c r="JK44" s="17" t="str">
        <f t="shared" ca="1" si="142"/>
        <v/>
      </c>
      <c r="JL44" s="17" t="str">
        <f t="shared" ca="1" si="143"/>
        <v/>
      </c>
      <c r="JM44" s="17" t="str">
        <f t="shared" ca="1" si="144"/>
        <v/>
      </c>
    </row>
    <row r="45" spans="1:273">
      <c r="A45" s="17" t="str">
        <f t="shared" si="5"/>
        <v>\\\0</v>
      </c>
      <c r="B45" s="17" t="str">
        <f t="shared" si="6"/>
        <v>\\\0</v>
      </c>
      <c r="C45" s="17" t="str">
        <f t="shared" si="7"/>
        <v>\\\0</v>
      </c>
      <c r="D45" s="17" t="str">
        <f t="shared" si="8"/>
        <v>\\\0</v>
      </c>
      <c r="E45" s="17" t="str">
        <f t="shared" si="9"/>
        <v>\\\0</v>
      </c>
      <c r="F45" s="17" t="str">
        <f t="shared" si="10"/>
        <v>\\\0</v>
      </c>
      <c r="G45" s="17" t="str">
        <f t="shared" si="11"/>
        <v>\\\0</v>
      </c>
      <c r="H45" s="17" t="str">
        <f t="shared" si="12"/>
        <v>\\\0</v>
      </c>
      <c r="I45" s="17" t="str">
        <f t="shared" si="13"/>
        <v>\\\0</v>
      </c>
      <c r="J45" s="17" t="str">
        <f t="shared" si="14"/>
        <v>\\\0</v>
      </c>
      <c r="K45" s="17" t="str">
        <f t="shared" si="15"/>
        <v>\\\0</v>
      </c>
      <c r="L45" s="17" t="str">
        <f t="shared" si="16"/>
        <v>\\\0</v>
      </c>
      <c r="M45" s="17" t="str">
        <f t="shared" si="17"/>
        <v>\\\0</v>
      </c>
      <c r="N45" s="17" t="str">
        <f t="shared" si="18"/>
        <v>\\\0</v>
      </c>
      <c r="O45" s="17" t="str">
        <f t="shared" si="19"/>
        <v>\\\0</v>
      </c>
      <c r="P45" s="17" t="str">
        <f t="shared" si="20"/>
        <v>\\\0</v>
      </c>
      <c r="R45" s="17" t="str">
        <f t="shared" si="21"/>
        <v>\\</v>
      </c>
      <c r="S45" s="38"/>
      <c r="T45" s="39"/>
      <c r="U45" s="31"/>
      <c r="V45" s="32"/>
      <c r="W45" s="36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35"/>
      <c r="DS45" s="287"/>
      <c r="DT45" s="36"/>
      <c r="DU45" s="37"/>
      <c r="DV45" s="28">
        <f>IF(AND($S45='자료입력 및 결과표시'!$B$6,COUNTIF($W45:$DR45,'자료입력 및 결과표시'!$C$6)&gt;=1),IF(OR('자료입력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DW45" s="28">
        <f>IF(AND($S45='자료입력 및 결과표시'!$B$7,COUNTIF($W45:$DR45,'자료입력 및 결과표시'!$C$7)&gt;=1),IF(OR('자료입력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DX45" s="28">
        <f>IF(AND($S45='자료입력 및 결과표시'!$B$8,COUNTIF($W45:$DR45,'자료입력 및 결과표시'!$C$8)&gt;=1),IF(OR('자료입력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DY45" s="28">
        <f>IF(AND($S45='자료입력 및 결과표시'!$B$9,COUNTIF($W45:$DR45,'자료입력 및 결과표시'!$C$9)&gt;=1),IF(OR('자료입력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DZ45" s="28">
        <f>IF(AND($S45='자료입력 및 결과표시'!$B$10,COUNTIF($W45:$DR45,'자료입력 및 결과표시'!$C$10)&gt;=1),IF(OR('자료입력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A45" s="28">
        <f>IF(AND($S45='자료입력 및 결과표시'!$B$11,COUNTIF($W45:$DR45,'자료입력 및 결과표시'!$C$11)&gt;=1),IF(OR('자료입력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B45" s="28">
        <f>IF(AND($S45='자료입력 및 결과표시'!$B$12,COUNTIF($W45:$DR45,'자료입력 및 결과표시'!$C$12)&gt;=1),IF(OR('자료입력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C45" s="28">
        <f>IF(AND($S45='자료입력 및 결과표시'!$B$13,COUNTIF($W45:$DR45,'자료입력 및 결과표시'!$C$13)&gt;=1),IF(OR('자료입력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D45" s="28">
        <f>IF(AND($S45='자료입력 및 결과표시'!$B$14,COUNTIF($W45:$DR45,'자료입력 및 결과표시'!$C$14)&gt;=1),IF(OR('자료입력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E45" s="28">
        <f>IF(AND($S45='자료입력 및 결과표시'!$B$15,COUNTIF($W45:$DR45,'자료입력 및 결과표시'!$C$15)&gt;=1),IF(OR('자료입력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F45" s="28">
        <f>IF(AND($S45='자료입력 및 결과표시'!$B$16,COUNTIF($W45:$DR45,'자료입력 및 결과표시'!$C$16)&gt;=1),IF(OR('자료입력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G45" s="28">
        <f>IF(AND($S45='자료입력 및 결과표시'!$B$17,COUNTIF($W45:$DR45,'자료입력 및 결과표시'!$C$17)&gt;=1),IF(OR('자료입력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H45" s="28">
        <f>IF(AND($S45='자료입력 및 결과표시'!$B$18,COUNTIF($W45:$DR45,'자료입력 및 결과표시'!$C$18)&gt;=1),IF(OR('자료입력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I45" s="28">
        <f>IF(AND($S45='자료입력 및 결과표시'!$B$19,COUNTIF($W45:$DR45,'자료입력 및 결과표시'!$C$19)&gt;=1),IF(OR('자료입력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J45" s="28">
        <f>IF(AND($S45='자료입력 및 결과표시'!$B$20,COUNTIF($W45:$DR45,'자료입력 및 결과표시'!$C$20)&gt;=1),IF(OR('자료입력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K45" s="28">
        <f>IF(AND($S45='자료입력 및 결과표시'!$B$21,COUNTIF($W45:$DR45,'자료입력 및 결과표시'!$C$21)&gt;=1),IF(OR('자료입력 및 결과표시'!$B$4+90&gt;=$V45,'자료입력 및 결과표시'!$B$4&lt;$U45),0,IF($V45-'자료입력 및 결과표시'!$B$4-90&gt;='자료입력 및 결과표시'!$E$4,'자료입력 및 결과표시'!$E$4,$V45-'자료입력 및 결과표시'!$B$4-90)),0)</f>
        <v>0</v>
      </c>
      <c r="EL45" s="17">
        <f>IF(AND(S45='자료입력 및 결과표시'!$B$6,COUNTIF('업무중복도(데이터 입력)'!$W45:$DR45,'자료입력 및 결과표시'!$C$6)&gt;=1),1,0)</f>
        <v>0</v>
      </c>
      <c r="EM45" s="17">
        <f>IF(AND(S45='자료입력 및 결과표시'!$B$7,COUNTIF('업무중복도(데이터 입력)'!$W45:$DR45,'자료입력 및 결과표시'!$C$7)&gt;=1),2,0)</f>
        <v>0</v>
      </c>
      <c r="EN45" s="17">
        <f>IF(AND(S45='자료입력 및 결과표시'!$B$8,COUNTIF('업무중복도(데이터 입력)'!$W45:$DR45,'자료입력 및 결과표시'!$C$8)&gt;=1),3,0)</f>
        <v>0</v>
      </c>
      <c r="EO45" s="17">
        <f>IF(AND(S45='자료입력 및 결과표시'!$B$9,COUNTIF('업무중복도(데이터 입력)'!$W45:$DR45,'자료입력 및 결과표시'!$C$9)&gt;=1),4,0)</f>
        <v>0</v>
      </c>
      <c r="EP45" s="17">
        <f>IF(AND(S45='자료입력 및 결과표시'!$B$10,COUNTIF('업무중복도(데이터 입력)'!$W45:$DR45,'자료입력 및 결과표시'!$C$10)&gt;=1),5,0)</f>
        <v>0</v>
      </c>
      <c r="EQ45" s="17">
        <f>IF(AND(S45='자료입력 및 결과표시'!$B$11,COUNTIF('업무중복도(데이터 입력)'!$W45:$DR45,'자료입력 및 결과표시'!$C$11)&gt;=1),6,0)</f>
        <v>0</v>
      </c>
      <c r="ER45" s="17">
        <f>IF(AND(S45='자료입력 및 결과표시'!$B$12,COUNTIF('업무중복도(데이터 입력)'!$W45:$DR45,'자료입력 및 결과표시'!$C$12)&gt;=1),7,0)</f>
        <v>0</v>
      </c>
      <c r="ES45" s="17">
        <f>IF(AND(S45='자료입력 및 결과표시'!$B$13,COUNTIF('업무중복도(데이터 입력)'!$W45:$DR45,'자료입력 및 결과표시'!$C$13)&gt;=1),8,0)</f>
        <v>0</v>
      </c>
      <c r="ET45" s="17">
        <f>IF(AND(S45='자료입력 및 결과표시'!$B$14,COUNTIF('업무중복도(데이터 입력)'!$W45:$DR45,'자료입력 및 결과표시'!$C$14)&gt;=1),9,0)</f>
        <v>0</v>
      </c>
      <c r="EU45" s="17">
        <f>IF(AND(S45='자료입력 및 결과표시'!$B$15,COUNTIF('업무중복도(데이터 입력)'!$W45:$DR45,'자료입력 및 결과표시'!$C$15)&gt;=1),10,0)</f>
        <v>0</v>
      </c>
      <c r="EV45" s="17">
        <f>IF(AND(S45='자료입력 및 결과표시'!$B$16,COUNTIF('업무중복도(데이터 입력)'!$W45:$DR45,'자료입력 및 결과표시'!$C$16)&gt;=1),11,0)</f>
        <v>0</v>
      </c>
      <c r="EW45" s="17">
        <f>IF(AND(S45='자료입력 및 결과표시'!$B$17,COUNTIF('업무중복도(데이터 입력)'!$W45:$DR45,'자료입력 및 결과표시'!$C$17)&gt;=1),12,0)</f>
        <v>0</v>
      </c>
      <c r="EX45" s="17">
        <f>IF(AND(S45='자료입력 및 결과표시'!$B$18,COUNTIF('업무중복도(데이터 입력)'!$W45:$DR45,'자료입력 및 결과표시'!$C$18)&gt;=1),13,0)</f>
        <v>0</v>
      </c>
      <c r="EY45" s="17">
        <f>IF(AND(S45='자료입력 및 결과표시'!$B$19,COUNTIF('업무중복도(데이터 입력)'!$W45:$DR45,'자료입력 및 결과표시'!$C$19)&gt;=1),14,0)</f>
        <v>0</v>
      </c>
      <c r="EZ45" s="17">
        <f>IF(AND(S45='자료입력 및 결과표시'!$B$20,COUNTIF('업무중복도(데이터 입력)'!$W45:$DR45,'자료입력 및 결과표시'!$C$20)&gt;=1),15,0)</f>
        <v>0</v>
      </c>
      <c r="FA45" s="17">
        <f>IF(AND(S45='자료입력 및 결과표시'!$B$21,COUNTIF('업무중복도(데이터 입력)'!$W45:$DR45,'자료입력 및 결과표시'!$C$21)&gt;=1),16,0)</f>
        <v>0</v>
      </c>
      <c r="FD45" s="270" t="str">
        <f ca="1">IFERROR(MATCH('자료입력 및 결과표시'!$C$62,OFFSET($R$3,$FD44,,1000),0)+$FD44,"")</f>
        <v/>
      </c>
      <c r="FE45" s="271" t="str">
        <f t="shared" ca="1" si="22"/>
        <v/>
      </c>
      <c r="FH45" s="17" t="str">
        <f ca="1">IFERROR(MATCH('자료입력 및 결과표시'!$C$62,OFFSET($R$3,$FH44,,1000),0)+$FH44,"")</f>
        <v/>
      </c>
      <c r="FK45" s="17">
        <f t="shared" si="24"/>
        <v>0</v>
      </c>
      <c r="FL45" s="17">
        <v>43</v>
      </c>
      <c r="FM45" s="17">
        <f>IF(HLOOKUP('자료입력 및 결과표시'!$A$4,'업체별 기술인 명단(데이터 입력)'!$B$2:$BZ$100,44,FALSE)="",1,HLOOKUP('자료입력 및 결과표시'!$A$4,'업체별 기술인 명단(데이터 입력)'!$B$2:$BZ$100,44,FALSE))</f>
        <v>1</v>
      </c>
      <c r="FN45" s="17">
        <f t="shared" ca="1" si="25"/>
        <v>0</v>
      </c>
      <c r="FO45"/>
      <c r="FP45" s="17" t="str">
        <f t="shared" ca="1" si="26"/>
        <v/>
      </c>
      <c r="FQ45" s="270" t="str">
        <f ca="1">IFERROR(MATCH('자료입력 및 결과표시'!$C$62,OFFSET($R$3,$FQ44,,1000),0)+$FQ44,"")</f>
        <v/>
      </c>
      <c r="FR45" s="17" t="str">
        <f t="shared" ca="1" si="27"/>
        <v/>
      </c>
      <c r="FS45" s="17" t="str">
        <f t="shared" ca="1" si="45"/>
        <v/>
      </c>
      <c r="FT45" s="17" t="str">
        <f t="shared" ca="1" si="46"/>
        <v/>
      </c>
      <c r="FU45" s="17" t="str">
        <f t="shared" ca="1" si="47"/>
        <v/>
      </c>
      <c r="FV45" s="17" t="str">
        <f t="shared" ca="1" si="48"/>
        <v/>
      </c>
      <c r="FW45" s="17" t="str">
        <f t="shared" ca="1" si="49"/>
        <v/>
      </c>
      <c r="FX45" s="17" t="str">
        <f t="shared" ca="1" si="50"/>
        <v/>
      </c>
      <c r="FY45" s="17" t="str">
        <f t="shared" ca="1" si="51"/>
        <v/>
      </c>
      <c r="FZ45" s="17" t="str">
        <f t="shared" ca="1" si="52"/>
        <v/>
      </c>
      <c r="GA45" s="17" t="str">
        <f t="shared" ca="1" si="53"/>
        <v/>
      </c>
      <c r="GB45" s="17" t="str">
        <f t="shared" ca="1" si="54"/>
        <v/>
      </c>
      <c r="GC45" s="17" t="str">
        <f t="shared" ca="1" si="55"/>
        <v/>
      </c>
      <c r="GD45" s="17" t="str">
        <f t="shared" ca="1" si="56"/>
        <v/>
      </c>
      <c r="GE45" s="17" t="str">
        <f t="shared" ca="1" si="57"/>
        <v/>
      </c>
      <c r="GF45" s="17" t="str">
        <f t="shared" ca="1" si="58"/>
        <v/>
      </c>
      <c r="GG45" s="17" t="str">
        <f t="shared" ca="1" si="59"/>
        <v/>
      </c>
      <c r="GH45" s="17" t="str">
        <f t="shared" ca="1" si="60"/>
        <v/>
      </c>
      <c r="GI45" s="17" t="str">
        <f t="shared" ca="1" si="61"/>
        <v/>
      </c>
      <c r="GJ45" s="17" t="str">
        <f t="shared" ca="1" si="62"/>
        <v/>
      </c>
      <c r="GK45" s="17" t="str">
        <f t="shared" ca="1" si="63"/>
        <v/>
      </c>
      <c r="GL45" s="17" t="str">
        <f t="shared" ca="1" si="64"/>
        <v/>
      </c>
      <c r="GM45" s="17" t="str">
        <f t="shared" ca="1" si="65"/>
        <v/>
      </c>
      <c r="GN45" s="17" t="str">
        <f t="shared" ca="1" si="66"/>
        <v/>
      </c>
      <c r="GO45" s="17" t="str">
        <f t="shared" ca="1" si="67"/>
        <v/>
      </c>
      <c r="GP45" s="17" t="str">
        <f t="shared" ca="1" si="68"/>
        <v/>
      </c>
      <c r="GQ45" s="17" t="str">
        <f t="shared" ca="1" si="69"/>
        <v/>
      </c>
      <c r="GR45" s="17" t="str">
        <f t="shared" ca="1" si="70"/>
        <v/>
      </c>
      <c r="GS45" s="17" t="str">
        <f t="shared" ca="1" si="71"/>
        <v/>
      </c>
      <c r="GT45" s="17" t="str">
        <f t="shared" ca="1" si="72"/>
        <v/>
      </c>
      <c r="GU45" s="17" t="str">
        <f t="shared" ca="1" si="73"/>
        <v/>
      </c>
      <c r="GV45" s="17" t="str">
        <f t="shared" ca="1" si="74"/>
        <v/>
      </c>
      <c r="GW45" s="17" t="str">
        <f t="shared" ca="1" si="75"/>
        <v/>
      </c>
      <c r="GX45" s="17" t="str">
        <f t="shared" ca="1" si="76"/>
        <v/>
      </c>
      <c r="GY45" s="17" t="str">
        <f t="shared" ca="1" si="77"/>
        <v/>
      </c>
      <c r="GZ45" s="17" t="str">
        <f t="shared" ca="1" si="78"/>
        <v/>
      </c>
      <c r="HA45" s="17" t="str">
        <f t="shared" ca="1" si="79"/>
        <v/>
      </c>
      <c r="HB45" s="17" t="str">
        <f t="shared" ca="1" si="80"/>
        <v/>
      </c>
      <c r="HC45" s="17" t="str">
        <f t="shared" ca="1" si="81"/>
        <v/>
      </c>
      <c r="HD45" s="17" t="str">
        <f t="shared" ca="1" si="82"/>
        <v/>
      </c>
      <c r="HE45" s="17" t="str">
        <f t="shared" ca="1" si="83"/>
        <v/>
      </c>
      <c r="HF45" s="17" t="str">
        <f t="shared" ca="1" si="84"/>
        <v/>
      </c>
      <c r="HG45" s="17" t="str">
        <f t="shared" ca="1" si="85"/>
        <v/>
      </c>
      <c r="HH45" s="17" t="str">
        <f t="shared" ca="1" si="86"/>
        <v/>
      </c>
      <c r="HI45" s="17" t="str">
        <f t="shared" ca="1" si="87"/>
        <v/>
      </c>
      <c r="HJ45" s="17" t="str">
        <f t="shared" ca="1" si="88"/>
        <v/>
      </c>
      <c r="HK45" s="17" t="str">
        <f t="shared" ca="1" si="89"/>
        <v/>
      </c>
      <c r="HL45" s="17" t="str">
        <f t="shared" ca="1" si="90"/>
        <v/>
      </c>
      <c r="HM45" s="17" t="str">
        <f t="shared" ca="1" si="91"/>
        <v/>
      </c>
      <c r="HN45" s="17" t="str">
        <f t="shared" ca="1" si="92"/>
        <v/>
      </c>
      <c r="HO45" s="17" t="str">
        <f t="shared" ca="1" si="93"/>
        <v/>
      </c>
      <c r="HP45" s="17" t="str">
        <f t="shared" ca="1" si="94"/>
        <v/>
      </c>
      <c r="HQ45" s="17" t="str">
        <f t="shared" ca="1" si="95"/>
        <v/>
      </c>
      <c r="HR45" s="17" t="str">
        <f t="shared" ca="1" si="96"/>
        <v/>
      </c>
      <c r="HS45" s="17" t="str">
        <f t="shared" ca="1" si="97"/>
        <v/>
      </c>
      <c r="HT45" s="17" t="str">
        <f t="shared" ca="1" si="98"/>
        <v/>
      </c>
      <c r="HU45" s="17" t="str">
        <f t="shared" ca="1" si="99"/>
        <v/>
      </c>
      <c r="HV45" s="17" t="str">
        <f t="shared" ca="1" si="100"/>
        <v/>
      </c>
      <c r="HW45" s="17" t="str">
        <f t="shared" ca="1" si="101"/>
        <v/>
      </c>
      <c r="HX45" s="17" t="str">
        <f t="shared" ca="1" si="102"/>
        <v/>
      </c>
      <c r="HY45" s="17" t="str">
        <f t="shared" ca="1" si="103"/>
        <v/>
      </c>
      <c r="HZ45" s="17" t="str">
        <f t="shared" ca="1" si="104"/>
        <v/>
      </c>
      <c r="IA45" s="17" t="str">
        <f t="shared" ca="1" si="105"/>
        <v/>
      </c>
      <c r="IB45" s="17" t="str">
        <f t="shared" ca="1" si="106"/>
        <v/>
      </c>
      <c r="IC45" s="17" t="str">
        <f t="shared" ca="1" si="107"/>
        <v/>
      </c>
      <c r="ID45" s="17" t="str">
        <f t="shared" ca="1" si="40"/>
        <v/>
      </c>
      <c r="IE45" s="17" t="str">
        <f t="shared" ca="1" si="125"/>
        <v/>
      </c>
      <c r="IF45" s="17" t="str">
        <f t="shared" ca="1" si="126"/>
        <v/>
      </c>
      <c r="IG45" s="17" t="str">
        <f t="shared" ca="1" si="127"/>
        <v/>
      </c>
      <c r="IH45" s="17" t="str">
        <f t="shared" ca="1" si="128"/>
        <v/>
      </c>
      <c r="II45" s="17" t="str">
        <f t="shared" ca="1" si="129"/>
        <v/>
      </c>
      <c r="IJ45" s="17" t="str">
        <f t="shared" ca="1" si="130"/>
        <v/>
      </c>
      <c r="IK45" s="17" t="str">
        <f t="shared" ca="1" si="131"/>
        <v/>
      </c>
      <c r="IL45" s="17" t="str">
        <f t="shared" ca="1" si="132"/>
        <v/>
      </c>
      <c r="IM45" s="17" t="str">
        <f t="shared" ca="1" si="133"/>
        <v/>
      </c>
      <c r="IN45" s="17" t="str">
        <f t="shared" ca="1" si="134"/>
        <v/>
      </c>
      <c r="IO45" s="17" t="str">
        <f t="shared" ca="1" si="135"/>
        <v/>
      </c>
      <c r="IP45" s="17" t="str">
        <f t="shared" ca="1" si="136"/>
        <v/>
      </c>
      <c r="IQ45" s="17" t="str">
        <f t="shared" ca="1" si="109"/>
        <v/>
      </c>
      <c r="IR45" s="17" t="str">
        <f t="shared" ca="1" si="110"/>
        <v/>
      </c>
      <c r="IS45" s="17" t="str">
        <f t="shared" ca="1" si="111"/>
        <v/>
      </c>
      <c r="IT45" s="17" t="str">
        <f t="shared" ca="1" si="112"/>
        <v/>
      </c>
      <c r="IU45" s="17" t="str">
        <f t="shared" ca="1" si="113"/>
        <v/>
      </c>
      <c r="IV45" s="17" t="str">
        <f t="shared" ca="1" si="114"/>
        <v/>
      </c>
      <c r="IW45" s="17" t="str">
        <f t="shared" ca="1" si="115"/>
        <v/>
      </c>
      <c r="IX45" s="17" t="str">
        <f t="shared" ca="1" si="116"/>
        <v/>
      </c>
      <c r="IY45" s="17" t="str">
        <f t="shared" ca="1" si="117"/>
        <v/>
      </c>
      <c r="IZ45" s="17" t="str">
        <f t="shared" ca="1" si="118"/>
        <v/>
      </c>
      <c r="JA45" s="17" t="str">
        <f t="shared" ca="1" si="119"/>
        <v/>
      </c>
      <c r="JB45" s="17" t="str">
        <f t="shared" ca="1" si="120"/>
        <v/>
      </c>
      <c r="JC45" s="17" t="str">
        <f t="shared" ca="1" si="121"/>
        <v/>
      </c>
      <c r="JD45" s="17" t="str">
        <f t="shared" ca="1" si="122"/>
        <v/>
      </c>
      <c r="JE45" s="17" t="str">
        <f t="shared" ca="1" si="123"/>
        <v/>
      </c>
      <c r="JF45" s="17" t="str">
        <f t="shared" ca="1" si="137"/>
        <v/>
      </c>
      <c r="JG45" s="17" t="str">
        <f t="shared" ca="1" si="138"/>
        <v/>
      </c>
      <c r="JH45" s="17" t="str">
        <f t="shared" ca="1" si="139"/>
        <v/>
      </c>
      <c r="JI45" s="17" t="str">
        <f t="shared" ca="1" si="140"/>
        <v/>
      </c>
      <c r="JJ45" s="17" t="str">
        <f t="shared" ca="1" si="141"/>
        <v/>
      </c>
      <c r="JK45" s="17" t="str">
        <f t="shared" ca="1" si="142"/>
        <v/>
      </c>
      <c r="JL45" s="17" t="str">
        <f t="shared" ca="1" si="143"/>
        <v/>
      </c>
      <c r="JM45" s="17" t="str">
        <f t="shared" ca="1" si="144"/>
        <v/>
      </c>
    </row>
    <row r="46" spans="1:273">
      <c r="A46" s="17" t="str">
        <f t="shared" si="5"/>
        <v>\\\0</v>
      </c>
      <c r="B46" s="17" t="str">
        <f t="shared" si="6"/>
        <v>\\\0</v>
      </c>
      <c r="C46" s="17" t="str">
        <f t="shared" si="7"/>
        <v>\\\0</v>
      </c>
      <c r="D46" s="17" t="str">
        <f t="shared" si="8"/>
        <v>\\\0</v>
      </c>
      <c r="E46" s="17" t="str">
        <f t="shared" si="9"/>
        <v>\\\0</v>
      </c>
      <c r="F46" s="17" t="str">
        <f t="shared" si="10"/>
        <v>\\\0</v>
      </c>
      <c r="G46" s="17" t="str">
        <f t="shared" si="11"/>
        <v>\\\0</v>
      </c>
      <c r="H46" s="17" t="str">
        <f t="shared" si="12"/>
        <v>\\\0</v>
      </c>
      <c r="I46" s="17" t="str">
        <f t="shared" si="13"/>
        <v>\\\0</v>
      </c>
      <c r="J46" s="17" t="str">
        <f t="shared" si="14"/>
        <v>\\\0</v>
      </c>
      <c r="K46" s="17" t="str">
        <f t="shared" si="15"/>
        <v>\\\0</v>
      </c>
      <c r="L46" s="17" t="str">
        <f t="shared" si="16"/>
        <v>\\\0</v>
      </c>
      <c r="M46" s="17" t="str">
        <f t="shared" si="17"/>
        <v>\\\0</v>
      </c>
      <c r="N46" s="17" t="str">
        <f t="shared" si="18"/>
        <v>\\\0</v>
      </c>
      <c r="O46" s="17" t="str">
        <f t="shared" si="19"/>
        <v>\\\0</v>
      </c>
      <c r="P46" s="17" t="str">
        <f t="shared" si="20"/>
        <v>\\\0</v>
      </c>
      <c r="R46" s="17" t="str">
        <f t="shared" si="21"/>
        <v>\\</v>
      </c>
      <c r="S46" s="38"/>
      <c r="T46" s="39"/>
      <c r="U46" s="31"/>
      <c r="V46" s="32"/>
      <c r="W46" s="36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35"/>
      <c r="DS46" s="287"/>
      <c r="DT46" s="36"/>
      <c r="DU46" s="37"/>
      <c r="DV46" s="28">
        <f>IF(AND($S46='자료입력 및 결과표시'!$B$6,COUNTIF($W46:$DR46,'자료입력 및 결과표시'!$C$6)&gt;=1),IF(OR('자료입력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DW46" s="28">
        <f>IF(AND($S46='자료입력 및 결과표시'!$B$7,COUNTIF($W46:$DR46,'자료입력 및 결과표시'!$C$7)&gt;=1),IF(OR('자료입력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DX46" s="28">
        <f>IF(AND($S46='자료입력 및 결과표시'!$B$8,COUNTIF($W46:$DR46,'자료입력 및 결과표시'!$C$8)&gt;=1),IF(OR('자료입력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DY46" s="28">
        <f>IF(AND($S46='자료입력 및 결과표시'!$B$9,COUNTIF($W46:$DR46,'자료입력 및 결과표시'!$C$9)&gt;=1),IF(OR('자료입력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DZ46" s="28">
        <f>IF(AND($S46='자료입력 및 결과표시'!$B$10,COUNTIF($W46:$DR46,'자료입력 및 결과표시'!$C$10)&gt;=1),IF(OR('자료입력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A46" s="28">
        <f>IF(AND($S46='자료입력 및 결과표시'!$B$11,COUNTIF($W46:$DR46,'자료입력 및 결과표시'!$C$11)&gt;=1),IF(OR('자료입력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B46" s="28">
        <f>IF(AND($S46='자료입력 및 결과표시'!$B$12,COUNTIF($W46:$DR46,'자료입력 및 결과표시'!$C$12)&gt;=1),IF(OR('자료입력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C46" s="28">
        <f>IF(AND($S46='자료입력 및 결과표시'!$B$13,COUNTIF($W46:$DR46,'자료입력 및 결과표시'!$C$13)&gt;=1),IF(OR('자료입력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D46" s="28">
        <f>IF(AND($S46='자료입력 및 결과표시'!$B$14,COUNTIF($W46:$DR46,'자료입력 및 결과표시'!$C$14)&gt;=1),IF(OR('자료입력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E46" s="28">
        <f>IF(AND($S46='자료입력 및 결과표시'!$B$15,COUNTIF($W46:$DR46,'자료입력 및 결과표시'!$C$15)&gt;=1),IF(OR('자료입력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F46" s="28">
        <f>IF(AND($S46='자료입력 및 결과표시'!$B$16,COUNTIF($W46:$DR46,'자료입력 및 결과표시'!$C$16)&gt;=1),IF(OR('자료입력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G46" s="28">
        <f>IF(AND($S46='자료입력 및 결과표시'!$B$17,COUNTIF($W46:$DR46,'자료입력 및 결과표시'!$C$17)&gt;=1),IF(OR('자료입력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H46" s="28">
        <f>IF(AND($S46='자료입력 및 결과표시'!$B$18,COUNTIF($W46:$DR46,'자료입력 및 결과표시'!$C$18)&gt;=1),IF(OR('자료입력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I46" s="28">
        <f>IF(AND($S46='자료입력 및 결과표시'!$B$19,COUNTIF($W46:$DR46,'자료입력 및 결과표시'!$C$19)&gt;=1),IF(OR('자료입력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J46" s="28">
        <f>IF(AND($S46='자료입력 및 결과표시'!$B$20,COUNTIF($W46:$DR46,'자료입력 및 결과표시'!$C$20)&gt;=1),IF(OR('자료입력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K46" s="28">
        <f>IF(AND($S46='자료입력 및 결과표시'!$B$21,COUNTIF($W46:$DR46,'자료입력 및 결과표시'!$C$21)&gt;=1),IF(OR('자료입력 및 결과표시'!$B$4+90&gt;=$V46,'자료입력 및 결과표시'!$B$4&lt;$U46),0,IF($V46-'자료입력 및 결과표시'!$B$4-90&gt;='자료입력 및 결과표시'!$E$4,'자료입력 및 결과표시'!$E$4,$V46-'자료입력 및 결과표시'!$B$4-90)),0)</f>
        <v>0</v>
      </c>
      <c r="EL46" s="17">
        <f>IF(AND(S46='자료입력 및 결과표시'!$B$6,COUNTIF('업무중복도(데이터 입력)'!$W46:$DR46,'자료입력 및 결과표시'!$C$6)&gt;=1),1,0)</f>
        <v>0</v>
      </c>
      <c r="EM46" s="17">
        <f>IF(AND(S46='자료입력 및 결과표시'!$B$7,COUNTIF('업무중복도(데이터 입력)'!$W46:$DR46,'자료입력 및 결과표시'!$C$7)&gt;=1),2,0)</f>
        <v>0</v>
      </c>
      <c r="EN46" s="17">
        <f>IF(AND(S46='자료입력 및 결과표시'!$B$8,COUNTIF('업무중복도(데이터 입력)'!$W46:$DR46,'자료입력 및 결과표시'!$C$8)&gt;=1),3,0)</f>
        <v>0</v>
      </c>
      <c r="EO46" s="17">
        <f>IF(AND(S46='자료입력 및 결과표시'!$B$9,COUNTIF('업무중복도(데이터 입력)'!$W46:$DR46,'자료입력 및 결과표시'!$C$9)&gt;=1),4,0)</f>
        <v>0</v>
      </c>
      <c r="EP46" s="17">
        <f>IF(AND(S46='자료입력 및 결과표시'!$B$10,COUNTIF('업무중복도(데이터 입력)'!$W46:$DR46,'자료입력 및 결과표시'!$C$10)&gt;=1),5,0)</f>
        <v>0</v>
      </c>
      <c r="EQ46" s="17">
        <f>IF(AND(S46='자료입력 및 결과표시'!$B$11,COUNTIF('업무중복도(데이터 입력)'!$W46:$DR46,'자료입력 및 결과표시'!$C$11)&gt;=1),6,0)</f>
        <v>0</v>
      </c>
      <c r="ER46" s="17">
        <f>IF(AND(S46='자료입력 및 결과표시'!$B$12,COUNTIF('업무중복도(데이터 입력)'!$W46:$DR46,'자료입력 및 결과표시'!$C$12)&gt;=1),7,0)</f>
        <v>0</v>
      </c>
      <c r="ES46" s="17">
        <f>IF(AND(S46='자료입력 및 결과표시'!$B$13,COUNTIF('업무중복도(데이터 입력)'!$W46:$DR46,'자료입력 및 결과표시'!$C$13)&gt;=1),8,0)</f>
        <v>0</v>
      </c>
      <c r="ET46" s="17">
        <f>IF(AND(S46='자료입력 및 결과표시'!$B$14,COUNTIF('업무중복도(데이터 입력)'!$W46:$DR46,'자료입력 및 결과표시'!$C$14)&gt;=1),9,0)</f>
        <v>0</v>
      </c>
      <c r="EU46" s="17">
        <f>IF(AND(S46='자료입력 및 결과표시'!$B$15,COUNTIF('업무중복도(데이터 입력)'!$W46:$DR46,'자료입력 및 결과표시'!$C$15)&gt;=1),10,0)</f>
        <v>0</v>
      </c>
      <c r="EV46" s="17">
        <f>IF(AND(S46='자료입력 및 결과표시'!$B$16,COUNTIF('업무중복도(데이터 입력)'!$W46:$DR46,'자료입력 및 결과표시'!$C$16)&gt;=1),11,0)</f>
        <v>0</v>
      </c>
      <c r="EW46" s="17">
        <f>IF(AND(S46='자료입력 및 결과표시'!$B$17,COUNTIF('업무중복도(데이터 입력)'!$W46:$DR46,'자료입력 및 결과표시'!$C$17)&gt;=1),12,0)</f>
        <v>0</v>
      </c>
      <c r="EX46" s="17">
        <f>IF(AND(S46='자료입력 및 결과표시'!$B$18,COUNTIF('업무중복도(데이터 입력)'!$W46:$DR46,'자료입력 및 결과표시'!$C$18)&gt;=1),13,0)</f>
        <v>0</v>
      </c>
      <c r="EY46" s="17">
        <f>IF(AND(S46='자료입력 및 결과표시'!$B$19,COUNTIF('업무중복도(데이터 입력)'!$W46:$DR46,'자료입력 및 결과표시'!$C$19)&gt;=1),14,0)</f>
        <v>0</v>
      </c>
      <c r="EZ46" s="17">
        <f>IF(AND(S46='자료입력 및 결과표시'!$B$20,COUNTIF('업무중복도(데이터 입력)'!$W46:$DR46,'자료입력 및 결과표시'!$C$20)&gt;=1),15,0)</f>
        <v>0</v>
      </c>
      <c r="FA46" s="17">
        <f>IF(AND(S46='자료입력 및 결과표시'!$B$21,COUNTIF('업무중복도(데이터 입력)'!$W46:$DR46,'자료입력 및 결과표시'!$C$21)&gt;=1),16,0)</f>
        <v>0</v>
      </c>
      <c r="FD46" s="270" t="str">
        <f ca="1">IFERROR(MATCH('자료입력 및 결과표시'!$C$62,OFFSET($R$3,$FD45,,1000),0)+$FD45,"")</f>
        <v/>
      </c>
      <c r="FE46" s="271" t="str">
        <f t="shared" ca="1" si="22"/>
        <v/>
      </c>
      <c r="FH46" s="17" t="str">
        <f ca="1">IFERROR(MATCH('자료입력 및 결과표시'!$C$62,OFFSET($R$3,$FH45,,1000),0)+$FH45,"")</f>
        <v/>
      </c>
      <c r="FK46" s="17">
        <f t="shared" si="24"/>
        <v>0</v>
      </c>
      <c r="FL46" s="17">
        <v>44</v>
      </c>
      <c r="FM46" s="17">
        <f>IF(HLOOKUP('자료입력 및 결과표시'!$A$4,'업체별 기술인 명단(데이터 입력)'!$B$2:$BZ$100,45,FALSE)="",1,HLOOKUP('자료입력 및 결과표시'!$A$4,'업체별 기술인 명단(데이터 입력)'!$B$2:$BZ$100,45,FALSE))</f>
        <v>1</v>
      </c>
      <c r="FN46" s="17">
        <f t="shared" ca="1" si="25"/>
        <v>0</v>
      </c>
      <c r="FO46"/>
      <c r="FP46" s="17" t="str">
        <f t="shared" ca="1" si="26"/>
        <v/>
      </c>
      <c r="FQ46" s="270" t="str">
        <f ca="1">IFERROR(MATCH('자료입력 및 결과표시'!$C$62,OFFSET($R$3,$FQ45,,1000),0)+$FQ45,"")</f>
        <v/>
      </c>
      <c r="FR46" s="17" t="str">
        <f t="shared" ca="1" si="27"/>
        <v/>
      </c>
      <c r="FS46" s="17" t="str">
        <f t="shared" ca="1" si="45"/>
        <v/>
      </c>
      <c r="FT46" s="17" t="str">
        <f t="shared" ca="1" si="46"/>
        <v/>
      </c>
      <c r="FU46" s="17" t="str">
        <f t="shared" ca="1" si="47"/>
        <v/>
      </c>
      <c r="FV46" s="17" t="str">
        <f t="shared" ca="1" si="48"/>
        <v/>
      </c>
      <c r="FW46" s="17" t="str">
        <f t="shared" ca="1" si="49"/>
        <v/>
      </c>
      <c r="FX46" s="17" t="str">
        <f t="shared" ca="1" si="50"/>
        <v/>
      </c>
      <c r="FY46" s="17" t="str">
        <f t="shared" ca="1" si="51"/>
        <v/>
      </c>
      <c r="FZ46" s="17" t="str">
        <f t="shared" ca="1" si="52"/>
        <v/>
      </c>
      <c r="GA46" s="17" t="str">
        <f t="shared" ca="1" si="53"/>
        <v/>
      </c>
      <c r="GB46" s="17" t="str">
        <f t="shared" ca="1" si="54"/>
        <v/>
      </c>
      <c r="GC46" s="17" t="str">
        <f t="shared" ca="1" si="55"/>
        <v/>
      </c>
      <c r="GD46" s="17" t="str">
        <f t="shared" ca="1" si="56"/>
        <v/>
      </c>
      <c r="GE46" s="17" t="str">
        <f t="shared" ca="1" si="57"/>
        <v/>
      </c>
      <c r="GF46" s="17" t="str">
        <f t="shared" ca="1" si="58"/>
        <v/>
      </c>
      <c r="GG46" s="17" t="str">
        <f t="shared" ca="1" si="59"/>
        <v/>
      </c>
      <c r="GH46" s="17" t="str">
        <f t="shared" ca="1" si="60"/>
        <v/>
      </c>
      <c r="GI46" s="17" t="str">
        <f t="shared" ca="1" si="61"/>
        <v/>
      </c>
      <c r="GJ46" s="17" t="str">
        <f t="shared" ca="1" si="62"/>
        <v/>
      </c>
      <c r="GK46" s="17" t="str">
        <f t="shared" ca="1" si="63"/>
        <v/>
      </c>
      <c r="GL46" s="17" t="str">
        <f t="shared" ca="1" si="64"/>
        <v/>
      </c>
      <c r="GM46" s="17" t="str">
        <f t="shared" ca="1" si="65"/>
        <v/>
      </c>
      <c r="GN46" s="17" t="str">
        <f t="shared" ca="1" si="66"/>
        <v/>
      </c>
      <c r="GO46" s="17" t="str">
        <f t="shared" ca="1" si="67"/>
        <v/>
      </c>
      <c r="GP46" s="17" t="str">
        <f t="shared" ca="1" si="68"/>
        <v/>
      </c>
      <c r="GQ46" s="17" t="str">
        <f t="shared" ca="1" si="69"/>
        <v/>
      </c>
      <c r="GR46" s="17" t="str">
        <f t="shared" ca="1" si="70"/>
        <v/>
      </c>
      <c r="GS46" s="17" t="str">
        <f t="shared" ca="1" si="71"/>
        <v/>
      </c>
      <c r="GT46" s="17" t="str">
        <f t="shared" ca="1" si="72"/>
        <v/>
      </c>
      <c r="GU46" s="17" t="str">
        <f t="shared" ca="1" si="73"/>
        <v/>
      </c>
      <c r="GV46" s="17" t="str">
        <f t="shared" ca="1" si="74"/>
        <v/>
      </c>
      <c r="GW46" s="17" t="str">
        <f t="shared" ca="1" si="75"/>
        <v/>
      </c>
      <c r="GX46" s="17" t="str">
        <f t="shared" ca="1" si="76"/>
        <v/>
      </c>
      <c r="GY46" s="17" t="str">
        <f t="shared" ca="1" si="77"/>
        <v/>
      </c>
      <c r="GZ46" s="17" t="str">
        <f t="shared" ca="1" si="78"/>
        <v/>
      </c>
      <c r="HA46" s="17" t="str">
        <f t="shared" ca="1" si="79"/>
        <v/>
      </c>
      <c r="HB46" s="17" t="str">
        <f t="shared" ca="1" si="80"/>
        <v/>
      </c>
      <c r="HC46" s="17" t="str">
        <f t="shared" ca="1" si="81"/>
        <v/>
      </c>
      <c r="HD46" s="17" t="str">
        <f t="shared" ca="1" si="82"/>
        <v/>
      </c>
      <c r="HE46" s="17" t="str">
        <f t="shared" ca="1" si="83"/>
        <v/>
      </c>
      <c r="HF46" s="17" t="str">
        <f t="shared" ca="1" si="84"/>
        <v/>
      </c>
      <c r="HG46" s="17" t="str">
        <f t="shared" ca="1" si="85"/>
        <v/>
      </c>
      <c r="HH46" s="17" t="str">
        <f t="shared" ca="1" si="86"/>
        <v/>
      </c>
      <c r="HI46" s="17" t="str">
        <f t="shared" ca="1" si="87"/>
        <v/>
      </c>
      <c r="HJ46" s="17" t="str">
        <f t="shared" ca="1" si="88"/>
        <v/>
      </c>
      <c r="HK46" s="17" t="str">
        <f t="shared" ca="1" si="89"/>
        <v/>
      </c>
      <c r="HL46" s="17" t="str">
        <f t="shared" ca="1" si="90"/>
        <v/>
      </c>
      <c r="HM46" s="17" t="str">
        <f t="shared" ca="1" si="91"/>
        <v/>
      </c>
      <c r="HN46" s="17" t="str">
        <f t="shared" ca="1" si="92"/>
        <v/>
      </c>
      <c r="HO46" s="17" t="str">
        <f t="shared" ca="1" si="93"/>
        <v/>
      </c>
      <c r="HP46" s="17" t="str">
        <f t="shared" ca="1" si="94"/>
        <v/>
      </c>
      <c r="HQ46" s="17" t="str">
        <f t="shared" ca="1" si="95"/>
        <v/>
      </c>
      <c r="HR46" s="17" t="str">
        <f t="shared" ca="1" si="96"/>
        <v/>
      </c>
      <c r="HS46" s="17" t="str">
        <f t="shared" ca="1" si="97"/>
        <v/>
      </c>
      <c r="HT46" s="17" t="str">
        <f t="shared" ca="1" si="98"/>
        <v/>
      </c>
      <c r="HU46" s="17" t="str">
        <f t="shared" ca="1" si="99"/>
        <v/>
      </c>
      <c r="HV46" s="17" t="str">
        <f t="shared" ca="1" si="100"/>
        <v/>
      </c>
      <c r="HW46" s="17" t="str">
        <f t="shared" ca="1" si="101"/>
        <v/>
      </c>
      <c r="HX46" s="17" t="str">
        <f t="shared" ca="1" si="102"/>
        <v/>
      </c>
      <c r="HY46" s="17" t="str">
        <f t="shared" ca="1" si="103"/>
        <v/>
      </c>
      <c r="HZ46" s="17" t="str">
        <f t="shared" ca="1" si="104"/>
        <v/>
      </c>
      <c r="IA46" s="17" t="str">
        <f t="shared" ca="1" si="105"/>
        <v/>
      </c>
      <c r="IB46" s="17" t="str">
        <f t="shared" ca="1" si="106"/>
        <v/>
      </c>
      <c r="IC46" s="17" t="str">
        <f t="shared" ca="1" si="107"/>
        <v/>
      </c>
      <c r="ID46" s="17" t="str">
        <f t="shared" ca="1" si="40"/>
        <v/>
      </c>
      <c r="IE46" s="17" t="str">
        <f t="shared" ca="1" si="125"/>
        <v/>
      </c>
      <c r="IF46" s="17" t="str">
        <f t="shared" ca="1" si="126"/>
        <v/>
      </c>
      <c r="IG46" s="17" t="str">
        <f t="shared" ca="1" si="127"/>
        <v/>
      </c>
      <c r="IH46" s="17" t="str">
        <f t="shared" ca="1" si="128"/>
        <v/>
      </c>
      <c r="II46" s="17" t="str">
        <f t="shared" ca="1" si="129"/>
        <v/>
      </c>
      <c r="IJ46" s="17" t="str">
        <f t="shared" ca="1" si="130"/>
        <v/>
      </c>
      <c r="IK46" s="17" t="str">
        <f t="shared" ca="1" si="131"/>
        <v/>
      </c>
      <c r="IL46" s="17" t="str">
        <f t="shared" ca="1" si="132"/>
        <v/>
      </c>
      <c r="IM46" s="17" t="str">
        <f t="shared" ca="1" si="133"/>
        <v/>
      </c>
      <c r="IN46" s="17" t="str">
        <f t="shared" ca="1" si="134"/>
        <v/>
      </c>
      <c r="IO46" s="17" t="str">
        <f t="shared" ca="1" si="135"/>
        <v/>
      </c>
      <c r="IP46" s="17" t="str">
        <f t="shared" ca="1" si="136"/>
        <v/>
      </c>
      <c r="IQ46" s="17" t="str">
        <f t="shared" ca="1" si="109"/>
        <v/>
      </c>
      <c r="IR46" s="17" t="str">
        <f t="shared" ca="1" si="110"/>
        <v/>
      </c>
      <c r="IS46" s="17" t="str">
        <f t="shared" ca="1" si="111"/>
        <v/>
      </c>
      <c r="IT46" s="17" t="str">
        <f t="shared" ca="1" si="112"/>
        <v/>
      </c>
      <c r="IU46" s="17" t="str">
        <f t="shared" ca="1" si="113"/>
        <v/>
      </c>
      <c r="IV46" s="17" t="str">
        <f t="shared" ca="1" si="114"/>
        <v/>
      </c>
      <c r="IW46" s="17" t="str">
        <f t="shared" ca="1" si="115"/>
        <v/>
      </c>
      <c r="IX46" s="17" t="str">
        <f t="shared" ca="1" si="116"/>
        <v/>
      </c>
      <c r="IY46" s="17" t="str">
        <f t="shared" ca="1" si="117"/>
        <v/>
      </c>
      <c r="IZ46" s="17" t="str">
        <f t="shared" ca="1" si="118"/>
        <v/>
      </c>
      <c r="JA46" s="17" t="str">
        <f t="shared" ca="1" si="119"/>
        <v/>
      </c>
      <c r="JB46" s="17" t="str">
        <f t="shared" ca="1" si="120"/>
        <v/>
      </c>
      <c r="JC46" s="17" t="str">
        <f t="shared" ca="1" si="121"/>
        <v/>
      </c>
      <c r="JD46" s="17" t="str">
        <f t="shared" ca="1" si="122"/>
        <v/>
      </c>
      <c r="JE46" s="17" t="str">
        <f t="shared" ca="1" si="123"/>
        <v/>
      </c>
      <c r="JF46" s="17" t="str">
        <f t="shared" ca="1" si="137"/>
        <v/>
      </c>
      <c r="JG46" s="17" t="str">
        <f t="shared" ca="1" si="138"/>
        <v/>
      </c>
      <c r="JH46" s="17" t="str">
        <f t="shared" ca="1" si="139"/>
        <v/>
      </c>
      <c r="JI46" s="17" t="str">
        <f t="shared" ca="1" si="140"/>
        <v/>
      </c>
      <c r="JJ46" s="17" t="str">
        <f t="shared" ca="1" si="141"/>
        <v/>
      </c>
      <c r="JK46" s="17" t="str">
        <f t="shared" ca="1" si="142"/>
        <v/>
      </c>
      <c r="JL46" s="17" t="str">
        <f t="shared" ca="1" si="143"/>
        <v/>
      </c>
      <c r="JM46" s="17" t="str">
        <f t="shared" ca="1" si="144"/>
        <v/>
      </c>
    </row>
    <row r="47" spans="1:273">
      <c r="A47" s="17" t="str">
        <f t="shared" si="5"/>
        <v>\\\0</v>
      </c>
      <c r="B47" s="17" t="str">
        <f t="shared" si="6"/>
        <v>\\\0</v>
      </c>
      <c r="C47" s="17" t="str">
        <f t="shared" si="7"/>
        <v>\\\0</v>
      </c>
      <c r="D47" s="17" t="str">
        <f t="shared" si="8"/>
        <v>\\\0</v>
      </c>
      <c r="E47" s="17" t="str">
        <f t="shared" si="9"/>
        <v>\\\0</v>
      </c>
      <c r="F47" s="17" t="str">
        <f t="shared" si="10"/>
        <v>\\\0</v>
      </c>
      <c r="G47" s="17" t="str">
        <f t="shared" si="11"/>
        <v>\\\0</v>
      </c>
      <c r="H47" s="17" t="str">
        <f t="shared" si="12"/>
        <v>\\\0</v>
      </c>
      <c r="I47" s="17" t="str">
        <f t="shared" si="13"/>
        <v>\\\0</v>
      </c>
      <c r="J47" s="17" t="str">
        <f t="shared" si="14"/>
        <v>\\\0</v>
      </c>
      <c r="K47" s="17" t="str">
        <f t="shared" si="15"/>
        <v>\\\0</v>
      </c>
      <c r="L47" s="17" t="str">
        <f t="shared" si="16"/>
        <v>\\\0</v>
      </c>
      <c r="M47" s="17" t="str">
        <f t="shared" si="17"/>
        <v>\\\0</v>
      </c>
      <c r="N47" s="17" t="str">
        <f t="shared" si="18"/>
        <v>\\\0</v>
      </c>
      <c r="O47" s="17" t="str">
        <f t="shared" si="19"/>
        <v>\\\0</v>
      </c>
      <c r="P47" s="17" t="str">
        <f t="shared" si="20"/>
        <v>\\\0</v>
      </c>
      <c r="R47" s="17" t="str">
        <f t="shared" si="21"/>
        <v>\\</v>
      </c>
      <c r="S47" s="38"/>
      <c r="T47" s="39"/>
      <c r="U47" s="31"/>
      <c r="V47" s="32"/>
      <c r="W47" s="36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35"/>
      <c r="DS47" s="287"/>
      <c r="DT47" s="36"/>
      <c r="DU47" s="37"/>
      <c r="DV47" s="28">
        <f>IF(AND($S47='자료입력 및 결과표시'!$B$6,COUNTIF($W47:$DR47,'자료입력 및 결과표시'!$C$6)&gt;=1),IF(OR('자료입력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DW47" s="28">
        <f>IF(AND($S47='자료입력 및 결과표시'!$B$7,COUNTIF($W47:$DR47,'자료입력 및 결과표시'!$C$7)&gt;=1),IF(OR('자료입력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DX47" s="28">
        <f>IF(AND($S47='자료입력 및 결과표시'!$B$8,COUNTIF($W47:$DR47,'자료입력 및 결과표시'!$C$8)&gt;=1),IF(OR('자료입력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DY47" s="28">
        <f>IF(AND($S47='자료입력 및 결과표시'!$B$9,COUNTIF($W47:$DR47,'자료입력 및 결과표시'!$C$9)&gt;=1),IF(OR('자료입력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DZ47" s="28">
        <f>IF(AND($S47='자료입력 및 결과표시'!$B$10,COUNTIF($W47:$DR47,'자료입력 및 결과표시'!$C$10)&gt;=1),IF(OR('자료입력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A47" s="28">
        <f>IF(AND($S47='자료입력 및 결과표시'!$B$11,COUNTIF($W47:$DR47,'자료입력 및 결과표시'!$C$11)&gt;=1),IF(OR('자료입력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B47" s="28">
        <f>IF(AND($S47='자료입력 및 결과표시'!$B$12,COUNTIF($W47:$DR47,'자료입력 및 결과표시'!$C$12)&gt;=1),IF(OR('자료입력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C47" s="28">
        <f>IF(AND($S47='자료입력 및 결과표시'!$B$13,COUNTIF($W47:$DR47,'자료입력 및 결과표시'!$C$13)&gt;=1),IF(OR('자료입력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D47" s="28">
        <f>IF(AND($S47='자료입력 및 결과표시'!$B$14,COUNTIF($W47:$DR47,'자료입력 및 결과표시'!$C$14)&gt;=1),IF(OR('자료입력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E47" s="28">
        <f>IF(AND($S47='자료입력 및 결과표시'!$B$15,COUNTIF($W47:$DR47,'자료입력 및 결과표시'!$C$15)&gt;=1),IF(OR('자료입력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F47" s="28">
        <f>IF(AND($S47='자료입력 및 결과표시'!$B$16,COUNTIF($W47:$DR47,'자료입력 및 결과표시'!$C$16)&gt;=1),IF(OR('자료입력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G47" s="28">
        <f>IF(AND($S47='자료입력 및 결과표시'!$B$17,COUNTIF($W47:$DR47,'자료입력 및 결과표시'!$C$17)&gt;=1),IF(OR('자료입력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H47" s="28">
        <f>IF(AND($S47='자료입력 및 결과표시'!$B$18,COUNTIF($W47:$DR47,'자료입력 및 결과표시'!$C$18)&gt;=1),IF(OR('자료입력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I47" s="28">
        <f>IF(AND($S47='자료입력 및 결과표시'!$B$19,COUNTIF($W47:$DR47,'자료입력 및 결과표시'!$C$19)&gt;=1),IF(OR('자료입력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J47" s="28">
        <f>IF(AND($S47='자료입력 및 결과표시'!$B$20,COUNTIF($W47:$DR47,'자료입력 및 결과표시'!$C$20)&gt;=1),IF(OR('자료입력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K47" s="28">
        <f>IF(AND($S47='자료입력 및 결과표시'!$B$21,COUNTIF($W47:$DR47,'자료입력 및 결과표시'!$C$21)&gt;=1),IF(OR('자료입력 및 결과표시'!$B$4+90&gt;=$V47,'자료입력 및 결과표시'!$B$4&lt;$U47),0,IF($V47-'자료입력 및 결과표시'!$B$4-90&gt;='자료입력 및 결과표시'!$E$4,'자료입력 및 결과표시'!$E$4,$V47-'자료입력 및 결과표시'!$B$4-90)),0)</f>
        <v>0</v>
      </c>
      <c r="EL47" s="17">
        <f>IF(AND(S47='자료입력 및 결과표시'!$B$6,COUNTIF('업무중복도(데이터 입력)'!$W47:$DR47,'자료입력 및 결과표시'!$C$6)&gt;=1),1,0)</f>
        <v>0</v>
      </c>
      <c r="EM47" s="17">
        <f>IF(AND(S47='자료입력 및 결과표시'!$B$7,COUNTIF('업무중복도(데이터 입력)'!$W47:$DR47,'자료입력 및 결과표시'!$C$7)&gt;=1),2,0)</f>
        <v>0</v>
      </c>
      <c r="EN47" s="17">
        <f>IF(AND(S47='자료입력 및 결과표시'!$B$8,COUNTIF('업무중복도(데이터 입력)'!$W47:$DR47,'자료입력 및 결과표시'!$C$8)&gt;=1),3,0)</f>
        <v>0</v>
      </c>
      <c r="EO47" s="17">
        <f>IF(AND(S47='자료입력 및 결과표시'!$B$9,COUNTIF('업무중복도(데이터 입력)'!$W47:$DR47,'자료입력 및 결과표시'!$C$9)&gt;=1),4,0)</f>
        <v>0</v>
      </c>
      <c r="EP47" s="17">
        <f>IF(AND(S47='자료입력 및 결과표시'!$B$10,COUNTIF('업무중복도(데이터 입력)'!$W47:$DR47,'자료입력 및 결과표시'!$C$10)&gt;=1),5,0)</f>
        <v>0</v>
      </c>
      <c r="EQ47" s="17">
        <f>IF(AND(S47='자료입력 및 결과표시'!$B$11,COUNTIF('업무중복도(데이터 입력)'!$W47:$DR47,'자료입력 및 결과표시'!$C$11)&gt;=1),6,0)</f>
        <v>0</v>
      </c>
      <c r="ER47" s="17">
        <f>IF(AND(S47='자료입력 및 결과표시'!$B$12,COUNTIF('업무중복도(데이터 입력)'!$W47:$DR47,'자료입력 및 결과표시'!$C$12)&gt;=1),7,0)</f>
        <v>0</v>
      </c>
      <c r="ES47" s="17">
        <f>IF(AND(S47='자료입력 및 결과표시'!$B$13,COUNTIF('업무중복도(데이터 입력)'!$W47:$DR47,'자료입력 및 결과표시'!$C$13)&gt;=1),8,0)</f>
        <v>0</v>
      </c>
      <c r="ET47" s="17">
        <f>IF(AND(S47='자료입력 및 결과표시'!$B$14,COUNTIF('업무중복도(데이터 입력)'!$W47:$DR47,'자료입력 및 결과표시'!$C$14)&gt;=1),9,0)</f>
        <v>0</v>
      </c>
      <c r="EU47" s="17">
        <f>IF(AND(S47='자료입력 및 결과표시'!$B$15,COUNTIF('업무중복도(데이터 입력)'!$W47:$DR47,'자료입력 및 결과표시'!$C$15)&gt;=1),10,0)</f>
        <v>0</v>
      </c>
      <c r="EV47" s="17">
        <f>IF(AND(S47='자료입력 및 결과표시'!$B$16,COUNTIF('업무중복도(데이터 입력)'!$W47:$DR47,'자료입력 및 결과표시'!$C$16)&gt;=1),11,0)</f>
        <v>0</v>
      </c>
      <c r="EW47" s="17">
        <f>IF(AND(S47='자료입력 및 결과표시'!$B$17,COUNTIF('업무중복도(데이터 입력)'!$W47:$DR47,'자료입력 및 결과표시'!$C$17)&gt;=1),12,0)</f>
        <v>0</v>
      </c>
      <c r="EX47" s="17">
        <f>IF(AND(S47='자료입력 및 결과표시'!$B$18,COUNTIF('업무중복도(데이터 입력)'!$W47:$DR47,'자료입력 및 결과표시'!$C$18)&gt;=1),13,0)</f>
        <v>0</v>
      </c>
      <c r="EY47" s="17">
        <f>IF(AND(S47='자료입력 및 결과표시'!$B$19,COUNTIF('업무중복도(데이터 입력)'!$W47:$DR47,'자료입력 및 결과표시'!$C$19)&gt;=1),14,0)</f>
        <v>0</v>
      </c>
      <c r="EZ47" s="17">
        <f>IF(AND(S47='자료입력 및 결과표시'!$B$20,COUNTIF('업무중복도(데이터 입력)'!$W47:$DR47,'자료입력 및 결과표시'!$C$20)&gt;=1),15,0)</f>
        <v>0</v>
      </c>
      <c r="FA47" s="17">
        <f>IF(AND(S47='자료입력 및 결과표시'!$B$21,COUNTIF('업무중복도(데이터 입력)'!$W47:$DR47,'자료입력 및 결과표시'!$C$21)&gt;=1),16,0)</f>
        <v>0</v>
      </c>
      <c r="FD47" s="270" t="str">
        <f ca="1">IFERROR(MATCH('자료입력 및 결과표시'!$C$62,OFFSET($R$3,$FD46,,1000),0)+$FD46,"")</f>
        <v/>
      </c>
      <c r="FE47" s="271" t="str">
        <f t="shared" ca="1" si="22"/>
        <v/>
      </c>
      <c r="FH47" s="17" t="str">
        <f ca="1">IFERROR(MATCH('자료입력 및 결과표시'!$C$62,OFFSET($R$3,$FH46,,1000),0)+$FH46,"")</f>
        <v/>
      </c>
      <c r="FK47" s="17">
        <f t="shared" si="24"/>
        <v>0</v>
      </c>
      <c r="FL47" s="17">
        <v>45</v>
      </c>
      <c r="FM47" s="17">
        <f>IF(HLOOKUP('자료입력 및 결과표시'!$A$4,'업체별 기술인 명단(데이터 입력)'!$B$2:$BZ$100,46,FALSE)="",1,HLOOKUP('자료입력 및 결과표시'!$A$4,'업체별 기술인 명단(데이터 입력)'!$B$2:$BZ$100,46,FALSE))</f>
        <v>1</v>
      </c>
      <c r="FN47" s="17">
        <f t="shared" ca="1" si="25"/>
        <v>0</v>
      </c>
      <c r="FO47"/>
      <c r="FP47" s="17" t="str">
        <f t="shared" ca="1" si="26"/>
        <v/>
      </c>
      <c r="FQ47" s="270" t="str">
        <f ca="1">IFERROR(MATCH('자료입력 및 결과표시'!$C$62,OFFSET($R$3,$FQ46,,1000),0)+$FQ46,"")</f>
        <v/>
      </c>
      <c r="FR47" s="17" t="str">
        <f t="shared" ca="1" si="27"/>
        <v/>
      </c>
      <c r="FS47" s="17" t="str">
        <f t="shared" ca="1" si="45"/>
        <v/>
      </c>
      <c r="FT47" s="17" t="str">
        <f t="shared" ca="1" si="46"/>
        <v/>
      </c>
      <c r="FU47" s="17" t="str">
        <f t="shared" ca="1" si="47"/>
        <v/>
      </c>
      <c r="FV47" s="17" t="str">
        <f t="shared" ca="1" si="48"/>
        <v/>
      </c>
      <c r="FW47" s="17" t="str">
        <f t="shared" ca="1" si="49"/>
        <v/>
      </c>
      <c r="FX47" s="17" t="str">
        <f t="shared" ca="1" si="50"/>
        <v/>
      </c>
      <c r="FY47" s="17" t="str">
        <f t="shared" ca="1" si="51"/>
        <v/>
      </c>
      <c r="FZ47" s="17" t="str">
        <f t="shared" ca="1" si="52"/>
        <v/>
      </c>
      <c r="GA47" s="17" t="str">
        <f t="shared" ca="1" si="53"/>
        <v/>
      </c>
      <c r="GB47" s="17" t="str">
        <f t="shared" ca="1" si="54"/>
        <v/>
      </c>
      <c r="GC47" s="17" t="str">
        <f t="shared" ca="1" si="55"/>
        <v/>
      </c>
      <c r="GD47" s="17" t="str">
        <f t="shared" ca="1" si="56"/>
        <v/>
      </c>
      <c r="GE47" s="17" t="str">
        <f t="shared" ca="1" si="57"/>
        <v/>
      </c>
      <c r="GF47" s="17" t="str">
        <f t="shared" ca="1" si="58"/>
        <v/>
      </c>
      <c r="GG47" s="17" t="str">
        <f t="shared" ca="1" si="59"/>
        <v/>
      </c>
      <c r="GH47" s="17" t="str">
        <f t="shared" ca="1" si="60"/>
        <v/>
      </c>
      <c r="GI47" s="17" t="str">
        <f t="shared" ca="1" si="61"/>
        <v/>
      </c>
      <c r="GJ47" s="17" t="str">
        <f t="shared" ca="1" si="62"/>
        <v/>
      </c>
      <c r="GK47" s="17" t="str">
        <f t="shared" ca="1" si="63"/>
        <v/>
      </c>
      <c r="GL47" s="17" t="str">
        <f t="shared" ca="1" si="64"/>
        <v/>
      </c>
      <c r="GM47" s="17" t="str">
        <f t="shared" ca="1" si="65"/>
        <v/>
      </c>
      <c r="GN47" s="17" t="str">
        <f t="shared" ca="1" si="66"/>
        <v/>
      </c>
      <c r="GO47" s="17" t="str">
        <f t="shared" ca="1" si="67"/>
        <v/>
      </c>
      <c r="GP47" s="17" t="str">
        <f t="shared" ca="1" si="68"/>
        <v/>
      </c>
      <c r="GQ47" s="17" t="str">
        <f t="shared" ca="1" si="69"/>
        <v/>
      </c>
      <c r="GR47" s="17" t="str">
        <f t="shared" ca="1" si="70"/>
        <v/>
      </c>
      <c r="GS47" s="17" t="str">
        <f t="shared" ca="1" si="71"/>
        <v/>
      </c>
      <c r="GT47" s="17" t="str">
        <f t="shared" ca="1" si="72"/>
        <v/>
      </c>
      <c r="GU47" s="17" t="str">
        <f t="shared" ca="1" si="73"/>
        <v/>
      </c>
      <c r="GV47" s="17" t="str">
        <f t="shared" ca="1" si="74"/>
        <v/>
      </c>
      <c r="GW47" s="17" t="str">
        <f t="shared" ca="1" si="75"/>
        <v/>
      </c>
      <c r="GX47" s="17" t="str">
        <f t="shared" ca="1" si="76"/>
        <v/>
      </c>
      <c r="GY47" s="17" t="str">
        <f t="shared" ca="1" si="77"/>
        <v/>
      </c>
      <c r="GZ47" s="17" t="str">
        <f t="shared" ca="1" si="78"/>
        <v/>
      </c>
      <c r="HA47" s="17" t="str">
        <f t="shared" ca="1" si="79"/>
        <v/>
      </c>
      <c r="HB47" s="17" t="str">
        <f t="shared" ca="1" si="80"/>
        <v/>
      </c>
      <c r="HC47" s="17" t="str">
        <f t="shared" ca="1" si="81"/>
        <v/>
      </c>
      <c r="HD47" s="17" t="str">
        <f t="shared" ca="1" si="82"/>
        <v/>
      </c>
      <c r="HE47" s="17" t="str">
        <f t="shared" ca="1" si="83"/>
        <v/>
      </c>
      <c r="HF47" s="17" t="str">
        <f t="shared" ca="1" si="84"/>
        <v/>
      </c>
      <c r="HG47" s="17" t="str">
        <f t="shared" ca="1" si="85"/>
        <v/>
      </c>
      <c r="HH47" s="17" t="str">
        <f t="shared" ca="1" si="86"/>
        <v/>
      </c>
      <c r="HI47" s="17" t="str">
        <f t="shared" ca="1" si="87"/>
        <v/>
      </c>
      <c r="HJ47" s="17" t="str">
        <f t="shared" ca="1" si="88"/>
        <v/>
      </c>
      <c r="HK47" s="17" t="str">
        <f t="shared" ca="1" si="89"/>
        <v/>
      </c>
      <c r="HL47" s="17" t="str">
        <f t="shared" ca="1" si="90"/>
        <v/>
      </c>
      <c r="HM47" s="17" t="str">
        <f t="shared" ca="1" si="91"/>
        <v/>
      </c>
      <c r="HN47" s="17" t="str">
        <f t="shared" ca="1" si="92"/>
        <v/>
      </c>
      <c r="HO47" s="17" t="str">
        <f t="shared" ca="1" si="93"/>
        <v/>
      </c>
      <c r="HP47" s="17" t="str">
        <f t="shared" ca="1" si="94"/>
        <v/>
      </c>
      <c r="HQ47" s="17" t="str">
        <f t="shared" ca="1" si="95"/>
        <v/>
      </c>
      <c r="HR47" s="17" t="str">
        <f t="shared" ca="1" si="96"/>
        <v/>
      </c>
      <c r="HS47" s="17" t="str">
        <f t="shared" ca="1" si="97"/>
        <v/>
      </c>
      <c r="HT47" s="17" t="str">
        <f t="shared" ca="1" si="98"/>
        <v/>
      </c>
      <c r="HU47" s="17" t="str">
        <f t="shared" ca="1" si="99"/>
        <v/>
      </c>
      <c r="HV47" s="17" t="str">
        <f t="shared" ca="1" si="100"/>
        <v/>
      </c>
      <c r="HW47" s="17" t="str">
        <f t="shared" ca="1" si="101"/>
        <v/>
      </c>
      <c r="HX47" s="17" t="str">
        <f t="shared" ca="1" si="102"/>
        <v/>
      </c>
      <c r="HY47" s="17" t="str">
        <f t="shared" ca="1" si="103"/>
        <v/>
      </c>
      <c r="HZ47" s="17" t="str">
        <f t="shared" ca="1" si="104"/>
        <v/>
      </c>
      <c r="IA47" s="17" t="str">
        <f t="shared" ca="1" si="105"/>
        <v/>
      </c>
      <c r="IB47" s="17" t="str">
        <f t="shared" ca="1" si="106"/>
        <v/>
      </c>
      <c r="IC47" s="17" t="str">
        <f t="shared" ca="1" si="107"/>
        <v/>
      </c>
      <c r="ID47" s="17" t="str">
        <f t="shared" ca="1" si="40"/>
        <v/>
      </c>
      <c r="IE47" s="17" t="str">
        <f t="shared" ca="1" si="125"/>
        <v/>
      </c>
      <c r="IF47" s="17" t="str">
        <f t="shared" ca="1" si="126"/>
        <v/>
      </c>
      <c r="IG47" s="17" t="str">
        <f t="shared" ca="1" si="127"/>
        <v/>
      </c>
      <c r="IH47" s="17" t="str">
        <f t="shared" ca="1" si="128"/>
        <v/>
      </c>
      <c r="II47" s="17" t="str">
        <f t="shared" ca="1" si="129"/>
        <v/>
      </c>
      <c r="IJ47" s="17" t="str">
        <f t="shared" ca="1" si="130"/>
        <v/>
      </c>
      <c r="IK47" s="17" t="str">
        <f t="shared" ca="1" si="131"/>
        <v/>
      </c>
      <c r="IL47" s="17" t="str">
        <f t="shared" ca="1" si="132"/>
        <v/>
      </c>
      <c r="IM47" s="17" t="str">
        <f t="shared" ca="1" si="133"/>
        <v/>
      </c>
      <c r="IN47" s="17" t="str">
        <f t="shared" ca="1" si="134"/>
        <v/>
      </c>
      <c r="IO47" s="17" t="str">
        <f t="shared" ca="1" si="135"/>
        <v/>
      </c>
      <c r="IP47" s="17" t="str">
        <f t="shared" ca="1" si="136"/>
        <v/>
      </c>
      <c r="IQ47" s="17" t="str">
        <f t="shared" ca="1" si="109"/>
        <v/>
      </c>
      <c r="IR47" s="17" t="str">
        <f t="shared" ca="1" si="110"/>
        <v/>
      </c>
      <c r="IS47" s="17" t="str">
        <f t="shared" ca="1" si="111"/>
        <v/>
      </c>
      <c r="IT47" s="17" t="str">
        <f t="shared" ca="1" si="112"/>
        <v/>
      </c>
      <c r="IU47" s="17" t="str">
        <f t="shared" ca="1" si="113"/>
        <v/>
      </c>
      <c r="IV47" s="17" t="str">
        <f t="shared" ca="1" si="114"/>
        <v/>
      </c>
      <c r="IW47" s="17" t="str">
        <f t="shared" ca="1" si="115"/>
        <v/>
      </c>
      <c r="IX47" s="17" t="str">
        <f t="shared" ca="1" si="116"/>
        <v/>
      </c>
      <c r="IY47" s="17" t="str">
        <f t="shared" ca="1" si="117"/>
        <v/>
      </c>
      <c r="IZ47" s="17" t="str">
        <f t="shared" ca="1" si="118"/>
        <v/>
      </c>
      <c r="JA47" s="17" t="str">
        <f t="shared" ca="1" si="119"/>
        <v/>
      </c>
      <c r="JB47" s="17" t="str">
        <f t="shared" ca="1" si="120"/>
        <v/>
      </c>
      <c r="JC47" s="17" t="str">
        <f t="shared" ca="1" si="121"/>
        <v/>
      </c>
      <c r="JD47" s="17" t="str">
        <f t="shared" ca="1" si="122"/>
        <v/>
      </c>
      <c r="JE47" s="17" t="str">
        <f t="shared" ca="1" si="123"/>
        <v/>
      </c>
      <c r="JF47" s="17" t="str">
        <f t="shared" ca="1" si="137"/>
        <v/>
      </c>
      <c r="JG47" s="17" t="str">
        <f t="shared" ca="1" si="138"/>
        <v/>
      </c>
      <c r="JH47" s="17" t="str">
        <f t="shared" ca="1" si="139"/>
        <v/>
      </c>
      <c r="JI47" s="17" t="str">
        <f t="shared" ca="1" si="140"/>
        <v/>
      </c>
      <c r="JJ47" s="17" t="str">
        <f t="shared" ca="1" si="141"/>
        <v/>
      </c>
      <c r="JK47" s="17" t="str">
        <f t="shared" ca="1" si="142"/>
        <v/>
      </c>
      <c r="JL47" s="17" t="str">
        <f t="shared" ca="1" si="143"/>
        <v/>
      </c>
      <c r="JM47" s="17" t="str">
        <f t="shared" ca="1" si="144"/>
        <v/>
      </c>
    </row>
    <row r="48" spans="1:273">
      <c r="A48" s="17" t="str">
        <f t="shared" si="5"/>
        <v>\\\0</v>
      </c>
      <c r="B48" s="17" t="str">
        <f t="shared" si="6"/>
        <v>\\\0</v>
      </c>
      <c r="C48" s="17" t="str">
        <f t="shared" si="7"/>
        <v>\\\0</v>
      </c>
      <c r="D48" s="17" t="str">
        <f t="shared" si="8"/>
        <v>\\\0</v>
      </c>
      <c r="E48" s="17" t="str">
        <f t="shared" si="9"/>
        <v>\\\0</v>
      </c>
      <c r="F48" s="17" t="str">
        <f t="shared" si="10"/>
        <v>\\\0</v>
      </c>
      <c r="G48" s="17" t="str">
        <f t="shared" si="11"/>
        <v>\\\0</v>
      </c>
      <c r="H48" s="17" t="str">
        <f t="shared" si="12"/>
        <v>\\\0</v>
      </c>
      <c r="I48" s="17" t="str">
        <f t="shared" si="13"/>
        <v>\\\0</v>
      </c>
      <c r="J48" s="17" t="str">
        <f t="shared" si="14"/>
        <v>\\\0</v>
      </c>
      <c r="K48" s="17" t="str">
        <f t="shared" si="15"/>
        <v>\\\0</v>
      </c>
      <c r="L48" s="17" t="str">
        <f t="shared" si="16"/>
        <v>\\\0</v>
      </c>
      <c r="M48" s="17" t="str">
        <f t="shared" si="17"/>
        <v>\\\0</v>
      </c>
      <c r="N48" s="17" t="str">
        <f t="shared" si="18"/>
        <v>\\\0</v>
      </c>
      <c r="O48" s="17" t="str">
        <f t="shared" si="19"/>
        <v>\\\0</v>
      </c>
      <c r="P48" s="17" t="str">
        <f t="shared" si="20"/>
        <v>\\\0</v>
      </c>
      <c r="R48" s="17" t="str">
        <f t="shared" si="21"/>
        <v>\\</v>
      </c>
      <c r="S48" s="38"/>
      <c r="T48" s="39"/>
      <c r="U48" s="31"/>
      <c r="V48" s="32"/>
      <c r="W48" s="36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35"/>
      <c r="DS48" s="287"/>
      <c r="DT48" s="36"/>
      <c r="DU48" s="37"/>
      <c r="DV48" s="28">
        <f>IF(AND($S48='자료입력 및 결과표시'!$B$6,COUNTIF($W48:$DR48,'자료입력 및 결과표시'!$C$6)&gt;=1),IF(OR('자료입력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DW48" s="28">
        <f>IF(AND($S48='자료입력 및 결과표시'!$B$7,COUNTIF($W48:$DR48,'자료입력 및 결과표시'!$C$7)&gt;=1),IF(OR('자료입력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DX48" s="28">
        <f>IF(AND($S48='자료입력 및 결과표시'!$B$8,COUNTIF($W48:$DR48,'자료입력 및 결과표시'!$C$8)&gt;=1),IF(OR('자료입력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DY48" s="28">
        <f>IF(AND($S48='자료입력 및 결과표시'!$B$9,COUNTIF($W48:$DR48,'자료입력 및 결과표시'!$C$9)&gt;=1),IF(OR('자료입력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DZ48" s="28">
        <f>IF(AND($S48='자료입력 및 결과표시'!$B$10,COUNTIF($W48:$DR48,'자료입력 및 결과표시'!$C$10)&gt;=1),IF(OR('자료입력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A48" s="28">
        <f>IF(AND($S48='자료입력 및 결과표시'!$B$11,COUNTIF($W48:$DR48,'자료입력 및 결과표시'!$C$11)&gt;=1),IF(OR('자료입력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B48" s="28">
        <f>IF(AND($S48='자료입력 및 결과표시'!$B$12,COUNTIF($W48:$DR48,'자료입력 및 결과표시'!$C$12)&gt;=1),IF(OR('자료입력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C48" s="28">
        <f>IF(AND($S48='자료입력 및 결과표시'!$B$13,COUNTIF($W48:$DR48,'자료입력 및 결과표시'!$C$13)&gt;=1),IF(OR('자료입력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D48" s="28">
        <f>IF(AND($S48='자료입력 및 결과표시'!$B$14,COUNTIF($W48:$DR48,'자료입력 및 결과표시'!$C$14)&gt;=1),IF(OR('자료입력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E48" s="28">
        <f>IF(AND($S48='자료입력 및 결과표시'!$B$15,COUNTIF($W48:$DR48,'자료입력 및 결과표시'!$C$15)&gt;=1),IF(OR('자료입력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F48" s="28">
        <f>IF(AND($S48='자료입력 및 결과표시'!$B$16,COUNTIF($W48:$DR48,'자료입력 및 결과표시'!$C$16)&gt;=1),IF(OR('자료입력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G48" s="28">
        <f>IF(AND($S48='자료입력 및 결과표시'!$B$17,COUNTIF($W48:$DR48,'자료입력 및 결과표시'!$C$17)&gt;=1),IF(OR('자료입력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H48" s="28">
        <f>IF(AND($S48='자료입력 및 결과표시'!$B$18,COUNTIF($W48:$DR48,'자료입력 및 결과표시'!$C$18)&gt;=1),IF(OR('자료입력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I48" s="28">
        <f>IF(AND($S48='자료입력 및 결과표시'!$B$19,COUNTIF($W48:$DR48,'자료입력 및 결과표시'!$C$19)&gt;=1),IF(OR('자료입력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J48" s="28">
        <f>IF(AND($S48='자료입력 및 결과표시'!$B$20,COUNTIF($W48:$DR48,'자료입력 및 결과표시'!$C$20)&gt;=1),IF(OR('자료입력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K48" s="28">
        <f>IF(AND($S48='자료입력 및 결과표시'!$B$21,COUNTIF($W48:$DR48,'자료입력 및 결과표시'!$C$21)&gt;=1),IF(OR('자료입력 및 결과표시'!$B$4+90&gt;=$V48,'자료입력 및 결과표시'!$B$4&lt;$U48),0,IF($V48-'자료입력 및 결과표시'!$B$4-90&gt;='자료입력 및 결과표시'!$E$4,'자료입력 및 결과표시'!$E$4,$V48-'자료입력 및 결과표시'!$B$4-90)),0)</f>
        <v>0</v>
      </c>
      <c r="EL48" s="17">
        <f>IF(AND(S48='자료입력 및 결과표시'!$B$6,COUNTIF('업무중복도(데이터 입력)'!$W48:$DR48,'자료입력 및 결과표시'!$C$6)&gt;=1),1,0)</f>
        <v>0</v>
      </c>
      <c r="EM48" s="17">
        <f>IF(AND(S48='자료입력 및 결과표시'!$B$7,COUNTIF('업무중복도(데이터 입력)'!$W48:$DR48,'자료입력 및 결과표시'!$C$7)&gt;=1),2,0)</f>
        <v>0</v>
      </c>
      <c r="EN48" s="17">
        <f>IF(AND(S48='자료입력 및 결과표시'!$B$8,COUNTIF('업무중복도(데이터 입력)'!$W48:$DR48,'자료입력 및 결과표시'!$C$8)&gt;=1),3,0)</f>
        <v>0</v>
      </c>
      <c r="EO48" s="17">
        <f>IF(AND(S48='자료입력 및 결과표시'!$B$9,COUNTIF('업무중복도(데이터 입력)'!$W48:$DR48,'자료입력 및 결과표시'!$C$9)&gt;=1),4,0)</f>
        <v>0</v>
      </c>
      <c r="EP48" s="17">
        <f>IF(AND(S48='자료입력 및 결과표시'!$B$10,COUNTIF('업무중복도(데이터 입력)'!$W48:$DR48,'자료입력 및 결과표시'!$C$10)&gt;=1),5,0)</f>
        <v>0</v>
      </c>
      <c r="EQ48" s="17">
        <f>IF(AND(S48='자료입력 및 결과표시'!$B$11,COUNTIF('업무중복도(데이터 입력)'!$W48:$DR48,'자료입력 및 결과표시'!$C$11)&gt;=1),6,0)</f>
        <v>0</v>
      </c>
      <c r="ER48" s="17">
        <f>IF(AND(S48='자료입력 및 결과표시'!$B$12,COUNTIF('업무중복도(데이터 입력)'!$W48:$DR48,'자료입력 및 결과표시'!$C$12)&gt;=1),7,0)</f>
        <v>0</v>
      </c>
      <c r="ES48" s="17">
        <f>IF(AND(S48='자료입력 및 결과표시'!$B$13,COUNTIF('업무중복도(데이터 입력)'!$W48:$DR48,'자료입력 및 결과표시'!$C$13)&gt;=1),8,0)</f>
        <v>0</v>
      </c>
      <c r="ET48" s="17">
        <f>IF(AND(S48='자료입력 및 결과표시'!$B$14,COUNTIF('업무중복도(데이터 입력)'!$W48:$DR48,'자료입력 및 결과표시'!$C$14)&gt;=1),9,0)</f>
        <v>0</v>
      </c>
      <c r="EU48" s="17">
        <f>IF(AND(S48='자료입력 및 결과표시'!$B$15,COUNTIF('업무중복도(데이터 입력)'!$W48:$DR48,'자료입력 및 결과표시'!$C$15)&gt;=1),10,0)</f>
        <v>0</v>
      </c>
      <c r="EV48" s="17">
        <f>IF(AND(S48='자료입력 및 결과표시'!$B$16,COUNTIF('업무중복도(데이터 입력)'!$W48:$DR48,'자료입력 및 결과표시'!$C$16)&gt;=1),11,0)</f>
        <v>0</v>
      </c>
      <c r="EW48" s="17">
        <f>IF(AND(S48='자료입력 및 결과표시'!$B$17,COUNTIF('업무중복도(데이터 입력)'!$W48:$DR48,'자료입력 및 결과표시'!$C$17)&gt;=1),12,0)</f>
        <v>0</v>
      </c>
      <c r="EX48" s="17">
        <f>IF(AND(S48='자료입력 및 결과표시'!$B$18,COUNTIF('업무중복도(데이터 입력)'!$W48:$DR48,'자료입력 및 결과표시'!$C$18)&gt;=1),13,0)</f>
        <v>0</v>
      </c>
      <c r="EY48" s="17">
        <f>IF(AND(S48='자료입력 및 결과표시'!$B$19,COUNTIF('업무중복도(데이터 입력)'!$W48:$DR48,'자료입력 및 결과표시'!$C$19)&gt;=1),14,0)</f>
        <v>0</v>
      </c>
      <c r="EZ48" s="17">
        <f>IF(AND(S48='자료입력 및 결과표시'!$B$20,COUNTIF('업무중복도(데이터 입력)'!$W48:$DR48,'자료입력 및 결과표시'!$C$20)&gt;=1),15,0)</f>
        <v>0</v>
      </c>
      <c r="FA48" s="17">
        <f>IF(AND(S48='자료입력 및 결과표시'!$B$21,COUNTIF('업무중복도(데이터 입력)'!$W48:$DR48,'자료입력 및 결과표시'!$C$21)&gt;=1),16,0)</f>
        <v>0</v>
      </c>
      <c r="FD48" s="270" t="str">
        <f ca="1">IFERROR(MATCH('자료입력 및 결과표시'!$C$62,OFFSET($R$3,$FD47,,1000),0)+$FD47,"")</f>
        <v/>
      </c>
      <c r="FE48" s="271" t="str">
        <f t="shared" ca="1" si="22"/>
        <v/>
      </c>
      <c r="FH48" s="17" t="str">
        <f ca="1">IFERROR(MATCH('자료입력 및 결과표시'!$C$62,OFFSET($R$3,$FH47,,1000),0)+$FH47,"")</f>
        <v/>
      </c>
      <c r="FK48" s="17">
        <f t="shared" si="24"/>
        <v>0</v>
      </c>
      <c r="FL48" s="17">
        <v>46</v>
      </c>
      <c r="FM48" s="17">
        <f>IF(HLOOKUP('자료입력 및 결과표시'!$A$4,'업체별 기술인 명단(데이터 입력)'!$B$2:$BZ$100,47,FALSE)="",1,HLOOKUP('자료입력 및 결과표시'!$A$4,'업체별 기술인 명단(데이터 입력)'!$B$2:$BZ$100,47,FALSE))</f>
        <v>1</v>
      </c>
      <c r="FN48" s="17">
        <f t="shared" ca="1" si="25"/>
        <v>0</v>
      </c>
      <c r="FO48"/>
      <c r="FP48" s="17" t="str">
        <f t="shared" ca="1" si="26"/>
        <v/>
      </c>
      <c r="FQ48" s="270" t="str">
        <f ca="1">IFERROR(MATCH('자료입력 및 결과표시'!$C$62,OFFSET($R$3,$FQ47,,1000),0)+$FQ47,"")</f>
        <v/>
      </c>
      <c r="FR48" s="17" t="str">
        <f t="shared" ca="1" si="27"/>
        <v/>
      </c>
      <c r="FS48" s="17" t="str">
        <f t="shared" ca="1" si="45"/>
        <v/>
      </c>
      <c r="FT48" s="17" t="str">
        <f t="shared" ca="1" si="46"/>
        <v/>
      </c>
      <c r="FU48" s="17" t="str">
        <f t="shared" ca="1" si="47"/>
        <v/>
      </c>
      <c r="FV48" s="17" t="str">
        <f t="shared" ca="1" si="48"/>
        <v/>
      </c>
      <c r="FW48" s="17" t="str">
        <f t="shared" ca="1" si="49"/>
        <v/>
      </c>
      <c r="FX48" s="17" t="str">
        <f t="shared" ca="1" si="50"/>
        <v/>
      </c>
      <c r="FY48" s="17" t="str">
        <f t="shared" ca="1" si="51"/>
        <v/>
      </c>
      <c r="FZ48" s="17" t="str">
        <f t="shared" ca="1" si="52"/>
        <v/>
      </c>
      <c r="GA48" s="17" t="str">
        <f t="shared" ca="1" si="53"/>
        <v/>
      </c>
      <c r="GB48" s="17" t="str">
        <f t="shared" ca="1" si="54"/>
        <v/>
      </c>
      <c r="GC48" s="17" t="str">
        <f t="shared" ca="1" si="55"/>
        <v/>
      </c>
      <c r="GD48" s="17" t="str">
        <f t="shared" ca="1" si="56"/>
        <v/>
      </c>
      <c r="GE48" s="17" t="str">
        <f t="shared" ca="1" si="57"/>
        <v/>
      </c>
      <c r="GF48" s="17" t="str">
        <f t="shared" ca="1" si="58"/>
        <v/>
      </c>
      <c r="GG48" s="17" t="str">
        <f t="shared" ca="1" si="59"/>
        <v/>
      </c>
      <c r="GH48" s="17" t="str">
        <f t="shared" ca="1" si="60"/>
        <v/>
      </c>
      <c r="GI48" s="17" t="str">
        <f t="shared" ca="1" si="61"/>
        <v/>
      </c>
      <c r="GJ48" s="17" t="str">
        <f t="shared" ca="1" si="62"/>
        <v/>
      </c>
      <c r="GK48" s="17" t="str">
        <f t="shared" ca="1" si="63"/>
        <v/>
      </c>
      <c r="GL48" s="17" t="str">
        <f t="shared" ca="1" si="64"/>
        <v/>
      </c>
      <c r="GM48" s="17" t="str">
        <f t="shared" ca="1" si="65"/>
        <v/>
      </c>
      <c r="GN48" s="17" t="str">
        <f t="shared" ca="1" si="66"/>
        <v/>
      </c>
      <c r="GO48" s="17" t="str">
        <f t="shared" ca="1" si="67"/>
        <v/>
      </c>
      <c r="GP48" s="17" t="str">
        <f t="shared" ca="1" si="68"/>
        <v/>
      </c>
      <c r="GQ48" s="17" t="str">
        <f t="shared" ca="1" si="69"/>
        <v/>
      </c>
      <c r="GR48" s="17" t="str">
        <f t="shared" ca="1" si="70"/>
        <v/>
      </c>
      <c r="GS48" s="17" t="str">
        <f t="shared" ca="1" si="71"/>
        <v/>
      </c>
      <c r="GT48" s="17" t="str">
        <f t="shared" ca="1" si="72"/>
        <v/>
      </c>
      <c r="GU48" s="17" t="str">
        <f t="shared" ca="1" si="73"/>
        <v/>
      </c>
      <c r="GV48" s="17" t="str">
        <f t="shared" ca="1" si="74"/>
        <v/>
      </c>
      <c r="GW48" s="17" t="str">
        <f t="shared" ca="1" si="75"/>
        <v/>
      </c>
      <c r="GX48" s="17" t="str">
        <f t="shared" ca="1" si="76"/>
        <v/>
      </c>
      <c r="GY48" s="17" t="str">
        <f t="shared" ca="1" si="77"/>
        <v/>
      </c>
      <c r="GZ48" s="17" t="str">
        <f t="shared" ca="1" si="78"/>
        <v/>
      </c>
      <c r="HA48" s="17" t="str">
        <f t="shared" ca="1" si="79"/>
        <v/>
      </c>
      <c r="HB48" s="17" t="str">
        <f t="shared" ca="1" si="80"/>
        <v/>
      </c>
      <c r="HC48" s="17" t="str">
        <f t="shared" ca="1" si="81"/>
        <v/>
      </c>
      <c r="HD48" s="17" t="str">
        <f t="shared" ca="1" si="82"/>
        <v/>
      </c>
      <c r="HE48" s="17" t="str">
        <f t="shared" ca="1" si="83"/>
        <v/>
      </c>
      <c r="HF48" s="17" t="str">
        <f t="shared" ca="1" si="84"/>
        <v/>
      </c>
      <c r="HG48" s="17" t="str">
        <f t="shared" ca="1" si="85"/>
        <v/>
      </c>
      <c r="HH48" s="17" t="str">
        <f t="shared" ca="1" si="86"/>
        <v/>
      </c>
      <c r="HI48" s="17" t="str">
        <f t="shared" ca="1" si="87"/>
        <v/>
      </c>
      <c r="HJ48" s="17" t="str">
        <f t="shared" ca="1" si="88"/>
        <v/>
      </c>
      <c r="HK48" s="17" t="str">
        <f t="shared" ca="1" si="89"/>
        <v/>
      </c>
      <c r="HL48" s="17" t="str">
        <f t="shared" ca="1" si="90"/>
        <v/>
      </c>
      <c r="HM48" s="17" t="str">
        <f t="shared" ca="1" si="91"/>
        <v/>
      </c>
      <c r="HN48" s="17" t="str">
        <f t="shared" ca="1" si="92"/>
        <v/>
      </c>
      <c r="HO48" s="17" t="str">
        <f t="shared" ca="1" si="93"/>
        <v/>
      </c>
      <c r="HP48" s="17" t="str">
        <f t="shared" ca="1" si="94"/>
        <v/>
      </c>
      <c r="HQ48" s="17" t="str">
        <f t="shared" ca="1" si="95"/>
        <v/>
      </c>
      <c r="HR48" s="17" t="str">
        <f t="shared" ca="1" si="96"/>
        <v/>
      </c>
      <c r="HS48" s="17" t="str">
        <f t="shared" ca="1" si="97"/>
        <v/>
      </c>
      <c r="HT48" s="17" t="str">
        <f t="shared" ca="1" si="98"/>
        <v/>
      </c>
      <c r="HU48" s="17" t="str">
        <f t="shared" ca="1" si="99"/>
        <v/>
      </c>
      <c r="HV48" s="17" t="str">
        <f t="shared" ca="1" si="100"/>
        <v/>
      </c>
      <c r="HW48" s="17" t="str">
        <f t="shared" ca="1" si="101"/>
        <v/>
      </c>
      <c r="HX48" s="17" t="str">
        <f t="shared" ca="1" si="102"/>
        <v/>
      </c>
      <c r="HY48" s="17" t="str">
        <f t="shared" ca="1" si="103"/>
        <v/>
      </c>
      <c r="HZ48" s="17" t="str">
        <f t="shared" ca="1" si="104"/>
        <v/>
      </c>
      <c r="IA48" s="17" t="str">
        <f t="shared" ca="1" si="105"/>
        <v/>
      </c>
      <c r="IB48" s="17" t="str">
        <f t="shared" ca="1" si="106"/>
        <v/>
      </c>
      <c r="IC48" s="17" t="str">
        <f t="shared" ca="1" si="107"/>
        <v/>
      </c>
      <c r="ID48" s="17" t="str">
        <f t="shared" ca="1" si="40"/>
        <v/>
      </c>
      <c r="IE48" s="17" t="str">
        <f t="shared" ca="1" si="125"/>
        <v/>
      </c>
      <c r="IF48" s="17" t="str">
        <f t="shared" ca="1" si="126"/>
        <v/>
      </c>
      <c r="IG48" s="17" t="str">
        <f t="shared" ca="1" si="127"/>
        <v/>
      </c>
      <c r="IH48" s="17" t="str">
        <f t="shared" ca="1" si="128"/>
        <v/>
      </c>
      <c r="II48" s="17" t="str">
        <f t="shared" ca="1" si="129"/>
        <v/>
      </c>
      <c r="IJ48" s="17" t="str">
        <f t="shared" ca="1" si="130"/>
        <v/>
      </c>
      <c r="IK48" s="17" t="str">
        <f t="shared" ca="1" si="131"/>
        <v/>
      </c>
      <c r="IL48" s="17" t="str">
        <f t="shared" ca="1" si="132"/>
        <v/>
      </c>
      <c r="IM48" s="17" t="str">
        <f t="shared" ca="1" si="133"/>
        <v/>
      </c>
      <c r="IN48" s="17" t="str">
        <f t="shared" ca="1" si="134"/>
        <v/>
      </c>
      <c r="IO48" s="17" t="str">
        <f t="shared" ca="1" si="135"/>
        <v/>
      </c>
      <c r="IP48" s="17" t="str">
        <f t="shared" ca="1" si="136"/>
        <v/>
      </c>
      <c r="IQ48" s="17" t="str">
        <f t="shared" ca="1" si="109"/>
        <v/>
      </c>
      <c r="IR48" s="17" t="str">
        <f t="shared" ca="1" si="110"/>
        <v/>
      </c>
      <c r="IS48" s="17" t="str">
        <f t="shared" ca="1" si="111"/>
        <v/>
      </c>
      <c r="IT48" s="17" t="str">
        <f t="shared" ca="1" si="112"/>
        <v/>
      </c>
      <c r="IU48" s="17" t="str">
        <f t="shared" ca="1" si="113"/>
        <v/>
      </c>
      <c r="IV48" s="17" t="str">
        <f t="shared" ca="1" si="114"/>
        <v/>
      </c>
      <c r="IW48" s="17" t="str">
        <f t="shared" ca="1" si="115"/>
        <v/>
      </c>
      <c r="IX48" s="17" t="str">
        <f t="shared" ca="1" si="116"/>
        <v/>
      </c>
      <c r="IY48" s="17" t="str">
        <f t="shared" ca="1" si="117"/>
        <v/>
      </c>
      <c r="IZ48" s="17" t="str">
        <f t="shared" ca="1" si="118"/>
        <v/>
      </c>
      <c r="JA48" s="17" t="str">
        <f t="shared" ca="1" si="119"/>
        <v/>
      </c>
      <c r="JB48" s="17" t="str">
        <f t="shared" ca="1" si="120"/>
        <v/>
      </c>
      <c r="JC48" s="17" t="str">
        <f t="shared" ca="1" si="121"/>
        <v/>
      </c>
      <c r="JD48" s="17" t="str">
        <f t="shared" ca="1" si="122"/>
        <v/>
      </c>
      <c r="JE48" s="17" t="str">
        <f t="shared" ca="1" si="123"/>
        <v/>
      </c>
      <c r="JF48" s="17" t="str">
        <f t="shared" ca="1" si="137"/>
        <v/>
      </c>
      <c r="JG48" s="17" t="str">
        <f t="shared" ca="1" si="138"/>
        <v/>
      </c>
      <c r="JH48" s="17" t="str">
        <f t="shared" ca="1" si="139"/>
        <v/>
      </c>
      <c r="JI48" s="17" t="str">
        <f t="shared" ca="1" si="140"/>
        <v/>
      </c>
      <c r="JJ48" s="17" t="str">
        <f t="shared" ca="1" si="141"/>
        <v/>
      </c>
      <c r="JK48" s="17" t="str">
        <f t="shared" ca="1" si="142"/>
        <v/>
      </c>
      <c r="JL48" s="17" t="str">
        <f t="shared" ca="1" si="143"/>
        <v/>
      </c>
      <c r="JM48" s="17" t="str">
        <f t="shared" ca="1" si="144"/>
        <v/>
      </c>
    </row>
    <row r="49" spans="1:273">
      <c r="A49" s="17" t="str">
        <f t="shared" si="5"/>
        <v>\\\0</v>
      </c>
      <c r="B49" s="17" t="str">
        <f t="shared" si="6"/>
        <v>\\\0</v>
      </c>
      <c r="C49" s="17" t="str">
        <f t="shared" si="7"/>
        <v>\\\0</v>
      </c>
      <c r="D49" s="17" t="str">
        <f t="shared" si="8"/>
        <v>\\\0</v>
      </c>
      <c r="E49" s="17" t="str">
        <f t="shared" si="9"/>
        <v>\\\0</v>
      </c>
      <c r="F49" s="17" t="str">
        <f t="shared" si="10"/>
        <v>\\\0</v>
      </c>
      <c r="G49" s="17" t="str">
        <f t="shared" si="11"/>
        <v>\\\0</v>
      </c>
      <c r="H49" s="17" t="str">
        <f t="shared" si="12"/>
        <v>\\\0</v>
      </c>
      <c r="I49" s="17" t="str">
        <f t="shared" si="13"/>
        <v>\\\0</v>
      </c>
      <c r="J49" s="17" t="str">
        <f t="shared" si="14"/>
        <v>\\\0</v>
      </c>
      <c r="K49" s="17" t="str">
        <f t="shared" si="15"/>
        <v>\\\0</v>
      </c>
      <c r="L49" s="17" t="str">
        <f t="shared" si="16"/>
        <v>\\\0</v>
      </c>
      <c r="M49" s="17" t="str">
        <f t="shared" si="17"/>
        <v>\\\0</v>
      </c>
      <c r="N49" s="17" t="str">
        <f t="shared" si="18"/>
        <v>\\\0</v>
      </c>
      <c r="O49" s="17" t="str">
        <f t="shared" si="19"/>
        <v>\\\0</v>
      </c>
      <c r="P49" s="17" t="str">
        <f t="shared" si="20"/>
        <v>\\\0</v>
      </c>
      <c r="R49" s="17" t="str">
        <f t="shared" si="21"/>
        <v>\\</v>
      </c>
      <c r="S49" s="38"/>
      <c r="T49" s="39"/>
      <c r="U49" s="31"/>
      <c r="V49" s="32"/>
      <c r="W49" s="36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35"/>
      <c r="DS49" s="287"/>
      <c r="DT49" s="36"/>
      <c r="DU49" s="37"/>
      <c r="DV49" s="28">
        <f>IF(AND($S49='자료입력 및 결과표시'!$B$6,COUNTIF($W49:$DR49,'자료입력 및 결과표시'!$C$6)&gt;=1),IF(OR('자료입력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DW49" s="28">
        <f>IF(AND($S49='자료입력 및 결과표시'!$B$7,COUNTIF($W49:$DR49,'자료입력 및 결과표시'!$C$7)&gt;=1),IF(OR('자료입력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DX49" s="28">
        <f>IF(AND($S49='자료입력 및 결과표시'!$B$8,COUNTIF($W49:$DR49,'자료입력 및 결과표시'!$C$8)&gt;=1),IF(OR('자료입력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DY49" s="28">
        <f>IF(AND($S49='자료입력 및 결과표시'!$B$9,COUNTIF($W49:$DR49,'자료입력 및 결과표시'!$C$9)&gt;=1),IF(OR('자료입력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DZ49" s="28">
        <f>IF(AND($S49='자료입력 및 결과표시'!$B$10,COUNTIF($W49:$DR49,'자료입력 및 결과표시'!$C$10)&gt;=1),IF(OR('자료입력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A49" s="28">
        <f>IF(AND($S49='자료입력 및 결과표시'!$B$11,COUNTIF($W49:$DR49,'자료입력 및 결과표시'!$C$11)&gt;=1),IF(OR('자료입력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B49" s="28">
        <f>IF(AND($S49='자료입력 및 결과표시'!$B$12,COUNTIF($W49:$DR49,'자료입력 및 결과표시'!$C$12)&gt;=1),IF(OR('자료입력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C49" s="28">
        <f>IF(AND($S49='자료입력 및 결과표시'!$B$13,COUNTIF($W49:$DR49,'자료입력 및 결과표시'!$C$13)&gt;=1),IF(OR('자료입력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D49" s="28">
        <f>IF(AND($S49='자료입력 및 결과표시'!$B$14,COUNTIF($W49:$DR49,'자료입력 및 결과표시'!$C$14)&gt;=1),IF(OR('자료입력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E49" s="28">
        <f>IF(AND($S49='자료입력 및 결과표시'!$B$15,COUNTIF($W49:$DR49,'자료입력 및 결과표시'!$C$15)&gt;=1),IF(OR('자료입력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F49" s="28">
        <f>IF(AND($S49='자료입력 및 결과표시'!$B$16,COUNTIF($W49:$DR49,'자료입력 및 결과표시'!$C$16)&gt;=1),IF(OR('자료입력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G49" s="28">
        <f>IF(AND($S49='자료입력 및 결과표시'!$B$17,COUNTIF($W49:$DR49,'자료입력 및 결과표시'!$C$17)&gt;=1),IF(OR('자료입력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H49" s="28">
        <f>IF(AND($S49='자료입력 및 결과표시'!$B$18,COUNTIF($W49:$DR49,'자료입력 및 결과표시'!$C$18)&gt;=1),IF(OR('자료입력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I49" s="28">
        <f>IF(AND($S49='자료입력 및 결과표시'!$B$19,COUNTIF($W49:$DR49,'자료입력 및 결과표시'!$C$19)&gt;=1),IF(OR('자료입력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J49" s="28">
        <f>IF(AND($S49='자료입력 및 결과표시'!$B$20,COUNTIF($W49:$DR49,'자료입력 및 결과표시'!$C$20)&gt;=1),IF(OR('자료입력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K49" s="28">
        <f>IF(AND($S49='자료입력 및 결과표시'!$B$21,COUNTIF($W49:$DR49,'자료입력 및 결과표시'!$C$21)&gt;=1),IF(OR('자료입력 및 결과표시'!$B$4+90&gt;=$V49,'자료입력 및 결과표시'!$B$4&lt;$U49),0,IF($V49-'자료입력 및 결과표시'!$B$4-90&gt;='자료입력 및 결과표시'!$E$4,'자료입력 및 결과표시'!$E$4,$V49-'자료입력 및 결과표시'!$B$4-90)),0)</f>
        <v>0</v>
      </c>
      <c r="EL49" s="17">
        <f>IF(AND(S49='자료입력 및 결과표시'!$B$6,COUNTIF('업무중복도(데이터 입력)'!$W49:$DR49,'자료입력 및 결과표시'!$C$6)&gt;=1),1,0)</f>
        <v>0</v>
      </c>
      <c r="EM49" s="17">
        <f>IF(AND(S49='자료입력 및 결과표시'!$B$7,COUNTIF('업무중복도(데이터 입력)'!$W49:$DR49,'자료입력 및 결과표시'!$C$7)&gt;=1),2,0)</f>
        <v>0</v>
      </c>
      <c r="EN49" s="17">
        <f>IF(AND(S49='자료입력 및 결과표시'!$B$8,COUNTIF('업무중복도(데이터 입력)'!$W49:$DR49,'자료입력 및 결과표시'!$C$8)&gt;=1),3,0)</f>
        <v>0</v>
      </c>
      <c r="EO49" s="17">
        <f>IF(AND(S49='자료입력 및 결과표시'!$B$9,COUNTIF('업무중복도(데이터 입력)'!$W49:$DR49,'자료입력 및 결과표시'!$C$9)&gt;=1),4,0)</f>
        <v>0</v>
      </c>
      <c r="EP49" s="17">
        <f>IF(AND(S49='자료입력 및 결과표시'!$B$10,COUNTIF('업무중복도(데이터 입력)'!$W49:$DR49,'자료입력 및 결과표시'!$C$10)&gt;=1),5,0)</f>
        <v>0</v>
      </c>
      <c r="EQ49" s="17">
        <f>IF(AND(S49='자료입력 및 결과표시'!$B$11,COUNTIF('업무중복도(데이터 입력)'!$W49:$DR49,'자료입력 및 결과표시'!$C$11)&gt;=1),6,0)</f>
        <v>0</v>
      </c>
      <c r="ER49" s="17">
        <f>IF(AND(S49='자료입력 및 결과표시'!$B$12,COUNTIF('업무중복도(데이터 입력)'!$W49:$DR49,'자료입력 및 결과표시'!$C$12)&gt;=1),7,0)</f>
        <v>0</v>
      </c>
      <c r="ES49" s="17">
        <f>IF(AND(S49='자료입력 및 결과표시'!$B$13,COUNTIF('업무중복도(데이터 입력)'!$W49:$DR49,'자료입력 및 결과표시'!$C$13)&gt;=1),8,0)</f>
        <v>0</v>
      </c>
      <c r="ET49" s="17">
        <f>IF(AND(S49='자료입력 및 결과표시'!$B$14,COUNTIF('업무중복도(데이터 입력)'!$W49:$DR49,'자료입력 및 결과표시'!$C$14)&gt;=1),9,0)</f>
        <v>0</v>
      </c>
      <c r="EU49" s="17">
        <f>IF(AND(S49='자료입력 및 결과표시'!$B$15,COUNTIF('업무중복도(데이터 입력)'!$W49:$DR49,'자료입력 및 결과표시'!$C$15)&gt;=1),10,0)</f>
        <v>0</v>
      </c>
      <c r="EV49" s="17">
        <f>IF(AND(S49='자료입력 및 결과표시'!$B$16,COUNTIF('업무중복도(데이터 입력)'!$W49:$DR49,'자료입력 및 결과표시'!$C$16)&gt;=1),11,0)</f>
        <v>0</v>
      </c>
      <c r="EW49" s="17">
        <f>IF(AND(S49='자료입력 및 결과표시'!$B$17,COUNTIF('업무중복도(데이터 입력)'!$W49:$DR49,'자료입력 및 결과표시'!$C$17)&gt;=1),12,0)</f>
        <v>0</v>
      </c>
      <c r="EX49" s="17">
        <f>IF(AND(S49='자료입력 및 결과표시'!$B$18,COUNTIF('업무중복도(데이터 입력)'!$W49:$DR49,'자료입력 및 결과표시'!$C$18)&gt;=1),13,0)</f>
        <v>0</v>
      </c>
      <c r="EY49" s="17">
        <f>IF(AND(S49='자료입력 및 결과표시'!$B$19,COUNTIF('업무중복도(데이터 입력)'!$W49:$DR49,'자료입력 및 결과표시'!$C$19)&gt;=1),14,0)</f>
        <v>0</v>
      </c>
      <c r="EZ49" s="17">
        <f>IF(AND(S49='자료입력 및 결과표시'!$B$20,COUNTIF('업무중복도(데이터 입력)'!$W49:$DR49,'자료입력 및 결과표시'!$C$20)&gt;=1),15,0)</f>
        <v>0</v>
      </c>
      <c r="FA49" s="17">
        <f>IF(AND(S49='자료입력 및 결과표시'!$B$21,COUNTIF('업무중복도(데이터 입력)'!$W49:$DR49,'자료입력 및 결과표시'!$C$21)&gt;=1),16,0)</f>
        <v>0</v>
      </c>
      <c r="FD49" s="270" t="str">
        <f ca="1">IFERROR(MATCH('자료입력 및 결과표시'!$C$62,OFFSET($R$3,$FD48,,1000),0)+$FD48,"")</f>
        <v/>
      </c>
      <c r="FE49" s="271" t="str">
        <f t="shared" ca="1" si="22"/>
        <v/>
      </c>
      <c r="FH49" s="17" t="str">
        <f ca="1">IFERROR(MATCH('자료입력 및 결과표시'!$C$62,OFFSET($R$3,$FH48,,1000),0)+$FH48,"")</f>
        <v/>
      </c>
      <c r="FK49" s="17">
        <f t="shared" si="24"/>
        <v>0</v>
      </c>
      <c r="FL49" s="17">
        <v>47</v>
      </c>
      <c r="FM49" s="17">
        <f>IF(HLOOKUP('자료입력 및 결과표시'!$A$4,'업체별 기술인 명단(데이터 입력)'!$B$2:$BZ$100,48,FALSE)="",1,HLOOKUP('자료입력 및 결과표시'!$A$4,'업체별 기술인 명단(데이터 입력)'!$B$2:$BZ$100,48,FALSE))</f>
        <v>1</v>
      </c>
      <c r="FN49" s="17">
        <f t="shared" ca="1" si="25"/>
        <v>0</v>
      </c>
      <c r="FO49"/>
      <c r="FP49" s="17" t="str">
        <f t="shared" ca="1" si="26"/>
        <v/>
      </c>
      <c r="FQ49" s="270" t="str">
        <f ca="1">IFERROR(MATCH('자료입력 및 결과표시'!$C$62,OFFSET($R$3,$FQ48,,1000),0)+$FQ48,"")</f>
        <v/>
      </c>
      <c r="FR49" s="17" t="str">
        <f t="shared" ca="1" si="27"/>
        <v/>
      </c>
      <c r="FS49" s="17" t="str">
        <f t="shared" ca="1" si="45"/>
        <v/>
      </c>
      <c r="FT49" s="17" t="str">
        <f t="shared" ca="1" si="46"/>
        <v/>
      </c>
      <c r="FU49" s="17" t="str">
        <f t="shared" ca="1" si="47"/>
        <v/>
      </c>
      <c r="FV49" s="17" t="str">
        <f t="shared" ca="1" si="48"/>
        <v/>
      </c>
      <c r="FW49" s="17" t="str">
        <f t="shared" ca="1" si="49"/>
        <v/>
      </c>
      <c r="FX49" s="17" t="str">
        <f t="shared" ca="1" si="50"/>
        <v/>
      </c>
      <c r="FY49" s="17" t="str">
        <f t="shared" ca="1" si="51"/>
        <v/>
      </c>
      <c r="FZ49" s="17" t="str">
        <f t="shared" ca="1" si="52"/>
        <v/>
      </c>
      <c r="GA49" s="17" t="str">
        <f t="shared" ca="1" si="53"/>
        <v/>
      </c>
      <c r="GB49" s="17" t="str">
        <f t="shared" ca="1" si="54"/>
        <v/>
      </c>
      <c r="GC49" s="17" t="str">
        <f t="shared" ca="1" si="55"/>
        <v/>
      </c>
      <c r="GD49" s="17" t="str">
        <f t="shared" ca="1" si="56"/>
        <v/>
      </c>
      <c r="GE49" s="17" t="str">
        <f t="shared" ca="1" si="57"/>
        <v/>
      </c>
      <c r="GF49" s="17" t="str">
        <f t="shared" ca="1" si="58"/>
        <v/>
      </c>
      <c r="GG49" s="17" t="str">
        <f t="shared" ca="1" si="59"/>
        <v/>
      </c>
      <c r="GH49" s="17" t="str">
        <f t="shared" ca="1" si="60"/>
        <v/>
      </c>
      <c r="GI49" s="17" t="str">
        <f t="shared" ca="1" si="61"/>
        <v/>
      </c>
      <c r="GJ49" s="17" t="str">
        <f t="shared" ca="1" si="62"/>
        <v/>
      </c>
      <c r="GK49" s="17" t="str">
        <f t="shared" ca="1" si="63"/>
        <v/>
      </c>
      <c r="GL49" s="17" t="str">
        <f t="shared" ca="1" si="64"/>
        <v/>
      </c>
      <c r="GM49" s="17" t="str">
        <f t="shared" ca="1" si="65"/>
        <v/>
      </c>
      <c r="GN49" s="17" t="str">
        <f t="shared" ca="1" si="66"/>
        <v/>
      </c>
      <c r="GO49" s="17" t="str">
        <f t="shared" ca="1" si="67"/>
        <v/>
      </c>
      <c r="GP49" s="17" t="str">
        <f t="shared" ca="1" si="68"/>
        <v/>
      </c>
      <c r="GQ49" s="17" t="str">
        <f t="shared" ca="1" si="69"/>
        <v/>
      </c>
      <c r="GR49" s="17" t="str">
        <f t="shared" ca="1" si="70"/>
        <v/>
      </c>
      <c r="GS49" s="17" t="str">
        <f t="shared" ca="1" si="71"/>
        <v/>
      </c>
      <c r="GT49" s="17" t="str">
        <f t="shared" ca="1" si="72"/>
        <v/>
      </c>
      <c r="GU49" s="17" t="str">
        <f t="shared" ca="1" si="73"/>
        <v/>
      </c>
      <c r="GV49" s="17" t="str">
        <f t="shared" ca="1" si="74"/>
        <v/>
      </c>
      <c r="GW49" s="17" t="str">
        <f t="shared" ca="1" si="75"/>
        <v/>
      </c>
      <c r="GX49" s="17" t="str">
        <f t="shared" ca="1" si="76"/>
        <v/>
      </c>
      <c r="GY49" s="17" t="str">
        <f t="shared" ca="1" si="77"/>
        <v/>
      </c>
      <c r="GZ49" s="17" t="str">
        <f t="shared" ca="1" si="78"/>
        <v/>
      </c>
      <c r="HA49" s="17" t="str">
        <f t="shared" ca="1" si="79"/>
        <v/>
      </c>
      <c r="HB49" s="17" t="str">
        <f t="shared" ca="1" si="80"/>
        <v/>
      </c>
      <c r="HC49" s="17" t="str">
        <f t="shared" ca="1" si="81"/>
        <v/>
      </c>
      <c r="HD49" s="17" t="str">
        <f t="shared" ca="1" si="82"/>
        <v/>
      </c>
      <c r="HE49" s="17" t="str">
        <f t="shared" ca="1" si="83"/>
        <v/>
      </c>
      <c r="HF49" s="17" t="str">
        <f t="shared" ca="1" si="84"/>
        <v/>
      </c>
      <c r="HG49" s="17" t="str">
        <f t="shared" ca="1" si="85"/>
        <v/>
      </c>
      <c r="HH49" s="17" t="str">
        <f t="shared" ca="1" si="86"/>
        <v/>
      </c>
      <c r="HI49" s="17" t="str">
        <f t="shared" ca="1" si="87"/>
        <v/>
      </c>
      <c r="HJ49" s="17" t="str">
        <f t="shared" ca="1" si="88"/>
        <v/>
      </c>
      <c r="HK49" s="17" t="str">
        <f t="shared" ca="1" si="89"/>
        <v/>
      </c>
      <c r="HL49" s="17" t="str">
        <f t="shared" ca="1" si="90"/>
        <v/>
      </c>
      <c r="HM49" s="17" t="str">
        <f t="shared" ca="1" si="91"/>
        <v/>
      </c>
      <c r="HN49" s="17" t="str">
        <f t="shared" ca="1" si="92"/>
        <v/>
      </c>
      <c r="HO49" s="17" t="str">
        <f t="shared" ca="1" si="93"/>
        <v/>
      </c>
      <c r="HP49" s="17" t="str">
        <f t="shared" ca="1" si="94"/>
        <v/>
      </c>
      <c r="HQ49" s="17" t="str">
        <f t="shared" ca="1" si="95"/>
        <v/>
      </c>
      <c r="HR49" s="17" t="str">
        <f t="shared" ca="1" si="96"/>
        <v/>
      </c>
      <c r="HS49" s="17" t="str">
        <f t="shared" ca="1" si="97"/>
        <v/>
      </c>
      <c r="HT49" s="17" t="str">
        <f t="shared" ca="1" si="98"/>
        <v/>
      </c>
      <c r="HU49" s="17" t="str">
        <f t="shared" ca="1" si="99"/>
        <v/>
      </c>
      <c r="HV49" s="17" t="str">
        <f t="shared" ca="1" si="100"/>
        <v/>
      </c>
      <c r="HW49" s="17" t="str">
        <f t="shared" ca="1" si="101"/>
        <v/>
      </c>
      <c r="HX49" s="17" t="str">
        <f t="shared" ca="1" si="102"/>
        <v/>
      </c>
      <c r="HY49" s="17" t="str">
        <f t="shared" ca="1" si="103"/>
        <v/>
      </c>
      <c r="HZ49" s="17" t="str">
        <f t="shared" ca="1" si="104"/>
        <v/>
      </c>
      <c r="IA49" s="17" t="str">
        <f t="shared" ca="1" si="105"/>
        <v/>
      </c>
      <c r="IB49" s="17" t="str">
        <f t="shared" ca="1" si="106"/>
        <v/>
      </c>
      <c r="IC49" s="17" t="str">
        <f t="shared" ca="1" si="107"/>
        <v/>
      </c>
      <c r="ID49" s="17" t="str">
        <f t="shared" ca="1" si="40"/>
        <v/>
      </c>
      <c r="IE49" s="17" t="str">
        <f t="shared" ca="1" si="125"/>
        <v/>
      </c>
      <c r="IF49" s="17" t="str">
        <f t="shared" ca="1" si="126"/>
        <v/>
      </c>
      <c r="IG49" s="17" t="str">
        <f t="shared" ca="1" si="127"/>
        <v/>
      </c>
      <c r="IH49" s="17" t="str">
        <f t="shared" ca="1" si="128"/>
        <v/>
      </c>
      <c r="II49" s="17" t="str">
        <f t="shared" ca="1" si="129"/>
        <v/>
      </c>
      <c r="IJ49" s="17" t="str">
        <f t="shared" ca="1" si="130"/>
        <v/>
      </c>
      <c r="IK49" s="17" t="str">
        <f t="shared" ca="1" si="131"/>
        <v/>
      </c>
      <c r="IL49" s="17" t="str">
        <f t="shared" ca="1" si="132"/>
        <v/>
      </c>
      <c r="IM49" s="17" t="str">
        <f t="shared" ca="1" si="133"/>
        <v/>
      </c>
      <c r="IN49" s="17" t="str">
        <f t="shared" ca="1" si="134"/>
        <v/>
      </c>
      <c r="IO49" s="17" t="str">
        <f t="shared" ca="1" si="135"/>
        <v/>
      </c>
      <c r="IP49" s="17" t="str">
        <f t="shared" ca="1" si="136"/>
        <v/>
      </c>
      <c r="IQ49" s="17" t="str">
        <f t="shared" ca="1" si="109"/>
        <v/>
      </c>
      <c r="IR49" s="17" t="str">
        <f t="shared" ca="1" si="110"/>
        <v/>
      </c>
      <c r="IS49" s="17" t="str">
        <f t="shared" ca="1" si="111"/>
        <v/>
      </c>
      <c r="IT49" s="17" t="str">
        <f t="shared" ca="1" si="112"/>
        <v/>
      </c>
      <c r="IU49" s="17" t="str">
        <f t="shared" ca="1" si="113"/>
        <v/>
      </c>
      <c r="IV49" s="17" t="str">
        <f t="shared" ca="1" si="114"/>
        <v/>
      </c>
      <c r="IW49" s="17" t="str">
        <f t="shared" ca="1" si="115"/>
        <v/>
      </c>
      <c r="IX49" s="17" t="str">
        <f t="shared" ca="1" si="116"/>
        <v/>
      </c>
      <c r="IY49" s="17" t="str">
        <f t="shared" ca="1" si="117"/>
        <v/>
      </c>
      <c r="IZ49" s="17" t="str">
        <f t="shared" ca="1" si="118"/>
        <v/>
      </c>
      <c r="JA49" s="17" t="str">
        <f t="shared" ca="1" si="119"/>
        <v/>
      </c>
      <c r="JB49" s="17" t="str">
        <f t="shared" ca="1" si="120"/>
        <v/>
      </c>
      <c r="JC49" s="17" t="str">
        <f t="shared" ca="1" si="121"/>
        <v/>
      </c>
      <c r="JD49" s="17" t="str">
        <f t="shared" ca="1" si="122"/>
        <v/>
      </c>
      <c r="JE49" s="17" t="str">
        <f t="shared" ca="1" si="123"/>
        <v/>
      </c>
      <c r="JF49" s="17" t="str">
        <f t="shared" ca="1" si="137"/>
        <v/>
      </c>
      <c r="JG49" s="17" t="str">
        <f t="shared" ca="1" si="138"/>
        <v/>
      </c>
      <c r="JH49" s="17" t="str">
        <f t="shared" ca="1" si="139"/>
        <v/>
      </c>
      <c r="JI49" s="17" t="str">
        <f t="shared" ca="1" si="140"/>
        <v/>
      </c>
      <c r="JJ49" s="17" t="str">
        <f t="shared" ca="1" si="141"/>
        <v/>
      </c>
      <c r="JK49" s="17" t="str">
        <f t="shared" ca="1" si="142"/>
        <v/>
      </c>
      <c r="JL49" s="17" t="str">
        <f t="shared" ca="1" si="143"/>
        <v/>
      </c>
      <c r="JM49" s="17" t="str">
        <f t="shared" ca="1" si="144"/>
        <v/>
      </c>
    </row>
    <row r="50" spans="1:273">
      <c r="A50" s="17" t="str">
        <f t="shared" si="5"/>
        <v>\\\0</v>
      </c>
      <c r="B50" s="17" t="str">
        <f t="shared" si="6"/>
        <v>\\\0</v>
      </c>
      <c r="C50" s="17" t="str">
        <f t="shared" si="7"/>
        <v>\\\0</v>
      </c>
      <c r="D50" s="17" t="str">
        <f t="shared" si="8"/>
        <v>\\\0</v>
      </c>
      <c r="E50" s="17" t="str">
        <f t="shared" si="9"/>
        <v>\\\0</v>
      </c>
      <c r="F50" s="17" t="str">
        <f t="shared" si="10"/>
        <v>\\\0</v>
      </c>
      <c r="G50" s="17" t="str">
        <f t="shared" si="11"/>
        <v>\\\0</v>
      </c>
      <c r="H50" s="17" t="str">
        <f t="shared" si="12"/>
        <v>\\\0</v>
      </c>
      <c r="I50" s="17" t="str">
        <f t="shared" si="13"/>
        <v>\\\0</v>
      </c>
      <c r="J50" s="17" t="str">
        <f t="shared" si="14"/>
        <v>\\\0</v>
      </c>
      <c r="K50" s="17" t="str">
        <f t="shared" si="15"/>
        <v>\\\0</v>
      </c>
      <c r="L50" s="17" t="str">
        <f t="shared" si="16"/>
        <v>\\\0</v>
      </c>
      <c r="M50" s="17" t="str">
        <f t="shared" si="17"/>
        <v>\\\0</v>
      </c>
      <c r="N50" s="17" t="str">
        <f t="shared" si="18"/>
        <v>\\\0</v>
      </c>
      <c r="O50" s="17" t="str">
        <f t="shared" si="19"/>
        <v>\\\0</v>
      </c>
      <c r="P50" s="17" t="str">
        <f t="shared" si="20"/>
        <v>\\\0</v>
      </c>
      <c r="R50" s="17" t="str">
        <f t="shared" si="21"/>
        <v>\\</v>
      </c>
      <c r="S50" s="38"/>
      <c r="T50" s="39"/>
      <c r="U50" s="31"/>
      <c r="V50" s="32"/>
      <c r="W50" s="36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35"/>
      <c r="DS50" s="287"/>
      <c r="DT50" s="36"/>
      <c r="DU50" s="37"/>
      <c r="DV50" s="28">
        <f>IF(AND($S50='자료입력 및 결과표시'!$B$6,COUNTIF($W50:$DR50,'자료입력 및 결과표시'!$C$6)&gt;=1),IF(OR('자료입력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DW50" s="28">
        <f>IF(AND($S50='자료입력 및 결과표시'!$B$7,COUNTIF($W50:$DR50,'자료입력 및 결과표시'!$C$7)&gt;=1),IF(OR('자료입력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DX50" s="28">
        <f>IF(AND($S50='자료입력 및 결과표시'!$B$8,COUNTIF($W50:$DR50,'자료입력 및 결과표시'!$C$8)&gt;=1),IF(OR('자료입력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DY50" s="28">
        <f>IF(AND($S50='자료입력 및 결과표시'!$B$9,COUNTIF($W50:$DR50,'자료입력 및 결과표시'!$C$9)&gt;=1),IF(OR('자료입력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DZ50" s="28">
        <f>IF(AND($S50='자료입력 및 결과표시'!$B$10,COUNTIF($W50:$DR50,'자료입력 및 결과표시'!$C$10)&gt;=1),IF(OR('자료입력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A50" s="28">
        <f>IF(AND($S50='자료입력 및 결과표시'!$B$11,COUNTIF($W50:$DR50,'자료입력 및 결과표시'!$C$11)&gt;=1),IF(OR('자료입력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B50" s="28">
        <f>IF(AND($S50='자료입력 및 결과표시'!$B$12,COUNTIF($W50:$DR50,'자료입력 및 결과표시'!$C$12)&gt;=1),IF(OR('자료입력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C50" s="28">
        <f>IF(AND($S50='자료입력 및 결과표시'!$B$13,COUNTIF($W50:$DR50,'자료입력 및 결과표시'!$C$13)&gt;=1),IF(OR('자료입력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D50" s="28">
        <f>IF(AND($S50='자료입력 및 결과표시'!$B$14,COUNTIF($W50:$DR50,'자료입력 및 결과표시'!$C$14)&gt;=1),IF(OR('자료입력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E50" s="28">
        <f>IF(AND($S50='자료입력 및 결과표시'!$B$15,COUNTIF($W50:$DR50,'자료입력 및 결과표시'!$C$15)&gt;=1),IF(OR('자료입력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F50" s="28">
        <f>IF(AND($S50='자료입력 및 결과표시'!$B$16,COUNTIF($W50:$DR50,'자료입력 및 결과표시'!$C$16)&gt;=1),IF(OR('자료입력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G50" s="28">
        <f>IF(AND($S50='자료입력 및 결과표시'!$B$17,COUNTIF($W50:$DR50,'자료입력 및 결과표시'!$C$17)&gt;=1),IF(OR('자료입력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H50" s="28">
        <f>IF(AND($S50='자료입력 및 결과표시'!$B$18,COUNTIF($W50:$DR50,'자료입력 및 결과표시'!$C$18)&gt;=1),IF(OR('자료입력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I50" s="28">
        <f>IF(AND($S50='자료입력 및 결과표시'!$B$19,COUNTIF($W50:$DR50,'자료입력 및 결과표시'!$C$19)&gt;=1),IF(OR('자료입력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J50" s="28">
        <f>IF(AND($S50='자료입력 및 결과표시'!$B$20,COUNTIF($W50:$DR50,'자료입력 및 결과표시'!$C$20)&gt;=1),IF(OR('자료입력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K50" s="28">
        <f>IF(AND($S50='자료입력 및 결과표시'!$B$21,COUNTIF($W50:$DR50,'자료입력 및 결과표시'!$C$21)&gt;=1),IF(OR('자료입력 및 결과표시'!$B$4+90&gt;=$V50,'자료입력 및 결과표시'!$B$4&lt;$U50),0,IF($V50-'자료입력 및 결과표시'!$B$4-90&gt;='자료입력 및 결과표시'!$E$4,'자료입력 및 결과표시'!$E$4,$V50-'자료입력 및 결과표시'!$B$4-90)),0)</f>
        <v>0</v>
      </c>
      <c r="EL50" s="17">
        <f>IF(AND(S50='자료입력 및 결과표시'!$B$6,COUNTIF('업무중복도(데이터 입력)'!$W50:$DR50,'자료입력 및 결과표시'!$C$6)&gt;=1),1,0)</f>
        <v>0</v>
      </c>
      <c r="EM50" s="17">
        <f>IF(AND(S50='자료입력 및 결과표시'!$B$7,COUNTIF('업무중복도(데이터 입력)'!$W50:$DR50,'자료입력 및 결과표시'!$C$7)&gt;=1),2,0)</f>
        <v>0</v>
      </c>
      <c r="EN50" s="17">
        <f>IF(AND(S50='자료입력 및 결과표시'!$B$8,COUNTIF('업무중복도(데이터 입력)'!$W50:$DR50,'자료입력 및 결과표시'!$C$8)&gt;=1),3,0)</f>
        <v>0</v>
      </c>
      <c r="EO50" s="17">
        <f>IF(AND(S50='자료입력 및 결과표시'!$B$9,COUNTIF('업무중복도(데이터 입력)'!$W50:$DR50,'자료입력 및 결과표시'!$C$9)&gt;=1),4,0)</f>
        <v>0</v>
      </c>
      <c r="EP50" s="17">
        <f>IF(AND(S50='자료입력 및 결과표시'!$B$10,COUNTIF('업무중복도(데이터 입력)'!$W50:$DR50,'자료입력 및 결과표시'!$C$10)&gt;=1),5,0)</f>
        <v>0</v>
      </c>
      <c r="EQ50" s="17">
        <f>IF(AND(S50='자료입력 및 결과표시'!$B$11,COUNTIF('업무중복도(데이터 입력)'!$W50:$DR50,'자료입력 및 결과표시'!$C$11)&gt;=1),6,0)</f>
        <v>0</v>
      </c>
      <c r="ER50" s="17">
        <f>IF(AND(S50='자료입력 및 결과표시'!$B$12,COUNTIF('업무중복도(데이터 입력)'!$W50:$DR50,'자료입력 및 결과표시'!$C$12)&gt;=1),7,0)</f>
        <v>0</v>
      </c>
      <c r="ES50" s="17">
        <f>IF(AND(S50='자료입력 및 결과표시'!$B$13,COUNTIF('업무중복도(데이터 입력)'!$W50:$DR50,'자료입력 및 결과표시'!$C$13)&gt;=1),8,0)</f>
        <v>0</v>
      </c>
      <c r="ET50" s="17">
        <f>IF(AND(S50='자료입력 및 결과표시'!$B$14,COUNTIF('업무중복도(데이터 입력)'!$W50:$DR50,'자료입력 및 결과표시'!$C$14)&gt;=1),9,0)</f>
        <v>0</v>
      </c>
      <c r="EU50" s="17">
        <f>IF(AND(S50='자료입력 및 결과표시'!$B$15,COUNTIF('업무중복도(데이터 입력)'!$W50:$DR50,'자료입력 및 결과표시'!$C$15)&gt;=1),10,0)</f>
        <v>0</v>
      </c>
      <c r="EV50" s="17">
        <f>IF(AND(S50='자료입력 및 결과표시'!$B$16,COUNTIF('업무중복도(데이터 입력)'!$W50:$DR50,'자료입력 및 결과표시'!$C$16)&gt;=1),11,0)</f>
        <v>0</v>
      </c>
      <c r="EW50" s="17">
        <f>IF(AND(S50='자료입력 및 결과표시'!$B$17,COUNTIF('업무중복도(데이터 입력)'!$W50:$DR50,'자료입력 및 결과표시'!$C$17)&gt;=1),12,0)</f>
        <v>0</v>
      </c>
      <c r="EX50" s="17">
        <f>IF(AND(S50='자료입력 및 결과표시'!$B$18,COUNTIF('업무중복도(데이터 입력)'!$W50:$DR50,'자료입력 및 결과표시'!$C$18)&gt;=1),13,0)</f>
        <v>0</v>
      </c>
      <c r="EY50" s="17">
        <f>IF(AND(S50='자료입력 및 결과표시'!$B$19,COUNTIF('업무중복도(데이터 입력)'!$W50:$DR50,'자료입력 및 결과표시'!$C$19)&gt;=1),14,0)</f>
        <v>0</v>
      </c>
      <c r="EZ50" s="17">
        <f>IF(AND(S50='자료입력 및 결과표시'!$B$20,COUNTIF('업무중복도(데이터 입력)'!$W50:$DR50,'자료입력 및 결과표시'!$C$20)&gt;=1),15,0)</f>
        <v>0</v>
      </c>
      <c r="FA50" s="17">
        <f>IF(AND(S50='자료입력 및 결과표시'!$B$21,COUNTIF('업무중복도(데이터 입력)'!$W50:$DR50,'자료입력 및 결과표시'!$C$21)&gt;=1),16,0)</f>
        <v>0</v>
      </c>
      <c r="FD50" s="270" t="str">
        <f ca="1">IFERROR(MATCH('자료입력 및 결과표시'!$C$62,OFFSET($R$3,$FD49,,1000),0)+$FD49,"")</f>
        <v/>
      </c>
      <c r="FE50" s="271" t="str">
        <f t="shared" ca="1" si="22"/>
        <v/>
      </c>
      <c r="FH50" s="17" t="str">
        <f ca="1">IFERROR(MATCH('자료입력 및 결과표시'!$C$62,OFFSET($R$3,$FH49,,1000),0)+$FH49,"")</f>
        <v/>
      </c>
      <c r="FK50" s="17">
        <f t="shared" si="24"/>
        <v>0</v>
      </c>
      <c r="FL50" s="17">
        <v>48</v>
      </c>
      <c r="FM50" s="17">
        <f>IF(HLOOKUP('자료입력 및 결과표시'!$A$4,'업체별 기술인 명단(데이터 입력)'!$B$2:$BZ$100,49,FALSE)="",1,HLOOKUP('자료입력 및 결과표시'!$A$4,'업체별 기술인 명단(데이터 입력)'!$B$2:$BZ$100,49,FALSE))</f>
        <v>1</v>
      </c>
      <c r="FN50" s="17">
        <f t="shared" ca="1" si="25"/>
        <v>0</v>
      </c>
      <c r="FO50"/>
      <c r="FP50" s="17" t="str">
        <f t="shared" ca="1" si="26"/>
        <v/>
      </c>
      <c r="FQ50" s="270" t="str">
        <f ca="1">IFERROR(MATCH('자료입력 및 결과표시'!$C$62,OFFSET($R$3,$FQ49,,1000),0)+$FQ49,"")</f>
        <v/>
      </c>
      <c r="FR50" s="17" t="str">
        <f t="shared" ca="1" si="27"/>
        <v/>
      </c>
      <c r="FS50" s="17" t="str">
        <f t="shared" ca="1" si="45"/>
        <v/>
      </c>
      <c r="FT50" s="17" t="str">
        <f t="shared" ca="1" si="46"/>
        <v/>
      </c>
      <c r="FU50" s="17" t="str">
        <f t="shared" ca="1" si="47"/>
        <v/>
      </c>
      <c r="FV50" s="17" t="str">
        <f t="shared" ca="1" si="48"/>
        <v/>
      </c>
      <c r="FW50" s="17" t="str">
        <f t="shared" ca="1" si="49"/>
        <v/>
      </c>
      <c r="FX50" s="17" t="str">
        <f t="shared" ca="1" si="50"/>
        <v/>
      </c>
      <c r="FY50" s="17" t="str">
        <f t="shared" ca="1" si="51"/>
        <v/>
      </c>
      <c r="FZ50" s="17" t="str">
        <f t="shared" ca="1" si="52"/>
        <v/>
      </c>
      <c r="GA50" s="17" t="str">
        <f t="shared" ca="1" si="53"/>
        <v/>
      </c>
      <c r="GB50" s="17" t="str">
        <f t="shared" ca="1" si="54"/>
        <v/>
      </c>
      <c r="GC50" s="17" t="str">
        <f t="shared" ca="1" si="55"/>
        <v/>
      </c>
      <c r="GD50" s="17" t="str">
        <f t="shared" ca="1" si="56"/>
        <v/>
      </c>
      <c r="GE50" s="17" t="str">
        <f t="shared" ca="1" si="57"/>
        <v/>
      </c>
      <c r="GF50" s="17" t="str">
        <f t="shared" ca="1" si="58"/>
        <v/>
      </c>
      <c r="GG50" s="17" t="str">
        <f t="shared" ca="1" si="59"/>
        <v/>
      </c>
      <c r="GH50" s="17" t="str">
        <f t="shared" ca="1" si="60"/>
        <v/>
      </c>
      <c r="GI50" s="17" t="str">
        <f t="shared" ca="1" si="61"/>
        <v/>
      </c>
      <c r="GJ50" s="17" t="str">
        <f t="shared" ca="1" si="62"/>
        <v/>
      </c>
      <c r="GK50" s="17" t="str">
        <f t="shared" ca="1" si="63"/>
        <v/>
      </c>
      <c r="GL50" s="17" t="str">
        <f t="shared" ca="1" si="64"/>
        <v/>
      </c>
      <c r="GM50" s="17" t="str">
        <f t="shared" ca="1" si="65"/>
        <v/>
      </c>
      <c r="GN50" s="17" t="str">
        <f t="shared" ca="1" si="66"/>
        <v/>
      </c>
      <c r="GO50" s="17" t="str">
        <f t="shared" ca="1" si="67"/>
        <v/>
      </c>
      <c r="GP50" s="17" t="str">
        <f t="shared" ca="1" si="68"/>
        <v/>
      </c>
      <c r="GQ50" s="17" t="str">
        <f t="shared" ca="1" si="69"/>
        <v/>
      </c>
      <c r="GR50" s="17" t="str">
        <f t="shared" ca="1" si="70"/>
        <v/>
      </c>
      <c r="GS50" s="17" t="str">
        <f t="shared" ca="1" si="71"/>
        <v/>
      </c>
      <c r="GT50" s="17" t="str">
        <f t="shared" ca="1" si="72"/>
        <v/>
      </c>
      <c r="GU50" s="17" t="str">
        <f t="shared" ca="1" si="73"/>
        <v/>
      </c>
      <c r="GV50" s="17" t="str">
        <f t="shared" ca="1" si="74"/>
        <v/>
      </c>
      <c r="GW50" s="17" t="str">
        <f t="shared" ca="1" si="75"/>
        <v/>
      </c>
      <c r="GX50" s="17" t="str">
        <f t="shared" ca="1" si="76"/>
        <v/>
      </c>
      <c r="GY50" s="17" t="str">
        <f t="shared" ca="1" si="77"/>
        <v/>
      </c>
      <c r="GZ50" s="17" t="str">
        <f t="shared" ca="1" si="78"/>
        <v/>
      </c>
      <c r="HA50" s="17" t="str">
        <f t="shared" ca="1" si="79"/>
        <v/>
      </c>
      <c r="HB50" s="17" t="str">
        <f t="shared" ca="1" si="80"/>
        <v/>
      </c>
      <c r="HC50" s="17" t="str">
        <f t="shared" ca="1" si="81"/>
        <v/>
      </c>
      <c r="HD50" s="17" t="str">
        <f t="shared" ca="1" si="82"/>
        <v/>
      </c>
      <c r="HE50" s="17" t="str">
        <f t="shared" ca="1" si="83"/>
        <v/>
      </c>
      <c r="HF50" s="17" t="str">
        <f t="shared" ca="1" si="84"/>
        <v/>
      </c>
      <c r="HG50" s="17" t="str">
        <f t="shared" ca="1" si="85"/>
        <v/>
      </c>
      <c r="HH50" s="17" t="str">
        <f t="shared" ca="1" si="86"/>
        <v/>
      </c>
      <c r="HI50" s="17" t="str">
        <f t="shared" ca="1" si="87"/>
        <v/>
      </c>
      <c r="HJ50" s="17" t="str">
        <f t="shared" ca="1" si="88"/>
        <v/>
      </c>
      <c r="HK50" s="17" t="str">
        <f t="shared" ca="1" si="89"/>
        <v/>
      </c>
      <c r="HL50" s="17" t="str">
        <f t="shared" ca="1" si="90"/>
        <v/>
      </c>
      <c r="HM50" s="17" t="str">
        <f t="shared" ca="1" si="91"/>
        <v/>
      </c>
      <c r="HN50" s="17" t="str">
        <f t="shared" ca="1" si="92"/>
        <v/>
      </c>
      <c r="HO50" s="17" t="str">
        <f t="shared" ca="1" si="93"/>
        <v/>
      </c>
      <c r="HP50" s="17" t="str">
        <f t="shared" ca="1" si="94"/>
        <v/>
      </c>
      <c r="HQ50" s="17" t="str">
        <f t="shared" ca="1" si="95"/>
        <v/>
      </c>
      <c r="HR50" s="17" t="str">
        <f t="shared" ca="1" si="96"/>
        <v/>
      </c>
      <c r="HS50" s="17" t="str">
        <f t="shared" ca="1" si="97"/>
        <v/>
      </c>
      <c r="HT50" s="17" t="str">
        <f t="shared" ca="1" si="98"/>
        <v/>
      </c>
      <c r="HU50" s="17" t="str">
        <f t="shared" ca="1" si="99"/>
        <v/>
      </c>
      <c r="HV50" s="17" t="str">
        <f t="shared" ca="1" si="100"/>
        <v/>
      </c>
      <c r="HW50" s="17" t="str">
        <f t="shared" ca="1" si="101"/>
        <v/>
      </c>
      <c r="HX50" s="17" t="str">
        <f t="shared" ca="1" si="102"/>
        <v/>
      </c>
      <c r="HY50" s="17" t="str">
        <f t="shared" ca="1" si="103"/>
        <v/>
      </c>
      <c r="HZ50" s="17" t="str">
        <f t="shared" ca="1" si="104"/>
        <v/>
      </c>
      <c r="IA50" s="17" t="str">
        <f t="shared" ca="1" si="105"/>
        <v/>
      </c>
      <c r="IB50" s="17" t="str">
        <f t="shared" ca="1" si="106"/>
        <v/>
      </c>
      <c r="IC50" s="17" t="str">
        <f t="shared" ca="1" si="107"/>
        <v/>
      </c>
      <c r="ID50" s="17" t="str">
        <f t="shared" ca="1" si="40"/>
        <v/>
      </c>
      <c r="IE50" s="17" t="str">
        <f t="shared" ca="1" si="125"/>
        <v/>
      </c>
      <c r="IF50" s="17" t="str">
        <f t="shared" ca="1" si="126"/>
        <v/>
      </c>
      <c r="IG50" s="17" t="str">
        <f t="shared" ca="1" si="127"/>
        <v/>
      </c>
      <c r="IH50" s="17" t="str">
        <f t="shared" ca="1" si="128"/>
        <v/>
      </c>
      <c r="II50" s="17" t="str">
        <f t="shared" ca="1" si="129"/>
        <v/>
      </c>
      <c r="IJ50" s="17" t="str">
        <f t="shared" ca="1" si="130"/>
        <v/>
      </c>
      <c r="IK50" s="17" t="str">
        <f t="shared" ca="1" si="131"/>
        <v/>
      </c>
      <c r="IL50" s="17" t="str">
        <f t="shared" ca="1" si="132"/>
        <v/>
      </c>
      <c r="IM50" s="17" t="str">
        <f t="shared" ca="1" si="133"/>
        <v/>
      </c>
      <c r="IN50" s="17" t="str">
        <f t="shared" ca="1" si="134"/>
        <v/>
      </c>
      <c r="IO50" s="17" t="str">
        <f t="shared" ca="1" si="135"/>
        <v/>
      </c>
      <c r="IP50" s="17" t="str">
        <f t="shared" ca="1" si="136"/>
        <v/>
      </c>
      <c r="IQ50" s="17" t="str">
        <f t="shared" ca="1" si="109"/>
        <v/>
      </c>
      <c r="IR50" s="17" t="str">
        <f t="shared" ca="1" si="110"/>
        <v/>
      </c>
      <c r="IS50" s="17" t="str">
        <f t="shared" ca="1" si="111"/>
        <v/>
      </c>
      <c r="IT50" s="17" t="str">
        <f t="shared" ca="1" si="112"/>
        <v/>
      </c>
      <c r="IU50" s="17" t="str">
        <f t="shared" ca="1" si="113"/>
        <v/>
      </c>
      <c r="IV50" s="17" t="str">
        <f t="shared" ca="1" si="114"/>
        <v/>
      </c>
      <c r="IW50" s="17" t="str">
        <f t="shared" ca="1" si="115"/>
        <v/>
      </c>
      <c r="IX50" s="17" t="str">
        <f t="shared" ca="1" si="116"/>
        <v/>
      </c>
      <c r="IY50" s="17" t="str">
        <f t="shared" ca="1" si="117"/>
        <v/>
      </c>
      <c r="IZ50" s="17" t="str">
        <f t="shared" ca="1" si="118"/>
        <v/>
      </c>
      <c r="JA50" s="17" t="str">
        <f t="shared" ca="1" si="119"/>
        <v/>
      </c>
      <c r="JB50" s="17" t="str">
        <f t="shared" ca="1" si="120"/>
        <v/>
      </c>
      <c r="JC50" s="17" t="str">
        <f t="shared" ca="1" si="121"/>
        <v/>
      </c>
      <c r="JD50" s="17" t="str">
        <f t="shared" ca="1" si="122"/>
        <v/>
      </c>
      <c r="JE50" s="17" t="str">
        <f t="shared" ca="1" si="123"/>
        <v/>
      </c>
      <c r="JF50" s="17" t="str">
        <f t="shared" ca="1" si="137"/>
        <v/>
      </c>
      <c r="JG50" s="17" t="str">
        <f t="shared" ca="1" si="138"/>
        <v/>
      </c>
      <c r="JH50" s="17" t="str">
        <f t="shared" ca="1" si="139"/>
        <v/>
      </c>
      <c r="JI50" s="17" t="str">
        <f t="shared" ca="1" si="140"/>
        <v/>
      </c>
      <c r="JJ50" s="17" t="str">
        <f t="shared" ca="1" si="141"/>
        <v/>
      </c>
      <c r="JK50" s="17" t="str">
        <f t="shared" ca="1" si="142"/>
        <v/>
      </c>
      <c r="JL50" s="17" t="str">
        <f t="shared" ca="1" si="143"/>
        <v/>
      </c>
      <c r="JM50" s="17" t="str">
        <f t="shared" ca="1" si="144"/>
        <v/>
      </c>
    </row>
    <row r="51" spans="1:273">
      <c r="A51" s="17" t="str">
        <f t="shared" si="5"/>
        <v>\\\0</v>
      </c>
      <c r="B51" s="17" t="str">
        <f t="shared" si="6"/>
        <v>\\\0</v>
      </c>
      <c r="C51" s="17" t="str">
        <f t="shared" si="7"/>
        <v>\\\0</v>
      </c>
      <c r="D51" s="17" t="str">
        <f t="shared" si="8"/>
        <v>\\\0</v>
      </c>
      <c r="E51" s="17" t="str">
        <f t="shared" si="9"/>
        <v>\\\0</v>
      </c>
      <c r="F51" s="17" t="str">
        <f t="shared" si="10"/>
        <v>\\\0</v>
      </c>
      <c r="G51" s="17" t="str">
        <f t="shared" si="11"/>
        <v>\\\0</v>
      </c>
      <c r="H51" s="17" t="str">
        <f t="shared" si="12"/>
        <v>\\\0</v>
      </c>
      <c r="I51" s="17" t="str">
        <f t="shared" si="13"/>
        <v>\\\0</v>
      </c>
      <c r="J51" s="17" t="str">
        <f t="shared" si="14"/>
        <v>\\\0</v>
      </c>
      <c r="K51" s="17" t="str">
        <f t="shared" si="15"/>
        <v>\\\0</v>
      </c>
      <c r="L51" s="17" t="str">
        <f t="shared" si="16"/>
        <v>\\\0</v>
      </c>
      <c r="M51" s="17" t="str">
        <f t="shared" si="17"/>
        <v>\\\0</v>
      </c>
      <c r="N51" s="17" t="str">
        <f t="shared" si="18"/>
        <v>\\\0</v>
      </c>
      <c r="O51" s="17" t="str">
        <f t="shared" si="19"/>
        <v>\\\0</v>
      </c>
      <c r="P51" s="17" t="str">
        <f t="shared" si="20"/>
        <v>\\\0</v>
      </c>
      <c r="R51" s="17" t="str">
        <f t="shared" si="21"/>
        <v>\\</v>
      </c>
      <c r="S51" s="38"/>
      <c r="T51" s="39"/>
      <c r="U51" s="31"/>
      <c r="V51" s="32"/>
      <c r="W51" s="36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35"/>
      <c r="DS51" s="287"/>
      <c r="DT51" s="36"/>
      <c r="DU51" s="37"/>
      <c r="DV51" s="28">
        <f>IF(AND($S51='자료입력 및 결과표시'!$B$6,COUNTIF($W51:$DR51,'자료입력 및 결과표시'!$C$6)&gt;=1),IF(OR('자료입력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DW51" s="28">
        <f>IF(AND($S51='자료입력 및 결과표시'!$B$7,COUNTIF($W51:$DR51,'자료입력 및 결과표시'!$C$7)&gt;=1),IF(OR('자료입력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DX51" s="28">
        <f>IF(AND($S51='자료입력 및 결과표시'!$B$8,COUNTIF($W51:$DR51,'자료입력 및 결과표시'!$C$8)&gt;=1),IF(OR('자료입력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DY51" s="28">
        <f>IF(AND($S51='자료입력 및 결과표시'!$B$9,COUNTIF($W51:$DR51,'자료입력 및 결과표시'!$C$9)&gt;=1),IF(OR('자료입력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DZ51" s="28">
        <f>IF(AND($S51='자료입력 및 결과표시'!$B$10,COUNTIF($W51:$DR51,'자료입력 및 결과표시'!$C$10)&gt;=1),IF(OR('자료입력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A51" s="28">
        <f>IF(AND($S51='자료입력 및 결과표시'!$B$11,COUNTIF($W51:$DR51,'자료입력 및 결과표시'!$C$11)&gt;=1),IF(OR('자료입력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B51" s="28">
        <f>IF(AND($S51='자료입력 및 결과표시'!$B$12,COUNTIF($W51:$DR51,'자료입력 및 결과표시'!$C$12)&gt;=1),IF(OR('자료입력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C51" s="28">
        <f>IF(AND($S51='자료입력 및 결과표시'!$B$13,COUNTIF($W51:$DR51,'자료입력 및 결과표시'!$C$13)&gt;=1),IF(OR('자료입력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D51" s="28">
        <f>IF(AND($S51='자료입력 및 결과표시'!$B$14,COUNTIF($W51:$DR51,'자료입력 및 결과표시'!$C$14)&gt;=1),IF(OR('자료입력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E51" s="28">
        <f>IF(AND($S51='자료입력 및 결과표시'!$B$15,COUNTIF($W51:$DR51,'자료입력 및 결과표시'!$C$15)&gt;=1),IF(OR('자료입력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F51" s="28">
        <f>IF(AND($S51='자료입력 및 결과표시'!$B$16,COUNTIF($W51:$DR51,'자료입력 및 결과표시'!$C$16)&gt;=1),IF(OR('자료입력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G51" s="28">
        <f>IF(AND($S51='자료입력 및 결과표시'!$B$17,COUNTIF($W51:$DR51,'자료입력 및 결과표시'!$C$17)&gt;=1),IF(OR('자료입력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H51" s="28">
        <f>IF(AND($S51='자료입력 및 결과표시'!$B$18,COUNTIF($W51:$DR51,'자료입력 및 결과표시'!$C$18)&gt;=1),IF(OR('자료입력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I51" s="28">
        <f>IF(AND($S51='자료입력 및 결과표시'!$B$19,COUNTIF($W51:$DR51,'자료입력 및 결과표시'!$C$19)&gt;=1),IF(OR('자료입력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J51" s="28">
        <f>IF(AND($S51='자료입력 및 결과표시'!$B$20,COUNTIF($W51:$DR51,'자료입력 및 결과표시'!$C$20)&gt;=1),IF(OR('자료입력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K51" s="28">
        <f>IF(AND($S51='자료입력 및 결과표시'!$B$21,COUNTIF($W51:$DR51,'자료입력 및 결과표시'!$C$21)&gt;=1),IF(OR('자료입력 및 결과표시'!$B$4+90&gt;=$V51,'자료입력 및 결과표시'!$B$4&lt;$U51),0,IF($V51-'자료입력 및 결과표시'!$B$4-90&gt;='자료입력 및 결과표시'!$E$4,'자료입력 및 결과표시'!$E$4,$V51-'자료입력 및 결과표시'!$B$4-90)),0)</f>
        <v>0</v>
      </c>
      <c r="EL51" s="17">
        <f>IF(AND(S51='자료입력 및 결과표시'!$B$6,COUNTIF('업무중복도(데이터 입력)'!$W51:$DR51,'자료입력 및 결과표시'!$C$6)&gt;=1),1,0)</f>
        <v>0</v>
      </c>
      <c r="EM51" s="17">
        <f>IF(AND(S51='자료입력 및 결과표시'!$B$7,COUNTIF('업무중복도(데이터 입력)'!$W51:$DR51,'자료입력 및 결과표시'!$C$7)&gt;=1),2,0)</f>
        <v>0</v>
      </c>
      <c r="EN51" s="17">
        <f>IF(AND(S51='자료입력 및 결과표시'!$B$8,COUNTIF('업무중복도(데이터 입력)'!$W51:$DR51,'자료입력 및 결과표시'!$C$8)&gt;=1),3,0)</f>
        <v>0</v>
      </c>
      <c r="EO51" s="17">
        <f>IF(AND(S51='자료입력 및 결과표시'!$B$9,COUNTIF('업무중복도(데이터 입력)'!$W51:$DR51,'자료입력 및 결과표시'!$C$9)&gt;=1),4,0)</f>
        <v>0</v>
      </c>
      <c r="EP51" s="17">
        <f>IF(AND(S51='자료입력 및 결과표시'!$B$10,COUNTIF('업무중복도(데이터 입력)'!$W51:$DR51,'자료입력 및 결과표시'!$C$10)&gt;=1),5,0)</f>
        <v>0</v>
      </c>
      <c r="EQ51" s="17">
        <f>IF(AND(S51='자료입력 및 결과표시'!$B$11,COUNTIF('업무중복도(데이터 입력)'!$W51:$DR51,'자료입력 및 결과표시'!$C$11)&gt;=1),6,0)</f>
        <v>0</v>
      </c>
      <c r="ER51" s="17">
        <f>IF(AND(S51='자료입력 및 결과표시'!$B$12,COUNTIF('업무중복도(데이터 입력)'!$W51:$DR51,'자료입력 및 결과표시'!$C$12)&gt;=1),7,0)</f>
        <v>0</v>
      </c>
      <c r="ES51" s="17">
        <f>IF(AND(S51='자료입력 및 결과표시'!$B$13,COUNTIF('업무중복도(데이터 입력)'!$W51:$DR51,'자료입력 및 결과표시'!$C$13)&gt;=1),8,0)</f>
        <v>0</v>
      </c>
      <c r="ET51" s="17">
        <f>IF(AND(S51='자료입력 및 결과표시'!$B$14,COUNTIF('업무중복도(데이터 입력)'!$W51:$DR51,'자료입력 및 결과표시'!$C$14)&gt;=1),9,0)</f>
        <v>0</v>
      </c>
      <c r="EU51" s="17">
        <f>IF(AND(S51='자료입력 및 결과표시'!$B$15,COUNTIF('업무중복도(데이터 입력)'!$W51:$DR51,'자료입력 및 결과표시'!$C$15)&gt;=1),10,0)</f>
        <v>0</v>
      </c>
      <c r="EV51" s="17">
        <f>IF(AND(S51='자료입력 및 결과표시'!$B$16,COUNTIF('업무중복도(데이터 입력)'!$W51:$DR51,'자료입력 및 결과표시'!$C$16)&gt;=1),11,0)</f>
        <v>0</v>
      </c>
      <c r="EW51" s="17">
        <f>IF(AND(S51='자료입력 및 결과표시'!$B$17,COUNTIF('업무중복도(데이터 입력)'!$W51:$DR51,'자료입력 및 결과표시'!$C$17)&gt;=1),12,0)</f>
        <v>0</v>
      </c>
      <c r="EX51" s="17">
        <f>IF(AND(S51='자료입력 및 결과표시'!$B$18,COUNTIF('업무중복도(데이터 입력)'!$W51:$DR51,'자료입력 및 결과표시'!$C$18)&gt;=1),13,0)</f>
        <v>0</v>
      </c>
      <c r="EY51" s="17">
        <f>IF(AND(S51='자료입력 및 결과표시'!$B$19,COUNTIF('업무중복도(데이터 입력)'!$W51:$DR51,'자료입력 및 결과표시'!$C$19)&gt;=1),14,0)</f>
        <v>0</v>
      </c>
      <c r="EZ51" s="17">
        <f>IF(AND(S51='자료입력 및 결과표시'!$B$20,COUNTIF('업무중복도(데이터 입력)'!$W51:$DR51,'자료입력 및 결과표시'!$C$20)&gt;=1),15,0)</f>
        <v>0</v>
      </c>
      <c r="FA51" s="17">
        <f>IF(AND(S51='자료입력 및 결과표시'!$B$21,COUNTIF('업무중복도(데이터 입력)'!$W51:$DR51,'자료입력 및 결과표시'!$C$21)&gt;=1),16,0)</f>
        <v>0</v>
      </c>
      <c r="FD51" s="270" t="str">
        <f ca="1">IFERROR(MATCH('자료입력 및 결과표시'!$C$62,OFFSET($R$3,$FD50,,1000),0)+$FD50,"")</f>
        <v/>
      </c>
      <c r="FE51" s="271" t="str">
        <f t="shared" ca="1" si="22"/>
        <v/>
      </c>
      <c r="FH51" s="17" t="str">
        <f ca="1">IFERROR(MATCH('자료입력 및 결과표시'!$C$62,OFFSET($R$3,$FH50,,1000),0)+$FH50,"")</f>
        <v/>
      </c>
      <c r="FK51" s="17">
        <f t="shared" si="24"/>
        <v>0</v>
      </c>
      <c r="FL51" s="17">
        <v>49</v>
      </c>
      <c r="FM51" s="17">
        <f>IF(HLOOKUP('자료입력 및 결과표시'!$A$4,'업체별 기술인 명단(데이터 입력)'!$B$2:$BZ$100,50,FALSE)="",1,HLOOKUP('자료입력 및 결과표시'!$A$4,'업체별 기술인 명단(데이터 입력)'!$B$2:$BZ$100,50,FALSE))</f>
        <v>1</v>
      </c>
      <c r="FN51" s="17">
        <f t="shared" ca="1" si="25"/>
        <v>0</v>
      </c>
      <c r="FO51"/>
      <c r="FP51" s="17" t="str">
        <f t="shared" ca="1" si="26"/>
        <v/>
      </c>
      <c r="FQ51" s="270" t="str">
        <f ca="1">IFERROR(MATCH('자료입력 및 결과표시'!$C$62,OFFSET($R$3,$FQ50,,1000),0)+$FQ50,"")</f>
        <v/>
      </c>
      <c r="FR51" s="17" t="str">
        <f t="shared" ca="1" si="27"/>
        <v/>
      </c>
      <c r="FS51" s="17" t="str">
        <f t="shared" ca="1" si="45"/>
        <v/>
      </c>
      <c r="FT51" s="17" t="str">
        <f t="shared" ca="1" si="46"/>
        <v/>
      </c>
      <c r="FU51" s="17" t="str">
        <f t="shared" ca="1" si="47"/>
        <v/>
      </c>
      <c r="FV51" s="17" t="str">
        <f t="shared" ca="1" si="48"/>
        <v/>
      </c>
      <c r="FW51" s="17" t="str">
        <f t="shared" ca="1" si="49"/>
        <v/>
      </c>
      <c r="FX51" s="17" t="str">
        <f t="shared" ca="1" si="50"/>
        <v/>
      </c>
      <c r="FY51" s="17" t="str">
        <f t="shared" ca="1" si="51"/>
        <v/>
      </c>
      <c r="FZ51" s="17" t="str">
        <f t="shared" ca="1" si="52"/>
        <v/>
      </c>
      <c r="GA51" s="17" t="str">
        <f t="shared" ca="1" si="53"/>
        <v/>
      </c>
      <c r="GB51" s="17" t="str">
        <f t="shared" ca="1" si="54"/>
        <v/>
      </c>
      <c r="GC51" s="17" t="str">
        <f t="shared" ca="1" si="55"/>
        <v/>
      </c>
      <c r="GD51" s="17" t="str">
        <f t="shared" ca="1" si="56"/>
        <v/>
      </c>
      <c r="GE51" s="17" t="str">
        <f t="shared" ca="1" si="57"/>
        <v/>
      </c>
      <c r="GF51" s="17" t="str">
        <f t="shared" ca="1" si="58"/>
        <v/>
      </c>
      <c r="GG51" s="17" t="str">
        <f t="shared" ca="1" si="59"/>
        <v/>
      </c>
      <c r="GH51" s="17" t="str">
        <f t="shared" ca="1" si="60"/>
        <v/>
      </c>
      <c r="GI51" s="17" t="str">
        <f t="shared" ca="1" si="61"/>
        <v/>
      </c>
      <c r="GJ51" s="17" t="str">
        <f t="shared" ca="1" si="62"/>
        <v/>
      </c>
      <c r="GK51" s="17" t="str">
        <f t="shared" ca="1" si="63"/>
        <v/>
      </c>
      <c r="GL51" s="17" t="str">
        <f t="shared" ca="1" si="64"/>
        <v/>
      </c>
      <c r="GM51" s="17" t="str">
        <f t="shared" ca="1" si="65"/>
        <v/>
      </c>
      <c r="GN51" s="17" t="str">
        <f t="shared" ca="1" si="66"/>
        <v/>
      </c>
      <c r="GO51" s="17" t="str">
        <f t="shared" ca="1" si="67"/>
        <v/>
      </c>
      <c r="GP51" s="17" t="str">
        <f t="shared" ca="1" si="68"/>
        <v/>
      </c>
      <c r="GQ51" s="17" t="str">
        <f t="shared" ca="1" si="69"/>
        <v/>
      </c>
      <c r="GR51" s="17" t="str">
        <f t="shared" ca="1" si="70"/>
        <v/>
      </c>
      <c r="GS51" s="17" t="str">
        <f t="shared" ca="1" si="71"/>
        <v/>
      </c>
      <c r="GT51" s="17" t="str">
        <f t="shared" ca="1" si="72"/>
        <v/>
      </c>
      <c r="GU51" s="17" t="str">
        <f t="shared" ca="1" si="73"/>
        <v/>
      </c>
      <c r="GV51" s="17" t="str">
        <f t="shared" ca="1" si="74"/>
        <v/>
      </c>
      <c r="GW51" s="17" t="str">
        <f t="shared" ca="1" si="75"/>
        <v/>
      </c>
      <c r="GX51" s="17" t="str">
        <f t="shared" ca="1" si="76"/>
        <v/>
      </c>
      <c r="GY51" s="17" t="str">
        <f t="shared" ca="1" si="77"/>
        <v/>
      </c>
      <c r="GZ51" s="17" t="str">
        <f t="shared" ca="1" si="78"/>
        <v/>
      </c>
      <c r="HA51" s="17" t="str">
        <f t="shared" ca="1" si="79"/>
        <v/>
      </c>
      <c r="HB51" s="17" t="str">
        <f t="shared" ca="1" si="80"/>
        <v/>
      </c>
      <c r="HC51" s="17" t="str">
        <f t="shared" ca="1" si="81"/>
        <v/>
      </c>
      <c r="HD51" s="17" t="str">
        <f t="shared" ca="1" si="82"/>
        <v/>
      </c>
      <c r="HE51" s="17" t="str">
        <f t="shared" ca="1" si="83"/>
        <v/>
      </c>
      <c r="HF51" s="17" t="str">
        <f t="shared" ca="1" si="84"/>
        <v/>
      </c>
      <c r="HG51" s="17" t="str">
        <f t="shared" ca="1" si="85"/>
        <v/>
      </c>
      <c r="HH51" s="17" t="str">
        <f t="shared" ca="1" si="86"/>
        <v/>
      </c>
      <c r="HI51" s="17" t="str">
        <f t="shared" ca="1" si="87"/>
        <v/>
      </c>
      <c r="HJ51" s="17" t="str">
        <f t="shared" ca="1" si="88"/>
        <v/>
      </c>
      <c r="HK51" s="17" t="str">
        <f t="shared" ca="1" si="89"/>
        <v/>
      </c>
      <c r="HL51" s="17" t="str">
        <f t="shared" ca="1" si="90"/>
        <v/>
      </c>
      <c r="HM51" s="17" t="str">
        <f t="shared" ca="1" si="91"/>
        <v/>
      </c>
      <c r="HN51" s="17" t="str">
        <f t="shared" ca="1" si="92"/>
        <v/>
      </c>
      <c r="HO51" s="17" t="str">
        <f t="shared" ca="1" si="93"/>
        <v/>
      </c>
      <c r="HP51" s="17" t="str">
        <f t="shared" ca="1" si="94"/>
        <v/>
      </c>
      <c r="HQ51" s="17" t="str">
        <f t="shared" ca="1" si="95"/>
        <v/>
      </c>
      <c r="HR51" s="17" t="str">
        <f t="shared" ca="1" si="96"/>
        <v/>
      </c>
      <c r="HS51" s="17" t="str">
        <f t="shared" ca="1" si="97"/>
        <v/>
      </c>
      <c r="HT51" s="17" t="str">
        <f t="shared" ca="1" si="98"/>
        <v/>
      </c>
      <c r="HU51" s="17" t="str">
        <f t="shared" ca="1" si="99"/>
        <v/>
      </c>
      <c r="HV51" s="17" t="str">
        <f t="shared" ca="1" si="100"/>
        <v/>
      </c>
      <c r="HW51" s="17" t="str">
        <f t="shared" ca="1" si="101"/>
        <v/>
      </c>
      <c r="HX51" s="17" t="str">
        <f t="shared" ca="1" si="102"/>
        <v/>
      </c>
      <c r="HY51" s="17" t="str">
        <f t="shared" ca="1" si="103"/>
        <v/>
      </c>
      <c r="HZ51" s="17" t="str">
        <f t="shared" ca="1" si="104"/>
        <v/>
      </c>
      <c r="IA51" s="17" t="str">
        <f t="shared" ca="1" si="105"/>
        <v/>
      </c>
      <c r="IB51" s="17" t="str">
        <f t="shared" ca="1" si="106"/>
        <v/>
      </c>
      <c r="IC51" s="17" t="str">
        <f t="shared" ca="1" si="107"/>
        <v/>
      </c>
      <c r="ID51" s="17" t="str">
        <f t="shared" ca="1" si="40"/>
        <v/>
      </c>
      <c r="IE51" s="17" t="str">
        <f t="shared" ca="1" si="125"/>
        <v/>
      </c>
      <c r="IF51" s="17" t="str">
        <f t="shared" ca="1" si="126"/>
        <v/>
      </c>
      <c r="IG51" s="17" t="str">
        <f t="shared" ca="1" si="127"/>
        <v/>
      </c>
      <c r="IH51" s="17" t="str">
        <f t="shared" ca="1" si="128"/>
        <v/>
      </c>
      <c r="II51" s="17" t="str">
        <f t="shared" ca="1" si="129"/>
        <v/>
      </c>
      <c r="IJ51" s="17" t="str">
        <f t="shared" ca="1" si="130"/>
        <v/>
      </c>
      <c r="IK51" s="17" t="str">
        <f t="shared" ca="1" si="131"/>
        <v/>
      </c>
      <c r="IL51" s="17" t="str">
        <f t="shared" ca="1" si="132"/>
        <v/>
      </c>
      <c r="IM51" s="17" t="str">
        <f t="shared" ca="1" si="133"/>
        <v/>
      </c>
      <c r="IN51" s="17" t="str">
        <f t="shared" ca="1" si="134"/>
        <v/>
      </c>
      <c r="IO51" s="17" t="str">
        <f t="shared" ca="1" si="135"/>
        <v/>
      </c>
      <c r="IP51" s="17" t="str">
        <f t="shared" ca="1" si="136"/>
        <v/>
      </c>
      <c r="IQ51" s="17" t="str">
        <f t="shared" ca="1" si="109"/>
        <v/>
      </c>
      <c r="IR51" s="17" t="str">
        <f t="shared" ca="1" si="110"/>
        <v/>
      </c>
      <c r="IS51" s="17" t="str">
        <f t="shared" ca="1" si="111"/>
        <v/>
      </c>
      <c r="IT51" s="17" t="str">
        <f t="shared" ca="1" si="112"/>
        <v/>
      </c>
      <c r="IU51" s="17" t="str">
        <f t="shared" ca="1" si="113"/>
        <v/>
      </c>
      <c r="IV51" s="17" t="str">
        <f t="shared" ca="1" si="114"/>
        <v/>
      </c>
      <c r="IW51" s="17" t="str">
        <f t="shared" ca="1" si="115"/>
        <v/>
      </c>
      <c r="IX51" s="17" t="str">
        <f t="shared" ca="1" si="116"/>
        <v/>
      </c>
      <c r="IY51" s="17" t="str">
        <f t="shared" ca="1" si="117"/>
        <v/>
      </c>
      <c r="IZ51" s="17" t="str">
        <f t="shared" ca="1" si="118"/>
        <v/>
      </c>
      <c r="JA51" s="17" t="str">
        <f t="shared" ca="1" si="119"/>
        <v/>
      </c>
      <c r="JB51" s="17" t="str">
        <f t="shared" ca="1" si="120"/>
        <v/>
      </c>
      <c r="JC51" s="17" t="str">
        <f t="shared" ca="1" si="121"/>
        <v/>
      </c>
      <c r="JD51" s="17" t="str">
        <f t="shared" ca="1" si="122"/>
        <v/>
      </c>
      <c r="JE51" s="17" t="str">
        <f t="shared" ca="1" si="123"/>
        <v/>
      </c>
      <c r="JF51" s="17" t="str">
        <f t="shared" ca="1" si="137"/>
        <v/>
      </c>
      <c r="JG51" s="17" t="str">
        <f t="shared" ca="1" si="138"/>
        <v/>
      </c>
      <c r="JH51" s="17" t="str">
        <f t="shared" ca="1" si="139"/>
        <v/>
      </c>
      <c r="JI51" s="17" t="str">
        <f t="shared" ca="1" si="140"/>
        <v/>
      </c>
      <c r="JJ51" s="17" t="str">
        <f t="shared" ca="1" si="141"/>
        <v/>
      </c>
      <c r="JK51" s="17" t="str">
        <f t="shared" ca="1" si="142"/>
        <v/>
      </c>
      <c r="JL51" s="17" t="str">
        <f t="shared" ca="1" si="143"/>
        <v/>
      </c>
      <c r="JM51" s="17" t="str">
        <f t="shared" ca="1" si="144"/>
        <v/>
      </c>
    </row>
    <row r="52" spans="1:273">
      <c r="A52" s="17" t="str">
        <f t="shared" si="5"/>
        <v>\\\0</v>
      </c>
      <c r="B52" s="17" t="str">
        <f t="shared" si="6"/>
        <v>\\\0</v>
      </c>
      <c r="C52" s="17" t="str">
        <f t="shared" si="7"/>
        <v>\\\0</v>
      </c>
      <c r="D52" s="17" t="str">
        <f t="shared" si="8"/>
        <v>\\\0</v>
      </c>
      <c r="E52" s="17" t="str">
        <f t="shared" si="9"/>
        <v>\\\0</v>
      </c>
      <c r="F52" s="17" t="str">
        <f t="shared" si="10"/>
        <v>\\\0</v>
      </c>
      <c r="G52" s="17" t="str">
        <f t="shared" si="11"/>
        <v>\\\0</v>
      </c>
      <c r="H52" s="17" t="str">
        <f t="shared" si="12"/>
        <v>\\\0</v>
      </c>
      <c r="I52" s="17" t="str">
        <f t="shared" si="13"/>
        <v>\\\0</v>
      </c>
      <c r="J52" s="17" t="str">
        <f t="shared" si="14"/>
        <v>\\\0</v>
      </c>
      <c r="K52" s="17" t="str">
        <f t="shared" si="15"/>
        <v>\\\0</v>
      </c>
      <c r="L52" s="17" t="str">
        <f t="shared" si="16"/>
        <v>\\\0</v>
      </c>
      <c r="M52" s="17" t="str">
        <f t="shared" si="17"/>
        <v>\\\0</v>
      </c>
      <c r="N52" s="17" t="str">
        <f t="shared" si="18"/>
        <v>\\\0</v>
      </c>
      <c r="O52" s="17" t="str">
        <f t="shared" si="19"/>
        <v>\\\0</v>
      </c>
      <c r="P52" s="17" t="str">
        <f t="shared" si="20"/>
        <v>\\\0</v>
      </c>
      <c r="R52" s="17" t="str">
        <f t="shared" si="21"/>
        <v>\\</v>
      </c>
      <c r="S52" s="38"/>
      <c r="T52" s="39"/>
      <c r="U52" s="31"/>
      <c r="V52" s="32"/>
      <c r="W52" s="36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35"/>
      <c r="DS52" s="287"/>
      <c r="DT52" s="36"/>
      <c r="DU52" s="37"/>
      <c r="DV52" s="28">
        <f>IF(AND($S52='자료입력 및 결과표시'!$B$6,COUNTIF($W52:$DR52,'자료입력 및 결과표시'!$C$6)&gt;=1),IF(OR('자료입력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DW52" s="28">
        <f>IF(AND($S52='자료입력 및 결과표시'!$B$7,COUNTIF($W52:$DR52,'자료입력 및 결과표시'!$C$7)&gt;=1),IF(OR('자료입력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DX52" s="28">
        <f>IF(AND($S52='자료입력 및 결과표시'!$B$8,COUNTIF($W52:$DR52,'자료입력 및 결과표시'!$C$8)&gt;=1),IF(OR('자료입력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DY52" s="28">
        <f>IF(AND($S52='자료입력 및 결과표시'!$B$9,COUNTIF($W52:$DR52,'자료입력 및 결과표시'!$C$9)&gt;=1),IF(OR('자료입력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DZ52" s="28">
        <f>IF(AND($S52='자료입력 및 결과표시'!$B$10,COUNTIF($W52:$DR52,'자료입력 및 결과표시'!$C$10)&gt;=1),IF(OR('자료입력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A52" s="28">
        <f>IF(AND($S52='자료입력 및 결과표시'!$B$11,COUNTIF($W52:$DR52,'자료입력 및 결과표시'!$C$11)&gt;=1),IF(OR('자료입력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B52" s="28">
        <f>IF(AND($S52='자료입력 및 결과표시'!$B$12,COUNTIF($W52:$DR52,'자료입력 및 결과표시'!$C$12)&gt;=1),IF(OR('자료입력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C52" s="28">
        <f>IF(AND($S52='자료입력 및 결과표시'!$B$13,COUNTIF($W52:$DR52,'자료입력 및 결과표시'!$C$13)&gt;=1),IF(OR('자료입력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D52" s="28">
        <f>IF(AND($S52='자료입력 및 결과표시'!$B$14,COUNTIF($W52:$DR52,'자료입력 및 결과표시'!$C$14)&gt;=1),IF(OR('자료입력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E52" s="28">
        <f>IF(AND($S52='자료입력 및 결과표시'!$B$15,COUNTIF($W52:$DR52,'자료입력 및 결과표시'!$C$15)&gt;=1),IF(OR('자료입력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F52" s="28">
        <f>IF(AND($S52='자료입력 및 결과표시'!$B$16,COUNTIF($W52:$DR52,'자료입력 및 결과표시'!$C$16)&gt;=1),IF(OR('자료입력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G52" s="28">
        <f>IF(AND($S52='자료입력 및 결과표시'!$B$17,COUNTIF($W52:$DR52,'자료입력 및 결과표시'!$C$17)&gt;=1),IF(OR('자료입력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H52" s="28">
        <f>IF(AND($S52='자료입력 및 결과표시'!$B$18,COUNTIF($W52:$DR52,'자료입력 및 결과표시'!$C$18)&gt;=1),IF(OR('자료입력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I52" s="28">
        <f>IF(AND($S52='자료입력 및 결과표시'!$B$19,COUNTIF($W52:$DR52,'자료입력 및 결과표시'!$C$19)&gt;=1),IF(OR('자료입력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J52" s="28">
        <f>IF(AND($S52='자료입력 및 결과표시'!$B$20,COUNTIF($W52:$DR52,'자료입력 및 결과표시'!$C$20)&gt;=1),IF(OR('자료입력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K52" s="28">
        <f>IF(AND($S52='자료입력 및 결과표시'!$B$21,COUNTIF($W52:$DR52,'자료입력 및 결과표시'!$C$21)&gt;=1),IF(OR('자료입력 및 결과표시'!$B$4+90&gt;=$V52,'자료입력 및 결과표시'!$B$4&lt;$U52),0,IF($V52-'자료입력 및 결과표시'!$B$4-90&gt;='자료입력 및 결과표시'!$E$4,'자료입력 및 결과표시'!$E$4,$V52-'자료입력 및 결과표시'!$B$4-90)),0)</f>
        <v>0</v>
      </c>
      <c r="EL52" s="17">
        <f>IF(AND(S52='자료입력 및 결과표시'!$B$6,COUNTIF('업무중복도(데이터 입력)'!$W52:$DR52,'자료입력 및 결과표시'!$C$6)&gt;=1),1,0)</f>
        <v>0</v>
      </c>
      <c r="EM52" s="17">
        <f>IF(AND(S52='자료입력 및 결과표시'!$B$7,COUNTIF('업무중복도(데이터 입력)'!$W52:$DR52,'자료입력 및 결과표시'!$C$7)&gt;=1),2,0)</f>
        <v>0</v>
      </c>
      <c r="EN52" s="17">
        <f>IF(AND(S52='자료입력 및 결과표시'!$B$8,COUNTIF('업무중복도(데이터 입력)'!$W52:$DR52,'자료입력 및 결과표시'!$C$8)&gt;=1),3,0)</f>
        <v>0</v>
      </c>
      <c r="EO52" s="17">
        <f>IF(AND(S52='자료입력 및 결과표시'!$B$9,COUNTIF('업무중복도(데이터 입력)'!$W52:$DR52,'자료입력 및 결과표시'!$C$9)&gt;=1),4,0)</f>
        <v>0</v>
      </c>
      <c r="EP52" s="17">
        <f>IF(AND(S52='자료입력 및 결과표시'!$B$10,COUNTIF('업무중복도(데이터 입력)'!$W52:$DR52,'자료입력 및 결과표시'!$C$10)&gt;=1),5,0)</f>
        <v>0</v>
      </c>
      <c r="EQ52" s="17">
        <f>IF(AND(S52='자료입력 및 결과표시'!$B$11,COUNTIF('업무중복도(데이터 입력)'!$W52:$DR52,'자료입력 및 결과표시'!$C$11)&gt;=1),6,0)</f>
        <v>0</v>
      </c>
      <c r="ER52" s="17">
        <f>IF(AND(S52='자료입력 및 결과표시'!$B$12,COUNTIF('업무중복도(데이터 입력)'!$W52:$DR52,'자료입력 및 결과표시'!$C$12)&gt;=1),7,0)</f>
        <v>0</v>
      </c>
      <c r="ES52" s="17">
        <f>IF(AND(S52='자료입력 및 결과표시'!$B$13,COUNTIF('업무중복도(데이터 입력)'!$W52:$DR52,'자료입력 및 결과표시'!$C$13)&gt;=1),8,0)</f>
        <v>0</v>
      </c>
      <c r="ET52" s="17">
        <f>IF(AND(S52='자료입력 및 결과표시'!$B$14,COUNTIF('업무중복도(데이터 입력)'!$W52:$DR52,'자료입력 및 결과표시'!$C$14)&gt;=1),9,0)</f>
        <v>0</v>
      </c>
      <c r="EU52" s="17">
        <f>IF(AND(S52='자료입력 및 결과표시'!$B$15,COUNTIF('업무중복도(데이터 입력)'!$W52:$DR52,'자료입력 및 결과표시'!$C$15)&gt;=1),10,0)</f>
        <v>0</v>
      </c>
      <c r="EV52" s="17">
        <f>IF(AND(S52='자료입력 및 결과표시'!$B$16,COUNTIF('업무중복도(데이터 입력)'!$W52:$DR52,'자료입력 및 결과표시'!$C$16)&gt;=1),11,0)</f>
        <v>0</v>
      </c>
      <c r="EW52" s="17">
        <f>IF(AND(S52='자료입력 및 결과표시'!$B$17,COUNTIF('업무중복도(데이터 입력)'!$W52:$DR52,'자료입력 및 결과표시'!$C$17)&gt;=1),12,0)</f>
        <v>0</v>
      </c>
      <c r="EX52" s="17">
        <f>IF(AND(S52='자료입력 및 결과표시'!$B$18,COUNTIF('업무중복도(데이터 입력)'!$W52:$DR52,'자료입력 및 결과표시'!$C$18)&gt;=1),13,0)</f>
        <v>0</v>
      </c>
      <c r="EY52" s="17">
        <f>IF(AND(S52='자료입력 및 결과표시'!$B$19,COUNTIF('업무중복도(데이터 입력)'!$W52:$DR52,'자료입력 및 결과표시'!$C$19)&gt;=1),14,0)</f>
        <v>0</v>
      </c>
      <c r="EZ52" s="17">
        <f>IF(AND(S52='자료입력 및 결과표시'!$B$20,COUNTIF('업무중복도(데이터 입력)'!$W52:$DR52,'자료입력 및 결과표시'!$C$20)&gt;=1),15,0)</f>
        <v>0</v>
      </c>
      <c r="FA52" s="17">
        <f>IF(AND(S52='자료입력 및 결과표시'!$B$21,COUNTIF('업무중복도(데이터 입력)'!$W52:$DR52,'자료입력 및 결과표시'!$C$21)&gt;=1),16,0)</f>
        <v>0</v>
      </c>
      <c r="FD52" s="270" t="str">
        <f ca="1">IFERROR(MATCH('자료입력 및 결과표시'!$C$62,OFFSET($R$3,$FD51,,1000),0)+$FD51,"")</f>
        <v/>
      </c>
      <c r="FE52" s="271" t="str">
        <f t="shared" ca="1" si="22"/>
        <v/>
      </c>
      <c r="FH52" s="17" t="str">
        <f ca="1">IFERROR(MATCH('자료입력 및 결과표시'!$C$62,OFFSET($R$3,$FH51,,1000),0)+$FH51,"")</f>
        <v/>
      </c>
      <c r="FK52" s="17">
        <f t="shared" si="24"/>
        <v>0</v>
      </c>
      <c r="FL52" s="17">
        <v>50</v>
      </c>
      <c r="FM52" s="17">
        <f>IF(HLOOKUP('자료입력 및 결과표시'!$A$4,'업체별 기술인 명단(데이터 입력)'!$B$2:$BZ$100,51,FALSE)="",1,HLOOKUP('자료입력 및 결과표시'!$A$4,'업체별 기술인 명단(데이터 입력)'!$B$2:$BZ$100,51,FALSE))</f>
        <v>1</v>
      </c>
      <c r="FN52" s="17">
        <f t="shared" ca="1" si="25"/>
        <v>0</v>
      </c>
      <c r="FO52"/>
      <c r="FP52" s="17" t="str">
        <f t="shared" ca="1" si="26"/>
        <v/>
      </c>
      <c r="FQ52" s="270" t="str">
        <f ca="1">IFERROR(MATCH('자료입력 및 결과표시'!$C$62,OFFSET($R$3,$FQ51,,1000),0)+$FQ51,"")</f>
        <v/>
      </c>
      <c r="FR52" s="17" t="str">
        <f t="shared" ca="1" si="27"/>
        <v/>
      </c>
      <c r="FS52" s="17" t="str">
        <f t="shared" ca="1" si="45"/>
        <v/>
      </c>
      <c r="FT52" s="17" t="str">
        <f t="shared" ca="1" si="46"/>
        <v/>
      </c>
      <c r="FU52" s="17" t="str">
        <f t="shared" ca="1" si="47"/>
        <v/>
      </c>
      <c r="FV52" s="17" t="str">
        <f t="shared" ca="1" si="48"/>
        <v/>
      </c>
      <c r="FW52" s="17" t="str">
        <f t="shared" ca="1" si="49"/>
        <v/>
      </c>
      <c r="FX52" s="17" t="str">
        <f t="shared" ca="1" si="50"/>
        <v/>
      </c>
      <c r="FY52" s="17" t="str">
        <f t="shared" ca="1" si="51"/>
        <v/>
      </c>
      <c r="FZ52" s="17" t="str">
        <f t="shared" ca="1" si="52"/>
        <v/>
      </c>
      <c r="GA52" s="17" t="str">
        <f t="shared" ca="1" si="53"/>
        <v/>
      </c>
      <c r="GB52" s="17" t="str">
        <f t="shared" ca="1" si="54"/>
        <v/>
      </c>
      <c r="GC52" s="17" t="str">
        <f t="shared" ca="1" si="55"/>
        <v/>
      </c>
      <c r="GD52" s="17" t="str">
        <f t="shared" ca="1" si="56"/>
        <v/>
      </c>
      <c r="GE52" s="17" t="str">
        <f t="shared" ca="1" si="57"/>
        <v/>
      </c>
      <c r="GF52" s="17" t="str">
        <f t="shared" ca="1" si="58"/>
        <v/>
      </c>
      <c r="GG52" s="17" t="str">
        <f t="shared" ca="1" si="59"/>
        <v/>
      </c>
      <c r="GH52" s="17" t="str">
        <f t="shared" ca="1" si="60"/>
        <v/>
      </c>
      <c r="GI52" s="17" t="str">
        <f t="shared" ca="1" si="61"/>
        <v/>
      </c>
      <c r="GJ52" s="17" t="str">
        <f t="shared" ca="1" si="62"/>
        <v/>
      </c>
      <c r="GK52" s="17" t="str">
        <f t="shared" ca="1" si="63"/>
        <v/>
      </c>
      <c r="GL52" s="17" t="str">
        <f t="shared" ca="1" si="64"/>
        <v/>
      </c>
      <c r="GM52" s="17" t="str">
        <f t="shared" ca="1" si="65"/>
        <v/>
      </c>
      <c r="GN52" s="17" t="str">
        <f t="shared" ca="1" si="66"/>
        <v/>
      </c>
      <c r="GO52" s="17" t="str">
        <f t="shared" ca="1" si="67"/>
        <v/>
      </c>
      <c r="GP52" s="17" t="str">
        <f t="shared" ca="1" si="68"/>
        <v/>
      </c>
      <c r="GQ52" s="17" t="str">
        <f t="shared" ca="1" si="69"/>
        <v/>
      </c>
      <c r="GR52" s="17" t="str">
        <f t="shared" ca="1" si="70"/>
        <v/>
      </c>
      <c r="GS52" s="17" t="str">
        <f t="shared" ca="1" si="71"/>
        <v/>
      </c>
      <c r="GT52" s="17" t="str">
        <f t="shared" ca="1" si="72"/>
        <v/>
      </c>
      <c r="GU52" s="17" t="str">
        <f t="shared" ca="1" si="73"/>
        <v/>
      </c>
      <c r="GV52" s="17" t="str">
        <f t="shared" ca="1" si="74"/>
        <v/>
      </c>
      <c r="GW52" s="17" t="str">
        <f t="shared" ca="1" si="75"/>
        <v/>
      </c>
      <c r="GX52" s="17" t="str">
        <f t="shared" ca="1" si="76"/>
        <v/>
      </c>
      <c r="GY52" s="17" t="str">
        <f t="shared" ca="1" si="77"/>
        <v/>
      </c>
      <c r="GZ52" s="17" t="str">
        <f t="shared" ca="1" si="78"/>
        <v/>
      </c>
      <c r="HA52" s="17" t="str">
        <f t="shared" ca="1" si="79"/>
        <v/>
      </c>
      <c r="HB52" s="17" t="str">
        <f t="shared" ca="1" si="80"/>
        <v/>
      </c>
      <c r="HC52" s="17" t="str">
        <f t="shared" ca="1" si="81"/>
        <v/>
      </c>
      <c r="HD52" s="17" t="str">
        <f t="shared" ca="1" si="82"/>
        <v/>
      </c>
      <c r="HE52" s="17" t="str">
        <f t="shared" ca="1" si="83"/>
        <v/>
      </c>
      <c r="HF52" s="17" t="str">
        <f t="shared" ca="1" si="84"/>
        <v/>
      </c>
      <c r="HG52" s="17" t="str">
        <f t="shared" ca="1" si="85"/>
        <v/>
      </c>
      <c r="HH52" s="17" t="str">
        <f t="shared" ca="1" si="86"/>
        <v/>
      </c>
      <c r="HI52" s="17" t="str">
        <f t="shared" ca="1" si="87"/>
        <v/>
      </c>
      <c r="HJ52" s="17" t="str">
        <f t="shared" ca="1" si="88"/>
        <v/>
      </c>
      <c r="HK52" s="17" t="str">
        <f t="shared" ca="1" si="89"/>
        <v/>
      </c>
      <c r="HL52" s="17" t="str">
        <f t="shared" ca="1" si="90"/>
        <v/>
      </c>
      <c r="HM52" s="17" t="str">
        <f t="shared" ca="1" si="91"/>
        <v/>
      </c>
      <c r="HN52" s="17" t="str">
        <f t="shared" ca="1" si="92"/>
        <v/>
      </c>
      <c r="HO52" s="17" t="str">
        <f t="shared" ca="1" si="93"/>
        <v/>
      </c>
      <c r="HP52" s="17" t="str">
        <f t="shared" ca="1" si="94"/>
        <v/>
      </c>
      <c r="HQ52" s="17" t="str">
        <f t="shared" ca="1" si="95"/>
        <v/>
      </c>
      <c r="HR52" s="17" t="str">
        <f t="shared" ca="1" si="96"/>
        <v/>
      </c>
      <c r="HS52" s="17" t="str">
        <f t="shared" ca="1" si="97"/>
        <v/>
      </c>
      <c r="HT52" s="17" t="str">
        <f t="shared" ca="1" si="98"/>
        <v/>
      </c>
      <c r="HU52" s="17" t="str">
        <f t="shared" ca="1" si="99"/>
        <v/>
      </c>
      <c r="HV52" s="17" t="str">
        <f t="shared" ca="1" si="100"/>
        <v/>
      </c>
      <c r="HW52" s="17" t="str">
        <f t="shared" ca="1" si="101"/>
        <v/>
      </c>
      <c r="HX52" s="17" t="str">
        <f t="shared" ca="1" si="102"/>
        <v/>
      </c>
      <c r="HY52" s="17" t="str">
        <f t="shared" ca="1" si="103"/>
        <v/>
      </c>
      <c r="HZ52" s="17" t="str">
        <f t="shared" ca="1" si="104"/>
        <v/>
      </c>
      <c r="IA52" s="17" t="str">
        <f t="shared" ca="1" si="105"/>
        <v/>
      </c>
      <c r="IB52" s="17" t="str">
        <f t="shared" ca="1" si="106"/>
        <v/>
      </c>
      <c r="IC52" s="17" t="str">
        <f t="shared" ca="1" si="107"/>
        <v/>
      </c>
      <c r="ID52" s="17" t="str">
        <f t="shared" ca="1" si="40"/>
        <v/>
      </c>
      <c r="IE52" s="17" t="str">
        <f t="shared" ca="1" si="125"/>
        <v/>
      </c>
      <c r="IF52" s="17" t="str">
        <f t="shared" ca="1" si="126"/>
        <v/>
      </c>
      <c r="IG52" s="17" t="str">
        <f t="shared" ca="1" si="127"/>
        <v/>
      </c>
      <c r="IH52" s="17" t="str">
        <f t="shared" ca="1" si="128"/>
        <v/>
      </c>
      <c r="II52" s="17" t="str">
        <f t="shared" ca="1" si="129"/>
        <v/>
      </c>
      <c r="IJ52" s="17" t="str">
        <f t="shared" ca="1" si="130"/>
        <v/>
      </c>
      <c r="IK52" s="17" t="str">
        <f t="shared" ca="1" si="131"/>
        <v/>
      </c>
      <c r="IL52" s="17" t="str">
        <f t="shared" ca="1" si="132"/>
        <v/>
      </c>
      <c r="IM52" s="17" t="str">
        <f t="shared" ca="1" si="133"/>
        <v/>
      </c>
      <c r="IN52" s="17" t="str">
        <f t="shared" ca="1" si="134"/>
        <v/>
      </c>
      <c r="IO52" s="17" t="str">
        <f t="shared" ca="1" si="135"/>
        <v/>
      </c>
      <c r="IP52" s="17" t="str">
        <f t="shared" ca="1" si="136"/>
        <v/>
      </c>
      <c r="IQ52" s="17" t="str">
        <f t="shared" ca="1" si="109"/>
        <v/>
      </c>
      <c r="IR52" s="17" t="str">
        <f t="shared" ca="1" si="110"/>
        <v/>
      </c>
      <c r="IS52" s="17" t="str">
        <f t="shared" ca="1" si="111"/>
        <v/>
      </c>
      <c r="IT52" s="17" t="str">
        <f t="shared" ca="1" si="112"/>
        <v/>
      </c>
      <c r="IU52" s="17" t="str">
        <f t="shared" ca="1" si="113"/>
        <v/>
      </c>
      <c r="IV52" s="17" t="str">
        <f t="shared" ca="1" si="114"/>
        <v/>
      </c>
      <c r="IW52" s="17" t="str">
        <f t="shared" ca="1" si="115"/>
        <v/>
      </c>
      <c r="IX52" s="17" t="str">
        <f t="shared" ca="1" si="116"/>
        <v/>
      </c>
      <c r="IY52" s="17" t="str">
        <f t="shared" ca="1" si="117"/>
        <v/>
      </c>
      <c r="IZ52" s="17" t="str">
        <f t="shared" ca="1" si="118"/>
        <v/>
      </c>
      <c r="JA52" s="17" t="str">
        <f t="shared" ca="1" si="119"/>
        <v/>
      </c>
      <c r="JB52" s="17" t="str">
        <f t="shared" ca="1" si="120"/>
        <v/>
      </c>
      <c r="JC52" s="17" t="str">
        <f t="shared" ca="1" si="121"/>
        <v/>
      </c>
      <c r="JD52" s="17" t="str">
        <f t="shared" ca="1" si="122"/>
        <v/>
      </c>
      <c r="JE52" s="17" t="str">
        <f t="shared" ca="1" si="123"/>
        <v/>
      </c>
      <c r="JF52" s="17" t="str">
        <f t="shared" ca="1" si="137"/>
        <v/>
      </c>
      <c r="JG52" s="17" t="str">
        <f t="shared" ca="1" si="138"/>
        <v/>
      </c>
      <c r="JH52" s="17" t="str">
        <f t="shared" ca="1" si="139"/>
        <v/>
      </c>
      <c r="JI52" s="17" t="str">
        <f t="shared" ca="1" si="140"/>
        <v/>
      </c>
      <c r="JJ52" s="17" t="str">
        <f t="shared" ca="1" si="141"/>
        <v/>
      </c>
      <c r="JK52" s="17" t="str">
        <f t="shared" ca="1" si="142"/>
        <v/>
      </c>
      <c r="JL52" s="17" t="str">
        <f t="shared" ca="1" si="143"/>
        <v/>
      </c>
      <c r="JM52" s="17" t="str">
        <f t="shared" ca="1" si="144"/>
        <v/>
      </c>
    </row>
    <row r="53" spans="1:273">
      <c r="A53" s="17" t="str">
        <f t="shared" si="5"/>
        <v>\\\0</v>
      </c>
      <c r="B53" s="17" t="str">
        <f t="shared" si="6"/>
        <v>\\\0</v>
      </c>
      <c r="C53" s="17" t="str">
        <f t="shared" si="7"/>
        <v>\\\0</v>
      </c>
      <c r="D53" s="17" t="str">
        <f t="shared" si="8"/>
        <v>\\\0</v>
      </c>
      <c r="E53" s="17" t="str">
        <f t="shared" si="9"/>
        <v>\\\0</v>
      </c>
      <c r="F53" s="17" t="str">
        <f t="shared" si="10"/>
        <v>\\\0</v>
      </c>
      <c r="G53" s="17" t="str">
        <f t="shared" si="11"/>
        <v>\\\0</v>
      </c>
      <c r="H53" s="17" t="str">
        <f t="shared" si="12"/>
        <v>\\\0</v>
      </c>
      <c r="I53" s="17" t="str">
        <f t="shared" si="13"/>
        <v>\\\0</v>
      </c>
      <c r="J53" s="17" t="str">
        <f t="shared" si="14"/>
        <v>\\\0</v>
      </c>
      <c r="K53" s="17" t="str">
        <f t="shared" si="15"/>
        <v>\\\0</v>
      </c>
      <c r="L53" s="17" t="str">
        <f t="shared" si="16"/>
        <v>\\\0</v>
      </c>
      <c r="M53" s="17" t="str">
        <f t="shared" si="17"/>
        <v>\\\0</v>
      </c>
      <c r="N53" s="17" t="str">
        <f t="shared" si="18"/>
        <v>\\\0</v>
      </c>
      <c r="O53" s="17" t="str">
        <f t="shared" si="19"/>
        <v>\\\0</v>
      </c>
      <c r="P53" s="17" t="str">
        <f t="shared" si="20"/>
        <v>\\\0</v>
      </c>
      <c r="R53" s="17" t="str">
        <f t="shared" si="21"/>
        <v>\\</v>
      </c>
      <c r="S53" s="61"/>
      <c r="T53" s="296"/>
      <c r="U53" s="297"/>
      <c r="V53" s="298"/>
      <c r="W53" s="413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6"/>
      <c r="DS53" s="27"/>
      <c r="DT53" s="299"/>
      <c r="DU53" s="300"/>
      <c r="DV53" s="28">
        <f>IF(AND($S53='자료입력 및 결과표시'!$B$6,COUNTIF($W53:$DR53,'자료입력 및 결과표시'!$C$6)&gt;=1),IF(OR('자료입력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DW53" s="28">
        <f>IF(AND($S53='자료입력 및 결과표시'!$B$7,COUNTIF($W53:$DR53,'자료입력 및 결과표시'!$C$7)&gt;=1),IF(OR('자료입력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DX53" s="28">
        <f>IF(AND($S53='자료입력 및 결과표시'!$B$8,COUNTIF($W53:$DR53,'자료입력 및 결과표시'!$C$8)&gt;=1),IF(OR('자료입력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DY53" s="28">
        <f>IF(AND($S53='자료입력 및 결과표시'!$B$9,COUNTIF($W53:$DR53,'자료입력 및 결과표시'!$C$9)&gt;=1),IF(OR('자료입력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DZ53" s="28">
        <f>IF(AND($S53='자료입력 및 결과표시'!$B$10,COUNTIF($W53:$DR53,'자료입력 및 결과표시'!$C$10)&gt;=1),IF(OR('자료입력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A53" s="28">
        <f>IF(AND($S53='자료입력 및 결과표시'!$B$11,COUNTIF($W53:$DR53,'자료입력 및 결과표시'!$C$11)&gt;=1),IF(OR('자료입력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B53" s="28">
        <f>IF(AND($S53='자료입력 및 결과표시'!$B$12,COUNTIF($W53:$DR53,'자료입력 및 결과표시'!$C$12)&gt;=1),IF(OR('자료입력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C53" s="28">
        <f>IF(AND($S53='자료입력 및 결과표시'!$B$13,COUNTIF($W53:$DR53,'자료입력 및 결과표시'!$C$13)&gt;=1),IF(OR('자료입력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D53" s="28">
        <f>IF(AND($S53='자료입력 및 결과표시'!$B$14,COUNTIF($W53:$DR53,'자료입력 및 결과표시'!$C$14)&gt;=1),IF(OR('자료입력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E53" s="28">
        <f>IF(AND($S53='자료입력 및 결과표시'!$B$15,COUNTIF($W53:$DR53,'자료입력 및 결과표시'!$C$15)&gt;=1),IF(OR('자료입력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F53" s="28">
        <f>IF(AND($S53='자료입력 및 결과표시'!$B$16,COUNTIF($W53:$DR53,'자료입력 및 결과표시'!$C$16)&gt;=1),IF(OR('자료입력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G53" s="28">
        <f>IF(AND($S53='자료입력 및 결과표시'!$B$17,COUNTIF($W53:$DR53,'자료입력 및 결과표시'!$C$17)&gt;=1),IF(OR('자료입력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H53" s="28">
        <f>IF(AND($S53='자료입력 및 결과표시'!$B$18,COUNTIF($W53:$DR53,'자료입력 및 결과표시'!$C$18)&gt;=1),IF(OR('자료입력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I53" s="28">
        <f>IF(AND($S53='자료입력 및 결과표시'!$B$19,COUNTIF($W53:$DR53,'자료입력 및 결과표시'!$C$19)&gt;=1),IF(OR('자료입력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J53" s="28">
        <f>IF(AND($S53='자료입력 및 결과표시'!$B$20,COUNTIF($W53:$DR53,'자료입력 및 결과표시'!$C$20)&gt;=1),IF(OR('자료입력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K53" s="28">
        <f>IF(AND($S53='자료입력 및 결과표시'!$B$21,COUNTIF($W53:$DR53,'자료입력 및 결과표시'!$C$21)&gt;=1),IF(OR('자료입력 및 결과표시'!$B$4+90&gt;=$V53,'자료입력 및 결과표시'!$B$4&lt;$U53),0,IF($V53-'자료입력 및 결과표시'!$B$4-90&gt;='자료입력 및 결과표시'!$E$4,'자료입력 및 결과표시'!$E$4,$V53-'자료입력 및 결과표시'!$B$4-90)),0)</f>
        <v>0</v>
      </c>
      <c r="EL53" s="17">
        <f>IF(AND(S53='자료입력 및 결과표시'!$B$6,COUNTIF('업무중복도(데이터 입력)'!$W53:$DR53,'자료입력 및 결과표시'!$C$6)&gt;=1),1,0)</f>
        <v>0</v>
      </c>
      <c r="EM53" s="17">
        <f>IF(AND(S53='자료입력 및 결과표시'!$B$7,COUNTIF('업무중복도(데이터 입력)'!$W53:$DR53,'자료입력 및 결과표시'!$C$7)&gt;=1),2,0)</f>
        <v>0</v>
      </c>
      <c r="EN53" s="17">
        <f>IF(AND(S53='자료입력 및 결과표시'!$B$8,COUNTIF('업무중복도(데이터 입력)'!$W53:$DR53,'자료입력 및 결과표시'!$C$8)&gt;=1),3,0)</f>
        <v>0</v>
      </c>
      <c r="EO53" s="17">
        <f>IF(AND(S53='자료입력 및 결과표시'!$B$9,COUNTIF('업무중복도(데이터 입력)'!$W53:$DR53,'자료입력 및 결과표시'!$C$9)&gt;=1),4,0)</f>
        <v>0</v>
      </c>
      <c r="EP53" s="17">
        <f>IF(AND(S53='자료입력 및 결과표시'!$B$10,COUNTIF('업무중복도(데이터 입력)'!$W53:$DR53,'자료입력 및 결과표시'!$C$10)&gt;=1),5,0)</f>
        <v>0</v>
      </c>
      <c r="EQ53" s="17">
        <f>IF(AND(S53='자료입력 및 결과표시'!$B$11,COUNTIF('업무중복도(데이터 입력)'!$W53:$DR53,'자료입력 및 결과표시'!$C$11)&gt;=1),6,0)</f>
        <v>0</v>
      </c>
      <c r="ER53" s="17">
        <f>IF(AND(S53='자료입력 및 결과표시'!$B$12,COUNTIF('업무중복도(데이터 입력)'!$W53:$DR53,'자료입력 및 결과표시'!$C$12)&gt;=1),7,0)</f>
        <v>0</v>
      </c>
      <c r="ES53" s="17">
        <f>IF(AND(S53='자료입력 및 결과표시'!$B$13,COUNTIF('업무중복도(데이터 입력)'!$W53:$DR53,'자료입력 및 결과표시'!$C$13)&gt;=1),8,0)</f>
        <v>0</v>
      </c>
      <c r="ET53" s="17">
        <f>IF(AND(S53='자료입력 및 결과표시'!$B$14,COUNTIF('업무중복도(데이터 입력)'!$W53:$DR53,'자료입력 및 결과표시'!$C$14)&gt;=1),9,0)</f>
        <v>0</v>
      </c>
      <c r="EU53" s="17">
        <f>IF(AND(S53='자료입력 및 결과표시'!$B$15,COUNTIF('업무중복도(데이터 입력)'!$W53:$DR53,'자료입력 및 결과표시'!$C$15)&gt;=1),10,0)</f>
        <v>0</v>
      </c>
      <c r="EV53" s="17">
        <f>IF(AND(S53='자료입력 및 결과표시'!$B$16,COUNTIF('업무중복도(데이터 입력)'!$W53:$DR53,'자료입력 및 결과표시'!$C$16)&gt;=1),11,0)</f>
        <v>0</v>
      </c>
      <c r="EW53" s="17">
        <f>IF(AND(S53='자료입력 및 결과표시'!$B$17,COUNTIF('업무중복도(데이터 입력)'!$W53:$DR53,'자료입력 및 결과표시'!$C$17)&gt;=1),12,0)</f>
        <v>0</v>
      </c>
      <c r="EX53" s="17">
        <f>IF(AND(S53='자료입력 및 결과표시'!$B$18,COUNTIF('업무중복도(데이터 입력)'!$W53:$DR53,'자료입력 및 결과표시'!$C$18)&gt;=1),13,0)</f>
        <v>0</v>
      </c>
      <c r="EY53" s="17">
        <f>IF(AND(S53='자료입력 및 결과표시'!$B$19,COUNTIF('업무중복도(데이터 입력)'!$W53:$DR53,'자료입력 및 결과표시'!$C$19)&gt;=1),14,0)</f>
        <v>0</v>
      </c>
      <c r="EZ53" s="17">
        <f>IF(AND(S53='자료입력 및 결과표시'!$B$20,COUNTIF('업무중복도(데이터 입력)'!$W53:$DR53,'자료입력 및 결과표시'!$C$20)&gt;=1),15,0)</f>
        <v>0</v>
      </c>
      <c r="FA53" s="17">
        <f>IF(AND(S53='자료입력 및 결과표시'!$B$21,COUNTIF('업무중복도(데이터 입력)'!$W53:$DR53,'자료입력 및 결과표시'!$C$21)&gt;=1),16,0)</f>
        <v>0</v>
      </c>
      <c r="FD53" s="270" t="str">
        <f ca="1">IFERROR(MATCH('자료입력 및 결과표시'!$C$62,OFFSET($R$3,$FD52,,1000),0)+$FD52,"")</f>
        <v/>
      </c>
      <c r="FE53" s="271" t="str">
        <f t="shared" ca="1" si="22"/>
        <v/>
      </c>
      <c r="FH53" s="17" t="str">
        <f ca="1">IFERROR(MATCH('자료입력 및 결과표시'!$C$62,OFFSET($R$3,$FH52,,1000),0)+$FH52,"")</f>
        <v/>
      </c>
      <c r="FK53" s="17">
        <f t="shared" si="24"/>
        <v>0</v>
      </c>
      <c r="FL53" s="17">
        <v>51</v>
      </c>
      <c r="FM53" s="17">
        <f>IF(HLOOKUP('자료입력 및 결과표시'!$A$4,'업체별 기술인 명단(데이터 입력)'!$B$2:$BZ$100,52,FALSE)="",1,HLOOKUP('자료입력 및 결과표시'!$A$4,'업체별 기술인 명단(데이터 입력)'!$B$2:$BZ$100,52,FALSE))</f>
        <v>1</v>
      </c>
      <c r="FN53" s="17">
        <f t="shared" ca="1" si="25"/>
        <v>0</v>
      </c>
      <c r="FO53"/>
      <c r="FP53" s="17" t="str">
        <f t="shared" ca="1" si="26"/>
        <v/>
      </c>
      <c r="FQ53" s="270" t="str">
        <f ca="1">IFERROR(MATCH('자료입력 및 결과표시'!$C$62,OFFSET($R$3,$FQ52,,1000),0)+$FQ52,"")</f>
        <v/>
      </c>
      <c r="FR53" s="17" t="str">
        <f t="shared" ca="1" si="27"/>
        <v/>
      </c>
      <c r="FS53" s="17" t="str">
        <f t="shared" ca="1" si="45"/>
        <v/>
      </c>
      <c r="FT53" s="17" t="str">
        <f t="shared" ca="1" si="46"/>
        <v/>
      </c>
      <c r="FU53" s="17" t="str">
        <f t="shared" ca="1" si="47"/>
        <v/>
      </c>
      <c r="FV53" s="17" t="str">
        <f t="shared" ca="1" si="48"/>
        <v/>
      </c>
      <c r="FW53" s="17" t="str">
        <f t="shared" ca="1" si="49"/>
        <v/>
      </c>
      <c r="FX53" s="17" t="str">
        <f t="shared" ca="1" si="50"/>
        <v/>
      </c>
      <c r="FY53" s="17" t="str">
        <f t="shared" ca="1" si="51"/>
        <v/>
      </c>
      <c r="FZ53" s="17" t="str">
        <f t="shared" ca="1" si="52"/>
        <v/>
      </c>
      <c r="GA53" s="17" t="str">
        <f t="shared" ca="1" si="53"/>
        <v/>
      </c>
      <c r="GB53" s="17" t="str">
        <f t="shared" ca="1" si="54"/>
        <v/>
      </c>
      <c r="GC53" s="17" t="str">
        <f t="shared" ca="1" si="55"/>
        <v/>
      </c>
      <c r="GD53" s="17" t="str">
        <f t="shared" ca="1" si="56"/>
        <v/>
      </c>
      <c r="GE53" s="17" t="str">
        <f t="shared" ca="1" si="57"/>
        <v/>
      </c>
      <c r="GF53" s="17" t="str">
        <f t="shared" ca="1" si="58"/>
        <v/>
      </c>
      <c r="GG53" s="17" t="str">
        <f t="shared" ca="1" si="59"/>
        <v/>
      </c>
      <c r="GH53" s="17" t="str">
        <f t="shared" ca="1" si="60"/>
        <v/>
      </c>
      <c r="GI53" s="17" t="str">
        <f t="shared" ca="1" si="61"/>
        <v/>
      </c>
      <c r="GJ53" s="17" t="str">
        <f t="shared" ca="1" si="62"/>
        <v/>
      </c>
      <c r="GK53" s="17" t="str">
        <f t="shared" ca="1" si="63"/>
        <v/>
      </c>
      <c r="GL53" s="17" t="str">
        <f t="shared" ca="1" si="64"/>
        <v/>
      </c>
      <c r="GM53" s="17" t="str">
        <f t="shared" ca="1" si="65"/>
        <v/>
      </c>
      <c r="GN53" s="17" t="str">
        <f t="shared" ca="1" si="66"/>
        <v/>
      </c>
      <c r="GO53" s="17" t="str">
        <f t="shared" ca="1" si="67"/>
        <v/>
      </c>
      <c r="GP53" s="17" t="str">
        <f t="shared" ca="1" si="68"/>
        <v/>
      </c>
      <c r="GQ53" s="17" t="str">
        <f t="shared" ca="1" si="69"/>
        <v/>
      </c>
      <c r="GR53" s="17" t="str">
        <f t="shared" ca="1" si="70"/>
        <v/>
      </c>
      <c r="GS53" s="17" t="str">
        <f t="shared" ca="1" si="71"/>
        <v/>
      </c>
      <c r="GT53" s="17" t="str">
        <f t="shared" ca="1" si="72"/>
        <v/>
      </c>
      <c r="GU53" s="17" t="str">
        <f t="shared" ca="1" si="73"/>
        <v/>
      </c>
      <c r="GV53" s="17" t="str">
        <f t="shared" ca="1" si="74"/>
        <v/>
      </c>
      <c r="GW53" s="17" t="str">
        <f t="shared" ca="1" si="75"/>
        <v/>
      </c>
      <c r="GX53" s="17" t="str">
        <f t="shared" ca="1" si="76"/>
        <v/>
      </c>
      <c r="GY53" s="17" t="str">
        <f t="shared" ca="1" si="77"/>
        <v/>
      </c>
      <c r="GZ53" s="17" t="str">
        <f t="shared" ca="1" si="78"/>
        <v/>
      </c>
      <c r="HA53" s="17" t="str">
        <f t="shared" ca="1" si="79"/>
        <v/>
      </c>
      <c r="HB53" s="17" t="str">
        <f t="shared" ca="1" si="80"/>
        <v/>
      </c>
      <c r="HC53" s="17" t="str">
        <f t="shared" ca="1" si="81"/>
        <v/>
      </c>
      <c r="HD53" s="17" t="str">
        <f t="shared" ca="1" si="82"/>
        <v/>
      </c>
      <c r="HE53" s="17" t="str">
        <f t="shared" ca="1" si="83"/>
        <v/>
      </c>
      <c r="HF53" s="17" t="str">
        <f t="shared" ca="1" si="84"/>
        <v/>
      </c>
      <c r="HG53" s="17" t="str">
        <f t="shared" ca="1" si="85"/>
        <v/>
      </c>
      <c r="HH53" s="17" t="str">
        <f t="shared" ca="1" si="86"/>
        <v/>
      </c>
      <c r="HI53" s="17" t="str">
        <f t="shared" ca="1" si="87"/>
        <v/>
      </c>
      <c r="HJ53" s="17" t="str">
        <f t="shared" ca="1" si="88"/>
        <v/>
      </c>
      <c r="HK53" s="17" t="str">
        <f t="shared" ca="1" si="89"/>
        <v/>
      </c>
      <c r="HL53" s="17" t="str">
        <f t="shared" ca="1" si="90"/>
        <v/>
      </c>
      <c r="HM53" s="17" t="str">
        <f t="shared" ca="1" si="91"/>
        <v/>
      </c>
      <c r="HN53" s="17" t="str">
        <f t="shared" ca="1" si="92"/>
        <v/>
      </c>
      <c r="HO53" s="17" t="str">
        <f t="shared" ca="1" si="93"/>
        <v/>
      </c>
      <c r="HP53" s="17" t="str">
        <f t="shared" ca="1" si="94"/>
        <v/>
      </c>
      <c r="HQ53" s="17" t="str">
        <f t="shared" ca="1" si="95"/>
        <v/>
      </c>
      <c r="HR53" s="17" t="str">
        <f t="shared" ca="1" si="96"/>
        <v/>
      </c>
      <c r="HS53" s="17" t="str">
        <f t="shared" ca="1" si="97"/>
        <v/>
      </c>
      <c r="HT53" s="17" t="str">
        <f t="shared" ca="1" si="98"/>
        <v/>
      </c>
      <c r="HU53" s="17" t="str">
        <f t="shared" ca="1" si="99"/>
        <v/>
      </c>
      <c r="HV53" s="17" t="str">
        <f t="shared" ca="1" si="100"/>
        <v/>
      </c>
      <c r="HW53" s="17" t="str">
        <f t="shared" ca="1" si="101"/>
        <v/>
      </c>
      <c r="HX53" s="17" t="str">
        <f t="shared" ca="1" si="102"/>
        <v/>
      </c>
      <c r="HY53" s="17" t="str">
        <f t="shared" ca="1" si="103"/>
        <v/>
      </c>
      <c r="HZ53" s="17" t="str">
        <f t="shared" ca="1" si="104"/>
        <v/>
      </c>
      <c r="IA53" s="17" t="str">
        <f t="shared" ca="1" si="105"/>
        <v/>
      </c>
      <c r="IB53" s="17" t="str">
        <f t="shared" ca="1" si="106"/>
        <v/>
      </c>
      <c r="IC53" s="17" t="str">
        <f t="shared" ca="1" si="107"/>
        <v/>
      </c>
      <c r="ID53" s="17" t="str">
        <f t="shared" ca="1" si="40"/>
        <v/>
      </c>
      <c r="IE53" s="17" t="str">
        <f t="shared" ca="1" si="125"/>
        <v/>
      </c>
      <c r="IF53" s="17" t="str">
        <f t="shared" ca="1" si="126"/>
        <v/>
      </c>
      <c r="IG53" s="17" t="str">
        <f t="shared" ca="1" si="127"/>
        <v/>
      </c>
      <c r="IH53" s="17" t="str">
        <f t="shared" ca="1" si="128"/>
        <v/>
      </c>
      <c r="II53" s="17" t="str">
        <f t="shared" ca="1" si="129"/>
        <v/>
      </c>
      <c r="IJ53" s="17" t="str">
        <f t="shared" ca="1" si="130"/>
        <v/>
      </c>
      <c r="IK53" s="17" t="str">
        <f t="shared" ca="1" si="131"/>
        <v/>
      </c>
      <c r="IL53" s="17" t="str">
        <f t="shared" ca="1" si="132"/>
        <v/>
      </c>
      <c r="IM53" s="17" t="str">
        <f t="shared" ca="1" si="133"/>
        <v/>
      </c>
      <c r="IN53" s="17" t="str">
        <f t="shared" ca="1" si="134"/>
        <v/>
      </c>
      <c r="IO53" s="17" t="str">
        <f t="shared" ca="1" si="135"/>
        <v/>
      </c>
      <c r="IP53" s="17" t="str">
        <f t="shared" ca="1" si="136"/>
        <v/>
      </c>
      <c r="IQ53" s="17" t="str">
        <f t="shared" ca="1" si="109"/>
        <v/>
      </c>
      <c r="IR53" s="17" t="str">
        <f t="shared" ca="1" si="110"/>
        <v/>
      </c>
      <c r="IS53" s="17" t="str">
        <f t="shared" ca="1" si="111"/>
        <v/>
      </c>
      <c r="IT53" s="17" t="str">
        <f t="shared" ca="1" si="112"/>
        <v/>
      </c>
      <c r="IU53" s="17" t="str">
        <f t="shared" ca="1" si="113"/>
        <v/>
      </c>
      <c r="IV53" s="17" t="str">
        <f t="shared" ca="1" si="114"/>
        <v/>
      </c>
      <c r="IW53" s="17" t="str">
        <f t="shared" ca="1" si="115"/>
        <v/>
      </c>
      <c r="IX53" s="17" t="str">
        <f t="shared" ca="1" si="116"/>
        <v/>
      </c>
      <c r="IY53" s="17" t="str">
        <f t="shared" ca="1" si="117"/>
        <v/>
      </c>
      <c r="IZ53" s="17" t="str">
        <f t="shared" ca="1" si="118"/>
        <v/>
      </c>
      <c r="JA53" s="17" t="str">
        <f t="shared" ca="1" si="119"/>
        <v/>
      </c>
      <c r="JB53" s="17" t="str">
        <f t="shared" ca="1" si="120"/>
        <v/>
      </c>
      <c r="JC53" s="17" t="str">
        <f t="shared" ca="1" si="121"/>
        <v/>
      </c>
      <c r="JD53" s="17" t="str">
        <f t="shared" ca="1" si="122"/>
        <v/>
      </c>
      <c r="JE53" s="17" t="str">
        <f t="shared" ca="1" si="123"/>
        <v/>
      </c>
      <c r="JF53" s="17" t="str">
        <f t="shared" ca="1" si="137"/>
        <v/>
      </c>
      <c r="JG53" s="17" t="str">
        <f t="shared" ca="1" si="138"/>
        <v/>
      </c>
      <c r="JH53" s="17" t="str">
        <f t="shared" ca="1" si="139"/>
        <v/>
      </c>
      <c r="JI53" s="17" t="str">
        <f t="shared" ca="1" si="140"/>
        <v/>
      </c>
      <c r="JJ53" s="17" t="str">
        <f t="shared" ca="1" si="141"/>
        <v/>
      </c>
      <c r="JK53" s="17" t="str">
        <f t="shared" ca="1" si="142"/>
        <v/>
      </c>
      <c r="JL53" s="17" t="str">
        <f t="shared" ca="1" si="143"/>
        <v/>
      </c>
      <c r="JM53" s="17" t="str">
        <f t="shared" ca="1" si="144"/>
        <v/>
      </c>
    </row>
    <row r="54" spans="1:273">
      <c r="A54" s="17" t="str">
        <f t="shared" si="5"/>
        <v>\\\0</v>
      </c>
      <c r="B54" s="17" t="str">
        <f t="shared" si="6"/>
        <v>\\\0</v>
      </c>
      <c r="C54" s="17" t="str">
        <f t="shared" si="7"/>
        <v>\\\0</v>
      </c>
      <c r="D54" s="17" t="str">
        <f t="shared" si="8"/>
        <v>\\\0</v>
      </c>
      <c r="E54" s="17" t="str">
        <f t="shared" si="9"/>
        <v>\\\0</v>
      </c>
      <c r="F54" s="17" t="str">
        <f t="shared" si="10"/>
        <v>\\\0</v>
      </c>
      <c r="G54" s="17" t="str">
        <f t="shared" si="11"/>
        <v>\\\0</v>
      </c>
      <c r="H54" s="17" t="str">
        <f t="shared" si="12"/>
        <v>\\\0</v>
      </c>
      <c r="I54" s="17" t="str">
        <f t="shared" si="13"/>
        <v>\\\0</v>
      </c>
      <c r="J54" s="17" t="str">
        <f t="shared" si="14"/>
        <v>\\\0</v>
      </c>
      <c r="K54" s="17" t="str">
        <f t="shared" si="15"/>
        <v>\\\0</v>
      </c>
      <c r="L54" s="17" t="str">
        <f t="shared" si="16"/>
        <v>\\\0</v>
      </c>
      <c r="M54" s="17" t="str">
        <f t="shared" si="17"/>
        <v>\\\0</v>
      </c>
      <c r="N54" s="17" t="str">
        <f t="shared" si="18"/>
        <v>\\\0</v>
      </c>
      <c r="O54" s="17" t="str">
        <f t="shared" si="19"/>
        <v>\\\0</v>
      </c>
      <c r="P54" s="17" t="str">
        <f t="shared" si="20"/>
        <v>\\\0</v>
      </c>
      <c r="R54" s="17" t="str">
        <f t="shared" si="21"/>
        <v>\\</v>
      </c>
      <c r="S54" s="61"/>
      <c r="T54" s="30"/>
      <c r="U54" s="31"/>
      <c r="V54" s="32"/>
      <c r="W54" s="414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4"/>
      <c r="DS54" s="27"/>
      <c r="DT54" s="299"/>
      <c r="DU54" s="300"/>
      <c r="DV54" s="28">
        <f>IF(AND($S54='자료입력 및 결과표시'!$B$6,COUNTIF($W54:$DR54,'자료입력 및 결과표시'!$C$6)&gt;=1),IF(OR('자료입력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DW54" s="28">
        <f>IF(AND($S54='자료입력 및 결과표시'!$B$7,COUNTIF($W54:$DR54,'자료입력 및 결과표시'!$C$7)&gt;=1),IF(OR('자료입력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DX54" s="28">
        <f>IF(AND($S54='자료입력 및 결과표시'!$B$8,COUNTIF($W54:$DR54,'자료입력 및 결과표시'!$C$8)&gt;=1),IF(OR('자료입력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DY54" s="28">
        <f>IF(AND($S54='자료입력 및 결과표시'!$B$9,COUNTIF($W54:$DR54,'자료입력 및 결과표시'!$C$9)&gt;=1),IF(OR('자료입력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DZ54" s="28">
        <f>IF(AND($S54='자료입력 및 결과표시'!$B$10,COUNTIF($W54:$DR54,'자료입력 및 결과표시'!$C$10)&gt;=1),IF(OR('자료입력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A54" s="28">
        <f>IF(AND($S54='자료입력 및 결과표시'!$B$11,COUNTIF($W54:$DR54,'자료입력 및 결과표시'!$C$11)&gt;=1),IF(OR('자료입력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B54" s="28">
        <f>IF(AND($S54='자료입력 및 결과표시'!$B$12,COUNTIF($W54:$DR54,'자료입력 및 결과표시'!$C$12)&gt;=1),IF(OR('자료입력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C54" s="28">
        <f>IF(AND($S54='자료입력 및 결과표시'!$B$13,COUNTIF($W54:$DR54,'자료입력 및 결과표시'!$C$13)&gt;=1),IF(OR('자료입력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D54" s="28">
        <f>IF(AND($S54='자료입력 및 결과표시'!$B$14,COUNTIF($W54:$DR54,'자료입력 및 결과표시'!$C$14)&gt;=1),IF(OR('자료입력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E54" s="28">
        <f>IF(AND($S54='자료입력 및 결과표시'!$B$15,COUNTIF($W54:$DR54,'자료입력 및 결과표시'!$C$15)&gt;=1),IF(OR('자료입력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F54" s="28">
        <f>IF(AND($S54='자료입력 및 결과표시'!$B$16,COUNTIF($W54:$DR54,'자료입력 및 결과표시'!$C$16)&gt;=1),IF(OR('자료입력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G54" s="28">
        <f>IF(AND($S54='자료입력 및 결과표시'!$B$17,COUNTIF($W54:$DR54,'자료입력 및 결과표시'!$C$17)&gt;=1),IF(OR('자료입력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H54" s="28">
        <f>IF(AND($S54='자료입력 및 결과표시'!$B$18,COUNTIF($W54:$DR54,'자료입력 및 결과표시'!$C$18)&gt;=1),IF(OR('자료입력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I54" s="28">
        <f>IF(AND($S54='자료입력 및 결과표시'!$B$19,COUNTIF($W54:$DR54,'자료입력 및 결과표시'!$C$19)&gt;=1),IF(OR('자료입력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J54" s="28">
        <f>IF(AND($S54='자료입력 및 결과표시'!$B$20,COUNTIF($W54:$DR54,'자료입력 및 결과표시'!$C$20)&gt;=1),IF(OR('자료입력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K54" s="28">
        <f>IF(AND($S54='자료입력 및 결과표시'!$B$21,COUNTIF($W54:$DR54,'자료입력 및 결과표시'!$C$21)&gt;=1),IF(OR('자료입력 및 결과표시'!$B$4+90&gt;=$V54,'자료입력 및 결과표시'!$B$4&lt;$U54),0,IF($V54-'자료입력 및 결과표시'!$B$4-90&gt;='자료입력 및 결과표시'!$E$4,'자료입력 및 결과표시'!$E$4,$V54-'자료입력 및 결과표시'!$B$4-90)),0)</f>
        <v>0</v>
      </c>
      <c r="EL54" s="17">
        <f>IF(AND(S54='자료입력 및 결과표시'!$B$6,COUNTIF('업무중복도(데이터 입력)'!$W54:$DR54,'자료입력 및 결과표시'!$C$6)&gt;=1),1,0)</f>
        <v>0</v>
      </c>
      <c r="EM54" s="17">
        <f>IF(AND(S54='자료입력 및 결과표시'!$B$7,COUNTIF('업무중복도(데이터 입력)'!$W54:$DR54,'자료입력 및 결과표시'!$C$7)&gt;=1),2,0)</f>
        <v>0</v>
      </c>
      <c r="EN54" s="17">
        <f>IF(AND(S54='자료입력 및 결과표시'!$B$8,COUNTIF('업무중복도(데이터 입력)'!$W54:$DR54,'자료입력 및 결과표시'!$C$8)&gt;=1),3,0)</f>
        <v>0</v>
      </c>
      <c r="EO54" s="17">
        <f>IF(AND(S54='자료입력 및 결과표시'!$B$9,COUNTIF('업무중복도(데이터 입력)'!$W54:$DR54,'자료입력 및 결과표시'!$C$9)&gt;=1),4,0)</f>
        <v>0</v>
      </c>
      <c r="EP54" s="17">
        <f>IF(AND(S54='자료입력 및 결과표시'!$B$10,COUNTIF('업무중복도(데이터 입력)'!$W54:$DR54,'자료입력 및 결과표시'!$C$10)&gt;=1),5,0)</f>
        <v>0</v>
      </c>
      <c r="EQ54" s="17">
        <f>IF(AND(S54='자료입력 및 결과표시'!$B$11,COUNTIF('업무중복도(데이터 입력)'!$W54:$DR54,'자료입력 및 결과표시'!$C$11)&gt;=1),6,0)</f>
        <v>0</v>
      </c>
      <c r="ER54" s="17">
        <f>IF(AND(S54='자료입력 및 결과표시'!$B$12,COUNTIF('업무중복도(데이터 입력)'!$W54:$DR54,'자료입력 및 결과표시'!$C$12)&gt;=1),7,0)</f>
        <v>0</v>
      </c>
      <c r="ES54" s="17">
        <f>IF(AND(S54='자료입력 및 결과표시'!$B$13,COUNTIF('업무중복도(데이터 입력)'!$W54:$DR54,'자료입력 및 결과표시'!$C$13)&gt;=1),8,0)</f>
        <v>0</v>
      </c>
      <c r="ET54" s="17">
        <f>IF(AND(S54='자료입력 및 결과표시'!$B$14,COUNTIF('업무중복도(데이터 입력)'!$W54:$DR54,'자료입력 및 결과표시'!$C$14)&gt;=1),9,0)</f>
        <v>0</v>
      </c>
      <c r="EU54" s="17">
        <f>IF(AND(S54='자료입력 및 결과표시'!$B$15,COUNTIF('업무중복도(데이터 입력)'!$W54:$DR54,'자료입력 및 결과표시'!$C$15)&gt;=1),10,0)</f>
        <v>0</v>
      </c>
      <c r="EV54" s="17">
        <f>IF(AND(S54='자료입력 및 결과표시'!$B$16,COUNTIF('업무중복도(데이터 입력)'!$W54:$DR54,'자료입력 및 결과표시'!$C$16)&gt;=1),11,0)</f>
        <v>0</v>
      </c>
      <c r="EW54" s="17">
        <f>IF(AND(S54='자료입력 및 결과표시'!$B$17,COUNTIF('업무중복도(데이터 입력)'!$W54:$DR54,'자료입력 및 결과표시'!$C$17)&gt;=1),12,0)</f>
        <v>0</v>
      </c>
      <c r="EX54" s="17">
        <f>IF(AND(S54='자료입력 및 결과표시'!$B$18,COUNTIF('업무중복도(데이터 입력)'!$W54:$DR54,'자료입력 및 결과표시'!$C$18)&gt;=1),13,0)</f>
        <v>0</v>
      </c>
      <c r="EY54" s="17">
        <f>IF(AND(S54='자료입력 및 결과표시'!$B$19,COUNTIF('업무중복도(데이터 입력)'!$W54:$DR54,'자료입력 및 결과표시'!$C$19)&gt;=1),14,0)</f>
        <v>0</v>
      </c>
      <c r="EZ54" s="17">
        <f>IF(AND(S54='자료입력 및 결과표시'!$B$20,COUNTIF('업무중복도(데이터 입력)'!$W54:$DR54,'자료입력 및 결과표시'!$C$20)&gt;=1),15,0)</f>
        <v>0</v>
      </c>
      <c r="FA54" s="17">
        <f>IF(AND(S54='자료입력 및 결과표시'!$B$21,COUNTIF('업무중복도(데이터 입력)'!$W54:$DR54,'자료입력 및 결과표시'!$C$21)&gt;=1),16,0)</f>
        <v>0</v>
      </c>
      <c r="FD54" s="270" t="str">
        <f ca="1">IFERROR(MATCH('자료입력 및 결과표시'!$C$62,OFFSET($R$3,$FD53,,1000),0)+$FD53,"")</f>
        <v/>
      </c>
      <c r="FE54" s="271" t="str">
        <f t="shared" ca="1" si="22"/>
        <v/>
      </c>
      <c r="FH54" s="17" t="str">
        <f ca="1">IFERROR(MATCH('자료입력 및 결과표시'!$C$62,OFFSET($R$3,$FH53,,1000),0)+$FH53,"")</f>
        <v/>
      </c>
      <c r="FK54" s="17">
        <f t="shared" si="24"/>
        <v>0</v>
      </c>
      <c r="FL54" s="17">
        <v>52</v>
      </c>
      <c r="FM54" s="17">
        <f>IF(HLOOKUP('자료입력 및 결과표시'!$A$4,'업체별 기술인 명단(데이터 입력)'!$B$2:$BZ$100,53,FALSE)="",1,HLOOKUP('자료입력 및 결과표시'!$A$4,'업체별 기술인 명단(데이터 입력)'!$B$2:$BZ$100,53,FALSE))</f>
        <v>1</v>
      </c>
      <c r="FN54" s="17">
        <f t="shared" ca="1" si="25"/>
        <v>0</v>
      </c>
      <c r="FO54"/>
      <c r="FP54" s="17" t="str">
        <f t="shared" ca="1" si="26"/>
        <v/>
      </c>
      <c r="FQ54" s="270" t="str">
        <f ca="1">IFERROR(MATCH('자료입력 및 결과표시'!$C$62,OFFSET($R$3,$FQ53,,1000),0)+$FQ53,"")</f>
        <v/>
      </c>
      <c r="FR54" s="17" t="str">
        <f t="shared" ca="1" si="27"/>
        <v/>
      </c>
      <c r="FS54" s="17" t="str">
        <f t="shared" ca="1" si="45"/>
        <v/>
      </c>
      <c r="FT54" s="17" t="str">
        <f t="shared" ca="1" si="46"/>
        <v/>
      </c>
      <c r="FU54" s="17" t="str">
        <f t="shared" ca="1" si="47"/>
        <v/>
      </c>
      <c r="FV54" s="17" t="str">
        <f t="shared" ca="1" si="48"/>
        <v/>
      </c>
      <c r="FW54" s="17" t="str">
        <f t="shared" ca="1" si="49"/>
        <v/>
      </c>
      <c r="FX54" s="17" t="str">
        <f t="shared" ca="1" si="50"/>
        <v/>
      </c>
      <c r="FY54" s="17" t="str">
        <f t="shared" ca="1" si="51"/>
        <v/>
      </c>
      <c r="FZ54" s="17" t="str">
        <f t="shared" ca="1" si="52"/>
        <v/>
      </c>
      <c r="GA54" s="17" t="str">
        <f t="shared" ca="1" si="53"/>
        <v/>
      </c>
      <c r="GB54" s="17" t="str">
        <f t="shared" ca="1" si="54"/>
        <v/>
      </c>
      <c r="GC54" s="17" t="str">
        <f t="shared" ca="1" si="55"/>
        <v/>
      </c>
      <c r="GD54" s="17" t="str">
        <f t="shared" ca="1" si="56"/>
        <v/>
      </c>
      <c r="GE54" s="17" t="str">
        <f t="shared" ca="1" si="57"/>
        <v/>
      </c>
      <c r="GF54" s="17" t="str">
        <f t="shared" ca="1" si="58"/>
        <v/>
      </c>
      <c r="GG54" s="17" t="str">
        <f t="shared" ca="1" si="59"/>
        <v/>
      </c>
      <c r="GH54" s="17" t="str">
        <f t="shared" ca="1" si="60"/>
        <v/>
      </c>
      <c r="GI54" s="17" t="str">
        <f t="shared" ca="1" si="61"/>
        <v/>
      </c>
      <c r="GJ54" s="17" t="str">
        <f t="shared" ca="1" si="62"/>
        <v/>
      </c>
      <c r="GK54" s="17" t="str">
        <f t="shared" ca="1" si="63"/>
        <v/>
      </c>
      <c r="GL54" s="17" t="str">
        <f t="shared" ca="1" si="64"/>
        <v/>
      </c>
      <c r="GM54" s="17" t="str">
        <f t="shared" ca="1" si="65"/>
        <v/>
      </c>
      <c r="GN54" s="17" t="str">
        <f t="shared" ca="1" si="66"/>
        <v/>
      </c>
      <c r="GO54" s="17" t="str">
        <f t="shared" ca="1" si="67"/>
        <v/>
      </c>
      <c r="GP54" s="17" t="str">
        <f t="shared" ca="1" si="68"/>
        <v/>
      </c>
      <c r="GQ54" s="17" t="str">
        <f t="shared" ca="1" si="69"/>
        <v/>
      </c>
      <c r="GR54" s="17" t="str">
        <f t="shared" ca="1" si="70"/>
        <v/>
      </c>
      <c r="GS54" s="17" t="str">
        <f t="shared" ca="1" si="71"/>
        <v/>
      </c>
      <c r="GT54" s="17" t="str">
        <f t="shared" ca="1" si="72"/>
        <v/>
      </c>
      <c r="GU54" s="17" t="str">
        <f t="shared" ca="1" si="73"/>
        <v/>
      </c>
      <c r="GV54" s="17" t="str">
        <f t="shared" ca="1" si="74"/>
        <v/>
      </c>
      <c r="GW54" s="17" t="str">
        <f t="shared" ca="1" si="75"/>
        <v/>
      </c>
      <c r="GX54" s="17" t="str">
        <f t="shared" ca="1" si="76"/>
        <v/>
      </c>
      <c r="GY54" s="17" t="str">
        <f t="shared" ca="1" si="77"/>
        <v/>
      </c>
      <c r="GZ54" s="17" t="str">
        <f t="shared" ca="1" si="78"/>
        <v/>
      </c>
      <c r="HA54" s="17" t="str">
        <f t="shared" ca="1" si="79"/>
        <v/>
      </c>
      <c r="HB54" s="17" t="str">
        <f t="shared" ca="1" si="80"/>
        <v/>
      </c>
      <c r="HC54" s="17" t="str">
        <f t="shared" ca="1" si="81"/>
        <v/>
      </c>
      <c r="HD54" s="17" t="str">
        <f t="shared" ca="1" si="82"/>
        <v/>
      </c>
      <c r="HE54" s="17" t="str">
        <f t="shared" ca="1" si="83"/>
        <v/>
      </c>
      <c r="HF54" s="17" t="str">
        <f t="shared" ca="1" si="84"/>
        <v/>
      </c>
      <c r="HG54" s="17" t="str">
        <f t="shared" ca="1" si="85"/>
        <v/>
      </c>
      <c r="HH54" s="17" t="str">
        <f t="shared" ca="1" si="86"/>
        <v/>
      </c>
      <c r="HI54" s="17" t="str">
        <f t="shared" ca="1" si="87"/>
        <v/>
      </c>
      <c r="HJ54" s="17" t="str">
        <f t="shared" ca="1" si="88"/>
        <v/>
      </c>
      <c r="HK54" s="17" t="str">
        <f t="shared" ca="1" si="89"/>
        <v/>
      </c>
      <c r="HL54" s="17" t="str">
        <f t="shared" ca="1" si="90"/>
        <v/>
      </c>
      <c r="HM54" s="17" t="str">
        <f t="shared" ca="1" si="91"/>
        <v/>
      </c>
      <c r="HN54" s="17" t="str">
        <f t="shared" ca="1" si="92"/>
        <v/>
      </c>
      <c r="HO54" s="17" t="str">
        <f t="shared" ca="1" si="93"/>
        <v/>
      </c>
      <c r="HP54" s="17" t="str">
        <f t="shared" ca="1" si="94"/>
        <v/>
      </c>
      <c r="HQ54" s="17" t="str">
        <f t="shared" ca="1" si="95"/>
        <v/>
      </c>
      <c r="HR54" s="17" t="str">
        <f t="shared" ca="1" si="96"/>
        <v/>
      </c>
      <c r="HS54" s="17" t="str">
        <f t="shared" ca="1" si="97"/>
        <v/>
      </c>
      <c r="HT54" s="17" t="str">
        <f t="shared" ca="1" si="98"/>
        <v/>
      </c>
      <c r="HU54" s="17" t="str">
        <f t="shared" ca="1" si="99"/>
        <v/>
      </c>
      <c r="HV54" s="17" t="str">
        <f t="shared" ca="1" si="100"/>
        <v/>
      </c>
      <c r="HW54" s="17" t="str">
        <f t="shared" ca="1" si="101"/>
        <v/>
      </c>
      <c r="HX54" s="17" t="str">
        <f t="shared" ca="1" si="102"/>
        <v/>
      </c>
      <c r="HY54" s="17" t="str">
        <f t="shared" ca="1" si="103"/>
        <v/>
      </c>
      <c r="HZ54" s="17" t="str">
        <f t="shared" ca="1" si="104"/>
        <v/>
      </c>
      <c r="IA54" s="17" t="str">
        <f t="shared" ca="1" si="105"/>
        <v/>
      </c>
      <c r="IB54" s="17" t="str">
        <f t="shared" ca="1" si="106"/>
        <v/>
      </c>
      <c r="IC54" s="17" t="str">
        <f t="shared" ca="1" si="107"/>
        <v/>
      </c>
      <c r="ID54" s="17" t="str">
        <f t="shared" ca="1" si="40"/>
        <v/>
      </c>
      <c r="IE54" s="17" t="str">
        <f t="shared" ca="1" si="125"/>
        <v/>
      </c>
      <c r="IF54" s="17" t="str">
        <f t="shared" ca="1" si="126"/>
        <v/>
      </c>
      <c r="IG54" s="17" t="str">
        <f t="shared" ca="1" si="127"/>
        <v/>
      </c>
      <c r="IH54" s="17" t="str">
        <f t="shared" ca="1" si="128"/>
        <v/>
      </c>
      <c r="II54" s="17" t="str">
        <f t="shared" ca="1" si="129"/>
        <v/>
      </c>
      <c r="IJ54" s="17" t="str">
        <f t="shared" ca="1" si="130"/>
        <v/>
      </c>
      <c r="IK54" s="17" t="str">
        <f t="shared" ca="1" si="131"/>
        <v/>
      </c>
      <c r="IL54" s="17" t="str">
        <f t="shared" ca="1" si="132"/>
        <v/>
      </c>
      <c r="IM54" s="17" t="str">
        <f t="shared" ca="1" si="133"/>
        <v/>
      </c>
      <c r="IN54" s="17" t="str">
        <f t="shared" ca="1" si="134"/>
        <v/>
      </c>
      <c r="IO54" s="17" t="str">
        <f t="shared" ca="1" si="135"/>
        <v/>
      </c>
      <c r="IP54" s="17" t="str">
        <f t="shared" ca="1" si="136"/>
        <v/>
      </c>
      <c r="IQ54" s="17" t="str">
        <f t="shared" ca="1" si="109"/>
        <v/>
      </c>
      <c r="IR54" s="17" t="str">
        <f t="shared" ca="1" si="110"/>
        <v/>
      </c>
      <c r="IS54" s="17" t="str">
        <f t="shared" ca="1" si="111"/>
        <v/>
      </c>
      <c r="IT54" s="17" t="str">
        <f t="shared" ca="1" si="112"/>
        <v/>
      </c>
      <c r="IU54" s="17" t="str">
        <f t="shared" ca="1" si="113"/>
        <v/>
      </c>
      <c r="IV54" s="17" t="str">
        <f t="shared" ca="1" si="114"/>
        <v/>
      </c>
      <c r="IW54" s="17" t="str">
        <f t="shared" ca="1" si="115"/>
        <v/>
      </c>
      <c r="IX54" s="17" t="str">
        <f t="shared" ca="1" si="116"/>
        <v/>
      </c>
      <c r="IY54" s="17" t="str">
        <f t="shared" ca="1" si="117"/>
        <v/>
      </c>
      <c r="IZ54" s="17" t="str">
        <f t="shared" ca="1" si="118"/>
        <v/>
      </c>
      <c r="JA54" s="17" t="str">
        <f t="shared" ca="1" si="119"/>
        <v/>
      </c>
      <c r="JB54" s="17" t="str">
        <f t="shared" ca="1" si="120"/>
        <v/>
      </c>
      <c r="JC54" s="17" t="str">
        <f t="shared" ca="1" si="121"/>
        <v/>
      </c>
      <c r="JD54" s="17" t="str">
        <f t="shared" ca="1" si="122"/>
        <v/>
      </c>
      <c r="JE54" s="17" t="str">
        <f t="shared" ca="1" si="123"/>
        <v/>
      </c>
      <c r="JF54" s="17" t="str">
        <f t="shared" ca="1" si="137"/>
        <v/>
      </c>
      <c r="JG54" s="17" t="str">
        <f t="shared" ca="1" si="138"/>
        <v/>
      </c>
      <c r="JH54" s="17" t="str">
        <f t="shared" ca="1" si="139"/>
        <v/>
      </c>
      <c r="JI54" s="17" t="str">
        <f t="shared" ca="1" si="140"/>
        <v/>
      </c>
      <c r="JJ54" s="17" t="str">
        <f t="shared" ca="1" si="141"/>
        <v/>
      </c>
      <c r="JK54" s="17" t="str">
        <f t="shared" ca="1" si="142"/>
        <v/>
      </c>
      <c r="JL54" s="17" t="str">
        <f t="shared" ca="1" si="143"/>
        <v/>
      </c>
      <c r="JM54" s="17" t="str">
        <f t="shared" ca="1" si="144"/>
        <v/>
      </c>
    </row>
    <row r="55" spans="1:273">
      <c r="A55" s="17" t="str">
        <f t="shared" si="5"/>
        <v>\\\0</v>
      </c>
      <c r="B55" s="17" t="str">
        <f t="shared" si="6"/>
        <v>\\\0</v>
      </c>
      <c r="C55" s="17" t="str">
        <f t="shared" si="7"/>
        <v>\\\0</v>
      </c>
      <c r="D55" s="17" t="str">
        <f t="shared" si="8"/>
        <v>\\\0</v>
      </c>
      <c r="E55" s="17" t="str">
        <f t="shared" si="9"/>
        <v>\\\0</v>
      </c>
      <c r="F55" s="17" t="str">
        <f t="shared" si="10"/>
        <v>\\\0</v>
      </c>
      <c r="G55" s="17" t="str">
        <f t="shared" si="11"/>
        <v>\\\0</v>
      </c>
      <c r="H55" s="17" t="str">
        <f t="shared" si="12"/>
        <v>\\\0</v>
      </c>
      <c r="I55" s="17" t="str">
        <f t="shared" si="13"/>
        <v>\\\0</v>
      </c>
      <c r="J55" s="17" t="str">
        <f t="shared" si="14"/>
        <v>\\\0</v>
      </c>
      <c r="K55" s="17" t="str">
        <f t="shared" si="15"/>
        <v>\\\0</v>
      </c>
      <c r="L55" s="17" t="str">
        <f t="shared" si="16"/>
        <v>\\\0</v>
      </c>
      <c r="M55" s="17" t="str">
        <f t="shared" si="17"/>
        <v>\\\0</v>
      </c>
      <c r="N55" s="17" t="str">
        <f t="shared" si="18"/>
        <v>\\\0</v>
      </c>
      <c r="O55" s="17" t="str">
        <f t="shared" si="19"/>
        <v>\\\0</v>
      </c>
      <c r="P55" s="17" t="str">
        <f t="shared" si="20"/>
        <v>\\\0</v>
      </c>
      <c r="R55" s="17" t="str">
        <f t="shared" si="21"/>
        <v>\\</v>
      </c>
      <c r="S55" s="61"/>
      <c r="T55" s="296"/>
      <c r="U55" s="297"/>
      <c r="V55" s="298"/>
      <c r="W55" s="413"/>
      <c r="X55" s="25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4"/>
      <c r="DS55" s="27"/>
      <c r="DT55" s="299"/>
      <c r="DU55" s="300"/>
      <c r="DV55" s="28">
        <f>IF(AND($S55='자료입력 및 결과표시'!$B$6,COUNTIF($W55:$DR55,'자료입력 및 결과표시'!$C$6)&gt;=1),IF(OR('자료입력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DW55" s="28">
        <f>IF(AND($S55='자료입력 및 결과표시'!$B$7,COUNTIF($W55:$DR55,'자료입력 및 결과표시'!$C$7)&gt;=1),IF(OR('자료입력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DX55" s="28">
        <f>IF(AND($S55='자료입력 및 결과표시'!$B$8,COUNTIF($W55:$DR55,'자료입력 및 결과표시'!$C$8)&gt;=1),IF(OR('자료입력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DY55" s="28">
        <f>IF(AND($S55='자료입력 및 결과표시'!$B$9,COUNTIF($W55:$DR55,'자료입력 및 결과표시'!$C$9)&gt;=1),IF(OR('자료입력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DZ55" s="28">
        <f>IF(AND($S55='자료입력 및 결과표시'!$B$10,COUNTIF($W55:$DR55,'자료입력 및 결과표시'!$C$10)&gt;=1),IF(OR('자료입력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A55" s="28">
        <f>IF(AND($S55='자료입력 및 결과표시'!$B$11,COUNTIF($W55:$DR55,'자료입력 및 결과표시'!$C$11)&gt;=1),IF(OR('자료입력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B55" s="28">
        <f>IF(AND($S55='자료입력 및 결과표시'!$B$12,COUNTIF($W55:$DR55,'자료입력 및 결과표시'!$C$12)&gt;=1),IF(OR('자료입력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C55" s="28">
        <f>IF(AND($S55='자료입력 및 결과표시'!$B$13,COUNTIF($W55:$DR55,'자료입력 및 결과표시'!$C$13)&gt;=1),IF(OR('자료입력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D55" s="28">
        <f>IF(AND($S55='자료입력 및 결과표시'!$B$14,COUNTIF($W55:$DR55,'자료입력 및 결과표시'!$C$14)&gt;=1),IF(OR('자료입력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E55" s="28">
        <f>IF(AND($S55='자료입력 및 결과표시'!$B$15,COUNTIF($W55:$DR55,'자료입력 및 결과표시'!$C$15)&gt;=1),IF(OR('자료입력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F55" s="28">
        <f>IF(AND($S55='자료입력 및 결과표시'!$B$16,COUNTIF($W55:$DR55,'자료입력 및 결과표시'!$C$16)&gt;=1),IF(OR('자료입력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G55" s="28">
        <f>IF(AND($S55='자료입력 및 결과표시'!$B$17,COUNTIF($W55:$DR55,'자료입력 및 결과표시'!$C$17)&gt;=1),IF(OR('자료입력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H55" s="28">
        <f>IF(AND($S55='자료입력 및 결과표시'!$B$18,COUNTIF($W55:$DR55,'자료입력 및 결과표시'!$C$18)&gt;=1),IF(OR('자료입력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I55" s="28">
        <f>IF(AND($S55='자료입력 및 결과표시'!$B$19,COUNTIF($W55:$DR55,'자료입력 및 결과표시'!$C$19)&gt;=1),IF(OR('자료입력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J55" s="28">
        <f>IF(AND($S55='자료입력 및 결과표시'!$B$20,COUNTIF($W55:$DR55,'자료입력 및 결과표시'!$C$20)&gt;=1),IF(OR('자료입력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K55" s="28">
        <f>IF(AND($S55='자료입력 및 결과표시'!$B$21,COUNTIF($W55:$DR55,'자료입력 및 결과표시'!$C$21)&gt;=1),IF(OR('자료입력 및 결과표시'!$B$4+90&gt;=$V55,'자료입력 및 결과표시'!$B$4&lt;$U55),0,IF($V55-'자료입력 및 결과표시'!$B$4-90&gt;='자료입력 및 결과표시'!$E$4,'자료입력 및 결과표시'!$E$4,$V55-'자료입력 및 결과표시'!$B$4-90)),0)</f>
        <v>0</v>
      </c>
      <c r="EL55" s="17">
        <f>IF(AND(S55='자료입력 및 결과표시'!$B$6,COUNTIF('업무중복도(데이터 입력)'!$W55:$DR55,'자료입력 및 결과표시'!$C$6)&gt;=1),1,0)</f>
        <v>0</v>
      </c>
      <c r="EM55" s="17">
        <f>IF(AND(S55='자료입력 및 결과표시'!$B$7,COUNTIF('업무중복도(데이터 입력)'!$W55:$DR55,'자료입력 및 결과표시'!$C$7)&gt;=1),2,0)</f>
        <v>0</v>
      </c>
      <c r="EN55" s="17">
        <f>IF(AND(S55='자료입력 및 결과표시'!$B$8,COUNTIF('업무중복도(데이터 입력)'!$W55:$DR55,'자료입력 및 결과표시'!$C$8)&gt;=1),3,0)</f>
        <v>0</v>
      </c>
      <c r="EO55" s="17">
        <f>IF(AND(S55='자료입력 및 결과표시'!$B$9,COUNTIF('업무중복도(데이터 입력)'!$W55:$DR55,'자료입력 및 결과표시'!$C$9)&gt;=1),4,0)</f>
        <v>0</v>
      </c>
      <c r="EP55" s="17">
        <f>IF(AND(S55='자료입력 및 결과표시'!$B$10,COUNTIF('업무중복도(데이터 입력)'!$W55:$DR55,'자료입력 및 결과표시'!$C$10)&gt;=1),5,0)</f>
        <v>0</v>
      </c>
      <c r="EQ55" s="17">
        <f>IF(AND(S55='자료입력 및 결과표시'!$B$11,COUNTIF('업무중복도(데이터 입력)'!$W55:$DR55,'자료입력 및 결과표시'!$C$11)&gt;=1),6,0)</f>
        <v>0</v>
      </c>
      <c r="ER55" s="17">
        <f>IF(AND(S55='자료입력 및 결과표시'!$B$12,COUNTIF('업무중복도(데이터 입력)'!$W55:$DR55,'자료입력 및 결과표시'!$C$12)&gt;=1),7,0)</f>
        <v>0</v>
      </c>
      <c r="ES55" s="17">
        <f>IF(AND(S55='자료입력 및 결과표시'!$B$13,COUNTIF('업무중복도(데이터 입력)'!$W55:$DR55,'자료입력 및 결과표시'!$C$13)&gt;=1),8,0)</f>
        <v>0</v>
      </c>
      <c r="ET55" s="17">
        <f>IF(AND(S55='자료입력 및 결과표시'!$B$14,COUNTIF('업무중복도(데이터 입력)'!$W55:$DR55,'자료입력 및 결과표시'!$C$14)&gt;=1),9,0)</f>
        <v>0</v>
      </c>
      <c r="EU55" s="17">
        <f>IF(AND(S55='자료입력 및 결과표시'!$B$15,COUNTIF('업무중복도(데이터 입력)'!$W55:$DR55,'자료입력 및 결과표시'!$C$15)&gt;=1),10,0)</f>
        <v>0</v>
      </c>
      <c r="EV55" s="17">
        <f>IF(AND(S55='자료입력 및 결과표시'!$B$16,COUNTIF('업무중복도(데이터 입력)'!$W55:$DR55,'자료입력 및 결과표시'!$C$16)&gt;=1),11,0)</f>
        <v>0</v>
      </c>
      <c r="EW55" s="17">
        <f>IF(AND(S55='자료입력 및 결과표시'!$B$17,COUNTIF('업무중복도(데이터 입력)'!$W55:$DR55,'자료입력 및 결과표시'!$C$17)&gt;=1),12,0)</f>
        <v>0</v>
      </c>
      <c r="EX55" s="17">
        <f>IF(AND(S55='자료입력 및 결과표시'!$B$18,COUNTIF('업무중복도(데이터 입력)'!$W55:$DR55,'자료입력 및 결과표시'!$C$18)&gt;=1),13,0)</f>
        <v>0</v>
      </c>
      <c r="EY55" s="17">
        <f>IF(AND(S55='자료입력 및 결과표시'!$B$19,COUNTIF('업무중복도(데이터 입력)'!$W55:$DR55,'자료입력 및 결과표시'!$C$19)&gt;=1),14,0)</f>
        <v>0</v>
      </c>
      <c r="EZ55" s="17">
        <f>IF(AND(S55='자료입력 및 결과표시'!$B$20,COUNTIF('업무중복도(데이터 입력)'!$W55:$DR55,'자료입력 및 결과표시'!$C$20)&gt;=1),15,0)</f>
        <v>0</v>
      </c>
      <c r="FA55" s="17">
        <f>IF(AND(S55='자료입력 및 결과표시'!$B$21,COUNTIF('업무중복도(데이터 입력)'!$W55:$DR55,'자료입력 및 결과표시'!$C$21)&gt;=1),16,0)</f>
        <v>0</v>
      </c>
      <c r="FD55" s="270" t="str">
        <f ca="1">IFERROR(MATCH('자료입력 및 결과표시'!$C$62,OFFSET($R$3,$FD54,,1000),0)+$FD54,"")</f>
        <v/>
      </c>
      <c r="FE55" s="271" t="str">
        <f t="shared" ca="1" si="22"/>
        <v/>
      </c>
      <c r="FH55" s="17" t="str">
        <f ca="1">IFERROR(MATCH('자료입력 및 결과표시'!$C$62,OFFSET($R$3,$FH54,,1000),0)+$FH54,"")</f>
        <v/>
      </c>
      <c r="FK55" s="17">
        <f t="shared" si="24"/>
        <v>0</v>
      </c>
      <c r="FL55" s="17">
        <v>53</v>
      </c>
      <c r="FM55" s="17">
        <f>IF(HLOOKUP('자료입력 및 결과표시'!$A$4,'업체별 기술인 명단(데이터 입력)'!$B$2:$BZ$100,54,FALSE)="",1,HLOOKUP('자료입력 및 결과표시'!$A$4,'업체별 기술인 명단(데이터 입력)'!$B$2:$BZ$100,54,FALSE))</f>
        <v>1</v>
      </c>
      <c r="FN55" s="17">
        <f t="shared" ca="1" si="25"/>
        <v>0</v>
      </c>
      <c r="FO55"/>
      <c r="FP55" s="17" t="str">
        <f t="shared" ca="1" si="26"/>
        <v/>
      </c>
      <c r="FQ55" s="270" t="str">
        <f ca="1">IFERROR(MATCH('자료입력 및 결과표시'!$C$62,OFFSET($R$3,$FQ54,,1000),0)+$FQ54,"")</f>
        <v/>
      </c>
      <c r="FR55" s="17" t="str">
        <f t="shared" ca="1" si="27"/>
        <v/>
      </c>
      <c r="FS55" s="17" t="str">
        <f t="shared" ca="1" si="45"/>
        <v/>
      </c>
      <c r="FT55" s="17" t="str">
        <f t="shared" ca="1" si="46"/>
        <v/>
      </c>
      <c r="FU55" s="17" t="str">
        <f t="shared" ca="1" si="47"/>
        <v/>
      </c>
      <c r="FV55" s="17" t="str">
        <f t="shared" ca="1" si="48"/>
        <v/>
      </c>
      <c r="FW55" s="17" t="str">
        <f t="shared" ca="1" si="49"/>
        <v/>
      </c>
      <c r="FX55" s="17" t="str">
        <f t="shared" ca="1" si="50"/>
        <v/>
      </c>
      <c r="FY55" s="17" t="str">
        <f t="shared" ca="1" si="51"/>
        <v/>
      </c>
      <c r="FZ55" s="17" t="str">
        <f t="shared" ca="1" si="52"/>
        <v/>
      </c>
      <c r="GA55" s="17" t="str">
        <f t="shared" ca="1" si="53"/>
        <v/>
      </c>
      <c r="GB55" s="17" t="str">
        <f t="shared" ca="1" si="54"/>
        <v/>
      </c>
      <c r="GC55" s="17" t="str">
        <f t="shared" ca="1" si="55"/>
        <v/>
      </c>
      <c r="GD55" s="17" t="str">
        <f t="shared" ca="1" si="56"/>
        <v/>
      </c>
      <c r="GE55" s="17" t="str">
        <f t="shared" ca="1" si="57"/>
        <v/>
      </c>
      <c r="GF55" s="17" t="str">
        <f t="shared" ca="1" si="58"/>
        <v/>
      </c>
      <c r="GG55" s="17" t="str">
        <f t="shared" ca="1" si="59"/>
        <v/>
      </c>
      <c r="GH55" s="17" t="str">
        <f t="shared" ca="1" si="60"/>
        <v/>
      </c>
      <c r="GI55" s="17" t="str">
        <f t="shared" ca="1" si="61"/>
        <v/>
      </c>
      <c r="GJ55" s="17" t="str">
        <f t="shared" ca="1" si="62"/>
        <v/>
      </c>
      <c r="GK55" s="17" t="str">
        <f t="shared" ca="1" si="63"/>
        <v/>
      </c>
      <c r="GL55" s="17" t="str">
        <f t="shared" ca="1" si="64"/>
        <v/>
      </c>
      <c r="GM55" s="17" t="str">
        <f t="shared" ca="1" si="65"/>
        <v/>
      </c>
      <c r="GN55" s="17" t="str">
        <f t="shared" ca="1" si="66"/>
        <v/>
      </c>
      <c r="GO55" s="17" t="str">
        <f t="shared" ca="1" si="67"/>
        <v/>
      </c>
      <c r="GP55" s="17" t="str">
        <f t="shared" ca="1" si="68"/>
        <v/>
      </c>
      <c r="GQ55" s="17" t="str">
        <f t="shared" ca="1" si="69"/>
        <v/>
      </c>
      <c r="GR55" s="17" t="str">
        <f t="shared" ca="1" si="70"/>
        <v/>
      </c>
      <c r="GS55" s="17" t="str">
        <f t="shared" ca="1" si="71"/>
        <v/>
      </c>
      <c r="GT55" s="17" t="str">
        <f t="shared" ca="1" si="72"/>
        <v/>
      </c>
      <c r="GU55" s="17" t="str">
        <f t="shared" ca="1" si="73"/>
        <v/>
      </c>
      <c r="GV55" s="17" t="str">
        <f t="shared" ca="1" si="74"/>
        <v/>
      </c>
      <c r="GW55" s="17" t="str">
        <f t="shared" ca="1" si="75"/>
        <v/>
      </c>
      <c r="GX55" s="17" t="str">
        <f t="shared" ca="1" si="76"/>
        <v/>
      </c>
      <c r="GY55" s="17" t="str">
        <f t="shared" ca="1" si="77"/>
        <v/>
      </c>
      <c r="GZ55" s="17" t="str">
        <f t="shared" ca="1" si="78"/>
        <v/>
      </c>
      <c r="HA55" s="17" t="str">
        <f t="shared" ca="1" si="79"/>
        <v/>
      </c>
      <c r="HB55" s="17" t="str">
        <f t="shared" ca="1" si="80"/>
        <v/>
      </c>
      <c r="HC55" s="17" t="str">
        <f t="shared" ca="1" si="81"/>
        <v/>
      </c>
      <c r="HD55" s="17" t="str">
        <f t="shared" ca="1" si="82"/>
        <v/>
      </c>
      <c r="HE55" s="17" t="str">
        <f t="shared" ca="1" si="83"/>
        <v/>
      </c>
      <c r="HF55" s="17" t="str">
        <f t="shared" ca="1" si="84"/>
        <v/>
      </c>
      <c r="HG55" s="17" t="str">
        <f t="shared" ca="1" si="85"/>
        <v/>
      </c>
      <c r="HH55" s="17" t="str">
        <f t="shared" ca="1" si="86"/>
        <v/>
      </c>
      <c r="HI55" s="17" t="str">
        <f t="shared" ca="1" si="87"/>
        <v/>
      </c>
      <c r="HJ55" s="17" t="str">
        <f t="shared" ca="1" si="88"/>
        <v/>
      </c>
      <c r="HK55" s="17" t="str">
        <f t="shared" ca="1" si="89"/>
        <v/>
      </c>
      <c r="HL55" s="17" t="str">
        <f t="shared" ca="1" si="90"/>
        <v/>
      </c>
      <c r="HM55" s="17" t="str">
        <f t="shared" ca="1" si="91"/>
        <v/>
      </c>
      <c r="HN55" s="17" t="str">
        <f t="shared" ca="1" si="92"/>
        <v/>
      </c>
      <c r="HO55" s="17" t="str">
        <f t="shared" ca="1" si="93"/>
        <v/>
      </c>
      <c r="HP55" s="17" t="str">
        <f t="shared" ca="1" si="94"/>
        <v/>
      </c>
      <c r="HQ55" s="17" t="str">
        <f t="shared" ca="1" si="95"/>
        <v/>
      </c>
      <c r="HR55" s="17" t="str">
        <f t="shared" ca="1" si="96"/>
        <v/>
      </c>
      <c r="HS55" s="17" t="str">
        <f t="shared" ca="1" si="97"/>
        <v/>
      </c>
      <c r="HT55" s="17" t="str">
        <f t="shared" ca="1" si="98"/>
        <v/>
      </c>
      <c r="HU55" s="17" t="str">
        <f t="shared" ca="1" si="99"/>
        <v/>
      </c>
      <c r="HV55" s="17" t="str">
        <f t="shared" ca="1" si="100"/>
        <v/>
      </c>
      <c r="HW55" s="17" t="str">
        <f t="shared" ca="1" si="101"/>
        <v/>
      </c>
      <c r="HX55" s="17" t="str">
        <f t="shared" ca="1" si="102"/>
        <v/>
      </c>
      <c r="HY55" s="17" t="str">
        <f t="shared" ca="1" si="103"/>
        <v/>
      </c>
      <c r="HZ55" s="17" t="str">
        <f t="shared" ca="1" si="104"/>
        <v/>
      </c>
      <c r="IA55" s="17" t="str">
        <f t="shared" ca="1" si="105"/>
        <v/>
      </c>
      <c r="IB55" s="17" t="str">
        <f t="shared" ca="1" si="106"/>
        <v/>
      </c>
      <c r="IC55" s="17" t="str">
        <f t="shared" ca="1" si="107"/>
        <v/>
      </c>
      <c r="ID55" s="17" t="str">
        <f t="shared" ca="1" si="40"/>
        <v/>
      </c>
      <c r="IE55" s="17" t="str">
        <f t="shared" ca="1" si="125"/>
        <v/>
      </c>
      <c r="IF55" s="17" t="str">
        <f t="shared" ca="1" si="126"/>
        <v/>
      </c>
      <c r="IG55" s="17" t="str">
        <f t="shared" ca="1" si="127"/>
        <v/>
      </c>
      <c r="IH55" s="17" t="str">
        <f t="shared" ca="1" si="128"/>
        <v/>
      </c>
      <c r="II55" s="17" t="str">
        <f t="shared" ca="1" si="129"/>
        <v/>
      </c>
      <c r="IJ55" s="17" t="str">
        <f t="shared" ca="1" si="130"/>
        <v/>
      </c>
      <c r="IK55" s="17" t="str">
        <f t="shared" ca="1" si="131"/>
        <v/>
      </c>
      <c r="IL55" s="17" t="str">
        <f t="shared" ca="1" si="132"/>
        <v/>
      </c>
      <c r="IM55" s="17" t="str">
        <f t="shared" ca="1" si="133"/>
        <v/>
      </c>
      <c r="IN55" s="17" t="str">
        <f t="shared" ca="1" si="134"/>
        <v/>
      </c>
      <c r="IO55" s="17" t="str">
        <f t="shared" ca="1" si="135"/>
        <v/>
      </c>
      <c r="IP55" s="17" t="str">
        <f t="shared" ca="1" si="136"/>
        <v/>
      </c>
      <c r="IQ55" s="17" t="str">
        <f t="shared" ca="1" si="109"/>
        <v/>
      </c>
      <c r="IR55" s="17" t="str">
        <f t="shared" ca="1" si="110"/>
        <v/>
      </c>
      <c r="IS55" s="17" t="str">
        <f t="shared" ca="1" si="111"/>
        <v/>
      </c>
      <c r="IT55" s="17" t="str">
        <f t="shared" ca="1" si="112"/>
        <v/>
      </c>
      <c r="IU55" s="17" t="str">
        <f t="shared" ca="1" si="113"/>
        <v/>
      </c>
      <c r="IV55" s="17" t="str">
        <f t="shared" ca="1" si="114"/>
        <v/>
      </c>
      <c r="IW55" s="17" t="str">
        <f t="shared" ca="1" si="115"/>
        <v/>
      </c>
      <c r="IX55" s="17" t="str">
        <f t="shared" ca="1" si="116"/>
        <v/>
      </c>
      <c r="IY55" s="17" t="str">
        <f t="shared" ca="1" si="117"/>
        <v/>
      </c>
      <c r="IZ55" s="17" t="str">
        <f t="shared" ca="1" si="118"/>
        <v/>
      </c>
      <c r="JA55" s="17" t="str">
        <f t="shared" ca="1" si="119"/>
        <v/>
      </c>
      <c r="JB55" s="17" t="str">
        <f t="shared" ca="1" si="120"/>
        <v/>
      </c>
      <c r="JC55" s="17" t="str">
        <f t="shared" ca="1" si="121"/>
        <v/>
      </c>
      <c r="JD55" s="17" t="str">
        <f t="shared" ca="1" si="122"/>
        <v/>
      </c>
      <c r="JE55" s="17" t="str">
        <f t="shared" ca="1" si="123"/>
        <v/>
      </c>
      <c r="JF55" s="17" t="str">
        <f t="shared" ca="1" si="137"/>
        <v/>
      </c>
      <c r="JG55" s="17" t="str">
        <f t="shared" ca="1" si="138"/>
        <v/>
      </c>
      <c r="JH55" s="17" t="str">
        <f t="shared" ca="1" si="139"/>
        <v/>
      </c>
      <c r="JI55" s="17" t="str">
        <f t="shared" ca="1" si="140"/>
        <v/>
      </c>
      <c r="JJ55" s="17" t="str">
        <f t="shared" ca="1" si="141"/>
        <v/>
      </c>
      <c r="JK55" s="17" t="str">
        <f t="shared" ca="1" si="142"/>
        <v/>
      </c>
      <c r="JL55" s="17" t="str">
        <f t="shared" ca="1" si="143"/>
        <v/>
      </c>
      <c r="JM55" s="17" t="str">
        <f t="shared" ca="1" si="144"/>
        <v/>
      </c>
    </row>
    <row r="56" spans="1:273">
      <c r="A56" s="17" t="str">
        <f t="shared" si="5"/>
        <v>\\\0</v>
      </c>
      <c r="B56" s="17" t="str">
        <f t="shared" si="6"/>
        <v>\\\0</v>
      </c>
      <c r="C56" s="17" t="str">
        <f t="shared" si="7"/>
        <v>\\\0</v>
      </c>
      <c r="D56" s="17" t="str">
        <f t="shared" si="8"/>
        <v>\\\0</v>
      </c>
      <c r="E56" s="17" t="str">
        <f t="shared" si="9"/>
        <v>\\\0</v>
      </c>
      <c r="F56" s="17" t="str">
        <f t="shared" si="10"/>
        <v>\\\0</v>
      </c>
      <c r="G56" s="17" t="str">
        <f t="shared" si="11"/>
        <v>\\\0</v>
      </c>
      <c r="H56" s="17" t="str">
        <f t="shared" si="12"/>
        <v>\\\0</v>
      </c>
      <c r="I56" s="17" t="str">
        <f t="shared" si="13"/>
        <v>\\\0</v>
      </c>
      <c r="J56" s="17" t="str">
        <f t="shared" si="14"/>
        <v>\\\0</v>
      </c>
      <c r="K56" s="17" t="str">
        <f t="shared" si="15"/>
        <v>\\\0</v>
      </c>
      <c r="L56" s="17" t="str">
        <f t="shared" si="16"/>
        <v>\\\0</v>
      </c>
      <c r="M56" s="17" t="str">
        <f t="shared" si="17"/>
        <v>\\\0</v>
      </c>
      <c r="N56" s="17" t="str">
        <f t="shared" si="18"/>
        <v>\\\0</v>
      </c>
      <c r="O56" s="17" t="str">
        <f t="shared" si="19"/>
        <v>\\\0</v>
      </c>
      <c r="P56" s="17" t="str">
        <f t="shared" si="20"/>
        <v>\\\0</v>
      </c>
      <c r="R56" s="17" t="str">
        <f t="shared" si="21"/>
        <v>\\</v>
      </c>
      <c r="S56" s="61"/>
      <c r="T56" s="296"/>
      <c r="U56" s="297"/>
      <c r="V56" s="298"/>
      <c r="W56" s="413"/>
      <c r="X56" s="25"/>
      <c r="Y56" s="33"/>
      <c r="Z56" s="11"/>
      <c r="AA56" s="11"/>
      <c r="AB56" s="11"/>
      <c r="AC56" s="33"/>
      <c r="AD56" s="33"/>
      <c r="AE56" s="11"/>
      <c r="AF56" s="11"/>
      <c r="AG56" s="11"/>
      <c r="AH56" s="33"/>
      <c r="AI56" s="33"/>
      <c r="AJ56" s="11"/>
      <c r="AK56" s="11"/>
      <c r="AL56" s="11"/>
      <c r="AM56" s="33"/>
      <c r="AN56" s="33"/>
      <c r="AO56" s="11"/>
      <c r="AP56" s="11"/>
      <c r="AQ56" s="33"/>
      <c r="AR56" s="33"/>
      <c r="AS56" s="11"/>
      <c r="AT56" s="11"/>
      <c r="AU56" s="11"/>
      <c r="AV56" s="33"/>
      <c r="AW56" s="33"/>
      <c r="AX56" s="11"/>
      <c r="AY56" s="11"/>
      <c r="AZ56" s="11"/>
      <c r="BA56" s="33"/>
      <c r="BB56" s="33"/>
      <c r="BC56" s="11"/>
      <c r="BD56" s="11"/>
      <c r="BE56" s="11"/>
      <c r="BF56" s="33"/>
      <c r="BG56" s="33"/>
      <c r="BH56" s="11"/>
      <c r="BI56" s="33"/>
      <c r="BJ56" s="33"/>
      <c r="BK56" s="11"/>
      <c r="BL56" s="11"/>
      <c r="BM56" s="11"/>
      <c r="BN56" s="33"/>
      <c r="BO56" s="33"/>
      <c r="BP56" s="11"/>
      <c r="BQ56" s="11"/>
      <c r="BR56" s="11"/>
      <c r="BS56" s="33"/>
      <c r="BT56" s="33"/>
      <c r="BU56" s="11"/>
      <c r="BV56" s="11"/>
      <c r="BW56" s="11"/>
      <c r="BX56" s="33"/>
      <c r="BY56" s="33"/>
      <c r="BZ56" s="11"/>
      <c r="CA56" s="11"/>
      <c r="CB56" s="11"/>
      <c r="CC56" s="11"/>
      <c r="CD56" s="11"/>
      <c r="CE56" s="33"/>
      <c r="CF56" s="33"/>
      <c r="CG56" s="11"/>
      <c r="CH56" s="11"/>
      <c r="CI56" s="11"/>
      <c r="CJ56" s="33"/>
      <c r="CK56" s="33"/>
      <c r="CL56" s="11"/>
      <c r="CM56" s="11"/>
      <c r="CN56" s="11"/>
      <c r="CO56" s="33"/>
      <c r="CP56" s="33"/>
      <c r="CQ56" s="11"/>
      <c r="CR56" s="11"/>
      <c r="CS56" s="11"/>
      <c r="CT56" s="33"/>
      <c r="CU56" s="33"/>
      <c r="CV56" s="11"/>
      <c r="CW56" s="33"/>
      <c r="CX56" s="33"/>
      <c r="CY56" s="11"/>
      <c r="CZ56" s="11"/>
      <c r="DA56" s="11"/>
      <c r="DB56" s="33"/>
      <c r="DC56" s="33"/>
      <c r="DD56" s="11"/>
      <c r="DE56" s="11"/>
      <c r="DF56" s="11"/>
      <c r="DG56" s="33"/>
      <c r="DH56" s="33"/>
      <c r="DI56" s="11"/>
      <c r="DJ56" s="11"/>
      <c r="DK56" s="11"/>
      <c r="DL56" s="33"/>
      <c r="DM56" s="33"/>
      <c r="DN56" s="11"/>
      <c r="DO56" s="11"/>
      <c r="DP56" s="11"/>
      <c r="DQ56" s="11"/>
      <c r="DR56" s="35"/>
      <c r="DS56" s="27"/>
      <c r="DT56" s="299"/>
      <c r="DU56" s="300"/>
      <c r="DV56" s="28">
        <f>IF(AND($S56='자료입력 및 결과표시'!$B$6,COUNTIF($W56:$DR56,'자료입력 및 결과표시'!$C$6)&gt;=1),IF(OR('자료입력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DW56" s="28">
        <f>IF(AND($S56='자료입력 및 결과표시'!$B$7,COUNTIF($W56:$DR56,'자료입력 및 결과표시'!$C$7)&gt;=1),IF(OR('자료입력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DX56" s="28">
        <f>IF(AND($S56='자료입력 및 결과표시'!$B$8,COUNTIF($W56:$DR56,'자료입력 및 결과표시'!$C$8)&gt;=1),IF(OR('자료입력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DY56" s="28">
        <f>IF(AND($S56='자료입력 및 결과표시'!$B$9,COUNTIF($W56:$DR56,'자료입력 및 결과표시'!$C$9)&gt;=1),IF(OR('자료입력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DZ56" s="28">
        <f>IF(AND($S56='자료입력 및 결과표시'!$B$10,COUNTIF($W56:$DR56,'자료입력 및 결과표시'!$C$10)&gt;=1),IF(OR('자료입력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A56" s="28">
        <f>IF(AND($S56='자료입력 및 결과표시'!$B$11,COUNTIF($W56:$DR56,'자료입력 및 결과표시'!$C$11)&gt;=1),IF(OR('자료입력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B56" s="28">
        <f>IF(AND($S56='자료입력 및 결과표시'!$B$12,COUNTIF($W56:$DR56,'자료입력 및 결과표시'!$C$12)&gt;=1),IF(OR('자료입력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C56" s="28">
        <f>IF(AND($S56='자료입력 및 결과표시'!$B$13,COUNTIF($W56:$DR56,'자료입력 및 결과표시'!$C$13)&gt;=1),IF(OR('자료입력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D56" s="28">
        <f>IF(AND($S56='자료입력 및 결과표시'!$B$14,COUNTIF($W56:$DR56,'자료입력 및 결과표시'!$C$14)&gt;=1),IF(OR('자료입력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E56" s="28">
        <f>IF(AND($S56='자료입력 및 결과표시'!$B$15,COUNTIF($W56:$DR56,'자료입력 및 결과표시'!$C$15)&gt;=1),IF(OR('자료입력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F56" s="28">
        <f>IF(AND($S56='자료입력 및 결과표시'!$B$16,COUNTIF($W56:$DR56,'자료입력 및 결과표시'!$C$16)&gt;=1),IF(OR('자료입력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G56" s="28">
        <f>IF(AND($S56='자료입력 및 결과표시'!$B$17,COUNTIF($W56:$DR56,'자료입력 및 결과표시'!$C$17)&gt;=1),IF(OR('자료입력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H56" s="28">
        <f>IF(AND($S56='자료입력 및 결과표시'!$B$18,COUNTIF($W56:$DR56,'자료입력 및 결과표시'!$C$18)&gt;=1),IF(OR('자료입력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I56" s="28">
        <f>IF(AND($S56='자료입력 및 결과표시'!$B$19,COUNTIF($W56:$DR56,'자료입력 및 결과표시'!$C$19)&gt;=1),IF(OR('자료입력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J56" s="28">
        <f>IF(AND($S56='자료입력 및 결과표시'!$B$20,COUNTIF($W56:$DR56,'자료입력 및 결과표시'!$C$20)&gt;=1),IF(OR('자료입력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K56" s="28">
        <f>IF(AND($S56='자료입력 및 결과표시'!$B$21,COUNTIF($W56:$DR56,'자료입력 및 결과표시'!$C$21)&gt;=1),IF(OR('자료입력 및 결과표시'!$B$4+90&gt;=$V56,'자료입력 및 결과표시'!$B$4&lt;$U56),0,IF($V56-'자료입력 및 결과표시'!$B$4-90&gt;='자료입력 및 결과표시'!$E$4,'자료입력 및 결과표시'!$E$4,$V56-'자료입력 및 결과표시'!$B$4-90)),0)</f>
        <v>0</v>
      </c>
      <c r="EL56" s="17">
        <f>IF(AND(S56='자료입력 및 결과표시'!$B$6,COUNTIF('업무중복도(데이터 입력)'!$W56:$DR56,'자료입력 및 결과표시'!$C$6)&gt;=1),1,0)</f>
        <v>0</v>
      </c>
      <c r="EM56" s="17">
        <f>IF(AND(S56='자료입력 및 결과표시'!$B$7,COUNTIF('업무중복도(데이터 입력)'!$W56:$DR56,'자료입력 및 결과표시'!$C$7)&gt;=1),2,0)</f>
        <v>0</v>
      </c>
      <c r="EN56" s="17">
        <f>IF(AND(S56='자료입력 및 결과표시'!$B$8,COUNTIF('업무중복도(데이터 입력)'!$W56:$DR56,'자료입력 및 결과표시'!$C$8)&gt;=1),3,0)</f>
        <v>0</v>
      </c>
      <c r="EO56" s="17">
        <f>IF(AND(S56='자료입력 및 결과표시'!$B$9,COUNTIF('업무중복도(데이터 입력)'!$W56:$DR56,'자료입력 및 결과표시'!$C$9)&gt;=1),4,0)</f>
        <v>0</v>
      </c>
      <c r="EP56" s="17">
        <f>IF(AND(S56='자료입력 및 결과표시'!$B$10,COUNTIF('업무중복도(데이터 입력)'!$W56:$DR56,'자료입력 및 결과표시'!$C$10)&gt;=1),5,0)</f>
        <v>0</v>
      </c>
      <c r="EQ56" s="17">
        <f>IF(AND(S56='자료입력 및 결과표시'!$B$11,COUNTIF('업무중복도(데이터 입력)'!$W56:$DR56,'자료입력 및 결과표시'!$C$11)&gt;=1),6,0)</f>
        <v>0</v>
      </c>
      <c r="ER56" s="17">
        <f>IF(AND(S56='자료입력 및 결과표시'!$B$12,COUNTIF('업무중복도(데이터 입력)'!$W56:$DR56,'자료입력 및 결과표시'!$C$12)&gt;=1),7,0)</f>
        <v>0</v>
      </c>
      <c r="ES56" s="17">
        <f>IF(AND(S56='자료입력 및 결과표시'!$B$13,COUNTIF('업무중복도(데이터 입력)'!$W56:$DR56,'자료입력 및 결과표시'!$C$13)&gt;=1),8,0)</f>
        <v>0</v>
      </c>
      <c r="ET56" s="17">
        <f>IF(AND(S56='자료입력 및 결과표시'!$B$14,COUNTIF('업무중복도(데이터 입력)'!$W56:$DR56,'자료입력 및 결과표시'!$C$14)&gt;=1),9,0)</f>
        <v>0</v>
      </c>
      <c r="EU56" s="17">
        <f>IF(AND(S56='자료입력 및 결과표시'!$B$15,COUNTIF('업무중복도(데이터 입력)'!$W56:$DR56,'자료입력 및 결과표시'!$C$15)&gt;=1),10,0)</f>
        <v>0</v>
      </c>
      <c r="EV56" s="17">
        <f>IF(AND(S56='자료입력 및 결과표시'!$B$16,COUNTIF('업무중복도(데이터 입력)'!$W56:$DR56,'자료입력 및 결과표시'!$C$16)&gt;=1),11,0)</f>
        <v>0</v>
      </c>
      <c r="EW56" s="17">
        <f>IF(AND(S56='자료입력 및 결과표시'!$B$17,COUNTIF('업무중복도(데이터 입력)'!$W56:$DR56,'자료입력 및 결과표시'!$C$17)&gt;=1),12,0)</f>
        <v>0</v>
      </c>
      <c r="EX56" s="17">
        <f>IF(AND(S56='자료입력 및 결과표시'!$B$18,COUNTIF('업무중복도(데이터 입력)'!$W56:$DR56,'자료입력 및 결과표시'!$C$18)&gt;=1),13,0)</f>
        <v>0</v>
      </c>
      <c r="EY56" s="17">
        <f>IF(AND(S56='자료입력 및 결과표시'!$B$19,COUNTIF('업무중복도(데이터 입력)'!$W56:$DR56,'자료입력 및 결과표시'!$C$19)&gt;=1),14,0)</f>
        <v>0</v>
      </c>
      <c r="EZ56" s="17">
        <f>IF(AND(S56='자료입력 및 결과표시'!$B$20,COUNTIF('업무중복도(데이터 입력)'!$W56:$DR56,'자료입력 및 결과표시'!$C$20)&gt;=1),15,0)</f>
        <v>0</v>
      </c>
      <c r="FA56" s="17">
        <f>IF(AND(S56='자료입력 및 결과표시'!$B$21,COUNTIF('업무중복도(데이터 입력)'!$W56:$DR56,'자료입력 및 결과표시'!$C$21)&gt;=1),16,0)</f>
        <v>0</v>
      </c>
      <c r="FD56" s="270" t="str">
        <f ca="1">IFERROR(MATCH('자료입력 및 결과표시'!$C$62,OFFSET($R$3,$FD55,,1000),0)+$FD55,"")</f>
        <v/>
      </c>
      <c r="FE56" s="271" t="str">
        <f t="shared" ca="1" si="22"/>
        <v/>
      </c>
      <c r="FH56" s="17" t="str">
        <f ca="1">IFERROR(MATCH('자료입력 및 결과표시'!$C$62,OFFSET($R$3,$FH55,,1000),0)+$FH55,"")</f>
        <v/>
      </c>
      <c r="FK56" s="17">
        <f t="shared" si="24"/>
        <v>0</v>
      </c>
      <c r="FL56" s="17">
        <v>54</v>
      </c>
      <c r="FM56" s="17">
        <f>IF(HLOOKUP('자료입력 및 결과표시'!$A$4,'업체별 기술인 명단(데이터 입력)'!$B$2:$BZ$100,55,FALSE)="",1,HLOOKUP('자료입력 및 결과표시'!$A$4,'업체별 기술인 명단(데이터 입력)'!$B$2:$BZ$100,55,FALSE))</f>
        <v>1</v>
      </c>
      <c r="FN56" s="17">
        <f t="shared" ca="1" si="25"/>
        <v>0</v>
      </c>
      <c r="FO56"/>
      <c r="FP56" s="17" t="str">
        <f t="shared" ca="1" si="26"/>
        <v/>
      </c>
      <c r="FQ56" s="270" t="str">
        <f ca="1">IFERROR(MATCH('자료입력 및 결과표시'!$C$62,OFFSET($R$3,$FQ55,,1000),0)+$FQ55,"")</f>
        <v/>
      </c>
      <c r="FR56" s="17" t="str">
        <f t="shared" ca="1" si="27"/>
        <v/>
      </c>
      <c r="FS56" s="17" t="str">
        <f t="shared" ca="1" si="45"/>
        <v/>
      </c>
      <c r="FT56" s="17" t="str">
        <f t="shared" ca="1" si="46"/>
        <v/>
      </c>
      <c r="FU56" s="17" t="str">
        <f t="shared" ca="1" si="47"/>
        <v/>
      </c>
      <c r="FV56" s="17" t="str">
        <f t="shared" ca="1" si="48"/>
        <v/>
      </c>
      <c r="FW56" s="17" t="str">
        <f t="shared" ca="1" si="49"/>
        <v/>
      </c>
      <c r="FX56" s="17" t="str">
        <f t="shared" ca="1" si="50"/>
        <v/>
      </c>
      <c r="FY56" s="17" t="str">
        <f t="shared" ca="1" si="51"/>
        <v/>
      </c>
      <c r="FZ56" s="17" t="str">
        <f t="shared" ca="1" si="52"/>
        <v/>
      </c>
      <c r="GA56" s="17" t="str">
        <f t="shared" ca="1" si="53"/>
        <v/>
      </c>
      <c r="GB56" s="17" t="str">
        <f t="shared" ca="1" si="54"/>
        <v/>
      </c>
      <c r="GC56" s="17" t="str">
        <f t="shared" ca="1" si="55"/>
        <v/>
      </c>
      <c r="GD56" s="17" t="str">
        <f t="shared" ca="1" si="56"/>
        <v/>
      </c>
      <c r="GE56" s="17" t="str">
        <f t="shared" ca="1" si="57"/>
        <v/>
      </c>
      <c r="GF56" s="17" t="str">
        <f t="shared" ca="1" si="58"/>
        <v/>
      </c>
      <c r="GG56" s="17" t="str">
        <f t="shared" ca="1" si="59"/>
        <v/>
      </c>
      <c r="GH56" s="17" t="str">
        <f t="shared" ca="1" si="60"/>
        <v/>
      </c>
      <c r="GI56" s="17" t="str">
        <f t="shared" ca="1" si="61"/>
        <v/>
      </c>
      <c r="GJ56" s="17" t="str">
        <f t="shared" ca="1" si="62"/>
        <v/>
      </c>
      <c r="GK56" s="17" t="str">
        <f t="shared" ca="1" si="63"/>
        <v/>
      </c>
      <c r="GL56" s="17" t="str">
        <f t="shared" ca="1" si="64"/>
        <v/>
      </c>
      <c r="GM56" s="17" t="str">
        <f t="shared" ca="1" si="65"/>
        <v/>
      </c>
      <c r="GN56" s="17" t="str">
        <f t="shared" ca="1" si="66"/>
        <v/>
      </c>
      <c r="GO56" s="17" t="str">
        <f t="shared" ca="1" si="67"/>
        <v/>
      </c>
      <c r="GP56" s="17" t="str">
        <f t="shared" ca="1" si="68"/>
        <v/>
      </c>
      <c r="GQ56" s="17" t="str">
        <f t="shared" ca="1" si="69"/>
        <v/>
      </c>
      <c r="GR56" s="17" t="str">
        <f t="shared" ca="1" si="70"/>
        <v/>
      </c>
      <c r="GS56" s="17" t="str">
        <f t="shared" ca="1" si="71"/>
        <v/>
      </c>
      <c r="GT56" s="17" t="str">
        <f t="shared" ca="1" si="72"/>
        <v/>
      </c>
      <c r="GU56" s="17" t="str">
        <f t="shared" ca="1" si="73"/>
        <v/>
      </c>
      <c r="GV56" s="17" t="str">
        <f t="shared" ca="1" si="74"/>
        <v/>
      </c>
      <c r="GW56" s="17" t="str">
        <f t="shared" ca="1" si="75"/>
        <v/>
      </c>
      <c r="GX56" s="17" t="str">
        <f t="shared" ca="1" si="76"/>
        <v/>
      </c>
      <c r="GY56" s="17" t="str">
        <f t="shared" ca="1" si="77"/>
        <v/>
      </c>
      <c r="GZ56" s="17" t="str">
        <f t="shared" ca="1" si="78"/>
        <v/>
      </c>
      <c r="HA56" s="17" t="str">
        <f t="shared" ca="1" si="79"/>
        <v/>
      </c>
      <c r="HB56" s="17" t="str">
        <f t="shared" ca="1" si="80"/>
        <v/>
      </c>
      <c r="HC56" s="17" t="str">
        <f t="shared" ca="1" si="81"/>
        <v/>
      </c>
      <c r="HD56" s="17" t="str">
        <f t="shared" ca="1" si="82"/>
        <v/>
      </c>
      <c r="HE56" s="17" t="str">
        <f t="shared" ca="1" si="83"/>
        <v/>
      </c>
      <c r="HF56" s="17" t="str">
        <f t="shared" ca="1" si="84"/>
        <v/>
      </c>
      <c r="HG56" s="17" t="str">
        <f t="shared" ca="1" si="85"/>
        <v/>
      </c>
      <c r="HH56" s="17" t="str">
        <f t="shared" ca="1" si="86"/>
        <v/>
      </c>
      <c r="HI56" s="17" t="str">
        <f t="shared" ca="1" si="87"/>
        <v/>
      </c>
      <c r="HJ56" s="17" t="str">
        <f t="shared" ca="1" si="88"/>
        <v/>
      </c>
      <c r="HK56" s="17" t="str">
        <f t="shared" ca="1" si="89"/>
        <v/>
      </c>
      <c r="HL56" s="17" t="str">
        <f t="shared" ca="1" si="90"/>
        <v/>
      </c>
      <c r="HM56" s="17" t="str">
        <f t="shared" ca="1" si="91"/>
        <v/>
      </c>
      <c r="HN56" s="17" t="str">
        <f t="shared" ca="1" si="92"/>
        <v/>
      </c>
      <c r="HO56" s="17" t="str">
        <f t="shared" ca="1" si="93"/>
        <v/>
      </c>
      <c r="HP56" s="17" t="str">
        <f t="shared" ca="1" si="94"/>
        <v/>
      </c>
      <c r="HQ56" s="17" t="str">
        <f t="shared" ca="1" si="95"/>
        <v/>
      </c>
      <c r="HR56" s="17" t="str">
        <f t="shared" ca="1" si="96"/>
        <v/>
      </c>
      <c r="HS56" s="17" t="str">
        <f t="shared" ca="1" si="97"/>
        <v/>
      </c>
      <c r="HT56" s="17" t="str">
        <f t="shared" ca="1" si="98"/>
        <v/>
      </c>
      <c r="HU56" s="17" t="str">
        <f t="shared" ca="1" si="99"/>
        <v/>
      </c>
      <c r="HV56" s="17" t="str">
        <f t="shared" ca="1" si="100"/>
        <v/>
      </c>
      <c r="HW56" s="17" t="str">
        <f t="shared" ca="1" si="101"/>
        <v/>
      </c>
      <c r="HX56" s="17" t="str">
        <f t="shared" ca="1" si="102"/>
        <v/>
      </c>
      <c r="HY56" s="17" t="str">
        <f t="shared" ca="1" si="103"/>
        <v/>
      </c>
      <c r="HZ56" s="17" t="str">
        <f t="shared" ca="1" si="104"/>
        <v/>
      </c>
      <c r="IA56" s="17" t="str">
        <f t="shared" ca="1" si="105"/>
        <v/>
      </c>
      <c r="IB56" s="17" t="str">
        <f t="shared" ca="1" si="106"/>
        <v/>
      </c>
      <c r="IC56" s="17" t="str">
        <f t="shared" ca="1" si="107"/>
        <v/>
      </c>
      <c r="ID56" s="17" t="str">
        <f t="shared" ca="1" si="40"/>
        <v/>
      </c>
      <c r="IE56" s="17" t="str">
        <f t="shared" ca="1" si="125"/>
        <v/>
      </c>
      <c r="IF56" s="17" t="str">
        <f t="shared" ca="1" si="126"/>
        <v/>
      </c>
      <c r="IG56" s="17" t="str">
        <f t="shared" ca="1" si="127"/>
        <v/>
      </c>
      <c r="IH56" s="17" t="str">
        <f t="shared" ca="1" si="128"/>
        <v/>
      </c>
      <c r="II56" s="17" t="str">
        <f t="shared" ca="1" si="129"/>
        <v/>
      </c>
      <c r="IJ56" s="17" t="str">
        <f t="shared" ca="1" si="130"/>
        <v/>
      </c>
      <c r="IK56" s="17" t="str">
        <f t="shared" ca="1" si="131"/>
        <v/>
      </c>
      <c r="IL56" s="17" t="str">
        <f t="shared" ca="1" si="132"/>
        <v/>
      </c>
      <c r="IM56" s="17" t="str">
        <f t="shared" ca="1" si="133"/>
        <v/>
      </c>
      <c r="IN56" s="17" t="str">
        <f t="shared" ca="1" si="134"/>
        <v/>
      </c>
      <c r="IO56" s="17" t="str">
        <f t="shared" ca="1" si="135"/>
        <v/>
      </c>
      <c r="IP56" s="17" t="str">
        <f t="shared" ca="1" si="136"/>
        <v/>
      </c>
      <c r="IQ56" s="17" t="str">
        <f t="shared" ca="1" si="109"/>
        <v/>
      </c>
      <c r="IR56" s="17" t="str">
        <f t="shared" ca="1" si="110"/>
        <v/>
      </c>
      <c r="IS56" s="17" t="str">
        <f t="shared" ca="1" si="111"/>
        <v/>
      </c>
      <c r="IT56" s="17" t="str">
        <f t="shared" ca="1" si="112"/>
        <v/>
      </c>
      <c r="IU56" s="17" t="str">
        <f t="shared" ca="1" si="113"/>
        <v/>
      </c>
      <c r="IV56" s="17" t="str">
        <f t="shared" ca="1" si="114"/>
        <v/>
      </c>
      <c r="IW56" s="17" t="str">
        <f t="shared" ca="1" si="115"/>
        <v/>
      </c>
      <c r="IX56" s="17" t="str">
        <f t="shared" ca="1" si="116"/>
        <v/>
      </c>
      <c r="IY56" s="17" t="str">
        <f t="shared" ca="1" si="117"/>
        <v/>
      </c>
      <c r="IZ56" s="17" t="str">
        <f t="shared" ca="1" si="118"/>
        <v/>
      </c>
      <c r="JA56" s="17" t="str">
        <f t="shared" ca="1" si="119"/>
        <v/>
      </c>
      <c r="JB56" s="17" t="str">
        <f t="shared" ca="1" si="120"/>
        <v/>
      </c>
      <c r="JC56" s="17" t="str">
        <f t="shared" ca="1" si="121"/>
        <v/>
      </c>
      <c r="JD56" s="17" t="str">
        <f t="shared" ca="1" si="122"/>
        <v/>
      </c>
      <c r="JE56" s="17" t="str">
        <f t="shared" ca="1" si="123"/>
        <v/>
      </c>
      <c r="JF56" s="17" t="str">
        <f t="shared" ca="1" si="137"/>
        <v/>
      </c>
      <c r="JG56" s="17" t="str">
        <f t="shared" ca="1" si="138"/>
        <v/>
      </c>
      <c r="JH56" s="17" t="str">
        <f t="shared" ca="1" si="139"/>
        <v/>
      </c>
      <c r="JI56" s="17" t="str">
        <f t="shared" ca="1" si="140"/>
        <v/>
      </c>
      <c r="JJ56" s="17" t="str">
        <f t="shared" ca="1" si="141"/>
        <v/>
      </c>
      <c r="JK56" s="17" t="str">
        <f t="shared" ca="1" si="142"/>
        <v/>
      </c>
      <c r="JL56" s="17" t="str">
        <f t="shared" ca="1" si="143"/>
        <v/>
      </c>
      <c r="JM56" s="17" t="str">
        <f t="shared" ca="1" si="144"/>
        <v/>
      </c>
    </row>
    <row r="57" spans="1:273">
      <c r="A57" s="17" t="str">
        <f>$S57&amp;"\"&amp;$DT57&amp;"\"&amp;$DU57&amp;"\"&amp;EL57</f>
        <v>\\\0</v>
      </c>
      <c r="B57" s="17" t="str">
        <f t="shared" si="6"/>
        <v>\\\0</v>
      </c>
      <c r="C57" s="17" t="str">
        <f t="shared" si="7"/>
        <v>\\\0</v>
      </c>
      <c r="D57" s="17" t="str">
        <f t="shared" si="8"/>
        <v>\\\0</v>
      </c>
      <c r="E57" s="17" t="str">
        <f t="shared" si="9"/>
        <v>\\\0</v>
      </c>
      <c r="F57" s="17" t="str">
        <f t="shared" si="10"/>
        <v>\\\0</v>
      </c>
      <c r="G57" s="17" t="str">
        <f t="shared" si="11"/>
        <v>\\\0</v>
      </c>
      <c r="H57" s="17" t="str">
        <f t="shared" si="12"/>
        <v>\\\0</v>
      </c>
      <c r="I57" s="17" t="str">
        <f t="shared" si="13"/>
        <v>\\\0</v>
      </c>
      <c r="J57" s="17" t="str">
        <f t="shared" si="14"/>
        <v>\\\0</v>
      </c>
      <c r="K57" s="17" t="str">
        <f t="shared" si="15"/>
        <v>\\\0</v>
      </c>
      <c r="L57" s="17" t="str">
        <f t="shared" si="16"/>
        <v>\\\0</v>
      </c>
      <c r="M57" s="17" t="str">
        <f t="shared" si="17"/>
        <v>\\\0</v>
      </c>
      <c r="N57" s="17" t="str">
        <f t="shared" si="18"/>
        <v>\\\0</v>
      </c>
      <c r="O57" s="17" t="str">
        <f t="shared" si="19"/>
        <v>\\\0</v>
      </c>
      <c r="P57" s="17" t="str">
        <f t="shared" si="20"/>
        <v>\\\0</v>
      </c>
      <c r="R57" s="17" t="str">
        <f t="shared" si="21"/>
        <v>\\</v>
      </c>
      <c r="S57" s="38"/>
      <c r="T57" s="39"/>
      <c r="U57" s="31"/>
      <c r="V57" s="32"/>
      <c r="W57" s="36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35"/>
      <c r="DS57" s="287"/>
      <c r="DT57" s="36"/>
      <c r="DU57" s="37"/>
      <c r="DV57" s="28">
        <f>IF(AND($S57='자료입력 및 결과표시'!$B$6,COUNTIF($W57:$DR57,'자료입력 및 결과표시'!$C$6)&gt;=1),IF(OR('자료입력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DW57" s="28">
        <f>IF(AND($S57='자료입력 및 결과표시'!$B$7,COUNTIF($W57:$DR57,'자료입력 및 결과표시'!$C$7)&gt;=1),IF(OR('자료입력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DX57" s="28">
        <f>IF(AND($S57='자료입력 및 결과표시'!$B$8,COUNTIF($W57:$DR57,'자료입력 및 결과표시'!$C$8)&gt;=1),IF(OR('자료입력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DY57" s="28">
        <f>IF(AND($S57='자료입력 및 결과표시'!$B$9,COUNTIF($W57:$DR57,'자료입력 및 결과표시'!$C$9)&gt;=1),IF(OR('자료입력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DZ57" s="28">
        <f>IF(AND($S57='자료입력 및 결과표시'!$B$10,COUNTIF($W57:$DR57,'자료입력 및 결과표시'!$C$10)&gt;=1),IF(OR('자료입력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A57" s="28">
        <f>IF(AND($S57='자료입력 및 결과표시'!$B$11,COUNTIF($W57:$DR57,'자료입력 및 결과표시'!$C$11)&gt;=1),IF(OR('자료입력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B57" s="28">
        <f>IF(AND($S57='자료입력 및 결과표시'!$B$12,COUNTIF($W57:$DR57,'자료입력 및 결과표시'!$C$12)&gt;=1),IF(OR('자료입력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C57" s="28">
        <f>IF(AND($S57='자료입력 및 결과표시'!$B$13,COUNTIF($W57:$DR57,'자료입력 및 결과표시'!$C$13)&gt;=1),IF(OR('자료입력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D57" s="28">
        <f>IF(AND($S57='자료입력 및 결과표시'!$B$14,COUNTIF($W57:$DR57,'자료입력 및 결과표시'!$C$14)&gt;=1),IF(OR('자료입력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E57" s="28">
        <f>IF(AND($S57='자료입력 및 결과표시'!$B$15,COUNTIF($W57:$DR57,'자료입력 및 결과표시'!$C$15)&gt;=1),IF(OR('자료입력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F57" s="28">
        <f>IF(AND($S57='자료입력 및 결과표시'!$B$16,COUNTIF($W57:$DR57,'자료입력 및 결과표시'!$C$16)&gt;=1),IF(OR('자료입력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G57" s="28">
        <f>IF(AND($S57='자료입력 및 결과표시'!$B$17,COUNTIF($W57:$DR57,'자료입력 및 결과표시'!$C$17)&gt;=1),IF(OR('자료입력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H57" s="28">
        <f>IF(AND($S57='자료입력 및 결과표시'!$B$18,COUNTIF($W57:$DR57,'자료입력 및 결과표시'!$C$18)&gt;=1),IF(OR('자료입력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I57" s="28">
        <f>IF(AND($S57='자료입력 및 결과표시'!$B$19,COUNTIF($W57:$DR57,'자료입력 및 결과표시'!$C$19)&gt;=1),IF(OR('자료입력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J57" s="28">
        <f>IF(AND($S57='자료입력 및 결과표시'!$B$20,COUNTIF($W57:$DR57,'자료입력 및 결과표시'!$C$20)&gt;=1),IF(OR('자료입력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K57" s="28">
        <f>IF(AND($S57='자료입력 및 결과표시'!$B$21,COUNTIF($W57:$DR57,'자료입력 및 결과표시'!$C$21)&gt;=1),IF(OR('자료입력 및 결과표시'!$B$4+90&gt;=$V57,'자료입력 및 결과표시'!$B$4&lt;$U57),0,IF($V57-'자료입력 및 결과표시'!$B$4-90&gt;='자료입력 및 결과표시'!$E$4,'자료입력 및 결과표시'!$E$4,$V57-'자료입력 및 결과표시'!$B$4-90)),0)</f>
        <v>0</v>
      </c>
      <c r="EL57" s="17">
        <f>IF(AND(S57='자료입력 및 결과표시'!$B$6,COUNTIF('업무중복도(데이터 입력)'!$W57:$DR57,'자료입력 및 결과표시'!$C$6)&gt;=1),1,0)</f>
        <v>0</v>
      </c>
      <c r="EM57" s="17">
        <f>IF(AND(S57='자료입력 및 결과표시'!$B$7,COUNTIF('업무중복도(데이터 입력)'!$W57:$DR57,'자료입력 및 결과표시'!$C$7)&gt;=1),2,0)</f>
        <v>0</v>
      </c>
      <c r="EN57" s="17">
        <f>IF(AND(S57='자료입력 및 결과표시'!$B$8,COUNTIF('업무중복도(데이터 입력)'!$W57:$DR57,'자료입력 및 결과표시'!$C$8)&gt;=1),3,0)</f>
        <v>0</v>
      </c>
      <c r="EO57" s="17">
        <f>IF(AND(S57='자료입력 및 결과표시'!$B$9,COUNTIF('업무중복도(데이터 입력)'!$W57:$DR57,'자료입력 및 결과표시'!$C$9)&gt;=1),4,0)</f>
        <v>0</v>
      </c>
      <c r="EP57" s="17">
        <f>IF(AND(S57='자료입력 및 결과표시'!$B$10,COUNTIF('업무중복도(데이터 입력)'!$W57:$DR57,'자료입력 및 결과표시'!$C$10)&gt;=1),5,0)</f>
        <v>0</v>
      </c>
      <c r="EQ57" s="17">
        <f>IF(AND(S57='자료입력 및 결과표시'!$B$11,COUNTIF('업무중복도(데이터 입력)'!$W57:$DR57,'자료입력 및 결과표시'!$C$11)&gt;=1),6,0)</f>
        <v>0</v>
      </c>
      <c r="ER57" s="17">
        <f>IF(AND(S57='자료입력 및 결과표시'!$B$12,COUNTIF('업무중복도(데이터 입력)'!$W57:$DR57,'자료입력 및 결과표시'!$C$12)&gt;=1),7,0)</f>
        <v>0</v>
      </c>
      <c r="ES57" s="17">
        <f>IF(AND(S57='자료입력 및 결과표시'!$B$13,COUNTIF('업무중복도(데이터 입력)'!$W57:$DR57,'자료입력 및 결과표시'!$C$13)&gt;=1),8,0)</f>
        <v>0</v>
      </c>
      <c r="ET57" s="17">
        <f>IF(AND(S57='자료입력 및 결과표시'!$B$14,COUNTIF('업무중복도(데이터 입력)'!$W57:$DR57,'자료입력 및 결과표시'!$C$14)&gt;=1),9,0)</f>
        <v>0</v>
      </c>
      <c r="EU57" s="17">
        <f>IF(AND(S57='자료입력 및 결과표시'!$B$15,COUNTIF('업무중복도(데이터 입력)'!$W57:$DR57,'자료입력 및 결과표시'!$C$15)&gt;=1),10,0)</f>
        <v>0</v>
      </c>
      <c r="EV57" s="17">
        <f>IF(AND(S57='자료입력 및 결과표시'!$B$16,COUNTIF('업무중복도(데이터 입력)'!$W57:$DR57,'자료입력 및 결과표시'!$C$16)&gt;=1),11,0)</f>
        <v>0</v>
      </c>
      <c r="EW57" s="17">
        <f>IF(AND(S57='자료입력 및 결과표시'!$B$17,COUNTIF('업무중복도(데이터 입력)'!$W57:$DR57,'자료입력 및 결과표시'!$C$17)&gt;=1),12,0)</f>
        <v>0</v>
      </c>
      <c r="EX57" s="17">
        <f>IF(AND(S57='자료입력 및 결과표시'!$B$18,COUNTIF('업무중복도(데이터 입력)'!$W57:$DR57,'자료입력 및 결과표시'!$C$18)&gt;=1),13,0)</f>
        <v>0</v>
      </c>
      <c r="EY57" s="17">
        <f>IF(AND(S57='자료입력 및 결과표시'!$B$19,COUNTIF('업무중복도(데이터 입력)'!$W57:$DR57,'자료입력 및 결과표시'!$C$19)&gt;=1),14,0)</f>
        <v>0</v>
      </c>
      <c r="EZ57" s="17">
        <f>IF(AND(S57='자료입력 및 결과표시'!$B$20,COUNTIF('업무중복도(데이터 입력)'!$W57:$DR57,'자료입력 및 결과표시'!$C$20)&gt;=1),15,0)</f>
        <v>0</v>
      </c>
      <c r="FA57" s="17">
        <f>IF(AND(S57='자료입력 및 결과표시'!$B$21,COUNTIF('업무중복도(데이터 입력)'!$W57:$DR57,'자료입력 및 결과표시'!$C$21)&gt;=1),16,0)</f>
        <v>0</v>
      </c>
      <c r="FD57" s="270" t="str">
        <f ca="1">IFERROR(MATCH('자료입력 및 결과표시'!$C$62,OFFSET($R$3,$FD56,,1000),0)+$FD56,"")</f>
        <v/>
      </c>
      <c r="FE57" s="271" t="str">
        <f t="shared" ca="1" si="22"/>
        <v/>
      </c>
      <c r="FH57" s="17" t="str">
        <f ca="1">IFERROR(MATCH('자료입력 및 결과표시'!$C$62,OFFSET($R$3,$FH56,,1000),0)+$FH56,"")</f>
        <v/>
      </c>
      <c r="FK57" s="17">
        <f t="shared" si="24"/>
        <v>0</v>
      </c>
      <c r="FL57" s="17">
        <v>55</v>
      </c>
      <c r="FM57" s="17">
        <f>IF(HLOOKUP('자료입력 및 결과표시'!$A$4,'업체별 기술인 명단(데이터 입력)'!$B$2:$BZ$100,56,FALSE)="",1,HLOOKUP('자료입력 및 결과표시'!$A$4,'업체별 기술인 명단(데이터 입력)'!$B$2:$BZ$100,56,FALSE))</f>
        <v>1</v>
      </c>
      <c r="FN57" s="17">
        <f t="shared" ca="1" si="25"/>
        <v>0</v>
      </c>
      <c r="FO57"/>
      <c r="FP57" s="17" t="str">
        <f t="shared" ca="1" si="26"/>
        <v/>
      </c>
      <c r="FQ57" s="270" t="str">
        <f ca="1">IFERROR(MATCH('자료입력 및 결과표시'!$C$62,OFFSET($R$3,$FQ56,,1000),0)+$FQ56,"")</f>
        <v/>
      </c>
      <c r="FR57" s="17" t="str">
        <f t="shared" ca="1" si="27"/>
        <v/>
      </c>
      <c r="FS57" s="17" t="str">
        <f t="shared" ca="1" si="45"/>
        <v/>
      </c>
      <c r="FT57" s="17" t="str">
        <f t="shared" ca="1" si="46"/>
        <v/>
      </c>
      <c r="FU57" s="17" t="str">
        <f t="shared" ca="1" si="47"/>
        <v/>
      </c>
      <c r="FV57" s="17" t="str">
        <f t="shared" ca="1" si="48"/>
        <v/>
      </c>
      <c r="FW57" s="17" t="str">
        <f t="shared" ca="1" si="49"/>
        <v/>
      </c>
      <c r="FX57" s="17" t="str">
        <f t="shared" ca="1" si="50"/>
        <v/>
      </c>
      <c r="FY57" s="17" t="str">
        <f t="shared" ca="1" si="51"/>
        <v/>
      </c>
      <c r="FZ57" s="17" t="str">
        <f t="shared" ca="1" si="52"/>
        <v/>
      </c>
      <c r="GA57" s="17" t="str">
        <f t="shared" ca="1" si="53"/>
        <v/>
      </c>
      <c r="GB57" s="17" t="str">
        <f t="shared" ca="1" si="54"/>
        <v/>
      </c>
      <c r="GC57" s="17" t="str">
        <f t="shared" ca="1" si="55"/>
        <v/>
      </c>
      <c r="GD57" s="17" t="str">
        <f t="shared" ca="1" si="56"/>
        <v/>
      </c>
      <c r="GE57" s="17" t="str">
        <f t="shared" ca="1" si="57"/>
        <v/>
      </c>
      <c r="GF57" s="17" t="str">
        <f t="shared" ca="1" si="58"/>
        <v/>
      </c>
      <c r="GG57" s="17" t="str">
        <f t="shared" ca="1" si="59"/>
        <v/>
      </c>
      <c r="GH57" s="17" t="str">
        <f t="shared" ca="1" si="60"/>
        <v/>
      </c>
      <c r="GI57" s="17" t="str">
        <f t="shared" ca="1" si="61"/>
        <v/>
      </c>
      <c r="GJ57" s="17" t="str">
        <f t="shared" ca="1" si="62"/>
        <v/>
      </c>
      <c r="GK57" s="17" t="str">
        <f t="shared" ca="1" si="63"/>
        <v/>
      </c>
      <c r="GL57" s="17" t="str">
        <f t="shared" ca="1" si="64"/>
        <v/>
      </c>
      <c r="GM57" s="17" t="str">
        <f t="shared" ca="1" si="65"/>
        <v/>
      </c>
      <c r="GN57" s="17" t="str">
        <f t="shared" ca="1" si="66"/>
        <v/>
      </c>
      <c r="GO57" s="17" t="str">
        <f t="shared" ca="1" si="67"/>
        <v/>
      </c>
      <c r="GP57" s="17" t="str">
        <f t="shared" ca="1" si="68"/>
        <v/>
      </c>
      <c r="GQ57" s="17" t="str">
        <f t="shared" ca="1" si="69"/>
        <v/>
      </c>
      <c r="GR57" s="17" t="str">
        <f t="shared" ca="1" si="70"/>
        <v/>
      </c>
      <c r="GS57" s="17" t="str">
        <f t="shared" ca="1" si="71"/>
        <v/>
      </c>
      <c r="GT57" s="17" t="str">
        <f t="shared" ca="1" si="72"/>
        <v/>
      </c>
      <c r="GU57" s="17" t="str">
        <f t="shared" ca="1" si="73"/>
        <v/>
      </c>
      <c r="GV57" s="17" t="str">
        <f t="shared" ca="1" si="74"/>
        <v/>
      </c>
      <c r="GW57" s="17" t="str">
        <f t="shared" ca="1" si="75"/>
        <v/>
      </c>
      <c r="GX57" s="17" t="str">
        <f t="shared" ca="1" si="76"/>
        <v/>
      </c>
      <c r="GY57" s="17" t="str">
        <f t="shared" ca="1" si="77"/>
        <v/>
      </c>
      <c r="GZ57" s="17" t="str">
        <f t="shared" ca="1" si="78"/>
        <v/>
      </c>
      <c r="HA57" s="17" t="str">
        <f t="shared" ca="1" si="79"/>
        <v/>
      </c>
      <c r="HB57" s="17" t="str">
        <f t="shared" ca="1" si="80"/>
        <v/>
      </c>
      <c r="HC57" s="17" t="str">
        <f t="shared" ca="1" si="81"/>
        <v/>
      </c>
      <c r="HD57" s="17" t="str">
        <f t="shared" ca="1" si="82"/>
        <v/>
      </c>
      <c r="HE57" s="17" t="str">
        <f t="shared" ca="1" si="83"/>
        <v/>
      </c>
      <c r="HF57" s="17" t="str">
        <f t="shared" ca="1" si="84"/>
        <v/>
      </c>
      <c r="HG57" s="17" t="str">
        <f t="shared" ca="1" si="85"/>
        <v/>
      </c>
      <c r="HH57" s="17" t="str">
        <f t="shared" ca="1" si="86"/>
        <v/>
      </c>
      <c r="HI57" s="17" t="str">
        <f t="shared" ca="1" si="87"/>
        <v/>
      </c>
      <c r="HJ57" s="17" t="str">
        <f t="shared" ca="1" si="88"/>
        <v/>
      </c>
      <c r="HK57" s="17" t="str">
        <f t="shared" ca="1" si="89"/>
        <v/>
      </c>
      <c r="HL57" s="17" t="str">
        <f t="shared" ca="1" si="90"/>
        <v/>
      </c>
      <c r="HM57" s="17" t="str">
        <f t="shared" ca="1" si="91"/>
        <v/>
      </c>
      <c r="HN57" s="17" t="str">
        <f t="shared" ca="1" si="92"/>
        <v/>
      </c>
      <c r="HO57" s="17" t="str">
        <f t="shared" ca="1" si="93"/>
        <v/>
      </c>
      <c r="HP57" s="17" t="str">
        <f t="shared" ca="1" si="94"/>
        <v/>
      </c>
      <c r="HQ57" s="17" t="str">
        <f t="shared" ca="1" si="95"/>
        <v/>
      </c>
      <c r="HR57" s="17" t="str">
        <f t="shared" ca="1" si="96"/>
        <v/>
      </c>
      <c r="HS57" s="17" t="str">
        <f t="shared" ca="1" si="97"/>
        <v/>
      </c>
      <c r="HT57" s="17" t="str">
        <f t="shared" ca="1" si="98"/>
        <v/>
      </c>
      <c r="HU57" s="17" t="str">
        <f t="shared" ca="1" si="99"/>
        <v/>
      </c>
      <c r="HV57" s="17" t="str">
        <f t="shared" ca="1" si="100"/>
        <v/>
      </c>
      <c r="HW57" s="17" t="str">
        <f t="shared" ca="1" si="101"/>
        <v/>
      </c>
      <c r="HX57" s="17" t="str">
        <f t="shared" ca="1" si="102"/>
        <v/>
      </c>
      <c r="HY57" s="17" t="str">
        <f t="shared" ca="1" si="103"/>
        <v/>
      </c>
      <c r="HZ57" s="17" t="str">
        <f t="shared" ca="1" si="104"/>
        <v/>
      </c>
      <c r="IA57" s="17" t="str">
        <f t="shared" ca="1" si="105"/>
        <v/>
      </c>
      <c r="IB57" s="17" t="str">
        <f t="shared" ca="1" si="106"/>
        <v/>
      </c>
      <c r="IC57" s="17" t="str">
        <f t="shared" ca="1" si="107"/>
        <v/>
      </c>
      <c r="ID57" s="17" t="str">
        <f t="shared" ca="1" si="40"/>
        <v/>
      </c>
      <c r="IE57" s="17" t="str">
        <f t="shared" ca="1" si="125"/>
        <v/>
      </c>
      <c r="IF57" s="17" t="str">
        <f t="shared" ca="1" si="126"/>
        <v/>
      </c>
      <c r="IG57" s="17" t="str">
        <f t="shared" ca="1" si="127"/>
        <v/>
      </c>
      <c r="IH57" s="17" t="str">
        <f t="shared" ca="1" si="128"/>
        <v/>
      </c>
      <c r="II57" s="17" t="str">
        <f t="shared" ca="1" si="129"/>
        <v/>
      </c>
      <c r="IJ57" s="17" t="str">
        <f t="shared" ca="1" si="130"/>
        <v/>
      </c>
      <c r="IK57" s="17" t="str">
        <f t="shared" ca="1" si="131"/>
        <v/>
      </c>
      <c r="IL57" s="17" t="str">
        <f t="shared" ca="1" si="132"/>
        <v/>
      </c>
      <c r="IM57" s="17" t="str">
        <f t="shared" ca="1" si="133"/>
        <v/>
      </c>
      <c r="IN57" s="17" t="str">
        <f t="shared" ca="1" si="134"/>
        <v/>
      </c>
      <c r="IO57" s="17" t="str">
        <f t="shared" ca="1" si="135"/>
        <v/>
      </c>
      <c r="IP57" s="17" t="str">
        <f t="shared" ca="1" si="136"/>
        <v/>
      </c>
      <c r="IQ57" s="17" t="str">
        <f t="shared" ca="1" si="109"/>
        <v/>
      </c>
      <c r="IR57" s="17" t="str">
        <f t="shared" ca="1" si="110"/>
        <v/>
      </c>
      <c r="IS57" s="17" t="str">
        <f t="shared" ca="1" si="111"/>
        <v/>
      </c>
      <c r="IT57" s="17" t="str">
        <f t="shared" ca="1" si="112"/>
        <v/>
      </c>
      <c r="IU57" s="17" t="str">
        <f t="shared" ca="1" si="113"/>
        <v/>
      </c>
      <c r="IV57" s="17" t="str">
        <f t="shared" ca="1" si="114"/>
        <v/>
      </c>
      <c r="IW57" s="17" t="str">
        <f t="shared" ca="1" si="115"/>
        <v/>
      </c>
      <c r="IX57" s="17" t="str">
        <f t="shared" ca="1" si="116"/>
        <v/>
      </c>
      <c r="IY57" s="17" t="str">
        <f t="shared" ca="1" si="117"/>
        <v/>
      </c>
      <c r="IZ57" s="17" t="str">
        <f t="shared" ca="1" si="118"/>
        <v/>
      </c>
      <c r="JA57" s="17" t="str">
        <f t="shared" ca="1" si="119"/>
        <v/>
      </c>
      <c r="JB57" s="17" t="str">
        <f t="shared" ca="1" si="120"/>
        <v/>
      </c>
      <c r="JC57" s="17" t="str">
        <f t="shared" ca="1" si="121"/>
        <v/>
      </c>
      <c r="JD57" s="17" t="str">
        <f t="shared" ca="1" si="122"/>
        <v/>
      </c>
      <c r="JE57" s="17" t="str">
        <f t="shared" ca="1" si="123"/>
        <v/>
      </c>
      <c r="JF57" s="17" t="str">
        <f t="shared" ca="1" si="137"/>
        <v/>
      </c>
      <c r="JG57" s="17" t="str">
        <f t="shared" ca="1" si="138"/>
        <v/>
      </c>
      <c r="JH57" s="17" t="str">
        <f t="shared" ca="1" si="139"/>
        <v/>
      </c>
      <c r="JI57" s="17" t="str">
        <f t="shared" ca="1" si="140"/>
        <v/>
      </c>
      <c r="JJ57" s="17" t="str">
        <f t="shared" ca="1" si="141"/>
        <v/>
      </c>
      <c r="JK57" s="17" t="str">
        <f t="shared" ca="1" si="142"/>
        <v/>
      </c>
      <c r="JL57" s="17" t="str">
        <f t="shared" ca="1" si="143"/>
        <v/>
      </c>
      <c r="JM57" s="17" t="str">
        <f t="shared" ca="1" si="144"/>
        <v/>
      </c>
    </row>
    <row r="58" spans="1:273">
      <c r="A58" s="17" t="str">
        <f t="shared" si="5"/>
        <v>\\\0</v>
      </c>
      <c r="B58" s="17" t="str">
        <f t="shared" si="6"/>
        <v>\\\0</v>
      </c>
      <c r="C58" s="17" t="str">
        <f t="shared" si="7"/>
        <v>\\\0</v>
      </c>
      <c r="D58" s="17" t="str">
        <f t="shared" si="8"/>
        <v>\\\0</v>
      </c>
      <c r="E58" s="17" t="str">
        <f t="shared" si="9"/>
        <v>\\\0</v>
      </c>
      <c r="F58" s="17" t="str">
        <f t="shared" si="10"/>
        <v>\\\0</v>
      </c>
      <c r="G58" s="17" t="str">
        <f t="shared" si="11"/>
        <v>\\\0</v>
      </c>
      <c r="H58" s="17" t="str">
        <f t="shared" si="12"/>
        <v>\\\0</v>
      </c>
      <c r="I58" s="17" t="str">
        <f t="shared" si="13"/>
        <v>\\\0</v>
      </c>
      <c r="J58" s="17" t="str">
        <f t="shared" si="14"/>
        <v>\\\0</v>
      </c>
      <c r="K58" s="17" t="str">
        <f t="shared" si="15"/>
        <v>\\\0</v>
      </c>
      <c r="L58" s="17" t="str">
        <f t="shared" si="16"/>
        <v>\\\0</v>
      </c>
      <c r="M58" s="17" t="str">
        <f t="shared" si="17"/>
        <v>\\\0</v>
      </c>
      <c r="N58" s="17" t="str">
        <f t="shared" si="18"/>
        <v>\\\0</v>
      </c>
      <c r="O58" s="17" t="str">
        <f t="shared" si="19"/>
        <v>\\\0</v>
      </c>
      <c r="P58" s="17" t="str">
        <f t="shared" si="20"/>
        <v>\\\0</v>
      </c>
      <c r="R58" s="17" t="str">
        <f t="shared" si="21"/>
        <v>\\</v>
      </c>
      <c r="S58" s="38"/>
      <c r="T58" s="39"/>
      <c r="U58" s="31"/>
      <c r="V58" s="32"/>
      <c r="W58" s="36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35"/>
      <c r="DS58" s="287"/>
      <c r="DT58" s="36"/>
      <c r="DU58" s="37"/>
      <c r="DV58" s="28">
        <f>IF(AND($S58='자료입력 및 결과표시'!$B$6,COUNTIF($W58:$DR58,'자료입력 및 결과표시'!$C$6)&gt;=1),IF(OR('자료입력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DW58" s="28">
        <f>IF(AND($S58='자료입력 및 결과표시'!$B$7,COUNTIF($W58:$DR58,'자료입력 및 결과표시'!$C$7)&gt;=1),IF(OR('자료입력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DX58" s="28">
        <f>IF(AND($S58='자료입력 및 결과표시'!$B$8,COUNTIF($W58:$DR58,'자료입력 및 결과표시'!$C$8)&gt;=1),IF(OR('자료입력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DY58" s="28">
        <f>IF(AND($S58='자료입력 및 결과표시'!$B$9,COUNTIF($W58:$DR58,'자료입력 및 결과표시'!$C$9)&gt;=1),IF(OR('자료입력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DZ58" s="28">
        <f>IF(AND($S58='자료입력 및 결과표시'!$B$10,COUNTIF($W58:$DR58,'자료입력 및 결과표시'!$C$10)&gt;=1),IF(OR('자료입력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A58" s="28">
        <f>IF(AND($S58='자료입력 및 결과표시'!$B$11,COUNTIF($W58:$DR58,'자료입력 및 결과표시'!$C$11)&gt;=1),IF(OR('자료입력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B58" s="28">
        <f>IF(AND($S58='자료입력 및 결과표시'!$B$12,COUNTIF($W58:$DR58,'자료입력 및 결과표시'!$C$12)&gt;=1),IF(OR('자료입력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C58" s="28">
        <f>IF(AND($S58='자료입력 및 결과표시'!$B$13,COUNTIF($W58:$DR58,'자료입력 및 결과표시'!$C$13)&gt;=1),IF(OR('자료입력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D58" s="28">
        <f>IF(AND($S58='자료입력 및 결과표시'!$B$14,COUNTIF($W58:$DR58,'자료입력 및 결과표시'!$C$14)&gt;=1),IF(OR('자료입력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E58" s="28">
        <f>IF(AND($S58='자료입력 및 결과표시'!$B$15,COUNTIF($W58:$DR58,'자료입력 및 결과표시'!$C$15)&gt;=1),IF(OR('자료입력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F58" s="28">
        <f>IF(AND($S58='자료입력 및 결과표시'!$B$16,COUNTIF($W58:$DR58,'자료입력 및 결과표시'!$C$16)&gt;=1),IF(OR('자료입력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G58" s="28">
        <f>IF(AND($S58='자료입력 및 결과표시'!$B$17,COUNTIF($W58:$DR58,'자료입력 및 결과표시'!$C$17)&gt;=1),IF(OR('자료입력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H58" s="28">
        <f>IF(AND($S58='자료입력 및 결과표시'!$B$18,COUNTIF($W58:$DR58,'자료입력 및 결과표시'!$C$18)&gt;=1),IF(OR('자료입력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I58" s="28">
        <f>IF(AND($S58='자료입력 및 결과표시'!$B$19,COUNTIF($W58:$DR58,'자료입력 및 결과표시'!$C$19)&gt;=1),IF(OR('자료입력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J58" s="28">
        <f>IF(AND($S58='자료입력 및 결과표시'!$B$20,COUNTIF($W58:$DR58,'자료입력 및 결과표시'!$C$20)&gt;=1),IF(OR('자료입력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K58" s="28">
        <f>IF(AND($S58='자료입력 및 결과표시'!$B$21,COUNTIF($W58:$DR58,'자료입력 및 결과표시'!$C$21)&gt;=1),IF(OR('자료입력 및 결과표시'!$B$4+90&gt;=$V58,'자료입력 및 결과표시'!$B$4&lt;$U58),0,IF($V58-'자료입력 및 결과표시'!$B$4-90&gt;='자료입력 및 결과표시'!$E$4,'자료입력 및 결과표시'!$E$4,$V58-'자료입력 및 결과표시'!$B$4-90)),0)</f>
        <v>0</v>
      </c>
      <c r="EL58" s="17">
        <f>IF(AND(S58='자료입력 및 결과표시'!$B$6,COUNTIF('업무중복도(데이터 입력)'!$W58:$DR58,'자료입력 및 결과표시'!$C$6)&gt;=1),1,0)</f>
        <v>0</v>
      </c>
      <c r="EM58" s="17">
        <f>IF(AND(S58='자료입력 및 결과표시'!$B$7,COUNTIF('업무중복도(데이터 입력)'!$W58:$DR58,'자료입력 및 결과표시'!$C$7)&gt;=1),2,0)</f>
        <v>0</v>
      </c>
      <c r="EN58" s="17">
        <f>IF(AND(S58='자료입력 및 결과표시'!$B$8,COUNTIF('업무중복도(데이터 입력)'!$W58:$DR58,'자료입력 및 결과표시'!$C$8)&gt;=1),3,0)</f>
        <v>0</v>
      </c>
      <c r="EO58" s="17">
        <f>IF(AND(S58='자료입력 및 결과표시'!$B$9,COUNTIF('업무중복도(데이터 입력)'!$W58:$DR58,'자료입력 및 결과표시'!$C$9)&gt;=1),4,0)</f>
        <v>0</v>
      </c>
      <c r="EP58" s="17">
        <f>IF(AND(S58='자료입력 및 결과표시'!$B$10,COUNTIF('업무중복도(데이터 입력)'!$W58:$DR58,'자료입력 및 결과표시'!$C$10)&gt;=1),5,0)</f>
        <v>0</v>
      </c>
      <c r="EQ58" s="17">
        <f>IF(AND(S58='자료입력 및 결과표시'!$B$11,COUNTIF('업무중복도(데이터 입력)'!$W58:$DR58,'자료입력 및 결과표시'!$C$11)&gt;=1),6,0)</f>
        <v>0</v>
      </c>
      <c r="ER58" s="17">
        <f>IF(AND(S58='자료입력 및 결과표시'!$B$12,COUNTIF('업무중복도(데이터 입력)'!$W58:$DR58,'자료입력 및 결과표시'!$C$12)&gt;=1),7,0)</f>
        <v>0</v>
      </c>
      <c r="ES58" s="17">
        <f>IF(AND(S58='자료입력 및 결과표시'!$B$13,COUNTIF('업무중복도(데이터 입력)'!$W58:$DR58,'자료입력 및 결과표시'!$C$13)&gt;=1),8,0)</f>
        <v>0</v>
      </c>
      <c r="ET58" s="17">
        <f>IF(AND(S58='자료입력 및 결과표시'!$B$14,COUNTIF('업무중복도(데이터 입력)'!$W58:$DR58,'자료입력 및 결과표시'!$C$14)&gt;=1),9,0)</f>
        <v>0</v>
      </c>
      <c r="EU58" s="17">
        <f>IF(AND(S58='자료입력 및 결과표시'!$B$15,COUNTIF('업무중복도(데이터 입력)'!$W58:$DR58,'자료입력 및 결과표시'!$C$15)&gt;=1),10,0)</f>
        <v>0</v>
      </c>
      <c r="EV58" s="17">
        <f>IF(AND(S58='자료입력 및 결과표시'!$B$16,COUNTIF('업무중복도(데이터 입력)'!$W58:$DR58,'자료입력 및 결과표시'!$C$16)&gt;=1),11,0)</f>
        <v>0</v>
      </c>
      <c r="EW58" s="17">
        <f>IF(AND(S58='자료입력 및 결과표시'!$B$17,COUNTIF('업무중복도(데이터 입력)'!$W58:$DR58,'자료입력 및 결과표시'!$C$17)&gt;=1),12,0)</f>
        <v>0</v>
      </c>
      <c r="EX58" s="17">
        <f>IF(AND(S58='자료입력 및 결과표시'!$B$18,COUNTIF('업무중복도(데이터 입력)'!$W58:$DR58,'자료입력 및 결과표시'!$C$18)&gt;=1),13,0)</f>
        <v>0</v>
      </c>
      <c r="EY58" s="17">
        <f>IF(AND(S58='자료입력 및 결과표시'!$B$19,COUNTIF('업무중복도(데이터 입력)'!$W58:$DR58,'자료입력 및 결과표시'!$C$19)&gt;=1),14,0)</f>
        <v>0</v>
      </c>
      <c r="EZ58" s="17">
        <f>IF(AND(S58='자료입력 및 결과표시'!$B$20,COUNTIF('업무중복도(데이터 입력)'!$W58:$DR58,'자료입력 및 결과표시'!$C$20)&gt;=1),15,0)</f>
        <v>0</v>
      </c>
      <c r="FA58" s="17">
        <f>IF(AND(S58='자료입력 및 결과표시'!$B$21,COUNTIF('업무중복도(데이터 입력)'!$W58:$DR58,'자료입력 및 결과표시'!$C$21)&gt;=1),16,0)</f>
        <v>0</v>
      </c>
      <c r="FD58" s="270" t="str">
        <f ca="1">IFERROR(MATCH('자료입력 및 결과표시'!$C$62,OFFSET($R$3,$FD57,,1000),0)+$FD57,"")</f>
        <v/>
      </c>
      <c r="FE58" s="271" t="str">
        <f t="shared" ca="1" si="22"/>
        <v/>
      </c>
      <c r="FH58" s="17" t="str">
        <f ca="1">IFERROR(MATCH('자료입력 및 결과표시'!$C$62,OFFSET($R$3,$FH57,,1000),0)+$FH57,"")</f>
        <v/>
      </c>
      <c r="FK58" s="17">
        <f t="shared" si="24"/>
        <v>0</v>
      </c>
      <c r="FL58" s="17">
        <v>56</v>
      </c>
      <c r="FM58" s="17">
        <f>IF(HLOOKUP('자료입력 및 결과표시'!$A$4,'업체별 기술인 명단(데이터 입력)'!$B$2:$BZ$100,57,FALSE)="",1,HLOOKUP('자료입력 및 결과표시'!$A$4,'업체별 기술인 명단(데이터 입력)'!$B$2:$BZ$100,57,FALSE))</f>
        <v>1</v>
      </c>
      <c r="FN58" s="17">
        <f t="shared" ca="1" si="25"/>
        <v>0</v>
      </c>
      <c r="FO58"/>
      <c r="FP58" s="17" t="str">
        <f t="shared" ca="1" si="26"/>
        <v/>
      </c>
      <c r="FQ58" s="270" t="str">
        <f ca="1">IFERROR(MATCH('자료입력 및 결과표시'!$C$62,OFFSET($R$3,$FQ57,,1000),0)+$FQ57,"")</f>
        <v/>
      </c>
      <c r="FR58" s="17" t="str">
        <f t="shared" ca="1" si="27"/>
        <v/>
      </c>
      <c r="FS58" s="17" t="str">
        <f t="shared" ca="1" si="45"/>
        <v/>
      </c>
      <c r="FT58" s="17" t="str">
        <f t="shared" ca="1" si="46"/>
        <v/>
      </c>
      <c r="FU58" s="17" t="str">
        <f t="shared" ca="1" si="47"/>
        <v/>
      </c>
      <c r="FV58" s="17" t="str">
        <f t="shared" ca="1" si="48"/>
        <v/>
      </c>
      <c r="FW58" s="17" t="str">
        <f t="shared" ca="1" si="49"/>
        <v/>
      </c>
      <c r="FX58" s="17" t="str">
        <f t="shared" ca="1" si="50"/>
        <v/>
      </c>
      <c r="FY58" s="17" t="str">
        <f t="shared" ca="1" si="51"/>
        <v/>
      </c>
      <c r="FZ58" s="17" t="str">
        <f t="shared" ca="1" si="52"/>
        <v/>
      </c>
      <c r="GA58" s="17" t="str">
        <f t="shared" ca="1" si="53"/>
        <v/>
      </c>
      <c r="GB58" s="17" t="str">
        <f t="shared" ca="1" si="54"/>
        <v/>
      </c>
      <c r="GC58" s="17" t="str">
        <f t="shared" ca="1" si="55"/>
        <v/>
      </c>
      <c r="GD58" s="17" t="str">
        <f t="shared" ca="1" si="56"/>
        <v/>
      </c>
      <c r="GE58" s="17" t="str">
        <f t="shared" ca="1" si="57"/>
        <v/>
      </c>
      <c r="GF58" s="17" t="str">
        <f t="shared" ca="1" si="58"/>
        <v/>
      </c>
      <c r="GG58" s="17" t="str">
        <f t="shared" ca="1" si="59"/>
        <v/>
      </c>
      <c r="GH58" s="17" t="str">
        <f t="shared" ca="1" si="60"/>
        <v/>
      </c>
      <c r="GI58" s="17" t="str">
        <f t="shared" ca="1" si="61"/>
        <v/>
      </c>
      <c r="GJ58" s="17" t="str">
        <f t="shared" ca="1" si="62"/>
        <v/>
      </c>
      <c r="GK58" s="17" t="str">
        <f t="shared" ca="1" si="63"/>
        <v/>
      </c>
      <c r="GL58" s="17" t="str">
        <f t="shared" ca="1" si="64"/>
        <v/>
      </c>
      <c r="GM58" s="17" t="str">
        <f t="shared" ca="1" si="65"/>
        <v/>
      </c>
      <c r="GN58" s="17" t="str">
        <f t="shared" ca="1" si="66"/>
        <v/>
      </c>
      <c r="GO58" s="17" t="str">
        <f t="shared" ca="1" si="67"/>
        <v/>
      </c>
      <c r="GP58" s="17" t="str">
        <f t="shared" ca="1" si="68"/>
        <v/>
      </c>
      <c r="GQ58" s="17" t="str">
        <f t="shared" ca="1" si="69"/>
        <v/>
      </c>
      <c r="GR58" s="17" t="str">
        <f t="shared" ca="1" si="70"/>
        <v/>
      </c>
      <c r="GS58" s="17" t="str">
        <f t="shared" ca="1" si="71"/>
        <v/>
      </c>
      <c r="GT58" s="17" t="str">
        <f t="shared" ca="1" si="72"/>
        <v/>
      </c>
      <c r="GU58" s="17" t="str">
        <f t="shared" ca="1" si="73"/>
        <v/>
      </c>
      <c r="GV58" s="17" t="str">
        <f t="shared" ca="1" si="74"/>
        <v/>
      </c>
      <c r="GW58" s="17" t="str">
        <f t="shared" ca="1" si="75"/>
        <v/>
      </c>
      <c r="GX58" s="17" t="str">
        <f t="shared" ca="1" si="76"/>
        <v/>
      </c>
      <c r="GY58" s="17" t="str">
        <f t="shared" ca="1" si="77"/>
        <v/>
      </c>
      <c r="GZ58" s="17" t="str">
        <f t="shared" ca="1" si="78"/>
        <v/>
      </c>
      <c r="HA58" s="17" t="str">
        <f t="shared" ca="1" si="79"/>
        <v/>
      </c>
      <c r="HB58" s="17" t="str">
        <f t="shared" ca="1" si="80"/>
        <v/>
      </c>
      <c r="HC58" s="17" t="str">
        <f t="shared" ca="1" si="81"/>
        <v/>
      </c>
      <c r="HD58" s="17" t="str">
        <f t="shared" ca="1" si="82"/>
        <v/>
      </c>
      <c r="HE58" s="17" t="str">
        <f t="shared" ca="1" si="83"/>
        <v/>
      </c>
      <c r="HF58" s="17" t="str">
        <f t="shared" ca="1" si="84"/>
        <v/>
      </c>
      <c r="HG58" s="17" t="str">
        <f t="shared" ca="1" si="85"/>
        <v/>
      </c>
      <c r="HH58" s="17" t="str">
        <f t="shared" ca="1" si="86"/>
        <v/>
      </c>
      <c r="HI58" s="17" t="str">
        <f t="shared" ca="1" si="87"/>
        <v/>
      </c>
      <c r="HJ58" s="17" t="str">
        <f t="shared" ca="1" si="88"/>
        <v/>
      </c>
      <c r="HK58" s="17" t="str">
        <f t="shared" ca="1" si="89"/>
        <v/>
      </c>
      <c r="HL58" s="17" t="str">
        <f t="shared" ca="1" si="90"/>
        <v/>
      </c>
      <c r="HM58" s="17" t="str">
        <f t="shared" ca="1" si="91"/>
        <v/>
      </c>
      <c r="HN58" s="17" t="str">
        <f t="shared" ca="1" si="92"/>
        <v/>
      </c>
      <c r="HO58" s="17" t="str">
        <f t="shared" ca="1" si="93"/>
        <v/>
      </c>
      <c r="HP58" s="17" t="str">
        <f t="shared" ca="1" si="94"/>
        <v/>
      </c>
      <c r="HQ58" s="17" t="str">
        <f t="shared" ca="1" si="95"/>
        <v/>
      </c>
      <c r="HR58" s="17" t="str">
        <f t="shared" ca="1" si="96"/>
        <v/>
      </c>
      <c r="HS58" s="17" t="str">
        <f t="shared" ca="1" si="97"/>
        <v/>
      </c>
      <c r="HT58" s="17" t="str">
        <f t="shared" ca="1" si="98"/>
        <v/>
      </c>
      <c r="HU58" s="17" t="str">
        <f t="shared" ca="1" si="99"/>
        <v/>
      </c>
      <c r="HV58" s="17" t="str">
        <f t="shared" ca="1" si="100"/>
        <v/>
      </c>
      <c r="HW58" s="17" t="str">
        <f t="shared" ca="1" si="101"/>
        <v/>
      </c>
      <c r="HX58" s="17" t="str">
        <f t="shared" ca="1" si="102"/>
        <v/>
      </c>
      <c r="HY58" s="17" t="str">
        <f t="shared" ca="1" si="103"/>
        <v/>
      </c>
      <c r="HZ58" s="17" t="str">
        <f t="shared" ca="1" si="104"/>
        <v/>
      </c>
      <c r="IA58" s="17" t="str">
        <f t="shared" ca="1" si="105"/>
        <v/>
      </c>
      <c r="IB58" s="17" t="str">
        <f t="shared" ca="1" si="106"/>
        <v/>
      </c>
      <c r="IC58" s="17" t="str">
        <f t="shared" ca="1" si="107"/>
        <v/>
      </c>
      <c r="ID58" s="17" t="str">
        <f t="shared" ca="1" si="40"/>
        <v/>
      </c>
      <c r="IE58" s="17" t="str">
        <f t="shared" ca="1" si="125"/>
        <v/>
      </c>
      <c r="IF58" s="17" t="str">
        <f t="shared" ca="1" si="126"/>
        <v/>
      </c>
      <c r="IG58" s="17" t="str">
        <f t="shared" ca="1" si="127"/>
        <v/>
      </c>
      <c r="IH58" s="17" t="str">
        <f t="shared" ca="1" si="128"/>
        <v/>
      </c>
      <c r="II58" s="17" t="str">
        <f t="shared" ca="1" si="129"/>
        <v/>
      </c>
      <c r="IJ58" s="17" t="str">
        <f t="shared" ca="1" si="130"/>
        <v/>
      </c>
      <c r="IK58" s="17" t="str">
        <f t="shared" ca="1" si="131"/>
        <v/>
      </c>
      <c r="IL58" s="17" t="str">
        <f t="shared" ca="1" si="132"/>
        <v/>
      </c>
      <c r="IM58" s="17" t="str">
        <f t="shared" ca="1" si="133"/>
        <v/>
      </c>
      <c r="IN58" s="17" t="str">
        <f t="shared" ca="1" si="134"/>
        <v/>
      </c>
      <c r="IO58" s="17" t="str">
        <f t="shared" ca="1" si="135"/>
        <v/>
      </c>
      <c r="IP58" s="17" t="str">
        <f t="shared" ca="1" si="136"/>
        <v/>
      </c>
      <c r="IQ58" s="17" t="str">
        <f t="shared" ca="1" si="109"/>
        <v/>
      </c>
      <c r="IR58" s="17" t="str">
        <f t="shared" ca="1" si="110"/>
        <v/>
      </c>
      <c r="IS58" s="17" t="str">
        <f t="shared" ca="1" si="111"/>
        <v/>
      </c>
      <c r="IT58" s="17" t="str">
        <f t="shared" ca="1" si="112"/>
        <v/>
      </c>
      <c r="IU58" s="17" t="str">
        <f t="shared" ca="1" si="113"/>
        <v/>
      </c>
      <c r="IV58" s="17" t="str">
        <f t="shared" ca="1" si="114"/>
        <v/>
      </c>
      <c r="IW58" s="17" t="str">
        <f t="shared" ca="1" si="115"/>
        <v/>
      </c>
      <c r="IX58" s="17" t="str">
        <f t="shared" ca="1" si="116"/>
        <v/>
      </c>
      <c r="IY58" s="17" t="str">
        <f t="shared" ca="1" si="117"/>
        <v/>
      </c>
      <c r="IZ58" s="17" t="str">
        <f t="shared" ca="1" si="118"/>
        <v/>
      </c>
      <c r="JA58" s="17" t="str">
        <f t="shared" ca="1" si="119"/>
        <v/>
      </c>
      <c r="JB58" s="17" t="str">
        <f t="shared" ca="1" si="120"/>
        <v/>
      </c>
      <c r="JC58" s="17" t="str">
        <f t="shared" ca="1" si="121"/>
        <v/>
      </c>
      <c r="JD58" s="17" t="str">
        <f t="shared" ca="1" si="122"/>
        <v/>
      </c>
      <c r="JE58" s="17" t="str">
        <f t="shared" ca="1" si="123"/>
        <v/>
      </c>
      <c r="JF58" s="17" t="str">
        <f t="shared" ca="1" si="137"/>
        <v/>
      </c>
      <c r="JG58" s="17" t="str">
        <f t="shared" ca="1" si="138"/>
        <v/>
      </c>
      <c r="JH58" s="17" t="str">
        <f t="shared" ca="1" si="139"/>
        <v/>
      </c>
      <c r="JI58" s="17" t="str">
        <f t="shared" ca="1" si="140"/>
        <v/>
      </c>
      <c r="JJ58" s="17" t="str">
        <f t="shared" ca="1" si="141"/>
        <v/>
      </c>
      <c r="JK58" s="17" t="str">
        <f t="shared" ca="1" si="142"/>
        <v/>
      </c>
      <c r="JL58" s="17" t="str">
        <f t="shared" ca="1" si="143"/>
        <v/>
      </c>
      <c r="JM58" s="17" t="str">
        <f t="shared" ca="1" si="144"/>
        <v/>
      </c>
    </row>
    <row r="59" spans="1:273">
      <c r="A59" s="17" t="str">
        <f t="shared" si="5"/>
        <v>\\\0</v>
      </c>
      <c r="B59" s="17" t="str">
        <f t="shared" si="6"/>
        <v>\\\0</v>
      </c>
      <c r="C59" s="17" t="str">
        <f t="shared" si="7"/>
        <v>\\\0</v>
      </c>
      <c r="D59" s="17" t="str">
        <f t="shared" si="8"/>
        <v>\\\0</v>
      </c>
      <c r="E59" s="17" t="str">
        <f t="shared" si="9"/>
        <v>\\\0</v>
      </c>
      <c r="F59" s="17" t="str">
        <f t="shared" si="10"/>
        <v>\\\0</v>
      </c>
      <c r="G59" s="17" t="str">
        <f t="shared" si="11"/>
        <v>\\\0</v>
      </c>
      <c r="H59" s="17" t="str">
        <f t="shared" si="12"/>
        <v>\\\0</v>
      </c>
      <c r="I59" s="17" t="str">
        <f t="shared" si="13"/>
        <v>\\\0</v>
      </c>
      <c r="J59" s="17" t="str">
        <f t="shared" si="14"/>
        <v>\\\0</v>
      </c>
      <c r="K59" s="17" t="str">
        <f t="shared" si="15"/>
        <v>\\\0</v>
      </c>
      <c r="L59" s="17" t="str">
        <f t="shared" si="16"/>
        <v>\\\0</v>
      </c>
      <c r="M59" s="17" t="str">
        <f t="shared" si="17"/>
        <v>\\\0</v>
      </c>
      <c r="N59" s="17" t="str">
        <f t="shared" si="18"/>
        <v>\\\0</v>
      </c>
      <c r="O59" s="17" t="str">
        <f t="shared" si="19"/>
        <v>\\\0</v>
      </c>
      <c r="P59" s="17" t="str">
        <f t="shared" si="20"/>
        <v>\\\0</v>
      </c>
      <c r="R59" s="17" t="str">
        <f t="shared" si="21"/>
        <v>\\</v>
      </c>
      <c r="S59" s="38"/>
      <c r="T59" s="39"/>
      <c r="U59" s="31"/>
      <c r="V59" s="32"/>
      <c r="W59" s="36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35"/>
      <c r="DS59" s="287"/>
      <c r="DT59" s="36"/>
      <c r="DU59" s="37"/>
      <c r="DV59" s="28">
        <f>IF(AND($S59='자료입력 및 결과표시'!$B$6,COUNTIF($W59:$DR59,'자료입력 및 결과표시'!$C$6)&gt;=1),IF(OR('자료입력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DW59" s="28">
        <f>IF(AND($S59='자료입력 및 결과표시'!$B$7,COUNTIF($W59:$DR59,'자료입력 및 결과표시'!$C$7)&gt;=1),IF(OR('자료입력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DX59" s="28">
        <f>IF(AND($S59='자료입력 및 결과표시'!$B$8,COUNTIF($W59:$DR59,'자료입력 및 결과표시'!$C$8)&gt;=1),IF(OR('자료입력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DY59" s="28">
        <f>IF(AND($S59='자료입력 및 결과표시'!$B$9,COUNTIF($W59:$DR59,'자료입력 및 결과표시'!$C$9)&gt;=1),IF(OR('자료입력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DZ59" s="28">
        <f>IF(AND($S59='자료입력 및 결과표시'!$B$10,COUNTIF($W59:$DR59,'자료입력 및 결과표시'!$C$10)&gt;=1),IF(OR('자료입력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A59" s="28">
        <f>IF(AND($S59='자료입력 및 결과표시'!$B$11,COUNTIF($W59:$DR59,'자료입력 및 결과표시'!$C$11)&gt;=1),IF(OR('자료입력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B59" s="28">
        <f>IF(AND($S59='자료입력 및 결과표시'!$B$12,COUNTIF($W59:$DR59,'자료입력 및 결과표시'!$C$12)&gt;=1),IF(OR('자료입력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C59" s="28">
        <f>IF(AND($S59='자료입력 및 결과표시'!$B$13,COUNTIF($W59:$DR59,'자료입력 및 결과표시'!$C$13)&gt;=1),IF(OR('자료입력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D59" s="28">
        <f>IF(AND($S59='자료입력 및 결과표시'!$B$14,COUNTIF($W59:$DR59,'자료입력 및 결과표시'!$C$14)&gt;=1),IF(OR('자료입력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E59" s="28">
        <f>IF(AND($S59='자료입력 및 결과표시'!$B$15,COUNTIF($W59:$DR59,'자료입력 및 결과표시'!$C$15)&gt;=1),IF(OR('자료입력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F59" s="28">
        <f>IF(AND($S59='자료입력 및 결과표시'!$B$16,COUNTIF($W59:$DR59,'자료입력 및 결과표시'!$C$16)&gt;=1),IF(OR('자료입력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G59" s="28">
        <f>IF(AND($S59='자료입력 및 결과표시'!$B$17,COUNTIF($W59:$DR59,'자료입력 및 결과표시'!$C$17)&gt;=1),IF(OR('자료입력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H59" s="28">
        <f>IF(AND($S59='자료입력 및 결과표시'!$B$18,COUNTIF($W59:$DR59,'자료입력 및 결과표시'!$C$18)&gt;=1),IF(OR('자료입력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I59" s="28">
        <f>IF(AND($S59='자료입력 및 결과표시'!$B$19,COUNTIF($W59:$DR59,'자료입력 및 결과표시'!$C$19)&gt;=1),IF(OR('자료입력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J59" s="28">
        <f>IF(AND($S59='자료입력 및 결과표시'!$B$20,COUNTIF($W59:$DR59,'자료입력 및 결과표시'!$C$20)&gt;=1),IF(OR('자료입력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K59" s="28">
        <f>IF(AND($S59='자료입력 및 결과표시'!$B$21,COUNTIF($W59:$DR59,'자료입력 및 결과표시'!$C$21)&gt;=1),IF(OR('자료입력 및 결과표시'!$B$4+90&gt;=$V59,'자료입력 및 결과표시'!$B$4&lt;$U59),0,IF($V59-'자료입력 및 결과표시'!$B$4-90&gt;='자료입력 및 결과표시'!$E$4,'자료입력 및 결과표시'!$E$4,$V59-'자료입력 및 결과표시'!$B$4-90)),0)</f>
        <v>0</v>
      </c>
      <c r="EL59" s="17">
        <f>IF(AND(S59='자료입력 및 결과표시'!$B$6,COUNTIF('업무중복도(데이터 입력)'!$W59:$DR59,'자료입력 및 결과표시'!$C$6)&gt;=1),1,0)</f>
        <v>0</v>
      </c>
      <c r="EM59" s="17">
        <f>IF(AND(S59='자료입력 및 결과표시'!$B$7,COUNTIF('업무중복도(데이터 입력)'!$W59:$DR59,'자료입력 및 결과표시'!$C$7)&gt;=1),2,0)</f>
        <v>0</v>
      </c>
      <c r="EN59" s="17">
        <f>IF(AND(S59='자료입력 및 결과표시'!$B$8,COUNTIF('업무중복도(데이터 입력)'!$W59:$DR59,'자료입력 및 결과표시'!$C$8)&gt;=1),3,0)</f>
        <v>0</v>
      </c>
      <c r="EO59" s="17">
        <f>IF(AND(S59='자료입력 및 결과표시'!$B$9,COUNTIF('업무중복도(데이터 입력)'!$W59:$DR59,'자료입력 및 결과표시'!$C$9)&gt;=1),4,0)</f>
        <v>0</v>
      </c>
      <c r="EP59" s="17">
        <f>IF(AND(S59='자료입력 및 결과표시'!$B$10,COUNTIF('업무중복도(데이터 입력)'!$W59:$DR59,'자료입력 및 결과표시'!$C$10)&gt;=1),5,0)</f>
        <v>0</v>
      </c>
      <c r="EQ59" s="17">
        <f>IF(AND(S59='자료입력 및 결과표시'!$B$11,COUNTIF('업무중복도(데이터 입력)'!$W59:$DR59,'자료입력 및 결과표시'!$C$11)&gt;=1),6,0)</f>
        <v>0</v>
      </c>
      <c r="ER59" s="17">
        <f>IF(AND(S59='자료입력 및 결과표시'!$B$12,COUNTIF('업무중복도(데이터 입력)'!$W59:$DR59,'자료입력 및 결과표시'!$C$12)&gt;=1),7,0)</f>
        <v>0</v>
      </c>
      <c r="ES59" s="17">
        <f>IF(AND(S59='자료입력 및 결과표시'!$B$13,COUNTIF('업무중복도(데이터 입력)'!$W59:$DR59,'자료입력 및 결과표시'!$C$13)&gt;=1),8,0)</f>
        <v>0</v>
      </c>
      <c r="ET59" s="17">
        <f>IF(AND(S59='자료입력 및 결과표시'!$B$14,COUNTIF('업무중복도(데이터 입력)'!$W59:$DR59,'자료입력 및 결과표시'!$C$14)&gt;=1),9,0)</f>
        <v>0</v>
      </c>
      <c r="EU59" s="17">
        <f>IF(AND(S59='자료입력 및 결과표시'!$B$15,COUNTIF('업무중복도(데이터 입력)'!$W59:$DR59,'자료입력 및 결과표시'!$C$15)&gt;=1),10,0)</f>
        <v>0</v>
      </c>
      <c r="EV59" s="17">
        <f>IF(AND(S59='자료입력 및 결과표시'!$B$16,COUNTIF('업무중복도(데이터 입력)'!$W59:$DR59,'자료입력 및 결과표시'!$C$16)&gt;=1),11,0)</f>
        <v>0</v>
      </c>
      <c r="EW59" s="17">
        <f>IF(AND(S59='자료입력 및 결과표시'!$B$17,COUNTIF('업무중복도(데이터 입력)'!$W59:$DR59,'자료입력 및 결과표시'!$C$17)&gt;=1),12,0)</f>
        <v>0</v>
      </c>
      <c r="EX59" s="17">
        <f>IF(AND(S59='자료입력 및 결과표시'!$B$18,COUNTIF('업무중복도(데이터 입력)'!$W59:$DR59,'자료입력 및 결과표시'!$C$18)&gt;=1),13,0)</f>
        <v>0</v>
      </c>
      <c r="EY59" s="17">
        <f>IF(AND(S59='자료입력 및 결과표시'!$B$19,COUNTIF('업무중복도(데이터 입력)'!$W59:$DR59,'자료입력 및 결과표시'!$C$19)&gt;=1),14,0)</f>
        <v>0</v>
      </c>
      <c r="EZ59" s="17">
        <f>IF(AND(S59='자료입력 및 결과표시'!$B$20,COUNTIF('업무중복도(데이터 입력)'!$W59:$DR59,'자료입력 및 결과표시'!$C$20)&gt;=1),15,0)</f>
        <v>0</v>
      </c>
      <c r="FA59" s="17">
        <f>IF(AND(S59='자료입력 및 결과표시'!$B$21,COUNTIF('업무중복도(데이터 입력)'!$W59:$DR59,'자료입력 및 결과표시'!$C$21)&gt;=1),16,0)</f>
        <v>0</v>
      </c>
      <c r="FD59" s="270" t="str">
        <f ca="1">IFERROR(MATCH('자료입력 및 결과표시'!$C$62,OFFSET($R$3,$FD58,,1000),0)+$FD58,"")</f>
        <v/>
      </c>
      <c r="FE59" s="271" t="str">
        <f t="shared" ca="1" si="22"/>
        <v/>
      </c>
      <c r="FH59" s="17" t="str">
        <f ca="1">IFERROR(MATCH('자료입력 및 결과표시'!$C$62,OFFSET($R$3,$FH58,,1000),0)+$FH58,"")</f>
        <v/>
      </c>
      <c r="FK59" s="17">
        <f t="shared" si="24"/>
        <v>0</v>
      </c>
      <c r="FL59" s="17">
        <v>57</v>
      </c>
      <c r="FM59" s="17">
        <f>IF(HLOOKUP('자료입력 및 결과표시'!$A$4,'업체별 기술인 명단(데이터 입력)'!$B$2:$BZ$100,58,FALSE)="",1,HLOOKUP('자료입력 및 결과표시'!$A$4,'업체별 기술인 명단(데이터 입력)'!$B$2:$BZ$100,58,FALSE))</f>
        <v>1</v>
      </c>
      <c r="FN59" s="17">
        <f t="shared" ca="1" si="25"/>
        <v>0</v>
      </c>
      <c r="FO59"/>
      <c r="FP59" s="17" t="str">
        <f t="shared" ca="1" si="26"/>
        <v/>
      </c>
      <c r="FQ59" s="270" t="str">
        <f ca="1">IFERROR(MATCH('자료입력 및 결과표시'!$C$62,OFFSET($R$3,$FQ58,,1000),0)+$FQ58,"")</f>
        <v/>
      </c>
      <c r="FR59" s="17" t="str">
        <f t="shared" ca="1" si="27"/>
        <v/>
      </c>
      <c r="FS59" s="17" t="str">
        <f t="shared" ca="1" si="45"/>
        <v/>
      </c>
      <c r="FT59" s="17" t="str">
        <f t="shared" ca="1" si="46"/>
        <v/>
      </c>
      <c r="FU59" s="17" t="str">
        <f t="shared" ca="1" si="47"/>
        <v/>
      </c>
      <c r="FV59" s="17" t="str">
        <f t="shared" ca="1" si="48"/>
        <v/>
      </c>
      <c r="FW59" s="17" t="str">
        <f t="shared" ca="1" si="49"/>
        <v/>
      </c>
      <c r="FX59" s="17" t="str">
        <f t="shared" ca="1" si="50"/>
        <v/>
      </c>
      <c r="FY59" s="17" t="str">
        <f t="shared" ca="1" si="51"/>
        <v/>
      </c>
      <c r="FZ59" s="17" t="str">
        <f t="shared" ca="1" si="52"/>
        <v/>
      </c>
      <c r="GA59" s="17" t="str">
        <f t="shared" ca="1" si="53"/>
        <v/>
      </c>
      <c r="GB59" s="17" t="str">
        <f t="shared" ca="1" si="54"/>
        <v/>
      </c>
      <c r="GC59" s="17" t="str">
        <f t="shared" ca="1" si="55"/>
        <v/>
      </c>
      <c r="GD59" s="17" t="str">
        <f t="shared" ca="1" si="56"/>
        <v/>
      </c>
      <c r="GE59" s="17" t="str">
        <f t="shared" ca="1" si="57"/>
        <v/>
      </c>
      <c r="GF59" s="17" t="str">
        <f t="shared" ca="1" si="58"/>
        <v/>
      </c>
      <c r="GG59" s="17" t="str">
        <f t="shared" ca="1" si="59"/>
        <v/>
      </c>
      <c r="GH59" s="17" t="str">
        <f t="shared" ca="1" si="60"/>
        <v/>
      </c>
      <c r="GI59" s="17" t="str">
        <f t="shared" ca="1" si="61"/>
        <v/>
      </c>
      <c r="GJ59" s="17" t="str">
        <f t="shared" ca="1" si="62"/>
        <v/>
      </c>
      <c r="GK59" s="17" t="str">
        <f t="shared" ca="1" si="63"/>
        <v/>
      </c>
      <c r="GL59" s="17" t="str">
        <f t="shared" ca="1" si="64"/>
        <v/>
      </c>
      <c r="GM59" s="17" t="str">
        <f t="shared" ca="1" si="65"/>
        <v/>
      </c>
      <c r="GN59" s="17" t="str">
        <f t="shared" ca="1" si="66"/>
        <v/>
      </c>
      <c r="GO59" s="17" t="str">
        <f t="shared" ca="1" si="67"/>
        <v/>
      </c>
      <c r="GP59" s="17" t="str">
        <f t="shared" ca="1" si="68"/>
        <v/>
      </c>
      <c r="GQ59" s="17" t="str">
        <f t="shared" ca="1" si="69"/>
        <v/>
      </c>
      <c r="GR59" s="17" t="str">
        <f t="shared" ca="1" si="70"/>
        <v/>
      </c>
      <c r="GS59" s="17" t="str">
        <f t="shared" ca="1" si="71"/>
        <v/>
      </c>
      <c r="GT59" s="17" t="str">
        <f t="shared" ca="1" si="72"/>
        <v/>
      </c>
      <c r="GU59" s="17" t="str">
        <f t="shared" ca="1" si="73"/>
        <v/>
      </c>
      <c r="GV59" s="17" t="str">
        <f t="shared" ca="1" si="74"/>
        <v/>
      </c>
      <c r="GW59" s="17" t="str">
        <f t="shared" ca="1" si="75"/>
        <v/>
      </c>
      <c r="GX59" s="17" t="str">
        <f t="shared" ca="1" si="76"/>
        <v/>
      </c>
      <c r="GY59" s="17" t="str">
        <f t="shared" ca="1" si="77"/>
        <v/>
      </c>
      <c r="GZ59" s="17" t="str">
        <f t="shared" ca="1" si="78"/>
        <v/>
      </c>
      <c r="HA59" s="17" t="str">
        <f t="shared" ca="1" si="79"/>
        <v/>
      </c>
      <c r="HB59" s="17" t="str">
        <f t="shared" ca="1" si="80"/>
        <v/>
      </c>
      <c r="HC59" s="17" t="str">
        <f t="shared" ca="1" si="81"/>
        <v/>
      </c>
      <c r="HD59" s="17" t="str">
        <f t="shared" ca="1" si="82"/>
        <v/>
      </c>
      <c r="HE59" s="17" t="str">
        <f t="shared" ca="1" si="83"/>
        <v/>
      </c>
      <c r="HF59" s="17" t="str">
        <f t="shared" ca="1" si="84"/>
        <v/>
      </c>
      <c r="HG59" s="17" t="str">
        <f t="shared" ca="1" si="85"/>
        <v/>
      </c>
      <c r="HH59" s="17" t="str">
        <f t="shared" ca="1" si="86"/>
        <v/>
      </c>
      <c r="HI59" s="17" t="str">
        <f t="shared" ca="1" si="87"/>
        <v/>
      </c>
      <c r="HJ59" s="17" t="str">
        <f t="shared" ca="1" si="88"/>
        <v/>
      </c>
      <c r="HK59" s="17" t="str">
        <f t="shared" ca="1" si="89"/>
        <v/>
      </c>
      <c r="HL59" s="17" t="str">
        <f t="shared" ca="1" si="90"/>
        <v/>
      </c>
      <c r="HM59" s="17" t="str">
        <f t="shared" ca="1" si="91"/>
        <v/>
      </c>
      <c r="HN59" s="17" t="str">
        <f t="shared" ca="1" si="92"/>
        <v/>
      </c>
      <c r="HO59" s="17" t="str">
        <f t="shared" ca="1" si="93"/>
        <v/>
      </c>
      <c r="HP59" s="17" t="str">
        <f t="shared" ca="1" si="94"/>
        <v/>
      </c>
      <c r="HQ59" s="17" t="str">
        <f t="shared" ca="1" si="95"/>
        <v/>
      </c>
      <c r="HR59" s="17" t="str">
        <f t="shared" ca="1" si="96"/>
        <v/>
      </c>
      <c r="HS59" s="17" t="str">
        <f t="shared" ca="1" si="97"/>
        <v/>
      </c>
      <c r="HT59" s="17" t="str">
        <f t="shared" ca="1" si="98"/>
        <v/>
      </c>
      <c r="HU59" s="17" t="str">
        <f t="shared" ca="1" si="99"/>
        <v/>
      </c>
      <c r="HV59" s="17" t="str">
        <f t="shared" ca="1" si="100"/>
        <v/>
      </c>
      <c r="HW59" s="17" t="str">
        <f t="shared" ca="1" si="101"/>
        <v/>
      </c>
      <c r="HX59" s="17" t="str">
        <f t="shared" ca="1" si="102"/>
        <v/>
      </c>
      <c r="HY59" s="17" t="str">
        <f t="shared" ca="1" si="103"/>
        <v/>
      </c>
      <c r="HZ59" s="17" t="str">
        <f t="shared" ca="1" si="104"/>
        <v/>
      </c>
      <c r="IA59" s="17" t="str">
        <f t="shared" ca="1" si="105"/>
        <v/>
      </c>
      <c r="IB59" s="17" t="str">
        <f t="shared" ca="1" si="106"/>
        <v/>
      </c>
      <c r="IC59" s="17" t="str">
        <f t="shared" ca="1" si="107"/>
        <v/>
      </c>
      <c r="ID59" s="17" t="str">
        <f t="shared" ca="1" si="40"/>
        <v/>
      </c>
      <c r="IE59" s="17" t="str">
        <f t="shared" ca="1" si="125"/>
        <v/>
      </c>
      <c r="IF59" s="17" t="str">
        <f t="shared" ca="1" si="126"/>
        <v/>
      </c>
      <c r="IG59" s="17" t="str">
        <f t="shared" ca="1" si="127"/>
        <v/>
      </c>
      <c r="IH59" s="17" t="str">
        <f t="shared" ca="1" si="128"/>
        <v/>
      </c>
      <c r="II59" s="17" t="str">
        <f t="shared" ca="1" si="129"/>
        <v/>
      </c>
      <c r="IJ59" s="17" t="str">
        <f t="shared" ca="1" si="130"/>
        <v/>
      </c>
      <c r="IK59" s="17" t="str">
        <f t="shared" ca="1" si="131"/>
        <v/>
      </c>
      <c r="IL59" s="17" t="str">
        <f t="shared" ca="1" si="132"/>
        <v/>
      </c>
      <c r="IM59" s="17" t="str">
        <f t="shared" ca="1" si="133"/>
        <v/>
      </c>
      <c r="IN59" s="17" t="str">
        <f t="shared" ca="1" si="134"/>
        <v/>
      </c>
      <c r="IO59" s="17" t="str">
        <f t="shared" ca="1" si="135"/>
        <v/>
      </c>
      <c r="IP59" s="17" t="str">
        <f t="shared" ca="1" si="136"/>
        <v/>
      </c>
      <c r="IQ59" s="17" t="str">
        <f t="shared" ca="1" si="109"/>
        <v/>
      </c>
      <c r="IR59" s="17" t="str">
        <f t="shared" ca="1" si="110"/>
        <v/>
      </c>
      <c r="IS59" s="17" t="str">
        <f t="shared" ca="1" si="111"/>
        <v/>
      </c>
      <c r="IT59" s="17" t="str">
        <f t="shared" ca="1" si="112"/>
        <v/>
      </c>
      <c r="IU59" s="17" t="str">
        <f t="shared" ca="1" si="113"/>
        <v/>
      </c>
      <c r="IV59" s="17" t="str">
        <f t="shared" ca="1" si="114"/>
        <v/>
      </c>
      <c r="IW59" s="17" t="str">
        <f t="shared" ca="1" si="115"/>
        <v/>
      </c>
      <c r="IX59" s="17" t="str">
        <f t="shared" ca="1" si="116"/>
        <v/>
      </c>
      <c r="IY59" s="17" t="str">
        <f t="shared" ca="1" si="117"/>
        <v/>
      </c>
      <c r="IZ59" s="17" t="str">
        <f t="shared" ca="1" si="118"/>
        <v/>
      </c>
      <c r="JA59" s="17" t="str">
        <f t="shared" ca="1" si="119"/>
        <v/>
      </c>
      <c r="JB59" s="17" t="str">
        <f t="shared" ca="1" si="120"/>
        <v/>
      </c>
      <c r="JC59" s="17" t="str">
        <f t="shared" ca="1" si="121"/>
        <v/>
      </c>
      <c r="JD59" s="17" t="str">
        <f t="shared" ca="1" si="122"/>
        <v/>
      </c>
      <c r="JE59" s="17" t="str">
        <f t="shared" ca="1" si="123"/>
        <v/>
      </c>
      <c r="JF59" s="17" t="str">
        <f t="shared" ca="1" si="137"/>
        <v/>
      </c>
      <c r="JG59" s="17" t="str">
        <f t="shared" ca="1" si="138"/>
        <v/>
      </c>
      <c r="JH59" s="17" t="str">
        <f t="shared" ca="1" si="139"/>
        <v/>
      </c>
      <c r="JI59" s="17" t="str">
        <f t="shared" ca="1" si="140"/>
        <v/>
      </c>
      <c r="JJ59" s="17" t="str">
        <f t="shared" ca="1" si="141"/>
        <v/>
      </c>
      <c r="JK59" s="17" t="str">
        <f t="shared" ca="1" si="142"/>
        <v/>
      </c>
      <c r="JL59" s="17" t="str">
        <f t="shared" ca="1" si="143"/>
        <v/>
      </c>
      <c r="JM59" s="17" t="str">
        <f t="shared" ca="1" si="144"/>
        <v/>
      </c>
    </row>
    <row r="60" spans="1:273">
      <c r="A60" s="17" t="str">
        <f t="shared" si="5"/>
        <v>\\\0</v>
      </c>
      <c r="B60" s="17" t="str">
        <f t="shared" si="6"/>
        <v>\\\0</v>
      </c>
      <c r="C60" s="17" t="str">
        <f t="shared" si="7"/>
        <v>\\\0</v>
      </c>
      <c r="D60" s="17" t="str">
        <f t="shared" si="8"/>
        <v>\\\0</v>
      </c>
      <c r="E60" s="17" t="str">
        <f t="shared" si="9"/>
        <v>\\\0</v>
      </c>
      <c r="F60" s="17" t="str">
        <f t="shared" si="10"/>
        <v>\\\0</v>
      </c>
      <c r="G60" s="17" t="str">
        <f t="shared" si="11"/>
        <v>\\\0</v>
      </c>
      <c r="H60" s="17" t="str">
        <f t="shared" si="12"/>
        <v>\\\0</v>
      </c>
      <c r="I60" s="17" t="str">
        <f t="shared" si="13"/>
        <v>\\\0</v>
      </c>
      <c r="J60" s="17" t="str">
        <f t="shared" si="14"/>
        <v>\\\0</v>
      </c>
      <c r="K60" s="17" t="str">
        <f t="shared" si="15"/>
        <v>\\\0</v>
      </c>
      <c r="L60" s="17" t="str">
        <f t="shared" si="16"/>
        <v>\\\0</v>
      </c>
      <c r="M60" s="17" t="str">
        <f t="shared" si="17"/>
        <v>\\\0</v>
      </c>
      <c r="N60" s="17" t="str">
        <f t="shared" si="18"/>
        <v>\\\0</v>
      </c>
      <c r="O60" s="17" t="str">
        <f t="shared" si="19"/>
        <v>\\\0</v>
      </c>
      <c r="P60" s="17" t="str">
        <f t="shared" si="20"/>
        <v>\\\0</v>
      </c>
      <c r="R60" s="17" t="str">
        <f t="shared" si="21"/>
        <v>\\</v>
      </c>
      <c r="S60" s="38"/>
      <c r="T60" s="39"/>
      <c r="U60" s="31"/>
      <c r="V60" s="32"/>
      <c r="W60" s="36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35"/>
      <c r="DS60" s="287"/>
      <c r="DT60" s="36"/>
      <c r="DU60" s="37"/>
      <c r="DV60" s="28">
        <f>IF(AND($S60='자료입력 및 결과표시'!$B$6,COUNTIF($W60:$DR60,'자료입력 및 결과표시'!$C$6)&gt;=1),IF(OR('자료입력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DW60" s="28">
        <f>IF(AND($S60='자료입력 및 결과표시'!$B$7,COUNTIF($W60:$DR60,'자료입력 및 결과표시'!$C$7)&gt;=1),IF(OR('자료입력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DX60" s="28">
        <f>IF(AND($S60='자료입력 및 결과표시'!$B$8,COUNTIF($W60:$DR60,'자료입력 및 결과표시'!$C$8)&gt;=1),IF(OR('자료입력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DY60" s="28">
        <f>IF(AND($S60='자료입력 및 결과표시'!$B$9,COUNTIF($W60:$DR60,'자료입력 및 결과표시'!$C$9)&gt;=1),IF(OR('자료입력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DZ60" s="28">
        <f>IF(AND($S60='자료입력 및 결과표시'!$B$10,COUNTIF($W60:$DR60,'자료입력 및 결과표시'!$C$10)&gt;=1),IF(OR('자료입력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A60" s="28">
        <f>IF(AND($S60='자료입력 및 결과표시'!$B$11,COUNTIF($W60:$DR60,'자료입력 및 결과표시'!$C$11)&gt;=1),IF(OR('자료입력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B60" s="28">
        <f>IF(AND($S60='자료입력 및 결과표시'!$B$12,COUNTIF($W60:$DR60,'자료입력 및 결과표시'!$C$12)&gt;=1),IF(OR('자료입력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C60" s="28">
        <f>IF(AND($S60='자료입력 및 결과표시'!$B$13,COUNTIF($W60:$DR60,'자료입력 및 결과표시'!$C$13)&gt;=1),IF(OR('자료입력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D60" s="28">
        <f>IF(AND($S60='자료입력 및 결과표시'!$B$14,COUNTIF($W60:$DR60,'자료입력 및 결과표시'!$C$14)&gt;=1),IF(OR('자료입력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E60" s="28">
        <f>IF(AND($S60='자료입력 및 결과표시'!$B$15,COUNTIF($W60:$DR60,'자료입력 및 결과표시'!$C$15)&gt;=1),IF(OR('자료입력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F60" s="28">
        <f>IF(AND($S60='자료입력 및 결과표시'!$B$16,COUNTIF($W60:$DR60,'자료입력 및 결과표시'!$C$16)&gt;=1),IF(OR('자료입력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G60" s="28">
        <f>IF(AND($S60='자료입력 및 결과표시'!$B$17,COUNTIF($W60:$DR60,'자료입력 및 결과표시'!$C$17)&gt;=1),IF(OR('자료입력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H60" s="28">
        <f>IF(AND($S60='자료입력 및 결과표시'!$B$18,COUNTIF($W60:$DR60,'자료입력 및 결과표시'!$C$18)&gt;=1),IF(OR('자료입력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I60" s="28">
        <f>IF(AND($S60='자료입력 및 결과표시'!$B$19,COUNTIF($W60:$DR60,'자료입력 및 결과표시'!$C$19)&gt;=1),IF(OR('자료입력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J60" s="28">
        <f>IF(AND($S60='자료입력 및 결과표시'!$B$20,COUNTIF($W60:$DR60,'자료입력 및 결과표시'!$C$20)&gt;=1),IF(OR('자료입력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K60" s="28">
        <f>IF(AND($S60='자료입력 및 결과표시'!$B$21,COUNTIF($W60:$DR60,'자료입력 및 결과표시'!$C$21)&gt;=1),IF(OR('자료입력 및 결과표시'!$B$4+90&gt;=$V60,'자료입력 및 결과표시'!$B$4&lt;$U60),0,IF($V60-'자료입력 및 결과표시'!$B$4-90&gt;='자료입력 및 결과표시'!$E$4,'자료입력 및 결과표시'!$E$4,$V60-'자료입력 및 결과표시'!$B$4-90)),0)</f>
        <v>0</v>
      </c>
      <c r="EL60" s="17">
        <f>IF(AND(S60='자료입력 및 결과표시'!$B$6,COUNTIF('업무중복도(데이터 입력)'!$W60:$DR60,'자료입력 및 결과표시'!$C$6)&gt;=1),1,0)</f>
        <v>0</v>
      </c>
      <c r="EM60" s="17">
        <f>IF(AND(S60='자료입력 및 결과표시'!$B$7,COUNTIF('업무중복도(데이터 입력)'!$W60:$DR60,'자료입력 및 결과표시'!$C$7)&gt;=1),2,0)</f>
        <v>0</v>
      </c>
      <c r="EN60" s="17">
        <f>IF(AND(S60='자료입력 및 결과표시'!$B$8,COUNTIF('업무중복도(데이터 입력)'!$W60:$DR60,'자료입력 및 결과표시'!$C$8)&gt;=1),3,0)</f>
        <v>0</v>
      </c>
      <c r="EO60" s="17">
        <f>IF(AND(S60='자료입력 및 결과표시'!$B$9,COUNTIF('업무중복도(데이터 입력)'!$W60:$DR60,'자료입력 및 결과표시'!$C$9)&gt;=1),4,0)</f>
        <v>0</v>
      </c>
      <c r="EP60" s="17">
        <f>IF(AND(S60='자료입력 및 결과표시'!$B$10,COUNTIF('업무중복도(데이터 입력)'!$W60:$DR60,'자료입력 및 결과표시'!$C$10)&gt;=1),5,0)</f>
        <v>0</v>
      </c>
      <c r="EQ60" s="17">
        <f>IF(AND(S60='자료입력 및 결과표시'!$B$11,COUNTIF('업무중복도(데이터 입력)'!$W60:$DR60,'자료입력 및 결과표시'!$C$11)&gt;=1),6,0)</f>
        <v>0</v>
      </c>
      <c r="ER60" s="17">
        <f>IF(AND(S60='자료입력 및 결과표시'!$B$12,COUNTIF('업무중복도(데이터 입력)'!$W60:$DR60,'자료입력 및 결과표시'!$C$12)&gt;=1),7,0)</f>
        <v>0</v>
      </c>
      <c r="ES60" s="17">
        <f>IF(AND(S60='자료입력 및 결과표시'!$B$13,COUNTIF('업무중복도(데이터 입력)'!$W60:$DR60,'자료입력 및 결과표시'!$C$13)&gt;=1),8,0)</f>
        <v>0</v>
      </c>
      <c r="ET60" s="17">
        <f>IF(AND(S60='자료입력 및 결과표시'!$B$14,COUNTIF('업무중복도(데이터 입력)'!$W60:$DR60,'자료입력 및 결과표시'!$C$14)&gt;=1),9,0)</f>
        <v>0</v>
      </c>
      <c r="EU60" s="17">
        <f>IF(AND(S60='자료입력 및 결과표시'!$B$15,COUNTIF('업무중복도(데이터 입력)'!$W60:$DR60,'자료입력 및 결과표시'!$C$15)&gt;=1),10,0)</f>
        <v>0</v>
      </c>
      <c r="EV60" s="17">
        <f>IF(AND(S60='자료입력 및 결과표시'!$B$16,COUNTIF('업무중복도(데이터 입력)'!$W60:$DR60,'자료입력 및 결과표시'!$C$16)&gt;=1),11,0)</f>
        <v>0</v>
      </c>
      <c r="EW60" s="17">
        <f>IF(AND(S60='자료입력 및 결과표시'!$B$17,COUNTIF('업무중복도(데이터 입력)'!$W60:$DR60,'자료입력 및 결과표시'!$C$17)&gt;=1),12,0)</f>
        <v>0</v>
      </c>
      <c r="EX60" s="17">
        <f>IF(AND(S60='자료입력 및 결과표시'!$B$18,COUNTIF('업무중복도(데이터 입력)'!$W60:$DR60,'자료입력 및 결과표시'!$C$18)&gt;=1),13,0)</f>
        <v>0</v>
      </c>
      <c r="EY60" s="17">
        <f>IF(AND(S60='자료입력 및 결과표시'!$B$19,COUNTIF('업무중복도(데이터 입력)'!$W60:$DR60,'자료입력 및 결과표시'!$C$19)&gt;=1),14,0)</f>
        <v>0</v>
      </c>
      <c r="EZ60" s="17">
        <f>IF(AND(S60='자료입력 및 결과표시'!$B$20,COUNTIF('업무중복도(데이터 입력)'!$W60:$DR60,'자료입력 및 결과표시'!$C$20)&gt;=1),15,0)</f>
        <v>0</v>
      </c>
      <c r="FA60" s="17">
        <f>IF(AND(S60='자료입력 및 결과표시'!$B$21,COUNTIF('업무중복도(데이터 입력)'!$W60:$DR60,'자료입력 및 결과표시'!$C$21)&gt;=1),16,0)</f>
        <v>0</v>
      </c>
      <c r="FD60" s="270" t="str">
        <f ca="1">IFERROR(MATCH('자료입력 및 결과표시'!$C$62,OFFSET($R$3,$FD59,,1000),0)+$FD59,"")</f>
        <v/>
      </c>
      <c r="FE60" s="271" t="str">
        <f t="shared" ca="1" si="22"/>
        <v/>
      </c>
      <c r="FH60" s="17" t="str">
        <f ca="1">IFERROR(MATCH('자료입력 및 결과표시'!$C$62,OFFSET($R$3,$FH59,,1000),0)+$FH59,"")</f>
        <v/>
      </c>
      <c r="FK60" s="17">
        <f t="shared" si="24"/>
        <v>0</v>
      </c>
      <c r="FL60" s="17">
        <v>58</v>
      </c>
      <c r="FM60" s="17">
        <f>IF(HLOOKUP('자료입력 및 결과표시'!$A$4,'업체별 기술인 명단(데이터 입력)'!$B$2:$BZ$100,59,FALSE)="",1,HLOOKUP('자료입력 및 결과표시'!$A$4,'업체별 기술인 명단(데이터 입력)'!$B$2:$BZ$100,59,FALSE))</f>
        <v>1</v>
      </c>
      <c r="FN60" s="17">
        <f t="shared" ca="1" si="25"/>
        <v>0</v>
      </c>
      <c r="FO60"/>
      <c r="FP60" s="17" t="str">
        <f t="shared" ca="1" si="26"/>
        <v/>
      </c>
      <c r="FQ60" s="270" t="str">
        <f ca="1">IFERROR(MATCH('자료입력 및 결과표시'!$C$62,OFFSET($R$3,$FQ59,,1000),0)+$FQ59,"")</f>
        <v/>
      </c>
      <c r="FR60" s="17" t="str">
        <f t="shared" ca="1" si="27"/>
        <v/>
      </c>
      <c r="FS60" s="17" t="str">
        <f t="shared" ca="1" si="45"/>
        <v/>
      </c>
      <c r="FT60" s="17" t="str">
        <f t="shared" ca="1" si="46"/>
        <v/>
      </c>
      <c r="FU60" s="17" t="str">
        <f t="shared" ca="1" si="47"/>
        <v/>
      </c>
      <c r="FV60" s="17" t="str">
        <f t="shared" ca="1" si="48"/>
        <v/>
      </c>
      <c r="FW60" s="17" t="str">
        <f t="shared" ca="1" si="49"/>
        <v/>
      </c>
      <c r="FX60" s="17" t="str">
        <f t="shared" ca="1" si="50"/>
        <v/>
      </c>
      <c r="FY60" s="17" t="str">
        <f t="shared" ca="1" si="51"/>
        <v/>
      </c>
      <c r="FZ60" s="17" t="str">
        <f t="shared" ca="1" si="52"/>
        <v/>
      </c>
      <c r="GA60" s="17" t="str">
        <f t="shared" ca="1" si="53"/>
        <v/>
      </c>
      <c r="GB60" s="17" t="str">
        <f t="shared" ca="1" si="54"/>
        <v/>
      </c>
      <c r="GC60" s="17" t="str">
        <f t="shared" ca="1" si="55"/>
        <v/>
      </c>
      <c r="GD60" s="17" t="str">
        <f t="shared" ca="1" si="56"/>
        <v/>
      </c>
      <c r="GE60" s="17" t="str">
        <f t="shared" ca="1" si="57"/>
        <v/>
      </c>
      <c r="GF60" s="17" t="str">
        <f t="shared" ca="1" si="58"/>
        <v/>
      </c>
      <c r="GG60" s="17" t="str">
        <f t="shared" ca="1" si="59"/>
        <v/>
      </c>
      <c r="GH60" s="17" t="str">
        <f t="shared" ca="1" si="60"/>
        <v/>
      </c>
      <c r="GI60" s="17" t="str">
        <f t="shared" ca="1" si="61"/>
        <v/>
      </c>
      <c r="GJ60" s="17" t="str">
        <f t="shared" ca="1" si="62"/>
        <v/>
      </c>
      <c r="GK60" s="17" t="str">
        <f t="shared" ca="1" si="63"/>
        <v/>
      </c>
      <c r="GL60" s="17" t="str">
        <f t="shared" ca="1" si="64"/>
        <v/>
      </c>
      <c r="GM60" s="17" t="str">
        <f t="shared" ca="1" si="65"/>
        <v/>
      </c>
      <c r="GN60" s="17" t="str">
        <f t="shared" ca="1" si="66"/>
        <v/>
      </c>
      <c r="GO60" s="17" t="str">
        <f t="shared" ca="1" si="67"/>
        <v/>
      </c>
      <c r="GP60" s="17" t="str">
        <f t="shared" ca="1" si="68"/>
        <v/>
      </c>
      <c r="GQ60" s="17" t="str">
        <f t="shared" ca="1" si="69"/>
        <v/>
      </c>
      <c r="GR60" s="17" t="str">
        <f t="shared" ca="1" si="70"/>
        <v/>
      </c>
      <c r="GS60" s="17" t="str">
        <f t="shared" ca="1" si="71"/>
        <v/>
      </c>
      <c r="GT60" s="17" t="str">
        <f t="shared" ca="1" si="72"/>
        <v/>
      </c>
      <c r="GU60" s="17" t="str">
        <f t="shared" ca="1" si="73"/>
        <v/>
      </c>
      <c r="GV60" s="17" t="str">
        <f t="shared" ca="1" si="74"/>
        <v/>
      </c>
      <c r="GW60" s="17" t="str">
        <f t="shared" ca="1" si="75"/>
        <v/>
      </c>
      <c r="GX60" s="17" t="str">
        <f t="shared" ca="1" si="76"/>
        <v/>
      </c>
      <c r="GY60" s="17" t="str">
        <f t="shared" ca="1" si="77"/>
        <v/>
      </c>
      <c r="GZ60" s="17" t="str">
        <f t="shared" ca="1" si="78"/>
        <v/>
      </c>
      <c r="HA60" s="17" t="str">
        <f t="shared" ca="1" si="79"/>
        <v/>
      </c>
      <c r="HB60" s="17" t="str">
        <f t="shared" ca="1" si="80"/>
        <v/>
      </c>
      <c r="HC60" s="17" t="str">
        <f t="shared" ca="1" si="81"/>
        <v/>
      </c>
      <c r="HD60" s="17" t="str">
        <f t="shared" ca="1" si="82"/>
        <v/>
      </c>
      <c r="HE60" s="17" t="str">
        <f t="shared" ca="1" si="83"/>
        <v/>
      </c>
      <c r="HF60" s="17" t="str">
        <f t="shared" ca="1" si="84"/>
        <v/>
      </c>
      <c r="HG60" s="17" t="str">
        <f t="shared" ca="1" si="85"/>
        <v/>
      </c>
      <c r="HH60" s="17" t="str">
        <f t="shared" ca="1" si="86"/>
        <v/>
      </c>
      <c r="HI60" s="17" t="str">
        <f t="shared" ca="1" si="87"/>
        <v/>
      </c>
      <c r="HJ60" s="17" t="str">
        <f t="shared" ca="1" si="88"/>
        <v/>
      </c>
      <c r="HK60" s="17" t="str">
        <f t="shared" ca="1" si="89"/>
        <v/>
      </c>
      <c r="HL60" s="17" t="str">
        <f t="shared" ca="1" si="90"/>
        <v/>
      </c>
      <c r="HM60" s="17" t="str">
        <f t="shared" ca="1" si="91"/>
        <v/>
      </c>
      <c r="HN60" s="17" t="str">
        <f t="shared" ca="1" si="92"/>
        <v/>
      </c>
      <c r="HO60" s="17" t="str">
        <f t="shared" ca="1" si="93"/>
        <v/>
      </c>
      <c r="HP60" s="17" t="str">
        <f t="shared" ca="1" si="94"/>
        <v/>
      </c>
      <c r="HQ60" s="17" t="str">
        <f t="shared" ca="1" si="95"/>
        <v/>
      </c>
      <c r="HR60" s="17" t="str">
        <f t="shared" ca="1" si="96"/>
        <v/>
      </c>
      <c r="HS60" s="17" t="str">
        <f t="shared" ca="1" si="97"/>
        <v/>
      </c>
      <c r="HT60" s="17" t="str">
        <f t="shared" ca="1" si="98"/>
        <v/>
      </c>
      <c r="HU60" s="17" t="str">
        <f t="shared" ca="1" si="99"/>
        <v/>
      </c>
      <c r="HV60" s="17" t="str">
        <f t="shared" ca="1" si="100"/>
        <v/>
      </c>
      <c r="HW60" s="17" t="str">
        <f t="shared" ca="1" si="101"/>
        <v/>
      </c>
      <c r="HX60" s="17" t="str">
        <f t="shared" ca="1" si="102"/>
        <v/>
      </c>
      <c r="HY60" s="17" t="str">
        <f t="shared" ca="1" si="103"/>
        <v/>
      </c>
      <c r="HZ60" s="17" t="str">
        <f t="shared" ca="1" si="104"/>
        <v/>
      </c>
      <c r="IA60" s="17" t="str">
        <f t="shared" ca="1" si="105"/>
        <v/>
      </c>
      <c r="IB60" s="17" t="str">
        <f t="shared" ca="1" si="106"/>
        <v/>
      </c>
      <c r="IC60" s="17" t="str">
        <f t="shared" ca="1" si="107"/>
        <v/>
      </c>
      <c r="ID60" s="17" t="str">
        <f t="shared" ca="1" si="40"/>
        <v/>
      </c>
      <c r="IE60" s="17" t="str">
        <f t="shared" ca="1" si="125"/>
        <v/>
      </c>
      <c r="IF60" s="17" t="str">
        <f t="shared" ca="1" si="126"/>
        <v/>
      </c>
      <c r="IG60" s="17" t="str">
        <f t="shared" ca="1" si="127"/>
        <v/>
      </c>
      <c r="IH60" s="17" t="str">
        <f t="shared" ca="1" si="128"/>
        <v/>
      </c>
      <c r="II60" s="17" t="str">
        <f t="shared" ca="1" si="129"/>
        <v/>
      </c>
      <c r="IJ60" s="17" t="str">
        <f t="shared" ca="1" si="130"/>
        <v/>
      </c>
      <c r="IK60" s="17" t="str">
        <f t="shared" ca="1" si="131"/>
        <v/>
      </c>
      <c r="IL60" s="17" t="str">
        <f t="shared" ca="1" si="132"/>
        <v/>
      </c>
      <c r="IM60" s="17" t="str">
        <f t="shared" ca="1" si="133"/>
        <v/>
      </c>
      <c r="IN60" s="17" t="str">
        <f t="shared" ca="1" si="134"/>
        <v/>
      </c>
      <c r="IO60" s="17" t="str">
        <f t="shared" ca="1" si="135"/>
        <v/>
      </c>
      <c r="IP60" s="17" t="str">
        <f t="shared" ca="1" si="136"/>
        <v/>
      </c>
      <c r="IQ60" s="17" t="str">
        <f t="shared" ca="1" si="109"/>
        <v/>
      </c>
      <c r="IR60" s="17" t="str">
        <f t="shared" ca="1" si="110"/>
        <v/>
      </c>
      <c r="IS60" s="17" t="str">
        <f t="shared" ca="1" si="111"/>
        <v/>
      </c>
      <c r="IT60" s="17" t="str">
        <f t="shared" ca="1" si="112"/>
        <v/>
      </c>
      <c r="IU60" s="17" t="str">
        <f t="shared" ca="1" si="113"/>
        <v/>
      </c>
      <c r="IV60" s="17" t="str">
        <f t="shared" ca="1" si="114"/>
        <v/>
      </c>
      <c r="IW60" s="17" t="str">
        <f t="shared" ca="1" si="115"/>
        <v/>
      </c>
      <c r="IX60" s="17" t="str">
        <f t="shared" ca="1" si="116"/>
        <v/>
      </c>
      <c r="IY60" s="17" t="str">
        <f t="shared" ca="1" si="117"/>
        <v/>
      </c>
      <c r="IZ60" s="17" t="str">
        <f t="shared" ca="1" si="118"/>
        <v/>
      </c>
      <c r="JA60" s="17" t="str">
        <f t="shared" ca="1" si="119"/>
        <v/>
      </c>
      <c r="JB60" s="17" t="str">
        <f t="shared" ca="1" si="120"/>
        <v/>
      </c>
      <c r="JC60" s="17" t="str">
        <f t="shared" ca="1" si="121"/>
        <v/>
      </c>
      <c r="JD60" s="17" t="str">
        <f t="shared" ca="1" si="122"/>
        <v/>
      </c>
      <c r="JE60" s="17" t="str">
        <f t="shared" ca="1" si="123"/>
        <v/>
      </c>
      <c r="JF60" s="17" t="str">
        <f t="shared" ca="1" si="137"/>
        <v/>
      </c>
      <c r="JG60" s="17" t="str">
        <f t="shared" ca="1" si="138"/>
        <v/>
      </c>
      <c r="JH60" s="17" t="str">
        <f t="shared" ca="1" si="139"/>
        <v/>
      </c>
      <c r="JI60" s="17" t="str">
        <f t="shared" ca="1" si="140"/>
        <v/>
      </c>
      <c r="JJ60" s="17" t="str">
        <f t="shared" ca="1" si="141"/>
        <v/>
      </c>
      <c r="JK60" s="17" t="str">
        <f t="shared" ca="1" si="142"/>
        <v/>
      </c>
      <c r="JL60" s="17" t="str">
        <f t="shared" ca="1" si="143"/>
        <v/>
      </c>
      <c r="JM60" s="17" t="str">
        <f t="shared" ca="1" si="144"/>
        <v/>
      </c>
    </row>
    <row r="61" spans="1:273">
      <c r="A61" s="17" t="str">
        <f t="shared" si="5"/>
        <v>\\\0</v>
      </c>
      <c r="B61" s="17" t="str">
        <f t="shared" si="6"/>
        <v>\\\0</v>
      </c>
      <c r="C61" s="17" t="str">
        <f t="shared" si="7"/>
        <v>\\\0</v>
      </c>
      <c r="D61" s="17" t="str">
        <f t="shared" si="8"/>
        <v>\\\0</v>
      </c>
      <c r="E61" s="17" t="str">
        <f t="shared" si="9"/>
        <v>\\\0</v>
      </c>
      <c r="F61" s="17" t="str">
        <f t="shared" si="10"/>
        <v>\\\0</v>
      </c>
      <c r="G61" s="17" t="str">
        <f t="shared" si="11"/>
        <v>\\\0</v>
      </c>
      <c r="H61" s="17" t="str">
        <f t="shared" si="12"/>
        <v>\\\0</v>
      </c>
      <c r="I61" s="17" t="str">
        <f t="shared" si="13"/>
        <v>\\\0</v>
      </c>
      <c r="J61" s="17" t="str">
        <f t="shared" si="14"/>
        <v>\\\0</v>
      </c>
      <c r="K61" s="17" t="str">
        <f t="shared" si="15"/>
        <v>\\\0</v>
      </c>
      <c r="L61" s="17" t="str">
        <f t="shared" si="16"/>
        <v>\\\0</v>
      </c>
      <c r="M61" s="17" t="str">
        <f t="shared" si="17"/>
        <v>\\\0</v>
      </c>
      <c r="N61" s="17" t="str">
        <f t="shared" si="18"/>
        <v>\\\0</v>
      </c>
      <c r="O61" s="17" t="str">
        <f t="shared" si="19"/>
        <v>\\\0</v>
      </c>
      <c r="P61" s="17" t="str">
        <f t="shared" si="20"/>
        <v>\\\0</v>
      </c>
      <c r="R61" s="17" t="str">
        <f t="shared" si="21"/>
        <v>\\</v>
      </c>
      <c r="S61" s="38"/>
      <c r="T61" s="39"/>
      <c r="U61" s="31"/>
      <c r="V61" s="32"/>
      <c r="W61" s="36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35"/>
      <c r="DS61" s="287"/>
      <c r="DT61" s="36"/>
      <c r="DU61" s="37"/>
      <c r="DV61" s="28">
        <f>IF(AND($S61='자료입력 및 결과표시'!$B$6,COUNTIF($W61:$DR61,'자료입력 및 결과표시'!$C$6)&gt;=1),IF(OR('자료입력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DW61" s="28">
        <f>IF(AND($S61='자료입력 및 결과표시'!$B$7,COUNTIF($W61:$DR61,'자료입력 및 결과표시'!$C$7)&gt;=1),IF(OR('자료입력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DX61" s="28">
        <f>IF(AND($S61='자료입력 및 결과표시'!$B$8,COUNTIF($W61:$DR61,'자료입력 및 결과표시'!$C$8)&gt;=1),IF(OR('자료입력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DY61" s="28">
        <f>IF(AND($S61='자료입력 및 결과표시'!$B$9,COUNTIF($W61:$DR61,'자료입력 및 결과표시'!$C$9)&gt;=1),IF(OR('자료입력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DZ61" s="28">
        <f>IF(AND($S61='자료입력 및 결과표시'!$B$10,COUNTIF($W61:$DR61,'자료입력 및 결과표시'!$C$10)&gt;=1),IF(OR('자료입력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A61" s="28">
        <f>IF(AND($S61='자료입력 및 결과표시'!$B$11,COUNTIF($W61:$DR61,'자료입력 및 결과표시'!$C$11)&gt;=1),IF(OR('자료입력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B61" s="28">
        <f>IF(AND($S61='자료입력 및 결과표시'!$B$12,COUNTIF($W61:$DR61,'자료입력 및 결과표시'!$C$12)&gt;=1),IF(OR('자료입력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C61" s="28">
        <f>IF(AND($S61='자료입력 및 결과표시'!$B$13,COUNTIF($W61:$DR61,'자료입력 및 결과표시'!$C$13)&gt;=1),IF(OR('자료입력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D61" s="28">
        <f>IF(AND($S61='자료입력 및 결과표시'!$B$14,COUNTIF($W61:$DR61,'자료입력 및 결과표시'!$C$14)&gt;=1),IF(OR('자료입력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E61" s="28">
        <f>IF(AND($S61='자료입력 및 결과표시'!$B$15,COUNTIF($W61:$DR61,'자료입력 및 결과표시'!$C$15)&gt;=1),IF(OR('자료입력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F61" s="28">
        <f>IF(AND($S61='자료입력 및 결과표시'!$B$16,COUNTIF($W61:$DR61,'자료입력 및 결과표시'!$C$16)&gt;=1),IF(OR('자료입력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G61" s="28">
        <f>IF(AND($S61='자료입력 및 결과표시'!$B$17,COUNTIF($W61:$DR61,'자료입력 및 결과표시'!$C$17)&gt;=1),IF(OR('자료입력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H61" s="28">
        <f>IF(AND($S61='자료입력 및 결과표시'!$B$18,COUNTIF($W61:$DR61,'자료입력 및 결과표시'!$C$18)&gt;=1),IF(OR('자료입력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I61" s="28">
        <f>IF(AND($S61='자료입력 및 결과표시'!$B$19,COUNTIF($W61:$DR61,'자료입력 및 결과표시'!$C$19)&gt;=1),IF(OR('자료입력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J61" s="28">
        <f>IF(AND($S61='자료입력 및 결과표시'!$B$20,COUNTIF($W61:$DR61,'자료입력 및 결과표시'!$C$20)&gt;=1),IF(OR('자료입력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K61" s="28">
        <f>IF(AND($S61='자료입력 및 결과표시'!$B$21,COUNTIF($W61:$DR61,'자료입력 및 결과표시'!$C$21)&gt;=1),IF(OR('자료입력 및 결과표시'!$B$4+90&gt;=$V61,'자료입력 및 결과표시'!$B$4&lt;$U61),0,IF($V61-'자료입력 및 결과표시'!$B$4-90&gt;='자료입력 및 결과표시'!$E$4,'자료입력 및 결과표시'!$E$4,$V61-'자료입력 및 결과표시'!$B$4-90)),0)</f>
        <v>0</v>
      </c>
      <c r="EL61" s="17">
        <f>IF(AND(S61='자료입력 및 결과표시'!$B$6,COUNTIF('업무중복도(데이터 입력)'!$W61:$DR61,'자료입력 및 결과표시'!$C$6)&gt;=1),1,0)</f>
        <v>0</v>
      </c>
      <c r="EM61" s="17">
        <f>IF(AND(S61='자료입력 및 결과표시'!$B$7,COUNTIF('업무중복도(데이터 입력)'!$W61:$DR61,'자료입력 및 결과표시'!$C$7)&gt;=1),2,0)</f>
        <v>0</v>
      </c>
      <c r="EN61" s="17">
        <f>IF(AND(S61='자료입력 및 결과표시'!$B$8,COUNTIF('업무중복도(데이터 입력)'!$W61:$DR61,'자료입력 및 결과표시'!$C$8)&gt;=1),3,0)</f>
        <v>0</v>
      </c>
      <c r="EO61" s="17">
        <f>IF(AND(S61='자료입력 및 결과표시'!$B$9,COUNTIF('업무중복도(데이터 입력)'!$W61:$DR61,'자료입력 및 결과표시'!$C$9)&gt;=1),4,0)</f>
        <v>0</v>
      </c>
      <c r="EP61" s="17">
        <f>IF(AND(S61='자료입력 및 결과표시'!$B$10,COUNTIF('업무중복도(데이터 입력)'!$W61:$DR61,'자료입력 및 결과표시'!$C$10)&gt;=1),5,0)</f>
        <v>0</v>
      </c>
      <c r="EQ61" s="17">
        <f>IF(AND(S61='자료입력 및 결과표시'!$B$11,COUNTIF('업무중복도(데이터 입력)'!$W61:$DR61,'자료입력 및 결과표시'!$C$11)&gt;=1),6,0)</f>
        <v>0</v>
      </c>
      <c r="ER61" s="17">
        <f>IF(AND(S61='자료입력 및 결과표시'!$B$12,COUNTIF('업무중복도(데이터 입력)'!$W61:$DR61,'자료입력 및 결과표시'!$C$12)&gt;=1),7,0)</f>
        <v>0</v>
      </c>
      <c r="ES61" s="17">
        <f>IF(AND(S61='자료입력 및 결과표시'!$B$13,COUNTIF('업무중복도(데이터 입력)'!$W61:$DR61,'자료입력 및 결과표시'!$C$13)&gt;=1),8,0)</f>
        <v>0</v>
      </c>
      <c r="ET61" s="17">
        <f>IF(AND(S61='자료입력 및 결과표시'!$B$14,COUNTIF('업무중복도(데이터 입력)'!$W61:$DR61,'자료입력 및 결과표시'!$C$14)&gt;=1),9,0)</f>
        <v>0</v>
      </c>
      <c r="EU61" s="17">
        <f>IF(AND(S61='자료입력 및 결과표시'!$B$15,COUNTIF('업무중복도(데이터 입력)'!$W61:$DR61,'자료입력 및 결과표시'!$C$15)&gt;=1),10,0)</f>
        <v>0</v>
      </c>
      <c r="EV61" s="17">
        <f>IF(AND(S61='자료입력 및 결과표시'!$B$16,COUNTIF('업무중복도(데이터 입력)'!$W61:$DR61,'자료입력 및 결과표시'!$C$16)&gt;=1),11,0)</f>
        <v>0</v>
      </c>
      <c r="EW61" s="17">
        <f>IF(AND(S61='자료입력 및 결과표시'!$B$17,COUNTIF('업무중복도(데이터 입력)'!$W61:$DR61,'자료입력 및 결과표시'!$C$17)&gt;=1),12,0)</f>
        <v>0</v>
      </c>
      <c r="EX61" s="17">
        <f>IF(AND(S61='자료입력 및 결과표시'!$B$18,COUNTIF('업무중복도(데이터 입력)'!$W61:$DR61,'자료입력 및 결과표시'!$C$18)&gt;=1),13,0)</f>
        <v>0</v>
      </c>
      <c r="EY61" s="17">
        <f>IF(AND(S61='자료입력 및 결과표시'!$B$19,COUNTIF('업무중복도(데이터 입력)'!$W61:$DR61,'자료입력 및 결과표시'!$C$19)&gt;=1),14,0)</f>
        <v>0</v>
      </c>
      <c r="EZ61" s="17">
        <f>IF(AND(S61='자료입력 및 결과표시'!$B$20,COUNTIF('업무중복도(데이터 입력)'!$W61:$DR61,'자료입력 및 결과표시'!$C$20)&gt;=1),15,0)</f>
        <v>0</v>
      </c>
      <c r="FA61" s="17">
        <f>IF(AND(S61='자료입력 및 결과표시'!$B$21,COUNTIF('업무중복도(데이터 입력)'!$W61:$DR61,'자료입력 및 결과표시'!$C$21)&gt;=1),16,0)</f>
        <v>0</v>
      </c>
      <c r="FD61" s="270" t="str">
        <f ca="1">IFERROR(MATCH('자료입력 및 결과표시'!$C$62,OFFSET($R$3,$FD60,,1000),0)+$FD60,"")</f>
        <v/>
      </c>
      <c r="FE61" s="271" t="str">
        <f t="shared" ca="1" si="22"/>
        <v/>
      </c>
      <c r="FH61" s="17" t="str">
        <f ca="1">IFERROR(MATCH('자료입력 및 결과표시'!$C$62,OFFSET($R$3,$FH60,,1000),0)+$FH60,"")</f>
        <v/>
      </c>
      <c r="FK61" s="17">
        <f t="shared" si="24"/>
        <v>0</v>
      </c>
      <c r="FL61" s="17">
        <v>59</v>
      </c>
      <c r="FM61" s="17">
        <f>IF(HLOOKUP('자료입력 및 결과표시'!$A$4,'업체별 기술인 명단(데이터 입력)'!$B$2:$BZ$100,60,FALSE)="",1,HLOOKUP('자료입력 및 결과표시'!$A$4,'업체별 기술인 명단(데이터 입력)'!$B$2:$BZ$100,60,FALSE))</f>
        <v>1</v>
      </c>
      <c r="FN61" s="17">
        <f t="shared" ca="1" si="25"/>
        <v>0</v>
      </c>
      <c r="FO61"/>
      <c r="FP61" s="17" t="str">
        <f t="shared" ca="1" si="26"/>
        <v/>
      </c>
      <c r="FQ61" s="270" t="str">
        <f ca="1">IFERROR(MATCH('자료입력 및 결과표시'!$C$62,OFFSET($R$3,$FQ60,,1000),0)+$FQ60,"")</f>
        <v/>
      </c>
      <c r="FR61" s="17" t="str">
        <f t="shared" ca="1" si="27"/>
        <v/>
      </c>
      <c r="FS61" s="17" t="str">
        <f t="shared" ca="1" si="45"/>
        <v/>
      </c>
      <c r="FT61" s="17" t="str">
        <f t="shared" ca="1" si="46"/>
        <v/>
      </c>
      <c r="FU61" s="17" t="str">
        <f t="shared" ca="1" si="47"/>
        <v/>
      </c>
      <c r="FV61" s="17" t="str">
        <f t="shared" ca="1" si="48"/>
        <v/>
      </c>
      <c r="FW61" s="17" t="str">
        <f t="shared" ca="1" si="49"/>
        <v/>
      </c>
      <c r="FX61" s="17" t="str">
        <f t="shared" ca="1" si="50"/>
        <v/>
      </c>
      <c r="FY61" s="17" t="str">
        <f t="shared" ca="1" si="51"/>
        <v/>
      </c>
      <c r="FZ61" s="17" t="str">
        <f t="shared" ca="1" si="52"/>
        <v/>
      </c>
      <c r="GA61" s="17" t="str">
        <f t="shared" ca="1" si="53"/>
        <v/>
      </c>
      <c r="GB61" s="17" t="str">
        <f t="shared" ca="1" si="54"/>
        <v/>
      </c>
      <c r="GC61" s="17" t="str">
        <f t="shared" ca="1" si="55"/>
        <v/>
      </c>
      <c r="GD61" s="17" t="str">
        <f t="shared" ca="1" si="56"/>
        <v/>
      </c>
      <c r="GE61" s="17" t="str">
        <f t="shared" ca="1" si="57"/>
        <v/>
      </c>
      <c r="GF61" s="17" t="str">
        <f t="shared" ca="1" si="58"/>
        <v/>
      </c>
      <c r="GG61" s="17" t="str">
        <f t="shared" ca="1" si="59"/>
        <v/>
      </c>
      <c r="GH61" s="17" t="str">
        <f t="shared" ca="1" si="60"/>
        <v/>
      </c>
      <c r="GI61" s="17" t="str">
        <f t="shared" ca="1" si="61"/>
        <v/>
      </c>
      <c r="GJ61" s="17" t="str">
        <f t="shared" ca="1" si="62"/>
        <v/>
      </c>
      <c r="GK61" s="17" t="str">
        <f t="shared" ca="1" si="63"/>
        <v/>
      </c>
      <c r="GL61" s="17" t="str">
        <f t="shared" ca="1" si="64"/>
        <v/>
      </c>
      <c r="GM61" s="17" t="str">
        <f t="shared" ca="1" si="65"/>
        <v/>
      </c>
      <c r="GN61" s="17" t="str">
        <f t="shared" ca="1" si="66"/>
        <v/>
      </c>
      <c r="GO61" s="17" t="str">
        <f t="shared" ca="1" si="67"/>
        <v/>
      </c>
      <c r="GP61" s="17" t="str">
        <f t="shared" ca="1" si="68"/>
        <v/>
      </c>
      <c r="GQ61" s="17" t="str">
        <f t="shared" ca="1" si="69"/>
        <v/>
      </c>
      <c r="GR61" s="17" t="str">
        <f t="shared" ca="1" si="70"/>
        <v/>
      </c>
      <c r="GS61" s="17" t="str">
        <f t="shared" ca="1" si="71"/>
        <v/>
      </c>
      <c r="GT61" s="17" t="str">
        <f t="shared" ca="1" si="72"/>
        <v/>
      </c>
      <c r="GU61" s="17" t="str">
        <f t="shared" ca="1" si="73"/>
        <v/>
      </c>
      <c r="GV61" s="17" t="str">
        <f t="shared" ca="1" si="74"/>
        <v/>
      </c>
      <c r="GW61" s="17" t="str">
        <f t="shared" ca="1" si="75"/>
        <v/>
      </c>
      <c r="GX61" s="17" t="str">
        <f t="shared" ca="1" si="76"/>
        <v/>
      </c>
      <c r="GY61" s="17" t="str">
        <f t="shared" ca="1" si="77"/>
        <v/>
      </c>
      <c r="GZ61" s="17" t="str">
        <f t="shared" ca="1" si="78"/>
        <v/>
      </c>
      <c r="HA61" s="17" t="str">
        <f t="shared" ca="1" si="79"/>
        <v/>
      </c>
      <c r="HB61" s="17" t="str">
        <f t="shared" ca="1" si="80"/>
        <v/>
      </c>
      <c r="HC61" s="17" t="str">
        <f t="shared" ca="1" si="81"/>
        <v/>
      </c>
      <c r="HD61" s="17" t="str">
        <f t="shared" ca="1" si="82"/>
        <v/>
      </c>
      <c r="HE61" s="17" t="str">
        <f t="shared" ca="1" si="83"/>
        <v/>
      </c>
      <c r="HF61" s="17" t="str">
        <f t="shared" ca="1" si="84"/>
        <v/>
      </c>
      <c r="HG61" s="17" t="str">
        <f t="shared" ca="1" si="85"/>
        <v/>
      </c>
      <c r="HH61" s="17" t="str">
        <f t="shared" ca="1" si="86"/>
        <v/>
      </c>
      <c r="HI61" s="17" t="str">
        <f t="shared" ca="1" si="87"/>
        <v/>
      </c>
      <c r="HJ61" s="17" t="str">
        <f t="shared" ca="1" si="88"/>
        <v/>
      </c>
      <c r="HK61" s="17" t="str">
        <f t="shared" ca="1" si="89"/>
        <v/>
      </c>
      <c r="HL61" s="17" t="str">
        <f t="shared" ca="1" si="90"/>
        <v/>
      </c>
      <c r="HM61" s="17" t="str">
        <f t="shared" ca="1" si="91"/>
        <v/>
      </c>
      <c r="HN61" s="17" t="str">
        <f t="shared" ca="1" si="92"/>
        <v/>
      </c>
      <c r="HO61" s="17" t="str">
        <f t="shared" ca="1" si="93"/>
        <v/>
      </c>
      <c r="HP61" s="17" t="str">
        <f t="shared" ca="1" si="94"/>
        <v/>
      </c>
      <c r="HQ61" s="17" t="str">
        <f t="shared" ca="1" si="95"/>
        <v/>
      </c>
      <c r="HR61" s="17" t="str">
        <f t="shared" ca="1" si="96"/>
        <v/>
      </c>
      <c r="HS61" s="17" t="str">
        <f t="shared" ca="1" si="97"/>
        <v/>
      </c>
      <c r="HT61" s="17" t="str">
        <f t="shared" ca="1" si="98"/>
        <v/>
      </c>
      <c r="HU61" s="17" t="str">
        <f t="shared" ca="1" si="99"/>
        <v/>
      </c>
      <c r="HV61" s="17" t="str">
        <f t="shared" ca="1" si="100"/>
        <v/>
      </c>
      <c r="HW61" s="17" t="str">
        <f t="shared" ca="1" si="101"/>
        <v/>
      </c>
      <c r="HX61" s="17" t="str">
        <f t="shared" ca="1" si="102"/>
        <v/>
      </c>
      <c r="HY61" s="17" t="str">
        <f t="shared" ca="1" si="103"/>
        <v/>
      </c>
      <c r="HZ61" s="17" t="str">
        <f t="shared" ca="1" si="104"/>
        <v/>
      </c>
      <c r="IA61" s="17" t="str">
        <f t="shared" ca="1" si="105"/>
        <v/>
      </c>
      <c r="IB61" s="17" t="str">
        <f t="shared" ca="1" si="106"/>
        <v/>
      </c>
      <c r="IC61" s="17" t="str">
        <f t="shared" ca="1" si="107"/>
        <v/>
      </c>
      <c r="ID61" s="17" t="str">
        <f t="shared" ca="1" si="40"/>
        <v/>
      </c>
      <c r="IE61" s="17" t="str">
        <f t="shared" ca="1" si="125"/>
        <v/>
      </c>
      <c r="IF61" s="17" t="str">
        <f t="shared" ca="1" si="126"/>
        <v/>
      </c>
      <c r="IG61" s="17" t="str">
        <f t="shared" ca="1" si="127"/>
        <v/>
      </c>
      <c r="IH61" s="17" t="str">
        <f t="shared" ca="1" si="128"/>
        <v/>
      </c>
      <c r="II61" s="17" t="str">
        <f t="shared" ca="1" si="129"/>
        <v/>
      </c>
      <c r="IJ61" s="17" t="str">
        <f t="shared" ca="1" si="130"/>
        <v/>
      </c>
      <c r="IK61" s="17" t="str">
        <f t="shared" ca="1" si="131"/>
        <v/>
      </c>
      <c r="IL61" s="17" t="str">
        <f t="shared" ca="1" si="132"/>
        <v/>
      </c>
      <c r="IM61" s="17" t="str">
        <f t="shared" ca="1" si="133"/>
        <v/>
      </c>
      <c r="IN61" s="17" t="str">
        <f t="shared" ca="1" si="134"/>
        <v/>
      </c>
      <c r="IO61" s="17" t="str">
        <f t="shared" ca="1" si="135"/>
        <v/>
      </c>
      <c r="IP61" s="17" t="str">
        <f t="shared" ca="1" si="136"/>
        <v/>
      </c>
      <c r="IQ61" s="17" t="str">
        <f t="shared" ca="1" si="109"/>
        <v/>
      </c>
      <c r="IR61" s="17" t="str">
        <f t="shared" ca="1" si="110"/>
        <v/>
      </c>
      <c r="IS61" s="17" t="str">
        <f t="shared" ca="1" si="111"/>
        <v/>
      </c>
      <c r="IT61" s="17" t="str">
        <f t="shared" ca="1" si="112"/>
        <v/>
      </c>
      <c r="IU61" s="17" t="str">
        <f t="shared" ca="1" si="113"/>
        <v/>
      </c>
      <c r="IV61" s="17" t="str">
        <f t="shared" ca="1" si="114"/>
        <v/>
      </c>
      <c r="IW61" s="17" t="str">
        <f t="shared" ca="1" si="115"/>
        <v/>
      </c>
      <c r="IX61" s="17" t="str">
        <f t="shared" ca="1" si="116"/>
        <v/>
      </c>
      <c r="IY61" s="17" t="str">
        <f t="shared" ca="1" si="117"/>
        <v/>
      </c>
      <c r="IZ61" s="17" t="str">
        <f t="shared" ca="1" si="118"/>
        <v/>
      </c>
      <c r="JA61" s="17" t="str">
        <f t="shared" ca="1" si="119"/>
        <v/>
      </c>
      <c r="JB61" s="17" t="str">
        <f t="shared" ca="1" si="120"/>
        <v/>
      </c>
      <c r="JC61" s="17" t="str">
        <f t="shared" ca="1" si="121"/>
        <v/>
      </c>
      <c r="JD61" s="17" t="str">
        <f t="shared" ca="1" si="122"/>
        <v/>
      </c>
      <c r="JE61" s="17" t="str">
        <f t="shared" ca="1" si="123"/>
        <v/>
      </c>
      <c r="JF61" s="17" t="str">
        <f t="shared" ca="1" si="137"/>
        <v/>
      </c>
      <c r="JG61" s="17" t="str">
        <f t="shared" ca="1" si="138"/>
        <v/>
      </c>
      <c r="JH61" s="17" t="str">
        <f t="shared" ca="1" si="139"/>
        <v/>
      </c>
      <c r="JI61" s="17" t="str">
        <f t="shared" ca="1" si="140"/>
        <v/>
      </c>
      <c r="JJ61" s="17" t="str">
        <f t="shared" ca="1" si="141"/>
        <v/>
      </c>
      <c r="JK61" s="17" t="str">
        <f t="shared" ca="1" si="142"/>
        <v/>
      </c>
      <c r="JL61" s="17" t="str">
        <f t="shared" ca="1" si="143"/>
        <v/>
      </c>
      <c r="JM61" s="17" t="str">
        <f t="shared" ca="1" si="144"/>
        <v/>
      </c>
    </row>
    <row r="62" spans="1:273">
      <c r="A62" s="17" t="str">
        <f t="shared" si="5"/>
        <v>\\\0</v>
      </c>
      <c r="B62" s="17" t="str">
        <f t="shared" si="6"/>
        <v>\\\0</v>
      </c>
      <c r="C62" s="17" t="str">
        <f t="shared" si="7"/>
        <v>\\\0</v>
      </c>
      <c r="D62" s="17" t="str">
        <f t="shared" si="8"/>
        <v>\\\0</v>
      </c>
      <c r="E62" s="17" t="str">
        <f t="shared" si="9"/>
        <v>\\\0</v>
      </c>
      <c r="F62" s="17" t="str">
        <f t="shared" si="10"/>
        <v>\\\0</v>
      </c>
      <c r="G62" s="17" t="str">
        <f t="shared" si="11"/>
        <v>\\\0</v>
      </c>
      <c r="H62" s="17" t="str">
        <f t="shared" si="12"/>
        <v>\\\0</v>
      </c>
      <c r="I62" s="17" t="str">
        <f t="shared" si="13"/>
        <v>\\\0</v>
      </c>
      <c r="J62" s="17" t="str">
        <f t="shared" si="14"/>
        <v>\\\0</v>
      </c>
      <c r="K62" s="17" t="str">
        <f t="shared" si="15"/>
        <v>\\\0</v>
      </c>
      <c r="L62" s="17" t="str">
        <f t="shared" si="16"/>
        <v>\\\0</v>
      </c>
      <c r="M62" s="17" t="str">
        <f t="shared" si="17"/>
        <v>\\\0</v>
      </c>
      <c r="N62" s="17" t="str">
        <f t="shared" si="18"/>
        <v>\\\0</v>
      </c>
      <c r="O62" s="17" t="str">
        <f t="shared" si="19"/>
        <v>\\\0</v>
      </c>
      <c r="P62" s="17" t="str">
        <f t="shared" si="20"/>
        <v>\\\0</v>
      </c>
      <c r="R62" s="17" t="str">
        <f t="shared" si="21"/>
        <v>\\</v>
      </c>
      <c r="S62" s="38"/>
      <c r="T62" s="39"/>
      <c r="U62" s="31"/>
      <c r="V62" s="32"/>
      <c r="W62" s="36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35"/>
      <c r="DS62" s="287"/>
      <c r="DT62" s="36"/>
      <c r="DU62" s="37"/>
      <c r="DV62" s="28">
        <f>IF(AND($S62='자료입력 및 결과표시'!$B$6,COUNTIF($W62:$DR62,'자료입력 및 결과표시'!$C$6)&gt;=1),IF(OR('자료입력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DW62" s="28">
        <f>IF(AND($S62='자료입력 및 결과표시'!$B$7,COUNTIF($W62:$DR62,'자료입력 및 결과표시'!$C$7)&gt;=1),IF(OR('자료입력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DX62" s="28">
        <f>IF(AND($S62='자료입력 및 결과표시'!$B$8,COUNTIF($W62:$DR62,'자료입력 및 결과표시'!$C$8)&gt;=1),IF(OR('자료입력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DY62" s="28">
        <f>IF(AND($S62='자료입력 및 결과표시'!$B$9,COUNTIF($W62:$DR62,'자료입력 및 결과표시'!$C$9)&gt;=1),IF(OR('자료입력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DZ62" s="28">
        <f>IF(AND($S62='자료입력 및 결과표시'!$B$10,COUNTIF($W62:$DR62,'자료입력 및 결과표시'!$C$10)&gt;=1),IF(OR('자료입력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A62" s="28">
        <f>IF(AND($S62='자료입력 및 결과표시'!$B$11,COUNTIF($W62:$DR62,'자료입력 및 결과표시'!$C$11)&gt;=1),IF(OR('자료입력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B62" s="28">
        <f>IF(AND($S62='자료입력 및 결과표시'!$B$12,COUNTIF($W62:$DR62,'자료입력 및 결과표시'!$C$12)&gt;=1),IF(OR('자료입력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C62" s="28">
        <f>IF(AND($S62='자료입력 및 결과표시'!$B$13,COUNTIF($W62:$DR62,'자료입력 및 결과표시'!$C$13)&gt;=1),IF(OR('자료입력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D62" s="28">
        <f>IF(AND($S62='자료입력 및 결과표시'!$B$14,COUNTIF($W62:$DR62,'자료입력 및 결과표시'!$C$14)&gt;=1),IF(OR('자료입력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E62" s="28">
        <f>IF(AND($S62='자료입력 및 결과표시'!$B$15,COUNTIF($W62:$DR62,'자료입력 및 결과표시'!$C$15)&gt;=1),IF(OR('자료입력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F62" s="28">
        <f>IF(AND($S62='자료입력 및 결과표시'!$B$16,COUNTIF($W62:$DR62,'자료입력 및 결과표시'!$C$16)&gt;=1),IF(OR('자료입력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G62" s="28">
        <f>IF(AND($S62='자료입력 및 결과표시'!$B$17,COUNTIF($W62:$DR62,'자료입력 및 결과표시'!$C$17)&gt;=1),IF(OR('자료입력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H62" s="28">
        <f>IF(AND($S62='자료입력 및 결과표시'!$B$18,COUNTIF($W62:$DR62,'자료입력 및 결과표시'!$C$18)&gt;=1),IF(OR('자료입력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I62" s="28">
        <f>IF(AND($S62='자료입력 및 결과표시'!$B$19,COUNTIF($W62:$DR62,'자료입력 및 결과표시'!$C$19)&gt;=1),IF(OR('자료입력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J62" s="28">
        <f>IF(AND($S62='자료입력 및 결과표시'!$B$20,COUNTIF($W62:$DR62,'자료입력 및 결과표시'!$C$20)&gt;=1),IF(OR('자료입력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K62" s="28">
        <f>IF(AND($S62='자료입력 및 결과표시'!$B$21,COUNTIF($W62:$DR62,'자료입력 및 결과표시'!$C$21)&gt;=1),IF(OR('자료입력 및 결과표시'!$B$4+90&gt;=$V62,'자료입력 및 결과표시'!$B$4&lt;$U62),0,IF($V62-'자료입력 및 결과표시'!$B$4-90&gt;='자료입력 및 결과표시'!$E$4,'자료입력 및 결과표시'!$E$4,$V62-'자료입력 및 결과표시'!$B$4-90)),0)</f>
        <v>0</v>
      </c>
      <c r="EL62" s="17">
        <f>IF(AND(S62='자료입력 및 결과표시'!$B$6,COUNTIF('업무중복도(데이터 입력)'!$W62:$DR62,'자료입력 및 결과표시'!$C$6)&gt;=1),1,0)</f>
        <v>0</v>
      </c>
      <c r="EM62" s="17">
        <f>IF(AND(S62='자료입력 및 결과표시'!$B$7,COUNTIF('업무중복도(데이터 입력)'!$W62:$DR62,'자료입력 및 결과표시'!$C$7)&gt;=1),2,0)</f>
        <v>0</v>
      </c>
      <c r="EN62" s="17">
        <f>IF(AND(S62='자료입력 및 결과표시'!$B$8,COUNTIF('업무중복도(데이터 입력)'!$W62:$DR62,'자료입력 및 결과표시'!$C$8)&gt;=1),3,0)</f>
        <v>0</v>
      </c>
      <c r="EO62" s="17">
        <f>IF(AND(S62='자료입력 및 결과표시'!$B$9,COUNTIF('업무중복도(데이터 입력)'!$W62:$DR62,'자료입력 및 결과표시'!$C$9)&gt;=1),4,0)</f>
        <v>0</v>
      </c>
      <c r="EP62" s="17">
        <f>IF(AND(S62='자료입력 및 결과표시'!$B$10,COUNTIF('업무중복도(데이터 입력)'!$W62:$DR62,'자료입력 및 결과표시'!$C$10)&gt;=1),5,0)</f>
        <v>0</v>
      </c>
      <c r="EQ62" s="17">
        <f>IF(AND(S62='자료입력 및 결과표시'!$B$11,COUNTIF('업무중복도(데이터 입력)'!$W62:$DR62,'자료입력 및 결과표시'!$C$11)&gt;=1),6,0)</f>
        <v>0</v>
      </c>
      <c r="ER62" s="17">
        <f>IF(AND(S62='자료입력 및 결과표시'!$B$12,COUNTIF('업무중복도(데이터 입력)'!$W62:$DR62,'자료입력 및 결과표시'!$C$12)&gt;=1),7,0)</f>
        <v>0</v>
      </c>
      <c r="ES62" s="17">
        <f>IF(AND(S62='자료입력 및 결과표시'!$B$13,COUNTIF('업무중복도(데이터 입력)'!$W62:$DR62,'자료입력 및 결과표시'!$C$13)&gt;=1),8,0)</f>
        <v>0</v>
      </c>
      <c r="ET62" s="17">
        <f>IF(AND(S62='자료입력 및 결과표시'!$B$14,COUNTIF('업무중복도(데이터 입력)'!$W62:$DR62,'자료입력 및 결과표시'!$C$14)&gt;=1),9,0)</f>
        <v>0</v>
      </c>
      <c r="EU62" s="17">
        <f>IF(AND(S62='자료입력 및 결과표시'!$B$15,COUNTIF('업무중복도(데이터 입력)'!$W62:$DR62,'자료입력 및 결과표시'!$C$15)&gt;=1),10,0)</f>
        <v>0</v>
      </c>
      <c r="EV62" s="17">
        <f>IF(AND(S62='자료입력 및 결과표시'!$B$16,COUNTIF('업무중복도(데이터 입력)'!$W62:$DR62,'자료입력 및 결과표시'!$C$16)&gt;=1),11,0)</f>
        <v>0</v>
      </c>
      <c r="EW62" s="17">
        <f>IF(AND(S62='자료입력 및 결과표시'!$B$17,COUNTIF('업무중복도(데이터 입력)'!$W62:$DR62,'자료입력 및 결과표시'!$C$17)&gt;=1),12,0)</f>
        <v>0</v>
      </c>
      <c r="EX62" s="17">
        <f>IF(AND(S62='자료입력 및 결과표시'!$B$18,COUNTIF('업무중복도(데이터 입력)'!$W62:$DR62,'자료입력 및 결과표시'!$C$18)&gt;=1),13,0)</f>
        <v>0</v>
      </c>
      <c r="EY62" s="17">
        <f>IF(AND(S62='자료입력 및 결과표시'!$B$19,COUNTIF('업무중복도(데이터 입력)'!$W62:$DR62,'자료입력 및 결과표시'!$C$19)&gt;=1),14,0)</f>
        <v>0</v>
      </c>
      <c r="EZ62" s="17">
        <f>IF(AND(S62='자료입력 및 결과표시'!$B$20,COUNTIF('업무중복도(데이터 입력)'!$W62:$DR62,'자료입력 및 결과표시'!$C$20)&gt;=1),15,0)</f>
        <v>0</v>
      </c>
      <c r="FA62" s="17">
        <f>IF(AND(S62='자료입력 및 결과표시'!$B$21,COUNTIF('업무중복도(데이터 입력)'!$W62:$DR62,'자료입력 및 결과표시'!$C$21)&gt;=1),16,0)</f>
        <v>0</v>
      </c>
      <c r="FD62" s="270" t="str">
        <f ca="1">IFERROR(MATCH('자료입력 및 결과표시'!$C$62,OFFSET($R$3,$FD61,,1000),0)+$FD61,"")</f>
        <v/>
      </c>
      <c r="FE62" s="271" t="str">
        <f t="shared" ca="1" si="22"/>
        <v/>
      </c>
      <c r="FH62" s="17" t="str">
        <f ca="1">IFERROR(MATCH('자료입력 및 결과표시'!$C$62,OFFSET($R$3,$FH61,,1000),0)+$FH61,"")</f>
        <v/>
      </c>
      <c r="FK62" s="17">
        <f t="shared" si="24"/>
        <v>0</v>
      </c>
      <c r="FL62" s="17">
        <v>60</v>
      </c>
      <c r="FM62" s="17">
        <f>IF(HLOOKUP('자료입력 및 결과표시'!$A$4,'업체별 기술인 명단(데이터 입력)'!$B$2:$BZ$100,61,FALSE)="",1,HLOOKUP('자료입력 및 결과표시'!$A$4,'업체별 기술인 명단(데이터 입력)'!$B$2:$BZ$100,61,FALSE))</f>
        <v>1</v>
      </c>
      <c r="FN62" s="17">
        <f t="shared" ca="1" si="25"/>
        <v>0</v>
      </c>
      <c r="FO62"/>
      <c r="FP62" s="17" t="str">
        <f t="shared" ca="1" si="26"/>
        <v/>
      </c>
      <c r="FQ62" s="270" t="str">
        <f ca="1">IFERROR(MATCH('자료입력 및 결과표시'!$C$62,OFFSET($R$3,$FQ61,,1000),0)+$FQ61,"")</f>
        <v/>
      </c>
      <c r="FR62" s="17" t="str">
        <f t="shared" ca="1" si="27"/>
        <v/>
      </c>
      <c r="FS62" s="17" t="str">
        <f t="shared" ca="1" si="45"/>
        <v/>
      </c>
      <c r="FT62" s="17" t="str">
        <f t="shared" ca="1" si="46"/>
        <v/>
      </c>
      <c r="FU62" s="17" t="str">
        <f t="shared" ca="1" si="47"/>
        <v/>
      </c>
      <c r="FV62" s="17" t="str">
        <f t="shared" ca="1" si="48"/>
        <v/>
      </c>
      <c r="FW62" s="17" t="str">
        <f t="shared" ca="1" si="49"/>
        <v/>
      </c>
      <c r="FX62" s="17" t="str">
        <f t="shared" ca="1" si="50"/>
        <v/>
      </c>
      <c r="FY62" s="17" t="str">
        <f t="shared" ca="1" si="51"/>
        <v/>
      </c>
      <c r="FZ62" s="17" t="str">
        <f t="shared" ca="1" si="52"/>
        <v/>
      </c>
      <c r="GA62" s="17" t="str">
        <f t="shared" ca="1" si="53"/>
        <v/>
      </c>
      <c r="GB62" s="17" t="str">
        <f t="shared" ca="1" si="54"/>
        <v/>
      </c>
      <c r="GC62" s="17" t="str">
        <f t="shared" ca="1" si="55"/>
        <v/>
      </c>
      <c r="GD62" s="17" t="str">
        <f t="shared" ca="1" si="56"/>
        <v/>
      </c>
      <c r="GE62" s="17" t="str">
        <f t="shared" ca="1" si="57"/>
        <v/>
      </c>
      <c r="GF62" s="17" t="str">
        <f t="shared" ca="1" si="58"/>
        <v/>
      </c>
      <c r="GG62" s="17" t="str">
        <f t="shared" ca="1" si="59"/>
        <v/>
      </c>
      <c r="GH62" s="17" t="str">
        <f t="shared" ca="1" si="60"/>
        <v/>
      </c>
      <c r="GI62" s="17" t="str">
        <f t="shared" ca="1" si="61"/>
        <v/>
      </c>
      <c r="GJ62" s="17" t="str">
        <f t="shared" ca="1" si="62"/>
        <v/>
      </c>
      <c r="GK62" s="17" t="str">
        <f t="shared" ca="1" si="63"/>
        <v/>
      </c>
      <c r="GL62" s="17" t="str">
        <f t="shared" ca="1" si="64"/>
        <v/>
      </c>
      <c r="GM62" s="17" t="str">
        <f t="shared" ca="1" si="65"/>
        <v/>
      </c>
      <c r="GN62" s="17" t="str">
        <f t="shared" ca="1" si="66"/>
        <v/>
      </c>
      <c r="GO62" s="17" t="str">
        <f t="shared" ca="1" si="67"/>
        <v/>
      </c>
      <c r="GP62" s="17" t="str">
        <f t="shared" ca="1" si="68"/>
        <v/>
      </c>
      <c r="GQ62" s="17" t="str">
        <f t="shared" ca="1" si="69"/>
        <v/>
      </c>
      <c r="GR62" s="17" t="str">
        <f t="shared" ca="1" si="70"/>
        <v/>
      </c>
      <c r="GS62" s="17" t="str">
        <f t="shared" ca="1" si="71"/>
        <v/>
      </c>
      <c r="GT62" s="17" t="str">
        <f t="shared" ca="1" si="72"/>
        <v/>
      </c>
      <c r="GU62" s="17" t="str">
        <f t="shared" ca="1" si="73"/>
        <v/>
      </c>
      <c r="GV62" s="17" t="str">
        <f t="shared" ca="1" si="74"/>
        <v/>
      </c>
      <c r="GW62" s="17" t="str">
        <f t="shared" ca="1" si="75"/>
        <v/>
      </c>
      <c r="GX62" s="17" t="str">
        <f t="shared" ca="1" si="76"/>
        <v/>
      </c>
      <c r="GY62" s="17" t="str">
        <f t="shared" ca="1" si="77"/>
        <v/>
      </c>
      <c r="GZ62" s="17" t="str">
        <f t="shared" ca="1" si="78"/>
        <v/>
      </c>
      <c r="HA62" s="17" t="str">
        <f t="shared" ca="1" si="79"/>
        <v/>
      </c>
      <c r="HB62" s="17" t="str">
        <f t="shared" ca="1" si="80"/>
        <v/>
      </c>
      <c r="HC62" s="17" t="str">
        <f t="shared" ca="1" si="81"/>
        <v/>
      </c>
      <c r="HD62" s="17" t="str">
        <f t="shared" ca="1" si="82"/>
        <v/>
      </c>
      <c r="HE62" s="17" t="str">
        <f t="shared" ca="1" si="83"/>
        <v/>
      </c>
      <c r="HF62" s="17" t="str">
        <f t="shared" ca="1" si="84"/>
        <v/>
      </c>
      <c r="HG62" s="17" t="str">
        <f t="shared" ca="1" si="85"/>
        <v/>
      </c>
      <c r="HH62" s="17" t="str">
        <f t="shared" ca="1" si="86"/>
        <v/>
      </c>
      <c r="HI62" s="17" t="str">
        <f t="shared" ca="1" si="87"/>
        <v/>
      </c>
      <c r="HJ62" s="17" t="str">
        <f t="shared" ca="1" si="88"/>
        <v/>
      </c>
      <c r="HK62" s="17" t="str">
        <f t="shared" ca="1" si="89"/>
        <v/>
      </c>
      <c r="HL62" s="17" t="str">
        <f t="shared" ca="1" si="90"/>
        <v/>
      </c>
      <c r="HM62" s="17" t="str">
        <f t="shared" ca="1" si="91"/>
        <v/>
      </c>
      <c r="HN62" s="17" t="str">
        <f t="shared" ca="1" si="92"/>
        <v/>
      </c>
      <c r="HO62" s="17" t="str">
        <f t="shared" ca="1" si="93"/>
        <v/>
      </c>
      <c r="HP62" s="17" t="str">
        <f t="shared" ca="1" si="94"/>
        <v/>
      </c>
      <c r="HQ62" s="17" t="str">
        <f t="shared" ca="1" si="95"/>
        <v/>
      </c>
      <c r="HR62" s="17" t="str">
        <f t="shared" ca="1" si="96"/>
        <v/>
      </c>
      <c r="HS62" s="17" t="str">
        <f t="shared" ca="1" si="97"/>
        <v/>
      </c>
      <c r="HT62" s="17" t="str">
        <f t="shared" ca="1" si="98"/>
        <v/>
      </c>
      <c r="HU62" s="17" t="str">
        <f t="shared" ca="1" si="99"/>
        <v/>
      </c>
      <c r="HV62" s="17" t="str">
        <f t="shared" ca="1" si="100"/>
        <v/>
      </c>
      <c r="HW62" s="17" t="str">
        <f t="shared" ca="1" si="101"/>
        <v/>
      </c>
      <c r="HX62" s="17" t="str">
        <f t="shared" ca="1" si="102"/>
        <v/>
      </c>
      <c r="HY62" s="17" t="str">
        <f t="shared" ca="1" si="103"/>
        <v/>
      </c>
      <c r="HZ62" s="17" t="str">
        <f t="shared" ca="1" si="104"/>
        <v/>
      </c>
      <c r="IA62" s="17" t="str">
        <f t="shared" ca="1" si="105"/>
        <v/>
      </c>
      <c r="IB62" s="17" t="str">
        <f t="shared" ca="1" si="106"/>
        <v/>
      </c>
      <c r="IC62" s="17" t="str">
        <f t="shared" ca="1" si="107"/>
        <v/>
      </c>
      <c r="ID62" s="17" t="str">
        <f t="shared" ca="1" si="40"/>
        <v/>
      </c>
      <c r="IE62" s="17" t="str">
        <f t="shared" ca="1" si="125"/>
        <v/>
      </c>
      <c r="IF62" s="17" t="str">
        <f t="shared" ca="1" si="126"/>
        <v/>
      </c>
      <c r="IG62" s="17" t="str">
        <f t="shared" ca="1" si="127"/>
        <v/>
      </c>
      <c r="IH62" s="17" t="str">
        <f t="shared" ca="1" si="128"/>
        <v/>
      </c>
      <c r="II62" s="17" t="str">
        <f t="shared" ca="1" si="129"/>
        <v/>
      </c>
      <c r="IJ62" s="17" t="str">
        <f t="shared" ca="1" si="130"/>
        <v/>
      </c>
      <c r="IK62" s="17" t="str">
        <f t="shared" ca="1" si="131"/>
        <v/>
      </c>
      <c r="IL62" s="17" t="str">
        <f t="shared" ca="1" si="132"/>
        <v/>
      </c>
      <c r="IM62" s="17" t="str">
        <f t="shared" ca="1" si="133"/>
        <v/>
      </c>
      <c r="IN62" s="17" t="str">
        <f t="shared" ca="1" si="134"/>
        <v/>
      </c>
      <c r="IO62" s="17" t="str">
        <f t="shared" ca="1" si="135"/>
        <v/>
      </c>
      <c r="IP62" s="17" t="str">
        <f t="shared" ca="1" si="136"/>
        <v/>
      </c>
      <c r="IQ62" s="17" t="str">
        <f t="shared" ca="1" si="109"/>
        <v/>
      </c>
      <c r="IR62" s="17" t="str">
        <f t="shared" ca="1" si="110"/>
        <v/>
      </c>
      <c r="IS62" s="17" t="str">
        <f t="shared" ca="1" si="111"/>
        <v/>
      </c>
      <c r="IT62" s="17" t="str">
        <f t="shared" ca="1" si="112"/>
        <v/>
      </c>
      <c r="IU62" s="17" t="str">
        <f t="shared" ca="1" si="113"/>
        <v/>
      </c>
      <c r="IV62" s="17" t="str">
        <f t="shared" ca="1" si="114"/>
        <v/>
      </c>
      <c r="IW62" s="17" t="str">
        <f t="shared" ca="1" si="115"/>
        <v/>
      </c>
      <c r="IX62" s="17" t="str">
        <f t="shared" ca="1" si="116"/>
        <v/>
      </c>
      <c r="IY62" s="17" t="str">
        <f t="shared" ca="1" si="117"/>
        <v/>
      </c>
      <c r="IZ62" s="17" t="str">
        <f t="shared" ca="1" si="118"/>
        <v/>
      </c>
      <c r="JA62" s="17" t="str">
        <f t="shared" ca="1" si="119"/>
        <v/>
      </c>
      <c r="JB62" s="17" t="str">
        <f t="shared" ca="1" si="120"/>
        <v/>
      </c>
      <c r="JC62" s="17" t="str">
        <f t="shared" ca="1" si="121"/>
        <v/>
      </c>
      <c r="JD62" s="17" t="str">
        <f t="shared" ca="1" si="122"/>
        <v/>
      </c>
      <c r="JE62" s="17" t="str">
        <f t="shared" ca="1" si="123"/>
        <v/>
      </c>
      <c r="JF62" s="17" t="str">
        <f t="shared" ca="1" si="137"/>
        <v/>
      </c>
      <c r="JG62" s="17" t="str">
        <f t="shared" ca="1" si="138"/>
        <v/>
      </c>
      <c r="JH62" s="17" t="str">
        <f t="shared" ca="1" si="139"/>
        <v/>
      </c>
      <c r="JI62" s="17" t="str">
        <f t="shared" ca="1" si="140"/>
        <v/>
      </c>
      <c r="JJ62" s="17" t="str">
        <f t="shared" ca="1" si="141"/>
        <v/>
      </c>
      <c r="JK62" s="17" t="str">
        <f t="shared" ca="1" si="142"/>
        <v/>
      </c>
      <c r="JL62" s="17" t="str">
        <f t="shared" ca="1" si="143"/>
        <v/>
      </c>
      <c r="JM62" s="17" t="str">
        <f t="shared" ca="1" si="144"/>
        <v/>
      </c>
    </row>
    <row r="63" spans="1:273">
      <c r="A63" s="17" t="str">
        <f t="shared" si="5"/>
        <v>\\\0</v>
      </c>
      <c r="B63" s="17" t="str">
        <f t="shared" si="6"/>
        <v>\\\0</v>
      </c>
      <c r="C63" s="17" t="str">
        <f t="shared" si="7"/>
        <v>\\\0</v>
      </c>
      <c r="D63" s="17" t="str">
        <f t="shared" si="8"/>
        <v>\\\0</v>
      </c>
      <c r="E63" s="17" t="str">
        <f t="shared" si="9"/>
        <v>\\\0</v>
      </c>
      <c r="F63" s="17" t="str">
        <f t="shared" si="10"/>
        <v>\\\0</v>
      </c>
      <c r="G63" s="17" t="str">
        <f t="shared" si="11"/>
        <v>\\\0</v>
      </c>
      <c r="H63" s="17" t="str">
        <f t="shared" si="12"/>
        <v>\\\0</v>
      </c>
      <c r="I63" s="17" t="str">
        <f t="shared" si="13"/>
        <v>\\\0</v>
      </c>
      <c r="J63" s="17" t="str">
        <f t="shared" si="14"/>
        <v>\\\0</v>
      </c>
      <c r="K63" s="17" t="str">
        <f t="shared" si="15"/>
        <v>\\\0</v>
      </c>
      <c r="L63" s="17" t="str">
        <f t="shared" si="16"/>
        <v>\\\0</v>
      </c>
      <c r="M63" s="17" t="str">
        <f t="shared" si="17"/>
        <v>\\\0</v>
      </c>
      <c r="N63" s="17" t="str">
        <f t="shared" si="18"/>
        <v>\\\0</v>
      </c>
      <c r="O63" s="17" t="str">
        <f t="shared" si="19"/>
        <v>\\\0</v>
      </c>
      <c r="P63" s="17" t="str">
        <f t="shared" si="20"/>
        <v>\\\0</v>
      </c>
      <c r="R63" s="17" t="str">
        <f t="shared" si="21"/>
        <v>\\</v>
      </c>
      <c r="S63" s="38"/>
      <c r="T63" s="39"/>
      <c r="U63" s="31"/>
      <c r="V63" s="32"/>
      <c r="W63" s="36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35"/>
      <c r="DS63" s="287"/>
      <c r="DT63" s="36"/>
      <c r="DU63" s="37"/>
      <c r="DV63" s="28">
        <f>IF(AND($S63='자료입력 및 결과표시'!$B$6,COUNTIF($W63:$DR63,'자료입력 및 결과표시'!$C$6)&gt;=1),IF(OR('자료입력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DW63" s="28">
        <f>IF(AND($S63='자료입력 및 결과표시'!$B$7,COUNTIF($W63:$DR63,'자료입력 및 결과표시'!$C$7)&gt;=1),IF(OR('자료입력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DX63" s="28">
        <f>IF(AND($S63='자료입력 및 결과표시'!$B$8,COUNTIF($W63:$DR63,'자료입력 및 결과표시'!$C$8)&gt;=1),IF(OR('자료입력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DY63" s="28">
        <f>IF(AND($S63='자료입력 및 결과표시'!$B$9,COUNTIF($W63:$DR63,'자료입력 및 결과표시'!$C$9)&gt;=1),IF(OR('자료입력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DZ63" s="28">
        <f>IF(AND($S63='자료입력 및 결과표시'!$B$10,COUNTIF($W63:$DR63,'자료입력 및 결과표시'!$C$10)&gt;=1),IF(OR('자료입력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A63" s="28">
        <f>IF(AND($S63='자료입력 및 결과표시'!$B$11,COUNTIF($W63:$DR63,'자료입력 및 결과표시'!$C$11)&gt;=1),IF(OR('자료입력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B63" s="28">
        <f>IF(AND($S63='자료입력 및 결과표시'!$B$12,COUNTIF($W63:$DR63,'자료입력 및 결과표시'!$C$12)&gt;=1),IF(OR('자료입력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C63" s="28">
        <f>IF(AND($S63='자료입력 및 결과표시'!$B$13,COUNTIF($W63:$DR63,'자료입력 및 결과표시'!$C$13)&gt;=1),IF(OR('자료입력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D63" s="28">
        <f>IF(AND($S63='자료입력 및 결과표시'!$B$14,COUNTIF($W63:$DR63,'자료입력 및 결과표시'!$C$14)&gt;=1),IF(OR('자료입력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E63" s="28">
        <f>IF(AND($S63='자료입력 및 결과표시'!$B$15,COUNTIF($W63:$DR63,'자료입력 및 결과표시'!$C$15)&gt;=1),IF(OR('자료입력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F63" s="28">
        <f>IF(AND($S63='자료입력 및 결과표시'!$B$16,COUNTIF($W63:$DR63,'자료입력 및 결과표시'!$C$16)&gt;=1),IF(OR('자료입력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G63" s="28">
        <f>IF(AND($S63='자료입력 및 결과표시'!$B$17,COUNTIF($W63:$DR63,'자료입력 및 결과표시'!$C$17)&gt;=1),IF(OR('자료입력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H63" s="28">
        <f>IF(AND($S63='자료입력 및 결과표시'!$B$18,COUNTIF($W63:$DR63,'자료입력 및 결과표시'!$C$18)&gt;=1),IF(OR('자료입력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I63" s="28">
        <f>IF(AND($S63='자료입력 및 결과표시'!$B$19,COUNTIF($W63:$DR63,'자료입력 및 결과표시'!$C$19)&gt;=1),IF(OR('자료입력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J63" s="28">
        <f>IF(AND($S63='자료입력 및 결과표시'!$B$20,COUNTIF($W63:$DR63,'자료입력 및 결과표시'!$C$20)&gt;=1),IF(OR('자료입력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K63" s="28">
        <f>IF(AND($S63='자료입력 및 결과표시'!$B$21,COUNTIF($W63:$DR63,'자료입력 및 결과표시'!$C$21)&gt;=1),IF(OR('자료입력 및 결과표시'!$B$4+90&gt;=$V63,'자료입력 및 결과표시'!$B$4&lt;$U63),0,IF($V63-'자료입력 및 결과표시'!$B$4-90&gt;='자료입력 및 결과표시'!$E$4,'자료입력 및 결과표시'!$E$4,$V63-'자료입력 및 결과표시'!$B$4-90)),0)</f>
        <v>0</v>
      </c>
      <c r="EL63" s="17">
        <f>IF(AND(S63='자료입력 및 결과표시'!$B$6,COUNTIF('업무중복도(데이터 입력)'!$W63:$DR63,'자료입력 및 결과표시'!$C$6)&gt;=1),1,0)</f>
        <v>0</v>
      </c>
      <c r="EM63" s="17">
        <f>IF(AND(S63='자료입력 및 결과표시'!$B$7,COUNTIF('업무중복도(데이터 입력)'!$W63:$DR63,'자료입력 및 결과표시'!$C$7)&gt;=1),2,0)</f>
        <v>0</v>
      </c>
      <c r="EN63" s="17">
        <f>IF(AND(S63='자료입력 및 결과표시'!$B$8,COUNTIF('업무중복도(데이터 입력)'!$W63:$DR63,'자료입력 및 결과표시'!$C$8)&gt;=1),3,0)</f>
        <v>0</v>
      </c>
      <c r="EO63" s="17">
        <f>IF(AND(S63='자료입력 및 결과표시'!$B$9,COUNTIF('업무중복도(데이터 입력)'!$W63:$DR63,'자료입력 및 결과표시'!$C$9)&gt;=1),4,0)</f>
        <v>0</v>
      </c>
      <c r="EP63" s="17">
        <f>IF(AND(S63='자료입력 및 결과표시'!$B$10,COUNTIF('업무중복도(데이터 입력)'!$W63:$DR63,'자료입력 및 결과표시'!$C$10)&gt;=1),5,0)</f>
        <v>0</v>
      </c>
      <c r="EQ63" s="17">
        <f>IF(AND(S63='자료입력 및 결과표시'!$B$11,COUNTIF('업무중복도(데이터 입력)'!$W63:$DR63,'자료입력 및 결과표시'!$C$11)&gt;=1),6,0)</f>
        <v>0</v>
      </c>
      <c r="ER63" s="17">
        <f>IF(AND(S63='자료입력 및 결과표시'!$B$12,COUNTIF('업무중복도(데이터 입력)'!$W63:$DR63,'자료입력 및 결과표시'!$C$12)&gt;=1),7,0)</f>
        <v>0</v>
      </c>
      <c r="ES63" s="17">
        <f>IF(AND(S63='자료입력 및 결과표시'!$B$13,COUNTIF('업무중복도(데이터 입력)'!$W63:$DR63,'자료입력 및 결과표시'!$C$13)&gt;=1),8,0)</f>
        <v>0</v>
      </c>
      <c r="ET63" s="17">
        <f>IF(AND(S63='자료입력 및 결과표시'!$B$14,COUNTIF('업무중복도(데이터 입력)'!$W63:$DR63,'자료입력 및 결과표시'!$C$14)&gt;=1),9,0)</f>
        <v>0</v>
      </c>
      <c r="EU63" s="17">
        <f>IF(AND(S63='자료입력 및 결과표시'!$B$15,COUNTIF('업무중복도(데이터 입력)'!$W63:$DR63,'자료입력 및 결과표시'!$C$15)&gt;=1),10,0)</f>
        <v>0</v>
      </c>
      <c r="EV63" s="17">
        <f>IF(AND(S63='자료입력 및 결과표시'!$B$16,COUNTIF('업무중복도(데이터 입력)'!$W63:$DR63,'자료입력 및 결과표시'!$C$16)&gt;=1),11,0)</f>
        <v>0</v>
      </c>
      <c r="EW63" s="17">
        <f>IF(AND(S63='자료입력 및 결과표시'!$B$17,COUNTIF('업무중복도(데이터 입력)'!$W63:$DR63,'자료입력 및 결과표시'!$C$17)&gt;=1),12,0)</f>
        <v>0</v>
      </c>
      <c r="EX63" s="17">
        <f>IF(AND(S63='자료입력 및 결과표시'!$B$18,COUNTIF('업무중복도(데이터 입력)'!$W63:$DR63,'자료입력 및 결과표시'!$C$18)&gt;=1),13,0)</f>
        <v>0</v>
      </c>
      <c r="EY63" s="17">
        <f>IF(AND(S63='자료입력 및 결과표시'!$B$19,COUNTIF('업무중복도(데이터 입력)'!$W63:$DR63,'자료입력 및 결과표시'!$C$19)&gt;=1),14,0)</f>
        <v>0</v>
      </c>
      <c r="EZ63" s="17">
        <f>IF(AND(S63='자료입력 및 결과표시'!$B$20,COUNTIF('업무중복도(데이터 입력)'!$W63:$DR63,'자료입력 및 결과표시'!$C$20)&gt;=1),15,0)</f>
        <v>0</v>
      </c>
      <c r="FA63" s="17">
        <f>IF(AND(S63='자료입력 및 결과표시'!$B$21,COUNTIF('업무중복도(데이터 입력)'!$W63:$DR63,'자료입력 및 결과표시'!$C$21)&gt;=1),16,0)</f>
        <v>0</v>
      </c>
      <c r="FD63" s="270" t="str">
        <f ca="1">IFERROR(MATCH('자료입력 및 결과표시'!$C$62,OFFSET($R$3,$FD62,,1000),0)+$FD62,"")</f>
        <v/>
      </c>
      <c r="FE63" s="271" t="str">
        <f t="shared" ca="1" si="22"/>
        <v/>
      </c>
      <c r="FH63" s="17" t="str">
        <f ca="1">IFERROR(MATCH('자료입력 및 결과표시'!$C$62,OFFSET($R$3,$FH62,,1000),0)+$FH62,"")</f>
        <v/>
      </c>
      <c r="FK63" s="17">
        <f t="shared" si="24"/>
        <v>0</v>
      </c>
      <c r="FL63" s="17">
        <v>61</v>
      </c>
      <c r="FM63" s="17">
        <f>IF(HLOOKUP('자료입력 및 결과표시'!$A$4,'업체별 기술인 명단(데이터 입력)'!$B$2:$BZ$100,62,FALSE)="",1,HLOOKUP('자료입력 및 결과표시'!$A$4,'업체별 기술인 명단(데이터 입력)'!$B$2:$BZ$100,62,FALSE))</f>
        <v>1</v>
      </c>
      <c r="FN63" s="17">
        <f t="shared" ca="1" si="25"/>
        <v>0</v>
      </c>
      <c r="FO63"/>
      <c r="FP63" s="17" t="str">
        <f t="shared" ca="1" si="26"/>
        <v/>
      </c>
      <c r="FQ63" s="270" t="str">
        <f ca="1">IFERROR(MATCH('자료입력 및 결과표시'!$C$62,OFFSET($R$3,$FQ62,,1000),0)+$FQ62,"")</f>
        <v/>
      </c>
      <c r="FR63" s="17" t="str">
        <f t="shared" ca="1" si="27"/>
        <v/>
      </c>
      <c r="FS63" s="17" t="str">
        <f t="shared" ca="1" si="45"/>
        <v/>
      </c>
      <c r="FT63" s="17" t="str">
        <f t="shared" ca="1" si="46"/>
        <v/>
      </c>
      <c r="FU63" s="17" t="str">
        <f t="shared" ca="1" si="47"/>
        <v/>
      </c>
      <c r="FV63" s="17" t="str">
        <f t="shared" ca="1" si="48"/>
        <v/>
      </c>
      <c r="FW63" s="17" t="str">
        <f t="shared" ca="1" si="49"/>
        <v/>
      </c>
      <c r="FX63" s="17" t="str">
        <f t="shared" ca="1" si="50"/>
        <v/>
      </c>
      <c r="FY63" s="17" t="str">
        <f t="shared" ca="1" si="51"/>
        <v/>
      </c>
      <c r="FZ63" s="17" t="str">
        <f t="shared" ca="1" si="52"/>
        <v/>
      </c>
      <c r="GA63" s="17" t="str">
        <f t="shared" ca="1" si="53"/>
        <v/>
      </c>
      <c r="GB63" s="17" t="str">
        <f t="shared" ca="1" si="54"/>
        <v/>
      </c>
      <c r="GC63" s="17" t="str">
        <f t="shared" ca="1" si="55"/>
        <v/>
      </c>
      <c r="GD63" s="17" t="str">
        <f t="shared" ca="1" si="56"/>
        <v/>
      </c>
      <c r="GE63" s="17" t="str">
        <f t="shared" ca="1" si="57"/>
        <v/>
      </c>
      <c r="GF63" s="17" t="str">
        <f t="shared" ca="1" si="58"/>
        <v/>
      </c>
      <c r="GG63" s="17" t="str">
        <f t="shared" ca="1" si="59"/>
        <v/>
      </c>
      <c r="GH63" s="17" t="str">
        <f t="shared" ca="1" si="60"/>
        <v/>
      </c>
      <c r="GI63" s="17" t="str">
        <f t="shared" ca="1" si="61"/>
        <v/>
      </c>
      <c r="GJ63" s="17" t="str">
        <f t="shared" ca="1" si="62"/>
        <v/>
      </c>
      <c r="GK63" s="17" t="str">
        <f t="shared" ca="1" si="63"/>
        <v/>
      </c>
      <c r="GL63" s="17" t="str">
        <f t="shared" ca="1" si="64"/>
        <v/>
      </c>
      <c r="GM63" s="17" t="str">
        <f t="shared" ca="1" si="65"/>
        <v/>
      </c>
      <c r="GN63" s="17" t="str">
        <f t="shared" ca="1" si="66"/>
        <v/>
      </c>
      <c r="GO63" s="17" t="str">
        <f t="shared" ca="1" si="67"/>
        <v/>
      </c>
      <c r="GP63" s="17" t="str">
        <f t="shared" ca="1" si="68"/>
        <v/>
      </c>
      <c r="GQ63" s="17" t="str">
        <f t="shared" ca="1" si="69"/>
        <v/>
      </c>
      <c r="GR63" s="17" t="str">
        <f t="shared" ca="1" si="70"/>
        <v/>
      </c>
      <c r="GS63" s="17" t="str">
        <f t="shared" ca="1" si="71"/>
        <v/>
      </c>
      <c r="GT63" s="17" t="str">
        <f t="shared" ca="1" si="72"/>
        <v/>
      </c>
      <c r="GU63" s="17" t="str">
        <f t="shared" ca="1" si="73"/>
        <v/>
      </c>
      <c r="GV63" s="17" t="str">
        <f t="shared" ca="1" si="74"/>
        <v/>
      </c>
      <c r="GW63" s="17" t="str">
        <f t="shared" ca="1" si="75"/>
        <v/>
      </c>
      <c r="GX63" s="17" t="str">
        <f t="shared" ca="1" si="76"/>
        <v/>
      </c>
      <c r="GY63" s="17" t="str">
        <f t="shared" ca="1" si="77"/>
        <v/>
      </c>
      <c r="GZ63" s="17" t="str">
        <f t="shared" ca="1" si="78"/>
        <v/>
      </c>
      <c r="HA63" s="17" t="str">
        <f t="shared" ca="1" si="79"/>
        <v/>
      </c>
      <c r="HB63" s="17" t="str">
        <f t="shared" ca="1" si="80"/>
        <v/>
      </c>
      <c r="HC63" s="17" t="str">
        <f t="shared" ca="1" si="81"/>
        <v/>
      </c>
      <c r="HD63" s="17" t="str">
        <f t="shared" ca="1" si="82"/>
        <v/>
      </c>
      <c r="HE63" s="17" t="str">
        <f t="shared" ca="1" si="83"/>
        <v/>
      </c>
      <c r="HF63" s="17" t="str">
        <f t="shared" ca="1" si="84"/>
        <v/>
      </c>
      <c r="HG63" s="17" t="str">
        <f t="shared" ca="1" si="85"/>
        <v/>
      </c>
      <c r="HH63" s="17" t="str">
        <f t="shared" ca="1" si="86"/>
        <v/>
      </c>
      <c r="HI63" s="17" t="str">
        <f t="shared" ca="1" si="87"/>
        <v/>
      </c>
      <c r="HJ63" s="17" t="str">
        <f t="shared" ca="1" si="88"/>
        <v/>
      </c>
      <c r="HK63" s="17" t="str">
        <f t="shared" ca="1" si="89"/>
        <v/>
      </c>
      <c r="HL63" s="17" t="str">
        <f t="shared" ca="1" si="90"/>
        <v/>
      </c>
      <c r="HM63" s="17" t="str">
        <f t="shared" ca="1" si="91"/>
        <v/>
      </c>
      <c r="HN63" s="17" t="str">
        <f t="shared" ca="1" si="92"/>
        <v/>
      </c>
      <c r="HO63" s="17" t="str">
        <f t="shared" ca="1" si="93"/>
        <v/>
      </c>
      <c r="HP63" s="17" t="str">
        <f t="shared" ca="1" si="94"/>
        <v/>
      </c>
      <c r="HQ63" s="17" t="str">
        <f t="shared" ca="1" si="95"/>
        <v/>
      </c>
      <c r="HR63" s="17" t="str">
        <f t="shared" ca="1" si="96"/>
        <v/>
      </c>
      <c r="HS63" s="17" t="str">
        <f t="shared" ca="1" si="97"/>
        <v/>
      </c>
      <c r="HT63" s="17" t="str">
        <f t="shared" ca="1" si="98"/>
        <v/>
      </c>
      <c r="HU63" s="17" t="str">
        <f t="shared" ca="1" si="99"/>
        <v/>
      </c>
      <c r="HV63" s="17" t="str">
        <f t="shared" ca="1" si="100"/>
        <v/>
      </c>
      <c r="HW63" s="17" t="str">
        <f t="shared" ca="1" si="101"/>
        <v/>
      </c>
      <c r="HX63" s="17" t="str">
        <f t="shared" ca="1" si="102"/>
        <v/>
      </c>
      <c r="HY63" s="17" t="str">
        <f t="shared" ca="1" si="103"/>
        <v/>
      </c>
      <c r="HZ63" s="17" t="str">
        <f t="shared" ca="1" si="104"/>
        <v/>
      </c>
      <c r="IA63" s="17" t="str">
        <f t="shared" ca="1" si="105"/>
        <v/>
      </c>
      <c r="IB63" s="17" t="str">
        <f t="shared" ca="1" si="106"/>
        <v/>
      </c>
      <c r="IC63" s="17" t="str">
        <f t="shared" ca="1" si="107"/>
        <v/>
      </c>
      <c r="ID63" s="17" t="str">
        <f t="shared" ca="1" si="40"/>
        <v/>
      </c>
      <c r="IE63" s="17" t="str">
        <f t="shared" ca="1" si="125"/>
        <v/>
      </c>
      <c r="IF63" s="17" t="str">
        <f t="shared" ca="1" si="126"/>
        <v/>
      </c>
      <c r="IG63" s="17" t="str">
        <f t="shared" ca="1" si="127"/>
        <v/>
      </c>
      <c r="IH63" s="17" t="str">
        <f t="shared" ca="1" si="128"/>
        <v/>
      </c>
      <c r="II63" s="17" t="str">
        <f t="shared" ca="1" si="129"/>
        <v/>
      </c>
      <c r="IJ63" s="17" t="str">
        <f t="shared" ca="1" si="130"/>
        <v/>
      </c>
      <c r="IK63" s="17" t="str">
        <f t="shared" ca="1" si="131"/>
        <v/>
      </c>
      <c r="IL63" s="17" t="str">
        <f t="shared" ca="1" si="132"/>
        <v/>
      </c>
      <c r="IM63" s="17" t="str">
        <f t="shared" ca="1" si="133"/>
        <v/>
      </c>
      <c r="IN63" s="17" t="str">
        <f t="shared" ca="1" si="134"/>
        <v/>
      </c>
      <c r="IO63" s="17" t="str">
        <f t="shared" ca="1" si="135"/>
        <v/>
      </c>
      <c r="IP63" s="17" t="str">
        <f t="shared" ca="1" si="136"/>
        <v/>
      </c>
      <c r="IQ63" s="17" t="str">
        <f t="shared" ca="1" si="109"/>
        <v/>
      </c>
      <c r="IR63" s="17" t="str">
        <f t="shared" ca="1" si="110"/>
        <v/>
      </c>
      <c r="IS63" s="17" t="str">
        <f t="shared" ca="1" si="111"/>
        <v/>
      </c>
      <c r="IT63" s="17" t="str">
        <f t="shared" ca="1" si="112"/>
        <v/>
      </c>
      <c r="IU63" s="17" t="str">
        <f t="shared" ca="1" si="113"/>
        <v/>
      </c>
      <c r="IV63" s="17" t="str">
        <f t="shared" ca="1" si="114"/>
        <v/>
      </c>
      <c r="IW63" s="17" t="str">
        <f t="shared" ca="1" si="115"/>
        <v/>
      </c>
      <c r="IX63" s="17" t="str">
        <f t="shared" ca="1" si="116"/>
        <v/>
      </c>
      <c r="IY63" s="17" t="str">
        <f t="shared" ca="1" si="117"/>
        <v/>
      </c>
      <c r="IZ63" s="17" t="str">
        <f t="shared" ca="1" si="118"/>
        <v/>
      </c>
      <c r="JA63" s="17" t="str">
        <f t="shared" ca="1" si="119"/>
        <v/>
      </c>
      <c r="JB63" s="17" t="str">
        <f t="shared" ca="1" si="120"/>
        <v/>
      </c>
      <c r="JC63" s="17" t="str">
        <f t="shared" ca="1" si="121"/>
        <v/>
      </c>
      <c r="JD63" s="17" t="str">
        <f t="shared" ca="1" si="122"/>
        <v/>
      </c>
      <c r="JE63" s="17" t="str">
        <f t="shared" ca="1" si="123"/>
        <v/>
      </c>
      <c r="JF63" s="17" t="str">
        <f t="shared" ca="1" si="137"/>
        <v/>
      </c>
      <c r="JG63" s="17" t="str">
        <f t="shared" ca="1" si="138"/>
        <v/>
      </c>
      <c r="JH63" s="17" t="str">
        <f t="shared" ca="1" si="139"/>
        <v/>
      </c>
      <c r="JI63" s="17" t="str">
        <f t="shared" ca="1" si="140"/>
        <v/>
      </c>
      <c r="JJ63" s="17" t="str">
        <f t="shared" ca="1" si="141"/>
        <v/>
      </c>
      <c r="JK63" s="17" t="str">
        <f t="shared" ca="1" si="142"/>
        <v/>
      </c>
      <c r="JL63" s="17" t="str">
        <f t="shared" ca="1" si="143"/>
        <v/>
      </c>
      <c r="JM63" s="17" t="str">
        <f t="shared" ca="1" si="144"/>
        <v/>
      </c>
    </row>
    <row r="64" spans="1:273">
      <c r="A64" s="17" t="str">
        <f t="shared" si="5"/>
        <v>\\\0</v>
      </c>
      <c r="B64" s="17" t="str">
        <f t="shared" si="6"/>
        <v>\\\0</v>
      </c>
      <c r="C64" s="17" t="str">
        <f t="shared" si="7"/>
        <v>\\\0</v>
      </c>
      <c r="D64" s="17" t="str">
        <f t="shared" si="8"/>
        <v>\\\0</v>
      </c>
      <c r="E64" s="17" t="str">
        <f t="shared" si="9"/>
        <v>\\\0</v>
      </c>
      <c r="F64" s="17" t="str">
        <f t="shared" si="10"/>
        <v>\\\0</v>
      </c>
      <c r="G64" s="17" t="str">
        <f t="shared" si="11"/>
        <v>\\\0</v>
      </c>
      <c r="H64" s="17" t="str">
        <f t="shared" si="12"/>
        <v>\\\0</v>
      </c>
      <c r="I64" s="17" t="str">
        <f t="shared" si="13"/>
        <v>\\\0</v>
      </c>
      <c r="J64" s="17" t="str">
        <f t="shared" si="14"/>
        <v>\\\0</v>
      </c>
      <c r="K64" s="17" t="str">
        <f t="shared" si="15"/>
        <v>\\\0</v>
      </c>
      <c r="L64" s="17" t="str">
        <f t="shared" si="16"/>
        <v>\\\0</v>
      </c>
      <c r="M64" s="17" t="str">
        <f t="shared" si="17"/>
        <v>\\\0</v>
      </c>
      <c r="N64" s="17" t="str">
        <f t="shared" si="18"/>
        <v>\\\0</v>
      </c>
      <c r="O64" s="17" t="str">
        <f t="shared" si="19"/>
        <v>\\\0</v>
      </c>
      <c r="P64" s="17" t="str">
        <f t="shared" si="20"/>
        <v>\\\0</v>
      </c>
      <c r="R64" s="17" t="str">
        <f t="shared" si="21"/>
        <v>\\</v>
      </c>
      <c r="S64" s="38"/>
      <c r="T64" s="39"/>
      <c r="U64" s="31"/>
      <c r="V64" s="32"/>
      <c r="W64" s="36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35"/>
      <c r="DS64" s="287"/>
      <c r="DT64" s="36"/>
      <c r="DU64" s="37"/>
      <c r="DV64" s="28">
        <f>IF(AND($S64='자료입력 및 결과표시'!$B$6,COUNTIF($W64:$DR64,'자료입력 및 결과표시'!$C$6)&gt;=1),IF(OR('자료입력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DW64" s="28">
        <f>IF(AND($S64='자료입력 및 결과표시'!$B$7,COUNTIF($W64:$DR64,'자료입력 및 결과표시'!$C$7)&gt;=1),IF(OR('자료입력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DX64" s="28">
        <f>IF(AND($S64='자료입력 및 결과표시'!$B$8,COUNTIF($W64:$DR64,'자료입력 및 결과표시'!$C$8)&gt;=1),IF(OR('자료입력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DY64" s="28">
        <f>IF(AND($S64='자료입력 및 결과표시'!$B$9,COUNTIF($W64:$DR64,'자료입력 및 결과표시'!$C$9)&gt;=1),IF(OR('자료입력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DZ64" s="28">
        <f>IF(AND($S64='자료입력 및 결과표시'!$B$10,COUNTIF($W64:$DR64,'자료입력 및 결과표시'!$C$10)&gt;=1),IF(OR('자료입력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A64" s="28">
        <f>IF(AND($S64='자료입력 및 결과표시'!$B$11,COUNTIF($W64:$DR64,'자료입력 및 결과표시'!$C$11)&gt;=1),IF(OR('자료입력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B64" s="28">
        <f>IF(AND($S64='자료입력 및 결과표시'!$B$12,COUNTIF($W64:$DR64,'자료입력 및 결과표시'!$C$12)&gt;=1),IF(OR('자료입력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C64" s="28">
        <f>IF(AND($S64='자료입력 및 결과표시'!$B$13,COUNTIF($W64:$DR64,'자료입력 및 결과표시'!$C$13)&gt;=1),IF(OR('자료입력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D64" s="28">
        <f>IF(AND($S64='자료입력 및 결과표시'!$B$14,COUNTIF($W64:$DR64,'자료입력 및 결과표시'!$C$14)&gt;=1),IF(OR('자료입력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E64" s="28">
        <f>IF(AND($S64='자료입력 및 결과표시'!$B$15,COUNTIF($W64:$DR64,'자료입력 및 결과표시'!$C$15)&gt;=1),IF(OR('자료입력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F64" s="28">
        <f>IF(AND($S64='자료입력 및 결과표시'!$B$16,COUNTIF($W64:$DR64,'자료입력 및 결과표시'!$C$16)&gt;=1),IF(OR('자료입력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G64" s="28">
        <f>IF(AND($S64='자료입력 및 결과표시'!$B$17,COUNTIF($W64:$DR64,'자료입력 및 결과표시'!$C$17)&gt;=1),IF(OR('자료입력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H64" s="28">
        <f>IF(AND($S64='자료입력 및 결과표시'!$B$18,COUNTIF($W64:$DR64,'자료입력 및 결과표시'!$C$18)&gt;=1),IF(OR('자료입력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I64" s="28">
        <f>IF(AND($S64='자료입력 및 결과표시'!$B$19,COUNTIF($W64:$DR64,'자료입력 및 결과표시'!$C$19)&gt;=1),IF(OR('자료입력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J64" s="28">
        <f>IF(AND($S64='자료입력 및 결과표시'!$B$20,COUNTIF($W64:$DR64,'자료입력 및 결과표시'!$C$20)&gt;=1),IF(OR('자료입력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K64" s="28">
        <f>IF(AND($S64='자료입력 및 결과표시'!$B$21,COUNTIF($W64:$DR64,'자료입력 및 결과표시'!$C$21)&gt;=1),IF(OR('자료입력 및 결과표시'!$B$4+90&gt;=$V64,'자료입력 및 결과표시'!$B$4&lt;$U64),0,IF($V64-'자료입력 및 결과표시'!$B$4-90&gt;='자료입력 및 결과표시'!$E$4,'자료입력 및 결과표시'!$E$4,$V64-'자료입력 및 결과표시'!$B$4-90)),0)</f>
        <v>0</v>
      </c>
      <c r="EL64" s="17">
        <f>IF(AND(S64='자료입력 및 결과표시'!$B$6,COUNTIF('업무중복도(데이터 입력)'!$W64:$DR64,'자료입력 및 결과표시'!$C$6)&gt;=1),1,0)</f>
        <v>0</v>
      </c>
      <c r="EM64" s="17">
        <f>IF(AND(S64='자료입력 및 결과표시'!$B$7,COUNTIF('업무중복도(데이터 입력)'!$W64:$DR64,'자료입력 및 결과표시'!$C$7)&gt;=1),2,0)</f>
        <v>0</v>
      </c>
      <c r="EN64" s="17">
        <f>IF(AND(S64='자료입력 및 결과표시'!$B$8,COUNTIF('업무중복도(데이터 입력)'!$W64:$DR64,'자료입력 및 결과표시'!$C$8)&gt;=1),3,0)</f>
        <v>0</v>
      </c>
      <c r="EO64" s="17">
        <f>IF(AND(S64='자료입력 및 결과표시'!$B$9,COUNTIF('업무중복도(데이터 입력)'!$W64:$DR64,'자료입력 및 결과표시'!$C$9)&gt;=1),4,0)</f>
        <v>0</v>
      </c>
      <c r="EP64" s="17">
        <f>IF(AND(S64='자료입력 및 결과표시'!$B$10,COUNTIF('업무중복도(데이터 입력)'!$W64:$DR64,'자료입력 및 결과표시'!$C$10)&gt;=1),5,0)</f>
        <v>0</v>
      </c>
      <c r="EQ64" s="17">
        <f>IF(AND(S64='자료입력 및 결과표시'!$B$11,COUNTIF('업무중복도(데이터 입력)'!$W64:$DR64,'자료입력 및 결과표시'!$C$11)&gt;=1),6,0)</f>
        <v>0</v>
      </c>
      <c r="ER64" s="17">
        <f>IF(AND(S64='자료입력 및 결과표시'!$B$12,COUNTIF('업무중복도(데이터 입력)'!$W64:$DR64,'자료입력 및 결과표시'!$C$12)&gt;=1),7,0)</f>
        <v>0</v>
      </c>
      <c r="ES64" s="17">
        <f>IF(AND(S64='자료입력 및 결과표시'!$B$13,COUNTIF('업무중복도(데이터 입력)'!$W64:$DR64,'자료입력 및 결과표시'!$C$13)&gt;=1),8,0)</f>
        <v>0</v>
      </c>
      <c r="ET64" s="17">
        <f>IF(AND(S64='자료입력 및 결과표시'!$B$14,COUNTIF('업무중복도(데이터 입력)'!$W64:$DR64,'자료입력 및 결과표시'!$C$14)&gt;=1),9,0)</f>
        <v>0</v>
      </c>
      <c r="EU64" s="17">
        <f>IF(AND(S64='자료입력 및 결과표시'!$B$15,COUNTIF('업무중복도(데이터 입력)'!$W64:$DR64,'자료입력 및 결과표시'!$C$15)&gt;=1),10,0)</f>
        <v>0</v>
      </c>
      <c r="EV64" s="17">
        <f>IF(AND(S64='자료입력 및 결과표시'!$B$16,COUNTIF('업무중복도(데이터 입력)'!$W64:$DR64,'자료입력 및 결과표시'!$C$16)&gt;=1),11,0)</f>
        <v>0</v>
      </c>
      <c r="EW64" s="17">
        <f>IF(AND(S64='자료입력 및 결과표시'!$B$17,COUNTIF('업무중복도(데이터 입력)'!$W64:$DR64,'자료입력 및 결과표시'!$C$17)&gt;=1),12,0)</f>
        <v>0</v>
      </c>
      <c r="EX64" s="17">
        <f>IF(AND(S64='자료입력 및 결과표시'!$B$18,COUNTIF('업무중복도(데이터 입력)'!$W64:$DR64,'자료입력 및 결과표시'!$C$18)&gt;=1),13,0)</f>
        <v>0</v>
      </c>
      <c r="EY64" s="17">
        <f>IF(AND(S64='자료입력 및 결과표시'!$B$19,COUNTIF('업무중복도(데이터 입력)'!$W64:$DR64,'자료입력 및 결과표시'!$C$19)&gt;=1),14,0)</f>
        <v>0</v>
      </c>
      <c r="EZ64" s="17">
        <f>IF(AND(S64='자료입력 및 결과표시'!$B$20,COUNTIF('업무중복도(데이터 입력)'!$W64:$DR64,'자료입력 및 결과표시'!$C$20)&gt;=1),15,0)</f>
        <v>0</v>
      </c>
      <c r="FA64" s="17">
        <f>IF(AND(S64='자료입력 및 결과표시'!$B$21,COUNTIF('업무중복도(데이터 입력)'!$W64:$DR64,'자료입력 및 결과표시'!$C$21)&gt;=1),16,0)</f>
        <v>0</v>
      </c>
      <c r="FD64" s="270" t="str">
        <f ca="1">IFERROR(MATCH('자료입력 및 결과표시'!$C$62,OFFSET($R$3,$FD63,,1000),0)+$FD63,"")</f>
        <v/>
      </c>
      <c r="FE64" s="271" t="str">
        <f t="shared" ca="1" si="22"/>
        <v/>
      </c>
      <c r="FH64" s="17" t="str">
        <f ca="1">IFERROR(MATCH('자료입력 및 결과표시'!$C$62,OFFSET($R$3,$FH63,,1000),0)+$FH63,"")</f>
        <v/>
      </c>
      <c r="FK64" s="17">
        <f t="shared" si="24"/>
        <v>0</v>
      </c>
      <c r="FL64" s="17">
        <v>62</v>
      </c>
      <c r="FM64" s="17">
        <f>IF(HLOOKUP('자료입력 및 결과표시'!$A$4,'업체별 기술인 명단(데이터 입력)'!$B$2:$BZ$100,63,FALSE)="",1,HLOOKUP('자료입력 및 결과표시'!$A$4,'업체별 기술인 명단(데이터 입력)'!$B$2:$BZ$100,63,FALSE))</f>
        <v>1</v>
      </c>
      <c r="FN64" s="17">
        <f t="shared" ca="1" si="25"/>
        <v>0</v>
      </c>
      <c r="FO64"/>
      <c r="FP64" s="17" t="str">
        <f t="shared" ca="1" si="26"/>
        <v/>
      </c>
      <c r="FQ64" s="270" t="str">
        <f ca="1">IFERROR(MATCH('자료입력 및 결과표시'!$C$62,OFFSET($R$3,$FQ63,,1000),0)+$FQ63,"")</f>
        <v/>
      </c>
      <c r="FR64" s="17" t="str">
        <f t="shared" ca="1" si="27"/>
        <v/>
      </c>
      <c r="FS64" s="17" t="str">
        <f t="shared" ca="1" si="45"/>
        <v/>
      </c>
      <c r="FT64" s="17" t="str">
        <f t="shared" ca="1" si="46"/>
        <v/>
      </c>
      <c r="FU64" s="17" t="str">
        <f t="shared" ca="1" si="47"/>
        <v/>
      </c>
      <c r="FV64" s="17" t="str">
        <f t="shared" ca="1" si="48"/>
        <v/>
      </c>
      <c r="FW64" s="17" t="str">
        <f t="shared" ca="1" si="49"/>
        <v/>
      </c>
      <c r="FX64" s="17" t="str">
        <f t="shared" ca="1" si="50"/>
        <v/>
      </c>
      <c r="FY64" s="17" t="str">
        <f t="shared" ca="1" si="51"/>
        <v/>
      </c>
      <c r="FZ64" s="17" t="str">
        <f t="shared" ca="1" si="52"/>
        <v/>
      </c>
      <c r="GA64" s="17" t="str">
        <f t="shared" ca="1" si="53"/>
        <v/>
      </c>
      <c r="GB64" s="17" t="str">
        <f t="shared" ca="1" si="54"/>
        <v/>
      </c>
      <c r="GC64" s="17" t="str">
        <f t="shared" ca="1" si="55"/>
        <v/>
      </c>
      <c r="GD64" s="17" t="str">
        <f t="shared" ca="1" si="56"/>
        <v/>
      </c>
      <c r="GE64" s="17" t="str">
        <f t="shared" ca="1" si="57"/>
        <v/>
      </c>
      <c r="GF64" s="17" t="str">
        <f t="shared" ca="1" si="58"/>
        <v/>
      </c>
      <c r="GG64" s="17" t="str">
        <f t="shared" ca="1" si="59"/>
        <v/>
      </c>
      <c r="GH64" s="17" t="str">
        <f t="shared" ca="1" si="60"/>
        <v/>
      </c>
      <c r="GI64" s="17" t="str">
        <f t="shared" ca="1" si="61"/>
        <v/>
      </c>
      <c r="GJ64" s="17" t="str">
        <f t="shared" ca="1" si="62"/>
        <v/>
      </c>
      <c r="GK64" s="17" t="str">
        <f t="shared" ca="1" si="63"/>
        <v/>
      </c>
      <c r="GL64" s="17" t="str">
        <f t="shared" ca="1" si="64"/>
        <v/>
      </c>
      <c r="GM64" s="17" t="str">
        <f t="shared" ca="1" si="65"/>
        <v/>
      </c>
      <c r="GN64" s="17" t="str">
        <f t="shared" ca="1" si="66"/>
        <v/>
      </c>
      <c r="GO64" s="17" t="str">
        <f t="shared" ca="1" si="67"/>
        <v/>
      </c>
      <c r="GP64" s="17" t="str">
        <f t="shared" ca="1" si="68"/>
        <v/>
      </c>
      <c r="GQ64" s="17" t="str">
        <f t="shared" ca="1" si="69"/>
        <v/>
      </c>
      <c r="GR64" s="17" t="str">
        <f t="shared" ca="1" si="70"/>
        <v/>
      </c>
      <c r="GS64" s="17" t="str">
        <f t="shared" ca="1" si="71"/>
        <v/>
      </c>
      <c r="GT64" s="17" t="str">
        <f t="shared" ca="1" si="72"/>
        <v/>
      </c>
      <c r="GU64" s="17" t="str">
        <f t="shared" ca="1" si="73"/>
        <v/>
      </c>
      <c r="GV64" s="17" t="str">
        <f t="shared" ca="1" si="74"/>
        <v/>
      </c>
      <c r="GW64" s="17" t="str">
        <f t="shared" ca="1" si="75"/>
        <v/>
      </c>
      <c r="GX64" s="17" t="str">
        <f t="shared" ca="1" si="76"/>
        <v/>
      </c>
      <c r="GY64" s="17" t="str">
        <f t="shared" ca="1" si="77"/>
        <v/>
      </c>
      <c r="GZ64" s="17" t="str">
        <f t="shared" ca="1" si="78"/>
        <v/>
      </c>
      <c r="HA64" s="17" t="str">
        <f t="shared" ca="1" si="79"/>
        <v/>
      </c>
      <c r="HB64" s="17" t="str">
        <f t="shared" ca="1" si="80"/>
        <v/>
      </c>
      <c r="HC64" s="17" t="str">
        <f t="shared" ca="1" si="81"/>
        <v/>
      </c>
      <c r="HD64" s="17" t="str">
        <f t="shared" ca="1" si="82"/>
        <v/>
      </c>
      <c r="HE64" s="17" t="str">
        <f t="shared" ca="1" si="83"/>
        <v/>
      </c>
      <c r="HF64" s="17" t="str">
        <f t="shared" ca="1" si="84"/>
        <v/>
      </c>
      <c r="HG64" s="17" t="str">
        <f t="shared" ca="1" si="85"/>
        <v/>
      </c>
      <c r="HH64" s="17" t="str">
        <f t="shared" ca="1" si="86"/>
        <v/>
      </c>
      <c r="HI64" s="17" t="str">
        <f t="shared" ca="1" si="87"/>
        <v/>
      </c>
      <c r="HJ64" s="17" t="str">
        <f t="shared" ca="1" si="88"/>
        <v/>
      </c>
      <c r="HK64" s="17" t="str">
        <f t="shared" ca="1" si="89"/>
        <v/>
      </c>
      <c r="HL64" s="17" t="str">
        <f t="shared" ca="1" si="90"/>
        <v/>
      </c>
      <c r="HM64" s="17" t="str">
        <f t="shared" ca="1" si="91"/>
        <v/>
      </c>
      <c r="HN64" s="17" t="str">
        <f t="shared" ca="1" si="92"/>
        <v/>
      </c>
      <c r="HO64" s="17" t="str">
        <f t="shared" ca="1" si="93"/>
        <v/>
      </c>
      <c r="HP64" s="17" t="str">
        <f t="shared" ca="1" si="94"/>
        <v/>
      </c>
      <c r="HQ64" s="17" t="str">
        <f t="shared" ca="1" si="95"/>
        <v/>
      </c>
      <c r="HR64" s="17" t="str">
        <f t="shared" ca="1" si="96"/>
        <v/>
      </c>
      <c r="HS64" s="17" t="str">
        <f t="shared" ca="1" si="97"/>
        <v/>
      </c>
      <c r="HT64" s="17" t="str">
        <f t="shared" ca="1" si="98"/>
        <v/>
      </c>
      <c r="HU64" s="17" t="str">
        <f t="shared" ca="1" si="99"/>
        <v/>
      </c>
      <c r="HV64" s="17" t="str">
        <f t="shared" ca="1" si="100"/>
        <v/>
      </c>
      <c r="HW64" s="17" t="str">
        <f t="shared" ca="1" si="101"/>
        <v/>
      </c>
      <c r="HX64" s="17" t="str">
        <f t="shared" ca="1" si="102"/>
        <v/>
      </c>
      <c r="HY64" s="17" t="str">
        <f t="shared" ca="1" si="103"/>
        <v/>
      </c>
      <c r="HZ64" s="17" t="str">
        <f t="shared" ca="1" si="104"/>
        <v/>
      </c>
      <c r="IA64" s="17" t="str">
        <f t="shared" ca="1" si="105"/>
        <v/>
      </c>
      <c r="IB64" s="17" t="str">
        <f t="shared" ca="1" si="106"/>
        <v/>
      </c>
      <c r="IC64" s="17" t="str">
        <f t="shared" ca="1" si="107"/>
        <v/>
      </c>
      <c r="ID64" s="17" t="str">
        <f t="shared" ca="1" si="40"/>
        <v/>
      </c>
      <c r="IE64" s="17" t="str">
        <f t="shared" ca="1" si="125"/>
        <v/>
      </c>
      <c r="IF64" s="17" t="str">
        <f t="shared" ca="1" si="126"/>
        <v/>
      </c>
      <c r="IG64" s="17" t="str">
        <f t="shared" ca="1" si="127"/>
        <v/>
      </c>
      <c r="IH64" s="17" t="str">
        <f t="shared" ca="1" si="128"/>
        <v/>
      </c>
      <c r="II64" s="17" t="str">
        <f t="shared" ca="1" si="129"/>
        <v/>
      </c>
      <c r="IJ64" s="17" t="str">
        <f t="shared" ca="1" si="130"/>
        <v/>
      </c>
      <c r="IK64" s="17" t="str">
        <f t="shared" ca="1" si="131"/>
        <v/>
      </c>
      <c r="IL64" s="17" t="str">
        <f t="shared" ca="1" si="132"/>
        <v/>
      </c>
      <c r="IM64" s="17" t="str">
        <f t="shared" ca="1" si="133"/>
        <v/>
      </c>
      <c r="IN64" s="17" t="str">
        <f t="shared" ca="1" si="134"/>
        <v/>
      </c>
      <c r="IO64" s="17" t="str">
        <f t="shared" ca="1" si="135"/>
        <v/>
      </c>
      <c r="IP64" s="17" t="str">
        <f t="shared" ca="1" si="136"/>
        <v/>
      </c>
      <c r="IQ64" s="17" t="str">
        <f t="shared" ca="1" si="109"/>
        <v/>
      </c>
      <c r="IR64" s="17" t="str">
        <f t="shared" ca="1" si="110"/>
        <v/>
      </c>
      <c r="IS64" s="17" t="str">
        <f t="shared" ca="1" si="111"/>
        <v/>
      </c>
      <c r="IT64" s="17" t="str">
        <f t="shared" ca="1" si="112"/>
        <v/>
      </c>
      <c r="IU64" s="17" t="str">
        <f t="shared" ca="1" si="113"/>
        <v/>
      </c>
      <c r="IV64" s="17" t="str">
        <f t="shared" ca="1" si="114"/>
        <v/>
      </c>
      <c r="IW64" s="17" t="str">
        <f t="shared" ca="1" si="115"/>
        <v/>
      </c>
      <c r="IX64" s="17" t="str">
        <f t="shared" ca="1" si="116"/>
        <v/>
      </c>
      <c r="IY64" s="17" t="str">
        <f t="shared" ca="1" si="117"/>
        <v/>
      </c>
      <c r="IZ64" s="17" t="str">
        <f t="shared" ca="1" si="118"/>
        <v/>
      </c>
      <c r="JA64" s="17" t="str">
        <f t="shared" ca="1" si="119"/>
        <v/>
      </c>
      <c r="JB64" s="17" t="str">
        <f t="shared" ca="1" si="120"/>
        <v/>
      </c>
      <c r="JC64" s="17" t="str">
        <f t="shared" ca="1" si="121"/>
        <v/>
      </c>
      <c r="JD64" s="17" t="str">
        <f t="shared" ca="1" si="122"/>
        <v/>
      </c>
      <c r="JE64" s="17" t="str">
        <f t="shared" ca="1" si="123"/>
        <v/>
      </c>
      <c r="JF64" s="17" t="str">
        <f t="shared" ca="1" si="137"/>
        <v/>
      </c>
      <c r="JG64" s="17" t="str">
        <f t="shared" ca="1" si="138"/>
        <v/>
      </c>
      <c r="JH64" s="17" t="str">
        <f t="shared" ca="1" si="139"/>
        <v/>
      </c>
      <c r="JI64" s="17" t="str">
        <f t="shared" ca="1" si="140"/>
        <v/>
      </c>
      <c r="JJ64" s="17" t="str">
        <f t="shared" ca="1" si="141"/>
        <v/>
      </c>
      <c r="JK64" s="17" t="str">
        <f t="shared" ca="1" si="142"/>
        <v/>
      </c>
      <c r="JL64" s="17" t="str">
        <f t="shared" ca="1" si="143"/>
        <v/>
      </c>
      <c r="JM64" s="17" t="str">
        <f t="shared" ca="1" si="144"/>
        <v/>
      </c>
    </row>
    <row r="65" spans="1:273">
      <c r="A65" s="17" t="str">
        <f t="shared" si="5"/>
        <v>\\\0</v>
      </c>
      <c r="B65" s="17" t="str">
        <f t="shared" si="6"/>
        <v>\\\0</v>
      </c>
      <c r="C65" s="17" t="str">
        <f t="shared" si="7"/>
        <v>\\\0</v>
      </c>
      <c r="D65" s="17" t="str">
        <f t="shared" si="8"/>
        <v>\\\0</v>
      </c>
      <c r="E65" s="17" t="str">
        <f t="shared" si="9"/>
        <v>\\\0</v>
      </c>
      <c r="F65" s="17" t="str">
        <f t="shared" si="10"/>
        <v>\\\0</v>
      </c>
      <c r="G65" s="17" t="str">
        <f t="shared" si="11"/>
        <v>\\\0</v>
      </c>
      <c r="H65" s="17" t="str">
        <f t="shared" si="12"/>
        <v>\\\0</v>
      </c>
      <c r="I65" s="17" t="str">
        <f t="shared" si="13"/>
        <v>\\\0</v>
      </c>
      <c r="J65" s="17" t="str">
        <f t="shared" si="14"/>
        <v>\\\0</v>
      </c>
      <c r="K65" s="17" t="str">
        <f t="shared" si="15"/>
        <v>\\\0</v>
      </c>
      <c r="L65" s="17" t="str">
        <f t="shared" si="16"/>
        <v>\\\0</v>
      </c>
      <c r="M65" s="17" t="str">
        <f t="shared" si="17"/>
        <v>\\\0</v>
      </c>
      <c r="N65" s="17" t="str">
        <f t="shared" si="18"/>
        <v>\\\0</v>
      </c>
      <c r="O65" s="17" t="str">
        <f t="shared" si="19"/>
        <v>\\\0</v>
      </c>
      <c r="P65" s="17" t="str">
        <f t="shared" si="20"/>
        <v>\\\0</v>
      </c>
      <c r="R65" s="17" t="str">
        <f t="shared" si="21"/>
        <v>\\</v>
      </c>
      <c r="S65" s="38"/>
      <c r="T65" s="39"/>
      <c r="U65" s="31"/>
      <c r="V65" s="32"/>
      <c r="W65" s="36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35"/>
      <c r="DS65" s="287"/>
      <c r="DT65" s="36"/>
      <c r="DU65" s="37"/>
      <c r="DV65" s="28">
        <f>IF(AND($S65='자료입력 및 결과표시'!$B$6,COUNTIF($W65:$DR65,'자료입력 및 결과표시'!$C$6)&gt;=1),IF(OR('자료입력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DW65" s="28">
        <f>IF(AND($S65='자료입력 및 결과표시'!$B$7,COUNTIF($W65:$DR65,'자료입력 및 결과표시'!$C$7)&gt;=1),IF(OR('자료입력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DX65" s="28">
        <f>IF(AND($S65='자료입력 및 결과표시'!$B$8,COUNTIF($W65:$DR65,'자료입력 및 결과표시'!$C$8)&gt;=1),IF(OR('자료입력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DY65" s="28">
        <f>IF(AND($S65='자료입력 및 결과표시'!$B$9,COUNTIF($W65:$DR65,'자료입력 및 결과표시'!$C$9)&gt;=1),IF(OR('자료입력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DZ65" s="28">
        <f>IF(AND($S65='자료입력 및 결과표시'!$B$10,COUNTIF($W65:$DR65,'자료입력 및 결과표시'!$C$10)&gt;=1),IF(OR('자료입력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A65" s="28">
        <f>IF(AND($S65='자료입력 및 결과표시'!$B$11,COUNTIF($W65:$DR65,'자료입력 및 결과표시'!$C$11)&gt;=1),IF(OR('자료입력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B65" s="28">
        <f>IF(AND($S65='자료입력 및 결과표시'!$B$12,COUNTIF($W65:$DR65,'자료입력 및 결과표시'!$C$12)&gt;=1),IF(OR('자료입력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C65" s="28">
        <f>IF(AND($S65='자료입력 및 결과표시'!$B$13,COUNTIF($W65:$DR65,'자료입력 및 결과표시'!$C$13)&gt;=1),IF(OR('자료입력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D65" s="28">
        <f>IF(AND($S65='자료입력 및 결과표시'!$B$14,COUNTIF($W65:$DR65,'자료입력 및 결과표시'!$C$14)&gt;=1),IF(OR('자료입력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E65" s="28">
        <f>IF(AND($S65='자료입력 및 결과표시'!$B$15,COUNTIF($W65:$DR65,'자료입력 및 결과표시'!$C$15)&gt;=1),IF(OR('자료입력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F65" s="28">
        <f>IF(AND($S65='자료입력 및 결과표시'!$B$16,COUNTIF($W65:$DR65,'자료입력 및 결과표시'!$C$16)&gt;=1),IF(OR('자료입력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G65" s="28">
        <f>IF(AND($S65='자료입력 및 결과표시'!$B$17,COUNTIF($W65:$DR65,'자료입력 및 결과표시'!$C$17)&gt;=1),IF(OR('자료입력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H65" s="28">
        <f>IF(AND($S65='자료입력 및 결과표시'!$B$18,COUNTIF($W65:$DR65,'자료입력 및 결과표시'!$C$18)&gt;=1),IF(OR('자료입력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I65" s="28">
        <f>IF(AND($S65='자료입력 및 결과표시'!$B$19,COUNTIF($W65:$DR65,'자료입력 및 결과표시'!$C$19)&gt;=1),IF(OR('자료입력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J65" s="28">
        <f>IF(AND($S65='자료입력 및 결과표시'!$B$20,COUNTIF($W65:$DR65,'자료입력 및 결과표시'!$C$20)&gt;=1),IF(OR('자료입력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K65" s="28">
        <f>IF(AND($S65='자료입력 및 결과표시'!$B$21,COUNTIF($W65:$DR65,'자료입력 및 결과표시'!$C$21)&gt;=1),IF(OR('자료입력 및 결과표시'!$B$4+90&gt;=$V65,'자료입력 및 결과표시'!$B$4&lt;$U65),0,IF($V65-'자료입력 및 결과표시'!$B$4-90&gt;='자료입력 및 결과표시'!$E$4,'자료입력 및 결과표시'!$E$4,$V65-'자료입력 및 결과표시'!$B$4-90)),0)</f>
        <v>0</v>
      </c>
      <c r="EL65" s="17">
        <f>IF(AND(S65='자료입력 및 결과표시'!$B$6,COUNTIF('업무중복도(데이터 입력)'!$W65:$DR65,'자료입력 및 결과표시'!$C$6)&gt;=1),1,0)</f>
        <v>0</v>
      </c>
      <c r="EM65" s="17">
        <f>IF(AND(S65='자료입력 및 결과표시'!$B$7,COUNTIF('업무중복도(데이터 입력)'!$W65:$DR65,'자료입력 및 결과표시'!$C$7)&gt;=1),2,0)</f>
        <v>0</v>
      </c>
      <c r="EN65" s="17">
        <f>IF(AND(S65='자료입력 및 결과표시'!$B$8,COUNTIF('업무중복도(데이터 입력)'!$W65:$DR65,'자료입력 및 결과표시'!$C$8)&gt;=1),3,0)</f>
        <v>0</v>
      </c>
      <c r="EO65" s="17">
        <f>IF(AND(S65='자료입력 및 결과표시'!$B$9,COUNTIF('업무중복도(데이터 입력)'!$W65:$DR65,'자료입력 및 결과표시'!$C$9)&gt;=1),4,0)</f>
        <v>0</v>
      </c>
      <c r="EP65" s="17">
        <f>IF(AND(S65='자료입력 및 결과표시'!$B$10,COUNTIF('업무중복도(데이터 입력)'!$W65:$DR65,'자료입력 및 결과표시'!$C$10)&gt;=1),5,0)</f>
        <v>0</v>
      </c>
      <c r="EQ65" s="17">
        <f>IF(AND(S65='자료입력 및 결과표시'!$B$11,COUNTIF('업무중복도(데이터 입력)'!$W65:$DR65,'자료입력 및 결과표시'!$C$11)&gt;=1),6,0)</f>
        <v>0</v>
      </c>
      <c r="ER65" s="17">
        <f>IF(AND(S65='자료입력 및 결과표시'!$B$12,COUNTIF('업무중복도(데이터 입력)'!$W65:$DR65,'자료입력 및 결과표시'!$C$12)&gt;=1),7,0)</f>
        <v>0</v>
      </c>
      <c r="ES65" s="17">
        <f>IF(AND(S65='자료입력 및 결과표시'!$B$13,COUNTIF('업무중복도(데이터 입력)'!$W65:$DR65,'자료입력 및 결과표시'!$C$13)&gt;=1),8,0)</f>
        <v>0</v>
      </c>
      <c r="ET65" s="17">
        <f>IF(AND(S65='자료입력 및 결과표시'!$B$14,COUNTIF('업무중복도(데이터 입력)'!$W65:$DR65,'자료입력 및 결과표시'!$C$14)&gt;=1),9,0)</f>
        <v>0</v>
      </c>
      <c r="EU65" s="17">
        <f>IF(AND(S65='자료입력 및 결과표시'!$B$15,COUNTIF('업무중복도(데이터 입력)'!$W65:$DR65,'자료입력 및 결과표시'!$C$15)&gt;=1),10,0)</f>
        <v>0</v>
      </c>
      <c r="EV65" s="17">
        <f>IF(AND(S65='자료입력 및 결과표시'!$B$16,COUNTIF('업무중복도(데이터 입력)'!$W65:$DR65,'자료입력 및 결과표시'!$C$16)&gt;=1),11,0)</f>
        <v>0</v>
      </c>
      <c r="EW65" s="17">
        <f>IF(AND(S65='자료입력 및 결과표시'!$B$17,COUNTIF('업무중복도(데이터 입력)'!$W65:$DR65,'자료입력 및 결과표시'!$C$17)&gt;=1),12,0)</f>
        <v>0</v>
      </c>
      <c r="EX65" s="17">
        <f>IF(AND(S65='자료입력 및 결과표시'!$B$18,COUNTIF('업무중복도(데이터 입력)'!$W65:$DR65,'자료입력 및 결과표시'!$C$18)&gt;=1),13,0)</f>
        <v>0</v>
      </c>
      <c r="EY65" s="17">
        <f>IF(AND(S65='자료입력 및 결과표시'!$B$19,COUNTIF('업무중복도(데이터 입력)'!$W65:$DR65,'자료입력 및 결과표시'!$C$19)&gt;=1),14,0)</f>
        <v>0</v>
      </c>
      <c r="EZ65" s="17">
        <f>IF(AND(S65='자료입력 및 결과표시'!$B$20,COUNTIF('업무중복도(데이터 입력)'!$W65:$DR65,'자료입력 및 결과표시'!$C$20)&gt;=1),15,0)</f>
        <v>0</v>
      </c>
      <c r="FA65" s="17">
        <f>IF(AND(S65='자료입력 및 결과표시'!$B$21,COUNTIF('업무중복도(데이터 입력)'!$W65:$DR65,'자료입력 및 결과표시'!$C$21)&gt;=1),16,0)</f>
        <v>0</v>
      </c>
      <c r="FD65" s="270" t="str">
        <f ca="1">IFERROR(MATCH('자료입력 및 결과표시'!$C$62,OFFSET($R$3,$FD64,,1000),0)+$FD64,"")</f>
        <v/>
      </c>
      <c r="FE65" s="271" t="str">
        <f t="shared" ca="1" si="22"/>
        <v/>
      </c>
      <c r="FH65" s="17" t="str">
        <f ca="1">IFERROR(MATCH('자료입력 및 결과표시'!$C$62,OFFSET($R$3,$FH64,,1000),0)+$FH64,"")</f>
        <v/>
      </c>
      <c r="FK65" s="17">
        <f t="shared" si="24"/>
        <v>0</v>
      </c>
      <c r="FL65" s="17">
        <v>63</v>
      </c>
      <c r="FM65" s="17">
        <f>IF(HLOOKUP('자료입력 및 결과표시'!$A$4,'업체별 기술인 명단(데이터 입력)'!$B$2:$BZ$100,64,FALSE)="",1,HLOOKUP('자료입력 및 결과표시'!$A$4,'업체별 기술인 명단(데이터 입력)'!$B$2:$BZ$100,64,FALSE))</f>
        <v>1</v>
      </c>
      <c r="FN65" s="17">
        <f t="shared" ca="1" si="25"/>
        <v>0</v>
      </c>
      <c r="FO65"/>
      <c r="FP65" s="17" t="str">
        <f t="shared" ca="1" si="26"/>
        <v/>
      </c>
      <c r="FQ65" s="270" t="str">
        <f ca="1">IFERROR(MATCH('자료입력 및 결과표시'!$C$62,OFFSET($R$3,$FQ64,,1000),0)+$FQ64,"")</f>
        <v/>
      </c>
      <c r="FR65" s="17" t="str">
        <f t="shared" ca="1" si="27"/>
        <v/>
      </c>
      <c r="FS65" s="17" t="str">
        <f t="shared" ca="1" si="45"/>
        <v/>
      </c>
      <c r="FT65" s="17" t="str">
        <f t="shared" ca="1" si="46"/>
        <v/>
      </c>
      <c r="FU65" s="17" t="str">
        <f t="shared" ca="1" si="47"/>
        <v/>
      </c>
      <c r="FV65" s="17" t="str">
        <f t="shared" ca="1" si="48"/>
        <v/>
      </c>
      <c r="FW65" s="17" t="str">
        <f t="shared" ca="1" si="49"/>
        <v/>
      </c>
      <c r="FX65" s="17" t="str">
        <f t="shared" ca="1" si="50"/>
        <v/>
      </c>
      <c r="FY65" s="17" t="str">
        <f t="shared" ca="1" si="51"/>
        <v/>
      </c>
      <c r="FZ65" s="17" t="str">
        <f t="shared" ca="1" si="52"/>
        <v/>
      </c>
      <c r="GA65" s="17" t="str">
        <f t="shared" ca="1" si="53"/>
        <v/>
      </c>
      <c r="GB65" s="17" t="str">
        <f t="shared" ca="1" si="54"/>
        <v/>
      </c>
      <c r="GC65" s="17" t="str">
        <f t="shared" ca="1" si="55"/>
        <v/>
      </c>
      <c r="GD65" s="17" t="str">
        <f t="shared" ca="1" si="56"/>
        <v/>
      </c>
      <c r="GE65" s="17" t="str">
        <f t="shared" ca="1" si="57"/>
        <v/>
      </c>
      <c r="GF65" s="17" t="str">
        <f t="shared" ca="1" si="58"/>
        <v/>
      </c>
      <c r="GG65" s="17" t="str">
        <f t="shared" ca="1" si="59"/>
        <v/>
      </c>
      <c r="GH65" s="17" t="str">
        <f t="shared" ca="1" si="60"/>
        <v/>
      </c>
      <c r="GI65" s="17" t="str">
        <f t="shared" ca="1" si="61"/>
        <v/>
      </c>
      <c r="GJ65" s="17" t="str">
        <f t="shared" ca="1" si="62"/>
        <v/>
      </c>
      <c r="GK65" s="17" t="str">
        <f t="shared" ca="1" si="63"/>
        <v/>
      </c>
      <c r="GL65" s="17" t="str">
        <f t="shared" ca="1" si="64"/>
        <v/>
      </c>
      <c r="GM65" s="17" t="str">
        <f t="shared" ca="1" si="65"/>
        <v/>
      </c>
      <c r="GN65" s="17" t="str">
        <f t="shared" ca="1" si="66"/>
        <v/>
      </c>
      <c r="GO65" s="17" t="str">
        <f t="shared" ca="1" si="67"/>
        <v/>
      </c>
      <c r="GP65" s="17" t="str">
        <f t="shared" ca="1" si="68"/>
        <v/>
      </c>
      <c r="GQ65" s="17" t="str">
        <f t="shared" ca="1" si="69"/>
        <v/>
      </c>
      <c r="GR65" s="17" t="str">
        <f t="shared" ca="1" si="70"/>
        <v/>
      </c>
      <c r="GS65" s="17" t="str">
        <f t="shared" ca="1" si="71"/>
        <v/>
      </c>
      <c r="GT65" s="17" t="str">
        <f t="shared" ca="1" si="72"/>
        <v/>
      </c>
      <c r="GU65" s="17" t="str">
        <f t="shared" ca="1" si="73"/>
        <v/>
      </c>
      <c r="GV65" s="17" t="str">
        <f t="shared" ca="1" si="74"/>
        <v/>
      </c>
      <c r="GW65" s="17" t="str">
        <f t="shared" ca="1" si="75"/>
        <v/>
      </c>
      <c r="GX65" s="17" t="str">
        <f t="shared" ca="1" si="76"/>
        <v/>
      </c>
      <c r="GY65" s="17" t="str">
        <f t="shared" ca="1" si="77"/>
        <v/>
      </c>
      <c r="GZ65" s="17" t="str">
        <f t="shared" ca="1" si="78"/>
        <v/>
      </c>
      <c r="HA65" s="17" t="str">
        <f t="shared" ca="1" si="79"/>
        <v/>
      </c>
      <c r="HB65" s="17" t="str">
        <f t="shared" ca="1" si="80"/>
        <v/>
      </c>
      <c r="HC65" s="17" t="str">
        <f t="shared" ca="1" si="81"/>
        <v/>
      </c>
      <c r="HD65" s="17" t="str">
        <f t="shared" ca="1" si="82"/>
        <v/>
      </c>
      <c r="HE65" s="17" t="str">
        <f t="shared" ca="1" si="83"/>
        <v/>
      </c>
      <c r="HF65" s="17" t="str">
        <f t="shared" ca="1" si="84"/>
        <v/>
      </c>
      <c r="HG65" s="17" t="str">
        <f t="shared" ca="1" si="85"/>
        <v/>
      </c>
      <c r="HH65" s="17" t="str">
        <f t="shared" ca="1" si="86"/>
        <v/>
      </c>
      <c r="HI65" s="17" t="str">
        <f t="shared" ca="1" si="87"/>
        <v/>
      </c>
      <c r="HJ65" s="17" t="str">
        <f t="shared" ca="1" si="88"/>
        <v/>
      </c>
      <c r="HK65" s="17" t="str">
        <f t="shared" ca="1" si="89"/>
        <v/>
      </c>
      <c r="HL65" s="17" t="str">
        <f t="shared" ca="1" si="90"/>
        <v/>
      </c>
      <c r="HM65" s="17" t="str">
        <f t="shared" ca="1" si="91"/>
        <v/>
      </c>
      <c r="HN65" s="17" t="str">
        <f t="shared" ca="1" si="92"/>
        <v/>
      </c>
      <c r="HO65" s="17" t="str">
        <f t="shared" ca="1" si="93"/>
        <v/>
      </c>
      <c r="HP65" s="17" t="str">
        <f t="shared" ca="1" si="94"/>
        <v/>
      </c>
      <c r="HQ65" s="17" t="str">
        <f t="shared" ca="1" si="95"/>
        <v/>
      </c>
      <c r="HR65" s="17" t="str">
        <f t="shared" ca="1" si="96"/>
        <v/>
      </c>
      <c r="HS65" s="17" t="str">
        <f t="shared" ca="1" si="97"/>
        <v/>
      </c>
      <c r="HT65" s="17" t="str">
        <f t="shared" ca="1" si="98"/>
        <v/>
      </c>
      <c r="HU65" s="17" t="str">
        <f t="shared" ca="1" si="99"/>
        <v/>
      </c>
      <c r="HV65" s="17" t="str">
        <f t="shared" ca="1" si="100"/>
        <v/>
      </c>
      <c r="HW65" s="17" t="str">
        <f t="shared" ca="1" si="101"/>
        <v/>
      </c>
      <c r="HX65" s="17" t="str">
        <f t="shared" ca="1" si="102"/>
        <v/>
      </c>
      <c r="HY65" s="17" t="str">
        <f t="shared" ca="1" si="103"/>
        <v/>
      </c>
      <c r="HZ65" s="17" t="str">
        <f t="shared" ca="1" si="104"/>
        <v/>
      </c>
      <c r="IA65" s="17" t="str">
        <f t="shared" ca="1" si="105"/>
        <v/>
      </c>
      <c r="IB65" s="17" t="str">
        <f t="shared" ca="1" si="106"/>
        <v/>
      </c>
      <c r="IC65" s="17" t="str">
        <f t="shared" ca="1" si="107"/>
        <v/>
      </c>
      <c r="ID65" s="17" t="str">
        <f t="shared" ca="1" si="40"/>
        <v/>
      </c>
      <c r="IE65" s="17" t="str">
        <f t="shared" ca="1" si="125"/>
        <v/>
      </c>
      <c r="IF65" s="17" t="str">
        <f t="shared" ca="1" si="126"/>
        <v/>
      </c>
      <c r="IG65" s="17" t="str">
        <f t="shared" ca="1" si="127"/>
        <v/>
      </c>
      <c r="IH65" s="17" t="str">
        <f t="shared" ca="1" si="128"/>
        <v/>
      </c>
      <c r="II65" s="17" t="str">
        <f t="shared" ca="1" si="129"/>
        <v/>
      </c>
      <c r="IJ65" s="17" t="str">
        <f t="shared" ca="1" si="130"/>
        <v/>
      </c>
      <c r="IK65" s="17" t="str">
        <f t="shared" ca="1" si="131"/>
        <v/>
      </c>
      <c r="IL65" s="17" t="str">
        <f t="shared" ca="1" si="132"/>
        <v/>
      </c>
      <c r="IM65" s="17" t="str">
        <f t="shared" ca="1" si="133"/>
        <v/>
      </c>
      <c r="IN65" s="17" t="str">
        <f t="shared" ca="1" si="134"/>
        <v/>
      </c>
      <c r="IO65" s="17" t="str">
        <f t="shared" ca="1" si="135"/>
        <v/>
      </c>
      <c r="IP65" s="17" t="str">
        <f t="shared" ca="1" si="136"/>
        <v/>
      </c>
      <c r="IQ65" s="17" t="str">
        <f t="shared" ca="1" si="109"/>
        <v/>
      </c>
      <c r="IR65" s="17" t="str">
        <f t="shared" ca="1" si="110"/>
        <v/>
      </c>
      <c r="IS65" s="17" t="str">
        <f t="shared" ca="1" si="111"/>
        <v/>
      </c>
      <c r="IT65" s="17" t="str">
        <f t="shared" ca="1" si="112"/>
        <v/>
      </c>
      <c r="IU65" s="17" t="str">
        <f t="shared" ca="1" si="113"/>
        <v/>
      </c>
      <c r="IV65" s="17" t="str">
        <f t="shared" ca="1" si="114"/>
        <v/>
      </c>
      <c r="IW65" s="17" t="str">
        <f t="shared" ca="1" si="115"/>
        <v/>
      </c>
      <c r="IX65" s="17" t="str">
        <f t="shared" ca="1" si="116"/>
        <v/>
      </c>
      <c r="IY65" s="17" t="str">
        <f t="shared" ca="1" si="117"/>
        <v/>
      </c>
      <c r="IZ65" s="17" t="str">
        <f t="shared" ca="1" si="118"/>
        <v/>
      </c>
      <c r="JA65" s="17" t="str">
        <f t="shared" ca="1" si="119"/>
        <v/>
      </c>
      <c r="JB65" s="17" t="str">
        <f t="shared" ca="1" si="120"/>
        <v/>
      </c>
      <c r="JC65" s="17" t="str">
        <f t="shared" ca="1" si="121"/>
        <v/>
      </c>
      <c r="JD65" s="17" t="str">
        <f t="shared" ca="1" si="122"/>
        <v/>
      </c>
      <c r="JE65" s="17" t="str">
        <f t="shared" ca="1" si="123"/>
        <v/>
      </c>
      <c r="JF65" s="17" t="str">
        <f t="shared" ca="1" si="137"/>
        <v/>
      </c>
      <c r="JG65" s="17" t="str">
        <f t="shared" ca="1" si="138"/>
        <v/>
      </c>
      <c r="JH65" s="17" t="str">
        <f t="shared" ca="1" si="139"/>
        <v/>
      </c>
      <c r="JI65" s="17" t="str">
        <f t="shared" ca="1" si="140"/>
        <v/>
      </c>
      <c r="JJ65" s="17" t="str">
        <f t="shared" ca="1" si="141"/>
        <v/>
      </c>
      <c r="JK65" s="17" t="str">
        <f t="shared" ca="1" si="142"/>
        <v/>
      </c>
      <c r="JL65" s="17" t="str">
        <f t="shared" ca="1" si="143"/>
        <v/>
      </c>
      <c r="JM65" s="17" t="str">
        <f t="shared" ca="1" si="144"/>
        <v/>
      </c>
    </row>
    <row r="66" spans="1:273">
      <c r="A66" s="17" t="str">
        <f t="shared" si="5"/>
        <v>\\\0</v>
      </c>
      <c r="B66" s="17" t="str">
        <f t="shared" si="6"/>
        <v>\\\0</v>
      </c>
      <c r="C66" s="17" t="str">
        <f t="shared" si="7"/>
        <v>\\\0</v>
      </c>
      <c r="D66" s="17" t="str">
        <f t="shared" si="8"/>
        <v>\\\0</v>
      </c>
      <c r="E66" s="17" t="str">
        <f t="shared" si="9"/>
        <v>\\\0</v>
      </c>
      <c r="F66" s="17" t="str">
        <f t="shared" si="10"/>
        <v>\\\0</v>
      </c>
      <c r="G66" s="17" t="str">
        <f t="shared" si="11"/>
        <v>\\\0</v>
      </c>
      <c r="H66" s="17" t="str">
        <f t="shared" si="12"/>
        <v>\\\0</v>
      </c>
      <c r="I66" s="17" t="str">
        <f t="shared" si="13"/>
        <v>\\\0</v>
      </c>
      <c r="J66" s="17" t="str">
        <f t="shared" si="14"/>
        <v>\\\0</v>
      </c>
      <c r="K66" s="17" t="str">
        <f t="shared" si="15"/>
        <v>\\\0</v>
      </c>
      <c r="L66" s="17" t="str">
        <f t="shared" si="16"/>
        <v>\\\0</v>
      </c>
      <c r="M66" s="17" t="str">
        <f t="shared" si="17"/>
        <v>\\\0</v>
      </c>
      <c r="N66" s="17" t="str">
        <f t="shared" si="18"/>
        <v>\\\0</v>
      </c>
      <c r="O66" s="17" t="str">
        <f t="shared" si="19"/>
        <v>\\\0</v>
      </c>
      <c r="P66" s="17" t="str">
        <f t="shared" si="20"/>
        <v>\\\0</v>
      </c>
      <c r="R66" s="17" t="str">
        <f t="shared" si="21"/>
        <v>\\</v>
      </c>
      <c r="S66" s="38"/>
      <c r="T66" s="39"/>
      <c r="U66" s="31"/>
      <c r="V66" s="32"/>
      <c r="W66" s="36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35"/>
      <c r="DS66" s="287"/>
      <c r="DT66" s="36"/>
      <c r="DU66" s="37"/>
      <c r="DV66" s="28">
        <f>IF(AND($S66='자료입력 및 결과표시'!$B$6,COUNTIF($W66:$DR66,'자료입력 및 결과표시'!$C$6)&gt;=1),IF(OR('자료입력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DW66" s="28">
        <f>IF(AND($S66='자료입력 및 결과표시'!$B$7,COUNTIF($W66:$DR66,'자료입력 및 결과표시'!$C$7)&gt;=1),IF(OR('자료입력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DX66" s="28">
        <f>IF(AND($S66='자료입력 및 결과표시'!$B$8,COUNTIF($W66:$DR66,'자료입력 및 결과표시'!$C$8)&gt;=1),IF(OR('자료입력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DY66" s="28">
        <f>IF(AND($S66='자료입력 및 결과표시'!$B$9,COUNTIF($W66:$DR66,'자료입력 및 결과표시'!$C$9)&gt;=1),IF(OR('자료입력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DZ66" s="28">
        <f>IF(AND($S66='자료입력 및 결과표시'!$B$10,COUNTIF($W66:$DR66,'자료입력 및 결과표시'!$C$10)&gt;=1),IF(OR('자료입력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A66" s="28">
        <f>IF(AND($S66='자료입력 및 결과표시'!$B$11,COUNTIF($W66:$DR66,'자료입력 및 결과표시'!$C$11)&gt;=1),IF(OR('자료입력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B66" s="28">
        <f>IF(AND($S66='자료입력 및 결과표시'!$B$12,COUNTIF($W66:$DR66,'자료입력 및 결과표시'!$C$12)&gt;=1),IF(OR('자료입력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C66" s="28">
        <f>IF(AND($S66='자료입력 및 결과표시'!$B$13,COUNTIF($W66:$DR66,'자료입력 및 결과표시'!$C$13)&gt;=1),IF(OR('자료입력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D66" s="28">
        <f>IF(AND($S66='자료입력 및 결과표시'!$B$14,COUNTIF($W66:$DR66,'자료입력 및 결과표시'!$C$14)&gt;=1),IF(OR('자료입력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E66" s="28">
        <f>IF(AND($S66='자료입력 및 결과표시'!$B$15,COUNTIF($W66:$DR66,'자료입력 및 결과표시'!$C$15)&gt;=1),IF(OR('자료입력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F66" s="28">
        <f>IF(AND($S66='자료입력 및 결과표시'!$B$16,COUNTIF($W66:$DR66,'자료입력 및 결과표시'!$C$16)&gt;=1),IF(OR('자료입력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G66" s="28">
        <f>IF(AND($S66='자료입력 및 결과표시'!$B$17,COUNTIF($W66:$DR66,'자료입력 및 결과표시'!$C$17)&gt;=1),IF(OR('자료입력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H66" s="28">
        <f>IF(AND($S66='자료입력 및 결과표시'!$B$18,COUNTIF($W66:$DR66,'자료입력 및 결과표시'!$C$18)&gt;=1),IF(OR('자료입력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I66" s="28">
        <f>IF(AND($S66='자료입력 및 결과표시'!$B$19,COUNTIF($W66:$DR66,'자료입력 및 결과표시'!$C$19)&gt;=1),IF(OR('자료입력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J66" s="28">
        <f>IF(AND($S66='자료입력 및 결과표시'!$B$20,COUNTIF($W66:$DR66,'자료입력 및 결과표시'!$C$20)&gt;=1),IF(OR('자료입력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K66" s="28">
        <f>IF(AND($S66='자료입력 및 결과표시'!$B$21,COUNTIF($W66:$DR66,'자료입력 및 결과표시'!$C$21)&gt;=1),IF(OR('자료입력 및 결과표시'!$B$4+90&gt;=$V66,'자료입력 및 결과표시'!$B$4&lt;$U66),0,IF($V66-'자료입력 및 결과표시'!$B$4-90&gt;='자료입력 및 결과표시'!$E$4,'자료입력 및 결과표시'!$E$4,$V66-'자료입력 및 결과표시'!$B$4-90)),0)</f>
        <v>0</v>
      </c>
      <c r="EL66" s="17">
        <f>IF(AND(S66='자료입력 및 결과표시'!$B$6,COUNTIF('업무중복도(데이터 입력)'!$W66:$DR66,'자료입력 및 결과표시'!$C$6)&gt;=1),1,0)</f>
        <v>0</v>
      </c>
      <c r="EM66" s="17">
        <f>IF(AND(S66='자료입력 및 결과표시'!$B$7,COUNTIF('업무중복도(데이터 입력)'!$W66:$DR66,'자료입력 및 결과표시'!$C$7)&gt;=1),2,0)</f>
        <v>0</v>
      </c>
      <c r="EN66" s="17">
        <f>IF(AND(S66='자료입력 및 결과표시'!$B$8,COUNTIF('업무중복도(데이터 입력)'!$W66:$DR66,'자료입력 및 결과표시'!$C$8)&gt;=1),3,0)</f>
        <v>0</v>
      </c>
      <c r="EO66" s="17">
        <f>IF(AND(S66='자료입력 및 결과표시'!$B$9,COUNTIF('업무중복도(데이터 입력)'!$W66:$DR66,'자료입력 및 결과표시'!$C$9)&gt;=1),4,0)</f>
        <v>0</v>
      </c>
      <c r="EP66" s="17">
        <f>IF(AND(S66='자료입력 및 결과표시'!$B$10,COUNTIF('업무중복도(데이터 입력)'!$W66:$DR66,'자료입력 및 결과표시'!$C$10)&gt;=1),5,0)</f>
        <v>0</v>
      </c>
      <c r="EQ66" s="17">
        <f>IF(AND(S66='자료입력 및 결과표시'!$B$11,COUNTIF('업무중복도(데이터 입력)'!$W66:$DR66,'자료입력 및 결과표시'!$C$11)&gt;=1),6,0)</f>
        <v>0</v>
      </c>
      <c r="ER66" s="17">
        <f>IF(AND(S66='자료입력 및 결과표시'!$B$12,COUNTIF('업무중복도(데이터 입력)'!$W66:$DR66,'자료입력 및 결과표시'!$C$12)&gt;=1),7,0)</f>
        <v>0</v>
      </c>
      <c r="ES66" s="17">
        <f>IF(AND(S66='자료입력 및 결과표시'!$B$13,COUNTIF('업무중복도(데이터 입력)'!$W66:$DR66,'자료입력 및 결과표시'!$C$13)&gt;=1),8,0)</f>
        <v>0</v>
      </c>
      <c r="ET66" s="17">
        <f>IF(AND(S66='자료입력 및 결과표시'!$B$14,COUNTIF('업무중복도(데이터 입력)'!$W66:$DR66,'자료입력 및 결과표시'!$C$14)&gt;=1),9,0)</f>
        <v>0</v>
      </c>
      <c r="EU66" s="17">
        <f>IF(AND(S66='자료입력 및 결과표시'!$B$15,COUNTIF('업무중복도(데이터 입력)'!$W66:$DR66,'자료입력 및 결과표시'!$C$15)&gt;=1),10,0)</f>
        <v>0</v>
      </c>
      <c r="EV66" s="17">
        <f>IF(AND(S66='자료입력 및 결과표시'!$B$16,COUNTIF('업무중복도(데이터 입력)'!$W66:$DR66,'자료입력 및 결과표시'!$C$16)&gt;=1),11,0)</f>
        <v>0</v>
      </c>
      <c r="EW66" s="17">
        <f>IF(AND(S66='자료입력 및 결과표시'!$B$17,COUNTIF('업무중복도(데이터 입력)'!$W66:$DR66,'자료입력 및 결과표시'!$C$17)&gt;=1),12,0)</f>
        <v>0</v>
      </c>
      <c r="EX66" s="17">
        <f>IF(AND(S66='자료입력 및 결과표시'!$B$18,COUNTIF('업무중복도(데이터 입력)'!$W66:$DR66,'자료입력 및 결과표시'!$C$18)&gt;=1),13,0)</f>
        <v>0</v>
      </c>
      <c r="EY66" s="17">
        <f>IF(AND(S66='자료입력 및 결과표시'!$B$19,COUNTIF('업무중복도(데이터 입력)'!$W66:$DR66,'자료입력 및 결과표시'!$C$19)&gt;=1),14,0)</f>
        <v>0</v>
      </c>
      <c r="EZ66" s="17">
        <f>IF(AND(S66='자료입력 및 결과표시'!$B$20,COUNTIF('업무중복도(데이터 입력)'!$W66:$DR66,'자료입력 및 결과표시'!$C$20)&gt;=1),15,0)</f>
        <v>0</v>
      </c>
      <c r="FA66" s="17">
        <f>IF(AND(S66='자료입력 및 결과표시'!$B$21,COUNTIF('업무중복도(데이터 입력)'!$W66:$DR66,'자료입력 및 결과표시'!$C$21)&gt;=1),16,0)</f>
        <v>0</v>
      </c>
      <c r="FD66" s="270" t="str">
        <f ca="1">IFERROR(MATCH('자료입력 및 결과표시'!$C$62,OFFSET($R$3,$FD65,,1000),0)+$FD65,"")</f>
        <v/>
      </c>
      <c r="FE66" s="271" t="str">
        <f t="shared" ca="1" si="22"/>
        <v/>
      </c>
      <c r="FH66" s="17" t="str">
        <f ca="1">IFERROR(MATCH('자료입력 및 결과표시'!$C$62,OFFSET($R$3,$FH65,,1000),0)+$FH65,"")</f>
        <v/>
      </c>
      <c r="FK66" s="17">
        <f t="shared" si="24"/>
        <v>0</v>
      </c>
      <c r="FL66" s="17">
        <v>64</v>
      </c>
      <c r="FM66" s="17">
        <f>IF(HLOOKUP('자료입력 및 결과표시'!$A$4,'업체별 기술인 명단(데이터 입력)'!$B$2:$BZ$100,65,FALSE)="",1,HLOOKUP('자료입력 및 결과표시'!$A$4,'업체별 기술인 명단(데이터 입력)'!$B$2:$BZ$100,65,FALSE))</f>
        <v>1</v>
      </c>
      <c r="FN66" s="17">
        <f t="shared" ca="1" si="25"/>
        <v>0</v>
      </c>
      <c r="FO66"/>
      <c r="FP66" s="17" t="str">
        <f t="shared" ca="1" si="26"/>
        <v/>
      </c>
      <c r="FQ66" s="270" t="str">
        <f ca="1">IFERROR(MATCH('자료입력 및 결과표시'!$C$62,OFFSET($R$3,$FQ65,,1000),0)+$FQ65,"")</f>
        <v/>
      </c>
      <c r="FR66" s="17" t="str">
        <f t="shared" ca="1" si="27"/>
        <v/>
      </c>
      <c r="FS66" s="17" t="str">
        <f t="shared" ca="1" si="45"/>
        <v/>
      </c>
      <c r="FT66" s="17" t="str">
        <f t="shared" ca="1" si="46"/>
        <v/>
      </c>
      <c r="FU66" s="17" t="str">
        <f t="shared" ca="1" si="47"/>
        <v/>
      </c>
      <c r="FV66" s="17" t="str">
        <f t="shared" ca="1" si="48"/>
        <v/>
      </c>
      <c r="FW66" s="17" t="str">
        <f t="shared" ca="1" si="49"/>
        <v/>
      </c>
      <c r="FX66" s="17" t="str">
        <f t="shared" ca="1" si="50"/>
        <v/>
      </c>
      <c r="FY66" s="17" t="str">
        <f t="shared" ca="1" si="51"/>
        <v/>
      </c>
      <c r="FZ66" s="17" t="str">
        <f t="shared" ca="1" si="52"/>
        <v/>
      </c>
      <c r="GA66" s="17" t="str">
        <f t="shared" ca="1" si="53"/>
        <v/>
      </c>
      <c r="GB66" s="17" t="str">
        <f t="shared" ca="1" si="54"/>
        <v/>
      </c>
      <c r="GC66" s="17" t="str">
        <f t="shared" ca="1" si="55"/>
        <v/>
      </c>
      <c r="GD66" s="17" t="str">
        <f t="shared" ca="1" si="56"/>
        <v/>
      </c>
      <c r="GE66" s="17" t="str">
        <f t="shared" ca="1" si="57"/>
        <v/>
      </c>
      <c r="GF66" s="17" t="str">
        <f t="shared" ca="1" si="58"/>
        <v/>
      </c>
      <c r="GG66" s="17" t="str">
        <f t="shared" ca="1" si="59"/>
        <v/>
      </c>
      <c r="GH66" s="17" t="str">
        <f t="shared" ca="1" si="60"/>
        <v/>
      </c>
      <c r="GI66" s="17" t="str">
        <f t="shared" ca="1" si="61"/>
        <v/>
      </c>
      <c r="GJ66" s="17" t="str">
        <f t="shared" ca="1" si="62"/>
        <v/>
      </c>
      <c r="GK66" s="17" t="str">
        <f t="shared" ca="1" si="63"/>
        <v/>
      </c>
      <c r="GL66" s="17" t="str">
        <f t="shared" ca="1" si="64"/>
        <v/>
      </c>
      <c r="GM66" s="17" t="str">
        <f t="shared" ca="1" si="65"/>
        <v/>
      </c>
      <c r="GN66" s="17" t="str">
        <f t="shared" ca="1" si="66"/>
        <v/>
      </c>
      <c r="GO66" s="17" t="str">
        <f t="shared" ca="1" si="67"/>
        <v/>
      </c>
      <c r="GP66" s="17" t="str">
        <f t="shared" ca="1" si="68"/>
        <v/>
      </c>
      <c r="GQ66" s="17" t="str">
        <f t="shared" ca="1" si="69"/>
        <v/>
      </c>
      <c r="GR66" s="17" t="str">
        <f t="shared" ca="1" si="70"/>
        <v/>
      </c>
      <c r="GS66" s="17" t="str">
        <f t="shared" ca="1" si="71"/>
        <v/>
      </c>
      <c r="GT66" s="17" t="str">
        <f t="shared" ca="1" si="72"/>
        <v/>
      </c>
      <c r="GU66" s="17" t="str">
        <f t="shared" ca="1" si="73"/>
        <v/>
      </c>
      <c r="GV66" s="17" t="str">
        <f t="shared" ca="1" si="74"/>
        <v/>
      </c>
      <c r="GW66" s="17" t="str">
        <f t="shared" ca="1" si="75"/>
        <v/>
      </c>
      <c r="GX66" s="17" t="str">
        <f t="shared" ca="1" si="76"/>
        <v/>
      </c>
      <c r="GY66" s="17" t="str">
        <f t="shared" ca="1" si="77"/>
        <v/>
      </c>
      <c r="GZ66" s="17" t="str">
        <f t="shared" ca="1" si="78"/>
        <v/>
      </c>
      <c r="HA66" s="17" t="str">
        <f t="shared" ca="1" si="79"/>
        <v/>
      </c>
      <c r="HB66" s="17" t="str">
        <f t="shared" ca="1" si="80"/>
        <v/>
      </c>
      <c r="HC66" s="17" t="str">
        <f t="shared" ca="1" si="81"/>
        <v/>
      </c>
      <c r="HD66" s="17" t="str">
        <f t="shared" ca="1" si="82"/>
        <v/>
      </c>
      <c r="HE66" s="17" t="str">
        <f t="shared" ca="1" si="83"/>
        <v/>
      </c>
      <c r="HF66" s="17" t="str">
        <f t="shared" ca="1" si="84"/>
        <v/>
      </c>
      <c r="HG66" s="17" t="str">
        <f t="shared" ca="1" si="85"/>
        <v/>
      </c>
      <c r="HH66" s="17" t="str">
        <f t="shared" ca="1" si="86"/>
        <v/>
      </c>
      <c r="HI66" s="17" t="str">
        <f t="shared" ca="1" si="87"/>
        <v/>
      </c>
      <c r="HJ66" s="17" t="str">
        <f t="shared" ca="1" si="88"/>
        <v/>
      </c>
      <c r="HK66" s="17" t="str">
        <f t="shared" ca="1" si="89"/>
        <v/>
      </c>
      <c r="HL66" s="17" t="str">
        <f t="shared" ca="1" si="90"/>
        <v/>
      </c>
      <c r="HM66" s="17" t="str">
        <f t="shared" ca="1" si="91"/>
        <v/>
      </c>
      <c r="HN66" s="17" t="str">
        <f t="shared" ca="1" si="92"/>
        <v/>
      </c>
      <c r="HO66" s="17" t="str">
        <f t="shared" ca="1" si="93"/>
        <v/>
      </c>
      <c r="HP66" s="17" t="str">
        <f t="shared" ca="1" si="94"/>
        <v/>
      </c>
      <c r="HQ66" s="17" t="str">
        <f t="shared" ca="1" si="95"/>
        <v/>
      </c>
      <c r="HR66" s="17" t="str">
        <f t="shared" ca="1" si="96"/>
        <v/>
      </c>
      <c r="HS66" s="17" t="str">
        <f t="shared" ca="1" si="97"/>
        <v/>
      </c>
      <c r="HT66" s="17" t="str">
        <f t="shared" ca="1" si="98"/>
        <v/>
      </c>
      <c r="HU66" s="17" t="str">
        <f t="shared" ca="1" si="99"/>
        <v/>
      </c>
      <c r="HV66" s="17" t="str">
        <f t="shared" ca="1" si="100"/>
        <v/>
      </c>
      <c r="HW66" s="17" t="str">
        <f t="shared" ca="1" si="101"/>
        <v/>
      </c>
      <c r="HX66" s="17" t="str">
        <f t="shared" ca="1" si="102"/>
        <v/>
      </c>
      <c r="HY66" s="17" t="str">
        <f t="shared" ca="1" si="103"/>
        <v/>
      </c>
      <c r="HZ66" s="17" t="str">
        <f t="shared" ca="1" si="104"/>
        <v/>
      </c>
      <c r="IA66" s="17" t="str">
        <f t="shared" ca="1" si="105"/>
        <v/>
      </c>
      <c r="IB66" s="17" t="str">
        <f t="shared" ca="1" si="106"/>
        <v/>
      </c>
      <c r="IC66" s="17" t="str">
        <f t="shared" ca="1" si="107"/>
        <v/>
      </c>
      <c r="ID66" s="17" t="str">
        <f t="shared" ca="1" si="40"/>
        <v/>
      </c>
      <c r="IE66" s="17" t="str">
        <f t="shared" ca="1" si="125"/>
        <v/>
      </c>
      <c r="IF66" s="17" t="str">
        <f t="shared" ca="1" si="126"/>
        <v/>
      </c>
      <c r="IG66" s="17" t="str">
        <f t="shared" ca="1" si="127"/>
        <v/>
      </c>
      <c r="IH66" s="17" t="str">
        <f t="shared" ca="1" si="128"/>
        <v/>
      </c>
      <c r="II66" s="17" t="str">
        <f t="shared" ca="1" si="129"/>
        <v/>
      </c>
      <c r="IJ66" s="17" t="str">
        <f t="shared" ca="1" si="130"/>
        <v/>
      </c>
      <c r="IK66" s="17" t="str">
        <f t="shared" ca="1" si="131"/>
        <v/>
      </c>
      <c r="IL66" s="17" t="str">
        <f t="shared" ca="1" si="132"/>
        <v/>
      </c>
      <c r="IM66" s="17" t="str">
        <f t="shared" ca="1" si="133"/>
        <v/>
      </c>
      <c r="IN66" s="17" t="str">
        <f t="shared" ca="1" si="134"/>
        <v/>
      </c>
      <c r="IO66" s="17" t="str">
        <f t="shared" ca="1" si="135"/>
        <v/>
      </c>
      <c r="IP66" s="17" t="str">
        <f t="shared" ca="1" si="136"/>
        <v/>
      </c>
      <c r="IQ66" s="17" t="str">
        <f t="shared" ca="1" si="109"/>
        <v/>
      </c>
      <c r="IR66" s="17" t="str">
        <f t="shared" ca="1" si="110"/>
        <v/>
      </c>
      <c r="IS66" s="17" t="str">
        <f t="shared" ca="1" si="111"/>
        <v/>
      </c>
      <c r="IT66" s="17" t="str">
        <f t="shared" ca="1" si="112"/>
        <v/>
      </c>
      <c r="IU66" s="17" t="str">
        <f t="shared" ca="1" si="113"/>
        <v/>
      </c>
      <c r="IV66" s="17" t="str">
        <f t="shared" ca="1" si="114"/>
        <v/>
      </c>
      <c r="IW66" s="17" t="str">
        <f t="shared" ca="1" si="115"/>
        <v/>
      </c>
      <c r="IX66" s="17" t="str">
        <f t="shared" ca="1" si="116"/>
        <v/>
      </c>
      <c r="IY66" s="17" t="str">
        <f t="shared" ca="1" si="117"/>
        <v/>
      </c>
      <c r="IZ66" s="17" t="str">
        <f t="shared" ca="1" si="118"/>
        <v/>
      </c>
      <c r="JA66" s="17" t="str">
        <f t="shared" ca="1" si="119"/>
        <v/>
      </c>
      <c r="JB66" s="17" t="str">
        <f t="shared" ca="1" si="120"/>
        <v/>
      </c>
      <c r="JC66" s="17" t="str">
        <f t="shared" ca="1" si="121"/>
        <v/>
      </c>
      <c r="JD66" s="17" t="str">
        <f t="shared" ca="1" si="122"/>
        <v/>
      </c>
      <c r="JE66" s="17" t="str">
        <f t="shared" ca="1" si="123"/>
        <v/>
      </c>
      <c r="JF66" s="17" t="str">
        <f t="shared" ca="1" si="137"/>
        <v/>
      </c>
      <c r="JG66" s="17" t="str">
        <f t="shared" ca="1" si="138"/>
        <v/>
      </c>
      <c r="JH66" s="17" t="str">
        <f t="shared" ca="1" si="139"/>
        <v/>
      </c>
      <c r="JI66" s="17" t="str">
        <f t="shared" ca="1" si="140"/>
        <v/>
      </c>
      <c r="JJ66" s="17" t="str">
        <f t="shared" ca="1" si="141"/>
        <v/>
      </c>
      <c r="JK66" s="17" t="str">
        <f t="shared" ca="1" si="142"/>
        <v/>
      </c>
      <c r="JL66" s="17" t="str">
        <f t="shared" ca="1" si="143"/>
        <v/>
      </c>
      <c r="JM66" s="17" t="str">
        <f t="shared" ca="1" si="144"/>
        <v/>
      </c>
    </row>
    <row r="67" spans="1:273">
      <c r="A67" s="17" t="str">
        <f t="shared" si="5"/>
        <v>\\\0</v>
      </c>
      <c r="B67" s="17" t="str">
        <f t="shared" si="6"/>
        <v>\\\0</v>
      </c>
      <c r="C67" s="17" t="str">
        <f t="shared" si="7"/>
        <v>\\\0</v>
      </c>
      <c r="D67" s="17" t="str">
        <f t="shared" si="8"/>
        <v>\\\0</v>
      </c>
      <c r="E67" s="17" t="str">
        <f t="shared" si="9"/>
        <v>\\\0</v>
      </c>
      <c r="F67" s="17" t="str">
        <f t="shared" si="10"/>
        <v>\\\0</v>
      </c>
      <c r="G67" s="17" t="str">
        <f t="shared" si="11"/>
        <v>\\\0</v>
      </c>
      <c r="H67" s="17" t="str">
        <f t="shared" si="12"/>
        <v>\\\0</v>
      </c>
      <c r="I67" s="17" t="str">
        <f t="shared" si="13"/>
        <v>\\\0</v>
      </c>
      <c r="J67" s="17" t="str">
        <f t="shared" si="14"/>
        <v>\\\0</v>
      </c>
      <c r="K67" s="17" t="str">
        <f t="shared" si="15"/>
        <v>\\\0</v>
      </c>
      <c r="L67" s="17" t="str">
        <f t="shared" si="16"/>
        <v>\\\0</v>
      </c>
      <c r="M67" s="17" t="str">
        <f t="shared" si="17"/>
        <v>\\\0</v>
      </c>
      <c r="N67" s="17" t="str">
        <f t="shared" si="18"/>
        <v>\\\0</v>
      </c>
      <c r="O67" s="17" t="str">
        <f t="shared" si="19"/>
        <v>\\\0</v>
      </c>
      <c r="P67" s="17" t="str">
        <f t="shared" si="20"/>
        <v>\\\0</v>
      </c>
      <c r="R67" s="17" t="str">
        <f t="shared" si="21"/>
        <v>\\</v>
      </c>
      <c r="S67" s="38"/>
      <c r="T67" s="39"/>
      <c r="U67" s="31"/>
      <c r="V67" s="32"/>
      <c r="W67" s="36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35"/>
      <c r="DS67" s="287"/>
      <c r="DT67" s="36"/>
      <c r="DU67" s="37"/>
      <c r="DV67" s="28">
        <f>IF(AND($S67='자료입력 및 결과표시'!$B$6,COUNTIF($W67:$DR67,'자료입력 및 결과표시'!$C$6)&gt;=1),IF(OR('자료입력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DW67" s="28">
        <f>IF(AND($S67='자료입력 및 결과표시'!$B$7,COUNTIF($W67:$DR67,'자료입력 및 결과표시'!$C$7)&gt;=1),IF(OR('자료입력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DX67" s="28">
        <f>IF(AND($S67='자료입력 및 결과표시'!$B$8,COUNTIF($W67:$DR67,'자료입력 및 결과표시'!$C$8)&gt;=1),IF(OR('자료입력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DY67" s="28">
        <f>IF(AND($S67='자료입력 및 결과표시'!$B$9,COUNTIF($W67:$DR67,'자료입력 및 결과표시'!$C$9)&gt;=1),IF(OR('자료입력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DZ67" s="28">
        <f>IF(AND($S67='자료입력 및 결과표시'!$B$10,COUNTIF($W67:$DR67,'자료입력 및 결과표시'!$C$10)&gt;=1),IF(OR('자료입력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A67" s="28">
        <f>IF(AND($S67='자료입력 및 결과표시'!$B$11,COUNTIF($W67:$DR67,'자료입력 및 결과표시'!$C$11)&gt;=1),IF(OR('자료입력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B67" s="28">
        <f>IF(AND($S67='자료입력 및 결과표시'!$B$12,COUNTIF($W67:$DR67,'자료입력 및 결과표시'!$C$12)&gt;=1),IF(OR('자료입력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C67" s="28">
        <f>IF(AND($S67='자료입력 및 결과표시'!$B$13,COUNTIF($W67:$DR67,'자료입력 및 결과표시'!$C$13)&gt;=1),IF(OR('자료입력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D67" s="28">
        <f>IF(AND($S67='자료입력 및 결과표시'!$B$14,COUNTIF($W67:$DR67,'자료입력 및 결과표시'!$C$14)&gt;=1),IF(OR('자료입력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E67" s="28">
        <f>IF(AND($S67='자료입력 및 결과표시'!$B$15,COUNTIF($W67:$DR67,'자료입력 및 결과표시'!$C$15)&gt;=1),IF(OR('자료입력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F67" s="28">
        <f>IF(AND($S67='자료입력 및 결과표시'!$B$16,COUNTIF($W67:$DR67,'자료입력 및 결과표시'!$C$16)&gt;=1),IF(OR('자료입력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G67" s="28">
        <f>IF(AND($S67='자료입력 및 결과표시'!$B$17,COUNTIF($W67:$DR67,'자료입력 및 결과표시'!$C$17)&gt;=1),IF(OR('자료입력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H67" s="28">
        <f>IF(AND($S67='자료입력 및 결과표시'!$B$18,COUNTIF($W67:$DR67,'자료입력 및 결과표시'!$C$18)&gt;=1),IF(OR('자료입력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I67" s="28">
        <f>IF(AND($S67='자료입력 및 결과표시'!$B$19,COUNTIF($W67:$DR67,'자료입력 및 결과표시'!$C$19)&gt;=1),IF(OR('자료입력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J67" s="28">
        <f>IF(AND($S67='자료입력 및 결과표시'!$B$20,COUNTIF($W67:$DR67,'자료입력 및 결과표시'!$C$20)&gt;=1),IF(OR('자료입력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K67" s="28">
        <f>IF(AND($S67='자료입력 및 결과표시'!$B$21,COUNTIF($W67:$DR67,'자료입력 및 결과표시'!$C$21)&gt;=1),IF(OR('자료입력 및 결과표시'!$B$4+90&gt;=$V67,'자료입력 및 결과표시'!$B$4&lt;$U67),0,IF($V67-'자료입력 및 결과표시'!$B$4-90&gt;='자료입력 및 결과표시'!$E$4,'자료입력 및 결과표시'!$E$4,$V67-'자료입력 및 결과표시'!$B$4-90)),0)</f>
        <v>0</v>
      </c>
      <c r="EL67" s="17">
        <f>IF(AND(S67='자료입력 및 결과표시'!$B$6,COUNTIF('업무중복도(데이터 입력)'!$W67:$DR67,'자료입력 및 결과표시'!$C$6)&gt;=1),1,0)</f>
        <v>0</v>
      </c>
      <c r="EM67" s="17">
        <f>IF(AND(S67='자료입력 및 결과표시'!$B$7,COUNTIF('업무중복도(데이터 입력)'!$W67:$DR67,'자료입력 및 결과표시'!$C$7)&gt;=1),2,0)</f>
        <v>0</v>
      </c>
      <c r="EN67" s="17">
        <f>IF(AND(S67='자료입력 및 결과표시'!$B$8,COUNTIF('업무중복도(데이터 입력)'!$W67:$DR67,'자료입력 및 결과표시'!$C$8)&gt;=1),3,0)</f>
        <v>0</v>
      </c>
      <c r="EO67" s="17">
        <f>IF(AND(S67='자료입력 및 결과표시'!$B$9,COUNTIF('업무중복도(데이터 입력)'!$W67:$DR67,'자료입력 및 결과표시'!$C$9)&gt;=1),4,0)</f>
        <v>0</v>
      </c>
      <c r="EP67" s="17">
        <f>IF(AND(S67='자료입력 및 결과표시'!$B$10,COUNTIF('업무중복도(데이터 입력)'!$W67:$DR67,'자료입력 및 결과표시'!$C$10)&gt;=1),5,0)</f>
        <v>0</v>
      </c>
      <c r="EQ67" s="17">
        <f>IF(AND(S67='자료입력 및 결과표시'!$B$11,COUNTIF('업무중복도(데이터 입력)'!$W67:$DR67,'자료입력 및 결과표시'!$C$11)&gt;=1),6,0)</f>
        <v>0</v>
      </c>
      <c r="ER67" s="17">
        <f>IF(AND(S67='자료입력 및 결과표시'!$B$12,COUNTIF('업무중복도(데이터 입력)'!$W67:$DR67,'자료입력 및 결과표시'!$C$12)&gt;=1),7,0)</f>
        <v>0</v>
      </c>
      <c r="ES67" s="17">
        <f>IF(AND(S67='자료입력 및 결과표시'!$B$13,COUNTIF('업무중복도(데이터 입력)'!$W67:$DR67,'자료입력 및 결과표시'!$C$13)&gt;=1),8,0)</f>
        <v>0</v>
      </c>
      <c r="ET67" s="17">
        <f>IF(AND(S67='자료입력 및 결과표시'!$B$14,COUNTIF('업무중복도(데이터 입력)'!$W67:$DR67,'자료입력 및 결과표시'!$C$14)&gt;=1),9,0)</f>
        <v>0</v>
      </c>
      <c r="EU67" s="17">
        <f>IF(AND(S67='자료입력 및 결과표시'!$B$15,COUNTIF('업무중복도(데이터 입력)'!$W67:$DR67,'자료입력 및 결과표시'!$C$15)&gt;=1),10,0)</f>
        <v>0</v>
      </c>
      <c r="EV67" s="17">
        <f>IF(AND(S67='자료입력 및 결과표시'!$B$16,COUNTIF('업무중복도(데이터 입력)'!$W67:$DR67,'자료입력 및 결과표시'!$C$16)&gt;=1),11,0)</f>
        <v>0</v>
      </c>
      <c r="EW67" s="17">
        <f>IF(AND(S67='자료입력 및 결과표시'!$B$17,COUNTIF('업무중복도(데이터 입력)'!$W67:$DR67,'자료입력 및 결과표시'!$C$17)&gt;=1),12,0)</f>
        <v>0</v>
      </c>
      <c r="EX67" s="17">
        <f>IF(AND(S67='자료입력 및 결과표시'!$B$18,COUNTIF('업무중복도(데이터 입력)'!$W67:$DR67,'자료입력 및 결과표시'!$C$18)&gt;=1),13,0)</f>
        <v>0</v>
      </c>
      <c r="EY67" s="17">
        <f>IF(AND(S67='자료입력 및 결과표시'!$B$19,COUNTIF('업무중복도(데이터 입력)'!$W67:$DR67,'자료입력 및 결과표시'!$C$19)&gt;=1),14,0)</f>
        <v>0</v>
      </c>
      <c r="EZ67" s="17">
        <f>IF(AND(S67='자료입력 및 결과표시'!$B$20,COUNTIF('업무중복도(데이터 입력)'!$W67:$DR67,'자료입력 및 결과표시'!$C$20)&gt;=1),15,0)</f>
        <v>0</v>
      </c>
      <c r="FA67" s="17">
        <f>IF(AND(S67='자료입력 및 결과표시'!$B$21,COUNTIF('업무중복도(데이터 입력)'!$W67:$DR67,'자료입력 및 결과표시'!$C$21)&gt;=1),16,0)</f>
        <v>0</v>
      </c>
      <c r="FD67" s="270" t="str">
        <f ca="1">IFERROR(MATCH('자료입력 및 결과표시'!$C$62,OFFSET($R$3,$FD66,,1000),0)+$FD66,"")</f>
        <v/>
      </c>
      <c r="FE67" s="271" t="str">
        <f t="shared" ca="1" si="22"/>
        <v/>
      </c>
      <c r="FH67" s="17" t="str">
        <f ca="1">IFERROR(MATCH('자료입력 및 결과표시'!$C$62,OFFSET($R$3,$FH66,,1000),0)+$FH66,"")</f>
        <v/>
      </c>
      <c r="FK67" s="17">
        <f t="shared" si="24"/>
        <v>0</v>
      </c>
      <c r="FL67" s="17">
        <v>65</v>
      </c>
      <c r="FM67" s="17">
        <f>IF(HLOOKUP('자료입력 및 결과표시'!$A$4,'업체별 기술인 명단(데이터 입력)'!$B$2:$BZ$100,66,FALSE)="",1,HLOOKUP('자료입력 및 결과표시'!$A$4,'업체별 기술인 명단(데이터 입력)'!$B$2:$BZ$100,66,FALSE))</f>
        <v>1</v>
      </c>
      <c r="FN67" s="17">
        <f t="shared" ca="1" si="25"/>
        <v>0</v>
      </c>
      <c r="FO67"/>
      <c r="FP67" s="17" t="str">
        <f t="shared" ca="1" si="26"/>
        <v/>
      </c>
      <c r="FQ67" s="270" t="str">
        <f ca="1">IFERROR(MATCH('자료입력 및 결과표시'!$C$62,OFFSET($R$3,$FQ66,,1000),0)+$FQ66,"")</f>
        <v/>
      </c>
      <c r="FR67" s="17" t="str">
        <f t="shared" ca="1" si="27"/>
        <v/>
      </c>
      <c r="FS67" s="17" t="str">
        <f t="shared" ca="1" si="45"/>
        <v/>
      </c>
      <c r="FT67" s="17" t="str">
        <f t="shared" ca="1" si="46"/>
        <v/>
      </c>
      <c r="FU67" s="17" t="str">
        <f t="shared" ca="1" si="47"/>
        <v/>
      </c>
      <c r="FV67" s="17" t="str">
        <f t="shared" ca="1" si="48"/>
        <v/>
      </c>
      <c r="FW67" s="17" t="str">
        <f t="shared" ca="1" si="49"/>
        <v/>
      </c>
      <c r="FX67" s="17" t="str">
        <f t="shared" ca="1" si="50"/>
        <v/>
      </c>
      <c r="FY67" s="17" t="str">
        <f t="shared" ca="1" si="51"/>
        <v/>
      </c>
      <c r="FZ67" s="17" t="str">
        <f t="shared" ca="1" si="52"/>
        <v/>
      </c>
      <c r="GA67" s="17" t="str">
        <f t="shared" ca="1" si="53"/>
        <v/>
      </c>
      <c r="GB67" s="17" t="str">
        <f t="shared" ca="1" si="54"/>
        <v/>
      </c>
      <c r="GC67" s="17" t="str">
        <f t="shared" ca="1" si="55"/>
        <v/>
      </c>
      <c r="GD67" s="17" t="str">
        <f t="shared" ca="1" si="56"/>
        <v/>
      </c>
      <c r="GE67" s="17" t="str">
        <f t="shared" ca="1" si="57"/>
        <v/>
      </c>
      <c r="GF67" s="17" t="str">
        <f t="shared" ca="1" si="58"/>
        <v/>
      </c>
      <c r="GG67" s="17" t="str">
        <f t="shared" ca="1" si="59"/>
        <v/>
      </c>
      <c r="GH67" s="17" t="str">
        <f t="shared" ca="1" si="60"/>
        <v/>
      </c>
      <c r="GI67" s="17" t="str">
        <f t="shared" ca="1" si="61"/>
        <v/>
      </c>
      <c r="GJ67" s="17" t="str">
        <f t="shared" ca="1" si="62"/>
        <v/>
      </c>
      <c r="GK67" s="17" t="str">
        <f t="shared" ca="1" si="63"/>
        <v/>
      </c>
      <c r="GL67" s="17" t="str">
        <f t="shared" ca="1" si="64"/>
        <v/>
      </c>
      <c r="GM67" s="17" t="str">
        <f t="shared" ca="1" si="65"/>
        <v/>
      </c>
      <c r="GN67" s="17" t="str">
        <f t="shared" ca="1" si="66"/>
        <v/>
      </c>
      <c r="GO67" s="17" t="str">
        <f t="shared" ca="1" si="67"/>
        <v/>
      </c>
      <c r="GP67" s="17" t="str">
        <f t="shared" ca="1" si="68"/>
        <v/>
      </c>
      <c r="GQ67" s="17" t="str">
        <f t="shared" ca="1" si="69"/>
        <v/>
      </c>
      <c r="GR67" s="17" t="str">
        <f t="shared" ca="1" si="70"/>
        <v/>
      </c>
      <c r="GS67" s="17" t="str">
        <f t="shared" ca="1" si="71"/>
        <v/>
      </c>
      <c r="GT67" s="17" t="str">
        <f t="shared" ca="1" si="72"/>
        <v/>
      </c>
      <c r="GU67" s="17" t="str">
        <f t="shared" ca="1" si="73"/>
        <v/>
      </c>
      <c r="GV67" s="17" t="str">
        <f t="shared" ca="1" si="74"/>
        <v/>
      </c>
      <c r="GW67" s="17" t="str">
        <f t="shared" ca="1" si="75"/>
        <v/>
      </c>
      <c r="GX67" s="17" t="str">
        <f t="shared" ca="1" si="76"/>
        <v/>
      </c>
      <c r="GY67" s="17" t="str">
        <f t="shared" ca="1" si="77"/>
        <v/>
      </c>
      <c r="GZ67" s="17" t="str">
        <f t="shared" ca="1" si="78"/>
        <v/>
      </c>
      <c r="HA67" s="17" t="str">
        <f t="shared" ca="1" si="79"/>
        <v/>
      </c>
      <c r="HB67" s="17" t="str">
        <f t="shared" ca="1" si="80"/>
        <v/>
      </c>
      <c r="HC67" s="17" t="str">
        <f t="shared" ca="1" si="81"/>
        <v/>
      </c>
      <c r="HD67" s="17" t="str">
        <f t="shared" ca="1" si="82"/>
        <v/>
      </c>
      <c r="HE67" s="17" t="str">
        <f t="shared" ca="1" si="83"/>
        <v/>
      </c>
      <c r="HF67" s="17" t="str">
        <f t="shared" ca="1" si="84"/>
        <v/>
      </c>
      <c r="HG67" s="17" t="str">
        <f t="shared" ca="1" si="85"/>
        <v/>
      </c>
      <c r="HH67" s="17" t="str">
        <f t="shared" ca="1" si="86"/>
        <v/>
      </c>
      <c r="HI67" s="17" t="str">
        <f t="shared" ca="1" si="87"/>
        <v/>
      </c>
      <c r="HJ67" s="17" t="str">
        <f t="shared" ca="1" si="88"/>
        <v/>
      </c>
      <c r="HK67" s="17" t="str">
        <f t="shared" ca="1" si="89"/>
        <v/>
      </c>
      <c r="HL67" s="17" t="str">
        <f t="shared" ca="1" si="90"/>
        <v/>
      </c>
      <c r="HM67" s="17" t="str">
        <f t="shared" ca="1" si="91"/>
        <v/>
      </c>
      <c r="HN67" s="17" t="str">
        <f t="shared" ca="1" si="92"/>
        <v/>
      </c>
      <c r="HO67" s="17" t="str">
        <f t="shared" ca="1" si="93"/>
        <v/>
      </c>
      <c r="HP67" s="17" t="str">
        <f t="shared" ca="1" si="94"/>
        <v/>
      </c>
      <c r="HQ67" s="17" t="str">
        <f t="shared" ca="1" si="95"/>
        <v/>
      </c>
      <c r="HR67" s="17" t="str">
        <f t="shared" ca="1" si="96"/>
        <v/>
      </c>
      <c r="HS67" s="17" t="str">
        <f t="shared" ca="1" si="97"/>
        <v/>
      </c>
      <c r="HT67" s="17" t="str">
        <f t="shared" ca="1" si="98"/>
        <v/>
      </c>
      <c r="HU67" s="17" t="str">
        <f t="shared" ca="1" si="99"/>
        <v/>
      </c>
      <c r="HV67" s="17" t="str">
        <f t="shared" ca="1" si="100"/>
        <v/>
      </c>
      <c r="HW67" s="17" t="str">
        <f t="shared" ca="1" si="101"/>
        <v/>
      </c>
      <c r="HX67" s="17" t="str">
        <f t="shared" ca="1" si="102"/>
        <v/>
      </c>
      <c r="HY67" s="17" t="str">
        <f t="shared" ca="1" si="103"/>
        <v/>
      </c>
      <c r="HZ67" s="17" t="str">
        <f t="shared" ca="1" si="104"/>
        <v/>
      </c>
      <c r="IA67" s="17" t="str">
        <f t="shared" ca="1" si="105"/>
        <v/>
      </c>
      <c r="IB67" s="17" t="str">
        <f t="shared" ca="1" si="106"/>
        <v/>
      </c>
      <c r="IC67" s="17" t="str">
        <f t="shared" ca="1" si="107"/>
        <v/>
      </c>
      <c r="ID67" s="17" t="str">
        <f t="shared" ca="1" si="40"/>
        <v/>
      </c>
      <c r="IE67" s="17" t="str">
        <f t="shared" ca="1" si="125"/>
        <v/>
      </c>
      <c r="IF67" s="17" t="str">
        <f t="shared" ca="1" si="126"/>
        <v/>
      </c>
      <c r="IG67" s="17" t="str">
        <f t="shared" ca="1" si="127"/>
        <v/>
      </c>
      <c r="IH67" s="17" t="str">
        <f t="shared" ca="1" si="128"/>
        <v/>
      </c>
      <c r="II67" s="17" t="str">
        <f t="shared" ca="1" si="129"/>
        <v/>
      </c>
      <c r="IJ67" s="17" t="str">
        <f t="shared" ca="1" si="130"/>
        <v/>
      </c>
      <c r="IK67" s="17" t="str">
        <f t="shared" ca="1" si="131"/>
        <v/>
      </c>
      <c r="IL67" s="17" t="str">
        <f t="shared" ca="1" si="132"/>
        <v/>
      </c>
      <c r="IM67" s="17" t="str">
        <f t="shared" ca="1" si="133"/>
        <v/>
      </c>
      <c r="IN67" s="17" t="str">
        <f t="shared" ca="1" si="134"/>
        <v/>
      </c>
      <c r="IO67" s="17" t="str">
        <f t="shared" ca="1" si="135"/>
        <v/>
      </c>
      <c r="IP67" s="17" t="str">
        <f t="shared" ca="1" si="136"/>
        <v/>
      </c>
      <c r="IQ67" s="17" t="str">
        <f t="shared" ca="1" si="109"/>
        <v/>
      </c>
      <c r="IR67" s="17" t="str">
        <f t="shared" ca="1" si="110"/>
        <v/>
      </c>
      <c r="IS67" s="17" t="str">
        <f t="shared" ca="1" si="111"/>
        <v/>
      </c>
      <c r="IT67" s="17" t="str">
        <f t="shared" ca="1" si="112"/>
        <v/>
      </c>
      <c r="IU67" s="17" t="str">
        <f t="shared" ca="1" si="113"/>
        <v/>
      </c>
      <c r="IV67" s="17" t="str">
        <f t="shared" ca="1" si="114"/>
        <v/>
      </c>
      <c r="IW67" s="17" t="str">
        <f t="shared" ca="1" si="115"/>
        <v/>
      </c>
      <c r="IX67" s="17" t="str">
        <f t="shared" ca="1" si="116"/>
        <v/>
      </c>
      <c r="IY67" s="17" t="str">
        <f t="shared" ca="1" si="117"/>
        <v/>
      </c>
      <c r="IZ67" s="17" t="str">
        <f t="shared" ca="1" si="118"/>
        <v/>
      </c>
      <c r="JA67" s="17" t="str">
        <f t="shared" ca="1" si="119"/>
        <v/>
      </c>
      <c r="JB67" s="17" t="str">
        <f t="shared" ca="1" si="120"/>
        <v/>
      </c>
      <c r="JC67" s="17" t="str">
        <f t="shared" ca="1" si="121"/>
        <v/>
      </c>
      <c r="JD67" s="17" t="str">
        <f t="shared" ca="1" si="122"/>
        <v/>
      </c>
      <c r="JE67" s="17" t="str">
        <f t="shared" ca="1" si="123"/>
        <v/>
      </c>
      <c r="JF67" s="17" t="str">
        <f t="shared" ca="1" si="137"/>
        <v/>
      </c>
      <c r="JG67" s="17" t="str">
        <f t="shared" ca="1" si="138"/>
        <v/>
      </c>
      <c r="JH67" s="17" t="str">
        <f t="shared" ca="1" si="139"/>
        <v/>
      </c>
      <c r="JI67" s="17" t="str">
        <f t="shared" ca="1" si="140"/>
        <v/>
      </c>
      <c r="JJ67" s="17" t="str">
        <f t="shared" ca="1" si="141"/>
        <v/>
      </c>
      <c r="JK67" s="17" t="str">
        <f t="shared" ca="1" si="142"/>
        <v/>
      </c>
      <c r="JL67" s="17" t="str">
        <f t="shared" ca="1" si="143"/>
        <v/>
      </c>
      <c r="JM67" s="17" t="str">
        <f t="shared" ca="1" si="144"/>
        <v/>
      </c>
    </row>
    <row r="68" spans="1:273">
      <c r="A68" s="17" t="str">
        <f t="shared" ref="A68:A131" si="145">$S68&amp;"\"&amp;$DT68&amp;"\"&amp;$DU68&amp;"\"&amp;EL68</f>
        <v>\\\0</v>
      </c>
      <c r="B68" s="17" t="str">
        <f t="shared" ref="B68:B131" si="146">$S68&amp;"\"&amp;$DT68&amp;"\"&amp;$DU68&amp;"\"&amp;EM68</f>
        <v>\\\0</v>
      </c>
      <c r="C68" s="17" t="str">
        <f t="shared" ref="C68:C131" si="147">$S68&amp;"\"&amp;$DT68&amp;"\"&amp;$DU68&amp;"\"&amp;EN68</f>
        <v>\\\0</v>
      </c>
      <c r="D68" s="17" t="str">
        <f t="shared" ref="D68:D131" si="148">$S68&amp;"\"&amp;$DT68&amp;"\"&amp;$DU68&amp;"\"&amp;EO68</f>
        <v>\\\0</v>
      </c>
      <c r="E68" s="17" t="str">
        <f t="shared" ref="E68:E131" si="149">$S68&amp;"\"&amp;$DT68&amp;"\"&amp;$DU68&amp;"\"&amp;EP68</f>
        <v>\\\0</v>
      </c>
      <c r="F68" s="17" t="str">
        <f t="shared" ref="F68:F131" si="150">$S68&amp;"\"&amp;$DT68&amp;"\"&amp;$DU68&amp;"\"&amp;EQ68</f>
        <v>\\\0</v>
      </c>
      <c r="G68" s="17" t="str">
        <f t="shared" ref="G68:G131" si="151">$S68&amp;"\"&amp;$DT68&amp;"\"&amp;$DU68&amp;"\"&amp;ER68</f>
        <v>\\\0</v>
      </c>
      <c r="H68" s="17" t="str">
        <f t="shared" ref="H68:H131" si="152">$S68&amp;"\"&amp;$DT68&amp;"\"&amp;$DU68&amp;"\"&amp;ES68</f>
        <v>\\\0</v>
      </c>
      <c r="I68" s="17" t="str">
        <f t="shared" ref="I68:I131" si="153">$S68&amp;"\"&amp;$DT68&amp;"\"&amp;$DU68&amp;"\"&amp;ET68</f>
        <v>\\\0</v>
      </c>
      <c r="J68" s="17" t="str">
        <f t="shared" ref="J68:J131" si="154">$S68&amp;"\"&amp;$DT68&amp;"\"&amp;$DU68&amp;"\"&amp;EU68</f>
        <v>\\\0</v>
      </c>
      <c r="K68" s="17" t="str">
        <f t="shared" ref="K68:K131" si="155">$S68&amp;"\"&amp;$DT68&amp;"\"&amp;$DU68&amp;"\"&amp;EV68</f>
        <v>\\\0</v>
      </c>
      <c r="L68" s="17" t="str">
        <f t="shared" ref="L68:L131" si="156">$S68&amp;"\"&amp;$DT68&amp;"\"&amp;$DU68&amp;"\"&amp;EW68</f>
        <v>\\\0</v>
      </c>
      <c r="M68" s="17" t="str">
        <f t="shared" ref="M68:M131" si="157">$S68&amp;"\"&amp;$DT68&amp;"\"&amp;$DU68&amp;"\"&amp;EX68</f>
        <v>\\\0</v>
      </c>
      <c r="N68" s="17" t="str">
        <f t="shared" ref="N68:N131" si="158">$S68&amp;"\"&amp;$DT68&amp;"\"&amp;$DU68&amp;"\"&amp;EY68</f>
        <v>\\\0</v>
      </c>
      <c r="O68" s="17" t="str">
        <f t="shared" ref="O68:O131" si="159">$S68&amp;"\"&amp;$DT68&amp;"\"&amp;$DU68&amp;"\"&amp;EZ68</f>
        <v>\\\0</v>
      </c>
      <c r="P68" s="17" t="str">
        <f t="shared" ref="P68:P131" si="160">$S68&amp;"\"&amp;$DT68&amp;"\"&amp;$DU68&amp;"\"&amp;FA68</f>
        <v>\\\0</v>
      </c>
      <c r="R68" s="17" t="str">
        <f t="shared" ref="R68:R131" si="161">S68&amp;"\"&amp;DT68&amp;"\"&amp;DU68</f>
        <v>\\</v>
      </c>
      <c r="S68" s="38"/>
      <c r="T68" s="39"/>
      <c r="U68" s="31"/>
      <c r="V68" s="32"/>
      <c r="W68" s="36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35"/>
      <c r="DS68" s="287"/>
      <c r="DT68" s="36"/>
      <c r="DU68" s="37"/>
      <c r="DV68" s="28">
        <f>IF(AND($S68='자료입력 및 결과표시'!$B$6,COUNTIF($W68:$DR68,'자료입력 및 결과표시'!$C$6)&gt;=1),IF(OR('자료입력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DW68" s="28">
        <f>IF(AND($S68='자료입력 및 결과표시'!$B$7,COUNTIF($W68:$DR68,'자료입력 및 결과표시'!$C$7)&gt;=1),IF(OR('자료입력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DX68" s="28">
        <f>IF(AND($S68='자료입력 및 결과표시'!$B$8,COUNTIF($W68:$DR68,'자료입력 및 결과표시'!$C$8)&gt;=1),IF(OR('자료입력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DY68" s="28">
        <f>IF(AND($S68='자료입력 및 결과표시'!$B$9,COUNTIF($W68:$DR68,'자료입력 및 결과표시'!$C$9)&gt;=1),IF(OR('자료입력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DZ68" s="28">
        <f>IF(AND($S68='자료입력 및 결과표시'!$B$10,COUNTIF($W68:$DR68,'자료입력 및 결과표시'!$C$10)&gt;=1),IF(OR('자료입력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A68" s="28">
        <f>IF(AND($S68='자료입력 및 결과표시'!$B$11,COUNTIF($W68:$DR68,'자료입력 및 결과표시'!$C$11)&gt;=1),IF(OR('자료입력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B68" s="28">
        <f>IF(AND($S68='자료입력 및 결과표시'!$B$12,COUNTIF($W68:$DR68,'자료입력 및 결과표시'!$C$12)&gt;=1),IF(OR('자료입력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C68" s="28">
        <f>IF(AND($S68='자료입력 및 결과표시'!$B$13,COUNTIF($W68:$DR68,'자료입력 및 결과표시'!$C$13)&gt;=1),IF(OR('자료입력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D68" s="28">
        <f>IF(AND($S68='자료입력 및 결과표시'!$B$14,COUNTIF($W68:$DR68,'자료입력 및 결과표시'!$C$14)&gt;=1),IF(OR('자료입력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E68" s="28">
        <f>IF(AND($S68='자료입력 및 결과표시'!$B$15,COUNTIF($W68:$DR68,'자료입력 및 결과표시'!$C$15)&gt;=1),IF(OR('자료입력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F68" s="28">
        <f>IF(AND($S68='자료입력 및 결과표시'!$B$16,COUNTIF($W68:$DR68,'자료입력 및 결과표시'!$C$16)&gt;=1),IF(OR('자료입력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G68" s="28">
        <f>IF(AND($S68='자료입력 및 결과표시'!$B$17,COUNTIF($W68:$DR68,'자료입력 및 결과표시'!$C$17)&gt;=1),IF(OR('자료입력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H68" s="28">
        <f>IF(AND($S68='자료입력 및 결과표시'!$B$18,COUNTIF($W68:$DR68,'자료입력 및 결과표시'!$C$18)&gt;=1),IF(OR('자료입력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I68" s="28">
        <f>IF(AND($S68='자료입력 및 결과표시'!$B$19,COUNTIF($W68:$DR68,'자료입력 및 결과표시'!$C$19)&gt;=1),IF(OR('자료입력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J68" s="28">
        <f>IF(AND($S68='자료입력 및 결과표시'!$B$20,COUNTIF($W68:$DR68,'자료입력 및 결과표시'!$C$20)&gt;=1),IF(OR('자료입력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K68" s="28">
        <f>IF(AND($S68='자료입력 및 결과표시'!$B$21,COUNTIF($W68:$DR68,'자료입력 및 결과표시'!$C$21)&gt;=1),IF(OR('자료입력 및 결과표시'!$B$4+90&gt;=$V68,'자료입력 및 결과표시'!$B$4&lt;$U68),0,IF($V68-'자료입력 및 결과표시'!$B$4-90&gt;='자료입력 및 결과표시'!$E$4,'자료입력 및 결과표시'!$E$4,$V68-'자료입력 및 결과표시'!$B$4-90)),0)</f>
        <v>0</v>
      </c>
      <c r="EL68" s="17">
        <f>IF(AND(S68='자료입력 및 결과표시'!$B$6,COUNTIF('업무중복도(데이터 입력)'!$W68:$DR68,'자료입력 및 결과표시'!$C$6)&gt;=1),1,0)</f>
        <v>0</v>
      </c>
      <c r="EM68" s="17">
        <f>IF(AND(S68='자료입력 및 결과표시'!$B$7,COUNTIF('업무중복도(데이터 입력)'!$W68:$DR68,'자료입력 및 결과표시'!$C$7)&gt;=1),2,0)</f>
        <v>0</v>
      </c>
      <c r="EN68" s="17">
        <f>IF(AND(S68='자료입력 및 결과표시'!$B$8,COUNTIF('업무중복도(데이터 입력)'!$W68:$DR68,'자료입력 및 결과표시'!$C$8)&gt;=1),3,0)</f>
        <v>0</v>
      </c>
      <c r="EO68" s="17">
        <f>IF(AND(S68='자료입력 및 결과표시'!$B$9,COUNTIF('업무중복도(데이터 입력)'!$W68:$DR68,'자료입력 및 결과표시'!$C$9)&gt;=1),4,0)</f>
        <v>0</v>
      </c>
      <c r="EP68" s="17">
        <f>IF(AND(S68='자료입력 및 결과표시'!$B$10,COUNTIF('업무중복도(데이터 입력)'!$W68:$DR68,'자료입력 및 결과표시'!$C$10)&gt;=1),5,0)</f>
        <v>0</v>
      </c>
      <c r="EQ68" s="17">
        <f>IF(AND(S68='자료입력 및 결과표시'!$B$11,COUNTIF('업무중복도(데이터 입력)'!$W68:$DR68,'자료입력 및 결과표시'!$C$11)&gt;=1),6,0)</f>
        <v>0</v>
      </c>
      <c r="ER68" s="17">
        <f>IF(AND(S68='자료입력 및 결과표시'!$B$12,COUNTIF('업무중복도(데이터 입력)'!$W68:$DR68,'자료입력 및 결과표시'!$C$12)&gt;=1),7,0)</f>
        <v>0</v>
      </c>
      <c r="ES68" s="17">
        <f>IF(AND(S68='자료입력 및 결과표시'!$B$13,COUNTIF('업무중복도(데이터 입력)'!$W68:$DR68,'자료입력 및 결과표시'!$C$13)&gt;=1),8,0)</f>
        <v>0</v>
      </c>
      <c r="ET68" s="17">
        <f>IF(AND(S68='자료입력 및 결과표시'!$B$14,COUNTIF('업무중복도(데이터 입력)'!$W68:$DR68,'자료입력 및 결과표시'!$C$14)&gt;=1),9,0)</f>
        <v>0</v>
      </c>
      <c r="EU68" s="17">
        <f>IF(AND(S68='자료입력 및 결과표시'!$B$15,COUNTIF('업무중복도(데이터 입력)'!$W68:$DR68,'자료입력 및 결과표시'!$C$15)&gt;=1),10,0)</f>
        <v>0</v>
      </c>
      <c r="EV68" s="17">
        <f>IF(AND(S68='자료입력 및 결과표시'!$B$16,COUNTIF('업무중복도(데이터 입력)'!$W68:$DR68,'자료입력 및 결과표시'!$C$16)&gt;=1),11,0)</f>
        <v>0</v>
      </c>
      <c r="EW68" s="17">
        <f>IF(AND(S68='자료입력 및 결과표시'!$B$17,COUNTIF('업무중복도(데이터 입력)'!$W68:$DR68,'자료입력 및 결과표시'!$C$17)&gt;=1),12,0)</f>
        <v>0</v>
      </c>
      <c r="EX68" s="17">
        <f>IF(AND(S68='자료입력 및 결과표시'!$B$18,COUNTIF('업무중복도(데이터 입력)'!$W68:$DR68,'자료입력 및 결과표시'!$C$18)&gt;=1),13,0)</f>
        <v>0</v>
      </c>
      <c r="EY68" s="17">
        <f>IF(AND(S68='자료입력 및 결과표시'!$B$19,COUNTIF('업무중복도(데이터 입력)'!$W68:$DR68,'자료입력 및 결과표시'!$C$19)&gt;=1),14,0)</f>
        <v>0</v>
      </c>
      <c r="EZ68" s="17">
        <f>IF(AND(S68='자료입력 및 결과표시'!$B$20,COUNTIF('업무중복도(데이터 입력)'!$W68:$DR68,'자료입력 및 결과표시'!$C$20)&gt;=1),15,0)</f>
        <v>0</v>
      </c>
      <c r="FA68" s="17">
        <f>IF(AND(S68='자료입력 및 결과표시'!$B$21,COUNTIF('업무중복도(데이터 입력)'!$W68:$DR68,'자료입력 및 결과표시'!$C$21)&gt;=1),16,0)</f>
        <v>0</v>
      </c>
      <c r="FD68" s="270" t="str">
        <f ca="1">IFERROR(MATCH('자료입력 및 결과표시'!$C$62,OFFSET($R$3,$FD67,,1000),0)+$FD67,"")</f>
        <v/>
      </c>
      <c r="FE68" s="271" t="str">
        <f t="shared" ref="FE68:FE131" ca="1" si="162">IFERROR(INDEX(DS$3:DS$1003,$FD68),"")</f>
        <v/>
      </c>
      <c r="FH68" s="17" t="str">
        <f ca="1">IFERROR(MATCH('자료입력 및 결과표시'!$C$62,OFFSET($R$3,$FH67,,1000),0)+$FH67,"")</f>
        <v/>
      </c>
      <c r="FK68" s="17">
        <f t="shared" ref="FK68:FK131" si="163">COUNTA(W68:DR68)</f>
        <v>0</v>
      </c>
      <c r="FL68" s="17">
        <v>66</v>
      </c>
      <c r="FM68" s="17">
        <f>IF(HLOOKUP('자료입력 및 결과표시'!$A$4,'업체별 기술인 명단(데이터 입력)'!$B$2:$BZ$100,67,FALSE)="",1,HLOOKUP('자료입력 및 결과표시'!$A$4,'업체별 기술인 명단(데이터 입력)'!$B$2:$BZ$100,67,FALSE))</f>
        <v>1</v>
      </c>
      <c r="FN68" s="17">
        <f t="shared" ref="FN68:FN102" ca="1" si="164">COUNTIF($FR$3:$JM$300,FM68)</f>
        <v>0</v>
      </c>
      <c r="FO68"/>
      <c r="FP68" s="17" t="str">
        <f t="shared" ref="FP68:FP131" ca="1" si="165">IFERROR(INDEX(FK$3:FK$1003,$FQ68),"")</f>
        <v/>
      </c>
      <c r="FQ68" s="270" t="str">
        <f ca="1">IFERROR(MATCH('자료입력 및 결과표시'!$C$62,OFFSET($R$3,$FQ67,,1000),0)+$FQ67,"")</f>
        <v/>
      </c>
      <c r="FR68" s="17" t="str">
        <f t="shared" ref="FR68:FR100" ca="1" si="166">IFERROR(INDEX(W$3:W$1003,$FQ68),"")</f>
        <v/>
      </c>
      <c r="FS68" s="17" t="str">
        <f t="shared" ca="1" si="45"/>
        <v/>
      </c>
      <c r="FT68" s="17" t="str">
        <f t="shared" ca="1" si="46"/>
        <v/>
      </c>
      <c r="FU68" s="17" t="str">
        <f t="shared" ca="1" si="47"/>
        <v/>
      </c>
      <c r="FV68" s="17" t="str">
        <f t="shared" ca="1" si="48"/>
        <v/>
      </c>
      <c r="FW68" s="17" t="str">
        <f t="shared" ca="1" si="49"/>
        <v/>
      </c>
      <c r="FX68" s="17" t="str">
        <f t="shared" ca="1" si="50"/>
        <v/>
      </c>
      <c r="FY68" s="17" t="str">
        <f t="shared" ca="1" si="51"/>
        <v/>
      </c>
      <c r="FZ68" s="17" t="str">
        <f t="shared" ca="1" si="52"/>
        <v/>
      </c>
      <c r="GA68" s="17" t="str">
        <f t="shared" ca="1" si="53"/>
        <v/>
      </c>
      <c r="GB68" s="17" t="str">
        <f t="shared" ca="1" si="54"/>
        <v/>
      </c>
      <c r="GC68" s="17" t="str">
        <f t="shared" ca="1" si="55"/>
        <v/>
      </c>
      <c r="GD68" s="17" t="str">
        <f t="shared" ca="1" si="56"/>
        <v/>
      </c>
      <c r="GE68" s="17" t="str">
        <f t="shared" ca="1" si="57"/>
        <v/>
      </c>
      <c r="GF68" s="17" t="str">
        <f t="shared" ca="1" si="58"/>
        <v/>
      </c>
      <c r="GG68" s="17" t="str">
        <f t="shared" ca="1" si="59"/>
        <v/>
      </c>
      <c r="GH68" s="17" t="str">
        <f t="shared" ca="1" si="60"/>
        <v/>
      </c>
      <c r="GI68" s="17" t="str">
        <f t="shared" ca="1" si="61"/>
        <v/>
      </c>
      <c r="GJ68" s="17" t="str">
        <f t="shared" ca="1" si="62"/>
        <v/>
      </c>
      <c r="GK68" s="17" t="str">
        <f t="shared" ca="1" si="63"/>
        <v/>
      </c>
      <c r="GL68" s="17" t="str">
        <f t="shared" ca="1" si="64"/>
        <v/>
      </c>
      <c r="GM68" s="17" t="str">
        <f t="shared" ca="1" si="65"/>
        <v/>
      </c>
      <c r="GN68" s="17" t="str">
        <f t="shared" ca="1" si="66"/>
        <v/>
      </c>
      <c r="GO68" s="17" t="str">
        <f t="shared" ca="1" si="67"/>
        <v/>
      </c>
      <c r="GP68" s="17" t="str">
        <f t="shared" ca="1" si="68"/>
        <v/>
      </c>
      <c r="GQ68" s="17" t="str">
        <f t="shared" ca="1" si="69"/>
        <v/>
      </c>
      <c r="GR68" s="17" t="str">
        <f t="shared" ca="1" si="70"/>
        <v/>
      </c>
      <c r="GS68" s="17" t="str">
        <f t="shared" ca="1" si="71"/>
        <v/>
      </c>
      <c r="GT68" s="17" t="str">
        <f t="shared" ca="1" si="72"/>
        <v/>
      </c>
      <c r="GU68" s="17" t="str">
        <f t="shared" ca="1" si="73"/>
        <v/>
      </c>
      <c r="GV68" s="17" t="str">
        <f t="shared" ca="1" si="74"/>
        <v/>
      </c>
      <c r="GW68" s="17" t="str">
        <f t="shared" ca="1" si="75"/>
        <v/>
      </c>
      <c r="GX68" s="17" t="str">
        <f t="shared" ca="1" si="76"/>
        <v/>
      </c>
      <c r="GY68" s="17" t="str">
        <f t="shared" ca="1" si="77"/>
        <v/>
      </c>
      <c r="GZ68" s="17" t="str">
        <f t="shared" ca="1" si="78"/>
        <v/>
      </c>
      <c r="HA68" s="17" t="str">
        <f t="shared" ca="1" si="79"/>
        <v/>
      </c>
      <c r="HB68" s="17" t="str">
        <f t="shared" ca="1" si="80"/>
        <v/>
      </c>
      <c r="HC68" s="17" t="str">
        <f t="shared" ca="1" si="81"/>
        <v/>
      </c>
      <c r="HD68" s="17" t="str">
        <f t="shared" ca="1" si="82"/>
        <v/>
      </c>
      <c r="HE68" s="17" t="str">
        <f t="shared" ca="1" si="83"/>
        <v/>
      </c>
      <c r="HF68" s="17" t="str">
        <f t="shared" ca="1" si="84"/>
        <v/>
      </c>
      <c r="HG68" s="17" t="str">
        <f t="shared" ca="1" si="85"/>
        <v/>
      </c>
      <c r="HH68" s="17" t="str">
        <f t="shared" ca="1" si="86"/>
        <v/>
      </c>
      <c r="HI68" s="17" t="str">
        <f t="shared" ca="1" si="87"/>
        <v/>
      </c>
      <c r="HJ68" s="17" t="str">
        <f t="shared" ca="1" si="88"/>
        <v/>
      </c>
      <c r="HK68" s="17" t="str">
        <f t="shared" ca="1" si="89"/>
        <v/>
      </c>
      <c r="HL68" s="17" t="str">
        <f t="shared" ca="1" si="90"/>
        <v/>
      </c>
      <c r="HM68" s="17" t="str">
        <f t="shared" ca="1" si="91"/>
        <v/>
      </c>
      <c r="HN68" s="17" t="str">
        <f t="shared" ca="1" si="92"/>
        <v/>
      </c>
      <c r="HO68" s="17" t="str">
        <f t="shared" ca="1" si="93"/>
        <v/>
      </c>
      <c r="HP68" s="17" t="str">
        <f t="shared" ca="1" si="94"/>
        <v/>
      </c>
      <c r="HQ68" s="17" t="str">
        <f t="shared" ca="1" si="95"/>
        <v/>
      </c>
      <c r="HR68" s="17" t="str">
        <f t="shared" ca="1" si="96"/>
        <v/>
      </c>
      <c r="HS68" s="17" t="str">
        <f t="shared" ca="1" si="97"/>
        <v/>
      </c>
      <c r="HT68" s="17" t="str">
        <f t="shared" ca="1" si="98"/>
        <v/>
      </c>
      <c r="HU68" s="17" t="str">
        <f t="shared" ca="1" si="99"/>
        <v/>
      </c>
      <c r="HV68" s="17" t="str">
        <f t="shared" ca="1" si="100"/>
        <v/>
      </c>
      <c r="HW68" s="17" t="str">
        <f t="shared" ca="1" si="101"/>
        <v/>
      </c>
      <c r="HX68" s="17" t="str">
        <f t="shared" ca="1" si="102"/>
        <v/>
      </c>
      <c r="HY68" s="17" t="str">
        <f t="shared" ca="1" si="103"/>
        <v/>
      </c>
      <c r="HZ68" s="17" t="str">
        <f t="shared" ca="1" si="104"/>
        <v/>
      </c>
      <c r="IA68" s="17" t="str">
        <f t="shared" ca="1" si="105"/>
        <v/>
      </c>
      <c r="IB68" s="17" t="str">
        <f t="shared" ca="1" si="106"/>
        <v/>
      </c>
      <c r="IC68" s="17" t="str">
        <f t="shared" ca="1" si="107"/>
        <v/>
      </c>
      <c r="ID68" s="17" t="str">
        <f t="shared" ca="1" si="40"/>
        <v/>
      </c>
      <c r="IE68" s="17" t="str">
        <f t="shared" ca="1" si="125"/>
        <v/>
      </c>
      <c r="IF68" s="17" t="str">
        <f t="shared" ca="1" si="126"/>
        <v/>
      </c>
      <c r="IG68" s="17" t="str">
        <f t="shared" ca="1" si="127"/>
        <v/>
      </c>
      <c r="IH68" s="17" t="str">
        <f t="shared" ca="1" si="128"/>
        <v/>
      </c>
      <c r="II68" s="17" t="str">
        <f t="shared" ca="1" si="129"/>
        <v/>
      </c>
      <c r="IJ68" s="17" t="str">
        <f t="shared" ca="1" si="130"/>
        <v/>
      </c>
      <c r="IK68" s="17" t="str">
        <f t="shared" ca="1" si="131"/>
        <v/>
      </c>
      <c r="IL68" s="17" t="str">
        <f t="shared" ca="1" si="132"/>
        <v/>
      </c>
      <c r="IM68" s="17" t="str">
        <f t="shared" ca="1" si="133"/>
        <v/>
      </c>
      <c r="IN68" s="17" t="str">
        <f t="shared" ca="1" si="134"/>
        <v/>
      </c>
      <c r="IO68" s="17" t="str">
        <f t="shared" ca="1" si="135"/>
        <v/>
      </c>
      <c r="IP68" s="17" t="str">
        <f t="shared" ca="1" si="136"/>
        <v/>
      </c>
      <c r="IQ68" s="17" t="str">
        <f t="shared" ca="1" si="109"/>
        <v/>
      </c>
      <c r="IR68" s="17" t="str">
        <f t="shared" ca="1" si="110"/>
        <v/>
      </c>
      <c r="IS68" s="17" t="str">
        <f t="shared" ca="1" si="111"/>
        <v/>
      </c>
      <c r="IT68" s="17" t="str">
        <f t="shared" ca="1" si="112"/>
        <v/>
      </c>
      <c r="IU68" s="17" t="str">
        <f t="shared" ca="1" si="113"/>
        <v/>
      </c>
      <c r="IV68" s="17" t="str">
        <f t="shared" ca="1" si="114"/>
        <v/>
      </c>
      <c r="IW68" s="17" t="str">
        <f t="shared" ca="1" si="115"/>
        <v/>
      </c>
      <c r="IX68" s="17" t="str">
        <f t="shared" ca="1" si="116"/>
        <v/>
      </c>
      <c r="IY68" s="17" t="str">
        <f t="shared" ca="1" si="117"/>
        <v/>
      </c>
      <c r="IZ68" s="17" t="str">
        <f t="shared" ca="1" si="118"/>
        <v/>
      </c>
      <c r="JA68" s="17" t="str">
        <f t="shared" ca="1" si="119"/>
        <v/>
      </c>
      <c r="JB68" s="17" t="str">
        <f t="shared" ca="1" si="120"/>
        <v/>
      </c>
      <c r="JC68" s="17" t="str">
        <f t="shared" ca="1" si="121"/>
        <v/>
      </c>
      <c r="JD68" s="17" t="str">
        <f t="shared" ca="1" si="122"/>
        <v/>
      </c>
      <c r="JE68" s="17" t="str">
        <f t="shared" ca="1" si="123"/>
        <v/>
      </c>
      <c r="JF68" s="17" t="str">
        <f t="shared" ca="1" si="137"/>
        <v/>
      </c>
      <c r="JG68" s="17" t="str">
        <f t="shared" ca="1" si="138"/>
        <v/>
      </c>
      <c r="JH68" s="17" t="str">
        <f t="shared" ca="1" si="139"/>
        <v/>
      </c>
      <c r="JI68" s="17" t="str">
        <f t="shared" ca="1" si="140"/>
        <v/>
      </c>
      <c r="JJ68" s="17" t="str">
        <f t="shared" ca="1" si="141"/>
        <v/>
      </c>
      <c r="JK68" s="17" t="str">
        <f t="shared" ca="1" si="142"/>
        <v/>
      </c>
      <c r="JL68" s="17" t="str">
        <f t="shared" ca="1" si="143"/>
        <v/>
      </c>
      <c r="JM68" s="17" t="str">
        <f t="shared" ca="1" si="144"/>
        <v/>
      </c>
    </row>
    <row r="69" spans="1:273">
      <c r="A69" s="17" t="str">
        <f t="shared" si="145"/>
        <v>\\\0</v>
      </c>
      <c r="B69" s="17" t="str">
        <f t="shared" si="146"/>
        <v>\\\0</v>
      </c>
      <c r="C69" s="17" t="str">
        <f t="shared" si="147"/>
        <v>\\\0</v>
      </c>
      <c r="D69" s="17" t="str">
        <f t="shared" si="148"/>
        <v>\\\0</v>
      </c>
      <c r="E69" s="17" t="str">
        <f t="shared" si="149"/>
        <v>\\\0</v>
      </c>
      <c r="F69" s="17" t="str">
        <f t="shared" si="150"/>
        <v>\\\0</v>
      </c>
      <c r="G69" s="17" t="str">
        <f t="shared" si="151"/>
        <v>\\\0</v>
      </c>
      <c r="H69" s="17" t="str">
        <f t="shared" si="152"/>
        <v>\\\0</v>
      </c>
      <c r="I69" s="17" t="str">
        <f t="shared" si="153"/>
        <v>\\\0</v>
      </c>
      <c r="J69" s="17" t="str">
        <f t="shared" si="154"/>
        <v>\\\0</v>
      </c>
      <c r="K69" s="17" t="str">
        <f t="shared" si="155"/>
        <v>\\\0</v>
      </c>
      <c r="L69" s="17" t="str">
        <f t="shared" si="156"/>
        <v>\\\0</v>
      </c>
      <c r="M69" s="17" t="str">
        <f t="shared" si="157"/>
        <v>\\\0</v>
      </c>
      <c r="N69" s="17" t="str">
        <f t="shared" si="158"/>
        <v>\\\0</v>
      </c>
      <c r="O69" s="17" t="str">
        <f t="shared" si="159"/>
        <v>\\\0</v>
      </c>
      <c r="P69" s="17" t="str">
        <f t="shared" si="160"/>
        <v>\\\0</v>
      </c>
      <c r="R69" s="17" t="str">
        <f t="shared" si="161"/>
        <v>\\</v>
      </c>
      <c r="S69" s="38"/>
      <c r="T69" s="39"/>
      <c r="U69" s="31"/>
      <c r="V69" s="32"/>
      <c r="W69" s="36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35"/>
      <c r="DS69" s="287"/>
      <c r="DT69" s="36"/>
      <c r="DU69" s="37"/>
      <c r="DV69" s="28">
        <f>IF(AND($S69='자료입력 및 결과표시'!$B$6,COUNTIF($W69:$DR69,'자료입력 및 결과표시'!$C$6)&gt;=1),IF(OR('자료입력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DW69" s="28">
        <f>IF(AND($S69='자료입력 및 결과표시'!$B$7,COUNTIF($W69:$DR69,'자료입력 및 결과표시'!$C$7)&gt;=1),IF(OR('자료입력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DX69" s="28">
        <f>IF(AND($S69='자료입력 및 결과표시'!$B$8,COUNTIF($W69:$DR69,'자료입력 및 결과표시'!$C$8)&gt;=1),IF(OR('자료입력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DY69" s="28">
        <f>IF(AND($S69='자료입력 및 결과표시'!$B$9,COUNTIF($W69:$DR69,'자료입력 및 결과표시'!$C$9)&gt;=1),IF(OR('자료입력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DZ69" s="28">
        <f>IF(AND($S69='자료입력 및 결과표시'!$B$10,COUNTIF($W69:$DR69,'자료입력 및 결과표시'!$C$10)&gt;=1),IF(OR('자료입력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A69" s="28">
        <f>IF(AND($S69='자료입력 및 결과표시'!$B$11,COUNTIF($W69:$DR69,'자료입력 및 결과표시'!$C$11)&gt;=1),IF(OR('자료입력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B69" s="28">
        <f>IF(AND($S69='자료입력 및 결과표시'!$B$12,COUNTIF($W69:$DR69,'자료입력 및 결과표시'!$C$12)&gt;=1),IF(OR('자료입력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C69" s="28">
        <f>IF(AND($S69='자료입력 및 결과표시'!$B$13,COUNTIF($W69:$DR69,'자료입력 및 결과표시'!$C$13)&gt;=1),IF(OR('자료입력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D69" s="28">
        <f>IF(AND($S69='자료입력 및 결과표시'!$B$14,COUNTIF($W69:$DR69,'자료입력 및 결과표시'!$C$14)&gt;=1),IF(OR('자료입력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E69" s="28">
        <f>IF(AND($S69='자료입력 및 결과표시'!$B$15,COUNTIF($W69:$DR69,'자료입력 및 결과표시'!$C$15)&gt;=1),IF(OR('자료입력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F69" s="28">
        <f>IF(AND($S69='자료입력 및 결과표시'!$B$16,COUNTIF($W69:$DR69,'자료입력 및 결과표시'!$C$16)&gt;=1),IF(OR('자료입력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G69" s="28">
        <f>IF(AND($S69='자료입력 및 결과표시'!$B$17,COUNTIF($W69:$DR69,'자료입력 및 결과표시'!$C$17)&gt;=1),IF(OR('자료입력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H69" s="28">
        <f>IF(AND($S69='자료입력 및 결과표시'!$B$18,COUNTIF($W69:$DR69,'자료입력 및 결과표시'!$C$18)&gt;=1),IF(OR('자료입력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I69" s="28">
        <f>IF(AND($S69='자료입력 및 결과표시'!$B$19,COUNTIF($W69:$DR69,'자료입력 및 결과표시'!$C$19)&gt;=1),IF(OR('자료입력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J69" s="28">
        <f>IF(AND($S69='자료입력 및 결과표시'!$B$20,COUNTIF($W69:$DR69,'자료입력 및 결과표시'!$C$20)&gt;=1),IF(OR('자료입력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K69" s="28">
        <f>IF(AND($S69='자료입력 및 결과표시'!$B$21,COUNTIF($W69:$DR69,'자료입력 및 결과표시'!$C$21)&gt;=1),IF(OR('자료입력 및 결과표시'!$B$4+90&gt;=$V69,'자료입력 및 결과표시'!$B$4&lt;$U69),0,IF($V69-'자료입력 및 결과표시'!$B$4-90&gt;='자료입력 및 결과표시'!$E$4,'자료입력 및 결과표시'!$E$4,$V69-'자료입력 및 결과표시'!$B$4-90)),0)</f>
        <v>0</v>
      </c>
      <c r="EL69" s="17">
        <f>IF(AND(S69='자료입력 및 결과표시'!$B$6,COUNTIF('업무중복도(데이터 입력)'!$W69:$DR69,'자료입력 및 결과표시'!$C$6)&gt;=1),1,0)</f>
        <v>0</v>
      </c>
      <c r="EM69" s="17">
        <f>IF(AND(S69='자료입력 및 결과표시'!$B$7,COUNTIF('업무중복도(데이터 입력)'!$W69:$DR69,'자료입력 및 결과표시'!$C$7)&gt;=1),2,0)</f>
        <v>0</v>
      </c>
      <c r="EN69" s="17">
        <f>IF(AND(S69='자료입력 및 결과표시'!$B$8,COUNTIF('업무중복도(데이터 입력)'!$W69:$DR69,'자료입력 및 결과표시'!$C$8)&gt;=1),3,0)</f>
        <v>0</v>
      </c>
      <c r="EO69" s="17">
        <f>IF(AND(S69='자료입력 및 결과표시'!$B$9,COUNTIF('업무중복도(데이터 입력)'!$W69:$DR69,'자료입력 및 결과표시'!$C$9)&gt;=1),4,0)</f>
        <v>0</v>
      </c>
      <c r="EP69" s="17">
        <f>IF(AND(S69='자료입력 및 결과표시'!$B$10,COUNTIF('업무중복도(데이터 입력)'!$W69:$DR69,'자료입력 및 결과표시'!$C$10)&gt;=1),5,0)</f>
        <v>0</v>
      </c>
      <c r="EQ69" s="17">
        <f>IF(AND(S69='자료입력 및 결과표시'!$B$11,COUNTIF('업무중복도(데이터 입력)'!$W69:$DR69,'자료입력 및 결과표시'!$C$11)&gt;=1),6,0)</f>
        <v>0</v>
      </c>
      <c r="ER69" s="17">
        <f>IF(AND(S69='자료입력 및 결과표시'!$B$12,COUNTIF('업무중복도(데이터 입력)'!$W69:$DR69,'자료입력 및 결과표시'!$C$12)&gt;=1),7,0)</f>
        <v>0</v>
      </c>
      <c r="ES69" s="17">
        <f>IF(AND(S69='자료입력 및 결과표시'!$B$13,COUNTIF('업무중복도(데이터 입력)'!$W69:$DR69,'자료입력 및 결과표시'!$C$13)&gt;=1),8,0)</f>
        <v>0</v>
      </c>
      <c r="ET69" s="17">
        <f>IF(AND(S69='자료입력 및 결과표시'!$B$14,COUNTIF('업무중복도(데이터 입력)'!$W69:$DR69,'자료입력 및 결과표시'!$C$14)&gt;=1),9,0)</f>
        <v>0</v>
      </c>
      <c r="EU69" s="17">
        <f>IF(AND(S69='자료입력 및 결과표시'!$B$15,COUNTIF('업무중복도(데이터 입력)'!$W69:$DR69,'자료입력 및 결과표시'!$C$15)&gt;=1),10,0)</f>
        <v>0</v>
      </c>
      <c r="EV69" s="17">
        <f>IF(AND(S69='자료입력 및 결과표시'!$B$16,COUNTIF('업무중복도(데이터 입력)'!$W69:$DR69,'자료입력 및 결과표시'!$C$16)&gt;=1),11,0)</f>
        <v>0</v>
      </c>
      <c r="EW69" s="17">
        <f>IF(AND(S69='자료입력 및 결과표시'!$B$17,COUNTIF('업무중복도(데이터 입력)'!$W69:$DR69,'자료입력 및 결과표시'!$C$17)&gt;=1),12,0)</f>
        <v>0</v>
      </c>
      <c r="EX69" s="17">
        <f>IF(AND(S69='자료입력 및 결과표시'!$B$18,COUNTIF('업무중복도(데이터 입력)'!$W69:$DR69,'자료입력 및 결과표시'!$C$18)&gt;=1),13,0)</f>
        <v>0</v>
      </c>
      <c r="EY69" s="17">
        <f>IF(AND(S69='자료입력 및 결과표시'!$B$19,COUNTIF('업무중복도(데이터 입력)'!$W69:$DR69,'자료입력 및 결과표시'!$C$19)&gt;=1),14,0)</f>
        <v>0</v>
      </c>
      <c r="EZ69" s="17">
        <f>IF(AND(S69='자료입력 및 결과표시'!$B$20,COUNTIF('업무중복도(데이터 입력)'!$W69:$DR69,'자료입력 및 결과표시'!$C$20)&gt;=1),15,0)</f>
        <v>0</v>
      </c>
      <c r="FA69" s="17">
        <f>IF(AND(S69='자료입력 및 결과표시'!$B$21,COUNTIF('업무중복도(데이터 입력)'!$W69:$DR69,'자료입력 및 결과표시'!$C$21)&gt;=1),16,0)</f>
        <v>0</v>
      </c>
      <c r="FD69" s="270" t="str">
        <f ca="1">IFERROR(MATCH('자료입력 및 결과표시'!$C$62,OFFSET($R$3,$FD68,,1000),0)+$FD68,"")</f>
        <v/>
      </c>
      <c r="FE69" s="271" t="str">
        <f t="shared" ca="1" si="162"/>
        <v/>
      </c>
      <c r="FH69" s="17" t="str">
        <f ca="1">IFERROR(MATCH('자료입력 및 결과표시'!$C$62,OFFSET($R$3,$FH68,,1000),0)+$FH68,"")</f>
        <v/>
      </c>
      <c r="FK69" s="17">
        <f t="shared" si="163"/>
        <v>0</v>
      </c>
      <c r="FL69" s="17">
        <v>67</v>
      </c>
      <c r="FM69" s="17">
        <f>IF(HLOOKUP('자료입력 및 결과표시'!$A$4,'업체별 기술인 명단(데이터 입력)'!$B$2:$BZ$100,68,FALSE)="",1,HLOOKUP('자료입력 및 결과표시'!$A$4,'업체별 기술인 명단(데이터 입력)'!$B$2:$BZ$100,68,FALSE))</f>
        <v>1</v>
      </c>
      <c r="FN69" s="17">
        <f t="shared" ca="1" si="164"/>
        <v>0</v>
      </c>
      <c r="FO69"/>
      <c r="FP69" s="17" t="str">
        <f t="shared" ca="1" si="165"/>
        <v/>
      </c>
      <c r="FQ69" s="270" t="str">
        <f ca="1">IFERROR(MATCH('자료입력 및 결과표시'!$C$62,OFFSET($R$3,$FQ68,,1000),0)+$FQ68,"")</f>
        <v/>
      </c>
      <c r="FR69" s="17" t="str">
        <f t="shared" ca="1" si="166"/>
        <v/>
      </c>
      <c r="FS69" s="17" t="str">
        <f t="shared" ca="1" si="45"/>
        <v/>
      </c>
      <c r="FT69" s="17" t="str">
        <f t="shared" ca="1" si="46"/>
        <v/>
      </c>
      <c r="FU69" s="17" t="str">
        <f t="shared" ca="1" si="47"/>
        <v/>
      </c>
      <c r="FV69" s="17" t="str">
        <f t="shared" ca="1" si="48"/>
        <v/>
      </c>
      <c r="FW69" s="17" t="str">
        <f t="shared" ca="1" si="49"/>
        <v/>
      </c>
      <c r="FX69" s="17" t="str">
        <f t="shared" ca="1" si="50"/>
        <v/>
      </c>
      <c r="FY69" s="17" t="str">
        <f t="shared" ca="1" si="51"/>
        <v/>
      </c>
      <c r="FZ69" s="17" t="str">
        <f t="shared" ca="1" si="52"/>
        <v/>
      </c>
      <c r="GA69" s="17" t="str">
        <f t="shared" ca="1" si="53"/>
        <v/>
      </c>
      <c r="GB69" s="17" t="str">
        <f t="shared" ca="1" si="54"/>
        <v/>
      </c>
      <c r="GC69" s="17" t="str">
        <f t="shared" ca="1" si="55"/>
        <v/>
      </c>
      <c r="GD69" s="17" t="str">
        <f t="shared" ca="1" si="56"/>
        <v/>
      </c>
      <c r="GE69" s="17" t="str">
        <f t="shared" ca="1" si="57"/>
        <v/>
      </c>
      <c r="GF69" s="17" t="str">
        <f t="shared" ca="1" si="58"/>
        <v/>
      </c>
      <c r="GG69" s="17" t="str">
        <f t="shared" ca="1" si="59"/>
        <v/>
      </c>
      <c r="GH69" s="17" t="str">
        <f t="shared" ca="1" si="60"/>
        <v/>
      </c>
      <c r="GI69" s="17" t="str">
        <f t="shared" ca="1" si="61"/>
        <v/>
      </c>
      <c r="GJ69" s="17" t="str">
        <f t="shared" ca="1" si="62"/>
        <v/>
      </c>
      <c r="GK69" s="17" t="str">
        <f t="shared" ca="1" si="63"/>
        <v/>
      </c>
      <c r="GL69" s="17" t="str">
        <f t="shared" ca="1" si="64"/>
        <v/>
      </c>
      <c r="GM69" s="17" t="str">
        <f t="shared" ca="1" si="65"/>
        <v/>
      </c>
      <c r="GN69" s="17" t="str">
        <f t="shared" ca="1" si="66"/>
        <v/>
      </c>
      <c r="GO69" s="17" t="str">
        <f t="shared" ca="1" si="67"/>
        <v/>
      </c>
      <c r="GP69" s="17" t="str">
        <f t="shared" ca="1" si="68"/>
        <v/>
      </c>
      <c r="GQ69" s="17" t="str">
        <f t="shared" ca="1" si="69"/>
        <v/>
      </c>
      <c r="GR69" s="17" t="str">
        <f t="shared" ca="1" si="70"/>
        <v/>
      </c>
      <c r="GS69" s="17" t="str">
        <f t="shared" ca="1" si="71"/>
        <v/>
      </c>
      <c r="GT69" s="17" t="str">
        <f t="shared" ca="1" si="72"/>
        <v/>
      </c>
      <c r="GU69" s="17" t="str">
        <f t="shared" ca="1" si="73"/>
        <v/>
      </c>
      <c r="GV69" s="17" t="str">
        <f t="shared" ca="1" si="74"/>
        <v/>
      </c>
      <c r="GW69" s="17" t="str">
        <f t="shared" ca="1" si="75"/>
        <v/>
      </c>
      <c r="GX69" s="17" t="str">
        <f t="shared" ca="1" si="76"/>
        <v/>
      </c>
      <c r="GY69" s="17" t="str">
        <f t="shared" ca="1" si="77"/>
        <v/>
      </c>
      <c r="GZ69" s="17" t="str">
        <f t="shared" ca="1" si="78"/>
        <v/>
      </c>
      <c r="HA69" s="17" t="str">
        <f t="shared" ca="1" si="79"/>
        <v/>
      </c>
      <c r="HB69" s="17" t="str">
        <f t="shared" ca="1" si="80"/>
        <v/>
      </c>
      <c r="HC69" s="17" t="str">
        <f t="shared" ca="1" si="81"/>
        <v/>
      </c>
      <c r="HD69" s="17" t="str">
        <f t="shared" ca="1" si="82"/>
        <v/>
      </c>
      <c r="HE69" s="17" t="str">
        <f t="shared" ca="1" si="83"/>
        <v/>
      </c>
      <c r="HF69" s="17" t="str">
        <f t="shared" ca="1" si="84"/>
        <v/>
      </c>
      <c r="HG69" s="17" t="str">
        <f t="shared" ca="1" si="85"/>
        <v/>
      </c>
      <c r="HH69" s="17" t="str">
        <f t="shared" ca="1" si="86"/>
        <v/>
      </c>
      <c r="HI69" s="17" t="str">
        <f t="shared" ca="1" si="87"/>
        <v/>
      </c>
      <c r="HJ69" s="17" t="str">
        <f t="shared" ca="1" si="88"/>
        <v/>
      </c>
      <c r="HK69" s="17" t="str">
        <f t="shared" ca="1" si="89"/>
        <v/>
      </c>
      <c r="HL69" s="17" t="str">
        <f t="shared" ca="1" si="90"/>
        <v/>
      </c>
      <c r="HM69" s="17" t="str">
        <f t="shared" ca="1" si="91"/>
        <v/>
      </c>
      <c r="HN69" s="17" t="str">
        <f t="shared" ca="1" si="92"/>
        <v/>
      </c>
      <c r="HO69" s="17" t="str">
        <f t="shared" ca="1" si="93"/>
        <v/>
      </c>
      <c r="HP69" s="17" t="str">
        <f t="shared" ca="1" si="94"/>
        <v/>
      </c>
      <c r="HQ69" s="17" t="str">
        <f t="shared" ca="1" si="95"/>
        <v/>
      </c>
      <c r="HR69" s="17" t="str">
        <f t="shared" ca="1" si="96"/>
        <v/>
      </c>
      <c r="HS69" s="17" t="str">
        <f t="shared" ca="1" si="97"/>
        <v/>
      </c>
      <c r="HT69" s="17" t="str">
        <f t="shared" ca="1" si="98"/>
        <v/>
      </c>
      <c r="HU69" s="17" t="str">
        <f t="shared" ca="1" si="99"/>
        <v/>
      </c>
      <c r="HV69" s="17" t="str">
        <f t="shared" ca="1" si="100"/>
        <v/>
      </c>
      <c r="HW69" s="17" t="str">
        <f t="shared" ca="1" si="101"/>
        <v/>
      </c>
      <c r="HX69" s="17" t="str">
        <f t="shared" ca="1" si="102"/>
        <v/>
      </c>
      <c r="HY69" s="17" t="str">
        <f t="shared" ca="1" si="103"/>
        <v/>
      </c>
      <c r="HZ69" s="17" t="str">
        <f t="shared" ca="1" si="104"/>
        <v/>
      </c>
      <c r="IA69" s="17" t="str">
        <f t="shared" ca="1" si="105"/>
        <v/>
      </c>
      <c r="IB69" s="17" t="str">
        <f t="shared" ca="1" si="106"/>
        <v/>
      </c>
      <c r="IC69" s="17" t="str">
        <f t="shared" ca="1" si="107"/>
        <v/>
      </c>
      <c r="ID69" s="17" t="str">
        <f t="shared" ca="1" si="40"/>
        <v/>
      </c>
      <c r="IE69" s="17" t="str">
        <f t="shared" ca="1" si="125"/>
        <v/>
      </c>
      <c r="IF69" s="17" t="str">
        <f t="shared" ca="1" si="126"/>
        <v/>
      </c>
      <c r="IG69" s="17" t="str">
        <f t="shared" ca="1" si="127"/>
        <v/>
      </c>
      <c r="IH69" s="17" t="str">
        <f t="shared" ca="1" si="128"/>
        <v/>
      </c>
      <c r="II69" s="17" t="str">
        <f t="shared" ca="1" si="129"/>
        <v/>
      </c>
      <c r="IJ69" s="17" t="str">
        <f t="shared" ca="1" si="130"/>
        <v/>
      </c>
      <c r="IK69" s="17" t="str">
        <f t="shared" ca="1" si="131"/>
        <v/>
      </c>
      <c r="IL69" s="17" t="str">
        <f t="shared" ca="1" si="132"/>
        <v/>
      </c>
      <c r="IM69" s="17" t="str">
        <f t="shared" ca="1" si="133"/>
        <v/>
      </c>
      <c r="IN69" s="17" t="str">
        <f t="shared" ca="1" si="134"/>
        <v/>
      </c>
      <c r="IO69" s="17" t="str">
        <f t="shared" ca="1" si="135"/>
        <v/>
      </c>
      <c r="IP69" s="17" t="str">
        <f t="shared" ca="1" si="136"/>
        <v/>
      </c>
      <c r="IQ69" s="17" t="str">
        <f t="shared" ca="1" si="109"/>
        <v/>
      </c>
      <c r="IR69" s="17" t="str">
        <f t="shared" ca="1" si="110"/>
        <v/>
      </c>
      <c r="IS69" s="17" t="str">
        <f t="shared" ca="1" si="111"/>
        <v/>
      </c>
      <c r="IT69" s="17" t="str">
        <f t="shared" ca="1" si="112"/>
        <v/>
      </c>
      <c r="IU69" s="17" t="str">
        <f t="shared" ca="1" si="113"/>
        <v/>
      </c>
      <c r="IV69" s="17" t="str">
        <f t="shared" ca="1" si="114"/>
        <v/>
      </c>
      <c r="IW69" s="17" t="str">
        <f t="shared" ca="1" si="115"/>
        <v/>
      </c>
      <c r="IX69" s="17" t="str">
        <f t="shared" ca="1" si="116"/>
        <v/>
      </c>
      <c r="IY69" s="17" t="str">
        <f t="shared" ca="1" si="117"/>
        <v/>
      </c>
      <c r="IZ69" s="17" t="str">
        <f t="shared" ca="1" si="118"/>
        <v/>
      </c>
      <c r="JA69" s="17" t="str">
        <f t="shared" ca="1" si="119"/>
        <v/>
      </c>
      <c r="JB69" s="17" t="str">
        <f t="shared" ca="1" si="120"/>
        <v/>
      </c>
      <c r="JC69" s="17" t="str">
        <f t="shared" ca="1" si="121"/>
        <v/>
      </c>
      <c r="JD69" s="17" t="str">
        <f t="shared" ca="1" si="122"/>
        <v/>
      </c>
      <c r="JE69" s="17" t="str">
        <f t="shared" ca="1" si="123"/>
        <v/>
      </c>
      <c r="JF69" s="17" t="str">
        <f t="shared" ca="1" si="137"/>
        <v/>
      </c>
      <c r="JG69" s="17" t="str">
        <f t="shared" ca="1" si="138"/>
        <v/>
      </c>
      <c r="JH69" s="17" t="str">
        <f t="shared" ca="1" si="139"/>
        <v/>
      </c>
      <c r="JI69" s="17" t="str">
        <f t="shared" ca="1" si="140"/>
        <v/>
      </c>
      <c r="JJ69" s="17" t="str">
        <f t="shared" ca="1" si="141"/>
        <v/>
      </c>
      <c r="JK69" s="17" t="str">
        <f t="shared" ca="1" si="142"/>
        <v/>
      </c>
      <c r="JL69" s="17" t="str">
        <f t="shared" ca="1" si="143"/>
        <v/>
      </c>
      <c r="JM69" s="17" t="str">
        <f t="shared" ca="1" si="144"/>
        <v/>
      </c>
    </row>
    <row r="70" spans="1:273">
      <c r="A70" s="17" t="str">
        <f t="shared" si="145"/>
        <v>\\\0</v>
      </c>
      <c r="B70" s="17" t="str">
        <f t="shared" si="146"/>
        <v>\\\0</v>
      </c>
      <c r="C70" s="17" t="str">
        <f t="shared" si="147"/>
        <v>\\\0</v>
      </c>
      <c r="D70" s="17" t="str">
        <f t="shared" si="148"/>
        <v>\\\0</v>
      </c>
      <c r="E70" s="17" t="str">
        <f t="shared" si="149"/>
        <v>\\\0</v>
      </c>
      <c r="F70" s="17" t="str">
        <f t="shared" si="150"/>
        <v>\\\0</v>
      </c>
      <c r="G70" s="17" t="str">
        <f t="shared" si="151"/>
        <v>\\\0</v>
      </c>
      <c r="H70" s="17" t="str">
        <f t="shared" si="152"/>
        <v>\\\0</v>
      </c>
      <c r="I70" s="17" t="str">
        <f t="shared" si="153"/>
        <v>\\\0</v>
      </c>
      <c r="J70" s="17" t="str">
        <f t="shared" si="154"/>
        <v>\\\0</v>
      </c>
      <c r="K70" s="17" t="str">
        <f t="shared" si="155"/>
        <v>\\\0</v>
      </c>
      <c r="L70" s="17" t="str">
        <f t="shared" si="156"/>
        <v>\\\0</v>
      </c>
      <c r="M70" s="17" t="str">
        <f t="shared" si="157"/>
        <v>\\\0</v>
      </c>
      <c r="N70" s="17" t="str">
        <f t="shared" si="158"/>
        <v>\\\0</v>
      </c>
      <c r="O70" s="17" t="str">
        <f t="shared" si="159"/>
        <v>\\\0</v>
      </c>
      <c r="P70" s="17" t="str">
        <f t="shared" si="160"/>
        <v>\\\0</v>
      </c>
      <c r="R70" s="17" t="str">
        <f t="shared" si="161"/>
        <v>\\</v>
      </c>
      <c r="S70" s="38"/>
      <c r="T70" s="39"/>
      <c r="U70" s="31"/>
      <c r="V70" s="32"/>
      <c r="W70" s="36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35"/>
      <c r="DS70" s="287"/>
      <c r="DT70" s="36"/>
      <c r="DU70" s="37"/>
      <c r="DV70" s="28">
        <f>IF(AND($S70='자료입력 및 결과표시'!$B$6,COUNTIF($W70:$DR70,'자료입력 및 결과표시'!$C$6)&gt;=1),IF(OR('자료입력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DW70" s="28">
        <f>IF(AND($S70='자료입력 및 결과표시'!$B$7,COUNTIF($W70:$DR70,'자료입력 및 결과표시'!$C$7)&gt;=1),IF(OR('자료입력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DX70" s="28">
        <f>IF(AND($S70='자료입력 및 결과표시'!$B$8,COUNTIF($W70:$DR70,'자료입력 및 결과표시'!$C$8)&gt;=1),IF(OR('자료입력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DY70" s="28">
        <f>IF(AND($S70='자료입력 및 결과표시'!$B$9,COUNTIF($W70:$DR70,'자료입력 및 결과표시'!$C$9)&gt;=1),IF(OR('자료입력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DZ70" s="28">
        <f>IF(AND($S70='자료입력 및 결과표시'!$B$10,COUNTIF($W70:$DR70,'자료입력 및 결과표시'!$C$10)&gt;=1),IF(OR('자료입력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A70" s="28">
        <f>IF(AND($S70='자료입력 및 결과표시'!$B$11,COUNTIF($W70:$DR70,'자료입력 및 결과표시'!$C$11)&gt;=1),IF(OR('자료입력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B70" s="28">
        <f>IF(AND($S70='자료입력 및 결과표시'!$B$12,COUNTIF($W70:$DR70,'자료입력 및 결과표시'!$C$12)&gt;=1),IF(OR('자료입력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C70" s="28">
        <f>IF(AND($S70='자료입력 및 결과표시'!$B$13,COUNTIF($W70:$DR70,'자료입력 및 결과표시'!$C$13)&gt;=1),IF(OR('자료입력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D70" s="28">
        <f>IF(AND($S70='자료입력 및 결과표시'!$B$14,COUNTIF($W70:$DR70,'자료입력 및 결과표시'!$C$14)&gt;=1),IF(OR('자료입력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E70" s="28">
        <f>IF(AND($S70='자료입력 및 결과표시'!$B$15,COUNTIF($W70:$DR70,'자료입력 및 결과표시'!$C$15)&gt;=1),IF(OR('자료입력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F70" s="28">
        <f>IF(AND($S70='자료입력 및 결과표시'!$B$16,COUNTIF($W70:$DR70,'자료입력 및 결과표시'!$C$16)&gt;=1),IF(OR('자료입력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G70" s="28">
        <f>IF(AND($S70='자료입력 및 결과표시'!$B$17,COUNTIF($W70:$DR70,'자료입력 및 결과표시'!$C$17)&gt;=1),IF(OR('자료입력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H70" s="28">
        <f>IF(AND($S70='자료입력 및 결과표시'!$B$18,COUNTIF($W70:$DR70,'자료입력 및 결과표시'!$C$18)&gt;=1),IF(OR('자료입력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I70" s="28">
        <f>IF(AND($S70='자료입력 및 결과표시'!$B$19,COUNTIF($W70:$DR70,'자료입력 및 결과표시'!$C$19)&gt;=1),IF(OR('자료입력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J70" s="28">
        <f>IF(AND($S70='자료입력 및 결과표시'!$B$20,COUNTIF($W70:$DR70,'자료입력 및 결과표시'!$C$20)&gt;=1),IF(OR('자료입력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K70" s="28">
        <f>IF(AND($S70='자료입력 및 결과표시'!$B$21,COUNTIF($W70:$DR70,'자료입력 및 결과표시'!$C$21)&gt;=1),IF(OR('자료입력 및 결과표시'!$B$4+90&gt;=$V70,'자료입력 및 결과표시'!$B$4&lt;$U70),0,IF($V70-'자료입력 및 결과표시'!$B$4-90&gt;='자료입력 및 결과표시'!$E$4,'자료입력 및 결과표시'!$E$4,$V70-'자료입력 및 결과표시'!$B$4-90)),0)</f>
        <v>0</v>
      </c>
      <c r="EL70" s="17">
        <f>IF(AND(S70='자료입력 및 결과표시'!$B$6,COUNTIF('업무중복도(데이터 입력)'!$W70:$DR70,'자료입력 및 결과표시'!$C$6)&gt;=1),1,0)</f>
        <v>0</v>
      </c>
      <c r="EM70" s="17">
        <f>IF(AND(S70='자료입력 및 결과표시'!$B$7,COUNTIF('업무중복도(데이터 입력)'!$W70:$DR70,'자료입력 및 결과표시'!$C$7)&gt;=1),2,0)</f>
        <v>0</v>
      </c>
      <c r="EN70" s="17">
        <f>IF(AND(S70='자료입력 및 결과표시'!$B$8,COUNTIF('업무중복도(데이터 입력)'!$W70:$DR70,'자료입력 및 결과표시'!$C$8)&gt;=1),3,0)</f>
        <v>0</v>
      </c>
      <c r="EO70" s="17">
        <f>IF(AND(S70='자료입력 및 결과표시'!$B$9,COUNTIF('업무중복도(데이터 입력)'!$W70:$DR70,'자료입력 및 결과표시'!$C$9)&gt;=1),4,0)</f>
        <v>0</v>
      </c>
      <c r="EP70" s="17">
        <f>IF(AND(S70='자료입력 및 결과표시'!$B$10,COUNTIF('업무중복도(데이터 입력)'!$W70:$DR70,'자료입력 및 결과표시'!$C$10)&gt;=1),5,0)</f>
        <v>0</v>
      </c>
      <c r="EQ70" s="17">
        <f>IF(AND(S70='자료입력 및 결과표시'!$B$11,COUNTIF('업무중복도(데이터 입력)'!$W70:$DR70,'자료입력 및 결과표시'!$C$11)&gt;=1),6,0)</f>
        <v>0</v>
      </c>
      <c r="ER70" s="17">
        <f>IF(AND(S70='자료입력 및 결과표시'!$B$12,COUNTIF('업무중복도(데이터 입력)'!$W70:$DR70,'자료입력 및 결과표시'!$C$12)&gt;=1),7,0)</f>
        <v>0</v>
      </c>
      <c r="ES70" s="17">
        <f>IF(AND(S70='자료입력 및 결과표시'!$B$13,COUNTIF('업무중복도(데이터 입력)'!$W70:$DR70,'자료입력 및 결과표시'!$C$13)&gt;=1),8,0)</f>
        <v>0</v>
      </c>
      <c r="ET70" s="17">
        <f>IF(AND(S70='자료입력 및 결과표시'!$B$14,COUNTIF('업무중복도(데이터 입력)'!$W70:$DR70,'자료입력 및 결과표시'!$C$14)&gt;=1),9,0)</f>
        <v>0</v>
      </c>
      <c r="EU70" s="17">
        <f>IF(AND(S70='자료입력 및 결과표시'!$B$15,COUNTIF('업무중복도(데이터 입력)'!$W70:$DR70,'자료입력 및 결과표시'!$C$15)&gt;=1),10,0)</f>
        <v>0</v>
      </c>
      <c r="EV70" s="17">
        <f>IF(AND(S70='자료입력 및 결과표시'!$B$16,COUNTIF('업무중복도(데이터 입력)'!$W70:$DR70,'자료입력 및 결과표시'!$C$16)&gt;=1),11,0)</f>
        <v>0</v>
      </c>
      <c r="EW70" s="17">
        <f>IF(AND(S70='자료입력 및 결과표시'!$B$17,COUNTIF('업무중복도(데이터 입력)'!$W70:$DR70,'자료입력 및 결과표시'!$C$17)&gt;=1),12,0)</f>
        <v>0</v>
      </c>
      <c r="EX70" s="17">
        <f>IF(AND(S70='자료입력 및 결과표시'!$B$18,COUNTIF('업무중복도(데이터 입력)'!$W70:$DR70,'자료입력 및 결과표시'!$C$18)&gt;=1),13,0)</f>
        <v>0</v>
      </c>
      <c r="EY70" s="17">
        <f>IF(AND(S70='자료입력 및 결과표시'!$B$19,COUNTIF('업무중복도(데이터 입력)'!$W70:$DR70,'자료입력 및 결과표시'!$C$19)&gt;=1),14,0)</f>
        <v>0</v>
      </c>
      <c r="EZ70" s="17">
        <f>IF(AND(S70='자료입력 및 결과표시'!$B$20,COUNTIF('업무중복도(데이터 입력)'!$W70:$DR70,'자료입력 및 결과표시'!$C$20)&gt;=1),15,0)</f>
        <v>0</v>
      </c>
      <c r="FA70" s="17">
        <f>IF(AND(S70='자료입력 및 결과표시'!$B$21,COUNTIF('업무중복도(데이터 입력)'!$W70:$DR70,'자료입력 및 결과표시'!$C$21)&gt;=1),16,0)</f>
        <v>0</v>
      </c>
      <c r="FD70" s="270" t="str">
        <f ca="1">IFERROR(MATCH('자료입력 및 결과표시'!$C$62,OFFSET($R$3,$FD69,,1000),0)+$FD69,"")</f>
        <v/>
      </c>
      <c r="FE70" s="271" t="str">
        <f t="shared" ca="1" si="162"/>
        <v/>
      </c>
      <c r="FH70" s="17" t="str">
        <f ca="1">IFERROR(MATCH('자료입력 및 결과표시'!$C$62,OFFSET($R$3,$FH69,,1000),0)+$FH69,"")</f>
        <v/>
      </c>
      <c r="FK70" s="17">
        <f t="shared" si="163"/>
        <v>0</v>
      </c>
      <c r="FL70" s="17">
        <v>68</v>
      </c>
      <c r="FM70" s="17">
        <f>IF(HLOOKUP('자료입력 및 결과표시'!$A$4,'업체별 기술인 명단(데이터 입력)'!$B$2:$BZ$100,69,FALSE)="",1,HLOOKUP('자료입력 및 결과표시'!$A$4,'업체별 기술인 명단(데이터 입력)'!$B$2:$BZ$100,69,FALSE))</f>
        <v>1</v>
      </c>
      <c r="FN70" s="17">
        <f t="shared" ca="1" si="164"/>
        <v>0</v>
      </c>
      <c r="FO70"/>
      <c r="FP70" s="17" t="str">
        <f t="shared" ca="1" si="165"/>
        <v/>
      </c>
      <c r="FQ70" s="270" t="str">
        <f ca="1">IFERROR(MATCH('자료입력 및 결과표시'!$C$62,OFFSET($R$3,$FQ69,,1000),0)+$FQ69,"")</f>
        <v/>
      </c>
      <c r="FR70" s="17" t="str">
        <f t="shared" ca="1" si="166"/>
        <v/>
      </c>
      <c r="FS70" s="17" t="str">
        <f t="shared" ca="1" si="45"/>
        <v/>
      </c>
      <c r="FT70" s="17" t="str">
        <f t="shared" ca="1" si="46"/>
        <v/>
      </c>
      <c r="FU70" s="17" t="str">
        <f t="shared" ca="1" si="47"/>
        <v/>
      </c>
      <c r="FV70" s="17" t="str">
        <f t="shared" ca="1" si="48"/>
        <v/>
      </c>
      <c r="FW70" s="17" t="str">
        <f t="shared" ca="1" si="49"/>
        <v/>
      </c>
      <c r="FX70" s="17" t="str">
        <f t="shared" ca="1" si="50"/>
        <v/>
      </c>
      <c r="FY70" s="17" t="str">
        <f t="shared" ca="1" si="51"/>
        <v/>
      </c>
      <c r="FZ70" s="17" t="str">
        <f t="shared" ca="1" si="52"/>
        <v/>
      </c>
      <c r="GA70" s="17" t="str">
        <f t="shared" ca="1" si="53"/>
        <v/>
      </c>
      <c r="GB70" s="17" t="str">
        <f t="shared" ca="1" si="54"/>
        <v/>
      </c>
      <c r="GC70" s="17" t="str">
        <f t="shared" ca="1" si="55"/>
        <v/>
      </c>
      <c r="GD70" s="17" t="str">
        <f t="shared" ca="1" si="56"/>
        <v/>
      </c>
      <c r="GE70" s="17" t="str">
        <f t="shared" ca="1" si="57"/>
        <v/>
      </c>
      <c r="GF70" s="17" t="str">
        <f t="shared" ca="1" si="58"/>
        <v/>
      </c>
      <c r="GG70" s="17" t="str">
        <f t="shared" ca="1" si="59"/>
        <v/>
      </c>
      <c r="GH70" s="17" t="str">
        <f t="shared" ca="1" si="60"/>
        <v/>
      </c>
      <c r="GI70" s="17" t="str">
        <f t="shared" ca="1" si="61"/>
        <v/>
      </c>
      <c r="GJ70" s="17" t="str">
        <f t="shared" ca="1" si="62"/>
        <v/>
      </c>
      <c r="GK70" s="17" t="str">
        <f t="shared" ca="1" si="63"/>
        <v/>
      </c>
      <c r="GL70" s="17" t="str">
        <f t="shared" ca="1" si="64"/>
        <v/>
      </c>
      <c r="GM70" s="17" t="str">
        <f t="shared" ca="1" si="65"/>
        <v/>
      </c>
      <c r="GN70" s="17" t="str">
        <f t="shared" ca="1" si="66"/>
        <v/>
      </c>
      <c r="GO70" s="17" t="str">
        <f t="shared" ca="1" si="67"/>
        <v/>
      </c>
      <c r="GP70" s="17" t="str">
        <f t="shared" ca="1" si="68"/>
        <v/>
      </c>
      <c r="GQ70" s="17" t="str">
        <f t="shared" ca="1" si="69"/>
        <v/>
      </c>
      <c r="GR70" s="17" t="str">
        <f t="shared" ca="1" si="70"/>
        <v/>
      </c>
      <c r="GS70" s="17" t="str">
        <f t="shared" ca="1" si="71"/>
        <v/>
      </c>
      <c r="GT70" s="17" t="str">
        <f t="shared" ca="1" si="72"/>
        <v/>
      </c>
      <c r="GU70" s="17" t="str">
        <f t="shared" ca="1" si="73"/>
        <v/>
      </c>
      <c r="GV70" s="17" t="str">
        <f t="shared" ca="1" si="74"/>
        <v/>
      </c>
      <c r="GW70" s="17" t="str">
        <f t="shared" ca="1" si="75"/>
        <v/>
      </c>
      <c r="GX70" s="17" t="str">
        <f t="shared" ca="1" si="76"/>
        <v/>
      </c>
      <c r="GY70" s="17" t="str">
        <f t="shared" ca="1" si="77"/>
        <v/>
      </c>
      <c r="GZ70" s="17" t="str">
        <f t="shared" ca="1" si="78"/>
        <v/>
      </c>
      <c r="HA70" s="17" t="str">
        <f t="shared" ca="1" si="79"/>
        <v/>
      </c>
      <c r="HB70" s="17" t="str">
        <f t="shared" ca="1" si="80"/>
        <v/>
      </c>
      <c r="HC70" s="17" t="str">
        <f t="shared" ca="1" si="81"/>
        <v/>
      </c>
      <c r="HD70" s="17" t="str">
        <f t="shared" ca="1" si="82"/>
        <v/>
      </c>
      <c r="HE70" s="17" t="str">
        <f t="shared" ca="1" si="83"/>
        <v/>
      </c>
      <c r="HF70" s="17" t="str">
        <f t="shared" ca="1" si="84"/>
        <v/>
      </c>
      <c r="HG70" s="17" t="str">
        <f t="shared" ca="1" si="85"/>
        <v/>
      </c>
      <c r="HH70" s="17" t="str">
        <f t="shared" ca="1" si="86"/>
        <v/>
      </c>
      <c r="HI70" s="17" t="str">
        <f t="shared" ca="1" si="87"/>
        <v/>
      </c>
      <c r="HJ70" s="17" t="str">
        <f t="shared" ca="1" si="88"/>
        <v/>
      </c>
      <c r="HK70" s="17" t="str">
        <f t="shared" ca="1" si="89"/>
        <v/>
      </c>
      <c r="HL70" s="17" t="str">
        <f t="shared" ca="1" si="90"/>
        <v/>
      </c>
      <c r="HM70" s="17" t="str">
        <f t="shared" ca="1" si="91"/>
        <v/>
      </c>
      <c r="HN70" s="17" t="str">
        <f t="shared" ca="1" si="92"/>
        <v/>
      </c>
      <c r="HO70" s="17" t="str">
        <f t="shared" ca="1" si="93"/>
        <v/>
      </c>
      <c r="HP70" s="17" t="str">
        <f t="shared" ca="1" si="94"/>
        <v/>
      </c>
      <c r="HQ70" s="17" t="str">
        <f t="shared" ca="1" si="95"/>
        <v/>
      </c>
      <c r="HR70" s="17" t="str">
        <f t="shared" ca="1" si="96"/>
        <v/>
      </c>
      <c r="HS70" s="17" t="str">
        <f t="shared" ca="1" si="97"/>
        <v/>
      </c>
      <c r="HT70" s="17" t="str">
        <f t="shared" ca="1" si="98"/>
        <v/>
      </c>
      <c r="HU70" s="17" t="str">
        <f t="shared" ca="1" si="99"/>
        <v/>
      </c>
      <c r="HV70" s="17" t="str">
        <f t="shared" ca="1" si="100"/>
        <v/>
      </c>
      <c r="HW70" s="17" t="str">
        <f t="shared" ca="1" si="101"/>
        <v/>
      </c>
      <c r="HX70" s="17" t="str">
        <f t="shared" ca="1" si="102"/>
        <v/>
      </c>
      <c r="HY70" s="17" t="str">
        <f t="shared" ca="1" si="103"/>
        <v/>
      </c>
      <c r="HZ70" s="17" t="str">
        <f t="shared" ca="1" si="104"/>
        <v/>
      </c>
      <c r="IA70" s="17" t="str">
        <f t="shared" ca="1" si="105"/>
        <v/>
      </c>
      <c r="IB70" s="17" t="str">
        <f t="shared" ca="1" si="106"/>
        <v/>
      </c>
      <c r="IC70" s="17" t="str">
        <f t="shared" ca="1" si="107"/>
        <v/>
      </c>
      <c r="ID70" s="17" t="str">
        <f t="shared" ref="ID70:ID100" ca="1" si="167">IFERROR(INDEX(CI$3:CI$1003,$FQ70),"")</f>
        <v/>
      </c>
      <c r="IE70" s="17" t="str">
        <f t="shared" ca="1" si="125"/>
        <v/>
      </c>
      <c r="IF70" s="17" t="str">
        <f t="shared" ca="1" si="126"/>
        <v/>
      </c>
      <c r="IG70" s="17" t="str">
        <f t="shared" ca="1" si="127"/>
        <v/>
      </c>
      <c r="IH70" s="17" t="str">
        <f t="shared" ca="1" si="128"/>
        <v/>
      </c>
      <c r="II70" s="17" t="str">
        <f t="shared" ca="1" si="129"/>
        <v/>
      </c>
      <c r="IJ70" s="17" t="str">
        <f t="shared" ca="1" si="130"/>
        <v/>
      </c>
      <c r="IK70" s="17" t="str">
        <f t="shared" ca="1" si="131"/>
        <v/>
      </c>
      <c r="IL70" s="17" t="str">
        <f t="shared" ca="1" si="132"/>
        <v/>
      </c>
      <c r="IM70" s="17" t="str">
        <f t="shared" ca="1" si="133"/>
        <v/>
      </c>
      <c r="IN70" s="17" t="str">
        <f t="shared" ca="1" si="134"/>
        <v/>
      </c>
      <c r="IO70" s="17" t="str">
        <f t="shared" ca="1" si="135"/>
        <v/>
      </c>
      <c r="IP70" s="17" t="str">
        <f t="shared" ca="1" si="136"/>
        <v/>
      </c>
      <c r="IQ70" s="17" t="str">
        <f t="shared" ca="1" si="109"/>
        <v/>
      </c>
      <c r="IR70" s="17" t="str">
        <f t="shared" ca="1" si="110"/>
        <v/>
      </c>
      <c r="IS70" s="17" t="str">
        <f t="shared" ca="1" si="111"/>
        <v/>
      </c>
      <c r="IT70" s="17" t="str">
        <f t="shared" ca="1" si="112"/>
        <v/>
      </c>
      <c r="IU70" s="17" t="str">
        <f t="shared" ca="1" si="113"/>
        <v/>
      </c>
      <c r="IV70" s="17" t="str">
        <f t="shared" ca="1" si="114"/>
        <v/>
      </c>
      <c r="IW70" s="17" t="str">
        <f t="shared" ca="1" si="115"/>
        <v/>
      </c>
      <c r="IX70" s="17" t="str">
        <f t="shared" ca="1" si="116"/>
        <v/>
      </c>
      <c r="IY70" s="17" t="str">
        <f t="shared" ca="1" si="117"/>
        <v/>
      </c>
      <c r="IZ70" s="17" t="str">
        <f t="shared" ca="1" si="118"/>
        <v/>
      </c>
      <c r="JA70" s="17" t="str">
        <f t="shared" ca="1" si="119"/>
        <v/>
      </c>
      <c r="JB70" s="17" t="str">
        <f t="shared" ca="1" si="120"/>
        <v/>
      </c>
      <c r="JC70" s="17" t="str">
        <f t="shared" ca="1" si="121"/>
        <v/>
      </c>
      <c r="JD70" s="17" t="str">
        <f t="shared" ca="1" si="122"/>
        <v/>
      </c>
      <c r="JE70" s="17" t="str">
        <f t="shared" ca="1" si="123"/>
        <v/>
      </c>
      <c r="JF70" s="17" t="str">
        <f t="shared" ca="1" si="137"/>
        <v/>
      </c>
      <c r="JG70" s="17" t="str">
        <f t="shared" ca="1" si="138"/>
        <v/>
      </c>
      <c r="JH70" s="17" t="str">
        <f t="shared" ca="1" si="139"/>
        <v/>
      </c>
      <c r="JI70" s="17" t="str">
        <f t="shared" ca="1" si="140"/>
        <v/>
      </c>
      <c r="JJ70" s="17" t="str">
        <f t="shared" ca="1" si="141"/>
        <v/>
      </c>
      <c r="JK70" s="17" t="str">
        <f t="shared" ca="1" si="142"/>
        <v/>
      </c>
      <c r="JL70" s="17" t="str">
        <f t="shared" ca="1" si="143"/>
        <v/>
      </c>
      <c r="JM70" s="17" t="str">
        <f t="shared" ca="1" si="144"/>
        <v/>
      </c>
    </row>
    <row r="71" spans="1:273">
      <c r="A71" s="17" t="str">
        <f t="shared" si="145"/>
        <v>\\\0</v>
      </c>
      <c r="B71" s="17" t="str">
        <f t="shared" si="146"/>
        <v>\\\0</v>
      </c>
      <c r="C71" s="17" t="str">
        <f t="shared" si="147"/>
        <v>\\\0</v>
      </c>
      <c r="D71" s="17" t="str">
        <f t="shared" si="148"/>
        <v>\\\0</v>
      </c>
      <c r="E71" s="17" t="str">
        <f t="shared" si="149"/>
        <v>\\\0</v>
      </c>
      <c r="F71" s="17" t="str">
        <f t="shared" si="150"/>
        <v>\\\0</v>
      </c>
      <c r="G71" s="17" t="str">
        <f t="shared" si="151"/>
        <v>\\\0</v>
      </c>
      <c r="H71" s="17" t="str">
        <f t="shared" si="152"/>
        <v>\\\0</v>
      </c>
      <c r="I71" s="17" t="str">
        <f t="shared" si="153"/>
        <v>\\\0</v>
      </c>
      <c r="J71" s="17" t="str">
        <f t="shared" si="154"/>
        <v>\\\0</v>
      </c>
      <c r="K71" s="17" t="str">
        <f t="shared" si="155"/>
        <v>\\\0</v>
      </c>
      <c r="L71" s="17" t="str">
        <f t="shared" si="156"/>
        <v>\\\0</v>
      </c>
      <c r="M71" s="17" t="str">
        <f t="shared" si="157"/>
        <v>\\\0</v>
      </c>
      <c r="N71" s="17" t="str">
        <f t="shared" si="158"/>
        <v>\\\0</v>
      </c>
      <c r="O71" s="17" t="str">
        <f t="shared" si="159"/>
        <v>\\\0</v>
      </c>
      <c r="P71" s="17" t="str">
        <f t="shared" si="160"/>
        <v>\\\0</v>
      </c>
      <c r="R71" s="17" t="str">
        <f t="shared" si="161"/>
        <v>\\</v>
      </c>
      <c r="S71" s="38"/>
      <c r="T71" s="39"/>
      <c r="U71" s="31"/>
      <c r="V71" s="32"/>
      <c r="W71" s="36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35"/>
      <c r="DS71" s="287"/>
      <c r="DT71" s="36"/>
      <c r="DU71" s="37"/>
      <c r="DV71" s="28">
        <f>IF(AND($S71='자료입력 및 결과표시'!$B$6,COUNTIF($W71:$DR71,'자료입력 및 결과표시'!$C$6)&gt;=1),IF(OR('자료입력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DW71" s="28">
        <f>IF(AND($S71='자료입력 및 결과표시'!$B$7,COUNTIF($W71:$DR71,'자료입력 및 결과표시'!$C$7)&gt;=1),IF(OR('자료입력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DX71" s="28">
        <f>IF(AND($S71='자료입력 및 결과표시'!$B$8,COUNTIF($W71:$DR71,'자료입력 및 결과표시'!$C$8)&gt;=1),IF(OR('자료입력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DY71" s="28">
        <f>IF(AND($S71='자료입력 및 결과표시'!$B$9,COUNTIF($W71:$DR71,'자료입력 및 결과표시'!$C$9)&gt;=1),IF(OR('자료입력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DZ71" s="28">
        <f>IF(AND($S71='자료입력 및 결과표시'!$B$10,COUNTIF($W71:$DR71,'자료입력 및 결과표시'!$C$10)&gt;=1),IF(OR('자료입력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A71" s="28">
        <f>IF(AND($S71='자료입력 및 결과표시'!$B$11,COUNTIF($W71:$DR71,'자료입력 및 결과표시'!$C$11)&gt;=1),IF(OR('자료입력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B71" s="28">
        <f>IF(AND($S71='자료입력 및 결과표시'!$B$12,COUNTIF($W71:$DR71,'자료입력 및 결과표시'!$C$12)&gt;=1),IF(OR('자료입력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C71" s="28">
        <f>IF(AND($S71='자료입력 및 결과표시'!$B$13,COUNTIF($W71:$DR71,'자료입력 및 결과표시'!$C$13)&gt;=1),IF(OR('자료입력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D71" s="28">
        <f>IF(AND($S71='자료입력 및 결과표시'!$B$14,COUNTIF($W71:$DR71,'자료입력 및 결과표시'!$C$14)&gt;=1),IF(OR('자료입력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E71" s="28">
        <f>IF(AND($S71='자료입력 및 결과표시'!$B$15,COUNTIF($W71:$DR71,'자료입력 및 결과표시'!$C$15)&gt;=1),IF(OR('자료입력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F71" s="28">
        <f>IF(AND($S71='자료입력 및 결과표시'!$B$16,COUNTIF($W71:$DR71,'자료입력 및 결과표시'!$C$16)&gt;=1),IF(OR('자료입력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G71" s="28">
        <f>IF(AND($S71='자료입력 및 결과표시'!$B$17,COUNTIF($W71:$DR71,'자료입력 및 결과표시'!$C$17)&gt;=1),IF(OR('자료입력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H71" s="28">
        <f>IF(AND($S71='자료입력 및 결과표시'!$B$18,COUNTIF($W71:$DR71,'자료입력 및 결과표시'!$C$18)&gt;=1),IF(OR('자료입력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I71" s="28">
        <f>IF(AND($S71='자료입력 및 결과표시'!$B$19,COUNTIF($W71:$DR71,'자료입력 및 결과표시'!$C$19)&gt;=1),IF(OR('자료입력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J71" s="28">
        <f>IF(AND($S71='자료입력 및 결과표시'!$B$20,COUNTIF($W71:$DR71,'자료입력 및 결과표시'!$C$20)&gt;=1),IF(OR('자료입력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K71" s="28">
        <f>IF(AND($S71='자료입력 및 결과표시'!$B$21,COUNTIF($W71:$DR71,'자료입력 및 결과표시'!$C$21)&gt;=1),IF(OR('자료입력 및 결과표시'!$B$4+90&gt;=$V71,'자료입력 및 결과표시'!$B$4&lt;$U71),0,IF($V71-'자료입력 및 결과표시'!$B$4-90&gt;='자료입력 및 결과표시'!$E$4,'자료입력 및 결과표시'!$E$4,$V71-'자료입력 및 결과표시'!$B$4-90)),0)</f>
        <v>0</v>
      </c>
      <c r="EL71" s="17">
        <f>IF(AND(S71='자료입력 및 결과표시'!$B$6,COUNTIF('업무중복도(데이터 입력)'!$W71:$DR71,'자료입력 및 결과표시'!$C$6)&gt;=1),1,0)</f>
        <v>0</v>
      </c>
      <c r="EM71" s="17">
        <f>IF(AND(S71='자료입력 및 결과표시'!$B$7,COUNTIF('업무중복도(데이터 입력)'!$W71:$DR71,'자료입력 및 결과표시'!$C$7)&gt;=1),2,0)</f>
        <v>0</v>
      </c>
      <c r="EN71" s="17">
        <f>IF(AND(S71='자료입력 및 결과표시'!$B$8,COUNTIF('업무중복도(데이터 입력)'!$W71:$DR71,'자료입력 및 결과표시'!$C$8)&gt;=1),3,0)</f>
        <v>0</v>
      </c>
      <c r="EO71" s="17">
        <f>IF(AND(S71='자료입력 및 결과표시'!$B$9,COUNTIF('업무중복도(데이터 입력)'!$W71:$DR71,'자료입력 및 결과표시'!$C$9)&gt;=1),4,0)</f>
        <v>0</v>
      </c>
      <c r="EP71" s="17">
        <f>IF(AND(S71='자료입력 및 결과표시'!$B$10,COUNTIF('업무중복도(데이터 입력)'!$W71:$DR71,'자료입력 및 결과표시'!$C$10)&gt;=1),5,0)</f>
        <v>0</v>
      </c>
      <c r="EQ71" s="17">
        <f>IF(AND(S71='자료입력 및 결과표시'!$B$11,COUNTIF('업무중복도(데이터 입력)'!$W71:$DR71,'자료입력 및 결과표시'!$C$11)&gt;=1),6,0)</f>
        <v>0</v>
      </c>
      <c r="ER71" s="17">
        <f>IF(AND(S71='자료입력 및 결과표시'!$B$12,COUNTIF('업무중복도(데이터 입력)'!$W71:$DR71,'자료입력 및 결과표시'!$C$12)&gt;=1),7,0)</f>
        <v>0</v>
      </c>
      <c r="ES71" s="17">
        <f>IF(AND(S71='자료입력 및 결과표시'!$B$13,COUNTIF('업무중복도(데이터 입력)'!$W71:$DR71,'자료입력 및 결과표시'!$C$13)&gt;=1),8,0)</f>
        <v>0</v>
      </c>
      <c r="ET71" s="17">
        <f>IF(AND(S71='자료입력 및 결과표시'!$B$14,COUNTIF('업무중복도(데이터 입력)'!$W71:$DR71,'자료입력 및 결과표시'!$C$14)&gt;=1),9,0)</f>
        <v>0</v>
      </c>
      <c r="EU71" s="17">
        <f>IF(AND(S71='자료입력 및 결과표시'!$B$15,COUNTIF('업무중복도(데이터 입력)'!$W71:$DR71,'자료입력 및 결과표시'!$C$15)&gt;=1),10,0)</f>
        <v>0</v>
      </c>
      <c r="EV71" s="17">
        <f>IF(AND(S71='자료입력 및 결과표시'!$B$16,COUNTIF('업무중복도(데이터 입력)'!$W71:$DR71,'자료입력 및 결과표시'!$C$16)&gt;=1),11,0)</f>
        <v>0</v>
      </c>
      <c r="EW71" s="17">
        <f>IF(AND(S71='자료입력 및 결과표시'!$B$17,COUNTIF('업무중복도(데이터 입력)'!$W71:$DR71,'자료입력 및 결과표시'!$C$17)&gt;=1),12,0)</f>
        <v>0</v>
      </c>
      <c r="EX71" s="17">
        <f>IF(AND(S71='자료입력 및 결과표시'!$B$18,COUNTIF('업무중복도(데이터 입력)'!$W71:$DR71,'자료입력 및 결과표시'!$C$18)&gt;=1),13,0)</f>
        <v>0</v>
      </c>
      <c r="EY71" s="17">
        <f>IF(AND(S71='자료입력 및 결과표시'!$B$19,COUNTIF('업무중복도(데이터 입력)'!$W71:$DR71,'자료입력 및 결과표시'!$C$19)&gt;=1),14,0)</f>
        <v>0</v>
      </c>
      <c r="EZ71" s="17">
        <f>IF(AND(S71='자료입력 및 결과표시'!$B$20,COUNTIF('업무중복도(데이터 입력)'!$W71:$DR71,'자료입력 및 결과표시'!$C$20)&gt;=1),15,0)</f>
        <v>0</v>
      </c>
      <c r="FA71" s="17">
        <f>IF(AND(S71='자료입력 및 결과표시'!$B$21,COUNTIF('업무중복도(데이터 입력)'!$W71:$DR71,'자료입력 및 결과표시'!$C$21)&gt;=1),16,0)</f>
        <v>0</v>
      </c>
      <c r="FD71" s="270" t="str">
        <f ca="1">IFERROR(MATCH('자료입력 및 결과표시'!$C$62,OFFSET($R$3,$FD70,,1000),0)+$FD70,"")</f>
        <v/>
      </c>
      <c r="FE71" s="271" t="str">
        <f t="shared" ca="1" si="162"/>
        <v/>
      </c>
      <c r="FH71" s="17" t="str">
        <f ca="1">IFERROR(MATCH('자료입력 및 결과표시'!$C$62,OFFSET($R$3,$FH70,,1000),0)+$FH70,"")</f>
        <v/>
      </c>
      <c r="FK71" s="17">
        <f t="shared" si="163"/>
        <v>0</v>
      </c>
      <c r="FL71" s="17">
        <v>69</v>
      </c>
      <c r="FM71" s="17">
        <f>IF(HLOOKUP('자료입력 및 결과표시'!$A$4,'업체별 기술인 명단(데이터 입력)'!$B$2:$BZ$100,70,FALSE)="",1,HLOOKUP('자료입력 및 결과표시'!$A$4,'업체별 기술인 명단(데이터 입력)'!$B$2:$BZ$100,70,FALSE))</f>
        <v>1</v>
      </c>
      <c r="FN71" s="17">
        <f t="shared" ca="1" si="164"/>
        <v>0</v>
      </c>
      <c r="FO71"/>
      <c r="FP71" s="17" t="str">
        <f t="shared" ca="1" si="165"/>
        <v/>
      </c>
      <c r="FQ71" s="270" t="str">
        <f ca="1">IFERROR(MATCH('자료입력 및 결과표시'!$C$62,OFFSET($R$3,$FQ70,,1000),0)+$FQ70,"")</f>
        <v/>
      </c>
      <c r="FR71" s="17" t="str">
        <f t="shared" ca="1" si="166"/>
        <v/>
      </c>
      <c r="FS71" s="17" t="str">
        <f t="shared" ref="FS71:FS100" ca="1" si="168">IFERROR(INDEX(X$3:X$1003,$FQ71),"")</f>
        <v/>
      </c>
      <c r="FT71" s="17" t="str">
        <f t="shared" ref="FT71:FT100" ca="1" si="169">IFERROR(INDEX(Y$3:Y$1003,$FQ71),"")</f>
        <v/>
      </c>
      <c r="FU71" s="17" t="str">
        <f t="shared" ref="FU71:FU100" ca="1" si="170">IFERROR(INDEX(Z$3:Z$1003,$FQ71),"")</f>
        <v/>
      </c>
      <c r="FV71" s="17" t="str">
        <f t="shared" ref="FV71:FV100" ca="1" si="171">IFERROR(INDEX(AA$3:AA$1003,$FQ71),"")</f>
        <v/>
      </c>
      <c r="FW71" s="17" t="str">
        <f t="shared" ref="FW71:FW100" ca="1" si="172">IFERROR(INDEX(AB$3:AB$1003,$FQ71),"")</f>
        <v/>
      </c>
      <c r="FX71" s="17" t="str">
        <f t="shared" ref="FX71:FX100" ca="1" si="173">IFERROR(INDEX(AC$3:AC$1003,$FQ71),"")</f>
        <v/>
      </c>
      <c r="FY71" s="17" t="str">
        <f t="shared" ref="FY71:FY100" ca="1" si="174">IFERROR(INDEX(AD$3:AD$1003,$FQ71),"")</f>
        <v/>
      </c>
      <c r="FZ71" s="17" t="str">
        <f t="shared" ref="FZ71:FZ100" ca="1" si="175">IFERROR(INDEX(AE$3:AE$1003,$FQ71),"")</f>
        <v/>
      </c>
      <c r="GA71" s="17" t="str">
        <f t="shared" ref="GA71:GA100" ca="1" si="176">IFERROR(INDEX(AF$3:AF$1003,$FQ71),"")</f>
        <v/>
      </c>
      <c r="GB71" s="17" t="str">
        <f t="shared" ref="GB71:GB100" ca="1" si="177">IFERROR(INDEX(AG$3:AG$1003,$FQ71),"")</f>
        <v/>
      </c>
      <c r="GC71" s="17" t="str">
        <f t="shared" ref="GC71:GC100" ca="1" si="178">IFERROR(INDEX(AH$3:AH$1003,$FQ71),"")</f>
        <v/>
      </c>
      <c r="GD71" s="17" t="str">
        <f t="shared" ref="GD71:GD100" ca="1" si="179">IFERROR(INDEX(AI$3:AI$1003,$FQ71),"")</f>
        <v/>
      </c>
      <c r="GE71" s="17" t="str">
        <f t="shared" ref="GE71:GE100" ca="1" si="180">IFERROR(INDEX(AJ$3:AJ$1003,$FQ71),"")</f>
        <v/>
      </c>
      <c r="GF71" s="17" t="str">
        <f t="shared" ref="GF71:GF100" ca="1" si="181">IFERROR(INDEX(AK$3:AK$1003,$FQ71),"")</f>
        <v/>
      </c>
      <c r="GG71" s="17" t="str">
        <f t="shared" ref="GG71:GG100" ca="1" si="182">IFERROR(INDEX(AL$3:AL$1003,$FQ71),"")</f>
        <v/>
      </c>
      <c r="GH71" s="17" t="str">
        <f t="shared" ref="GH71:GH100" ca="1" si="183">IFERROR(INDEX(AM$3:AM$1003,$FQ71),"")</f>
        <v/>
      </c>
      <c r="GI71" s="17" t="str">
        <f t="shared" ref="GI71:GI100" ca="1" si="184">IFERROR(INDEX(AN$3:AN$1003,$FQ71),"")</f>
        <v/>
      </c>
      <c r="GJ71" s="17" t="str">
        <f t="shared" ref="GJ71:GJ100" ca="1" si="185">IFERROR(INDEX(AO$3:AO$1003,$FQ71),"")</f>
        <v/>
      </c>
      <c r="GK71" s="17" t="str">
        <f t="shared" ref="GK71:GK100" ca="1" si="186">IFERROR(INDEX(AP$3:AP$1003,$FQ71),"")</f>
        <v/>
      </c>
      <c r="GL71" s="17" t="str">
        <f t="shared" ref="GL71:GL100" ca="1" si="187">IFERROR(INDEX(AQ$3:AQ$1003,$FQ71),"")</f>
        <v/>
      </c>
      <c r="GM71" s="17" t="str">
        <f t="shared" ref="GM71:GM100" ca="1" si="188">IFERROR(INDEX(AR$3:AR$1003,$FQ71),"")</f>
        <v/>
      </c>
      <c r="GN71" s="17" t="str">
        <f t="shared" ref="GN71:GN100" ca="1" si="189">IFERROR(INDEX(AS$3:AS$1003,$FQ71),"")</f>
        <v/>
      </c>
      <c r="GO71" s="17" t="str">
        <f t="shared" ref="GO71:GO100" ca="1" si="190">IFERROR(INDEX(AT$3:AT$1003,$FQ71),"")</f>
        <v/>
      </c>
      <c r="GP71" s="17" t="str">
        <f t="shared" ref="GP71:GP100" ca="1" si="191">IFERROR(INDEX(AU$3:AU$1003,$FQ71),"")</f>
        <v/>
      </c>
      <c r="GQ71" s="17" t="str">
        <f t="shared" ref="GQ71:GQ100" ca="1" si="192">IFERROR(INDEX(AV$3:AV$1003,$FQ71),"")</f>
        <v/>
      </c>
      <c r="GR71" s="17" t="str">
        <f t="shared" ref="GR71:GR100" ca="1" si="193">IFERROR(INDEX(AW$3:AW$1003,$FQ71),"")</f>
        <v/>
      </c>
      <c r="GS71" s="17" t="str">
        <f t="shared" ref="GS71:GS100" ca="1" si="194">IFERROR(INDEX(AX$3:AX$1003,$FQ71),"")</f>
        <v/>
      </c>
      <c r="GT71" s="17" t="str">
        <f t="shared" ref="GT71:GT100" ca="1" si="195">IFERROR(INDEX(AY$3:AY$1003,$FQ71),"")</f>
        <v/>
      </c>
      <c r="GU71" s="17" t="str">
        <f t="shared" ref="GU71:GU100" ca="1" si="196">IFERROR(INDEX(AZ$3:AZ$1003,$FQ71),"")</f>
        <v/>
      </c>
      <c r="GV71" s="17" t="str">
        <f t="shared" ref="GV71:GV100" ca="1" si="197">IFERROR(INDEX(BA$3:BA$1003,$FQ71),"")</f>
        <v/>
      </c>
      <c r="GW71" s="17" t="str">
        <f t="shared" ref="GW71:GW100" ca="1" si="198">IFERROR(INDEX(BB$3:BB$1003,$FQ71),"")</f>
        <v/>
      </c>
      <c r="GX71" s="17" t="str">
        <f t="shared" ref="GX71:GX100" ca="1" si="199">IFERROR(INDEX(BC$3:BC$1003,$FQ71),"")</f>
        <v/>
      </c>
      <c r="GY71" s="17" t="str">
        <f t="shared" ref="GY71:GY100" ca="1" si="200">IFERROR(INDEX(BD$3:BD$1003,$FQ71),"")</f>
        <v/>
      </c>
      <c r="GZ71" s="17" t="str">
        <f t="shared" ref="GZ71:GZ100" ca="1" si="201">IFERROR(INDEX(BE$3:BE$1003,$FQ71),"")</f>
        <v/>
      </c>
      <c r="HA71" s="17" t="str">
        <f t="shared" ref="HA71:HA100" ca="1" si="202">IFERROR(INDEX(BF$3:BF$1003,$FQ71),"")</f>
        <v/>
      </c>
      <c r="HB71" s="17" t="str">
        <f t="shared" ref="HB71:HB100" ca="1" si="203">IFERROR(INDEX(BG$3:BG$1003,$FQ71),"")</f>
        <v/>
      </c>
      <c r="HC71" s="17" t="str">
        <f t="shared" ref="HC71:HC100" ca="1" si="204">IFERROR(INDEX(BH$3:BH$1003,$FQ71),"")</f>
        <v/>
      </c>
      <c r="HD71" s="17" t="str">
        <f t="shared" ref="HD71:HD100" ca="1" si="205">IFERROR(INDEX(BI$3:BI$1003,$FQ71),"")</f>
        <v/>
      </c>
      <c r="HE71" s="17" t="str">
        <f t="shared" ref="HE71:HE100" ca="1" si="206">IFERROR(INDEX(BJ$3:BJ$1003,$FQ71),"")</f>
        <v/>
      </c>
      <c r="HF71" s="17" t="str">
        <f t="shared" ref="HF71:HF100" ca="1" si="207">IFERROR(INDEX(BK$3:BK$1003,$FQ71),"")</f>
        <v/>
      </c>
      <c r="HG71" s="17" t="str">
        <f t="shared" ref="HG71:HG100" ca="1" si="208">IFERROR(INDEX(BL$3:BL$1003,$FQ71),"")</f>
        <v/>
      </c>
      <c r="HH71" s="17" t="str">
        <f t="shared" ref="HH71:HH100" ca="1" si="209">IFERROR(INDEX(BM$3:BM$1003,$FQ71),"")</f>
        <v/>
      </c>
      <c r="HI71" s="17" t="str">
        <f t="shared" ref="HI71:HI100" ca="1" si="210">IFERROR(INDEX(BN$3:BN$1003,$FQ71),"")</f>
        <v/>
      </c>
      <c r="HJ71" s="17" t="str">
        <f t="shared" ref="HJ71:HJ100" ca="1" si="211">IFERROR(INDEX(BO$3:BO$1003,$FQ71),"")</f>
        <v/>
      </c>
      <c r="HK71" s="17" t="str">
        <f t="shared" ref="HK71:HK100" ca="1" si="212">IFERROR(INDEX(BP$3:BP$1003,$FQ71),"")</f>
        <v/>
      </c>
      <c r="HL71" s="17" t="str">
        <f t="shared" ref="HL71:HL100" ca="1" si="213">IFERROR(INDEX(BQ$3:BQ$1003,$FQ71),"")</f>
        <v/>
      </c>
      <c r="HM71" s="17" t="str">
        <f t="shared" ref="HM71:HM100" ca="1" si="214">IFERROR(INDEX(BR$3:BR$1003,$FQ71),"")</f>
        <v/>
      </c>
      <c r="HN71" s="17" t="str">
        <f t="shared" ref="HN71:HN100" ca="1" si="215">IFERROR(INDEX(BS$3:BS$1003,$FQ71),"")</f>
        <v/>
      </c>
      <c r="HO71" s="17" t="str">
        <f t="shared" ref="HO71:HO100" ca="1" si="216">IFERROR(INDEX(BT$3:BT$1003,$FQ71),"")</f>
        <v/>
      </c>
      <c r="HP71" s="17" t="str">
        <f t="shared" ref="HP71:HP100" ca="1" si="217">IFERROR(INDEX(BU$3:BU$1003,$FQ71),"")</f>
        <v/>
      </c>
      <c r="HQ71" s="17" t="str">
        <f t="shared" ref="HQ71:HQ100" ca="1" si="218">IFERROR(INDEX(BV$3:BV$1003,$FQ71),"")</f>
        <v/>
      </c>
      <c r="HR71" s="17" t="str">
        <f t="shared" ref="HR71:HR100" ca="1" si="219">IFERROR(INDEX(BW$3:BW$1003,$FQ71),"")</f>
        <v/>
      </c>
      <c r="HS71" s="17" t="str">
        <f t="shared" ref="HS71:HS100" ca="1" si="220">IFERROR(INDEX(BX$3:BX$1003,$FQ71),"")</f>
        <v/>
      </c>
      <c r="HT71" s="17" t="str">
        <f t="shared" ref="HT71:HT100" ca="1" si="221">IFERROR(INDEX(BY$3:BY$1003,$FQ71),"")</f>
        <v/>
      </c>
      <c r="HU71" s="17" t="str">
        <f t="shared" ref="HU71:HU100" ca="1" si="222">IFERROR(INDEX(BZ$3:BZ$1003,$FQ71),"")</f>
        <v/>
      </c>
      <c r="HV71" s="17" t="str">
        <f t="shared" ref="HV71:HV100" ca="1" si="223">IFERROR(INDEX(CA$3:CA$1003,$FQ71),"")</f>
        <v/>
      </c>
      <c r="HW71" s="17" t="str">
        <f t="shared" ref="HW71:HW100" ca="1" si="224">IFERROR(INDEX(CB$3:CB$1003,$FQ71),"")</f>
        <v/>
      </c>
      <c r="HX71" s="17" t="str">
        <f t="shared" ref="HX71:HX100" ca="1" si="225">IFERROR(INDEX(CC$3:CC$1003,$FQ71),"")</f>
        <v/>
      </c>
      <c r="HY71" s="17" t="str">
        <f t="shared" ref="HY71:HY100" ca="1" si="226">IFERROR(INDEX(CD$3:CD$1003,$FQ71),"")</f>
        <v/>
      </c>
      <c r="HZ71" s="17" t="str">
        <f t="shared" ref="HZ71:HZ100" ca="1" si="227">IFERROR(INDEX(CE$3:CE$1003,$FQ71),"")</f>
        <v/>
      </c>
      <c r="IA71" s="17" t="str">
        <f t="shared" ref="IA71:IA100" ca="1" si="228">IFERROR(INDEX(CF$3:CF$1003,$FQ71),"")</f>
        <v/>
      </c>
      <c r="IB71" s="17" t="str">
        <f t="shared" ref="IB71:IB100" ca="1" si="229">IFERROR(INDEX(CG$3:CG$1003,$FQ71),"")</f>
        <v/>
      </c>
      <c r="IC71" s="17" t="str">
        <f t="shared" ref="IC71:IC100" ca="1" si="230">IFERROR(INDEX(CH$3:CH$1003,$FQ71),"")</f>
        <v/>
      </c>
      <c r="ID71" s="17" t="str">
        <f t="shared" ca="1" si="167"/>
        <v/>
      </c>
      <c r="IE71" s="17" t="str">
        <f t="shared" ca="1" si="125"/>
        <v/>
      </c>
      <c r="IF71" s="17" t="str">
        <f t="shared" ca="1" si="126"/>
        <v/>
      </c>
      <c r="IG71" s="17" t="str">
        <f t="shared" ca="1" si="127"/>
        <v/>
      </c>
      <c r="IH71" s="17" t="str">
        <f t="shared" ca="1" si="128"/>
        <v/>
      </c>
      <c r="II71" s="17" t="str">
        <f t="shared" ca="1" si="129"/>
        <v/>
      </c>
      <c r="IJ71" s="17" t="str">
        <f t="shared" ca="1" si="130"/>
        <v/>
      </c>
      <c r="IK71" s="17" t="str">
        <f t="shared" ca="1" si="131"/>
        <v/>
      </c>
      <c r="IL71" s="17" t="str">
        <f t="shared" ca="1" si="132"/>
        <v/>
      </c>
      <c r="IM71" s="17" t="str">
        <f t="shared" ca="1" si="133"/>
        <v/>
      </c>
      <c r="IN71" s="17" t="str">
        <f t="shared" ca="1" si="134"/>
        <v/>
      </c>
      <c r="IO71" s="17" t="str">
        <f t="shared" ca="1" si="135"/>
        <v/>
      </c>
      <c r="IP71" s="17" t="str">
        <f t="shared" ca="1" si="136"/>
        <v/>
      </c>
      <c r="IQ71" s="17" t="str">
        <f t="shared" ca="1" si="109"/>
        <v/>
      </c>
      <c r="IR71" s="17" t="str">
        <f t="shared" ca="1" si="110"/>
        <v/>
      </c>
      <c r="IS71" s="17" t="str">
        <f t="shared" ca="1" si="111"/>
        <v/>
      </c>
      <c r="IT71" s="17" t="str">
        <f t="shared" ca="1" si="112"/>
        <v/>
      </c>
      <c r="IU71" s="17" t="str">
        <f t="shared" ca="1" si="113"/>
        <v/>
      </c>
      <c r="IV71" s="17" t="str">
        <f t="shared" ca="1" si="114"/>
        <v/>
      </c>
      <c r="IW71" s="17" t="str">
        <f t="shared" ca="1" si="115"/>
        <v/>
      </c>
      <c r="IX71" s="17" t="str">
        <f t="shared" ca="1" si="116"/>
        <v/>
      </c>
      <c r="IY71" s="17" t="str">
        <f t="shared" ca="1" si="117"/>
        <v/>
      </c>
      <c r="IZ71" s="17" t="str">
        <f t="shared" ca="1" si="118"/>
        <v/>
      </c>
      <c r="JA71" s="17" t="str">
        <f t="shared" ca="1" si="119"/>
        <v/>
      </c>
      <c r="JB71" s="17" t="str">
        <f t="shared" ca="1" si="120"/>
        <v/>
      </c>
      <c r="JC71" s="17" t="str">
        <f t="shared" ca="1" si="121"/>
        <v/>
      </c>
      <c r="JD71" s="17" t="str">
        <f t="shared" ca="1" si="122"/>
        <v/>
      </c>
      <c r="JE71" s="17" t="str">
        <f t="shared" ca="1" si="123"/>
        <v/>
      </c>
      <c r="JF71" s="17" t="str">
        <f t="shared" ca="1" si="137"/>
        <v/>
      </c>
      <c r="JG71" s="17" t="str">
        <f t="shared" ca="1" si="138"/>
        <v/>
      </c>
      <c r="JH71" s="17" t="str">
        <f t="shared" ca="1" si="139"/>
        <v/>
      </c>
      <c r="JI71" s="17" t="str">
        <f t="shared" ca="1" si="140"/>
        <v/>
      </c>
      <c r="JJ71" s="17" t="str">
        <f t="shared" ca="1" si="141"/>
        <v/>
      </c>
      <c r="JK71" s="17" t="str">
        <f t="shared" ca="1" si="142"/>
        <v/>
      </c>
      <c r="JL71" s="17" t="str">
        <f t="shared" ca="1" si="143"/>
        <v/>
      </c>
      <c r="JM71" s="17" t="str">
        <f t="shared" ca="1" si="144"/>
        <v/>
      </c>
    </row>
    <row r="72" spans="1:273">
      <c r="A72" s="17" t="str">
        <f t="shared" si="145"/>
        <v>\\\0</v>
      </c>
      <c r="B72" s="17" t="str">
        <f t="shared" si="146"/>
        <v>\\\0</v>
      </c>
      <c r="C72" s="17" t="str">
        <f t="shared" si="147"/>
        <v>\\\0</v>
      </c>
      <c r="D72" s="17" t="str">
        <f t="shared" si="148"/>
        <v>\\\0</v>
      </c>
      <c r="E72" s="17" t="str">
        <f t="shared" si="149"/>
        <v>\\\0</v>
      </c>
      <c r="F72" s="17" t="str">
        <f t="shared" si="150"/>
        <v>\\\0</v>
      </c>
      <c r="G72" s="17" t="str">
        <f t="shared" si="151"/>
        <v>\\\0</v>
      </c>
      <c r="H72" s="17" t="str">
        <f t="shared" si="152"/>
        <v>\\\0</v>
      </c>
      <c r="I72" s="17" t="str">
        <f t="shared" si="153"/>
        <v>\\\0</v>
      </c>
      <c r="J72" s="17" t="str">
        <f t="shared" si="154"/>
        <v>\\\0</v>
      </c>
      <c r="K72" s="17" t="str">
        <f t="shared" si="155"/>
        <v>\\\0</v>
      </c>
      <c r="L72" s="17" t="str">
        <f t="shared" si="156"/>
        <v>\\\0</v>
      </c>
      <c r="M72" s="17" t="str">
        <f t="shared" si="157"/>
        <v>\\\0</v>
      </c>
      <c r="N72" s="17" t="str">
        <f t="shared" si="158"/>
        <v>\\\0</v>
      </c>
      <c r="O72" s="17" t="str">
        <f t="shared" si="159"/>
        <v>\\\0</v>
      </c>
      <c r="P72" s="17" t="str">
        <f t="shared" si="160"/>
        <v>\\\0</v>
      </c>
      <c r="R72" s="17" t="str">
        <f t="shared" si="161"/>
        <v>\\</v>
      </c>
      <c r="S72" s="38"/>
      <c r="T72" s="39"/>
      <c r="U72" s="31"/>
      <c r="V72" s="32"/>
      <c r="W72" s="36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35"/>
      <c r="DS72" s="287"/>
      <c r="DT72" s="36"/>
      <c r="DU72" s="37"/>
      <c r="DV72" s="28">
        <f>IF(AND($S72='자료입력 및 결과표시'!$B$6,COUNTIF($W72:$DR72,'자료입력 및 결과표시'!$C$6)&gt;=1),IF(OR('자료입력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DW72" s="28">
        <f>IF(AND($S72='자료입력 및 결과표시'!$B$7,COUNTIF($W72:$DR72,'자료입력 및 결과표시'!$C$7)&gt;=1),IF(OR('자료입력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DX72" s="28">
        <f>IF(AND($S72='자료입력 및 결과표시'!$B$8,COUNTIF($W72:$DR72,'자료입력 및 결과표시'!$C$8)&gt;=1),IF(OR('자료입력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DY72" s="28">
        <f>IF(AND($S72='자료입력 및 결과표시'!$B$9,COUNTIF($W72:$DR72,'자료입력 및 결과표시'!$C$9)&gt;=1),IF(OR('자료입력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DZ72" s="28">
        <f>IF(AND($S72='자료입력 및 결과표시'!$B$10,COUNTIF($W72:$DR72,'자료입력 및 결과표시'!$C$10)&gt;=1),IF(OR('자료입력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A72" s="28">
        <f>IF(AND($S72='자료입력 및 결과표시'!$B$11,COUNTIF($W72:$DR72,'자료입력 및 결과표시'!$C$11)&gt;=1),IF(OR('자료입력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B72" s="28">
        <f>IF(AND($S72='자료입력 및 결과표시'!$B$12,COUNTIF($W72:$DR72,'자료입력 및 결과표시'!$C$12)&gt;=1),IF(OR('자료입력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C72" s="28">
        <f>IF(AND($S72='자료입력 및 결과표시'!$B$13,COUNTIF($W72:$DR72,'자료입력 및 결과표시'!$C$13)&gt;=1),IF(OR('자료입력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D72" s="28">
        <f>IF(AND($S72='자료입력 및 결과표시'!$B$14,COUNTIF($W72:$DR72,'자료입력 및 결과표시'!$C$14)&gt;=1),IF(OR('자료입력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E72" s="28">
        <f>IF(AND($S72='자료입력 및 결과표시'!$B$15,COUNTIF($W72:$DR72,'자료입력 및 결과표시'!$C$15)&gt;=1),IF(OR('자료입력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F72" s="28">
        <f>IF(AND($S72='자료입력 및 결과표시'!$B$16,COUNTIF($W72:$DR72,'자료입력 및 결과표시'!$C$16)&gt;=1),IF(OR('자료입력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G72" s="28">
        <f>IF(AND($S72='자료입력 및 결과표시'!$B$17,COUNTIF($W72:$DR72,'자료입력 및 결과표시'!$C$17)&gt;=1),IF(OR('자료입력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H72" s="28">
        <f>IF(AND($S72='자료입력 및 결과표시'!$B$18,COUNTIF($W72:$DR72,'자료입력 및 결과표시'!$C$18)&gt;=1),IF(OR('자료입력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I72" s="28">
        <f>IF(AND($S72='자료입력 및 결과표시'!$B$19,COUNTIF($W72:$DR72,'자료입력 및 결과표시'!$C$19)&gt;=1),IF(OR('자료입력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J72" s="28">
        <f>IF(AND($S72='자료입력 및 결과표시'!$B$20,COUNTIF($W72:$DR72,'자료입력 및 결과표시'!$C$20)&gt;=1),IF(OR('자료입력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K72" s="28">
        <f>IF(AND($S72='자료입력 및 결과표시'!$B$21,COUNTIF($W72:$DR72,'자료입력 및 결과표시'!$C$21)&gt;=1),IF(OR('자료입력 및 결과표시'!$B$4+90&gt;=$V72,'자료입력 및 결과표시'!$B$4&lt;$U72),0,IF($V72-'자료입력 및 결과표시'!$B$4-90&gt;='자료입력 및 결과표시'!$E$4,'자료입력 및 결과표시'!$E$4,$V72-'자료입력 및 결과표시'!$B$4-90)),0)</f>
        <v>0</v>
      </c>
      <c r="EL72" s="17">
        <f>IF(AND(S72='자료입력 및 결과표시'!$B$6,COUNTIF('업무중복도(데이터 입력)'!$W72:$DR72,'자료입력 및 결과표시'!$C$6)&gt;=1),1,0)</f>
        <v>0</v>
      </c>
      <c r="EM72" s="17">
        <f>IF(AND(S72='자료입력 및 결과표시'!$B$7,COUNTIF('업무중복도(데이터 입력)'!$W72:$DR72,'자료입력 및 결과표시'!$C$7)&gt;=1),2,0)</f>
        <v>0</v>
      </c>
      <c r="EN72" s="17">
        <f>IF(AND(S72='자료입력 및 결과표시'!$B$8,COUNTIF('업무중복도(데이터 입력)'!$W72:$DR72,'자료입력 및 결과표시'!$C$8)&gt;=1),3,0)</f>
        <v>0</v>
      </c>
      <c r="EO72" s="17">
        <f>IF(AND(S72='자료입력 및 결과표시'!$B$9,COUNTIF('업무중복도(데이터 입력)'!$W72:$DR72,'자료입력 및 결과표시'!$C$9)&gt;=1),4,0)</f>
        <v>0</v>
      </c>
      <c r="EP72" s="17">
        <f>IF(AND(S72='자료입력 및 결과표시'!$B$10,COUNTIF('업무중복도(데이터 입력)'!$W72:$DR72,'자료입력 및 결과표시'!$C$10)&gt;=1),5,0)</f>
        <v>0</v>
      </c>
      <c r="EQ72" s="17">
        <f>IF(AND(S72='자료입력 및 결과표시'!$B$11,COUNTIF('업무중복도(데이터 입력)'!$W72:$DR72,'자료입력 및 결과표시'!$C$11)&gt;=1),6,0)</f>
        <v>0</v>
      </c>
      <c r="ER72" s="17">
        <f>IF(AND(S72='자료입력 및 결과표시'!$B$12,COUNTIF('업무중복도(데이터 입력)'!$W72:$DR72,'자료입력 및 결과표시'!$C$12)&gt;=1),7,0)</f>
        <v>0</v>
      </c>
      <c r="ES72" s="17">
        <f>IF(AND(S72='자료입력 및 결과표시'!$B$13,COUNTIF('업무중복도(데이터 입력)'!$W72:$DR72,'자료입력 및 결과표시'!$C$13)&gt;=1),8,0)</f>
        <v>0</v>
      </c>
      <c r="ET72" s="17">
        <f>IF(AND(S72='자료입력 및 결과표시'!$B$14,COUNTIF('업무중복도(데이터 입력)'!$W72:$DR72,'자료입력 및 결과표시'!$C$14)&gt;=1),9,0)</f>
        <v>0</v>
      </c>
      <c r="EU72" s="17">
        <f>IF(AND(S72='자료입력 및 결과표시'!$B$15,COUNTIF('업무중복도(데이터 입력)'!$W72:$DR72,'자료입력 및 결과표시'!$C$15)&gt;=1),10,0)</f>
        <v>0</v>
      </c>
      <c r="EV72" s="17">
        <f>IF(AND(S72='자료입력 및 결과표시'!$B$16,COUNTIF('업무중복도(데이터 입력)'!$W72:$DR72,'자료입력 및 결과표시'!$C$16)&gt;=1),11,0)</f>
        <v>0</v>
      </c>
      <c r="EW72" s="17">
        <f>IF(AND(S72='자료입력 및 결과표시'!$B$17,COUNTIF('업무중복도(데이터 입력)'!$W72:$DR72,'자료입력 및 결과표시'!$C$17)&gt;=1),12,0)</f>
        <v>0</v>
      </c>
      <c r="EX72" s="17">
        <f>IF(AND(S72='자료입력 및 결과표시'!$B$18,COUNTIF('업무중복도(데이터 입력)'!$W72:$DR72,'자료입력 및 결과표시'!$C$18)&gt;=1),13,0)</f>
        <v>0</v>
      </c>
      <c r="EY72" s="17">
        <f>IF(AND(S72='자료입력 및 결과표시'!$B$19,COUNTIF('업무중복도(데이터 입력)'!$W72:$DR72,'자료입력 및 결과표시'!$C$19)&gt;=1),14,0)</f>
        <v>0</v>
      </c>
      <c r="EZ72" s="17">
        <f>IF(AND(S72='자료입력 및 결과표시'!$B$20,COUNTIF('업무중복도(데이터 입력)'!$W72:$DR72,'자료입력 및 결과표시'!$C$20)&gt;=1),15,0)</f>
        <v>0</v>
      </c>
      <c r="FA72" s="17">
        <f>IF(AND(S72='자료입력 및 결과표시'!$B$21,COUNTIF('업무중복도(데이터 입력)'!$W72:$DR72,'자료입력 및 결과표시'!$C$21)&gt;=1),16,0)</f>
        <v>0</v>
      </c>
      <c r="FD72" s="270" t="str">
        <f ca="1">IFERROR(MATCH('자료입력 및 결과표시'!$C$62,OFFSET($R$3,$FD71,,1000),0)+$FD71,"")</f>
        <v/>
      </c>
      <c r="FE72" s="271" t="str">
        <f t="shared" ca="1" si="162"/>
        <v/>
      </c>
      <c r="FH72" s="17" t="str">
        <f ca="1">IFERROR(MATCH('자료입력 및 결과표시'!$C$62,OFFSET($R$3,$FH71,,1000),0)+$FH71,"")</f>
        <v/>
      </c>
      <c r="FK72" s="17">
        <f t="shared" si="163"/>
        <v>0</v>
      </c>
      <c r="FL72" s="17">
        <v>70</v>
      </c>
      <c r="FM72" s="17">
        <f>IF(HLOOKUP('자료입력 및 결과표시'!$A$4,'업체별 기술인 명단(데이터 입력)'!$B$2:$BZ$100,71,FALSE)="",1,HLOOKUP('자료입력 및 결과표시'!$A$4,'업체별 기술인 명단(데이터 입력)'!$B$2:$BZ$100,71,FALSE))</f>
        <v>1</v>
      </c>
      <c r="FN72" s="17">
        <f t="shared" ca="1" si="164"/>
        <v>0</v>
      </c>
      <c r="FO72"/>
      <c r="FP72" s="17" t="str">
        <f t="shared" ca="1" si="165"/>
        <v/>
      </c>
      <c r="FQ72" s="270" t="str">
        <f ca="1">IFERROR(MATCH('자료입력 및 결과표시'!$C$62,OFFSET($R$3,$FQ71,,1000),0)+$FQ71,"")</f>
        <v/>
      </c>
      <c r="FR72" s="17" t="str">
        <f t="shared" ca="1" si="166"/>
        <v/>
      </c>
      <c r="FS72" s="17" t="str">
        <f t="shared" ca="1" si="168"/>
        <v/>
      </c>
      <c r="FT72" s="17" t="str">
        <f t="shared" ca="1" si="169"/>
        <v/>
      </c>
      <c r="FU72" s="17" t="str">
        <f t="shared" ca="1" si="170"/>
        <v/>
      </c>
      <c r="FV72" s="17" t="str">
        <f t="shared" ca="1" si="171"/>
        <v/>
      </c>
      <c r="FW72" s="17" t="str">
        <f t="shared" ca="1" si="172"/>
        <v/>
      </c>
      <c r="FX72" s="17" t="str">
        <f t="shared" ca="1" si="173"/>
        <v/>
      </c>
      <c r="FY72" s="17" t="str">
        <f t="shared" ca="1" si="174"/>
        <v/>
      </c>
      <c r="FZ72" s="17" t="str">
        <f t="shared" ca="1" si="175"/>
        <v/>
      </c>
      <c r="GA72" s="17" t="str">
        <f t="shared" ca="1" si="176"/>
        <v/>
      </c>
      <c r="GB72" s="17" t="str">
        <f t="shared" ca="1" si="177"/>
        <v/>
      </c>
      <c r="GC72" s="17" t="str">
        <f t="shared" ca="1" si="178"/>
        <v/>
      </c>
      <c r="GD72" s="17" t="str">
        <f t="shared" ca="1" si="179"/>
        <v/>
      </c>
      <c r="GE72" s="17" t="str">
        <f t="shared" ca="1" si="180"/>
        <v/>
      </c>
      <c r="GF72" s="17" t="str">
        <f t="shared" ca="1" si="181"/>
        <v/>
      </c>
      <c r="GG72" s="17" t="str">
        <f t="shared" ca="1" si="182"/>
        <v/>
      </c>
      <c r="GH72" s="17" t="str">
        <f t="shared" ca="1" si="183"/>
        <v/>
      </c>
      <c r="GI72" s="17" t="str">
        <f t="shared" ca="1" si="184"/>
        <v/>
      </c>
      <c r="GJ72" s="17" t="str">
        <f t="shared" ca="1" si="185"/>
        <v/>
      </c>
      <c r="GK72" s="17" t="str">
        <f t="shared" ca="1" si="186"/>
        <v/>
      </c>
      <c r="GL72" s="17" t="str">
        <f t="shared" ca="1" si="187"/>
        <v/>
      </c>
      <c r="GM72" s="17" t="str">
        <f t="shared" ca="1" si="188"/>
        <v/>
      </c>
      <c r="GN72" s="17" t="str">
        <f t="shared" ca="1" si="189"/>
        <v/>
      </c>
      <c r="GO72" s="17" t="str">
        <f t="shared" ca="1" si="190"/>
        <v/>
      </c>
      <c r="GP72" s="17" t="str">
        <f t="shared" ca="1" si="191"/>
        <v/>
      </c>
      <c r="GQ72" s="17" t="str">
        <f t="shared" ca="1" si="192"/>
        <v/>
      </c>
      <c r="GR72" s="17" t="str">
        <f t="shared" ca="1" si="193"/>
        <v/>
      </c>
      <c r="GS72" s="17" t="str">
        <f t="shared" ca="1" si="194"/>
        <v/>
      </c>
      <c r="GT72" s="17" t="str">
        <f t="shared" ca="1" si="195"/>
        <v/>
      </c>
      <c r="GU72" s="17" t="str">
        <f t="shared" ca="1" si="196"/>
        <v/>
      </c>
      <c r="GV72" s="17" t="str">
        <f t="shared" ca="1" si="197"/>
        <v/>
      </c>
      <c r="GW72" s="17" t="str">
        <f t="shared" ca="1" si="198"/>
        <v/>
      </c>
      <c r="GX72" s="17" t="str">
        <f t="shared" ca="1" si="199"/>
        <v/>
      </c>
      <c r="GY72" s="17" t="str">
        <f t="shared" ca="1" si="200"/>
        <v/>
      </c>
      <c r="GZ72" s="17" t="str">
        <f t="shared" ca="1" si="201"/>
        <v/>
      </c>
      <c r="HA72" s="17" t="str">
        <f t="shared" ca="1" si="202"/>
        <v/>
      </c>
      <c r="HB72" s="17" t="str">
        <f t="shared" ca="1" si="203"/>
        <v/>
      </c>
      <c r="HC72" s="17" t="str">
        <f t="shared" ca="1" si="204"/>
        <v/>
      </c>
      <c r="HD72" s="17" t="str">
        <f t="shared" ca="1" si="205"/>
        <v/>
      </c>
      <c r="HE72" s="17" t="str">
        <f t="shared" ca="1" si="206"/>
        <v/>
      </c>
      <c r="HF72" s="17" t="str">
        <f t="shared" ca="1" si="207"/>
        <v/>
      </c>
      <c r="HG72" s="17" t="str">
        <f t="shared" ca="1" si="208"/>
        <v/>
      </c>
      <c r="HH72" s="17" t="str">
        <f t="shared" ca="1" si="209"/>
        <v/>
      </c>
      <c r="HI72" s="17" t="str">
        <f t="shared" ca="1" si="210"/>
        <v/>
      </c>
      <c r="HJ72" s="17" t="str">
        <f t="shared" ca="1" si="211"/>
        <v/>
      </c>
      <c r="HK72" s="17" t="str">
        <f t="shared" ca="1" si="212"/>
        <v/>
      </c>
      <c r="HL72" s="17" t="str">
        <f t="shared" ca="1" si="213"/>
        <v/>
      </c>
      <c r="HM72" s="17" t="str">
        <f t="shared" ca="1" si="214"/>
        <v/>
      </c>
      <c r="HN72" s="17" t="str">
        <f t="shared" ca="1" si="215"/>
        <v/>
      </c>
      <c r="HO72" s="17" t="str">
        <f t="shared" ca="1" si="216"/>
        <v/>
      </c>
      <c r="HP72" s="17" t="str">
        <f t="shared" ca="1" si="217"/>
        <v/>
      </c>
      <c r="HQ72" s="17" t="str">
        <f t="shared" ca="1" si="218"/>
        <v/>
      </c>
      <c r="HR72" s="17" t="str">
        <f t="shared" ca="1" si="219"/>
        <v/>
      </c>
      <c r="HS72" s="17" t="str">
        <f t="shared" ca="1" si="220"/>
        <v/>
      </c>
      <c r="HT72" s="17" t="str">
        <f t="shared" ca="1" si="221"/>
        <v/>
      </c>
      <c r="HU72" s="17" t="str">
        <f t="shared" ca="1" si="222"/>
        <v/>
      </c>
      <c r="HV72" s="17" t="str">
        <f t="shared" ca="1" si="223"/>
        <v/>
      </c>
      <c r="HW72" s="17" t="str">
        <f t="shared" ca="1" si="224"/>
        <v/>
      </c>
      <c r="HX72" s="17" t="str">
        <f t="shared" ca="1" si="225"/>
        <v/>
      </c>
      <c r="HY72" s="17" t="str">
        <f t="shared" ca="1" si="226"/>
        <v/>
      </c>
      <c r="HZ72" s="17" t="str">
        <f t="shared" ca="1" si="227"/>
        <v/>
      </c>
      <c r="IA72" s="17" t="str">
        <f t="shared" ca="1" si="228"/>
        <v/>
      </c>
      <c r="IB72" s="17" t="str">
        <f t="shared" ca="1" si="229"/>
        <v/>
      </c>
      <c r="IC72" s="17" t="str">
        <f t="shared" ca="1" si="230"/>
        <v/>
      </c>
      <c r="ID72" s="17" t="str">
        <f t="shared" ca="1" si="167"/>
        <v/>
      </c>
      <c r="IE72" s="17" t="str">
        <f t="shared" ca="1" si="125"/>
        <v/>
      </c>
      <c r="IF72" s="17" t="str">
        <f t="shared" ca="1" si="126"/>
        <v/>
      </c>
      <c r="IG72" s="17" t="str">
        <f t="shared" ca="1" si="127"/>
        <v/>
      </c>
      <c r="IH72" s="17" t="str">
        <f t="shared" ca="1" si="128"/>
        <v/>
      </c>
      <c r="II72" s="17" t="str">
        <f t="shared" ca="1" si="129"/>
        <v/>
      </c>
      <c r="IJ72" s="17" t="str">
        <f t="shared" ca="1" si="130"/>
        <v/>
      </c>
      <c r="IK72" s="17" t="str">
        <f t="shared" ca="1" si="131"/>
        <v/>
      </c>
      <c r="IL72" s="17" t="str">
        <f t="shared" ca="1" si="132"/>
        <v/>
      </c>
      <c r="IM72" s="17" t="str">
        <f t="shared" ca="1" si="133"/>
        <v/>
      </c>
      <c r="IN72" s="17" t="str">
        <f t="shared" ca="1" si="134"/>
        <v/>
      </c>
      <c r="IO72" s="17" t="str">
        <f t="shared" ca="1" si="135"/>
        <v/>
      </c>
      <c r="IP72" s="17" t="str">
        <f t="shared" ca="1" si="136"/>
        <v/>
      </c>
      <c r="IQ72" s="17" t="str">
        <f t="shared" ca="1" si="109"/>
        <v/>
      </c>
      <c r="IR72" s="17" t="str">
        <f t="shared" ca="1" si="110"/>
        <v/>
      </c>
      <c r="IS72" s="17" t="str">
        <f t="shared" ca="1" si="111"/>
        <v/>
      </c>
      <c r="IT72" s="17" t="str">
        <f t="shared" ca="1" si="112"/>
        <v/>
      </c>
      <c r="IU72" s="17" t="str">
        <f t="shared" ca="1" si="113"/>
        <v/>
      </c>
      <c r="IV72" s="17" t="str">
        <f t="shared" ca="1" si="114"/>
        <v/>
      </c>
      <c r="IW72" s="17" t="str">
        <f t="shared" ca="1" si="115"/>
        <v/>
      </c>
      <c r="IX72" s="17" t="str">
        <f t="shared" ca="1" si="116"/>
        <v/>
      </c>
      <c r="IY72" s="17" t="str">
        <f t="shared" ca="1" si="117"/>
        <v/>
      </c>
      <c r="IZ72" s="17" t="str">
        <f t="shared" ca="1" si="118"/>
        <v/>
      </c>
      <c r="JA72" s="17" t="str">
        <f t="shared" ca="1" si="119"/>
        <v/>
      </c>
      <c r="JB72" s="17" t="str">
        <f t="shared" ca="1" si="120"/>
        <v/>
      </c>
      <c r="JC72" s="17" t="str">
        <f t="shared" ca="1" si="121"/>
        <v/>
      </c>
      <c r="JD72" s="17" t="str">
        <f t="shared" ca="1" si="122"/>
        <v/>
      </c>
      <c r="JE72" s="17" t="str">
        <f t="shared" ca="1" si="123"/>
        <v/>
      </c>
      <c r="JF72" s="17" t="str">
        <f t="shared" ca="1" si="137"/>
        <v/>
      </c>
      <c r="JG72" s="17" t="str">
        <f t="shared" ca="1" si="138"/>
        <v/>
      </c>
      <c r="JH72" s="17" t="str">
        <f t="shared" ca="1" si="139"/>
        <v/>
      </c>
      <c r="JI72" s="17" t="str">
        <f t="shared" ca="1" si="140"/>
        <v/>
      </c>
      <c r="JJ72" s="17" t="str">
        <f t="shared" ca="1" si="141"/>
        <v/>
      </c>
      <c r="JK72" s="17" t="str">
        <f t="shared" ca="1" si="142"/>
        <v/>
      </c>
      <c r="JL72" s="17" t="str">
        <f t="shared" ca="1" si="143"/>
        <v/>
      </c>
      <c r="JM72" s="17" t="str">
        <f t="shared" ca="1" si="144"/>
        <v/>
      </c>
    </row>
    <row r="73" spans="1:273">
      <c r="A73" s="17" t="str">
        <f t="shared" si="145"/>
        <v>\\\0</v>
      </c>
      <c r="B73" s="17" t="str">
        <f t="shared" si="146"/>
        <v>\\\0</v>
      </c>
      <c r="C73" s="17" t="str">
        <f t="shared" si="147"/>
        <v>\\\0</v>
      </c>
      <c r="D73" s="17" t="str">
        <f t="shared" si="148"/>
        <v>\\\0</v>
      </c>
      <c r="E73" s="17" t="str">
        <f t="shared" si="149"/>
        <v>\\\0</v>
      </c>
      <c r="F73" s="17" t="str">
        <f t="shared" si="150"/>
        <v>\\\0</v>
      </c>
      <c r="G73" s="17" t="str">
        <f t="shared" si="151"/>
        <v>\\\0</v>
      </c>
      <c r="H73" s="17" t="str">
        <f t="shared" si="152"/>
        <v>\\\0</v>
      </c>
      <c r="I73" s="17" t="str">
        <f t="shared" si="153"/>
        <v>\\\0</v>
      </c>
      <c r="J73" s="17" t="str">
        <f t="shared" si="154"/>
        <v>\\\0</v>
      </c>
      <c r="K73" s="17" t="str">
        <f t="shared" si="155"/>
        <v>\\\0</v>
      </c>
      <c r="L73" s="17" t="str">
        <f t="shared" si="156"/>
        <v>\\\0</v>
      </c>
      <c r="M73" s="17" t="str">
        <f t="shared" si="157"/>
        <v>\\\0</v>
      </c>
      <c r="N73" s="17" t="str">
        <f t="shared" si="158"/>
        <v>\\\0</v>
      </c>
      <c r="O73" s="17" t="str">
        <f t="shared" si="159"/>
        <v>\\\0</v>
      </c>
      <c r="P73" s="17" t="str">
        <f t="shared" si="160"/>
        <v>\\\0</v>
      </c>
      <c r="R73" s="17" t="str">
        <f t="shared" si="161"/>
        <v>\\</v>
      </c>
      <c r="S73" s="38"/>
      <c r="T73" s="39"/>
      <c r="U73" s="31"/>
      <c r="V73" s="32"/>
      <c r="W73" s="36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35"/>
      <c r="DS73" s="287"/>
      <c r="DT73" s="36"/>
      <c r="DU73" s="37"/>
      <c r="DV73" s="28">
        <f>IF(AND($S73='자료입력 및 결과표시'!$B$6,COUNTIF($W73:$DR73,'자료입력 및 결과표시'!$C$6)&gt;=1),IF(OR('자료입력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DW73" s="28">
        <f>IF(AND($S73='자료입력 및 결과표시'!$B$7,COUNTIF($W73:$DR73,'자료입력 및 결과표시'!$C$7)&gt;=1),IF(OR('자료입력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DX73" s="28">
        <f>IF(AND($S73='자료입력 및 결과표시'!$B$8,COUNTIF($W73:$DR73,'자료입력 및 결과표시'!$C$8)&gt;=1),IF(OR('자료입력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DY73" s="28">
        <f>IF(AND($S73='자료입력 및 결과표시'!$B$9,COUNTIF($W73:$DR73,'자료입력 및 결과표시'!$C$9)&gt;=1),IF(OR('자료입력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DZ73" s="28">
        <f>IF(AND($S73='자료입력 및 결과표시'!$B$10,COUNTIF($W73:$DR73,'자료입력 및 결과표시'!$C$10)&gt;=1),IF(OR('자료입력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A73" s="28">
        <f>IF(AND($S73='자료입력 및 결과표시'!$B$11,COUNTIF($W73:$DR73,'자료입력 및 결과표시'!$C$11)&gt;=1),IF(OR('자료입력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B73" s="28">
        <f>IF(AND($S73='자료입력 및 결과표시'!$B$12,COUNTIF($W73:$DR73,'자료입력 및 결과표시'!$C$12)&gt;=1),IF(OR('자료입력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C73" s="28">
        <f>IF(AND($S73='자료입력 및 결과표시'!$B$13,COUNTIF($W73:$DR73,'자료입력 및 결과표시'!$C$13)&gt;=1),IF(OR('자료입력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D73" s="28">
        <f>IF(AND($S73='자료입력 및 결과표시'!$B$14,COUNTIF($W73:$DR73,'자료입력 및 결과표시'!$C$14)&gt;=1),IF(OR('자료입력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E73" s="28">
        <f>IF(AND($S73='자료입력 및 결과표시'!$B$15,COUNTIF($W73:$DR73,'자료입력 및 결과표시'!$C$15)&gt;=1),IF(OR('자료입력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F73" s="28">
        <f>IF(AND($S73='자료입력 및 결과표시'!$B$16,COUNTIF($W73:$DR73,'자료입력 및 결과표시'!$C$16)&gt;=1),IF(OR('자료입력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G73" s="28">
        <f>IF(AND($S73='자료입력 및 결과표시'!$B$17,COUNTIF($W73:$DR73,'자료입력 및 결과표시'!$C$17)&gt;=1),IF(OR('자료입력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H73" s="28">
        <f>IF(AND($S73='자료입력 및 결과표시'!$B$18,COUNTIF($W73:$DR73,'자료입력 및 결과표시'!$C$18)&gt;=1),IF(OR('자료입력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I73" s="28">
        <f>IF(AND($S73='자료입력 및 결과표시'!$B$19,COUNTIF($W73:$DR73,'자료입력 및 결과표시'!$C$19)&gt;=1),IF(OR('자료입력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J73" s="28">
        <f>IF(AND($S73='자료입력 및 결과표시'!$B$20,COUNTIF($W73:$DR73,'자료입력 및 결과표시'!$C$20)&gt;=1),IF(OR('자료입력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K73" s="28">
        <f>IF(AND($S73='자료입력 및 결과표시'!$B$21,COUNTIF($W73:$DR73,'자료입력 및 결과표시'!$C$21)&gt;=1),IF(OR('자료입력 및 결과표시'!$B$4+90&gt;=$V73,'자료입력 및 결과표시'!$B$4&lt;$U73),0,IF($V73-'자료입력 및 결과표시'!$B$4-90&gt;='자료입력 및 결과표시'!$E$4,'자료입력 및 결과표시'!$E$4,$V73-'자료입력 및 결과표시'!$B$4-90)),0)</f>
        <v>0</v>
      </c>
      <c r="EL73" s="17">
        <f>IF(AND(S73='자료입력 및 결과표시'!$B$6,COUNTIF('업무중복도(데이터 입력)'!$W73:$DR73,'자료입력 및 결과표시'!$C$6)&gt;=1),1,0)</f>
        <v>0</v>
      </c>
      <c r="EM73" s="17">
        <f>IF(AND(S73='자료입력 및 결과표시'!$B$7,COUNTIF('업무중복도(데이터 입력)'!$W73:$DR73,'자료입력 및 결과표시'!$C$7)&gt;=1),2,0)</f>
        <v>0</v>
      </c>
      <c r="EN73" s="17">
        <f>IF(AND(S73='자료입력 및 결과표시'!$B$8,COUNTIF('업무중복도(데이터 입력)'!$W73:$DR73,'자료입력 및 결과표시'!$C$8)&gt;=1),3,0)</f>
        <v>0</v>
      </c>
      <c r="EO73" s="17">
        <f>IF(AND(S73='자료입력 및 결과표시'!$B$9,COUNTIF('업무중복도(데이터 입력)'!$W73:$DR73,'자료입력 및 결과표시'!$C$9)&gt;=1),4,0)</f>
        <v>0</v>
      </c>
      <c r="EP73" s="17">
        <f>IF(AND(S73='자료입력 및 결과표시'!$B$10,COUNTIF('업무중복도(데이터 입력)'!$W73:$DR73,'자료입력 및 결과표시'!$C$10)&gt;=1),5,0)</f>
        <v>0</v>
      </c>
      <c r="EQ73" s="17">
        <f>IF(AND(S73='자료입력 및 결과표시'!$B$11,COUNTIF('업무중복도(데이터 입력)'!$W73:$DR73,'자료입력 및 결과표시'!$C$11)&gt;=1),6,0)</f>
        <v>0</v>
      </c>
      <c r="ER73" s="17">
        <f>IF(AND(S73='자료입력 및 결과표시'!$B$12,COUNTIF('업무중복도(데이터 입력)'!$W73:$DR73,'자료입력 및 결과표시'!$C$12)&gt;=1),7,0)</f>
        <v>0</v>
      </c>
      <c r="ES73" s="17">
        <f>IF(AND(S73='자료입력 및 결과표시'!$B$13,COUNTIF('업무중복도(데이터 입력)'!$W73:$DR73,'자료입력 및 결과표시'!$C$13)&gt;=1),8,0)</f>
        <v>0</v>
      </c>
      <c r="ET73" s="17">
        <f>IF(AND(S73='자료입력 및 결과표시'!$B$14,COUNTIF('업무중복도(데이터 입력)'!$W73:$DR73,'자료입력 및 결과표시'!$C$14)&gt;=1),9,0)</f>
        <v>0</v>
      </c>
      <c r="EU73" s="17">
        <f>IF(AND(S73='자료입력 및 결과표시'!$B$15,COUNTIF('업무중복도(데이터 입력)'!$W73:$DR73,'자료입력 및 결과표시'!$C$15)&gt;=1),10,0)</f>
        <v>0</v>
      </c>
      <c r="EV73" s="17">
        <f>IF(AND(S73='자료입력 및 결과표시'!$B$16,COUNTIF('업무중복도(데이터 입력)'!$W73:$DR73,'자료입력 및 결과표시'!$C$16)&gt;=1),11,0)</f>
        <v>0</v>
      </c>
      <c r="EW73" s="17">
        <f>IF(AND(S73='자료입력 및 결과표시'!$B$17,COUNTIF('업무중복도(데이터 입력)'!$W73:$DR73,'자료입력 및 결과표시'!$C$17)&gt;=1),12,0)</f>
        <v>0</v>
      </c>
      <c r="EX73" s="17">
        <f>IF(AND(S73='자료입력 및 결과표시'!$B$18,COUNTIF('업무중복도(데이터 입력)'!$W73:$DR73,'자료입력 및 결과표시'!$C$18)&gt;=1),13,0)</f>
        <v>0</v>
      </c>
      <c r="EY73" s="17">
        <f>IF(AND(S73='자료입력 및 결과표시'!$B$19,COUNTIF('업무중복도(데이터 입력)'!$W73:$DR73,'자료입력 및 결과표시'!$C$19)&gt;=1),14,0)</f>
        <v>0</v>
      </c>
      <c r="EZ73" s="17">
        <f>IF(AND(S73='자료입력 및 결과표시'!$B$20,COUNTIF('업무중복도(데이터 입력)'!$W73:$DR73,'자료입력 및 결과표시'!$C$20)&gt;=1),15,0)</f>
        <v>0</v>
      </c>
      <c r="FA73" s="17">
        <f>IF(AND(S73='자료입력 및 결과표시'!$B$21,COUNTIF('업무중복도(데이터 입력)'!$W73:$DR73,'자료입력 및 결과표시'!$C$21)&gt;=1),16,0)</f>
        <v>0</v>
      </c>
      <c r="FD73" s="270" t="str">
        <f ca="1">IFERROR(MATCH('자료입력 및 결과표시'!$C$62,OFFSET($R$3,$FD72,,1000),0)+$FD72,"")</f>
        <v/>
      </c>
      <c r="FE73" s="271" t="str">
        <f t="shared" ca="1" si="162"/>
        <v/>
      </c>
      <c r="FH73" s="17" t="str">
        <f ca="1">IFERROR(MATCH('자료입력 및 결과표시'!$C$62,OFFSET($R$3,$FH72,,1000),0)+$FH72,"")</f>
        <v/>
      </c>
      <c r="FK73" s="17">
        <f t="shared" si="163"/>
        <v>0</v>
      </c>
      <c r="FL73" s="17">
        <v>71</v>
      </c>
      <c r="FM73" s="17">
        <f>IF(HLOOKUP('자료입력 및 결과표시'!$A$4,'업체별 기술인 명단(데이터 입력)'!$B$2:$BZ$100,72,FALSE)="",1,HLOOKUP('자료입력 및 결과표시'!$A$4,'업체별 기술인 명단(데이터 입력)'!$B$2:$BZ$100,72,FALSE))</f>
        <v>1</v>
      </c>
      <c r="FN73" s="17">
        <f t="shared" ca="1" si="164"/>
        <v>0</v>
      </c>
      <c r="FO73"/>
      <c r="FP73" s="17" t="str">
        <f t="shared" ca="1" si="165"/>
        <v/>
      </c>
      <c r="FQ73" s="270" t="str">
        <f ca="1">IFERROR(MATCH('자료입력 및 결과표시'!$C$62,OFFSET($R$3,$FQ72,,1000),0)+$FQ72,"")</f>
        <v/>
      </c>
      <c r="FR73" s="17" t="str">
        <f t="shared" ca="1" si="166"/>
        <v/>
      </c>
      <c r="FS73" s="17" t="str">
        <f t="shared" ca="1" si="168"/>
        <v/>
      </c>
      <c r="FT73" s="17" t="str">
        <f t="shared" ca="1" si="169"/>
        <v/>
      </c>
      <c r="FU73" s="17" t="str">
        <f t="shared" ca="1" si="170"/>
        <v/>
      </c>
      <c r="FV73" s="17" t="str">
        <f t="shared" ca="1" si="171"/>
        <v/>
      </c>
      <c r="FW73" s="17" t="str">
        <f t="shared" ca="1" si="172"/>
        <v/>
      </c>
      <c r="FX73" s="17" t="str">
        <f t="shared" ca="1" si="173"/>
        <v/>
      </c>
      <c r="FY73" s="17" t="str">
        <f t="shared" ca="1" si="174"/>
        <v/>
      </c>
      <c r="FZ73" s="17" t="str">
        <f t="shared" ca="1" si="175"/>
        <v/>
      </c>
      <c r="GA73" s="17" t="str">
        <f t="shared" ca="1" si="176"/>
        <v/>
      </c>
      <c r="GB73" s="17" t="str">
        <f t="shared" ca="1" si="177"/>
        <v/>
      </c>
      <c r="GC73" s="17" t="str">
        <f t="shared" ca="1" si="178"/>
        <v/>
      </c>
      <c r="GD73" s="17" t="str">
        <f t="shared" ca="1" si="179"/>
        <v/>
      </c>
      <c r="GE73" s="17" t="str">
        <f t="shared" ca="1" si="180"/>
        <v/>
      </c>
      <c r="GF73" s="17" t="str">
        <f t="shared" ca="1" si="181"/>
        <v/>
      </c>
      <c r="GG73" s="17" t="str">
        <f t="shared" ca="1" si="182"/>
        <v/>
      </c>
      <c r="GH73" s="17" t="str">
        <f t="shared" ca="1" si="183"/>
        <v/>
      </c>
      <c r="GI73" s="17" t="str">
        <f t="shared" ca="1" si="184"/>
        <v/>
      </c>
      <c r="GJ73" s="17" t="str">
        <f t="shared" ca="1" si="185"/>
        <v/>
      </c>
      <c r="GK73" s="17" t="str">
        <f t="shared" ca="1" si="186"/>
        <v/>
      </c>
      <c r="GL73" s="17" t="str">
        <f t="shared" ca="1" si="187"/>
        <v/>
      </c>
      <c r="GM73" s="17" t="str">
        <f t="shared" ca="1" si="188"/>
        <v/>
      </c>
      <c r="GN73" s="17" t="str">
        <f t="shared" ca="1" si="189"/>
        <v/>
      </c>
      <c r="GO73" s="17" t="str">
        <f t="shared" ca="1" si="190"/>
        <v/>
      </c>
      <c r="GP73" s="17" t="str">
        <f t="shared" ca="1" si="191"/>
        <v/>
      </c>
      <c r="GQ73" s="17" t="str">
        <f t="shared" ca="1" si="192"/>
        <v/>
      </c>
      <c r="GR73" s="17" t="str">
        <f t="shared" ca="1" si="193"/>
        <v/>
      </c>
      <c r="GS73" s="17" t="str">
        <f t="shared" ca="1" si="194"/>
        <v/>
      </c>
      <c r="GT73" s="17" t="str">
        <f t="shared" ca="1" si="195"/>
        <v/>
      </c>
      <c r="GU73" s="17" t="str">
        <f t="shared" ca="1" si="196"/>
        <v/>
      </c>
      <c r="GV73" s="17" t="str">
        <f t="shared" ca="1" si="197"/>
        <v/>
      </c>
      <c r="GW73" s="17" t="str">
        <f t="shared" ca="1" si="198"/>
        <v/>
      </c>
      <c r="GX73" s="17" t="str">
        <f t="shared" ca="1" si="199"/>
        <v/>
      </c>
      <c r="GY73" s="17" t="str">
        <f t="shared" ca="1" si="200"/>
        <v/>
      </c>
      <c r="GZ73" s="17" t="str">
        <f t="shared" ca="1" si="201"/>
        <v/>
      </c>
      <c r="HA73" s="17" t="str">
        <f t="shared" ca="1" si="202"/>
        <v/>
      </c>
      <c r="HB73" s="17" t="str">
        <f t="shared" ca="1" si="203"/>
        <v/>
      </c>
      <c r="HC73" s="17" t="str">
        <f t="shared" ca="1" si="204"/>
        <v/>
      </c>
      <c r="HD73" s="17" t="str">
        <f t="shared" ca="1" si="205"/>
        <v/>
      </c>
      <c r="HE73" s="17" t="str">
        <f t="shared" ca="1" si="206"/>
        <v/>
      </c>
      <c r="HF73" s="17" t="str">
        <f t="shared" ca="1" si="207"/>
        <v/>
      </c>
      <c r="HG73" s="17" t="str">
        <f t="shared" ca="1" si="208"/>
        <v/>
      </c>
      <c r="HH73" s="17" t="str">
        <f t="shared" ca="1" si="209"/>
        <v/>
      </c>
      <c r="HI73" s="17" t="str">
        <f t="shared" ca="1" si="210"/>
        <v/>
      </c>
      <c r="HJ73" s="17" t="str">
        <f t="shared" ca="1" si="211"/>
        <v/>
      </c>
      <c r="HK73" s="17" t="str">
        <f t="shared" ca="1" si="212"/>
        <v/>
      </c>
      <c r="HL73" s="17" t="str">
        <f t="shared" ca="1" si="213"/>
        <v/>
      </c>
      <c r="HM73" s="17" t="str">
        <f t="shared" ca="1" si="214"/>
        <v/>
      </c>
      <c r="HN73" s="17" t="str">
        <f t="shared" ca="1" si="215"/>
        <v/>
      </c>
      <c r="HO73" s="17" t="str">
        <f t="shared" ca="1" si="216"/>
        <v/>
      </c>
      <c r="HP73" s="17" t="str">
        <f t="shared" ca="1" si="217"/>
        <v/>
      </c>
      <c r="HQ73" s="17" t="str">
        <f t="shared" ca="1" si="218"/>
        <v/>
      </c>
      <c r="HR73" s="17" t="str">
        <f t="shared" ca="1" si="219"/>
        <v/>
      </c>
      <c r="HS73" s="17" t="str">
        <f t="shared" ca="1" si="220"/>
        <v/>
      </c>
      <c r="HT73" s="17" t="str">
        <f t="shared" ca="1" si="221"/>
        <v/>
      </c>
      <c r="HU73" s="17" t="str">
        <f t="shared" ca="1" si="222"/>
        <v/>
      </c>
      <c r="HV73" s="17" t="str">
        <f t="shared" ca="1" si="223"/>
        <v/>
      </c>
      <c r="HW73" s="17" t="str">
        <f t="shared" ca="1" si="224"/>
        <v/>
      </c>
      <c r="HX73" s="17" t="str">
        <f t="shared" ca="1" si="225"/>
        <v/>
      </c>
      <c r="HY73" s="17" t="str">
        <f t="shared" ca="1" si="226"/>
        <v/>
      </c>
      <c r="HZ73" s="17" t="str">
        <f t="shared" ca="1" si="227"/>
        <v/>
      </c>
      <c r="IA73" s="17" t="str">
        <f t="shared" ca="1" si="228"/>
        <v/>
      </c>
      <c r="IB73" s="17" t="str">
        <f t="shared" ca="1" si="229"/>
        <v/>
      </c>
      <c r="IC73" s="17" t="str">
        <f t="shared" ca="1" si="230"/>
        <v/>
      </c>
      <c r="ID73" s="17" t="str">
        <f t="shared" ca="1" si="167"/>
        <v/>
      </c>
      <c r="IE73" s="17" t="str">
        <f t="shared" ca="1" si="125"/>
        <v/>
      </c>
      <c r="IF73" s="17" t="str">
        <f t="shared" ca="1" si="126"/>
        <v/>
      </c>
      <c r="IG73" s="17" t="str">
        <f t="shared" ca="1" si="127"/>
        <v/>
      </c>
      <c r="IH73" s="17" t="str">
        <f t="shared" ca="1" si="128"/>
        <v/>
      </c>
      <c r="II73" s="17" t="str">
        <f t="shared" ca="1" si="129"/>
        <v/>
      </c>
      <c r="IJ73" s="17" t="str">
        <f t="shared" ca="1" si="130"/>
        <v/>
      </c>
      <c r="IK73" s="17" t="str">
        <f t="shared" ca="1" si="131"/>
        <v/>
      </c>
      <c r="IL73" s="17" t="str">
        <f t="shared" ca="1" si="132"/>
        <v/>
      </c>
      <c r="IM73" s="17" t="str">
        <f t="shared" ca="1" si="133"/>
        <v/>
      </c>
      <c r="IN73" s="17" t="str">
        <f t="shared" ca="1" si="134"/>
        <v/>
      </c>
      <c r="IO73" s="17" t="str">
        <f t="shared" ca="1" si="135"/>
        <v/>
      </c>
      <c r="IP73" s="17" t="str">
        <f t="shared" ca="1" si="136"/>
        <v/>
      </c>
      <c r="IQ73" s="17" t="str">
        <f t="shared" ca="1" si="109"/>
        <v/>
      </c>
      <c r="IR73" s="17" t="str">
        <f t="shared" ca="1" si="110"/>
        <v/>
      </c>
      <c r="IS73" s="17" t="str">
        <f t="shared" ca="1" si="111"/>
        <v/>
      </c>
      <c r="IT73" s="17" t="str">
        <f t="shared" ca="1" si="112"/>
        <v/>
      </c>
      <c r="IU73" s="17" t="str">
        <f t="shared" ca="1" si="113"/>
        <v/>
      </c>
      <c r="IV73" s="17" t="str">
        <f t="shared" ca="1" si="114"/>
        <v/>
      </c>
      <c r="IW73" s="17" t="str">
        <f t="shared" ca="1" si="115"/>
        <v/>
      </c>
      <c r="IX73" s="17" t="str">
        <f t="shared" ca="1" si="116"/>
        <v/>
      </c>
      <c r="IY73" s="17" t="str">
        <f t="shared" ca="1" si="117"/>
        <v/>
      </c>
      <c r="IZ73" s="17" t="str">
        <f t="shared" ca="1" si="118"/>
        <v/>
      </c>
      <c r="JA73" s="17" t="str">
        <f t="shared" ca="1" si="119"/>
        <v/>
      </c>
      <c r="JB73" s="17" t="str">
        <f t="shared" ca="1" si="120"/>
        <v/>
      </c>
      <c r="JC73" s="17" t="str">
        <f t="shared" ca="1" si="121"/>
        <v/>
      </c>
      <c r="JD73" s="17" t="str">
        <f t="shared" ca="1" si="122"/>
        <v/>
      </c>
      <c r="JE73" s="17" t="str">
        <f t="shared" ca="1" si="123"/>
        <v/>
      </c>
      <c r="JF73" s="17" t="str">
        <f t="shared" ca="1" si="137"/>
        <v/>
      </c>
      <c r="JG73" s="17" t="str">
        <f t="shared" ca="1" si="138"/>
        <v/>
      </c>
      <c r="JH73" s="17" t="str">
        <f t="shared" ca="1" si="139"/>
        <v/>
      </c>
      <c r="JI73" s="17" t="str">
        <f t="shared" ca="1" si="140"/>
        <v/>
      </c>
      <c r="JJ73" s="17" t="str">
        <f t="shared" ca="1" si="141"/>
        <v/>
      </c>
      <c r="JK73" s="17" t="str">
        <f t="shared" ca="1" si="142"/>
        <v/>
      </c>
      <c r="JL73" s="17" t="str">
        <f t="shared" ca="1" si="143"/>
        <v/>
      </c>
      <c r="JM73" s="17" t="str">
        <f t="shared" ca="1" si="144"/>
        <v/>
      </c>
    </row>
    <row r="74" spans="1:273">
      <c r="A74" s="17" t="str">
        <f t="shared" si="145"/>
        <v>\\\0</v>
      </c>
      <c r="B74" s="17" t="str">
        <f t="shared" si="146"/>
        <v>\\\0</v>
      </c>
      <c r="C74" s="17" t="str">
        <f t="shared" si="147"/>
        <v>\\\0</v>
      </c>
      <c r="D74" s="17" t="str">
        <f t="shared" si="148"/>
        <v>\\\0</v>
      </c>
      <c r="E74" s="17" t="str">
        <f t="shared" si="149"/>
        <v>\\\0</v>
      </c>
      <c r="F74" s="17" t="str">
        <f t="shared" si="150"/>
        <v>\\\0</v>
      </c>
      <c r="G74" s="17" t="str">
        <f t="shared" si="151"/>
        <v>\\\0</v>
      </c>
      <c r="H74" s="17" t="str">
        <f t="shared" si="152"/>
        <v>\\\0</v>
      </c>
      <c r="I74" s="17" t="str">
        <f t="shared" si="153"/>
        <v>\\\0</v>
      </c>
      <c r="J74" s="17" t="str">
        <f t="shared" si="154"/>
        <v>\\\0</v>
      </c>
      <c r="K74" s="17" t="str">
        <f t="shared" si="155"/>
        <v>\\\0</v>
      </c>
      <c r="L74" s="17" t="str">
        <f t="shared" si="156"/>
        <v>\\\0</v>
      </c>
      <c r="M74" s="17" t="str">
        <f t="shared" si="157"/>
        <v>\\\0</v>
      </c>
      <c r="N74" s="17" t="str">
        <f t="shared" si="158"/>
        <v>\\\0</v>
      </c>
      <c r="O74" s="17" t="str">
        <f t="shared" si="159"/>
        <v>\\\0</v>
      </c>
      <c r="P74" s="17" t="str">
        <f t="shared" si="160"/>
        <v>\\\0</v>
      </c>
      <c r="R74" s="17" t="str">
        <f t="shared" si="161"/>
        <v>\\</v>
      </c>
      <c r="S74" s="38"/>
      <c r="T74" s="39"/>
      <c r="U74" s="31"/>
      <c r="V74" s="32"/>
      <c r="W74" s="36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35"/>
      <c r="DS74" s="287"/>
      <c r="DT74" s="36"/>
      <c r="DU74" s="37"/>
      <c r="DV74" s="28">
        <f>IF(AND($S74='자료입력 및 결과표시'!$B$6,COUNTIF($W74:$DR74,'자료입력 및 결과표시'!$C$6)&gt;=1),IF(OR('자료입력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DW74" s="28">
        <f>IF(AND($S74='자료입력 및 결과표시'!$B$7,COUNTIF($W74:$DR74,'자료입력 및 결과표시'!$C$7)&gt;=1),IF(OR('자료입력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DX74" s="28">
        <f>IF(AND($S74='자료입력 및 결과표시'!$B$8,COUNTIF($W74:$DR74,'자료입력 및 결과표시'!$C$8)&gt;=1),IF(OR('자료입력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DY74" s="28">
        <f>IF(AND($S74='자료입력 및 결과표시'!$B$9,COUNTIF($W74:$DR74,'자료입력 및 결과표시'!$C$9)&gt;=1),IF(OR('자료입력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DZ74" s="28">
        <f>IF(AND($S74='자료입력 및 결과표시'!$B$10,COUNTIF($W74:$DR74,'자료입력 및 결과표시'!$C$10)&gt;=1),IF(OR('자료입력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A74" s="28">
        <f>IF(AND($S74='자료입력 및 결과표시'!$B$11,COUNTIF($W74:$DR74,'자료입력 및 결과표시'!$C$11)&gt;=1),IF(OR('자료입력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B74" s="28">
        <f>IF(AND($S74='자료입력 및 결과표시'!$B$12,COUNTIF($W74:$DR74,'자료입력 및 결과표시'!$C$12)&gt;=1),IF(OR('자료입력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C74" s="28">
        <f>IF(AND($S74='자료입력 및 결과표시'!$B$13,COUNTIF($W74:$DR74,'자료입력 및 결과표시'!$C$13)&gt;=1),IF(OR('자료입력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D74" s="28">
        <f>IF(AND($S74='자료입력 및 결과표시'!$B$14,COUNTIF($W74:$DR74,'자료입력 및 결과표시'!$C$14)&gt;=1),IF(OR('자료입력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E74" s="28">
        <f>IF(AND($S74='자료입력 및 결과표시'!$B$15,COUNTIF($W74:$DR74,'자료입력 및 결과표시'!$C$15)&gt;=1),IF(OR('자료입력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F74" s="28">
        <f>IF(AND($S74='자료입력 및 결과표시'!$B$16,COUNTIF($W74:$DR74,'자료입력 및 결과표시'!$C$16)&gt;=1),IF(OR('자료입력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G74" s="28">
        <f>IF(AND($S74='자료입력 및 결과표시'!$B$17,COUNTIF($W74:$DR74,'자료입력 및 결과표시'!$C$17)&gt;=1),IF(OR('자료입력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H74" s="28">
        <f>IF(AND($S74='자료입력 및 결과표시'!$B$18,COUNTIF($W74:$DR74,'자료입력 및 결과표시'!$C$18)&gt;=1),IF(OR('자료입력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I74" s="28">
        <f>IF(AND($S74='자료입력 및 결과표시'!$B$19,COUNTIF($W74:$DR74,'자료입력 및 결과표시'!$C$19)&gt;=1),IF(OR('자료입력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J74" s="28">
        <f>IF(AND($S74='자료입력 및 결과표시'!$B$20,COUNTIF($W74:$DR74,'자료입력 및 결과표시'!$C$20)&gt;=1),IF(OR('자료입력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K74" s="28">
        <f>IF(AND($S74='자료입력 및 결과표시'!$B$21,COUNTIF($W74:$DR74,'자료입력 및 결과표시'!$C$21)&gt;=1),IF(OR('자료입력 및 결과표시'!$B$4+90&gt;=$V74,'자료입력 및 결과표시'!$B$4&lt;$U74),0,IF($V74-'자료입력 및 결과표시'!$B$4-90&gt;='자료입력 및 결과표시'!$E$4,'자료입력 및 결과표시'!$E$4,$V74-'자료입력 및 결과표시'!$B$4-90)),0)</f>
        <v>0</v>
      </c>
      <c r="EL74" s="17">
        <f>IF(AND(S74='자료입력 및 결과표시'!$B$6,COUNTIF('업무중복도(데이터 입력)'!$W74:$DR74,'자료입력 및 결과표시'!$C$6)&gt;=1),1,0)</f>
        <v>0</v>
      </c>
      <c r="EM74" s="17">
        <f>IF(AND(S74='자료입력 및 결과표시'!$B$7,COUNTIF('업무중복도(데이터 입력)'!$W74:$DR74,'자료입력 및 결과표시'!$C$7)&gt;=1),2,0)</f>
        <v>0</v>
      </c>
      <c r="EN74" s="17">
        <f>IF(AND(S74='자료입력 및 결과표시'!$B$8,COUNTIF('업무중복도(데이터 입력)'!$W74:$DR74,'자료입력 및 결과표시'!$C$8)&gt;=1),3,0)</f>
        <v>0</v>
      </c>
      <c r="EO74" s="17">
        <f>IF(AND(S74='자료입력 및 결과표시'!$B$9,COUNTIF('업무중복도(데이터 입력)'!$W74:$DR74,'자료입력 및 결과표시'!$C$9)&gt;=1),4,0)</f>
        <v>0</v>
      </c>
      <c r="EP74" s="17">
        <f>IF(AND(S74='자료입력 및 결과표시'!$B$10,COUNTIF('업무중복도(데이터 입력)'!$W74:$DR74,'자료입력 및 결과표시'!$C$10)&gt;=1),5,0)</f>
        <v>0</v>
      </c>
      <c r="EQ74" s="17">
        <f>IF(AND(S74='자료입력 및 결과표시'!$B$11,COUNTIF('업무중복도(데이터 입력)'!$W74:$DR74,'자료입력 및 결과표시'!$C$11)&gt;=1),6,0)</f>
        <v>0</v>
      </c>
      <c r="ER74" s="17">
        <f>IF(AND(S74='자료입력 및 결과표시'!$B$12,COUNTIF('업무중복도(데이터 입력)'!$W74:$DR74,'자료입력 및 결과표시'!$C$12)&gt;=1),7,0)</f>
        <v>0</v>
      </c>
      <c r="ES74" s="17">
        <f>IF(AND(S74='자료입력 및 결과표시'!$B$13,COUNTIF('업무중복도(데이터 입력)'!$W74:$DR74,'자료입력 및 결과표시'!$C$13)&gt;=1),8,0)</f>
        <v>0</v>
      </c>
      <c r="ET74" s="17">
        <f>IF(AND(S74='자료입력 및 결과표시'!$B$14,COUNTIF('업무중복도(데이터 입력)'!$W74:$DR74,'자료입력 및 결과표시'!$C$14)&gt;=1),9,0)</f>
        <v>0</v>
      </c>
      <c r="EU74" s="17">
        <f>IF(AND(S74='자료입력 및 결과표시'!$B$15,COUNTIF('업무중복도(데이터 입력)'!$W74:$DR74,'자료입력 및 결과표시'!$C$15)&gt;=1),10,0)</f>
        <v>0</v>
      </c>
      <c r="EV74" s="17">
        <f>IF(AND(S74='자료입력 및 결과표시'!$B$16,COUNTIF('업무중복도(데이터 입력)'!$W74:$DR74,'자료입력 및 결과표시'!$C$16)&gt;=1),11,0)</f>
        <v>0</v>
      </c>
      <c r="EW74" s="17">
        <f>IF(AND(S74='자료입력 및 결과표시'!$B$17,COUNTIF('업무중복도(데이터 입력)'!$W74:$DR74,'자료입력 및 결과표시'!$C$17)&gt;=1),12,0)</f>
        <v>0</v>
      </c>
      <c r="EX74" s="17">
        <f>IF(AND(S74='자료입력 및 결과표시'!$B$18,COUNTIF('업무중복도(데이터 입력)'!$W74:$DR74,'자료입력 및 결과표시'!$C$18)&gt;=1),13,0)</f>
        <v>0</v>
      </c>
      <c r="EY74" s="17">
        <f>IF(AND(S74='자료입력 및 결과표시'!$B$19,COUNTIF('업무중복도(데이터 입력)'!$W74:$DR74,'자료입력 및 결과표시'!$C$19)&gt;=1),14,0)</f>
        <v>0</v>
      </c>
      <c r="EZ74" s="17">
        <f>IF(AND(S74='자료입력 및 결과표시'!$B$20,COUNTIF('업무중복도(데이터 입력)'!$W74:$DR74,'자료입력 및 결과표시'!$C$20)&gt;=1),15,0)</f>
        <v>0</v>
      </c>
      <c r="FA74" s="17">
        <f>IF(AND(S74='자료입력 및 결과표시'!$B$21,COUNTIF('업무중복도(데이터 입력)'!$W74:$DR74,'자료입력 및 결과표시'!$C$21)&gt;=1),16,0)</f>
        <v>0</v>
      </c>
      <c r="FD74" s="270" t="str">
        <f ca="1">IFERROR(MATCH('자료입력 및 결과표시'!$C$62,OFFSET($R$3,$FD73,,1000),0)+$FD73,"")</f>
        <v/>
      </c>
      <c r="FE74" s="271" t="str">
        <f t="shared" ca="1" si="162"/>
        <v/>
      </c>
      <c r="FH74" s="17" t="str">
        <f ca="1">IFERROR(MATCH('자료입력 및 결과표시'!$C$62,OFFSET($R$3,$FH73,,1000),0)+$FH73,"")</f>
        <v/>
      </c>
      <c r="FK74" s="17">
        <f t="shared" si="163"/>
        <v>0</v>
      </c>
      <c r="FL74" s="17">
        <v>72</v>
      </c>
      <c r="FM74" s="17">
        <f>IF(HLOOKUP('자료입력 및 결과표시'!$A$4,'업체별 기술인 명단(데이터 입력)'!$B$2:$BZ$100,73,FALSE)="",1,HLOOKUP('자료입력 및 결과표시'!$A$4,'업체별 기술인 명단(데이터 입력)'!$B$2:$BZ$100,73,FALSE))</f>
        <v>1</v>
      </c>
      <c r="FN74" s="17">
        <f t="shared" ca="1" si="164"/>
        <v>0</v>
      </c>
      <c r="FO74"/>
      <c r="FP74" s="17" t="str">
        <f t="shared" ca="1" si="165"/>
        <v/>
      </c>
      <c r="FQ74" s="270" t="str">
        <f ca="1">IFERROR(MATCH('자료입력 및 결과표시'!$C$62,OFFSET($R$3,$FQ73,,1000),0)+$FQ73,"")</f>
        <v/>
      </c>
      <c r="FR74" s="17" t="str">
        <f t="shared" ca="1" si="166"/>
        <v/>
      </c>
      <c r="FS74" s="17" t="str">
        <f t="shared" ca="1" si="168"/>
        <v/>
      </c>
      <c r="FT74" s="17" t="str">
        <f t="shared" ca="1" si="169"/>
        <v/>
      </c>
      <c r="FU74" s="17" t="str">
        <f t="shared" ca="1" si="170"/>
        <v/>
      </c>
      <c r="FV74" s="17" t="str">
        <f t="shared" ca="1" si="171"/>
        <v/>
      </c>
      <c r="FW74" s="17" t="str">
        <f t="shared" ca="1" si="172"/>
        <v/>
      </c>
      <c r="FX74" s="17" t="str">
        <f t="shared" ca="1" si="173"/>
        <v/>
      </c>
      <c r="FY74" s="17" t="str">
        <f t="shared" ca="1" si="174"/>
        <v/>
      </c>
      <c r="FZ74" s="17" t="str">
        <f t="shared" ca="1" si="175"/>
        <v/>
      </c>
      <c r="GA74" s="17" t="str">
        <f t="shared" ca="1" si="176"/>
        <v/>
      </c>
      <c r="GB74" s="17" t="str">
        <f t="shared" ca="1" si="177"/>
        <v/>
      </c>
      <c r="GC74" s="17" t="str">
        <f t="shared" ca="1" si="178"/>
        <v/>
      </c>
      <c r="GD74" s="17" t="str">
        <f t="shared" ca="1" si="179"/>
        <v/>
      </c>
      <c r="GE74" s="17" t="str">
        <f t="shared" ca="1" si="180"/>
        <v/>
      </c>
      <c r="GF74" s="17" t="str">
        <f t="shared" ca="1" si="181"/>
        <v/>
      </c>
      <c r="GG74" s="17" t="str">
        <f t="shared" ca="1" si="182"/>
        <v/>
      </c>
      <c r="GH74" s="17" t="str">
        <f t="shared" ca="1" si="183"/>
        <v/>
      </c>
      <c r="GI74" s="17" t="str">
        <f t="shared" ca="1" si="184"/>
        <v/>
      </c>
      <c r="GJ74" s="17" t="str">
        <f t="shared" ca="1" si="185"/>
        <v/>
      </c>
      <c r="GK74" s="17" t="str">
        <f t="shared" ca="1" si="186"/>
        <v/>
      </c>
      <c r="GL74" s="17" t="str">
        <f t="shared" ca="1" si="187"/>
        <v/>
      </c>
      <c r="GM74" s="17" t="str">
        <f t="shared" ca="1" si="188"/>
        <v/>
      </c>
      <c r="GN74" s="17" t="str">
        <f t="shared" ca="1" si="189"/>
        <v/>
      </c>
      <c r="GO74" s="17" t="str">
        <f t="shared" ca="1" si="190"/>
        <v/>
      </c>
      <c r="GP74" s="17" t="str">
        <f t="shared" ca="1" si="191"/>
        <v/>
      </c>
      <c r="GQ74" s="17" t="str">
        <f t="shared" ca="1" si="192"/>
        <v/>
      </c>
      <c r="GR74" s="17" t="str">
        <f t="shared" ca="1" si="193"/>
        <v/>
      </c>
      <c r="GS74" s="17" t="str">
        <f t="shared" ca="1" si="194"/>
        <v/>
      </c>
      <c r="GT74" s="17" t="str">
        <f t="shared" ca="1" si="195"/>
        <v/>
      </c>
      <c r="GU74" s="17" t="str">
        <f t="shared" ca="1" si="196"/>
        <v/>
      </c>
      <c r="GV74" s="17" t="str">
        <f t="shared" ca="1" si="197"/>
        <v/>
      </c>
      <c r="GW74" s="17" t="str">
        <f t="shared" ca="1" si="198"/>
        <v/>
      </c>
      <c r="GX74" s="17" t="str">
        <f t="shared" ca="1" si="199"/>
        <v/>
      </c>
      <c r="GY74" s="17" t="str">
        <f t="shared" ca="1" si="200"/>
        <v/>
      </c>
      <c r="GZ74" s="17" t="str">
        <f t="shared" ca="1" si="201"/>
        <v/>
      </c>
      <c r="HA74" s="17" t="str">
        <f t="shared" ca="1" si="202"/>
        <v/>
      </c>
      <c r="HB74" s="17" t="str">
        <f t="shared" ca="1" si="203"/>
        <v/>
      </c>
      <c r="HC74" s="17" t="str">
        <f t="shared" ca="1" si="204"/>
        <v/>
      </c>
      <c r="HD74" s="17" t="str">
        <f t="shared" ca="1" si="205"/>
        <v/>
      </c>
      <c r="HE74" s="17" t="str">
        <f t="shared" ca="1" si="206"/>
        <v/>
      </c>
      <c r="HF74" s="17" t="str">
        <f t="shared" ca="1" si="207"/>
        <v/>
      </c>
      <c r="HG74" s="17" t="str">
        <f t="shared" ca="1" si="208"/>
        <v/>
      </c>
      <c r="HH74" s="17" t="str">
        <f t="shared" ca="1" si="209"/>
        <v/>
      </c>
      <c r="HI74" s="17" t="str">
        <f t="shared" ca="1" si="210"/>
        <v/>
      </c>
      <c r="HJ74" s="17" t="str">
        <f t="shared" ca="1" si="211"/>
        <v/>
      </c>
      <c r="HK74" s="17" t="str">
        <f t="shared" ca="1" si="212"/>
        <v/>
      </c>
      <c r="HL74" s="17" t="str">
        <f t="shared" ca="1" si="213"/>
        <v/>
      </c>
      <c r="HM74" s="17" t="str">
        <f t="shared" ca="1" si="214"/>
        <v/>
      </c>
      <c r="HN74" s="17" t="str">
        <f t="shared" ca="1" si="215"/>
        <v/>
      </c>
      <c r="HO74" s="17" t="str">
        <f t="shared" ca="1" si="216"/>
        <v/>
      </c>
      <c r="HP74" s="17" t="str">
        <f t="shared" ca="1" si="217"/>
        <v/>
      </c>
      <c r="HQ74" s="17" t="str">
        <f t="shared" ca="1" si="218"/>
        <v/>
      </c>
      <c r="HR74" s="17" t="str">
        <f t="shared" ca="1" si="219"/>
        <v/>
      </c>
      <c r="HS74" s="17" t="str">
        <f t="shared" ca="1" si="220"/>
        <v/>
      </c>
      <c r="HT74" s="17" t="str">
        <f t="shared" ca="1" si="221"/>
        <v/>
      </c>
      <c r="HU74" s="17" t="str">
        <f t="shared" ca="1" si="222"/>
        <v/>
      </c>
      <c r="HV74" s="17" t="str">
        <f t="shared" ca="1" si="223"/>
        <v/>
      </c>
      <c r="HW74" s="17" t="str">
        <f t="shared" ca="1" si="224"/>
        <v/>
      </c>
      <c r="HX74" s="17" t="str">
        <f t="shared" ca="1" si="225"/>
        <v/>
      </c>
      <c r="HY74" s="17" t="str">
        <f t="shared" ca="1" si="226"/>
        <v/>
      </c>
      <c r="HZ74" s="17" t="str">
        <f t="shared" ca="1" si="227"/>
        <v/>
      </c>
      <c r="IA74" s="17" t="str">
        <f t="shared" ca="1" si="228"/>
        <v/>
      </c>
      <c r="IB74" s="17" t="str">
        <f t="shared" ca="1" si="229"/>
        <v/>
      </c>
      <c r="IC74" s="17" t="str">
        <f t="shared" ca="1" si="230"/>
        <v/>
      </c>
      <c r="ID74" s="17" t="str">
        <f t="shared" ca="1" si="167"/>
        <v/>
      </c>
      <c r="IE74" s="17" t="str">
        <f t="shared" ca="1" si="125"/>
        <v/>
      </c>
      <c r="IF74" s="17" t="str">
        <f t="shared" ca="1" si="126"/>
        <v/>
      </c>
      <c r="IG74" s="17" t="str">
        <f t="shared" ca="1" si="127"/>
        <v/>
      </c>
      <c r="IH74" s="17" t="str">
        <f t="shared" ca="1" si="128"/>
        <v/>
      </c>
      <c r="II74" s="17" t="str">
        <f t="shared" ca="1" si="129"/>
        <v/>
      </c>
      <c r="IJ74" s="17" t="str">
        <f t="shared" ca="1" si="130"/>
        <v/>
      </c>
      <c r="IK74" s="17" t="str">
        <f t="shared" ca="1" si="131"/>
        <v/>
      </c>
      <c r="IL74" s="17" t="str">
        <f t="shared" ca="1" si="132"/>
        <v/>
      </c>
      <c r="IM74" s="17" t="str">
        <f t="shared" ca="1" si="133"/>
        <v/>
      </c>
      <c r="IN74" s="17" t="str">
        <f t="shared" ca="1" si="134"/>
        <v/>
      </c>
      <c r="IO74" s="17" t="str">
        <f t="shared" ca="1" si="135"/>
        <v/>
      </c>
      <c r="IP74" s="17" t="str">
        <f t="shared" ca="1" si="136"/>
        <v/>
      </c>
      <c r="IQ74" s="17" t="str">
        <f t="shared" ca="1" si="109"/>
        <v/>
      </c>
      <c r="IR74" s="17" t="str">
        <f t="shared" ca="1" si="110"/>
        <v/>
      </c>
      <c r="IS74" s="17" t="str">
        <f t="shared" ca="1" si="111"/>
        <v/>
      </c>
      <c r="IT74" s="17" t="str">
        <f t="shared" ca="1" si="112"/>
        <v/>
      </c>
      <c r="IU74" s="17" t="str">
        <f t="shared" ca="1" si="113"/>
        <v/>
      </c>
      <c r="IV74" s="17" t="str">
        <f t="shared" ca="1" si="114"/>
        <v/>
      </c>
      <c r="IW74" s="17" t="str">
        <f t="shared" ca="1" si="115"/>
        <v/>
      </c>
      <c r="IX74" s="17" t="str">
        <f t="shared" ca="1" si="116"/>
        <v/>
      </c>
      <c r="IY74" s="17" t="str">
        <f t="shared" ca="1" si="117"/>
        <v/>
      </c>
      <c r="IZ74" s="17" t="str">
        <f t="shared" ca="1" si="118"/>
        <v/>
      </c>
      <c r="JA74" s="17" t="str">
        <f t="shared" ca="1" si="119"/>
        <v/>
      </c>
      <c r="JB74" s="17" t="str">
        <f t="shared" ca="1" si="120"/>
        <v/>
      </c>
      <c r="JC74" s="17" t="str">
        <f t="shared" ca="1" si="121"/>
        <v/>
      </c>
      <c r="JD74" s="17" t="str">
        <f t="shared" ca="1" si="122"/>
        <v/>
      </c>
      <c r="JE74" s="17" t="str">
        <f t="shared" ca="1" si="123"/>
        <v/>
      </c>
      <c r="JF74" s="17" t="str">
        <f t="shared" ca="1" si="137"/>
        <v/>
      </c>
      <c r="JG74" s="17" t="str">
        <f t="shared" ca="1" si="138"/>
        <v/>
      </c>
      <c r="JH74" s="17" t="str">
        <f t="shared" ca="1" si="139"/>
        <v/>
      </c>
      <c r="JI74" s="17" t="str">
        <f t="shared" ca="1" si="140"/>
        <v/>
      </c>
      <c r="JJ74" s="17" t="str">
        <f t="shared" ca="1" si="141"/>
        <v/>
      </c>
      <c r="JK74" s="17" t="str">
        <f t="shared" ca="1" si="142"/>
        <v/>
      </c>
      <c r="JL74" s="17" t="str">
        <f t="shared" ca="1" si="143"/>
        <v/>
      </c>
      <c r="JM74" s="17" t="str">
        <f t="shared" ca="1" si="144"/>
        <v/>
      </c>
    </row>
    <row r="75" spans="1:273">
      <c r="A75" s="17" t="str">
        <f t="shared" si="145"/>
        <v>\\\0</v>
      </c>
      <c r="B75" s="17" t="str">
        <f t="shared" si="146"/>
        <v>\\\0</v>
      </c>
      <c r="C75" s="17" t="str">
        <f t="shared" si="147"/>
        <v>\\\0</v>
      </c>
      <c r="D75" s="17" t="str">
        <f t="shared" si="148"/>
        <v>\\\0</v>
      </c>
      <c r="E75" s="17" t="str">
        <f t="shared" si="149"/>
        <v>\\\0</v>
      </c>
      <c r="F75" s="17" t="str">
        <f t="shared" si="150"/>
        <v>\\\0</v>
      </c>
      <c r="G75" s="17" t="str">
        <f t="shared" si="151"/>
        <v>\\\0</v>
      </c>
      <c r="H75" s="17" t="str">
        <f t="shared" si="152"/>
        <v>\\\0</v>
      </c>
      <c r="I75" s="17" t="str">
        <f t="shared" si="153"/>
        <v>\\\0</v>
      </c>
      <c r="J75" s="17" t="str">
        <f t="shared" si="154"/>
        <v>\\\0</v>
      </c>
      <c r="K75" s="17" t="str">
        <f t="shared" si="155"/>
        <v>\\\0</v>
      </c>
      <c r="L75" s="17" t="str">
        <f t="shared" si="156"/>
        <v>\\\0</v>
      </c>
      <c r="M75" s="17" t="str">
        <f t="shared" si="157"/>
        <v>\\\0</v>
      </c>
      <c r="N75" s="17" t="str">
        <f t="shared" si="158"/>
        <v>\\\0</v>
      </c>
      <c r="O75" s="17" t="str">
        <f t="shared" si="159"/>
        <v>\\\0</v>
      </c>
      <c r="P75" s="17" t="str">
        <f t="shared" si="160"/>
        <v>\\\0</v>
      </c>
      <c r="R75" s="17" t="str">
        <f t="shared" si="161"/>
        <v>\\</v>
      </c>
      <c r="S75" s="38"/>
      <c r="T75" s="39"/>
      <c r="U75" s="31"/>
      <c r="V75" s="32"/>
      <c r="W75" s="36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35"/>
      <c r="DS75" s="287"/>
      <c r="DT75" s="36"/>
      <c r="DU75" s="37"/>
      <c r="DV75" s="28">
        <f>IF(AND($S75='자료입력 및 결과표시'!$B$6,COUNTIF($W75:$DR75,'자료입력 및 결과표시'!$C$6)&gt;=1),IF(OR('자료입력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DW75" s="28">
        <f>IF(AND($S75='자료입력 및 결과표시'!$B$7,COUNTIF($W75:$DR75,'자료입력 및 결과표시'!$C$7)&gt;=1),IF(OR('자료입력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DX75" s="28">
        <f>IF(AND($S75='자료입력 및 결과표시'!$B$8,COUNTIF($W75:$DR75,'자료입력 및 결과표시'!$C$8)&gt;=1),IF(OR('자료입력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DY75" s="28">
        <f>IF(AND($S75='자료입력 및 결과표시'!$B$9,COUNTIF($W75:$DR75,'자료입력 및 결과표시'!$C$9)&gt;=1),IF(OR('자료입력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DZ75" s="28">
        <f>IF(AND($S75='자료입력 및 결과표시'!$B$10,COUNTIF($W75:$DR75,'자료입력 및 결과표시'!$C$10)&gt;=1),IF(OR('자료입력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A75" s="28">
        <f>IF(AND($S75='자료입력 및 결과표시'!$B$11,COUNTIF($W75:$DR75,'자료입력 및 결과표시'!$C$11)&gt;=1),IF(OR('자료입력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B75" s="28">
        <f>IF(AND($S75='자료입력 및 결과표시'!$B$12,COUNTIF($W75:$DR75,'자료입력 및 결과표시'!$C$12)&gt;=1),IF(OR('자료입력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C75" s="28">
        <f>IF(AND($S75='자료입력 및 결과표시'!$B$13,COUNTIF($W75:$DR75,'자료입력 및 결과표시'!$C$13)&gt;=1),IF(OR('자료입력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D75" s="28">
        <f>IF(AND($S75='자료입력 및 결과표시'!$B$14,COUNTIF($W75:$DR75,'자료입력 및 결과표시'!$C$14)&gt;=1),IF(OR('자료입력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E75" s="28">
        <f>IF(AND($S75='자료입력 및 결과표시'!$B$15,COUNTIF($W75:$DR75,'자료입력 및 결과표시'!$C$15)&gt;=1),IF(OR('자료입력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F75" s="28">
        <f>IF(AND($S75='자료입력 및 결과표시'!$B$16,COUNTIF($W75:$DR75,'자료입력 및 결과표시'!$C$16)&gt;=1),IF(OR('자료입력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G75" s="28">
        <f>IF(AND($S75='자료입력 및 결과표시'!$B$17,COUNTIF($W75:$DR75,'자료입력 및 결과표시'!$C$17)&gt;=1),IF(OR('자료입력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H75" s="28">
        <f>IF(AND($S75='자료입력 및 결과표시'!$B$18,COUNTIF($W75:$DR75,'자료입력 및 결과표시'!$C$18)&gt;=1),IF(OR('자료입력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I75" s="28">
        <f>IF(AND($S75='자료입력 및 결과표시'!$B$19,COUNTIF($W75:$DR75,'자료입력 및 결과표시'!$C$19)&gt;=1),IF(OR('자료입력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J75" s="28">
        <f>IF(AND($S75='자료입력 및 결과표시'!$B$20,COUNTIF($W75:$DR75,'자료입력 및 결과표시'!$C$20)&gt;=1),IF(OR('자료입력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K75" s="28">
        <f>IF(AND($S75='자료입력 및 결과표시'!$B$21,COUNTIF($W75:$DR75,'자료입력 및 결과표시'!$C$21)&gt;=1),IF(OR('자료입력 및 결과표시'!$B$4+90&gt;=$V75,'자료입력 및 결과표시'!$B$4&lt;$U75),0,IF($V75-'자료입력 및 결과표시'!$B$4-90&gt;='자료입력 및 결과표시'!$E$4,'자료입력 및 결과표시'!$E$4,$V75-'자료입력 및 결과표시'!$B$4-90)),0)</f>
        <v>0</v>
      </c>
      <c r="EL75" s="17">
        <f>IF(AND(S75='자료입력 및 결과표시'!$B$6,COUNTIF('업무중복도(데이터 입력)'!$W75:$DR75,'자료입력 및 결과표시'!$C$6)&gt;=1),1,0)</f>
        <v>0</v>
      </c>
      <c r="EM75" s="17">
        <f>IF(AND(S75='자료입력 및 결과표시'!$B$7,COUNTIF('업무중복도(데이터 입력)'!$W75:$DR75,'자료입력 및 결과표시'!$C$7)&gt;=1),2,0)</f>
        <v>0</v>
      </c>
      <c r="EN75" s="17">
        <f>IF(AND(S75='자료입력 및 결과표시'!$B$8,COUNTIF('업무중복도(데이터 입력)'!$W75:$DR75,'자료입력 및 결과표시'!$C$8)&gt;=1),3,0)</f>
        <v>0</v>
      </c>
      <c r="EO75" s="17">
        <f>IF(AND(S75='자료입력 및 결과표시'!$B$9,COUNTIF('업무중복도(데이터 입력)'!$W75:$DR75,'자료입력 및 결과표시'!$C$9)&gt;=1),4,0)</f>
        <v>0</v>
      </c>
      <c r="EP75" s="17">
        <f>IF(AND(S75='자료입력 및 결과표시'!$B$10,COUNTIF('업무중복도(데이터 입력)'!$W75:$DR75,'자료입력 및 결과표시'!$C$10)&gt;=1),5,0)</f>
        <v>0</v>
      </c>
      <c r="EQ75" s="17">
        <f>IF(AND(S75='자료입력 및 결과표시'!$B$11,COUNTIF('업무중복도(데이터 입력)'!$W75:$DR75,'자료입력 및 결과표시'!$C$11)&gt;=1),6,0)</f>
        <v>0</v>
      </c>
      <c r="ER75" s="17">
        <f>IF(AND(S75='자료입력 및 결과표시'!$B$12,COUNTIF('업무중복도(데이터 입력)'!$W75:$DR75,'자료입력 및 결과표시'!$C$12)&gt;=1),7,0)</f>
        <v>0</v>
      </c>
      <c r="ES75" s="17">
        <f>IF(AND(S75='자료입력 및 결과표시'!$B$13,COUNTIF('업무중복도(데이터 입력)'!$W75:$DR75,'자료입력 및 결과표시'!$C$13)&gt;=1),8,0)</f>
        <v>0</v>
      </c>
      <c r="ET75" s="17">
        <f>IF(AND(S75='자료입력 및 결과표시'!$B$14,COUNTIF('업무중복도(데이터 입력)'!$W75:$DR75,'자료입력 및 결과표시'!$C$14)&gt;=1),9,0)</f>
        <v>0</v>
      </c>
      <c r="EU75" s="17">
        <f>IF(AND(S75='자료입력 및 결과표시'!$B$15,COUNTIF('업무중복도(데이터 입력)'!$W75:$DR75,'자료입력 및 결과표시'!$C$15)&gt;=1),10,0)</f>
        <v>0</v>
      </c>
      <c r="EV75" s="17">
        <f>IF(AND(S75='자료입력 및 결과표시'!$B$16,COUNTIF('업무중복도(데이터 입력)'!$W75:$DR75,'자료입력 및 결과표시'!$C$16)&gt;=1),11,0)</f>
        <v>0</v>
      </c>
      <c r="EW75" s="17">
        <f>IF(AND(S75='자료입력 및 결과표시'!$B$17,COUNTIF('업무중복도(데이터 입력)'!$W75:$DR75,'자료입력 및 결과표시'!$C$17)&gt;=1),12,0)</f>
        <v>0</v>
      </c>
      <c r="EX75" s="17">
        <f>IF(AND(S75='자료입력 및 결과표시'!$B$18,COUNTIF('업무중복도(데이터 입력)'!$W75:$DR75,'자료입력 및 결과표시'!$C$18)&gt;=1),13,0)</f>
        <v>0</v>
      </c>
      <c r="EY75" s="17">
        <f>IF(AND(S75='자료입력 및 결과표시'!$B$19,COUNTIF('업무중복도(데이터 입력)'!$W75:$DR75,'자료입력 및 결과표시'!$C$19)&gt;=1),14,0)</f>
        <v>0</v>
      </c>
      <c r="EZ75" s="17">
        <f>IF(AND(S75='자료입력 및 결과표시'!$B$20,COUNTIF('업무중복도(데이터 입력)'!$W75:$DR75,'자료입력 및 결과표시'!$C$20)&gt;=1),15,0)</f>
        <v>0</v>
      </c>
      <c r="FA75" s="17">
        <f>IF(AND(S75='자료입력 및 결과표시'!$B$21,COUNTIF('업무중복도(데이터 입력)'!$W75:$DR75,'자료입력 및 결과표시'!$C$21)&gt;=1),16,0)</f>
        <v>0</v>
      </c>
      <c r="FD75" s="270" t="str">
        <f ca="1">IFERROR(MATCH('자료입력 및 결과표시'!$C$62,OFFSET($R$3,$FD74,,1000),0)+$FD74,"")</f>
        <v/>
      </c>
      <c r="FE75" s="271" t="str">
        <f t="shared" ca="1" si="162"/>
        <v/>
      </c>
      <c r="FH75" s="17" t="str">
        <f ca="1">IFERROR(MATCH('자료입력 및 결과표시'!$C$62,OFFSET($R$3,$FH74,,1000),0)+$FH74,"")</f>
        <v/>
      </c>
      <c r="FK75" s="17">
        <f t="shared" si="163"/>
        <v>0</v>
      </c>
      <c r="FL75" s="17">
        <v>73</v>
      </c>
      <c r="FM75" s="17">
        <f>IF(HLOOKUP('자료입력 및 결과표시'!$A$4,'업체별 기술인 명단(데이터 입력)'!$B$2:$BZ$100,74,FALSE)="",1,HLOOKUP('자료입력 및 결과표시'!$A$4,'업체별 기술인 명단(데이터 입력)'!$B$2:$BZ$100,74,FALSE))</f>
        <v>1</v>
      </c>
      <c r="FN75" s="17">
        <f t="shared" ca="1" si="164"/>
        <v>0</v>
      </c>
      <c r="FO75"/>
      <c r="FP75" s="17" t="str">
        <f t="shared" ca="1" si="165"/>
        <v/>
      </c>
      <c r="FQ75" s="270" t="str">
        <f ca="1">IFERROR(MATCH('자료입력 및 결과표시'!$C$62,OFFSET($R$3,$FQ74,,1000),0)+$FQ74,"")</f>
        <v/>
      </c>
      <c r="FR75" s="17" t="str">
        <f t="shared" ca="1" si="166"/>
        <v/>
      </c>
      <c r="FS75" s="17" t="str">
        <f t="shared" ca="1" si="168"/>
        <v/>
      </c>
      <c r="FT75" s="17" t="str">
        <f t="shared" ca="1" si="169"/>
        <v/>
      </c>
      <c r="FU75" s="17" t="str">
        <f t="shared" ca="1" si="170"/>
        <v/>
      </c>
      <c r="FV75" s="17" t="str">
        <f t="shared" ca="1" si="171"/>
        <v/>
      </c>
      <c r="FW75" s="17" t="str">
        <f t="shared" ca="1" si="172"/>
        <v/>
      </c>
      <c r="FX75" s="17" t="str">
        <f t="shared" ca="1" si="173"/>
        <v/>
      </c>
      <c r="FY75" s="17" t="str">
        <f t="shared" ca="1" si="174"/>
        <v/>
      </c>
      <c r="FZ75" s="17" t="str">
        <f t="shared" ca="1" si="175"/>
        <v/>
      </c>
      <c r="GA75" s="17" t="str">
        <f t="shared" ca="1" si="176"/>
        <v/>
      </c>
      <c r="GB75" s="17" t="str">
        <f t="shared" ca="1" si="177"/>
        <v/>
      </c>
      <c r="GC75" s="17" t="str">
        <f t="shared" ca="1" si="178"/>
        <v/>
      </c>
      <c r="GD75" s="17" t="str">
        <f t="shared" ca="1" si="179"/>
        <v/>
      </c>
      <c r="GE75" s="17" t="str">
        <f t="shared" ca="1" si="180"/>
        <v/>
      </c>
      <c r="GF75" s="17" t="str">
        <f t="shared" ca="1" si="181"/>
        <v/>
      </c>
      <c r="GG75" s="17" t="str">
        <f t="shared" ca="1" si="182"/>
        <v/>
      </c>
      <c r="GH75" s="17" t="str">
        <f t="shared" ca="1" si="183"/>
        <v/>
      </c>
      <c r="GI75" s="17" t="str">
        <f t="shared" ca="1" si="184"/>
        <v/>
      </c>
      <c r="GJ75" s="17" t="str">
        <f t="shared" ca="1" si="185"/>
        <v/>
      </c>
      <c r="GK75" s="17" t="str">
        <f t="shared" ca="1" si="186"/>
        <v/>
      </c>
      <c r="GL75" s="17" t="str">
        <f t="shared" ca="1" si="187"/>
        <v/>
      </c>
      <c r="GM75" s="17" t="str">
        <f t="shared" ca="1" si="188"/>
        <v/>
      </c>
      <c r="GN75" s="17" t="str">
        <f t="shared" ca="1" si="189"/>
        <v/>
      </c>
      <c r="GO75" s="17" t="str">
        <f t="shared" ca="1" si="190"/>
        <v/>
      </c>
      <c r="GP75" s="17" t="str">
        <f t="shared" ca="1" si="191"/>
        <v/>
      </c>
      <c r="GQ75" s="17" t="str">
        <f t="shared" ca="1" si="192"/>
        <v/>
      </c>
      <c r="GR75" s="17" t="str">
        <f t="shared" ca="1" si="193"/>
        <v/>
      </c>
      <c r="GS75" s="17" t="str">
        <f t="shared" ca="1" si="194"/>
        <v/>
      </c>
      <c r="GT75" s="17" t="str">
        <f t="shared" ca="1" si="195"/>
        <v/>
      </c>
      <c r="GU75" s="17" t="str">
        <f t="shared" ca="1" si="196"/>
        <v/>
      </c>
      <c r="GV75" s="17" t="str">
        <f t="shared" ca="1" si="197"/>
        <v/>
      </c>
      <c r="GW75" s="17" t="str">
        <f t="shared" ca="1" si="198"/>
        <v/>
      </c>
      <c r="GX75" s="17" t="str">
        <f t="shared" ca="1" si="199"/>
        <v/>
      </c>
      <c r="GY75" s="17" t="str">
        <f t="shared" ca="1" si="200"/>
        <v/>
      </c>
      <c r="GZ75" s="17" t="str">
        <f t="shared" ca="1" si="201"/>
        <v/>
      </c>
      <c r="HA75" s="17" t="str">
        <f t="shared" ca="1" si="202"/>
        <v/>
      </c>
      <c r="HB75" s="17" t="str">
        <f t="shared" ca="1" si="203"/>
        <v/>
      </c>
      <c r="HC75" s="17" t="str">
        <f t="shared" ca="1" si="204"/>
        <v/>
      </c>
      <c r="HD75" s="17" t="str">
        <f t="shared" ca="1" si="205"/>
        <v/>
      </c>
      <c r="HE75" s="17" t="str">
        <f t="shared" ca="1" si="206"/>
        <v/>
      </c>
      <c r="HF75" s="17" t="str">
        <f t="shared" ca="1" si="207"/>
        <v/>
      </c>
      <c r="HG75" s="17" t="str">
        <f t="shared" ca="1" si="208"/>
        <v/>
      </c>
      <c r="HH75" s="17" t="str">
        <f t="shared" ca="1" si="209"/>
        <v/>
      </c>
      <c r="HI75" s="17" t="str">
        <f t="shared" ca="1" si="210"/>
        <v/>
      </c>
      <c r="HJ75" s="17" t="str">
        <f t="shared" ca="1" si="211"/>
        <v/>
      </c>
      <c r="HK75" s="17" t="str">
        <f t="shared" ca="1" si="212"/>
        <v/>
      </c>
      <c r="HL75" s="17" t="str">
        <f t="shared" ca="1" si="213"/>
        <v/>
      </c>
      <c r="HM75" s="17" t="str">
        <f t="shared" ca="1" si="214"/>
        <v/>
      </c>
      <c r="HN75" s="17" t="str">
        <f t="shared" ca="1" si="215"/>
        <v/>
      </c>
      <c r="HO75" s="17" t="str">
        <f t="shared" ca="1" si="216"/>
        <v/>
      </c>
      <c r="HP75" s="17" t="str">
        <f t="shared" ca="1" si="217"/>
        <v/>
      </c>
      <c r="HQ75" s="17" t="str">
        <f t="shared" ca="1" si="218"/>
        <v/>
      </c>
      <c r="HR75" s="17" t="str">
        <f t="shared" ca="1" si="219"/>
        <v/>
      </c>
      <c r="HS75" s="17" t="str">
        <f t="shared" ca="1" si="220"/>
        <v/>
      </c>
      <c r="HT75" s="17" t="str">
        <f t="shared" ca="1" si="221"/>
        <v/>
      </c>
      <c r="HU75" s="17" t="str">
        <f t="shared" ca="1" si="222"/>
        <v/>
      </c>
      <c r="HV75" s="17" t="str">
        <f t="shared" ca="1" si="223"/>
        <v/>
      </c>
      <c r="HW75" s="17" t="str">
        <f t="shared" ca="1" si="224"/>
        <v/>
      </c>
      <c r="HX75" s="17" t="str">
        <f t="shared" ca="1" si="225"/>
        <v/>
      </c>
      <c r="HY75" s="17" t="str">
        <f t="shared" ca="1" si="226"/>
        <v/>
      </c>
      <c r="HZ75" s="17" t="str">
        <f t="shared" ca="1" si="227"/>
        <v/>
      </c>
      <c r="IA75" s="17" t="str">
        <f t="shared" ca="1" si="228"/>
        <v/>
      </c>
      <c r="IB75" s="17" t="str">
        <f t="shared" ca="1" si="229"/>
        <v/>
      </c>
      <c r="IC75" s="17" t="str">
        <f t="shared" ca="1" si="230"/>
        <v/>
      </c>
      <c r="ID75" s="17" t="str">
        <f t="shared" ca="1" si="167"/>
        <v/>
      </c>
      <c r="IE75" s="17" t="str">
        <f t="shared" ca="1" si="125"/>
        <v/>
      </c>
      <c r="IF75" s="17" t="str">
        <f t="shared" ca="1" si="126"/>
        <v/>
      </c>
      <c r="IG75" s="17" t="str">
        <f t="shared" ca="1" si="127"/>
        <v/>
      </c>
      <c r="IH75" s="17" t="str">
        <f t="shared" ca="1" si="128"/>
        <v/>
      </c>
      <c r="II75" s="17" t="str">
        <f t="shared" ca="1" si="129"/>
        <v/>
      </c>
      <c r="IJ75" s="17" t="str">
        <f t="shared" ca="1" si="130"/>
        <v/>
      </c>
      <c r="IK75" s="17" t="str">
        <f t="shared" ca="1" si="131"/>
        <v/>
      </c>
      <c r="IL75" s="17" t="str">
        <f t="shared" ca="1" si="132"/>
        <v/>
      </c>
      <c r="IM75" s="17" t="str">
        <f t="shared" ca="1" si="133"/>
        <v/>
      </c>
      <c r="IN75" s="17" t="str">
        <f t="shared" ca="1" si="134"/>
        <v/>
      </c>
      <c r="IO75" s="17" t="str">
        <f t="shared" ca="1" si="135"/>
        <v/>
      </c>
      <c r="IP75" s="17" t="str">
        <f t="shared" ca="1" si="136"/>
        <v/>
      </c>
      <c r="IQ75" s="17" t="str">
        <f t="shared" ca="1" si="109"/>
        <v/>
      </c>
      <c r="IR75" s="17" t="str">
        <f t="shared" ca="1" si="110"/>
        <v/>
      </c>
      <c r="IS75" s="17" t="str">
        <f t="shared" ca="1" si="111"/>
        <v/>
      </c>
      <c r="IT75" s="17" t="str">
        <f t="shared" ca="1" si="112"/>
        <v/>
      </c>
      <c r="IU75" s="17" t="str">
        <f t="shared" ca="1" si="113"/>
        <v/>
      </c>
      <c r="IV75" s="17" t="str">
        <f t="shared" ca="1" si="114"/>
        <v/>
      </c>
      <c r="IW75" s="17" t="str">
        <f t="shared" ca="1" si="115"/>
        <v/>
      </c>
      <c r="IX75" s="17" t="str">
        <f t="shared" ca="1" si="116"/>
        <v/>
      </c>
      <c r="IY75" s="17" t="str">
        <f t="shared" ca="1" si="117"/>
        <v/>
      </c>
      <c r="IZ75" s="17" t="str">
        <f t="shared" ca="1" si="118"/>
        <v/>
      </c>
      <c r="JA75" s="17" t="str">
        <f t="shared" ca="1" si="119"/>
        <v/>
      </c>
      <c r="JB75" s="17" t="str">
        <f t="shared" ca="1" si="120"/>
        <v/>
      </c>
      <c r="JC75" s="17" t="str">
        <f t="shared" ca="1" si="121"/>
        <v/>
      </c>
      <c r="JD75" s="17" t="str">
        <f t="shared" ca="1" si="122"/>
        <v/>
      </c>
      <c r="JE75" s="17" t="str">
        <f t="shared" ca="1" si="123"/>
        <v/>
      </c>
      <c r="JF75" s="17" t="str">
        <f t="shared" ca="1" si="137"/>
        <v/>
      </c>
      <c r="JG75" s="17" t="str">
        <f t="shared" ca="1" si="138"/>
        <v/>
      </c>
      <c r="JH75" s="17" t="str">
        <f t="shared" ca="1" si="139"/>
        <v/>
      </c>
      <c r="JI75" s="17" t="str">
        <f t="shared" ca="1" si="140"/>
        <v/>
      </c>
      <c r="JJ75" s="17" t="str">
        <f t="shared" ca="1" si="141"/>
        <v/>
      </c>
      <c r="JK75" s="17" t="str">
        <f t="shared" ca="1" si="142"/>
        <v/>
      </c>
      <c r="JL75" s="17" t="str">
        <f t="shared" ca="1" si="143"/>
        <v/>
      </c>
      <c r="JM75" s="17" t="str">
        <f t="shared" ca="1" si="144"/>
        <v/>
      </c>
    </row>
    <row r="76" spans="1:273">
      <c r="A76" s="17" t="str">
        <f t="shared" si="145"/>
        <v>\\\0</v>
      </c>
      <c r="B76" s="17" t="str">
        <f t="shared" si="146"/>
        <v>\\\0</v>
      </c>
      <c r="C76" s="17" t="str">
        <f t="shared" si="147"/>
        <v>\\\0</v>
      </c>
      <c r="D76" s="17" t="str">
        <f t="shared" si="148"/>
        <v>\\\0</v>
      </c>
      <c r="E76" s="17" t="str">
        <f t="shared" si="149"/>
        <v>\\\0</v>
      </c>
      <c r="F76" s="17" t="str">
        <f t="shared" si="150"/>
        <v>\\\0</v>
      </c>
      <c r="G76" s="17" t="str">
        <f t="shared" si="151"/>
        <v>\\\0</v>
      </c>
      <c r="H76" s="17" t="str">
        <f t="shared" si="152"/>
        <v>\\\0</v>
      </c>
      <c r="I76" s="17" t="str">
        <f t="shared" si="153"/>
        <v>\\\0</v>
      </c>
      <c r="J76" s="17" t="str">
        <f t="shared" si="154"/>
        <v>\\\0</v>
      </c>
      <c r="K76" s="17" t="str">
        <f t="shared" si="155"/>
        <v>\\\0</v>
      </c>
      <c r="L76" s="17" t="str">
        <f t="shared" si="156"/>
        <v>\\\0</v>
      </c>
      <c r="M76" s="17" t="str">
        <f t="shared" si="157"/>
        <v>\\\0</v>
      </c>
      <c r="N76" s="17" t="str">
        <f t="shared" si="158"/>
        <v>\\\0</v>
      </c>
      <c r="O76" s="17" t="str">
        <f t="shared" si="159"/>
        <v>\\\0</v>
      </c>
      <c r="P76" s="17" t="str">
        <f t="shared" si="160"/>
        <v>\\\0</v>
      </c>
      <c r="R76" s="17" t="str">
        <f t="shared" si="161"/>
        <v>\\</v>
      </c>
      <c r="S76" s="38"/>
      <c r="T76" s="39"/>
      <c r="U76" s="31"/>
      <c r="V76" s="32"/>
      <c r="W76" s="36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35"/>
      <c r="DS76" s="287"/>
      <c r="DT76" s="36"/>
      <c r="DU76" s="37"/>
      <c r="DV76" s="28">
        <f>IF(AND($S76='자료입력 및 결과표시'!$B$6,COUNTIF($W76:$DR76,'자료입력 및 결과표시'!$C$6)&gt;=1),IF(OR('자료입력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DW76" s="28">
        <f>IF(AND($S76='자료입력 및 결과표시'!$B$7,COUNTIF($W76:$DR76,'자료입력 및 결과표시'!$C$7)&gt;=1),IF(OR('자료입력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DX76" s="28">
        <f>IF(AND($S76='자료입력 및 결과표시'!$B$8,COUNTIF($W76:$DR76,'자료입력 및 결과표시'!$C$8)&gt;=1),IF(OR('자료입력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DY76" s="28">
        <f>IF(AND($S76='자료입력 및 결과표시'!$B$9,COUNTIF($W76:$DR76,'자료입력 및 결과표시'!$C$9)&gt;=1),IF(OR('자료입력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DZ76" s="28">
        <f>IF(AND($S76='자료입력 및 결과표시'!$B$10,COUNTIF($W76:$DR76,'자료입력 및 결과표시'!$C$10)&gt;=1),IF(OR('자료입력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A76" s="28">
        <f>IF(AND($S76='자료입력 및 결과표시'!$B$11,COUNTIF($W76:$DR76,'자료입력 및 결과표시'!$C$11)&gt;=1),IF(OR('자료입력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B76" s="28">
        <f>IF(AND($S76='자료입력 및 결과표시'!$B$12,COUNTIF($W76:$DR76,'자료입력 및 결과표시'!$C$12)&gt;=1),IF(OR('자료입력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C76" s="28">
        <f>IF(AND($S76='자료입력 및 결과표시'!$B$13,COUNTIF($W76:$DR76,'자료입력 및 결과표시'!$C$13)&gt;=1),IF(OR('자료입력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D76" s="28">
        <f>IF(AND($S76='자료입력 및 결과표시'!$B$14,COUNTIF($W76:$DR76,'자료입력 및 결과표시'!$C$14)&gt;=1),IF(OR('자료입력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E76" s="28">
        <f>IF(AND($S76='자료입력 및 결과표시'!$B$15,COUNTIF($W76:$DR76,'자료입력 및 결과표시'!$C$15)&gt;=1),IF(OR('자료입력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F76" s="28">
        <f>IF(AND($S76='자료입력 및 결과표시'!$B$16,COUNTIF($W76:$DR76,'자료입력 및 결과표시'!$C$16)&gt;=1),IF(OR('자료입력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G76" s="28">
        <f>IF(AND($S76='자료입력 및 결과표시'!$B$17,COUNTIF($W76:$DR76,'자료입력 및 결과표시'!$C$17)&gt;=1),IF(OR('자료입력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H76" s="28">
        <f>IF(AND($S76='자료입력 및 결과표시'!$B$18,COUNTIF($W76:$DR76,'자료입력 및 결과표시'!$C$18)&gt;=1),IF(OR('자료입력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I76" s="28">
        <f>IF(AND($S76='자료입력 및 결과표시'!$B$19,COUNTIF($W76:$DR76,'자료입력 및 결과표시'!$C$19)&gt;=1),IF(OR('자료입력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J76" s="28">
        <f>IF(AND($S76='자료입력 및 결과표시'!$B$20,COUNTIF($W76:$DR76,'자료입력 및 결과표시'!$C$20)&gt;=1),IF(OR('자료입력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K76" s="28">
        <f>IF(AND($S76='자료입력 및 결과표시'!$B$21,COUNTIF($W76:$DR76,'자료입력 및 결과표시'!$C$21)&gt;=1),IF(OR('자료입력 및 결과표시'!$B$4+90&gt;=$V76,'자료입력 및 결과표시'!$B$4&lt;$U76),0,IF($V76-'자료입력 및 결과표시'!$B$4-90&gt;='자료입력 및 결과표시'!$E$4,'자료입력 및 결과표시'!$E$4,$V76-'자료입력 및 결과표시'!$B$4-90)),0)</f>
        <v>0</v>
      </c>
      <c r="EL76" s="17">
        <f>IF(AND(S76='자료입력 및 결과표시'!$B$6,COUNTIF('업무중복도(데이터 입력)'!$W76:$DR76,'자료입력 및 결과표시'!$C$6)&gt;=1),1,0)</f>
        <v>0</v>
      </c>
      <c r="EM76" s="17">
        <f>IF(AND(S76='자료입력 및 결과표시'!$B$7,COUNTIF('업무중복도(데이터 입력)'!$W76:$DR76,'자료입력 및 결과표시'!$C$7)&gt;=1),2,0)</f>
        <v>0</v>
      </c>
      <c r="EN76" s="17">
        <f>IF(AND(S76='자료입력 및 결과표시'!$B$8,COUNTIF('업무중복도(데이터 입력)'!$W76:$DR76,'자료입력 및 결과표시'!$C$8)&gt;=1),3,0)</f>
        <v>0</v>
      </c>
      <c r="EO76" s="17">
        <f>IF(AND(S76='자료입력 및 결과표시'!$B$9,COUNTIF('업무중복도(데이터 입력)'!$W76:$DR76,'자료입력 및 결과표시'!$C$9)&gt;=1),4,0)</f>
        <v>0</v>
      </c>
      <c r="EP76" s="17">
        <f>IF(AND(S76='자료입력 및 결과표시'!$B$10,COUNTIF('업무중복도(데이터 입력)'!$W76:$DR76,'자료입력 및 결과표시'!$C$10)&gt;=1),5,0)</f>
        <v>0</v>
      </c>
      <c r="EQ76" s="17">
        <f>IF(AND(S76='자료입력 및 결과표시'!$B$11,COUNTIF('업무중복도(데이터 입력)'!$W76:$DR76,'자료입력 및 결과표시'!$C$11)&gt;=1),6,0)</f>
        <v>0</v>
      </c>
      <c r="ER76" s="17">
        <f>IF(AND(S76='자료입력 및 결과표시'!$B$12,COUNTIF('업무중복도(데이터 입력)'!$W76:$DR76,'자료입력 및 결과표시'!$C$12)&gt;=1),7,0)</f>
        <v>0</v>
      </c>
      <c r="ES76" s="17">
        <f>IF(AND(S76='자료입력 및 결과표시'!$B$13,COUNTIF('업무중복도(데이터 입력)'!$W76:$DR76,'자료입력 및 결과표시'!$C$13)&gt;=1),8,0)</f>
        <v>0</v>
      </c>
      <c r="ET76" s="17">
        <f>IF(AND(S76='자료입력 및 결과표시'!$B$14,COUNTIF('업무중복도(데이터 입력)'!$W76:$DR76,'자료입력 및 결과표시'!$C$14)&gt;=1),9,0)</f>
        <v>0</v>
      </c>
      <c r="EU76" s="17">
        <f>IF(AND(S76='자료입력 및 결과표시'!$B$15,COUNTIF('업무중복도(데이터 입력)'!$W76:$DR76,'자료입력 및 결과표시'!$C$15)&gt;=1),10,0)</f>
        <v>0</v>
      </c>
      <c r="EV76" s="17">
        <f>IF(AND(S76='자료입력 및 결과표시'!$B$16,COUNTIF('업무중복도(데이터 입력)'!$W76:$DR76,'자료입력 및 결과표시'!$C$16)&gt;=1),11,0)</f>
        <v>0</v>
      </c>
      <c r="EW76" s="17">
        <f>IF(AND(S76='자료입력 및 결과표시'!$B$17,COUNTIF('업무중복도(데이터 입력)'!$W76:$DR76,'자료입력 및 결과표시'!$C$17)&gt;=1),12,0)</f>
        <v>0</v>
      </c>
      <c r="EX76" s="17">
        <f>IF(AND(S76='자료입력 및 결과표시'!$B$18,COUNTIF('업무중복도(데이터 입력)'!$W76:$DR76,'자료입력 및 결과표시'!$C$18)&gt;=1),13,0)</f>
        <v>0</v>
      </c>
      <c r="EY76" s="17">
        <f>IF(AND(S76='자료입력 및 결과표시'!$B$19,COUNTIF('업무중복도(데이터 입력)'!$W76:$DR76,'자료입력 및 결과표시'!$C$19)&gt;=1),14,0)</f>
        <v>0</v>
      </c>
      <c r="EZ76" s="17">
        <f>IF(AND(S76='자료입력 및 결과표시'!$B$20,COUNTIF('업무중복도(데이터 입력)'!$W76:$DR76,'자료입력 및 결과표시'!$C$20)&gt;=1),15,0)</f>
        <v>0</v>
      </c>
      <c r="FA76" s="17">
        <f>IF(AND(S76='자료입력 및 결과표시'!$B$21,COUNTIF('업무중복도(데이터 입력)'!$W76:$DR76,'자료입력 및 결과표시'!$C$21)&gt;=1),16,0)</f>
        <v>0</v>
      </c>
      <c r="FD76" s="270" t="str">
        <f ca="1">IFERROR(MATCH('자료입력 및 결과표시'!$C$62,OFFSET($R$3,$FD75,,1000),0)+$FD75,"")</f>
        <v/>
      </c>
      <c r="FE76" s="271" t="str">
        <f t="shared" ca="1" si="162"/>
        <v/>
      </c>
      <c r="FH76" s="17" t="str">
        <f ca="1">IFERROR(MATCH('자료입력 및 결과표시'!$C$62,OFFSET($R$3,$FH75,,1000),0)+$FH75,"")</f>
        <v/>
      </c>
      <c r="FK76" s="17">
        <f t="shared" si="163"/>
        <v>0</v>
      </c>
      <c r="FL76" s="17">
        <v>74</v>
      </c>
      <c r="FM76" s="17">
        <f>IF(HLOOKUP('자료입력 및 결과표시'!$A$4,'업체별 기술인 명단(데이터 입력)'!$B$2:$BZ$100,75,FALSE)="",1,HLOOKUP('자료입력 및 결과표시'!$A$4,'업체별 기술인 명단(데이터 입력)'!$B$2:$BZ$100,75,FALSE))</f>
        <v>1</v>
      </c>
      <c r="FN76" s="17">
        <f t="shared" ca="1" si="164"/>
        <v>0</v>
      </c>
      <c r="FO76"/>
      <c r="FP76" s="17" t="str">
        <f t="shared" ca="1" si="165"/>
        <v/>
      </c>
      <c r="FQ76" s="270" t="str">
        <f ca="1">IFERROR(MATCH('자료입력 및 결과표시'!$C$62,OFFSET($R$3,$FQ75,,1000),0)+$FQ75,"")</f>
        <v/>
      </c>
      <c r="FR76" s="17" t="str">
        <f t="shared" ca="1" si="166"/>
        <v/>
      </c>
      <c r="FS76" s="17" t="str">
        <f t="shared" ca="1" si="168"/>
        <v/>
      </c>
      <c r="FT76" s="17" t="str">
        <f t="shared" ca="1" si="169"/>
        <v/>
      </c>
      <c r="FU76" s="17" t="str">
        <f t="shared" ca="1" si="170"/>
        <v/>
      </c>
      <c r="FV76" s="17" t="str">
        <f t="shared" ca="1" si="171"/>
        <v/>
      </c>
      <c r="FW76" s="17" t="str">
        <f t="shared" ca="1" si="172"/>
        <v/>
      </c>
      <c r="FX76" s="17" t="str">
        <f t="shared" ca="1" si="173"/>
        <v/>
      </c>
      <c r="FY76" s="17" t="str">
        <f t="shared" ca="1" si="174"/>
        <v/>
      </c>
      <c r="FZ76" s="17" t="str">
        <f t="shared" ca="1" si="175"/>
        <v/>
      </c>
      <c r="GA76" s="17" t="str">
        <f t="shared" ca="1" si="176"/>
        <v/>
      </c>
      <c r="GB76" s="17" t="str">
        <f t="shared" ca="1" si="177"/>
        <v/>
      </c>
      <c r="GC76" s="17" t="str">
        <f t="shared" ca="1" si="178"/>
        <v/>
      </c>
      <c r="GD76" s="17" t="str">
        <f t="shared" ca="1" si="179"/>
        <v/>
      </c>
      <c r="GE76" s="17" t="str">
        <f t="shared" ca="1" si="180"/>
        <v/>
      </c>
      <c r="GF76" s="17" t="str">
        <f t="shared" ca="1" si="181"/>
        <v/>
      </c>
      <c r="GG76" s="17" t="str">
        <f t="shared" ca="1" si="182"/>
        <v/>
      </c>
      <c r="GH76" s="17" t="str">
        <f t="shared" ca="1" si="183"/>
        <v/>
      </c>
      <c r="GI76" s="17" t="str">
        <f t="shared" ca="1" si="184"/>
        <v/>
      </c>
      <c r="GJ76" s="17" t="str">
        <f t="shared" ca="1" si="185"/>
        <v/>
      </c>
      <c r="GK76" s="17" t="str">
        <f t="shared" ca="1" si="186"/>
        <v/>
      </c>
      <c r="GL76" s="17" t="str">
        <f t="shared" ca="1" si="187"/>
        <v/>
      </c>
      <c r="GM76" s="17" t="str">
        <f t="shared" ca="1" si="188"/>
        <v/>
      </c>
      <c r="GN76" s="17" t="str">
        <f t="shared" ca="1" si="189"/>
        <v/>
      </c>
      <c r="GO76" s="17" t="str">
        <f t="shared" ca="1" si="190"/>
        <v/>
      </c>
      <c r="GP76" s="17" t="str">
        <f t="shared" ca="1" si="191"/>
        <v/>
      </c>
      <c r="GQ76" s="17" t="str">
        <f t="shared" ca="1" si="192"/>
        <v/>
      </c>
      <c r="GR76" s="17" t="str">
        <f t="shared" ca="1" si="193"/>
        <v/>
      </c>
      <c r="GS76" s="17" t="str">
        <f t="shared" ca="1" si="194"/>
        <v/>
      </c>
      <c r="GT76" s="17" t="str">
        <f t="shared" ca="1" si="195"/>
        <v/>
      </c>
      <c r="GU76" s="17" t="str">
        <f t="shared" ca="1" si="196"/>
        <v/>
      </c>
      <c r="GV76" s="17" t="str">
        <f t="shared" ca="1" si="197"/>
        <v/>
      </c>
      <c r="GW76" s="17" t="str">
        <f t="shared" ca="1" si="198"/>
        <v/>
      </c>
      <c r="GX76" s="17" t="str">
        <f t="shared" ca="1" si="199"/>
        <v/>
      </c>
      <c r="GY76" s="17" t="str">
        <f t="shared" ca="1" si="200"/>
        <v/>
      </c>
      <c r="GZ76" s="17" t="str">
        <f t="shared" ca="1" si="201"/>
        <v/>
      </c>
      <c r="HA76" s="17" t="str">
        <f t="shared" ca="1" si="202"/>
        <v/>
      </c>
      <c r="HB76" s="17" t="str">
        <f t="shared" ca="1" si="203"/>
        <v/>
      </c>
      <c r="HC76" s="17" t="str">
        <f t="shared" ca="1" si="204"/>
        <v/>
      </c>
      <c r="HD76" s="17" t="str">
        <f t="shared" ca="1" si="205"/>
        <v/>
      </c>
      <c r="HE76" s="17" t="str">
        <f t="shared" ca="1" si="206"/>
        <v/>
      </c>
      <c r="HF76" s="17" t="str">
        <f t="shared" ca="1" si="207"/>
        <v/>
      </c>
      <c r="HG76" s="17" t="str">
        <f t="shared" ca="1" si="208"/>
        <v/>
      </c>
      <c r="HH76" s="17" t="str">
        <f t="shared" ca="1" si="209"/>
        <v/>
      </c>
      <c r="HI76" s="17" t="str">
        <f t="shared" ca="1" si="210"/>
        <v/>
      </c>
      <c r="HJ76" s="17" t="str">
        <f t="shared" ca="1" si="211"/>
        <v/>
      </c>
      <c r="HK76" s="17" t="str">
        <f t="shared" ca="1" si="212"/>
        <v/>
      </c>
      <c r="HL76" s="17" t="str">
        <f t="shared" ca="1" si="213"/>
        <v/>
      </c>
      <c r="HM76" s="17" t="str">
        <f t="shared" ca="1" si="214"/>
        <v/>
      </c>
      <c r="HN76" s="17" t="str">
        <f t="shared" ca="1" si="215"/>
        <v/>
      </c>
      <c r="HO76" s="17" t="str">
        <f t="shared" ca="1" si="216"/>
        <v/>
      </c>
      <c r="HP76" s="17" t="str">
        <f t="shared" ca="1" si="217"/>
        <v/>
      </c>
      <c r="HQ76" s="17" t="str">
        <f t="shared" ca="1" si="218"/>
        <v/>
      </c>
      <c r="HR76" s="17" t="str">
        <f t="shared" ca="1" si="219"/>
        <v/>
      </c>
      <c r="HS76" s="17" t="str">
        <f t="shared" ca="1" si="220"/>
        <v/>
      </c>
      <c r="HT76" s="17" t="str">
        <f t="shared" ca="1" si="221"/>
        <v/>
      </c>
      <c r="HU76" s="17" t="str">
        <f t="shared" ca="1" si="222"/>
        <v/>
      </c>
      <c r="HV76" s="17" t="str">
        <f t="shared" ca="1" si="223"/>
        <v/>
      </c>
      <c r="HW76" s="17" t="str">
        <f t="shared" ca="1" si="224"/>
        <v/>
      </c>
      <c r="HX76" s="17" t="str">
        <f t="shared" ca="1" si="225"/>
        <v/>
      </c>
      <c r="HY76" s="17" t="str">
        <f t="shared" ca="1" si="226"/>
        <v/>
      </c>
      <c r="HZ76" s="17" t="str">
        <f t="shared" ca="1" si="227"/>
        <v/>
      </c>
      <c r="IA76" s="17" t="str">
        <f t="shared" ca="1" si="228"/>
        <v/>
      </c>
      <c r="IB76" s="17" t="str">
        <f t="shared" ca="1" si="229"/>
        <v/>
      </c>
      <c r="IC76" s="17" t="str">
        <f t="shared" ca="1" si="230"/>
        <v/>
      </c>
      <c r="ID76" s="17" t="str">
        <f t="shared" ca="1" si="167"/>
        <v/>
      </c>
      <c r="IE76" s="17" t="str">
        <f t="shared" ca="1" si="125"/>
        <v/>
      </c>
      <c r="IF76" s="17" t="str">
        <f t="shared" ca="1" si="126"/>
        <v/>
      </c>
      <c r="IG76" s="17" t="str">
        <f t="shared" ca="1" si="127"/>
        <v/>
      </c>
      <c r="IH76" s="17" t="str">
        <f t="shared" ca="1" si="128"/>
        <v/>
      </c>
      <c r="II76" s="17" t="str">
        <f t="shared" ca="1" si="129"/>
        <v/>
      </c>
      <c r="IJ76" s="17" t="str">
        <f t="shared" ca="1" si="130"/>
        <v/>
      </c>
      <c r="IK76" s="17" t="str">
        <f t="shared" ca="1" si="131"/>
        <v/>
      </c>
      <c r="IL76" s="17" t="str">
        <f t="shared" ca="1" si="132"/>
        <v/>
      </c>
      <c r="IM76" s="17" t="str">
        <f t="shared" ca="1" si="133"/>
        <v/>
      </c>
      <c r="IN76" s="17" t="str">
        <f t="shared" ca="1" si="134"/>
        <v/>
      </c>
      <c r="IO76" s="17" t="str">
        <f t="shared" ca="1" si="135"/>
        <v/>
      </c>
      <c r="IP76" s="17" t="str">
        <f t="shared" ca="1" si="136"/>
        <v/>
      </c>
      <c r="IQ76" s="17" t="str">
        <f t="shared" ref="IQ76:IQ100" ca="1" si="231">IFERROR(INDEX(CV$3:CV$1003,$FQ76),"")</f>
        <v/>
      </c>
      <c r="IR76" s="17" t="str">
        <f t="shared" ref="IR76:IR100" ca="1" si="232">IFERROR(INDEX(CW$3:CW$1003,$FQ76),"")</f>
        <v/>
      </c>
      <c r="IS76" s="17" t="str">
        <f t="shared" ref="IS76:IS100" ca="1" si="233">IFERROR(INDEX(CX$3:CX$1003,$FQ76),"")</f>
        <v/>
      </c>
      <c r="IT76" s="17" t="str">
        <f t="shared" ref="IT76:IT100" ca="1" si="234">IFERROR(INDEX(CY$3:CY$1003,$FQ76),"")</f>
        <v/>
      </c>
      <c r="IU76" s="17" t="str">
        <f t="shared" ref="IU76:IU100" ca="1" si="235">IFERROR(INDEX(CZ$3:CZ$1003,$FQ76),"")</f>
        <v/>
      </c>
      <c r="IV76" s="17" t="str">
        <f t="shared" ref="IV76:IV100" ca="1" si="236">IFERROR(INDEX(DA$3:DA$1003,$FQ76),"")</f>
        <v/>
      </c>
      <c r="IW76" s="17" t="str">
        <f t="shared" ref="IW76:IW100" ca="1" si="237">IFERROR(INDEX(DB$3:DB$1003,$FQ76),"")</f>
        <v/>
      </c>
      <c r="IX76" s="17" t="str">
        <f t="shared" ref="IX76:IX100" ca="1" si="238">IFERROR(INDEX(DC$3:DC$1003,$FQ76),"")</f>
        <v/>
      </c>
      <c r="IY76" s="17" t="str">
        <f t="shared" ref="IY76:IY100" ca="1" si="239">IFERROR(INDEX(DD$3:DD$1003,$FQ76),"")</f>
        <v/>
      </c>
      <c r="IZ76" s="17" t="str">
        <f t="shared" ref="IZ76:IZ100" ca="1" si="240">IFERROR(INDEX(DE$3:DE$1003,$FQ76),"")</f>
        <v/>
      </c>
      <c r="JA76" s="17" t="str">
        <f t="shared" ref="JA76:JA100" ca="1" si="241">IFERROR(INDEX(DF$3:DF$1003,$FQ76),"")</f>
        <v/>
      </c>
      <c r="JB76" s="17" t="str">
        <f t="shared" ref="JB76:JB100" ca="1" si="242">IFERROR(INDEX(DG$3:DG$1003,$FQ76),"")</f>
        <v/>
      </c>
      <c r="JC76" s="17" t="str">
        <f t="shared" ref="JC76:JC100" ca="1" si="243">IFERROR(INDEX(DH$3:DH$1003,$FQ76),"")</f>
        <v/>
      </c>
      <c r="JD76" s="17" t="str">
        <f t="shared" ref="JD76:JD100" ca="1" si="244">IFERROR(INDEX(DI$3:DI$1003,$FQ76),"")</f>
        <v/>
      </c>
      <c r="JE76" s="17" t="str">
        <f t="shared" ref="JE76:JE100" ca="1" si="245">IFERROR(INDEX(DJ$3:DJ$1003,$FQ76),"")</f>
        <v/>
      </c>
      <c r="JF76" s="17" t="str">
        <f t="shared" ca="1" si="137"/>
        <v/>
      </c>
      <c r="JG76" s="17" t="str">
        <f t="shared" ca="1" si="138"/>
        <v/>
      </c>
      <c r="JH76" s="17" t="str">
        <f t="shared" ca="1" si="139"/>
        <v/>
      </c>
      <c r="JI76" s="17" t="str">
        <f t="shared" ca="1" si="140"/>
        <v/>
      </c>
      <c r="JJ76" s="17" t="str">
        <f t="shared" ca="1" si="141"/>
        <v/>
      </c>
      <c r="JK76" s="17" t="str">
        <f t="shared" ca="1" si="142"/>
        <v/>
      </c>
      <c r="JL76" s="17" t="str">
        <f t="shared" ca="1" si="143"/>
        <v/>
      </c>
      <c r="JM76" s="17" t="str">
        <f t="shared" ca="1" si="144"/>
        <v/>
      </c>
    </row>
    <row r="77" spans="1:273">
      <c r="A77" s="17" t="str">
        <f t="shared" si="145"/>
        <v>\\\0</v>
      </c>
      <c r="B77" s="17" t="str">
        <f t="shared" si="146"/>
        <v>\\\0</v>
      </c>
      <c r="C77" s="17" t="str">
        <f t="shared" si="147"/>
        <v>\\\0</v>
      </c>
      <c r="D77" s="17" t="str">
        <f t="shared" si="148"/>
        <v>\\\0</v>
      </c>
      <c r="E77" s="17" t="str">
        <f t="shared" si="149"/>
        <v>\\\0</v>
      </c>
      <c r="F77" s="17" t="str">
        <f t="shared" si="150"/>
        <v>\\\0</v>
      </c>
      <c r="G77" s="17" t="str">
        <f t="shared" si="151"/>
        <v>\\\0</v>
      </c>
      <c r="H77" s="17" t="str">
        <f t="shared" si="152"/>
        <v>\\\0</v>
      </c>
      <c r="I77" s="17" t="str">
        <f t="shared" si="153"/>
        <v>\\\0</v>
      </c>
      <c r="J77" s="17" t="str">
        <f t="shared" si="154"/>
        <v>\\\0</v>
      </c>
      <c r="K77" s="17" t="str">
        <f t="shared" si="155"/>
        <v>\\\0</v>
      </c>
      <c r="L77" s="17" t="str">
        <f t="shared" si="156"/>
        <v>\\\0</v>
      </c>
      <c r="M77" s="17" t="str">
        <f t="shared" si="157"/>
        <v>\\\0</v>
      </c>
      <c r="N77" s="17" t="str">
        <f t="shared" si="158"/>
        <v>\\\0</v>
      </c>
      <c r="O77" s="17" t="str">
        <f t="shared" si="159"/>
        <v>\\\0</v>
      </c>
      <c r="P77" s="17" t="str">
        <f t="shared" si="160"/>
        <v>\\\0</v>
      </c>
      <c r="R77" s="17" t="str">
        <f t="shared" si="161"/>
        <v>\\</v>
      </c>
      <c r="S77" s="38"/>
      <c r="T77" s="39"/>
      <c r="U77" s="31"/>
      <c r="V77" s="32"/>
      <c r="W77" s="36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35"/>
      <c r="DS77" s="287"/>
      <c r="DT77" s="36"/>
      <c r="DU77" s="37"/>
      <c r="DV77" s="28">
        <f>IF(AND($S77='자료입력 및 결과표시'!$B$6,COUNTIF($W77:$DR77,'자료입력 및 결과표시'!$C$6)&gt;=1),IF(OR('자료입력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DW77" s="28">
        <f>IF(AND($S77='자료입력 및 결과표시'!$B$7,COUNTIF($W77:$DR77,'자료입력 및 결과표시'!$C$7)&gt;=1),IF(OR('자료입력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DX77" s="28">
        <f>IF(AND($S77='자료입력 및 결과표시'!$B$8,COUNTIF($W77:$DR77,'자료입력 및 결과표시'!$C$8)&gt;=1),IF(OR('자료입력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DY77" s="28">
        <f>IF(AND($S77='자료입력 및 결과표시'!$B$9,COUNTIF($W77:$DR77,'자료입력 및 결과표시'!$C$9)&gt;=1),IF(OR('자료입력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DZ77" s="28">
        <f>IF(AND($S77='자료입력 및 결과표시'!$B$10,COUNTIF($W77:$DR77,'자료입력 및 결과표시'!$C$10)&gt;=1),IF(OR('자료입력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A77" s="28">
        <f>IF(AND($S77='자료입력 및 결과표시'!$B$11,COUNTIF($W77:$DR77,'자료입력 및 결과표시'!$C$11)&gt;=1),IF(OR('자료입력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B77" s="28">
        <f>IF(AND($S77='자료입력 및 결과표시'!$B$12,COUNTIF($W77:$DR77,'자료입력 및 결과표시'!$C$12)&gt;=1),IF(OR('자료입력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C77" s="28">
        <f>IF(AND($S77='자료입력 및 결과표시'!$B$13,COUNTIF($W77:$DR77,'자료입력 및 결과표시'!$C$13)&gt;=1),IF(OR('자료입력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D77" s="28">
        <f>IF(AND($S77='자료입력 및 결과표시'!$B$14,COUNTIF($W77:$DR77,'자료입력 및 결과표시'!$C$14)&gt;=1),IF(OR('자료입력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E77" s="28">
        <f>IF(AND($S77='자료입력 및 결과표시'!$B$15,COUNTIF($W77:$DR77,'자료입력 및 결과표시'!$C$15)&gt;=1),IF(OR('자료입력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F77" s="28">
        <f>IF(AND($S77='자료입력 및 결과표시'!$B$16,COUNTIF($W77:$DR77,'자료입력 및 결과표시'!$C$16)&gt;=1),IF(OR('자료입력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G77" s="28">
        <f>IF(AND($S77='자료입력 및 결과표시'!$B$17,COUNTIF($W77:$DR77,'자료입력 및 결과표시'!$C$17)&gt;=1),IF(OR('자료입력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H77" s="28">
        <f>IF(AND($S77='자료입력 및 결과표시'!$B$18,COUNTIF($W77:$DR77,'자료입력 및 결과표시'!$C$18)&gt;=1),IF(OR('자료입력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I77" s="28">
        <f>IF(AND($S77='자료입력 및 결과표시'!$B$19,COUNTIF($W77:$DR77,'자료입력 및 결과표시'!$C$19)&gt;=1),IF(OR('자료입력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J77" s="28">
        <f>IF(AND($S77='자료입력 및 결과표시'!$B$20,COUNTIF($W77:$DR77,'자료입력 및 결과표시'!$C$20)&gt;=1),IF(OR('자료입력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K77" s="28">
        <f>IF(AND($S77='자료입력 및 결과표시'!$B$21,COUNTIF($W77:$DR77,'자료입력 및 결과표시'!$C$21)&gt;=1),IF(OR('자료입력 및 결과표시'!$B$4+90&gt;=$V77,'자료입력 및 결과표시'!$B$4&lt;$U77),0,IF($V77-'자료입력 및 결과표시'!$B$4-90&gt;='자료입력 및 결과표시'!$E$4,'자료입력 및 결과표시'!$E$4,$V77-'자료입력 및 결과표시'!$B$4-90)),0)</f>
        <v>0</v>
      </c>
      <c r="EL77" s="17">
        <f>IF(AND(S77='자료입력 및 결과표시'!$B$6,COUNTIF('업무중복도(데이터 입력)'!$W77:$DR77,'자료입력 및 결과표시'!$C$6)&gt;=1),1,0)</f>
        <v>0</v>
      </c>
      <c r="EM77" s="17">
        <f>IF(AND(S77='자료입력 및 결과표시'!$B$7,COUNTIF('업무중복도(데이터 입력)'!$W77:$DR77,'자료입력 및 결과표시'!$C$7)&gt;=1),2,0)</f>
        <v>0</v>
      </c>
      <c r="EN77" s="17">
        <f>IF(AND(S77='자료입력 및 결과표시'!$B$8,COUNTIF('업무중복도(데이터 입력)'!$W77:$DR77,'자료입력 및 결과표시'!$C$8)&gt;=1),3,0)</f>
        <v>0</v>
      </c>
      <c r="EO77" s="17">
        <f>IF(AND(S77='자료입력 및 결과표시'!$B$9,COUNTIF('업무중복도(데이터 입력)'!$W77:$DR77,'자료입력 및 결과표시'!$C$9)&gt;=1),4,0)</f>
        <v>0</v>
      </c>
      <c r="EP77" s="17">
        <f>IF(AND(S77='자료입력 및 결과표시'!$B$10,COUNTIF('업무중복도(데이터 입력)'!$W77:$DR77,'자료입력 및 결과표시'!$C$10)&gt;=1),5,0)</f>
        <v>0</v>
      </c>
      <c r="EQ77" s="17">
        <f>IF(AND(S77='자료입력 및 결과표시'!$B$11,COUNTIF('업무중복도(데이터 입력)'!$W77:$DR77,'자료입력 및 결과표시'!$C$11)&gt;=1),6,0)</f>
        <v>0</v>
      </c>
      <c r="ER77" s="17">
        <f>IF(AND(S77='자료입력 및 결과표시'!$B$12,COUNTIF('업무중복도(데이터 입력)'!$W77:$DR77,'자료입력 및 결과표시'!$C$12)&gt;=1),7,0)</f>
        <v>0</v>
      </c>
      <c r="ES77" s="17">
        <f>IF(AND(S77='자료입력 및 결과표시'!$B$13,COUNTIF('업무중복도(데이터 입력)'!$W77:$DR77,'자료입력 및 결과표시'!$C$13)&gt;=1),8,0)</f>
        <v>0</v>
      </c>
      <c r="ET77" s="17">
        <f>IF(AND(S77='자료입력 및 결과표시'!$B$14,COUNTIF('업무중복도(데이터 입력)'!$W77:$DR77,'자료입력 및 결과표시'!$C$14)&gt;=1),9,0)</f>
        <v>0</v>
      </c>
      <c r="EU77" s="17">
        <f>IF(AND(S77='자료입력 및 결과표시'!$B$15,COUNTIF('업무중복도(데이터 입력)'!$W77:$DR77,'자료입력 및 결과표시'!$C$15)&gt;=1),10,0)</f>
        <v>0</v>
      </c>
      <c r="EV77" s="17">
        <f>IF(AND(S77='자료입력 및 결과표시'!$B$16,COUNTIF('업무중복도(데이터 입력)'!$W77:$DR77,'자료입력 및 결과표시'!$C$16)&gt;=1),11,0)</f>
        <v>0</v>
      </c>
      <c r="EW77" s="17">
        <f>IF(AND(S77='자료입력 및 결과표시'!$B$17,COUNTIF('업무중복도(데이터 입력)'!$W77:$DR77,'자료입력 및 결과표시'!$C$17)&gt;=1),12,0)</f>
        <v>0</v>
      </c>
      <c r="EX77" s="17">
        <f>IF(AND(S77='자료입력 및 결과표시'!$B$18,COUNTIF('업무중복도(데이터 입력)'!$W77:$DR77,'자료입력 및 결과표시'!$C$18)&gt;=1),13,0)</f>
        <v>0</v>
      </c>
      <c r="EY77" s="17">
        <f>IF(AND(S77='자료입력 및 결과표시'!$B$19,COUNTIF('업무중복도(데이터 입력)'!$W77:$DR77,'자료입력 및 결과표시'!$C$19)&gt;=1),14,0)</f>
        <v>0</v>
      </c>
      <c r="EZ77" s="17">
        <f>IF(AND(S77='자료입력 및 결과표시'!$B$20,COUNTIF('업무중복도(데이터 입력)'!$W77:$DR77,'자료입력 및 결과표시'!$C$20)&gt;=1),15,0)</f>
        <v>0</v>
      </c>
      <c r="FA77" s="17">
        <f>IF(AND(S77='자료입력 및 결과표시'!$B$21,COUNTIF('업무중복도(데이터 입력)'!$W77:$DR77,'자료입력 및 결과표시'!$C$21)&gt;=1),16,0)</f>
        <v>0</v>
      </c>
      <c r="FD77" s="270" t="str">
        <f ca="1">IFERROR(MATCH('자료입력 및 결과표시'!$C$62,OFFSET($R$3,$FD76,,1000),0)+$FD76,"")</f>
        <v/>
      </c>
      <c r="FE77" s="271" t="str">
        <f t="shared" ca="1" si="162"/>
        <v/>
      </c>
      <c r="FK77" s="17">
        <f t="shared" si="163"/>
        <v>0</v>
      </c>
      <c r="FL77" s="17">
        <v>75</v>
      </c>
      <c r="FM77" s="17">
        <f>IF(HLOOKUP('자료입력 및 결과표시'!$A$4,'업체별 기술인 명단(데이터 입력)'!$B$2:$BZ$100,76,FALSE)="",1,HLOOKUP('자료입력 및 결과표시'!$A$4,'업체별 기술인 명단(데이터 입력)'!$B$2:$BZ$100,76,FALSE))</f>
        <v>1</v>
      </c>
      <c r="FN77" s="17">
        <f t="shared" ca="1" si="164"/>
        <v>0</v>
      </c>
      <c r="FO77"/>
      <c r="FP77" s="17" t="str">
        <f t="shared" ca="1" si="165"/>
        <v/>
      </c>
      <c r="FQ77" s="270" t="str">
        <f ca="1">IFERROR(MATCH('자료입력 및 결과표시'!$C$62,OFFSET($R$3,$FQ76,,1000),0)+$FQ76,"")</f>
        <v/>
      </c>
      <c r="FR77" s="17" t="str">
        <f t="shared" ca="1" si="166"/>
        <v/>
      </c>
      <c r="FS77" s="17" t="str">
        <f t="shared" ca="1" si="168"/>
        <v/>
      </c>
      <c r="FT77" s="17" t="str">
        <f t="shared" ca="1" si="169"/>
        <v/>
      </c>
      <c r="FU77" s="17" t="str">
        <f t="shared" ca="1" si="170"/>
        <v/>
      </c>
      <c r="FV77" s="17" t="str">
        <f t="shared" ca="1" si="171"/>
        <v/>
      </c>
      <c r="FW77" s="17" t="str">
        <f t="shared" ca="1" si="172"/>
        <v/>
      </c>
      <c r="FX77" s="17" t="str">
        <f t="shared" ca="1" si="173"/>
        <v/>
      </c>
      <c r="FY77" s="17" t="str">
        <f t="shared" ca="1" si="174"/>
        <v/>
      </c>
      <c r="FZ77" s="17" t="str">
        <f t="shared" ca="1" si="175"/>
        <v/>
      </c>
      <c r="GA77" s="17" t="str">
        <f t="shared" ca="1" si="176"/>
        <v/>
      </c>
      <c r="GB77" s="17" t="str">
        <f t="shared" ca="1" si="177"/>
        <v/>
      </c>
      <c r="GC77" s="17" t="str">
        <f t="shared" ca="1" si="178"/>
        <v/>
      </c>
      <c r="GD77" s="17" t="str">
        <f t="shared" ca="1" si="179"/>
        <v/>
      </c>
      <c r="GE77" s="17" t="str">
        <f t="shared" ca="1" si="180"/>
        <v/>
      </c>
      <c r="GF77" s="17" t="str">
        <f t="shared" ca="1" si="181"/>
        <v/>
      </c>
      <c r="GG77" s="17" t="str">
        <f t="shared" ca="1" si="182"/>
        <v/>
      </c>
      <c r="GH77" s="17" t="str">
        <f t="shared" ca="1" si="183"/>
        <v/>
      </c>
      <c r="GI77" s="17" t="str">
        <f t="shared" ca="1" si="184"/>
        <v/>
      </c>
      <c r="GJ77" s="17" t="str">
        <f t="shared" ca="1" si="185"/>
        <v/>
      </c>
      <c r="GK77" s="17" t="str">
        <f t="shared" ca="1" si="186"/>
        <v/>
      </c>
      <c r="GL77" s="17" t="str">
        <f t="shared" ca="1" si="187"/>
        <v/>
      </c>
      <c r="GM77" s="17" t="str">
        <f t="shared" ca="1" si="188"/>
        <v/>
      </c>
      <c r="GN77" s="17" t="str">
        <f t="shared" ca="1" si="189"/>
        <v/>
      </c>
      <c r="GO77" s="17" t="str">
        <f t="shared" ca="1" si="190"/>
        <v/>
      </c>
      <c r="GP77" s="17" t="str">
        <f t="shared" ca="1" si="191"/>
        <v/>
      </c>
      <c r="GQ77" s="17" t="str">
        <f t="shared" ca="1" si="192"/>
        <v/>
      </c>
      <c r="GR77" s="17" t="str">
        <f t="shared" ca="1" si="193"/>
        <v/>
      </c>
      <c r="GS77" s="17" t="str">
        <f t="shared" ca="1" si="194"/>
        <v/>
      </c>
      <c r="GT77" s="17" t="str">
        <f t="shared" ca="1" si="195"/>
        <v/>
      </c>
      <c r="GU77" s="17" t="str">
        <f t="shared" ca="1" si="196"/>
        <v/>
      </c>
      <c r="GV77" s="17" t="str">
        <f t="shared" ca="1" si="197"/>
        <v/>
      </c>
      <c r="GW77" s="17" t="str">
        <f t="shared" ca="1" si="198"/>
        <v/>
      </c>
      <c r="GX77" s="17" t="str">
        <f t="shared" ca="1" si="199"/>
        <v/>
      </c>
      <c r="GY77" s="17" t="str">
        <f t="shared" ca="1" si="200"/>
        <v/>
      </c>
      <c r="GZ77" s="17" t="str">
        <f t="shared" ca="1" si="201"/>
        <v/>
      </c>
      <c r="HA77" s="17" t="str">
        <f t="shared" ca="1" si="202"/>
        <v/>
      </c>
      <c r="HB77" s="17" t="str">
        <f t="shared" ca="1" si="203"/>
        <v/>
      </c>
      <c r="HC77" s="17" t="str">
        <f t="shared" ca="1" si="204"/>
        <v/>
      </c>
      <c r="HD77" s="17" t="str">
        <f t="shared" ca="1" si="205"/>
        <v/>
      </c>
      <c r="HE77" s="17" t="str">
        <f t="shared" ca="1" si="206"/>
        <v/>
      </c>
      <c r="HF77" s="17" t="str">
        <f t="shared" ca="1" si="207"/>
        <v/>
      </c>
      <c r="HG77" s="17" t="str">
        <f t="shared" ca="1" si="208"/>
        <v/>
      </c>
      <c r="HH77" s="17" t="str">
        <f t="shared" ca="1" si="209"/>
        <v/>
      </c>
      <c r="HI77" s="17" t="str">
        <f t="shared" ca="1" si="210"/>
        <v/>
      </c>
      <c r="HJ77" s="17" t="str">
        <f t="shared" ca="1" si="211"/>
        <v/>
      </c>
      <c r="HK77" s="17" t="str">
        <f t="shared" ca="1" si="212"/>
        <v/>
      </c>
      <c r="HL77" s="17" t="str">
        <f t="shared" ca="1" si="213"/>
        <v/>
      </c>
      <c r="HM77" s="17" t="str">
        <f t="shared" ca="1" si="214"/>
        <v/>
      </c>
      <c r="HN77" s="17" t="str">
        <f t="shared" ca="1" si="215"/>
        <v/>
      </c>
      <c r="HO77" s="17" t="str">
        <f t="shared" ca="1" si="216"/>
        <v/>
      </c>
      <c r="HP77" s="17" t="str">
        <f t="shared" ca="1" si="217"/>
        <v/>
      </c>
      <c r="HQ77" s="17" t="str">
        <f t="shared" ca="1" si="218"/>
        <v/>
      </c>
      <c r="HR77" s="17" t="str">
        <f t="shared" ca="1" si="219"/>
        <v/>
      </c>
      <c r="HS77" s="17" t="str">
        <f t="shared" ca="1" si="220"/>
        <v/>
      </c>
      <c r="HT77" s="17" t="str">
        <f t="shared" ca="1" si="221"/>
        <v/>
      </c>
      <c r="HU77" s="17" t="str">
        <f t="shared" ca="1" si="222"/>
        <v/>
      </c>
      <c r="HV77" s="17" t="str">
        <f t="shared" ca="1" si="223"/>
        <v/>
      </c>
      <c r="HW77" s="17" t="str">
        <f t="shared" ca="1" si="224"/>
        <v/>
      </c>
      <c r="HX77" s="17" t="str">
        <f t="shared" ca="1" si="225"/>
        <v/>
      </c>
      <c r="HY77" s="17" t="str">
        <f t="shared" ca="1" si="226"/>
        <v/>
      </c>
      <c r="HZ77" s="17" t="str">
        <f t="shared" ca="1" si="227"/>
        <v/>
      </c>
      <c r="IA77" s="17" t="str">
        <f t="shared" ca="1" si="228"/>
        <v/>
      </c>
      <c r="IB77" s="17" t="str">
        <f t="shared" ca="1" si="229"/>
        <v/>
      </c>
      <c r="IC77" s="17" t="str">
        <f t="shared" ca="1" si="230"/>
        <v/>
      </c>
      <c r="ID77" s="17" t="str">
        <f t="shared" ca="1" si="167"/>
        <v/>
      </c>
      <c r="IE77" s="17" t="str">
        <f t="shared" ref="IE77:IE100" ca="1" si="246">IFERROR(INDEX(CJ$3:CJ$1003,$FQ77),"")</f>
        <v/>
      </c>
      <c r="IF77" s="17" t="str">
        <f t="shared" ref="IF77:IF100" ca="1" si="247">IFERROR(INDEX(CK$3:CK$1003,$FQ77),"")</f>
        <v/>
      </c>
      <c r="IG77" s="17" t="str">
        <f t="shared" ref="IG77:IG100" ca="1" si="248">IFERROR(INDEX(CL$3:CL$1003,$FQ77),"")</f>
        <v/>
      </c>
      <c r="IH77" s="17" t="str">
        <f t="shared" ref="IH77:IH100" ca="1" si="249">IFERROR(INDEX(CM$3:CM$1003,$FQ77),"")</f>
        <v/>
      </c>
      <c r="II77" s="17" t="str">
        <f t="shared" ref="II77:II100" ca="1" si="250">IFERROR(INDEX(CN$3:CN$1003,$FQ77),"")</f>
        <v/>
      </c>
      <c r="IJ77" s="17" t="str">
        <f t="shared" ref="IJ77:IJ100" ca="1" si="251">IFERROR(INDEX(CO$3:CO$1003,$FQ77),"")</f>
        <v/>
      </c>
      <c r="IK77" s="17" t="str">
        <f t="shared" ref="IK77:IK100" ca="1" si="252">IFERROR(INDEX(CP$3:CP$1003,$FQ77),"")</f>
        <v/>
      </c>
      <c r="IL77" s="17" t="str">
        <f t="shared" ref="IL77:IL100" ca="1" si="253">IFERROR(INDEX(CQ$3:CQ$1003,$FQ77),"")</f>
        <v/>
      </c>
      <c r="IM77" s="17" t="str">
        <f t="shared" ref="IM77:IM100" ca="1" si="254">IFERROR(INDEX(CR$3:CR$1003,$FQ77),"")</f>
        <v/>
      </c>
      <c r="IN77" s="17" t="str">
        <f t="shared" ref="IN77:IN100" ca="1" si="255">IFERROR(INDEX(CS$3:CS$1003,$FQ77),"")</f>
        <v/>
      </c>
      <c r="IO77" s="17" t="str">
        <f t="shared" ref="IO77:IO100" ca="1" si="256">IFERROR(INDEX(CT$3:CT$1003,$FQ77),"")</f>
        <v/>
      </c>
      <c r="IP77" s="17" t="str">
        <f t="shared" ref="IP77:IP100" ca="1" si="257">IFERROR(INDEX(CU$3:CU$1003,$FQ77),"")</f>
        <v/>
      </c>
      <c r="IQ77" s="17" t="str">
        <f t="shared" ca="1" si="231"/>
        <v/>
      </c>
      <c r="IR77" s="17" t="str">
        <f t="shared" ca="1" si="232"/>
        <v/>
      </c>
      <c r="IS77" s="17" t="str">
        <f t="shared" ca="1" si="233"/>
        <v/>
      </c>
      <c r="IT77" s="17" t="str">
        <f t="shared" ca="1" si="234"/>
        <v/>
      </c>
      <c r="IU77" s="17" t="str">
        <f t="shared" ca="1" si="235"/>
        <v/>
      </c>
      <c r="IV77" s="17" t="str">
        <f t="shared" ca="1" si="236"/>
        <v/>
      </c>
      <c r="IW77" s="17" t="str">
        <f t="shared" ca="1" si="237"/>
        <v/>
      </c>
      <c r="IX77" s="17" t="str">
        <f t="shared" ca="1" si="238"/>
        <v/>
      </c>
      <c r="IY77" s="17" t="str">
        <f t="shared" ca="1" si="239"/>
        <v/>
      </c>
      <c r="IZ77" s="17" t="str">
        <f t="shared" ca="1" si="240"/>
        <v/>
      </c>
      <c r="JA77" s="17" t="str">
        <f t="shared" ca="1" si="241"/>
        <v/>
      </c>
      <c r="JB77" s="17" t="str">
        <f t="shared" ca="1" si="242"/>
        <v/>
      </c>
      <c r="JC77" s="17" t="str">
        <f t="shared" ca="1" si="243"/>
        <v/>
      </c>
      <c r="JD77" s="17" t="str">
        <f t="shared" ca="1" si="244"/>
        <v/>
      </c>
      <c r="JE77" s="17" t="str">
        <f t="shared" ca="1" si="245"/>
        <v/>
      </c>
      <c r="JF77" s="17" t="str">
        <f t="shared" ca="1" si="137"/>
        <v/>
      </c>
      <c r="JG77" s="17" t="str">
        <f t="shared" ca="1" si="138"/>
        <v/>
      </c>
      <c r="JH77" s="17" t="str">
        <f t="shared" ca="1" si="139"/>
        <v/>
      </c>
      <c r="JI77" s="17" t="str">
        <f t="shared" ca="1" si="140"/>
        <v/>
      </c>
      <c r="JJ77" s="17" t="str">
        <f t="shared" ca="1" si="141"/>
        <v/>
      </c>
      <c r="JK77" s="17" t="str">
        <f t="shared" ca="1" si="142"/>
        <v/>
      </c>
      <c r="JL77" s="17" t="str">
        <f t="shared" ca="1" si="143"/>
        <v/>
      </c>
      <c r="JM77" s="17" t="str">
        <f t="shared" ca="1" si="144"/>
        <v/>
      </c>
    </row>
    <row r="78" spans="1:273">
      <c r="A78" s="17" t="str">
        <f t="shared" si="145"/>
        <v>\\\0</v>
      </c>
      <c r="B78" s="17" t="str">
        <f t="shared" si="146"/>
        <v>\\\0</v>
      </c>
      <c r="C78" s="17" t="str">
        <f t="shared" si="147"/>
        <v>\\\0</v>
      </c>
      <c r="D78" s="17" t="str">
        <f t="shared" si="148"/>
        <v>\\\0</v>
      </c>
      <c r="E78" s="17" t="str">
        <f t="shared" si="149"/>
        <v>\\\0</v>
      </c>
      <c r="F78" s="17" t="str">
        <f t="shared" si="150"/>
        <v>\\\0</v>
      </c>
      <c r="G78" s="17" t="str">
        <f t="shared" si="151"/>
        <v>\\\0</v>
      </c>
      <c r="H78" s="17" t="str">
        <f t="shared" si="152"/>
        <v>\\\0</v>
      </c>
      <c r="I78" s="17" t="str">
        <f t="shared" si="153"/>
        <v>\\\0</v>
      </c>
      <c r="J78" s="17" t="str">
        <f t="shared" si="154"/>
        <v>\\\0</v>
      </c>
      <c r="K78" s="17" t="str">
        <f t="shared" si="155"/>
        <v>\\\0</v>
      </c>
      <c r="L78" s="17" t="str">
        <f t="shared" si="156"/>
        <v>\\\0</v>
      </c>
      <c r="M78" s="17" t="str">
        <f t="shared" si="157"/>
        <v>\\\0</v>
      </c>
      <c r="N78" s="17" t="str">
        <f t="shared" si="158"/>
        <v>\\\0</v>
      </c>
      <c r="O78" s="17" t="str">
        <f t="shared" si="159"/>
        <v>\\\0</v>
      </c>
      <c r="P78" s="17" t="str">
        <f t="shared" si="160"/>
        <v>\\\0</v>
      </c>
      <c r="R78" s="17" t="str">
        <f t="shared" si="161"/>
        <v>\\</v>
      </c>
      <c r="S78" s="38"/>
      <c r="T78" s="39"/>
      <c r="U78" s="31"/>
      <c r="V78" s="32"/>
      <c r="W78" s="36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35"/>
      <c r="DS78" s="287"/>
      <c r="DT78" s="36"/>
      <c r="DU78" s="37"/>
      <c r="DV78" s="28">
        <f>IF(AND($S78='자료입력 및 결과표시'!$B$6,COUNTIF($W78:$DR78,'자료입력 및 결과표시'!$C$6)&gt;=1),IF(OR('자료입력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DW78" s="28">
        <f>IF(AND($S78='자료입력 및 결과표시'!$B$7,COUNTIF($W78:$DR78,'자료입력 및 결과표시'!$C$7)&gt;=1),IF(OR('자료입력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DX78" s="28">
        <f>IF(AND($S78='자료입력 및 결과표시'!$B$8,COUNTIF($W78:$DR78,'자료입력 및 결과표시'!$C$8)&gt;=1),IF(OR('자료입력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DY78" s="28">
        <f>IF(AND($S78='자료입력 및 결과표시'!$B$9,COUNTIF($W78:$DR78,'자료입력 및 결과표시'!$C$9)&gt;=1),IF(OR('자료입력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DZ78" s="28">
        <f>IF(AND($S78='자료입력 및 결과표시'!$B$10,COUNTIF($W78:$DR78,'자료입력 및 결과표시'!$C$10)&gt;=1),IF(OR('자료입력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A78" s="28">
        <f>IF(AND($S78='자료입력 및 결과표시'!$B$11,COUNTIF($W78:$DR78,'자료입력 및 결과표시'!$C$11)&gt;=1),IF(OR('자료입력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B78" s="28">
        <f>IF(AND($S78='자료입력 및 결과표시'!$B$12,COUNTIF($W78:$DR78,'자료입력 및 결과표시'!$C$12)&gt;=1),IF(OR('자료입력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C78" s="28">
        <f>IF(AND($S78='자료입력 및 결과표시'!$B$13,COUNTIF($W78:$DR78,'자료입력 및 결과표시'!$C$13)&gt;=1),IF(OR('자료입력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D78" s="28">
        <f>IF(AND($S78='자료입력 및 결과표시'!$B$14,COUNTIF($W78:$DR78,'자료입력 및 결과표시'!$C$14)&gt;=1),IF(OR('자료입력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E78" s="28">
        <f>IF(AND($S78='자료입력 및 결과표시'!$B$15,COUNTIF($W78:$DR78,'자료입력 및 결과표시'!$C$15)&gt;=1),IF(OR('자료입력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F78" s="28">
        <f>IF(AND($S78='자료입력 및 결과표시'!$B$16,COUNTIF($W78:$DR78,'자료입력 및 결과표시'!$C$16)&gt;=1),IF(OR('자료입력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G78" s="28">
        <f>IF(AND($S78='자료입력 및 결과표시'!$B$17,COUNTIF($W78:$DR78,'자료입력 및 결과표시'!$C$17)&gt;=1),IF(OR('자료입력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H78" s="28">
        <f>IF(AND($S78='자료입력 및 결과표시'!$B$18,COUNTIF($W78:$DR78,'자료입력 및 결과표시'!$C$18)&gt;=1),IF(OR('자료입력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I78" s="28">
        <f>IF(AND($S78='자료입력 및 결과표시'!$B$19,COUNTIF($W78:$DR78,'자료입력 및 결과표시'!$C$19)&gt;=1),IF(OR('자료입력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J78" s="28">
        <f>IF(AND($S78='자료입력 및 결과표시'!$B$20,COUNTIF($W78:$DR78,'자료입력 및 결과표시'!$C$20)&gt;=1),IF(OR('자료입력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K78" s="28">
        <f>IF(AND($S78='자료입력 및 결과표시'!$B$21,COUNTIF($W78:$DR78,'자료입력 및 결과표시'!$C$21)&gt;=1),IF(OR('자료입력 및 결과표시'!$B$4+90&gt;=$V78,'자료입력 및 결과표시'!$B$4&lt;$U78),0,IF($V78-'자료입력 및 결과표시'!$B$4-90&gt;='자료입력 및 결과표시'!$E$4,'자료입력 및 결과표시'!$E$4,$V78-'자료입력 및 결과표시'!$B$4-90)),0)</f>
        <v>0</v>
      </c>
      <c r="EL78" s="17">
        <f>IF(AND(S78='자료입력 및 결과표시'!$B$6,COUNTIF('업무중복도(데이터 입력)'!$W78:$DR78,'자료입력 및 결과표시'!$C$6)&gt;=1),1,0)</f>
        <v>0</v>
      </c>
      <c r="EM78" s="17">
        <f>IF(AND(S78='자료입력 및 결과표시'!$B$7,COUNTIF('업무중복도(데이터 입력)'!$W78:$DR78,'자료입력 및 결과표시'!$C$7)&gt;=1),2,0)</f>
        <v>0</v>
      </c>
      <c r="EN78" s="17">
        <f>IF(AND(S78='자료입력 및 결과표시'!$B$8,COUNTIF('업무중복도(데이터 입력)'!$W78:$DR78,'자료입력 및 결과표시'!$C$8)&gt;=1),3,0)</f>
        <v>0</v>
      </c>
      <c r="EO78" s="17">
        <f>IF(AND(S78='자료입력 및 결과표시'!$B$9,COUNTIF('업무중복도(데이터 입력)'!$W78:$DR78,'자료입력 및 결과표시'!$C$9)&gt;=1),4,0)</f>
        <v>0</v>
      </c>
      <c r="EP78" s="17">
        <f>IF(AND(S78='자료입력 및 결과표시'!$B$10,COUNTIF('업무중복도(데이터 입력)'!$W78:$DR78,'자료입력 및 결과표시'!$C$10)&gt;=1),5,0)</f>
        <v>0</v>
      </c>
      <c r="EQ78" s="17">
        <f>IF(AND(S78='자료입력 및 결과표시'!$B$11,COUNTIF('업무중복도(데이터 입력)'!$W78:$DR78,'자료입력 및 결과표시'!$C$11)&gt;=1),6,0)</f>
        <v>0</v>
      </c>
      <c r="ER78" s="17">
        <f>IF(AND(S78='자료입력 및 결과표시'!$B$12,COUNTIF('업무중복도(데이터 입력)'!$W78:$DR78,'자료입력 및 결과표시'!$C$12)&gt;=1),7,0)</f>
        <v>0</v>
      </c>
      <c r="ES78" s="17">
        <f>IF(AND(S78='자료입력 및 결과표시'!$B$13,COUNTIF('업무중복도(데이터 입력)'!$W78:$DR78,'자료입력 및 결과표시'!$C$13)&gt;=1),8,0)</f>
        <v>0</v>
      </c>
      <c r="ET78" s="17">
        <f>IF(AND(S78='자료입력 및 결과표시'!$B$14,COUNTIF('업무중복도(데이터 입력)'!$W78:$DR78,'자료입력 및 결과표시'!$C$14)&gt;=1),9,0)</f>
        <v>0</v>
      </c>
      <c r="EU78" s="17">
        <f>IF(AND(S78='자료입력 및 결과표시'!$B$15,COUNTIF('업무중복도(데이터 입력)'!$W78:$DR78,'자료입력 및 결과표시'!$C$15)&gt;=1),10,0)</f>
        <v>0</v>
      </c>
      <c r="EV78" s="17">
        <f>IF(AND(S78='자료입력 및 결과표시'!$B$16,COUNTIF('업무중복도(데이터 입력)'!$W78:$DR78,'자료입력 및 결과표시'!$C$16)&gt;=1),11,0)</f>
        <v>0</v>
      </c>
      <c r="EW78" s="17">
        <f>IF(AND(S78='자료입력 및 결과표시'!$B$17,COUNTIF('업무중복도(데이터 입력)'!$W78:$DR78,'자료입력 및 결과표시'!$C$17)&gt;=1),12,0)</f>
        <v>0</v>
      </c>
      <c r="EX78" s="17">
        <f>IF(AND(S78='자료입력 및 결과표시'!$B$18,COUNTIF('업무중복도(데이터 입력)'!$W78:$DR78,'자료입력 및 결과표시'!$C$18)&gt;=1),13,0)</f>
        <v>0</v>
      </c>
      <c r="EY78" s="17">
        <f>IF(AND(S78='자료입력 및 결과표시'!$B$19,COUNTIF('업무중복도(데이터 입력)'!$W78:$DR78,'자료입력 및 결과표시'!$C$19)&gt;=1),14,0)</f>
        <v>0</v>
      </c>
      <c r="EZ78" s="17">
        <f>IF(AND(S78='자료입력 및 결과표시'!$B$20,COUNTIF('업무중복도(데이터 입력)'!$W78:$DR78,'자료입력 및 결과표시'!$C$20)&gt;=1),15,0)</f>
        <v>0</v>
      </c>
      <c r="FA78" s="17">
        <f>IF(AND(S78='자료입력 및 결과표시'!$B$21,COUNTIF('업무중복도(데이터 입력)'!$W78:$DR78,'자료입력 및 결과표시'!$C$21)&gt;=1),16,0)</f>
        <v>0</v>
      </c>
      <c r="FD78" s="270" t="str">
        <f ca="1">IFERROR(MATCH('자료입력 및 결과표시'!$C$62,OFFSET($R$3,$FD77,,1000),0)+$FD77,"")</f>
        <v/>
      </c>
      <c r="FE78" s="271" t="str">
        <f t="shared" ca="1" si="162"/>
        <v/>
      </c>
      <c r="FK78" s="17">
        <f t="shared" si="163"/>
        <v>0</v>
      </c>
      <c r="FL78" s="17">
        <v>76</v>
      </c>
      <c r="FM78" s="17">
        <f>IF(HLOOKUP('자료입력 및 결과표시'!$A$4,'업체별 기술인 명단(데이터 입력)'!$B$2:$BZ$100,77,FALSE)="",1,HLOOKUP('자료입력 및 결과표시'!$A$4,'업체별 기술인 명단(데이터 입력)'!$B$2:$BZ$100,77,FALSE))</f>
        <v>1</v>
      </c>
      <c r="FN78" s="17">
        <f t="shared" ca="1" si="164"/>
        <v>0</v>
      </c>
      <c r="FO78"/>
      <c r="FP78" s="17" t="str">
        <f t="shared" ca="1" si="165"/>
        <v/>
      </c>
      <c r="FQ78" s="270" t="str">
        <f ca="1">IFERROR(MATCH('자료입력 및 결과표시'!$C$62,OFFSET($R$3,$FQ77,,1000),0)+$FQ77,"")</f>
        <v/>
      </c>
      <c r="FR78" s="17" t="str">
        <f t="shared" ca="1" si="166"/>
        <v/>
      </c>
      <c r="FS78" s="17" t="str">
        <f t="shared" ca="1" si="168"/>
        <v/>
      </c>
      <c r="FT78" s="17" t="str">
        <f t="shared" ca="1" si="169"/>
        <v/>
      </c>
      <c r="FU78" s="17" t="str">
        <f t="shared" ca="1" si="170"/>
        <v/>
      </c>
      <c r="FV78" s="17" t="str">
        <f t="shared" ca="1" si="171"/>
        <v/>
      </c>
      <c r="FW78" s="17" t="str">
        <f t="shared" ca="1" si="172"/>
        <v/>
      </c>
      <c r="FX78" s="17" t="str">
        <f t="shared" ca="1" si="173"/>
        <v/>
      </c>
      <c r="FY78" s="17" t="str">
        <f t="shared" ca="1" si="174"/>
        <v/>
      </c>
      <c r="FZ78" s="17" t="str">
        <f t="shared" ca="1" si="175"/>
        <v/>
      </c>
      <c r="GA78" s="17" t="str">
        <f t="shared" ca="1" si="176"/>
        <v/>
      </c>
      <c r="GB78" s="17" t="str">
        <f t="shared" ca="1" si="177"/>
        <v/>
      </c>
      <c r="GC78" s="17" t="str">
        <f t="shared" ca="1" si="178"/>
        <v/>
      </c>
      <c r="GD78" s="17" t="str">
        <f t="shared" ca="1" si="179"/>
        <v/>
      </c>
      <c r="GE78" s="17" t="str">
        <f t="shared" ca="1" si="180"/>
        <v/>
      </c>
      <c r="GF78" s="17" t="str">
        <f t="shared" ca="1" si="181"/>
        <v/>
      </c>
      <c r="GG78" s="17" t="str">
        <f t="shared" ca="1" si="182"/>
        <v/>
      </c>
      <c r="GH78" s="17" t="str">
        <f t="shared" ca="1" si="183"/>
        <v/>
      </c>
      <c r="GI78" s="17" t="str">
        <f t="shared" ca="1" si="184"/>
        <v/>
      </c>
      <c r="GJ78" s="17" t="str">
        <f t="shared" ca="1" si="185"/>
        <v/>
      </c>
      <c r="GK78" s="17" t="str">
        <f t="shared" ca="1" si="186"/>
        <v/>
      </c>
      <c r="GL78" s="17" t="str">
        <f t="shared" ca="1" si="187"/>
        <v/>
      </c>
      <c r="GM78" s="17" t="str">
        <f t="shared" ca="1" si="188"/>
        <v/>
      </c>
      <c r="GN78" s="17" t="str">
        <f t="shared" ca="1" si="189"/>
        <v/>
      </c>
      <c r="GO78" s="17" t="str">
        <f t="shared" ca="1" si="190"/>
        <v/>
      </c>
      <c r="GP78" s="17" t="str">
        <f t="shared" ca="1" si="191"/>
        <v/>
      </c>
      <c r="GQ78" s="17" t="str">
        <f t="shared" ca="1" si="192"/>
        <v/>
      </c>
      <c r="GR78" s="17" t="str">
        <f t="shared" ca="1" si="193"/>
        <v/>
      </c>
      <c r="GS78" s="17" t="str">
        <f t="shared" ca="1" si="194"/>
        <v/>
      </c>
      <c r="GT78" s="17" t="str">
        <f t="shared" ca="1" si="195"/>
        <v/>
      </c>
      <c r="GU78" s="17" t="str">
        <f t="shared" ca="1" si="196"/>
        <v/>
      </c>
      <c r="GV78" s="17" t="str">
        <f t="shared" ca="1" si="197"/>
        <v/>
      </c>
      <c r="GW78" s="17" t="str">
        <f t="shared" ca="1" si="198"/>
        <v/>
      </c>
      <c r="GX78" s="17" t="str">
        <f t="shared" ca="1" si="199"/>
        <v/>
      </c>
      <c r="GY78" s="17" t="str">
        <f t="shared" ca="1" si="200"/>
        <v/>
      </c>
      <c r="GZ78" s="17" t="str">
        <f t="shared" ca="1" si="201"/>
        <v/>
      </c>
      <c r="HA78" s="17" t="str">
        <f t="shared" ca="1" si="202"/>
        <v/>
      </c>
      <c r="HB78" s="17" t="str">
        <f t="shared" ca="1" si="203"/>
        <v/>
      </c>
      <c r="HC78" s="17" t="str">
        <f t="shared" ca="1" si="204"/>
        <v/>
      </c>
      <c r="HD78" s="17" t="str">
        <f t="shared" ca="1" si="205"/>
        <v/>
      </c>
      <c r="HE78" s="17" t="str">
        <f t="shared" ca="1" si="206"/>
        <v/>
      </c>
      <c r="HF78" s="17" t="str">
        <f t="shared" ca="1" si="207"/>
        <v/>
      </c>
      <c r="HG78" s="17" t="str">
        <f t="shared" ca="1" si="208"/>
        <v/>
      </c>
      <c r="HH78" s="17" t="str">
        <f t="shared" ca="1" si="209"/>
        <v/>
      </c>
      <c r="HI78" s="17" t="str">
        <f t="shared" ca="1" si="210"/>
        <v/>
      </c>
      <c r="HJ78" s="17" t="str">
        <f t="shared" ca="1" si="211"/>
        <v/>
      </c>
      <c r="HK78" s="17" t="str">
        <f t="shared" ca="1" si="212"/>
        <v/>
      </c>
      <c r="HL78" s="17" t="str">
        <f t="shared" ca="1" si="213"/>
        <v/>
      </c>
      <c r="HM78" s="17" t="str">
        <f t="shared" ca="1" si="214"/>
        <v/>
      </c>
      <c r="HN78" s="17" t="str">
        <f t="shared" ca="1" si="215"/>
        <v/>
      </c>
      <c r="HO78" s="17" t="str">
        <f t="shared" ca="1" si="216"/>
        <v/>
      </c>
      <c r="HP78" s="17" t="str">
        <f t="shared" ca="1" si="217"/>
        <v/>
      </c>
      <c r="HQ78" s="17" t="str">
        <f t="shared" ca="1" si="218"/>
        <v/>
      </c>
      <c r="HR78" s="17" t="str">
        <f t="shared" ca="1" si="219"/>
        <v/>
      </c>
      <c r="HS78" s="17" t="str">
        <f t="shared" ca="1" si="220"/>
        <v/>
      </c>
      <c r="HT78" s="17" t="str">
        <f t="shared" ca="1" si="221"/>
        <v/>
      </c>
      <c r="HU78" s="17" t="str">
        <f t="shared" ca="1" si="222"/>
        <v/>
      </c>
      <c r="HV78" s="17" t="str">
        <f t="shared" ca="1" si="223"/>
        <v/>
      </c>
      <c r="HW78" s="17" t="str">
        <f t="shared" ca="1" si="224"/>
        <v/>
      </c>
      <c r="HX78" s="17" t="str">
        <f t="shared" ca="1" si="225"/>
        <v/>
      </c>
      <c r="HY78" s="17" t="str">
        <f t="shared" ca="1" si="226"/>
        <v/>
      </c>
      <c r="HZ78" s="17" t="str">
        <f t="shared" ca="1" si="227"/>
        <v/>
      </c>
      <c r="IA78" s="17" t="str">
        <f t="shared" ca="1" si="228"/>
        <v/>
      </c>
      <c r="IB78" s="17" t="str">
        <f t="shared" ca="1" si="229"/>
        <v/>
      </c>
      <c r="IC78" s="17" t="str">
        <f t="shared" ca="1" si="230"/>
        <v/>
      </c>
      <c r="ID78" s="17" t="str">
        <f t="shared" ca="1" si="167"/>
        <v/>
      </c>
      <c r="IE78" s="17" t="str">
        <f t="shared" ca="1" si="246"/>
        <v/>
      </c>
      <c r="IF78" s="17" t="str">
        <f t="shared" ca="1" si="247"/>
        <v/>
      </c>
      <c r="IG78" s="17" t="str">
        <f t="shared" ca="1" si="248"/>
        <v/>
      </c>
      <c r="IH78" s="17" t="str">
        <f t="shared" ca="1" si="249"/>
        <v/>
      </c>
      <c r="II78" s="17" t="str">
        <f t="shared" ca="1" si="250"/>
        <v/>
      </c>
      <c r="IJ78" s="17" t="str">
        <f t="shared" ca="1" si="251"/>
        <v/>
      </c>
      <c r="IK78" s="17" t="str">
        <f t="shared" ca="1" si="252"/>
        <v/>
      </c>
      <c r="IL78" s="17" t="str">
        <f t="shared" ca="1" si="253"/>
        <v/>
      </c>
      <c r="IM78" s="17" t="str">
        <f t="shared" ca="1" si="254"/>
        <v/>
      </c>
      <c r="IN78" s="17" t="str">
        <f t="shared" ca="1" si="255"/>
        <v/>
      </c>
      <c r="IO78" s="17" t="str">
        <f t="shared" ca="1" si="256"/>
        <v/>
      </c>
      <c r="IP78" s="17" t="str">
        <f t="shared" ca="1" si="257"/>
        <v/>
      </c>
      <c r="IQ78" s="17" t="str">
        <f t="shared" ca="1" si="231"/>
        <v/>
      </c>
      <c r="IR78" s="17" t="str">
        <f t="shared" ca="1" si="232"/>
        <v/>
      </c>
      <c r="IS78" s="17" t="str">
        <f t="shared" ca="1" si="233"/>
        <v/>
      </c>
      <c r="IT78" s="17" t="str">
        <f t="shared" ca="1" si="234"/>
        <v/>
      </c>
      <c r="IU78" s="17" t="str">
        <f t="shared" ca="1" si="235"/>
        <v/>
      </c>
      <c r="IV78" s="17" t="str">
        <f t="shared" ca="1" si="236"/>
        <v/>
      </c>
      <c r="IW78" s="17" t="str">
        <f t="shared" ca="1" si="237"/>
        <v/>
      </c>
      <c r="IX78" s="17" t="str">
        <f t="shared" ca="1" si="238"/>
        <v/>
      </c>
      <c r="IY78" s="17" t="str">
        <f t="shared" ca="1" si="239"/>
        <v/>
      </c>
      <c r="IZ78" s="17" t="str">
        <f t="shared" ca="1" si="240"/>
        <v/>
      </c>
      <c r="JA78" s="17" t="str">
        <f t="shared" ca="1" si="241"/>
        <v/>
      </c>
      <c r="JB78" s="17" t="str">
        <f t="shared" ca="1" si="242"/>
        <v/>
      </c>
      <c r="JC78" s="17" t="str">
        <f t="shared" ca="1" si="243"/>
        <v/>
      </c>
      <c r="JD78" s="17" t="str">
        <f t="shared" ca="1" si="244"/>
        <v/>
      </c>
      <c r="JE78" s="17" t="str">
        <f t="shared" ca="1" si="245"/>
        <v/>
      </c>
      <c r="JF78" s="17" t="str">
        <f t="shared" ca="1" si="137"/>
        <v/>
      </c>
      <c r="JG78" s="17" t="str">
        <f t="shared" ca="1" si="138"/>
        <v/>
      </c>
      <c r="JH78" s="17" t="str">
        <f t="shared" ca="1" si="139"/>
        <v/>
      </c>
      <c r="JI78" s="17" t="str">
        <f t="shared" ca="1" si="140"/>
        <v/>
      </c>
      <c r="JJ78" s="17" t="str">
        <f t="shared" ca="1" si="141"/>
        <v/>
      </c>
      <c r="JK78" s="17" t="str">
        <f t="shared" ca="1" si="142"/>
        <v/>
      </c>
      <c r="JL78" s="17" t="str">
        <f t="shared" ca="1" si="143"/>
        <v/>
      </c>
      <c r="JM78" s="17" t="str">
        <f t="shared" ca="1" si="144"/>
        <v/>
      </c>
    </row>
    <row r="79" spans="1:273">
      <c r="A79" s="17" t="str">
        <f t="shared" si="145"/>
        <v>\\\0</v>
      </c>
      <c r="B79" s="17" t="str">
        <f t="shared" si="146"/>
        <v>\\\0</v>
      </c>
      <c r="C79" s="17" t="str">
        <f t="shared" si="147"/>
        <v>\\\0</v>
      </c>
      <c r="D79" s="17" t="str">
        <f t="shared" si="148"/>
        <v>\\\0</v>
      </c>
      <c r="E79" s="17" t="str">
        <f t="shared" si="149"/>
        <v>\\\0</v>
      </c>
      <c r="F79" s="17" t="str">
        <f t="shared" si="150"/>
        <v>\\\0</v>
      </c>
      <c r="G79" s="17" t="str">
        <f t="shared" si="151"/>
        <v>\\\0</v>
      </c>
      <c r="H79" s="17" t="str">
        <f t="shared" si="152"/>
        <v>\\\0</v>
      </c>
      <c r="I79" s="17" t="str">
        <f t="shared" si="153"/>
        <v>\\\0</v>
      </c>
      <c r="J79" s="17" t="str">
        <f t="shared" si="154"/>
        <v>\\\0</v>
      </c>
      <c r="K79" s="17" t="str">
        <f t="shared" si="155"/>
        <v>\\\0</v>
      </c>
      <c r="L79" s="17" t="str">
        <f t="shared" si="156"/>
        <v>\\\0</v>
      </c>
      <c r="M79" s="17" t="str">
        <f t="shared" si="157"/>
        <v>\\\0</v>
      </c>
      <c r="N79" s="17" t="str">
        <f t="shared" si="158"/>
        <v>\\\0</v>
      </c>
      <c r="O79" s="17" t="str">
        <f t="shared" si="159"/>
        <v>\\\0</v>
      </c>
      <c r="P79" s="17" t="str">
        <f t="shared" si="160"/>
        <v>\\\0</v>
      </c>
      <c r="R79" s="17" t="str">
        <f t="shared" si="161"/>
        <v>\\</v>
      </c>
      <c r="S79" s="38"/>
      <c r="T79" s="39"/>
      <c r="U79" s="31"/>
      <c r="V79" s="32"/>
      <c r="W79" s="36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35"/>
      <c r="DS79" s="287"/>
      <c r="DT79" s="36"/>
      <c r="DU79" s="37"/>
      <c r="DV79" s="28">
        <f>IF(AND($S79='자료입력 및 결과표시'!$B$6,COUNTIF($W79:$DR79,'자료입력 및 결과표시'!$C$6)&gt;=1),IF(OR('자료입력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DW79" s="28">
        <f>IF(AND($S79='자료입력 및 결과표시'!$B$7,COUNTIF($W79:$DR79,'자료입력 및 결과표시'!$C$7)&gt;=1),IF(OR('자료입력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DX79" s="28">
        <f>IF(AND($S79='자료입력 및 결과표시'!$B$8,COUNTIF($W79:$DR79,'자료입력 및 결과표시'!$C$8)&gt;=1),IF(OR('자료입력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DY79" s="28">
        <f>IF(AND($S79='자료입력 및 결과표시'!$B$9,COUNTIF($W79:$DR79,'자료입력 및 결과표시'!$C$9)&gt;=1),IF(OR('자료입력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DZ79" s="28">
        <f>IF(AND($S79='자료입력 및 결과표시'!$B$10,COUNTIF($W79:$DR79,'자료입력 및 결과표시'!$C$10)&gt;=1),IF(OR('자료입력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A79" s="28">
        <f>IF(AND($S79='자료입력 및 결과표시'!$B$11,COUNTIF($W79:$DR79,'자료입력 및 결과표시'!$C$11)&gt;=1),IF(OR('자료입력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B79" s="28">
        <f>IF(AND($S79='자료입력 및 결과표시'!$B$12,COUNTIF($W79:$DR79,'자료입력 및 결과표시'!$C$12)&gt;=1),IF(OR('자료입력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C79" s="28">
        <f>IF(AND($S79='자료입력 및 결과표시'!$B$13,COUNTIF($W79:$DR79,'자료입력 및 결과표시'!$C$13)&gt;=1),IF(OR('자료입력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D79" s="28">
        <f>IF(AND($S79='자료입력 및 결과표시'!$B$14,COUNTIF($W79:$DR79,'자료입력 및 결과표시'!$C$14)&gt;=1),IF(OR('자료입력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E79" s="28">
        <f>IF(AND($S79='자료입력 및 결과표시'!$B$15,COUNTIF($W79:$DR79,'자료입력 및 결과표시'!$C$15)&gt;=1),IF(OR('자료입력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F79" s="28">
        <f>IF(AND($S79='자료입력 및 결과표시'!$B$16,COUNTIF($W79:$DR79,'자료입력 및 결과표시'!$C$16)&gt;=1),IF(OR('자료입력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G79" s="28">
        <f>IF(AND($S79='자료입력 및 결과표시'!$B$17,COUNTIF($W79:$DR79,'자료입력 및 결과표시'!$C$17)&gt;=1),IF(OR('자료입력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H79" s="28">
        <f>IF(AND($S79='자료입력 및 결과표시'!$B$18,COUNTIF($W79:$DR79,'자료입력 및 결과표시'!$C$18)&gt;=1),IF(OR('자료입력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I79" s="28">
        <f>IF(AND($S79='자료입력 및 결과표시'!$B$19,COUNTIF($W79:$DR79,'자료입력 및 결과표시'!$C$19)&gt;=1),IF(OR('자료입력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J79" s="28">
        <f>IF(AND($S79='자료입력 및 결과표시'!$B$20,COUNTIF($W79:$DR79,'자료입력 및 결과표시'!$C$20)&gt;=1),IF(OR('자료입력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K79" s="28">
        <f>IF(AND($S79='자료입력 및 결과표시'!$B$21,COUNTIF($W79:$DR79,'자료입력 및 결과표시'!$C$21)&gt;=1),IF(OR('자료입력 및 결과표시'!$B$4+90&gt;=$V79,'자료입력 및 결과표시'!$B$4&lt;$U79),0,IF($V79-'자료입력 및 결과표시'!$B$4-90&gt;='자료입력 및 결과표시'!$E$4,'자료입력 및 결과표시'!$E$4,$V79-'자료입력 및 결과표시'!$B$4-90)),0)</f>
        <v>0</v>
      </c>
      <c r="EL79" s="17">
        <f>IF(AND(S79='자료입력 및 결과표시'!$B$6,COUNTIF('업무중복도(데이터 입력)'!$W79:$DR79,'자료입력 및 결과표시'!$C$6)&gt;=1),1,0)</f>
        <v>0</v>
      </c>
      <c r="EM79" s="17">
        <f>IF(AND(S79='자료입력 및 결과표시'!$B$7,COUNTIF('업무중복도(데이터 입력)'!$W79:$DR79,'자료입력 및 결과표시'!$C$7)&gt;=1),2,0)</f>
        <v>0</v>
      </c>
      <c r="EN79" s="17">
        <f>IF(AND(S79='자료입력 및 결과표시'!$B$8,COUNTIF('업무중복도(데이터 입력)'!$W79:$DR79,'자료입력 및 결과표시'!$C$8)&gt;=1),3,0)</f>
        <v>0</v>
      </c>
      <c r="EO79" s="17">
        <f>IF(AND(S79='자료입력 및 결과표시'!$B$9,COUNTIF('업무중복도(데이터 입력)'!$W79:$DR79,'자료입력 및 결과표시'!$C$9)&gt;=1),4,0)</f>
        <v>0</v>
      </c>
      <c r="EP79" s="17">
        <f>IF(AND(S79='자료입력 및 결과표시'!$B$10,COUNTIF('업무중복도(데이터 입력)'!$W79:$DR79,'자료입력 및 결과표시'!$C$10)&gt;=1),5,0)</f>
        <v>0</v>
      </c>
      <c r="EQ79" s="17">
        <f>IF(AND(S79='자료입력 및 결과표시'!$B$11,COUNTIF('업무중복도(데이터 입력)'!$W79:$DR79,'자료입력 및 결과표시'!$C$11)&gt;=1),6,0)</f>
        <v>0</v>
      </c>
      <c r="ER79" s="17">
        <f>IF(AND(S79='자료입력 및 결과표시'!$B$12,COUNTIF('업무중복도(데이터 입력)'!$W79:$DR79,'자료입력 및 결과표시'!$C$12)&gt;=1),7,0)</f>
        <v>0</v>
      </c>
      <c r="ES79" s="17">
        <f>IF(AND(S79='자료입력 및 결과표시'!$B$13,COUNTIF('업무중복도(데이터 입력)'!$W79:$DR79,'자료입력 및 결과표시'!$C$13)&gt;=1),8,0)</f>
        <v>0</v>
      </c>
      <c r="ET79" s="17">
        <f>IF(AND(S79='자료입력 및 결과표시'!$B$14,COUNTIF('업무중복도(데이터 입력)'!$W79:$DR79,'자료입력 및 결과표시'!$C$14)&gt;=1),9,0)</f>
        <v>0</v>
      </c>
      <c r="EU79" s="17">
        <f>IF(AND(S79='자료입력 및 결과표시'!$B$15,COUNTIF('업무중복도(데이터 입력)'!$W79:$DR79,'자료입력 및 결과표시'!$C$15)&gt;=1),10,0)</f>
        <v>0</v>
      </c>
      <c r="EV79" s="17">
        <f>IF(AND(S79='자료입력 및 결과표시'!$B$16,COUNTIF('업무중복도(데이터 입력)'!$W79:$DR79,'자료입력 및 결과표시'!$C$16)&gt;=1),11,0)</f>
        <v>0</v>
      </c>
      <c r="EW79" s="17">
        <f>IF(AND(S79='자료입력 및 결과표시'!$B$17,COUNTIF('업무중복도(데이터 입력)'!$W79:$DR79,'자료입력 및 결과표시'!$C$17)&gt;=1),12,0)</f>
        <v>0</v>
      </c>
      <c r="EX79" s="17">
        <f>IF(AND(S79='자료입력 및 결과표시'!$B$18,COUNTIF('업무중복도(데이터 입력)'!$W79:$DR79,'자료입력 및 결과표시'!$C$18)&gt;=1),13,0)</f>
        <v>0</v>
      </c>
      <c r="EY79" s="17">
        <f>IF(AND(S79='자료입력 및 결과표시'!$B$19,COUNTIF('업무중복도(데이터 입력)'!$W79:$DR79,'자료입력 및 결과표시'!$C$19)&gt;=1),14,0)</f>
        <v>0</v>
      </c>
      <c r="EZ79" s="17">
        <f>IF(AND(S79='자료입력 및 결과표시'!$B$20,COUNTIF('업무중복도(데이터 입력)'!$W79:$DR79,'자료입력 및 결과표시'!$C$20)&gt;=1),15,0)</f>
        <v>0</v>
      </c>
      <c r="FA79" s="17">
        <f>IF(AND(S79='자료입력 및 결과표시'!$B$21,COUNTIF('업무중복도(데이터 입력)'!$W79:$DR79,'자료입력 및 결과표시'!$C$21)&gt;=1),16,0)</f>
        <v>0</v>
      </c>
      <c r="FD79" s="270" t="str">
        <f ca="1">IFERROR(MATCH('자료입력 및 결과표시'!$C$62,OFFSET($R$3,$FD78,,1000),0)+$FD78,"")</f>
        <v/>
      </c>
      <c r="FE79" s="271" t="str">
        <f t="shared" ca="1" si="162"/>
        <v/>
      </c>
      <c r="FK79" s="17">
        <f t="shared" si="163"/>
        <v>0</v>
      </c>
      <c r="FL79" s="17">
        <v>77</v>
      </c>
      <c r="FM79" s="17">
        <f>IF(HLOOKUP('자료입력 및 결과표시'!$A$4,'업체별 기술인 명단(데이터 입력)'!$B$2:$BZ$100,78,FALSE)="",1,HLOOKUP('자료입력 및 결과표시'!$A$4,'업체별 기술인 명단(데이터 입력)'!$B$2:$BZ$100,78,FALSE))</f>
        <v>1</v>
      </c>
      <c r="FN79" s="17">
        <f t="shared" ca="1" si="164"/>
        <v>0</v>
      </c>
      <c r="FO79"/>
      <c r="FP79" s="17" t="str">
        <f t="shared" ca="1" si="165"/>
        <v/>
      </c>
      <c r="FQ79" s="270" t="str">
        <f ca="1">IFERROR(MATCH('자료입력 및 결과표시'!$C$62,OFFSET($R$3,$FQ78,,1000),0)+$FQ78,"")</f>
        <v/>
      </c>
      <c r="FR79" s="17" t="str">
        <f t="shared" ca="1" si="166"/>
        <v/>
      </c>
      <c r="FS79" s="17" t="str">
        <f t="shared" ca="1" si="168"/>
        <v/>
      </c>
      <c r="FT79" s="17" t="str">
        <f t="shared" ca="1" si="169"/>
        <v/>
      </c>
      <c r="FU79" s="17" t="str">
        <f t="shared" ca="1" si="170"/>
        <v/>
      </c>
      <c r="FV79" s="17" t="str">
        <f t="shared" ca="1" si="171"/>
        <v/>
      </c>
      <c r="FW79" s="17" t="str">
        <f t="shared" ca="1" si="172"/>
        <v/>
      </c>
      <c r="FX79" s="17" t="str">
        <f t="shared" ca="1" si="173"/>
        <v/>
      </c>
      <c r="FY79" s="17" t="str">
        <f t="shared" ca="1" si="174"/>
        <v/>
      </c>
      <c r="FZ79" s="17" t="str">
        <f t="shared" ca="1" si="175"/>
        <v/>
      </c>
      <c r="GA79" s="17" t="str">
        <f t="shared" ca="1" si="176"/>
        <v/>
      </c>
      <c r="GB79" s="17" t="str">
        <f t="shared" ca="1" si="177"/>
        <v/>
      </c>
      <c r="GC79" s="17" t="str">
        <f t="shared" ca="1" si="178"/>
        <v/>
      </c>
      <c r="GD79" s="17" t="str">
        <f t="shared" ca="1" si="179"/>
        <v/>
      </c>
      <c r="GE79" s="17" t="str">
        <f t="shared" ca="1" si="180"/>
        <v/>
      </c>
      <c r="GF79" s="17" t="str">
        <f t="shared" ca="1" si="181"/>
        <v/>
      </c>
      <c r="GG79" s="17" t="str">
        <f t="shared" ca="1" si="182"/>
        <v/>
      </c>
      <c r="GH79" s="17" t="str">
        <f t="shared" ca="1" si="183"/>
        <v/>
      </c>
      <c r="GI79" s="17" t="str">
        <f t="shared" ca="1" si="184"/>
        <v/>
      </c>
      <c r="GJ79" s="17" t="str">
        <f t="shared" ca="1" si="185"/>
        <v/>
      </c>
      <c r="GK79" s="17" t="str">
        <f t="shared" ca="1" si="186"/>
        <v/>
      </c>
      <c r="GL79" s="17" t="str">
        <f t="shared" ca="1" si="187"/>
        <v/>
      </c>
      <c r="GM79" s="17" t="str">
        <f t="shared" ca="1" si="188"/>
        <v/>
      </c>
      <c r="GN79" s="17" t="str">
        <f t="shared" ca="1" si="189"/>
        <v/>
      </c>
      <c r="GO79" s="17" t="str">
        <f t="shared" ca="1" si="190"/>
        <v/>
      </c>
      <c r="GP79" s="17" t="str">
        <f t="shared" ca="1" si="191"/>
        <v/>
      </c>
      <c r="GQ79" s="17" t="str">
        <f t="shared" ca="1" si="192"/>
        <v/>
      </c>
      <c r="GR79" s="17" t="str">
        <f t="shared" ca="1" si="193"/>
        <v/>
      </c>
      <c r="GS79" s="17" t="str">
        <f t="shared" ca="1" si="194"/>
        <v/>
      </c>
      <c r="GT79" s="17" t="str">
        <f t="shared" ca="1" si="195"/>
        <v/>
      </c>
      <c r="GU79" s="17" t="str">
        <f t="shared" ca="1" si="196"/>
        <v/>
      </c>
      <c r="GV79" s="17" t="str">
        <f t="shared" ca="1" si="197"/>
        <v/>
      </c>
      <c r="GW79" s="17" t="str">
        <f t="shared" ca="1" si="198"/>
        <v/>
      </c>
      <c r="GX79" s="17" t="str">
        <f t="shared" ca="1" si="199"/>
        <v/>
      </c>
      <c r="GY79" s="17" t="str">
        <f t="shared" ca="1" si="200"/>
        <v/>
      </c>
      <c r="GZ79" s="17" t="str">
        <f t="shared" ca="1" si="201"/>
        <v/>
      </c>
      <c r="HA79" s="17" t="str">
        <f t="shared" ca="1" si="202"/>
        <v/>
      </c>
      <c r="HB79" s="17" t="str">
        <f t="shared" ca="1" si="203"/>
        <v/>
      </c>
      <c r="HC79" s="17" t="str">
        <f t="shared" ca="1" si="204"/>
        <v/>
      </c>
      <c r="HD79" s="17" t="str">
        <f t="shared" ca="1" si="205"/>
        <v/>
      </c>
      <c r="HE79" s="17" t="str">
        <f t="shared" ca="1" si="206"/>
        <v/>
      </c>
      <c r="HF79" s="17" t="str">
        <f t="shared" ca="1" si="207"/>
        <v/>
      </c>
      <c r="HG79" s="17" t="str">
        <f t="shared" ca="1" si="208"/>
        <v/>
      </c>
      <c r="HH79" s="17" t="str">
        <f t="shared" ca="1" si="209"/>
        <v/>
      </c>
      <c r="HI79" s="17" t="str">
        <f t="shared" ca="1" si="210"/>
        <v/>
      </c>
      <c r="HJ79" s="17" t="str">
        <f t="shared" ca="1" si="211"/>
        <v/>
      </c>
      <c r="HK79" s="17" t="str">
        <f t="shared" ca="1" si="212"/>
        <v/>
      </c>
      <c r="HL79" s="17" t="str">
        <f t="shared" ca="1" si="213"/>
        <v/>
      </c>
      <c r="HM79" s="17" t="str">
        <f t="shared" ca="1" si="214"/>
        <v/>
      </c>
      <c r="HN79" s="17" t="str">
        <f t="shared" ca="1" si="215"/>
        <v/>
      </c>
      <c r="HO79" s="17" t="str">
        <f t="shared" ca="1" si="216"/>
        <v/>
      </c>
      <c r="HP79" s="17" t="str">
        <f t="shared" ca="1" si="217"/>
        <v/>
      </c>
      <c r="HQ79" s="17" t="str">
        <f t="shared" ca="1" si="218"/>
        <v/>
      </c>
      <c r="HR79" s="17" t="str">
        <f t="shared" ca="1" si="219"/>
        <v/>
      </c>
      <c r="HS79" s="17" t="str">
        <f t="shared" ca="1" si="220"/>
        <v/>
      </c>
      <c r="HT79" s="17" t="str">
        <f t="shared" ca="1" si="221"/>
        <v/>
      </c>
      <c r="HU79" s="17" t="str">
        <f t="shared" ca="1" si="222"/>
        <v/>
      </c>
      <c r="HV79" s="17" t="str">
        <f t="shared" ca="1" si="223"/>
        <v/>
      </c>
      <c r="HW79" s="17" t="str">
        <f t="shared" ca="1" si="224"/>
        <v/>
      </c>
      <c r="HX79" s="17" t="str">
        <f t="shared" ca="1" si="225"/>
        <v/>
      </c>
      <c r="HY79" s="17" t="str">
        <f t="shared" ca="1" si="226"/>
        <v/>
      </c>
      <c r="HZ79" s="17" t="str">
        <f t="shared" ca="1" si="227"/>
        <v/>
      </c>
      <c r="IA79" s="17" t="str">
        <f t="shared" ca="1" si="228"/>
        <v/>
      </c>
      <c r="IB79" s="17" t="str">
        <f t="shared" ca="1" si="229"/>
        <v/>
      </c>
      <c r="IC79" s="17" t="str">
        <f t="shared" ca="1" si="230"/>
        <v/>
      </c>
      <c r="ID79" s="17" t="str">
        <f t="shared" ca="1" si="167"/>
        <v/>
      </c>
      <c r="IE79" s="17" t="str">
        <f t="shared" ca="1" si="246"/>
        <v/>
      </c>
      <c r="IF79" s="17" t="str">
        <f t="shared" ca="1" si="247"/>
        <v/>
      </c>
      <c r="IG79" s="17" t="str">
        <f t="shared" ca="1" si="248"/>
        <v/>
      </c>
      <c r="IH79" s="17" t="str">
        <f t="shared" ca="1" si="249"/>
        <v/>
      </c>
      <c r="II79" s="17" t="str">
        <f t="shared" ca="1" si="250"/>
        <v/>
      </c>
      <c r="IJ79" s="17" t="str">
        <f t="shared" ca="1" si="251"/>
        <v/>
      </c>
      <c r="IK79" s="17" t="str">
        <f t="shared" ca="1" si="252"/>
        <v/>
      </c>
      <c r="IL79" s="17" t="str">
        <f t="shared" ca="1" si="253"/>
        <v/>
      </c>
      <c r="IM79" s="17" t="str">
        <f t="shared" ca="1" si="254"/>
        <v/>
      </c>
      <c r="IN79" s="17" t="str">
        <f t="shared" ca="1" si="255"/>
        <v/>
      </c>
      <c r="IO79" s="17" t="str">
        <f t="shared" ca="1" si="256"/>
        <v/>
      </c>
      <c r="IP79" s="17" t="str">
        <f t="shared" ca="1" si="257"/>
        <v/>
      </c>
      <c r="IQ79" s="17" t="str">
        <f t="shared" ca="1" si="231"/>
        <v/>
      </c>
      <c r="IR79" s="17" t="str">
        <f t="shared" ca="1" si="232"/>
        <v/>
      </c>
      <c r="IS79" s="17" t="str">
        <f t="shared" ca="1" si="233"/>
        <v/>
      </c>
      <c r="IT79" s="17" t="str">
        <f t="shared" ca="1" si="234"/>
        <v/>
      </c>
      <c r="IU79" s="17" t="str">
        <f t="shared" ca="1" si="235"/>
        <v/>
      </c>
      <c r="IV79" s="17" t="str">
        <f t="shared" ca="1" si="236"/>
        <v/>
      </c>
      <c r="IW79" s="17" t="str">
        <f t="shared" ca="1" si="237"/>
        <v/>
      </c>
      <c r="IX79" s="17" t="str">
        <f t="shared" ca="1" si="238"/>
        <v/>
      </c>
      <c r="IY79" s="17" t="str">
        <f t="shared" ca="1" si="239"/>
        <v/>
      </c>
      <c r="IZ79" s="17" t="str">
        <f t="shared" ca="1" si="240"/>
        <v/>
      </c>
      <c r="JA79" s="17" t="str">
        <f t="shared" ca="1" si="241"/>
        <v/>
      </c>
      <c r="JB79" s="17" t="str">
        <f t="shared" ca="1" si="242"/>
        <v/>
      </c>
      <c r="JC79" s="17" t="str">
        <f t="shared" ca="1" si="243"/>
        <v/>
      </c>
      <c r="JD79" s="17" t="str">
        <f t="shared" ca="1" si="244"/>
        <v/>
      </c>
      <c r="JE79" s="17" t="str">
        <f t="shared" ca="1" si="245"/>
        <v/>
      </c>
      <c r="JF79" s="17" t="str">
        <f t="shared" ca="1" si="137"/>
        <v/>
      </c>
      <c r="JG79" s="17" t="str">
        <f t="shared" ca="1" si="138"/>
        <v/>
      </c>
      <c r="JH79" s="17" t="str">
        <f t="shared" ca="1" si="139"/>
        <v/>
      </c>
      <c r="JI79" s="17" t="str">
        <f t="shared" ca="1" si="140"/>
        <v/>
      </c>
      <c r="JJ79" s="17" t="str">
        <f t="shared" ca="1" si="141"/>
        <v/>
      </c>
      <c r="JK79" s="17" t="str">
        <f t="shared" ca="1" si="142"/>
        <v/>
      </c>
      <c r="JL79" s="17" t="str">
        <f t="shared" ca="1" si="143"/>
        <v/>
      </c>
      <c r="JM79" s="17" t="str">
        <f t="shared" ca="1" si="144"/>
        <v/>
      </c>
    </row>
    <row r="80" spans="1:273">
      <c r="A80" s="17" t="str">
        <f t="shared" si="145"/>
        <v>\\\0</v>
      </c>
      <c r="B80" s="17" t="str">
        <f t="shared" si="146"/>
        <v>\\\0</v>
      </c>
      <c r="C80" s="17" t="str">
        <f t="shared" si="147"/>
        <v>\\\0</v>
      </c>
      <c r="D80" s="17" t="str">
        <f t="shared" si="148"/>
        <v>\\\0</v>
      </c>
      <c r="E80" s="17" t="str">
        <f t="shared" si="149"/>
        <v>\\\0</v>
      </c>
      <c r="F80" s="17" t="str">
        <f t="shared" si="150"/>
        <v>\\\0</v>
      </c>
      <c r="G80" s="17" t="str">
        <f t="shared" si="151"/>
        <v>\\\0</v>
      </c>
      <c r="H80" s="17" t="str">
        <f t="shared" si="152"/>
        <v>\\\0</v>
      </c>
      <c r="I80" s="17" t="str">
        <f t="shared" si="153"/>
        <v>\\\0</v>
      </c>
      <c r="J80" s="17" t="str">
        <f t="shared" si="154"/>
        <v>\\\0</v>
      </c>
      <c r="K80" s="17" t="str">
        <f t="shared" si="155"/>
        <v>\\\0</v>
      </c>
      <c r="L80" s="17" t="str">
        <f t="shared" si="156"/>
        <v>\\\0</v>
      </c>
      <c r="M80" s="17" t="str">
        <f t="shared" si="157"/>
        <v>\\\0</v>
      </c>
      <c r="N80" s="17" t="str">
        <f t="shared" si="158"/>
        <v>\\\0</v>
      </c>
      <c r="O80" s="17" t="str">
        <f t="shared" si="159"/>
        <v>\\\0</v>
      </c>
      <c r="P80" s="17" t="str">
        <f t="shared" si="160"/>
        <v>\\\0</v>
      </c>
      <c r="R80" s="17" t="str">
        <f t="shared" si="161"/>
        <v>\\</v>
      </c>
      <c r="S80" s="38"/>
      <c r="T80" s="39"/>
      <c r="U80" s="31"/>
      <c r="V80" s="32"/>
      <c r="W80" s="36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35"/>
      <c r="DS80" s="287"/>
      <c r="DT80" s="36"/>
      <c r="DU80" s="37"/>
      <c r="DV80" s="28">
        <f>IF(AND($S80='자료입력 및 결과표시'!$B$6,COUNTIF($W80:$DR80,'자료입력 및 결과표시'!$C$6)&gt;=1),IF(OR('자료입력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DW80" s="28">
        <f>IF(AND($S80='자료입력 및 결과표시'!$B$7,COUNTIF($W80:$DR80,'자료입력 및 결과표시'!$C$7)&gt;=1),IF(OR('자료입력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DX80" s="28">
        <f>IF(AND($S80='자료입력 및 결과표시'!$B$8,COUNTIF($W80:$DR80,'자료입력 및 결과표시'!$C$8)&gt;=1),IF(OR('자료입력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DY80" s="28">
        <f>IF(AND($S80='자료입력 및 결과표시'!$B$9,COUNTIF($W80:$DR80,'자료입력 및 결과표시'!$C$9)&gt;=1),IF(OR('자료입력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DZ80" s="28">
        <f>IF(AND($S80='자료입력 및 결과표시'!$B$10,COUNTIF($W80:$DR80,'자료입력 및 결과표시'!$C$10)&gt;=1),IF(OR('자료입력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A80" s="28">
        <f>IF(AND($S80='자료입력 및 결과표시'!$B$11,COUNTIF($W80:$DR80,'자료입력 및 결과표시'!$C$11)&gt;=1),IF(OR('자료입력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B80" s="28">
        <f>IF(AND($S80='자료입력 및 결과표시'!$B$12,COUNTIF($W80:$DR80,'자료입력 및 결과표시'!$C$12)&gt;=1),IF(OR('자료입력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C80" s="28">
        <f>IF(AND($S80='자료입력 및 결과표시'!$B$13,COUNTIF($W80:$DR80,'자료입력 및 결과표시'!$C$13)&gt;=1),IF(OR('자료입력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D80" s="28">
        <f>IF(AND($S80='자료입력 및 결과표시'!$B$14,COUNTIF($W80:$DR80,'자료입력 및 결과표시'!$C$14)&gt;=1),IF(OR('자료입력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E80" s="28">
        <f>IF(AND($S80='자료입력 및 결과표시'!$B$15,COUNTIF($W80:$DR80,'자료입력 및 결과표시'!$C$15)&gt;=1),IF(OR('자료입력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F80" s="28">
        <f>IF(AND($S80='자료입력 및 결과표시'!$B$16,COUNTIF($W80:$DR80,'자료입력 및 결과표시'!$C$16)&gt;=1),IF(OR('자료입력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G80" s="28">
        <f>IF(AND($S80='자료입력 및 결과표시'!$B$17,COUNTIF($W80:$DR80,'자료입력 및 결과표시'!$C$17)&gt;=1),IF(OR('자료입력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H80" s="28">
        <f>IF(AND($S80='자료입력 및 결과표시'!$B$18,COUNTIF($W80:$DR80,'자료입력 및 결과표시'!$C$18)&gt;=1),IF(OR('자료입력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I80" s="28">
        <f>IF(AND($S80='자료입력 및 결과표시'!$B$19,COUNTIF($W80:$DR80,'자료입력 및 결과표시'!$C$19)&gt;=1),IF(OR('자료입력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J80" s="28">
        <f>IF(AND($S80='자료입력 및 결과표시'!$B$20,COUNTIF($W80:$DR80,'자료입력 및 결과표시'!$C$20)&gt;=1),IF(OR('자료입력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K80" s="28">
        <f>IF(AND($S80='자료입력 및 결과표시'!$B$21,COUNTIF($W80:$DR80,'자료입력 및 결과표시'!$C$21)&gt;=1),IF(OR('자료입력 및 결과표시'!$B$4+90&gt;=$V80,'자료입력 및 결과표시'!$B$4&lt;$U80),0,IF($V80-'자료입력 및 결과표시'!$B$4-90&gt;='자료입력 및 결과표시'!$E$4,'자료입력 및 결과표시'!$E$4,$V80-'자료입력 및 결과표시'!$B$4-90)),0)</f>
        <v>0</v>
      </c>
      <c r="EL80" s="17">
        <f>IF(AND(S80='자료입력 및 결과표시'!$B$6,COUNTIF('업무중복도(데이터 입력)'!$W80:$DR80,'자료입력 및 결과표시'!$C$6)&gt;=1),1,0)</f>
        <v>0</v>
      </c>
      <c r="EM80" s="17">
        <f>IF(AND(S80='자료입력 및 결과표시'!$B$7,COUNTIF('업무중복도(데이터 입력)'!$W80:$DR80,'자료입력 및 결과표시'!$C$7)&gt;=1),2,0)</f>
        <v>0</v>
      </c>
      <c r="EN80" s="17">
        <f>IF(AND(S80='자료입력 및 결과표시'!$B$8,COUNTIF('업무중복도(데이터 입력)'!$W80:$DR80,'자료입력 및 결과표시'!$C$8)&gt;=1),3,0)</f>
        <v>0</v>
      </c>
      <c r="EO80" s="17">
        <f>IF(AND(S80='자료입력 및 결과표시'!$B$9,COUNTIF('업무중복도(데이터 입력)'!$W80:$DR80,'자료입력 및 결과표시'!$C$9)&gt;=1),4,0)</f>
        <v>0</v>
      </c>
      <c r="EP80" s="17">
        <f>IF(AND(S80='자료입력 및 결과표시'!$B$10,COUNTIF('업무중복도(데이터 입력)'!$W80:$DR80,'자료입력 및 결과표시'!$C$10)&gt;=1),5,0)</f>
        <v>0</v>
      </c>
      <c r="EQ80" s="17">
        <f>IF(AND(S80='자료입력 및 결과표시'!$B$11,COUNTIF('업무중복도(데이터 입력)'!$W80:$DR80,'자료입력 및 결과표시'!$C$11)&gt;=1),6,0)</f>
        <v>0</v>
      </c>
      <c r="ER80" s="17">
        <f>IF(AND(S80='자료입력 및 결과표시'!$B$12,COUNTIF('업무중복도(데이터 입력)'!$W80:$DR80,'자료입력 및 결과표시'!$C$12)&gt;=1),7,0)</f>
        <v>0</v>
      </c>
      <c r="ES80" s="17">
        <f>IF(AND(S80='자료입력 및 결과표시'!$B$13,COUNTIF('업무중복도(데이터 입력)'!$W80:$DR80,'자료입력 및 결과표시'!$C$13)&gt;=1),8,0)</f>
        <v>0</v>
      </c>
      <c r="ET80" s="17">
        <f>IF(AND(S80='자료입력 및 결과표시'!$B$14,COUNTIF('업무중복도(데이터 입력)'!$W80:$DR80,'자료입력 및 결과표시'!$C$14)&gt;=1),9,0)</f>
        <v>0</v>
      </c>
      <c r="EU80" s="17">
        <f>IF(AND(S80='자료입력 및 결과표시'!$B$15,COUNTIF('업무중복도(데이터 입력)'!$W80:$DR80,'자료입력 및 결과표시'!$C$15)&gt;=1),10,0)</f>
        <v>0</v>
      </c>
      <c r="EV80" s="17">
        <f>IF(AND(S80='자료입력 및 결과표시'!$B$16,COUNTIF('업무중복도(데이터 입력)'!$W80:$DR80,'자료입력 및 결과표시'!$C$16)&gt;=1),11,0)</f>
        <v>0</v>
      </c>
      <c r="EW80" s="17">
        <f>IF(AND(S80='자료입력 및 결과표시'!$B$17,COUNTIF('업무중복도(데이터 입력)'!$W80:$DR80,'자료입력 및 결과표시'!$C$17)&gt;=1),12,0)</f>
        <v>0</v>
      </c>
      <c r="EX80" s="17">
        <f>IF(AND(S80='자료입력 및 결과표시'!$B$18,COUNTIF('업무중복도(데이터 입력)'!$W80:$DR80,'자료입력 및 결과표시'!$C$18)&gt;=1),13,0)</f>
        <v>0</v>
      </c>
      <c r="EY80" s="17">
        <f>IF(AND(S80='자료입력 및 결과표시'!$B$19,COUNTIF('업무중복도(데이터 입력)'!$W80:$DR80,'자료입력 및 결과표시'!$C$19)&gt;=1),14,0)</f>
        <v>0</v>
      </c>
      <c r="EZ80" s="17">
        <f>IF(AND(S80='자료입력 및 결과표시'!$B$20,COUNTIF('업무중복도(데이터 입력)'!$W80:$DR80,'자료입력 및 결과표시'!$C$20)&gt;=1),15,0)</f>
        <v>0</v>
      </c>
      <c r="FA80" s="17">
        <f>IF(AND(S80='자료입력 및 결과표시'!$B$21,COUNTIF('업무중복도(데이터 입력)'!$W80:$DR80,'자료입력 및 결과표시'!$C$21)&gt;=1),16,0)</f>
        <v>0</v>
      </c>
      <c r="FD80" s="270" t="str">
        <f ca="1">IFERROR(MATCH('자료입력 및 결과표시'!$C$62,OFFSET($R$3,$FD79,,1000),0)+$FD79,"")</f>
        <v/>
      </c>
      <c r="FE80" s="271" t="str">
        <f t="shared" ca="1" si="162"/>
        <v/>
      </c>
      <c r="FK80" s="17">
        <f t="shared" si="163"/>
        <v>0</v>
      </c>
      <c r="FL80" s="17">
        <v>78</v>
      </c>
      <c r="FM80" s="17">
        <f>IF(HLOOKUP('자료입력 및 결과표시'!$A$4,'업체별 기술인 명단(데이터 입력)'!$B$2:$BZ$100,79,FALSE)="",1,HLOOKUP('자료입력 및 결과표시'!$A$4,'업체별 기술인 명단(데이터 입력)'!$B$2:$BZ$100,79,FALSE))</f>
        <v>1</v>
      </c>
      <c r="FN80" s="17">
        <f t="shared" ca="1" si="164"/>
        <v>0</v>
      </c>
      <c r="FO80"/>
      <c r="FP80" s="17" t="str">
        <f t="shared" ca="1" si="165"/>
        <v/>
      </c>
      <c r="FQ80" s="270" t="str">
        <f ca="1">IFERROR(MATCH('자료입력 및 결과표시'!$C$62,OFFSET($R$3,$FQ79,,1000),0)+$FQ79,"")</f>
        <v/>
      </c>
      <c r="FR80" s="17" t="str">
        <f t="shared" ca="1" si="166"/>
        <v/>
      </c>
      <c r="FS80" s="17" t="str">
        <f t="shared" ca="1" si="168"/>
        <v/>
      </c>
      <c r="FT80" s="17" t="str">
        <f t="shared" ca="1" si="169"/>
        <v/>
      </c>
      <c r="FU80" s="17" t="str">
        <f t="shared" ca="1" si="170"/>
        <v/>
      </c>
      <c r="FV80" s="17" t="str">
        <f t="shared" ca="1" si="171"/>
        <v/>
      </c>
      <c r="FW80" s="17" t="str">
        <f t="shared" ca="1" si="172"/>
        <v/>
      </c>
      <c r="FX80" s="17" t="str">
        <f t="shared" ca="1" si="173"/>
        <v/>
      </c>
      <c r="FY80" s="17" t="str">
        <f t="shared" ca="1" si="174"/>
        <v/>
      </c>
      <c r="FZ80" s="17" t="str">
        <f t="shared" ca="1" si="175"/>
        <v/>
      </c>
      <c r="GA80" s="17" t="str">
        <f t="shared" ca="1" si="176"/>
        <v/>
      </c>
      <c r="GB80" s="17" t="str">
        <f t="shared" ca="1" si="177"/>
        <v/>
      </c>
      <c r="GC80" s="17" t="str">
        <f t="shared" ca="1" si="178"/>
        <v/>
      </c>
      <c r="GD80" s="17" t="str">
        <f t="shared" ca="1" si="179"/>
        <v/>
      </c>
      <c r="GE80" s="17" t="str">
        <f t="shared" ca="1" si="180"/>
        <v/>
      </c>
      <c r="GF80" s="17" t="str">
        <f t="shared" ca="1" si="181"/>
        <v/>
      </c>
      <c r="GG80" s="17" t="str">
        <f t="shared" ca="1" si="182"/>
        <v/>
      </c>
      <c r="GH80" s="17" t="str">
        <f t="shared" ca="1" si="183"/>
        <v/>
      </c>
      <c r="GI80" s="17" t="str">
        <f t="shared" ca="1" si="184"/>
        <v/>
      </c>
      <c r="GJ80" s="17" t="str">
        <f t="shared" ca="1" si="185"/>
        <v/>
      </c>
      <c r="GK80" s="17" t="str">
        <f t="shared" ca="1" si="186"/>
        <v/>
      </c>
      <c r="GL80" s="17" t="str">
        <f t="shared" ca="1" si="187"/>
        <v/>
      </c>
      <c r="GM80" s="17" t="str">
        <f t="shared" ca="1" si="188"/>
        <v/>
      </c>
      <c r="GN80" s="17" t="str">
        <f t="shared" ca="1" si="189"/>
        <v/>
      </c>
      <c r="GO80" s="17" t="str">
        <f t="shared" ca="1" si="190"/>
        <v/>
      </c>
      <c r="GP80" s="17" t="str">
        <f t="shared" ca="1" si="191"/>
        <v/>
      </c>
      <c r="GQ80" s="17" t="str">
        <f t="shared" ca="1" si="192"/>
        <v/>
      </c>
      <c r="GR80" s="17" t="str">
        <f t="shared" ca="1" si="193"/>
        <v/>
      </c>
      <c r="GS80" s="17" t="str">
        <f t="shared" ca="1" si="194"/>
        <v/>
      </c>
      <c r="GT80" s="17" t="str">
        <f t="shared" ca="1" si="195"/>
        <v/>
      </c>
      <c r="GU80" s="17" t="str">
        <f t="shared" ca="1" si="196"/>
        <v/>
      </c>
      <c r="GV80" s="17" t="str">
        <f t="shared" ca="1" si="197"/>
        <v/>
      </c>
      <c r="GW80" s="17" t="str">
        <f t="shared" ca="1" si="198"/>
        <v/>
      </c>
      <c r="GX80" s="17" t="str">
        <f t="shared" ca="1" si="199"/>
        <v/>
      </c>
      <c r="GY80" s="17" t="str">
        <f t="shared" ca="1" si="200"/>
        <v/>
      </c>
      <c r="GZ80" s="17" t="str">
        <f t="shared" ca="1" si="201"/>
        <v/>
      </c>
      <c r="HA80" s="17" t="str">
        <f t="shared" ca="1" si="202"/>
        <v/>
      </c>
      <c r="HB80" s="17" t="str">
        <f t="shared" ca="1" si="203"/>
        <v/>
      </c>
      <c r="HC80" s="17" t="str">
        <f t="shared" ca="1" si="204"/>
        <v/>
      </c>
      <c r="HD80" s="17" t="str">
        <f t="shared" ca="1" si="205"/>
        <v/>
      </c>
      <c r="HE80" s="17" t="str">
        <f t="shared" ca="1" si="206"/>
        <v/>
      </c>
      <c r="HF80" s="17" t="str">
        <f t="shared" ca="1" si="207"/>
        <v/>
      </c>
      <c r="HG80" s="17" t="str">
        <f t="shared" ca="1" si="208"/>
        <v/>
      </c>
      <c r="HH80" s="17" t="str">
        <f t="shared" ca="1" si="209"/>
        <v/>
      </c>
      <c r="HI80" s="17" t="str">
        <f t="shared" ca="1" si="210"/>
        <v/>
      </c>
      <c r="HJ80" s="17" t="str">
        <f t="shared" ca="1" si="211"/>
        <v/>
      </c>
      <c r="HK80" s="17" t="str">
        <f t="shared" ca="1" si="212"/>
        <v/>
      </c>
      <c r="HL80" s="17" t="str">
        <f t="shared" ca="1" si="213"/>
        <v/>
      </c>
      <c r="HM80" s="17" t="str">
        <f t="shared" ca="1" si="214"/>
        <v/>
      </c>
      <c r="HN80" s="17" t="str">
        <f t="shared" ca="1" si="215"/>
        <v/>
      </c>
      <c r="HO80" s="17" t="str">
        <f t="shared" ca="1" si="216"/>
        <v/>
      </c>
      <c r="HP80" s="17" t="str">
        <f t="shared" ca="1" si="217"/>
        <v/>
      </c>
      <c r="HQ80" s="17" t="str">
        <f t="shared" ca="1" si="218"/>
        <v/>
      </c>
      <c r="HR80" s="17" t="str">
        <f t="shared" ca="1" si="219"/>
        <v/>
      </c>
      <c r="HS80" s="17" t="str">
        <f t="shared" ca="1" si="220"/>
        <v/>
      </c>
      <c r="HT80" s="17" t="str">
        <f t="shared" ca="1" si="221"/>
        <v/>
      </c>
      <c r="HU80" s="17" t="str">
        <f t="shared" ca="1" si="222"/>
        <v/>
      </c>
      <c r="HV80" s="17" t="str">
        <f t="shared" ca="1" si="223"/>
        <v/>
      </c>
      <c r="HW80" s="17" t="str">
        <f t="shared" ca="1" si="224"/>
        <v/>
      </c>
      <c r="HX80" s="17" t="str">
        <f t="shared" ca="1" si="225"/>
        <v/>
      </c>
      <c r="HY80" s="17" t="str">
        <f t="shared" ca="1" si="226"/>
        <v/>
      </c>
      <c r="HZ80" s="17" t="str">
        <f t="shared" ca="1" si="227"/>
        <v/>
      </c>
      <c r="IA80" s="17" t="str">
        <f t="shared" ca="1" si="228"/>
        <v/>
      </c>
      <c r="IB80" s="17" t="str">
        <f t="shared" ca="1" si="229"/>
        <v/>
      </c>
      <c r="IC80" s="17" t="str">
        <f t="shared" ca="1" si="230"/>
        <v/>
      </c>
      <c r="ID80" s="17" t="str">
        <f t="shared" ca="1" si="167"/>
        <v/>
      </c>
      <c r="IE80" s="17" t="str">
        <f t="shared" ca="1" si="246"/>
        <v/>
      </c>
      <c r="IF80" s="17" t="str">
        <f t="shared" ca="1" si="247"/>
        <v/>
      </c>
      <c r="IG80" s="17" t="str">
        <f t="shared" ca="1" si="248"/>
        <v/>
      </c>
      <c r="IH80" s="17" t="str">
        <f t="shared" ca="1" si="249"/>
        <v/>
      </c>
      <c r="II80" s="17" t="str">
        <f t="shared" ca="1" si="250"/>
        <v/>
      </c>
      <c r="IJ80" s="17" t="str">
        <f t="shared" ca="1" si="251"/>
        <v/>
      </c>
      <c r="IK80" s="17" t="str">
        <f t="shared" ca="1" si="252"/>
        <v/>
      </c>
      <c r="IL80" s="17" t="str">
        <f t="shared" ca="1" si="253"/>
        <v/>
      </c>
      <c r="IM80" s="17" t="str">
        <f t="shared" ca="1" si="254"/>
        <v/>
      </c>
      <c r="IN80" s="17" t="str">
        <f t="shared" ca="1" si="255"/>
        <v/>
      </c>
      <c r="IO80" s="17" t="str">
        <f t="shared" ca="1" si="256"/>
        <v/>
      </c>
      <c r="IP80" s="17" t="str">
        <f t="shared" ca="1" si="257"/>
        <v/>
      </c>
      <c r="IQ80" s="17" t="str">
        <f t="shared" ca="1" si="231"/>
        <v/>
      </c>
      <c r="IR80" s="17" t="str">
        <f t="shared" ca="1" si="232"/>
        <v/>
      </c>
      <c r="IS80" s="17" t="str">
        <f t="shared" ca="1" si="233"/>
        <v/>
      </c>
      <c r="IT80" s="17" t="str">
        <f t="shared" ca="1" si="234"/>
        <v/>
      </c>
      <c r="IU80" s="17" t="str">
        <f t="shared" ca="1" si="235"/>
        <v/>
      </c>
      <c r="IV80" s="17" t="str">
        <f t="shared" ca="1" si="236"/>
        <v/>
      </c>
      <c r="IW80" s="17" t="str">
        <f t="shared" ca="1" si="237"/>
        <v/>
      </c>
      <c r="IX80" s="17" t="str">
        <f t="shared" ca="1" si="238"/>
        <v/>
      </c>
      <c r="IY80" s="17" t="str">
        <f t="shared" ca="1" si="239"/>
        <v/>
      </c>
      <c r="IZ80" s="17" t="str">
        <f t="shared" ca="1" si="240"/>
        <v/>
      </c>
      <c r="JA80" s="17" t="str">
        <f t="shared" ca="1" si="241"/>
        <v/>
      </c>
      <c r="JB80" s="17" t="str">
        <f t="shared" ca="1" si="242"/>
        <v/>
      </c>
      <c r="JC80" s="17" t="str">
        <f t="shared" ca="1" si="243"/>
        <v/>
      </c>
      <c r="JD80" s="17" t="str">
        <f t="shared" ca="1" si="244"/>
        <v/>
      </c>
      <c r="JE80" s="17" t="str">
        <f t="shared" ca="1" si="245"/>
        <v/>
      </c>
      <c r="JF80" s="17" t="str">
        <f t="shared" ca="1" si="137"/>
        <v/>
      </c>
      <c r="JG80" s="17" t="str">
        <f t="shared" ca="1" si="138"/>
        <v/>
      </c>
      <c r="JH80" s="17" t="str">
        <f t="shared" ca="1" si="139"/>
        <v/>
      </c>
      <c r="JI80" s="17" t="str">
        <f t="shared" ca="1" si="140"/>
        <v/>
      </c>
      <c r="JJ80" s="17" t="str">
        <f t="shared" ca="1" si="141"/>
        <v/>
      </c>
      <c r="JK80" s="17" t="str">
        <f t="shared" ca="1" si="142"/>
        <v/>
      </c>
      <c r="JL80" s="17" t="str">
        <f t="shared" ca="1" si="143"/>
        <v/>
      </c>
      <c r="JM80" s="17" t="str">
        <f t="shared" ca="1" si="144"/>
        <v/>
      </c>
    </row>
    <row r="81" spans="1:273">
      <c r="A81" s="17" t="str">
        <f t="shared" si="145"/>
        <v>\\\0</v>
      </c>
      <c r="B81" s="17" t="str">
        <f t="shared" si="146"/>
        <v>\\\0</v>
      </c>
      <c r="C81" s="17" t="str">
        <f t="shared" si="147"/>
        <v>\\\0</v>
      </c>
      <c r="D81" s="17" t="str">
        <f t="shared" si="148"/>
        <v>\\\0</v>
      </c>
      <c r="E81" s="17" t="str">
        <f t="shared" si="149"/>
        <v>\\\0</v>
      </c>
      <c r="F81" s="17" t="str">
        <f t="shared" si="150"/>
        <v>\\\0</v>
      </c>
      <c r="G81" s="17" t="str">
        <f t="shared" si="151"/>
        <v>\\\0</v>
      </c>
      <c r="H81" s="17" t="str">
        <f t="shared" si="152"/>
        <v>\\\0</v>
      </c>
      <c r="I81" s="17" t="str">
        <f t="shared" si="153"/>
        <v>\\\0</v>
      </c>
      <c r="J81" s="17" t="str">
        <f t="shared" si="154"/>
        <v>\\\0</v>
      </c>
      <c r="K81" s="17" t="str">
        <f t="shared" si="155"/>
        <v>\\\0</v>
      </c>
      <c r="L81" s="17" t="str">
        <f t="shared" si="156"/>
        <v>\\\0</v>
      </c>
      <c r="M81" s="17" t="str">
        <f t="shared" si="157"/>
        <v>\\\0</v>
      </c>
      <c r="N81" s="17" t="str">
        <f t="shared" si="158"/>
        <v>\\\0</v>
      </c>
      <c r="O81" s="17" t="str">
        <f t="shared" si="159"/>
        <v>\\\0</v>
      </c>
      <c r="P81" s="17" t="str">
        <f t="shared" si="160"/>
        <v>\\\0</v>
      </c>
      <c r="R81" s="17" t="str">
        <f t="shared" si="161"/>
        <v>\\</v>
      </c>
      <c r="S81" s="38"/>
      <c r="T81" s="39"/>
      <c r="U81" s="31"/>
      <c r="V81" s="32"/>
      <c r="W81" s="36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35"/>
      <c r="DS81" s="287"/>
      <c r="DT81" s="36"/>
      <c r="DU81" s="37"/>
      <c r="DV81" s="28">
        <f>IF(AND($S81='자료입력 및 결과표시'!$B$6,COUNTIF($W81:$DR81,'자료입력 및 결과표시'!$C$6)&gt;=1),IF(OR('자료입력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DW81" s="28">
        <f>IF(AND($S81='자료입력 및 결과표시'!$B$7,COUNTIF($W81:$DR81,'자료입력 및 결과표시'!$C$7)&gt;=1),IF(OR('자료입력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DX81" s="28">
        <f>IF(AND($S81='자료입력 및 결과표시'!$B$8,COUNTIF($W81:$DR81,'자료입력 및 결과표시'!$C$8)&gt;=1),IF(OR('자료입력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DY81" s="28">
        <f>IF(AND($S81='자료입력 및 결과표시'!$B$9,COUNTIF($W81:$DR81,'자료입력 및 결과표시'!$C$9)&gt;=1),IF(OR('자료입력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DZ81" s="28">
        <f>IF(AND($S81='자료입력 및 결과표시'!$B$10,COUNTIF($W81:$DR81,'자료입력 및 결과표시'!$C$10)&gt;=1),IF(OR('자료입력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A81" s="28">
        <f>IF(AND($S81='자료입력 및 결과표시'!$B$11,COUNTIF($W81:$DR81,'자료입력 및 결과표시'!$C$11)&gt;=1),IF(OR('자료입력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B81" s="28">
        <f>IF(AND($S81='자료입력 및 결과표시'!$B$12,COUNTIF($W81:$DR81,'자료입력 및 결과표시'!$C$12)&gt;=1),IF(OR('자료입력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C81" s="28">
        <f>IF(AND($S81='자료입력 및 결과표시'!$B$13,COUNTIF($W81:$DR81,'자료입력 및 결과표시'!$C$13)&gt;=1),IF(OR('자료입력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D81" s="28">
        <f>IF(AND($S81='자료입력 및 결과표시'!$B$14,COUNTIF($W81:$DR81,'자료입력 및 결과표시'!$C$14)&gt;=1),IF(OR('자료입력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E81" s="28">
        <f>IF(AND($S81='자료입력 및 결과표시'!$B$15,COUNTIF($W81:$DR81,'자료입력 및 결과표시'!$C$15)&gt;=1),IF(OR('자료입력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F81" s="28">
        <f>IF(AND($S81='자료입력 및 결과표시'!$B$16,COUNTIF($W81:$DR81,'자료입력 및 결과표시'!$C$16)&gt;=1),IF(OR('자료입력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G81" s="28">
        <f>IF(AND($S81='자료입력 및 결과표시'!$B$17,COUNTIF($W81:$DR81,'자료입력 및 결과표시'!$C$17)&gt;=1),IF(OR('자료입력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H81" s="28">
        <f>IF(AND($S81='자료입력 및 결과표시'!$B$18,COUNTIF($W81:$DR81,'자료입력 및 결과표시'!$C$18)&gt;=1),IF(OR('자료입력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I81" s="28">
        <f>IF(AND($S81='자료입력 및 결과표시'!$B$19,COUNTIF($W81:$DR81,'자료입력 및 결과표시'!$C$19)&gt;=1),IF(OR('자료입력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J81" s="28">
        <f>IF(AND($S81='자료입력 및 결과표시'!$B$20,COUNTIF($W81:$DR81,'자료입력 및 결과표시'!$C$20)&gt;=1),IF(OR('자료입력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K81" s="28">
        <f>IF(AND($S81='자료입력 및 결과표시'!$B$21,COUNTIF($W81:$DR81,'자료입력 및 결과표시'!$C$21)&gt;=1),IF(OR('자료입력 및 결과표시'!$B$4+90&gt;=$V81,'자료입력 및 결과표시'!$B$4&lt;$U81),0,IF($V81-'자료입력 및 결과표시'!$B$4-90&gt;='자료입력 및 결과표시'!$E$4,'자료입력 및 결과표시'!$E$4,$V81-'자료입력 및 결과표시'!$B$4-90)),0)</f>
        <v>0</v>
      </c>
      <c r="EL81" s="17">
        <f>IF(AND(S81='자료입력 및 결과표시'!$B$6,COUNTIF('업무중복도(데이터 입력)'!$W81:$DR81,'자료입력 및 결과표시'!$C$6)&gt;=1),1,0)</f>
        <v>0</v>
      </c>
      <c r="EM81" s="17">
        <f>IF(AND(S81='자료입력 및 결과표시'!$B$7,COUNTIF('업무중복도(데이터 입력)'!$W81:$DR81,'자료입력 및 결과표시'!$C$7)&gt;=1),2,0)</f>
        <v>0</v>
      </c>
      <c r="EN81" s="17">
        <f>IF(AND(S81='자료입력 및 결과표시'!$B$8,COUNTIF('업무중복도(데이터 입력)'!$W81:$DR81,'자료입력 및 결과표시'!$C$8)&gt;=1),3,0)</f>
        <v>0</v>
      </c>
      <c r="EO81" s="17">
        <f>IF(AND(S81='자료입력 및 결과표시'!$B$9,COUNTIF('업무중복도(데이터 입력)'!$W81:$DR81,'자료입력 및 결과표시'!$C$9)&gt;=1),4,0)</f>
        <v>0</v>
      </c>
      <c r="EP81" s="17">
        <f>IF(AND(S81='자료입력 및 결과표시'!$B$10,COUNTIF('업무중복도(데이터 입력)'!$W81:$DR81,'자료입력 및 결과표시'!$C$10)&gt;=1),5,0)</f>
        <v>0</v>
      </c>
      <c r="EQ81" s="17">
        <f>IF(AND(S81='자료입력 및 결과표시'!$B$11,COUNTIF('업무중복도(데이터 입력)'!$W81:$DR81,'자료입력 및 결과표시'!$C$11)&gt;=1),6,0)</f>
        <v>0</v>
      </c>
      <c r="ER81" s="17">
        <f>IF(AND(S81='자료입력 및 결과표시'!$B$12,COUNTIF('업무중복도(데이터 입력)'!$W81:$DR81,'자료입력 및 결과표시'!$C$12)&gt;=1),7,0)</f>
        <v>0</v>
      </c>
      <c r="ES81" s="17">
        <f>IF(AND(S81='자료입력 및 결과표시'!$B$13,COUNTIF('업무중복도(데이터 입력)'!$W81:$DR81,'자료입력 및 결과표시'!$C$13)&gt;=1),8,0)</f>
        <v>0</v>
      </c>
      <c r="ET81" s="17">
        <f>IF(AND(S81='자료입력 및 결과표시'!$B$14,COUNTIF('업무중복도(데이터 입력)'!$W81:$DR81,'자료입력 및 결과표시'!$C$14)&gt;=1),9,0)</f>
        <v>0</v>
      </c>
      <c r="EU81" s="17">
        <f>IF(AND(S81='자료입력 및 결과표시'!$B$15,COUNTIF('업무중복도(데이터 입력)'!$W81:$DR81,'자료입력 및 결과표시'!$C$15)&gt;=1),10,0)</f>
        <v>0</v>
      </c>
      <c r="EV81" s="17">
        <f>IF(AND(S81='자료입력 및 결과표시'!$B$16,COUNTIF('업무중복도(데이터 입력)'!$W81:$DR81,'자료입력 및 결과표시'!$C$16)&gt;=1),11,0)</f>
        <v>0</v>
      </c>
      <c r="EW81" s="17">
        <f>IF(AND(S81='자료입력 및 결과표시'!$B$17,COUNTIF('업무중복도(데이터 입력)'!$W81:$DR81,'자료입력 및 결과표시'!$C$17)&gt;=1),12,0)</f>
        <v>0</v>
      </c>
      <c r="EX81" s="17">
        <f>IF(AND(S81='자료입력 및 결과표시'!$B$18,COUNTIF('업무중복도(데이터 입력)'!$W81:$DR81,'자료입력 및 결과표시'!$C$18)&gt;=1),13,0)</f>
        <v>0</v>
      </c>
      <c r="EY81" s="17">
        <f>IF(AND(S81='자료입력 및 결과표시'!$B$19,COUNTIF('업무중복도(데이터 입력)'!$W81:$DR81,'자료입력 및 결과표시'!$C$19)&gt;=1),14,0)</f>
        <v>0</v>
      </c>
      <c r="EZ81" s="17">
        <f>IF(AND(S81='자료입력 및 결과표시'!$B$20,COUNTIF('업무중복도(데이터 입력)'!$W81:$DR81,'자료입력 및 결과표시'!$C$20)&gt;=1),15,0)</f>
        <v>0</v>
      </c>
      <c r="FA81" s="17">
        <f>IF(AND(S81='자료입력 및 결과표시'!$B$21,COUNTIF('업무중복도(데이터 입력)'!$W81:$DR81,'자료입력 및 결과표시'!$C$21)&gt;=1),16,0)</f>
        <v>0</v>
      </c>
      <c r="FD81" s="270" t="str">
        <f ca="1">IFERROR(MATCH('자료입력 및 결과표시'!$C$62,OFFSET($R$3,$FD80,,1000),0)+$FD80,"")</f>
        <v/>
      </c>
      <c r="FE81" s="271" t="str">
        <f t="shared" ca="1" si="162"/>
        <v/>
      </c>
      <c r="FK81" s="17">
        <f t="shared" si="163"/>
        <v>0</v>
      </c>
      <c r="FL81" s="17">
        <v>79</v>
      </c>
      <c r="FM81" s="17">
        <f>IF(HLOOKUP('자료입력 및 결과표시'!$A$4,'업체별 기술인 명단(데이터 입력)'!$B$2:$BZ$100,80,FALSE)="",1,HLOOKUP('자료입력 및 결과표시'!$A$4,'업체별 기술인 명단(데이터 입력)'!$B$2:$BZ$100,80,FALSE))</f>
        <v>1</v>
      </c>
      <c r="FN81" s="17">
        <f t="shared" ca="1" si="164"/>
        <v>0</v>
      </c>
      <c r="FO81"/>
      <c r="FP81" s="17" t="str">
        <f t="shared" ca="1" si="165"/>
        <v/>
      </c>
      <c r="FQ81" s="270" t="str">
        <f ca="1">IFERROR(MATCH('자료입력 및 결과표시'!$C$62,OFFSET($R$3,$FQ80,,1000),0)+$FQ80,"")</f>
        <v/>
      </c>
      <c r="FR81" s="17" t="str">
        <f t="shared" ca="1" si="166"/>
        <v/>
      </c>
      <c r="FS81" s="17" t="str">
        <f t="shared" ca="1" si="168"/>
        <v/>
      </c>
      <c r="FT81" s="17" t="str">
        <f t="shared" ca="1" si="169"/>
        <v/>
      </c>
      <c r="FU81" s="17" t="str">
        <f t="shared" ca="1" si="170"/>
        <v/>
      </c>
      <c r="FV81" s="17" t="str">
        <f t="shared" ca="1" si="171"/>
        <v/>
      </c>
      <c r="FW81" s="17" t="str">
        <f t="shared" ca="1" si="172"/>
        <v/>
      </c>
      <c r="FX81" s="17" t="str">
        <f t="shared" ca="1" si="173"/>
        <v/>
      </c>
      <c r="FY81" s="17" t="str">
        <f t="shared" ca="1" si="174"/>
        <v/>
      </c>
      <c r="FZ81" s="17" t="str">
        <f t="shared" ca="1" si="175"/>
        <v/>
      </c>
      <c r="GA81" s="17" t="str">
        <f t="shared" ca="1" si="176"/>
        <v/>
      </c>
      <c r="GB81" s="17" t="str">
        <f t="shared" ca="1" si="177"/>
        <v/>
      </c>
      <c r="GC81" s="17" t="str">
        <f t="shared" ca="1" si="178"/>
        <v/>
      </c>
      <c r="GD81" s="17" t="str">
        <f t="shared" ca="1" si="179"/>
        <v/>
      </c>
      <c r="GE81" s="17" t="str">
        <f t="shared" ca="1" si="180"/>
        <v/>
      </c>
      <c r="GF81" s="17" t="str">
        <f t="shared" ca="1" si="181"/>
        <v/>
      </c>
      <c r="GG81" s="17" t="str">
        <f t="shared" ca="1" si="182"/>
        <v/>
      </c>
      <c r="GH81" s="17" t="str">
        <f t="shared" ca="1" si="183"/>
        <v/>
      </c>
      <c r="GI81" s="17" t="str">
        <f t="shared" ca="1" si="184"/>
        <v/>
      </c>
      <c r="GJ81" s="17" t="str">
        <f t="shared" ca="1" si="185"/>
        <v/>
      </c>
      <c r="GK81" s="17" t="str">
        <f t="shared" ca="1" si="186"/>
        <v/>
      </c>
      <c r="GL81" s="17" t="str">
        <f t="shared" ca="1" si="187"/>
        <v/>
      </c>
      <c r="GM81" s="17" t="str">
        <f t="shared" ca="1" si="188"/>
        <v/>
      </c>
      <c r="GN81" s="17" t="str">
        <f t="shared" ca="1" si="189"/>
        <v/>
      </c>
      <c r="GO81" s="17" t="str">
        <f t="shared" ca="1" si="190"/>
        <v/>
      </c>
      <c r="GP81" s="17" t="str">
        <f t="shared" ca="1" si="191"/>
        <v/>
      </c>
      <c r="GQ81" s="17" t="str">
        <f t="shared" ca="1" si="192"/>
        <v/>
      </c>
      <c r="GR81" s="17" t="str">
        <f t="shared" ca="1" si="193"/>
        <v/>
      </c>
      <c r="GS81" s="17" t="str">
        <f t="shared" ca="1" si="194"/>
        <v/>
      </c>
      <c r="GT81" s="17" t="str">
        <f t="shared" ca="1" si="195"/>
        <v/>
      </c>
      <c r="GU81" s="17" t="str">
        <f t="shared" ca="1" si="196"/>
        <v/>
      </c>
      <c r="GV81" s="17" t="str">
        <f t="shared" ca="1" si="197"/>
        <v/>
      </c>
      <c r="GW81" s="17" t="str">
        <f t="shared" ca="1" si="198"/>
        <v/>
      </c>
      <c r="GX81" s="17" t="str">
        <f t="shared" ca="1" si="199"/>
        <v/>
      </c>
      <c r="GY81" s="17" t="str">
        <f t="shared" ca="1" si="200"/>
        <v/>
      </c>
      <c r="GZ81" s="17" t="str">
        <f t="shared" ca="1" si="201"/>
        <v/>
      </c>
      <c r="HA81" s="17" t="str">
        <f t="shared" ca="1" si="202"/>
        <v/>
      </c>
      <c r="HB81" s="17" t="str">
        <f t="shared" ca="1" si="203"/>
        <v/>
      </c>
      <c r="HC81" s="17" t="str">
        <f t="shared" ca="1" si="204"/>
        <v/>
      </c>
      <c r="HD81" s="17" t="str">
        <f t="shared" ca="1" si="205"/>
        <v/>
      </c>
      <c r="HE81" s="17" t="str">
        <f t="shared" ca="1" si="206"/>
        <v/>
      </c>
      <c r="HF81" s="17" t="str">
        <f t="shared" ca="1" si="207"/>
        <v/>
      </c>
      <c r="HG81" s="17" t="str">
        <f t="shared" ca="1" si="208"/>
        <v/>
      </c>
      <c r="HH81" s="17" t="str">
        <f t="shared" ca="1" si="209"/>
        <v/>
      </c>
      <c r="HI81" s="17" t="str">
        <f t="shared" ca="1" si="210"/>
        <v/>
      </c>
      <c r="HJ81" s="17" t="str">
        <f t="shared" ca="1" si="211"/>
        <v/>
      </c>
      <c r="HK81" s="17" t="str">
        <f t="shared" ca="1" si="212"/>
        <v/>
      </c>
      <c r="HL81" s="17" t="str">
        <f t="shared" ca="1" si="213"/>
        <v/>
      </c>
      <c r="HM81" s="17" t="str">
        <f t="shared" ca="1" si="214"/>
        <v/>
      </c>
      <c r="HN81" s="17" t="str">
        <f t="shared" ca="1" si="215"/>
        <v/>
      </c>
      <c r="HO81" s="17" t="str">
        <f t="shared" ca="1" si="216"/>
        <v/>
      </c>
      <c r="HP81" s="17" t="str">
        <f t="shared" ca="1" si="217"/>
        <v/>
      </c>
      <c r="HQ81" s="17" t="str">
        <f t="shared" ca="1" si="218"/>
        <v/>
      </c>
      <c r="HR81" s="17" t="str">
        <f t="shared" ca="1" si="219"/>
        <v/>
      </c>
      <c r="HS81" s="17" t="str">
        <f t="shared" ca="1" si="220"/>
        <v/>
      </c>
      <c r="HT81" s="17" t="str">
        <f t="shared" ca="1" si="221"/>
        <v/>
      </c>
      <c r="HU81" s="17" t="str">
        <f t="shared" ca="1" si="222"/>
        <v/>
      </c>
      <c r="HV81" s="17" t="str">
        <f t="shared" ca="1" si="223"/>
        <v/>
      </c>
      <c r="HW81" s="17" t="str">
        <f t="shared" ca="1" si="224"/>
        <v/>
      </c>
      <c r="HX81" s="17" t="str">
        <f t="shared" ca="1" si="225"/>
        <v/>
      </c>
      <c r="HY81" s="17" t="str">
        <f t="shared" ca="1" si="226"/>
        <v/>
      </c>
      <c r="HZ81" s="17" t="str">
        <f t="shared" ca="1" si="227"/>
        <v/>
      </c>
      <c r="IA81" s="17" t="str">
        <f t="shared" ca="1" si="228"/>
        <v/>
      </c>
      <c r="IB81" s="17" t="str">
        <f t="shared" ca="1" si="229"/>
        <v/>
      </c>
      <c r="IC81" s="17" t="str">
        <f t="shared" ca="1" si="230"/>
        <v/>
      </c>
      <c r="ID81" s="17" t="str">
        <f t="shared" ca="1" si="167"/>
        <v/>
      </c>
      <c r="IE81" s="17" t="str">
        <f t="shared" ca="1" si="246"/>
        <v/>
      </c>
      <c r="IF81" s="17" t="str">
        <f t="shared" ca="1" si="247"/>
        <v/>
      </c>
      <c r="IG81" s="17" t="str">
        <f t="shared" ca="1" si="248"/>
        <v/>
      </c>
      <c r="IH81" s="17" t="str">
        <f t="shared" ca="1" si="249"/>
        <v/>
      </c>
      <c r="II81" s="17" t="str">
        <f t="shared" ca="1" si="250"/>
        <v/>
      </c>
      <c r="IJ81" s="17" t="str">
        <f t="shared" ca="1" si="251"/>
        <v/>
      </c>
      <c r="IK81" s="17" t="str">
        <f t="shared" ca="1" si="252"/>
        <v/>
      </c>
      <c r="IL81" s="17" t="str">
        <f t="shared" ca="1" si="253"/>
        <v/>
      </c>
      <c r="IM81" s="17" t="str">
        <f t="shared" ca="1" si="254"/>
        <v/>
      </c>
      <c r="IN81" s="17" t="str">
        <f t="shared" ca="1" si="255"/>
        <v/>
      </c>
      <c r="IO81" s="17" t="str">
        <f t="shared" ca="1" si="256"/>
        <v/>
      </c>
      <c r="IP81" s="17" t="str">
        <f t="shared" ca="1" si="257"/>
        <v/>
      </c>
      <c r="IQ81" s="17" t="str">
        <f t="shared" ca="1" si="231"/>
        <v/>
      </c>
      <c r="IR81" s="17" t="str">
        <f t="shared" ca="1" si="232"/>
        <v/>
      </c>
      <c r="IS81" s="17" t="str">
        <f t="shared" ca="1" si="233"/>
        <v/>
      </c>
      <c r="IT81" s="17" t="str">
        <f t="shared" ca="1" si="234"/>
        <v/>
      </c>
      <c r="IU81" s="17" t="str">
        <f t="shared" ca="1" si="235"/>
        <v/>
      </c>
      <c r="IV81" s="17" t="str">
        <f t="shared" ca="1" si="236"/>
        <v/>
      </c>
      <c r="IW81" s="17" t="str">
        <f t="shared" ca="1" si="237"/>
        <v/>
      </c>
      <c r="IX81" s="17" t="str">
        <f t="shared" ca="1" si="238"/>
        <v/>
      </c>
      <c r="IY81" s="17" t="str">
        <f t="shared" ca="1" si="239"/>
        <v/>
      </c>
      <c r="IZ81" s="17" t="str">
        <f t="shared" ca="1" si="240"/>
        <v/>
      </c>
      <c r="JA81" s="17" t="str">
        <f t="shared" ca="1" si="241"/>
        <v/>
      </c>
      <c r="JB81" s="17" t="str">
        <f t="shared" ca="1" si="242"/>
        <v/>
      </c>
      <c r="JC81" s="17" t="str">
        <f t="shared" ca="1" si="243"/>
        <v/>
      </c>
      <c r="JD81" s="17" t="str">
        <f t="shared" ca="1" si="244"/>
        <v/>
      </c>
      <c r="JE81" s="17" t="str">
        <f t="shared" ca="1" si="245"/>
        <v/>
      </c>
      <c r="JF81" s="17" t="str">
        <f t="shared" ca="1" si="137"/>
        <v/>
      </c>
      <c r="JG81" s="17" t="str">
        <f t="shared" ca="1" si="138"/>
        <v/>
      </c>
      <c r="JH81" s="17" t="str">
        <f t="shared" ca="1" si="139"/>
        <v/>
      </c>
      <c r="JI81" s="17" t="str">
        <f t="shared" ca="1" si="140"/>
        <v/>
      </c>
      <c r="JJ81" s="17" t="str">
        <f t="shared" ca="1" si="141"/>
        <v/>
      </c>
      <c r="JK81" s="17" t="str">
        <f t="shared" ca="1" si="142"/>
        <v/>
      </c>
      <c r="JL81" s="17" t="str">
        <f t="shared" ca="1" si="143"/>
        <v/>
      </c>
      <c r="JM81" s="17" t="str">
        <f t="shared" ca="1" si="144"/>
        <v/>
      </c>
    </row>
    <row r="82" spans="1:273">
      <c r="A82" s="17" t="str">
        <f t="shared" si="145"/>
        <v>\\\0</v>
      </c>
      <c r="B82" s="17" t="str">
        <f t="shared" si="146"/>
        <v>\\\0</v>
      </c>
      <c r="C82" s="17" t="str">
        <f t="shared" si="147"/>
        <v>\\\0</v>
      </c>
      <c r="D82" s="17" t="str">
        <f t="shared" si="148"/>
        <v>\\\0</v>
      </c>
      <c r="E82" s="17" t="str">
        <f t="shared" si="149"/>
        <v>\\\0</v>
      </c>
      <c r="F82" s="17" t="str">
        <f t="shared" si="150"/>
        <v>\\\0</v>
      </c>
      <c r="G82" s="17" t="str">
        <f t="shared" si="151"/>
        <v>\\\0</v>
      </c>
      <c r="H82" s="17" t="str">
        <f t="shared" si="152"/>
        <v>\\\0</v>
      </c>
      <c r="I82" s="17" t="str">
        <f t="shared" si="153"/>
        <v>\\\0</v>
      </c>
      <c r="J82" s="17" t="str">
        <f t="shared" si="154"/>
        <v>\\\0</v>
      </c>
      <c r="K82" s="17" t="str">
        <f t="shared" si="155"/>
        <v>\\\0</v>
      </c>
      <c r="L82" s="17" t="str">
        <f t="shared" si="156"/>
        <v>\\\0</v>
      </c>
      <c r="M82" s="17" t="str">
        <f t="shared" si="157"/>
        <v>\\\0</v>
      </c>
      <c r="N82" s="17" t="str">
        <f t="shared" si="158"/>
        <v>\\\0</v>
      </c>
      <c r="O82" s="17" t="str">
        <f t="shared" si="159"/>
        <v>\\\0</v>
      </c>
      <c r="P82" s="17" t="str">
        <f t="shared" si="160"/>
        <v>\\\0</v>
      </c>
      <c r="R82" s="17" t="str">
        <f t="shared" si="161"/>
        <v>\\</v>
      </c>
      <c r="S82" s="190"/>
      <c r="T82" s="189"/>
      <c r="U82" s="210"/>
      <c r="V82" s="211"/>
      <c r="W82" s="198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  <c r="BP82" s="212"/>
      <c r="BQ82" s="212"/>
      <c r="BR82" s="212"/>
      <c r="BS82" s="212"/>
      <c r="BT82" s="212"/>
      <c r="BU82" s="212"/>
      <c r="BV82" s="212"/>
      <c r="BW82" s="212"/>
      <c r="BX82" s="212"/>
      <c r="BY82" s="212"/>
      <c r="BZ82" s="212"/>
      <c r="CA82" s="212"/>
      <c r="CB82" s="212"/>
      <c r="CC82" s="212"/>
      <c r="CD82" s="212"/>
      <c r="CE82" s="212"/>
      <c r="CF82" s="212"/>
      <c r="CG82" s="212"/>
      <c r="CH82" s="212"/>
      <c r="CI82" s="212"/>
      <c r="CJ82" s="212"/>
      <c r="CK82" s="212"/>
      <c r="CL82" s="212"/>
      <c r="CM82" s="212"/>
      <c r="CN82" s="212"/>
      <c r="CO82" s="212"/>
      <c r="CP82" s="212"/>
      <c r="CQ82" s="212"/>
      <c r="CR82" s="212"/>
      <c r="CS82" s="212"/>
      <c r="CT82" s="212"/>
      <c r="CU82" s="212"/>
      <c r="CV82" s="212"/>
      <c r="CW82" s="212"/>
      <c r="CX82" s="212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  <c r="DP82" s="212"/>
      <c r="DQ82" s="212"/>
      <c r="DR82" s="213"/>
      <c r="DS82" s="287"/>
      <c r="DT82" s="198"/>
      <c r="DU82" s="194"/>
      <c r="DV82" s="28">
        <f>IF(AND($S82='자료입력 및 결과표시'!$B$6,COUNTIF($W82:$DR82,'자료입력 및 결과표시'!$C$6)&gt;=1),IF(OR('자료입력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DW82" s="28">
        <f>IF(AND($S82='자료입력 및 결과표시'!$B$7,COUNTIF($W82:$DR82,'자료입력 및 결과표시'!$C$7)&gt;=1),IF(OR('자료입력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DX82" s="28">
        <f>IF(AND($S82='자료입력 및 결과표시'!$B$8,COUNTIF($W82:$DR82,'자료입력 및 결과표시'!$C$8)&gt;=1),IF(OR('자료입력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DY82" s="28">
        <f>IF(AND($S82='자료입력 및 결과표시'!$B$9,COUNTIF($W82:$DR82,'자료입력 및 결과표시'!$C$9)&gt;=1),IF(OR('자료입력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DZ82" s="28">
        <f>IF(AND($S82='자료입력 및 결과표시'!$B$10,COUNTIF($W82:$DR82,'자료입력 및 결과표시'!$C$10)&gt;=1),IF(OR('자료입력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A82" s="28">
        <f>IF(AND($S82='자료입력 및 결과표시'!$B$11,COUNTIF($W82:$DR82,'자료입력 및 결과표시'!$C$11)&gt;=1),IF(OR('자료입력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B82" s="28">
        <f>IF(AND($S82='자료입력 및 결과표시'!$B$12,COUNTIF($W82:$DR82,'자료입력 및 결과표시'!$C$12)&gt;=1),IF(OR('자료입력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C82" s="28">
        <f>IF(AND($S82='자료입력 및 결과표시'!$B$13,COUNTIF($W82:$DR82,'자료입력 및 결과표시'!$C$13)&gt;=1),IF(OR('자료입력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D82" s="28">
        <f>IF(AND($S82='자료입력 및 결과표시'!$B$14,COUNTIF($W82:$DR82,'자료입력 및 결과표시'!$C$14)&gt;=1),IF(OR('자료입력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E82" s="28">
        <f>IF(AND($S82='자료입력 및 결과표시'!$B$15,COUNTIF($W82:$DR82,'자료입력 및 결과표시'!$C$15)&gt;=1),IF(OR('자료입력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F82" s="28">
        <f>IF(AND($S82='자료입력 및 결과표시'!$B$16,COUNTIF($W82:$DR82,'자료입력 및 결과표시'!$C$16)&gt;=1),IF(OR('자료입력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G82" s="28">
        <f>IF(AND($S82='자료입력 및 결과표시'!$B$17,COUNTIF($W82:$DR82,'자료입력 및 결과표시'!$C$17)&gt;=1),IF(OR('자료입력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H82" s="28">
        <f>IF(AND($S82='자료입력 및 결과표시'!$B$18,COUNTIF($W82:$DR82,'자료입력 및 결과표시'!$C$18)&gt;=1),IF(OR('자료입력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I82" s="28">
        <f>IF(AND($S82='자료입력 및 결과표시'!$B$19,COUNTIF($W82:$DR82,'자료입력 및 결과표시'!$C$19)&gt;=1),IF(OR('자료입력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J82" s="28">
        <f>IF(AND($S82='자료입력 및 결과표시'!$B$20,COUNTIF($W82:$DR82,'자료입력 및 결과표시'!$C$20)&gt;=1),IF(OR('자료입력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K82" s="28">
        <f>IF(AND($S82='자료입력 및 결과표시'!$B$21,COUNTIF($W82:$DR82,'자료입력 및 결과표시'!$C$21)&gt;=1),IF(OR('자료입력 및 결과표시'!$B$4+90&gt;=$V82,'자료입력 및 결과표시'!$B$4&lt;$U82),0,IF($V82-'자료입력 및 결과표시'!$B$4-90&gt;='자료입력 및 결과표시'!$E$4,'자료입력 및 결과표시'!$E$4,$V82-'자료입력 및 결과표시'!$B$4-90)),0)</f>
        <v>0</v>
      </c>
      <c r="EL82" s="17">
        <f>IF(AND(S82='자료입력 및 결과표시'!$B$6,COUNTIF('업무중복도(데이터 입력)'!$W82:$DR82,'자료입력 및 결과표시'!$C$6)&gt;=1),1,0)</f>
        <v>0</v>
      </c>
      <c r="EM82" s="17">
        <f>IF(AND(S82='자료입력 및 결과표시'!$B$7,COUNTIF('업무중복도(데이터 입력)'!$W82:$DR82,'자료입력 및 결과표시'!$C$7)&gt;=1),2,0)</f>
        <v>0</v>
      </c>
      <c r="EN82" s="17">
        <f>IF(AND(S82='자료입력 및 결과표시'!$B$8,COUNTIF('업무중복도(데이터 입력)'!$W82:$DR82,'자료입력 및 결과표시'!$C$8)&gt;=1),3,0)</f>
        <v>0</v>
      </c>
      <c r="EO82" s="17">
        <f>IF(AND(S82='자료입력 및 결과표시'!$B$9,COUNTIF('업무중복도(데이터 입력)'!$W82:$DR82,'자료입력 및 결과표시'!$C$9)&gt;=1),4,0)</f>
        <v>0</v>
      </c>
      <c r="EP82" s="17">
        <f>IF(AND(S82='자료입력 및 결과표시'!$B$10,COUNTIF('업무중복도(데이터 입력)'!$W82:$DR82,'자료입력 및 결과표시'!$C$10)&gt;=1),5,0)</f>
        <v>0</v>
      </c>
      <c r="EQ82" s="17">
        <f>IF(AND(S82='자료입력 및 결과표시'!$B$11,COUNTIF('업무중복도(데이터 입력)'!$W82:$DR82,'자료입력 및 결과표시'!$C$11)&gt;=1),6,0)</f>
        <v>0</v>
      </c>
      <c r="ER82" s="17">
        <f>IF(AND(S82='자료입력 및 결과표시'!$B$12,COUNTIF('업무중복도(데이터 입력)'!$W82:$DR82,'자료입력 및 결과표시'!$C$12)&gt;=1),7,0)</f>
        <v>0</v>
      </c>
      <c r="ES82" s="17">
        <f>IF(AND(S82='자료입력 및 결과표시'!$B$13,COUNTIF('업무중복도(데이터 입력)'!$W82:$DR82,'자료입력 및 결과표시'!$C$13)&gt;=1),8,0)</f>
        <v>0</v>
      </c>
      <c r="ET82" s="17">
        <f>IF(AND(S82='자료입력 및 결과표시'!$B$14,COUNTIF('업무중복도(데이터 입력)'!$W82:$DR82,'자료입력 및 결과표시'!$C$14)&gt;=1),9,0)</f>
        <v>0</v>
      </c>
      <c r="EU82" s="17">
        <f>IF(AND(S82='자료입력 및 결과표시'!$B$15,COUNTIF('업무중복도(데이터 입력)'!$W82:$DR82,'자료입력 및 결과표시'!$C$15)&gt;=1),10,0)</f>
        <v>0</v>
      </c>
      <c r="EV82" s="17">
        <f>IF(AND(S82='자료입력 및 결과표시'!$B$16,COUNTIF('업무중복도(데이터 입력)'!$W82:$DR82,'자료입력 및 결과표시'!$C$16)&gt;=1),11,0)</f>
        <v>0</v>
      </c>
      <c r="EW82" s="17">
        <f>IF(AND(S82='자료입력 및 결과표시'!$B$17,COUNTIF('업무중복도(데이터 입력)'!$W82:$DR82,'자료입력 및 결과표시'!$C$17)&gt;=1),12,0)</f>
        <v>0</v>
      </c>
      <c r="EX82" s="17">
        <f>IF(AND(S82='자료입력 및 결과표시'!$B$18,COUNTIF('업무중복도(데이터 입력)'!$W82:$DR82,'자료입력 및 결과표시'!$C$18)&gt;=1),13,0)</f>
        <v>0</v>
      </c>
      <c r="EY82" s="17">
        <f>IF(AND(S82='자료입력 및 결과표시'!$B$19,COUNTIF('업무중복도(데이터 입력)'!$W82:$DR82,'자료입력 및 결과표시'!$C$19)&gt;=1),14,0)</f>
        <v>0</v>
      </c>
      <c r="EZ82" s="17">
        <f>IF(AND(S82='자료입력 및 결과표시'!$B$20,COUNTIF('업무중복도(데이터 입력)'!$W82:$DR82,'자료입력 및 결과표시'!$C$20)&gt;=1),15,0)</f>
        <v>0</v>
      </c>
      <c r="FA82" s="17">
        <f>IF(AND(S82='자료입력 및 결과표시'!$B$21,COUNTIF('업무중복도(데이터 입력)'!$W82:$DR82,'자료입력 및 결과표시'!$C$21)&gt;=1),16,0)</f>
        <v>0</v>
      </c>
      <c r="FD82" s="270" t="str">
        <f ca="1">IFERROR(MATCH('자료입력 및 결과표시'!$C$62,OFFSET($R$3,$FD81,,1000),0)+$FD81,"")</f>
        <v/>
      </c>
      <c r="FE82" s="271" t="str">
        <f t="shared" ca="1" si="162"/>
        <v/>
      </c>
      <c r="FK82" s="17">
        <f t="shared" si="163"/>
        <v>0</v>
      </c>
      <c r="FL82" s="17">
        <v>80</v>
      </c>
      <c r="FM82" s="17">
        <f>IF(HLOOKUP('자료입력 및 결과표시'!$A$4,'업체별 기술인 명단(데이터 입력)'!$B$2:$BZ$100,81,FALSE)="",1,HLOOKUP('자료입력 및 결과표시'!$A$4,'업체별 기술인 명단(데이터 입력)'!$B$2:$BZ$100,81,FALSE))</f>
        <v>1</v>
      </c>
      <c r="FN82" s="17">
        <f t="shared" ca="1" si="164"/>
        <v>0</v>
      </c>
      <c r="FO82"/>
      <c r="FP82" s="17" t="str">
        <f t="shared" ca="1" si="165"/>
        <v/>
      </c>
      <c r="FQ82" s="270" t="str">
        <f ca="1">IFERROR(MATCH('자료입력 및 결과표시'!$C$62,OFFSET($R$3,$FQ81,,1000),0)+$FQ81,"")</f>
        <v/>
      </c>
      <c r="FR82" s="17" t="str">
        <f t="shared" ca="1" si="166"/>
        <v/>
      </c>
      <c r="FS82" s="17" t="str">
        <f t="shared" ca="1" si="168"/>
        <v/>
      </c>
      <c r="FT82" s="17" t="str">
        <f t="shared" ca="1" si="169"/>
        <v/>
      </c>
      <c r="FU82" s="17" t="str">
        <f t="shared" ca="1" si="170"/>
        <v/>
      </c>
      <c r="FV82" s="17" t="str">
        <f t="shared" ca="1" si="171"/>
        <v/>
      </c>
      <c r="FW82" s="17" t="str">
        <f t="shared" ca="1" si="172"/>
        <v/>
      </c>
      <c r="FX82" s="17" t="str">
        <f t="shared" ca="1" si="173"/>
        <v/>
      </c>
      <c r="FY82" s="17" t="str">
        <f t="shared" ca="1" si="174"/>
        <v/>
      </c>
      <c r="FZ82" s="17" t="str">
        <f t="shared" ca="1" si="175"/>
        <v/>
      </c>
      <c r="GA82" s="17" t="str">
        <f t="shared" ca="1" si="176"/>
        <v/>
      </c>
      <c r="GB82" s="17" t="str">
        <f t="shared" ca="1" si="177"/>
        <v/>
      </c>
      <c r="GC82" s="17" t="str">
        <f t="shared" ca="1" si="178"/>
        <v/>
      </c>
      <c r="GD82" s="17" t="str">
        <f t="shared" ca="1" si="179"/>
        <v/>
      </c>
      <c r="GE82" s="17" t="str">
        <f t="shared" ca="1" si="180"/>
        <v/>
      </c>
      <c r="GF82" s="17" t="str">
        <f t="shared" ca="1" si="181"/>
        <v/>
      </c>
      <c r="GG82" s="17" t="str">
        <f t="shared" ca="1" si="182"/>
        <v/>
      </c>
      <c r="GH82" s="17" t="str">
        <f t="shared" ca="1" si="183"/>
        <v/>
      </c>
      <c r="GI82" s="17" t="str">
        <f t="shared" ca="1" si="184"/>
        <v/>
      </c>
      <c r="GJ82" s="17" t="str">
        <f t="shared" ca="1" si="185"/>
        <v/>
      </c>
      <c r="GK82" s="17" t="str">
        <f t="shared" ca="1" si="186"/>
        <v/>
      </c>
      <c r="GL82" s="17" t="str">
        <f t="shared" ca="1" si="187"/>
        <v/>
      </c>
      <c r="GM82" s="17" t="str">
        <f t="shared" ca="1" si="188"/>
        <v/>
      </c>
      <c r="GN82" s="17" t="str">
        <f t="shared" ca="1" si="189"/>
        <v/>
      </c>
      <c r="GO82" s="17" t="str">
        <f t="shared" ca="1" si="190"/>
        <v/>
      </c>
      <c r="GP82" s="17" t="str">
        <f t="shared" ca="1" si="191"/>
        <v/>
      </c>
      <c r="GQ82" s="17" t="str">
        <f t="shared" ca="1" si="192"/>
        <v/>
      </c>
      <c r="GR82" s="17" t="str">
        <f t="shared" ca="1" si="193"/>
        <v/>
      </c>
      <c r="GS82" s="17" t="str">
        <f t="shared" ca="1" si="194"/>
        <v/>
      </c>
      <c r="GT82" s="17" t="str">
        <f t="shared" ca="1" si="195"/>
        <v/>
      </c>
      <c r="GU82" s="17" t="str">
        <f t="shared" ca="1" si="196"/>
        <v/>
      </c>
      <c r="GV82" s="17" t="str">
        <f t="shared" ca="1" si="197"/>
        <v/>
      </c>
      <c r="GW82" s="17" t="str">
        <f t="shared" ca="1" si="198"/>
        <v/>
      </c>
      <c r="GX82" s="17" t="str">
        <f t="shared" ca="1" si="199"/>
        <v/>
      </c>
      <c r="GY82" s="17" t="str">
        <f t="shared" ca="1" si="200"/>
        <v/>
      </c>
      <c r="GZ82" s="17" t="str">
        <f t="shared" ca="1" si="201"/>
        <v/>
      </c>
      <c r="HA82" s="17" t="str">
        <f t="shared" ca="1" si="202"/>
        <v/>
      </c>
      <c r="HB82" s="17" t="str">
        <f t="shared" ca="1" si="203"/>
        <v/>
      </c>
      <c r="HC82" s="17" t="str">
        <f t="shared" ca="1" si="204"/>
        <v/>
      </c>
      <c r="HD82" s="17" t="str">
        <f t="shared" ca="1" si="205"/>
        <v/>
      </c>
      <c r="HE82" s="17" t="str">
        <f t="shared" ca="1" si="206"/>
        <v/>
      </c>
      <c r="HF82" s="17" t="str">
        <f t="shared" ca="1" si="207"/>
        <v/>
      </c>
      <c r="HG82" s="17" t="str">
        <f t="shared" ca="1" si="208"/>
        <v/>
      </c>
      <c r="HH82" s="17" t="str">
        <f t="shared" ca="1" si="209"/>
        <v/>
      </c>
      <c r="HI82" s="17" t="str">
        <f t="shared" ca="1" si="210"/>
        <v/>
      </c>
      <c r="HJ82" s="17" t="str">
        <f t="shared" ca="1" si="211"/>
        <v/>
      </c>
      <c r="HK82" s="17" t="str">
        <f t="shared" ca="1" si="212"/>
        <v/>
      </c>
      <c r="HL82" s="17" t="str">
        <f t="shared" ca="1" si="213"/>
        <v/>
      </c>
      <c r="HM82" s="17" t="str">
        <f t="shared" ca="1" si="214"/>
        <v/>
      </c>
      <c r="HN82" s="17" t="str">
        <f t="shared" ca="1" si="215"/>
        <v/>
      </c>
      <c r="HO82" s="17" t="str">
        <f t="shared" ca="1" si="216"/>
        <v/>
      </c>
      <c r="HP82" s="17" t="str">
        <f t="shared" ca="1" si="217"/>
        <v/>
      </c>
      <c r="HQ82" s="17" t="str">
        <f t="shared" ca="1" si="218"/>
        <v/>
      </c>
      <c r="HR82" s="17" t="str">
        <f t="shared" ca="1" si="219"/>
        <v/>
      </c>
      <c r="HS82" s="17" t="str">
        <f t="shared" ca="1" si="220"/>
        <v/>
      </c>
      <c r="HT82" s="17" t="str">
        <f t="shared" ca="1" si="221"/>
        <v/>
      </c>
      <c r="HU82" s="17" t="str">
        <f t="shared" ca="1" si="222"/>
        <v/>
      </c>
      <c r="HV82" s="17" t="str">
        <f t="shared" ca="1" si="223"/>
        <v/>
      </c>
      <c r="HW82" s="17" t="str">
        <f t="shared" ca="1" si="224"/>
        <v/>
      </c>
      <c r="HX82" s="17" t="str">
        <f t="shared" ca="1" si="225"/>
        <v/>
      </c>
      <c r="HY82" s="17" t="str">
        <f t="shared" ca="1" si="226"/>
        <v/>
      </c>
      <c r="HZ82" s="17" t="str">
        <f t="shared" ca="1" si="227"/>
        <v/>
      </c>
      <c r="IA82" s="17" t="str">
        <f t="shared" ca="1" si="228"/>
        <v/>
      </c>
      <c r="IB82" s="17" t="str">
        <f t="shared" ca="1" si="229"/>
        <v/>
      </c>
      <c r="IC82" s="17" t="str">
        <f t="shared" ca="1" si="230"/>
        <v/>
      </c>
      <c r="ID82" s="17" t="str">
        <f t="shared" ca="1" si="167"/>
        <v/>
      </c>
      <c r="IE82" s="17" t="str">
        <f t="shared" ca="1" si="246"/>
        <v/>
      </c>
      <c r="IF82" s="17" t="str">
        <f t="shared" ca="1" si="247"/>
        <v/>
      </c>
      <c r="IG82" s="17" t="str">
        <f t="shared" ca="1" si="248"/>
        <v/>
      </c>
      <c r="IH82" s="17" t="str">
        <f t="shared" ca="1" si="249"/>
        <v/>
      </c>
      <c r="II82" s="17" t="str">
        <f t="shared" ca="1" si="250"/>
        <v/>
      </c>
      <c r="IJ82" s="17" t="str">
        <f t="shared" ca="1" si="251"/>
        <v/>
      </c>
      <c r="IK82" s="17" t="str">
        <f t="shared" ca="1" si="252"/>
        <v/>
      </c>
      <c r="IL82" s="17" t="str">
        <f t="shared" ca="1" si="253"/>
        <v/>
      </c>
      <c r="IM82" s="17" t="str">
        <f t="shared" ca="1" si="254"/>
        <v/>
      </c>
      <c r="IN82" s="17" t="str">
        <f t="shared" ca="1" si="255"/>
        <v/>
      </c>
      <c r="IO82" s="17" t="str">
        <f t="shared" ca="1" si="256"/>
        <v/>
      </c>
      <c r="IP82" s="17" t="str">
        <f t="shared" ca="1" si="257"/>
        <v/>
      </c>
      <c r="IQ82" s="17" t="str">
        <f t="shared" ca="1" si="231"/>
        <v/>
      </c>
      <c r="IR82" s="17" t="str">
        <f t="shared" ca="1" si="232"/>
        <v/>
      </c>
      <c r="IS82" s="17" t="str">
        <f t="shared" ca="1" si="233"/>
        <v/>
      </c>
      <c r="IT82" s="17" t="str">
        <f t="shared" ca="1" si="234"/>
        <v/>
      </c>
      <c r="IU82" s="17" t="str">
        <f t="shared" ca="1" si="235"/>
        <v/>
      </c>
      <c r="IV82" s="17" t="str">
        <f t="shared" ca="1" si="236"/>
        <v/>
      </c>
      <c r="IW82" s="17" t="str">
        <f t="shared" ca="1" si="237"/>
        <v/>
      </c>
      <c r="IX82" s="17" t="str">
        <f t="shared" ca="1" si="238"/>
        <v/>
      </c>
      <c r="IY82" s="17" t="str">
        <f t="shared" ca="1" si="239"/>
        <v/>
      </c>
      <c r="IZ82" s="17" t="str">
        <f t="shared" ca="1" si="240"/>
        <v/>
      </c>
      <c r="JA82" s="17" t="str">
        <f t="shared" ca="1" si="241"/>
        <v/>
      </c>
      <c r="JB82" s="17" t="str">
        <f t="shared" ca="1" si="242"/>
        <v/>
      </c>
      <c r="JC82" s="17" t="str">
        <f t="shared" ca="1" si="243"/>
        <v/>
      </c>
      <c r="JD82" s="17" t="str">
        <f t="shared" ca="1" si="244"/>
        <v/>
      </c>
      <c r="JE82" s="17" t="str">
        <f t="shared" ca="1" si="245"/>
        <v/>
      </c>
      <c r="JF82" s="17" t="str">
        <f t="shared" ca="1" si="137"/>
        <v/>
      </c>
      <c r="JG82" s="17" t="str">
        <f t="shared" ca="1" si="138"/>
        <v/>
      </c>
      <c r="JH82" s="17" t="str">
        <f t="shared" ca="1" si="139"/>
        <v/>
      </c>
      <c r="JI82" s="17" t="str">
        <f t="shared" ca="1" si="140"/>
        <v/>
      </c>
      <c r="JJ82" s="17" t="str">
        <f t="shared" ca="1" si="141"/>
        <v/>
      </c>
      <c r="JK82" s="17" t="str">
        <f t="shared" ca="1" si="142"/>
        <v/>
      </c>
      <c r="JL82" s="17" t="str">
        <f t="shared" ca="1" si="143"/>
        <v/>
      </c>
      <c r="JM82" s="17" t="str">
        <f t="shared" ca="1" si="144"/>
        <v/>
      </c>
    </row>
    <row r="83" spans="1:273">
      <c r="A83" s="17" t="str">
        <f t="shared" si="145"/>
        <v>\\\0</v>
      </c>
      <c r="B83" s="17" t="str">
        <f t="shared" si="146"/>
        <v>\\\0</v>
      </c>
      <c r="C83" s="17" t="str">
        <f t="shared" si="147"/>
        <v>\\\0</v>
      </c>
      <c r="D83" s="17" t="str">
        <f t="shared" si="148"/>
        <v>\\\0</v>
      </c>
      <c r="E83" s="17" t="str">
        <f t="shared" si="149"/>
        <v>\\\0</v>
      </c>
      <c r="F83" s="17" t="str">
        <f t="shared" si="150"/>
        <v>\\\0</v>
      </c>
      <c r="G83" s="17" t="str">
        <f t="shared" si="151"/>
        <v>\\\0</v>
      </c>
      <c r="H83" s="17" t="str">
        <f t="shared" si="152"/>
        <v>\\\0</v>
      </c>
      <c r="I83" s="17" t="str">
        <f t="shared" si="153"/>
        <v>\\\0</v>
      </c>
      <c r="J83" s="17" t="str">
        <f t="shared" si="154"/>
        <v>\\\0</v>
      </c>
      <c r="K83" s="17" t="str">
        <f t="shared" si="155"/>
        <v>\\\0</v>
      </c>
      <c r="L83" s="17" t="str">
        <f t="shared" si="156"/>
        <v>\\\0</v>
      </c>
      <c r="M83" s="17" t="str">
        <f t="shared" si="157"/>
        <v>\\\0</v>
      </c>
      <c r="N83" s="17" t="str">
        <f t="shared" si="158"/>
        <v>\\\0</v>
      </c>
      <c r="O83" s="17" t="str">
        <f t="shared" si="159"/>
        <v>\\\0</v>
      </c>
      <c r="P83" s="17" t="str">
        <f t="shared" si="160"/>
        <v>\\\0</v>
      </c>
      <c r="R83" s="17" t="str">
        <f t="shared" si="161"/>
        <v>\\</v>
      </c>
      <c r="S83" s="190"/>
      <c r="T83" s="189"/>
      <c r="U83" s="210"/>
      <c r="V83" s="211"/>
      <c r="W83" s="198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  <c r="BI83" s="215"/>
      <c r="BJ83" s="215"/>
      <c r="BK83" s="215"/>
      <c r="BL83" s="215"/>
      <c r="BM83" s="215"/>
      <c r="BN83" s="215"/>
      <c r="BO83" s="215"/>
      <c r="BP83" s="215"/>
      <c r="BQ83" s="215"/>
      <c r="BR83" s="215"/>
      <c r="BS83" s="215"/>
      <c r="BT83" s="215"/>
      <c r="BU83" s="215"/>
      <c r="BV83" s="215"/>
      <c r="BW83" s="215"/>
      <c r="BX83" s="215"/>
      <c r="BY83" s="215"/>
      <c r="BZ83" s="215"/>
      <c r="CA83" s="215"/>
      <c r="CB83" s="215"/>
      <c r="CC83" s="215"/>
      <c r="CD83" s="215"/>
      <c r="CE83" s="215"/>
      <c r="CF83" s="215"/>
      <c r="CG83" s="215"/>
      <c r="CH83" s="215"/>
      <c r="CI83" s="215"/>
      <c r="CJ83" s="215"/>
      <c r="CK83" s="215"/>
      <c r="CL83" s="215"/>
      <c r="CM83" s="215"/>
      <c r="CN83" s="215"/>
      <c r="CO83" s="215"/>
      <c r="CP83" s="215"/>
      <c r="CQ83" s="215"/>
      <c r="CR83" s="215"/>
      <c r="CS83" s="215"/>
      <c r="CT83" s="215"/>
      <c r="CU83" s="215"/>
      <c r="CV83" s="215"/>
      <c r="CW83" s="215"/>
      <c r="CX83" s="215"/>
      <c r="CY83" s="215"/>
      <c r="CZ83" s="215"/>
      <c r="DA83" s="215"/>
      <c r="DB83" s="215"/>
      <c r="DC83" s="215"/>
      <c r="DD83" s="215"/>
      <c r="DE83" s="215"/>
      <c r="DF83" s="215"/>
      <c r="DG83" s="215"/>
      <c r="DH83" s="215"/>
      <c r="DI83" s="215"/>
      <c r="DJ83" s="215"/>
      <c r="DK83" s="215"/>
      <c r="DL83" s="215"/>
      <c r="DM83" s="215"/>
      <c r="DN83" s="215"/>
      <c r="DO83" s="215"/>
      <c r="DP83" s="215"/>
      <c r="DQ83" s="215"/>
      <c r="DR83" s="216"/>
      <c r="DS83" s="287"/>
      <c r="DT83" s="198"/>
      <c r="DU83" s="194"/>
      <c r="DV83" s="28">
        <f>IF(AND($S83='자료입력 및 결과표시'!$B$6,COUNTIF($W83:$DR83,'자료입력 및 결과표시'!$C$6)&gt;=1),IF(OR('자료입력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DW83" s="28">
        <f>IF(AND($S83='자료입력 및 결과표시'!$B$7,COUNTIF($W83:$DR83,'자료입력 및 결과표시'!$C$7)&gt;=1),IF(OR('자료입력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DX83" s="28">
        <f>IF(AND($S83='자료입력 및 결과표시'!$B$8,COUNTIF($W83:$DR83,'자료입력 및 결과표시'!$C$8)&gt;=1),IF(OR('자료입력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DY83" s="28">
        <f>IF(AND($S83='자료입력 및 결과표시'!$B$9,COUNTIF($W83:$DR83,'자료입력 및 결과표시'!$C$9)&gt;=1),IF(OR('자료입력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DZ83" s="28">
        <f>IF(AND($S83='자료입력 및 결과표시'!$B$10,COUNTIF($W83:$DR83,'자료입력 및 결과표시'!$C$10)&gt;=1),IF(OR('자료입력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A83" s="28">
        <f>IF(AND($S83='자료입력 및 결과표시'!$B$11,COUNTIF($W83:$DR83,'자료입력 및 결과표시'!$C$11)&gt;=1),IF(OR('자료입력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B83" s="28">
        <f>IF(AND($S83='자료입력 및 결과표시'!$B$12,COUNTIF($W83:$DR83,'자료입력 및 결과표시'!$C$12)&gt;=1),IF(OR('자료입력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C83" s="28">
        <f>IF(AND($S83='자료입력 및 결과표시'!$B$13,COUNTIF($W83:$DR83,'자료입력 및 결과표시'!$C$13)&gt;=1),IF(OR('자료입력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D83" s="28">
        <f>IF(AND($S83='자료입력 및 결과표시'!$B$14,COUNTIF($W83:$DR83,'자료입력 및 결과표시'!$C$14)&gt;=1),IF(OR('자료입력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E83" s="28">
        <f>IF(AND($S83='자료입력 및 결과표시'!$B$15,COUNTIF($W83:$DR83,'자료입력 및 결과표시'!$C$15)&gt;=1),IF(OR('자료입력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F83" s="28">
        <f>IF(AND($S83='자료입력 및 결과표시'!$B$16,COUNTIF($W83:$DR83,'자료입력 및 결과표시'!$C$16)&gt;=1),IF(OR('자료입력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G83" s="28">
        <f>IF(AND($S83='자료입력 및 결과표시'!$B$17,COUNTIF($W83:$DR83,'자료입력 및 결과표시'!$C$17)&gt;=1),IF(OR('자료입력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H83" s="28">
        <f>IF(AND($S83='자료입력 및 결과표시'!$B$18,COUNTIF($W83:$DR83,'자료입력 및 결과표시'!$C$18)&gt;=1),IF(OR('자료입력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I83" s="28">
        <f>IF(AND($S83='자료입력 및 결과표시'!$B$19,COUNTIF($W83:$DR83,'자료입력 및 결과표시'!$C$19)&gt;=1),IF(OR('자료입력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J83" s="28">
        <f>IF(AND($S83='자료입력 및 결과표시'!$B$20,COUNTIF($W83:$DR83,'자료입력 및 결과표시'!$C$20)&gt;=1),IF(OR('자료입력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K83" s="28">
        <f>IF(AND($S83='자료입력 및 결과표시'!$B$21,COUNTIF($W83:$DR83,'자료입력 및 결과표시'!$C$21)&gt;=1),IF(OR('자료입력 및 결과표시'!$B$4+90&gt;=$V83,'자료입력 및 결과표시'!$B$4&lt;$U83),0,IF($V83-'자료입력 및 결과표시'!$B$4-90&gt;='자료입력 및 결과표시'!$E$4,'자료입력 및 결과표시'!$E$4,$V83-'자료입력 및 결과표시'!$B$4-90)),0)</f>
        <v>0</v>
      </c>
      <c r="EL83" s="17">
        <f>IF(AND(S83='자료입력 및 결과표시'!$B$6,COUNTIF('업무중복도(데이터 입력)'!$W83:$DR83,'자료입력 및 결과표시'!$C$6)&gt;=1),1,0)</f>
        <v>0</v>
      </c>
      <c r="EM83" s="17">
        <f>IF(AND(S83='자료입력 및 결과표시'!$B$7,COUNTIF('업무중복도(데이터 입력)'!$W83:$DR83,'자료입력 및 결과표시'!$C$7)&gt;=1),2,0)</f>
        <v>0</v>
      </c>
      <c r="EN83" s="17">
        <f>IF(AND(S83='자료입력 및 결과표시'!$B$8,COUNTIF('업무중복도(데이터 입력)'!$W83:$DR83,'자료입력 및 결과표시'!$C$8)&gt;=1),3,0)</f>
        <v>0</v>
      </c>
      <c r="EO83" s="17">
        <f>IF(AND(S83='자료입력 및 결과표시'!$B$9,COUNTIF('업무중복도(데이터 입력)'!$W83:$DR83,'자료입력 및 결과표시'!$C$9)&gt;=1),4,0)</f>
        <v>0</v>
      </c>
      <c r="EP83" s="17">
        <f>IF(AND(S83='자료입력 및 결과표시'!$B$10,COUNTIF('업무중복도(데이터 입력)'!$W83:$DR83,'자료입력 및 결과표시'!$C$10)&gt;=1),5,0)</f>
        <v>0</v>
      </c>
      <c r="EQ83" s="17">
        <f>IF(AND(S83='자료입력 및 결과표시'!$B$11,COUNTIF('업무중복도(데이터 입력)'!$W83:$DR83,'자료입력 및 결과표시'!$C$11)&gt;=1),6,0)</f>
        <v>0</v>
      </c>
      <c r="ER83" s="17">
        <f>IF(AND(S83='자료입력 및 결과표시'!$B$12,COUNTIF('업무중복도(데이터 입력)'!$W83:$DR83,'자료입력 및 결과표시'!$C$12)&gt;=1),7,0)</f>
        <v>0</v>
      </c>
      <c r="ES83" s="17">
        <f>IF(AND(S83='자료입력 및 결과표시'!$B$13,COUNTIF('업무중복도(데이터 입력)'!$W83:$DR83,'자료입력 및 결과표시'!$C$13)&gt;=1),8,0)</f>
        <v>0</v>
      </c>
      <c r="ET83" s="17">
        <f>IF(AND(S83='자료입력 및 결과표시'!$B$14,COUNTIF('업무중복도(데이터 입력)'!$W83:$DR83,'자료입력 및 결과표시'!$C$14)&gt;=1),9,0)</f>
        <v>0</v>
      </c>
      <c r="EU83" s="17">
        <f>IF(AND(S83='자료입력 및 결과표시'!$B$15,COUNTIF('업무중복도(데이터 입력)'!$W83:$DR83,'자료입력 및 결과표시'!$C$15)&gt;=1),10,0)</f>
        <v>0</v>
      </c>
      <c r="EV83" s="17">
        <f>IF(AND(S83='자료입력 및 결과표시'!$B$16,COUNTIF('업무중복도(데이터 입력)'!$W83:$DR83,'자료입력 및 결과표시'!$C$16)&gt;=1),11,0)</f>
        <v>0</v>
      </c>
      <c r="EW83" s="17">
        <f>IF(AND(S83='자료입력 및 결과표시'!$B$17,COUNTIF('업무중복도(데이터 입력)'!$W83:$DR83,'자료입력 및 결과표시'!$C$17)&gt;=1),12,0)</f>
        <v>0</v>
      </c>
      <c r="EX83" s="17">
        <f>IF(AND(S83='자료입력 및 결과표시'!$B$18,COUNTIF('업무중복도(데이터 입력)'!$W83:$DR83,'자료입력 및 결과표시'!$C$18)&gt;=1),13,0)</f>
        <v>0</v>
      </c>
      <c r="EY83" s="17">
        <f>IF(AND(S83='자료입력 및 결과표시'!$B$19,COUNTIF('업무중복도(데이터 입력)'!$W83:$DR83,'자료입력 및 결과표시'!$C$19)&gt;=1),14,0)</f>
        <v>0</v>
      </c>
      <c r="EZ83" s="17">
        <f>IF(AND(S83='자료입력 및 결과표시'!$B$20,COUNTIF('업무중복도(데이터 입력)'!$W83:$DR83,'자료입력 및 결과표시'!$C$20)&gt;=1),15,0)</f>
        <v>0</v>
      </c>
      <c r="FA83" s="17">
        <f>IF(AND(S83='자료입력 및 결과표시'!$B$21,COUNTIF('업무중복도(데이터 입력)'!$W83:$DR83,'자료입력 및 결과표시'!$C$21)&gt;=1),16,0)</f>
        <v>0</v>
      </c>
      <c r="FD83" s="270" t="str">
        <f ca="1">IFERROR(MATCH('자료입력 및 결과표시'!$C$62,OFFSET($R$3,$FD82,,1000),0)+$FD82,"")</f>
        <v/>
      </c>
      <c r="FE83" s="271" t="str">
        <f t="shared" ca="1" si="162"/>
        <v/>
      </c>
      <c r="FK83" s="17">
        <f t="shared" si="163"/>
        <v>0</v>
      </c>
      <c r="FL83" s="17">
        <v>81</v>
      </c>
      <c r="FM83" s="17">
        <f>IF(HLOOKUP('자료입력 및 결과표시'!$A$4,'업체별 기술인 명단(데이터 입력)'!$B$2:$BZ$100,82,FALSE)="",1,HLOOKUP('자료입력 및 결과표시'!$A$4,'업체별 기술인 명단(데이터 입력)'!$B$2:$BZ$100,82,FALSE))</f>
        <v>1</v>
      </c>
      <c r="FN83" s="17">
        <f t="shared" ca="1" si="164"/>
        <v>0</v>
      </c>
      <c r="FO83"/>
      <c r="FP83" s="17" t="str">
        <f t="shared" ca="1" si="165"/>
        <v/>
      </c>
      <c r="FQ83" s="270" t="str">
        <f ca="1">IFERROR(MATCH('자료입력 및 결과표시'!$C$62,OFFSET($R$3,$FQ82,,1000),0)+$FQ82,"")</f>
        <v/>
      </c>
      <c r="FR83" s="17" t="str">
        <f t="shared" ca="1" si="166"/>
        <v/>
      </c>
      <c r="FS83" s="17" t="str">
        <f t="shared" ca="1" si="168"/>
        <v/>
      </c>
      <c r="FT83" s="17" t="str">
        <f t="shared" ca="1" si="169"/>
        <v/>
      </c>
      <c r="FU83" s="17" t="str">
        <f t="shared" ca="1" si="170"/>
        <v/>
      </c>
      <c r="FV83" s="17" t="str">
        <f t="shared" ca="1" si="171"/>
        <v/>
      </c>
      <c r="FW83" s="17" t="str">
        <f t="shared" ca="1" si="172"/>
        <v/>
      </c>
      <c r="FX83" s="17" t="str">
        <f t="shared" ca="1" si="173"/>
        <v/>
      </c>
      <c r="FY83" s="17" t="str">
        <f t="shared" ca="1" si="174"/>
        <v/>
      </c>
      <c r="FZ83" s="17" t="str">
        <f t="shared" ca="1" si="175"/>
        <v/>
      </c>
      <c r="GA83" s="17" t="str">
        <f t="shared" ca="1" si="176"/>
        <v/>
      </c>
      <c r="GB83" s="17" t="str">
        <f t="shared" ca="1" si="177"/>
        <v/>
      </c>
      <c r="GC83" s="17" t="str">
        <f t="shared" ca="1" si="178"/>
        <v/>
      </c>
      <c r="GD83" s="17" t="str">
        <f t="shared" ca="1" si="179"/>
        <v/>
      </c>
      <c r="GE83" s="17" t="str">
        <f t="shared" ca="1" si="180"/>
        <v/>
      </c>
      <c r="GF83" s="17" t="str">
        <f t="shared" ca="1" si="181"/>
        <v/>
      </c>
      <c r="GG83" s="17" t="str">
        <f t="shared" ca="1" si="182"/>
        <v/>
      </c>
      <c r="GH83" s="17" t="str">
        <f t="shared" ca="1" si="183"/>
        <v/>
      </c>
      <c r="GI83" s="17" t="str">
        <f t="shared" ca="1" si="184"/>
        <v/>
      </c>
      <c r="GJ83" s="17" t="str">
        <f t="shared" ca="1" si="185"/>
        <v/>
      </c>
      <c r="GK83" s="17" t="str">
        <f t="shared" ca="1" si="186"/>
        <v/>
      </c>
      <c r="GL83" s="17" t="str">
        <f t="shared" ca="1" si="187"/>
        <v/>
      </c>
      <c r="GM83" s="17" t="str">
        <f t="shared" ca="1" si="188"/>
        <v/>
      </c>
      <c r="GN83" s="17" t="str">
        <f t="shared" ca="1" si="189"/>
        <v/>
      </c>
      <c r="GO83" s="17" t="str">
        <f t="shared" ca="1" si="190"/>
        <v/>
      </c>
      <c r="GP83" s="17" t="str">
        <f t="shared" ca="1" si="191"/>
        <v/>
      </c>
      <c r="GQ83" s="17" t="str">
        <f t="shared" ca="1" si="192"/>
        <v/>
      </c>
      <c r="GR83" s="17" t="str">
        <f t="shared" ca="1" si="193"/>
        <v/>
      </c>
      <c r="GS83" s="17" t="str">
        <f t="shared" ca="1" si="194"/>
        <v/>
      </c>
      <c r="GT83" s="17" t="str">
        <f t="shared" ca="1" si="195"/>
        <v/>
      </c>
      <c r="GU83" s="17" t="str">
        <f t="shared" ca="1" si="196"/>
        <v/>
      </c>
      <c r="GV83" s="17" t="str">
        <f t="shared" ca="1" si="197"/>
        <v/>
      </c>
      <c r="GW83" s="17" t="str">
        <f t="shared" ca="1" si="198"/>
        <v/>
      </c>
      <c r="GX83" s="17" t="str">
        <f t="shared" ca="1" si="199"/>
        <v/>
      </c>
      <c r="GY83" s="17" t="str">
        <f t="shared" ca="1" si="200"/>
        <v/>
      </c>
      <c r="GZ83" s="17" t="str">
        <f t="shared" ca="1" si="201"/>
        <v/>
      </c>
      <c r="HA83" s="17" t="str">
        <f t="shared" ca="1" si="202"/>
        <v/>
      </c>
      <c r="HB83" s="17" t="str">
        <f t="shared" ca="1" si="203"/>
        <v/>
      </c>
      <c r="HC83" s="17" t="str">
        <f t="shared" ca="1" si="204"/>
        <v/>
      </c>
      <c r="HD83" s="17" t="str">
        <f t="shared" ca="1" si="205"/>
        <v/>
      </c>
      <c r="HE83" s="17" t="str">
        <f t="shared" ca="1" si="206"/>
        <v/>
      </c>
      <c r="HF83" s="17" t="str">
        <f t="shared" ca="1" si="207"/>
        <v/>
      </c>
      <c r="HG83" s="17" t="str">
        <f t="shared" ca="1" si="208"/>
        <v/>
      </c>
      <c r="HH83" s="17" t="str">
        <f t="shared" ca="1" si="209"/>
        <v/>
      </c>
      <c r="HI83" s="17" t="str">
        <f t="shared" ca="1" si="210"/>
        <v/>
      </c>
      <c r="HJ83" s="17" t="str">
        <f t="shared" ca="1" si="211"/>
        <v/>
      </c>
      <c r="HK83" s="17" t="str">
        <f t="shared" ca="1" si="212"/>
        <v/>
      </c>
      <c r="HL83" s="17" t="str">
        <f t="shared" ca="1" si="213"/>
        <v/>
      </c>
      <c r="HM83" s="17" t="str">
        <f t="shared" ca="1" si="214"/>
        <v/>
      </c>
      <c r="HN83" s="17" t="str">
        <f t="shared" ca="1" si="215"/>
        <v/>
      </c>
      <c r="HO83" s="17" t="str">
        <f t="shared" ca="1" si="216"/>
        <v/>
      </c>
      <c r="HP83" s="17" t="str">
        <f t="shared" ca="1" si="217"/>
        <v/>
      </c>
      <c r="HQ83" s="17" t="str">
        <f t="shared" ca="1" si="218"/>
        <v/>
      </c>
      <c r="HR83" s="17" t="str">
        <f t="shared" ca="1" si="219"/>
        <v/>
      </c>
      <c r="HS83" s="17" t="str">
        <f t="shared" ca="1" si="220"/>
        <v/>
      </c>
      <c r="HT83" s="17" t="str">
        <f t="shared" ca="1" si="221"/>
        <v/>
      </c>
      <c r="HU83" s="17" t="str">
        <f t="shared" ca="1" si="222"/>
        <v/>
      </c>
      <c r="HV83" s="17" t="str">
        <f t="shared" ca="1" si="223"/>
        <v/>
      </c>
      <c r="HW83" s="17" t="str">
        <f t="shared" ca="1" si="224"/>
        <v/>
      </c>
      <c r="HX83" s="17" t="str">
        <f t="shared" ca="1" si="225"/>
        <v/>
      </c>
      <c r="HY83" s="17" t="str">
        <f t="shared" ca="1" si="226"/>
        <v/>
      </c>
      <c r="HZ83" s="17" t="str">
        <f t="shared" ca="1" si="227"/>
        <v/>
      </c>
      <c r="IA83" s="17" t="str">
        <f t="shared" ca="1" si="228"/>
        <v/>
      </c>
      <c r="IB83" s="17" t="str">
        <f t="shared" ca="1" si="229"/>
        <v/>
      </c>
      <c r="IC83" s="17" t="str">
        <f t="shared" ca="1" si="230"/>
        <v/>
      </c>
      <c r="ID83" s="17" t="str">
        <f t="shared" ca="1" si="167"/>
        <v/>
      </c>
      <c r="IE83" s="17" t="str">
        <f t="shared" ca="1" si="246"/>
        <v/>
      </c>
      <c r="IF83" s="17" t="str">
        <f t="shared" ca="1" si="247"/>
        <v/>
      </c>
      <c r="IG83" s="17" t="str">
        <f t="shared" ca="1" si="248"/>
        <v/>
      </c>
      <c r="IH83" s="17" t="str">
        <f t="shared" ca="1" si="249"/>
        <v/>
      </c>
      <c r="II83" s="17" t="str">
        <f t="shared" ca="1" si="250"/>
        <v/>
      </c>
      <c r="IJ83" s="17" t="str">
        <f t="shared" ca="1" si="251"/>
        <v/>
      </c>
      <c r="IK83" s="17" t="str">
        <f t="shared" ca="1" si="252"/>
        <v/>
      </c>
      <c r="IL83" s="17" t="str">
        <f t="shared" ca="1" si="253"/>
        <v/>
      </c>
      <c r="IM83" s="17" t="str">
        <f t="shared" ca="1" si="254"/>
        <v/>
      </c>
      <c r="IN83" s="17" t="str">
        <f t="shared" ca="1" si="255"/>
        <v/>
      </c>
      <c r="IO83" s="17" t="str">
        <f t="shared" ca="1" si="256"/>
        <v/>
      </c>
      <c r="IP83" s="17" t="str">
        <f t="shared" ca="1" si="257"/>
        <v/>
      </c>
      <c r="IQ83" s="17" t="str">
        <f t="shared" ca="1" si="231"/>
        <v/>
      </c>
      <c r="IR83" s="17" t="str">
        <f t="shared" ca="1" si="232"/>
        <v/>
      </c>
      <c r="IS83" s="17" t="str">
        <f t="shared" ca="1" si="233"/>
        <v/>
      </c>
      <c r="IT83" s="17" t="str">
        <f t="shared" ca="1" si="234"/>
        <v/>
      </c>
      <c r="IU83" s="17" t="str">
        <f t="shared" ca="1" si="235"/>
        <v/>
      </c>
      <c r="IV83" s="17" t="str">
        <f t="shared" ca="1" si="236"/>
        <v/>
      </c>
      <c r="IW83" s="17" t="str">
        <f t="shared" ca="1" si="237"/>
        <v/>
      </c>
      <c r="IX83" s="17" t="str">
        <f t="shared" ca="1" si="238"/>
        <v/>
      </c>
      <c r="IY83" s="17" t="str">
        <f t="shared" ca="1" si="239"/>
        <v/>
      </c>
      <c r="IZ83" s="17" t="str">
        <f t="shared" ca="1" si="240"/>
        <v/>
      </c>
      <c r="JA83" s="17" t="str">
        <f t="shared" ca="1" si="241"/>
        <v/>
      </c>
      <c r="JB83" s="17" t="str">
        <f t="shared" ca="1" si="242"/>
        <v/>
      </c>
      <c r="JC83" s="17" t="str">
        <f t="shared" ca="1" si="243"/>
        <v/>
      </c>
      <c r="JD83" s="17" t="str">
        <f t="shared" ca="1" si="244"/>
        <v/>
      </c>
      <c r="JE83" s="17" t="str">
        <f t="shared" ca="1" si="245"/>
        <v/>
      </c>
      <c r="JF83" s="17" t="str">
        <f t="shared" ref="JF83:JF100" ca="1" si="258">IFERROR(INDEX(DK$3:DK$1003,$FQ83),"")</f>
        <v/>
      </c>
      <c r="JG83" s="17" t="str">
        <f t="shared" ref="JG83:JG100" ca="1" si="259">IFERROR(INDEX(DL$3:DL$1003,$FQ83),"")</f>
        <v/>
      </c>
      <c r="JH83" s="17" t="str">
        <f t="shared" ref="JH83:JH100" ca="1" si="260">IFERROR(INDEX(DM$3:DM$1003,$FQ83),"")</f>
        <v/>
      </c>
      <c r="JI83" s="17" t="str">
        <f t="shared" ref="JI83:JI100" ca="1" si="261">IFERROR(INDEX(DN$3:DN$1003,$FQ83),"")</f>
        <v/>
      </c>
      <c r="JJ83" s="17" t="str">
        <f t="shared" ref="JJ83:JJ100" ca="1" si="262">IFERROR(INDEX(DO$3:DO$1003,$FQ83),"")</f>
        <v/>
      </c>
      <c r="JK83" s="17" t="str">
        <f t="shared" ref="JK83:JK100" ca="1" si="263">IFERROR(INDEX(DP$3:DP$1003,$FQ83),"")</f>
        <v/>
      </c>
      <c r="JL83" s="17" t="str">
        <f t="shared" ref="JL83:JL100" ca="1" si="264">IFERROR(INDEX(DQ$3:DQ$1003,$FQ83),"")</f>
        <v/>
      </c>
      <c r="JM83" s="17" t="str">
        <f t="shared" ref="JM83:JM100" ca="1" si="265">IFERROR(INDEX(DR$3:DR$1003,$FQ83),"")</f>
        <v/>
      </c>
    </row>
    <row r="84" spans="1:273">
      <c r="A84" s="17" t="str">
        <f t="shared" si="145"/>
        <v>\\\0</v>
      </c>
      <c r="B84" s="17" t="str">
        <f t="shared" si="146"/>
        <v>\\\0</v>
      </c>
      <c r="C84" s="17" t="str">
        <f t="shared" si="147"/>
        <v>\\\0</v>
      </c>
      <c r="D84" s="17" t="str">
        <f t="shared" si="148"/>
        <v>\\\0</v>
      </c>
      <c r="E84" s="17" t="str">
        <f t="shared" si="149"/>
        <v>\\\0</v>
      </c>
      <c r="F84" s="17" t="str">
        <f t="shared" si="150"/>
        <v>\\\0</v>
      </c>
      <c r="G84" s="17" t="str">
        <f t="shared" si="151"/>
        <v>\\\0</v>
      </c>
      <c r="H84" s="17" t="str">
        <f t="shared" si="152"/>
        <v>\\\0</v>
      </c>
      <c r="I84" s="17" t="str">
        <f t="shared" si="153"/>
        <v>\\\0</v>
      </c>
      <c r="J84" s="17" t="str">
        <f t="shared" si="154"/>
        <v>\\\0</v>
      </c>
      <c r="K84" s="17" t="str">
        <f t="shared" si="155"/>
        <v>\\\0</v>
      </c>
      <c r="L84" s="17" t="str">
        <f t="shared" si="156"/>
        <v>\\\0</v>
      </c>
      <c r="M84" s="17" t="str">
        <f t="shared" si="157"/>
        <v>\\\0</v>
      </c>
      <c r="N84" s="17" t="str">
        <f t="shared" si="158"/>
        <v>\\\0</v>
      </c>
      <c r="O84" s="17" t="str">
        <f t="shared" si="159"/>
        <v>\\\0</v>
      </c>
      <c r="P84" s="17" t="str">
        <f t="shared" si="160"/>
        <v>\\\0</v>
      </c>
      <c r="R84" s="17" t="str">
        <f t="shared" si="161"/>
        <v>\\</v>
      </c>
      <c r="S84" s="190"/>
      <c r="T84" s="189"/>
      <c r="U84" s="210"/>
      <c r="V84" s="211"/>
      <c r="W84" s="198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15"/>
      <c r="BN84" s="215"/>
      <c r="BO84" s="215"/>
      <c r="BP84" s="215"/>
      <c r="BQ84" s="215"/>
      <c r="BR84" s="215"/>
      <c r="BS84" s="215"/>
      <c r="BT84" s="215"/>
      <c r="BU84" s="215"/>
      <c r="BV84" s="215"/>
      <c r="BW84" s="215"/>
      <c r="BX84" s="215"/>
      <c r="BY84" s="215"/>
      <c r="BZ84" s="215"/>
      <c r="CA84" s="215"/>
      <c r="CB84" s="215"/>
      <c r="CC84" s="215"/>
      <c r="CD84" s="215"/>
      <c r="CE84" s="215"/>
      <c r="CF84" s="215"/>
      <c r="CG84" s="215"/>
      <c r="CH84" s="215"/>
      <c r="CI84" s="215"/>
      <c r="CJ84" s="215"/>
      <c r="CK84" s="215"/>
      <c r="CL84" s="215"/>
      <c r="CM84" s="215"/>
      <c r="CN84" s="215"/>
      <c r="CO84" s="215"/>
      <c r="CP84" s="215"/>
      <c r="CQ84" s="215"/>
      <c r="CR84" s="215"/>
      <c r="CS84" s="215"/>
      <c r="CT84" s="215"/>
      <c r="CU84" s="215"/>
      <c r="CV84" s="215"/>
      <c r="CW84" s="215"/>
      <c r="CX84" s="215"/>
      <c r="CY84" s="215"/>
      <c r="CZ84" s="215"/>
      <c r="DA84" s="215"/>
      <c r="DB84" s="215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6"/>
      <c r="DS84" s="287"/>
      <c r="DT84" s="198"/>
      <c r="DU84" s="194"/>
      <c r="DV84" s="28">
        <f>IF(AND($S84='자료입력 및 결과표시'!$B$6,COUNTIF($W84:$DR84,'자료입력 및 결과표시'!$C$6)&gt;=1),IF(OR('자료입력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DW84" s="28">
        <f>IF(AND($S84='자료입력 및 결과표시'!$B$7,COUNTIF($W84:$DR84,'자료입력 및 결과표시'!$C$7)&gt;=1),IF(OR('자료입력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DX84" s="28">
        <f>IF(AND($S84='자료입력 및 결과표시'!$B$8,COUNTIF($W84:$DR84,'자료입력 및 결과표시'!$C$8)&gt;=1),IF(OR('자료입력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DY84" s="28">
        <f>IF(AND($S84='자료입력 및 결과표시'!$B$9,COUNTIF($W84:$DR84,'자료입력 및 결과표시'!$C$9)&gt;=1),IF(OR('자료입력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DZ84" s="28">
        <f>IF(AND($S84='자료입력 및 결과표시'!$B$10,COUNTIF($W84:$DR84,'자료입력 및 결과표시'!$C$10)&gt;=1),IF(OR('자료입력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A84" s="28">
        <f>IF(AND($S84='자료입력 및 결과표시'!$B$11,COUNTIF($W84:$DR84,'자료입력 및 결과표시'!$C$11)&gt;=1),IF(OR('자료입력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B84" s="28">
        <f>IF(AND($S84='자료입력 및 결과표시'!$B$12,COUNTIF($W84:$DR84,'자료입력 및 결과표시'!$C$12)&gt;=1),IF(OR('자료입력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C84" s="28">
        <f>IF(AND($S84='자료입력 및 결과표시'!$B$13,COUNTIF($W84:$DR84,'자료입력 및 결과표시'!$C$13)&gt;=1),IF(OR('자료입력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D84" s="28">
        <f>IF(AND($S84='자료입력 및 결과표시'!$B$14,COUNTIF($W84:$DR84,'자료입력 및 결과표시'!$C$14)&gt;=1),IF(OR('자료입력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E84" s="28">
        <f>IF(AND($S84='자료입력 및 결과표시'!$B$15,COUNTIF($W84:$DR84,'자료입력 및 결과표시'!$C$15)&gt;=1),IF(OR('자료입력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F84" s="28">
        <f>IF(AND($S84='자료입력 및 결과표시'!$B$16,COUNTIF($W84:$DR84,'자료입력 및 결과표시'!$C$16)&gt;=1),IF(OR('자료입력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G84" s="28">
        <f>IF(AND($S84='자료입력 및 결과표시'!$B$17,COUNTIF($W84:$DR84,'자료입력 및 결과표시'!$C$17)&gt;=1),IF(OR('자료입력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H84" s="28">
        <f>IF(AND($S84='자료입력 및 결과표시'!$B$18,COUNTIF($W84:$DR84,'자료입력 및 결과표시'!$C$18)&gt;=1),IF(OR('자료입력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I84" s="28">
        <f>IF(AND($S84='자료입력 및 결과표시'!$B$19,COUNTIF($W84:$DR84,'자료입력 및 결과표시'!$C$19)&gt;=1),IF(OR('자료입력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J84" s="28">
        <f>IF(AND($S84='자료입력 및 결과표시'!$B$20,COUNTIF($W84:$DR84,'자료입력 및 결과표시'!$C$20)&gt;=1),IF(OR('자료입력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K84" s="28">
        <f>IF(AND($S84='자료입력 및 결과표시'!$B$21,COUNTIF($W84:$DR84,'자료입력 및 결과표시'!$C$21)&gt;=1),IF(OR('자료입력 및 결과표시'!$B$4+90&gt;=$V84,'자료입력 및 결과표시'!$B$4&lt;$U84),0,IF($V84-'자료입력 및 결과표시'!$B$4-90&gt;='자료입력 및 결과표시'!$E$4,'자료입력 및 결과표시'!$E$4,$V84-'자료입력 및 결과표시'!$B$4-90)),0)</f>
        <v>0</v>
      </c>
      <c r="EL84" s="17">
        <f>IF(AND(S84='자료입력 및 결과표시'!$B$6,COUNTIF('업무중복도(데이터 입력)'!$W84:$DR84,'자료입력 및 결과표시'!$C$6)&gt;=1),1,0)</f>
        <v>0</v>
      </c>
      <c r="EM84" s="17">
        <f>IF(AND(S84='자료입력 및 결과표시'!$B$7,COUNTIF('업무중복도(데이터 입력)'!$W84:$DR84,'자료입력 및 결과표시'!$C$7)&gt;=1),2,0)</f>
        <v>0</v>
      </c>
      <c r="EN84" s="17">
        <f>IF(AND(S84='자료입력 및 결과표시'!$B$8,COUNTIF('업무중복도(데이터 입력)'!$W84:$DR84,'자료입력 및 결과표시'!$C$8)&gt;=1),3,0)</f>
        <v>0</v>
      </c>
      <c r="EO84" s="17">
        <f>IF(AND(S84='자료입력 및 결과표시'!$B$9,COUNTIF('업무중복도(데이터 입력)'!$W84:$DR84,'자료입력 및 결과표시'!$C$9)&gt;=1),4,0)</f>
        <v>0</v>
      </c>
      <c r="EP84" s="17">
        <f>IF(AND(S84='자료입력 및 결과표시'!$B$10,COUNTIF('업무중복도(데이터 입력)'!$W84:$DR84,'자료입력 및 결과표시'!$C$10)&gt;=1),5,0)</f>
        <v>0</v>
      </c>
      <c r="EQ84" s="17">
        <f>IF(AND(S84='자료입력 및 결과표시'!$B$11,COUNTIF('업무중복도(데이터 입력)'!$W84:$DR84,'자료입력 및 결과표시'!$C$11)&gt;=1),6,0)</f>
        <v>0</v>
      </c>
      <c r="ER84" s="17">
        <f>IF(AND(S84='자료입력 및 결과표시'!$B$12,COUNTIF('업무중복도(데이터 입력)'!$W84:$DR84,'자료입력 및 결과표시'!$C$12)&gt;=1),7,0)</f>
        <v>0</v>
      </c>
      <c r="ES84" s="17">
        <f>IF(AND(S84='자료입력 및 결과표시'!$B$13,COUNTIF('업무중복도(데이터 입력)'!$W84:$DR84,'자료입력 및 결과표시'!$C$13)&gt;=1),8,0)</f>
        <v>0</v>
      </c>
      <c r="ET84" s="17">
        <f>IF(AND(S84='자료입력 및 결과표시'!$B$14,COUNTIF('업무중복도(데이터 입력)'!$W84:$DR84,'자료입력 및 결과표시'!$C$14)&gt;=1),9,0)</f>
        <v>0</v>
      </c>
      <c r="EU84" s="17">
        <f>IF(AND(S84='자료입력 및 결과표시'!$B$15,COUNTIF('업무중복도(데이터 입력)'!$W84:$DR84,'자료입력 및 결과표시'!$C$15)&gt;=1),10,0)</f>
        <v>0</v>
      </c>
      <c r="EV84" s="17">
        <f>IF(AND(S84='자료입력 및 결과표시'!$B$16,COUNTIF('업무중복도(데이터 입력)'!$W84:$DR84,'자료입력 및 결과표시'!$C$16)&gt;=1),11,0)</f>
        <v>0</v>
      </c>
      <c r="EW84" s="17">
        <f>IF(AND(S84='자료입력 및 결과표시'!$B$17,COUNTIF('업무중복도(데이터 입력)'!$W84:$DR84,'자료입력 및 결과표시'!$C$17)&gt;=1),12,0)</f>
        <v>0</v>
      </c>
      <c r="EX84" s="17">
        <f>IF(AND(S84='자료입력 및 결과표시'!$B$18,COUNTIF('업무중복도(데이터 입력)'!$W84:$DR84,'자료입력 및 결과표시'!$C$18)&gt;=1),13,0)</f>
        <v>0</v>
      </c>
      <c r="EY84" s="17">
        <f>IF(AND(S84='자료입력 및 결과표시'!$B$19,COUNTIF('업무중복도(데이터 입력)'!$W84:$DR84,'자료입력 및 결과표시'!$C$19)&gt;=1),14,0)</f>
        <v>0</v>
      </c>
      <c r="EZ84" s="17">
        <f>IF(AND(S84='자료입력 및 결과표시'!$B$20,COUNTIF('업무중복도(데이터 입력)'!$W84:$DR84,'자료입력 및 결과표시'!$C$20)&gt;=1),15,0)</f>
        <v>0</v>
      </c>
      <c r="FA84" s="17">
        <f>IF(AND(S84='자료입력 및 결과표시'!$B$21,COUNTIF('업무중복도(데이터 입력)'!$W84:$DR84,'자료입력 및 결과표시'!$C$21)&gt;=1),16,0)</f>
        <v>0</v>
      </c>
      <c r="FD84" s="270" t="str">
        <f ca="1">IFERROR(MATCH('자료입력 및 결과표시'!$C$62,OFFSET($R$3,$FD83,,1000),0)+$FD83,"")</f>
        <v/>
      </c>
      <c r="FE84" s="271" t="str">
        <f t="shared" ca="1" si="162"/>
        <v/>
      </c>
      <c r="FK84" s="17">
        <f t="shared" si="163"/>
        <v>0</v>
      </c>
      <c r="FL84" s="17">
        <v>82</v>
      </c>
      <c r="FM84" s="17">
        <f>IF(HLOOKUP('자료입력 및 결과표시'!$A$4,'업체별 기술인 명단(데이터 입력)'!$B$2:$BZ$100,83,FALSE)="",1,HLOOKUP('자료입력 및 결과표시'!$A$4,'업체별 기술인 명단(데이터 입력)'!$B$2:$BZ$100,83,FALSE))</f>
        <v>1</v>
      </c>
      <c r="FN84" s="17">
        <f t="shared" ca="1" si="164"/>
        <v>0</v>
      </c>
      <c r="FO84"/>
      <c r="FP84" s="17" t="str">
        <f t="shared" ca="1" si="165"/>
        <v/>
      </c>
      <c r="FQ84" s="270" t="str">
        <f ca="1">IFERROR(MATCH('자료입력 및 결과표시'!$C$62,OFFSET($R$3,$FQ83,,1000),0)+$FQ83,"")</f>
        <v/>
      </c>
      <c r="FR84" s="17" t="str">
        <f t="shared" ca="1" si="166"/>
        <v/>
      </c>
      <c r="FS84" s="17" t="str">
        <f t="shared" ca="1" si="168"/>
        <v/>
      </c>
      <c r="FT84" s="17" t="str">
        <f t="shared" ca="1" si="169"/>
        <v/>
      </c>
      <c r="FU84" s="17" t="str">
        <f t="shared" ca="1" si="170"/>
        <v/>
      </c>
      <c r="FV84" s="17" t="str">
        <f t="shared" ca="1" si="171"/>
        <v/>
      </c>
      <c r="FW84" s="17" t="str">
        <f t="shared" ca="1" si="172"/>
        <v/>
      </c>
      <c r="FX84" s="17" t="str">
        <f t="shared" ca="1" si="173"/>
        <v/>
      </c>
      <c r="FY84" s="17" t="str">
        <f t="shared" ca="1" si="174"/>
        <v/>
      </c>
      <c r="FZ84" s="17" t="str">
        <f t="shared" ca="1" si="175"/>
        <v/>
      </c>
      <c r="GA84" s="17" t="str">
        <f t="shared" ca="1" si="176"/>
        <v/>
      </c>
      <c r="GB84" s="17" t="str">
        <f t="shared" ca="1" si="177"/>
        <v/>
      </c>
      <c r="GC84" s="17" t="str">
        <f t="shared" ca="1" si="178"/>
        <v/>
      </c>
      <c r="GD84" s="17" t="str">
        <f t="shared" ca="1" si="179"/>
        <v/>
      </c>
      <c r="GE84" s="17" t="str">
        <f t="shared" ca="1" si="180"/>
        <v/>
      </c>
      <c r="GF84" s="17" t="str">
        <f t="shared" ca="1" si="181"/>
        <v/>
      </c>
      <c r="GG84" s="17" t="str">
        <f t="shared" ca="1" si="182"/>
        <v/>
      </c>
      <c r="GH84" s="17" t="str">
        <f t="shared" ca="1" si="183"/>
        <v/>
      </c>
      <c r="GI84" s="17" t="str">
        <f t="shared" ca="1" si="184"/>
        <v/>
      </c>
      <c r="GJ84" s="17" t="str">
        <f t="shared" ca="1" si="185"/>
        <v/>
      </c>
      <c r="GK84" s="17" t="str">
        <f t="shared" ca="1" si="186"/>
        <v/>
      </c>
      <c r="GL84" s="17" t="str">
        <f t="shared" ca="1" si="187"/>
        <v/>
      </c>
      <c r="GM84" s="17" t="str">
        <f t="shared" ca="1" si="188"/>
        <v/>
      </c>
      <c r="GN84" s="17" t="str">
        <f t="shared" ca="1" si="189"/>
        <v/>
      </c>
      <c r="GO84" s="17" t="str">
        <f t="shared" ca="1" si="190"/>
        <v/>
      </c>
      <c r="GP84" s="17" t="str">
        <f t="shared" ca="1" si="191"/>
        <v/>
      </c>
      <c r="GQ84" s="17" t="str">
        <f t="shared" ca="1" si="192"/>
        <v/>
      </c>
      <c r="GR84" s="17" t="str">
        <f t="shared" ca="1" si="193"/>
        <v/>
      </c>
      <c r="GS84" s="17" t="str">
        <f t="shared" ca="1" si="194"/>
        <v/>
      </c>
      <c r="GT84" s="17" t="str">
        <f t="shared" ca="1" si="195"/>
        <v/>
      </c>
      <c r="GU84" s="17" t="str">
        <f t="shared" ca="1" si="196"/>
        <v/>
      </c>
      <c r="GV84" s="17" t="str">
        <f t="shared" ca="1" si="197"/>
        <v/>
      </c>
      <c r="GW84" s="17" t="str">
        <f t="shared" ca="1" si="198"/>
        <v/>
      </c>
      <c r="GX84" s="17" t="str">
        <f t="shared" ca="1" si="199"/>
        <v/>
      </c>
      <c r="GY84" s="17" t="str">
        <f t="shared" ca="1" si="200"/>
        <v/>
      </c>
      <c r="GZ84" s="17" t="str">
        <f t="shared" ca="1" si="201"/>
        <v/>
      </c>
      <c r="HA84" s="17" t="str">
        <f t="shared" ca="1" si="202"/>
        <v/>
      </c>
      <c r="HB84" s="17" t="str">
        <f t="shared" ca="1" si="203"/>
        <v/>
      </c>
      <c r="HC84" s="17" t="str">
        <f t="shared" ca="1" si="204"/>
        <v/>
      </c>
      <c r="HD84" s="17" t="str">
        <f t="shared" ca="1" si="205"/>
        <v/>
      </c>
      <c r="HE84" s="17" t="str">
        <f t="shared" ca="1" si="206"/>
        <v/>
      </c>
      <c r="HF84" s="17" t="str">
        <f t="shared" ca="1" si="207"/>
        <v/>
      </c>
      <c r="HG84" s="17" t="str">
        <f t="shared" ca="1" si="208"/>
        <v/>
      </c>
      <c r="HH84" s="17" t="str">
        <f t="shared" ca="1" si="209"/>
        <v/>
      </c>
      <c r="HI84" s="17" t="str">
        <f t="shared" ca="1" si="210"/>
        <v/>
      </c>
      <c r="HJ84" s="17" t="str">
        <f t="shared" ca="1" si="211"/>
        <v/>
      </c>
      <c r="HK84" s="17" t="str">
        <f t="shared" ca="1" si="212"/>
        <v/>
      </c>
      <c r="HL84" s="17" t="str">
        <f t="shared" ca="1" si="213"/>
        <v/>
      </c>
      <c r="HM84" s="17" t="str">
        <f t="shared" ca="1" si="214"/>
        <v/>
      </c>
      <c r="HN84" s="17" t="str">
        <f t="shared" ca="1" si="215"/>
        <v/>
      </c>
      <c r="HO84" s="17" t="str">
        <f t="shared" ca="1" si="216"/>
        <v/>
      </c>
      <c r="HP84" s="17" t="str">
        <f t="shared" ca="1" si="217"/>
        <v/>
      </c>
      <c r="HQ84" s="17" t="str">
        <f t="shared" ca="1" si="218"/>
        <v/>
      </c>
      <c r="HR84" s="17" t="str">
        <f t="shared" ca="1" si="219"/>
        <v/>
      </c>
      <c r="HS84" s="17" t="str">
        <f t="shared" ca="1" si="220"/>
        <v/>
      </c>
      <c r="HT84" s="17" t="str">
        <f t="shared" ca="1" si="221"/>
        <v/>
      </c>
      <c r="HU84" s="17" t="str">
        <f t="shared" ca="1" si="222"/>
        <v/>
      </c>
      <c r="HV84" s="17" t="str">
        <f t="shared" ca="1" si="223"/>
        <v/>
      </c>
      <c r="HW84" s="17" t="str">
        <f t="shared" ca="1" si="224"/>
        <v/>
      </c>
      <c r="HX84" s="17" t="str">
        <f t="shared" ca="1" si="225"/>
        <v/>
      </c>
      <c r="HY84" s="17" t="str">
        <f t="shared" ca="1" si="226"/>
        <v/>
      </c>
      <c r="HZ84" s="17" t="str">
        <f t="shared" ca="1" si="227"/>
        <v/>
      </c>
      <c r="IA84" s="17" t="str">
        <f t="shared" ca="1" si="228"/>
        <v/>
      </c>
      <c r="IB84" s="17" t="str">
        <f t="shared" ca="1" si="229"/>
        <v/>
      </c>
      <c r="IC84" s="17" t="str">
        <f t="shared" ca="1" si="230"/>
        <v/>
      </c>
      <c r="ID84" s="17" t="str">
        <f t="shared" ca="1" si="167"/>
        <v/>
      </c>
      <c r="IE84" s="17" t="str">
        <f t="shared" ca="1" si="246"/>
        <v/>
      </c>
      <c r="IF84" s="17" t="str">
        <f t="shared" ca="1" si="247"/>
        <v/>
      </c>
      <c r="IG84" s="17" t="str">
        <f t="shared" ca="1" si="248"/>
        <v/>
      </c>
      <c r="IH84" s="17" t="str">
        <f t="shared" ca="1" si="249"/>
        <v/>
      </c>
      <c r="II84" s="17" t="str">
        <f t="shared" ca="1" si="250"/>
        <v/>
      </c>
      <c r="IJ84" s="17" t="str">
        <f t="shared" ca="1" si="251"/>
        <v/>
      </c>
      <c r="IK84" s="17" t="str">
        <f t="shared" ca="1" si="252"/>
        <v/>
      </c>
      <c r="IL84" s="17" t="str">
        <f t="shared" ca="1" si="253"/>
        <v/>
      </c>
      <c r="IM84" s="17" t="str">
        <f t="shared" ca="1" si="254"/>
        <v/>
      </c>
      <c r="IN84" s="17" t="str">
        <f t="shared" ca="1" si="255"/>
        <v/>
      </c>
      <c r="IO84" s="17" t="str">
        <f t="shared" ca="1" si="256"/>
        <v/>
      </c>
      <c r="IP84" s="17" t="str">
        <f t="shared" ca="1" si="257"/>
        <v/>
      </c>
      <c r="IQ84" s="17" t="str">
        <f t="shared" ca="1" si="231"/>
        <v/>
      </c>
      <c r="IR84" s="17" t="str">
        <f t="shared" ca="1" si="232"/>
        <v/>
      </c>
      <c r="IS84" s="17" t="str">
        <f t="shared" ca="1" si="233"/>
        <v/>
      </c>
      <c r="IT84" s="17" t="str">
        <f t="shared" ca="1" si="234"/>
        <v/>
      </c>
      <c r="IU84" s="17" t="str">
        <f t="shared" ca="1" si="235"/>
        <v/>
      </c>
      <c r="IV84" s="17" t="str">
        <f t="shared" ca="1" si="236"/>
        <v/>
      </c>
      <c r="IW84" s="17" t="str">
        <f t="shared" ca="1" si="237"/>
        <v/>
      </c>
      <c r="IX84" s="17" t="str">
        <f t="shared" ca="1" si="238"/>
        <v/>
      </c>
      <c r="IY84" s="17" t="str">
        <f t="shared" ca="1" si="239"/>
        <v/>
      </c>
      <c r="IZ84" s="17" t="str">
        <f t="shared" ca="1" si="240"/>
        <v/>
      </c>
      <c r="JA84" s="17" t="str">
        <f t="shared" ca="1" si="241"/>
        <v/>
      </c>
      <c r="JB84" s="17" t="str">
        <f t="shared" ca="1" si="242"/>
        <v/>
      </c>
      <c r="JC84" s="17" t="str">
        <f t="shared" ca="1" si="243"/>
        <v/>
      </c>
      <c r="JD84" s="17" t="str">
        <f t="shared" ca="1" si="244"/>
        <v/>
      </c>
      <c r="JE84" s="17" t="str">
        <f t="shared" ca="1" si="245"/>
        <v/>
      </c>
      <c r="JF84" s="17" t="str">
        <f t="shared" ca="1" si="258"/>
        <v/>
      </c>
      <c r="JG84" s="17" t="str">
        <f t="shared" ca="1" si="259"/>
        <v/>
      </c>
      <c r="JH84" s="17" t="str">
        <f t="shared" ca="1" si="260"/>
        <v/>
      </c>
      <c r="JI84" s="17" t="str">
        <f t="shared" ca="1" si="261"/>
        <v/>
      </c>
      <c r="JJ84" s="17" t="str">
        <f t="shared" ca="1" si="262"/>
        <v/>
      </c>
      <c r="JK84" s="17" t="str">
        <f t="shared" ca="1" si="263"/>
        <v/>
      </c>
      <c r="JL84" s="17" t="str">
        <f t="shared" ca="1" si="264"/>
        <v/>
      </c>
      <c r="JM84" s="17" t="str">
        <f t="shared" ca="1" si="265"/>
        <v/>
      </c>
    </row>
    <row r="85" spans="1:273">
      <c r="A85" s="17" t="str">
        <f t="shared" si="145"/>
        <v>\\\0</v>
      </c>
      <c r="B85" s="17" t="str">
        <f t="shared" si="146"/>
        <v>\\\0</v>
      </c>
      <c r="C85" s="17" t="str">
        <f t="shared" si="147"/>
        <v>\\\0</v>
      </c>
      <c r="D85" s="17" t="str">
        <f t="shared" si="148"/>
        <v>\\\0</v>
      </c>
      <c r="E85" s="17" t="str">
        <f t="shared" si="149"/>
        <v>\\\0</v>
      </c>
      <c r="F85" s="17" t="str">
        <f t="shared" si="150"/>
        <v>\\\0</v>
      </c>
      <c r="G85" s="17" t="str">
        <f t="shared" si="151"/>
        <v>\\\0</v>
      </c>
      <c r="H85" s="17" t="str">
        <f t="shared" si="152"/>
        <v>\\\0</v>
      </c>
      <c r="I85" s="17" t="str">
        <f t="shared" si="153"/>
        <v>\\\0</v>
      </c>
      <c r="J85" s="17" t="str">
        <f t="shared" si="154"/>
        <v>\\\0</v>
      </c>
      <c r="K85" s="17" t="str">
        <f t="shared" si="155"/>
        <v>\\\0</v>
      </c>
      <c r="L85" s="17" t="str">
        <f t="shared" si="156"/>
        <v>\\\0</v>
      </c>
      <c r="M85" s="17" t="str">
        <f t="shared" si="157"/>
        <v>\\\0</v>
      </c>
      <c r="N85" s="17" t="str">
        <f t="shared" si="158"/>
        <v>\\\0</v>
      </c>
      <c r="O85" s="17" t="str">
        <f t="shared" si="159"/>
        <v>\\\0</v>
      </c>
      <c r="P85" s="17" t="str">
        <f t="shared" si="160"/>
        <v>\\\0</v>
      </c>
      <c r="R85" s="17" t="str">
        <f t="shared" si="161"/>
        <v>\\</v>
      </c>
      <c r="S85" s="190"/>
      <c r="T85" s="189"/>
      <c r="U85" s="210"/>
      <c r="V85" s="211"/>
      <c r="W85" s="198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215"/>
      <c r="AN85" s="215"/>
      <c r="AO85" s="193"/>
      <c r="AP85" s="193"/>
      <c r="AQ85" s="215"/>
      <c r="AR85" s="215"/>
      <c r="AS85" s="193"/>
      <c r="AT85" s="193"/>
      <c r="AU85" s="193"/>
      <c r="AV85" s="215"/>
      <c r="AW85" s="215"/>
      <c r="AX85" s="193"/>
      <c r="AY85" s="193"/>
      <c r="AZ85" s="193"/>
      <c r="BA85" s="215"/>
      <c r="BB85" s="215"/>
      <c r="BC85" s="193"/>
      <c r="BD85" s="193"/>
      <c r="BE85" s="193"/>
      <c r="BF85" s="215"/>
      <c r="BG85" s="215"/>
      <c r="BH85" s="193"/>
      <c r="BI85" s="215"/>
      <c r="BJ85" s="215"/>
      <c r="BK85" s="193"/>
      <c r="BL85" s="193"/>
      <c r="BM85" s="193"/>
      <c r="BN85" s="215"/>
      <c r="BO85" s="215"/>
      <c r="BP85" s="193"/>
      <c r="BQ85" s="193"/>
      <c r="BR85" s="193"/>
      <c r="BS85" s="215"/>
      <c r="BT85" s="215"/>
      <c r="BU85" s="193"/>
      <c r="BV85" s="193"/>
      <c r="BW85" s="193"/>
      <c r="BX85" s="215"/>
      <c r="BY85" s="215"/>
      <c r="BZ85" s="193"/>
      <c r="CA85" s="193"/>
      <c r="CB85" s="193"/>
      <c r="CC85" s="193"/>
      <c r="CD85" s="193"/>
      <c r="CE85" s="215"/>
      <c r="CF85" s="215"/>
      <c r="CG85" s="193"/>
      <c r="CH85" s="193"/>
      <c r="CI85" s="193"/>
      <c r="CJ85" s="215"/>
      <c r="CK85" s="215"/>
      <c r="CL85" s="193"/>
      <c r="CM85" s="193"/>
      <c r="CN85" s="193"/>
      <c r="CO85" s="215"/>
      <c r="CP85" s="215"/>
      <c r="CQ85" s="193"/>
      <c r="CR85" s="193"/>
      <c r="CS85" s="193"/>
      <c r="CT85" s="215"/>
      <c r="CU85" s="215"/>
      <c r="CV85" s="193"/>
      <c r="CW85" s="215"/>
      <c r="CX85" s="215"/>
      <c r="CY85" s="193"/>
      <c r="CZ85" s="193"/>
      <c r="DA85" s="193"/>
      <c r="DB85" s="215"/>
      <c r="DC85" s="215"/>
      <c r="DD85" s="193"/>
      <c r="DE85" s="193"/>
      <c r="DF85" s="193"/>
      <c r="DG85" s="215"/>
      <c r="DH85" s="215"/>
      <c r="DI85" s="193"/>
      <c r="DJ85" s="193"/>
      <c r="DK85" s="193"/>
      <c r="DL85" s="215"/>
      <c r="DM85" s="215"/>
      <c r="DN85" s="193"/>
      <c r="DO85" s="193"/>
      <c r="DP85" s="193"/>
      <c r="DQ85" s="193"/>
      <c r="DR85" s="196"/>
      <c r="DS85" s="287"/>
      <c r="DT85" s="198"/>
      <c r="DU85" s="194"/>
      <c r="DV85" s="28">
        <f>IF(AND($S85='자료입력 및 결과표시'!$B$6,COUNTIF($W85:$DR85,'자료입력 및 결과표시'!$C$6)&gt;=1),IF(OR('자료입력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DW85" s="28">
        <f>IF(AND($S85='자료입력 및 결과표시'!$B$7,COUNTIF($W85:$DR85,'자료입력 및 결과표시'!$C$7)&gt;=1),IF(OR('자료입력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DX85" s="28">
        <f>IF(AND($S85='자료입력 및 결과표시'!$B$8,COUNTIF($W85:$DR85,'자료입력 및 결과표시'!$C$8)&gt;=1),IF(OR('자료입력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DY85" s="28">
        <f>IF(AND($S85='자료입력 및 결과표시'!$B$9,COUNTIF($W85:$DR85,'자료입력 및 결과표시'!$C$9)&gt;=1),IF(OR('자료입력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DZ85" s="28">
        <f>IF(AND($S85='자료입력 및 결과표시'!$B$10,COUNTIF($W85:$DR85,'자료입력 및 결과표시'!$C$10)&gt;=1),IF(OR('자료입력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A85" s="28">
        <f>IF(AND($S85='자료입력 및 결과표시'!$B$11,COUNTIF($W85:$DR85,'자료입력 및 결과표시'!$C$11)&gt;=1),IF(OR('자료입력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B85" s="28">
        <f>IF(AND($S85='자료입력 및 결과표시'!$B$12,COUNTIF($W85:$DR85,'자료입력 및 결과표시'!$C$12)&gt;=1),IF(OR('자료입력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C85" s="28">
        <f>IF(AND($S85='자료입력 및 결과표시'!$B$13,COUNTIF($W85:$DR85,'자료입력 및 결과표시'!$C$13)&gt;=1),IF(OR('자료입력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D85" s="28">
        <f>IF(AND($S85='자료입력 및 결과표시'!$B$14,COUNTIF($W85:$DR85,'자료입력 및 결과표시'!$C$14)&gt;=1),IF(OR('자료입력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E85" s="28">
        <f>IF(AND($S85='자료입력 및 결과표시'!$B$15,COUNTIF($W85:$DR85,'자료입력 및 결과표시'!$C$15)&gt;=1),IF(OR('자료입력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F85" s="28">
        <f>IF(AND($S85='자료입력 및 결과표시'!$B$16,COUNTIF($W85:$DR85,'자료입력 및 결과표시'!$C$16)&gt;=1),IF(OR('자료입력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G85" s="28">
        <f>IF(AND($S85='자료입력 및 결과표시'!$B$17,COUNTIF($W85:$DR85,'자료입력 및 결과표시'!$C$17)&gt;=1),IF(OR('자료입력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H85" s="28">
        <f>IF(AND($S85='자료입력 및 결과표시'!$B$18,COUNTIF($W85:$DR85,'자료입력 및 결과표시'!$C$18)&gt;=1),IF(OR('자료입력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I85" s="28">
        <f>IF(AND($S85='자료입력 및 결과표시'!$B$19,COUNTIF($W85:$DR85,'자료입력 및 결과표시'!$C$19)&gt;=1),IF(OR('자료입력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J85" s="28">
        <f>IF(AND($S85='자료입력 및 결과표시'!$B$20,COUNTIF($W85:$DR85,'자료입력 및 결과표시'!$C$20)&gt;=1),IF(OR('자료입력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K85" s="28">
        <f>IF(AND($S85='자료입력 및 결과표시'!$B$21,COUNTIF($W85:$DR85,'자료입력 및 결과표시'!$C$21)&gt;=1),IF(OR('자료입력 및 결과표시'!$B$4+90&gt;=$V85,'자료입력 및 결과표시'!$B$4&lt;$U85),0,IF($V85-'자료입력 및 결과표시'!$B$4-90&gt;='자료입력 및 결과표시'!$E$4,'자료입력 및 결과표시'!$E$4,$V85-'자료입력 및 결과표시'!$B$4-90)),0)</f>
        <v>0</v>
      </c>
      <c r="EL85" s="17">
        <f>IF(AND(S85='자료입력 및 결과표시'!$B$6,COUNTIF('업무중복도(데이터 입력)'!$W85:$DR85,'자료입력 및 결과표시'!$C$6)&gt;=1),1,0)</f>
        <v>0</v>
      </c>
      <c r="EM85" s="17">
        <f>IF(AND(S85='자료입력 및 결과표시'!$B$7,COUNTIF('업무중복도(데이터 입력)'!$W85:$DR85,'자료입력 및 결과표시'!$C$7)&gt;=1),2,0)</f>
        <v>0</v>
      </c>
      <c r="EN85" s="17">
        <f>IF(AND(S85='자료입력 및 결과표시'!$B$8,COUNTIF('업무중복도(데이터 입력)'!$W85:$DR85,'자료입력 및 결과표시'!$C$8)&gt;=1),3,0)</f>
        <v>0</v>
      </c>
      <c r="EO85" s="17">
        <f>IF(AND(S85='자료입력 및 결과표시'!$B$9,COUNTIF('업무중복도(데이터 입력)'!$W85:$DR85,'자료입력 및 결과표시'!$C$9)&gt;=1),4,0)</f>
        <v>0</v>
      </c>
      <c r="EP85" s="17">
        <f>IF(AND(S85='자료입력 및 결과표시'!$B$10,COUNTIF('업무중복도(데이터 입력)'!$W85:$DR85,'자료입력 및 결과표시'!$C$10)&gt;=1),5,0)</f>
        <v>0</v>
      </c>
      <c r="EQ85" s="17">
        <f>IF(AND(S85='자료입력 및 결과표시'!$B$11,COUNTIF('업무중복도(데이터 입력)'!$W85:$DR85,'자료입력 및 결과표시'!$C$11)&gt;=1),6,0)</f>
        <v>0</v>
      </c>
      <c r="ER85" s="17">
        <f>IF(AND(S85='자료입력 및 결과표시'!$B$12,COUNTIF('업무중복도(데이터 입력)'!$W85:$DR85,'자료입력 및 결과표시'!$C$12)&gt;=1),7,0)</f>
        <v>0</v>
      </c>
      <c r="ES85" s="17">
        <f>IF(AND(S85='자료입력 및 결과표시'!$B$13,COUNTIF('업무중복도(데이터 입력)'!$W85:$DR85,'자료입력 및 결과표시'!$C$13)&gt;=1),8,0)</f>
        <v>0</v>
      </c>
      <c r="ET85" s="17">
        <f>IF(AND(S85='자료입력 및 결과표시'!$B$14,COUNTIF('업무중복도(데이터 입력)'!$W85:$DR85,'자료입력 및 결과표시'!$C$14)&gt;=1),9,0)</f>
        <v>0</v>
      </c>
      <c r="EU85" s="17">
        <f>IF(AND(S85='자료입력 및 결과표시'!$B$15,COUNTIF('업무중복도(데이터 입력)'!$W85:$DR85,'자료입력 및 결과표시'!$C$15)&gt;=1),10,0)</f>
        <v>0</v>
      </c>
      <c r="EV85" s="17">
        <f>IF(AND(S85='자료입력 및 결과표시'!$B$16,COUNTIF('업무중복도(데이터 입력)'!$W85:$DR85,'자료입력 및 결과표시'!$C$16)&gt;=1),11,0)</f>
        <v>0</v>
      </c>
      <c r="EW85" s="17">
        <f>IF(AND(S85='자료입력 및 결과표시'!$B$17,COUNTIF('업무중복도(데이터 입력)'!$W85:$DR85,'자료입력 및 결과표시'!$C$17)&gt;=1),12,0)</f>
        <v>0</v>
      </c>
      <c r="EX85" s="17">
        <f>IF(AND(S85='자료입력 및 결과표시'!$B$18,COUNTIF('업무중복도(데이터 입력)'!$W85:$DR85,'자료입력 및 결과표시'!$C$18)&gt;=1),13,0)</f>
        <v>0</v>
      </c>
      <c r="EY85" s="17">
        <f>IF(AND(S85='자료입력 및 결과표시'!$B$19,COUNTIF('업무중복도(데이터 입력)'!$W85:$DR85,'자료입력 및 결과표시'!$C$19)&gt;=1),14,0)</f>
        <v>0</v>
      </c>
      <c r="EZ85" s="17">
        <f>IF(AND(S85='자료입력 및 결과표시'!$B$20,COUNTIF('업무중복도(데이터 입력)'!$W85:$DR85,'자료입력 및 결과표시'!$C$20)&gt;=1),15,0)</f>
        <v>0</v>
      </c>
      <c r="FA85" s="17">
        <f>IF(AND(S85='자료입력 및 결과표시'!$B$21,COUNTIF('업무중복도(데이터 입력)'!$W85:$DR85,'자료입력 및 결과표시'!$C$21)&gt;=1),16,0)</f>
        <v>0</v>
      </c>
      <c r="FD85" s="270" t="str">
        <f ca="1">IFERROR(MATCH('자료입력 및 결과표시'!$C$62,OFFSET($R$3,$FD84,,1000),0)+$FD84,"")</f>
        <v/>
      </c>
      <c r="FE85" s="271" t="str">
        <f t="shared" ca="1" si="162"/>
        <v/>
      </c>
      <c r="FK85" s="17">
        <f t="shared" si="163"/>
        <v>0</v>
      </c>
      <c r="FL85" s="17">
        <v>83</v>
      </c>
      <c r="FM85" s="17">
        <f>IF(HLOOKUP('자료입력 및 결과표시'!$A$4,'업체별 기술인 명단(데이터 입력)'!$B$2:$BZ$100,84,FALSE)="",1,HLOOKUP('자료입력 및 결과표시'!$A$4,'업체별 기술인 명단(데이터 입력)'!$B$2:$BZ$100,84,FALSE))</f>
        <v>1</v>
      </c>
      <c r="FN85" s="17">
        <f t="shared" ca="1" si="164"/>
        <v>0</v>
      </c>
      <c r="FO85"/>
      <c r="FP85" s="17" t="str">
        <f t="shared" ca="1" si="165"/>
        <v/>
      </c>
      <c r="FQ85" s="270" t="str">
        <f ca="1">IFERROR(MATCH('자료입력 및 결과표시'!$C$62,OFFSET($R$3,$FQ84,,1000),0)+$FQ84,"")</f>
        <v/>
      </c>
      <c r="FR85" s="17" t="str">
        <f t="shared" ca="1" si="166"/>
        <v/>
      </c>
      <c r="FS85" s="17" t="str">
        <f t="shared" ca="1" si="168"/>
        <v/>
      </c>
      <c r="FT85" s="17" t="str">
        <f t="shared" ca="1" si="169"/>
        <v/>
      </c>
      <c r="FU85" s="17" t="str">
        <f t="shared" ca="1" si="170"/>
        <v/>
      </c>
      <c r="FV85" s="17" t="str">
        <f t="shared" ca="1" si="171"/>
        <v/>
      </c>
      <c r="FW85" s="17" t="str">
        <f t="shared" ca="1" si="172"/>
        <v/>
      </c>
      <c r="FX85" s="17" t="str">
        <f t="shared" ca="1" si="173"/>
        <v/>
      </c>
      <c r="FY85" s="17" t="str">
        <f t="shared" ca="1" si="174"/>
        <v/>
      </c>
      <c r="FZ85" s="17" t="str">
        <f t="shared" ca="1" si="175"/>
        <v/>
      </c>
      <c r="GA85" s="17" t="str">
        <f t="shared" ca="1" si="176"/>
        <v/>
      </c>
      <c r="GB85" s="17" t="str">
        <f t="shared" ca="1" si="177"/>
        <v/>
      </c>
      <c r="GC85" s="17" t="str">
        <f t="shared" ca="1" si="178"/>
        <v/>
      </c>
      <c r="GD85" s="17" t="str">
        <f t="shared" ca="1" si="179"/>
        <v/>
      </c>
      <c r="GE85" s="17" t="str">
        <f t="shared" ca="1" si="180"/>
        <v/>
      </c>
      <c r="GF85" s="17" t="str">
        <f t="shared" ca="1" si="181"/>
        <v/>
      </c>
      <c r="GG85" s="17" t="str">
        <f t="shared" ca="1" si="182"/>
        <v/>
      </c>
      <c r="GH85" s="17" t="str">
        <f t="shared" ca="1" si="183"/>
        <v/>
      </c>
      <c r="GI85" s="17" t="str">
        <f t="shared" ca="1" si="184"/>
        <v/>
      </c>
      <c r="GJ85" s="17" t="str">
        <f t="shared" ca="1" si="185"/>
        <v/>
      </c>
      <c r="GK85" s="17" t="str">
        <f t="shared" ca="1" si="186"/>
        <v/>
      </c>
      <c r="GL85" s="17" t="str">
        <f t="shared" ca="1" si="187"/>
        <v/>
      </c>
      <c r="GM85" s="17" t="str">
        <f t="shared" ca="1" si="188"/>
        <v/>
      </c>
      <c r="GN85" s="17" t="str">
        <f t="shared" ca="1" si="189"/>
        <v/>
      </c>
      <c r="GO85" s="17" t="str">
        <f t="shared" ca="1" si="190"/>
        <v/>
      </c>
      <c r="GP85" s="17" t="str">
        <f t="shared" ca="1" si="191"/>
        <v/>
      </c>
      <c r="GQ85" s="17" t="str">
        <f t="shared" ca="1" si="192"/>
        <v/>
      </c>
      <c r="GR85" s="17" t="str">
        <f t="shared" ca="1" si="193"/>
        <v/>
      </c>
      <c r="GS85" s="17" t="str">
        <f t="shared" ca="1" si="194"/>
        <v/>
      </c>
      <c r="GT85" s="17" t="str">
        <f t="shared" ca="1" si="195"/>
        <v/>
      </c>
      <c r="GU85" s="17" t="str">
        <f t="shared" ca="1" si="196"/>
        <v/>
      </c>
      <c r="GV85" s="17" t="str">
        <f t="shared" ca="1" si="197"/>
        <v/>
      </c>
      <c r="GW85" s="17" t="str">
        <f t="shared" ca="1" si="198"/>
        <v/>
      </c>
      <c r="GX85" s="17" t="str">
        <f t="shared" ca="1" si="199"/>
        <v/>
      </c>
      <c r="GY85" s="17" t="str">
        <f t="shared" ca="1" si="200"/>
        <v/>
      </c>
      <c r="GZ85" s="17" t="str">
        <f t="shared" ca="1" si="201"/>
        <v/>
      </c>
      <c r="HA85" s="17" t="str">
        <f t="shared" ca="1" si="202"/>
        <v/>
      </c>
      <c r="HB85" s="17" t="str">
        <f t="shared" ca="1" si="203"/>
        <v/>
      </c>
      <c r="HC85" s="17" t="str">
        <f t="shared" ca="1" si="204"/>
        <v/>
      </c>
      <c r="HD85" s="17" t="str">
        <f t="shared" ca="1" si="205"/>
        <v/>
      </c>
      <c r="HE85" s="17" t="str">
        <f t="shared" ca="1" si="206"/>
        <v/>
      </c>
      <c r="HF85" s="17" t="str">
        <f t="shared" ca="1" si="207"/>
        <v/>
      </c>
      <c r="HG85" s="17" t="str">
        <f t="shared" ca="1" si="208"/>
        <v/>
      </c>
      <c r="HH85" s="17" t="str">
        <f t="shared" ca="1" si="209"/>
        <v/>
      </c>
      <c r="HI85" s="17" t="str">
        <f t="shared" ca="1" si="210"/>
        <v/>
      </c>
      <c r="HJ85" s="17" t="str">
        <f t="shared" ca="1" si="211"/>
        <v/>
      </c>
      <c r="HK85" s="17" t="str">
        <f t="shared" ca="1" si="212"/>
        <v/>
      </c>
      <c r="HL85" s="17" t="str">
        <f t="shared" ca="1" si="213"/>
        <v/>
      </c>
      <c r="HM85" s="17" t="str">
        <f t="shared" ca="1" si="214"/>
        <v/>
      </c>
      <c r="HN85" s="17" t="str">
        <f t="shared" ca="1" si="215"/>
        <v/>
      </c>
      <c r="HO85" s="17" t="str">
        <f t="shared" ca="1" si="216"/>
        <v/>
      </c>
      <c r="HP85" s="17" t="str">
        <f t="shared" ca="1" si="217"/>
        <v/>
      </c>
      <c r="HQ85" s="17" t="str">
        <f t="shared" ca="1" si="218"/>
        <v/>
      </c>
      <c r="HR85" s="17" t="str">
        <f t="shared" ca="1" si="219"/>
        <v/>
      </c>
      <c r="HS85" s="17" t="str">
        <f t="shared" ca="1" si="220"/>
        <v/>
      </c>
      <c r="HT85" s="17" t="str">
        <f t="shared" ca="1" si="221"/>
        <v/>
      </c>
      <c r="HU85" s="17" t="str">
        <f t="shared" ca="1" si="222"/>
        <v/>
      </c>
      <c r="HV85" s="17" t="str">
        <f t="shared" ca="1" si="223"/>
        <v/>
      </c>
      <c r="HW85" s="17" t="str">
        <f t="shared" ca="1" si="224"/>
        <v/>
      </c>
      <c r="HX85" s="17" t="str">
        <f t="shared" ca="1" si="225"/>
        <v/>
      </c>
      <c r="HY85" s="17" t="str">
        <f t="shared" ca="1" si="226"/>
        <v/>
      </c>
      <c r="HZ85" s="17" t="str">
        <f t="shared" ca="1" si="227"/>
        <v/>
      </c>
      <c r="IA85" s="17" t="str">
        <f t="shared" ca="1" si="228"/>
        <v/>
      </c>
      <c r="IB85" s="17" t="str">
        <f t="shared" ca="1" si="229"/>
        <v/>
      </c>
      <c r="IC85" s="17" t="str">
        <f t="shared" ca="1" si="230"/>
        <v/>
      </c>
      <c r="ID85" s="17" t="str">
        <f t="shared" ca="1" si="167"/>
        <v/>
      </c>
      <c r="IE85" s="17" t="str">
        <f t="shared" ca="1" si="246"/>
        <v/>
      </c>
      <c r="IF85" s="17" t="str">
        <f t="shared" ca="1" si="247"/>
        <v/>
      </c>
      <c r="IG85" s="17" t="str">
        <f t="shared" ca="1" si="248"/>
        <v/>
      </c>
      <c r="IH85" s="17" t="str">
        <f t="shared" ca="1" si="249"/>
        <v/>
      </c>
      <c r="II85" s="17" t="str">
        <f t="shared" ca="1" si="250"/>
        <v/>
      </c>
      <c r="IJ85" s="17" t="str">
        <f t="shared" ca="1" si="251"/>
        <v/>
      </c>
      <c r="IK85" s="17" t="str">
        <f t="shared" ca="1" si="252"/>
        <v/>
      </c>
      <c r="IL85" s="17" t="str">
        <f t="shared" ca="1" si="253"/>
        <v/>
      </c>
      <c r="IM85" s="17" t="str">
        <f t="shared" ca="1" si="254"/>
        <v/>
      </c>
      <c r="IN85" s="17" t="str">
        <f t="shared" ca="1" si="255"/>
        <v/>
      </c>
      <c r="IO85" s="17" t="str">
        <f t="shared" ca="1" si="256"/>
        <v/>
      </c>
      <c r="IP85" s="17" t="str">
        <f t="shared" ca="1" si="257"/>
        <v/>
      </c>
      <c r="IQ85" s="17" t="str">
        <f t="shared" ca="1" si="231"/>
        <v/>
      </c>
      <c r="IR85" s="17" t="str">
        <f t="shared" ca="1" si="232"/>
        <v/>
      </c>
      <c r="IS85" s="17" t="str">
        <f t="shared" ca="1" si="233"/>
        <v/>
      </c>
      <c r="IT85" s="17" t="str">
        <f t="shared" ca="1" si="234"/>
        <v/>
      </c>
      <c r="IU85" s="17" t="str">
        <f t="shared" ca="1" si="235"/>
        <v/>
      </c>
      <c r="IV85" s="17" t="str">
        <f t="shared" ca="1" si="236"/>
        <v/>
      </c>
      <c r="IW85" s="17" t="str">
        <f t="shared" ca="1" si="237"/>
        <v/>
      </c>
      <c r="IX85" s="17" t="str">
        <f t="shared" ca="1" si="238"/>
        <v/>
      </c>
      <c r="IY85" s="17" t="str">
        <f t="shared" ca="1" si="239"/>
        <v/>
      </c>
      <c r="IZ85" s="17" t="str">
        <f t="shared" ca="1" si="240"/>
        <v/>
      </c>
      <c r="JA85" s="17" t="str">
        <f t="shared" ca="1" si="241"/>
        <v/>
      </c>
      <c r="JB85" s="17" t="str">
        <f t="shared" ca="1" si="242"/>
        <v/>
      </c>
      <c r="JC85" s="17" t="str">
        <f t="shared" ca="1" si="243"/>
        <v/>
      </c>
      <c r="JD85" s="17" t="str">
        <f t="shared" ca="1" si="244"/>
        <v/>
      </c>
      <c r="JE85" s="17" t="str">
        <f t="shared" ca="1" si="245"/>
        <v/>
      </c>
      <c r="JF85" s="17" t="str">
        <f t="shared" ca="1" si="258"/>
        <v/>
      </c>
      <c r="JG85" s="17" t="str">
        <f t="shared" ca="1" si="259"/>
        <v/>
      </c>
      <c r="JH85" s="17" t="str">
        <f t="shared" ca="1" si="260"/>
        <v/>
      </c>
      <c r="JI85" s="17" t="str">
        <f t="shared" ca="1" si="261"/>
        <v/>
      </c>
      <c r="JJ85" s="17" t="str">
        <f t="shared" ca="1" si="262"/>
        <v/>
      </c>
      <c r="JK85" s="17" t="str">
        <f t="shared" ca="1" si="263"/>
        <v/>
      </c>
      <c r="JL85" s="17" t="str">
        <f t="shared" ca="1" si="264"/>
        <v/>
      </c>
      <c r="JM85" s="17" t="str">
        <f t="shared" ca="1" si="265"/>
        <v/>
      </c>
    </row>
    <row r="86" spans="1:273">
      <c r="A86" s="17" t="str">
        <f t="shared" si="145"/>
        <v>\\\0</v>
      </c>
      <c r="B86" s="17" t="str">
        <f t="shared" si="146"/>
        <v>\\\0</v>
      </c>
      <c r="C86" s="17" t="str">
        <f t="shared" si="147"/>
        <v>\\\0</v>
      </c>
      <c r="D86" s="17" t="str">
        <f t="shared" si="148"/>
        <v>\\\0</v>
      </c>
      <c r="E86" s="17" t="str">
        <f t="shared" si="149"/>
        <v>\\\0</v>
      </c>
      <c r="F86" s="17" t="str">
        <f t="shared" si="150"/>
        <v>\\\0</v>
      </c>
      <c r="G86" s="17" t="str">
        <f t="shared" si="151"/>
        <v>\\\0</v>
      </c>
      <c r="H86" s="17" t="str">
        <f t="shared" si="152"/>
        <v>\\\0</v>
      </c>
      <c r="I86" s="17" t="str">
        <f t="shared" si="153"/>
        <v>\\\0</v>
      </c>
      <c r="J86" s="17" t="str">
        <f t="shared" si="154"/>
        <v>\\\0</v>
      </c>
      <c r="K86" s="17" t="str">
        <f t="shared" si="155"/>
        <v>\\\0</v>
      </c>
      <c r="L86" s="17" t="str">
        <f t="shared" si="156"/>
        <v>\\\0</v>
      </c>
      <c r="M86" s="17" t="str">
        <f t="shared" si="157"/>
        <v>\\\0</v>
      </c>
      <c r="N86" s="17" t="str">
        <f t="shared" si="158"/>
        <v>\\\0</v>
      </c>
      <c r="O86" s="17" t="str">
        <f t="shared" si="159"/>
        <v>\\\0</v>
      </c>
      <c r="P86" s="17" t="str">
        <f t="shared" si="160"/>
        <v>\\\0</v>
      </c>
      <c r="R86" s="17" t="str">
        <f t="shared" si="161"/>
        <v>\\</v>
      </c>
      <c r="S86" s="190"/>
      <c r="T86" s="189"/>
      <c r="U86" s="210"/>
      <c r="V86" s="211"/>
      <c r="W86" s="198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6"/>
      <c r="DS86" s="287"/>
      <c r="DT86" s="198"/>
      <c r="DU86" s="194"/>
      <c r="DV86" s="28">
        <f>IF(AND($S86='자료입력 및 결과표시'!$B$6,COUNTIF($W86:$DR86,'자료입력 및 결과표시'!$C$6)&gt;=1),IF(OR('자료입력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DW86" s="28">
        <f>IF(AND($S86='자료입력 및 결과표시'!$B$7,COUNTIF($W86:$DR86,'자료입력 및 결과표시'!$C$7)&gt;=1),IF(OR('자료입력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DX86" s="28">
        <f>IF(AND($S86='자료입력 및 결과표시'!$B$8,COUNTIF($W86:$DR86,'자료입력 및 결과표시'!$C$8)&gt;=1),IF(OR('자료입력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DY86" s="28">
        <f>IF(AND($S86='자료입력 및 결과표시'!$B$9,COUNTIF($W86:$DR86,'자료입력 및 결과표시'!$C$9)&gt;=1),IF(OR('자료입력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DZ86" s="28">
        <f>IF(AND($S86='자료입력 및 결과표시'!$B$10,COUNTIF($W86:$DR86,'자료입력 및 결과표시'!$C$10)&gt;=1),IF(OR('자료입력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A86" s="28">
        <f>IF(AND($S86='자료입력 및 결과표시'!$B$11,COUNTIF($W86:$DR86,'자료입력 및 결과표시'!$C$11)&gt;=1),IF(OR('자료입력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B86" s="28">
        <f>IF(AND($S86='자료입력 및 결과표시'!$B$12,COUNTIF($W86:$DR86,'자료입력 및 결과표시'!$C$12)&gt;=1),IF(OR('자료입력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C86" s="28">
        <f>IF(AND($S86='자료입력 및 결과표시'!$B$13,COUNTIF($W86:$DR86,'자료입력 및 결과표시'!$C$13)&gt;=1),IF(OR('자료입력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D86" s="28">
        <f>IF(AND($S86='자료입력 및 결과표시'!$B$14,COUNTIF($W86:$DR86,'자료입력 및 결과표시'!$C$14)&gt;=1),IF(OR('자료입력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E86" s="28">
        <f>IF(AND($S86='자료입력 및 결과표시'!$B$15,COUNTIF($W86:$DR86,'자료입력 및 결과표시'!$C$15)&gt;=1),IF(OR('자료입력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F86" s="28">
        <f>IF(AND($S86='자료입력 및 결과표시'!$B$16,COUNTIF($W86:$DR86,'자료입력 및 결과표시'!$C$16)&gt;=1),IF(OR('자료입력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G86" s="28">
        <f>IF(AND($S86='자료입력 및 결과표시'!$B$17,COUNTIF($W86:$DR86,'자료입력 및 결과표시'!$C$17)&gt;=1),IF(OR('자료입력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H86" s="28">
        <f>IF(AND($S86='자료입력 및 결과표시'!$B$18,COUNTIF($W86:$DR86,'자료입력 및 결과표시'!$C$18)&gt;=1),IF(OR('자료입력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I86" s="28">
        <f>IF(AND($S86='자료입력 및 결과표시'!$B$19,COUNTIF($W86:$DR86,'자료입력 및 결과표시'!$C$19)&gt;=1),IF(OR('자료입력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J86" s="28">
        <f>IF(AND($S86='자료입력 및 결과표시'!$B$20,COUNTIF($W86:$DR86,'자료입력 및 결과표시'!$C$20)&gt;=1),IF(OR('자료입력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K86" s="28">
        <f>IF(AND($S86='자료입력 및 결과표시'!$B$21,COUNTIF($W86:$DR86,'자료입력 및 결과표시'!$C$21)&gt;=1),IF(OR('자료입력 및 결과표시'!$B$4+90&gt;=$V86,'자료입력 및 결과표시'!$B$4&lt;$U86),0,IF($V86-'자료입력 및 결과표시'!$B$4-90&gt;='자료입력 및 결과표시'!$E$4,'자료입력 및 결과표시'!$E$4,$V86-'자료입력 및 결과표시'!$B$4-90)),0)</f>
        <v>0</v>
      </c>
      <c r="EL86" s="17">
        <f>IF(AND(S86='자료입력 및 결과표시'!$B$6,COUNTIF('업무중복도(데이터 입력)'!$W86:$DR86,'자료입력 및 결과표시'!$C$6)&gt;=1),1,0)</f>
        <v>0</v>
      </c>
      <c r="EM86" s="17">
        <f>IF(AND(S86='자료입력 및 결과표시'!$B$7,COUNTIF('업무중복도(데이터 입력)'!$W86:$DR86,'자료입력 및 결과표시'!$C$7)&gt;=1),2,0)</f>
        <v>0</v>
      </c>
      <c r="EN86" s="17">
        <f>IF(AND(S86='자료입력 및 결과표시'!$B$8,COUNTIF('업무중복도(데이터 입력)'!$W86:$DR86,'자료입력 및 결과표시'!$C$8)&gt;=1),3,0)</f>
        <v>0</v>
      </c>
      <c r="EO86" s="17">
        <f>IF(AND(S86='자료입력 및 결과표시'!$B$9,COUNTIF('업무중복도(데이터 입력)'!$W86:$DR86,'자료입력 및 결과표시'!$C$9)&gt;=1),4,0)</f>
        <v>0</v>
      </c>
      <c r="EP86" s="17">
        <f>IF(AND(S86='자료입력 및 결과표시'!$B$10,COUNTIF('업무중복도(데이터 입력)'!$W86:$DR86,'자료입력 및 결과표시'!$C$10)&gt;=1),5,0)</f>
        <v>0</v>
      </c>
      <c r="EQ86" s="17">
        <f>IF(AND(S86='자료입력 및 결과표시'!$B$11,COUNTIF('업무중복도(데이터 입력)'!$W86:$DR86,'자료입력 및 결과표시'!$C$11)&gt;=1),6,0)</f>
        <v>0</v>
      </c>
      <c r="ER86" s="17">
        <f>IF(AND(S86='자료입력 및 결과표시'!$B$12,COUNTIF('업무중복도(데이터 입력)'!$W86:$DR86,'자료입력 및 결과표시'!$C$12)&gt;=1),7,0)</f>
        <v>0</v>
      </c>
      <c r="ES86" s="17">
        <f>IF(AND(S86='자료입력 및 결과표시'!$B$13,COUNTIF('업무중복도(데이터 입력)'!$W86:$DR86,'자료입력 및 결과표시'!$C$13)&gt;=1),8,0)</f>
        <v>0</v>
      </c>
      <c r="ET86" s="17">
        <f>IF(AND(S86='자료입력 및 결과표시'!$B$14,COUNTIF('업무중복도(데이터 입력)'!$W86:$DR86,'자료입력 및 결과표시'!$C$14)&gt;=1),9,0)</f>
        <v>0</v>
      </c>
      <c r="EU86" s="17">
        <f>IF(AND(S86='자료입력 및 결과표시'!$B$15,COUNTIF('업무중복도(데이터 입력)'!$W86:$DR86,'자료입력 및 결과표시'!$C$15)&gt;=1),10,0)</f>
        <v>0</v>
      </c>
      <c r="EV86" s="17">
        <f>IF(AND(S86='자료입력 및 결과표시'!$B$16,COUNTIF('업무중복도(데이터 입력)'!$W86:$DR86,'자료입력 및 결과표시'!$C$16)&gt;=1),11,0)</f>
        <v>0</v>
      </c>
      <c r="EW86" s="17">
        <f>IF(AND(S86='자료입력 및 결과표시'!$B$17,COUNTIF('업무중복도(데이터 입력)'!$W86:$DR86,'자료입력 및 결과표시'!$C$17)&gt;=1),12,0)</f>
        <v>0</v>
      </c>
      <c r="EX86" s="17">
        <f>IF(AND(S86='자료입력 및 결과표시'!$B$18,COUNTIF('업무중복도(데이터 입력)'!$W86:$DR86,'자료입력 및 결과표시'!$C$18)&gt;=1),13,0)</f>
        <v>0</v>
      </c>
      <c r="EY86" s="17">
        <f>IF(AND(S86='자료입력 및 결과표시'!$B$19,COUNTIF('업무중복도(데이터 입력)'!$W86:$DR86,'자료입력 및 결과표시'!$C$19)&gt;=1),14,0)</f>
        <v>0</v>
      </c>
      <c r="EZ86" s="17">
        <f>IF(AND(S86='자료입력 및 결과표시'!$B$20,COUNTIF('업무중복도(데이터 입력)'!$W86:$DR86,'자료입력 및 결과표시'!$C$20)&gt;=1),15,0)</f>
        <v>0</v>
      </c>
      <c r="FA86" s="17">
        <f>IF(AND(S86='자료입력 및 결과표시'!$B$21,COUNTIF('업무중복도(데이터 입력)'!$W86:$DR86,'자료입력 및 결과표시'!$C$21)&gt;=1),16,0)</f>
        <v>0</v>
      </c>
      <c r="FD86" s="270" t="str">
        <f ca="1">IFERROR(MATCH('자료입력 및 결과표시'!$C$62,OFFSET($R$3,$FD85,,1000),0)+$FD85,"")</f>
        <v/>
      </c>
      <c r="FE86" s="271" t="str">
        <f t="shared" ca="1" si="162"/>
        <v/>
      </c>
      <c r="FK86" s="17">
        <f t="shared" si="163"/>
        <v>0</v>
      </c>
      <c r="FL86" s="17">
        <v>84</v>
      </c>
      <c r="FM86" s="17">
        <f>IF(HLOOKUP('자료입력 및 결과표시'!$A$4,'업체별 기술인 명단(데이터 입력)'!$B$2:$BZ$100,85,FALSE)="",1,HLOOKUP('자료입력 및 결과표시'!$A$4,'업체별 기술인 명단(데이터 입력)'!$B$2:$BZ$100,85,FALSE))</f>
        <v>1</v>
      </c>
      <c r="FN86" s="17">
        <f t="shared" ca="1" si="164"/>
        <v>0</v>
      </c>
      <c r="FO86"/>
      <c r="FP86" s="17" t="str">
        <f t="shared" ca="1" si="165"/>
        <v/>
      </c>
      <c r="FQ86" s="270" t="str">
        <f ca="1">IFERROR(MATCH('자료입력 및 결과표시'!$C$62,OFFSET($R$3,$FQ85,,1000),0)+$FQ85,"")</f>
        <v/>
      </c>
      <c r="FR86" s="17" t="str">
        <f t="shared" ca="1" si="166"/>
        <v/>
      </c>
      <c r="FS86" s="17" t="str">
        <f t="shared" ca="1" si="168"/>
        <v/>
      </c>
      <c r="FT86" s="17" t="str">
        <f t="shared" ca="1" si="169"/>
        <v/>
      </c>
      <c r="FU86" s="17" t="str">
        <f t="shared" ca="1" si="170"/>
        <v/>
      </c>
      <c r="FV86" s="17" t="str">
        <f t="shared" ca="1" si="171"/>
        <v/>
      </c>
      <c r="FW86" s="17" t="str">
        <f t="shared" ca="1" si="172"/>
        <v/>
      </c>
      <c r="FX86" s="17" t="str">
        <f t="shared" ca="1" si="173"/>
        <v/>
      </c>
      <c r="FY86" s="17" t="str">
        <f t="shared" ca="1" si="174"/>
        <v/>
      </c>
      <c r="FZ86" s="17" t="str">
        <f t="shared" ca="1" si="175"/>
        <v/>
      </c>
      <c r="GA86" s="17" t="str">
        <f t="shared" ca="1" si="176"/>
        <v/>
      </c>
      <c r="GB86" s="17" t="str">
        <f t="shared" ca="1" si="177"/>
        <v/>
      </c>
      <c r="GC86" s="17" t="str">
        <f t="shared" ca="1" si="178"/>
        <v/>
      </c>
      <c r="GD86" s="17" t="str">
        <f t="shared" ca="1" si="179"/>
        <v/>
      </c>
      <c r="GE86" s="17" t="str">
        <f t="shared" ca="1" si="180"/>
        <v/>
      </c>
      <c r="GF86" s="17" t="str">
        <f t="shared" ca="1" si="181"/>
        <v/>
      </c>
      <c r="GG86" s="17" t="str">
        <f t="shared" ca="1" si="182"/>
        <v/>
      </c>
      <c r="GH86" s="17" t="str">
        <f t="shared" ca="1" si="183"/>
        <v/>
      </c>
      <c r="GI86" s="17" t="str">
        <f t="shared" ca="1" si="184"/>
        <v/>
      </c>
      <c r="GJ86" s="17" t="str">
        <f t="shared" ca="1" si="185"/>
        <v/>
      </c>
      <c r="GK86" s="17" t="str">
        <f t="shared" ca="1" si="186"/>
        <v/>
      </c>
      <c r="GL86" s="17" t="str">
        <f t="shared" ca="1" si="187"/>
        <v/>
      </c>
      <c r="GM86" s="17" t="str">
        <f t="shared" ca="1" si="188"/>
        <v/>
      </c>
      <c r="GN86" s="17" t="str">
        <f t="shared" ca="1" si="189"/>
        <v/>
      </c>
      <c r="GO86" s="17" t="str">
        <f t="shared" ca="1" si="190"/>
        <v/>
      </c>
      <c r="GP86" s="17" t="str">
        <f t="shared" ca="1" si="191"/>
        <v/>
      </c>
      <c r="GQ86" s="17" t="str">
        <f t="shared" ca="1" si="192"/>
        <v/>
      </c>
      <c r="GR86" s="17" t="str">
        <f t="shared" ca="1" si="193"/>
        <v/>
      </c>
      <c r="GS86" s="17" t="str">
        <f t="shared" ca="1" si="194"/>
        <v/>
      </c>
      <c r="GT86" s="17" t="str">
        <f t="shared" ca="1" si="195"/>
        <v/>
      </c>
      <c r="GU86" s="17" t="str">
        <f t="shared" ca="1" si="196"/>
        <v/>
      </c>
      <c r="GV86" s="17" t="str">
        <f t="shared" ca="1" si="197"/>
        <v/>
      </c>
      <c r="GW86" s="17" t="str">
        <f t="shared" ca="1" si="198"/>
        <v/>
      </c>
      <c r="GX86" s="17" t="str">
        <f t="shared" ca="1" si="199"/>
        <v/>
      </c>
      <c r="GY86" s="17" t="str">
        <f t="shared" ca="1" si="200"/>
        <v/>
      </c>
      <c r="GZ86" s="17" t="str">
        <f t="shared" ca="1" si="201"/>
        <v/>
      </c>
      <c r="HA86" s="17" t="str">
        <f t="shared" ca="1" si="202"/>
        <v/>
      </c>
      <c r="HB86" s="17" t="str">
        <f t="shared" ca="1" si="203"/>
        <v/>
      </c>
      <c r="HC86" s="17" t="str">
        <f t="shared" ca="1" si="204"/>
        <v/>
      </c>
      <c r="HD86" s="17" t="str">
        <f t="shared" ca="1" si="205"/>
        <v/>
      </c>
      <c r="HE86" s="17" t="str">
        <f t="shared" ca="1" si="206"/>
        <v/>
      </c>
      <c r="HF86" s="17" t="str">
        <f t="shared" ca="1" si="207"/>
        <v/>
      </c>
      <c r="HG86" s="17" t="str">
        <f t="shared" ca="1" si="208"/>
        <v/>
      </c>
      <c r="HH86" s="17" t="str">
        <f t="shared" ca="1" si="209"/>
        <v/>
      </c>
      <c r="HI86" s="17" t="str">
        <f t="shared" ca="1" si="210"/>
        <v/>
      </c>
      <c r="HJ86" s="17" t="str">
        <f t="shared" ca="1" si="211"/>
        <v/>
      </c>
      <c r="HK86" s="17" t="str">
        <f t="shared" ca="1" si="212"/>
        <v/>
      </c>
      <c r="HL86" s="17" t="str">
        <f t="shared" ca="1" si="213"/>
        <v/>
      </c>
      <c r="HM86" s="17" t="str">
        <f t="shared" ca="1" si="214"/>
        <v/>
      </c>
      <c r="HN86" s="17" t="str">
        <f t="shared" ca="1" si="215"/>
        <v/>
      </c>
      <c r="HO86" s="17" t="str">
        <f t="shared" ca="1" si="216"/>
        <v/>
      </c>
      <c r="HP86" s="17" t="str">
        <f t="shared" ca="1" si="217"/>
        <v/>
      </c>
      <c r="HQ86" s="17" t="str">
        <f t="shared" ca="1" si="218"/>
        <v/>
      </c>
      <c r="HR86" s="17" t="str">
        <f t="shared" ca="1" si="219"/>
        <v/>
      </c>
      <c r="HS86" s="17" t="str">
        <f t="shared" ca="1" si="220"/>
        <v/>
      </c>
      <c r="HT86" s="17" t="str">
        <f t="shared" ca="1" si="221"/>
        <v/>
      </c>
      <c r="HU86" s="17" t="str">
        <f t="shared" ca="1" si="222"/>
        <v/>
      </c>
      <c r="HV86" s="17" t="str">
        <f t="shared" ca="1" si="223"/>
        <v/>
      </c>
      <c r="HW86" s="17" t="str">
        <f t="shared" ca="1" si="224"/>
        <v/>
      </c>
      <c r="HX86" s="17" t="str">
        <f t="shared" ca="1" si="225"/>
        <v/>
      </c>
      <c r="HY86" s="17" t="str">
        <f t="shared" ca="1" si="226"/>
        <v/>
      </c>
      <c r="HZ86" s="17" t="str">
        <f t="shared" ca="1" si="227"/>
        <v/>
      </c>
      <c r="IA86" s="17" t="str">
        <f t="shared" ca="1" si="228"/>
        <v/>
      </c>
      <c r="IB86" s="17" t="str">
        <f t="shared" ca="1" si="229"/>
        <v/>
      </c>
      <c r="IC86" s="17" t="str">
        <f t="shared" ca="1" si="230"/>
        <v/>
      </c>
      <c r="ID86" s="17" t="str">
        <f t="shared" ca="1" si="167"/>
        <v/>
      </c>
      <c r="IE86" s="17" t="str">
        <f t="shared" ca="1" si="246"/>
        <v/>
      </c>
      <c r="IF86" s="17" t="str">
        <f t="shared" ca="1" si="247"/>
        <v/>
      </c>
      <c r="IG86" s="17" t="str">
        <f t="shared" ca="1" si="248"/>
        <v/>
      </c>
      <c r="IH86" s="17" t="str">
        <f t="shared" ca="1" si="249"/>
        <v/>
      </c>
      <c r="II86" s="17" t="str">
        <f t="shared" ca="1" si="250"/>
        <v/>
      </c>
      <c r="IJ86" s="17" t="str">
        <f t="shared" ca="1" si="251"/>
        <v/>
      </c>
      <c r="IK86" s="17" t="str">
        <f t="shared" ca="1" si="252"/>
        <v/>
      </c>
      <c r="IL86" s="17" t="str">
        <f t="shared" ca="1" si="253"/>
        <v/>
      </c>
      <c r="IM86" s="17" t="str">
        <f t="shared" ca="1" si="254"/>
        <v/>
      </c>
      <c r="IN86" s="17" t="str">
        <f t="shared" ca="1" si="255"/>
        <v/>
      </c>
      <c r="IO86" s="17" t="str">
        <f t="shared" ca="1" si="256"/>
        <v/>
      </c>
      <c r="IP86" s="17" t="str">
        <f t="shared" ca="1" si="257"/>
        <v/>
      </c>
      <c r="IQ86" s="17" t="str">
        <f t="shared" ca="1" si="231"/>
        <v/>
      </c>
      <c r="IR86" s="17" t="str">
        <f t="shared" ca="1" si="232"/>
        <v/>
      </c>
      <c r="IS86" s="17" t="str">
        <f t="shared" ca="1" si="233"/>
        <v/>
      </c>
      <c r="IT86" s="17" t="str">
        <f t="shared" ca="1" si="234"/>
        <v/>
      </c>
      <c r="IU86" s="17" t="str">
        <f t="shared" ca="1" si="235"/>
        <v/>
      </c>
      <c r="IV86" s="17" t="str">
        <f t="shared" ca="1" si="236"/>
        <v/>
      </c>
      <c r="IW86" s="17" t="str">
        <f t="shared" ca="1" si="237"/>
        <v/>
      </c>
      <c r="IX86" s="17" t="str">
        <f t="shared" ca="1" si="238"/>
        <v/>
      </c>
      <c r="IY86" s="17" t="str">
        <f t="shared" ca="1" si="239"/>
        <v/>
      </c>
      <c r="IZ86" s="17" t="str">
        <f t="shared" ca="1" si="240"/>
        <v/>
      </c>
      <c r="JA86" s="17" t="str">
        <f t="shared" ca="1" si="241"/>
        <v/>
      </c>
      <c r="JB86" s="17" t="str">
        <f t="shared" ca="1" si="242"/>
        <v/>
      </c>
      <c r="JC86" s="17" t="str">
        <f t="shared" ca="1" si="243"/>
        <v/>
      </c>
      <c r="JD86" s="17" t="str">
        <f t="shared" ca="1" si="244"/>
        <v/>
      </c>
      <c r="JE86" s="17" t="str">
        <f t="shared" ca="1" si="245"/>
        <v/>
      </c>
      <c r="JF86" s="17" t="str">
        <f t="shared" ca="1" si="258"/>
        <v/>
      </c>
      <c r="JG86" s="17" t="str">
        <f t="shared" ca="1" si="259"/>
        <v/>
      </c>
      <c r="JH86" s="17" t="str">
        <f t="shared" ca="1" si="260"/>
        <v/>
      </c>
      <c r="JI86" s="17" t="str">
        <f t="shared" ca="1" si="261"/>
        <v/>
      </c>
      <c r="JJ86" s="17" t="str">
        <f t="shared" ca="1" si="262"/>
        <v/>
      </c>
      <c r="JK86" s="17" t="str">
        <f t="shared" ca="1" si="263"/>
        <v/>
      </c>
      <c r="JL86" s="17" t="str">
        <f t="shared" ca="1" si="264"/>
        <v/>
      </c>
      <c r="JM86" s="17" t="str">
        <f t="shared" ca="1" si="265"/>
        <v/>
      </c>
    </row>
    <row r="87" spans="1:273">
      <c r="A87" s="17" t="str">
        <f t="shared" si="145"/>
        <v>\\\0</v>
      </c>
      <c r="B87" s="17" t="str">
        <f t="shared" si="146"/>
        <v>\\\0</v>
      </c>
      <c r="C87" s="17" t="str">
        <f t="shared" si="147"/>
        <v>\\\0</v>
      </c>
      <c r="D87" s="17" t="str">
        <f t="shared" si="148"/>
        <v>\\\0</v>
      </c>
      <c r="E87" s="17" t="str">
        <f t="shared" si="149"/>
        <v>\\\0</v>
      </c>
      <c r="F87" s="17" t="str">
        <f t="shared" si="150"/>
        <v>\\\0</v>
      </c>
      <c r="G87" s="17" t="str">
        <f t="shared" si="151"/>
        <v>\\\0</v>
      </c>
      <c r="H87" s="17" t="str">
        <f t="shared" si="152"/>
        <v>\\\0</v>
      </c>
      <c r="I87" s="17" t="str">
        <f t="shared" si="153"/>
        <v>\\\0</v>
      </c>
      <c r="J87" s="17" t="str">
        <f t="shared" si="154"/>
        <v>\\\0</v>
      </c>
      <c r="K87" s="17" t="str">
        <f t="shared" si="155"/>
        <v>\\\0</v>
      </c>
      <c r="L87" s="17" t="str">
        <f t="shared" si="156"/>
        <v>\\\0</v>
      </c>
      <c r="M87" s="17" t="str">
        <f t="shared" si="157"/>
        <v>\\\0</v>
      </c>
      <c r="N87" s="17" t="str">
        <f t="shared" si="158"/>
        <v>\\\0</v>
      </c>
      <c r="O87" s="17" t="str">
        <f t="shared" si="159"/>
        <v>\\\0</v>
      </c>
      <c r="P87" s="17" t="str">
        <f t="shared" si="160"/>
        <v>\\\0</v>
      </c>
      <c r="R87" s="17" t="str">
        <f t="shared" si="161"/>
        <v>\\</v>
      </c>
      <c r="S87" s="190"/>
      <c r="T87" s="189"/>
      <c r="U87" s="210"/>
      <c r="V87" s="211"/>
      <c r="W87" s="198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  <c r="DI87" s="193"/>
      <c r="DJ87" s="193"/>
      <c r="DK87" s="193"/>
      <c r="DL87" s="193"/>
      <c r="DM87" s="193"/>
      <c r="DN87" s="193"/>
      <c r="DO87" s="193"/>
      <c r="DP87" s="193"/>
      <c r="DQ87" s="193"/>
      <c r="DR87" s="196"/>
      <c r="DS87" s="287"/>
      <c r="DT87" s="198"/>
      <c r="DU87" s="194"/>
      <c r="DV87" s="28">
        <f>IF(AND($S87='자료입력 및 결과표시'!$B$6,COUNTIF($W87:$DR87,'자료입력 및 결과표시'!$C$6)&gt;=1),IF(OR('자료입력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DW87" s="28">
        <f>IF(AND($S87='자료입력 및 결과표시'!$B$7,COUNTIF($W87:$DR87,'자료입력 및 결과표시'!$C$7)&gt;=1),IF(OR('자료입력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DX87" s="28">
        <f>IF(AND($S87='자료입력 및 결과표시'!$B$8,COUNTIF($W87:$DR87,'자료입력 및 결과표시'!$C$8)&gt;=1),IF(OR('자료입력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DY87" s="28">
        <f>IF(AND($S87='자료입력 및 결과표시'!$B$9,COUNTIF($W87:$DR87,'자료입력 및 결과표시'!$C$9)&gt;=1),IF(OR('자료입력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DZ87" s="28">
        <f>IF(AND($S87='자료입력 및 결과표시'!$B$10,COUNTIF($W87:$DR87,'자료입력 및 결과표시'!$C$10)&gt;=1),IF(OR('자료입력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A87" s="28">
        <f>IF(AND($S87='자료입력 및 결과표시'!$B$11,COUNTIF($W87:$DR87,'자료입력 및 결과표시'!$C$11)&gt;=1),IF(OR('자료입력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B87" s="28">
        <f>IF(AND($S87='자료입력 및 결과표시'!$B$12,COUNTIF($W87:$DR87,'자료입력 및 결과표시'!$C$12)&gt;=1),IF(OR('자료입력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C87" s="28">
        <f>IF(AND($S87='자료입력 및 결과표시'!$B$13,COUNTIF($W87:$DR87,'자료입력 및 결과표시'!$C$13)&gt;=1),IF(OR('자료입력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D87" s="28">
        <f>IF(AND($S87='자료입력 및 결과표시'!$B$14,COUNTIF($W87:$DR87,'자료입력 및 결과표시'!$C$14)&gt;=1),IF(OR('자료입력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E87" s="28">
        <f>IF(AND($S87='자료입력 및 결과표시'!$B$15,COUNTIF($W87:$DR87,'자료입력 및 결과표시'!$C$15)&gt;=1),IF(OR('자료입력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F87" s="28">
        <f>IF(AND($S87='자료입력 및 결과표시'!$B$16,COUNTIF($W87:$DR87,'자료입력 및 결과표시'!$C$16)&gt;=1),IF(OR('자료입력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G87" s="28">
        <f>IF(AND($S87='자료입력 및 결과표시'!$B$17,COUNTIF($W87:$DR87,'자료입력 및 결과표시'!$C$17)&gt;=1),IF(OR('자료입력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H87" s="28">
        <f>IF(AND($S87='자료입력 및 결과표시'!$B$18,COUNTIF($W87:$DR87,'자료입력 및 결과표시'!$C$18)&gt;=1),IF(OR('자료입력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I87" s="28">
        <f>IF(AND($S87='자료입력 및 결과표시'!$B$19,COUNTIF($W87:$DR87,'자료입력 및 결과표시'!$C$19)&gt;=1),IF(OR('자료입력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J87" s="28">
        <f>IF(AND($S87='자료입력 및 결과표시'!$B$20,COUNTIF($W87:$DR87,'자료입력 및 결과표시'!$C$20)&gt;=1),IF(OR('자료입력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K87" s="28">
        <f>IF(AND($S87='자료입력 및 결과표시'!$B$21,COUNTIF($W87:$DR87,'자료입력 및 결과표시'!$C$21)&gt;=1),IF(OR('자료입력 및 결과표시'!$B$4+90&gt;=$V87,'자료입력 및 결과표시'!$B$4&lt;$U87),0,IF($V87-'자료입력 및 결과표시'!$B$4-90&gt;='자료입력 및 결과표시'!$E$4,'자료입력 및 결과표시'!$E$4,$V87-'자료입력 및 결과표시'!$B$4-90)),0)</f>
        <v>0</v>
      </c>
      <c r="EL87" s="17">
        <f>IF(AND(S87='자료입력 및 결과표시'!$B$6,COUNTIF('업무중복도(데이터 입력)'!$W87:$DR87,'자료입력 및 결과표시'!$C$6)&gt;=1),1,0)</f>
        <v>0</v>
      </c>
      <c r="EM87" s="17">
        <f>IF(AND(S87='자료입력 및 결과표시'!$B$7,COUNTIF('업무중복도(데이터 입력)'!$W87:$DR87,'자료입력 및 결과표시'!$C$7)&gt;=1),2,0)</f>
        <v>0</v>
      </c>
      <c r="EN87" s="17">
        <f>IF(AND(S87='자료입력 및 결과표시'!$B$8,COUNTIF('업무중복도(데이터 입력)'!$W87:$DR87,'자료입력 및 결과표시'!$C$8)&gt;=1),3,0)</f>
        <v>0</v>
      </c>
      <c r="EO87" s="17">
        <f>IF(AND(S87='자료입력 및 결과표시'!$B$9,COUNTIF('업무중복도(데이터 입력)'!$W87:$DR87,'자료입력 및 결과표시'!$C$9)&gt;=1),4,0)</f>
        <v>0</v>
      </c>
      <c r="EP87" s="17">
        <f>IF(AND(S87='자료입력 및 결과표시'!$B$10,COUNTIF('업무중복도(데이터 입력)'!$W87:$DR87,'자료입력 및 결과표시'!$C$10)&gt;=1),5,0)</f>
        <v>0</v>
      </c>
      <c r="EQ87" s="17">
        <f>IF(AND(S87='자료입력 및 결과표시'!$B$11,COUNTIF('업무중복도(데이터 입력)'!$W87:$DR87,'자료입력 및 결과표시'!$C$11)&gt;=1),6,0)</f>
        <v>0</v>
      </c>
      <c r="ER87" s="17">
        <f>IF(AND(S87='자료입력 및 결과표시'!$B$12,COUNTIF('업무중복도(데이터 입력)'!$W87:$DR87,'자료입력 및 결과표시'!$C$12)&gt;=1),7,0)</f>
        <v>0</v>
      </c>
      <c r="ES87" s="17">
        <f>IF(AND(S87='자료입력 및 결과표시'!$B$13,COUNTIF('업무중복도(데이터 입력)'!$W87:$DR87,'자료입력 및 결과표시'!$C$13)&gt;=1),8,0)</f>
        <v>0</v>
      </c>
      <c r="ET87" s="17">
        <f>IF(AND(S87='자료입력 및 결과표시'!$B$14,COUNTIF('업무중복도(데이터 입력)'!$W87:$DR87,'자료입력 및 결과표시'!$C$14)&gt;=1),9,0)</f>
        <v>0</v>
      </c>
      <c r="EU87" s="17">
        <f>IF(AND(S87='자료입력 및 결과표시'!$B$15,COUNTIF('업무중복도(데이터 입력)'!$W87:$DR87,'자료입력 및 결과표시'!$C$15)&gt;=1),10,0)</f>
        <v>0</v>
      </c>
      <c r="EV87" s="17">
        <f>IF(AND(S87='자료입력 및 결과표시'!$B$16,COUNTIF('업무중복도(데이터 입력)'!$W87:$DR87,'자료입력 및 결과표시'!$C$16)&gt;=1),11,0)</f>
        <v>0</v>
      </c>
      <c r="EW87" s="17">
        <f>IF(AND(S87='자료입력 및 결과표시'!$B$17,COUNTIF('업무중복도(데이터 입력)'!$W87:$DR87,'자료입력 및 결과표시'!$C$17)&gt;=1),12,0)</f>
        <v>0</v>
      </c>
      <c r="EX87" s="17">
        <f>IF(AND(S87='자료입력 및 결과표시'!$B$18,COUNTIF('업무중복도(데이터 입력)'!$W87:$DR87,'자료입력 및 결과표시'!$C$18)&gt;=1),13,0)</f>
        <v>0</v>
      </c>
      <c r="EY87" s="17">
        <f>IF(AND(S87='자료입력 및 결과표시'!$B$19,COUNTIF('업무중복도(데이터 입력)'!$W87:$DR87,'자료입력 및 결과표시'!$C$19)&gt;=1),14,0)</f>
        <v>0</v>
      </c>
      <c r="EZ87" s="17">
        <f>IF(AND(S87='자료입력 및 결과표시'!$B$20,COUNTIF('업무중복도(데이터 입력)'!$W87:$DR87,'자료입력 및 결과표시'!$C$20)&gt;=1),15,0)</f>
        <v>0</v>
      </c>
      <c r="FA87" s="17">
        <f>IF(AND(S87='자료입력 및 결과표시'!$B$21,COUNTIF('업무중복도(데이터 입력)'!$W87:$DR87,'자료입력 및 결과표시'!$C$21)&gt;=1),16,0)</f>
        <v>0</v>
      </c>
      <c r="FD87" s="270" t="str">
        <f ca="1">IFERROR(MATCH('자료입력 및 결과표시'!$C$62,OFFSET($R$3,$FD86,,1000),0)+$FD86,"")</f>
        <v/>
      </c>
      <c r="FE87" s="271" t="str">
        <f t="shared" ca="1" si="162"/>
        <v/>
      </c>
      <c r="FK87" s="17">
        <f t="shared" si="163"/>
        <v>0</v>
      </c>
      <c r="FL87" s="17">
        <v>85</v>
      </c>
      <c r="FM87" s="17">
        <f>IF(HLOOKUP('자료입력 및 결과표시'!$A$4,'업체별 기술인 명단(데이터 입력)'!$B$2:$BZ$100,86,FALSE)="",1,HLOOKUP('자료입력 및 결과표시'!$A$4,'업체별 기술인 명단(데이터 입력)'!$B$2:$BZ$100,86,FALSE))</f>
        <v>1</v>
      </c>
      <c r="FN87" s="17">
        <f t="shared" ca="1" si="164"/>
        <v>0</v>
      </c>
      <c r="FO87"/>
      <c r="FP87" s="17" t="str">
        <f t="shared" ca="1" si="165"/>
        <v/>
      </c>
      <c r="FQ87" s="270" t="str">
        <f ca="1">IFERROR(MATCH('자료입력 및 결과표시'!$C$62,OFFSET($R$3,$FQ86,,1000),0)+$FQ86,"")</f>
        <v/>
      </c>
      <c r="FR87" s="17" t="str">
        <f t="shared" ca="1" si="166"/>
        <v/>
      </c>
      <c r="FS87" s="17" t="str">
        <f t="shared" ca="1" si="168"/>
        <v/>
      </c>
      <c r="FT87" s="17" t="str">
        <f t="shared" ca="1" si="169"/>
        <v/>
      </c>
      <c r="FU87" s="17" t="str">
        <f t="shared" ca="1" si="170"/>
        <v/>
      </c>
      <c r="FV87" s="17" t="str">
        <f t="shared" ca="1" si="171"/>
        <v/>
      </c>
      <c r="FW87" s="17" t="str">
        <f t="shared" ca="1" si="172"/>
        <v/>
      </c>
      <c r="FX87" s="17" t="str">
        <f t="shared" ca="1" si="173"/>
        <v/>
      </c>
      <c r="FY87" s="17" t="str">
        <f t="shared" ca="1" si="174"/>
        <v/>
      </c>
      <c r="FZ87" s="17" t="str">
        <f t="shared" ca="1" si="175"/>
        <v/>
      </c>
      <c r="GA87" s="17" t="str">
        <f t="shared" ca="1" si="176"/>
        <v/>
      </c>
      <c r="GB87" s="17" t="str">
        <f t="shared" ca="1" si="177"/>
        <v/>
      </c>
      <c r="GC87" s="17" t="str">
        <f t="shared" ca="1" si="178"/>
        <v/>
      </c>
      <c r="GD87" s="17" t="str">
        <f t="shared" ca="1" si="179"/>
        <v/>
      </c>
      <c r="GE87" s="17" t="str">
        <f t="shared" ca="1" si="180"/>
        <v/>
      </c>
      <c r="GF87" s="17" t="str">
        <f t="shared" ca="1" si="181"/>
        <v/>
      </c>
      <c r="GG87" s="17" t="str">
        <f t="shared" ca="1" si="182"/>
        <v/>
      </c>
      <c r="GH87" s="17" t="str">
        <f t="shared" ca="1" si="183"/>
        <v/>
      </c>
      <c r="GI87" s="17" t="str">
        <f t="shared" ca="1" si="184"/>
        <v/>
      </c>
      <c r="GJ87" s="17" t="str">
        <f t="shared" ca="1" si="185"/>
        <v/>
      </c>
      <c r="GK87" s="17" t="str">
        <f t="shared" ca="1" si="186"/>
        <v/>
      </c>
      <c r="GL87" s="17" t="str">
        <f t="shared" ca="1" si="187"/>
        <v/>
      </c>
      <c r="GM87" s="17" t="str">
        <f t="shared" ca="1" si="188"/>
        <v/>
      </c>
      <c r="GN87" s="17" t="str">
        <f t="shared" ca="1" si="189"/>
        <v/>
      </c>
      <c r="GO87" s="17" t="str">
        <f t="shared" ca="1" si="190"/>
        <v/>
      </c>
      <c r="GP87" s="17" t="str">
        <f t="shared" ca="1" si="191"/>
        <v/>
      </c>
      <c r="GQ87" s="17" t="str">
        <f t="shared" ca="1" si="192"/>
        <v/>
      </c>
      <c r="GR87" s="17" t="str">
        <f t="shared" ca="1" si="193"/>
        <v/>
      </c>
      <c r="GS87" s="17" t="str">
        <f t="shared" ca="1" si="194"/>
        <v/>
      </c>
      <c r="GT87" s="17" t="str">
        <f t="shared" ca="1" si="195"/>
        <v/>
      </c>
      <c r="GU87" s="17" t="str">
        <f t="shared" ca="1" si="196"/>
        <v/>
      </c>
      <c r="GV87" s="17" t="str">
        <f t="shared" ca="1" si="197"/>
        <v/>
      </c>
      <c r="GW87" s="17" t="str">
        <f t="shared" ca="1" si="198"/>
        <v/>
      </c>
      <c r="GX87" s="17" t="str">
        <f t="shared" ca="1" si="199"/>
        <v/>
      </c>
      <c r="GY87" s="17" t="str">
        <f t="shared" ca="1" si="200"/>
        <v/>
      </c>
      <c r="GZ87" s="17" t="str">
        <f t="shared" ca="1" si="201"/>
        <v/>
      </c>
      <c r="HA87" s="17" t="str">
        <f t="shared" ca="1" si="202"/>
        <v/>
      </c>
      <c r="HB87" s="17" t="str">
        <f t="shared" ca="1" si="203"/>
        <v/>
      </c>
      <c r="HC87" s="17" t="str">
        <f t="shared" ca="1" si="204"/>
        <v/>
      </c>
      <c r="HD87" s="17" t="str">
        <f t="shared" ca="1" si="205"/>
        <v/>
      </c>
      <c r="HE87" s="17" t="str">
        <f t="shared" ca="1" si="206"/>
        <v/>
      </c>
      <c r="HF87" s="17" t="str">
        <f t="shared" ca="1" si="207"/>
        <v/>
      </c>
      <c r="HG87" s="17" t="str">
        <f t="shared" ca="1" si="208"/>
        <v/>
      </c>
      <c r="HH87" s="17" t="str">
        <f t="shared" ca="1" si="209"/>
        <v/>
      </c>
      <c r="HI87" s="17" t="str">
        <f t="shared" ca="1" si="210"/>
        <v/>
      </c>
      <c r="HJ87" s="17" t="str">
        <f t="shared" ca="1" si="211"/>
        <v/>
      </c>
      <c r="HK87" s="17" t="str">
        <f t="shared" ca="1" si="212"/>
        <v/>
      </c>
      <c r="HL87" s="17" t="str">
        <f t="shared" ca="1" si="213"/>
        <v/>
      </c>
      <c r="HM87" s="17" t="str">
        <f t="shared" ca="1" si="214"/>
        <v/>
      </c>
      <c r="HN87" s="17" t="str">
        <f t="shared" ca="1" si="215"/>
        <v/>
      </c>
      <c r="HO87" s="17" t="str">
        <f t="shared" ca="1" si="216"/>
        <v/>
      </c>
      <c r="HP87" s="17" t="str">
        <f t="shared" ca="1" si="217"/>
        <v/>
      </c>
      <c r="HQ87" s="17" t="str">
        <f t="shared" ca="1" si="218"/>
        <v/>
      </c>
      <c r="HR87" s="17" t="str">
        <f t="shared" ca="1" si="219"/>
        <v/>
      </c>
      <c r="HS87" s="17" t="str">
        <f t="shared" ca="1" si="220"/>
        <v/>
      </c>
      <c r="HT87" s="17" t="str">
        <f t="shared" ca="1" si="221"/>
        <v/>
      </c>
      <c r="HU87" s="17" t="str">
        <f t="shared" ca="1" si="222"/>
        <v/>
      </c>
      <c r="HV87" s="17" t="str">
        <f t="shared" ca="1" si="223"/>
        <v/>
      </c>
      <c r="HW87" s="17" t="str">
        <f t="shared" ca="1" si="224"/>
        <v/>
      </c>
      <c r="HX87" s="17" t="str">
        <f t="shared" ca="1" si="225"/>
        <v/>
      </c>
      <c r="HY87" s="17" t="str">
        <f t="shared" ca="1" si="226"/>
        <v/>
      </c>
      <c r="HZ87" s="17" t="str">
        <f t="shared" ca="1" si="227"/>
        <v/>
      </c>
      <c r="IA87" s="17" t="str">
        <f t="shared" ca="1" si="228"/>
        <v/>
      </c>
      <c r="IB87" s="17" t="str">
        <f t="shared" ca="1" si="229"/>
        <v/>
      </c>
      <c r="IC87" s="17" t="str">
        <f t="shared" ca="1" si="230"/>
        <v/>
      </c>
      <c r="ID87" s="17" t="str">
        <f t="shared" ca="1" si="167"/>
        <v/>
      </c>
      <c r="IE87" s="17" t="str">
        <f t="shared" ca="1" si="246"/>
        <v/>
      </c>
      <c r="IF87" s="17" t="str">
        <f t="shared" ca="1" si="247"/>
        <v/>
      </c>
      <c r="IG87" s="17" t="str">
        <f t="shared" ca="1" si="248"/>
        <v/>
      </c>
      <c r="IH87" s="17" t="str">
        <f t="shared" ca="1" si="249"/>
        <v/>
      </c>
      <c r="II87" s="17" t="str">
        <f t="shared" ca="1" si="250"/>
        <v/>
      </c>
      <c r="IJ87" s="17" t="str">
        <f t="shared" ca="1" si="251"/>
        <v/>
      </c>
      <c r="IK87" s="17" t="str">
        <f t="shared" ca="1" si="252"/>
        <v/>
      </c>
      <c r="IL87" s="17" t="str">
        <f t="shared" ca="1" si="253"/>
        <v/>
      </c>
      <c r="IM87" s="17" t="str">
        <f t="shared" ca="1" si="254"/>
        <v/>
      </c>
      <c r="IN87" s="17" t="str">
        <f t="shared" ca="1" si="255"/>
        <v/>
      </c>
      <c r="IO87" s="17" t="str">
        <f t="shared" ca="1" si="256"/>
        <v/>
      </c>
      <c r="IP87" s="17" t="str">
        <f t="shared" ca="1" si="257"/>
        <v/>
      </c>
      <c r="IQ87" s="17" t="str">
        <f t="shared" ca="1" si="231"/>
        <v/>
      </c>
      <c r="IR87" s="17" t="str">
        <f t="shared" ca="1" si="232"/>
        <v/>
      </c>
      <c r="IS87" s="17" t="str">
        <f t="shared" ca="1" si="233"/>
        <v/>
      </c>
      <c r="IT87" s="17" t="str">
        <f t="shared" ca="1" si="234"/>
        <v/>
      </c>
      <c r="IU87" s="17" t="str">
        <f t="shared" ca="1" si="235"/>
        <v/>
      </c>
      <c r="IV87" s="17" t="str">
        <f t="shared" ca="1" si="236"/>
        <v/>
      </c>
      <c r="IW87" s="17" t="str">
        <f t="shared" ca="1" si="237"/>
        <v/>
      </c>
      <c r="IX87" s="17" t="str">
        <f t="shared" ca="1" si="238"/>
        <v/>
      </c>
      <c r="IY87" s="17" t="str">
        <f t="shared" ca="1" si="239"/>
        <v/>
      </c>
      <c r="IZ87" s="17" t="str">
        <f t="shared" ca="1" si="240"/>
        <v/>
      </c>
      <c r="JA87" s="17" t="str">
        <f t="shared" ca="1" si="241"/>
        <v/>
      </c>
      <c r="JB87" s="17" t="str">
        <f t="shared" ca="1" si="242"/>
        <v/>
      </c>
      <c r="JC87" s="17" t="str">
        <f t="shared" ca="1" si="243"/>
        <v/>
      </c>
      <c r="JD87" s="17" t="str">
        <f t="shared" ca="1" si="244"/>
        <v/>
      </c>
      <c r="JE87" s="17" t="str">
        <f t="shared" ca="1" si="245"/>
        <v/>
      </c>
      <c r="JF87" s="17" t="str">
        <f t="shared" ca="1" si="258"/>
        <v/>
      </c>
      <c r="JG87" s="17" t="str">
        <f t="shared" ca="1" si="259"/>
        <v/>
      </c>
      <c r="JH87" s="17" t="str">
        <f t="shared" ca="1" si="260"/>
        <v/>
      </c>
      <c r="JI87" s="17" t="str">
        <f t="shared" ca="1" si="261"/>
        <v/>
      </c>
      <c r="JJ87" s="17" t="str">
        <f t="shared" ca="1" si="262"/>
        <v/>
      </c>
      <c r="JK87" s="17" t="str">
        <f t="shared" ca="1" si="263"/>
        <v/>
      </c>
      <c r="JL87" s="17" t="str">
        <f t="shared" ca="1" si="264"/>
        <v/>
      </c>
      <c r="JM87" s="17" t="str">
        <f t="shared" ca="1" si="265"/>
        <v/>
      </c>
    </row>
    <row r="88" spans="1:273">
      <c r="A88" s="17" t="str">
        <f t="shared" si="145"/>
        <v>\\\0</v>
      </c>
      <c r="B88" s="17" t="str">
        <f t="shared" si="146"/>
        <v>\\\0</v>
      </c>
      <c r="C88" s="17" t="str">
        <f t="shared" si="147"/>
        <v>\\\0</v>
      </c>
      <c r="D88" s="17" t="str">
        <f t="shared" si="148"/>
        <v>\\\0</v>
      </c>
      <c r="E88" s="17" t="str">
        <f t="shared" si="149"/>
        <v>\\\0</v>
      </c>
      <c r="F88" s="17" t="str">
        <f t="shared" si="150"/>
        <v>\\\0</v>
      </c>
      <c r="G88" s="17" t="str">
        <f t="shared" si="151"/>
        <v>\\\0</v>
      </c>
      <c r="H88" s="17" t="str">
        <f t="shared" si="152"/>
        <v>\\\0</v>
      </c>
      <c r="I88" s="17" t="str">
        <f t="shared" si="153"/>
        <v>\\\0</v>
      </c>
      <c r="J88" s="17" t="str">
        <f t="shared" si="154"/>
        <v>\\\0</v>
      </c>
      <c r="K88" s="17" t="str">
        <f t="shared" si="155"/>
        <v>\\\0</v>
      </c>
      <c r="L88" s="17" t="str">
        <f t="shared" si="156"/>
        <v>\\\0</v>
      </c>
      <c r="M88" s="17" t="str">
        <f t="shared" si="157"/>
        <v>\\\0</v>
      </c>
      <c r="N88" s="17" t="str">
        <f t="shared" si="158"/>
        <v>\\\0</v>
      </c>
      <c r="O88" s="17" t="str">
        <f t="shared" si="159"/>
        <v>\\\0</v>
      </c>
      <c r="P88" s="17" t="str">
        <f t="shared" si="160"/>
        <v>\\\0</v>
      </c>
      <c r="R88" s="17" t="str">
        <f t="shared" si="161"/>
        <v>\\</v>
      </c>
      <c r="S88" s="190"/>
      <c r="T88" s="189"/>
      <c r="U88" s="210"/>
      <c r="V88" s="211"/>
      <c r="W88" s="198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6"/>
      <c r="DS88" s="287"/>
      <c r="DT88" s="198"/>
      <c r="DU88" s="194"/>
      <c r="DV88" s="28">
        <f>IF(AND($S88='자료입력 및 결과표시'!$B$6,COUNTIF($W88:$DR88,'자료입력 및 결과표시'!$C$6)&gt;=1),IF(OR('자료입력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DW88" s="28">
        <f>IF(AND($S88='자료입력 및 결과표시'!$B$7,COUNTIF($W88:$DR88,'자료입력 및 결과표시'!$C$7)&gt;=1),IF(OR('자료입력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DX88" s="28">
        <f>IF(AND($S88='자료입력 및 결과표시'!$B$8,COUNTIF($W88:$DR88,'자료입력 및 결과표시'!$C$8)&gt;=1),IF(OR('자료입력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DY88" s="28">
        <f>IF(AND($S88='자료입력 및 결과표시'!$B$9,COUNTIF($W88:$DR88,'자료입력 및 결과표시'!$C$9)&gt;=1),IF(OR('자료입력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DZ88" s="28">
        <f>IF(AND($S88='자료입력 및 결과표시'!$B$10,COUNTIF($W88:$DR88,'자료입력 및 결과표시'!$C$10)&gt;=1),IF(OR('자료입력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A88" s="28">
        <f>IF(AND($S88='자료입력 및 결과표시'!$B$11,COUNTIF($W88:$DR88,'자료입력 및 결과표시'!$C$11)&gt;=1),IF(OR('자료입력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B88" s="28">
        <f>IF(AND($S88='자료입력 및 결과표시'!$B$12,COUNTIF($W88:$DR88,'자료입력 및 결과표시'!$C$12)&gt;=1),IF(OR('자료입력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C88" s="28">
        <f>IF(AND($S88='자료입력 및 결과표시'!$B$13,COUNTIF($W88:$DR88,'자료입력 및 결과표시'!$C$13)&gt;=1),IF(OR('자료입력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D88" s="28">
        <f>IF(AND($S88='자료입력 및 결과표시'!$B$14,COUNTIF($W88:$DR88,'자료입력 및 결과표시'!$C$14)&gt;=1),IF(OR('자료입력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E88" s="28">
        <f>IF(AND($S88='자료입력 및 결과표시'!$B$15,COUNTIF($W88:$DR88,'자료입력 및 결과표시'!$C$15)&gt;=1),IF(OR('자료입력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F88" s="28">
        <f>IF(AND($S88='자료입력 및 결과표시'!$B$16,COUNTIF($W88:$DR88,'자료입력 및 결과표시'!$C$16)&gt;=1),IF(OR('자료입력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G88" s="28">
        <f>IF(AND($S88='자료입력 및 결과표시'!$B$17,COUNTIF($W88:$DR88,'자료입력 및 결과표시'!$C$17)&gt;=1),IF(OR('자료입력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H88" s="28">
        <f>IF(AND($S88='자료입력 및 결과표시'!$B$18,COUNTIF($W88:$DR88,'자료입력 및 결과표시'!$C$18)&gt;=1),IF(OR('자료입력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I88" s="28">
        <f>IF(AND($S88='자료입력 및 결과표시'!$B$19,COUNTIF($W88:$DR88,'자료입력 및 결과표시'!$C$19)&gt;=1),IF(OR('자료입력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J88" s="28">
        <f>IF(AND($S88='자료입력 및 결과표시'!$B$20,COUNTIF($W88:$DR88,'자료입력 및 결과표시'!$C$20)&gt;=1),IF(OR('자료입력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K88" s="28">
        <f>IF(AND($S88='자료입력 및 결과표시'!$B$21,COUNTIF($W88:$DR88,'자료입력 및 결과표시'!$C$21)&gt;=1),IF(OR('자료입력 및 결과표시'!$B$4+90&gt;=$V88,'자료입력 및 결과표시'!$B$4&lt;$U88),0,IF($V88-'자료입력 및 결과표시'!$B$4-90&gt;='자료입력 및 결과표시'!$E$4,'자료입력 및 결과표시'!$E$4,$V88-'자료입력 및 결과표시'!$B$4-90)),0)</f>
        <v>0</v>
      </c>
      <c r="EL88" s="17">
        <f>IF(AND(S88='자료입력 및 결과표시'!$B$6,COUNTIF('업무중복도(데이터 입력)'!$W88:$DR88,'자료입력 및 결과표시'!$C$6)&gt;=1),1,0)</f>
        <v>0</v>
      </c>
      <c r="EM88" s="17">
        <f>IF(AND(S88='자료입력 및 결과표시'!$B$7,COUNTIF('업무중복도(데이터 입력)'!$W88:$DR88,'자료입력 및 결과표시'!$C$7)&gt;=1),2,0)</f>
        <v>0</v>
      </c>
      <c r="EN88" s="17">
        <f>IF(AND(S88='자료입력 및 결과표시'!$B$8,COUNTIF('업무중복도(데이터 입력)'!$W88:$DR88,'자료입력 및 결과표시'!$C$8)&gt;=1),3,0)</f>
        <v>0</v>
      </c>
      <c r="EO88" s="17">
        <f>IF(AND(S88='자료입력 및 결과표시'!$B$9,COUNTIF('업무중복도(데이터 입력)'!$W88:$DR88,'자료입력 및 결과표시'!$C$9)&gt;=1),4,0)</f>
        <v>0</v>
      </c>
      <c r="EP88" s="17">
        <f>IF(AND(S88='자료입력 및 결과표시'!$B$10,COUNTIF('업무중복도(데이터 입력)'!$W88:$DR88,'자료입력 및 결과표시'!$C$10)&gt;=1),5,0)</f>
        <v>0</v>
      </c>
      <c r="EQ88" s="17">
        <f>IF(AND(S88='자료입력 및 결과표시'!$B$11,COUNTIF('업무중복도(데이터 입력)'!$W88:$DR88,'자료입력 및 결과표시'!$C$11)&gt;=1),6,0)</f>
        <v>0</v>
      </c>
      <c r="ER88" s="17">
        <f>IF(AND(S88='자료입력 및 결과표시'!$B$12,COUNTIF('업무중복도(데이터 입력)'!$W88:$DR88,'자료입력 및 결과표시'!$C$12)&gt;=1),7,0)</f>
        <v>0</v>
      </c>
      <c r="ES88" s="17">
        <f>IF(AND(S88='자료입력 및 결과표시'!$B$13,COUNTIF('업무중복도(데이터 입력)'!$W88:$DR88,'자료입력 및 결과표시'!$C$13)&gt;=1),8,0)</f>
        <v>0</v>
      </c>
      <c r="ET88" s="17">
        <f>IF(AND(S88='자료입력 및 결과표시'!$B$14,COUNTIF('업무중복도(데이터 입력)'!$W88:$DR88,'자료입력 및 결과표시'!$C$14)&gt;=1),9,0)</f>
        <v>0</v>
      </c>
      <c r="EU88" s="17">
        <f>IF(AND(S88='자료입력 및 결과표시'!$B$15,COUNTIF('업무중복도(데이터 입력)'!$W88:$DR88,'자료입력 및 결과표시'!$C$15)&gt;=1),10,0)</f>
        <v>0</v>
      </c>
      <c r="EV88" s="17">
        <f>IF(AND(S88='자료입력 및 결과표시'!$B$16,COUNTIF('업무중복도(데이터 입력)'!$W88:$DR88,'자료입력 및 결과표시'!$C$16)&gt;=1),11,0)</f>
        <v>0</v>
      </c>
      <c r="EW88" s="17">
        <f>IF(AND(S88='자료입력 및 결과표시'!$B$17,COUNTIF('업무중복도(데이터 입력)'!$W88:$DR88,'자료입력 및 결과표시'!$C$17)&gt;=1),12,0)</f>
        <v>0</v>
      </c>
      <c r="EX88" s="17">
        <f>IF(AND(S88='자료입력 및 결과표시'!$B$18,COUNTIF('업무중복도(데이터 입력)'!$W88:$DR88,'자료입력 및 결과표시'!$C$18)&gt;=1),13,0)</f>
        <v>0</v>
      </c>
      <c r="EY88" s="17">
        <f>IF(AND(S88='자료입력 및 결과표시'!$B$19,COUNTIF('업무중복도(데이터 입력)'!$W88:$DR88,'자료입력 및 결과표시'!$C$19)&gt;=1),14,0)</f>
        <v>0</v>
      </c>
      <c r="EZ88" s="17">
        <f>IF(AND(S88='자료입력 및 결과표시'!$B$20,COUNTIF('업무중복도(데이터 입력)'!$W88:$DR88,'자료입력 및 결과표시'!$C$20)&gt;=1),15,0)</f>
        <v>0</v>
      </c>
      <c r="FA88" s="17">
        <f>IF(AND(S88='자료입력 및 결과표시'!$B$21,COUNTIF('업무중복도(데이터 입력)'!$W88:$DR88,'자료입력 및 결과표시'!$C$21)&gt;=1),16,0)</f>
        <v>0</v>
      </c>
      <c r="FD88" s="270" t="str">
        <f ca="1">IFERROR(MATCH('자료입력 및 결과표시'!$C$62,OFFSET($R$3,$FD87,,1000),0)+$FD87,"")</f>
        <v/>
      </c>
      <c r="FE88" s="271" t="str">
        <f t="shared" ca="1" si="162"/>
        <v/>
      </c>
      <c r="FK88" s="17">
        <f t="shared" si="163"/>
        <v>0</v>
      </c>
      <c r="FL88" s="17">
        <v>86</v>
      </c>
      <c r="FM88" s="17">
        <f>IF(HLOOKUP('자료입력 및 결과표시'!$A$4,'업체별 기술인 명단(데이터 입력)'!$B$2:$BZ$100,87,FALSE)="",1,HLOOKUP('자료입력 및 결과표시'!$A$4,'업체별 기술인 명단(데이터 입력)'!$B$2:$BZ$100,87,FALSE))</f>
        <v>1</v>
      </c>
      <c r="FN88" s="17">
        <f t="shared" ca="1" si="164"/>
        <v>0</v>
      </c>
      <c r="FO88"/>
      <c r="FP88" s="17" t="str">
        <f t="shared" ca="1" si="165"/>
        <v/>
      </c>
      <c r="FQ88" s="270" t="str">
        <f ca="1">IFERROR(MATCH('자료입력 및 결과표시'!$C$62,OFFSET($R$3,$FQ87,,1000),0)+$FQ87,"")</f>
        <v/>
      </c>
      <c r="FR88" s="17" t="str">
        <f t="shared" ca="1" si="166"/>
        <v/>
      </c>
      <c r="FS88" s="17" t="str">
        <f t="shared" ca="1" si="168"/>
        <v/>
      </c>
      <c r="FT88" s="17" t="str">
        <f t="shared" ca="1" si="169"/>
        <v/>
      </c>
      <c r="FU88" s="17" t="str">
        <f t="shared" ca="1" si="170"/>
        <v/>
      </c>
      <c r="FV88" s="17" t="str">
        <f t="shared" ca="1" si="171"/>
        <v/>
      </c>
      <c r="FW88" s="17" t="str">
        <f t="shared" ca="1" si="172"/>
        <v/>
      </c>
      <c r="FX88" s="17" t="str">
        <f t="shared" ca="1" si="173"/>
        <v/>
      </c>
      <c r="FY88" s="17" t="str">
        <f t="shared" ca="1" si="174"/>
        <v/>
      </c>
      <c r="FZ88" s="17" t="str">
        <f t="shared" ca="1" si="175"/>
        <v/>
      </c>
      <c r="GA88" s="17" t="str">
        <f t="shared" ca="1" si="176"/>
        <v/>
      </c>
      <c r="GB88" s="17" t="str">
        <f t="shared" ca="1" si="177"/>
        <v/>
      </c>
      <c r="GC88" s="17" t="str">
        <f t="shared" ca="1" si="178"/>
        <v/>
      </c>
      <c r="GD88" s="17" t="str">
        <f t="shared" ca="1" si="179"/>
        <v/>
      </c>
      <c r="GE88" s="17" t="str">
        <f t="shared" ca="1" si="180"/>
        <v/>
      </c>
      <c r="GF88" s="17" t="str">
        <f t="shared" ca="1" si="181"/>
        <v/>
      </c>
      <c r="GG88" s="17" t="str">
        <f t="shared" ca="1" si="182"/>
        <v/>
      </c>
      <c r="GH88" s="17" t="str">
        <f t="shared" ca="1" si="183"/>
        <v/>
      </c>
      <c r="GI88" s="17" t="str">
        <f t="shared" ca="1" si="184"/>
        <v/>
      </c>
      <c r="GJ88" s="17" t="str">
        <f t="shared" ca="1" si="185"/>
        <v/>
      </c>
      <c r="GK88" s="17" t="str">
        <f t="shared" ca="1" si="186"/>
        <v/>
      </c>
      <c r="GL88" s="17" t="str">
        <f t="shared" ca="1" si="187"/>
        <v/>
      </c>
      <c r="GM88" s="17" t="str">
        <f t="shared" ca="1" si="188"/>
        <v/>
      </c>
      <c r="GN88" s="17" t="str">
        <f t="shared" ca="1" si="189"/>
        <v/>
      </c>
      <c r="GO88" s="17" t="str">
        <f t="shared" ca="1" si="190"/>
        <v/>
      </c>
      <c r="GP88" s="17" t="str">
        <f t="shared" ca="1" si="191"/>
        <v/>
      </c>
      <c r="GQ88" s="17" t="str">
        <f t="shared" ca="1" si="192"/>
        <v/>
      </c>
      <c r="GR88" s="17" t="str">
        <f t="shared" ca="1" si="193"/>
        <v/>
      </c>
      <c r="GS88" s="17" t="str">
        <f t="shared" ca="1" si="194"/>
        <v/>
      </c>
      <c r="GT88" s="17" t="str">
        <f t="shared" ca="1" si="195"/>
        <v/>
      </c>
      <c r="GU88" s="17" t="str">
        <f t="shared" ca="1" si="196"/>
        <v/>
      </c>
      <c r="GV88" s="17" t="str">
        <f t="shared" ca="1" si="197"/>
        <v/>
      </c>
      <c r="GW88" s="17" t="str">
        <f t="shared" ca="1" si="198"/>
        <v/>
      </c>
      <c r="GX88" s="17" t="str">
        <f t="shared" ca="1" si="199"/>
        <v/>
      </c>
      <c r="GY88" s="17" t="str">
        <f t="shared" ca="1" si="200"/>
        <v/>
      </c>
      <c r="GZ88" s="17" t="str">
        <f t="shared" ca="1" si="201"/>
        <v/>
      </c>
      <c r="HA88" s="17" t="str">
        <f t="shared" ca="1" si="202"/>
        <v/>
      </c>
      <c r="HB88" s="17" t="str">
        <f t="shared" ca="1" si="203"/>
        <v/>
      </c>
      <c r="HC88" s="17" t="str">
        <f t="shared" ca="1" si="204"/>
        <v/>
      </c>
      <c r="HD88" s="17" t="str">
        <f t="shared" ca="1" si="205"/>
        <v/>
      </c>
      <c r="HE88" s="17" t="str">
        <f t="shared" ca="1" si="206"/>
        <v/>
      </c>
      <c r="HF88" s="17" t="str">
        <f t="shared" ca="1" si="207"/>
        <v/>
      </c>
      <c r="HG88" s="17" t="str">
        <f t="shared" ca="1" si="208"/>
        <v/>
      </c>
      <c r="HH88" s="17" t="str">
        <f t="shared" ca="1" si="209"/>
        <v/>
      </c>
      <c r="HI88" s="17" t="str">
        <f t="shared" ca="1" si="210"/>
        <v/>
      </c>
      <c r="HJ88" s="17" t="str">
        <f t="shared" ca="1" si="211"/>
        <v/>
      </c>
      <c r="HK88" s="17" t="str">
        <f t="shared" ca="1" si="212"/>
        <v/>
      </c>
      <c r="HL88" s="17" t="str">
        <f t="shared" ca="1" si="213"/>
        <v/>
      </c>
      <c r="HM88" s="17" t="str">
        <f t="shared" ca="1" si="214"/>
        <v/>
      </c>
      <c r="HN88" s="17" t="str">
        <f t="shared" ca="1" si="215"/>
        <v/>
      </c>
      <c r="HO88" s="17" t="str">
        <f t="shared" ca="1" si="216"/>
        <v/>
      </c>
      <c r="HP88" s="17" t="str">
        <f t="shared" ca="1" si="217"/>
        <v/>
      </c>
      <c r="HQ88" s="17" t="str">
        <f t="shared" ca="1" si="218"/>
        <v/>
      </c>
      <c r="HR88" s="17" t="str">
        <f t="shared" ca="1" si="219"/>
        <v/>
      </c>
      <c r="HS88" s="17" t="str">
        <f t="shared" ca="1" si="220"/>
        <v/>
      </c>
      <c r="HT88" s="17" t="str">
        <f t="shared" ca="1" si="221"/>
        <v/>
      </c>
      <c r="HU88" s="17" t="str">
        <f t="shared" ca="1" si="222"/>
        <v/>
      </c>
      <c r="HV88" s="17" t="str">
        <f t="shared" ca="1" si="223"/>
        <v/>
      </c>
      <c r="HW88" s="17" t="str">
        <f t="shared" ca="1" si="224"/>
        <v/>
      </c>
      <c r="HX88" s="17" t="str">
        <f t="shared" ca="1" si="225"/>
        <v/>
      </c>
      <c r="HY88" s="17" t="str">
        <f t="shared" ca="1" si="226"/>
        <v/>
      </c>
      <c r="HZ88" s="17" t="str">
        <f t="shared" ca="1" si="227"/>
        <v/>
      </c>
      <c r="IA88" s="17" t="str">
        <f t="shared" ca="1" si="228"/>
        <v/>
      </c>
      <c r="IB88" s="17" t="str">
        <f t="shared" ca="1" si="229"/>
        <v/>
      </c>
      <c r="IC88" s="17" t="str">
        <f t="shared" ca="1" si="230"/>
        <v/>
      </c>
      <c r="ID88" s="17" t="str">
        <f t="shared" ca="1" si="167"/>
        <v/>
      </c>
      <c r="IE88" s="17" t="str">
        <f t="shared" ca="1" si="246"/>
        <v/>
      </c>
      <c r="IF88" s="17" t="str">
        <f t="shared" ca="1" si="247"/>
        <v/>
      </c>
      <c r="IG88" s="17" t="str">
        <f t="shared" ca="1" si="248"/>
        <v/>
      </c>
      <c r="IH88" s="17" t="str">
        <f t="shared" ca="1" si="249"/>
        <v/>
      </c>
      <c r="II88" s="17" t="str">
        <f t="shared" ca="1" si="250"/>
        <v/>
      </c>
      <c r="IJ88" s="17" t="str">
        <f t="shared" ca="1" si="251"/>
        <v/>
      </c>
      <c r="IK88" s="17" t="str">
        <f t="shared" ca="1" si="252"/>
        <v/>
      </c>
      <c r="IL88" s="17" t="str">
        <f t="shared" ca="1" si="253"/>
        <v/>
      </c>
      <c r="IM88" s="17" t="str">
        <f t="shared" ca="1" si="254"/>
        <v/>
      </c>
      <c r="IN88" s="17" t="str">
        <f t="shared" ca="1" si="255"/>
        <v/>
      </c>
      <c r="IO88" s="17" t="str">
        <f t="shared" ca="1" si="256"/>
        <v/>
      </c>
      <c r="IP88" s="17" t="str">
        <f t="shared" ca="1" si="257"/>
        <v/>
      </c>
      <c r="IQ88" s="17" t="str">
        <f t="shared" ca="1" si="231"/>
        <v/>
      </c>
      <c r="IR88" s="17" t="str">
        <f t="shared" ca="1" si="232"/>
        <v/>
      </c>
      <c r="IS88" s="17" t="str">
        <f t="shared" ca="1" si="233"/>
        <v/>
      </c>
      <c r="IT88" s="17" t="str">
        <f t="shared" ca="1" si="234"/>
        <v/>
      </c>
      <c r="IU88" s="17" t="str">
        <f t="shared" ca="1" si="235"/>
        <v/>
      </c>
      <c r="IV88" s="17" t="str">
        <f t="shared" ca="1" si="236"/>
        <v/>
      </c>
      <c r="IW88" s="17" t="str">
        <f t="shared" ca="1" si="237"/>
        <v/>
      </c>
      <c r="IX88" s="17" t="str">
        <f t="shared" ca="1" si="238"/>
        <v/>
      </c>
      <c r="IY88" s="17" t="str">
        <f t="shared" ca="1" si="239"/>
        <v/>
      </c>
      <c r="IZ88" s="17" t="str">
        <f t="shared" ca="1" si="240"/>
        <v/>
      </c>
      <c r="JA88" s="17" t="str">
        <f t="shared" ca="1" si="241"/>
        <v/>
      </c>
      <c r="JB88" s="17" t="str">
        <f t="shared" ca="1" si="242"/>
        <v/>
      </c>
      <c r="JC88" s="17" t="str">
        <f t="shared" ca="1" si="243"/>
        <v/>
      </c>
      <c r="JD88" s="17" t="str">
        <f t="shared" ca="1" si="244"/>
        <v/>
      </c>
      <c r="JE88" s="17" t="str">
        <f t="shared" ca="1" si="245"/>
        <v/>
      </c>
      <c r="JF88" s="17" t="str">
        <f t="shared" ca="1" si="258"/>
        <v/>
      </c>
      <c r="JG88" s="17" t="str">
        <f t="shared" ca="1" si="259"/>
        <v/>
      </c>
      <c r="JH88" s="17" t="str">
        <f t="shared" ca="1" si="260"/>
        <v/>
      </c>
      <c r="JI88" s="17" t="str">
        <f t="shared" ca="1" si="261"/>
        <v/>
      </c>
      <c r="JJ88" s="17" t="str">
        <f t="shared" ca="1" si="262"/>
        <v/>
      </c>
      <c r="JK88" s="17" t="str">
        <f t="shared" ca="1" si="263"/>
        <v/>
      </c>
      <c r="JL88" s="17" t="str">
        <f t="shared" ca="1" si="264"/>
        <v/>
      </c>
      <c r="JM88" s="17" t="str">
        <f t="shared" ca="1" si="265"/>
        <v/>
      </c>
    </row>
    <row r="89" spans="1:273">
      <c r="A89" s="17" t="str">
        <f t="shared" si="145"/>
        <v>\\\0</v>
      </c>
      <c r="B89" s="17" t="str">
        <f t="shared" si="146"/>
        <v>\\\0</v>
      </c>
      <c r="C89" s="17" t="str">
        <f t="shared" si="147"/>
        <v>\\\0</v>
      </c>
      <c r="D89" s="17" t="str">
        <f t="shared" si="148"/>
        <v>\\\0</v>
      </c>
      <c r="E89" s="17" t="str">
        <f t="shared" si="149"/>
        <v>\\\0</v>
      </c>
      <c r="F89" s="17" t="str">
        <f t="shared" si="150"/>
        <v>\\\0</v>
      </c>
      <c r="G89" s="17" t="str">
        <f t="shared" si="151"/>
        <v>\\\0</v>
      </c>
      <c r="H89" s="17" t="str">
        <f t="shared" si="152"/>
        <v>\\\0</v>
      </c>
      <c r="I89" s="17" t="str">
        <f t="shared" si="153"/>
        <v>\\\0</v>
      </c>
      <c r="J89" s="17" t="str">
        <f t="shared" si="154"/>
        <v>\\\0</v>
      </c>
      <c r="K89" s="17" t="str">
        <f t="shared" si="155"/>
        <v>\\\0</v>
      </c>
      <c r="L89" s="17" t="str">
        <f t="shared" si="156"/>
        <v>\\\0</v>
      </c>
      <c r="M89" s="17" t="str">
        <f t="shared" si="157"/>
        <v>\\\0</v>
      </c>
      <c r="N89" s="17" t="str">
        <f t="shared" si="158"/>
        <v>\\\0</v>
      </c>
      <c r="O89" s="17" t="str">
        <f t="shared" si="159"/>
        <v>\\\0</v>
      </c>
      <c r="P89" s="17" t="str">
        <f t="shared" si="160"/>
        <v>\\\0</v>
      </c>
      <c r="R89" s="17" t="str">
        <f t="shared" si="161"/>
        <v>\\</v>
      </c>
      <c r="S89" s="38"/>
      <c r="T89" s="39"/>
      <c r="U89" s="31"/>
      <c r="V89" s="32"/>
      <c r="W89" s="36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35"/>
      <c r="DS89" s="287"/>
      <c r="DT89" s="36"/>
      <c r="DU89" s="37"/>
      <c r="DV89" s="28">
        <f>IF(AND($S89='자료입력 및 결과표시'!$B$6,COUNTIF($W89:$DR89,'자료입력 및 결과표시'!$C$6)&gt;=1),IF(OR('자료입력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DW89" s="28">
        <f>IF(AND($S89='자료입력 및 결과표시'!$B$7,COUNTIF($W89:$DR89,'자료입력 및 결과표시'!$C$7)&gt;=1),IF(OR('자료입력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DX89" s="28">
        <f>IF(AND($S89='자료입력 및 결과표시'!$B$8,COUNTIF($W89:$DR89,'자료입력 및 결과표시'!$C$8)&gt;=1),IF(OR('자료입력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DY89" s="28">
        <f>IF(AND($S89='자료입력 및 결과표시'!$B$9,COUNTIF($W89:$DR89,'자료입력 및 결과표시'!$C$9)&gt;=1),IF(OR('자료입력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DZ89" s="28">
        <f>IF(AND($S89='자료입력 및 결과표시'!$B$10,COUNTIF($W89:$DR89,'자료입력 및 결과표시'!$C$10)&gt;=1),IF(OR('자료입력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A89" s="28">
        <f>IF(AND($S89='자료입력 및 결과표시'!$B$11,COUNTIF($W89:$DR89,'자료입력 및 결과표시'!$C$11)&gt;=1),IF(OR('자료입력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B89" s="28">
        <f>IF(AND($S89='자료입력 및 결과표시'!$B$12,COUNTIF($W89:$DR89,'자료입력 및 결과표시'!$C$12)&gt;=1),IF(OR('자료입력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C89" s="28">
        <f>IF(AND($S89='자료입력 및 결과표시'!$B$13,COUNTIF($W89:$DR89,'자료입력 및 결과표시'!$C$13)&gt;=1),IF(OR('자료입력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D89" s="28">
        <f>IF(AND($S89='자료입력 및 결과표시'!$B$14,COUNTIF($W89:$DR89,'자료입력 및 결과표시'!$C$14)&gt;=1),IF(OR('자료입력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E89" s="28">
        <f>IF(AND($S89='자료입력 및 결과표시'!$B$15,COUNTIF($W89:$DR89,'자료입력 및 결과표시'!$C$15)&gt;=1),IF(OR('자료입력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F89" s="28">
        <f>IF(AND($S89='자료입력 및 결과표시'!$B$16,COUNTIF($W89:$DR89,'자료입력 및 결과표시'!$C$16)&gt;=1),IF(OR('자료입력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G89" s="28">
        <f>IF(AND($S89='자료입력 및 결과표시'!$B$17,COUNTIF($W89:$DR89,'자료입력 및 결과표시'!$C$17)&gt;=1),IF(OR('자료입력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H89" s="28">
        <f>IF(AND($S89='자료입력 및 결과표시'!$B$18,COUNTIF($W89:$DR89,'자료입력 및 결과표시'!$C$18)&gt;=1),IF(OR('자료입력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I89" s="28">
        <f>IF(AND($S89='자료입력 및 결과표시'!$B$19,COUNTIF($W89:$DR89,'자료입력 및 결과표시'!$C$19)&gt;=1),IF(OR('자료입력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J89" s="28">
        <f>IF(AND($S89='자료입력 및 결과표시'!$B$20,COUNTIF($W89:$DR89,'자료입력 및 결과표시'!$C$20)&gt;=1),IF(OR('자료입력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K89" s="28">
        <f>IF(AND($S89='자료입력 및 결과표시'!$B$21,COUNTIF($W89:$DR89,'자료입력 및 결과표시'!$C$21)&gt;=1),IF(OR('자료입력 및 결과표시'!$B$4+90&gt;=$V89,'자료입력 및 결과표시'!$B$4&lt;$U89),0,IF($V89-'자료입력 및 결과표시'!$B$4-90&gt;='자료입력 및 결과표시'!$E$4,'자료입력 및 결과표시'!$E$4,$V89-'자료입력 및 결과표시'!$B$4-90)),0)</f>
        <v>0</v>
      </c>
      <c r="EL89" s="17">
        <f>IF(AND(S89='자료입력 및 결과표시'!$B$6,COUNTIF('업무중복도(데이터 입력)'!$W89:$DR89,'자료입력 및 결과표시'!$C$6)&gt;=1),1,0)</f>
        <v>0</v>
      </c>
      <c r="EM89" s="17">
        <f>IF(AND(S89='자료입력 및 결과표시'!$B$7,COUNTIF('업무중복도(데이터 입력)'!$W89:$DR89,'자료입력 및 결과표시'!$C$7)&gt;=1),2,0)</f>
        <v>0</v>
      </c>
      <c r="EN89" s="17">
        <f>IF(AND(S89='자료입력 및 결과표시'!$B$8,COUNTIF('업무중복도(데이터 입력)'!$W89:$DR89,'자료입력 및 결과표시'!$C$8)&gt;=1),3,0)</f>
        <v>0</v>
      </c>
      <c r="EO89" s="17">
        <f>IF(AND(S89='자료입력 및 결과표시'!$B$9,COUNTIF('업무중복도(데이터 입력)'!$W89:$DR89,'자료입력 및 결과표시'!$C$9)&gt;=1),4,0)</f>
        <v>0</v>
      </c>
      <c r="EP89" s="17">
        <f>IF(AND(S89='자료입력 및 결과표시'!$B$10,COUNTIF('업무중복도(데이터 입력)'!$W89:$DR89,'자료입력 및 결과표시'!$C$10)&gt;=1),5,0)</f>
        <v>0</v>
      </c>
      <c r="EQ89" s="17">
        <f>IF(AND(S89='자료입력 및 결과표시'!$B$11,COUNTIF('업무중복도(데이터 입력)'!$W89:$DR89,'자료입력 및 결과표시'!$C$11)&gt;=1),6,0)</f>
        <v>0</v>
      </c>
      <c r="ER89" s="17">
        <f>IF(AND(S89='자료입력 및 결과표시'!$B$12,COUNTIF('업무중복도(데이터 입력)'!$W89:$DR89,'자료입력 및 결과표시'!$C$12)&gt;=1),7,0)</f>
        <v>0</v>
      </c>
      <c r="ES89" s="17">
        <f>IF(AND(S89='자료입력 및 결과표시'!$B$13,COUNTIF('업무중복도(데이터 입력)'!$W89:$DR89,'자료입력 및 결과표시'!$C$13)&gt;=1),8,0)</f>
        <v>0</v>
      </c>
      <c r="ET89" s="17">
        <f>IF(AND(S89='자료입력 및 결과표시'!$B$14,COUNTIF('업무중복도(데이터 입력)'!$W89:$DR89,'자료입력 및 결과표시'!$C$14)&gt;=1),9,0)</f>
        <v>0</v>
      </c>
      <c r="EU89" s="17">
        <f>IF(AND(S89='자료입력 및 결과표시'!$B$15,COUNTIF('업무중복도(데이터 입력)'!$W89:$DR89,'자료입력 및 결과표시'!$C$15)&gt;=1),10,0)</f>
        <v>0</v>
      </c>
      <c r="EV89" s="17">
        <f>IF(AND(S89='자료입력 및 결과표시'!$B$16,COUNTIF('업무중복도(데이터 입력)'!$W89:$DR89,'자료입력 및 결과표시'!$C$16)&gt;=1),11,0)</f>
        <v>0</v>
      </c>
      <c r="EW89" s="17">
        <f>IF(AND(S89='자료입력 및 결과표시'!$B$17,COUNTIF('업무중복도(데이터 입력)'!$W89:$DR89,'자료입력 및 결과표시'!$C$17)&gt;=1),12,0)</f>
        <v>0</v>
      </c>
      <c r="EX89" s="17">
        <f>IF(AND(S89='자료입력 및 결과표시'!$B$18,COUNTIF('업무중복도(데이터 입력)'!$W89:$DR89,'자료입력 및 결과표시'!$C$18)&gt;=1),13,0)</f>
        <v>0</v>
      </c>
      <c r="EY89" s="17">
        <f>IF(AND(S89='자료입력 및 결과표시'!$B$19,COUNTIF('업무중복도(데이터 입력)'!$W89:$DR89,'자료입력 및 결과표시'!$C$19)&gt;=1),14,0)</f>
        <v>0</v>
      </c>
      <c r="EZ89" s="17">
        <f>IF(AND(S89='자료입력 및 결과표시'!$B$20,COUNTIF('업무중복도(데이터 입력)'!$W89:$DR89,'자료입력 및 결과표시'!$C$20)&gt;=1),15,0)</f>
        <v>0</v>
      </c>
      <c r="FA89" s="17">
        <f>IF(AND(S89='자료입력 및 결과표시'!$B$21,COUNTIF('업무중복도(데이터 입력)'!$W89:$DR89,'자료입력 및 결과표시'!$C$21)&gt;=1),16,0)</f>
        <v>0</v>
      </c>
      <c r="FD89" s="270" t="str">
        <f ca="1">IFERROR(MATCH('자료입력 및 결과표시'!$C$62,OFFSET($R$3,$FD88,,1000),0)+$FD88,"")</f>
        <v/>
      </c>
      <c r="FE89" s="271" t="str">
        <f t="shared" ca="1" si="162"/>
        <v/>
      </c>
      <c r="FK89" s="17">
        <f t="shared" si="163"/>
        <v>0</v>
      </c>
      <c r="FL89" s="17">
        <v>87</v>
      </c>
      <c r="FM89" s="17">
        <f>IF(HLOOKUP('자료입력 및 결과표시'!$A$4,'업체별 기술인 명단(데이터 입력)'!$B$2:$BZ$100,88,FALSE)="",1,HLOOKUP('자료입력 및 결과표시'!$A$4,'업체별 기술인 명단(데이터 입력)'!$B$2:$BZ$100,88,FALSE))</f>
        <v>1</v>
      </c>
      <c r="FN89" s="17">
        <f t="shared" ca="1" si="164"/>
        <v>0</v>
      </c>
      <c r="FO89"/>
      <c r="FP89" s="17" t="str">
        <f t="shared" ca="1" si="165"/>
        <v/>
      </c>
      <c r="FQ89" s="270" t="str">
        <f ca="1">IFERROR(MATCH('자료입력 및 결과표시'!$C$62,OFFSET($R$3,$FQ88,,1000),0)+$FQ88,"")</f>
        <v/>
      </c>
      <c r="FR89" s="17" t="str">
        <f t="shared" ca="1" si="166"/>
        <v/>
      </c>
      <c r="FS89" s="17" t="str">
        <f t="shared" ca="1" si="168"/>
        <v/>
      </c>
      <c r="FT89" s="17" t="str">
        <f t="shared" ca="1" si="169"/>
        <v/>
      </c>
      <c r="FU89" s="17" t="str">
        <f t="shared" ca="1" si="170"/>
        <v/>
      </c>
      <c r="FV89" s="17" t="str">
        <f t="shared" ca="1" si="171"/>
        <v/>
      </c>
      <c r="FW89" s="17" t="str">
        <f t="shared" ca="1" si="172"/>
        <v/>
      </c>
      <c r="FX89" s="17" t="str">
        <f t="shared" ca="1" si="173"/>
        <v/>
      </c>
      <c r="FY89" s="17" t="str">
        <f t="shared" ca="1" si="174"/>
        <v/>
      </c>
      <c r="FZ89" s="17" t="str">
        <f t="shared" ca="1" si="175"/>
        <v/>
      </c>
      <c r="GA89" s="17" t="str">
        <f t="shared" ca="1" si="176"/>
        <v/>
      </c>
      <c r="GB89" s="17" t="str">
        <f t="shared" ca="1" si="177"/>
        <v/>
      </c>
      <c r="GC89" s="17" t="str">
        <f t="shared" ca="1" si="178"/>
        <v/>
      </c>
      <c r="GD89" s="17" t="str">
        <f t="shared" ca="1" si="179"/>
        <v/>
      </c>
      <c r="GE89" s="17" t="str">
        <f t="shared" ca="1" si="180"/>
        <v/>
      </c>
      <c r="GF89" s="17" t="str">
        <f t="shared" ca="1" si="181"/>
        <v/>
      </c>
      <c r="GG89" s="17" t="str">
        <f t="shared" ca="1" si="182"/>
        <v/>
      </c>
      <c r="GH89" s="17" t="str">
        <f t="shared" ca="1" si="183"/>
        <v/>
      </c>
      <c r="GI89" s="17" t="str">
        <f t="shared" ca="1" si="184"/>
        <v/>
      </c>
      <c r="GJ89" s="17" t="str">
        <f t="shared" ca="1" si="185"/>
        <v/>
      </c>
      <c r="GK89" s="17" t="str">
        <f t="shared" ca="1" si="186"/>
        <v/>
      </c>
      <c r="GL89" s="17" t="str">
        <f t="shared" ca="1" si="187"/>
        <v/>
      </c>
      <c r="GM89" s="17" t="str">
        <f t="shared" ca="1" si="188"/>
        <v/>
      </c>
      <c r="GN89" s="17" t="str">
        <f t="shared" ca="1" si="189"/>
        <v/>
      </c>
      <c r="GO89" s="17" t="str">
        <f t="shared" ca="1" si="190"/>
        <v/>
      </c>
      <c r="GP89" s="17" t="str">
        <f t="shared" ca="1" si="191"/>
        <v/>
      </c>
      <c r="GQ89" s="17" t="str">
        <f t="shared" ca="1" si="192"/>
        <v/>
      </c>
      <c r="GR89" s="17" t="str">
        <f t="shared" ca="1" si="193"/>
        <v/>
      </c>
      <c r="GS89" s="17" t="str">
        <f t="shared" ca="1" si="194"/>
        <v/>
      </c>
      <c r="GT89" s="17" t="str">
        <f t="shared" ca="1" si="195"/>
        <v/>
      </c>
      <c r="GU89" s="17" t="str">
        <f t="shared" ca="1" si="196"/>
        <v/>
      </c>
      <c r="GV89" s="17" t="str">
        <f t="shared" ca="1" si="197"/>
        <v/>
      </c>
      <c r="GW89" s="17" t="str">
        <f t="shared" ca="1" si="198"/>
        <v/>
      </c>
      <c r="GX89" s="17" t="str">
        <f t="shared" ca="1" si="199"/>
        <v/>
      </c>
      <c r="GY89" s="17" t="str">
        <f t="shared" ca="1" si="200"/>
        <v/>
      </c>
      <c r="GZ89" s="17" t="str">
        <f t="shared" ca="1" si="201"/>
        <v/>
      </c>
      <c r="HA89" s="17" t="str">
        <f t="shared" ca="1" si="202"/>
        <v/>
      </c>
      <c r="HB89" s="17" t="str">
        <f t="shared" ca="1" si="203"/>
        <v/>
      </c>
      <c r="HC89" s="17" t="str">
        <f t="shared" ca="1" si="204"/>
        <v/>
      </c>
      <c r="HD89" s="17" t="str">
        <f t="shared" ca="1" si="205"/>
        <v/>
      </c>
      <c r="HE89" s="17" t="str">
        <f t="shared" ca="1" si="206"/>
        <v/>
      </c>
      <c r="HF89" s="17" t="str">
        <f t="shared" ca="1" si="207"/>
        <v/>
      </c>
      <c r="HG89" s="17" t="str">
        <f t="shared" ca="1" si="208"/>
        <v/>
      </c>
      <c r="HH89" s="17" t="str">
        <f t="shared" ca="1" si="209"/>
        <v/>
      </c>
      <c r="HI89" s="17" t="str">
        <f t="shared" ca="1" si="210"/>
        <v/>
      </c>
      <c r="HJ89" s="17" t="str">
        <f t="shared" ca="1" si="211"/>
        <v/>
      </c>
      <c r="HK89" s="17" t="str">
        <f t="shared" ca="1" si="212"/>
        <v/>
      </c>
      <c r="HL89" s="17" t="str">
        <f t="shared" ca="1" si="213"/>
        <v/>
      </c>
      <c r="HM89" s="17" t="str">
        <f t="shared" ca="1" si="214"/>
        <v/>
      </c>
      <c r="HN89" s="17" t="str">
        <f t="shared" ca="1" si="215"/>
        <v/>
      </c>
      <c r="HO89" s="17" t="str">
        <f t="shared" ca="1" si="216"/>
        <v/>
      </c>
      <c r="HP89" s="17" t="str">
        <f t="shared" ca="1" si="217"/>
        <v/>
      </c>
      <c r="HQ89" s="17" t="str">
        <f t="shared" ca="1" si="218"/>
        <v/>
      </c>
      <c r="HR89" s="17" t="str">
        <f t="shared" ca="1" si="219"/>
        <v/>
      </c>
      <c r="HS89" s="17" t="str">
        <f t="shared" ca="1" si="220"/>
        <v/>
      </c>
      <c r="HT89" s="17" t="str">
        <f t="shared" ca="1" si="221"/>
        <v/>
      </c>
      <c r="HU89" s="17" t="str">
        <f t="shared" ca="1" si="222"/>
        <v/>
      </c>
      <c r="HV89" s="17" t="str">
        <f t="shared" ca="1" si="223"/>
        <v/>
      </c>
      <c r="HW89" s="17" t="str">
        <f t="shared" ca="1" si="224"/>
        <v/>
      </c>
      <c r="HX89" s="17" t="str">
        <f t="shared" ca="1" si="225"/>
        <v/>
      </c>
      <c r="HY89" s="17" t="str">
        <f t="shared" ca="1" si="226"/>
        <v/>
      </c>
      <c r="HZ89" s="17" t="str">
        <f t="shared" ca="1" si="227"/>
        <v/>
      </c>
      <c r="IA89" s="17" t="str">
        <f t="shared" ca="1" si="228"/>
        <v/>
      </c>
      <c r="IB89" s="17" t="str">
        <f t="shared" ca="1" si="229"/>
        <v/>
      </c>
      <c r="IC89" s="17" t="str">
        <f t="shared" ca="1" si="230"/>
        <v/>
      </c>
      <c r="ID89" s="17" t="str">
        <f t="shared" ca="1" si="167"/>
        <v/>
      </c>
      <c r="IE89" s="17" t="str">
        <f t="shared" ca="1" si="246"/>
        <v/>
      </c>
      <c r="IF89" s="17" t="str">
        <f t="shared" ca="1" si="247"/>
        <v/>
      </c>
      <c r="IG89" s="17" t="str">
        <f t="shared" ca="1" si="248"/>
        <v/>
      </c>
      <c r="IH89" s="17" t="str">
        <f t="shared" ca="1" si="249"/>
        <v/>
      </c>
      <c r="II89" s="17" t="str">
        <f t="shared" ca="1" si="250"/>
        <v/>
      </c>
      <c r="IJ89" s="17" t="str">
        <f t="shared" ca="1" si="251"/>
        <v/>
      </c>
      <c r="IK89" s="17" t="str">
        <f t="shared" ca="1" si="252"/>
        <v/>
      </c>
      <c r="IL89" s="17" t="str">
        <f t="shared" ca="1" si="253"/>
        <v/>
      </c>
      <c r="IM89" s="17" t="str">
        <f t="shared" ca="1" si="254"/>
        <v/>
      </c>
      <c r="IN89" s="17" t="str">
        <f t="shared" ca="1" si="255"/>
        <v/>
      </c>
      <c r="IO89" s="17" t="str">
        <f t="shared" ca="1" si="256"/>
        <v/>
      </c>
      <c r="IP89" s="17" t="str">
        <f t="shared" ca="1" si="257"/>
        <v/>
      </c>
      <c r="IQ89" s="17" t="str">
        <f t="shared" ca="1" si="231"/>
        <v/>
      </c>
      <c r="IR89" s="17" t="str">
        <f t="shared" ca="1" si="232"/>
        <v/>
      </c>
      <c r="IS89" s="17" t="str">
        <f t="shared" ca="1" si="233"/>
        <v/>
      </c>
      <c r="IT89" s="17" t="str">
        <f t="shared" ca="1" si="234"/>
        <v/>
      </c>
      <c r="IU89" s="17" t="str">
        <f t="shared" ca="1" si="235"/>
        <v/>
      </c>
      <c r="IV89" s="17" t="str">
        <f t="shared" ca="1" si="236"/>
        <v/>
      </c>
      <c r="IW89" s="17" t="str">
        <f t="shared" ca="1" si="237"/>
        <v/>
      </c>
      <c r="IX89" s="17" t="str">
        <f t="shared" ca="1" si="238"/>
        <v/>
      </c>
      <c r="IY89" s="17" t="str">
        <f t="shared" ca="1" si="239"/>
        <v/>
      </c>
      <c r="IZ89" s="17" t="str">
        <f t="shared" ca="1" si="240"/>
        <v/>
      </c>
      <c r="JA89" s="17" t="str">
        <f t="shared" ca="1" si="241"/>
        <v/>
      </c>
      <c r="JB89" s="17" t="str">
        <f t="shared" ca="1" si="242"/>
        <v/>
      </c>
      <c r="JC89" s="17" t="str">
        <f t="shared" ca="1" si="243"/>
        <v/>
      </c>
      <c r="JD89" s="17" t="str">
        <f t="shared" ca="1" si="244"/>
        <v/>
      </c>
      <c r="JE89" s="17" t="str">
        <f t="shared" ca="1" si="245"/>
        <v/>
      </c>
      <c r="JF89" s="17" t="str">
        <f t="shared" ca="1" si="258"/>
        <v/>
      </c>
      <c r="JG89" s="17" t="str">
        <f t="shared" ca="1" si="259"/>
        <v/>
      </c>
      <c r="JH89" s="17" t="str">
        <f t="shared" ca="1" si="260"/>
        <v/>
      </c>
      <c r="JI89" s="17" t="str">
        <f t="shared" ca="1" si="261"/>
        <v/>
      </c>
      <c r="JJ89" s="17" t="str">
        <f t="shared" ca="1" si="262"/>
        <v/>
      </c>
      <c r="JK89" s="17" t="str">
        <f t="shared" ca="1" si="263"/>
        <v/>
      </c>
      <c r="JL89" s="17" t="str">
        <f t="shared" ca="1" si="264"/>
        <v/>
      </c>
      <c r="JM89" s="17" t="str">
        <f t="shared" ca="1" si="265"/>
        <v/>
      </c>
    </row>
    <row r="90" spans="1:273">
      <c r="A90" s="17" t="str">
        <f t="shared" si="145"/>
        <v>\\\0</v>
      </c>
      <c r="B90" s="17" t="str">
        <f t="shared" si="146"/>
        <v>\\\0</v>
      </c>
      <c r="C90" s="17" t="str">
        <f t="shared" si="147"/>
        <v>\\\0</v>
      </c>
      <c r="D90" s="17" t="str">
        <f t="shared" si="148"/>
        <v>\\\0</v>
      </c>
      <c r="E90" s="17" t="str">
        <f t="shared" si="149"/>
        <v>\\\0</v>
      </c>
      <c r="F90" s="17" t="str">
        <f t="shared" si="150"/>
        <v>\\\0</v>
      </c>
      <c r="G90" s="17" t="str">
        <f t="shared" si="151"/>
        <v>\\\0</v>
      </c>
      <c r="H90" s="17" t="str">
        <f t="shared" si="152"/>
        <v>\\\0</v>
      </c>
      <c r="I90" s="17" t="str">
        <f t="shared" si="153"/>
        <v>\\\0</v>
      </c>
      <c r="J90" s="17" t="str">
        <f t="shared" si="154"/>
        <v>\\\0</v>
      </c>
      <c r="K90" s="17" t="str">
        <f t="shared" si="155"/>
        <v>\\\0</v>
      </c>
      <c r="L90" s="17" t="str">
        <f t="shared" si="156"/>
        <v>\\\0</v>
      </c>
      <c r="M90" s="17" t="str">
        <f t="shared" si="157"/>
        <v>\\\0</v>
      </c>
      <c r="N90" s="17" t="str">
        <f t="shared" si="158"/>
        <v>\\\0</v>
      </c>
      <c r="O90" s="17" t="str">
        <f t="shared" si="159"/>
        <v>\\\0</v>
      </c>
      <c r="P90" s="17" t="str">
        <f t="shared" si="160"/>
        <v>\\\0</v>
      </c>
      <c r="R90" s="17" t="str">
        <f t="shared" si="161"/>
        <v>\\</v>
      </c>
      <c r="S90" s="38"/>
      <c r="T90" s="39"/>
      <c r="U90" s="31"/>
      <c r="V90" s="32"/>
      <c r="W90" s="36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35"/>
      <c r="DS90" s="287"/>
      <c r="DT90" s="36"/>
      <c r="DU90" s="37"/>
      <c r="DV90" s="28">
        <f>IF(AND($S90='자료입력 및 결과표시'!$B$6,COUNTIF($W90:$DR90,'자료입력 및 결과표시'!$C$6)&gt;=1),IF(OR('자료입력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DW90" s="28">
        <f>IF(AND($S90='자료입력 및 결과표시'!$B$7,COUNTIF($W90:$DR90,'자료입력 및 결과표시'!$C$7)&gt;=1),IF(OR('자료입력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DX90" s="28">
        <f>IF(AND($S90='자료입력 및 결과표시'!$B$8,COUNTIF($W90:$DR90,'자료입력 및 결과표시'!$C$8)&gt;=1),IF(OR('자료입력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DY90" s="28">
        <f>IF(AND($S90='자료입력 및 결과표시'!$B$9,COUNTIF($W90:$DR90,'자료입력 및 결과표시'!$C$9)&gt;=1),IF(OR('자료입력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DZ90" s="28">
        <f>IF(AND($S90='자료입력 및 결과표시'!$B$10,COUNTIF($W90:$DR90,'자료입력 및 결과표시'!$C$10)&gt;=1),IF(OR('자료입력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A90" s="28">
        <f>IF(AND($S90='자료입력 및 결과표시'!$B$11,COUNTIF($W90:$DR90,'자료입력 및 결과표시'!$C$11)&gt;=1),IF(OR('자료입력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B90" s="28">
        <f>IF(AND($S90='자료입력 및 결과표시'!$B$12,COUNTIF($W90:$DR90,'자료입력 및 결과표시'!$C$12)&gt;=1),IF(OR('자료입력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C90" s="28">
        <f>IF(AND($S90='자료입력 및 결과표시'!$B$13,COUNTIF($W90:$DR90,'자료입력 및 결과표시'!$C$13)&gt;=1),IF(OR('자료입력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D90" s="28">
        <f>IF(AND($S90='자료입력 및 결과표시'!$B$14,COUNTIF($W90:$DR90,'자료입력 및 결과표시'!$C$14)&gt;=1),IF(OR('자료입력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E90" s="28">
        <f>IF(AND($S90='자료입력 및 결과표시'!$B$15,COUNTIF($W90:$DR90,'자료입력 및 결과표시'!$C$15)&gt;=1),IF(OR('자료입력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F90" s="28">
        <f>IF(AND($S90='자료입력 및 결과표시'!$B$16,COUNTIF($W90:$DR90,'자료입력 및 결과표시'!$C$16)&gt;=1),IF(OR('자료입력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G90" s="28">
        <f>IF(AND($S90='자료입력 및 결과표시'!$B$17,COUNTIF($W90:$DR90,'자료입력 및 결과표시'!$C$17)&gt;=1),IF(OR('자료입력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H90" s="28">
        <f>IF(AND($S90='자료입력 및 결과표시'!$B$18,COUNTIF($W90:$DR90,'자료입력 및 결과표시'!$C$18)&gt;=1),IF(OR('자료입력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I90" s="28">
        <f>IF(AND($S90='자료입력 및 결과표시'!$B$19,COUNTIF($W90:$DR90,'자료입력 및 결과표시'!$C$19)&gt;=1),IF(OR('자료입력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J90" s="28">
        <f>IF(AND($S90='자료입력 및 결과표시'!$B$20,COUNTIF($W90:$DR90,'자료입력 및 결과표시'!$C$20)&gt;=1),IF(OR('자료입력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K90" s="28">
        <f>IF(AND($S90='자료입력 및 결과표시'!$B$21,COUNTIF($W90:$DR90,'자료입력 및 결과표시'!$C$21)&gt;=1),IF(OR('자료입력 및 결과표시'!$B$4+90&gt;=$V90,'자료입력 및 결과표시'!$B$4&lt;$U90),0,IF($V90-'자료입력 및 결과표시'!$B$4-90&gt;='자료입력 및 결과표시'!$E$4,'자료입력 및 결과표시'!$E$4,$V90-'자료입력 및 결과표시'!$B$4-90)),0)</f>
        <v>0</v>
      </c>
      <c r="EL90" s="17">
        <f>IF(AND(S90='자료입력 및 결과표시'!$B$6,COUNTIF('업무중복도(데이터 입력)'!$W90:$DR90,'자료입력 및 결과표시'!$C$6)&gt;=1),1,0)</f>
        <v>0</v>
      </c>
      <c r="EM90" s="17">
        <f>IF(AND(S90='자료입력 및 결과표시'!$B$7,COUNTIF('업무중복도(데이터 입력)'!$W90:$DR90,'자료입력 및 결과표시'!$C$7)&gt;=1),2,0)</f>
        <v>0</v>
      </c>
      <c r="EN90" s="17">
        <f>IF(AND(S90='자료입력 및 결과표시'!$B$8,COUNTIF('업무중복도(데이터 입력)'!$W90:$DR90,'자료입력 및 결과표시'!$C$8)&gt;=1),3,0)</f>
        <v>0</v>
      </c>
      <c r="EO90" s="17">
        <f>IF(AND(S90='자료입력 및 결과표시'!$B$9,COUNTIF('업무중복도(데이터 입력)'!$W90:$DR90,'자료입력 및 결과표시'!$C$9)&gt;=1),4,0)</f>
        <v>0</v>
      </c>
      <c r="EP90" s="17">
        <f>IF(AND(S90='자료입력 및 결과표시'!$B$10,COUNTIF('업무중복도(데이터 입력)'!$W90:$DR90,'자료입력 및 결과표시'!$C$10)&gt;=1),5,0)</f>
        <v>0</v>
      </c>
      <c r="EQ90" s="17">
        <f>IF(AND(S90='자료입력 및 결과표시'!$B$11,COUNTIF('업무중복도(데이터 입력)'!$W90:$DR90,'자료입력 및 결과표시'!$C$11)&gt;=1),6,0)</f>
        <v>0</v>
      </c>
      <c r="ER90" s="17">
        <f>IF(AND(S90='자료입력 및 결과표시'!$B$12,COUNTIF('업무중복도(데이터 입력)'!$W90:$DR90,'자료입력 및 결과표시'!$C$12)&gt;=1),7,0)</f>
        <v>0</v>
      </c>
      <c r="ES90" s="17">
        <f>IF(AND(S90='자료입력 및 결과표시'!$B$13,COUNTIF('업무중복도(데이터 입력)'!$W90:$DR90,'자료입력 및 결과표시'!$C$13)&gt;=1),8,0)</f>
        <v>0</v>
      </c>
      <c r="ET90" s="17">
        <f>IF(AND(S90='자료입력 및 결과표시'!$B$14,COUNTIF('업무중복도(데이터 입력)'!$W90:$DR90,'자료입력 및 결과표시'!$C$14)&gt;=1),9,0)</f>
        <v>0</v>
      </c>
      <c r="EU90" s="17">
        <f>IF(AND(S90='자료입력 및 결과표시'!$B$15,COUNTIF('업무중복도(데이터 입력)'!$W90:$DR90,'자료입력 및 결과표시'!$C$15)&gt;=1),10,0)</f>
        <v>0</v>
      </c>
      <c r="EV90" s="17">
        <f>IF(AND(S90='자료입력 및 결과표시'!$B$16,COUNTIF('업무중복도(데이터 입력)'!$W90:$DR90,'자료입력 및 결과표시'!$C$16)&gt;=1),11,0)</f>
        <v>0</v>
      </c>
      <c r="EW90" s="17">
        <f>IF(AND(S90='자료입력 및 결과표시'!$B$17,COUNTIF('업무중복도(데이터 입력)'!$W90:$DR90,'자료입력 및 결과표시'!$C$17)&gt;=1),12,0)</f>
        <v>0</v>
      </c>
      <c r="EX90" s="17">
        <f>IF(AND(S90='자료입력 및 결과표시'!$B$18,COUNTIF('업무중복도(데이터 입력)'!$W90:$DR90,'자료입력 및 결과표시'!$C$18)&gt;=1),13,0)</f>
        <v>0</v>
      </c>
      <c r="EY90" s="17">
        <f>IF(AND(S90='자료입력 및 결과표시'!$B$19,COUNTIF('업무중복도(데이터 입력)'!$W90:$DR90,'자료입력 및 결과표시'!$C$19)&gt;=1),14,0)</f>
        <v>0</v>
      </c>
      <c r="EZ90" s="17">
        <f>IF(AND(S90='자료입력 및 결과표시'!$B$20,COUNTIF('업무중복도(데이터 입력)'!$W90:$DR90,'자료입력 및 결과표시'!$C$20)&gt;=1),15,0)</f>
        <v>0</v>
      </c>
      <c r="FA90" s="17">
        <f>IF(AND(S90='자료입력 및 결과표시'!$B$21,COUNTIF('업무중복도(데이터 입력)'!$W90:$DR90,'자료입력 및 결과표시'!$C$21)&gt;=1),16,0)</f>
        <v>0</v>
      </c>
      <c r="FD90" s="270" t="str">
        <f ca="1">IFERROR(MATCH('자료입력 및 결과표시'!$C$62,OFFSET($R$3,$FD89,,1000),0)+$FD89,"")</f>
        <v/>
      </c>
      <c r="FE90" s="271" t="str">
        <f t="shared" ca="1" si="162"/>
        <v/>
      </c>
      <c r="FK90" s="17">
        <f t="shared" si="163"/>
        <v>0</v>
      </c>
      <c r="FL90" s="17">
        <v>88</v>
      </c>
      <c r="FM90" s="17">
        <f>IF(HLOOKUP('자료입력 및 결과표시'!$A$4,'업체별 기술인 명단(데이터 입력)'!$B$2:$BZ$100,89,FALSE)="",1,HLOOKUP('자료입력 및 결과표시'!$A$4,'업체별 기술인 명단(데이터 입력)'!$B$2:$BZ$100,89,FALSE))</f>
        <v>1</v>
      </c>
      <c r="FN90" s="17">
        <f t="shared" ca="1" si="164"/>
        <v>0</v>
      </c>
      <c r="FO90"/>
      <c r="FP90" s="17" t="str">
        <f t="shared" ca="1" si="165"/>
        <v/>
      </c>
      <c r="FQ90" s="270" t="str">
        <f ca="1">IFERROR(MATCH('자료입력 및 결과표시'!$C$62,OFFSET($R$3,$FQ89,,1000),0)+$FQ89,"")</f>
        <v/>
      </c>
      <c r="FR90" s="17" t="str">
        <f t="shared" ca="1" si="166"/>
        <v/>
      </c>
      <c r="FS90" s="17" t="str">
        <f t="shared" ca="1" si="168"/>
        <v/>
      </c>
      <c r="FT90" s="17" t="str">
        <f t="shared" ca="1" si="169"/>
        <v/>
      </c>
      <c r="FU90" s="17" t="str">
        <f t="shared" ca="1" si="170"/>
        <v/>
      </c>
      <c r="FV90" s="17" t="str">
        <f t="shared" ca="1" si="171"/>
        <v/>
      </c>
      <c r="FW90" s="17" t="str">
        <f t="shared" ca="1" si="172"/>
        <v/>
      </c>
      <c r="FX90" s="17" t="str">
        <f t="shared" ca="1" si="173"/>
        <v/>
      </c>
      <c r="FY90" s="17" t="str">
        <f t="shared" ca="1" si="174"/>
        <v/>
      </c>
      <c r="FZ90" s="17" t="str">
        <f t="shared" ca="1" si="175"/>
        <v/>
      </c>
      <c r="GA90" s="17" t="str">
        <f t="shared" ca="1" si="176"/>
        <v/>
      </c>
      <c r="GB90" s="17" t="str">
        <f t="shared" ca="1" si="177"/>
        <v/>
      </c>
      <c r="GC90" s="17" t="str">
        <f t="shared" ca="1" si="178"/>
        <v/>
      </c>
      <c r="GD90" s="17" t="str">
        <f t="shared" ca="1" si="179"/>
        <v/>
      </c>
      <c r="GE90" s="17" t="str">
        <f t="shared" ca="1" si="180"/>
        <v/>
      </c>
      <c r="GF90" s="17" t="str">
        <f t="shared" ca="1" si="181"/>
        <v/>
      </c>
      <c r="GG90" s="17" t="str">
        <f t="shared" ca="1" si="182"/>
        <v/>
      </c>
      <c r="GH90" s="17" t="str">
        <f t="shared" ca="1" si="183"/>
        <v/>
      </c>
      <c r="GI90" s="17" t="str">
        <f t="shared" ca="1" si="184"/>
        <v/>
      </c>
      <c r="GJ90" s="17" t="str">
        <f t="shared" ca="1" si="185"/>
        <v/>
      </c>
      <c r="GK90" s="17" t="str">
        <f t="shared" ca="1" si="186"/>
        <v/>
      </c>
      <c r="GL90" s="17" t="str">
        <f t="shared" ca="1" si="187"/>
        <v/>
      </c>
      <c r="GM90" s="17" t="str">
        <f t="shared" ca="1" si="188"/>
        <v/>
      </c>
      <c r="GN90" s="17" t="str">
        <f t="shared" ca="1" si="189"/>
        <v/>
      </c>
      <c r="GO90" s="17" t="str">
        <f t="shared" ca="1" si="190"/>
        <v/>
      </c>
      <c r="GP90" s="17" t="str">
        <f t="shared" ca="1" si="191"/>
        <v/>
      </c>
      <c r="GQ90" s="17" t="str">
        <f t="shared" ca="1" si="192"/>
        <v/>
      </c>
      <c r="GR90" s="17" t="str">
        <f t="shared" ca="1" si="193"/>
        <v/>
      </c>
      <c r="GS90" s="17" t="str">
        <f t="shared" ca="1" si="194"/>
        <v/>
      </c>
      <c r="GT90" s="17" t="str">
        <f t="shared" ca="1" si="195"/>
        <v/>
      </c>
      <c r="GU90" s="17" t="str">
        <f t="shared" ca="1" si="196"/>
        <v/>
      </c>
      <c r="GV90" s="17" t="str">
        <f t="shared" ca="1" si="197"/>
        <v/>
      </c>
      <c r="GW90" s="17" t="str">
        <f t="shared" ca="1" si="198"/>
        <v/>
      </c>
      <c r="GX90" s="17" t="str">
        <f t="shared" ca="1" si="199"/>
        <v/>
      </c>
      <c r="GY90" s="17" t="str">
        <f t="shared" ca="1" si="200"/>
        <v/>
      </c>
      <c r="GZ90" s="17" t="str">
        <f t="shared" ca="1" si="201"/>
        <v/>
      </c>
      <c r="HA90" s="17" t="str">
        <f t="shared" ca="1" si="202"/>
        <v/>
      </c>
      <c r="HB90" s="17" t="str">
        <f t="shared" ca="1" si="203"/>
        <v/>
      </c>
      <c r="HC90" s="17" t="str">
        <f t="shared" ca="1" si="204"/>
        <v/>
      </c>
      <c r="HD90" s="17" t="str">
        <f t="shared" ca="1" si="205"/>
        <v/>
      </c>
      <c r="HE90" s="17" t="str">
        <f t="shared" ca="1" si="206"/>
        <v/>
      </c>
      <c r="HF90" s="17" t="str">
        <f t="shared" ca="1" si="207"/>
        <v/>
      </c>
      <c r="HG90" s="17" t="str">
        <f t="shared" ca="1" si="208"/>
        <v/>
      </c>
      <c r="HH90" s="17" t="str">
        <f t="shared" ca="1" si="209"/>
        <v/>
      </c>
      <c r="HI90" s="17" t="str">
        <f t="shared" ca="1" si="210"/>
        <v/>
      </c>
      <c r="HJ90" s="17" t="str">
        <f t="shared" ca="1" si="211"/>
        <v/>
      </c>
      <c r="HK90" s="17" t="str">
        <f t="shared" ca="1" si="212"/>
        <v/>
      </c>
      <c r="HL90" s="17" t="str">
        <f t="shared" ca="1" si="213"/>
        <v/>
      </c>
      <c r="HM90" s="17" t="str">
        <f t="shared" ca="1" si="214"/>
        <v/>
      </c>
      <c r="HN90" s="17" t="str">
        <f t="shared" ca="1" si="215"/>
        <v/>
      </c>
      <c r="HO90" s="17" t="str">
        <f t="shared" ca="1" si="216"/>
        <v/>
      </c>
      <c r="HP90" s="17" t="str">
        <f t="shared" ca="1" si="217"/>
        <v/>
      </c>
      <c r="HQ90" s="17" t="str">
        <f t="shared" ca="1" si="218"/>
        <v/>
      </c>
      <c r="HR90" s="17" t="str">
        <f t="shared" ca="1" si="219"/>
        <v/>
      </c>
      <c r="HS90" s="17" t="str">
        <f t="shared" ca="1" si="220"/>
        <v/>
      </c>
      <c r="HT90" s="17" t="str">
        <f t="shared" ca="1" si="221"/>
        <v/>
      </c>
      <c r="HU90" s="17" t="str">
        <f t="shared" ca="1" si="222"/>
        <v/>
      </c>
      <c r="HV90" s="17" t="str">
        <f t="shared" ca="1" si="223"/>
        <v/>
      </c>
      <c r="HW90" s="17" t="str">
        <f t="shared" ca="1" si="224"/>
        <v/>
      </c>
      <c r="HX90" s="17" t="str">
        <f t="shared" ca="1" si="225"/>
        <v/>
      </c>
      <c r="HY90" s="17" t="str">
        <f t="shared" ca="1" si="226"/>
        <v/>
      </c>
      <c r="HZ90" s="17" t="str">
        <f t="shared" ca="1" si="227"/>
        <v/>
      </c>
      <c r="IA90" s="17" t="str">
        <f t="shared" ca="1" si="228"/>
        <v/>
      </c>
      <c r="IB90" s="17" t="str">
        <f t="shared" ca="1" si="229"/>
        <v/>
      </c>
      <c r="IC90" s="17" t="str">
        <f t="shared" ca="1" si="230"/>
        <v/>
      </c>
      <c r="ID90" s="17" t="str">
        <f t="shared" ca="1" si="167"/>
        <v/>
      </c>
      <c r="IE90" s="17" t="str">
        <f t="shared" ca="1" si="246"/>
        <v/>
      </c>
      <c r="IF90" s="17" t="str">
        <f t="shared" ca="1" si="247"/>
        <v/>
      </c>
      <c r="IG90" s="17" t="str">
        <f t="shared" ca="1" si="248"/>
        <v/>
      </c>
      <c r="IH90" s="17" t="str">
        <f t="shared" ca="1" si="249"/>
        <v/>
      </c>
      <c r="II90" s="17" t="str">
        <f t="shared" ca="1" si="250"/>
        <v/>
      </c>
      <c r="IJ90" s="17" t="str">
        <f t="shared" ca="1" si="251"/>
        <v/>
      </c>
      <c r="IK90" s="17" t="str">
        <f t="shared" ca="1" si="252"/>
        <v/>
      </c>
      <c r="IL90" s="17" t="str">
        <f t="shared" ca="1" si="253"/>
        <v/>
      </c>
      <c r="IM90" s="17" t="str">
        <f t="shared" ca="1" si="254"/>
        <v/>
      </c>
      <c r="IN90" s="17" t="str">
        <f t="shared" ca="1" si="255"/>
        <v/>
      </c>
      <c r="IO90" s="17" t="str">
        <f t="shared" ca="1" si="256"/>
        <v/>
      </c>
      <c r="IP90" s="17" t="str">
        <f t="shared" ca="1" si="257"/>
        <v/>
      </c>
      <c r="IQ90" s="17" t="str">
        <f t="shared" ca="1" si="231"/>
        <v/>
      </c>
      <c r="IR90" s="17" t="str">
        <f t="shared" ca="1" si="232"/>
        <v/>
      </c>
      <c r="IS90" s="17" t="str">
        <f t="shared" ca="1" si="233"/>
        <v/>
      </c>
      <c r="IT90" s="17" t="str">
        <f t="shared" ca="1" si="234"/>
        <v/>
      </c>
      <c r="IU90" s="17" t="str">
        <f t="shared" ca="1" si="235"/>
        <v/>
      </c>
      <c r="IV90" s="17" t="str">
        <f t="shared" ca="1" si="236"/>
        <v/>
      </c>
      <c r="IW90" s="17" t="str">
        <f t="shared" ca="1" si="237"/>
        <v/>
      </c>
      <c r="IX90" s="17" t="str">
        <f t="shared" ca="1" si="238"/>
        <v/>
      </c>
      <c r="IY90" s="17" t="str">
        <f t="shared" ca="1" si="239"/>
        <v/>
      </c>
      <c r="IZ90" s="17" t="str">
        <f t="shared" ca="1" si="240"/>
        <v/>
      </c>
      <c r="JA90" s="17" t="str">
        <f t="shared" ca="1" si="241"/>
        <v/>
      </c>
      <c r="JB90" s="17" t="str">
        <f t="shared" ca="1" si="242"/>
        <v/>
      </c>
      <c r="JC90" s="17" t="str">
        <f t="shared" ca="1" si="243"/>
        <v/>
      </c>
      <c r="JD90" s="17" t="str">
        <f t="shared" ca="1" si="244"/>
        <v/>
      </c>
      <c r="JE90" s="17" t="str">
        <f t="shared" ca="1" si="245"/>
        <v/>
      </c>
      <c r="JF90" s="17" t="str">
        <f t="shared" ca="1" si="258"/>
        <v/>
      </c>
      <c r="JG90" s="17" t="str">
        <f t="shared" ca="1" si="259"/>
        <v/>
      </c>
      <c r="JH90" s="17" t="str">
        <f t="shared" ca="1" si="260"/>
        <v/>
      </c>
      <c r="JI90" s="17" t="str">
        <f t="shared" ca="1" si="261"/>
        <v/>
      </c>
      <c r="JJ90" s="17" t="str">
        <f t="shared" ca="1" si="262"/>
        <v/>
      </c>
      <c r="JK90" s="17" t="str">
        <f t="shared" ca="1" si="263"/>
        <v/>
      </c>
      <c r="JL90" s="17" t="str">
        <f t="shared" ca="1" si="264"/>
        <v/>
      </c>
      <c r="JM90" s="17" t="str">
        <f t="shared" ca="1" si="265"/>
        <v/>
      </c>
    </row>
    <row r="91" spans="1:273">
      <c r="A91" s="17" t="str">
        <f t="shared" si="145"/>
        <v>\\\0</v>
      </c>
      <c r="B91" s="17" t="str">
        <f t="shared" si="146"/>
        <v>\\\0</v>
      </c>
      <c r="C91" s="17" t="str">
        <f t="shared" si="147"/>
        <v>\\\0</v>
      </c>
      <c r="D91" s="17" t="str">
        <f t="shared" si="148"/>
        <v>\\\0</v>
      </c>
      <c r="E91" s="17" t="str">
        <f t="shared" si="149"/>
        <v>\\\0</v>
      </c>
      <c r="F91" s="17" t="str">
        <f t="shared" si="150"/>
        <v>\\\0</v>
      </c>
      <c r="G91" s="17" t="str">
        <f t="shared" si="151"/>
        <v>\\\0</v>
      </c>
      <c r="H91" s="17" t="str">
        <f t="shared" si="152"/>
        <v>\\\0</v>
      </c>
      <c r="I91" s="17" t="str">
        <f t="shared" si="153"/>
        <v>\\\0</v>
      </c>
      <c r="J91" s="17" t="str">
        <f t="shared" si="154"/>
        <v>\\\0</v>
      </c>
      <c r="K91" s="17" t="str">
        <f t="shared" si="155"/>
        <v>\\\0</v>
      </c>
      <c r="L91" s="17" t="str">
        <f t="shared" si="156"/>
        <v>\\\0</v>
      </c>
      <c r="M91" s="17" t="str">
        <f t="shared" si="157"/>
        <v>\\\0</v>
      </c>
      <c r="N91" s="17" t="str">
        <f t="shared" si="158"/>
        <v>\\\0</v>
      </c>
      <c r="O91" s="17" t="str">
        <f t="shared" si="159"/>
        <v>\\\0</v>
      </c>
      <c r="P91" s="17" t="str">
        <f t="shared" si="160"/>
        <v>\\\0</v>
      </c>
      <c r="R91" s="17" t="str">
        <f t="shared" si="161"/>
        <v>\\</v>
      </c>
      <c r="S91" s="38"/>
      <c r="T91" s="39"/>
      <c r="U91" s="31"/>
      <c r="V91" s="32"/>
      <c r="W91" s="36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35"/>
      <c r="DS91" s="287"/>
      <c r="DT91" s="36"/>
      <c r="DU91" s="37"/>
      <c r="DV91" s="28">
        <f>IF(AND($S91='자료입력 및 결과표시'!$B$6,COUNTIF($W91:$DR91,'자료입력 및 결과표시'!$C$6)&gt;=1),IF(OR('자료입력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DW91" s="28">
        <f>IF(AND($S91='자료입력 및 결과표시'!$B$7,COUNTIF($W91:$DR91,'자료입력 및 결과표시'!$C$7)&gt;=1),IF(OR('자료입력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DX91" s="28">
        <f>IF(AND($S91='자료입력 및 결과표시'!$B$8,COUNTIF($W91:$DR91,'자료입력 및 결과표시'!$C$8)&gt;=1),IF(OR('자료입력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DY91" s="28">
        <f>IF(AND($S91='자료입력 및 결과표시'!$B$9,COUNTIF($W91:$DR91,'자료입력 및 결과표시'!$C$9)&gt;=1),IF(OR('자료입력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DZ91" s="28">
        <f>IF(AND($S91='자료입력 및 결과표시'!$B$10,COUNTIF($W91:$DR91,'자료입력 및 결과표시'!$C$10)&gt;=1),IF(OR('자료입력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A91" s="28">
        <f>IF(AND($S91='자료입력 및 결과표시'!$B$11,COUNTIF($W91:$DR91,'자료입력 및 결과표시'!$C$11)&gt;=1),IF(OR('자료입력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B91" s="28">
        <f>IF(AND($S91='자료입력 및 결과표시'!$B$12,COUNTIF($W91:$DR91,'자료입력 및 결과표시'!$C$12)&gt;=1),IF(OR('자료입력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C91" s="28">
        <f>IF(AND($S91='자료입력 및 결과표시'!$B$13,COUNTIF($W91:$DR91,'자료입력 및 결과표시'!$C$13)&gt;=1),IF(OR('자료입력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D91" s="28">
        <f>IF(AND($S91='자료입력 및 결과표시'!$B$14,COUNTIF($W91:$DR91,'자료입력 및 결과표시'!$C$14)&gt;=1),IF(OR('자료입력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E91" s="28">
        <f>IF(AND($S91='자료입력 및 결과표시'!$B$15,COUNTIF($W91:$DR91,'자료입력 및 결과표시'!$C$15)&gt;=1),IF(OR('자료입력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F91" s="28">
        <f>IF(AND($S91='자료입력 및 결과표시'!$B$16,COUNTIF($W91:$DR91,'자료입력 및 결과표시'!$C$16)&gt;=1),IF(OR('자료입력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G91" s="28">
        <f>IF(AND($S91='자료입력 및 결과표시'!$B$17,COUNTIF($W91:$DR91,'자료입력 및 결과표시'!$C$17)&gt;=1),IF(OR('자료입력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H91" s="28">
        <f>IF(AND($S91='자료입력 및 결과표시'!$B$18,COUNTIF($W91:$DR91,'자료입력 및 결과표시'!$C$18)&gt;=1),IF(OR('자료입력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I91" s="28">
        <f>IF(AND($S91='자료입력 및 결과표시'!$B$19,COUNTIF($W91:$DR91,'자료입력 및 결과표시'!$C$19)&gt;=1),IF(OR('자료입력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J91" s="28">
        <f>IF(AND($S91='자료입력 및 결과표시'!$B$20,COUNTIF($W91:$DR91,'자료입력 및 결과표시'!$C$20)&gt;=1),IF(OR('자료입력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K91" s="28">
        <f>IF(AND($S91='자료입력 및 결과표시'!$B$21,COUNTIF($W91:$DR91,'자료입력 및 결과표시'!$C$21)&gt;=1),IF(OR('자료입력 및 결과표시'!$B$4+90&gt;=$V91,'자료입력 및 결과표시'!$B$4&lt;$U91),0,IF($V91-'자료입력 및 결과표시'!$B$4-90&gt;='자료입력 및 결과표시'!$E$4,'자료입력 및 결과표시'!$E$4,$V91-'자료입력 및 결과표시'!$B$4-90)),0)</f>
        <v>0</v>
      </c>
      <c r="EL91" s="17">
        <f>IF(AND(S91='자료입력 및 결과표시'!$B$6,COUNTIF('업무중복도(데이터 입력)'!$W91:$DR91,'자료입력 및 결과표시'!$C$6)&gt;=1),1,0)</f>
        <v>0</v>
      </c>
      <c r="EM91" s="17">
        <f>IF(AND(S91='자료입력 및 결과표시'!$B$7,COUNTIF('업무중복도(데이터 입력)'!$W91:$DR91,'자료입력 및 결과표시'!$C$7)&gt;=1),2,0)</f>
        <v>0</v>
      </c>
      <c r="EN91" s="17">
        <f>IF(AND(S91='자료입력 및 결과표시'!$B$8,COUNTIF('업무중복도(데이터 입력)'!$W91:$DR91,'자료입력 및 결과표시'!$C$8)&gt;=1),3,0)</f>
        <v>0</v>
      </c>
      <c r="EO91" s="17">
        <f>IF(AND(S91='자료입력 및 결과표시'!$B$9,COUNTIF('업무중복도(데이터 입력)'!$W91:$DR91,'자료입력 및 결과표시'!$C$9)&gt;=1),4,0)</f>
        <v>0</v>
      </c>
      <c r="EP91" s="17">
        <f>IF(AND(S91='자료입력 및 결과표시'!$B$10,COUNTIF('업무중복도(데이터 입력)'!$W91:$DR91,'자료입력 및 결과표시'!$C$10)&gt;=1),5,0)</f>
        <v>0</v>
      </c>
      <c r="EQ91" s="17">
        <f>IF(AND(S91='자료입력 및 결과표시'!$B$11,COUNTIF('업무중복도(데이터 입력)'!$W91:$DR91,'자료입력 및 결과표시'!$C$11)&gt;=1),6,0)</f>
        <v>0</v>
      </c>
      <c r="ER91" s="17">
        <f>IF(AND(S91='자료입력 및 결과표시'!$B$12,COUNTIF('업무중복도(데이터 입력)'!$W91:$DR91,'자료입력 및 결과표시'!$C$12)&gt;=1),7,0)</f>
        <v>0</v>
      </c>
      <c r="ES91" s="17">
        <f>IF(AND(S91='자료입력 및 결과표시'!$B$13,COUNTIF('업무중복도(데이터 입력)'!$W91:$DR91,'자료입력 및 결과표시'!$C$13)&gt;=1),8,0)</f>
        <v>0</v>
      </c>
      <c r="ET91" s="17">
        <f>IF(AND(S91='자료입력 및 결과표시'!$B$14,COUNTIF('업무중복도(데이터 입력)'!$W91:$DR91,'자료입력 및 결과표시'!$C$14)&gt;=1),9,0)</f>
        <v>0</v>
      </c>
      <c r="EU91" s="17">
        <f>IF(AND(S91='자료입력 및 결과표시'!$B$15,COUNTIF('업무중복도(데이터 입력)'!$W91:$DR91,'자료입력 및 결과표시'!$C$15)&gt;=1),10,0)</f>
        <v>0</v>
      </c>
      <c r="EV91" s="17">
        <f>IF(AND(S91='자료입력 및 결과표시'!$B$16,COUNTIF('업무중복도(데이터 입력)'!$W91:$DR91,'자료입력 및 결과표시'!$C$16)&gt;=1),11,0)</f>
        <v>0</v>
      </c>
      <c r="EW91" s="17">
        <f>IF(AND(S91='자료입력 및 결과표시'!$B$17,COUNTIF('업무중복도(데이터 입력)'!$W91:$DR91,'자료입력 및 결과표시'!$C$17)&gt;=1),12,0)</f>
        <v>0</v>
      </c>
      <c r="EX91" s="17">
        <f>IF(AND(S91='자료입력 및 결과표시'!$B$18,COUNTIF('업무중복도(데이터 입력)'!$W91:$DR91,'자료입력 및 결과표시'!$C$18)&gt;=1),13,0)</f>
        <v>0</v>
      </c>
      <c r="EY91" s="17">
        <f>IF(AND(S91='자료입력 및 결과표시'!$B$19,COUNTIF('업무중복도(데이터 입력)'!$W91:$DR91,'자료입력 및 결과표시'!$C$19)&gt;=1),14,0)</f>
        <v>0</v>
      </c>
      <c r="EZ91" s="17">
        <f>IF(AND(S91='자료입력 및 결과표시'!$B$20,COUNTIF('업무중복도(데이터 입력)'!$W91:$DR91,'자료입력 및 결과표시'!$C$20)&gt;=1),15,0)</f>
        <v>0</v>
      </c>
      <c r="FA91" s="17">
        <f>IF(AND(S91='자료입력 및 결과표시'!$B$21,COUNTIF('업무중복도(데이터 입력)'!$W91:$DR91,'자료입력 및 결과표시'!$C$21)&gt;=1),16,0)</f>
        <v>0</v>
      </c>
      <c r="FD91" s="270" t="str">
        <f ca="1">IFERROR(MATCH('자료입력 및 결과표시'!$C$62,OFFSET($R$3,$FD90,,1000),0)+$FD90,"")</f>
        <v/>
      </c>
      <c r="FE91" s="271" t="str">
        <f t="shared" ca="1" si="162"/>
        <v/>
      </c>
      <c r="FK91" s="17">
        <f t="shared" si="163"/>
        <v>0</v>
      </c>
      <c r="FL91" s="17">
        <v>89</v>
      </c>
      <c r="FM91" s="17">
        <f>IF(HLOOKUP('자료입력 및 결과표시'!$A$4,'업체별 기술인 명단(데이터 입력)'!$B$2:$BZ$100,90,FALSE)="",1,HLOOKUP('자료입력 및 결과표시'!$A$4,'업체별 기술인 명단(데이터 입력)'!$B$2:$BZ$100,90,FALSE))</f>
        <v>1</v>
      </c>
      <c r="FN91" s="17">
        <f t="shared" ca="1" si="164"/>
        <v>0</v>
      </c>
      <c r="FO91"/>
      <c r="FP91" s="17" t="str">
        <f t="shared" ca="1" si="165"/>
        <v/>
      </c>
      <c r="FQ91" s="270" t="str">
        <f ca="1">IFERROR(MATCH('자료입력 및 결과표시'!$C$62,OFFSET($R$3,$FQ90,,1000),0)+$FQ90,"")</f>
        <v/>
      </c>
      <c r="FR91" s="17" t="str">
        <f t="shared" ca="1" si="166"/>
        <v/>
      </c>
      <c r="FS91" s="17" t="str">
        <f t="shared" ca="1" si="168"/>
        <v/>
      </c>
      <c r="FT91" s="17" t="str">
        <f t="shared" ca="1" si="169"/>
        <v/>
      </c>
      <c r="FU91" s="17" t="str">
        <f t="shared" ca="1" si="170"/>
        <v/>
      </c>
      <c r="FV91" s="17" t="str">
        <f t="shared" ca="1" si="171"/>
        <v/>
      </c>
      <c r="FW91" s="17" t="str">
        <f t="shared" ca="1" si="172"/>
        <v/>
      </c>
      <c r="FX91" s="17" t="str">
        <f t="shared" ca="1" si="173"/>
        <v/>
      </c>
      <c r="FY91" s="17" t="str">
        <f t="shared" ca="1" si="174"/>
        <v/>
      </c>
      <c r="FZ91" s="17" t="str">
        <f t="shared" ca="1" si="175"/>
        <v/>
      </c>
      <c r="GA91" s="17" t="str">
        <f t="shared" ca="1" si="176"/>
        <v/>
      </c>
      <c r="GB91" s="17" t="str">
        <f t="shared" ca="1" si="177"/>
        <v/>
      </c>
      <c r="GC91" s="17" t="str">
        <f t="shared" ca="1" si="178"/>
        <v/>
      </c>
      <c r="GD91" s="17" t="str">
        <f t="shared" ca="1" si="179"/>
        <v/>
      </c>
      <c r="GE91" s="17" t="str">
        <f t="shared" ca="1" si="180"/>
        <v/>
      </c>
      <c r="GF91" s="17" t="str">
        <f t="shared" ca="1" si="181"/>
        <v/>
      </c>
      <c r="GG91" s="17" t="str">
        <f t="shared" ca="1" si="182"/>
        <v/>
      </c>
      <c r="GH91" s="17" t="str">
        <f t="shared" ca="1" si="183"/>
        <v/>
      </c>
      <c r="GI91" s="17" t="str">
        <f t="shared" ca="1" si="184"/>
        <v/>
      </c>
      <c r="GJ91" s="17" t="str">
        <f t="shared" ca="1" si="185"/>
        <v/>
      </c>
      <c r="GK91" s="17" t="str">
        <f t="shared" ca="1" si="186"/>
        <v/>
      </c>
      <c r="GL91" s="17" t="str">
        <f t="shared" ca="1" si="187"/>
        <v/>
      </c>
      <c r="GM91" s="17" t="str">
        <f t="shared" ca="1" si="188"/>
        <v/>
      </c>
      <c r="GN91" s="17" t="str">
        <f t="shared" ca="1" si="189"/>
        <v/>
      </c>
      <c r="GO91" s="17" t="str">
        <f t="shared" ca="1" si="190"/>
        <v/>
      </c>
      <c r="GP91" s="17" t="str">
        <f t="shared" ca="1" si="191"/>
        <v/>
      </c>
      <c r="GQ91" s="17" t="str">
        <f t="shared" ca="1" si="192"/>
        <v/>
      </c>
      <c r="GR91" s="17" t="str">
        <f t="shared" ca="1" si="193"/>
        <v/>
      </c>
      <c r="GS91" s="17" t="str">
        <f t="shared" ca="1" si="194"/>
        <v/>
      </c>
      <c r="GT91" s="17" t="str">
        <f t="shared" ca="1" si="195"/>
        <v/>
      </c>
      <c r="GU91" s="17" t="str">
        <f t="shared" ca="1" si="196"/>
        <v/>
      </c>
      <c r="GV91" s="17" t="str">
        <f t="shared" ca="1" si="197"/>
        <v/>
      </c>
      <c r="GW91" s="17" t="str">
        <f t="shared" ca="1" si="198"/>
        <v/>
      </c>
      <c r="GX91" s="17" t="str">
        <f t="shared" ca="1" si="199"/>
        <v/>
      </c>
      <c r="GY91" s="17" t="str">
        <f t="shared" ca="1" si="200"/>
        <v/>
      </c>
      <c r="GZ91" s="17" t="str">
        <f t="shared" ca="1" si="201"/>
        <v/>
      </c>
      <c r="HA91" s="17" t="str">
        <f t="shared" ca="1" si="202"/>
        <v/>
      </c>
      <c r="HB91" s="17" t="str">
        <f t="shared" ca="1" si="203"/>
        <v/>
      </c>
      <c r="HC91" s="17" t="str">
        <f t="shared" ca="1" si="204"/>
        <v/>
      </c>
      <c r="HD91" s="17" t="str">
        <f t="shared" ca="1" si="205"/>
        <v/>
      </c>
      <c r="HE91" s="17" t="str">
        <f t="shared" ca="1" si="206"/>
        <v/>
      </c>
      <c r="HF91" s="17" t="str">
        <f t="shared" ca="1" si="207"/>
        <v/>
      </c>
      <c r="HG91" s="17" t="str">
        <f t="shared" ca="1" si="208"/>
        <v/>
      </c>
      <c r="HH91" s="17" t="str">
        <f t="shared" ca="1" si="209"/>
        <v/>
      </c>
      <c r="HI91" s="17" t="str">
        <f t="shared" ca="1" si="210"/>
        <v/>
      </c>
      <c r="HJ91" s="17" t="str">
        <f t="shared" ca="1" si="211"/>
        <v/>
      </c>
      <c r="HK91" s="17" t="str">
        <f t="shared" ca="1" si="212"/>
        <v/>
      </c>
      <c r="HL91" s="17" t="str">
        <f t="shared" ca="1" si="213"/>
        <v/>
      </c>
      <c r="HM91" s="17" t="str">
        <f t="shared" ca="1" si="214"/>
        <v/>
      </c>
      <c r="HN91" s="17" t="str">
        <f t="shared" ca="1" si="215"/>
        <v/>
      </c>
      <c r="HO91" s="17" t="str">
        <f t="shared" ca="1" si="216"/>
        <v/>
      </c>
      <c r="HP91" s="17" t="str">
        <f t="shared" ca="1" si="217"/>
        <v/>
      </c>
      <c r="HQ91" s="17" t="str">
        <f t="shared" ca="1" si="218"/>
        <v/>
      </c>
      <c r="HR91" s="17" t="str">
        <f t="shared" ca="1" si="219"/>
        <v/>
      </c>
      <c r="HS91" s="17" t="str">
        <f t="shared" ca="1" si="220"/>
        <v/>
      </c>
      <c r="HT91" s="17" t="str">
        <f t="shared" ca="1" si="221"/>
        <v/>
      </c>
      <c r="HU91" s="17" t="str">
        <f t="shared" ca="1" si="222"/>
        <v/>
      </c>
      <c r="HV91" s="17" t="str">
        <f t="shared" ca="1" si="223"/>
        <v/>
      </c>
      <c r="HW91" s="17" t="str">
        <f t="shared" ca="1" si="224"/>
        <v/>
      </c>
      <c r="HX91" s="17" t="str">
        <f t="shared" ca="1" si="225"/>
        <v/>
      </c>
      <c r="HY91" s="17" t="str">
        <f t="shared" ca="1" si="226"/>
        <v/>
      </c>
      <c r="HZ91" s="17" t="str">
        <f t="shared" ca="1" si="227"/>
        <v/>
      </c>
      <c r="IA91" s="17" t="str">
        <f t="shared" ca="1" si="228"/>
        <v/>
      </c>
      <c r="IB91" s="17" t="str">
        <f t="shared" ca="1" si="229"/>
        <v/>
      </c>
      <c r="IC91" s="17" t="str">
        <f t="shared" ca="1" si="230"/>
        <v/>
      </c>
      <c r="ID91" s="17" t="str">
        <f t="shared" ca="1" si="167"/>
        <v/>
      </c>
      <c r="IE91" s="17" t="str">
        <f t="shared" ca="1" si="246"/>
        <v/>
      </c>
      <c r="IF91" s="17" t="str">
        <f t="shared" ca="1" si="247"/>
        <v/>
      </c>
      <c r="IG91" s="17" t="str">
        <f t="shared" ca="1" si="248"/>
        <v/>
      </c>
      <c r="IH91" s="17" t="str">
        <f t="shared" ca="1" si="249"/>
        <v/>
      </c>
      <c r="II91" s="17" t="str">
        <f t="shared" ca="1" si="250"/>
        <v/>
      </c>
      <c r="IJ91" s="17" t="str">
        <f t="shared" ca="1" si="251"/>
        <v/>
      </c>
      <c r="IK91" s="17" t="str">
        <f t="shared" ca="1" si="252"/>
        <v/>
      </c>
      <c r="IL91" s="17" t="str">
        <f t="shared" ca="1" si="253"/>
        <v/>
      </c>
      <c r="IM91" s="17" t="str">
        <f t="shared" ca="1" si="254"/>
        <v/>
      </c>
      <c r="IN91" s="17" t="str">
        <f t="shared" ca="1" si="255"/>
        <v/>
      </c>
      <c r="IO91" s="17" t="str">
        <f t="shared" ca="1" si="256"/>
        <v/>
      </c>
      <c r="IP91" s="17" t="str">
        <f t="shared" ca="1" si="257"/>
        <v/>
      </c>
      <c r="IQ91" s="17" t="str">
        <f t="shared" ca="1" si="231"/>
        <v/>
      </c>
      <c r="IR91" s="17" t="str">
        <f t="shared" ca="1" si="232"/>
        <v/>
      </c>
      <c r="IS91" s="17" t="str">
        <f t="shared" ca="1" si="233"/>
        <v/>
      </c>
      <c r="IT91" s="17" t="str">
        <f t="shared" ca="1" si="234"/>
        <v/>
      </c>
      <c r="IU91" s="17" t="str">
        <f t="shared" ca="1" si="235"/>
        <v/>
      </c>
      <c r="IV91" s="17" t="str">
        <f t="shared" ca="1" si="236"/>
        <v/>
      </c>
      <c r="IW91" s="17" t="str">
        <f t="shared" ca="1" si="237"/>
        <v/>
      </c>
      <c r="IX91" s="17" t="str">
        <f t="shared" ca="1" si="238"/>
        <v/>
      </c>
      <c r="IY91" s="17" t="str">
        <f t="shared" ca="1" si="239"/>
        <v/>
      </c>
      <c r="IZ91" s="17" t="str">
        <f t="shared" ca="1" si="240"/>
        <v/>
      </c>
      <c r="JA91" s="17" t="str">
        <f t="shared" ca="1" si="241"/>
        <v/>
      </c>
      <c r="JB91" s="17" t="str">
        <f t="shared" ca="1" si="242"/>
        <v/>
      </c>
      <c r="JC91" s="17" t="str">
        <f t="shared" ca="1" si="243"/>
        <v/>
      </c>
      <c r="JD91" s="17" t="str">
        <f t="shared" ca="1" si="244"/>
        <v/>
      </c>
      <c r="JE91" s="17" t="str">
        <f t="shared" ca="1" si="245"/>
        <v/>
      </c>
      <c r="JF91" s="17" t="str">
        <f t="shared" ca="1" si="258"/>
        <v/>
      </c>
      <c r="JG91" s="17" t="str">
        <f t="shared" ca="1" si="259"/>
        <v/>
      </c>
      <c r="JH91" s="17" t="str">
        <f t="shared" ca="1" si="260"/>
        <v/>
      </c>
      <c r="JI91" s="17" t="str">
        <f t="shared" ca="1" si="261"/>
        <v/>
      </c>
      <c r="JJ91" s="17" t="str">
        <f t="shared" ca="1" si="262"/>
        <v/>
      </c>
      <c r="JK91" s="17" t="str">
        <f t="shared" ca="1" si="263"/>
        <v/>
      </c>
      <c r="JL91" s="17" t="str">
        <f t="shared" ca="1" si="264"/>
        <v/>
      </c>
      <c r="JM91" s="17" t="str">
        <f t="shared" ca="1" si="265"/>
        <v/>
      </c>
    </row>
    <row r="92" spans="1:273">
      <c r="A92" s="17" t="str">
        <f t="shared" si="145"/>
        <v>\\\0</v>
      </c>
      <c r="B92" s="17" t="str">
        <f t="shared" si="146"/>
        <v>\\\0</v>
      </c>
      <c r="C92" s="17" t="str">
        <f t="shared" si="147"/>
        <v>\\\0</v>
      </c>
      <c r="D92" s="17" t="str">
        <f t="shared" si="148"/>
        <v>\\\0</v>
      </c>
      <c r="E92" s="17" t="str">
        <f t="shared" si="149"/>
        <v>\\\0</v>
      </c>
      <c r="F92" s="17" t="str">
        <f t="shared" si="150"/>
        <v>\\\0</v>
      </c>
      <c r="G92" s="17" t="str">
        <f t="shared" si="151"/>
        <v>\\\0</v>
      </c>
      <c r="H92" s="17" t="str">
        <f t="shared" si="152"/>
        <v>\\\0</v>
      </c>
      <c r="I92" s="17" t="str">
        <f t="shared" si="153"/>
        <v>\\\0</v>
      </c>
      <c r="J92" s="17" t="str">
        <f t="shared" si="154"/>
        <v>\\\0</v>
      </c>
      <c r="K92" s="17" t="str">
        <f t="shared" si="155"/>
        <v>\\\0</v>
      </c>
      <c r="L92" s="17" t="str">
        <f t="shared" si="156"/>
        <v>\\\0</v>
      </c>
      <c r="M92" s="17" t="str">
        <f t="shared" si="157"/>
        <v>\\\0</v>
      </c>
      <c r="N92" s="17" t="str">
        <f t="shared" si="158"/>
        <v>\\\0</v>
      </c>
      <c r="O92" s="17" t="str">
        <f t="shared" si="159"/>
        <v>\\\0</v>
      </c>
      <c r="P92" s="17" t="str">
        <f t="shared" si="160"/>
        <v>\\\0</v>
      </c>
      <c r="R92" s="17" t="str">
        <f t="shared" si="161"/>
        <v>\\</v>
      </c>
      <c r="S92" s="38"/>
      <c r="T92" s="39"/>
      <c r="U92" s="31"/>
      <c r="V92" s="32"/>
      <c r="W92" s="36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35"/>
      <c r="DS92" s="287"/>
      <c r="DT92" s="153"/>
      <c r="DU92" s="153"/>
      <c r="DV92" s="28">
        <f>IF(AND($S92='자료입력 및 결과표시'!$B$6,COUNTIF($W92:$DR92,'자료입력 및 결과표시'!$C$6)&gt;=1),IF(OR('자료입력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DW92" s="28">
        <f>IF(AND($S92='자료입력 및 결과표시'!$B$7,COUNTIF($W92:$DR92,'자료입력 및 결과표시'!$C$7)&gt;=1),IF(OR('자료입력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DX92" s="28">
        <f>IF(AND($S92='자료입력 및 결과표시'!$B$8,COUNTIF($W92:$DR92,'자료입력 및 결과표시'!$C$8)&gt;=1),IF(OR('자료입력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DY92" s="28">
        <f>IF(AND($S92='자료입력 및 결과표시'!$B$9,COUNTIF($W92:$DR92,'자료입력 및 결과표시'!$C$9)&gt;=1),IF(OR('자료입력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DZ92" s="28">
        <f>IF(AND($S92='자료입력 및 결과표시'!$B$10,COUNTIF($W92:$DR92,'자료입력 및 결과표시'!$C$10)&gt;=1),IF(OR('자료입력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A92" s="28">
        <f>IF(AND($S92='자료입력 및 결과표시'!$B$11,COUNTIF($W92:$DR92,'자료입력 및 결과표시'!$C$11)&gt;=1),IF(OR('자료입력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B92" s="28">
        <f>IF(AND($S92='자료입력 및 결과표시'!$B$12,COUNTIF($W92:$DR92,'자료입력 및 결과표시'!$C$12)&gt;=1),IF(OR('자료입력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C92" s="28">
        <f>IF(AND($S92='자료입력 및 결과표시'!$B$13,COUNTIF($W92:$DR92,'자료입력 및 결과표시'!$C$13)&gt;=1),IF(OR('자료입력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D92" s="28">
        <f>IF(AND($S92='자료입력 및 결과표시'!$B$14,COUNTIF($W92:$DR92,'자료입력 및 결과표시'!$C$14)&gt;=1),IF(OR('자료입력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E92" s="28">
        <f>IF(AND($S92='자료입력 및 결과표시'!$B$15,COUNTIF($W92:$DR92,'자료입력 및 결과표시'!$C$15)&gt;=1),IF(OR('자료입력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F92" s="28">
        <f>IF(AND($S92='자료입력 및 결과표시'!$B$16,COUNTIF($W92:$DR92,'자료입력 및 결과표시'!$C$16)&gt;=1),IF(OR('자료입력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G92" s="28">
        <f>IF(AND($S92='자료입력 및 결과표시'!$B$17,COUNTIF($W92:$DR92,'자료입력 및 결과표시'!$C$17)&gt;=1),IF(OR('자료입력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H92" s="28">
        <f>IF(AND($S92='자료입력 및 결과표시'!$B$18,COUNTIF($W92:$DR92,'자료입력 및 결과표시'!$C$18)&gt;=1),IF(OR('자료입력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I92" s="28">
        <f>IF(AND($S92='자료입력 및 결과표시'!$B$19,COUNTIF($W92:$DR92,'자료입력 및 결과표시'!$C$19)&gt;=1),IF(OR('자료입력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J92" s="28">
        <f>IF(AND($S92='자료입력 및 결과표시'!$B$20,COUNTIF($W92:$DR92,'자료입력 및 결과표시'!$C$20)&gt;=1),IF(OR('자료입력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K92" s="28">
        <f>IF(AND($S92='자료입력 및 결과표시'!$B$21,COUNTIF($W92:$DR92,'자료입력 및 결과표시'!$C$21)&gt;=1),IF(OR('자료입력 및 결과표시'!$B$4+90&gt;=$V92,'자료입력 및 결과표시'!$B$4&lt;$U92),0,IF($V92-'자료입력 및 결과표시'!$B$4-90&gt;='자료입력 및 결과표시'!$E$4,'자료입력 및 결과표시'!$E$4,$V92-'자료입력 및 결과표시'!$B$4-90)),0)</f>
        <v>0</v>
      </c>
      <c r="EL92" s="17">
        <f>IF(AND(S92='자료입력 및 결과표시'!$B$6,COUNTIF('업무중복도(데이터 입력)'!$W92:$DR92,'자료입력 및 결과표시'!$C$6)&gt;=1),1,0)</f>
        <v>0</v>
      </c>
      <c r="EM92" s="17">
        <f>IF(AND(S92='자료입력 및 결과표시'!$B$7,COUNTIF('업무중복도(데이터 입력)'!$W92:$DR92,'자료입력 및 결과표시'!$C$7)&gt;=1),2,0)</f>
        <v>0</v>
      </c>
      <c r="EN92" s="17">
        <f>IF(AND(S92='자료입력 및 결과표시'!$B$8,COUNTIF('업무중복도(데이터 입력)'!$W92:$DR92,'자료입력 및 결과표시'!$C$8)&gt;=1),3,0)</f>
        <v>0</v>
      </c>
      <c r="EO92" s="17">
        <f>IF(AND(S92='자료입력 및 결과표시'!$B$9,COUNTIF('업무중복도(데이터 입력)'!$W92:$DR92,'자료입력 및 결과표시'!$C$9)&gt;=1),4,0)</f>
        <v>0</v>
      </c>
      <c r="EP92" s="17">
        <f>IF(AND(S92='자료입력 및 결과표시'!$B$10,COUNTIF('업무중복도(데이터 입력)'!$W92:$DR92,'자료입력 및 결과표시'!$C$10)&gt;=1),5,0)</f>
        <v>0</v>
      </c>
      <c r="EQ92" s="17">
        <f>IF(AND(S92='자료입력 및 결과표시'!$B$11,COUNTIF('업무중복도(데이터 입력)'!$W92:$DR92,'자료입력 및 결과표시'!$C$11)&gt;=1),6,0)</f>
        <v>0</v>
      </c>
      <c r="ER92" s="17">
        <f>IF(AND(S92='자료입력 및 결과표시'!$B$12,COUNTIF('업무중복도(데이터 입력)'!$W92:$DR92,'자료입력 및 결과표시'!$C$12)&gt;=1),7,0)</f>
        <v>0</v>
      </c>
      <c r="ES92" s="17">
        <f>IF(AND(S92='자료입력 및 결과표시'!$B$13,COUNTIF('업무중복도(데이터 입력)'!$W92:$DR92,'자료입력 및 결과표시'!$C$13)&gt;=1),8,0)</f>
        <v>0</v>
      </c>
      <c r="ET92" s="17">
        <f>IF(AND(S92='자료입력 및 결과표시'!$B$14,COUNTIF('업무중복도(데이터 입력)'!$W92:$DR92,'자료입력 및 결과표시'!$C$14)&gt;=1),9,0)</f>
        <v>0</v>
      </c>
      <c r="EU92" s="17">
        <f>IF(AND(S92='자료입력 및 결과표시'!$B$15,COUNTIF('업무중복도(데이터 입력)'!$W92:$DR92,'자료입력 및 결과표시'!$C$15)&gt;=1),10,0)</f>
        <v>0</v>
      </c>
      <c r="EV92" s="17">
        <f>IF(AND(S92='자료입력 및 결과표시'!$B$16,COUNTIF('업무중복도(데이터 입력)'!$W92:$DR92,'자료입력 및 결과표시'!$C$16)&gt;=1),11,0)</f>
        <v>0</v>
      </c>
      <c r="EW92" s="17">
        <f>IF(AND(S92='자료입력 및 결과표시'!$B$17,COUNTIF('업무중복도(데이터 입력)'!$W92:$DR92,'자료입력 및 결과표시'!$C$17)&gt;=1),12,0)</f>
        <v>0</v>
      </c>
      <c r="EX92" s="17">
        <f>IF(AND(S92='자료입력 및 결과표시'!$B$18,COUNTIF('업무중복도(데이터 입력)'!$W92:$DR92,'자료입력 및 결과표시'!$C$18)&gt;=1),13,0)</f>
        <v>0</v>
      </c>
      <c r="EY92" s="17">
        <f>IF(AND(S92='자료입력 및 결과표시'!$B$19,COUNTIF('업무중복도(데이터 입력)'!$W92:$DR92,'자료입력 및 결과표시'!$C$19)&gt;=1),14,0)</f>
        <v>0</v>
      </c>
      <c r="EZ92" s="17">
        <f>IF(AND(S92='자료입력 및 결과표시'!$B$20,COUNTIF('업무중복도(데이터 입력)'!$W92:$DR92,'자료입력 및 결과표시'!$C$20)&gt;=1),15,0)</f>
        <v>0</v>
      </c>
      <c r="FA92" s="17">
        <f>IF(AND(S92='자료입력 및 결과표시'!$B$21,COUNTIF('업무중복도(데이터 입력)'!$W92:$DR92,'자료입력 및 결과표시'!$C$21)&gt;=1),16,0)</f>
        <v>0</v>
      </c>
      <c r="FD92" s="270" t="str">
        <f ca="1">IFERROR(MATCH('자료입력 및 결과표시'!$C$62,OFFSET($R$3,$FD91,,1000),0)+$FD91,"")</f>
        <v/>
      </c>
      <c r="FE92" s="271" t="str">
        <f t="shared" ca="1" si="162"/>
        <v/>
      </c>
      <c r="FK92" s="17">
        <f t="shared" si="163"/>
        <v>0</v>
      </c>
      <c r="FL92" s="17">
        <v>90</v>
      </c>
      <c r="FM92" s="17">
        <f>IF(HLOOKUP('자료입력 및 결과표시'!$A$4,'업체별 기술인 명단(데이터 입력)'!$B$2:$BZ$100,91,FALSE)="",1,HLOOKUP('자료입력 및 결과표시'!$A$4,'업체별 기술인 명단(데이터 입력)'!$B$2:$BZ$100,91,FALSE))</f>
        <v>1</v>
      </c>
      <c r="FN92" s="17">
        <f t="shared" ca="1" si="164"/>
        <v>0</v>
      </c>
      <c r="FO92"/>
      <c r="FP92" s="17" t="str">
        <f t="shared" ca="1" si="165"/>
        <v/>
      </c>
      <c r="FQ92" s="270" t="str">
        <f ca="1">IFERROR(MATCH('자료입력 및 결과표시'!$C$62,OFFSET($R$3,$FQ91,,1000),0)+$FQ91,"")</f>
        <v/>
      </c>
      <c r="FR92" s="17" t="str">
        <f t="shared" ca="1" si="166"/>
        <v/>
      </c>
      <c r="FS92" s="17" t="str">
        <f t="shared" ca="1" si="168"/>
        <v/>
      </c>
      <c r="FT92" s="17" t="str">
        <f t="shared" ca="1" si="169"/>
        <v/>
      </c>
      <c r="FU92" s="17" t="str">
        <f t="shared" ca="1" si="170"/>
        <v/>
      </c>
      <c r="FV92" s="17" t="str">
        <f t="shared" ca="1" si="171"/>
        <v/>
      </c>
      <c r="FW92" s="17" t="str">
        <f t="shared" ca="1" si="172"/>
        <v/>
      </c>
      <c r="FX92" s="17" t="str">
        <f t="shared" ca="1" si="173"/>
        <v/>
      </c>
      <c r="FY92" s="17" t="str">
        <f t="shared" ca="1" si="174"/>
        <v/>
      </c>
      <c r="FZ92" s="17" t="str">
        <f t="shared" ca="1" si="175"/>
        <v/>
      </c>
      <c r="GA92" s="17" t="str">
        <f t="shared" ca="1" si="176"/>
        <v/>
      </c>
      <c r="GB92" s="17" t="str">
        <f t="shared" ca="1" si="177"/>
        <v/>
      </c>
      <c r="GC92" s="17" t="str">
        <f t="shared" ca="1" si="178"/>
        <v/>
      </c>
      <c r="GD92" s="17" t="str">
        <f t="shared" ca="1" si="179"/>
        <v/>
      </c>
      <c r="GE92" s="17" t="str">
        <f t="shared" ca="1" si="180"/>
        <v/>
      </c>
      <c r="GF92" s="17" t="str">
        <f t="shared" ca="1" si="181"/>
        <v/>
      </c>
      <c r="GG92" s="17" t="str">
        <f t="shared" ca="1" si="182"/>
        <v/>
      </c>
      <c r="GH92" s="17" t="str">
        <f t="shared" ca="1" si="183"/>
        <v/>
      </c>
      <c r="GI92" s="17" t="str">
        <f t="shared" ca="1" si="184"/>
        <v/>
      </c>
      <c r="GJ92" s="17" t="str">
        <f t="shared" ca="1" si="185"/>
        <v/>
      </c>
      <c r="GK92" s="17" t="str">
        <f t="shared" ca="1" si="186"/>
        <v/>
      </c>
      <c r="GL92" s="17" t="str">
        <f t="shared" ca="1" si="187"/>
        <v/>
      </c>
      <c r="GM92" s="17" t="str">
        <f t="shared" ca="1" si="188"/>
        <v/>
      </c>
      <c r="GN92" s="17" t="str">
        <f t="shared" ca="1" si="189"/>
        <v/>
      </c>
      <c r="GO92" s="17" t="str">
        <f t="shared" ca="1" si="190"/>
        <v/>
      </c>
      <c r="GP92" s="17" t="str">
        <f t="shared" ca="1" si="191"/>
        <v/>
      </c>
      <c r="GQ92" s="17" t="str">
        <f t="shared" ca="1" si="192"/>
        <v/>
      </c>
      <c r="GR92" s="17" t="str">
        <f t="shared" ca="1" si="193"/>
        <v/>
      </c>
      <c r="GS92" s="17" t="str">
        <f t="shared" ca="1" si="194"/>
        <v/>
      </c>
      <c r="GT92" s="17" t="str">
        <f t="shared" ca="1" si="195"/>
        <v/>
      </c>
      <c r="GU92" s="17" t="str">
        <f t="shared" ca="1" si="196"/>
        <v/>
      </c>
      <c r="GV92" s="17" t="str">
        <f t="shared" ca="1" si="197"/>
        <v/>
      </c>
      <c r="GW92" s="17" t="str">
        <f t="shared" ca="1" si="198"/>
        <v/>
      </c>
      <c r="GX92" s="17" t="str">
        <f t="shared" ca="1" si="199"/>
        <v/>
      </c>
      <c r="GY92" s="17" t="str">
        <f t="shared" ca="1" si="200"/>
        <v/>
      </c>
      <c r="GZ92" s="17" t="str">
        <f t="shared" ca="1" si="201"/>
        <v/>
      </c>
      <c r="HA92" s="17" t="str">
        <f t="shared" ca="1" si="202"/>
        <v/>
      </c>
      <c r="HB92" s="17" t="str">
        <f t="shared" ca="1" si="203"/>
        <v/>
      </c>
      <c r="HC92" s="17" t="str">
        <f t="shared" ca="1" si="204"/>
        <v/>
      </c>
      <c r="HD92" s="17" t="str">
        <f t="shared" ca="1" si="205"/>
        <v/>
      </c>
      <c r="HE92" s="17" t="str">
        <f t="shared" ca="1" si="206"/>
        <v/>
      </c>
      <c r="HF92" s="17" t="str">
        <f t="shared" ca="1" si="207"/>
        <v/>
      </c>
      <c r="HG92" s="17" t="str">
        <f t="shared" ca="1" si="208"/>
        <v/>
      </c>
      <c r="HH92" s="17" t="str">
        <f t="shared" ca="1" si="209"/>
        <v/>
      </c>
      <c r="HI92" s="17" t="str">
        <f t="shared" ca="1" si="210"/>
        <v/>
      </c>
      <c r="HJ92" s="17" t="str">
        <f t="shared" ca="1" si="211"/>
        <v/>
      </c>
      <c r="HK92" s="17" t="str">
        <f t="shared" ca="1" si="212"/>
        <v/>
      </c>
      <c r="HL92" s="17" t="str">
        <f t="shared" ca="1" si="213"/>
        <v/>
      </c>
      <c r="HM92" s="17" t="str">
        <f t="shared" ca="1" si="214"/>
        <v/>
      </c>
      <c r="HN92" s="17" t="str">
        <f t="shared" ca="1" si="215"/>
        <v/>
      </c>
      <c r="HO92" s="17" t="str">
        <f t="shared" ca="1" si="216"/>
        <v/>
      </c>
      <c r="HP92" s="17" t="str">
        <f t="shared" ca="1" si="217"/>
        <v/>
      </c>
      <c r="HQ92" s="17" t="str">
        <f t="shared" ca="1" si="218"/>
        <v/>
      </c>
      <c r="HR92" s="17" t="str">
        <f t="shared" ca="1" si="219"/>
        <v/>
      </c>
      <c r="HS92" s="17" t="str">
        <f t="shared" ca="1" si="220"/>
        <v/>
      </c>
      <c r="HT92" s="17" t="str">
        <f t="shared" ca="1" si="221"/>
        <v/>
      </c>
      <c r="HU92" s="17" t="str">
        <f t="shared" ca="1" si="222"/>
        <v/>
      </c>
      <c r="HV92" s="17" t="str">
        <f t="shared" ca="1" si="223"/>
        <v/>
      </c>
      <c r="HW92" s="17" t="str">
        <f t="shared" ca="1" si="224"/>
        <v/>
      </c>
      <c r="HX92" s="17" t="str">
        <f t="shared" ca="1" si="225"/>
        <v/>
      </c>
      <c r="HY92" s="17" t="str">
        <f t="shared" ca="1" si="226"/>
        <v/>
      </c>
      <c r="HZ92" s="17" t="str">
        <f t="shared" ca="1" si="227"/>
        <v/>
      </c>
      <c r="IA92" s="17" t="str">
        <f t="shared" ca="1" si="228"/>
        <v/>
      </c>
      <c r="IB92" s="17" t="str">
        <f t="shared" ca="1" si="229"/>
        <v/>
      </c>
      <c r="IC92" s="17" t="str">
        <f t="shared" ca="1" si="230"/>
        <v/>
      </c>
      <c r="ID92" s="17" t="str">
        <f t="shared" ca="1" si="167"/>
        <v/>
      </c>
      <c r="IE92" s="17" t="str">
        <f t="shared" ca="1" si="246"/>
        <v/>
      </c>
      <c r="IF92" s="17" t="str">
        <f t="shared" ca="1" si="247"/>
        <v/>
      </c>
      <c r="IG92" s="17" t="str">
        <f t="shared" ca="1" si="248"/>
        <v/>
      </c>
      <c r="IH92" s="17" t="str">
        <f t="shared" ca="1" si="249"/>
        <v/>
      </c>
      <c r="II92" s="17" t="str">
        <f t="shared" ca="1" si="250"/>
        <v/>
      </c>
      <c r="IJ92" s="17" t="str">
        <f t="shared" ca="1" si="251"/>
        <v/>
      </c>
      <c r="IK92" s="17" t="str">
        <f t="shared" ca="1" si="252"/>
        <v/>
      </c>
      <c r="IL92" s="17" t="str">
        <f t="shared" ca="1" si="253"/>
        <v/>
      </c>
      <c r="IM92" s="17" t="str">
        <f t="shared" ca="1" si="254"/>
        <v/>
      </c>
      <c r="IN92" s="17" t="str">
        <f t="shared" ca="1" si="255"/>
        <v/>
      </c>
      <c r="IO92" s="17" t="str">
        <f t="shared" ca="1" si="256"/>
        <v/>
      </c>
      <c r="IP92" s="17" t="str">
        <f t="shared" ca="1" si="257"/>
        <v/>
      </c>
      <c r="IQ92" s="17" t="str">
        <f t="shared" ca="1" si="231"/>
        <v/>
      </c>
      <c r="IR92" s="17" t="str">
        <f t="shared" ca="1" si="232"/>
        <v/>
      </c>
      <c r="IS92" s="17" t="str">
        <f t="shared" ca="1" si="233"/>
        <v/>
      </c>
      <c r="IT92" s="17" t="str">
        <f t="shared" ca="1" si="234"/>
        <v/>
      </c>
      <c r="IU92" s="17" t="str">
        <f t="shared" ca="1" si="235"/>
        <v/>
      </c>
      <c r="IV92" s="17" t="str">
        <f t="shared" ca="1" si="236"/>
        <v/>
      </c>
      <c r="IW92" s="17" t="str">
        <f t="shared" ca="1" si="237"/>
        <v/>
      </c>
      <c r="IX92" s="17" t="str">
        <f t="shared" ca="1" si="238"/>
        <v/>
      </c>
      <c r="IY92" s="17" t="str">
        <f t="shared" ca="1" si="239"/>
        <v/>
      </c>
      <c r="IZ92" s="17" t="str">
        <f t="shared" ca="1" si="240"/>
        <v/>
      </c>
      <c r="JA92" s="17" t="str">
        <f t="shared" ca="1" si="241"/>
        <v/>
      </c>
      <c r="JB92" s="17" t="str">
        <f t="shared" ca="1" si="242"/>
        <v/>
      </c>
      <c r="JC92" s="17" t="str">
        <f t="shared" ca="1" si="243"/>
        <v/>
      </c>
      <c r="JD92" s="17" t="str">
        <f t="shared" ca="1" si="244"/>
        <v/>
      </c>
      <c r="JE92" s="17" t="str">
        <f t="shared" ca="1" si="245"/>
        <v/>
      </c>
      <c r="JF92" s="17" t="str">
        <f t="shared" ca="1" si="258"/>
        <v/>
      </c>
      <c r="JG92" s="17" t="str">
        <f t="shared" ca="1" si="259"/>
        <v/>
      </c>
      <c r="JH92" s="17" t="str">
        <f t="shared" ca="1" si="260"/>
        <v/>
      </c>
      <c r="JI92" s="17" t="str">
        <f t="shared" ca="1" si="261"/>
        <v/>
      </c>
      <c r="JJ92" s="17" t="str">
        <f t="shared" ca="1" si="262"/>
        <v/>
      </c>
      <c r="JK92" s="17" t="str">
        <f t="shared" ca="1" si="263"/>
        <v/>
      </c>
      <c r="JL92" s="17" t="str">
        <f t="shared" ca="1" si="264"/>
        <v/>
      </c>
      <c r="JM92" s="17" t="str">
        <f t="shared" ca="1" si="265"/>
        <v/>
      </c>
    </row>
    <row r="93" spans="1:273">
      <c r="A93" s="17" t="str">
        <f t="shared" si="145"/>
        <v>\\\0</v>
      </c>
      <c r="B93" s="17" t="str">
        <f t="shared" si="146"/>
        <v>\\\0</v>
      </c>
      <c r="C93" s="17" t="str">
        <f t="shared" si="147"/>
        <v>\\\0</v>
      </c>
      <c r="D93" s="17" t="str">
        <f t="shared" si="148"/>
        <v>\\\0</v>
      </c>
      <c r="E93" s="17" t="str">
        <f t="shared" si="149"/>
        <v>\\\0</v>
      </c>
      <c r="F93" s="17" t="str">
        <f t="shared" si="150"/>
        <v>\\\0</v>
      </c>
      <c r="G93" s="17" t="str">
        <f t="shared" si="151"/>
        <v>\\\0</v>
      </c>
      <c r="H93" s="17" t="str">
        <f t="shared" si="152"/>
        <v>\\\0</v>
      </c>
      <c r="I93" s="17" t="str">
        <f t="shared" si="153"/>
        <v>\\\0</v>
      </c>
      <c r="J93" s="17" t="str">
        <f t="shared" si="154"/>
        <v>\\\0</v>
      </c>
      <c r="K93" s="17" t="str">
        <f t="shared" si="155"/>
        <v>\\\0</v>
      </c>
      <c r="L93" s="17" t="str">
        <f t="shared" si="156"/>
        <v>\\\0</v>
      </c>
      <c r="M93" s="17" t="str">
        <f t="shared" si="157"/>
        <v>\\\0</v>
      </c>
      <c r="N93" s="17" t="str">
        <f t="shared" si="158"/>
        <v>\\\0</v>
      </c>
      <c r="O93" s="17" t="str">
        <f t="shared" si="159"/>
        <v>\\\0</v>
      </c>
      <c r="P93" s="17" t="str">
        <f t="shared" si="160"/>
        <v>\\\0</v>
      </c>
      <c r="R93" s="17" t="str">
        <f t="shared" si="161"/>
        <v>\\</v>
      </c>
      <c r="S93" s="38"/>
      <c r="T93" s="39"/>
      <c r="U93" s="31"/>
      <c r="V93" s="32"/>
      <c r="W93" s="36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35"/>
      <c r="DS93" s="287"/>
      <c r="DT93" s="153"/>
      <c r="DU93" s="153"/>
      <c r="DV93" s="28">
        <f>IF(AND($S93='자료입력 및 결과표시'!$B$6,COUNTIF($W93:$DR93,'자료입력 및 결과표시'!$C$6)&gt;=1),IF(OR('자료입력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DW93" s="28">
        <f>IF(AND($S93='자료입력 및 결과표시'!$B$7,COUNTIF($W93:$DR93,'자료입력 및 결과표시'!$C$7)&gt;=1),IF(OR('자료입력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DX93" s="28">
        <f>IF(AND($S93='자료입력 및 결과표시'!$B$8,COUNTIF($W93:$DR93,'자료입력 및 결과표시'!$C$8)&gt;=1),IF(OR('자료입력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DY93" s="28">
        <f>IF(AND($S93='자료입력 및 결과표시'!$B$9,COUNTIF($W93:$DR93,'자료입력 및 결과표시'!$C$9)&gt;=1),IF(OR('자료입력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DZ93" s="28">
        <f>IF(AND($S93='자료입력 및 결과표시'!$B$10,COUNTIF($W93:$DR93,'자료입력 및 결과표시'!$C$10)&gt;=1),IF(OR('자료입력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A93" s="28">
        <f>IF(AND($S93='자료입력 및 결과표시'!$B$11,COUNTIF($W93:$DR93,'자료입력 및 결과표시'!$C$11)&gt;=1),IF(OR('자료입력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B93" s="28">
        <f>IF(AND($S93='자료입력 및 결과표시'!$B$12,COUNTIF($W93:$DR93,'자료입력 및 결과표시'!$C$12)&gt;=1),IF(OR('자료입력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C93" s="28">
        <f>IF(AND($S93='자료입력 및 결과표시'!$B$13,COUNTIF($W93:$DR93,'자료입력 및 결과표시'!$C$13)&gt;=1),IF(OR('자료입력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D93" s="28">
        <f>IF(AND($S93='자료입력 및 결과표시'!$B$14,COUNTIF($W93:$DR93,'자료입력 및 결과표시'!$C$14)&gt;=1),IF(OR('자료입력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E93" s="28">
        <f>IF(AND($S93='자료입력 및 결과표시'!$B$15,COUNTIF($W93:$DR93,'자료입력 및 결과표시'!$C$15)&gt;=1),IF(OR('자료입력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F93" s="28">
        <f>IF(AND($S93='자료입력 및 결과표시'!$B$16,COUNTIF($W93:$DR93,'자료입력 및 결과표시'!$C$16)&gt;=1),IF(OR('자료입력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G93" s="28">
        <f>IF(AND($S93='자료입력 및 결과표시'!$B$17,COUNTIF($W93:$DR93,'자료입력 및 결과표시'!$C$17)&gt;=1),IF(OR('자료입력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H93" s="28">
        <f>IF(AND($S93='자료입력 및 결과표시'!$B$18,COUNTIF($W93:$DR93,'자료입력 및 결과표시'!$C$18)&gt;=1),IF(OR('자료입력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I93" s="28">
        <f>IF(AND($S93='자료입력 및 결과표시'!$B$19,COUNTIF($W93:$DR93,'자료입력 및 결과표시'!$C$19)&gt;=1),IF(OR('자료입력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J93" s="28">
        <f>IF(AND($S93='자료입력 및 결과표시'!$B$20,COUNTIF($W93:$DR93,'자료입력 및 결과표시'!$C$20)&gt;=1),IF(OR('자료입력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K93" s="28">
        <f>IF(AND($S93='자료입력 및 결과표시'!$B$21,COUNTIF($W93:$DR93,'자료입력 및 결과표시'!$C$21)&gt;=1),IF(OR('자료입력 및 결과표시'!$B$4+90&gt;=$V93,'자료입력 및 결과표시'!$B$4&lt;$U93),0,IF($V93-'자료입력 및 결과표시'!$B$4-90&gt;='자료입력 및 결과표시'!$E$4,'자료입력 및 결과표시'!$E$4,$V93-'자료입력 및 결과표시'!$B$4-90)),0)</f>
        <v>0</v>
      </c>
      <c r="EL93" s="17">
        <f>IF(AND(S93='자료입력 및 결과표시'!$B$6,COUNTIF('업무중복도(데이터 입력)'!$W93:$DR93,'자료입력 및 결과표시'!$C$6)&gt;=1),1,0)</f>
        <v>0</v>
      </c>
      <c r="EM93" s="17">
        <f>IF(AND(S93='자료입력 및 결과표시'!$B$7,COUNTIF('업무중복도(데이터 입력)'!$W93:$DR93,'자료입력 및 결과표시'!$C$7)&gt;=1),2,0)</f>
        <v>0</v>
      </c>
      <c r="EN93" s="17">
        <f>IF(AND(S93='자료입력 및 결과표시'!$B$8,COUNTIF('업무중복도(데이터 입력)'!$W93:$DR93,'자료입력 및 결과표시'!$C$8)&gt;=1),3,0)</f>
        <v>0</v>
      </c>
      <c r="EO93" s="17">
        <f>IF(AND(S93='자료입력 및 결과표시'!$B$9,COUNTIF('업무중복도(데이터 입력)'!$W93:$DR93,'자료입력 및 결과표시'!$C$9)&gt;=1),4,0)</f>
        <v>0</v>
      </c>
      <c r="EP93" s="17">
        <f>IF(AND(S93='자료입력 및 결과표시'!$B$10,COUNTIF('업무중복도(데이터 입력)'!$W93:$DR93,'자료입력 및 결과표시'!$C$10)&gt;=1),5,0)</f>
        <v>0</v>
      </c>
      <c r="EQ93" s="17">
        <f>IF(AND(S93='자료입력 및 결과표시'!$B$11,COUNTIF('업무중복도(데이터 입력)'!$W93:$DR93,'자료입력 및 결과표시'!$C$11)&gt;=1),6,0)</f>
        <v>0</v>
      </c>
      <c r="ER93" s="17">
        <f>IF(AND(S93='자료입력 및 결과표시'!$B$12,COUNTIF('업무중복도(데이터 입력)'!$W93:$DR93,'자료입력 및 결과표시'!$C$12)&gt;=1),7,0)</f>
        <v>0</v>
      </c>
      <c r="ES93" s="17">
        <f>IF(AND(S93='자료입력 및 결과표시'!$B$13,COUNTIF('업무중복도(데이터 입력)'!$W93:$DR93,'자료입력 및 결과표시'!$C$13)&gt;=1),8,0)</f>
        <v>0</v>
      </c>
      <c r="ET93" s="17">
        <f>IF(AND(S93='자료입력 및 결과표시'!$B$14,COUNTIF('업무중복도(데이터 입력)'!$W93:$DR93,'자료입력 및 결과표시'!$C$14)&gt;=1),9,0)</f>
        <v>0</v>
      </c>
      <c r="EU93" s="17">
        <f>IF(AND(S93='자료입력 및 결과표시'!$B$15,COUNTIF('업무중복도(데이터 입력)'!$W93:$DR93,'자료입력 및 결과표시'!$C$15)&gt;=1),10,0)</f>
        <v>0</v>
      </c>
      <c r="EV93" s="17">
        <f>IF(AND(S93='자료입력 및 결과표시'!$B$16,COUNTIF('업무중복도(데이터 입력)'!$W93:$DR93,'자료입력 및 결과표시'!$C$16)&gt;=1),11,0)</f>
        <v>0</v>
      </c>
      <c r="EW93" s="17">
        <f>IF(AND(S93='자료입력 및 결과표시'!$B$17,COUNTIF('업무중복도(데이터 입력)'!$W93:$DR93,'자료입력 및 결과표시'!$C$17)&gt;=1),12,0)</f>
        <v>0</v>
      </c>
      <c r="EX93" s="17">
        <f>IF(AND(S93='자료입력 및 결과표시'!$B$18,COUNTIF('업무중복도(데이터 입력)'!$W93:$DR93,'자료입력 및 결과표시'!$C$18)&gt;=1),13,0)</f>
        <v>0</v>
      </c>
      <c r="EY93" s="17">
        <f>IF(AND(S93='자료입력 및 결과표시'!$B$19,COUNTIF('업무중복도(데이터 입력)'!$W93:$DR93,'자료입력 및 결과표시'!$C$19)&gt;=1),14,0)</f>
        <v>0</v>
      </c>
      <c r="EZ93" s="17">
        <f>IF(AND(S93='자료입력 및 결과표시'!$B$20,COUNTIF('업무중복도(데이터 입력)'!$W93:$DR93,'자료입력 및 결과표시'!$C$20)&gt;=1),15,0)</f>
        <v>0</v>
      </c>
      <c r="FA93" s="17">
        <f>IF(AND(S93='자료입력 및 결과표시'!$B$21,COUNTIF('업무중복도(데이터 입력)'!$W93:$DR93,'자료입력 및 결과표시'!$C$21)&gt;=1),16,0)</f>
        <v>0</v>
      </c>
      <c r="FD93" s="270" t="str">
        <f ca="1">IFERROR(MATCH('자료입력 및 결과표시'!$C$62,OFFSET($R$3,$FD92,,1000),0)+$FD92,"")</f>
        <v/>
      </c>
      <c r="FE93" s="271" t="str">
        <f t="shared" ca="1" si="162"/>
        <v/>
      </c>
      <c r="FK93" s="17">
        <f t="shared" si="163"/>
        <v>0</v>
      </c>
      <c r="FL93" s="17">
        <v>91</v>
      </c>
      <c r="FM93" s="17">
        <f>IF(HLOOKUP('자료입력 및 결과표시'!$A$4,'업체별 기술인 명단(데이터 입력)'!$B$2:$BZ$100,92,FALSE)="",1,HLOOKUP('자료입력 및 결과표시'!$A$4,'업체별 기술인 명단(데이터 입력)'!$B$2:$BZ$100,92,FALSE))</f>
        <v>1</v>
      </c>
      <c r="FN93" s="17">
        <f t="shared" ca="1" si="164"/>
        <v>0</v>
      </c>
      <c r="FO93"/>
      <c r="FP93" s="17" t="str">
        <f t="shared" ca="1" si="165"/>
        <v/>
      </c>
      <c r="FQ93" s="270" t="str">
        <f ca="1">IFERROR(MATCH('자료입력 및 결과표시'!$C$62,OFFSET($R$3,$FQ92,,1000),0)+$FQ92,"")</f>
        <v/>
      </c>
      <c r="FR93" s="17" t="str">
        <f t="shared" ca="1" si="166"/>
        <v/>
      </c>
      <c r="FS93" s="17" t="str">
        <f t="shared" ca="1" si="168"/>
        <v/>
      </c>
      <c r="FT93" s="17" t="str">
        <f t="shared" ca="1" si="169"/>
        <v/>
      </c>
      <c r="FU93" s="17" t="str">
        <f t="shared" ca="1" si="170"/>
        <v/>
      </c>
      <c r="FV93" s="17" t="str">
        <f t="shared" ca="1" si="171"/>
        <v/>
      </c>
      <c r="FW93" s="17" t="str">
        <f t="shared" ca="1" si="172"/>
        <v/>
      </c>
      <c r="FX93" s="17" t="str">
        <f t="shared" ca="1" si="173"/>
        <v/>
      </c>
      <c r="FY93" s="17" t="str">
        <f t="shared" ca="1" si="174"/>
        <v/>
      </c>
      <c r="FZ93" s="17" t="str">
        <f t="shared" ca="1" si="175"/>
        <v/>
      </c>
      <c r="GA93" s="17" t="str">
        <f t="shared" ca="1" si="176"/>
        <v/>
      </c>
      <c r="GB93" s="17" t="str">
        <f t="shared" ca="1" si="177"/>
        <v/>
      </c>
      <c r="GC93" s="17" t="str">
        <f t="shared" ca="1" si="178"/>
        <v/>
      </c>
      <c r="GD93" s="17" t="str">
        <f t="shared" ca="1" si="179"/>
        <v/>
      </c>
      <c r="GE93" s="17" t="str">
        <f t="shared" ca="1" si="180"/>
        <v/>
      </c>
      <c r="GF93" s="17" t="str">
        <f t="shared" ca="1" si="181"/>
        <v/>
      </c>
      <c r="GG93" s="17" t="str">
        <f t="shared" ca="1" si="182"/>
        <v/>
      </c>
      <c r="GH93" s="17" t="str">
        <f t="shared" ca="1" si="183"/>
        <v/>
      </c>
      <c r="GI93" s="17" t="str">
        <f t="shared" ca="1" si="184"/>
        <v/>
      </c>
      <c r="GJ93" s="17" t="str">
        <f t="shared" ca="1" si="185"/>
        <v/>
      </c>
      <c r="GK93" s="17" t="str">
        <f t="shared" ca="1" si="186"/>
        <v/>
      </c>
      <c r="GL93" s="17" t="str">
        <f t="shared" ca="1" si="187"/>
        <v/>
      </c>
      <c r="GM93" s="17" t="str">
        <f t="shared" ca="1" si="188"/>
        <v/>
      </c>
      <c r="GN93" s="17" t="str">
        <f t="shared" ca="1" si="189"/>
        <v/>
      </c>
      <c r="GO93" s="17" t="str">
        <f t="shared" ca="1" si="190"/>
        <v/>
      </c>
      <c r="GP93" s="17" t="str">
        <f t="shared" ca="1" si="191"/>
        <v/>
      </c>
      <c r="GQ93" s="17" t="str">
        <f t="shared" ca="1" si="192"/>
        <v/>
      </c>
      <c r="GR93" s="17" t="str">
        <f t="shared" ca="1" si="193"/>
        <v/>
      </c>
      <c r="GS93" s="17" t="str">
        <f t="shared" ca="1" si="194"/>
        <v/>
      </c>
      <c r="GT93" s="17" t="str">
        <f t="shared" ca="1" si="195"/>
        <v/>
      </c>
      <c r="GU93" s="17" t="str">
        <f t="shared" ca="1" si="196"/>
        <v/>
      </c>
      <c r="GV93" s="17" t="str">
        <f t="shared" ca="1" si="197"/>
        <v/>
      </c>
      <c r="GW93" s="17" t="str">
        <f t="shared" ca="1" si="198"/>
        <v/>
      </c>
      <c r="GX93" s="17" t="str">
        <f t="shared" ca="1" si="199"/>
        <v/>
      </c>
      <c r="GY93" s="17" t="str">
        <f t="shared" ca="1" si="200"/>
        <v/>
      </c>
      <c r="GZ93" s="17" t="str">
        <f t="shared" ca="1" si="201"/>
        <v/>
      </c>
      <c r="HA93" s="17" t="str">
        <f t="shared" ca="1" si="202"/>
        <v/>
      </c>
      <c r="HB93" s="17" t="str">
        <f t="shared" ca="1" si="203"/>
        <v/>
      </c>
      <c r="HC93" s="17" t="str">
        <f t="shared" ca="1" si="204"/>
        <v/>
      </c>
      <c r="HD93" s="17" t="str">
        <f t="shared" ca="1" si="205"/>
        <v/>
      </c>
      <c r="HE93" s="17" t="str">
        <f t="shared" ca="1" si="206"/>
        <v/>
      </c>
      <c r="HF93" s="17" t="str">
        <f t="shared" ca="1" si="207"/>
        <v/>
      </c>
      <c r="HG93" s="17" t="str">
        <f t="shared" ca="1" si="208"/>
        <v/>
      </c>
      <c r="HH93" s="17" t="str">
        <f t="shared" ca="1" si="209"/>
        <v/>
      </c>
      <c r="HI93" s="17" t="str">
        <f t="shared" ca="1" si="210"/>
        <v/>
      </c>
      <c r="HJ93" s="17" t="str">
        <f t="shared" ca="1" si="211"/>
        <v/>
      </c>
      <c r="HK93" s="17" t="str">
        <f t="shared" ca="1" si="212"/>
        <v/>
      </c>
      <c r="HL93" s="17" t="str">
        <f t="shared" ca="1" si="213"/>
        <v/>
      </c>
      <c r="HM93" s="17" t="str">
        <f t="shared" ca="1" si="214"/>
        <v/>
      </c>
      <c r="HN93" s="17" t="str">
        <f t="shared" ca="1" si="215"/>
        <v/>
      </c>
      <c r="HO93" s="17" t="str">
        <f t="shared" ca="1" si="216"/>
        <v/>
      </c>
      <c r="HP93" s="17" t="str">
        <f t="shared" ca="1" si="217"/>
        <v/>
      </c>
      <c r="HQ93" s="17" t="str">
        <f t="shared" ca="1" si="218"/>
        <v/>
      </c>
      <c r="HR93" s="17" t="str">
        <f t="shared" ca="1" si="219"/>
        <v/>
      </c>
      <c r="HS93" s="17" t="str">
        <f t="shared" ca="1" si="220"/>
        <v/>
      </c>
      <c r="HT93" s="17" t="str">
        <f t="shared" ca="1" si="221"/>
        <v/>
      </c>
      <c r="HU93" s="17" t="str">
        <f t="shared" ca="1" si="222"/>
        <v/>
      </c>
      <c r="HV93" s="17" t="str">
        <f t="shared" ca="1" si="223"/>
        <v/>
      </c>
      <c r="HW93" s="17" t="str">
        <f t="shared" ca="1" si="224"/>
        <v/>
      </c>
      <c r="HX93" s="17" t="str">
        <f t="shared" ca="1" si="225"/>
        <v/>
      </c>
      <c r="HY93" s="17" t="str">
        <f t="shared" ca="1" si="226"/>
        <v/>
      </c>
      <c r="HZ93" s="17" t="str">
        <f t="shared" ca="1" si="227"/>
        <v/>
      </c>
      <c r="IA93" s="17" t="str">
        <f t="shared" ca="1" si="228"/>
        <v/>
      </c>
      <c r="IB93" s="17" t="str">
        <f t="shared" ca="1" si="229"/>
        <v/>
      </c>
      <c r="IC93" s="17" t="str">
        <f t="shared" ca="1" si="230"/>
        <v/>
      </c>
      <c r="ID93" s="17" t="str">
        <f t="shared" ca="1" si="167"/>
        <v/>
      </c>
      <c r="IE93" s="17" t="str">
        <f t="shared" ca="1" si="246"/>
        <v/>
      </c>
      <c r="IF93" s="17" t="str">
        <f t="shared" ca="1" si="247"/>
        <v/>
      </c>
      <c r="IG93" s="17" t="str">
        <f t="shared" ca="1" si="248"/>
        <v/>
      </c>
      <c r="IH93" s="17" t="str">
        <f t="shared" ca="1" si="249"/>
        <v/>
      </c>
      <c r="II93" s="17" t="str">
        <f t="shared" ca="1" si="250"/>
        <v/>
      </c>
      <c r="IJ93" s="17" t="str">
        <f t="shared" ca="1" si="251"/>
        <v/>
      </c>
      <c r="IK93" s="17" t="str">
        <f t="shared" ca="1" si="252"/>
        <v/>
      </c>
      <c r="IL93" s="17" t="str">
        <f t="shared" ca="1" si="253"/>
        <v/>
      </c>
      <c r="IM93" s="17" t="str">
        <f t="shared" ca="1" si="254"/>
        <v/>
      </c>
      <c r="IN93" s="17" t="str">
        <f t="shared" ca="1" si="255"/>
        <v/>
      </c>
      <c r="IO93" s="17" t="str">
        <f t="shared" ca="1" si="256"/>
        <v/>
      </c>
      <c r="IP93" s="17" t="str">
        <f t="shared" ca="1" si="257"/>
        <v/>
      </c>
      <c r="IQ93" s="17" t="str">
        <f t="shared" ca="1" si="231"/>
        <v/>
      </c>
      <c r="IR93" s="17" t="str">
        <f t="shared" ca="1" si="232"/>
        <v/>
      </c>
      <c r="IS93" s="17" t="str">
        <f t="shared" ca="1" si="233"/>
        <v/>
      </c>
      <c r="IT93" s="17" t="str">
        <f t="shared" ca="1" si="234"/>
        <v/>
      </c>
      <c r="IU93" s="17" t="str">
        <f t="shared" ca="1" si="235"/>
        <v/>
      </c>
      <c r="IV93" s="17" t="str">
        <f t="shared" ca="1" si="236"/>
        <v/>
      </c>
      <c r="IW93" s="17" t="str">
        <f t="shared" ca="1" si="237"/>
        <v/>
      </c>
      <c r="IX93" s="17" t="str">
        <f t="shared" ca="1" si="238"/>
        <v/>
      </c>
      <c r="IY93" s="17" t="str">
        <f t="shared" ca="1" si="239"/>
        <v/>
      </c>
      <c r="IZ93" s="17" t="str">
        <f t="shared" ca="1" si="240"/>
        <v/>
      </c>
      <c r="JA93" s="17" t="str">
        <f t="shared" ca="1" si="241"/>
        <v/>
      </c>
      <c r="JB93" s="17" t="str">
        <f t="shared" ca="1" si="242"/>
        <v/>
      </c>
      <c r="JC93" s="17" t="str">
        <f t="shared" ca="1" si="243"/>
        <v/>
      </c>
      <c r="JD93" s="17" t="str">
        <f t="shared" ca="1" si="244"/>
        <v/>
      </c>
      <c r="JE93" s="17" t="str">
        <f t="shared" ca="1" si="245"/>
        <v/>
      </c>
      <c r="JF93" s="17" t="str">
        <f t="shared" ca="1" si="258"/>
        <v/>
      </c>
      <c r="JG93" s="17" t="str">
        <f t="shared" ca="1" si="259"/>
        <v/>
      </c>
      <c r="JH93" s="17" t="str">
        <f t="shared" ca="1" si="260"/>
        <v/>
      </c>
      <c r="JI93" s="17" t="str">
        <f t="shared" ca="1" si="261"/>
        <v/>
      </c>
      <c r="JJ93" s="17" t="str">
        <f t="shared" ca="1" si="262"/>
        <v/>
      </c>
      <c r="JK93" s="17" t="str">
        <f t="shared" ca="1" si="263"/>
        <v/>
      </c>
      <c r="JL93" s="17" t="str">
        <f t="shared" ca="1" si="264"/>
        <v/>
      </c>
      <c r="JM93" s="17" t="str">
        <f t="shared" ca="1" si="265"/>
        <v/>
      </c>
    </row>
    <row r="94" spans="1:273">
      <c r="A94" s="17" t="str">
        <f t="shared" si="145"/>
        <v>\\\0</v>
      </c>
      <c r="B94" s="17" t="str">
        <f t="shared" si="146"/>
        <v>\\\0</v>
      </c>
      <c r="C94" s="17" t="str">
        <f t="shared" si="147"/>
        <v>\\\0</v>
      </c>
      <c r="D94" s="17" t="str">
        <f t="shared" si="148"/>
        <v>\\\0</v>
      </c>
      <c r="E94" s="17" t="str">
        <f t="shared" si="149"/>
        <v>\\\0</v>
      </c>
      <c r="F94" s="17" t="str">
        <f t="shared" si="150"/>
        <v>\\\0</v>
      </c>
      <c r="G94" s="17" t="str">
        <f t="shared" si="151"/>
        <v>\\\0</v>
      </c>
      <c r="H94" s="17" t="str">
        <f t="shared" si="152"/>
        <v>\\\0</v>
      </c>
      <c r="I94" s="17" t="str">
        <f t="shared" si="153"/>
        <v>\\\0</v>
      </c>
      <c r="J94" s="17" t="str">
        <f t="shared" si="154"/>
        <v>\\\0</v>
      </c>
      <c r="K94" s="17" t="str">
        <f t="shared" si="155"/>
        <v>\\\0</v>
      </c>
      <c r="L94" s="17" t="str">
        <f t="shared" si="156"/>
        <v>\\\0</v>
      </c>
      <c r="M94" s="17" t="str">
        <f t="shared" si="157"/>
        <v>\\\0</v>
      </c>
      <c r="N94" s="17" t="str">
        <f t="shared" si="158"/>
        <v>\\\0</v>
      </c>
      <c r="O94" s="17" t="str">
        <f t="shared" si="159"/>
        <v>\\\0</v>
      </c>
      <c r="P94" s="17" t="str">
        <f t="shared" si="160"/>
        <v>\\\0</v>
      </c>
      <c r="R94" s="17" t="str">
        <f t="shared" si="161"/>
        <v>\\</v>
      </c>
      <c r="S94" s="38"/>
      <c r="T94" s="39"/>
      <c r="U94" s="31"/>
      <c r="V94" s="32"/>
      <c r="W94" s="36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35"/>
      <c r="DS94" s="287"/>
      <c r="DT94" s="153"/>
      <c r="DU94" s="153"/>
      <c r="DV94" s="28">
        <f>IF(AND($S94='자료입력 및 결과표시'!$B$6,COUNTIF($W94:$DR94,'자료입력 및 결과표시'!$C$6)&gt;=1),IF(OR('자료입력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DW94" s="28">
        <f>IF(AND($S94='자료입력 및 결과표시'!$B$7,COUNTIF($W94:$DR94,'자료입력 및 결과표시'!$C$7)&gt;=1),IF(OR('자료입력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DX94" s="28">
        <f>IF(AND($S94='자료입력 및 결과표시'!$B$8,COUNTIF($W94:$DR94,'자료입력 및 결과표시'!$C$8)&gt;=1),IF(OR('자료입력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DY94" s="28">
        <f>IF(AND($S94='자료입력 및 결과표시'!$B$9,COUNTIF($W94:$DR94,'자료입력 및 결과표시'!$C$9)&gt;=1),IF(OR('자료입력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DZ94" s="28">
        <f>IF(AND($S94='자료입력 및 결과표시'!$B$10,COUNTIF($W94:$DR94,'자료입력 및 결과표시'!$C$10)&gt;=1),IF(OR('자료입력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A94" s="28">
        <f>IF(AND($S94='자료입력 및 결과표시'!$B$11,COUNTIF($W94:$DR94,'자료입력 및 결과표시'!$C$11)&gt;=1),IF(OR('자료입력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B94" s="28">
        <f>IF(AND($S94='자료입력 및 결과표시'!$B$12,COUNTIF($W94:$DR94,'자료입력 및 결과표시'!$C$12)&gt;=1),IF(OR('자료입력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C94" s="28">
        <f>IF(AND($S94='자료입력 및 결과표시'!$B$13,COUNTIF($W94:$DR94,'자료입력 및 결과표시'!$C$13)&gt;=1),IF(OR('자료입력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D94" s="28">
        <f>IF(AND($S94='자료입력 및 결과표시'!$B$14,COUNTIF($W94:$DR94,'자료입력 및 결과표시'!$C$14)&gt;=1),IF(OR('자료입력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E94" s="28">
        <f>IF(AND($S94='자료입력 및 결과표시'!$B$15,COUNTIF($W94:$DR94,'자료입력 및 결과표시'!$C$15)&gt;=1),IF(OR('자료입력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F94" s="28">
        <f>IF(AND($S94='자료입력 및 결과표시'!$B$16,COUNTIF($W94:$DR94,'자료입력 및 결과표시'!$C$16)&gt;=1),IF(OR('자료입력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G94" s="28">
        <f>IF(AND($S94='자료입력 및 결과표시'!$B$17,COUNTIF($W94:$DR94,'자료입력 및 결과표시'!$C$17)&gt;=1),IF(OR('자료입력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H94" s="28">
        <f>IF(AND($S94='자료입력 및 결과표시'!$B$18,COUNTIF($W94:$DR94,'자료입력 및 결과표시'!$C$18)&gt;=1),IF(OR('자료입력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I94" s="28">
        <f>IF(AND($S94='자료입력 및 결과표시'!$B$19,COUNTIF($W94:$DR94,'자료입력 및 결과표시'!$C$19)&gt;=1),IF(OR('자료입력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J94" s="28">
        <f>IF(AND($S94='자료입력 및 결과표시'!$B$20,COUNTIF($W94:$DR94,'자료입력 및 결과표시'!$C$20)&gt;=1),IF(OR('자료입력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K94" s="28">
        <f>IF(AND($S94='자료입력 및 결과표시'!$B$21,COUNTIF($W94:$DR94,'자료입력 및 결과표시'!$C$21)&gt;=1),IF(OR('자료입력 및 결과표시'!$B$4+90&gt;=$V94,'자료입력 및 결과표시'!$B$4&lt;$U94),0,IF($V94-'자료입력 및 결과표시'!$B$4-90&gt;='자료입력 및 결과표시'!$E$4,'자료입력 및 결과표시'!$E$4,$V94-'자료입력 및 결과표시'!$B$4-90)),0)</f>
        <v>0</v>
      </c>
      <c r="EL94" s="17">
        <f>IF(AND(S94='자료입력 및 결과표시'!$B$6,COUNTIF('업무중복도(데이터 입력)'!$W94:$DR94,'자료입력 및 결과표시'!$C$6)&gt;=1),1,0)</f>
        <v>0</v>
      </c>
      <c r="EM94" s="17">
        <f>IF(AND(S94='자료입력 및 결과표시'!$B$7,COUNTIF('업무중복도(데이터 입력)'!$W94:$DR94,'자료입력 및 결과표시'!$C$7)&gt;=1),2,0)</f>
        <v>0</v>
      </c>
      <c r="EN94" s="17">
        <f>IF(AND(S94='자료입력 및 결과표시'!$B$8,COUNTIF('업무중복도(데이터 입력)'!$W94:$DR94,'자료입력 및 결과표시'!$C$8)&gt;=1),3,0)</f>
        <v>0</v>
      </c>
      <c r="EO94" s="17">
        <f>IF(AND(S94='자료입력 및 결과표시'!$B$9,COUNTIF('업무중복도(데이터 입력)'!$W94:$DR94,'자료입력 및 결과표시'!$C$9)&gt;=1),4,0)</f>
        <v>0</v>
      </c>
      <c r="EP94" s="17">
        <f>IF(AND(S94='자료입력 및 결과표시'!$B$10,COUNTIF('업무중복도(데이터 입력)'!$W94:$DR94,'자료입력 및 결과표시'!$C$10)&gt;=1),5,0)</f>
        <v>0</v>
      </c>
      <c r="EQ94" s="17">
        <f>IF(AND(S94='자료입력 및 결과표시'!$B$11,COUNTIF('업무중복도(데이터 입력)'!$W94:$DR94,'자료입력 및 결과표시'!$C$11)&gt;=1),6,0)</f>
        <v>0</v>
      </c>
      <c r="ER94" s="17">
        <f>IF(AND(S94='자료입력 및 결과표시'!$B$12,COUNTIF('업무중복도(데이터 입력)'!$W94:$DR94,'자료입력 및 결과표시'!$C$12)&gt;=1),7,0)</f>
        <v>0</v>
      </c>
      <c r="ES94" s="17">
        <f>IF(AND(S94='자료입력 및 결과표시'!$B$13,COUNTIF('업무중복도(데이터 입력)'!$W94:$DR94,'자료입력 및 결과표시'!$C$13)&gt;=1),8,0)</f>
        <v>0</v>
      </c>
      <c r="ET94" s="17">
        <f>IF(AND(S94='자료입력 및 결과표시'!$B$14,COUNTIF('업무중복도(데이터 입력)'!$W94:$DR94,'자료입력 및 결과표시'!$C$14)&gt;=1),9,0)</f>
        <v>0</v>
      </c>
      <c r="EU94" s="17">
        <f>IF(AND(S94='자료입력 및 결과표시'!$B$15,COUNTIF('업무중복도(데이터 입력)'!$W94:$DR94,'자료입력 및 결과표시'!$C$15)&gt;=1),10,0)</f>
        <v>0</v>
      </c>
      <c r="EV94" s="17">
        <f>IF(AND(S94='자료입력 및 결과표시'!$B$16,COUNTIF('업무중복도(데이터 입력)'!$W94:$DR94,'자료입력 및 결과표시'!$C$16)&gt;=1),11,0)</f>
        <v>0</v>
      </c>
      <c r="EW94" s="17">
        <f>IF(AND(S94='자료입력 및 결과표시'!$B$17,COUNTIF('업무중복도(데이터 입력)'!$W94:$DR94,'자료입력 및 결과표시'!$C$17)&gt;=1),12,0)</f>
        <v>0</v>
      </c>
      <c r="EX94" s="17">
        <f>IF(AND(S94='자료입력 및 결과표시'!$B$18,COUNTIF('업무중복도(데이터 입력)'!$W94:$DR94,'자료입력 및 결과표시'!$C$18)&gt;=1),13,0)</f>
        <v>0</v>
      </c>
      <c r="EY94" s="17">
        <f>IF(AND(S94='자료입력 및 결과표시'!$B$19,COUNTIF('업무중복도(데이터 입력)'!$W94:$DR94,'자료입력 및 결과표시'!$C$19)&gt;=1),14,0)</f>
        <v>0</v>
      </c>
      <c r="EZ94" s="17">
        <f>IF(AND(S94='자료입력 및 결과표시'!$B$20,COUNTIF('업무중복도(데이터 입력)'!$W94:$DR94,'자료입력 및 결과표시'!$C$20)&gt;=1),15,0)</f>
        <v>0</v>
      </c>
      <c r="FA94" s="17">
        <f>IF(AND(S94='자료입력 및 결과표시'!$B$21,COUNTIF('업무중복도(데이터 입력)'!$W94:$DR94,'자료입력 및 결과표시'!$C$21)&gt;=1),16,0)</f>
        <v>0</v>
      </c>
      <c r="FD94" s="270" t="str">
        <f ca="1">IFERROR(MATCH('자료입력 및 결과표시'!$C$62,OFFSET($R$3,$FD93,,1000),0)+$FD93,"")</f>
        <v/>
      </c>
      <c r="FE94" s="271" t="str">
        <f t="shared" ca="1" si="162"/>
        <v/>
      </c>
      <c r="FK94" s="17">
        <f t="shared" si="163"/>
        <v>0</v>
      </c>
      <c r="FL94" s="17">
        <v>92</v>
      </c>
      <c r="FM94" s="17">
        <f>IF(HLOOKUP('자료입력 및 결과표시'!$A$4,'업체별 기술인 명단(데이터 입력)'!$B$2:$BZ$100,93,FALSE)="",1,HLOOKUP('자료입력 및 결과표시'!$A$4,'업체별 기술인 명단(데이터 입력)'!$B$2:$BZ$100,93,FALSE))</f>
        <v>1</v>
      </c>
      <c r="FN94" s="17">
        <f t="shared" ca="1" si="164"/>
        <v>0</v>
      </c>
      <c r="FO94"/>
      <c r="FP94" s="17" t="str">
        <f t="shared" ca="1" si="165"/>
        <v/>
      </c>
      <c r="FQ94" s="270" t="str">
        <f ca="1">IFERROR(MATCH('자료입력 및 결과표시'!$C$62,OFFSET($R$3,$FQ93,,1000),0)+$FQ93,"")</f>
        <v/>
      </c>
      <c r="FR94" s="17" t="str">
        <f t="shared" ca="1" si="166"/>
        <v/>
      </c>
      <c r="FS94" s="17" t="str">
        <f t="shared" ca="1" si="168"/>
        <v/>
      </c>
      <c r="FT94" s="17" t="str">
        <f t="shared" ca="1" si="169"/>
        <v/>
      </c>
      <c r="FU94" s="17" t="str">
        <f t="shared" ca="1" si="170"/>
        <v/>
      </c>
      <c r="FV94" s="17" t="str">
        <f t="shared" ca="1" si="171"/>
        <v/>
      </c>
      <c r="FW94" s="17" t="str">
        <f t="shared" ca="1" si="172"/>
        <v/>
      </c>
      <c r="FX94" s="17" t="str">
        <f t="shared" ca="1" si="173"/>
        <v/>
      </c>
      <c r="FY94" s="17" t="str">
        <f t="shared" ca="1" si="174"/>
        <v/>
      </c>
      <c r="FZ94" s="17" t="str">
        <f t="shared" ca="1" si="175"/>
        <v/>
      </c>
      <c r="GA94" s="17" t="str">
        <f t="shared" ca="1" si="176"/>
        <v/>
      </c>
      <c r="GB94" s="17" t="str">
        <f t="shared" ca="1" si="177"/>
        <v/>
      </c>
      <c r="GC94" s="17" t="str">
        <f t="shared" ca="1" si="178"/>
        <v/>
      </c>
      <c r="GD94" s="17" t="str">
        <f t="shared" ca="1" si="179"/>
        <v/>
      </c>
      <c r="GE94" s="17" t="str">
        <f t="shared" ca="1" si="180"/>
        <v/>
      </c>
      <c r="GF94" s="17" t="str">
        <f t="shared" ca="1" si="181"/>
        <v/>
      </c>
      <c r="GG94" s="17" t="str">
        <f t="shared" ca="1" si="182"/>
        <v/>
      </c>
      <c r="GH94" s="17" t="str">
        <f t="shared" ca="1" si="183"/>
        <v/>
      </c>
      <c r="GI94" s="17" t="str">
        <f t="shared" ca="1" si="184"/>
        <v/>
      </c>
      <c r="GJ94" s="17" t="str">
        <f t="shared" ca="1" si="185"/>
        <v/>
      </c>
      <c r="GK94" s="17" t="str">
        <f t="shared" ca="1" si="186"/>
        <v/>
      </c>
      <c r="GL94" s="17" t="str">
        <f t="shared" ca="1" si="187"/>
        <v/>
      </c>
      <c r="GM94" s="17" t="str">
        <f t="shared" ca="1" si="188"/>
        <v/>
      </c>
      <c r="GN94" s="17" t="str">
        <f t="shared" ca="1" si="189"/>
        <v/>
      </c>
      <c r="GO94" s="17" t="str">
        <f t="shared" ca="1" si="190"/>
        <v/>
      </c>
      <c r="GP94" s="17" t="str">
        <f t="shared" ca="1" si="191"/>
        <v/>
      </c>
      <c r="GQ94" s="17" t="str">
        <f t="shared" ca="1" si="192"/>
        <v/>
      </c>
      <c r="GR94" s="17" t="str">
        <f t="shared" ca="1" si="193"/>
        <v/>
      </c>
      <c r="GS94" s="17" t="str">
        <f t="shared" ca="1" si="194"/>
        <v/>
      </c>
      <c r="GT94" s="17" t="str">
        <f t="shared" ca="1" si="195"/>
        <v/>
      </c>
      <c r="GU94" s="17" t="str">
        <f t="shared" ca="1" si="196"/>
        <v/>
      </c>
      <c r="GV94" s="17" t="str">
        <f t="shared" ca="1" si="197"/>
        <v/>
      </c>
      <c r="GW94" s="17" t="str">
        <f t="shared" ca="1" si="198"/>
        <v/>
      </c>
      <c r="GX94" s="17" t="str">
        <f t="shared" ca="1" si="199"/>
        <v/>
      </c>
      <c r="GY94" s="17" t="str">
        <f t="shared" ca="1" si="200"/>
        <v/>
      </c>
      <c r="GZ94" s="17" t="str">
        <f t="shared" ca="1" si="201"/>
        <v/>
      </c>
      <c r="HA94" s="17" t="str">
        <f t="shared" ca="1" si="202"/>
        <v/>
      </c>
      <c r="HB94" s="17" t="str">
        <f t="shared" ca="1" si="203"/>
        <v/>
      </c>
      <c r="HC94" s="17" t="str">
        <f t="shared" ca="1" si="204"/>
        <v/>
      </c>
      <c r="HD94" s="17" t="str">
        <f t="shared" ca="1" si="205"/>
        <v/>
      </c>
      <c r="HE94" s="17" t="str">
        <f t="shared" ca="1" si="206"/>
        <v/>
      </c>
      <c r="HF94" s="17" t="str">
        <f t="shared" ca="1" si="207"/>
        <v/>
      </c>
      <c r="HG94" s="17" t="str">
        <f t="shared" ca="1" si="208"/>
        <v/>
      </c>
      <c r="HH94" s="17" t="str">
        <f t="shared" ca="1" si="209"/>
        <v/>
      </c>
      <c r="HI94" s="17" t="str">
        <f t="shared" ca="1" si="210"/>
        <v/>
      </c>
      <c r="HJ94" s="17" t="str">
        <f t="shared" ca="1" si="211"/>
        <v/>
      </c>
      <c r="HK94" s="17" t="str">
        <f t="shared" ca="1" si="212"/>
        <v/>
      </c>
      <c r="HL94" s="17" t="str">
        <f t="shared" ca="1" si="213"/>
        <v/>
      </c>
      <c r="HM94" s="17" t="str">
        <f t="shared" ca="1" si="214"/>
        <v/>
      </c>
      <c r="HN94" s="17" t="str">
        <f t="shared" ca="1" si="215"/>
        <v/>
      </c>
      <c r="HO94" s="17" t="str">
        <f t="shared" ca="1" si="216"/>
        <v/>
      </c>
      <c r="HP94" s="17" t="str">
        <f t="shared" ca="1" si="217"/>
        <v/>
      </c>
      <c r="HQ94" s="17" t="str">
        <f t="shared" ca="1" si="218"/>
        <v/>
      </c>
      <c r="HR94" s="17" t="str">
        <f t="shared" ca="1" si="219"/>
        <v/>
      </c>
      <c r="HS94" s="17" t="str">
        <f t="shared" ca="1" si="220"/>
        <v/>
      </c>
      <c r="HT94" s="17" t="str">
        <f t="shared" ca="1" si="221"/>
        <v/>
      </c>
      <c r="HU94" s="17" t="str">
        <f t="shared" ca="1" si="222"/>
        <v/>
      </c>
      <c r="HV94" s="17" t="str">
        <f t="shared" ca="1" si="223"/>
        <v/>
      </c>
      <c r="HW94" s="17" t="str">
        <f t="shared" ca="1" si="224"/>
        <v/>
      </c>
      <c r="HX94" s="17" t="str">
        <f t="shared" ca="1" si="225"/>
        <v/>
      </c>
      <c r="HY94" s="17" t="str">
        <f t="shared" ca="1" si="226"/>
        <v/>
      </c>
      <c r="HZ94" s="17" t="str">
        <f t="shared" ca="1" si="227"/>
        <v/>
      </c>
      <c r="IA94" s="17" t="str">
        <f t="shared" ca="1" si="228"/>
        <v/>
      </c>
      <c r="IB94" s="17" t="str">
        <f t="shared" ca="1" si="229"/>
        <v/>
      </c>
      <c r="IC94" s="17" t="str">
        <f t="shared" ca="1" si="230"/>
        <v/>
      </c>
      <c r="ID94" s="17" t="str">
        <f t="shared" ca="1" si="167"/>
        <v/>
      </c>
      <c r="IE94" s="17" t="str">
        <f t="shared" ca="1" si="246"/>
        <v/>
      </c>
      <c r="IF94" s="17" t="str">
        <f t="shared" ca="1" si="247"/>
        <v/>
      </c>
      <c r="IG94" s="17" t="str">
        <f t="shared" ca="1" si="248"/>
        <v/>
      </c>
      <c r="IH94" s="17" t="str">
        <f t="shared" ca="1" si="249"/>
        <v/>
      </c>
      <c r="II94" s="17" t="str">
        <f t="shared" ca="1" si="250"/>
        <v/>
      </c>
      <c r="IJ94" s="17" t="str">
        <f t="shared" ca="1" si="251"/>
        <v/>
      </c>
      <c r="IK94" s="17" t="str">
        <f t="shared" ca="1" si="252"/>
        <v/>
      </c>
      <c r="IL94" s="17" t="str">
        <f t="shared" ca="1" si="253"/>
        <v/>
      </c>
      <c r="IM94" s="17" t="str">
        <f t="shared" ca="1" si="254"/>
        <v/>
      </c>
      <c r="IN94" s="17" t="str">
        <f t="shared" ca="1" si="255"/>
        <v/>
      </c>
      <c r="IO94" s="17" t="str">
        <f t="shared" ca="1" si="256"/>
        <v/>
      </c>
      <c r="IP94" s="17" t="str">
        <f t="shared" ca="1" si="257"/>
        <v/>
      </c>
      <c r="IQ94" s="17" t="str">
        <f t="shared" ca="1" si="231"/>
        <v/>
      </c>
      <c r="IR94" s="17" t="str">
        <f t="shared" ca="1" si="232"/>
        <v/>
      </c>
      <c r="IS94" s="17" t="str">
        <f t="shared" ca="1" si="233"/>
        <v/>
      </c>
      <c r="IT94" s="17" t="str">
        <f t="shared" ca="1" si="234"/>
        <v/>
      </c>
      <c r="IU94" s="17" t="str">
        <f t="shared" ca="1" si="235"/>
        <v/>
      </c>
      <c r="IV94" s="17" t="str">
        <f t="shared" ca="1" si="236"/>
        <v/>
      </c>
      <c r="IW94" s="17" t="str">
        <f t="shared" ca="1" si="237"/>
        <v/>
      </c>
      <c r="IX94" s="17" t="str">
        <f t="shared" ca="1" si="238"/>
        <v/>
      </c>
      <c r="IY94" s="17" t="str">
        <f t="shared" ca="1" si="239"/>
        <v/>
      </c>
      <c r="IZ94" s="17" t="str">
        <f t="shared" ca="1" si="240"/>
        <v/>
      </c>
      <c r="JA94" s="17" t="str">
        <f t="shared" ca="1" si="241"/>
        <v/>
      </c>
      <c r="JB94" s="17" t="str">
        <f t="shared" ca="1" si="242"/>
        <v/>
      </c>
      <c r="JC94" s="17" t="str">
        <f t="shared" ca="1" si="243"/>
        <v/>
      </c>
      <c r="JD94" s="17" t="str">
        <f t="shared" ca="1" si="244"/>
        <v/>
      </c>
      <c r="JE94" s="17" t="str">
        <f t="shared" ca="1" si="245"/>
        <v/>
      </c>
      <c r="JF94" s="17" t="str">
        <f t="shared" ca="1" si="258"/>
        <v/>
      </c>
      <c r="JG94" s="17" t="str">
        <f t="shared" ca="1" si="259"/>
        <v/>
      </c>
      <c r="JH94" s="17" t="str">
        <f t="shared" ca="1" si="260"/>
        <v/>
      </c>
      <c r="JI94" s="17" t="str">
        <f t="shared" ca="1" si="261"/>
        <v/>
      </c>
      <c r="JJ94" s="17" t="str">
        <f t="shared" ca="1" si="262"/>
        <v/>
      </c>
      <c r="JK94" s="17" t="str">
        <f t="shared" ca="1" si="263"/>
        <v/>
      </c>
      <c r="JL94" s="17" t="str">
        <f t="shared" ca="1" si="264"/>
        <v/>
      </c>
      <c r="JM94" s="17" t="str">
        <f t="shared" ca="1" si="265"/>
        <v/>
      </c>
    </row>
    <row r="95" spans="1:273">
      <c r="A95" s="17" t="str">
        <f t="shared" si="145"/>
        <v>\\\0</v>
      </c>
      <c r="B95" s="17" t="str">
        <f t="shared" si="146"/>
        <v>\\\0</v>
      </c>
      <c r="C95" s="17" t="str">
        <f t="shared" si="147"/>
        <v>\\\0</v>
      </c>
      <c r="D95" s="17" t="str">
        <f t="shared" si="148"/>
        <v>\\\0</v>
      </c>
      <c r="E95" s="17" t="str">
        <f t="shared" si="149"/>
        <v>\\\0</v>
      </c>
      <c r="F95" s="17" t="str">
        <f t="shared" si="150"/>
        <v>\\\0</v>
      </c>
      <c r="G95" s="17" t="str">
        <f t="shared" si="151"/>
        <v>\\\0</v>
      </c>
      <c r="H95" s="17" t="str">
        <f t="shared" si="152"/>
        <v>\\\0</v>
      </c>
      <c r="I95" s="17" t="str">
        <f t="shared" si="153"/>
        <v>\\\0</v>
      </c>
      <c r="J95" s="17" t="str">
        <f t="shared" si="154"/>
        <v>\\\0</v>
      </c>
      <c r="K95" s="17" t="str">
        <f t="shared" si="155"/>
        <v>\\\0</v>
      </c>
      <c r="L95" s="17" t="str">
        <f t="shared" si="156"/>
        <v>\\\0</v>
      </c>
      <c r="M95" s="17" t="str">
        <f t="shared" si="157"/>
        <v>\\\0</v>
      </c>
      <c r="N95" s="17" t="str">
        <f t="shared" si="158"/>
        <v>\\\0</v>
      </c>
      <c r="O95" s="17" t="str">
        <f t="shared" si="159"/>
        <v>\\\0</v>
      </c>
      <c r="P95" s="17" t="str">
        <f t="shared" si="160"/>
        <v>\\\0</v>
      </c>
      <c r="R95" s="17" t="str">
        <f t="shared" si="161"/>
        <v>\\</v>
      </c>
      <c r="S95" s="38"/>
      <c r="T95" s="39"/>
      <c r="U95" s="31"/>
      <c r="V95" s="32"/>
      <c r="W95" s="36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35"/>
      <c r="DS95" s="287"/>
      <c r="DT95" s="36"/>
      <c r="DU95" s="37"/>
      <c r="DV95" s="28">
        <f>IF(AND($S95='자료입력 및 결과표시'!$B$6,COUNTIF($W95:$DR95,'자료입력 및 결과표시'!$C$6)&gt;=1),IF(OR('자료입력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DW95" s="28">
        <f>IF(AND($S95='자료입력 및 결과표시'!$B$7,COUNTIF($W95:$DR95,'자료입력 및 결과표시'!$C$7)&gt;=1),IF(OR('자료입력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DX95" s="28">
        <f>IF(AND($S95='자료입력 및 결과표시'!$B$8,COUNTIF($W95:$DR95,'자료입력 및 결과표시'!$C$8)&gt;=1),IF(OR('자료입력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DY95" s="28">
        <f>IF(AND($S95='자료입력 및 결과표시'!$B$9,COUNTIF($W95:$DR95,'자료입력 및 결과표시'!$C$9)&gt;=1),IF(OR('자료입력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DZ95" s="28">
        <f>IF(AND($S95='자료입력 및 결과표시'!$B$10,COUNTIF($W95:$DR95,'자료입력 및 결과표시'!$C$10)&gt;=1),IF(OR('자료입력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A95" s="28">
        <f>IF(AND($S95='자료입력 및 결과표시'!$B$11,COUNTIF($W95:$DR95,'자료입력 및 결과표시'!$C$11)&gt;=1),IF(OR('자료입력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B95" s="28">
        <f>IF(AND($S95='자료입력 및 결과표시'!$B$12,COUNTIF($W95:$DR95,'자료입력 및 결과표시'!$C$12)&gt;=1),IF(OR('자료입력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C95" s="28">
        <f>IF(AND($S95='자료입력 및 결과표시'!$B$13,COUNTIF($W95:$DR95,'자료입력 및 결과표시'!$C$13)&gt;=1),IF(OR('자료입력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D95" s="28">
        <f>IF(AND($S95='자료입력 및 결과표시'!$B$14,COUNTIF($W95:$DR95,'자료입력 및 결과표시'!$C$14)&gt;=1),IF(OR('자료입력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E95" s="28">
        <f>IF(AND($S95='자료입력 및 결과표시'!$B$15,COUNTIF($W95:$DR95,'자료입력 및 결과표시'!$C$15)&gt;=1),IF(OR('자료입력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F95" s="28">
        <f>IF(AND($S95='자료입력 및 결과표시'!$B$16,COUNTIF($W95:$DR95,'자료입력 및 결과표시'!$C$16)&gt;=1),IF(OR('자료입력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G95" s="28">
        <f>IF(AND($S95='자료입력 및 결과표시'!$B$17,COUNTIF($W95:$DR95,'자료입력 및 결과표시'!$C$17)&gt;=1),IF(OR('자료입력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H95" s="28">
        <f>IF(AND($S95='자료입력 및 결과표시'!$B$18,COUNTIF($W95:$DR95,'자료입력 및 결과표시'!$C$18)&gt;=1),IF(OR('자료입력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I95" s="28">
        <f>IF(AND($S95='자료입력 및 결과표시'!$B$19,COUNTIF($W95:$DR95,'자료입력 및 결과표시'!$C$19)&gt;=1),IF(OR('자료입력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J95" s="28">
        <f>IF(AND($S95='자료입력 및 결과표시'!$B$20,COUNTIF($W95:$DR95,'자료입력 및 결과표시'!$C$20)&gt;=1),IF(OR('자료입력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K95" s="28">
        <f>IF(AND($S95='자료입력 및 결과표시'!$B$21,COUNTIF($W95:$DR95,'자료입력 및 결과표시'!$C$21)&gt;=1),IF(OR('자료입력 및 결과표시'!$B$4+90&gt;=$V95,'자료입력 및 결과표시'!$B$4&lt;$U95),0,IF($V95-'자료입력 및 결과표시'!$B$4-90&gt;='자료입력 및 결과표시'!$E$4,'자료입력 및 결과표시'!$E$4,$V95-'자료입력 및 결과표시'!$B$4-90)),0)</f>
        <v>0</v>
      </c>
      <c r="EL95" s="17">
        <f>IF(AND(S95='자료입력 및 결과표시'!$B$6,COUNTIF('업무중복도(데이터 입력)'!$W95:$DR95,'자료입력 및 결과표시'!$C$6)&gt;=1),1,0)</f>
        <v>0</v>
      </c>
      <c r="EM95" s="17">
        <f>IF(AND(S95='자료입력 및 결과표시'!$B$7,COUNTIF('업무중복도(데이터 입력)'!$W95:$DR95,'자료입력 및 결과표시'!$C$7)&gt;=1),2,0)</f>
        <v>0</v>
      </c>
      <c r="EN95" s="17">
        <f>IF(AND(S95='자료입력 및 결과표시'!$B$8,COUNTIF('업무중복도(데이터 입력)'!$W95:$DR95,'자료입력 및 결과표시'!$C$8)&gt;=1),3,0)</f>
        <v>0</v>
      </c>
      <c r="EO95" s="17">
        <f>IF(AND(S95='자료입력 및 결과표시'!$B$9,COUNTIF('업무중복도(데이터 입력)'!$W95:$DR95,'자료입력 및 결과표시'!$C$9)&gt;=1),4,0)</f>
        <v>0</v>
      </c>
      <c r="EP95" s="17">
        <f>IF(AND(S95='자료입력 및 결과표시'!$B$10,COUNTIF('업무중복도(데이터 입력)'!$W95:$DR95,'자료입력 및 결과표시'!$C$10)&gt;=1),5,0)</f>
        <v>0</v>
      </c>
      <c r="EQ95" s="17">
        <f>IF(AND(S95='자료입력 및 결과표시'!$B$11,COUNTIF('업무중복도(데이터 입력)'!$W95:$DR95,'자료입력 및 결과표시'!$C$11)&gt;=1),6,0)</f>
        <v>0</v>
      </c>
      <c r="ER95" s="17">
        <f>IF(AND(S95='자료입력 및 결과표시'!$B$12,COUNTIF('업무중복도(데이터 입력)'!$W95:$DR95,'자료입력 및 결과표시'!$C$12)&gt;=1),7,0)</f>
        <v>0</v>
      </c>
      <c r="ES95" s="17">
        <f>IF(AND(S95='자료입력 및 결과표시'!$B$13,COUNTIF('업무중복도(데이터 입력)'!$W95:$DR95,'자료입력 및 결과표시'!$C$13)&gt;=1),8,0)</f>
        <v>0</v>
      </c>
      <c r="ET95" s="17">
        <f>IF(AND(S95='자료입력 및 결과표시'!$B$14,COUNTIF('업무중복도(데이터 입력)'!$W95:$DR95,'자료입력 및 결과표시'!$C$14)&gt;=1),9,0)</f>
        <v>0</v>
      </c>
      <c r="EU95" s="17">
        <f>IF(AND(S95='자료입력 및 결과표시'!$B$15,COUNTIF('업무중복도(데이터 입력)'!$W95:$DR95,'자료입력 및 결과표시'!$C$15)&gt;=1),10,0)</f>
        <v>0</v>
      </c>
      <c r="EV95" s="17">
        <f>IF(AND(S95='자료입력 및 결과표시'!$B$16,COUNTIF('업무중복도(데이터 입력)'!$W95:$DR95,'자료입력 및 결과표시'!$C$16)&gt;=1),11,0)</f>
        <v>0</v>
      </c>
      <c r="EW95" s="17">
        <f>IF(AND(S95='자료입력 및 결과표시'!$B$17,COUNTIF('업무중복도(데이터 입력)'!$W95:$DR95,'자료입력 및 결과표시'!$C$17)&gt;=1),12,0)</f>
        <v>0</v>
      </c>
      <c r="EX95" s="17">
        <f>IF(AND(S95='자료입력 및 결과표시'!$B$18,COUNTIF('업무중복도(데이터 입력)'!$W95:$DR95,'자료입력 및 결과표시'!$C$18)&gt;=1),13,0)</f>
        <v>0</v>
      </c>
      <c r="EY95" s="17">
        <f>IF(AND(S95='자료입력 및 결과표시'!$B$19,COUNTIF('업무중복도(데이터 입력)'!$W95:$DR95,'자료입력 및 결과표시'!$C$19)&gt;=1),14,0)</f>
        <v>0</v>
      </c>
      <c r="EZ95" s="17">
        <f>IF(AND(S95='자료입력 및 결과표시'!$B$20,COUNTIF('업무중복도(데이터 입력)'!$W95:$DR95,'자료입력 및 결과표시'!$C$20)&gt;=1),15,0)</f>
        <v>0</v>
      </c>
      <c r="FA95" s="17">
        <f>IF(AND(S95='자료입력 및 결과표시'!$B$21,COUNTIF('업무중복도(데이터 입력)'!$W95:$DR95,'자료입력 및 결과표시'!$C$21)&gt;=1),16,0)</f>
        <v>0</v>
      </c>
      <c r="FD95" s="270" t="str">
        <f ca="1">IFERROR(MATCH('자료입력 및 결과표시'!$C$62,OFFSET($R$3,$FD94,,1000),0)+$FD94,"")</f>
        <v/>
      </c>
      <c r="FE95" s="271" t="str">
        <f t="shared" ca="1" si="162"/>
        <v/>
      </c>
      <c r="FK95" s="17">
        <f t="shared" si="163"/>
        <v>0</v>
      </c>
      <c r="FL95" s="17">
        <v>93</v>
      </c>
      <c r="FM95" s="17">
        <f>IF(HLOOKUP('자료입력 및 결과표시'!$A$4,'업체별 기술인 명단(데이터 입력)'!$B$2:$BZ$100,94,FALSE)="",1,HLOOKUP('자료입력 및 결과표시'!$A$4,'업체별 기술인 명단(데이터 입력)'!$B$2:$BZ$100,94,FALSE))</f>
        <v>1</v>
      </c>
      <c r="FN95" s="17">
        <f t="shared" ca="1" si="164"/>
        <v>0</v>
      </c>
      <c r="FO95"/>
      <c r="FP95" s="17" t="str">
        <f t="shared" ca="1" si="165"/>
        <v/>
      </c>
      <c r="FQ95" s="270" t="str">
        <f ca="1">IFERROR(MATCH('자료입력 및 결과표시'!$C$62,OFFSET($R$3,$FQ94,,1000),0)+$FQ94,"")</f>
        <v/>
      </c>
      <c r="FR95" s="17" t="str">
        <f t="shared" ca="1" si="166"/>
        <v/>
      </c>
      <c r="FS95" s="17" t="str">
        <f t="shared" ca="1" si="168"/>
        <v/>
      </c>
      <c r="FT95" s="17" t="str">
        <f t="shared" ca="1" si="169"/>
        <v/>
      </c>
      <c r="FU95" s="17" t="str">
        <f t="shared" ca="1" si="170"/>
        <v/>
      </c>
      <c r="FV95" s="17" t="str">
        <f t="shared" ca="1" si="171"/>
        <v/>
      </c>
      <c r="FW95" s="17" t="str">
        <f t="shared" ca="1" si="172"/>
        <v/>
      </c>
      <c r="FX95" s="17" t="str">
        <f t="shared" ca="1" si="173"/>
        <v/>
      </c>
      <c r="FY95" s="17" t="str">
        <f t="shared" ca="1" si="174"/>
        <v/>
      </c>
      <c r="FZ95" s="17" t="str">
        <f t="shared" ca="1" si="175"/>
        <v/>
      </c>
      <c r="GA95" s="17" t="str">
        <f t="shared" ca="1" si="176"/>
        <v/>
      </c>
      <c r="GB95" s="17" t="str">
        <f t="shared" ca="1" si="177"/>
        <v/>
      </c>
      <c r="GC95" s="17" t="str">
        <f t="shared" ca="1" si="178"/>
        <v/>
      </c>
      <c r="GD95" s="17" t="str">
        <f t="shared" ca="1" si="179"/>
        <v/>
      </c>
      <c r="GE95" s="17" t="str">
        <f t="shared" ca="1" si="180"/>
        <v/>
      </c>
      <c r="GF95" s="17" t="str">
        <f t="shared" ca="1" si="181"/>
        <v/>
      </c>
      <c r="GG95" s="17" t="str">
        <f t="shared" ca="1" si="182"/>
        <v/>
      </c>
      <c r="GH95" s="17" t="str">
        <f t="shared" ca="1" si="183"/>
        <v/>
      </c>
      <c r="GI95" s="17" t="str">
        <f t="shared" ca="1" si="184"/>
        <v/>
      </c>
      <c r="GJ95" s="17" t="str">
        <f t="shared" ca="1" si="185"/>
        <v/>
      </c>
      <c r="GK95" s="17" t="str">
        <f t="shared" ca="1" si="186"/>
        <v/>
      </c>
      <c r="GL95" s="17" t="str">
        <f t="shared" ca="1" si="187"/>
        <v/>
      </c>
      <c r="GM95" s="17" t="str">
        <f t="shared" ca="1" si="188"/>
        <v/>
      </c>
      <c r="GN95" s="17" t="str">
        <f t="shared" ca="1" si="189"/>
        <v/>
      </c>
      <c r="GO95" s="17" t="str">
        <f t="shared" ca="1" si="190"/>
        <v/>
      </c>
      <c r="GP95" s="17" t="str">
        <f t="shared" ca="1" si="191"/>
        <v/>
      </c>
      <c r="GQ95" s="17" t="str">
        <f t="shared" ca="1" si="192"/>
        <v/>
      </c>
      <c r="GR95" s="17" t="str">
        <f t="shared" ca="1" si="193"/>
        <v/>
      </c>
      <c r="GS95" s="17" t="str">
        <f t="shared" ca="1" si="194"/>
        <v/>
      </c>
      <c r="GT95" s="17" t="str">
        <f t="shared" ca="1" si="195"/>
        <v/>
      </c>
      <c r="GU95" s="17" t="str">
        <f t="shared" ca="1" si="196"/>
        <v/>
      </c>
      <c r="GV95" s="17" t="str">
        <f t="shared" ca="1" si="197"/>
        <v/>
      </c>
      <c r="GW95" s="17" t="str">
        <f t="shared" ca="1" si="198"/>
        <v/>
      </c>
      <c r="GX95" s="17" t="str">
        <f t="shared" ca="1" si="199"/>
        <v/>
      </c>
      <c r="GY95" s="17" t="str">
        <f t="shared" ca="1" si="200"/>
        <v/>
      </c>
      <c r="GZ95" s="17" t="str">
        <f t="shared" ca="1" si="201"/>
        <v/>
      </c>
      <c r="HA95" s="17" t="str">
        <f t="shared" ca="1" si="202"/>
        <v/>
      </c>
      <c r="HB95" s="17" t="str">
        <f t="shared" ca="1" si="203"/>
        <v/>
      </c>
      <c r="HC95" s="17" t="str">
        <f t="shared" ca="1" si="204"/>
        <v/>
      </c>
      <c r="HD95" s="17" t="str">
        <f t="shared" ca="1" si="205"/>
        <v/>
      </c>
      <c r="HE95" s="17" t="str">
        <f t="shared" ca="1" si="206"/>
        <v/>
      </c>
      <c r="HF95" s="17" t="str">
        <f t="shared" ca="1" si="207"/>
        <v/>
      </c>
      <c r="HG95" s="17" t="str">
        <f t="shared" ca="1" si="208"/>
        <v/>
      </c>
      <c r="HH95" s="17" t="str">
        <f t="shared" ca="1" si="209"/>
        <v/>
      </c>
      <c r="HI95" s="17" t="str">
        <f t="shared" ca="1" si="210"/>
        <v/>
      </c>
      <c r="HJ95" s="17" t="str">
        <f t="shared" ca="1" si="211"/>
        <v/>
      </c>
      <c r="HK95" s="17" t="str">
        <f t="shared" ca="1" si="212"/>
        <v/>
      </c>
      <c r="HL95" s="17" t="str">
        <f t="shared" ca="1" si="213"/>
        <v/>
      </c>
      <c r="HM95" s="17" t="str">
        <f t="shared" ca="1" si="214"/>
        <v/>
      </c>
      <c r="HN95" s="17" t="str">
        <f t="shared" ca="1" si="215"/>
        <v/>
      </c>
      <c r="HO95" s="17" t="str">
        <f t="shared" ca="1" si="216"/>
        <v/>
      </c>
      <c r="HP95" s="17" t="str">
        <f t="shared" ca="1" si="217"/>
        <v/>
      </c>
      <c r="HQ95" s="17" t="str">
        <f t="shared" ca="1" si="218"/>
        <v/>
      </c>
      <c r="HR95" s="17" t="str">
        <f t="shared" ca="1" si="219"/>
        <v/>
      </c>
      <c r="HS95" s="17" t="str">
        <f t="shared" ca="1" si="220"/>
        <v/>
      </c>
      <c r="HT95" s="17" t="str">
        <f t="shared" ca="1" si="221"/>
        <v/>
      </c>
      <c r="HU95" s="17" t="str">
        <f t="shared" ca="1" si="222"/>
        <v/>
      </c>
      <c r="HV95" s="17" t="str">
        <f t="shared" ca="1" si="223"/>
        <v/>
      </c>
      <c r="HW95" s="17" t="str">
        <f t="shared" ca="1" si="224"/>
        <v/>
      </c>
      <c r="HX95" s="17" t="str">
        <f t="shared" ca="1" si="225"/>
        <v/>
      </c>
      <c r="HY95" s="17" t="str">
        <f t="shared" ca="1" si="226"/>
        <v/>
      </c>
      <c r="HZ95" s="17" t="str">
        <f t="shared" ca="1" si="227"/>
        <v/>
      </c>
      <c r="IA95" s="17" t="str">
        <f t="shared" ca="1" si="228"/>
        <v/>
      </c>
      <c r="IB95" s="17" t="str">
        <f t="shared" ca="1" si="229"/>
        <v/>
      </c>
      <c r="IC95" s="17" t="str">
        <f t="shared" ca="1" si="230"/>
        <v/>
      </c>
      <c r="ID95" s="17" t="str">
        <f t="shared" ca="1" si="167"/>
        <v/>
      </c>
      <c r="IE95" s="17" t="str">
        <f t="shared" ca="1" si="246"/>
        <v/>
      </c>
      <c r="IF95" s="17" t="str">
        <f t="shared" ca="1" si="247"/>
        <v/>
      </c>
      <c r="IG95" s="17" t="str">
        <f t="shared" ca="1" si="248"/>
        <v/>
      </c>
      <c r="IH95" s="17" t="str">
        <f t="shared" ca="1" si="249"/>
        <v/>
      </c>
      <c r="II95" s="17" t="str">
        <f t="shared" ca="1" si="250"/>
        <v/>
      </c>
      <c r="IJ95" s="17" t="str">
        <f t="shared" ca="1" si="251"/>
        <v/>
      </c>
      <c r="IK95" s="17" t="str">
        <f t="shared" ca="1" si="252"/>
        <v/>
      </c>
      <c r="IL95" s="17" t="str">
        <f t="shared" ca="1" si="253"/>
        <v/>
      </c>
      <c r="IM95" s="17" t="str">
        <f t="shared" ca="1" si="254"/>
        <v/>
      </c>
      <c r="IN95" s="17" t="str">
        <f t="shared" ca="1" si="255"/>
        <v/>
      </c>
      <c r="IO95" s="17" t="str">
        <f t="shared" ca="1" si="256"/>
        <v/>
      </c>
      <c r="IP95" s="17" t="str">
        <f t="shared" ca="1" si="257"/>
        <v/>
      </c>
      <c r="IQ95" s="17" t="str">
        <f t="shared" ca="1" si="231"/>
        <v/>
      </c>
      <c r="IR95" s="17" t="str">
        <f t="shared" ca="1" si="232"/>
        <v/>
      </c>
      <c r="IS95" s="17" t="str">
        <f t="shared" ca="1" si="233"/>
        <v/>
      </c>
      <c r="IT95" s="17" t="str">
        <f t="shared" ca="1" si="234"/>
        <v/>
      </c>
      <c r="IU95" s="17" t="str">
        <f t="shared" ca="1" si="235"/>
        <v/>
      </c>
      <c r="IV95" s="17" t="str">
        <f t="shared" ca="1" si="236"/>
        <v/>
      </c>
      <c r="IW95" s="17" t="str">
        <f t="shared" ca="1" si="237"/>
        <v/>
      </c>
      <c r="IX95" s="17" t="str">
        <f t="shared" ca="1" si="238"/>
        <v/>
      </c>
      <c r="IY95" s="17" t="str">
        <f t="shared" ca="1" si="239"/>
        <v/>
      </c>
      <c r="IZ95" s="17" t="str">
        <f t="shared" ca="1" si="240"/>
        <v/>
      </c>
      <c r="JA95" s="17" t="str">
        <f t="shared" ca="1" si="241"/>
        <v/>
      </c>
      <c r="JB95" s="17" t="str">
        <f t="shared" ca="1" si="242"/>
        <v/>
      </c>
      <c r="JC95" s="17" t="str">
        <f t="shared" ca="1" si="243"/>
        <v/>
      </c>
      <c r="JD95" s="17" t="str">
        <f t="shared" ca="1" si="244"/>
        <v/>
      </c>
      <c r="JE95" s="17" t="str">
        <f t="shared" ca="1" si="245"/>
        <v/>
      </c>
      <c r="JF95" s="17" t="str">
        <f t="shared" ca="1" si="258"/>
        <v/>
      </c>
      <c r="JG95" s="17" t="str">
        <f t="shared" ca="1" si="259"/>
        <v/>
      </c>
      <c r="JH95" s="17" t="str">
        <f t="shared" ca="1" si="260"/>
        <v/>
      </c>
      <c r="JI95" s="17" t="str">
        <f t="shared" ca="1" si="261"/>
        <v/>
      </c>
      <c r="JJ95" s="17" t="str">
        <f t="shared" ca="1" si="262"/>
        <v/>
      </c>
      <c r="JK95" s="17" t="str">
        <f t="shared" ca="1" si="263"/>
        <v/>
      </c>
      <c r="JL95" s="17" t="str">
        <f t="shared" ca="1" si="264"/>
        <v/>
      </c>
      <c r="JM95" s="17" t="str">
        <f t="shared" ca="1" si="265"/>
        <v/>
      </c>
    </row>
    <row r="96" spans="1:273">
      <c r="A96" s="17" t="str">
        <f t="shared" si="145"/>
        <v>\\\0</v>
      </c>
      <c r="B96" s="17" t="str">
        <f t="shared" si="146"/>
        <v>\\\0</v>
      </c>
      <c r="C96" s="17" t="str">
        <f t="shared" si="147"/>
        <v>\\\0</v>
      </c>
      <c r="D96" s="17" t="str">
        <f t="shared" si="148"/>
        <v>\\\0</v>
      </c>
      <c r="E96" s="17" t="str">
        <f t="shared" si="149"/>
        <v>\\\0</v>
      </c>
      <c r="F96" s="17" t="str">
        <f t="shared" si="150"/>
        <v>\\\0</v>
      </c>
      <c r="G96" s="17" t="str">
        <f t="shared" si="151"/>
        <v>\\\0</v>
      </c>
      <c r="H96" s="17" t="str">
        <f t="shared" si="152"/>
        <v>\\\0</v>
      </c>
      <c r="I96" s="17" t="str">
        <f t="shared" si="153"/>
        <v>\\\0</v>
      </c>
      <c r="J96" s="17" t="str">
        <f t="shared" si="154"/>
        <v>\\\0</v>
      </c>
      <c r="K96" s="17" t="str">
        <f t="shared" si="155"/>
        <v>\\\0</v>
      </c>
      <c r="L96" s="17" t="str">
        <f t="shared" si="156"/>
        <v>\\\0</v>
      </c>
      <c r="M96" s="17" t="str">
        <f t="shared" si="157"/>
        <v>\\\0</v>
      </c>
      <c r="N96" s="17" t="str">
        <f t="shared" si="158"/>
        <v>\\\0</v>
      </c>
      <c r="O96" s="17" t="str">
        <f t="shared" si="159"/>
        <v>\\\0</v>
      </c>
      <c r="P96" s="17" t="str">
        <f t="shared" si="160"/>
        <v>\\\0</v>
      </c>
      <c r="R96" s="17" t="str">
        <f t="shared" si="161"/>
        <v>\\</v>
      </c>
      <c r="S96" s="38"/>
      <c r="T96" s="39"/>
      <c r="U96" s="31"/>
      <c r="V96" s="32"/>
      <c r="W96" s="36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35"/>
      <c r="DS96" s="287"/>
      <c r="DT96" s="36"/>
      <c r="DU96" s="37"/>
      <c r="DV96" s="28">
        <f>IF(AND($S96='자료입력 및 결과표시'!$B$6,COUNTIF($W96:$DR96,'자료입력 및 결과표시'!$C$6)&gt;=1),IF(OR('자료입력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DW96" s="28">
        <f>IF(AND($S96='자료입력 및 결과표시'!$B$7,COUNTIF($W96:$DR96,'자료입력 및 결과표시'!$C$7)&gt;=1),IF(OR('자료입력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DX96" s="28">
        <f>IF(AND($S96='자료입력 및 결과표시'!$B$8,COUNTIF($W96:$DR96,'자료입력 및 결과표시'!$C$8)&gt;=1),IF(OR('자료입력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DY96" s="28">
        <f>IF(AND($S96='자료입력 및 결과표시'!$B$9,COUNTIF($W96:$DR96,'자료입력 및 결과표시'!$C$9)&gt;=1),IF(OR('자료입력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DZ96" s="28">
        <f>IF(AND($S96='자료입력 및 결과표시'!$B$10,COUNTIF($W96:$DR96,'자료입력 및 결과표시'!$C$10)&gt;=1),IF(OR('자료입력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A96" s="28">
        <f>IF(AND($S96='자료입력 및 결과표시'!$B$11,COUNTIF($W96:$DR96,'자료입력 및 결과표시'!$C$11)&gt;=1),IF(OR('자료입력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B96" s="28">
        <f>IF(AND($S96='자료입력 및 결과표시'!$B$12,COUNTIF($W96:$DR96,'자료입력 및 결과표시'!$C$12)&gt;=1),IF(OR('자료입력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C96" s="28">
        <f>IF(AND($S96='자료입력 및 결과표시'!$B$13,COUNTIF($W96:$DR96,'자료입력 및 결과표시'!$C$13)&gt;=1),IF(OR('자료입력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D96" s="28">
        <f>IF(AND($S96='자료입력 및 결과표시'!$B$14,COUNTIF($W96:$DR96,'자료입력 및 결과표시'!$C$14)&gt;=1),IF(OR('자료입력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E96" s="28">
        <f>IF(AND($S96='자료입력 및 결과표시'!$B$15,COUNTIF($W96:$DR96,'자료입력 및 결과표시'!$C$15)&gt;=1),IF(OR('자료입력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F96" s="28">
        <f>IF(AND($S96='자료입력 및 결과표시'!$B$16,COUNTIF($W96:$DR96,'자료입력 및 결과표시'!$C$16)&gt;=1),IF(OR('자료입력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G96" s="28">
        <f>IF(AND($S96='자료입력 및 결과표시'!$B$17,COUNTIF($W96:$DR96,'자료입력 및 결과표시'!$C$17)&gt;=1),IF(OR('자료입력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H96" s="28">
        <f>IF(AND($S96='자료입력 및 결과표시'!$B$18,COUNTIF($W96:$DR96,'자료입력 및 결과표시'!$C$18)&gt;=1),IF(OR('자료입력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I96" s="28">
        <f>IF(AND($S96='자료입력 및 결과표시'!$B$19,COUNTIF($W96:$DR96,'자료입력 및 결과표시'!$C$19)&gt;=1),IF(OR('자료입력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J96" s="28">
        <f>IF(AND($S96='자료입력 및 결과표시'!$B$20,COUNTIF($W96:$DR96,'자료입력 및 결과표시'!$C$20)&gt;=1),IF(OR('자료입력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K96" s="28">
        <f>IF(AND($S96='자료입력 및 결과표시'!$B$21,COUNTIF($W96:$DR96,'자료입력 및 결과표시'!$C$21)&gt;=1),IF(OR('자료입력 및 결과표시'!$B$4+90&gt;=$V96,'자료입력 및 결과표시'!$B$4&lt;$U96),0,IF($V96-'자료입력 및 결과표시'!$B$4-90&gt;='자료입력 및 결과표시'!$E$4,'자료입력 및 결과표시'!$E$4,$V96-'자료입력 및 결과표시'!$B$4-90)),0)</f>
        <v>0</v>
      </c>
      <c r="EL96" s="17">
        <f>IF(AND(S96='자료입력 및 결과표시'!$B$6,COUNTIF('업무중복도(데이터 입력)'!$W96:$DR96,'자료입력 및 결과표시'!$C$6)&gt;=1),1,0)</f>
        <v>0</v>
      </c>
      <c r="EM96" s="17">
        <f>IF(AND(S96='자료입력 및 결과표시'!$B$7,COUNTIF('업무중복도(데이터 입력)'!$W96:$DR96,'자료입력 및 결과표시'!$C$7)&gt;=1),2,0)</f>
        <v>0</v>
      </c>
      <c r="EN96" s="17">
        <f>IF(AND(S96='자료입력 및 결과표시'!$B$8,COUNTIF('업무중복도(데이터 입력)'!$W96:$DR96,'자료입력 및 결과표시'!$C$8)&gt;=1),3,0)</f>
        <v>0</v>
      </c>
      <c r="EO96" s="17">
        <f>IF(AND(S96='자료입력 및 결과표시'!$B$9,COUNTIF('업무중복도(데이터 입력)'!$W96:$DR96,'자료입력 및 결과표시'!$C$9)&gt;=1),4,0)</f>
        <v>0</v>
      </c>
      <c r="EP96" s="17">
        <f>IF(AND(S96='자료입력 및 결과표시'!$B$10,COUNTIF('업무중복도(데이터 입력)'!$W96:$DR96,'자료입력 및 결과표시'!$C$10)&gt;=1),5,0)</f>
        <v>0</v>
      </c>
      <c r="EQ96" s="17">
        <f>IF(AND(S96='자료입력 및 결과표시'!$B$11,COUNTIF('업무중복도(데이터 입력)'!$W96:$DR96,'자료입력 및 결과표시'!$C$11)&gt;=1),6,0)</f>
        <v>0</v>
      </c>
      <c r="ER96" s="17">
        <f>IF(AND(S96='자료입력 및 결과표시'!$B$12,COUNTIF('업무중복도(데이터 입력)'!$W96:$DR96,'자료입력 및 결과표시'!$C$12)&gt;=1),7,0)</f>
        <v>0</v>
      </c>
      <c r="ES96" s="17">
        <f>IF(AND(S96='자료입력 및 결과표시'!$B$13,COUNTIF('업무중복도(데이터 입력)'!$W96:$DR96,'자료입력 및 결과표시'!$C$13)&gt;=1),8,0)</f>
        <v>0</v>
      </c>
      <c r="ET96" s="17">
        <f>IF(AND(S96='자료입력 및 결과표시'!$B$14,COUNTIF('업무중복도(데이터 입력)'!$W96:$DR96,'자료입력 및 결과표시'!$C$14)&gt;=1),9,0)</f>
        <v>0</v>
      </c>
      <c r="EU96" s="17">
        <f>IF(AND(S96='자료입력 및 결과표시'!$B$15,COUNTIF('업무중복도(데이터 입력)'!$W96:$DR96,'자료입력 및 결과표시'!$C$15)&gt;=1),10,0)</f>
        <v>0</v>
      </c>
      <c r="EV96" s="17">
        <f>IF(AND(S96='자료입력 및 결과표시'!$B$16,COUNTIF('업무중복도(데이터 입력)'!$W96:$DR96,'자료입력 및 결과표시'!$C$16)&gt;=1),11,0)</f>
        <v>0</v>
      </c>
      <c r="EW96" s="17">
        <f>IF(AND(S96='자료입력 및 결과표시'!$B$17,COUNTIF('업무중복도(데이터 입력)'!$W96:$DR96,'자료입력 및 결과표시'!$C$17)&gt;=1),12,0)</f>
        <v>0</v>
      </c>
      <c r="EX96" s="17">
        <f>IF(AND(S96='자료입력 및 결과표시'!$B$18,COUNTIF('업무중복도(데이터 입력)'!$W96:$DR96,'자료입력 및 결과표시'!$C$18)&gt;=1),13,0)</f>
        <v>0</v>
      </c>
      <c r="EY96" s="17">
        <f>IF(AND(S96='자료입력 및 결과표시'!$B$19,COUNTIF('업무중복도(데이터 입력)'!$W96:$DR96,'자료입력 및 결과표시'!$C$19)&gt;=1),14,0)</f>
        <v>0</v>
      </c>
      <c r="EZ96" s="17">
        <f>IF(AND(S96='자료입력 및 결과표시'!$B$20,COUNTIF('업무중복도(데이터 입력)'!$W96:$DR96,'자료입력 및 결과표시'!$C$20)&gt;=1),15,0)</f>
        <v>0</v>
      </c>
      <c r="FA96" s="17">
        <f>IF(AND(S96='자료입력 및 결과표시'!$B$21,COUNTIF('업무중복도(데이터 입력)'!$W96:$DR96,'자료입력 및 결과표시'!$C$21)&gt;=1),16,0)</f>
        <v>0</v>
      </c>
      <c r="FD96" s="270" t="str">
        <f ca="1">IFERROR(MATCH('자료입력 및 결과표시'!$C$62,OFFSET($R$3,$FD95,,1000),0)+$FD95,"")</f>
        <v/>
      </c>
      <c r="FE96" s="271" t="str">
        <f t="shared" ca="1" si="162"/>
        <v/>
      </c>
      <c r="FK96" s="17">
        <f t="shared" si="163"/>
        <v>0</v>
      </c>
      <c r="FL96" s="17">
        <v>94</v>
      </c>
      <c r="FM96" s="17">
        <f>IF(HLOOKUP('자료입력 및 결과표시'!$A$4,'업체별 기술인 명단(데이터 입력)'!$B$2:$BZ$100,95,FALSE)="",1,HLOOKUP('자료입력 및 결과표시'!$A$4,'업체별 기술인 명단(데이터 입력)'!$B$2:$BZ$100,95,FALSE))</f>
        <v>1</v>
      </c>
      <c r="FN96" s="17">
        <f t="shared" ca="1" si="164"/>
        <v>0</v>
      </c>
      <c r="FO96"/>
      <c r="FP96" s="17" t="str">
        <f t="shared" ca="1" si="165"/>
        <v/>
      </c>
      <c r="FQ96" s="270" t="str">
        <f ca="1">IFERROR(MATCH('자료입력 및 결과표시'!$C$62,OFFSET($R$3,$FQ95,,1000),0)+$FQ95,"")</f>
        <v/>
      </c>
      <c r="FR96" s="17" t="str">
        <f t="shared" ca="1" si="166"/>
        <v/>
      </c>
      <c r="FS96" s="17" t="str">
        <f t="shared" ca="1" si="168"/>
        <v/>
      </c>
      <c r="FT96" s="17" t="str">
        <f t="shared" ca="1" si="169"/>
        <v/>
      </c>
      <c r="FU96" s="17" t="str">
        <f t="shared" ca="1" si="170"/>
        <v/>
      </c>
      <c r="FV96" s="17" t="str">
        <f t="shared" ca="1" si="171"/>
        <v/>
      </c>
      <c r="FW96" s="17" t="str">
        <f t="shared" ca="1" si="172"/>
        <v/>
      </c>
      <c r="FX96" s="17" t="str">
        <f t="shared" ca="1" si="173"/>
        <v/>
      </c>
      <c r="FY96" s="17" t="str">
        <f t="shared" ca="1" si="174"/>
        <v/>
      </c>
      <c r="FZ96" s="17" t="str">
        <f t="shared" ca="1" si="175"/>
        <v/>
      </c>
      <c r="GA96" s="17" t="str">
        <f t="shared" ca="1" si="176"/>
        <v/>
      </c>
      <c r="GB96" s="17" t="str">
        <f t="shared" ca="1" si="177"/>
        <v/>
      </c>
      <c r="GC96" s="17" t="str">
        <f t="shared" ca="1" si="178"/>
        <v/>
      </c>
      <c r="GD96" s="17" t="str">
        <f t="shared" ca="1" si="179"/>
        <v/>
      </c>
      <c r="GE96" s="17" t="str">
        <f t="shared" ca="1" si="180"/>
        <v/>
      </c>
      <c r="GF96" s="17" t="str">
        <f t="shared" ca="1" si="181"/>
        <v/>
      </c>
      <c r="GG96" s="17" t="str">
        <f t="shared" ca="1" si="182"/>
        <v/>
      </c>
      <c r="GH96" s="17" t="str">
        <f t="shared" ca="1" si="183"/>
        <v/>
      </c>
      <c r="GI96" s="17" t="str">
        <f t="shared" ca="1" si="184"/>
        <v/>
      </c>
      <c r="GJ96" s="17" t="str">
        <f t="shared" ca="1" si="185"/>
        <v/>
      </c>
      <c r="GK96" s="17" t="str">
        <f t="shared" ca="1" si="186"/>
        <v/>
      </c>
      <c r="GL96" s="17" t="str">
        <f t="shared" ca="1" si="187"/>
        <v/>
      </c>
      <c r="GM96" s="17" t="str">
        <f t="shared" ca="1" si="188"/>
        <v/>
      </c>
      <c r="GN96" s="17" t="str">
        <f t="shared" ca="1" si="189"/>
        <v/>
      </c>
      <c r="GO96" s="17" t="str">
        <f t="shared" ca="1" si="190"/>
        <v/>
      </c>
      <c r="GP96" s="17" t="str">
        <f t="shared" ca="1" si="191"/>
        <v/>
      </c>
      <c r="GQ96" s="17" t="str">
        <f t="shared" ca="1" si="192"/>
        <v/>
      </c>
      <c r="GR96" s="17" t="str">
        <f t="shared" ca="1" si="193"/>
        <v/>
      </c>
      <c r="GS96" s="17" t="str">
        <f t="shared" ca="1" si="194"/>
        <v/>
      </c>
      <c r="GT96" s="17" t="str">
        <f t="shared" ca="1" si="195"/>
        <v/>
      </c>
      <c r="GU96" s="17" t="str">
        <f t="shared" ca="1" si="196"/>
        <v/>
      </c>
      <c r="GV96" s="17" t="str">
        <f t="shared" ca="1" si="197"/>
        <v/>
      </c>
      <c r="GW96" s="17" t="str">
        <f t="shared" ca="1" si="198"/>
        <v/>
      </c>
      <c r="GX96" s="17" t="str">
        <f t="shared" ca="1" si="199"/>
        <v/>
      </c>
      <c r="GY96" s="17" t="str">
        <f t="shared" ca="1" si="200"/>
        <v/>
      </c>
      <c r="GZ96" s="17" t="str">
        <f t="shared" ca="1" si="201"/>
        <v/>
      </c>
      <c r="HA96" s="17" t="str">
        <f t="shared" ca="1" si="202"/>
        <v/>
      </c>
      <c r="HB96" s="17" t="str">
        <f t="shared" ca="1" si="203"/>
        <v/>
      </c>
      <c r="HC96" s="17" t="str">
        <f t="shared" ca="1" si="204"/>
        <v/>
      </c>
      <c r="HD96" s="17" t="str">
        <f t="shared" ca="1" si="205"/>
        <v/>
      </c>
      <c r="HE96" s="17" t="str">
        <f t="shared" ca="1" si="206"/>
        <v/>
      </c>
      <c r="HF96" s="17" t="str">
        <f t="shared" ca="1" si="207"/>
        <v/>
      </c>
      <c r="HG96" s="17" t="str">
        <f t="shared" ca="1" si="208"/>
        <v/>
      </c>
      <c r="HH96" s="17" t="str">
        <f t="shared" ca="1" si="209"/>
        <v/>
      </c>
      <c r="HI96" s="17" t="str">
        <f t="shared" ca="1" si="210"/>
        <v/>
      </c>
      <c r="HJ96" s="17" t="str">
        <f t="shared" ca="1" si="211"/>
        <v/>
      </c>
      <c r="HK96" s="17" t="str">
        <f t="shared" ca="1" si="212"/>
        <v/>
      </c>
      <c r="HL96" s="17" t="str">
        <f t="shared" ca="1" si="213"/>
        <v/>
      </c>
      <c r="HM96" s="17" t="str">
        <f t="shared" ca="1" si="214"/>
        <v/>
      </c>
      <c r="HN96" s="17" t="str">
        <f t="shared" ca="1" si="215"/>
        <v/>
      </c>
      <c r="HO96" s="17" t="str">
        <f t="shared" ca="1" si="216"/>
        <v/>
      </c>
      <c r="HP96" s="17" t="str">
        <f t="shared" ca="1" si="217"/>
        <v/>
      </c>
      <c r="HQ96" s="17" t="str">
        <f t="shared" ca="1" si="218"/>
        <v/>
      </c>
      <c r="HR96" s="17" t="str">
        <f t="shared" ca="1" si="219"/>
        <v/>
      </c>
      <c r="HS96" s="17" t="str">
        <f t="shared" ca="1" si="220"/>
        <v/>
      </c>
      <c r="HT96" s="17" t="str">
        <f t="shared" ca="1" si="221"/>
        <v/>
      </c>
      <c r="HU96" s="17" t="str">
        <f t="shared" ca="1" si="222"/>
        <v/>
      </c>
      <c r="HV96" s="17" t="str">
        <f t="shared" ca="1" si="223"/>
        <v/>
      </c>
      <c r="HW96" s="17" t="str">
        <f t="shared" ca="1" si="224"/>
        <v/>
      </c>
      <c r="HX96" s="17" t="str">
        <f t="shared" ca="1" si="225"/>
        <v/>
      </c>
      <c r="HY96" s="17" t="str">
        <f t="shared" ca="1" si="226"/>
        <v/>
      </c>
      <c r="HZ96" s="17" t="str">
        <f t="shared" ca="1" si="227"/>
        <v/>
      </c>
      <c r="IA96" s="17" t="str">
        <f t="shared" ca="1" si="228"/>
        <v/>
      </c>
      <c r="IB96" s="17" t="str">
        <f t="shared" ca="1" si="229"/>
        <v/>
      </c>
      <c r="IC96" s="17" t="str">
        <f t="shared" ca="1" si="230"/>
        <v/>
      </c>
      <c r="ID96" s="17" t="str">
        <f t="shared" ca="1" si="167"/>
        <v/>
      </c>
      <c r="IE96" s="17" t="str">
        <f t="shared" ca="1" si="246"/>
        <v/>
      </c>
      <c r="IF96" s="17" t="str">
        <f t="shared" ca="1" si="247"/>
        <v/>
      </c>
      <c r="IG96" s="17" t="str">
        <f t="shared" ca="1" si="248"/>
        <v/>
      </c>
      <c r="IH96" s="17" t="str">
        <f t="shared" ca="1" si="249"/>
        <v/>
      </c>
      <c r="II96" s="17" t="str">
        <f t="shared" ca="1" si="250"/>
        <v/>
      </c>
      <c r="IJ96" s="17" t="str">
        <f t="shared" ca="1" si="251"/>
        <v/>
      </c>
      <c r="IK96" s="17" t="str">
        <f t="shared" ca="1" si="252"/>
        <v/>
      </c>
      <c r="IL96" s="17" t="str">
        <f t="shared" ca="1" si="253"/>
        <v/>
      </c>
      <c r="IM96" s="17" t="str">
        <f t="shared" ca="1" si="254"/>
        <v/>
      </c>
      <c r="IN96" s="17" t="str">
        <f t="shared" ca="1" si="255"/>
        <v/>
      </c>
      <c r="IO96" s="17" t="str">
        <f t="shared" ca="1" si="256"/>
        <v/>
      </c>
      <c r="IP96" s="17" t="str">
        <f t="shared" ca="1" si="257"/>
        <v/>
      </c>
      <c r="IQ96" s="17" t="str">
        <f t="shared" ca="1" si="231"/>
        <v/>
      </c>
      <c r="IR96" s="17" t="str">
        <f t="shared" ca="1" si="232"/>
        <v/>
      </c>
      <c r="IS96" s="17" t="str">
        <f t="shared" ca="1" si="233"/>
        <v/>
      </c>
      <c r="IT96" s="17" t="str">
        <f t="shared" ca="1" si="234"/>
        <v/>
      </c>
      <c r="IU96" s="17" t="str">
        <f t="shared" ca="1" si="235"/>
        <v/>
      </c>
      <c r="IV96" s="17" t="str">
        <f t="shared" ca="1" si="236"/>
        <v/>
      </c>
      <c r="IW96" s="17" t="str">
        <f t="shared" ca="1" si="237"/>
        <v/>
      </c>
      <c r="IX96" s="17" t="str">
        <f t="shared" ca="1" si="238"/>
        <v/>
      </c>
      <c r="IY96" s="17" t="str">
        <f t="shared" ca="1" si="239"/>
        <v/>
      </c>
      <c r="IZ96" s="17" t="str">
        <f t="shared" ca="1" si="240"/>
        <v/>
      </c>
      <c r="JA96" s="17" t="str">
        <f t="shared" ca="1" si="241"/>
        <v/>
      </c>
      <c r="JB96" s="17" t="str">
        <f t="shared" ca="1" si="242"/>
        <v/>
      </c>
      <c r="JC96" s="17" t="str">
        <f t="shared" ca="1" si="243"/>
        <v/>
      </c>
      <c r="JD96" s="17" t="str">
        <f t="shared" ca="1" si="244"/>
        <v/>
      </c>
      <c r="JE96" s="17" t="str">
        <f t="shared" ca="1" si="245"/>
        <v/>
      </c>
      <c r="JF96" s="17" t="str">
        <f t="shared" ca="1" si="258"/>
        <v/>
      </c>
      <c r="JG96" s="17" t="str">
        <f t="shared" ca="1" si="259"/>
        <v/>
      </c>
      <c r="JH96" s="17" t="str">
        <f t="shared" ca="1" si="260"/>
        <v/>
      </c>
      <c r="JI96" s="17" t="str">
        <f t="shared" ca="1" si="261"/>
        <v/>
      </c>
      <c r="JJ96" s="17" t="str">
        <f t="shared" ca="1" si="262"/>
        <v/>
      </c>
      <c r="JK96" s="17" t="str">
        <f t="shared" ca="1" si="263"/>
        <v/>
      </c>
      <c r="JL96" s="17" t="str">
        <f t="shared" ca="1" si="264"/>
        <v/>
      </c>
      <c r="JM96" s="17" t="str">
        <f t="shared" ca="1" si="265"/>
        <v/>
      </c>
    </row>
    <row r="97" spans="1:273">
      <c r="A97" s="17" t="str">
        <f t="shared" si="145"/>
        <v>\\\0</v>
      </c>
      <c r="B97" s="17" t="str">
        <f t="shared" si="146"/>
        <v>\\\0</v>
      </c>
      <c r="C97" s="17" t="str">
        <f t="shared" si="147"/>
        <v>\\\0</v>
      </c>
      <c r="D97" s="17" t="str">
        <f t="shared" si="148"/>
        <v>\\\0</v>
      </c>
      <c r="E97" s="17" t="str">
        <f t="shared" si="149"/>
        <v>\\\0</v>
      </c>
      <c r="F97" s="17" t="str">
        <f t="shared" si="150"/>
        <v>\\\0</v>
      </c>
      <c r="G97" s="17" t="str">
        <f t="shared" si="151"/>
        <v>\\\0</v>
      </c>
      <c r="H97" s="17" t="str">
        <f t="shared" si="152"/>
        <v>\\\0</v>
      </c>
      <c r="I97" s="17" t="str">
        <f t="shared" si="153"/>
        <v>\\\0</v>
      </c>
      <c r="J97" s="17" t="str">
        <f t="shared" si="154"/>
        <v>\\\0</v>
      </c>
      <c r="K97" s="17" t="str">
        <f t="shared" si="155"/>
        <v>\\\0</v>
      </c>
      <c r="L97" s="17" t="str">
        <f t="shared" si="156"/>
        <v>\\\0</v>
      </c>
      <c r="M97" s="17" t="str">
        <f t="shared" si="157"/>
        <v>\\\0</v>
      </c>
      <c r="N97" s="17" t="str">
        <f t="shared" si="158"/>
        <v>\\\0</v>
      </c>
      <c r="O97" s="17" t="str">
        <f t="shared" si="159"/>
        <v>\\\0</v>
      </c>
      <c r="P97" s="17" t="str">
        <f t="shared" si="160"/>
        <v>\\\0</v>
      </c>
      <c r="R97" s="17" t="str">
        <f t="shared" si="161"/>
        <v>\\</v>
      </c>
      <c r="S97" s="38"/>
      <c r="T97" s="39"/>
      <c r="U97" s="31"/>
      <c r="V97" s="32"/>
      <c r="W97" s="36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35"/>
      <c r="DS97" s="287"/>
      <c r="DT97" s="36"/>
      <c r="DU97" s="37"/>
      <c r="DV97" s="28">
        <f>IF(AND($S97='자료입력 및 결과표시'!$B$6,COUNTIF($W97:$DR97,'자료입력 및 결과표시'!$C$6)&gt;=1),IF(OR('자료입력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DW97" s="28">
        <f>IF(AND($S97='자료입력 및 결과표시'!$B$7,COUNTIF($W97:$DR97,'자료입력 및 결과표시'!$C$7)&gt;=1),IF(OR('자료입력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DX97" s="28">
        <f>IF(AND($S97='자료입력 및 결과표시'!$B$8,COUNTIF($W97:$DR97,'자료입력 및 결과표시'!$C$8)&gt;=1),IF(OR('자료입력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DY97" s="28">
        <f>IF(AND($S97='자료입력 및 결과표시'!$B$9,COUNTIF($W97:$DR97,'자료입력 및 결과표시'!$C$9)&gt;=1),IF(OR('자료입력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DZ97" s="28">
        <f>IF(AND($S97='자료입력 및 결과표시'!$B$10,COUNTIF($W97:$DR97,'자료입력 및 결과표시'!$C$10)&gt;=1),IF(OR('자료입력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A97" s="28">
        <f>IF(AND($S97='자료입력 및 결과표시'!$B$11,COUNTIF($W97:$DR97,'자료입력 및 결과표시'!$C$11)&gt;=1),IF(OR('자료입력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B97" s="28">
        <f>IF(AND($S97='자료입력 및 결과표시'!$B$12,COUNTIF($W97:$DR97,'자료입력 및 결과표시'!$C$12)&gt;=1),IF(OR('자료입력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C97" s="28">
        <f>IF(AND($S97='자료입력 및 결과표시'!$B$13,COUNTIF($W97:$DR97,'자료입력 및 결과표시'!$C$13)&gt;=1),IF(OR('자료입력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D97" s="28">
        <f>IF(AND($S97='자료입력 및 결과표시'!$B$14,COUNTIF($W97:$DR97,'자료입력 및 결과표시'!$C$14)&gt;=1),IF(OR('자료입력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E97" s="28">
        <f>IF(AND($S97='자료입력 및 결과표시'!$B$15,COUNTIF($W97:$DR97,'자료입력 및 결과표시'!$C$15)&gt;=1),IF(OR('자료입력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F97" s="28">
        <f>IF(AND($S97='자료입력 및 결과표시'!$B$16,COUNTIF($W97:$DR97,'자료입력 및 결과표시'!$C$16)&gt;=1),IF(OR('자료입력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G97" s="28">
        <f>IF(AND($S97='자료입력 및 결과표시'!$B$17,COUNTIF($W97:$DR97,'자료입력 및 결과표시'!$C$17)&gt;=1),IF(OR('자료입력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H97" s="28">
        <f>IF(AND($S97='자료입력 및 결과표시'!$B$18,COUNTIF($W97:$DR97,'자료입력 및 결과표시'!$C$18)&gt;=1),IF(OR('자료입력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I97" s="28">
        <f>IF(AND($S97='자료입력 및 결과표시'!$B$19,COUNTIF($W97:$DR97,'자료입력 및 결과표시'!$C$19)&gt;=1),IF(OR('자료입력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J97" s="28">
        <f>IF(AND($S97='자료입력 및 결과표시'!$B$20,COUNTIF($W97:$DR97,'자료입력 및 결과표시'!$C$20)&gt;=1),IF(OR('자료입력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K97" s="28">
        <f>IF(AND($S97='자료입력 및 결과표시'!$B$21,COUNTIF($W97:$DR97,'자료입력 및 결과표시'!$C$21)&gt;=1),IF(OR('자료입력 및 결과표시'!$B$4+90&gt;=$V97,'자료입력 및 결과표시'!$B$4&lt;$U97),0,IF($V97-'자료입력 및 결과표시'!$B$4-90&gt;='자료입력 및 결과표시'!$E$4,'자료입력 및 결과표시'!$E$4,$V97-'자료입력 및 결과표시'!$B$4-90)),0)</f>
        <v>0</v>
      </c>
      <c r="EL97" s="17">
        <f>IF(AND(S97='자료입력 및 결과표시'!$B$6,COUNTIF('업무중복도(데이터 입력)'!$W97:$DR97,'자료입력 및 결과표시'!$C$6)&gt;=1),1,0)</f>
        <v>0</v>
      </c>
      <c r="EM97" s="17">
        <f>IF(AND(S97='자료입력 및 결과표시'!$B$7,COUNTIF('업무중복도(데이터 입력)'!$W97:$DR97,'자료입력 및 결과표시'!$C$7)&gt;=1),2,0)</f>
        <v>0</v>
      </c>
      <c r="EN97" s="17">
        <f>IF(AND(S97='자료입력 및 결과표시'!$B$8,COUNTIF('업무중복도(데이터 입력)'!$W97:$DR97,'자료입력 및 결과표시'!$C$8)&gt;=1),3,0)</f>
        <v>0</v>
      </c>
      <c r="EO97" s="17">
        <f>IF(AND(S97='자료입력 및 결과표시'!$B$9,COUNTIF('업무중복도(데이터 입력)'!$W97:$DR97,'자료입력 및 결과표시'!$C$9)&gt;=1),4,0)</f>
        <v>0</v>
      </c>
      <c r="EP97" s="17">
        <f>IF(AND(S97='자료입력 및 결과표시'!$B$10,COUNTIF('업무중복도(데이터 입력)'!$W97:$DR97,'자료입력 및 결과표시'!$C$10)&gt;=1),5,0)</f>
        <v>0</v>
      </c>
      <c r="EQ97" s="17">
        <f>IF(AND(S97='자료입력 및 결과표시'!$B$11,COUNTIF('업무중복도(데이터 입력)'!$W97:$DR97,'자료입력 및 결과표시'!$C$11)&gt;=1),6,0)</f>
        <v>0</v>
      </c>
      <c r="ER97" s="17">
        <f>IF(AND(S97='자료입력 및 결과표시'!$B$12,COUNTIF('업무중복도(데이터 입력)'!$W97:$DR97,'자료입력 및 결과표시'!$C$12)&gt;=1),7,0)</f>
        <v>0</v>
      </c>
      <c r="ES97" s="17">
        <f>IF(AND(S97='자료입력 및 결과표시'!$B$13,COUNTIF('업무중복도(데이터 입력)'!$W97:$DR97,'자료입력 및 결과표시'!$C$13)&gt;=1),8,0)</f>
        <v>0</v>
      </c>
      <c r="ET97" s="17">
        <f>IF(AND(S97='자료입력 및 결과표시'!$B$14,COUNTIF('업무중복도(데이터 입력)'!$W97:$DR97,'자료입력 및 결과표시'!$C$14)&gt;=1),9,0)</f>
        <v>0</v>
      </c>
      <c r="EU97" s="17">
        <f>IF(AND(S97='자료입력 및 결과표시'!$B$15,COUNTIF('업무중복도(데이터 입력)'!$W97:$DR97,'자료입력 및 결과표시'!$C$15)&gt;=1),10,0)</f>
        <v>0</v>
      </c>
      <c r="EV97" s="17">
        <f>IF(AND(S97='자료입력 및 결과표시'!$B$16,COUNTIF('업무중복도(데이터 입력)'!$W97:$DR97,'자료입력 및 결과표시'!$C$16)&gt;=1),11,0)</f>
        <v>0</v>
      </c>
      <c r="EW97" s="17">
        <f>IF(AND(S97='자료입력 및 결과표시'!$B$17,COUNTIF('업무중복도(데이터 입력)'!$W97:$DR97,'자료입력 및 결과표시'!$C$17)&gt;=1),12,0)</f>
        <v>0</v>
      </c>
      <c r="EX97" s="17">
        <f>IF(AND(S97='자료입력 및 결과표시'!$B$18,COUNTIF('업무중복도(데이터 입력)'!$W97:$DR97,'자료입력 및 결과표시'!$C$18)&gt;=1),13,0)</f>
        <v>0</v>
      </c>
      <c r="EY97" s="17">
        <f>IF(AND(S97='자료입력 및 결과표시'!$B$19,COUNTIF('업무중복도(데이터 입력)'!$W97:$DR97,'자료입력 및 결과표시'!$C$19)&gt;=1),14,0)</f>
        <v>0</v>
      </c>
      <c r="EZ97" s="17">
        <f>IF(AND(S97='자료입력 및 결과표시'!$B$20,COUNTIF('업무중복도(데이터 입력)'!$W97:$DR97,'자료입력 및 결과표시'!$C$20)&gt;=1),15,0)</f>
        <v>0</v>
      </c>
      <c r="FA97" s="17">
        <f>IF(AND(S97='자료입력 및 결과표시'!$B$21,COUNTIF('업무중복도(데이터 입력)'!$W97:$DR97,'자료입력 및 결과표시'!$C$21)&gt;=1),16,0)</f>
        <v>0</v>
      </c>
      <c r="FD97" s="270" t="str">
        <f ca="1">IFERROR(MATCH('자료입력 및 결과표시'!$C$62,OFFSET($R$3,$FD96,,1000),0)+$FD96,"")</f>
        <v/>
      </c>
      <c r="FE97" s="271" t="str">
        <f t="shared" ca="1" si="162"/>
        <v/>
      </c>
      <c r="FK97" s="17">
        <f t="shared" si="163"/>
        <v>0</v>
      </c>
      <c r="FL97" s="17">
        <v>95</v>
      </c>
      <c r="FM97" s="17">
        <f>IF(HLOOKUP('자료입력 및 결과표시'!$A$4,'업체별 기술인 명단(데이터 입력)'!$B$2:$BZ$100,96,FALSE)="",1,HLOOKUP('자료입력 및 결과표시'!$A$4,'업체별 기술인 명단(데이터 입력)'!$B$2:$BZ$100,96,FALSE))</f>
        <v>1</v>
      </c>
      <c r="FN97" s="17">
        <f t="shared" ca="1" si="164"/>
        <v>0</v>
      </c>
      <c r="FO97"/>
      <c r="FP97" s="17" t="str">
        <f t="shared" ca="1" si="165"/>
        <v/>
      </c>
      <c r="FQ97" s="270" t="str">
        <f ca="1">IFERROR(MATCH('자료입력 및 결과표시'!$C$62,OFFSET($R$3,$FQ96,,1000),0)+$FQ96,"")</f>
        <v/>
      </c>
      <c r="FR97" s="17" t="str">
        <f t="shared" ca="1" si="166"/>
        <v/>
      </c>
      <c r="FS97" s="17" t="str">
        <f t="shared" ca="1" si="168"/>
        <v/>
      </c>
      <c r="FT97" s="17" t="str">
        <f t="shared" ca="1" si="169"/>
        <v/>
      </c>
      <c r="FU97" s="17" t="str">
        <f t="shared" ca="1" si="170"/>
        <v/>
      </c>
      <c r="FV97" s="17" t="str">
        <f t="shared" ca="1" si="171"/>
        <v/>
      </c>
      <c r="FW97" s="17" t="str">
        <f t="shared" ca="1" si="172"/>
        <v/>
      </c>
      <c r="FX97" s="17" t="str">
        <f t="shared" ca="1" si="173"/>
        <v/>
      </c>
      <c r="FY97" s="17" t="str">
        <f t="shared" ca="1" si="174"/>
        <v/>
      </c>
      <c r="FZ97" s="17" t="str">
        <f t="shared" ca="1" si="175"/>
        <v/>
      </c>
      <c r="GA97" s="17" t="str">
        <f t="shared" ca="1" si="176"/>
        <v/>
      </c>
      <c r="GB97" s="17" t="str">
        <f t="shared" ca="1" si="177"/>
        <v/>
      </c>
      <c r="GC97" s="17" t="str">
        <f t="shared" ca="1" si="178"/>
        <v/>
      </c>
      <c r="GD97" s="17" t="str">
        <f t="shared" ca="1" si="179"/>
        <v/>
      </c>
      <c r="GE97" s="17" t="str">
        <f t="shared" ca="1" si="180"/>
        <v/>
      </c>
      <c r="GF97" s="17" t="str">
        <f t="shared" ca="1" si="181"/>
        <v/>
      </c>
      <c r="GG97" s="17" t="str">
        <f t="shared" ca="1" si="182"/>
        <v/>
      </c>
      <c r="GH97" s="17" t="str">
        <f t="shared" ca="1" si="183"/>
        <v/>
      </c>
      <c r="GI97" s="17" t="str">
        <f t="shared" ca="1" si="184"/>
        <v/>
      </c>
      <c r="GJ97" s="17" t="str">
        <f t="shared" ca="1" si="185"/>
        <v/>
      </c>
      <c r="GK97" s="17" t="str">
        <f t="shared" ca="1" si="186"/>
        <v/>
      </c>
      <c r="GL97" s="17" t="str">
        <f t="shared" ca="1" si="187"/>
        <v/>
      </c>
      <c r="GM97" s="17" t="str">
        <f t="shared" ca="1" si="188"/>
        <v/>
      </c>
      <c r="GN97" s="17" t="str">
        <f t="shared" ca="1" si="189"/>
        <v/>
      </c>
      <c r="GO97" s="17" t="str">
        <f t="shared" ca="1" si="190"/>
        <v/>
      </c>
      <c r="GP97" s="17" t="str">
        <f t="shared" ca="1" si="191"/>
        <v/>
      </c>
      <c r="GQ97" s="17" t="str">
        <f t="shared" ca="1" si="192"/>
        <v/>
      </c>
      <c r="GR97" s="17" t="str">
        <f t="shared" ca="1" si="193"/>
        <v/>
      </c>
      <c r="GS97" s="17" t="str">
        <f t="shared" ca="1" si="194"/>
        <v/>
      </c>
      <c r="GT97" s="17" t="str">
        <f t="shared" ca="1" si="195"/>
        <v/>
      </c>
      <c r="GU97" s="17" t="str">
        <f t="shared" ca="1" si="196"/>
        <v/>
      </c>
      <c r="GV97" s="17" t="str">
        <f t="shared" ca="1" si="197"/>
        <v/>
      </c>
      <c r="GW97" s="17" t="str">
        <f t="shared" ca="1" si="198"/>
        <v/>
      </c>
      <c r="GX97" s="17" t="str">
        <f t="shared" ca="1" si="199"/>
        <v/>
      </c>
      <c r="GY97" s="17" t="str">
        <f t="shared" ca="1" si="200"/>
        <v/>
      </c>
      <c r="GZ97" s="17" t="str">
        <f t="shared" ca="1" si="201"/>
        <v/>
      </c>
      <c r="HA97" s="17" t="str">
        <f t="shared" ca="1" si="202"/>
        <v/>
      </c>
      <c r="HB97" s="17" t="str">
        <f t="shared" ca="1" si="203"/>
        <v/>
      </c>
      <c r="HC97" s="17" t="str">
        <f t="shared" ca="1" si="204"/>
        <v/>
      </c>
      <c r="HD97" s="17" t="str">
        <f t="shared" ca="1" si="205"/>
        <v/>
      </c>
      <c r="HE97" s="17" t="str">
        <f t="shared" ca="1" si="206"/>
        <v/>
      </c>
      <c r="HF97" s="17" t="str">
        <f t="shared" ca="1" si="207"/>
        <v/>
      </c>
      <c r="HG97" s="17" t="str">
        <f t="shared" ca="1" si="208"/>
        <v/>
      </c>
      <c r="HH97" s="17" t="str">
        <f t="shared" ca="1" si="209"/>
        <v/>
      </c>
      <c r="HI97" s="17" t="str">
        <f t="shared" ca="1" si="210"/>
        <v/>
      </c>
      <c r="HJ97" s="17" t="str">
        <f t="shared" ca="1" si="211"/>
        <v/>
      </c>
      <c r="HK97" s="17" t="str">
        <f t="shared" ca="1" si="212"/>
        <v/>
      </c>
      <c r="HL97" s="17" t="str">
        <f t="shared" ca="1" si="213"/>
        <v/>
      </c>
      <c r="HM97" s="17" t="str">
        <f t="shared" ca="1" si="214"/>
        <v/>
      </c>
      <c r="HN97" s="17" t="str">
        <f t="shared" ca="1" si="215"/>
        <v/>
      </c>
      <c r="HO97" s="17" t="str">
        <f t="shared" ca="1" si="216"/>
        <v/>
      </c>
      <c r="HP97" s="17" t="str">
        <f t="shared" ca="1" si="217"/>
        <v/>
      </c>
      <c r="HQ97" s="17" t="str">
        <f t="shared" ca="1" si="218"/>
        <v/>
      </c>
      <c r="HR97" s="17" t="str">
        <f t="shared" ca="1" si="219"/>
        <v/>
      </c>
      <c r="HS97" s="17" t="str">
        <f t="shared" ca="1" si="220"/>
        <v/>
      </c>
      <c r="HT97" s="17" t="str">
        <f t="shared" ca="1" si="221"/>
        <v/>
      </c>
      <c r="HU97" s="17" t="str">
        <f t="shared" ca="1" si="222"/>
        <v/>
      </c>
      <c r="HV97" s="17" t="str">
        <f t="shared" ca="1" si="223"/>
        <v/>
      </c>
      <c r="HW97" s="17" t="str">
        <f t="shared" ca="1" si="224"/>
        <v/>
      </c>
      <c r="HX97" s="17" t="str">
        <f t="shared" ca="1" si="225"/>
        <v/>
      </c>
      <c r="HY97" s="17" t="str">
        <f t="shared" ca="1" si="226"/>
        <v/>
      </c>
      <c r="HZ97" s="17" t="str">
        <f t="shared" ca="1" si="227"/>
        <v/>
      </c>
      <c r="IA97" s="17" t="str">
        <f t="shared" ca="1" si="228"/>
        <v/>
      </c>
      <c r="IB97" s="17" t="str">
        <f t="shared" ca="1" si="229"/>
        <v/>
      </c>
      <c r="IC97" s="17" t="str">
        <f t="shared" ca="1" si="230"/>
        <v/>
      </c>
      <c r="ID97" s="17" t="str">
        <f t="shared" ca="1" si="167"/>
        <v/>
      </c>
      <c r="IE97" s="17" t="str">
        <f t="shared" ca="1" si="246"/>
        <v/>
      </c>
      <c r="IF97" s="17" t="str">
        <f t="shared" ca="1" si="247"/>
        <v/>
      </c>
      <c r="IG97" s="17" t="str">
        <f t="shared" ca="1" si="248"/>
        <v/>
      </c>
      <c r="IH97" s="17" t="str">
        <f t="shared" ca="1" si="249"/>
        <v/>
      </c>
      <c r="II97" s="17" t="str">
        <f t="shared" ca="1" si="250"/>
        <v/>
      </c>
      <c r="IJ97" s="17" t="str">
        <f t="shared" ca="1" si="251"/>
        <v/>
      </c>
      <c r="IK97" s="17" t="str">
        <f t="shared" ca="1" si="252"/>
        <v/>
      </c>
      <c r="IL97" s="17" t="str">
        <f t="shared" ca="1" si="253"/>
        <v/>
      </c>
      <c r="IM97" s="17" t="str">
        <f t="shared" ca="1" si="254"/>
        <v/>
      </c>
      <c r="IN97" s="17" t="str">
        <f t="shared" ca="1" si="255"/>
        <v/>
      </c>
      <c r="IO97" s="17" t="str">
        <f t="shared" ca="1" si="256"/>
        <v/>
      </c>
      <c r="IP97" s="17" t="str">
        <f t="shared" ca="1" si="257"/>
        <v/>
      </c>
      <c r="IQ97" s="17" t="str">
        <f t="shared" ca="1" si="231"/>
        <v/>
      </c>
      <c r="IR97" s="17" t="str">
        <f t="shared" ca="1" si="232"/>
        <v/>
      </c>
      <c r="IS97" s="17" t="str">
        <f t="shared" ca="1" si="233"/>
        <v/>
      </c>
      <c r="IT97" s="17" t="str">
        <f t="shared" ca="1" si="234"/>
        <v/>
      </c>
      <c r="IU97" s="17" t="str">
        <f t="shared" ca="1" si="235"/>
        <v/>
      </c>
      <c r="IV97" s="17" t="str">
        <f t="shared" ca="1" si="236"/>
        <v/>
      </c>
      <c r="IW97" s="17" t="str">
        <f t="shared" ca="1" si="237"/>
        <v/>
      </c>
      <c r="IX97" s="17" t="str">
        <f t="shared" ca="1" si="238"/>
        <v/>
      </c>
      <c r="IY97" s="17" t="str">
        <f t="shared" ca="1" si="239"/>
        <v/>
      </c>
      <c r="IZ97" s="17" t="str">
        <f t="shared" ca="1" si="240"/>
        <v/>
      </c>
      <c r="JA97" s="17" t="str">
        <f t="shared" ca="1" si="241"/>
        <v/>
      </c>
      <c r="JB97" s="17" t="str">
        <f t="shared" ca="1" si="242"/>
        <v/>
      </c>
      <c r="JC97" s="17" t="str">
        <f t="shared" ca="1" si="243"/>
        <v/>
      </c>
      <c r="JD97" s="17" t="str">
        <f t="shared" ca="1" si="244"/>
        <v/>
      </c>
      <c r="JE97" s="17" t="str">
        <f t="shared" ca="1" si="245"/>
        <v/>
      </c>
      <c r="JF97" s="17" t="str">
        <f t="shared" ca="1" si="258"/>
        <v/>
      </c>
      <c r="JG97" s="17" t="str">
        <f t="shared" ca="1" si="259"/>
        <v/>
      </c>
      <c r="JH97" s="17" t="str">
        <f t="shared" ca="1" si="260"/>
        <v/>
      </c>
      <c r="JI97" s="17" t="str">
        <f t="shared" ca="1" si="261"/>
        <v/>
      </c>
      <c r="JJ97" s="17" t="str">
        <f t="shared" ca="1" si="262"/>
        <v/>
      </c>
      <c r="JK97" s="17" t="str">
        <f t="shared" ca="1" si="263"/>
        <v/>
      </c>
      <c r="JL97" s="17" t="str">
        <f t="shared" ca="1" si="264"/>
        <v/>
      </c>
      <c r="JM97" s="17" t="str">
        <f t="shared" ca="1" si="265"/>
        <v/>
      </c>
    </row>
    <row r="98" spans="1:273">
      <c r="A98" s="17" t="str">
        <f t="shared" si="145"/>
        <v>\\\0</v>
      </c>
      <c r="B98" s="17" t="str">
        <f t="shared" si="146"/>
        <v>\\\0</v>
      </c>
      <c r="C98" s="17" t="str">
        <f t="shared" si="147"/>
        <v>\\\0</v>
      </c>
      <c r="D98" s="17" t="str">
        <f t="shared" si="148"/>
        <v>\\\0</v>
      </c>
      <c r="E98" s="17" t="str">
        <f t="shared" si="149"/>
        <v>\\\0</v>
      </c>
      <c r="F98" s="17" t="str">
        <f t="shared" si="150"/>
        <v>\\\0</v>
      </c>
      <c r="G98" s="17" t="str">
        <f t="shared" si="151"/>
        <v>\\\0</v>
      </c>
      <c r="H98" s="17" t="str">
        <f t="shared" si="152"/>
        <v>\\\0</v>
      </c>
      <c r="I98" s="17" t="str">
        <f t="shared" si="153"/>
        <v>\\\0</v>
      </c>
      <c r="J98" s="17" t="str">
        <f t="shared" si="154"/>
        <v>\\\0</v>
      </c>
      <c r="K98" s="17" t="str">
        <f t="shared" si="155"/>
        <v>\\\0</v>
      </c>
      <c r="L98" s="17" t="str">
        <f t="shared" si="156"/>
        <v>\\\0</v>
      </c>
      <c r="M98" s="17" t="str">
        <f t="shared" si="157"/>
        <v>\\\0</v>
      </c>
      <c r="N98" s="17" t="str">
        <f t="shared" si="158"/>
        <v>\\\0</v>
      </c>
      <c r="O98" s="17" t="str">
        <f t="shared" si="159"/>
        <v>\\\0</v>
      </c>
      <c r="P98" s="17" t="str">
        <f t="shared" si="160"/>
        <v>\\\0</v>
      </c>
      <c r="R98" s="17" t="str">
        <f t="shared" si="161"/>
        <v>\\</v>
      </c>
      <c r="S98" s="38"/>
      <c r="T98" s="39"/>
      <c r="U98" s="31"/>
      <c r="V98" s="32"/>
      <c r="W98" s="36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35"/>
      <c r="DS98" s="287"/>
      <c r="DT98" s="36"/>
      <c r="DU98" s="37"/>
      <c r="DV98" s="28">
        <f>IF(AND($S98='자료입력 및 결과표시'!$B$6,COUNTIF($W98:$DR98,'자료입력 및 결과표시'!$C$6)&gt;=1),IF(OR('자료입력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DW98" s="28">
        <f>IF(AND($S98='자료입력 및 결과표시'!$B$7,COUNTIF($W98:$DR98,'자료입력 및 결과표시'!$C$7)&gt;=1),IF(OR('자료입력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DX98" s="28">
        <f>IF(AND($S98='자료입력 및 결과표시'!$B$8,COUNTIF($W98:$DR98,'자료입력 및 결과표시'!$C$8)&gt;=1),IF(OR('자료입력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DY98" s="28">
        <f>IF(AND($S98='자료입력 및 결과표시'!$B$9,COUNTIF($W98:$DR98,'자료입력 및 결과표시'!$C$9)&gt;=1),IF(OR('자료입력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DZ98" s="28">
        <f>IF(AND($S98='자료입력 및 결과표시'!$B$10,COUNTIF($W98:$DR98,'자료입력 및 결과표시'!$C$10)&gt;=1),IF(OR('자료입력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A98" s="28">
        <f>IF(AND($S98='자료입력 및 결과표시'!$B$11,COUNTIF($W98:$DR98,'자료입력 및 결과표시'!$C$11)&gt;=1),IF(OR('자료입력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B98" s="28">
        <f>IF(AND($S98='자료입력 및 결과표시'!$B$12,COUNTIF($W98:$DR98,'자료입력 및 결과표시'!$C$12)&gt;=1),IF(OR('자료입력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C98" s="28">
        <f>IF(AND($S98='자료입력 및 결과표시'!$B$13,COUNTIF($W98:$DR98,'자료입력 및 결과표시'!$C$13)&gt;=1),IF(OR('자료입력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D98" s="28">
        <f>IF(AND($S98='자료입력 및 결과표시'!$B$14,COUNTIF($W98:$DR98,'자료입력 및 결과표시'!$C$14)&gt;=1),IF(OR('자료입력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E98" s="28">
        <f>IF(AND($S98='자료입력 및 결과표시'!$B$15,COUNTIF($W98:$DR98,'자료입력 및 결과표시'!$C$15)&gt;=1),IF(OR('자료입력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F98" s="28">
        <f>IF(AND($S98='자료입력 및 결과표시'!$B$16,COUNTIF($W98:$DR98,'자료입력 및 결과표시'!$C$16)&gt;=1),IF(OR('자료입력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G98" s="28">
        <f>IF(AND($S98='자료입력 및 결과표시'!$B$17,COUNTIF($W98:$DR98,'자료입력 및 결과표시'!$C$17)&gt;=1),IF(OR('자료입력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H98" s="28">
        <f>IF(AND($S98='자료입력 및 결과표시'!$B$18,COUNTIF($W98:$DR98,'자료입력 및 결과표시'!$C$18)&gt;=1),IF(OR('자료입력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I98" s="28">
        <f>IF(AND($S98='자료입력 및 결과표시'!$B$19,COUNTIF($W98:$DR98,'자료입력 및 결과표시'!$C$19)&gt;=1),IF(OR('자료입력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J98" s="28">
        <f>IF(AND($S98='자료입력 및 결과표시'!$B$20,COUNTIF($W98:$DR98,'자료입력 및 결과표시'!$C$20)&gt;=1),IF(OR('자료입력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K98" s="28">
        <f>IF(AND($S98='자료입력 및 결과표시'!$B$21,COUNTIF($W98:$DR98,'자료입력 및 결과표시'!$C$21)&gt;=1),IF(OR('자료입력 및 결과표시'!$B$4+90&gt;=$V98,'자료입력 및 결과표시'!$B$4&lt;$U98),0,IF($V98-'자료입력 및 결과표시'!$B$4-90&gt;='자료입력 및 결과표시'!$E$4,'자료입력 및 결과표시'!$E$4,$V98-'자료입력 및 결과표시'!$B$4-90)),0)</f>
        <v>0</v>
      </c>
      <c r="EL98" s="17">
        <f>IF(AND(S98='자료입력 및 결과표시'!$B$6,COUNTIF('업무중복도(데이터 입력)'!$W98:$DR98,'자료입력 및 결과표시'!$C$6)&gt;=1),1,0)</f>
        <v>0</v>
      </c>
      <c r="EM98" s="17">
        <f>IF(AND(S98='자료입력 및 결과표시'!$B$7,COUNTIF('업무중복도(데이터 입력)'!$W98:$DR98,'자료입력 및 결과표시'!$C$7)&gt;=1),2,0)</f>
        <v>0</v>
      </c>
      <c r="EN98" s="17">
        <f>IF(AND(S98='자료입력 및 결과표시'!$B$8,COUNTIF('업무중복도(데이터 입력)'!$W98:$DR98,'자료입력 및 결과표시'!$C$8)&gt;=1),3,0)</f>
        <v>0</v>
      </c>
      <c r="EO98" s="17">
        <f>IF(AND(S98='자료입력 및 결과표시'!$B$9,COUNTIF('업무중복도(데이터 입력)'!$W98:$DR98,'자료입력 및 결과표시'!$C$9)&gt;=1),4,0)</f>
        <v>0</v>
      </c>
      <c r="EP98" s="17">
        <f>IF(AND(S98='자료입력 및 결과표시'!$B$10,COUNTIF('업무중복도(데이터 입력)'!$W98:$DR98,'자료입력 및 결과표시'!$C$10)&gt;=1),5,0)</f>
        <v>0</v>
      </c>
      <c r="EQ98" s="17">
        <f>IF(AND(S98='자료입력 및 결과표시'!$B$11,COUNTIF('업무중복도(데이터 입력)'!$W98:$DR98,'자료입력 및 결과표시'!$C$11)&gt;=1),6,0)</f>
        <v>0</v>
      </c>
      <c r="ER98" s="17">
        <f>IF(AND(S98='자료입력 및 결과표시'!$B$12,COUNTIF('업무중복도(데이터 입력)'!$W98:$DR98,'자료입력 및 결과표시'!$C$12)&gt;=1),7,0)</f>
        <v>0</v>
      </c>
      <c r="ES98" s="17">
        <f>IF(AND(S98='자료입력 및 결과표시'!$B$13,COUNTIF('업무중복도(데이터 입력)'!$W98:$DR98,'자료입력 및 결과표시'!$C$13)&gt;=1),8,0)</f>
        <v>0</v>
      </c>
      <c r="ET98" s="17">
        <f>IF(AND(S98='자료입력 및 결과표시'!$B$14,COUNTIF('업무중복도(데이터 입력)'!$W98:$DR98,'자료입력 및 결과표시'!$C$14)&gt;=1),9,0)</f>
        <v>0</v>
      </c>
      <c r="EU98" s="17">
        <f>IF(AND(S98='자료입력 및 결과표시'!$B$15,COUNTIF('업무중복도(데이터 입력)'!$W98:$DR98,'자료입력 및 결과표시'!$C$15)&gt;=1),10,0)</f>
        <v>0</v>
      </c>
      <c r="EV98" s="17">
        <f>IF(AND(S98='자료입력 및 결과표시'!$B$16,COUNTIF('업무중복도(데이터 입력)'!$W98:$DR98,'자료입력 및 결과표시'!$C$16)&gt;=1),11,0)</f>
        <v>0</v>
      </c>
      <c r="EW98" s="17">
        <f>IF(AND(S98='자료입력 및 결과표시'!$B$17,COUNTIF('업무중복도(데이터 입력)'!$W98:$DR98,'자료입력 및 결과표시'!$C$17)&gt;=1),12,0)</f>
        <v>0</v>
      </c>
      <c r="EX98" s="17">
        <f>IF(AND(S98='자료입력 및 결과표시'!$B$18,COUNTIF('업무중복도(데이터 입력)'!$W98:$DR98,'자료입력 및 결과표시'!$C$18)&gt;=1),13,0)</f>
        <v>0</v>
      </c>
      <c r="EY98" s="17">
        <f>IF(AND(S98='자료입력 및 결과표시'!$B$19,COUNTIF('업무중복도(데이터 입력)'!$W98:$DR98,'자료입력 및 결과표시'!$C$19)&gt;=1),14,0)</f>
        <v>0</v>
      </c>
      <c r="EZ98" s="17">
        <f>IF(AND(S98='자료입력 및 결과표시'!$B$20,COUNTIF('업무중복도(데이터 입력)'!$W98:$DR98,'자료입력 및 결과표시'!$C$20)&gt;=1),15,0)</f>
        <v>0</v>
      </c>
      <c r="FA98" s="17">
        <f>IF(AND(S98='자료입력 및 결과표시'!$B$21,COUNTIF('업무중복도(데이터 입력)'!$W98:$DR98,'자료입력 및 결과표시'!$C$21)&gt;=1),16,0)</f>
        <v>0</v>
      </c>
      <c r="FD98" s="270" t="str">
        <f ca="1">IFERROR(MATCH('자료입력 및 결과표시'!$C$62,OFFSET($R$3,$FD97,,1000),0)+$FD97,"")</f>
        <v/>
      </c>
      <c r="FE98" s="271" t="str">
        <f t="shared" ca="1" si="162"/>
        <v/>
      </c>
      <c r="FK98" s="17">
        <f t="shared" si="163"/>
        <v>0</v>
      </c>
      <c r="FL98" s="17">
        <v>96</v>
      </c>
      <c r="FM98" s="17">
        <f>IF(HLOOKUP('자료입력 및 결과표시'!$A$4,'업체별 기술인 명단(데이터 입력)'!$B$2:$BZ$100,97,FALSE)="",1,HLOOKUP('자료입력 및 결과표시'!$A$4,'업체별 기술인 명단(데이터 입력)'!$B$2:$BZ$100,97,FALSE))</f>
        <v>1</v>
      </c>
      <c r="FN98" s="17">
        <f t="shared" ca="1" si="164"/>
        <v>0</v>
      </c>
      <c r="FO98"/>
      <c r="FP98" s="17" t="str">
        <f t="shared" ca="1" si="165"/>
        <v/>
      </c>
      <c r="FQ98" s="270" t="str">
        <f ca="1">IFERROR(MATCH('자료입력 및 결과표시'!$C$62,OFFSET($R$3,$FQ97,,1000),0)+$FQ97,"")</f>
        <v/>
      </c>
      <c r="FR98" s="17" t="str">
        <f t="shared" ca="1" si="166"/>
        <v/>
      </c>
      <c r="FS98" s="17" t="str">
        <f t="shared" ca="1" si="168"/>
        <v/>
      </c>
      <c r="FT98" s="17" t="str">
        <f t="shared" ca="1" si="169"/>
        <v/>
      </c>
      <c r="FU98" s="17" t="str">
        <f t="shared" ca="1" si="170"/>
        <v/>
      </c>
      <c r="FV98" s="17" t="str">
        <f t="shared" ca="1" si="171"/>
        <v/>
      </c>
      <c r="FW98" s="17" t="str">
        <f t="shared" ca="1" si="172"/>
        <v/>
      </c>
      <c r="FX98" s="17" t="str">
        <f t="shared" ca="1" si="173"/>
        <v/>
      </c>
      <c r="FY98" s="17" t="str">
        <f t="shared" ca="1" si="174"/>
        <v/>
      </c>
      <c r="FZ98" s="17" t="str">
        <f t="shared" ca="1" si="175"/>
        <v/>
      </c>
      <c r="GA98" s="17" t="str">
        <f t="shared" ca="1" si="176"/>
        <v/>
      </c>
      <c r="GB98" s="17" t="str">
        <f t="shared" ca="1" si="177"/>
        <v/>
      </c>
      <c r="GC98" s="17" t="str">
        <f t="shared" ca="1" si="178"/>
        <v/>
      </c>
      <c r="GD98" s="17" t="str">
        <f t="shared" ca="1" si="179"/>
        <v/>
      </c>
      <c r="GE98" s="17" t="str">
        <f t="shared" ca="1" si="180"/>
        <v/>
      </c>
      <c r="GF98" s="17" t="str">
        <f t="shared" ca="1" si="181"/>
        <v/>
      </c>
      <c r="GG98" s="17" t="str">
        <f t="shared" ca="1" si="182"/>
        <v/>
      </c>
      <c r="GH98" s="17" t="str">
        <f t="shared" ca="1" si="183"/>
        <v/>
      </c>
      <c r="GI98" s="17" t="str">
        <f t="shared" ca="1" si="184"/>
        <v/>
      </c>
      <c r="GJ98" s="17" t="str">
        <f t="shared" ca="1" si="185"/>
        <v/>
      </c>
      <c r="GK98" s="17" t="str">
        <f t="shared" ca="1" si="186"/>
        <v/>
      </c>
      <c r="GL98" s="17" t="str">
        <f t="shared" ca="1" si="187"/>
        <v/>
      </c>
      <c r="GM98" s="17" t="str">
        <f t="shared" ca="1" si="188"/>
        <v/>
      </c>
      <c r="GN98" s="17" t="str">
        <f t="shared" ca="1" si="189"/>
        <v/>
      </c>
      <c r="GO98" s="17" t="str">
        <f t="shared" ca="1" si="190"/>
        <v/>
      </c>
      <c r="GP98" s="17" t="str">
        <f t="shared" ca="1" si="191"/>
        <v/>
      </c>
      <c r="GQ98" s="17" t="str">
        <f t="shared" ca="1" si="192"/>
        <v/>
      </c>
      <c r="GR98" s="17" t="str">
        <f t="shared" ca="1" si="193"/>
        <v/>
      </c>
      <c r="GS98" s="17" t="str">
        <f t="shared" ca="1" si="194"/>
        <v/>
      </c>
      <c r="GT98" s="17" t="str">
        <f t="shared" ca="1" si="195"/>
        <v/>
      </c>
      <c r="GU98" s="17" t="str">
        <f t="shared" ca="1" si="196"/>
        <v/>
      </c>
      <c r="GV98" s="17" t="str">
        <f t="shared" ca="1" si="197"/>
        <v/>
      </c>
      <c r="GW98" s="17" t="str">
        <f t="shared" ca="1" si="198"/>
        <v/>
      </c>
      <c r="GX98" s="17" t="str">
        <f t="shared" ca="1" si="199"/>
        <v/>
      </c>
      <c r="GY98" s="17" t="str">
        <f t="shared" ca="1" si="200"/>
        <v/>
      </c>
      <c r="GZ98" s="17" t="str">
        <f t="shared" ca="1" si="201"/>
        <v/>
      </c>
      <c r="HA98" s="17" t="str">
        <f t="shared" ca="1" si="202"/>
        <v/>
      </c>
      <c r="HB98" s="17" t="str">
        <f t="shared" ca="1" si="203"/>
        <v/>
      </c>
      <c r="HC98" s="17" t="str">
        <f t="shared" ca="1" si="204"/>
        <v/>
      </c>
      <c r="HD98" s="17" t="str">
        <f t="shared" ca="1" si="205"/>
        <v/>
      </c>
      <c r="HE98" s="17" t="str">
        <f t="shared" ca="1" si="206"/>
        <v/>
      </c>
      <c r="HF98" s="17" t="str">
        <f t="shared" ca="1" si="207"/>
        <v/>
      </c>
      <c r="HG98" s="17" t="str">
        <f t="shared" ca="1" si="208"/>
        <v/>
      </c>
      <c r="HH98" s="17" t="str">
        <f t="shared" ca="1" si="209"/>
        <v/>
      </c>
      <c r="HI98" s="17" t="str">
        <f t="shared" ca="1" si="210"/>
        <v/>
      </c>
      <c r="HJ98" s="17" t="str">
        <f t="shared" ca="1" si="211"/>
        <v/>
      </c>
      <c r="HK98" s="17" t="str">
        <f t="shared" ca="1" si="212"/>
        <v/>
      </c>
      <c r="HL98" s="17" t="str">
        <f t="shared" ca="1" si="213"/>
        <v/>
      </c>
      <c r="HM98" s="17" t="str">
        <f t="shared" ca="1" si="214"/>
        <v/>
      </c>
      <c r="HN98" s="17" t="str">
        <f t="shared" ca="1" si="215"/>
        <v/>
      </c>
      <c r="HO98" s="17" t="str">
        <f t="shared" ca="1" si="216"/>
        <v/>
      </c>
      <c r="HP98" s="17" t="str">
        <f t="shared" ca="1" si="217"/>
        <v/>
      </c>
      <c r="HQ98" s="17" t="str">
        <f t="shared" ca="1" si="218"/>
        <v/>
      </c>
      <c r="HR98" s="17" t="str">
        <f t="shared" ca="1" si="219"/>
        <v/>
      </c>
      <c r="HS98" s="17" t="str">
        <f t="shared" ca="1" si="220"/>
        <v/>
      </c>
      <c r="HT98" s="17" t="str">
        <f t="shared" ca="1" si="221"/>
        <v/>
      </c>
      <c r="HU98" s="17" t="str">
        <f t="shared" ca="1" si="222"/>
        <v/>
      </c>
      <c r="HV98" s="17" t="str">
        <f t="shared" ca="1" si="223"/>
        <v/>
      </c>
      <c r="HW98" s="17" t="str">
        <f t="shared" ca="1" si="224"/>
        <v/>
      </c>
      <c r="HX98" s="17" t="str">
        <f t="shared" ca="1" si="225"/>
        <v/>
      </c>
      <c r="HY98" s="17" t="str">
        <f t="shared" ca="1" si="226"/>
        <v/>
      </c>
      <c r="HZ98" s="17" t="str">
        <f t="shared" ca="1" si="227"/>
        <v/>
      </c>
      <c r="IA98" s="17" t="str">
        <f t="shared" ca="1" si="228"/>
        <v/>
      </c>
      <c r="IB98" s="17" t="str">
        <f t="shared" ca="1" si="229"/>
        <v/>
      </c>
      <c r="IC98" s="17" t="str">
        <f t="shared" ca="1" si="230"/>
        <v/>
      </c>
      <c r="ID98" s="17" t="str">
        <f t="shared" ca="1" si="167"/>
        <v/>
      </c>
      <c r="IE98" s="17" t="str">
        <f t="shared" ca="1" si="246"/>
        <v/>
      </c>
      <c r="IF98" s="17" t="str">
        <f t="shared" ca="1" si="247"/>
        <v/>
      </c>
      <c r="IG98" s="17" t="str">
        <f t="shared" ca="1" si="248"/>
        <v/>
      </c>
      <c r="IH98" s="17" t="str">
        <f t="shared" ca="1" si="249"/>
        <v/>
      </c>
      <c r="II98" s="17" t="str">
        <f t="shared" ca="1" si="250"/>
        <v/>
      </c>
      <c r="IJ98" s="17" t="str">
        <f t="shared" ca="1" si="251"/>
        <v/>
      </c>
      <c r="IK98" s="17" t="str">
        <f t="shared" ca="1" si="252"/>
        <v/>
      </c>
      <c r="IL98" s="17" t="str">
        <f t="shared" ca="1" si="253"/>
        <v/>
      </c>
      <c r="IM98" s="17" t="str">
        <f t="shared" ca="1" si="254"/>
        <v/>
      </c>
      <c r="IN98" s="17" t="str">
        <f t="shared" ca="1" si="255"/>
        <v/>
      </c>
      <c r="IO98" s="17" t="str">
        <f t="shared" ca="1" si="256"/>
        <v/>
      </c>
      <c r="IP98" s="17" t="str">
        <f t="shared" ca="1" si="257"/>
        <v/>
      </c>
      <c r="IQ98" s="17" t="str">
        <f t="shared" ca="1" si="231"/>
        <v/>
      </c>
      <c r="IR98" s="17" t="str">
        <f t="shared" ca="1" si="232"/>
        <v/>
      </c>
      <c r="IS98" s="17" t="str">
        <f t="shared" ca="1" si="233"/>
        <v/>
      </c>
      <c r="IT98" s="17" t="str">
        <f t="shared" ca="1" si="234"/>
        <v/>
      </c>
      <c r="IU98" s="17" t="str">
        <f t="shared" ca="1" si="235"/>
        <v/>
      </c>
      <c r="IV98" s="17" t="str">
        <f t="shared" ca="1" si="236"/>
        <v/>
      </c>
      <c r="IW98" s="17" t="str">
        <f t="shared" ca="1" si="237"/>
        <v/>
      </c>
      <c r="IX98" s="17" t="str">
        <f t="shared" ca="1" si="238"/>
        <v/>
      </c>
      <c r="IY98" s="17" t="str">
        <f t="shared" ca="1" si="239"/>
        <v/>
      </c>
      <c r="IZ98" s="17" t="str">
        <f t="shared" ca="1" si="240"/>
        <v/>
      </c>
      <c r="JA98" s="17" t="str">
        <f t="shared" ca="1" si="241"/>
        <v/>
      </c>
      <c r="JB98" s="17" t="str">
        <f t="shared" ca="1" si="242"/>
        <v/>
      </c>
      <c r="JC98" s="17" t="str">
        <f t="shared" ca="1" si="243"/>
        <v/>
      </c>
      <c r="JD98" s="17" t="str">
        <f t="shared" ca="1" si="244"/>
        <v/>
      </c>
      <c r="JE98" s="17" t="str">
        <f t="shared" ca="1" si="245"/>
        <v/>
      </c>
      <c r="JF98" s="17" t="str">
        <f t="shared" ca="1" si="258"/>
        <v/>
      </c>
      <c r="JG98" s="17" t="str">
        <f t="shared" ca="1" si="259"/>
        <v/>
      </c>
      <c r="JH98" s="17" t="str">
        <f t="shared" ca="1" si="260"/>
        <v/>
      </c>
      <c r="JI98" s="17" t="str">
        <f t="shared" ca="1" si="261"/>
        <v/>
      </c>
      <c r="JJ98" s="17" t="str">
        <f t="shared" ca="1" si="262"/>
        <v/>
      </c>
      <c r="JK98" s="17" t="str">
        <f t="shared" ca="1" si="263"/>
        <v/>
      </c>
      <c r="JL98" s="17" t="str">
        <f t="shared" ca="1" si="264"/>
        <v/>
      </c>
      <c r="JM98" s="17" t="str">
        <f t="shared" ca="1" si="265"/>
        <v/>
      </c>
    </row>
    <row r="99" spans="1:273">
      <c r="A99" s="17" t="str">
        <f t="shared" si="145"/>
        <v>\\\0</v>
      </c>
      <c r="B99" s="17" t="str">
        <f t="shared" si="146"/>
        <v>\\\0</v>
      </c>
      <c r="C99" s="17" t="str">
        <f t="shared" si="147"/>
        <v>\\\0</v>
      </c>
      <c r="D99" s="17" t="str">
        <f t="shared" si="148"/>
        <v>\\\0</v>
      </c>
      <c r="E99" s="17" t="str">
        <f t="shared" si="149"/>
        <v>\\\0</v>
      </c>
      <c r="F99" s="17" t="str">
        <f t="shared" si="150"/>
        <v>\\\0</v>
      </c>
      <c r="G99" s="17" t="str">
        <f t="shared" si="151"/>
        <v>\\\0</v>
      </c>
      <c r="H99" s="17" t="str">
        <f t="shared" si="152"/>
        <v>\\\0</v>
      </c>
      <c r="I99" s="17" t="str">
        <f t="shared" si="153"/>
        <v>\\\0</v>
      </c>
      <c r="J99" s="17" t="str">
        <f t="shared" si="154"/>
        <v>\\\0</v>
      </c>
      <c r="K99" s="17" t="str">
        <f t="shared" si="155"/>
        <v>\\\0</v>
      </c>
      <c r="L99" s="17" t="str">
        <f t="shared" si="156"/>
        <v>\\\0</v>
      </c>
      <c r="M99" s="17" t="str">
        <f t="shared" si="157"/>
        <v>\\\0</v>
      </c>
      <c r="N99" s="17" t="str">
        <f t="shared" si="158"/>
        <v>\\\0</v>
      </c>
      <c r="O99" s="17" t="str">
        <f t="shared" si="159"/>
        <v>\\\0</v>
      </c>
      <c r="P99" s="17" t="str">
        <f t="shared" si="160"/>
        <v>\\\0</v>
      </c>
      <c r="R99" s="17" t="str">
        <f t="shared" si="161"/>
        <v>\\</v>
      </c>
      <c r="S99" s="38"/>
      <c r="T99" s="39"/>
      <c r="U99" s="31"/>
      <c r="V99" s="32"/>
      <c r="W99" s="36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35"/>
      <c r="DS99" s="287"/>
      <c r="DT99" s="36"/>
      <c r="DU99" s="37"/>
      <c r="DV99" s="28">
        <f>IF(AND($S99='자료입력 및 결과표시'!$B$6,COUNTIF($W99:$DR99,'자료입력 및 결과표시'!$C$6)&gt;=1),IF(OR('자료입력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DW99" s="28">
        <f>IF(AND($S99='자료입력 및 결과표시'!$B$7,COUNTIF($W99:$DR99,'자료입력 및 결과표시'!$C$7)&gt;=1),IF(OR('자료입력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DX99" s="28">
        <f>IF(AND($S99='자료입력 및 결과표시'!$B$8,COUNTIF($W99:$DR99,'자료입력 및 결과표시'!$C$8)&gt;=1),IF(OR('자료입력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DY99" s="28">
        <f>IF(AND($S99='자료입력 및 결과표시'!$B$9,COUNTIF($W99:$DR99,'자료입력 및 결과표시'!$C$9)&gt;=1),IF(OR('자료입력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DZ99" s="28">
        <f>IF(AND($S99='자료입력 및 결과표시'!$B$10,COUNTIF($W99:$DR99,'자료입력 및 결과표시'!$C$10)&gt;=1),IF(OR('자료입력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A99" s="28">
        <f>IF(AND($S99='자료입력 및 결과표시'!$B$11,COUNTIF($W99:$DR99,'자료입력 및 결과표시'!$C$11)&gt;=1),IF(OR('자료입력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B99" s="28">
        <f>IF(AND($S99='자료입력 및 결과표시'!$B$12,COUNTIF($W99:$DR99,'자료입력 및 결과표시'!$C$12)&gt;=1),IF(OR('자료입력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C99" s="28">
        <f>IF(AND($S99='자료입력 및 결과표시'!$B$13,COUNTIF($W99:$DR99,'자료입력 및 결과표시'!$C$13)&gt;=1),IF(OR('자료입력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D99" s="28">
        <f>IF(AND($S99='자료입력 및 결과표시'!$B$14,COUNTIF($W99:$DR99,'자료입력 및 결과표시'!$C$14)&gt;=1),IF(OR('자료입력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E99" s="28">
        <f>IF(AND($S99='자료입력 및 결과표시'!$B$15,COUNTIF($W99:$DR99,'자료입력 및 결과표시'!$C$15)&gt;=1),IF(OR('자료입력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F99" s="28">
        <f>IF(AND($S99='자료입력 및 결과표시'!$B$16,COUNTIF($W99:$DR99,'자료입력 및 결과표시'!$C$16)&gt;=1),IF(OR('자료입력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G99" s="28">
        <f>IF(AND($S99='자료입력 및 결과표시'!$B$17,COUNTIF($W99:$DR99,'자료입력 및 결과표시'!$C$17)&gt;=1),IF(OR('자료입력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H99" s="28">
        <f>IF(AND($S99='자료입력 및 결과표시'!$B$18,COUNTIF($W99:$DR99,'자료입력 및 결과표시'!$C$18)&gt;=1),IF(OR('자료입력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I99" s="28">
        <f>IF(AND($S99='자료입력 및 결과표시'!$B$19,COUNTIF($W99:$DR99,'자료입력 및 결과표시'!$C$19)&gt;=1),IF(OR('자료입력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J99" s="28">
        <f>IF(AND($S99='자료입력 및 결과표시'!$B$20,COUNTIF($W99:$DR99,'자료입력 및 결과표시'!$C$20)&gt;=1),IF(OR('자료입력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K99" s="28">
        <f>IF(AND($S99='자료입력 및 결과표시'!$B$21,COUNTIF($W99:$DR99,'자료입력 및 결과표시'!$C$21)&gt;=1),IF(OR('자료입력 및 결과표시'!$B$4+90&gt;=$V99,'자료입력 및 결과표시'!$B$4&lt;$U99),0,IF($V99-'자료입력 및 결과표시'!$B$4-90&gt;='자료입력 및 결과표시'!$E$4,'자료입력 및 결과표시'!$E$4,$V99-'자료입력 및 결과표시'!$B$4-90)),0)</f>
        <v>0</v>
      </c>
      <c r="EL99" s="17">
        <f>IF(AND(S99='자료입력 및 결과표시'!$B$6,COUNTIF('업무중복도(데이터 입력)'!$W99:$DR99,'자료입력 및 결과표시'!$C$6)&gt;=1),1,0)</f>
        <v>0</v>
      </c>
      <c r="EM99" s="17">
        <f>IF(AND(S99='자료입력 및 결과표시'!$B$7,COUNTIF('업무중복도(데이터 입력)'!$W99:$DR99,'자료입력 및 결과표시'!$C$7)&gt;=1),2,0)</f>
        <v>0</v>
      </c>
      <c r="EN99" s="17">
        <f>IF(AND(S99='자료입력 및 결과표시'!$B$8,COUNTIF('업무중복도(데이터 입력)'!$W99:$DR99,'자료입력 및 결과표시'!$C$8)&gt;=1),3,0)</f>
        <v>0</v>
      </c>
      <c r="EO99" s="17">
        <f>IF(AND(S99='자료입력 및 결과표시'!$B$9,COUNTIF('업무중복도(데이터 입력)'!$W99:$DR99,'자료입력 및 결과표시'!$C$9)&gt;=1),4,0)</f>
        <v>0</v>
      </c>
      <c r="EP99" s="17">
        <f>IF(AND(S99='자료입력 및 결과표시'!$B$10,COUNTIF('업무중복도(데이터 입력)'!$W99:$DR99,'자료입력 및 결과표시'!$C$10)&gt;=1),5,0)</f>
        <v>0</v>
      </c>
      <c r="EQ99" s="17">
        <f>IF(AND(S99='자료입력 및 결과표시'!$B$11,COUNTIF('업무중복도(데이터 입력)'!$W99:$DR99,'자료입력 및 결과표시'!$C$11)&gt;=1),6,0)</f>
        <v>0</v>
      </c>
      <c r="ER99" s="17">
        <f>IF(AND(S99='자료입력 및 결과표시'!$B$12,COUNTIF('업무중복도(데이터 입력)'!$W99:$DR99,'자료입력 및 결과표시'!$C$12)&gt;=1),7,0)</f>
        <v>0</v>
      </c>
      <c r="ES99" s="17">
        <f>IF(AND(S99='자료입력 및 결과표시'!$B$13,COUNTIF('업무중복도(데이터 입력)'!$W99:$DR99,'자료입력 및 결과표시'!$C$13)&gt;=1),8,0)</f>
        <v>0</v>
      </c>
      <c r="ET99" s="17">
        <f>IF(AND(S99='자료입력 및 결과표시'!$B$14,COUNTIF('업무중복도(데이터 입력)'!$W99:$DR99,'자료입력 및 결과표시'!$C$14)&gt;=1),9,0)</f>
        <v>0</v>
      </c>
      <c r="EU99" s="17">
        <f>IF(AND(S99='자료입력 및 결과표시'!$B$15,COUNTIF('업무중복도(데이터 입력)'!$W99:$DR99,'자료입력 및 결과표시'!$C$15)&gt;=1),10,0)</f>
        <v>0</v>
      </c>
      <c r="EV99" s="17">
        <f>IF(AND(S99='자료입력 및 결과표시'!$B$16,COUNTIF('업무중복도(데이터 입력)'!$W99:$DR99,'자료입력 및 결과표시'!$C$16)&gt;=1),11,0)</f>
        <v>0</v>
      </c>
      <c r="EW99" s="17">
        <f>IF(AND(S99='자료입력 및 결과표시'!$B$17,COUNTIF('업무중복도(데이터 입력)'!$W99:$DR99,'자료입력 및 결과표시'!$C$17)&gt;=1),12,0)</f>
        <v>0</v>
      </c>
      <c r="EX99" s="17">
        <f>IF(AND(S99='자료입력 및 결과표시'!$B$18,COUNTIF('업무중복도(데이터 입력)'!$W99:$DR99,'자료입력 및 결과표시'!$C$18)&gt;=1),13,0)</f>
        <v>0</v>
      </c>
      <c r="EY99" s="17">
        <f>IF(AND(S99='자료입력 및 결과표시'!$B$19,COUNTIF('업무중복도(데이터 입력)'!$W99:$DR99,'자료입력 및 결과표시'!$C$19)&gt;=1),14,0)</f>
        <v>0</v>
      </c>
      <c r="EZ99" s="17">
        <f>IF(AND(S99='자료입력 및 결과표시'!$B$20,COUNTIF('업무중복도(데이터 입력)'!$W99:$DR99,'자료입력 및 결과표시'!$C$20)&gt;=1),15,0)</f>
        <v>0</v>
      </c>
      <c r="FA99" s="17">
        <f>IF(AND(S99='자료입력 및 결과표시'!$B$21,COUNTIF('업무중복도(데이터 입력)'!$W99:$DR99,'자료입력 및 결과표시'!$C$21)&gt;=1),16,0)</f>
        <v>0</v>
      </c>
      <c r="FD99" s="270" t="str">
        <f ca="1">IFERROR(MATCH('자료입력 및 결과표시'!$C$62,OFFSET($R$3,$FD98,,1000),0)+$FD98,"")</f>
        <v/>
      </c>
      <c r="FE99" s="271" t="str">
        <f t="shared" ca="1" si="162"/>
        <v/>
      </c>
      <c r="FK99" s="17">
        <f t="shared" si="163"/>
        <v>0</v>
      </c>
      <c r="FL99" s="17">
        <v>97</v>
      </c>
      <c r="FM99" s="17">
        <f>IF(HLOOKUP('자료입력 및 결과표시'!$A$4,'업체별 기술인 명단(데이터 입력)'!$B$2:$BZ$100,98,FALSE)="",1,HLOOKUP('자료입력 및 결과표시'!$A$4,'업체별 기술인 명단(데이터 입력)'!$B$2:$BZ$100,98,FALSE))</f>
        <v>1</v>
      </c>
      <c r="FN99" s="17">
        <f t="shared" ca="1" si="164"/>
        <v>0</v>
      </c>
      <c r="FO99"/>
      <c r="FP99" s="17" t="str">
        <f t="shared" ca="1" si="165"/>
        <v/>
      </c>
      <c r="FQ99" s="270" t="str">
        <f ca="1">IFERROR(MATCH('자료입력 및 결과표시'!$C$62,OFFSET($R$3,$FQ98,,1000),0)+$FQ98,"")</f>
        <v/>
      </c>
      <c r="FR99" s="17" t="str">
        <f t="shared" ca="1" si="166"/>
        <v/>
      </c>
      <c r="FS99" s="17" t="str">
        <f t="shared" ca="1" si="168"/>
        <v/>
      </c>
      <c r="FT99" s="17" t="str">
        <f t="shared" ca="1" si="169"/>
        <v/>
      </c>
      <c r="FU99" s="17" t="str">
        <f t="shared" ca="1" si="170"/>
        <v/>
      </c>
      <c r="FV99" s="17" t="str">
        <f t="shared" ca="1" si="171"/>
        <v/>
      </c>
      <c r="FW99" s="17" t="str">
        <f t="shared" ca="1" si="172"/>
        <v/>
      </c>
      <c r="FX99" s="17" t="str">
        <f t="shared" ca="1" si="173"/>
        <v/>
      </c>
      <c r="FY99" s="17" t="str">
        <f t="shared" ca="1" si="174"/>
        <v/>
      </c>
      <c r="FZ99" s="17" t="str">
        <f t="shared" ca="1" si="175"/>
        <v/>
      </c>
      <c r="GA99" s="17" t="str">
        <f t="shared" ca="1" si="176"/>
        <v/>
      </c>
      <c r="GB99" s="17" t="str">
        <f t="shared" ca="1" si="177"/>
        <v/>
      </c>
      <c r="GC99" s="17" t="str">
        <f t="shared" ca="1" si="178"/>
        <v/>
      </c>
      <c r="GD99" s="17" t="str">
        <f t="shared" ca="1" si="179"/>
        <v/>
      </c>
      <c r="GE99" s="17" t="str">
        <f t="shared" ca="1" si="180"/>
        <v/>
      </c>
      <c r="GF99" s="17" t="str">
        <f t="shared" ca="1" si="181"/>
        <v/>
      </c>
      <c r="GG99" s="17" t="str">
        <f t="shared" ca="1" si="182"/>
        <v/>
      </c>
      <c r="GH99" s="17" t="str">
        <f t="shared" ca="1" si="183"/>
        <v/>
      </c>
      <c r="GI99" s="17" t="str">
        <f t="shared" ca="1" si="184"/>
        <v/>
      </c>
      <c r="GJ99" s="17" t="str">
        <f t="shared" ca="1" si="185"/>
        <v/>
      </c>
      <c r="GK99" s="17" t="str">
        <f t="shared" ca="1" si="186"/>
        <v/>
      </c>
      <c r="GL99" s="17" t="str">
        <f t="shared" ca="1" si="187"/>
        <v/>
      </c>
      <c r="GM99" s="17" t="str">
        <f t="shared" ca="1" si="188"/>
        <v/>
      </c>
      <c r="GN99" s="17" t="str">
        <f t="shared" ca="1" si="189"/>
        <v/>
      </c>
      <c r="GO99" s="17" t="str">
        <f t="shared" ca="1" si="190"/>
        <v/>
      </c>
      <c r="GP99" s="17" t="str">
        <f t="shared" ca="1" si="191"/>
        <v/>
      </c>
      <c r="GQ99" s="17" t="str">
        <f t="shared" ca="1" si="192"/>
        <v/>
      </c>
      <c r="GR99" s="17" t="str">
        <f t="shared" ca="1" si="193"/>
        <v/>
      </c>
      <c r="GS99" s="17" t="str">
        <f t="shared" ca="1" si="194"/>
        <v/>
      </c>
      <c r="GT99" s="17" t="str">
        <f t="shared" ca="1" si="195"/>
        <v/>
      </c>
      <c r="GU99" s="17" t="str">
        <f t="shared" ca="1" si="196"/>
        <v/>
      </c>
      <c r="GV99" s="17" t="str">
        <f t="shared" ca="1" si="197"/>
        <v/>
      </c>
      <c r="GW99" s="17" t="str">
        <f t="shared" ca="1" si="198"/>
        <v/>
      </c>
      <c r="GX99" s="17" t="str">
        <f t="shared" ca="1" si="199"/>
        <v/>
      </c>
      <c r="GY99" s="17" t="str">
        <f t="shared" ca="1" si="200"/>
        <v/>
      </c>
      <c r="GZ99" s="17" t="str">
        <f t="shared" ca="1" si="201"/>
        <v/>
      </c>
      <c r="HA99" s="17" t="str">
        <f t="shared" ca="1" si="202"/>
        <v/>
      </c>
      <c r="HB99" s="17" t="str">
        <f t="shared" ca="1" si="203"/>
        <v/>
      </c>
      <c r="HC99" s="17" t="str">
        <f t="shared" ca="1" si="204"/>
        <v/>
      </c>
      <c r="HD99" s="17" t="str">
        <f t="shared" ca="1" si="205"/>
        <v/>
      </c>
      <c r="HE99" s="17" t="str">
        <f t="shared" ca="1" si="206"/>
        <v/>
      </c>
      <c r="HF99" s="17" t="str">
        <f t="shared" ca="1" si="207"/>
        <v/>
      </c>
      <c r="HG99" s="17" t="str">
        <f t="shared" ca="1" si="208"/>
        <v/>
      </c>
      <c r="HH99" s="17" t="str">
        <f t="shared" ca="1" si="209"/>
        <v/>
      </c>
      <c r="HI99" s="17" t="str">
        <f t="shared" ca="1" si="210"/>
        <v/>
      </c>
      <c r="HJ99" s="17" t="str">
        <f t="shared" ca="1" si="211"/>
        <v/>
      </c>
      <c r="HK99" s="17" t="str">
        <f t="shared" ca="1" si="212"/>
        <v/>
      </c>
      <c r="HL99" s="17" t="str">
        <f t="shared" ca="1" si="213"/>
        <v/>
      </c>
      <c r="HM99" s="17" t="str">
        <f t="shared" ca="1" si="214"/>
        <v/>
      </c>
      <c r="HN99" s="17" t="str">
        <f t="shared" ca="1" si="215"/>
        <v/>
      </c>
      <c r="HO99" s="17" t="str">
        <f t="shared" ca="1" si="216"/>
        <v/>
      </c>
      <c r="HP99" s="17" t="str">
        <f t="shared" ca="1" si="217"/>
        <v/>
      </c>
      <c r="HQ99" s="17" t="str">
        <f t="shared" ca="1" si="218"/>
        <v/>
      </c>
      <c r="HR99" s="17" t="str">
        <f t="shared" ca="1" si="219"/>
        <v/>
      </c>
      <c r="HS99" s="17" t="str">
        <f t="shared" ca="1" si="220"/>
        <v/>
      </c>
      <c r="HT99" s="17" t="str">
        <f t="shared" ca="1" si="221"/>
        <v/>
      </c>
      <c r="HU99" s="17" t="str">
        <f t="shared" ca="1" si="222"/>
        <v/>
      </c>
      <c r="HV99" s="17" t="str">
        <f t="shared" ca="1" si="223"/>
        <v/>
      </c>
      <c r="HW99" s="17" t="str">
        <f t="shared" ca="1" si="224"/>
        <v/>
      </c>
      <c r="HX99" s="17" t="str">
        <f t="shared" ca="1" si="225"/>
        <v/>
      </c>
      <c r="HY99" s="17" t="str">
        <f t="shared" ca="1" si="226"/>
        <v/>
      </c>
      <c r="HZ99" s="17" t="str">
        <f t="shared" ca="1" si="227"/>
        <v/>
      </c>
      <c r="IA99" s="17" t="str">
        <f t="shared" ca="1" si="228"/>
        <v/>
      </c>
      <c r="IB99" s="17" t="str">
        <f t="shared" ca="1" si="229"/>
        <v/>
      </c>
      <c r="IC99" s="17" t="str">
        <f t="shared" ca="1" si="230"/>
        <v/>
      </c>
      <c r="ID99" s="17" t="str">
        <f t="shared" ca="1" si="167"/>
        <v/>
      </c>
      <c r="IE99" s="17" t="str">
        <f t="shared" ca="1" si="246"/>
        <v/>
      </c>
      <c r="IF99" s="17" t="str">
        <f t="shared" ca="1" si="247"/>
        <v/>
      </c>
      <c r="IG99" s="17" t="str">
        <f t="shared" ca="1" si="248"/>
        <v/>
      </c>
      <c r="IH99" s="17" t="str">
        <f t="shared" ca="1" si="249"/>
        <v/>
      </c>
      <c r="II99" s="17" t="str">
        <f t="shared" ca="1" si="250"/>
        <v/>
      </c>
      <c r="IJ99" s="17" t="str">
        <f t="shared" ca="1" si="251"/>
        <v/>
      </c>
      <c r="IK99" s="17" t="str">
        <f t="shared" ca="1" si="252"/>
        <v/>
      </c>
      <c r="IL99" s="17" t="str">
        <f t="shared" ca="1" si="253"/>
        <v/>
      </c>
      <c r="IM99" s="17" t="str">
        <f t="shared" ca="1" si="254"/>
        <v/>
      </c>
      <c r="IN99" s="17" t="str">
        <f t="shared" ca="1" si="255"/>
        <v/>
      </c>
      <c r="IO99" s="17" t="str">
        <f t="shared" ca="1" si="256"/>
        <v/>
      </c>
      <c r="IP99" s="17" t="str">
        <f t="shared" ca="1" si="257"/>
        <v/>
      </c>
      <c r="IQ99" s="17" t="str">
        <f t="shared" ca="1" si="231"/>
        <v/>
      </c>
      <c r="IR99" s="17" t="str">
        <f t="shared" ca="1" si="232"/>
        <v/>
      </c>
      <c r="IS99" s="17" t="str">
        <f t="shared" ca="1" si="233"/>
        <v/>
      </c>
      <c r="IT99" s="17" t="str">
        <f t="shared" ca="1" si="234"/>
        <v/>
      </c>
      <c r="IU99" s="17" t="str">
        <f t="shared" ca="1" si="235"/>
        <v/>
      </c>
      <c r="IV99" s="17" t="str">
        <f t="shared" ca="1" si="236"/>
        <v/>
      </c>
      <c r="IW99" s="17" t="str">
        <f t="shared" ca="1" si="237"/>
        <v/>
      </c>
      <c r="IX99" s="17" t="str">
        <f t="shared" ca="1" si="238"/>
        <v/>
      </c>
      <c r="IY99" s="17" t="str">
        <f t="shared" ca="1" si="239"/>
        <v/>
      </c>
      <c r="IZ99" s="17" t="str">
        <f t="shared" ca="1" si="240"/>
        <v/>
      </c>
      <c r="JA99" s="17" t="str">
        <f t="shared" ca="1" si="241"/>
        <v/>
      </c>
      <c r="JB99" s="17" t="str">
        <f t="shared" ca="1" si="242"/>
        <v/>
      </c>
      <c r="JC99" s="17" t="str">
        <f t="shared" ca="1" si="243"/>
        <v/>
      </c>
      <c r="JD99" s="17" t="str">
        <f t="shared" ca="1" si="244"/>
        <v/>
      </c>
      <c r="JE99" s="17" t="str">
        <f t="shared" ca="1" si="245"/>
        <v/>
      </c>
      <c r="JF99" s="17" t="str">
        <f t="shared" ca="1" si="258"/>
        <v/>
      </c>
      <c r="JG99" s="17" t="str">
        <f t="shared" ca="1" si="259"/>
        <v/>
      </c>
      <c r="JH99" s="17" t="str">
        <f t="shared" ca="1" si="260"/>
        <v/>
      </c>
      <c r="JI99" s="17" t="str">
        <f t="shared" ca="1" si="261"/>
        <v/>
      </c>
      <c r="JJ99" s="17" t="str">
        <f t="shared" ca="1" si="262"/>
        <v/>
      </c>
      <c r="JK99" s="17" t="str">
        <f t="shared" ca="1" si="263"/>
        <v/>
      </c>
      <c r="JL99" s="17" t="str">
        <f t="shared" ca="1" si="264"/>
        <v/>
      </c>
      <c r="JM99" s="17" t="str">
        <f t="shared" ca="1" si="265"/>
        <v/>
      </c>
    </row>
    <row r="100" spans="1:273">
      <c r="A100" s="17" t="str">
        <f t="shared" si="145"/>
        <v>\\\0</v>
      </c>
      <c r="B100" s="17" t="str">
        <f t="shared" si="146"/>
        <v>\\\0</v>
      </c>
      <c r="C100" s="17" t="str">
        <f t="shared" si="147"/>
        <v>\\\0</v>
      </c>
      <c r="D100" s="17" t="str">
        <f t="shared" si="148"/>
        <v>\\\0</v>
      </c>
      <c r="E100" s="17" t="str">
        <f t="shared" si="149"/>
        <v>\\\0</v>
      </c>
      <c r="F100" s="17" t="str">
        <f t="shared" si="150"/>
        <v>\\\0</v>
      </c>
      <c r="G100" s="17" t="str">
        <f t="shared" si="151"/>
        <v>\\\0</v>
      </c>
      <c r="H100" s="17" t="str">
        <f t="shared" si="152"/>
        <v>\\\0</v>
      </c>
      <c r="I100" s="17" t="str">
        <f t="shared" si="153"/>
        <v>\\\0</v>
      </c>
      <c r="J100" s="17" t="str">
        <f t="shared" si="154"/>
        <v>\\\0</v>
      </c>
      <c r="K100" s="17" t="str">
        <f t="shared" si="155"/>
        <v>\\\0</v>
      </c>
      <c r="L100" s="17" t="str">
        <f t="shared" si="156"/>
        <v>\\\0</v>
      </c>
      <c r="M100" s="17" t="str">
        <f t="shared" si="157"/>
        <v>\\\0</v>
      </c>
      <c r="N100" s="17" t="str">
        <f t="shared" si="158"/>
        <v>\\\0</v>
      </c>
      <c r="O100" s="17" t="str">
        <f t="shared" si="159"/>
        <v>\\\0</v>
      </c>
      <c r="P100" s="17" t="str">
        <f t="shared" si="160"/>
        <v>\\\0</v>
      </c>
      <c r="R100" s="17" t="str">
        <f t="shared" si="161"/>
        <v>\\</v>
      </c>
      <c r="S100" s="38"/>
      <c r="T100" s="39"/>
      <c r="U100" s="31"/>
      <c r="V100" s="32"/>
      <c r="W100" s="36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35"/>
      <c r="DS100" s="287"/>
      <c r="DT100" s="36"/>
      <c r="DU100" s="37"/>
      <c r="DV100" s="28">
        <f>IF(AND($S100='자료입력 및 결과표시'!$B$6,COUNTIF($W100:$DR100,'자료입력 및 결과표시'!$C$6)&gt;=1),IF(OR('자료입력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DW100" s="28">
        <f>IF(AND($S100='자료입력 및 결과표시'!$B$7,COUNTIF($W100:$DR100,'자료입력 및 결과표시'!$C$7)&gt;=1),IF(OR('자료입력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DX100" s="28">
        <f>IF(AND($S100='자료입력 및 결과표시'!$B$8,COUNTIF($W100:$DR100,'자료입력 및 결과표시'!$C$8)&gt;=1),IF(OR('자료입력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DY100" s="28">
        <f>IF(AND($S100='자료입력 및 결과표시'!$B$9,COUNTIF($W100:$DR100,'자료입력 및 결과표시'!$C$9)&gt;=1),IF(OR('자료입력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DZ100" s="28">
        <f>IF(AND($S100='자료입력 및 결과표시'!$B$10,COUNTIF($W100:$DR100,'자료입력 및 결과표시'!$C$10)&gt;=1),IF(OR('자료입력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A100" s="28">
        <f>IF(AND($S100='자료입력 및 결과표시'!$B$11,COUNTIF($W100:$DR100,'자료입력 및 결과표시'!$C$11)&gt;=1),IF(OR('자료입력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B100" s="28">
        <f>IF(AND($S100='자료입력 및 결과표시'!$B$12,COUNTIF($W100:$DR100,'자료입력 및 결과표시'!$C$12)&gt;=1),IF(OR('자료입력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C100" s="28">
        <f>IF(AND($S100='자료입력 및 결과표시'!$B$13,COUNTIF($W100:$DR100,'자료입력 및 결과표시'!$C$13)&gt;=1),IF(OR('자료입력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D100" s="28">
        <f>IF(AND($S100='자료입력 및 결과표시'!$B$14,COUNTIF($W100:$DR100,'자료입력 및 결과표시'!$C$14)&gt;=1),IF(OR('자료입력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E100" s="28">
        <f>IF(AND($S100='자료입력 및 결과표시'!$B$15,COUNTIF($W100:$DR100,'자료입력 및 결과표시'!$C$15)&gt;=1),IF(OR('자료입력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F100" s="28">
        <f>IF(AND($S100='자료입력 및 결과표시'!$B$16,COUNTIF($W100:$DR100,'자료입력 및 결과표시'!$C$16)&gt;=1),IF(OR('자료입력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G100" s="28">
        <f>IF(AND($S100='자료입력 및 결과표시'!$B$17,COUNTIF($W100:$DR100,'자료입력 및 결과표시'!$C$17)&gt;=1),IF(OR('자료입력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H100" s="28">
        <f>IF(AND($S100='자료입력 및 결과표시'!$B$18,COUNTIF($W100:$DR100,'자료입력 및 결과표시'!$C$18)&gt;=1),IF(OR('자료입력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I100" s="28">
        <f>IF(AND($S100='자료입력 및 결과표시'!$B$19,COUNTIF($W100:$DR100,'자료입력 및 결과표시'!$C$19)&gt;=1),IF(OR('자료입력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J100" s="28">
        <f>IF(AND($S100='자료입력 및 결과표시'!$B$20,COUNTIF($W100:$DR100,'자료입력 및 결과표시'!$C$20)&gt;=1),IF(OR('자료입력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K100" s="28">
        <f>IF(AND($S100='자료입력 및 결과표시'!$B$21,COUNTIF($W100:$DR100,'자료입력 및 결과표시'!$C$21)&gt;=1),IF(OR('자료입력 및 결과표시'!$B$4+90&gt;=$V100,'자료입력 및 결과표시'!$B$4&lt;$U100),0,IF($V100-'자료입력 및 결과표시'!$B$4-90&gt;='자료입력 및 결과표시'!$E$4,'자료입력 및 결과표시'!$E$4,$V100-'자료입력 및 결과표시'!$B$4-90)),0)</f>
        <v>0</v>
      </c>
      <c r="EL100" s="17">
        <f>IF(AND(S100='자료입력 및 결과표시'!$B$6,COUNTIF('업무중복도(데이터 입력)'!$W100:$DR100,'자료입력 및 결과표시'!$C$6)&gt;=1),1,0)</f>
        <v>0</v>
      </c>
      <c r="EM100" s="17">
        <f>IF(AND(S100='자료입력 및 결과표시'!$B$7,COUNTIF('업무중복도(데이터 입력)'!$W100:$DR100,'자료입력 및 결과표시'!$C$7)&gt;=1),2,0)</f>
        <v>0</v>
      </c>
      <c r="EN100" s="17">
        <f>IF(AND(S100='자료입력 및 결과표시'!$B$8,COUNTIF('업무중복도(데이터 입력)'!$W100:$DR100,'자료입력 및 결과표시'!$C$8)&gt;=1),3,0)</f>
        <v>0</v>
      </c>
      <c r="EO100" s="17">
        <f>IF(AND(S100='자료입력 및 결과표시'!$B$9,COUNTIF('업무중복도(데이터 입력)'!$W100:$DR100,'자료입력 및 결과표시'!$C$9)&gt;=1),4,0)</f>
        <v>0</v>
      </c>
      <c r="EP100" s="17">
        <f>IF(AND(S100='자료입력 및 결과표시'!$B$10,COUNTIF('업무중복도(데이터 입력)'!$W100:$DR100,'자료입력 및 결과표시'!$C$10)&gt;=1),5,0)</f>
        <v>0</v>
      </c>
      <c r="EQ100" s="17">
        <f>IF(AND(S100='자료입력 및 결과표시'!$B$11,COUNTIF('업무중복도(데이터 입력)'!$W100:$DR100,'자료입력 및 결과표시'!$C$11)&gt;=1),6,0)</f>
        <v>0</v>
      </c>
      <c r="ER100" s="17">
        <f>IF(AND(S100='자료입력 및 결과표시'!$B$12,COUNTIF('업무중복도(데이터 입력)'!$W100:$DR100,'자료입력 및 결과표시'!$C$12)&gt;=1),7,0)</f>
        <v>0</v>
      </c>
      <c r="ES100" s="17">
        <f>IF(AND(S100='자료입력 및 결과표시'!$B$13,COUNTIF('업무중복도(데이터 입력)'!$W100:$DR100,'자료입력 및 결과표시'!$C$13)&gt;=1),8,0)</f>
        <v>0</v>
      </c>
      <c r="ET100" s="17">
        <f>IF(AND(S100='자료입력 및 결과표시'!$B$14,COUNTIF('업무중복도(데이터 입력)'!$W100:$DR100,'자료입력 및 결과표시'!$C$14)&gt;=1),9,0)</f>
        <v>0</v>
      </c>
      <c r="EU100" s="17">
        <f>IF(AND(S100='자료입력 및 결과표시'!$B$15,COUNTIF('업무중복도(데이터 입력)'!$W100:$DR100,'자료입력 및 결과표시'!$C$15)&gt;=1),10,0)</f>
        <v>0</v>
      </c>
      <c r="EV100" s="17">
        <f>IF(AND(S100='자료입력 및 결과표시'!$B$16,COUNTIF('업무중복도(데이터 입력)'!$W100:$DR100,'자료입력 및 결과표시'!$C$16)&gt;=1),11,0)</f>
        <v>0</v>
      </c>
      <c r="EW100" s="17">
        <f>IF(AND(S100='자료입력 및 결과표시'!$B$17,COUNTIF('업무중복도(데이터 입력)'!$W100:$DR100,'자료입력 및 결과표시'!$C$17)&gt;=1),12,0)</f>
        <v>0</v>
      </c>
      <c r="EX100" s="17">
        <f>IF(AND(S100='자료입력 및 결과표시'!$B$18,COUNTIF('업무중복도(데이터 입력)'!$W100:$DR100,'자료입력 및 결과표시'!$C$18)&gt;=1),13,0)</f>
        <v>0</v>
      </c>
      <c r="EY100" s="17">
        <f>IF(AND(S100='자료입력 및 결과표시'!$B$19,COUNTIF('업무중복도(데이터 입력)'!$W100:$DR100,'자료입력 및 결과표시'!$C$19)&gt;=1),14,0)</f>
        <v>0</v>
      </c>
      <c r="EZ100" s="17">
        <f>IF(AND(S100='자료입력 및 결과표시'!$B$20,COUNTIF('업무중복도(데이터 입력)'!$W100:$DR100,'자료입력 및 결과표시'!$C$20)&gt;=1),15,0)</f>
        <v>0</v>
      </c>
      <c r="FA100" s="17">
        <f>IF(AND(S100='자료입력 및 결과표시'!$B$21,COUNTIF('업무중복도(데이터 입력)'!$W100:$DR100,'자료입력 및 결과표시'!$C$21)&gt;=1),16,0)</f>
        <v>0</v>
      </c>
      <c r="FD100" s="270" t="str">
        <f ca="1">IFERROR(MATCH('자료입력 및 결과표시'!$C$62,OFFSET($R$3,$FD99,,1000),0)+$FD99,"")</f>
        <v/>
      </c>
      <c r="FE100" s="271" t="str">
        <f t="shared" ca="1" si="162"/>
        <v/>
      </c>
      <c r="FK100" s="17">
        <f t="shared" si="163"/>
        <v>0</v>
      </c>
      <c r="FL100" s="17">
        <v>98</v>
      </c>
      <c r="FM100" s="17">
        <f>IF(HLOOKUP('자료입력 및 결과표시'!$A$4,'업체별 기술인 명단(데이터 입력)'!$B$2:$BZ$100,99,FALSE)="",1,HLOOKUP('자료입력 및 결과표시'!$A$4,'업체별 기술인 명단(데이터 입력)'!$B$2:$BZ$100,99,FALSE))</f>
        <v>1</v>
      </c>
      <c r="FN100" s="17">
        <f t="shared" ca="1" si="164"/>
        <v>0</v>
      </c>
      <c r="FO100"/>
      <c r="FP100" s="17" t="str">
        <f t="shared" ca="1" si="165"/>
        <v/>
      </c>
      <c r="FQ100" s="270" t="str">
        <f ca="1">IFERROR(MATCH('자료입력 및 결과표시'!$C$62,OFFSET($R$3,$FQ99,,1000),0)+$FQ99,"")</f>
        <v/>
      </c>
      <c r="FR100" s="17" t="str">
        <f t="shared" ca="1" si="166"/>
        <v/>
      </c>
      <c r="FS100" s="17" t="str">
        <f t="shared" ca="1" si="168"/>
        <v/>
      </c>
      <c r="FT100" s="17" t="str">
        <f t="shared" ca="1" si="169"/>
        <v/>
      </c>
      <c r="FU100" s="17" t="str">
        <f t="shared" ca="1" si="170"/>
        <v/>
      </c>
      <c r="FV100" s="17" t="str">
        <f t="shared" ca="1" si="171"/>
        <v/>
      </c>
      <c r="FW100" s="17" t="str">
        <f t="shared" ca="1" si="172"/>
        <v/>
      </c>
      <c r="FX100" s="17" t="str">
        <f t="shared" ca="1" si="173"/>
        <v/>
      </c>
      <c r="FY100" s="17" t="str">
        <f t="shared" ca="1" si="174"/>
        <v/>
      </c>
      <c r="FZ100" s="17" t="str">
        <f t="shared" ca="1" si="175"/>
        <v/>
      </c>
      <c r="GA100" s="17" t="str">
        <f t="shared" ca="1" si="176"/>
        <v/>
      </c>
      <c r="GB100" s="17" t="str">
        <f t="shared" ca="1" si="177"/>
        <v/>
      </c>
      <c r="GC100" s="17" t="str">
        <f t="shared" ca="1" si="178"/>
        <v/>
      </c>
      <c r="GD100" s="17" t="str">
        <f t="shared" ca="1" si="179"/>
        <v/>
      </c>
      <c r="GE100" s="17" t="str">
        <f t="shared" ca="1" si="180"/>
        <v/>
      </c>
      <c r="GF100" s="17" t="str">
        <f t="shared" ca="1" si="181"/>
        <v/>
      </c>
      <c r="GG100" s="17" t="str">
        <f t="shared" ca="1" si="182"/>
        <v/>
      </c>
      <c r="GH100" s="17" t="str">
        <f t="shared" ca="1" si="183"/>
        <v/>
      </c>
      <c r="GI100" s="17" t="str">
        <f t="shared" ca="1" si="184"/>
        <v/>
      </c>
      <c r="GJ100" s="17" t="str">
        <f t="shared" ca="1" si="185"/>
        <v/>
      </c>
      <c r="GK100" s="17" t="str">
        <f t="shared" ca="1" si="186"/>
        <v/>
      </c>
      <c r="GL100" s="17" t="str">
        <f t="shared" ca="1" si="187"/>
        <v/>
      </c>
      <c r="GM100" s="17" t="str">
        <f t="shared" ca="1" si="188"/>
        <v/>
      </c>
      <c r="GN100" s="17" t="str">
        <f t="shared" ca="1" si="189"/>
        <v/>
      </c>
      <c r="GO100" s="17" t="str">
        <f t="shared" ca="1" si="190"/>
        <v/>
      </c>
      <c r="GP100" s="17" t="str">
        <f t="shared" ca="1" si="191"/>
        <v/>
      </c>
      <c r="GQ100" s="17" t="str">
        <f t="shared" ca="1" si="192"/>
        <v/>
      </c>
      <c r="GR100" s="17" t="str">
        <f t="shared" ca="1" si="193"/>
        <v/>
      </c>
      <c r="GS100" s="17" t="str">
        <f t="shared" ca="1" si="194"/>
        <v/>
      </c>
      <c r="GT100" s="17" t="str">
        <f t="shared" ca="1" si="195"/>
        <v/>
      </c>
      <c r="GU100" s="17" t="str">
        <f t="shared" ca="1" si="196"/>
        <v/>
      </c>
      <c r="GV100" s="17" t="str">
        <f t="shared" ca="1" si="197"/>
        <v/>
      </c>
      <c r="GW100" s="17" t="str">
        <f t="shared" ca="1" si="198"/>
        <v/>
      </c>
      <c r="GX100" s="17" t="str">
        <f t="shared" ca="1" si="199"/>
        <v/>
      </c>
      <c r="GY100" s="17" t="str">
        <f t="shared" ca="1" si="200"/>
        <v/>
      </c>
      <c r="GZ100" s="17" t="str">
        <f t="shared" ca="1" si="201"/>
        <v/>
      </c>
      <c r="HA100" s="17" t="str">
        <f t="shared" ca="1" si="202"/>
        <v/>
      </c>
      <c r="HB100" s="17" t="str">
        <f t="shared" ca="1" si="203"/>
        <v/>
      </c>
      <c r="HC100" s="17" t="str">
        <f t="shared" ca="1" si="204"/>
        <v/>
      </c>
      <c r="HD100" s="17" t="str">
        <f t="shared" ca="1" si="205"/>
        <v/>
      </c>
      <c r="HE100" s="17" t="str">
        <f t="shared" ca="1" si="206"/>
        <v/>
      </c>
      <c r="HF100" s="17" t="str">
        <f t="shared" ca="1" si="207"/>
        <v/>
      </c>
      <c r="HG100" s="17" t="str">
        <f t="shared" ca="1" si="208"/>
        <v/>
      </c>
      <c r="HH100" s="17" t="str">
        <f t="shared" ca="1" si="209"/>
        <v/>
      </c>
      <c r="HI100" s="17" t="str">
        <f t="shared" ca="1" si="210"/>
        <v/>
      </c>
      <c r="HJ100" s="17" t="str">
        <f t="shared" ca="1" si="211"/>
        <v/>
      </c>
      <c r="HK100" s="17" t="str">
        <f t="shared" ca="1" si="212"/>
        <v/>
      </c>
      <c r="HL100" s="17" t="str">
        <f t="shared" ca="1" si="213"/>
        <v/>
      </c>
      <c r="HM100" s="17" t="str">
        <f t="shared" ca="1" si="214"/>
        <v/>
      </c>
      <c r="HN100" s="17" t="str">
        <f t="shared" ca="1" si="215"/>
        <v/>
      </c>
      <c r="HO100" s="17" t="str">
        <f t="shared" ca="1" si="216"/>
        <v/>
      </c>
      <c r="HP100" s="17" t="str">
        <f t="shared" ca="1" si="217"/>
        <v/>
      </c>
      <c r="HQ100" s="17" t="str">
        <f t="shared" ca="1" si="218"/>
        <v/>
      </c>
      <c r="HR100" s="17" t="str">
        <f t="shared" ca="1" si="219"/>
        <v/>
      </c>
      <c r="HS100" s="17" t="str">
        <f t="shared" ca="1" si="220"/>
        <v/>
      </c>
      <c r="HT100" s="17" t="str">
        <f t="shared" ca="1" si="221"/>
        <v/>
      </c>
      <c r="HU100" s="17" t="str">
        <f t="shared" ca="1" si="222"/>
        <v/>
      </c>
      <c r="HV100" s="17" t="str">
        <f t="shared" ca="1" si="223"/>
        <v/>
      </c>
      <c r="HW100" s="17" t="str">
        <f t="shared" ca="1" si="224"/>
        <v/>
      </c>
      <c r="HX100" s="17" t="str">
        <f t="shared" ca="1" si="225"/>
        <v/>
      </c>
      <c r="HY100" s="17" t="str">
        <f t="shared" ca="1" si="226"/>
        <v/>
      </c>
      <c r="HZ100" s="17" t="str">
        <f t="shared" ca="1" si="227"/>
        <v/>
      </c>
      <c r="IA100" s="17" t="str">
        <f t="shared" ca="1" si="228"/>
        <v/>
      </c>
      <c r="IB100" s="17" t="str">
        <f t="shared" ca="1" si="229"/>
        <v/>
      </c>
      <c r="IC100" s="17" t="str">
        <f t="shared" ca="1" si="230"/>
        <v/>
      </c>
      <c r="ID100" s="17" t="str">
        <f t="shared" ca="1" si="167"/>
        <v/>
      </c>
      <c r="IE100" s="17" t="str">
        <f t="shared" ca="1" si="246"/>
        <v/>
      </c>
      <c r="IF100" s="17" t="str">
        <f t="shared" ca="1" si="247"/>
        <v/>
      </c>
      <c r="IG100" s="17" t="str">
        <f t="shared" ca="1" si="248"/>
        <v/>
      </c>
      <c r="IH100" s="17" t="str">
        <f t="shared" ca="1" si="249"/>
        <v/>
      </c>
      <c r="II100" s="17" t="str">
        <f t="shared" ca="1" si="250"/>
        <v/>
      </c>
      <c r="IJ100" s="17" t="str">
        <f t="shared" ca="1" si="251"/>
        <v/>
      </c>
      <c r="IK100" s="17" t="str">
        <f t="shared" ca="1" si="252"/>
        <v/>
      </c>
      <c r="IL100" s="17" t="str">
        <f t="shared" ca="1" si="253"/>
        <v/>
      </c>
      <c r="IM100" s="17" t="str">
        <f t="shared" ca="1" si="254"/>
        <v/>
      </c>
      <c r="IN100" s="17" t="str">
        <f t="shared" ca="1" si="255"/>
        <v/>
      </c>
      <c r="IO100" s="17" t="str">
        <f t="shared" ca="1" si="256"/>
        <v/>
      </c>
      <c r="IP100" s="17" t="str">
        <f t="shared" ca="1" si="257"/>
        <v/>
      </c>
      <c r="IQ100" s="17" t="str">
        <f t="shared" ca="1" si="231"/>
        <v/>
      </c>
      <c r="IR100" s="17" t="str">
        <f t="shared" ca="1" si="232"/>
        <v/>
      </c>
      <c r="IS100" s="17" t="str">
        <f t="shared" ca="1" si="233"/>
        <v/>
      </c>
      <c r="IT100" s="17" t="str">
        <f t="shared" ca="1" si="234"/>
        <v/>
      </c>
      <c r="IU100" s="17" t="str">
        <f t="shared" ca="1" si="235"/>
        <v/>
      </c>
      <c r="IV100" s="17" t="str">
        <f t="shared" ca="1" si="236"/>
        <v/>
      </c>
      <c r="IW100" s="17" t="str">
        <f t="shared" ca="1" si="237"/>
        <v/>
      </c>
      <c r="IX100" s="17" t="str">
        <f t="shared" ca="1" si="238"/>
        <v/>
      </c>
      <c r="IY100" s="17" t="str">
        <f t="shared" ca="1" si="239"/>
        <v/>
      </c>
      <c r="IZ100" s="17" t="str">
        <f t="shared" ca="1" si="240"/>
        <v/>
      </c>
      <c r="JA100" s="17" t="str">
        <f t="shared" ca="1" si="241"/>
        <v/>
      </c>
      <c r="JB100" s="17" t="str">
        <f t="shared" ca="1" si="242"/>
        <v/>
      </c>
      <c r="JC100" s="17" t="str">
        <f t="shared" ca="1" si="243"/>
        <v/>
      </c>
      <c r="JD100" s="17" t="str">
        <f t="shared" ca="1" si="244"/>
        <v/>
      </c>
      <c r="JE100" s="17" t="str">
        <f t="shared" ca="1" si="245"/>
        <v/>
      </c>
      <c r="JF100" s="17" t="str">
        <f t="shared" ca="1" si="258"/>
        <v/>
      </c>
      <c r="JG100" s="17" t="str">
        <f t="shared" ca="1" si="259"/>
        <v/>
      </c>
      <c r="JH100" s="17" t="str">
        <f t="shared" ca="1" si="260"/>
        <v/>
      </c>
      <c r="JI100" s="17" t="str">
        <f t="shared" ca="1" si="261"/>
        <v/>
      </c>
      <c r="JJ100" s="17" t="str">
        <f t="shared" ca="1" si="262"/>
        <v/>
      </c>
      <c r="JK100" s="17" t="str">
        <f t="shared" ca="1" si="263"/>
        <v/>
      </c>
      <c r="JL100" s="17" t="str">
        <f t="shared" ca="1" si="264"/>
        <v/>
      </c>
      <c r="JM100" s="17" t="str">
        <f t="shared" ca="1" si="265"/>
        <v/>
      </c>
    </row>
    <row r="101" spans="1:273">
      <c r="A101" s="17" t="str">
        <f t="shared" si="145"/>
        <v>\\\0</v>
      </c>
      <c r="B101" s="17" t="str">
        <f t="shared" si="146"/>
        <v>\\\0</v>
      </c>
      <c r="C101" s="17" t="str">
        <f t="shared" si="147"/>
        <v>\\\0</v>
      </c>
      <c r="D101" s="17" t="str">
        <f t="shared" si="148"/>
        <v>\\\0</v>
      </c>
      <c r="E101" s="17" t="str">
        <f t="shared" si="149"/>
        <v>\\\0</v>
      </c>
      <c r="F101" s="17" t="str">
        <f t="shared" si="150"/>
        <v>\\\0</v>
      </c>
      <c r="G101" s="17" t="str">
        <f t="shared" si="151"/>
        <v>\\\0</v>
      </c>
      <c r="H101" s="17" t="str">
        <f t="shared" si="152"/>
        <v>\\\0</v>
      </c>
      <c r="I101" s="17" t="str">
        <f t="shared" si="153"/>
        <v>\\\0</v>
      </c>
      <c r="J101" s="17" t="str">
        <f t="shared" si="154"/>
        <v>\\\0</v>
      </c>
      <c r="K101" s="17" t="str">
        <f t="shared" si="155"/>
        <v>\\\0</v>
      </c>
      <c r="L101" s="17" t="str">
        <f t="shared" si="156"/>
        <v>\\\0</v>
      </c>
      <c r="M101" s="17" t="str">
        <f t="shared" si="157"/>
        <v>\\\0</v>
      </c>
      <c r="N101" s="17" t="str">
        <f t="shared" si="158"/>
        <v>\\\0</v>
      </c>
      <c r="O101" s="17" t="str">
        <f t="shared" si="159"/>
        <v>\\\0</v>
      </c>
      <c r="P101" s="17" t="str">
        <f t="shared" si="160"/>
        <v>\\\0</v>
      </c>
      <c r="R101" s="17" t="str">
        <f t="shared" si="161"/>
        <v>\\</v>
      </c>
      <c r="S101" s="38"/>
      <c r="T101" s="39"/>
      <c r="U101" s="31"/>
      <c r="V101" s="32"/>
      <c r="W101" s="36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35"/>
      <c r="DS101" s="287"/>
      <c r="DT101" s="36"/>
      <c r="DU101" s="37"/>
      <c r="DV101" s="28">
        <f>IF(AND($S101='자료입력 및 결과표시'!$B$6,COUNTIF($W101:$DR101,'자료입력 및 결과표시'!$C$6)&gt;=1),IF(OR('자료입력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DW101" s="28">
        <f>IF(AND($S101='자료입력 및 결과표시'!$B$7,COUNTIF($W101:$DR101,'자료입력 및 결과표시'!$C$7)&gt;=1),IF(OR('자료입력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DX101" s="28">
        <f>IF(AND($S101='자료입력 및 결과표시'!$B$8,COUNTIF($W101:$DR101,'자료입력 및 결과표시'!$C$8)&gt;=1),IF(OR('자료입력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DY101" s="28">
        <f>IF(AND($S101='자료입력 및 결과표시'!$B$9,COUNTIF($W101:$DR101,'자료입력 및 결과표시'!$C$9)&gt;=1),IF(OR('자료입력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DZ101" s="28">
        <f>IF(AND($S101='자료입력 및 결과표시'!$B$10,COUNTIF($W101:$DR101,'자료입력 및 결과표시'!$C$10)&gt;=1),IF(OR('자료입력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A101" s="28">
        <f>IF(AND($S101='자료입력 및 결과표시'!$B$11,COUNTIF($W101:$DR101,'자료입력 및 결과표시'!$C$11)&gt;=1),IF(OR('자료입력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B101" s="28">
        <f>IF(AND($S101='자료입력 및 결과표시'!$B$12,COUNTIF($W101:$DR101,'자료입력 및 결과표시'!$C$12)&gt;=1),IF(OR('자료입력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C101" s="28">
        <f>IF(AND($S101='자료입력 및 결과표시'!$B$13,COUNTIF($W101:$DR101,'자료입력 및 결과표시'!$C$13)&gt;=1),IF(OR('자료입력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D101" s="28">
        <f>IF(AND($S101='자료입력 및 결과표시'!$B$14,COUNTIF($W101:$DR101,'자료입력 및 결과표시'!$C$14)&gt;=1),IF(OR('자료입력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E101" s="28">
        <f>IF(AND($S101='자료입력 및 결과표시'!$B$15,COUNTIF($W101:$DR101,'자료입력 및 결과표시'!$C$15)&gt;=1),IF(OR('자료입력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F101" s="28">
        <f>IF(AND($S101='자료입력 및 결과표시'!$B$16,COUNTIF($W101:$DR101,'자료입력 및 결과표시'!$C$16)&gt;=1),IF(OR('자료입력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G101" s="28">
        <f>IF(AND($S101='자료입력 및 결과표시'!$B$17,COUNTIF($W101:$DR101,'자료입력 및 결과표시'!$C$17)&gt;=1),IF(OR('자료입력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H101" s="28">
        <f>IF(AND($S101='자료입력 및 결과표시'!$B$18,COUNTIF($W101:$DR101,'자료입력 및 결과표시'!$C$18)&gt;=1),IF(OR('자료입력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I101" s="28">
        <f>IF(AND($S101='자료입력 및 결과표시'!$B$19,COUNTIF($W101:$DR101,'자료입력 및 결과표시'!$C$19)&gt;=1),IF(OR('자료입력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J101" s="28">
        <f>IF(AND($S101='자료입력 및 결과표시'!$B$20,COUNTIF($W101:$DR101,'자료입력 및 결과표시'!$C$20)&gt;=1),IF(OR('자료입력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K101" s="28">
        <f>IF(AND($S101='자료입력 및 결과표시'!$B$21,COUNTIF($W101:$DR101,'자료입력 및 결과표시'!$C$21)&gt;=1),IF(OR('자료입력 및 결과표시'!$B$4+90&gt;=$V101,'자료입력 및 결과표시'!$B$4&lt;$U101),0,IF($V101-'자료입력 및 결과표시'!$B$4-90&gt;='자료입력 및 결과표시'!$E$4,'자료입력 및 결과표시'!$E$4,$V101-'자료입력 및 결과표시'!$B$4-90)),0)</f>
        <v>0</v>
      </c>
      <c r="EL101" s="17">
        <f>IF(AND(S101='자료입력 및 결과표시'!$B$6,COUNTIF('업무중복도(데이터 입력)'!$W101:$DR101,'자료입력 및 결과표시'!$C$6)&gt;=1),1,0)</f>
        <v>0</v>
      </c>
      <c r="EM101" s="17">
        <f>IF(AND(S101='자료입력 및 결과표시'!$B$7,COUNTIF('업무중복도(데이터 입력)'!$W101:$DR101,'자료입력 및 결과표시'!$C$7)&gt;=1),2,0)</f>
        <v>0</v>
      </c>
      <c r="EN101" s="17">
        <f>IF(AND(S101='자료입력 및 결과표시'!$B$8,COUNTIF('업무중복도(데이터 입력)'!$W101:$DR101,'자료입력 및 결과표시'!$C$8)&gt;=1),3,0)</f>
        <v>0</v>
      </c>
      <c r="EO101" s="17">
        <f>IF(AND(S101='자료입력 및 결과표시'!$B$9,COUNTIF('업무중복도(데이터 입력)'!$W101:$DR101,'자료입력 및 결과표시'!$C$9)&gt;=1),4,0)</f>
        <v>0</v>
      </c>
      <c r="EP101" s="17">
        <f>IF(AND(S101='자료입력 및 결과표시'!$B$10,COUNTIF('업무중복도(데이터 입력)'!$W101:$DR101,'자료입력 및 결과표시'!$C$10)&gt;=1),5,0)</f>
        <v>0</v>
      </c>
      <c r="EQ101" s="17">
        <f>IF(AND(S101='자료입력 및 결과표시'!$B$11,COUNTIF('업무중복도(데이터 입력)'!$W101:$DR101,'자료입력 및 결과표시'!$C$11)&gt;=1),6,0)</f>
        <v>0</v>
      </c>
      <c r="ER101" s="17">
        <f>IF(AND(S101='자료입력 및 결과표시'!$B$12,COUNTIF('업무중복도(데이터 입력)'!$W101:$DR101,'자료입력 및 결과표시'!$C$12)&gt;=1),7,0)</f>
        <v>0</v>
      </c>
      <c r="ES101" s="17">
        <f>IF(AND(S101='자료입력 및 결과표시'!$B$13,COUNTIF('업무중복도(데이터 입력)'!$W101:$DR101,'자료입력 및 결과표시'!$C$13)&gt;=1),8,0)</f>
        <v>0</v>
      </c>
      <c r="ET101" s="17">
        <f>IF(AND(S101='자료입력 및 결과표시'!$B$14,COUNTIF('업무중복도(데이터 입력)'!$W101:$DR101,'자료입력 및 결과표시'!$C$14)&gt;=1),9,0)</f>
        <v>0</v>
      </c>
      <c r="EU101" s="17">
        <f>IF(AND(S101='자료입력 및 결과표시'!$B$15,COUNTIF('업무중복도(데이터 입력)'!$W101:$DR101,'자료입력 및 결과표시'!$C$15)&gt;=1),10,0)</f>
        <v>0</v>
      </c>
      <c r="EV101" s="17">
        <f>IF(AND(S101='자료입력 및 결과표시'!$B$16,COUNTIF('업무중복도(데이터 입력)'!$W101:$DR101,'자료입력 및 결과표시'!$C$16)&gt;=1),11,0)</f>
        <v>0</v>
      </c>
      <c r="EW101" s="17">
        <f>IF(AND(S101='자료입력 및 결과표시'!$B$17,COUNTIF('업무중복도(데이터 입력)'!$W101:$DR101,'자료입력 및 결과표시'!$C$17)&gt;=1),12,0)</f>
        <v>0</v>
      </c>
      <c r="EX101" s="17">
        <f>IF(AND(S101='자료입력 및 결과표시'!$B$18,COUNTIF('업무중복도(데이터 입력)'!$W101:$DR101,'자료입력 및 결과표시'!$C$18)&gt;=1),13,0)</f>
        <v>0</v>
      </c>
      <c r="EY101" s="17">
        <f>IF(AND(S101='자료입력 및 결과표시'!$B$19,COUNTIF('업무중복도(데이터 입력)'!$W101:$DR101,'자료입력 및 결과표시'!$C$19)&gt;=1),14,0)</f>
        <v>0</v>
      </c>
      <c r="EZ101" s="17">
        <f>IF(AND(S101='자료입력 및 결과표시'!$B$20,COUNTIF('업무중복도(데이터 입력)'!$W101:$DR101,'자료입력 및 결과표시'!$C$20)&gt;=1),15,0)</f>
        <v>0</v>
      </c>
      <c r="FA101" s="17">
        <f>IF(AND(S101='자료입력 및 결과표시'!$B$21,COUNTIF('업무중복도(데이터 입력)'!$W101:$DR101,'자료입력 및 결과표시'!$C$21)&gt;=1),16,0)</f>
        <v>0</v>
      </c>
      <c r="FD101" s="270" t="str">
        <f ca="1">IFERROR(MATCH('자료입력 및 결과표시'!$C$62,OFFSET($R$3,$FD100,,1000),0)+$FD100,"")</f>
        <v/>
      </c>
      <c r="FE101" s="271" t="str">
        <f t="shared" ca="1" si="162"/>
        <v/>
      </c>
      <c r="FK101" s="17">
        <f t="shared" si="163"/>
        <v>0</v>
      </c>
      <c r="FL101" s="17">
        <v>99</v>
      </c>
      <c r="FM101" s="17">
        <f>IF(HLOOKUP('자료입력 및 결과표시'!$A$4,'업체별 기술인 명단(데이터 입력)'!$B$2:$BZ$102,100,FALSE)="",1,HLOOKUP('자료입력 및 결과표시'!$A$4,'업체별 기술인 명단(데이터 입력)'!$B$2:$BZ$100,100,FALSE))</f>
        <v>1</v>
      </c>
      <c r="FN101" s="17">
        <f t="shared" ca="1" si="164"/>
        <v>0</v>
      </c>
      <c r="FO101"/>
      <c r="FP101" s="17" t="str">
        <f t="shared" ca="1" si="165"/>
        <v/>
      </c>
      <c r="FQ101" s="270" t="str">
        <f ca="1">IFERROR(MATCH('자료입력 및 결과표시'!$C$62,OFFSET($R$3,$FQ100,,1000),0)+$FQ100,"")</f>
        <v/>
      </c>
      <c r="FR101" s="17" t="str">
        <f t="shared" ref="FR101:FR164" ca="1" si="266">IFERROR(INDEX(W$3:W$1003,$FQ101),"")</f>
        <v/>
      </c>
      <c r="FS101" s="17" t="str">
        <f t="shared" ref="FS101:FS164" ca="1" si="267">IFERROR(INDEX(X$3:X$1003,$FQ101),"")</f>
        <v/>
      </c>
      <c r="FT101" s="17" t="str">
        <f t="shared" ref="FT101:FT164" ca="1" si="268">IFERROR(INDEX(Y$3:Y$1003,$FQ101),"")</f>
        <v/>
      </c>
      <c r="FU101" s="17" t="str">
        <f t="shared" ref="FU101:FU164" ca="1" si="269">IFERROR(INDEX(Z$3:Z$1003,$FQ101),"")</f>
        <v/>
      </c>
      <c r="FV101" s="17" t="str">
        <f t="shared" ref="FV101:FV164" ca="1" si="270">IFERROR(INDEX(AA$3:AA$1003,$FQ101),"")</f>
        <v/>
      </c>
      <c r="FW101" s="17" t="str">
        <f t="shared" ref="FW101:FW164" ca="1" si="271">IFERROR(INDEX(AB$3:AB$1003,$FQ101),"")</f>
        <v/>
      </c>
      <c r="FX101" s="17" t="str">
        <f t="shared" ref="FX101:FX164" ca="1" si="272">IFERROR(INDEX(AC$3:AC$1003,$FQ101),"")</f>
        <v/>
      </c>
      <c r="FY101" s="17" t="str">
        <f t="shared" ref="FY101:FY164" ca="1" si="273">IFERROR(INDEX(AD$3:AD$1003,$FQ101),"")</f>
        <v/>
      </c>
      <c r="FZ101" s="17" t="str">
        <f t="shared" ref="FZ101:FZ164" ca="1" si="274">IFERROR(INDEX(AE$3:AE$1003,$FQ101),"")</f>
        <v/>
      </c>
      <c r="GA101" s="17" t="str">
        <f t="shared" ref="GA101:GA164" ca="1" si="275">IFERROR(INDEX(AF$3:AF$1003,$FQ101),"")</f>
        <v/>
      </c>
      <c r="GB101" s="17" t="str">
        <f t="shared" ref="GB101:GB164" ca="1" si="276">IFERROR(INDEX(AG$3:AG$1003,$FQ101),"")</f>
        <v/>
      </c>
      <c r="GC101" s="17" t="str">
        <f t="shared" ref="GC101:GC164" ca="1" si="277">IFERROR(INDEX(AH$3:AH$1003,$FQ101),"")</f>
        <v/>
      </c>
      <c r="GD101" s="17" t="str">
        <f t="shared" ref="GD101:GD164" ca="1" si="278">IFERROR(INDEX(AI$3:AI$1003,$FQ101),"")</f>
        <v/>
      </c>
      <c r="GE101" s="17" t="str">
        <f t="shared" ref="GE101:GE164" ca="1" si="279">IFERROR(INDEX(AJ$3:AJ$1003,$FQ101),"")</f>
        <v/>
      </c>
      <c r="GF101" s="17" t="str">
        <f t="shared" ref="GF101:GF164" ca="1" si="280">IFERROR(INDEX(AK$3:AK$1003,$FQ101),"")</f>
        <v/>
      </c>
      <c r="GG101" s="17" t="str">
        <f t="shared" ref="GG101:GG164" ca="1" si="281">IFERROR(INDEX(AL$3:AL$1003,$FQ101),"")</f>
        <v/>
      </c>
      <c r="GH101" s="17" t="str">
        <f t="shared" ref="GH101:GH164" ca="1" si="282">IFERROR(INDEX(AM$3:AM$1003,$FQ101),"")</f>
        <v/>
      </c>
      <c r="GI101" s="17" t="str">
        <f t="shared" ref="GI101:GI164" ca="1" si="283">IFERROR(INDEX(AN$3:AN$1003,$FQ101),"")</f>
        <v/>
      </c>
      <c r="GJ101" s="17" t="str">
        <f t="shared" ref="GJ101:GJ164" ca="1" si="284">IFERROR(INDEX(AO$3:AO$1003,$FQ101),"")</f>
        <v/>
      </c>
      <c r="GK101" s="17" t="str">
        <f t="shared" ref="GK101:GK164" ca="1" si="285">IFERROR(INDEX(AP$3:AP$1003,$FQ101),"")</f>
        <v/>
      </c>
      <c r="GL101" s="17" t="str">
        <f t="shared" ref="GL101:GL164" ca="1" si="286">IFERROR(INDEX(AQ$3:AQ$1003,$FQ101),"")</f>
        <v/>
      </c>
      <c r="GM101" s="17" t="str">
        <f t="shared" ref="GM101:GM164" ca="1" si="287">IFERROR(INDEX(AR$3:AR$1003,$FQ101),"")</f>
        <v/>
      </c>
      <c r="GN101" s="17" t="str">
        <f t="shared" ref="GN101:GN164" ca="1" si="288">IFERROR(INDEX(AS$3:AS$1003,$FQ101),"")</f>
        <v/>
      </c>
      <c r="GO101" s="17" t="str">
        <f t="shared" ref="GO101:GO164" ca="1" si="289">IFERROR(INDEX(AT$3:AT$1003,$FQ101),"")</f>
        <v/>
      </c>
      <c r="GP101" s="17" t="str">
        <f t="shared" ref="GP101:GP164" ca="1" si="290">IFERROR(INDEX(AU$3:AU$1003,$FQ101),"")</f>
        <v/>
      </c>
      <c r="GQ101" s="17" t="str">
        <f t="shared" ref="GQ101:GQ164" ca="1" si="291">IFERROR(INDEX(AV$3:AV$1003,$FQ101),"")</f>
        <v/>
      </c>
      <c r="GR101" s="17" t="str">
        <f t="shared" ref="GR101:GR164" ca="1" si="292">IFERROR(INDEX(AW$3:AW$1003,$FQ101),"")</f>
        <v/>
      </c>
      <c r="GS101" s="17" t="str">
        <f t="shared" ref="GS101:GS164" ca="1" si="293">IFERROR(INDEX(AX$3:AX$1003,$FQ101),"")</f>
        <v/>
      </c>
      <c r="GT101" s="17" t="str">
        <f t="shared" ref="GT101:GT164" ca="1" si="294">IFERROR(INDEX(AY$3:AY$1003,$FQ101),"")</f>
        <v/>
      </c>
      <c r="GU101" s="17" t="str">
        <f t="shared" ref="GU101:GU164" ca="1" si="295">IFERROR(INDEX(AZ$3:AZ$1003,$FQ101),"")</f>
        <v/>
      </c>
      <c r="GV101" s="17" t="str">
        <f t="shared" ref="GV101:GV164" ca="1" si="296">IFERROR(INDEX(BA$3:BA$1003,$FQ101),"")</f>
        <v/>
      </c>
      <c r="GW101" s="17" t="str">
        <f t="shared" ref="GW101:GW164" ca="1" si="297">IFERROR(INDEX(BB$3:BB$1003,$FQ101),"")</f>
        <v/>
      </c>
      <c r="GX101" s="17" t="str">
        <f t="shared" ref="GX101:GX164" ca="1" si="298">IFERROR(INDEX(BC$3:BC$1003,$FQ101),"")</f>
        <v/>
      </c>
      <c r="GY101" s="17" t="str">
        <f t="shared" ref="GY101:GY164" ca="1" si="299">IFERROR(INDEX(BD$3:BD$1003,$FQ101),"")</f>
        <v/>
      </c>
      <c r="GZ101" s="17" t="str">
        <f t="shared" ref="GZ101:GZ164" ca="1" si="300">IFERROR(INDEX(BE$3:BE$1003,$FQ101),"")</f>
        <v/>
      </c>
      <c r="HA101" s="17" t="str">
        <f t="shared" ref="HA101:HA164" ca="1" si="301">IFERROR(INDEX(BF$3:BF$1003,$FQ101),"")</f>
        <v/>
      </c>
      <c r="HB101" s="17" t="str">
        <f t="shared" ref="HB101:HB164" ca="1" si="302">IFERROR(INDEX(BG$3:BG$1003,$FQ101),"")</f>
        <v/>
      </c>
      <c r="HC101" s="17" t="str">
        <f t="shared" ref="HC101:HC164" ca="1" si="303">IFERROR(INDEX(BH$3:BH$1003,$FQ101),"")</f>
        <v/>
      </c>
      <c r="HD101" s="17" t="str">
        <f t="shared" ref="HD101:HD164" ca="1" si="304">IFERROR(INDEX(BI$3:BI$1003,$FQ101),"")</f>
        <v/>
      </c>
      <c r="HE101" s="17" t="str">
        <f t="shared" ref="HE101:HE164" ca="1" si="305">IFERROR(INDEX(BJ$3:BJ$1003,$FQ101),"")</f>
        <v/>
      </c>
      <c r="HF101" s="17" t="str">
        <f t="shared" ref="HF101:HF164" ca="1" si="306">IFERROR(INDEX(BK$3:BK$1003,$FQ101),"")</f>
        <v/>
      </c>
      <c r="HG101" s="17" t="str">
        <f t="shared" ref="HG101:HG164" ca="1" si="307">IFERROR(INDEX(BL$3:BL$1003,$FQ101),"")</f>
        <v/>
      </c>
      <c r="HH101" s="17" t="str">
        <f t="shared" ref="HH101:HH164" ca="1" si="308">IFERROR(INDEX(BM$3:BM$1003,$FQ101),"")</f>
        <v/>
      </c>
      <c r="HI101" s="17" t="str">
        <f t="shared" ref="HI101:HI164" ca="1" si="309">IFERROR(INDEX(BN$3:BN$1003,$FQ101),"")</f>
        <v/>
      </c>
      <c r="HJ101" s="17" t="str">
        <f t="shared" ref="HJ101:HJ164" ca="1" si="310">IFERROR(INDEX(BO$3:BO$1003,$FQ101),"")</f>
        <v/>
      </c>
      <c r="HK101" s="17" t="str">
        <f t="shared" ref="HK101:HK164" ca="1" si="311">IFERROR(INDEX(BP$3:BP$1003,$FQ101),"")</f>
        <v/>
      </c>
      <c r="HL101" s="17" t="str">
        <f t="shared" ref="HL101:HL164" ca="1" si="312">IFERROR(INDEX(BQ$3:BQ$1003,$FQ101),"")</f>
        <v/>
      </c>
      <c r="HM101" s="17" t="str">
        <f t="shared" ref="HM101:HM164" ca="1" si="313">IFERROR(INDEX(BR$3:BR$1003,$FQ101),"")</f>
        <v/>
      </c>
      <c r="HN101" s="17" t="str">
        <f t="shared" ref="HN101:HN164" ca="1" si="314">IFERROR(INDEX(BS$3:BS$1003,$FQ101),"")</f>
        <v/>
      </c>
      <c r="HO101" s="17" t="str">
        <f t="shared" ref="HO101:HO164" ca="1" si="315">IFERROR(INDEX(BT$3:BT$1003,$FQ101),"")</f>
        <v/>
      </c>
      <c r="HP101" s="17" t="str">
        <f t="shared" ref="HP101:HP164" ca="1" si="316">IFERROR(INDEX(BU$3:BU$1003,$FQ101),"")</f>
        <v/>
      </c>
      <c r="HQ101" s="17" t="str">
        <f t="shared" ref="HQ101:HQ164" ca="1" si="317">IFERROR(INDEX(BV$3:BV$1003,$FQ101),"")</f>
        <v/>
      </c>
      <c r="HR101" s="17" t="str">
        <f t="shared" ref="HR101:HR164" ca="1" si="318">IFERROR(INDEX(BW$3:BW$1003,$FQ101),"")</f>
        <v/>
      </c>
      <c r="HS101" s="17" t="str">
        <f t="shared" ref="HS101:HS164" ca="1" si="319">IFERROR(INDEX(BX$3:BX$1003,$FQ101),"")</f>
        <v/>
      </c>
      <c r="HT101" s="17" t="str">
        <f t="shared" ref="HT101:HT164" ca="1" si="320">IFERROR(INDEX(BY$3:BY$1003,$FQ101),"")</f>
        <v/>
      </c>
      <c r="HU101" s="17" t="str">
        <f t="shared" ref="HU101:HU164" ca="1" si="321">IFERROR(INDEX(BZ$3:BZ$1003,$FQ101),"")</f>
        <v/>
      </c>
      <c r="HV101" s="17" t="str">
        <f t="shared" ref="HV101:HV164" ca="1" si="322">IFERROR(INDEX(CA$3:CA$1003,$FQ101),"")</f>
        <v/>
      </c>
      <c r="HW101" s="17" t="str">
        <f t="shared" ref="HW101:HW164" ca="1" si="323">IFERROR(INDEX(CB$3:CB$1003,$FQ101),"")</f>
        <v/>
      </c>
      <c r="HX101" s="17" t="str">
        <f t="shared" ref="HX101:HX164" ca="1" si="324">IFERROR(INDEX(CC$3:CC$1003,$FQ101),"")</f>
        <v/>
      </c>
      <c r="HY101" s="17" t="str">
        <f t="shared" ref="HY101:HY164" ca="1" si="325">IFERROR(INDEX(CD$3:CD$1003,$FQ101),"")</f>
        <v/>
      </c>
      <c r="HZ101" s="17" t="str">
        <f t="shared" ref="HZ101:HZ164" ca="1" si="326">IFERROR(INDEX(CE$3:CE$1003,$FQ101),"")</f>
        <v/>
      </c>
      <c r="IA101" s="17" t="str">
        <f t="shared" ref="IA101:IA164" ca="1" si="327">IFERROR(INDEX(CF$3:CF$1003,$FQ101),"")</f>
        <v/>
      </c>
      <c r="IB101" s="17" t="str">
        <f t="shared" ref="IB101:IB164" ca="1" si="328">IFERROR(INDEX(CG$3:CG$1003,$FQ101),"")</f>
        <v/>
      </c>
      <c r="IC101" s="17" t="str">
        <f t="shared" ref="IC101:IC164" ca="1" si="329">IFERROR(INDEX(CH$3:CH$1003,$FQ101),"")</f>
        <v/>
      </c>
      <c r="ID101" s="17" t="str">
        <f t="shared" ref="ID101:ID164" ca="1" si="330">IFERROR(INDEX(CI$3:CI$1003,$FQ101),"")</f>
        <v/>
      </c>
      <c r="IE101" s="17" t="str">
        <f t="shared" ref="IE101:IE164" ca="1" si="331">IFERROR(INDEX(CJ$3:CJ$1003,$FQ101),"")</f>
        <v/>
      </c>
      <c r="IF101" s="17" t="str">
        <f t="shared" ref="IF101:IF164" ca="1" si="332">IFERROR(INDEX(CK$3:CK$1003,$FQ101),"")</f>
        <v/>
      </c>
      <c r="IG101" s="17" t="str">
        <f t="shared" ref="IG101:IG164" ca="1" si="333">IFERROR(INDEX(CL$3:CL$1003,$FQ101),"")</f>
        <v/>
      </c>
      <c r="IH101" s="17" t="str">
        <f t="shared" ref="IH101:IH164" ca="1" si="334">IFERROR(INDEX(CM$3:CM$1003,$FQ101),"")</f>
        <v/>
      </c>
      <c r="II101" s="17" t="str">
        <f t="shared" ref="II101:II164" ca="1" si="335">IFERROR(INDEX(CN$3:CN$1003,$FQ101),"")</f>
        <v/>
      </c>
      <c r="IJ101" s="17" t="str">
        <f t="shared" ref="IJ101:IJ164" ca="1" si="336">IFERROR(INDEX(CO$3:CO$1003,$FQ101),"")</f>
        <v/>
      </c>
      <c r="IK101" s="17" t="str">
        <f t="shared" ref="IK101:IK164" ca="1" si="337">IFERROR(INDEX(CP$3:CP$1003,$FQ101),"")</f>
        <v/>
      </c>
      <c r="IL101" s="17" t="str">
        <f t="shared" ref="IL101:IL164" ca="1" si="338">IFERROR(INDEX(CQ$3:CQ$1003,$FQ101),"")</f>
        <v/>
      </c>
      <c r="IM101" s="17" t="str">
        <f t="shared" ref="IM101:IM164" ca="1" si="339">IFERROR(INDEX(CR$3:CR$1003,$FQ101),"")</f>
        <v/>
      </c>
      <c r="IN101" s="17" t="str">
        <f t="shared" ref="IN101:IN164" ca="1" si="340">IFERROR(INDEX(CS$3:CS$1003,$FQ101),"")</f>
        <v/>
      </c>
      <c r="IO101" s="17" t="str">
        <f t="shared" ref="IO101:IO164" ca="1" si="341">IFERROR(INDEX(CT$3:CT$1003,$FQ101),"")</f>
        <v/>
      </c>
      <c r="IP101" s="17" t="str">
        <f t="shared" ref="IP101:IP164" ca="1" si="342">IFERROR(INDEX(CU$3:CU$1003,$FQ101),"")</f>
        <v/>
      </c>
      <c r="IQ101" s="17" t="str">
        <f t="shared" ref="IQ101:IQ164" ca="1" si="343">IFERROR(INDEX(CV$3:CV$1003,$FQ101),"")</f>
        <v/>
      </c>
      <c r="IR101" s="17" t="str">
        <f t="shared" ref="IR101:IR164" ca="1" si="344">IFERROR(INDEX(CW$3:CW$1003,$FQ101),"")</f>
        <v/>
      </c>
      <c r="IS101" s="17" t="str">
        <f t="shared" ref="IS101:IS164" ca="1" si="345">IFERROR(INDEX(CX$3:CX$1003,$FQ101),"")</f>
        <v/>
      </c>
      <c r="IT101" s="17" t="str">
        <f t="shared" ref="IT101:IT164" ca="1" si="346">IFERROR(INDEX(CY$3:CY$1003,$FQ101),"")</f>
        <v/>
      </c>
      <c r="IU101" s="17" t="str">
        <f t="shared" ref="IU101:IU164" ca="1" si="347">IFERROR(INDEX(CZ$3:CZ$1003,$FQ101),"")</f>
        <v/>
      </c>
      <c r="IV101" s="17" t="str">
        <f t="shared" ref="IV101:IV164" ca="1" si="348">IFERROR(INDEX(DA$3:DA$1003,$FQ101),"")</f>
        <v/>
      </c>
      <c r="IW101" s="17" t="str">
        <f t="shared" ref="IW101:IW164" ca="1" si="349">IFERROR(INDEX(DB$3:DB$1003,$FQ101),"")</f>
        <v/>
      </c>
      <c r="IX101" s="17" t="str">
        <f t="shared" ref="IX101:IX164" ca="1" si="350">IFERROR(INDEX(DC$3:DC$1003,$FQ101),"")</f>
        <v/>
      </c>
      <c r="IY101" s="17" t="str">
        <f t="shared" ref="IY101:IY164" ca="1" si="351">IFERROR(INDEX(DD$3:DD$1003,$FQ101),"")</f>
        <v/>
      </c>
      <c r="IZ101" s="17" t="str">
        <f t="shared" ref="IZ101:IZ164" ca="1" si="352">IFERROR(INDEX(DE$3:DE$1003,$FQ101),"")</f>
        <v/>
      </c>
      <c r="JA101" s="17" t="str">
        <f t="shared" ref="JA101:JA164" ca="1" si="353">IFERROR(INDEX(DF$3:DF$1003,$FQ101),"")</f>
        <v/>
      </c>
      <c r="JB101" s="17" t="str">
        <f t="shared" ref="JB101:JB164" ca="1" si="354">IFERROR(INDEX(DG$3:DG$1003,$FQ101),"")</f>
        <v/>
      </c>
      <c r="JC101" s="17" t="str">
        <f t="shared" ref="JC101:JC164" ca="1" si="355">IFERROR(INDEX(DH$3:DH$1003,$FQ101),"")</f>
        <v/>
      </c>
      <c r="JD101" s="17" t="str">
        <f t="shared" ref="JD101:JD164" ca="1" si="356">IFERROR(INDEX(DI$3:DI$1003,$FQ101),"")</f>
        <v/>
      </c>
      <c r="JE101" s="17" t="str">
        <f t="shared" ref="JE101:JE164" ca="1" si="357">IFERROR(INDEX(DJ$3:DJ$1003,$FQ101),"")</f>
        <v/>
      </c>
      <c r="JF101" s="17" t="str">
        <f t="shared" ref="JF101:JF164" ca="1" si="358">IFERROR(INDEX(DK$3:DK$1003,$FQ101),"")</f>
        <v/>
      </c>
      <c r="JG101" s="17" t="str">
        <f t="shared" ref="JG101:JG164" ca="1" si="359">IFERROR(INDEX(DL$3:DL$1003,$FQ101),"")</f>
        <v/>
      </c>
      <c r="JH101" s="17" t="str">
        <f t="shared" ref="JH101:JH164" ca="1" si="360">IFERROR(INDEX(DM$3:DM$1003,$FQ101),"")</f>
        <v/>
      </c>
      <c r="JI101" s="17" t="str">
        <f t="shared" ref="JI101:JI164" ca="1" si="361">IFERROR(INDEX(DN$3:DN$1003,$FQ101),"")</f>
        <v/>
      </c>
      <c r="JJ101" s="17" t="str">
        <f t="shared" ref="JJ101:JJ164" ca="1" si="362">IFERROR(INDEX(DO$3:DO$1003,$FQ101),"")</f>
        <v/>
      </c>
      <c r="JK101" s="17" t="str">
        <f t="shared" ref="JK101:JK164" ca="1" si="363">IFERROR(INDEX(DP$3:DP$1003,$FQ101),"")</f>
        <v/>
      </c>
      <c r="JL101" s="17" t="str">
        <f t="shared" ref="JL101:JL164" ca="1" si="364">IFERROR(INDEX(DQ$3:DQ$1003,$FQ101),"")</f>
        <v/>
      </c>
      <c r="JM101" s="17" t="str">
        <f t="shared" ref="JM101:JM164" ca="1" si="365">IFERROR(INDEX(DR$3:DR$1003,$FQ101),"")</f>
        <v/>
      </c>
    </row>
    <row r="102" spans="1:273">
      <c r="A102" s="17" t="str">
        <f t="shared" si="145"/>
        <v>\\\0</v>
      </c>
      <c r="B102" s="17" t="str">
        <f t="shared" si="146"/>
        <v>\\\0</v>
      </c>
      <c r="C102" s="17" t="str">
        <f t="shared" si="147"/>
        <v>\\\0</v>
      </c>
      <c r="D102" s="17" t="str">
        <f t="shared" si="148"/>
        <v>\\\0</v>
      </c>
      <c r="E102" s="17" t="str">
        <f t="shared" si="149"/>
        <v>\\\0</v>
      </c>
      <c r="F102" s="17" t="str">
        <f t="shared" si="150"/>
        <v>\\\0</v>
      </c>
      <c r="G102" s="17" t="str">
        <f t="shared" si="151"/>
        <v>\\\0</v>
      </c>
      <c r="H102" s="17" t="str">
        <f t="shared" si="152"/>
        <v>\\\0</v>
      </c>
      <c r="I102" s="17" t="str">
        <f t="shared" si="153"/>
        <v>\\\0</v>
      </c>
      <c r="J102" s="17" t="str">
        <f t="shared" si="154"/>
        <v>\\\0</v>
      </c>
      <c r="K102" s="17" t="str">
        <f t="shared" si="155"/>
        <v>\\\0</v>
      </c>
      <c r="L102" s="17" t="str">
        <f t="shared" si="156"/>
        <v>\\\0</v>
      </c>
      <c r="M102" s="17" t="str">
        <f t="shared" si="157"/>
        <v>\\\0</v>
      </c>
      <c r="N102" s="17" t="str">
        <f t="shared" si="158"/>
        <v>\\\0</v>
      </c>
      <c r="O102" s="17" t="str">
        <f t="shared" si="159"/>
        <v>\\\0</v>
      </c>
      <c r="P102" s="17" t="str">
        <f t="shared" si="160"/>
        <v>\\\0</v>
      </c>
      <c r="R102" s="17" t="str">
        <f t="shared" si="161"/>
        <v>\\</v>
      </c>
      <c r="S102" s="38"/>
      <c r="T102" s="39"/>
      <c r="U102" s="31"/>
      <c r="V102" s="32"/>
      <c r="W102" s="36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35"/>
      <c r="DS102" s="287"/>
      <c r="DT102" s="36"/>
      <c r="DU102" s="37"/>
      <c r="DV102" s="28">
        <f>IF(AND($S102='자료입력 및 결과표시'!$B$6,COUNTIF($W102:$DR102,'자료입력 및 결과표시'!$C$6)&gt;=1),IF(OR('자료입력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DW102" s="28">
        <f>IF(AND($S102='자료입력 및 결과표시'!$B$7,COUNTIF($W102:$DR102,'자료입력 및 결과표시'!$C$7)&gt;=1),IF(OR('자료입력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DX102" s="28">
        <f>IF(AND($S102='자료입력 및 결과표시'!$B$8,COUNTIF($W102:$DR102,'자료입력 및 결과표시'!$C$8)&gt;=1),IF(OR('자료입력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DY102" s="28">
        <f>IF(AND($S102='자료입력 및 결과표시'!$B$9,COUNTIF($W102:$DR102,'자료입력 및 결과표시'!$C$9)&gt;=1),IF(OR('자료입력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DZ102" s="28">
        <f>IF(AND($S102='자료입력 및 결과표시'!$B$10,COUNTIF($W102:$DR102,'자료입력 및 결과표시'!$C$10)&gt;=1),IF(OR('자료입력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A102" s="28">
        <f>IF(AND($S102='자료입력 및 결과표시'!$B$11,COUNTIF($W102:$DR102,'자료입력 및 결과표시'!$C$11)&gt;=1),IF(OR('자료입력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B102" s="28">
        <f>IF(AND($S102='자료입력 및 결과표시'!$B$12,COUNTIF($W102:$DR102,'자료입력 및 결과표시'!$C$12)&gt;=1),IF(OR('자료입력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C102" s="28">
        <f>IF(AND($S102='자료입력 및 결과표시'!$B$13,COUNTIF($W102:$DR102,'자료입력 및 결과표시'!$C$13)&gt;=1),IF(OR('자료입력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D102" s="28">
        <f>IF(AND($S102='자료입력 및 결과표시'!$B$14,COUNTIF($W102:$DR102,'자료입력 및 결과표시'!$C$14)&gt;=1),IF(OR('자료입력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E102" s="28">
        <f>IF(AND($S102='자료입력 및 결과표시'!$B$15,COUNTIF($W102:$DR102,'자료입력 및 결과표시'!$C$15)&gt;=1),IF(OR('자료입력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F102" s="28">
        <f>IF(AND($S102='자료입력 및 결과표시'!$B$16,COUNTIF($W102:$DR102,'자료입력 및 결과표시'!$C$16)&gt;=1),IF(OR('자료입력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G102" s="28">
        <f>IF(AND($S102='자료입력 및 결과표시'!$B$17,COUNTIF($W102:$DR102,'자료입력 및 결과표시'!$C$17)&gt;=1),IF(OR('자료입력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H102" s="28">
        <f>IF(AND($S102='자료입력 및 결과표시'!$B$18,COUNTIF($W102:$DR102,'자료입력 및 결과표시'!$C$18)&gt;=1),IF(OR('자료입력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I102" s="28">
        <f>IF(AND($S102='자료입력 및 결과표시'!$B$19,COUNTIF($W102:$DR102,'자료입력 및 결과표시'!$C$19)&gt;=1),IF(OR('자료입력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J102" s="28">
        <f>IF(AND($S102='자료입력 및 결과표시'!$B$20,COUNTIF($W102:$DR102,'자료입력 및 결과표시'!$C$20)&gt;=1),IF(OR('자료입력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K102" s="28">
        <f>IF(AND($S102='자료입력 및 결과표시'!$B$21,COUNTIF($W102:$DR102,'자료입력 및 결과표시'!$C$21)&gt;=1),IF(OR('자료입력 및 결과표시'!$B$4+90&gt;=$V102,'자료입력 및 결과표시'!$B$4&lt;$U102),0,IF($V102-'자료입력 및 결과표시'!$B$4-90&gt;='자료입력 및 결과표시'!$E$4,'자료입력 및 결과표시'!$E$4,$V102-'자료입력 및 결과표시'!$B$4-90)),0)</f>
        <v>0</v>
      </c>
      <c r="EL102" s="17">
        <f>IF(AND(S102='자료입력 및 결과표시'!$B$6,COUNTIF('업무중복도(데이터 입력)'!$W102:$DR102,'자료입력 및 결과표시'!$C$6)&gt;=1),1,0)</f>
        <v>0</v>
      </c>
      <c r="EM102" s="17">
        <f>IF(AND(S102='자료입력 및 결과표시'!$B$7,COUNTIF('업무중복도(데이터 입력)'!$W102:$DR102,'자료입력 및 결과표시'!$C$7)&gt;=1),2,0)</f>
        <v>0</v>
      </c>
      <c r="EN102" s="17">
        <f>IF(AND(S102='자료입력 및 결과표시'!$B$8,COUNTIF('업무중복도(데이터 입력)'!$W102:$DR102,'자료입력 및 결과표시'!$C$8)&gt;=1),3,0)</f>
        <v>0</v>
      </c>
      <c r="EO102" s="17">
        <f>IF(AND(S102='자료입력 및 결과표시'!$B$9,COUNTIF('업무중복도(데이터 입력)'!$W102:$DR102,'자료입력 및 결과표시'!$C$9)&gt;=1),4,0)</f>
        <v>0</v>
      </c>
      <c r="EP102" s="17">
        <f>IF(AND(S102='자료입력 및 결과표시'!$B$10,COUNTIF('업무중복도(데이터 입력)'!$W102:$DR102,'자료입력 및 결과표시'!$C$10)&gt;=1),5,0)</f>
        <v>0</v>
      </c>
      <c r="EQ102" s="17">
        <f>IF(AND(S102='자료입력 및 결과표시'!$B$11,COUNTIF('업무중복도(데이터 입력)'!$W102:$DR102,'자료입력 및 결과표시'!$C$11)&gt;=1),6,0)</f>
        <v>0</v>
      </c>
      <c r="ER102" s="17">
        <f>IF(AND(S102='자료입력 및 결과표시'!$B$12,COUNTIF('업무중복도(데이터 입력)'!$W102:$DR102,'자료입력 및 결과표시'!$C$12)&gt;=1),7,0)</f>
        <v>0</v>
      </c>
      <c r="ES102" s="17">
        <f>IF(AND(S102='자료입력 및 결과표시'!$B$13,COUNTIF('업무중복도(데이터 입력)'!$W102:$DR102,'자료입력 및 결과표시'!$C$13)&gt;=1),8,0)</f>
        <v>0</v>
      </c>
      <c r="ET102" s="17">
        <f>IF(AND(S102='자료입력 및 결과표시'!$B$14,COUNTIF('업무중복도(데이터 입력)'!$W102:$DR102,'자료입력 및 결과표시'!$C$14)&gt;=1),9,0)</f>
        <v>0</v>
      </c>
      <c r="EU102" s="17">
        <f>IF(AND(S102='자료입력 및 결과표시'!$B$15,COUNTIF('업무중복도(데이터 입력)'!$W102:$DR102,'자료입력 및 결과표시'!$C$15)&gt;=1),10,0)</f>
        <v>0</v>
      </c>
      <c r="EV102" s="17">
        <f>IF(AND(S102='자료입력 및 결과표시'!$B$16,COUNTIF('업무중복도(데이터 입력)'!$W102:$DR102,'자료입력 및 결과표시'!$C$16)&gt;=1),11,0)</f>
        <v>0</v>
      </c>
      <c r="EW102" s="17">
        <f>IF(AND(S102='자료입력 및 결과표시'!$B$17,COUNTIF('업무중복도(데이터 입력)'!$W102:$DR102,'자료입력 및 결과표시'!$C$17)&gt;=1),12,0)</f>
        <v>0</v>
      </c>
      <c r="EX102" s="17">
        <f>IF(AND(S102='자료입력 및 결과표시'!$B$18,COUNTIF('업무중복도(데이터 입력)'!$W102:$DR102,'자료입력 및 결과표시'!$C$18)&gt;=1),13,0)</f>
        <v>0</v>
      </c>
      <c r="EY102" s="17">
        <f>IF(AND(S102='자료입력 및 결과표시'!$B$19,COUNTIF('업무중복도(데이터 입력)'!$W102:$DR102,'자료입력 및 결과표시'!$C$19)&gt;=1),14,0)</f>
        <v>0</v>
      </c>
      <c r="EZ102" s="17">
        <f>IF(AND(S102='자료입력 및 결과표시'!$B$20,COUNTIF('업무중복도(데이터 입력)'!$W102:$DR102,'자료입력 및 결과표시'!$C$20)&gt;=1),15,0)</f>
        <v>0</v>
      </c>
      <c r="FA102" s="17">
        <f>IF(AND(S102='자료입력 및 결과표시'!$B$21,COUNTIF('업무중복도(데이터 입력)'!$W102:$DR102,'자료입력 및 결과표시'!$C$21)&gt;=1),16,0)</f>
        <v>0</v>
      </c>
      <c r="FD102" s="270" t="str">
        <f ca="1">IFERROR(MATCH('자료입력 및 결과표시'!$C$62,OFFSET($R$3,$FD101,,1000),0)+$FD101,"")</f>
        <v/>
      </c>
      <c r="FE102" s="271" t="str">
        <f t="shared" ca="1" si="162"/>
        <v/>
      </c>
      <c r="FK102" s="17">
        <f t="shared" si="163"/>
        <v>0</v>
      </c>
      <c r="FL102" s="17">
        <v>100</v>
      </c>
      <c r="FM102" s="17">
        <f>IF(HLOOKUP('자료입력 및 결과표시'!$A$4,'업체별 기술인 명단(데이터 입력)'!$B$2:$BZ$102,101,FALSE)="",1,HLOOKUP('자료입력 및 결과표시'!$A$4,'업체별 기술인 명단(데이터 입력)'!$B$2:$BZ$100,101,FALSE))</f>
        <v>1</v>
      </c>
      <c r="FN102" s="17">
        <f t="shared" ca="1" si="164"/>
        <v>0</v>
      </c>
      <c r="FO102"/>
      <c r="FP102" s="17" t="str">
        <f t="shared" ca="1" si="165"/>
        <v/>
      </c>
      <c r="FQ102" s="270" t="str">
        <f ca="1">IFERROR(MATCH('자료입력 및 결과표시'!$C$62,OFFSET($R$3,$FQ101,,1000),0)+$FQ101,"")</f>
        <v/>
      </c>
      <c r="FR102" s="17" t="str">
        <f t="shared" ca="1" si="266"/>
        <v/>
      </c>
      <c r="FS102" s="17" t="str">
        <f t="shared" ca="1" si="267"/>
        <v/>
      </c>
      <c r="FT102" s="17" t="str">
        <f t="shared" ca="1" si="268"/>
        <v/>
      </c>
      <c r="FU102" s="17" t="str">
        <f t="shared" ca="1" si="269"/>
        <v/>
      </c>
      <c r="FV102" s="17" t="str">
        <f t="shared" ca="1" si="270"/>
        <v/>
      </c>
      <c r="FW102" s="17" t="str">
        <f t="shared" ca="1" si="271"/>
        <v/>
      </c>
      <c r="FX102" s="17" t="str">
        <f t="shared" ca="1" si="272"/>
        <v/>
      </c>
      <c r="FY102" s="17" t="str">
        <f t="shared" ca="1" si="273"/>
        <v/>
      </c>
      <c r="FZ102" s="17" t="str">
        <f t="shared" ca="1" si="274"/>
        <v/>
      </c>
      <c r="GA102" s="17" t="str">
        <f t="shared" ca="1" si="275"/>
        <v/>
      </c>
      <c r="GB102" s="17" t="str">
        <f t="shared" ca="1" si="276"/>
        <v/>
      </c>
      <c r="GC102" s="17" t="str">
        <f t="shared" ca="1" si="277"/>
        <v/>
      </c>
      <c r="GD102" s="17" t="str">
        <f t="shared" ca="1" si="278"/>
        <v/>
      </c>
      <c r="GE102" s="17" t="str">
        <f t="shared" ca="1" si="279"/>
        <v/>
      </c>
      <c r="GF102" s="17" t="str">
        <f t="shared" ca="1" si="280"/>
        <v/>
      </c>
      <c r="GG102" s="17" t="str">
        <f t="shared" ca="1" si="281"/>
        <v/>
      </c>
      <c r="GH102" s="17" t="str">
        <f t="shared" ca="1" si="282"/>
        <v/>
      </c>
      <c r="GI102" s="17" t="str">
        <f t="shared" ca="1" si="283"/>
        <v/>
      </c>
      <c r="GJ102" s="17" t="str">
        <f t="shared" ca="1" si="284"/>
        <v/>
      </c>
      <c r="GK102" s="17" t="str">
        <f t="shared" ca="1" si="285"/>
        <v/>
      </c>
      <c r="GL102" s="17" t="str">
        <f t="shared" ca="1" si="286"/>
        <v/>
      </c>
      <c r="GM102" s="17" t="str">
        <f t="shared" ca="1" si="287"/>
        <v/>
      </c>
      <c r="GN102" s="17" t="str">
        <f t="shared" ca="1" si="288"/>
        <v/>
      </c>
      <c r="GO102" s="17" t="str">
        <f t="shared" ca="1" si="289"/>
        <v/>
      </c>
      <c r="GP102" s="17" t="str">
        <f t="shared" ca="1" si="290"/>
        <v/>
      </c>
      <c r="GQ102" s="17" t="str">
        <f t="shared" ca="1" si="291"/>
        <v/>
      </c>
      <c r="GR102" s="17" t="str">
        <f t="shared" ca="1" si="292"/>
        <v/>
      </c>
      <c r="GS102" s="17" t="str">
        <f t="shared" ca="1" si="293"/>
        <v/>
      </c>
      <c r="GT102" s="17" t="str">
        <f t="shared" ca="1" si="294"/>
        <v/>
      </c>
      <c r="GU102" s="17" t="str">
        <f t="shared" ca="1" si="295"/>
        <v/>
      </c>
      <c r="GV102" s="17" t="str">
        <f t="shared" ca="1" si="296"/>
        <v/>
      </c>
      <c r="GW102" s="17" t="str">
        <f t="shared" ca="1" si="297"/>
        <v/>
      </c>
      <c r="GX102" s="17" t="str">
        <f t="shared" ca="1" si="298"/>
        <v/>
      </c>
      <c r="GY102" s="17" t="str">
        <f t="shared" ca="1" si="299"/>
        <v/>
      </c>
      <c r="GZ102" s="17" t="str">
        <f t="shared" ca="1" si="300"/>
        <v/>
      </c>
      <c r="HA102" s="17" t="str">
        <f t="shared" ca="1" si="301"/>
        <v/>
      </c>
      <c r="HB102" s="17" t="str">
        <f t="shared" ca="1" si="302"/>
        <v/>
      </c>
      <c r="HC102" s="17" t="str">
        <f t="shared" ca="1" si="303"/>
        <v/>
      </c>
      <c r="HD102" s="17" t="str">
        <f t="shared" ca="1" si="304"/>
        <v/>
      </c>
      <c r="HE102" s="17" t="str">
        <f t="shared" ca="1" si="305"/>
        <v/>
      </c>
      <c r="HF102" s="17" t="str">
        <f t="shared" ca="1" si="306"/>
        <v/>
      </c>
      <c r="HG102" s="17" t="str">
        <f t="shared" ca="1" si="307"/>
        <v/>
      </c>
      <c r="HH102" s="17" t="str">
        <f t="shared" ca="1" si="308"/>
        <v/>
      </c>
      <c r="HI102" s="17" t="str">
        <f t="shared" ca="1" si="309"/>
        <v/>
      </c>
      <c r="HJ102" s="17" t="str">
        <f t="shared" ca="1" si="310"/>
        <v/>
      </c>
      <c r="HK102" s="17" t="str">
        <f t="shared" ca="1" si="311"/>
        <v/>
      </c>
      <c r="HL102" s="17" t="str">
        <f t="shared" ca="1" si="312"/>
        <v/>
      </c>
      <c r="HM102" s="17" t="str">
        <f t="shared" ca="1" si="313"/>
        <v/>
      </c>
      <c r="HN102" s="17" t="str">
        <f t="shared" ca="1" si="314"/>
        <v/>
      </c>
      <c r="HO102" s="17" t="str">
        <f t="shared" ca="1" si="315"/>
        <v/>
      </c>
      <c r="HP102" s="17" t="str">
        <f t="shared" ca="1" si="316"/>
        <v/>
      </c>
      <c r="HQ102" s="17" t="str">
        <f t="shared" ca="1" si="317"/>
        <v/>
      </c>
      <c r="HR102" s="17" t="str">
        <f t="shared" ca="1" si="318"/>
        <v/>
      </c>
      <c r="HS102" s="17" t="str">
        <f t="shared" ca="1" si="319"/>
        <v/>
      </c>
      <c r="HT102" s="17" t="str">
        <f t="shared" ca="1" si="320"/>
        <v/>
      </c>
      <c r="HU102" s="17" t="str">
        <f t="shared" ca="1" si="321"/>
        <v/>
      </c>
      <c r="HV102" s="17" t="str">
        <f t="shared" ca="1" si="322"/>
        <v/>
      </c>
      <c r="HW102" s="17" t="str">
        <f t="shared" ca="1" si="323"/>
        <v/>
      </c>
      <c r="HX102" s="17" t="str">
        <f t="shared" ca="1" si="324"/>
        <v/>
      </c>
      <c r="HY102" s="17" t="str">
        <f t="shared" ca="1" si="325"/>
        <v/>
      </c>
      <c r="HZ102" s="17" t="str">
        <f t="shared" ca="1" si="326"/>
        <v/>
      </c>
      <c r="IA102" s="17" t="str">
        <f t="shared" ca="1" si="327"/>
        <v/>
      </c>
      <c r="IB102" s="17" t="str">
        <f t="shared" ca="1" si="328"/>
        <v/>
      </c>
      <c r="IC102" s="17" t="str">
        <f t="shared" ca="1" si="329"/>
        <v/>
      </c>
      <c r="ID102" s="17" t="str">
        <f t="shared" ca="1" si="330"/>
        <v/>
      </c>
      <c r="IE102" s="17" t="str">
        <f t="shared" ca="1" si="331"/>
        <v/>
      </c>
      <c r="IF102" s="17" t="str">
        <f t="shared" ca="1" si="332"/>
        <v/>
      </c>
      <c r="IG102" s="17" t="str">
        <f t="shared" ca="1" si="333"/>
        <v/>
      </c>
      <c r="IH102" s="17" t="str">
        <f t="shared" ca="1" si="334"/>
        <v/>
      </c>
      <c r="II102" s="17" t="str">
        <f t="shared" ca="1" si="335"/>
        <v/>
      </c>
      <c r="IJ102" s="17" t="str">
        <f t="shared" ca="1" si="336"/>
        <v/>
      </c>
      <c r="IK102" s="17" t="str">
        <f t="shared" ca="1" si="337"/>
        <v/>
      </c>
      <c r="IL102" s="17" t="str">
        <f t="shared" ca="1" si="338"/>
        <v/>
      </c>
      <c r="IM102" s="17" t="str">
        <f t="shared" ca="1" si="339"/>
        <v/>
      </c>
      <c r="IN102" s="17" t="str">
        <f t="shared" ca="1" si="340"/>
        <v/>
      </c>
      <c r="IO102" s="17" t="str">
        <f t="shared" ca="1" si="341"/>
        <v/>
      </c>
      <c r="IP102" s="17" t="str">
        <f t="shared" ca="1" si="342"/>
        <v/>
      </c>
      <c r="IQ102" s="17" t="str">
        <f t="shared" ca="1" si="343"/>
        <v/>
      </c>
      <c r="IR102" s="17" t="str">
        <f t="shared" ca="1" si="344"/>
        <v/>
      </c>
      <c r="IS102" s="17" t="str">
        <f t="shared" ca="1" si="345"/>
        <v/>
      </c>
      <c r="IT102" s="17" t="str">
        <f t="shared" ca="1" si="346"/>
        <v/>
      </c>
      <c r="IU102" s="17" t="str">
        <f t="shared" ca="1" si="347"/>
        <v/>
      </c>
      <c r="IV102" s="17" t="str">
        <f t="shared" ca="1" si="348"/>
        <v/>
      </c>
      <c r="IW102" s="17" t="str">
        <f t="shared" ca="1" si="349"/>
        <v/>
      </c>
      <c r="IX102" s="17" t="str">
        <f t="shared" ca="1" si="350"/>
        <v/>
      </c>
      <c r="IY102" s="17" t="str">
        <f t="shared" ca="1" si="351"/>
        <v/>
      </c>
      <c r="IZ102" s="17" t="str">
        <f t="shared" ca="1" si="352"/>
        <v/>
      </c>
      <c r="JA102" s="17" t="str">
        <f t="shared" ca="1" si="353"/>
        <v/>
      </c>
      <c r="JB102" s="17" t="str">
        <f t="shared" ca="1" si="354"/>
        <v/>
      </c>
      <c r="JC102" s="17" t="str">
        <f t="shared" ca="1" si="355"/>
        <v/>
      </c>
      <c r="JD102" s="17" t="str">
        <f t="shared" ca="1" si="356"/>
        <v/>
      </c>
      <c r="JE102" s="17" t="str">
        <f t="shared" ca="1" si="357"/>
        <v/>
      </c>
      <c r="JF102" s="17" t="str">
        <f t="shared" ca="1" si="358"/>
        <v/>
      </c>
      <c r="JG102" s="17" t="str">
        <f t="shared" ca="1" si="359"/>
        <v/>
      </c>
      <c r="JH102" s="17" t="str">
        <f t="shared" ca="1" si="360"/>
        <v/>
      </c>
      <c r="JI102" s="17" t="str">
        <f t="shared" ca="1" si="361"/>
        <v/>
      </c>
      <c r="JJ102" s="17" t="str">
        <f t="shared" ca="1" si="362"/>
        <v/>
      </c>
      <c r="JK102" s="17" t="str">
        <f t="shared" ca="1" si="363"/>
        <v/>
      </c>
      <c r="JL102" s="17" t="str">
        <f t="shared" ca="1" si="364"/>
        <v/>
      </c>
      <c r="JM102" s="17" t="str">
        <f t="shared" ca="1" si="365"/>
        <v/>
      </c>
    </row>
    <row r="103" spans="1:273">
      <c r="A103" s="17" t="str">
        <f t="shared" si="145"/>
        <v>\\\0</v>
      </c>
      <c r="B103" s="17" t="str">
        <f t="shared" si="146"/>
        <v>\\\0</v>
      </c>
      <c r="C103" s="17" t="str">
        <f t="shared" si="147"/>
        <v>\\\0</v>
      </c>
      <c r="D103" s="17" t="str">
        <f t="shared" si="148"/>
        <v>\\\0</v>
      </c>
      <c r="E103" s="17" t="str">
        <f t="shared" si="149"/>
        <v>\\\0</v>
      </c>
      <c r="F103" s="17" t="str">
        <f t="shared" si="150"/>
        <v>\\\0</v>
      </c>
      <c r="G103" s="17" t="str">
        <f t="shared" si="151"/>
        <v>\\\0</v>
      </c>
      <c r="H103" s="17" t="str">
        <f t="shared" si="152"/>
        <v>\\\0</v>
      </c>
      <c r="I103" s="17" t="str">
        <f t="shared" si="153"/>
        <v>\\\0</v>
      </c>
      <c r="J103" s="17" t="str">
        <f t="shared" si="154"/>
        <v>\\\0</v>
      </c>
      <c r="K103" s="17" t="str">
        <f t="shared" si="155"/>
        <v>\\\0</v>
      </c>
      <c r="L103" s="17" t="str">
        <f t="shared" si="156"/>
        <v>\\\0</v>
      </c>
      <c r="M103" s="17" t="str">
        <f t="shared" si="157"/>
        <v>\\\0</v>
      </c>
      <c r="N103" s="17" t="str">
        <f t="shared" si="158"/>
        <v>\\\0</v>
      </c>
      <c r="O103" s="17" t="str">
        <f t="shared" si="159"/>
        <v>\\\0</v>
      </c>
      <c r="P103" s="17" t="str">
        <f t="shared" si="160"/>
        <v>\\\0</v>
      </c>
      <c r="R103" s="17" t="str">
        <f t="shared" si="161"/>
        <v>\\</v>
      </c>
      <c r="S103" s="38"/>
      <c r="T103" s="39"/>
      <c r="U103" s="31"/>
      <c r="V103" s="32"/>
      <c r="W103" s="36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35"/>
      <c r="DS103" s="287"/>
      <c r="DT103" s="36"/>
      <c r="DU103" s="37"/>
      <c r="DV103" s="28">
        <f>IF(AND($S103='자료입력 및 결과표시'!$B$6,COUNTIF($W103:$DR103,'자료입력 및 결과표시'!$C$6)&gt;=1),IF(OR('자료입력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DW103" s="28">
        <f>IF(AND($S103='자료입력 및 결과표시'!$B$7,COUNTIF($W103:$DR103,'자료입력 및 결과표시'!$C$7)&gt;=1),IF(OR('자료입력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DX103" s="28">
        <f>IF(AND($S103='자료입력 및 결과표시'!$B$8,COUNTIF($W103:$DR103,'자료입력 및 결과표시'!$C$8)&gt;=1),IF(OR('자료입력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DY103" s="28">
        <f>IF(AND($S103='자료입력 및 결과표시'!$B$9,COUNTIF($W103:$DR103,'자료입력 및 결과표시'!$C$9)&gt;=1),IF(OR('자료입력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DZ103" s="28">
        <f>IF(AND($S103='자료입력 및 결과표시'!$B$10,COUNTIF($W103:$DR103,'자료입력 및 결과표시'!$C$10)&gt;=1),IF(OR('자료입력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A103" s="28">
        <f>IF(AND($S103='자료입력 및 결과표시'!$B$11,COUNTIF($W103:$DR103,'자료입력 및 결과표시'!$C$11)&gt;=1),IF(OR('자료입력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B103" s="28">
        <f>IF(AND($S103='자료입력 및 결과표시'!$B$12,COUNTIF($W103:$DR103,'자료입력 및 결과표시'!$C$12)&gt;=1),IF(OR('자료입력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C103" s="28">
        <f>IF(AND($S103='자료입력 및 결과표시'!$B$13,COUNTIF($W103:$DR103,'자료입력 및 결과표시'!$C$13)&gt;=1),IF(OR('자료입력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D103" s="28">
        <f>IF(AND($S103='자료입력 및 결과표시'!$B$14,COUNTIF($W103:$DR103,'자료입력 및 결과표시'!$C$14)&gt;=1),IF(OR('자료입력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E103" s="28">
        <f>IF(AND($S103='자료입력 및 결과표시'!$B$15,COUNTIF($W103:$DR103,'자료입력 및 결과표시'!$C$15)&gt;=1),IF(OR('자료입력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F103" s="28">
        <f>IF(AND($S103='자료입력 및 결과표시'!$B$16,COUNTIF($W103:$DR103,'자료입력 및 결과표시'!$C$16)&gt;=1),IF(OR('자료입력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G103" s="28">
        <f>IF(AND($S103='자료입력 및 결과표시'!$B$17,COUNTIF($W103:$DR103,'자료입력 및 결과표시'!$C$17)&gt;=1),IF(OR('자료입력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H103" s="28">
        <f>IF(AND($S103='자료입력 및 결과표시'!$B$18,COUNTIF($W103:$DR103,'자료입력 및 결과표시'!$C$18)&gt;=1),IF(OR('자료입력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I103" s="28">
        <f>IF(AND($S103='자료입력 및 결과표시'!$B$19,COUNTIF($W103:$DR103,'자료입력 및 결과표시'!$C$19)&gt;=1),IF(OR('자료입력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J103" s="28">
        <f>IF(AND($S103='자료입력 및 결과표시'!$B$20,COUNTIF($W103:$DR103,'자료입력 및 결과표시'!$C$20)&gt;=1),IF(OR('자료입력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K103" s="28">
        <f>IF(AND($S103='자료입력 및 결과표시'!$B$21,COUNTIF($W103:$DR103,'자료입력 및 결과표시'!$C$21)&gt;=1),IF(OR('자료입력 및 결과표시'!$B$4+90&gt;=$V103,'자료입력 및 결과표시'!$B$4&lt;$U103),0,IF($V103-'자료입력 및 결과표시'!$B$4-90&gt;='자료입력 및 결과표시'!$E$4,'자료입력 및 결과표시'!$E$4,$V103-'자료입력 및 결과표시'!$B$4-90)),0)</f>
        <v>0</v>
      </c>
      <c r="EL103" s="17">
        <f>IF(AND(S103='자료입력 및 결과표시'!$B$6,COUNTIF('업무중복도(데이터 입력)'!$W103:$DR103,'자료입력 및 결과표시'!$C$6)&gt;=1),1,0)</f>
        <v>0</v>
      </c>
      <c r="EM103" s="17">
        <f>IF(AND(S103='자료입력 및 결과표시'!$B$7,COUNTIF('업무중복도(데이터 입력)'!$W103:$DR103,'자료입력 및 결과표시'!$C$7)&gt;=1),2,0)</f>
        <v>0</v>
      </c>
      <c r="EN103" s="17">
        <f>IF(AND(S103='자료입력 및 결과표시'!$B$8,COUNTIF('업무중복도(데이터 입력)'!$W103:$DR103,'자료입력 및 결과표시'!$C$8)&gt;=1),3,0)</f>
        <v>0</v>
      </c>
      <c r="EO103" s="17">
        <f>IF(AND(S103='자료입력 및 결과표시'!$B$9,COUNTIF('업무중복도(데이터 입력)'!$W103:$DR103,'자료입력 및 결과표시'!$C$9)&gt;=1),4,0)</f>
        <v>0</v>
      </c>
      <c r="EP103" s="17">
        <f>IF(AND(S103='자료입력 및 결과표시'!$B$10,COUNTIF('업무중복도(데이터 입력)'!$W103:$DR103,'자료입력 및 결과표시'!$C$10)&gt;=1),5,0)</f>
        <v>0</v>
      </c>
      <c r="EQ103" s="17">
        <f>IF(AND(S103='자료입력 및 결과표시'!$B$11,COUNTIF('업무중복도(데이터 입력)'!$W103:$DR103,'자료입력 및 결과표시'!$C$11)&gt;=1),6,0)</f>
        <v>0</v>
      </c>
      <c r="ER103" s="17">
        <f>IF(AND(S103='자료입력 및 결과표시'!$B$12,COUNTIF('업무중복도(데이터 입력)'!$W103:$DR103,'자료입력 및 결과표시'!$C$12)&gt;=1),7,0)</f>
        <v>0</v>
      </c>
      <c r="ES103" s="17">
        <f>IF(AND(S103='자료입력 및 결과표시'!$B$13,COUNTIF('업무중복도(데이터 입력)'!$W103:$DR103,'자료입력 및 결과표시'!$C$13)&gt;=1),8,0)</f>
        <v>0</v>
      </c>
      <c r="ET103" s="17">
        <f>IF(AND(S103='자료입력 및 결과표시'!$B$14,COUNTIF('업무중복도(데이터 입력)'!$W103:$DR103,'자료입력 및 결과표시'!$C$14)&gt;=1),9,0)</f>
        <v>0</v>
      </c>
      <c r="EU103" s="17">
        <f>IF(AND(S103='자료입력 및 결과표시'!$B$15,COUNTIF('업무중복도(데이터 입력)'!$W103:$DR103,'자료입력 및 결과표시'!$C$15)&gt;=1),10,0)</f>
        <v>0</v>
      </c>
      <c r="EV103" s="17">
        <f>IF(AND(S103='자료입력 및 결과표시'!$B$16,COUNTIF('업무중복도(데이터 입력)'!$W103:$DR103,'자료입력 및 결과표시'!$C$16)&gt;=1),11,0)</f>
        <v>0</v>
      </c>
      <c r="EW103" s="17">
        <f>IF(AND(S103='자료입력 및 결과표시'!$B$17,COUNTIF('업무중복도(데이터 입력)'!$W103:$DR103,'자료입력 및 결과표시'!$C$17)&gt;=1),12,0)</f>
        <v>0</v>
      </c>
      <c r="EX103" s="17">
        <f>IF(AND(S103='자료입력 및 결과표시'!$B$18,COUNTIF('업무중복도(데이터 입력)'!$W103:$DR103,'자료입력 및 결과표시'!$C$18)&gt;=1),13,0)</f>
        <v>0</v>
      </c>
      <c r="EY103" s="17">
        <f>IF(AND(S103='자료입력 및 결과표시'!$B$19,COUNTIF('업무중복도(데이터 입력)'!$W103:$DR103,'자료입력 및 결과표시'!$C$19)&gt;=1),14,0)</f>
        <v>0</v>
      </c>
      <c r="EZ103" s="17">
        <f>IF(AND(S103='자료입력 및 결과표시'!$B$20,COUNTIF('업무중복도(데이터 입력)'!$W103:$DR103,'자료입력 및 결과표시'!$C$20)&gt;=1),15,0)</f>
        <v>0</v>
      </c>
      <c r="FA103" s="17">
        <f>IF(AND(S103='자료입력 및 결과표시'!$B$21,COUNTIF('업무중복도(데이터 입력)'!$W103:$DR103,'자료입력 및 결과표시'!$C$21)&gt;=1),16,0)</f>
        <v>0</v>
      </c>
      <c r="FD103" s="270" t="str">
        <f ca="1">IFERROR(MATCH('자료입력 및 결과표시'!$C$62,OFFSET($R$3,$FD102,,1000),0)+$FD102,"")</f>
        <v/>
      </c>
      <c r="FE103" s="271" t="str">
        <f t="shared" ca="1" si="162"/>
        <v/>
      </c>
      <c r="FK103" s="17">
        <f t="shared" si="163"/>
        <v>0</v>
      </c>
      <c r="FN103" s="17">
        <f ca="1">SUM(FN3:FN102)</f>
        <v>14</v>
      </c>
      <c r="FO103"/>
      <c r="FP103" s="17" t="str">
        <f t="shared" ca="1" si="165"/>
        <v/>
      </c>
      <c r="FQ103" s="270" t="str">
        <f ca="1">IFERROR(MATCH('자료입력 및 결과표시'!$C$62,OFFSET($R$3,$FQ102,,1000),0)+$FQ102,"")</f>
        <v/>
      </c>
      <c r="FR103" s="17" t="str">
        <f t="shared" ca="1" si="266"/>
        <v/>
      </c>
      <c r="FS103" s="17" t="str">
        <f t="shared" ca="1" si="267"/>
        <v/>
      </c>
      <c r="FT103" s="17" t="str">
        <f t="shared" ca="1" si="268"/>
        <v/>
      </c>
      <c r="FU103" s="17" t="str">
        <f t="shared" ca="1" si="269"/>
        <v/>
      </c>
      <c r="FV103" s="17" t="str">
        <f t="shared" ca="1" si="270"/>
        <v/>
      </c>
      <c r="FW103" s="17" t="str">
        <f t="shared" ca="1" si="271"/>
        <v/>
      </c>
      <c r="FX103" s="17" t="str">
        <f t="shared" ca="1" si="272"/>
        <v/>
      </c>
      <c r="FY103" s="17" t="str">
        <f t="shared" ca="1" si="273"/>
        <v/>
      </c>
      <c r="FZ103" s="17" t="str">
        <f t="shared" ca="1" si="274"/>
        <v/>
      </c>
      <c r="GA103" s="17" t="str">
        <f t="shared" ca="1" si="275"/>
        <v/>
      </c>
      <c r="GB103" s="17" t="str">
        <f t="shared" ca="1" si="276"/>
        <v/>
      </c>
      <c r="GC103" s="17" t="str">
        <f t="shared" ca="1" si="277"/>
        <v/>
      </c>
      <c r="GD103" s="17" t="str">
        <f t="shared" ca="1" si="278"/>
        <v/>
      </c>
      <c r="GE103" s="17" t="str">
        <f t="shared" ca="1" si="279"/>
        <v/>
      </c>
      <c r="GF103" s="17" t="str">
        <f t="shared" ca="1" si="280"/>
        <v/>
      </c>
      <c r="GG103" s="17" t="str">
        <f t="shared" ca="1" si="281"/>
        <v/>
      </c>
      <c r="GH103" s="17" t="str">
        <f t="shared" ca="1" si="282"/>
        <v/>
      </c>
      <c r="GI103" s="17" t="str">
        <f t="shared" ca="1" si="283"/>
        <v/>
      </c>
      <c r="GJ103" s="17" t="str">
        <f t="shared" ca="1" si="284"/>
        <v/>
      </c>
      <c r="GK103" s="17" t="str">
        <f t="shared" ca="1" si="285"/>
        <v/>
      </c>
      <c r="GL103" s="17" t="str">
        <f t="shared" ca="1" si="286"/>
        <v/>
      </c>
      <c r="GM103" s="17" t="str">
        <f t="shared" ca="1" si="287"/>
        <v/>
      </c>
      <c r="GN103" s="17" t="str">
        <f t="shared" ca="1" si="288"/>
        <v/>
      </c>
      <c r="GO103" s="17" t="str">
        <f t="shared" ca="1" si="289"/>
        <v/>
      </c>
      <c r="GP103" s="17" t="str">
        <f t="shared" ca="1" si="290"/>
        <v/>
      </c>
      <c r="GQ103" s="17" t="str">
        <f t="shared" ca="1" si="291"/>
        <v/>
      </c>
      <c r="GR103" s="17" t="str">
        <f t="shared" ca="1" si="292"/>
        <v/>
      </c>
      <c r="GS103" s="17" t="str">
        <f t="shared" ca="1" si="293"/>
        <v/>
      </c>
      <c r="GT103" s="17" t="str">
        <f t="shared" ca="1" si="294"/>
        <v/>
      </c>
      <c r="GU103" s="17" t="str">
        <f t="shared" ca="1" si="295"/>
        <v/>
      </c>
      <c r="GV103" s="17" t="str">
        <f t="shared" ca="1" si="296"/>
        <v/>
      </c>
      <c r="GW103" s="17" t="str">
        <f t="shared" ca="1" si="297"/>
        <v/>
      </c>
      <c r="GX103" s="17" t="str">
        <f t="shared" ca="1" si="298"/>
        <v/>
      </c>
      <c r="GY103" s="17" t="str">
        <f t="shared" ca="1" si="299"/>
        <v/>
      </c>
      <c r="GZ103" s="17" t="str">
        <f t="shared" ca="1" si="300"/>
        <v/>
      </c>
      <c r="HA103" s="17" t="str">
        <f t="shared" ca="1" si="301"/>
        <v/>
      </c>
      <c r="HB103" s="17" t="str">
        <f t="shared" ca="1" si="302"/>
        <v/>
      </c>
      <c r="HC103" s="17" t="str">
        <f t="shared" ca="1" si="303"/>
        <v/>
      </c>
      <c r="HD103" s="17" t="str">
        <f t="shared" ca="1" si="304"/>
        <v/>
      </c>
      <c r="HE103" s="17" t="str">
        <f t="shared" ca="1" si="305"/>
        <v/>
      </c>
      <c r="HF103" s="17" t="str">
        <f t="shared" ca="1" si="306"/>
        <v/>
      </c>
      <c r="HG103" s="17" t="str">
        <f t="shared" ca="1" si="307"/>
        <v/>
      </c>
      <c r="HH103" s="17" t="str">
        <f t="shared" ca="1" si="308"/>
        <v/>
      </c>
      <c r="HI103" s="17" t="str">
        <f t="shared" ca="1" si="309"/>
        <v/>
      </c>
      <c r="HJ103" s="17" t="str">
        <f t="shared" ca="1" si="310"/>
        <v/>
      </c>
      <c r="HK103" s="17" t="str">
        <f t="shared" ca="1" si="311"/>
        <v/>
      </c>
      <c r="HL103" s="17" t="str">
        <f t="shared" ca="1" si="312"/>
        <v/>
      </c>
      <c r="HM103" s="17" t="str">
        <f t="shared" ca="1" si="313"/>
        <v/>
      </c>
      <c r="HN103" s="17" t="str">
        <f t="shared" ca="1" si="314"/>
        <v/>
      </c>
      <c r="HO103" s="17" t="str">
        <f t="shared" ca="1" si="315"/>
        <v/>
      </c>
      <c r="HP103" s="17" t="str">
        <f t="shared" ca="1" si="316"/>
        <v/>
      </c>
      <c r="HQ103" s="17" t="str">
        <f t="shared" ca="1" si="317"/>
        <v/>
      </c>
      <c r="HR103" s="17" t="str">
        <f t="shared" ca="1" si="318"/>
        <v/>
      </c>
      <c r="HS103" s="17" t="str">
        <f t="shared" ca="1" si="319"/>
        <v/>
      </c>
      <c r="HT103" s="17" t="str">
        <f t="shared" ca="1" si="320"/>
        <v/>
      </c>
      <c r="HU103" s="17" t="str">
        <f t="shared" ca="1" si="321"/>
        <v/>
      </c>
      <c r="HV103" s="17" t="str">
        <f t="shared" ca="1" si="322"/>
        <v/>
      </c>
      <c r="HW103" s="17" t="str">
        <f t="shared" ca="1" si="323"/>
        <v/>
      </c>
      <c r="HX103" s="17" t="str">
        <f t="shared" ca="1" si="324"/>
        <v/>
      </c>
      <c r="HY103" s="17" t="str">
        <f t="shared" ca="1" si="325"/>
        <v/>
      </c>
      <c r="HZ103" s="17" t="str">
        <f t="shared" ca="1" si="326"/>
        <v/>
      </c>
      <c r="IA103" s="17" t="str">
        <f t="shared" ca="1" si="327"/>
        <v/>
      </c>
      <c r="IB103" s="17" t="str">
        <f t="shared" ca="1" si="328"/>
        <v/>
      </c>
      <c r="IC103" s="17" t="str">
        <f t="shared" ca="1" si="329"/>
        <v/>
      </c>
      <c r="ID103" s="17" t="str">
        <f t="shared" ca="1" si="330"/>
        <v/>
      </c>
      <c r="IE103" s="17" t="str">
        <f t="shared" ca="1" si="331"/>
        <v/>
      </c>
      <c r="IF103" s="17" t="str">
        <f t="shared" ca="1" si="332"/>
        <v/>
      </c>
      <c r="IG103" s="17" t="str">
        <f t="shared" ca="1" si="333"/>
        <v/>
      </c>
      <c r="IH103" s="17" t="str">
        <f t="shared" ca="1" si="334"/>
        <v/>
      </c>
      <c r="II103" s="17" t="str">
        <f t="shared" ca="1" si="335"/>
        <v/>
      </c>
      <c r="IJ103" s="17" t="str">
        <f t="shared" ca="1" si="336"/>
        <v/>
      </c>
      <c r="IK103" s="17" t="str">
        <f t="shared" ca="1" si="337"/>
        <v/>
      </c>
      <c r="IL103" s="17" t="str">
        <f t="shared" ca="1" si="338"/>
        <v/>
      </c>
      <c r="IM103" s="17" t="str">
        <f t="shared" ca="1" si="339"/>
        <v/>
      </c>
      <c r="IN103" s="17" t="str">
        <f t="shared" ca="1" si="340"/>
        <v/>
      </c>
      <c r="IO103" s="17" t="str">
        <f t="shared" ca="1" si="341"/>
        <v/>
      </c>
      <c r="IP103" s="17" t="str">
        <f t="shared" ca="1" si="342"/>
        <v/>
      </c>
      <c r="IQ103" s="17" t="str">
        <f t="shared" ca="1" si="343"/>
        <v/>
      </c>
      <c r="IR103" s="17" t="str">
        <f t="shared" ca="1" si="344"/>
        <v/>
      </c>
      <c r="IS103" s="17" t="str">
        <f t="shared" ca="1" si="345"/>
        <v/>
      </c>
      <c r="IT103" s="17" t="str">
        <f t="shared" ca="1" si="346"/>
        <v/>
      </c>
      <c r="IU103" s="17" t="str">
        <f t="shared" ca="1" si="347"/>
        <v/>
      </c>
      <c r="IV103" s="17" t="str">
        <f t="shared" ca="1" si="348"/>
        <v/>
      </c>
      <c r="IW103" s="17" t="str">
        <f t="shared" ca="1" si="349"/>
        <v/>
      </c>
      <c r="IX103" s="17" t="str">
        <f t="shared" ca="1" si="350"/>
        <v/>
      </c>
      <c r="IY103" s="17" t="str">
        <f t="shared" ca="1" si="351"/>
        <v/>
      </c>
      <c r="IZ103" s="17" t="str">
        <f t="shared" ca="1" si="352"/>
        <v/>
      </c>
      <c r="JA103" s="17" t="str">
        <f t="shared" ca="1" si="353"/>
        <v/>
      </c>
      <c r="JB103" s="17" t="str">
        <f t="shared" ca="1" si="354"/>
        <v/>
      </c>
      <c r="JC103" s="17" t="str">
        <f t="shared" ca="1" si="355"/>
        <v/>
      </c>
      <c r="JD103" s="17" t="str">
        <f t="shared" ca="1" si="356"/>
        <v/>
      </c>
      <c r="JE103" s="17" t="str">
        <f t="shared" ca="1" si="357"/>
        <v/>
      </c>
      <c r="JF103" s="17" t="str">
        <f t="shared" ca="1" si="358"/>
        <v/>
      </c>
      <c r="JG103" s="17" t="str">
        <f t="shared" ca="1" si="359"/>
        <v/>
      </c>
      <c r="JH103" s="17" t="str">
        <f t="shared" ca="1" si="360"/>
        <v/>
      </c>
      <c r="JI103" s="17" t="str">
        <f t="shared" ca="1" si="361"/>
        <v/>
      </c>
      <c r="JJ103" s="17" t="str">
        <f t="shared" ca="1" si="362"/>
        <v/>
      </c>
      <c r="JK103" s="17" t="str">
        <f t="shared" ca="1" si="363"/>
        <v/>
      </c>
      <c r="JL103" s="17" t="str">
        <f t="shared" ca="1" si="364"/>
        <v/>
      </c>
      <c r="JM103" s="17" t="str">
        <f t="shared" ca="1" si="365"/>
        <v/>
      </c>
    </row>
    <row r="104" spans="1:273">
      <c r="A104" s="17" t="str">
        <f t="shared" si="145"/>
        <v>\\\0</v>
      </c>
      <c r="B104" s="17" t="str">
        <f t="shared" si="146"/>
        <v>\\\0</v>
      </c>
      <c r="C104" s="17" t="str">
        <f t="shared" si="147"/>
        <v>\\\0</v>
      </c>
      <c r="D104" s="17" t="str">
        <f t="shared" si="148"/>
        <v>\\\0</v>
      </c>
      <c r="E104" s="17" t="str">
        <f t="shared" si="149"/>
        <v>\\\0</v>
      </c>
      <c r="F104" s="17" t="str">
        <f t="shared" si="150"/>
        <v>\\\0</v>
      </c>
      <c r="G104" s="17" t="str">
        <f t="shared" si="151"/>
        <v>\\\0</v>
      </c>
      <c r="H104" s="17" t="str">
        <f t="shared" si="152"/>
        <v>\\\0</v>
      </c>
      <c r="I104" s="17" t="str">
        <f t="shared" si="153"/>
        <v>\\\0</v>
      </c>
      <c r="J104" s="17" t="str">
        <f t="shared" si="154"/>
        <v>\\\0</v>
      </c>
      <c r="K104" s="17" t="str">
        <f t="shared" si="155"/>
        <v>\\\0</v>
      </c>
      <c r="L104" s="17" t="str">
        <f t="shared" si="156"/>
        <v>\\\0</v>
      </c>
      <c r="M104" s="17" t="str">
        <f t="shared" si="157"/>
        <v>\\\0</v>
      </c>
      <c r="N104" s="17" t="str">
        <f t="shared" si="158"/>
        <v>\\\0</v>
      </c>
      <c r="O104" s="17" t="str">
        <f t="shared" si="159"/>
        <v>\\\0</v>
      </c>
      <c r="P104" s="17" t="str">
        <f t="shared" si="160"/>
        <v>\\\0</v>
      </c>
      <c r="R104" s="17" t="str">
        <f t="shared" si="161"/>
        <v>\\</v>
      </c>
      <c r="S104" s="38"/>
      <c r="T104" s="39"/>
      <c r="U104" s="31"/>
      <c r="V104" s="32"/>
      <c r="W104" s="36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35"/>
      <c r="DS104" s="287"/>
      <c r="DT104" s="36"/>
      <c r="DU104" s="37"/>
      <c r="DV104" s="28">
        <f>IF(AND($S104='자료입력 및 결과표시'!$B$6,COUNTIF($W104:$DR104,'자료입력 및 결과표시'!$C$6)&gt;=1),IF(OR('자료입력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DW104" s="28">
        <f>IF(AND($S104='자료입력 및 결과표시'!$B$7,COUNTIF($W104:$DR104,'자료입력 및 결과표시'!$C$7)&gt;=1),IF(OR('자료입력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DX104" s="28">
        <f>IF(AND($S104='자료입력 및 결과표시'!$B$8,COUNTIF($W104:$DR104,'자료입력 및 결과표시'!$C$8)&gt;=1),IF(OR('자료입력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DY104" s="28">
        <f>IF(AND($S104='자료입력 및 결과표시'!$B$9,COUNTIF($W104:$DR104,'자료입력 및 결과표시'!$C$9)&gt;=1),IF(OR('자료입력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DZ104" s="28">
        <f>IF(AND($S104='자료입력 및 결과표시'!$B$10,COUNTIF($W104:$DR104,'자료입력 및 결과표시'!$C$10)&gt;=1),IF(OR('자료입력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A104" s="28">
        <f>IF(AND($S104='자료입력 및 결과표시'!$B$11,COUNTIF($W104:$DR104,'자료입력 및 결과표시'!$C$11)&gt;=1),IF(OR('자료입력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B104" s="28">
        <f>IF(AND($S104='자료입력 및 결과표시'!$B$12,COUNTIF($W104:$DR104,'자료입력 및 결과표시'!$C$12)&gt;=1),IF(OR('자료입력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C104" s="28">
        <f>IF(AND($S104='자료입력 및 결과표시'!$B$13,COUNTIF($W104:$DR104,'자료입력 및 결과표시'!$C$13)&gt;=1),IF(OR('자료입력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D104" s="28">
        <f>IF(AND($S104='자료입력 및 결과표시'!$B$14,COUNTIF($W104:$DR104,'자료입력 및 결과표시'!$C$14)&gt;=1),IF(OR('자료입력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E104" s="28">
        <f>IF(AND($S104='자료입력 및 결과표시'!$B$15,COUNTIF($W104:$DR104,'자료입력 및 결과표시'!$C$15)&gt;=1),IF(OR('자료입력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F104" s="28">
        <f>IF(AND($S104='자료입력 및 결과표시'!$B$16,COUNTIF($W104:$DR104,'자료입력 및 결과표시'!$C$16)&gt;=1),IF(OR('자료입력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G104" s="28">
        <f>IF(AND($S104='자료입력 및 결과표시'!$B$17,COUNTIF($W104:$DR104,'자료입력 및 결과표시'!$C$17)&gt;=1),IF(OR('자료입력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H104" s="28">
        <f>IF(AND($S104='자료입력 및 결과표시'!$B$18,COUNTIF($W104:$DR104,'자료입력 및 결과표시'!$C$18)&gt;=1),IF(OR('자료입력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I104" s="28">
        <f>IF(AND($S104='자료입력 및 결과표시'!$B$19,COUNTIF($W104:$DR104,'자료입력 및 결과표시'!$C$19)&gt;=1),IF(OR('자료입력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J104" s="28">
        <f>IF(AND($S104='자료입력 및 결과표시'!$B$20,COUNTIF($W104:$DR104,'자료입력 및 결과표시'!$C$20)&gt;=1),IF(OR('자료입력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K104" s="28">
        <f>IF(AND($S104='자료입력 및 결과표시'!$B$21,COUNTIF($W104:$DR104,'자료입력 및 결과표시'!$C$21)&gt;=1),IF(OR('자료입력 및 결과표시'!$B$4+90&gt;=$V104,'자료입력 및 결과표시'!$B$4&lt;$U104),0,IF($V104-'자료입력 및 결과표시'!$B$4-90&gt;='자료입력 및 결과표시'!$E$4,'자료입력 및 결과표시'!$E$4,$V104-'자료입력 및 결과표시'!$B$4-90)),0)</f>
        <v>0</v>
      </c>
      <c r="EL104" s="17">
        <f>IF(AND(S104='자료입력 및 결과표시'!$B$6,COUNTIF('업무중복도(데이터 입력)'!$W104:$DR104,'자료입력 및 결과표시'!$C$6)&gt;=1),1,0)</f>
        <v>0</v>
      </c>
      <c r="EM104" s="17">
        <f>IF(AND(S104='자료입력 및 결과표시'!$B$7,COUNTIF('업무중복도(데이터 입력)'!$W104:$DR104,'자료입력 및 결과표시'!$C$7)&gt;=1),2,0)</f>
        <v>0</v>
      </c>
      <c r="EN104" s="17">
        <f>IF(AND(S104='자료입력 및 결과표시'!$B$8,COUNTIF('업무중복도(데이터 입력)'!$W104:$DR104,'자료입력 및 결과표시'!$C$8)&gt;=1),3,0)</f>
        <v>0</v>
      </c>
      <c r="EO104" s="17">
        <f>IF(AND(S104='자료입력 및 결과표시'!$B$9,COUNTIF('업무중복도(데이터 입력)'!$W104:$DR104,'자료입력 및 결과표시'!$C$9)&gt;=1),4,0)</f>
        <v>0</v>
      </c>
      <c r="EP104" s="17">
        <f>IF(AND(S104='자료입력 및 결과표시'!$B$10,COUNTIF('업무중복도(데이터 입력)'!$W104:$DR104,'자료입력 및 결과표시'!$C$10)&gt;=1),5,0)</f>
        <v>0</v>
      </c>
      <c r="EQ104" s="17">
        <f>IF(AND(S104='자료입력 및 결과표시'!$B$11,COUNTIF('업무중복도(데이터 입력)'!$W104:$DR104,'자료입력 및 결과표시'!$C$11)&gt;=1),6,0)</f>
        <v>0</v>
      </c>
      <c r="ER104" s="17">
        <f>IF(AND(S104='자료입력 및 결과표시'!$B$12,COUNTIF('업무중복도(데이터 입력)'!$W104:$DR104,'자료입력 및 결과표시'!$C$12)&gt;=1),7,0)</f>
        <v>0</v>
      </c>
      <c r="ES104" s="17">
        <f>IF(AND(S104='자료입력 및 결과표시'!$B$13,COUNTIF('업무중복도(데이터 입력)'!$W104:$DR104,'자료입력 및 결과표시'!$C$13)&gt;=1),8,0)</f>
        <v>0</v>
      </c>
      <c r="ET104" s="17">
        <f>IF(AND(S104='자료입력 및 결과표시'!$B$14,COUNTIF('업무중복도(데이터 입력)'!$W104:$DR104,'자료입력 및 결과표시'!$C$14)&gt;=1),9,0)</f>
        <v>0</v>
      </c>
      <c r="EU104" s="17">
        <f>IF(AND(S104='자료입력 및 결과표시'!$B$15,COUNTIF('업무중복도(데이터 입력)'!$W104:$DR104,'자료입력 및 결과표시'!$C$15)&gt;=1),10,0)</f>
        <v>0</v>
      </c>
      <c r="EV104" s="17">
        <f>IF(AND(S104='자료입력 및 결과표시'!$B$16,COUNTIF('업무중복도(데이터 입력)'!$W104:$DR104,'자료입력 및 결과표시'!$C$16)&gt;=1),11,0)</f>
        <v>0</v>
      </c>
      <c r="EW104" s="17">
        <f>IF(AND(S104='자료입력 및 결과표시'!$B$17,COUNTIF('업무중복도(데이터 입력)'!$W104:$DR104,'자료입력 및 결과표시'!$C$17)&gt;=1),12,0)</f>
        <v>0</v>
      </c>
      <c r="EX104" s="17">
        <f>IF(AND(S104='자료입력 및 결과표시'!$B$18,COUNTIF('업무중복도(데이터 입력)'!$W104:$DR104,'자료입력 및 결과표시'!$C$18)&gt;=1),13,0)</f>
        <v>0</v>
      </c>
      <c r="EY104" s="17">
        <f>IF(AND(S104='자료입력 및 결과표시'!$B$19,COUNTIF('업무중복도(데이터 입력)'!$W104:$DR104,'자료입력 및 결과표시'!$C$19)&gt;=1),14,0)</f>
        <v>0</v>
      </c>
      <c r="EZ104" s="17">
        <f>IF(AND(S104='자료입력 및 결과표시'!$B$20,COUNTIF('업무중복도(데이터 입력)'!$W104:$DR104,'자료입력 및 결과표시'!$C$20)&gt;=1),15,0)</f>
        <v>0</v>
      </c>
      <c r="FA104" s="17">
        <f>IF(AND(S104='자료입력 및 결과표시'!$B$21,COUNTIF('업무중복도(데이터 입력)'!$W104:$DR104,'자료입력 및 결과표시'!$C$21)&gt;=1),16,0)</f>
        <v>0</v>
      </c>
      <c r="FD104" s="270" t="str">
        <f ca="1">IFERROR(MATCH('자료입력 및 결과표시'!$C$62,OFFSET($R$3,$FD103,,1000),0)+$FD103,"")</f>
        <v/>
      </c>
      <c r="FE104" s="271" t="str">
        <f t="shared" ca="1" si="162"/>
        <v/>
      </c>
      <c r="FK104" s="17">
        <f t="shared" si="163"/>
        <v>0</v>
      </c>
      <c r="FO104"/>
      <c r="FP104" s="17" t="str">
        <f t="shared" ca="1" si="165"/>
        <v/>
      </c>
      <c r="FQ104" s="270" t="str">
        <f ca="1">IFERROR(MATCH('자료입력 및 결과표시'!$C$62,OFFSET($R$3,$FQ103,,1000),0)+$FQ103,"")</f>
        <v/>
      </c>
      <c r="FR104" s="17" t="str">
        <f t="shared" ca="1" si="266"/>
        <v/>
      </c>
      <c r="FS104" s="17" t="str">
        <f t="shared" ca="1" si="267"/>
        <v/>
      </c>
      <c r="FT104" s="17" t="str">
        <f t="shared" ca="1" si="268"/>
        <v/>
      </c>
      <c r="FU104" s="17" t="str">
        <f t="shared" ca="1" si="269"/>
        <v/>
      </c>
      <c r="FV104" s="17" t="str">
        <f t="shared" ca="1" si="270"/>
        <v/>
      </c>
      <c r="FW104" s="17" t="str">
        <f t="shared" ca="1" si="271"/>
        <v/>
      </c>
      <c r="FX104" s="17" t="str">
        <f t="shared" ca="1" si="272"/>
        <v/>
      </c>
      <c r="FY104" s="17" t="str">
        <f t="shared" ca="1" si="273"/>
        <v/>
      </c>
      <c r="FZ104" s="17" t="str">
        <f t="shared" ca="1" si="274"/>
        <v/>
      </c>
      <c r="GA104" s="17" t="str">
        <f t="shared" ca="1" si="275"/>
        <v/>
      </c>
      <c r="GB104" s="17" t="str">
        <f t="shared" ca="1" si="276"/>
        <v/>
      </c>
      <c r="GC104" s="17" t="str">
        <f t="shared" ca="1" si="277"/>
        <v/>
      </c>
      <c r="GD104" s="17" t="str">
        <f t="shared" ca="1" si="278"/>
        <v/>
      </c>
      <c r="GE104" s="17" t="str">
        <f t="shared" ca="1" si="279"/>
        <v/>
      </c>
      <c r="GF104" s="17" t="str">
        <f t="shared" ca="1" si="280"/>
        <v/>
      </c>
      <c r="GG104" s="17" t="str">
        <f t="shared" ca="1" si="281"/>
        <v/>
      </c>
      <c r="GH104" s="17" t="str">
        <f t="shared" ca="1" si="282"/>
        <v/>
      </c>
      <c r="GI104" s="17" t="str">
        <f t="shared" ca="1" si="283"/>
        <v/>
      </c>
      <c r="GJ104" s="17" t="str">
        <f t="shared" ca="1" si="284"/>
        <v/>
      </c>
      <c r="GK104" s="17" t="str">
        <f t="shared" ca="1" si="285"/>
        <v/>
      </c>
      <c r="GL104" s="17" t="str">
        <f t="shared" ca="1" si="286"/>
        <v/>
      </c>
      <c r="GM104" s="17" t="str">
        <f t="shared" ca="1" si="287"/>
        <v/>
      </c>
      <c r="GN104" s="17" t="str">
        <f t="shared" ca="1" si="288"/>
        <v/>
      </c>
      <c r="GO104" s="17" t="str">
        <f t="shared" ca="1" si="289"/>
        <v/>
      </c>
      <c r="GP104" s="17" t="str">
        <f t="shared" ca="1" si="290"/>
        <v/>
      </c>
      <c r="GQ104" s="17" t="str">
        <f t="shared" ca="1" si="291"/>
        <v/>
      </c>
      <c r="GR104" s="17" t="str">
        <f t="shared" ca="1" si="292"/>
        <v/>
      </c>
      <c r="GS104" s="17" t="str">
        <f t="shared" ca="1" si="293"/>
        <v/>
      </c>
      <c r="GT104" s="17" t="str">
        <f t="shared" ca="1" si="294"/>
        <v/>
      </c>
      <c r="GU104" s="17" t="str">
        <f t="shared" ca="1" si="295"/>
        <v/>
      </c>
      <c r="GV104" s="17" t="str">
        <f t="shared" ca="1" si="296"/>
        <v/>
      </c>
      <c r="GW104" s="17" t="str">
        <f t="shared" ca="1" si="297"/>
        <v/>
      </c>
      <c r="GX104" s="17" t="str">
        <f t="shared" ca="1" si="298"/>
        <v/>
      </c>
      <c r="GY104" s="17" t="str">
        <f t="shared" ca="1" si="299"/>
        <v/>
      </c>
      <c r="GZ104" s="17" t="str">
        <f t="shared" ca="1" si="300"/>
        <v/>
      </c>
      <c r="HA104" s="17" t="str">
        <f t="shared" ca="1" si="301"/>
        <v/>
      </c>
      <c r="HB104" s="17" t="str">
        <f t="shared" ca="1" si="302"/>
        <v/>
      </c>
      <c r="HC104" s="17" t="str">
        <f t="shared" ca="1" si="303"/>
        <v/>
      </c>
      <c r="HD104" s="17" t="str">
        <f t="shared" ca="1" si="304"/>
        <v/>
      </c>
      <c r="HE104" s="17" t="str">
        <f t="shared" ca="1" si="305"/>
        <v/>
      </c>
      <c r="HF104" s="17" t="str">
        <f t="shared" ca="1" si="306"/>
        <v/>
      </c>
      <c r="HG104" s="17" t="str">
        <f t="shared" ca="1" si="307"/>
        <v/>
      </c>
      <c r="HH104" s="17" t="str">
        <f t="shared" ca="1" si="308"/>
        <v/>
      </c>
      <c r="HI104" s="17" t="str">
        <f t="shared" ca="1" si="309"/>
        <v/>
      </c>
      <c r="HJ104" s="17" t="str">
        <f t="shared" ca="1" si="310"/>
        <v/>
      </c>
      <c r="HK104" s="17" t="str">
        <f t="shared" ca="1" si="311"/>
        <v/>
      </c>
      <c r="HL104" s="17" t="str">
        <f t="shared" ca="1" si="312"/>
        <v/>
      </c>
      <c r="HM104" s="17" t="str">
        <f t="shared" ca="1" si="313"/>
        <v/>
      </c>
      <c r="HN104" s="17" t="str">
        <f t="shared" ca="1" si="314"/>
        <v/>
      </c>
      <c r="HO104" s="17" t="str">
        <f t="shared" ca="1" si="315"/>
        <v/>
      </c>
      <c r="HP104" s="17" t="str">
        <f t="shared" ca="1" si="316"/>
        <v/>
      </c>
      <c r="HQ104" s="17" t="str">
        <f t="shared" ca="1" si="317"/>
        <v/>
      </c>
      <c r="HR104" s="17" t="str">
        <f t="shared" ca="1" si="318"/>
        <v/>
      </c>
      <c r="HS104" s="17" t="str">
        <f t="shared" ca="1" si="319"/>
        <v/>
      </c>
      <c r="HT104" s="17" t="str">
        <f t="shared" ca="1" si="320"/>
        <v/>
      </c>
      <c r="HU104" s="17" t="str">
        <f t="shared" ca="1" si="321"/>
        <v/>
      </c>
      <c r="HV104" s="17" t="str">
        <f t="shared" ca="1" si="322"/>
        <v/>
      </c>
      <c r="HW104" s="17" t="str">
        <f t="shared" ca="1" si="323"/>
        <v/>
      </c>
      <c r="HX104" s="17" t="str">
        <f t="shared" ca="1" si="324"/>
        <v/>
      </c>
      <c r="HY104" s="17" t="str">
        <f t="shared" ca="1" si="325"/>
        <v/>
      </c>
      <c r="HZ104" s="17" t="str">
        <f t="shared" ca="1" si="326"/>
        <v/>
      </c>
      <c r="IA104" s="17" t="str">
        <f t="shared" ca="1" si="327"/>
        <v/>
      </c>
      <c r="IB104" s="17" t="str">
        <f t="shared" ca="1" si="328"/>
        <v/>
      </c>
      <c r="IC104" s="17" t="str">
        <f t="shared" ca="1" si="329"/>
        <v/>
      </c>
      <c r="ID104" s="17" t="str">
        <f t="shared" ca="1" si="330"/>
        <v/>
      </c>
      <c r="IE104" s="17" t="str">
        <f t="shared" ca="1" si="331"/>
        <v/>
      </c>
      <c r="IF104" s="17" t="str">
        <f t="shared" ca="1" si="332"/>
        <v/>
      </c>
      <c r="IG104" s="17" t="str">
        <f t="shared" ca="1" si="333"/>
        <v/>
      </c>
      <c r="IH104" s="17" t="str">
        <f t="shared" ca="1" si="334"/>
        <v/>
      </c>
      <c r="II104" s="17" t="str">
        <f t="shared" ca="1" si="335"/>
        <v/>
      </c>
      <c r="IJ104" s="17" t="str">
        <f t="shared" ca="1" si="336"/>
        <v/>
      </c>
      <c r="IK104" s="17" t="str">
        <f t="shared" ca="1" si="337"/>
        <v/>
      </c>
      <c r="IL104" s="17" t="str">
        <f t="shared" ca="1" si="338"/>
        <v/>
      </c>
      <c r="IM104" s="17" t="str">
        <f t="shared" ca="1" si="339"/>
        <v/>
      </c>
      <c r="IN104" s="17" t="str">
        <f t="shared" ca="1" si="340"/>
        <v/>
      </c>
      <c r="IO104" s="17" t="str">
        <f t="shared" ca="1" si="341"/>
        <v/>
      </c>
      <c r="IP104" s="17" t="str">
        <f t="shared" ca="1" si="342"/>
        <v/>
      </c>
      <c r="IQ104" s="17" t="str">
        <f t="shared" ca="1" si="343"/>
        <v/>
      </c>
      <c r="IR104" s="17" t="str">
        <f t="shared" ca="1" si="344"/>
        <v/>
      </c>
      <c r="IS104" s="17" t="str">
        <f t="shared" ca="1" si="345"/>
        <v/>
      </c>
      <c r="IT104" s="17" t="str">
        <f t="shared" ca="1" si="346"/>
        <v/>
      </c>
      <c r="IU104" s="17" t="str">
        <f t="shared" ca="1" si="347"/>
        <v/>
      </c>
      <c r="IV104" s="17" t="str">
        <f t="shared" ca="1" si="348"/>
        <v/>
      </c>
      <c r="IW104" s="17" t="str">
        <f t="shared" ca="1" si="349"/>
        <v/>
      </c>
      <c r="IX104" s="17" t="str">
        <f t="shared" ca="1" si="350"/>
        <v/>
      </c>
      <c r="IY104" s="17" t="str">
        <f t="shared" ca="1" si="351"/>
        <v/>
      </c>
      <c r="IZ104" s="17" t="str">
        <f t="shared" ca="1" si="352"/>
        <v/>
      </c>
      <c r="JA104" s="17" t="str">
        <f t="shared" ca="1" si="353"/>
        <v/>
      </c>
      <c r="JB104" s="17" t="str">
        <f t="shared" ca="1" si="354"/>
        <v/>
      </c>
      <c r="JC104" s="17" t="str">
        <f t="shared" ca="1" si="355"/>
        <v/>
      </c>
      <c r="JD104" s="17" t="str">
        <f t="shared" ca="1" si="356"/>
        <v/>
      </c>
      <c r="JE104" s="17" t="str">
        <f t="shared" ca="1" si="357"/>
        <v/>
      </c>
      <c r="JF104" s="17" t="str">
        <f t="shared" ca="1" si="358"/>
        <v/>
      </c>
      <c r="JG104" s="17" t="str">
        <f t="shared" ca="1" si="359"/>
        <v/>
      </c>
      <c r="JH104" s="17" t="str">
        <f t="shared" ca="1" si="360"/>
        <v/>
      </c>
      <c r="JI104" s="17" t="str">
        <f t="shared" ca="1" si="361"/>
        <v/>
      </c>
      <c r="JJ104" s="17" t="str">
        <f t="shared" ca="1" si="362"/>
        <v/>
      </c>
      <c r="JK104" s="17" t="str">
        <f t="shared" ca="1" si="363"/>
        <v/>
      </c>
      <c r="JL104" s="17" t="str">
        <f t="shared" ca="1" si="364"/>
        <v/>
      </c>
      <c r="JM104" s="17" t="str">
        <f t="shared" ca="1" si="365"/>
        <v/>
      </c>
    </row>
    <row r="105" spans="1:273">
      <c r="A105" s="17" t="str">
        <f t="shared" si="145"/>
        <v>\\\0</v>
      </c>
      <c r="B105" s="17" t="str">
        <f t="shared" si="146"/>
        <v>\\\0</v>
      </c>
      <c r="C105" s="17" t="str">
        <f t="shared" si="147"/>
        <v>\\\0</v>
      </c>
      <c r="D105" s="17" t="str">
        <f t="shared" si="148"/>
        <v>\\\0</v>
      </c>
      <c r="E105" s="17" t="str">
        <f t="shared" si="149"/>
        <v>\\\0</v>
      </c>
      <c r="F105" s="17" t="str">
        <f t="shared" si="150"/>
        <v>\\\0</v>
      </c>
      <c r="G105" s="17" t="str">
        <f t="shared" si="151"/>
        <v>\\\0</v>
      </c>
      <c r="H105" s="17" t="str">
        <f t="shared" si="152"/>
        <v>\\\0</v>
      </c>
      <c r="I105" s="17" t="str">
        <f t="shared" si="153"/>
        <v>\\\0</v>
      </c>
      <c r="J105" s="17" t="str">
        <f t="shared" si="154"/>
        <v>\\\0</v>
      </c>
      <c r="K105" s="17" t="str">
        <f t="shared" si="155"/>
        <v>\\\0</v>
      </c>
      <c r="L105" s="17" t="str">
        <f t="shared" si="156"/>
        <v>\\\0</v>
      </c>
      <c r="M105" s="17" t="str">
        <f t="shared" si="157"/>
        <v>\\\0</v>
      </c>
      <c r="N105" s="17" t="str">
        <f t="shared" si="158"/>
        <v>\\\0</v>
      </c>
      <c r="O105" s="17" t="str">
        <f t="shared" si="159"/>
        <v>\\\0</v>
      </c>
      <c r="P105" s="17" t="str">
        <f t="shared" si="160"/>
        <v>\\\0</v>
      </c>
      <c r="R105" s="17" t="str">
        <f t="shared" si="161"/>
        <v>\\</v>
      </c>
      <c r="S105" s="38"/>
      <c r="T105" s="39"/>
      <c r="U105" s="31"/>
      <c r="V105" s="32"/>
      <c r="W105" s="36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35"/>
      <c r="DS105" s="287"/>
      <c r="DT105" s="36"/>
      <c r="DU105" s="37"/>
      <c r="DV105" s="28">
        <f>IF(AND($S105='자료입력 및 결과표시'!$B$6,COUNTIF($W105:$DR105,'자료입력 및 결과표시'!$C$6)&gt;=1),IF(OR('자료입력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DW105" s="28">
        <f>IF(AND($S105='자료입력 및 결과표시'!$B$7,COUNTIF($W105:$DR105,'자료입력 및 결과표시'!$C$7)&gt;=1),IF(OR('자료입력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DX105" s="28">
        <f>IF(AND($S105='자료입력 및 결과표시'!$B$8,COUNTIF($W105:$DR105,'자료입력 및 결과표시'!$C$8)&gt;=1),IF(OR('자료입력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DY105" s="28">
        <f>IF(AND($S105='자료입력 및 결과표시'!$B$9,COUNTIF($W105:$DR105,'자료입력 및 결과표시'!$C$9)&gt;=1),IF(OR('자료입력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DZ105" s="28">
        <f>IF(AND($S105='자료입력 및 결과표시'!$B$10,COUNTIF($W105:$DR105,'자료입력 및 결과표시'!$C$10)&gt;=1),IF(OR('자료입력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A105" s="28">
        <f>IF(AND($S105='자료입력 및 결과표시'!$B$11,COUNTIF($W105:$DR105,'자료입력 및 결과표시'!$C$11)&gt;=1),IF(OR('자료입력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B105" s="28">
        <f>IF(AND($S105='자료입력 및 결과표시'!$B$12,COUNTIF($W105:$DR105,'자료입력 및 결과표시'!$C$12)&gt;=1),IF(OR('자료입력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C105" s="28">
        <f>IF(AND($S105='자료입력 및 결과표시'!$B$13,COUNTIF($W105:$DR105,'자료입력 및 결과표시'!$C$13)&gt;=1),IF(OR('자료입력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D105" s="28">
        <f>IF(AND($S105='자료입력 및 결과표시'!$B$14,COUNTIF($W105:$DR105,'자료입력 및 결과표시'!$C$14)&gt;=1),IF(OR('자료입력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E105" s="28">
        <f>IF(AND($S105='자료입력 및 결과표시'!$B$15,COUNTIF($W105:$DR105,'자료입력 및 결과표시'!$C$15)&gt;=1),IF(OR('자료입력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F105" s="28">
        <f>IF(AND($S105='자료입력 및 결과표시'!$B$16,COUNTIF($W105:$DR105,'자료입력 및 결과표시'!$C$16)&gt;=1),IF(OR('자료입력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G105" s="28">
        <f>IF(AND($S105='자료입력 및 결과표시'!$B$17,COUNTIF($W105:$DR105,'자료입력 및 결과표시'!$C$17)&gt;=1),IF(OR('자료입력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H105" s="28">
        <f>IF(AND($S105='자료입력 및 결과표시'!$B$18,COUNTIF($W105:$DR105,'자료입력 및 결과표시'!$C$18)&gt;=1),IF(OR('자료입력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I105" s="28">
        <f>IF(AND($S105='자료입력 및 결과표시'!$B$19,COUNTIF($W105:$DR105,'자료입력 및 결과표시'!$C$19)&gt;=1),IF(OR('자료입력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J105" s="28">
        <f>IF(AND($S105='자료입력 및 결과표시'!$B$20,COUNTIF($W105:$DR105,'자료입력 및 결과표시'!$C$20)&gt;=1),IF(OR('자료입력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K105" s="28">
        <f>IF(AND($S105='자료입력 및 결과표시'!$B$21,COUNTIF($W105:$DR105,'자료입력 및 결과표시'!$C$21)&gt;=1),IF(OR('자료입력 및 결과표시'!$B$4+90&gt;=$V105,'자료입력 및 결과표시'!$B$4&lt;$U105),0,IF($V105-'자료입력 및 결과표시'!$B$4-90&gt;='자료입력 및 결과표시'!$E$4,'자료입력 및 결과표시'!$E$4,$V105-'자료입력 및 결과표시'!$B$4-90)),0)</f>
        <v>0</v>
      </c>
      <c r="EL105" s="17">
        <f>IF(AND(S105='자료입력 및 결과표시'!$B$6,COUNTIF('업무중복도(데이터 입력)'!$W105:$DR105,'자료입력 및 결과표시'!$C$6)&gt;=1),1,0)</f>
        <v>0</v>
      </c>
      <c r="EM105" s="17">
        <f>IF(AND(S105='자료입력 및 결과표시'!$B$7,COUNTIF('업무중복도(데이터 입력)'!$W105:$DR105,'자료입력 및 결과표시'!$C$7)&gt;=1),2,0)</f>
        <v>0</v>
      </c>
      <c r="EN105" s="17">
        <f>IF(AND(S105='자료입력 및 결과표시'!$B$8,COUNTIF('업무중복도(데이터 입력)'!$W105:$DR105,'자료입력 및 결과표시'!$C$8)&gt;=1),3,0)</f>
        <v>0</v>
      </c>
      <c r="EO105" s="17">
        <f>IF(AND(S105='자료입력 및 결과표시'!$B$9,COUNTIF('업무중복도(데이터 입력)'!$W105:$DR105,'자료입력 및 결과표시'!$C$9)&gt;=1),4,0)</f>
        <v>0</v>
      </c>
      <c r="EP105" s="17">
        <f>IF(AND(S105='자료입력 및 결과표시'!$B$10,COUNTIF('업무중복도(데이터 입력)'!$W105:$DR105,'자료입력 및 결과표시'!$C$10)&gt;=1),5,0)</f>
        <v>0</v>
      </c>
      <c r="EQ105" s="17">
        <f>IF(AND(S105='자료입력 및 결과표시'!$B$11,COUNTIF('업무중복도(데이터 입력)'!$W105:$DR105,'자료입력 및 결과표시'!$C$11)&gt;=1),6,0)</f>
        <v>0</v>
      </c>
      <c r="ER105" s="17">
        <f>IF(AND(S105='자료입력 및 결과표시'!$B$12,COUNTIF('업무중복도(데이터 입력)'!$W105:$DR105,'자료입력 및 결과표시'!$C$12)&gt;=1),7,0)</f>
        <v>0</v>
      </c>
      <c r="ES105" s="17">
        <f>IF(AND(S105='자료입력 및 결과표시'!$B$13,COUNTIF('업무중복도(데이터 입력)'!$W105:$DR105,'자료입력 및 결과표시'!$C$13)&gt;=1),8,0)</f>
        <v>0</v>
      </c>
      <c r="ET105" s="17">
        <f>IF(AND(S105='자료입력 및 결과표시'!$B$14,COUNTIF('업무중복도(데이터 입력)'!$W105:$DR105,'자료입력 및 결과표시'!$C$14)&gt;=1),9,0)</f>
        <v>0</v>
      </c>
      <c r="EU105" s="17">
        <f>IF(AND(S105='자료입력 및 결과표시'!$B$15,COUNTIF('업무중복도(데이터 입력)'!$W105:$DR105,'자료입력 및 결과표시'!$C$15)&gt;=1),10,0)</f>
        <v>0</v>
      </c>
      <c r="EV105" s="17">
        <f>IF(AND(S105='자료입력 및 결과표시'!$B$16,COUNTIF('업무중복도(데이터 입력)'!$W105:$DR105,'자료입력 및 결과표시'!$C$16)&gt;=1),11,0)</f>
        <v>0</v>
      </c>
      <c r="EW105" s="17">
        <f>IF(AND(S105='자료입력 및 결과표시'!$B$17,COUNTIF('업무중복도(데이터 입력)'!$W105:$DR105,'자료입력 및 결과표시'!$C$17)&gt;=1),12,0)</f>
        <v>0</v>
      </c>
      <c r="EX105" s="17">
        <f>IF(AND(S105='자료입력 및 결과표시'!$B$18,COUNTIF('업무중복도(데이터 입력)'!$W105:$DR105,'자료입력 및 결과표시'!$C$18)&gt;=1),13,0)</f>
        <v>0</v>
      </c>
      <c r="EY105" s="17">
        <f>IF(AND(S105='자료입력 및 결과표시'!$B$19,COUNTIF('업무중복도(데이터 입력)'!$W105:$DR105,'자료입력 및 결과표시'!$C$19)&gt;=1),14,0)</f>
        <v>0</v>
      </c>
      <c r="EZ105" s="17">
        <f>IF(AND(S105='자료입력 및 결과표시'!$B$20,COUNTIF('업무중복도(데이터 입력)'!$W105:$DR105,'자료입력 및 결과표시'!$C$20)&gt;=1),15,0)</f>
        <v>0</v>
      </c>
      <c r="FA105" s="17">
        <f>IF(AND(S105='자료입력 및 결과표시'!$B$21,COUNTIF('업무중복도(데이터 입력)'!$W105:$DR105,'자료입력 및 결과표시'!$C$21)&gt;=1),16,0)</f>
        <v>0</v>
      </c>
      <c r="FD105" s="270" t="str">
        <f ca="1">IFERROR(MATCH('자료입력 및 결과표시'!$C$62,OFFSET($R$3,$FD104,,1000),0)+$FD104,"")</f>
        <v/>
      </c>
      <c r="FE105" s="271" t="str">
        <f t="shared" ca="1" si="162"/>
        <v/>
      </c>
      <c r="FK105" s="17">
        <f t="shared" si="163"/>
        <v>0</v>
      </c>
      <c r="FO105"/>
      <c r="FP105" s="17" t="str">
        <f t="shared" ca="1" si="165"/>
        <v/>
      </c>
      <c r="FQ105" s="270" t="str">
        <f ca="1">IFERROR(MATCH('자료입력 및 결과표시'!$C$62,OFFSET($R$3,$FQ104,,1000),0)+$FQ104,"")</f>
        <v/>
      </c>
      <c r="FR105" s="17" t="str">
        <f t="shared" ca="1" si="266"/>
        <v/>
      </c>
      <c r="FS105" s="17" t="str">
        <f t="shared" ca="1" si="267"/>
        <v/>
      </c>
      <c r="FT105" s="17" t="str">
        <f t="shared" ca="1" si="268"/>
        <v/>
      </c>
      <c r="FU105" s="17" t="str">
        <f t="shared" ca="1" si="269"/>
        <v/>
      </c>
      <c r="FV105" s="17" t="str">
        <f t="shared" ca="1" si="270"/>
        <v/>
      </c>
      <c r="FW105" s="17" t="str">
        <f t="shared" ca="1" si="271"/>
        <v/>
      </c>
      <c r="FX105" s="17" t="str">
        <f t="shared" ca="1" si="272"/>
        <v/>
      </c>
      <c r="FY105" s="17" t="str">
        <f t="shared" ca="1" si="273"/>
        <v/>
      </c>
      <c r="FZ105" s="17" t="str">
        <f t="shared" ca="1" si="274"/>
        <v/>
      </c>
      <c r="GA105" s="17" t="str">
        <f t="shared" ca="1" si="275"/>
        <v/>
      </c>
      <c r="GB105" s="17" t="str">
        <f t="shared" ca="1" si="276"/>
        <v/>
      </c>
      <c r="GC105" s="17" t="str">
        <f t="shared" ca="1" si="277"/>
        <v/>
      </c>
      <c r="GD105" s="17" t="str">
        <f t="shared" ca="1" si="278"/>
        <v/>
      </c>
      <c r="GE105" s="17" t="str">
        <f t="shared" ca="1" si="279"/>
        <v/>
      </c>
      <c r="GF105" s="17" t="str">
        <f t="shared" ca="1" si="280"/>
        <v/>
      </c>
      <c r="GG105" s="17" t="str">
        <f t="shared" ca="1" si="281"/>
        <v/>
      </c>
      <c r="GH105" s="17" t="str">
        <f t="shared" ca="1" si="282"/>
        <v/>
      </c>
      <c r="GI105" s="17" t="str">
        <f t="shared" ca="1" si="283"/>
        <v/>
      </c>
      <c r="GJ105" s="17" t="str">
        <f t="shared" ca="1" si="284"/>
        <v/>
      </c>
      <c r="GK105" s="17" t="str">
        <f t="shared" ca="1" si="285"/>
        <v/>
      </c>
      <c r="GL105" s="17" t="str">
        <f t="shared" ca="1" si="286"/>
        <v/>
      </c>
      <c r="GM105" s="17" t="str">
        <f t="shared" ca="1" si="287"/>
        <v/>
      </c>
      <c r="GN105" s="17" t="str">
        <f t="shared" ca="1" si="288"/>
        <v/>
      </c>
      <c r="GO105" s="17" t="str">
        <f t="shared" ca="1" si="289"/>
        <v/>
      </c>
      <c r="GP105" s="17" t="str">
        <f t="shared" ca="1" si="290"/>
        <v/>
      </c>
      <c r="GQ105" s="17" t="str">
        <f t="shared" ca="1" si="291"/>
        <v/>
      </c>
      <c r="GR105" s="17" t="str">
        <f t="shared" ca="1" si="292"/>
        <v/>
      </c>
      <c r="GS105" s="17" t="str">
        <f t="shared" ca="1" si="293"/>
        <v/>
      </c>
      <c r="GT105" s="17" t="str">
        <f t="shared" ca="1" si="294"/>
        <v/>
      </c>
      <c r="GU105" s="17" t="str">
        <f t="shared" ca="1" si="295"/>
        <v/>
      </c>
      <c r="GV105" s="17" t="str">
        <f t="shared" ca="1" si="296"/>
        <v/>
      </c>
      <c r="GW105" s="17" t="str">
        <f t="shared" ca="1" si="297"/>
        <v/>
      </c>
      <c r="GX105" s="17" t="str">
        <f t="shared" ca="1" si="298"/>
        <v/>
      </c>
      <c r="GY105" s="17" t="str">
        <f t="shared" ca="1" si="299"/>
        <v/>
      </c>
      <c r="GZ105" s="17" t="str">
        <f t="shared" ca="1" si="300"/>
        <v/>
      </c>
      <c r="HA105" s="17" t="str">
        <f t="shared" ca="1" si="301"/>
        <v/>
      </c>
      <c r="HB105" s="17" t="str">
        <f t="shared" ca="1" si="302"/>
        <v/>
      </c>
      <c r="HC105" s="17" t="str">
        <f t="shared" ca="1" si="303"/>
        <v/>
      </c>
      <c r="HD105" s="17" t="str">
        <f t="shared" ca="1" si="304"/>
        <v/>
      </c>
      <c r="HE105" s="17" t="str">
        <f t="shared" ca="1" si="305"/>
        <v/>
      </c>
      <c r="HF105" s="17" t="str">
        <f t="shared" ca="1" si="306"/>
        <v/>
      </c>
      <c r="HG105" s="17" t="str">
        <f t="shared" ca="1" si="307"/>
        <v/>
      </c>
      <c r="HH105" s="17" t="str">
        <f t="shared" ca="1" si="308"/>
        <v/>
      </c>
      <c r="HI105" s="17" t="str">
        <f t="shared" ca="1" si="309"/>
        <v/>
      </c>
      <c r="HJ105" s="17" t="str">
        <f t="shared" ca="1" si="310"/>
        <v/>
      </c>
      <c r="HK105" s="17" t="str">
        <f t="shared" ca="1" si="311"/>
        <v/>
      </c>
      <c r="HL105" s="17" t="str">
        <f t="shared" ca="1" si="312"/>
        <v/>
      </c>
      <c r="HM105" s="17" t="str">
        <f t="shared" ca="1" si="313"/>
        <v/>
      </c>
      <c r="HN105" s="17" t="str">
        <f t="shared" ca="1" si="314"/>
        <v/>
      </c>
      <c r="HO105" s="17" t="str">
        <f t="shared" ca="1" si="315"/>
        <v/>
      </c>
      <c r="HP105" s="17" t="str">
        <f t="shared" ca="1" si="316"/>
        <v/>
      </c>
      <c r="HQ105" s="17" t="str">
        <f t="shared" ca="1" si="317"/>
        <v/>
      </c>
      <c r="HR105" s="17" t="str">
        <f t="shared" ca="1" si="318"/>
        <v/>
      </c>
      <c r="HS105" s="17" t="str">
        <f t="shared" ca="1" si="319"/>
        <v/>
      </c>
      <c r="HT105" s="17" t="str">
        <f t="shared" ca="1" si="320"/>
        <v/>
      </c>
      <c r="HU105" s="17" t="str">
        <f t="shared" ca="1" si="321"/>
        <v/>
      </c>
      <c r="HV105" s="17" t="str">
        <f t="shared" ca="1" si="322"/>
        <v/>
      </c>
      <c r="HW105" s="17" t="str">
        <f t="shared" ca="1" si="323"/>
        <v/>
      </c>
      <c r="HX105" s="17" t="str">
        <f t="shared" ca="1" si="324"/>
        <v/>
      </c>
      <c r="HY105" s="17" t="str">
        <f t="shared" ca="1" si="325"/>
        <v/>
      </c>
      <c r="HZ105" s="17" t="str">
        <f t="shared" ca="1" si="326"/>
        <v/>
      </c>
      <c r="IA105" s="17" t="str">
        <f t="shared" ca="1" si="327"/>
        <v/>
      </c>
      <c r="IB105" s="17" t="str">
        <f t="shared" ca="1" si="328"/>
        <v/>
      </c>
      <c r="IC105" s="17" t="str">
        <f t="shared" ca="1" si="329"/>
        <v/>
      </c>
      <c r="ID105" s="17" t="str">
        <f t="shared" ca="1" si="330"/>
        <v/>
      </c>
      <c r="IE105" s="17" t="str">
        <f t="shared" ca="1" si="331"/>
        <v/>
      </c>
      <c r="IF105" s="17" t="str">
        <f t="shared" ca="1" si="332"/>
        <v/>
      </c>
      <c r="IG105" s="17" t="str">
        <f t="shared" ca="1" si="333"/>
        <v/>
      </c>
      <c r="IH105" s="17" t="str">
        <f t="shared" ca="1" si="334"/>
        <v/>
      </c>
      <c r="II105" s="17" t="str">
        <f t="shared" ca="1" si="335"/>
        <v/>
      </c>
      <c r="IJ105" s="17" t="str">
        <f t="shared" ca="1" si="336"/>
        <v/>
      </c>
      <c r="IK105" s="17" t="str">
        <f t="shared" ca="1" si="337"/>
        <v/>
      </c>
      <c r="IL105" s="17" t="str">
        <f t="shared" ca="1" si="338"/>
        <v/>
      </c>
      <c r="IM105" s="17" t="str">
        <f t="shared" ca="1" si="339"/>
        <v/>
      </c>
      <c r="IN105" s="17" t="str">
        <f t="shared" ca="1" si="340"/>
        <v/>
      </c>
      <c r="IO105" s="17" t="str">
        <f t="shared" ca="1" si="341"/>
        <v/>
      </c>
      <c r="IP105" s="17" t="str">
        <f t="shared" ca="1" si="342"/>
        <v/>
      </c>
      <c r="IQ105" s="17" t="str">
        <f t="shared" ca="1" si="343"/>
        <v/>
      </c>
      <c r="IR105" s="17" t="str">
        <f t="shared" ca="1" si="344"/>
        <v/>
      </c>
      <c r="IS105" s="17" t="str">
        <f t="shared" ca="1" si="345"/>
        <v/>
      </c>
      <c r="IT105" s="17" t="str">
        <f t="shared" ca="1" si="346"/>
        <v/>
      </c>
      <c r="IU105" s="17" t="str">
        <f t="shared" ca="1" si="347"/>
        <v/>
      </c>
      <c r="IV105" s="17" t="str">
        <f t="shared" ca="1" si="348"/>
        <v/>
      </c>
      <c r="IW105" s="17" t="str">
        <f t="shared" ca="1" si="349"/>
        <v/>
      </c>
      <c r="IX105" s="17" t="str">
        <f t="shared" ca="1" si="350"/>
        <v/>
      </c>
      <c r="IY105" s="17" t="str">
        <f t="shared" ca="1" si="351"/>
        <v/>
      </c>
      <c r="IZ105" s="17" t="str">
        <f t="shared" ca="1" si="352"/>
        <v/>
      </c>
      <c r="JA105" s="17" t="str">
        <f t="shared" ca="1" si="353"/>
        <v/>
      </c>
      <c r="JB105" s="17" t="str">
        <f t="shared" ca="1" si="354"/>
        <v/>
      </c>
      <c r="JC105" s="17" t="str">
        <f t="shared" ca="1" si="355"/>
        <v/>
      </c>
      <c r="JD105" s="17" t="str">
        <f t="shared" ca="1" si="356"/>
        <v/>
      </c>
      <c r="JE105" s="17" t="str">
        <f t="shared" ca="1" si="357"/>
        <v/>
      </c>
      <c r="JF105" s="17" t="str">
        <f t="shared" ca="1" si="358"/>
        <v/>
      </c>
      <c r="JG105" s="17" t="str">
        <f t="shared" ca="1" si="359"/>
        <v/>
      </c>
      <c r="JH105" s="17" t="str">
        <f t="shared" ca="1" si="360"/>
        <v/>
      </c>
      <c r="JI105" s="17" t="str">
        <f t="shared" ca="1" si="361"/>
        <v/>
      </c>
      <c r="JJ105" s="17" t="str">
        <f t="shared" ca="1" si="362"/>
        <v/>
      </c>
      <c r="JK105" s="17" t="str">
        <f t="shared" ca="1" si="363"/>
        <v/>
      </c>
      <c r="JL105" s="17" t="str">
        <f t="shared" ca="1" si="364"/>
        <v/>
      </c>
      <c r="JM105" s="17" t="str">
        <f t="shared" ca="1" si="365"/>
        <v/>
      </c>
    </row>
    <row r="106" spans="1:273">
      <c r="A106" s="17" t="str">
        <f t="shared" si="145"/>
        <v>\\\0</v>
      </c>
      <c r="B106" s="17" t="str">
        <f t="shared" si="146"/>
        <v>\\\0</v>
      </c>
      <c r="C106" s="17" t="str">
        <f t="shared" si="147"/>
        <v>\\\0</v>
      </c>
      <c r="D106" s="17" t="str">
        <f t="shared" si="148"/>
        <v>\\\0</v>
      </c>
      <c r="E106" s="17" t="str">
        <f t="shared" si="149"/>
        <v>\\\0</v>
      </c>
      <c r="F106" s="17" t="str">
        <f t="shared" si="150"/>
        <v>\\\0</v>
      </c>
      <c r="G106" s="17" t="str">
        <f t="shared" si="151"/>
        <v>\\\0</v>
      </c>
      <c r="H106" s="17" t="str">
        <f t="shared" si="152"/>
        <v>\\\0</v>
      </c>
      <c r="I106" s="17" t="str">
        <f t="shared" si="153"/>
        <v>\\\0</v>
      </c>
      <c r="J106" s="17" t="str">
        <f t="shared" si="154"/>
        <v>\\\0</v>
      </c>
      <c r="K106" s="17" t="str">
        <f t="shared" si="155"/>
        <v>\\\0</v>
      </c>
      <c r="L106" s="17" t="str">
        <f t="shared" si="156"/>
        <v>\\\0</v>
      </c>
      <c r="M106" s="17" t="str">
        <f t="shared" si="157"/>
        <v>\\\0</v>
      </c>
      <c r="N106" s="17" t="str">
        <f t="shared" si="158"/>
        <v>\\\0</v>
      </c>
      <c r="O106" s="17" t="str">
        <f t="shared" si="159"/>
        <v>\\\0</v>
      </c>
      <c r="P106" s="17" t="str">
        <f t="shared" si="160"/>
        <v>\\\0</v>
      </c>
      <c r="R106" s="17" t="str">
        <f t="shared" si="161"/>
        <v>\\</v>
      </c>
      <c r="S106" s="38"/>
      <c r="T106" s="39"/>
      <c r="U106" s="31"/>
      <c r="V106" s="32"/>
      <c r="W106" s="36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35"/>
      <c r="DS106" s="287"/>
      <c r="DT106" s="36"/>
      <c r="DU106" s="37"/>
      <c r="DV106" s="28">
        <f>IF(AND($S106='자료입력 및 결과표시'!$B$6,COUNTIF($W106:$DR106,'자료입력 및 결과표시'!$C$6)&gt;=1),IF(OR('자료입력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DW106" s="28">
        <f>IF(AND($S106='자료입력 및 결과표시'!$B$7,COUNTIF($W106:$DR106,'자료입력 및 결과표시'!$C$7)&gt;=1),IF(OR('자료입력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DX106" s="28">
        <f>IF(AND($S106='자료입력 및 결과표시'!$B$8,COUNTIF($W106:$DR106,'자료입력 및 결과표시'!$C$8)&gt;=1),IF(OR('자료입력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DY106" s="28">
        <f>IF(AND($S106='자료입력 및 결과표시'!$B$9,COUNTIF($W106:$DR106,'자료입력 및 결과표시'!$C$9)&gt;=1),IF(OR('자료입력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DZ106" s="28">
        <f>IF(AND($S106='자료입력 및 결과표시'!$B$10,COUNTIF($W106:$DR106,'자료입력 및 결과표시'!$C$10)&gt;=1),IF(OR('자료입력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A106" s="28">
        <f>IF(AND($S106='자료입력 및 결과표시'!$B$11,COUNTIF($W106:$DR106,'자료입력 및 결과표시'!$C$11)&gt;=1),IF(OR('자료입력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B106" s="28">
        <f>IF(AND($S106='자료입력 및 결과표시'!$B$12,COUNTIF($W106:$DR106,'자료입력 및 결과표시'!$C$12)&gt;=1),IF(OR('자료입력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C106" s="28">
        <f>IF(AND($S106='자료입력 및 결과표시'!$B$13,COUNTIF($W106:$DR106,'자료입력 및 결과표시'!$C$13)&gt;=1),IF(OR('자료입력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D106" s="28">
        <f>IF(AND($S106='자료입력 및 결과표시'!$B$14,COUNTIF($W106:$DR106,'자료입력 및 결과표시'!$C$14)&gt;=1),IF(OR('자료입력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E106" s="28">
        <f>IF(AND($S106='자료입력 및 결과표시'!$B$15,COUNTIF($W106:$DR106,'자료입력 및 결과표시'!$C$15)&gt;=1),IF(OR('자료입력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F106" s="28">
        <f>IF(AND($S106='자료입력 및 결과표시'!$B$16,COUNTIF($W106:$DR106,'자료입력 및 결과표시'!$C$16)&gt;=1),IF(OR('자료입력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G106" s="28">
        <f>IF(AND($S106='자료입력 및 결과표시'!$B$17,COUNTIF($W106:$DR106,'자료입력 및 결과표시'!$C$17)&gt;=1),IF(OR('자료입력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H106" s="28">
        <f>IF(AND($S106='자료입력 및 결과표시'!$B$18,COUNTIF($W106:$DR106,'자료입력 및 결과표시'!$C$18)&gt;=1),IF(OR('자료입력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I106" s="28">
        <f>IF(AND($S106='자료입력 및 결과표시'!$B$19,COUNTIF($W106:$DR106,'자료입력 및 결과표시'!$C$19)&gt;=1),IF(OR('자료입력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J106" s="28">
        <f>IF(AND($S106='자료입력 및 결과표시'!$B$20,COUNTIF($W106:$DR106,'자료입력 및 결과표시'!$C$20)&gt;=1),IF(OR('자료입력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K106" s="28">
        <f>IF(AND($S106='자료입력 및 결과표시'!$B$21,COUNTIF($W106:$DR106,'자료입력 및 결과표시'!$C$21)&gt;=1),IF(OR('자료입력 및 결과표시'!$B$4+90&gt;=$V106,'자료입력 및 결과표시'!$B$4&lt;$U106),0,IF($V106-'자료입력 및 결과표시'!$B$4-90&gt;='자료입력 및 결과표시'!$E$4,'자료입력 및 결과표시'!$E$4,$V106-'자료입력 및 결과표시'!$B$4-90)),0)</f>
        <v>0</v>
      </c>
      <c r="EL106" s="17">
        <f>IF(AND(S106='자료입력 및 결과표시'!$B$6,COUNTIF('업무중복도(데이터 입력)'!$W106:$DR106,'자료입력 및 결과표시'!$C$6)&gt;=1),1,0)</f>
        <v>0</v>
      </c>
      <c r="EM106" s="17">
        <f>IF(AND(S106='자료입력 및 결과표시'!$B$7,COUNTIF('업무중복도(데이터 입력)'!$W106:$DR106,'자료입력 및 결과표시'!$C$7)&gt;=1),2,0)</f>
        <v>0</v>
      </c>
      <c r="EN106" s="17">
        <f>IF(AND(S106='자료입력 및 결과표시'!$B$8,COUNTIF('업무중복도(데이터 입력)'!$W106:$DR106,'자료입력 및 결과표시'!$C$8)&gt;=1),3,0)</f>
        <v>0</v>
      </c>
      <c r="EO106" s="17">
        <f>IF(AND(S106='자료입력 및 결과표시'!$B$9,COUNTIF('업무중복도(데이터 입력)'!$W106:$DR106,'자료입력 및 결과표시'!$C$9)&gt;=1),4,0)</f>
        <v>0</v>
      </c>
      <c r="EP106" s="17">
        <f>IF(AND(S106='자료입력 및 결과표시'!$B$10,COUNTIF('업무중복도(데이터 입력)'!$W106:$DR106,'자료입력 및 결과표시'!$C$10)&gt;=1),5,0)</f>
        <v>0</v>
      </c>
      <c r="EQ106" s="17">
        <f>IF(AND(S106='자료입력 및 결과표시'!$B$11,COUNTIF('업무중복도(데이터 입력)'!$W106:$DR106,'자료입력 및 결과표시'!$C$11)&gt;=1),6,0)</f>
        <v>0</v>
      </c>
      <c r="ER106" s="17">
        <f>IF(AND(S106='자료입력 및 결과표시'!$B$12,COUNTIF('업무중복도(데이터 입력)'!$W106:$DR106,'자료입력 및 결과표시'!$C$12)&gt;=1),7,0)</f>
        <v>0</v>
      </c>
      <c r="ES106" s="17">
        <f>IF(AND(S106='자료입력 및 결과표시'!$B$13,COUNTIF('업무중복도(데이터 입력)'!$W106:$DR106,'자료입력 및 결과표시'!$C$13)&gt;=1),8,0)</f>
        <v>0</v>
      </c>
      <c r="ET106" s="17">
        <f>IF(AND(S106='자료입력 및 결과표시'!$B$14,COUNTIF('업무중복도(데이터 입력)'!$W106:$DR106,'자료입력 및 결과표시'!$C$14)&gt;=1),9,0)</f>
        <v>0</v>
      </c>
      <c r="EU106" s="17">
        <f>IF(AND(S106='자료입력 및 결과표시'!$B$15,COUNTIF('업무중복도(데이터 입력)'!$W106:$DR106,'자료입력 및 결과표시'!$C$15)&gt;=1),10,0)</f>
        <v>0</v>
      </c>
      <c r="EV106" s="17">
        <f>IF(AND(S106='자료입력 및 결과표시'!$B$16,COUNTIF('업무중복도(데이터 입력)'!$W106:$DR106,'자료입력 및 결과표시'!$C$16)&gt;=1),11,0)</f>
        <v>0</v>
      </c>
      <c r="EW106" s="17">
        <f>IF(AND(S106='자료입력 및 결과표시'!$B$17,COUNTIF('업무중복도(데이터 입력)'!$W106:$DR106,'자료입력 및 결과표시'!$C$17)&gt;=1),12,0)</f>
        <v>0</v>
      </c>
      <c r="EX106" s="17">
        <f>IF(AND(S106='자료입력 및 결과표시'!$B$18,COUNTIF('업무중복도(데이터 입력)'!$W106:$DR106,'자료입력 및 결과표시'!$C$18)&gt;=1),13,0)</f>
        <v>0</v>
      </c>
      <c r="EY106" s="17">
        <f>IF(AND(S106='자료입력 및 결과표시'!$B$19,COUNTIF('업무중복도(데이터 입력)'!$W106:$DR106,'자료입력 및 결과표시'!$C$19)&gt;=1),14,0)</f>
        <v>0</v>
      </c>
      <c r="EZ106" s="17">
        <f>IF(AND(S106='자료입력 및 결과표시'!$B$20,COUNTIF('업무중복도(데이터 입력)'!$W106:$DR106,'자료입력 및 결과표시'!$C$20)&gt;=1),15,0)</f>
        <v>0</v>
      </c>
      <c r="FA106" s="17">
        <f>IF(AND(S106='자료입력 및 결과표시'!$B$21,COUNTIF('업무중복도(데이터 입력)'!$W106:$DR106,'자료입력 및 결과표시'!$C$21)&gt;=1),16,0)</f>
        <v>0</v>
      </c>
      <c r="FD106" s="270" t="str">
        <f ca="1">IFERROR(MATCH('자료입력 및 결과표시'!$C$62,OFFSET($R$3,$FD105,,1000),0)+$FD105,"")</f>
        <v/>
      </c>
      <c r="FE106" s="271" t="str">
        <f t="shared" ca="1" si="162"/>
        <v/>
      </c>
      <c r="FK106" s="17">
        <f t="shared" si="163"/>
        <v>0</v>
      </c>
      <c r="FO106"/>
      <c r="FP106" s="17" t="str">
        <f t="shared" ca="1" si="165"/>
        <v/>
      </c>
      <c r="FQ106" s="270" t="str">
        <f ca="1">IFERROR(MATCH('자료입력 및 결과표시'!$C$62,OFFSET($R$3,$FQ105,,1000),0)+$FQ105,"")</f>
        <v/>
      </c>
      <c r="FR106" s="17" t="str">
        <f t="shared" ca="1" si="266"/>
        <v/>
      </c>
      <c r="FS106" s="17" t="str">
        <f t="shared" ca="1" si="267"/>
        <v/>
      </c>
      <c r="FT106" s="17" t="str">
        <f t="shared" ca="1" si="268"/>
        <v/>
      </c>
      <c r="FU106" s="17" t="str">
        <f t="shared" ca="1" si="269"/>
        <v/>
      </c>
      <c r="FV106" s="17" t="str">
        <f t="shared" ca="1" si="270"/>
        <v/>
      </c>
      <c r="FW106" s="17" t="str">
        <f t="shared" ca="1" si="271"/>
        <v/>
      </c>
      <c r="FX106" s="17" t="str">
        <f t="shared" ca="1" si="272"/>
        <v/>
      </c>
      <c r="FY106" s="17" t="str">
        <f t="shared" ca="1" si="273"/>
        <v/>
      </c>
      <c r="FZ106" s="17" t="str">
        <f t="shared" ca="1" si="274"/>
        <v/>
      </c>
      <c r="GA106" s="17" t="str">
        <f t="shared" ca="1" si="275"/>
        <v/>
      </c>
      <c r="GB106" s="17" t="str">
        <f t="shared" ca="1" si="276"/>
        <v/>
      </c>
      <c r="GC106" s="17" t="str">
        <f t="shared" ca="1" si="277"/>
        <v/>
      </c>
      <c r="GD106" s="17" t="str">
        <f t="shared" ca="1" si="278"/>
        <v/>
      </c>
      <c r="GE106" s="17" t="str">
        <f t="shared" ca="1" si="279"/>
        <v/>
      </c>
      <c r="GF106" s="17" t="str">
        <f t="shared" ca="1" si="280"/>
        <v/>
      </c>
      <c r="GG106" s="17" t="str">
        <f t="shared" ca="1" si="281"/>
        <v/>
      </c>
      <c r="GH106" s="17" t="str">
        <f t="shared" ca="1" si="282"/>
        <v/>
      </c>
      <c r="GI106" s="17" t="str">
        <f t="shared" ca="1" si="283"/>
        <v/>
      </c>
      <c r="GJ106" s="17" t="str">
        <f t="shared" ca="1" si="284"/>
        <v/>
      </c>
      <c r="GK106" s="17" t="str">
        <f t="shared" ca="1" si="285"/>
        <v/>
      </c>
      <c r="GL106" s="17" t="str">
        <f t="shared" ca="1" si="286"/>
        <v/>
      </c>
      <c r="GM106" s="17" t="str">
        <f t="shared" ca="1" si="287"/>
        <v/>
      </c>
      <c r="GN106" s="17" t="str">
        <f t="shared" ca="1" si="288"/>
        <v/>
      </c>
      <c r="GO106" s="17" t="str">
        <f t="shared" ca="1" si="289"/>
        <v/>
      </c>
      <c r="GP106" s="17" t="str">
        <f t="shared" ca="1" si="290"/>
        <v/>
      </c>
      <c r="GQ106" s="17" t="str">
        <f t="shared" ca="1" si="291"/>
        <v/>
      </c>
      <c r="GR106" s="17" t="str">
        <f t="shared" ca="1" si="292"/>
        <v/>
      </c>
      <c r="GS106" s="17" t="str">
        <f t="shared" ca="1" si="293"/>
        <v/>
      </c>
      <c r="GT106" s="17" t="str">
        <f t="shared" ca="1" si="294"/>
        <v/>
      </c>
      <c r="GU106" s="17" t="str">
        <f t="shared" ca="1" si="295"/>
        <v/>
      </c>
      <c r="GV106" s="17" t="str">
        <f t="shared" ca="1" si="296"/>
        <v/>
      </c>
      <c r="GW106" s="17" t="str">
        <f t="shared" ca="1" si="297"/>
        <v/>
      </c>
      <c r="GX106" s="17" t="str">
        <f t="shared" ca="1" si="298"/>
        <v/>
      </c>
      <c r="GY106" s="17" t="str">
        <f t="shared" ca="1" si="299"/>
        <v/>
      </c>
      <c r="GZ106" s="17" t="str">
        <f t="shared" ca="1" si="300"/>
        <v/>
      </c>
      <c r="HA106" s="17" t="str">
        <f t="shared" ca="1" si="301"/>
        <v/>
      </c>
      <c r="HB106" s="17" t="str">
        <f t="shared" ca="1" si="302"/>
        <v/>
      </c>
      <c r="HC106" s="17" t="str">
        <f t="shared" ca="1" si="303"/>
        <v/>
      </c>
      <c r="HD106" s="17" t="str">
        <f t="shared" ca="1" si="304"/>
        <v/>
      </c>
      <c r="HE106" s="17" t="str">
        <f t="shared" ca="1" si="305"/>
        <v/>
      </c>
      <c r="HF106" s="17" t="str">
        <f t="shared" ca="1" si="306"/>
        <v/>
      </c>
      <c r="HG106" s="17" t="str">
        <f t="shared" ca="1" si="307"/>
        <v/>
      </c>
      <c r="HH106" s="17" t="str">
        <f t="shared" ca="1" si="308"/>
        <v/>
      </c>
      <c r="HI106" s="17" t="str">
        <f t="shared" ca="1" si="309"/>
        <v/>
      </c>
      <c r="HJ106" s="17" t="str">
        <f t="shared" ca="1" si="310"/>
        <v/>
      </c>
      <c r="HK106" s="17" t="str">
        <f t="shared" ca="1" si="311"/>
        <v/>
      </c>
      <c r="HL106" s="17" t="str">
        <f t="shared" ca="1" si="312"/>
        <v/>
      </c>
      <c r="HM106" s="17" t="str">
        <f t="shared" ca="1" si="313"/>
        <v/>
      </c>
      <c r="HN106" s="17" t="str">
        <f t="shared" ca="1" si="314"/>
        <v/>
      </c>
      <c r="HO106" s="17" t="str">
        <f t="shared" ca="1" si="315"/>
        <v/>
      </c>
      <c r="HP106" s="17" t="str">
        <f t="shared" ca="1" si="316"/>
        <v/>
      </c>
      <c r="HQ106" s="17" t="str">
        <f t="shared" ca="1" si="317"/>
        <v/>
      </c>
      <c r="HR106" s="17" t="str">
        <f t="shared" ca="1" si="318"/>
        <v/>
      </c>
      <c r="HS106" s="17" t="str">
        <f t="shared" ca="1" si="319"/>
        <v/>
      </c>
      <c r="HT106" s="17" t="str">
        <f t="shared" ca="1" si="320"/>
        <v/>
      </c>
      <c r="HU106" s="17" t="str">
        <f t="shared" ca="1" si="321"/>
        <v/>
      </c>
      <c r="HV106" s="17" t="str">
        <f t="shared" ca="1" si="322"/>
        <v/>
      </c>
      <c r="HW106" s="17" t="str">
        <f t="shared" ca="1" si="323"/>
        <v/>
      </c>
      <c r="HX106" s="17" t="str">
        <f t="shared" ca="1" si="324"/>
        <v/>
      </c>
      <c r="HY106" s="17" t="str">
        <f t="shared" ca="1" si="325"/>
        <v/>
      </c>
      <c r="HZ106" s="17" t="str">
        <f t="shared" ca="1" si="326"/>
        <v/>
      </c>
      <c r="IA106" s="17" t="str">
        <f t="shared" ca="1" si="327"/>
        <v/>
      </c>
      <c r="IB106" s="17" t="str">
        <f t="shared" ca="1" si="328"/>
        <v/>
      </c>
      <c r="IC106" s="17" t="str">
        <f t="shared" ca="1" si="329"/>
        <v/>
      </c>
      <c r="ID106" s="17" t="str">
        <f t="shared" ca="1" si="330"/>
        <v/>
      </c>
      <c r="IE106" s="17" t="str">
        <f t="shared" ca="1" si="331"/>
        <v/>
      </c>
      <c r="IF106" s="17" t="str">
        <f t="shared" ca="1" si="332"/>
        <v/>
      </c>
      <c r="IG106" s="17" t="str">
        <f t="shared" ca="1" si="333"/>
        <v/>
      </c>
      <c r="IH106" s="17" t="str">
        <f t="shared" ca="1" si="334"/>
        <v/>
      </c>
      <c r="II106" s="17" t="str">
        <f t="shared" ca="1" si="335"/>
        <v/>
      </c>
      <c r="IJ106" s="17" t="str">
        <f t="shared" ca="1" si="336"/>
        <v/>
      </c>
      <c r="IK106" s="17" t="str">
        <f t="shared" ca="1" si="337"/>
        <v/>
      </c>
      <c r="IL106" s="17" t="str">
        <f t="shared" ca="1" si="338"/>
        <v/>
      </c>
      <c r="IM106" s="17" t="str">
        <f t="shared" ca="1" si="339"/>
        <v/>
      </c>
      <c r="IN106" s="17" t="str">
        <f t="shared" ca="1" si="340"/>
        <v/>
      </c>
      <c r="IO106" s="17" t="str">
        <f t="shared" ca="1" si="341"/>
        <v/>
      </c>
      <c r="IP106" s="17" t="str">
        <f t="shared" ca="1" si="342"/>
        <v/>
      </c>
      <c r="IQ106" s="17" t="str">
        <f t="shared" ca="1" si="343"/>
        <v/>
      </c>
      <c r="IR106" s="17" t="str">
        <f t="shared" ca="1" si="344"/>
        <v/>
      </c>
      <c r="IS106" s="17" t="str">
        <f t="shared" ca="1" si="345"/>
        <v/>
      </c>
      <c r="IT106" s="17" t="str">
        <f t="shared" ca="1" si="346"/>
        <v/>
      </c>
      <c r="IU106" s="17" t="str">
        <f t="shared" ca="1" si="347"/>
        <v/>
      </c>
      <c r="IV106" s="17" t="str">
        <f t="shared" ca="1" si="348"/>
        <v/>
      </c>
      <c r="IW106" s="17" t="str">
        <f t="shared" ca="1" si="349"/>
        <v/>
      </c>
      <c r="IX106" s="17" t="str">
        <f t="shared" ca="1" si="350"/>
        <v/>
      </c>
      <c r="IY106" s="17" t="str">
        <f t="shared" ca="1" si="351"/>
        <v/>
      </c>
      <c r="IZ106" s="17" t="str">
        <f t="shared" ca="1" si="352"/>
        <v/>
      </c>
      <c r="JA106" s="17" t="str">
        <f t="shared" ca="1" si="353"/>
        <v/>
      </c>
      <c r="JB106" s="17" t="str">
        <f t="shared" ca="1" si="354"/>
        <v/>
      </c>
      <c r="JC106" s="17" t="str">
        <f t="shared" ca="1" si="355"/>
        <v/>
      </c>
      <c r="JD106" s="17" t="str">
        <f t="shared" ca="1" si="356"/>
        <v/>
      </c>
      <c r="JE106" s="17" t="str">
        <f t="shared" ca="1" si="357"/>
        <v/>
      </c>
      <c r="JF106" s="17" t="str">
        <f t="shared" ca="1" si="358"/>
        <v/>
      </c>
      <c r="JG106" s="17" t="str">
        <f t="shared" ca="1" si="359"/>
        <v/>
      </c>
      <c r="JH106" s="17" t="str">
        <f t="shared" ca="1" si="360"/>
        <v/>
      </c>
      <c r="JI106" s="17" t="str">
        <f t="shared" ca="1" si="361"/>
        <v/>
      </c>
      <c r="JJ106" s="17" t="str">
        <f t="shared" ca="1" si="362"/>
        <v/>
      </c>
      <c r="JK106" s="17" t="str">
        <f t="shared" ca="1" si="363"/>
        <v/>
      </c>
      <c r="JL106" s="17" t="str">
        <f t="shared" ca="1" si="364"/>
        <v/>
      </c>
      <c r="JM106" s="17" t="str">
        <f t="shared" ca="1" si="365"/>
        <v/>
      </c>
    </row>
    <row r="107" spans="1:273">
      <c r="A107" s="17" t="str">
        <f t="shared" si="145"/>
        <v>\\\0</v>
      </c>
      <c r="B107" s="17" t="str">
        <f t="shared" si="146"/>
        <v>\\\0</v>
      </c>
      <c r="C107" s="17" t="str">
        <f t="shared" si="147"/>
        <v>\\\0</v>
      </c>
      <c r="D107" s="17" t="str">
        <f t="shared" si="148"/>
        <v>\\\0</v>
      </c>
      <c r="E107" s="17" t="str">
        <f t="shared" si="149"/>
        <v>\\\0</v>
      </c>
      <c r="F107" s="17" t="str">
        <f t="shared" si="150"/>
        <v>\\\0</v>
      </c>
      <c r="G107" s="17" t="str">
        <f t="shared" si="151"/>
        <v>\\\0</v>
      </c>
      <c r="H107" s="17" t="str">
        <f t="shared" si="152"/>
        <v>\\\0</v>
      </c>
      <c r="I107" s="17" t="str">
        <f t="shared" si="153"/>
        <v>\\\0</v>
      </c>
      <c r="J107" s="17" t="str">
        <f t="shared" si="154"/>
        <v>\\\0</v>
      </c>
      <c r="K107" s="17" t="str">
        <f t="shared" si="155"/>
        <v>\\\0</v>
      </c>
      <c r="L107" s="17" t="str">
        <f t="shared" si="156"/>
        <v>\\\0</v>
      </c>
      <c r="M107" s="17" t="str">
        <f t="shared" si="157"/>
        <v>\\\0</v>
      </c>
      <c r="N107" s="17" t="str">
        <f t="shared" si="158"/>
        <v>\\\0</v>
      </c>
      <c r="O107" s="17" t="str">
        <f t="shared" si="159"/>
        <v>\\\0</v>
      </c>
      <c r="P107" s="17" t="str">
        <f t="shared" si="160"/>
        <v>\\\0</v>
      </c>
      <c r="R107" s="17" t="str">
        <f t="shared" si="161"/>
        <v>\\</v>
      </c>
      <c r="S107" s="38"/>
      <c r="T107" s="39"/>
      <c r="U107" s="31"/>
      <c r="V107" s="32"/>
      <c r="W107" s="36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35"/>
      <c r="DS107" s="287"/>
      <c r="DT107" s="36"/>
      <c r="DU107" s="37"/>
      <c r="DV107" s="28">
        <f>IF(AND($S107='자료입력 및 결과표시'!$B$6,COUNTIF($W107:$DR107,'자료입력 및 결과표시'!$C$6)&gt;=1),IF(OR('자료입력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DW107" s="28">
        <f>IF(AND($S107='자료입력 및 결과표시'!$B$7,COUNTIF($W107:$DR107,'자료입력 및 결과표시'!$C$7)&gt;=1),IF(OR('자료입력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DX107" s="28">
        <f>IF(AND($S107='자료입력 및 결과표시'!$B$8,COUNTIF($W107:$DR107,'자료입력 및 결과표시'!$C$8)&gt;=1),IF(OR('자료입력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DY107" s="28">
        <f>IF(AND($S107='자료입력 및 결과표시'!$B$9,COUNTIF($W107:$DR107,'자료입력 및 결과표시'!$C$9)&gt;=1),IF(OR('자료입력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DZ107" s="28">
        <f>IF(AND($S107='자료입력 및 결과표시'!$B$10,COUNTIF($W107:$DR107,'자료입력 및 결과표시'!$C$10)&gt;=1),IF(OR('자료입력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A107" s="28">
        <f>IF(AND($S107='자료입력 및 결과표시'!$B$11,COUNTIF($W107:$DR107,'자료입력 및 결과표시'!$C$11)&gt;=1),IF(OR('자료입력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B107" s="28">
        <f>IF(AND($S107='자료입력 및 결과표시'!$B$12,COUNTIF($W107:$DR107,'자료입력 및 결과표시'!$C$12)&gt;=1),IF(OR('자료입력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C107" s="28">
        <f>IF(AND($S107='자료입력 및 결과표시'!$B$13,COUNTIF($W107:$DR107,'자료입력 및 결과표시'!$C$13)&gt;=1),IF(OR('자료입력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D107" s="28">
        <f>IF(AND($S107='자료입력 및 결과표시'!$B$14,COUNTIF($W107:$DR107,'자료입력 및 결과표시'!$C$14)&gt;=1),IF(OR('자료입력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E107" s="28">
        <f>IF(AND($S107='자료입력 및 결과표시'!$B$15,COUNTIF($W107:$DR107,'자료입력 및 결과표시'!$C$15)&gt;=1),IF(OR('자료입력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F107" s="28">
        <f>IF(AND($S107='자료입력 및 결과표시'!$B$16,COUNTIF($W107:$DR107,'자료입력 및 결과표시'!$C$16)&gt;=1),IF(OR('자료입력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G107" s="28">
        <f>IF(AND($S107='자료입력 및 결과표시'!$B$17,COUNTIF($W107:$DR107,'자료입력 및 결과표시'!$C$17)&gt;=1),IF(OR('자료입력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H107" s="28">
        <f>IF(AND($S107='자료입력 및 결과표시'!$B$18,COUNTIF($W107:$DR107,'자료입력 및 결과표시'!$C$18)&gt;=1),IF(OR('자료입력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I107" s="28">
        <f>IF(AND($S107='자료입력 및 결과표시'!$B$19,COUNTIF($W107:$DR107,'자료입력 및 결과표시'!$C$19)&gt;=1),IF(OR('자료입력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J107" s="28">
        <f>IF(AND($S107='자료입력 및 결과표시'!$B$20,COUNTIF($W107:$DR107,'자료입력 및 결과표시'!$C$20)&gt;=1),IF(OR('자료입력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K107" s="28">
        <f>IF(AND($S107='자료입력 및 결과표시'!$B$21,COUNTIF($W107:$DR107,'자료입력 및 결과표시'!$C$21)&gt;=1),IF(OR('자료입력 및 결과표시'!$B$4+90&gt;=$V107,'자료입력 및 결과표시'!$B$4&lt;$U107),0,IF($V107-'자료입력 및 결과표시'!$B$4-90&gt;='자료입력 및 결과표시'!$E$4,'자료입력 및 결과표시'!$E$4,$V107-'자료입력 및 결과표시'!$B$4-90)),0)</f>
        <v>0</v>
      </c>
      <c r="EL107" s="17">
        <f>IF(AND(S107='자료입력 및 결과표시'!$B$6,COUNTIF('업무중복도(데이터 입력)'!$W107:$DR107,'자료입력 및 결과표시'!$C$6)&gt;=1),1,0)</f>
        <v>0</v>
      </c>
      <c r="EM107" s="17">
        <f>IF(AND(S107='자료입력 및 결과표시'!$B$7,COUNTIF('업무중복도(데이터 입력)'!$W107:$DR107,'자료입력 및 결과표시'!$C$7)&gt;=1),2,0)</f>
        <v>0</v>
      </c>
      <c r="EN107" s="17">
        <f>IF(AND(S107='자료입력 및 결과표시'!$B$8,COUNTIF('업무중복도(데이터 입력)'!$W107:$DR107,'자료입력 및 결과표시'!$C$8)&gt;=1),3,0)</f>
        <v>0</v>
      </c>
      <c r="EO107" s="17">
        <f>IF(AND(S107='자료입력 및 결과표시'!$B$9,COUNTIF('업무중복도(데이터 입력)'!$W107:$DR107,'자료입력 및 결과표시'!$C$9)&gt;=1),4,0)</f>
        <v>0</v>
      </c>
      <c r="EP107" s="17">
        <f>IF(AND(S107='자료입력 및 결과표시'!$B$10,COUNTIF('업무중복도(데이터 입력)'!$W107:$DR107,'자료입력 및 결과표시'!$C$10)&gt;=1),5,0)</f>
        <v>0</v>
      </c>
      <c r="EQ107" s="17">
        <f>IF(AND(S107='자료입력 및 결과표시'!$B$11,COUNTIF('업무중복도(데이터 입력)'!$W107:$DR107,'자료입력 및 결과표시'!$C$11)&gt;=1),6,0)</f>
        <v>0</v>
      </c>
      <c r="ER107" s="17">
        <f>IF(AND(S107='자료입력 및 결과표시'!$B$12,COUNTIF('업무중복도(데이터 입력)'!$W107:$DR107,'자료입력 및 결과표시'!$C$12)&gt;=1),7,0)</f>
        <v>0</v>
      </c>
      <c r="ES107" s="17">
        <f>IF(AND(S107='자료입력 및 결과표시'!$B$13,COUNTIF('업무중복도(데이터 입력)'!$W107:$DR107,'자료입력 및 결과표시'!$C$13)&gt;=1),8,0)</f>
        <v>0</v>
      </c>
      <c r="ET107" s="17">
        <f>IF(AND(S107='자료입력 및 결과표시'!$B$14,COUNTIF('업무중복도(데이터 입력)'!$W107:$DR107,'자료입력 및 결과표시'!$C$14)&gt;=1),9,0)</f>
        <v>0</v>
      </c>
      <c r="EU107" s="17">
        <f>IF(AND(S107='자료입력 및 결과표시'!$B$15,COUNTIF('업무중복도(데이터 입력)'!$W107:$DR107,'자료입력 및 결과표시'!$C$15)&gt;=1),10,0)</f>
        <v>0</v>
      </c>
      <c r="EV107" s="17">
        <f>IF(AND(S107='자료입력 및 결과표시'!$B$16,COUNTIF('업무중복도(데이터 입력)'!$W107:$DR107,'자료입력 및 결과표시'!$C$16)&gt;=1),11,0)</f>
        <v>0</v>
      </c>
      <c r="EW107" s="17">
        <f>IF(AND(S107='자료입력 및 결과표시'!$B$17,COUNTIF('업무중복도(데이터 입력)'!$W107:$DR107,'자료입력 및 결과표시'!$C$17)&gt;=1),12,0)</f>
        <v>0</v>
      </c>
      <c r="EX107" s="17">
        <f>IF(AND(S107='자료입력 및 결과표시'!$B$18,COUNTIF('업무중복도(데이터 입력)'!$W107:$DR107,'자료입력 및 결과표시'!$C$18)&gt;=1),13,0)</f>
        <v>0</v>
      </c>
      <c r="EY107" s="17">
        <f>IF(AND(S107='자료입력 및 결과표시'!$B$19,COUNTIF('업무중복도(데이터 입력)'!$W107:$DR107,'자료입력 및 결과표시'!$C$19)&gt;=1),14,0)</f>
        <v>0</v>
      </c>
      <c r="EZ107" s="17">
        <f>IF(AND(S107='자료입력 및 결과표시'!$B$20,COUNTIF('업무중복도(데이터 입력)'!$W107:$DR107,'자료입력 및 결과표시'!$C$20)&gt;=1),15,0)</f>
        <v>0</v>
      </c>
      <c r="FA107" s="17">
        <f>IF(AND(S107='자료입력 및 결과표시'!$B$21,COUNTIF('업무중복도(데이터 입력)'!$W107:$DR107,'자료입력 및 결과표시'!$C$21)&gt;=1),16,0)</f>
        <v>0</v>
      </c>
      <c r="FD107" s="270" t="str">
        <f ca="1">IFERROR(MATCH('자료입력 및 결과표시'!$C$62,OFFSET($R$3,$FD106,,1000),0)+$FD106,"")</f>
        <v/>
      </c>
      <c r="FE107" s="271" t="str">
        <f t="shared" ca="1" si="162"/>
        <v/>
      </c>
      <c r="FK107" s="17">
        <f t="shared" si="163"/>
        <v>0</v>
      </c>
      <c r="FO107"/>
      <c r="FP107" s="17" t="str">
        <f t="shared" ca="1" si="165"/>
        <v/>
      </c>
      <c r="FQ107" s="270" t="str">
        <f ca="1">IFERROR(MATCH('자료입력 및 결과표시'!$C$62,OFFSET($R$3,$FQ106,,1000),0)+$FQ106,"")</f>
        <v/>
      </c>
      <c r="FR107" s="17" t="str">
        <f t="shared" ca="1" si="266"/>
        <v/>
      </c>
      <c r="FS107" s="17" t="str">
        <f t="shared" ca="1" si="267"/>
        <v/>
      </c>
      <c r="FT107" s="17" t="str">
        <f t="shared" ca="1" si="268"/>
        <v/>
      </c>
      <c r="FU107" s="17" t="str">
        <f t="shared" ca="1" si="269"/>
        <v/>
      </c>
      <c r="FV107" s="17" t="str">
        <f t="shared" ca="1" si="270"/>
        <v/>
      </c>
      <c r="FW107" s="17" t="str">
        <f t="shared" ca="1" si="271"/>
        <v/>
      </c>
      <c r="FX107" s="17" t="str">
        <f t="shared" ca="1" si="272"/>
        <v/>
      </c>
      <c r="FY107" s="17" t="str">
        <f t="shared" ca="1" si="273"/>
        <v/>
      </c>
      <c r="FZ107" s="17" t="str">
        <f t="shared" ca="1" si="274"/>
        <v/>
      </c>
      <c r="GA107" s="17" t="str">
        <f t="shared" ca="1" si="275"/>
        <v/>
      </c>
      <c r="GB107" s="17" t="str">
        <f t="shared" ca="1" si="276"/>
        <v/>
      </c>
      <c r="GC107" s="17" t="str">
        <f t="shared" ca="1" si="277"/>
        <v/>
      </c>
      <c r="GD107" s="17" t="str">
        <f t="shared" ca="1" si="278"/>
        <v/>
      </c>
      <c r="GE107" s="17" t="str">
        <f t="shared" ca="1" si="279"/>
        <v/>
      </c>
      <c r="GF107" s="17" t="str">
        <f t="shared" ca="1" si="280"/>
        <v/>
      </c>
      <c r="GG107" s="17" t="str">
        <f t="shared" ca="1" si="281"/>
        <v/>
      </c>
      <c r="GH107" s="17" t="str">
        <f t="shared" ca="1" si="282"/>
        <v/>
      </c>
      <c r="GI107" s="17" t="str">
        <f t="shared" ca="1" si="283"/>
        <v/>
      </c>
      <c r="GJ107" s="17" t="str">
        <f t="shared" ca="1" si="284"/>
        <v/>
      </c>
      <c r="GK107" s="17" t="str">
        <f t="shared" ca="1" si="285"/>
        <v/>
      </c>
      <c r="GL107" s="17" t="str">
        <f t="shared" ca="1" si="286"/>
        <v/>
      </c>
      <c r="GM107" s="17" t="str">
        <f t="shared" ca="1" si="287"/>
        <v/>
      </c>
      <c r="GN107" s="17" t="str">
        <f t="shared" ca="1" si="288"/>
        <v/>
      </c>
      <c r="GO107" s="17" t="str">
        <f t="shared" ca="1" si="289"/>
        <v/>
      </c>
      <c r="GP107" s="17" t="str">
        <f t="shared" ca="1" si="290"/>
        <v/>
      </c>
      <c r="GQ107" s="17" t="str">
        <f t="shared" ca="1" si="291"/>
        <v/>
      </c>
      <c r="GR107" s="17" t="str">
        <f t="shared" ca="1" si="292"/>
        <v/>
      </c>
      <c r="GS107" s="17" t="str">
        <f t="shared" ca="1" si="293"/>
        <v/>
      </c>
      <c r="GT107" s="17" t="str">
        <f t="shared" ca="1" si="294"/>
        <v/>
      </c>
      <c r="GU107" s="17" t="str">
        <f t="shared" ca="1" si="295"/>
        <v/>
      </c>
      <c r="GV107" s="17" t="str">
        <f t="shared" ca="1" si="296"/>
        <v/>
      </c>
      <c r="GW107" s="17" t="str">
        <f t="shared" ca="1" si="297"/>
        <v/>
      </c>
      <c r="GX107" s="17" t="str">
        <f t="shared" ca="1" si="298"/>
        <v/>
      </c>
      <c r="GY107" s="17" t="str">
        <f t="shared" ca="1" si="299"/>
        <v/>
      </c>
      <c r="GZ107" s="17" t="str">
        <f t="shared" ca="1" si="300"/>
        <v/>
      </c>
      <c r="HA107" s="17" t="str">
        <f t="shared" ca="1" si="301"/>
        <v/>
      </c>
      <c r="HB107" s="17" t="str">
        <f t="shared" ca="1" si="302"/>
        <v/>
      </c>
      <c r="HC107" s="17" t="str">
        <f t="shared" ca="1" si="303"/>
        <v/>
      </c>
      <c r="HD107" s="17" t="str">
        <f t="shared" ca="1" si="304"/>
        <v/>
      </c>
      <c r="HE107" s="17" t="str">
        <f t="shared" ca="1" si="305"/>
        <v/>
      </c>
      <c r="HF107" s="17" t="str">
        <f t="shared" ca="1" si="306"/>
        <v/>
      </c>
      <c r="HG107" s="17" t="str">
        <f t="shared" ca="1" si="307"/>
        <v/>
      </c>
      <c r="HH107" s="17" t="str">
        <f t="shared" ca="1" si="308"/>
        <v/>
      </c>
      <c r="HI107" s="17" t="str">
        <f t="shared" ca="1" si="309"/>
        <v/>
      </c>
      <c r="HJ107" s="17" t="str">
        <f t="shared" ca="1" si="310"/>
        <v/>
      </c>
      <c r="HK107" s="17" t="str">
        <f t="shared" ca="1" si="311"/>
        <v/>
      </c>
      <c r="HL107" s="17" t="str">
        <f t="shared" ca="1" si="312"/>
        <v/>
      </c>
      <c r="HM107" s="17" t="str">
        <f t="shared" ca="1" si="313"/>
        <v/>
      </c>
      <c r="HN107" s="17" t="str">
        <f t="shared" ca="1" si="314"/>
        <v/>
      </c>
      <c r="HO107" s="17" t="str">
        <f t="shared" ca="1" si="315"/>
        <v/>
      </c>
      <c r="HP107" s="17" t="str">
        <f t="shared" ca="1" si="316"/>
        <v/>
      </c>
      <c r="HQ107" s="17" t="str">
        <f t="shared" ca="1" si="317"/>
        <v/>
      </c>
      <c r="HR107" s="17" t="str">
        <f t="shared" ca="1" si="318"/>
        <v/>
      </c>
      <c r="HS107" s="17" t="str">
        <f t="shared" ca="1" si="319"/>
        <v/>
      </c>
      <c r="HT107" s="17" t="str">
        <f t="shared" ca="1" si="320"/>
        <v/>
      </c>
      <c r="HU107" s="17" t="str">
        <f t="shared" ca="1" si="321"/>
        <v/>
      </c>
      <c r="HV107" s="17" t="str">
        <f t="shared" ca="1" si="322"/>
        <v/>
      </c>
      <c r="HW107" s="17" t="str">
        <f t="shared" ca="1" si="323"/>
        <v/>
      </c>
      <c r="HX107" s="17" t="str">
        <f t="shared" ca="1" si="324"/>
        <v/>
      </c>
      <c r="HY107" s="17" t="str">
        <f t="shared" ca="1" si="325"/>
        <v/>
      </c>
      <c r="HZ107" s="17" t="str">
        <f t="shared" ca="1" si="326"/>
        <v/>
      </c>
      <c r="IA107" s="17" t="str">
        <f t="shared" ca="1" si="327"/>
        <v/>
      </c>
      <c r="IB107" s="17" t="str">
        <f t="shared" ca="1" si="328"/>
        <v/>
      </c>
      <c r="IC107" s="17" t="str">
        <f t="shared" ca="1" si="329"/>
        <v/>
      </c>
      <c r="ID107" s="17" t="str">
        <f t="shared" ca="1" si="330"/>
        <v/>
      </c>
      <c r="IE107" s="17" t="str">
        <f t="shared" ca="1" si="331"/>
        <v/>
      </c>
      <c r="IF107" s="17" t="str">
        <f t="shared" ca="1" si="332"/>
        <v/>
      </c>
      <c r="IG107" s="17" t="str">
        <f t="shared" ca="1" si="333"/>
        <v/>
      </c>
      <c r="IH107" s="17" t="str">
        <f t="shared" ca="1" si="334"/>
        <v/>
      </c>
      <c r="II107" s="17" t="str">
        <f t="shared" ca="1" si="335"/>
        <v/>
      </c>
      <c r="IJ107" s="17" t="str">
        <f t="shared" ca="1" si="336"/>
        <v/>
      </c>
      <c r="IK107" s="17" t="str">
        <f t="shared" ca="1" si="337"/>
        <v/>
      </c>
      <c r="IL107" s="17" t="str">
        <f t="shared" ca="1" si="338"/>
        <v/>
      </c>
      <c r="IM107" s="17" t="str">
        <f t="shared" ca="1" si="339"/>
        <v/>
      </c>
      <c r="IN107" s="17" t="str">
        <f t="shared" ca="1" si="340"/>
        <v/>
      </c>
      <c r="IO107" s="17" t="str">
        <f t="shared" ca="1" si="341"/>
        <v/>
      </c>
      <c r="IP107" s="17" t="str">
        <f t="shared" ca="1" si="342"/>
        <v/>
      </c>
      <c r="IQ107" s="17" t="str">
        <f t="shared" ca="1" si="343"/>
        <v/>
      </c>
      <c r="IR107" s="17" t="str">
        <f t="shared" ca="1" si="344"/>
        <v/>
      </c>
      <c r="IS107" s="17" t="str">
        <f t="shared" ca="1" si="345"/>
        <v/>
      </c>
      <c r="IT107" s="17" t="str">
        <f t="shared" ca="1" si="346"/>
        <v/>
      </c>
      <c r="IU107" s="17" t="str">
        <f t="shared" ca="1" si="347"/>
        <v/>
      </c>
      <c r="IV107" s="17" t="str">
        <f t="shared" ca="1" si="348"/>
        <v/>
      </c>
      <c r="IW107" s="17" t="str">
        <f t="shared" ca="1" si="349"/>
        <v/>
      </c>
      <c r="IX107" s="17" t="str">
        <f t="shared" ca="1" si="350"/>
        <v/>
      </c>
      <c r="IY107" s="17" t="str">
        <f t="shared" ca="1" si="351"/>
        <v/>
      </c>
      <c r="IZ107" s="17" t="str">
        <f t="shared" ca="1" si="352"/>
        <v/>
      </c>
      <c r="JA107" s="17" t="str">
        <f t="shared" ca="1" si="353"/>
        <v/>
      </c>
      <c r="JB107" s="17" t="str">
        <f t="shared" ca="1" si="354"/>
        <v/>
      </c>
      <c r="JC107" s="17" t="str">
        <f t="shared" ca="1" si="355"/>
        <v/>
      </c>
      <c r="JD107" s="17" t="str">
        <f t="shared" ca="1" si="356"/>
        <v/>
      </c>
      <c r="JE107" s="17" t="str">
        <f t="shared" ca="1" si="357"/>
        <v/>
      </c>
      <c r="JF107" s="17" t="str">
        <f t="shared" ca="1" si="358"/>
        <v/>
      </c>
      <c r="JG107" s="17" t="str">
        <f t="shared" ca="1" si="359"/>
        <v/>
      </c>
      <c r="JH107" s="17" t="str">
        <f t="shared" ca="1" si="360"/>
        <v/>
      </c>
      <c r="JI107" s="17" t="str">
        <f t="shared" ca="1" si="361"/>
        <v/>
      </c>
      <c r="JJ107" s="17" t="str">
        <f t="shared" ca="1" si="362"/>
        <v/>
      </c>
      <c r="JK107" s="17" t="str">
        <f t="shared" ca="1" si="363"/>
        <v/>
      </c>
      <c r="JL107" s="17" t="str">
        <f t="shared" ca="1" si="364"/>
        <v/>
      </c>
      <c r="JM107" s="17" t="str">
        <f t="shared" ca="1" si="365"/>
        <v/>
      </c>
    </row>
    <row r="108" spans="1:273">
      <c r="A108" s="17" t="str">
        <f t="shared" si="145"/>
        <v>\\\0</v>
      </c>
      <c r="B108" s="17" t="str">
        <f t="shared" si="146"/>
        <v>\\\0</v>
      </c>
      <c r="C108" s="17" t="str">
        <f t="shared" si="147"/>
        <v>\\\0</v>
      </c>
      <c r="D108" s="17" t="str">
        <f t="shared" si="148"/>
        <v>\\\0</v>
      </c>
      <c r="E108" s="17" t="str">
        <f t="shared" si="149"/>
        <v>\\\0</v>
      </c>
      <c r="F108" s="17" t="str">
        <f t="shared" si="150"/>
        <v>\\\0</v>
      </c>
      <c r="G108" s="17" t="str">
        <f t="shared" si="151"/>
        <v>\\\0</v>
      </c>
      <c r="H108" s="17" t="str">
        <f t="shared" si="152"/>
        <v>\\\0</v>
      </c>
      <c r="I108" s="17" t="str">
        <f t="shared" si="153"/>
        <v>\\\0</v>
      </c>
      <c r="J108" s="17" t="str">
        <f t="shared" si="154"/>
        <v>\\\0</v>
      </c>
      <c r="K108" s="17" t="str">
        <f t="shared" si="155"/>
        <v>\\\0</v>
      </c>
      <c r="L108" s="17" t="str">
        <f t="shared" si="156"/>
        <v>\\\0</v>
      </c>
      <c r="M108" s="17" t="str">
        <f t="shared" si="157"/>
        <v>\\\0</v>
      </c>
      <c r="N108" s="17" t="str">
        <f t="shared" si="158"/>
        <v>\\\0</v>
      </c>
      <c r="O108" s="17" t="str">
        <f t="shared" si="159"/>
        <v>\\\0</v>
      </c>
      <c r="P108" s="17" t="str">
        <f t="shared" si="160"/>
        <v>\\\0</v>
      </c>
      <c r="R108" s="17" t="str">
        <f t="shared" si="161"/>
        <v>\\</v>
      </c>
      <c r="S108" s="38"/>
      <c r="T108" s="39"/>
      <c r="U108" s="31"/>
      <c r="V108" s="32"/>
      <c r="W108" s="36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35"/>
      <c r="DS108" s="287"/>
      <c r="DT108" s="36"/>
      <c r="DU108" s="37"/>
      <c r="DV108" s="28">
        <f>IF(AND($S108='자료입력 및 결과표시'!$B$6,COUNTIF($W108:$DR108,'자료입력 및 결과표시'!$C$6)&gt;=1),IF(OR('자료입력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DW108" s="28">
        <f>IF(AND($S108='자료입력 및 결과표시'!$B$7,COUNTIF($W108:$DR108,'자료입력 및 결과표시'!$C$7)&gt;=1),IF(OR('자료입력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DX108" s="28">
        <f>IF(AND($S108='자료입력 및 결과표시'!$B$8,COUNTIF($W108:$DR108,'자료입력 및 결과표시'!$C$8)&gt;=1),IF(OR('자료입력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DY108" s="28">
        <f>IF(AND($S108='자료입력 및 결과표시'!$B$9,COUNTIF($W108:$DR108,'자료입력 및 결과표시'!$C$9)&gt;=1),IF(OR('자료입력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DZ108" s="28">
        <f>IF(AND($S108='자료입력 및 결과표시'!$B$10,COUNTIF($W108:$DR108,'자료입력 및 결과표시'!$C$10)&gt;=1),IF(OR('자료입력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A108" s="28">
        <f>IF(AND($S108='자료입력 및 결과표시'!$B$11,COUNTIF($W108:$DR108,'자료입력 및 결과표시'!$C$11)&gt;=1),IF(OR('자료입력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B108" s="28">
        <f>IF(AND($S108='자료입력 및 결과표시'!$B$12,COUNTIF($W108:$DR108,'자료입력 및 결과표시'!$C$12)&gt;=1),IF(OR('자료입력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C108" s="28">
        <f>IF(AND($S108='자료입력 및 결과표시'!$B$13,COUNTIF($W108:$DR108,'자료입력 및 결과표시'!$C$13)&gt;=1),IF(OR('자료입력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D108" s="28">
        <f>IF(AND($S108='자료입력 및 결과표시'!$B$14,COUNTIF($W108:$DR108,'자료입력 및 결과표시'!$C$14)&gt;=1),IF(OR('자료입력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E108" s="28">
        <f>IF(AND($S108='자료입력 및 결과표시'!$B$15,COUNTIF($W108:$DR108,'자료입력 및 결과표시'!$C$15)&gt;=1),IF(OR('자료입력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F108" s="28">
        <f>IF(AND($S108='자료입력 및 결과표시'!$B$16,COUNTIF($W108:$DR108,'자료입력 및 결과표시'!$C$16)&gt;=1),IF(OR('자료입력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G108" s="28">
        <f>IF(AND($S108='자료입력 및 결과표시'!$B$17,COUNTIF($W108:$DR108,'자료입력 및 결과표시'!$C$17)&gt;=1),IF(OR('자료입력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H108" s="28">
        <f>IF(AND($S108='자료입력 및 결과표시'!$B$18,COUNTIF($W108:$DR108,'자료입력 및 결과표시'!$C$18)&gt;=1),IF(OR('자료입력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I108" s="28">
        <f>IF(AND($S108='자료입력 및 결과표시'!$B$19,COUNTIF($W108:$DR108,'자료입력 및 결과표시'!$C$19)&gt;=1),IF(OR('자료입력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J108" s="28">
        <f>IF(AND($S108='자료입력 및 결과표시'!$B$20,COUNTIF($W108:$DR108,'자료입력 및 결과표시'!$C$20)&gt;=1),IF(OR('자료입력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K108" s="28">
        <f>IF(AND($S108='자료입력 및 결과표시'!$B$21,COUNTIF($W108:$DR108,'자료입력 및 결과표시'!$C$21)&gt;=1),IF(OR('자료입력 및 결과표시'!$B$4+90&gt;=$V108,'자료입력 및 결과표시'!$B$4&lt;$U108),0,IF($V108-'자료입력 및 결과표시'!$B$4-90&gt;='자료입력 및 결과표시'!$E$4,'자료입력 및 결과표시'!$E$4,$V108-'자료입력 및 결과표시'!$B$4-90)),0)</f>
        <v>0</v>
      </c>
      <c r="EL108" s="17">
        <f>IF(AND(S108='자료입력 및 결과표시'!$B$6,COUNTIF('업무중복도(데이터 입력)'!$W108:$DR108,'자료입력 및 결과표시'!$C$6)&gt;=1),1,0)</f>
        <v>0</v>
      </c>
      <c r="EM108" s="17">
        <f>IF(AND(S108='자료입력 및 결과표시'!$B$7,COUNTIF('업무중복도(데이터 입력)'!$W108:$DR108,'자료입력 및 결과표시'!$C$7)&gt;=1),2,0)</f>
        <v>0</v>
      </c>
      <c r="EN108" s="17">
        <f>IF(AND(S108='자료입력 및 결과표시'!$B$8,COUNTIF('업무중복도(데이터 입력)'!$W108:$DR108,'자료입력 및 결과표시'!$C$8)&gt;=1),3,0)</f>
        <v>0</v>
      </c>
      <c r="EO108" s="17">
        <f>IF(AND(S108='자료입력 및 결과표시'!$B$9,COUNTIF('업무중복도(데이터 입력)'!$W108:$DR108,'자료입력 및 결과표시'!$C$9)&gt;=1),4,0)</f>
        <v>0</v>
      </c>
      <c r="EP108" s="17">
        <f>IF(AND(S108='자료입력 및 결과표시'!$B$10,COUNTIF('업무중복도(데이터 입력)'!$W108:$DR108,'자료입력 및 결과표시'!$C$10)&gt;=1),5,0)</f>
        <v>0</v>
      </c>
      <c r="EQ108" s="17">
        <f>IF(AND(S108='자료입력 및 결과표시'!$B$11,COUNTIF('업무중복도(데이터 입력)'!$W108:$DR108,'자료입력 및 결과표시'!$C$11)&gt;=1),6,0)</f>
        <v>0</v>
      </c>
      <c r="ER108" s="17">
        <f>IF(AND(S108='자료입력 및 결과표시'!$B$12,COUNTIF('업무중복도(데이터 입력)'!$W108:$DR108,'자료입력 및 결과표시'!$C$12)&gt;=1),7,0)</f>
        <v>0</v>
      </c>
      <c r="ES108" s="17">
        <f>IF(AND(S108='자료입력 및 결과표시'!$B$13,COUNTIF('업무중복도(데이터 입력)'!$W108:$DR108,'자료입력 및 결과표시'!$C$13)&gt;=1),8,0)</f>
        <v>0</v>
      </c>
      <c r="ET108" s="17">
        <f>IF(AND(S108='자료입력 및 결과표시'!$B$14,COUNTIF('업무중복도(데이터 입력)'!$W108:$DR108,'자료입력 및 결과표시'!$C$14)&gt;=1),9,0)</f>
        <v>0</v>
      </c>
      <c r="EU108" s="17">
        <f>IF(AND(S108='자료입력 및 결과표시'!$B$15,COUNTIF('업무중복도(데이터 입력)'!$W108:$DR108,'자료입력 및 결과표시'!$C$15)&gt;=1),10,0)</f>
        <v>0</v>
      </c>
      <c r="EV108" s="17">
        <f>IF(AND(S108='자료입력 및 결과표시'!$B$16,COUNTIF('업무중복도(데이터 입력)'!$W108:$DR108,'자료입력 및 결과표시'!$C$16)&gt;=1),11,0)</f>
        <v>0</v>
      </c>
      <c r="EW108" s="17">
        <f>IF(AND(S108='자료입력 및 결과표시'!$B$17,COUNTIF('업무중복도(데이터 입력)'!$W108:$DR108,'자료입력 및 결과표시'!$C$17)&gt;=1),12,0)</f>
        <v>0</v>
      </c>
      <c r="EX108" s="17">
        <f>IF(AND(S108='자료입력 및 결과표시'!$B$18,COUNTIF('업무중복도(데이터 입력)'!$W108:$DR108,'자료입력 및 결과표시'!$C$18)&gt;=1),13,0)</f>
        <v>0</v>
      </c>
      <c r="EY108" s="17">
        <f>IF(AND(S108='자료입력 및 결과표시'!$B$19,COUNTIF('업무중복도(데이터 입력)'!$W108:$DR108,'자료입력 및 결과표시'!$C$19)&gt;=1),14,0)</f>
        <v>0</v>
      </c>
      <c r="EZ108" s="17">
        <f>IF(AND(S108='자료입력 및 결과표시'!$B$20,COUNTIF('업무중복도(데이터 입력)'!$W108:$DR108,'자료입력 및 결과표시'!$C$20)&gt;=1),15,0)</f>
        <v>0</v>
      </c>
      <c r="FA108" s="17">
        <f>IF(AND(S108='자료입력 및 결과표시'!$B$21,COUNTIF('업무중복도(데이터 입력)'!$W108:$DR108,'자료입력 및 결과표시'!$C$21)&gt;=1),16,0)</f>
        <v>0</v>
      </c>
      <c r="FD108" s="270" t="str">
        <f ca="1">IFERROR(MATCH('자료입력 및 결과표시'!$C$62,OFFSET($R$3,$FD107,,1000),0)+$FD107,"")</f>
        <v/>
      </c>
      <c r="FE108" s="271" t="str">
        <f t="shared" ca="1" si="162"/>
        <v/>
      </c>
      <c r="FK108" s="17">
        <f t="shared" si="163"/>
        <v>0</v>
      </c>
      <c r="FO108"/>
      <c r="FP108" s="17" t="str">
        <f t="shared" ca="1" si="165"/>
        <v/>
      </c>
      <c r="FQ108" s="270" t="str">
        <f ca="1">IFERROR(MATCH('자료입력 및 결과표시'!$C$62,OFFSET($R$3,$FQ107,,1000),0)+$FQ107,"")</f>
        <v/>
      </c>
      <c r="FR108" s="17" t="str">
        <f t="shared" ca="1" si="266"/>
        <v/>
      </c>
      <c r="FS108" s="17" t="str">
        <f t="shared" ca="1" si="267"/>
        <v/>
      </c>
      <c r="FT108" s="17" t="str">
        <f t="shared" ca="1" si="268"/>
        <v/>
      </c>
      <c r="FU108" s="17" t="str">
        <f t="shared" ca="1" si="269"/>
        <v/>
      </c>
      <c r="FV108" s="17" t="str">
        <f t="shared" ca="1" si="270"/>
        <v/>
      </c>
      <c r="FW108" s="17" t="str">
        <f t="shared" ca="1" si="271"/>
        <v/>
      </c>
      <c r="FX108" s="17" t="str">
        <f t="shared" ca="1" si="272"/>
        <v/>
      </c>
      <c r="FY108" s="17" t="str">
        <f t="shared" ca="1" si="273"/>
        <v/>
      </c>
      <c r="FZ108" s="17" t="str">
        <f t="shared" ca="1" si="274"/>
        <v/>
      </c>
      <c r="GA108" s="17" t="str">
        <f t="shared" ca="1" si="275"/>
        <v/>
      </c>
      <c r="GB108" s="17" t="str">
        <f t="shared" ca="1" si="276"/>
        <v/>
      </c>
      <c r="GC108" s="17" t="str">
        <f t="shared" ca="1" si="277"/>
        <v/>
      </c>
      <c r="GD108" s="17" t="str">
        <f t="shared" ca="1" si="278"/>
        <v/>
      </c>
      <c r="GE108" s="17" t="str">
        <f t="shared" ca="1" si="279"/>
        <v/>
      </c>
      <c r="GF108" s="17" t="str">
        <f t="shared" ca="1" si="280"/>
        <v/>
      </c>
      <c r="GG108" s="17" t="str">
        <f t="shared" ca="1" si="281"/>
        <v/>
      </c>
      <c r="GH108" s="17" t="str">
        <f t="shared" ca="1" si="282"/>
        <v/>
      </c>
      <c r="GI108" s="17" t="str">
        <f t="shared" ca="1" si="283"/>
        <v/>
      </c>
      <c r="GJ108" s="17" t="str">
        <f t="shared" ca="1" si="284"/>
        <v/>
      </c>
      <c r="GK108" s="17" t="str">
        <f t="shared" ca="1" si="285"/>
        <v/>
      </c>
      <c r="GL108" s="17" t="str">
        <f t="shared" ca="1" si="286"/>
        <v/>
      </c>
      <c r="GM108" s="17" t="str">
        <f t="shared" ca="1" si="287"/>
        <v/>
      </c>
      <c r="GN108" s="17" t="str">
        <f t="shared" ca="1" si="288"/>
        <v/>
      </c>
      <c r="GO108" s="17" t="str">
        <f t="shared" ca="1" si="289"/>
        <v/>
      </c>
      <c r="GP108" s="17" t="str">
        <f t="shared" ca="1" si="290"/>
        <v/>
      </c>
      <c r="GQ108" s="17" t="str">
        <f t="shared" ca="1" si="291"/>
        <v/>
      </c>
      <c r="GR108" s="17" t="str">
        <f t="shared" ca="1" si="292"/>
        <v/>
      </c>
      <c r="GS108" s="17" t="str">
        <f t="shared" ca="1" si="293"/>
        <v/>
      </c>
      <c r="GT108" s="17" t="str">
        <f t="shared" ca="1" si="294"/>
        <v/>
      </c>
      <c r="GU108" s="17" t="str">
        <f t="shared" ca="1" si="295"/>
        <v/>
      </c>
      <c r="GV108" s="17" t="str">
        <f t="shared" ca="1" si="296"/>
        <v/>
      </c>
      <c r="GW108" s="17" t="str">
        <f t="shared" ca="1" si="297"/>
        <v/>
      </c>
      <c r="GX108" s="17" t="str">
        <f t="shared" ca="1" si="298"/>
        <v/>
      </c>
      <c r="GY108" s="17" t="str">
        <f t="shared" ca="1" si="299"/>
        <v/>
      </c>
      <c r="GZ108" s="17" t="str">
        <f t="shared" ca="1" si="300"/>
        <v/>
      </c>
      <c r="HA108" s="17" t="str">
        <f t="shared" ca="1" si="301"/>
        <v/>
      </c>
      <c r="HB108" s="17" t="str">
        <f t="shared" ca="1" si="302"/>
        <v/>
      </c>
      <c r="HC108" s="17" t="str">
        <f t="shared" ca="1" si="303"/>
        <v/>
      </c>
      <c r="HD108" s="17" t="str">
        <f t="shared" ca="1" si="304"/>
        <v/>
      </c>
      <c r="HE108" s="17" t="str">
        <f t="shared" ca="1" si="305"/>
        <v/>
      </c>
      <c r="HF108" s="17" t="str">
        <f t="shared" ca="1" si="306"/>
        <v/>
      </c>
      <c r="HG108" s="17" t="str">
        <f t="shared" ca="1" si="307"/>
        <v/>
      </c>
      <c r="HH108" s="17" t="str">
        <f t="shared" ca="1" si="308"/>
        <v/>
      </c>
      <c r="HI108" s="17" t="str">
        <f t="shared" ca="1" si="309"/>
        <v/>
      </c>
      <c r="HJ108" s="17" t="str">
        <f t="shared" ca="1" si="310"/>
        <v/>
      </c>
      <c r="HK108" s="17" t="str">
        <f t="shared" ca="1" si="311"/>
        <v/>
      </c>
      <c r="HL108" s="17" t="str">
        <f t="shared" ca="1" si="312"/>
        <v/>
      </c>
      <c r="HM108" s="17" t="str">
        <f t="shared" ca="1" si="313"/>
        <v/>
      </c>
      <c r="HN108" s="17" t="str">
        <f t="shared" ca="1" si="314"/>
        <v/>
      </c>
      <c r="HO108" s="17" t="str">
        <f t="shared" ca="1" si="315"/>
        <v/>
      </c>
      <c r="HP108" s="17" t="str">
        <f t="shared" ca="1" si="316"/>
        <v/>
      </c>
      <c r="HQ108" s="17" t="str">
        <f t="shared" ca="1" si="317"/>
        <v/>
      </c>
      <c r="HR108" s="17" t="str">
        <f t="shared" ca="1" si="318"/>
        <v/>
      </c>
      <c r="HS108" s="17" t="str">
        <f t="shared" ca="1" si="319"/>
        <v/>
      </c>
      <c r="HT108" s="17" t="str">
        <f t="shared" ca="1" si="320"/>
        <v/>
      </c>
      <c r="HU108" s="17" t="str">
        <f t="shared" ca="1" si="321"/>
        <v/>
      </c>
      <c r="HV108" s="17" t="str">
        <f t="shared" ca="1" si="322"/>
        <v/>
      </c>
      <c r="HW108" s="17" t="str">
        <f t="shared" ca="1" si="323"/>
        <v/>
      </c>
      <c r="HX108" s="17" t="str">
        <f t="shared" ca="1" si="324"/>
        <v/>
      </c>
      <c r="HY108" s="17" t="str">
        <f t="shared" ca="1" si="325"/>
        <v/>
      </c>
      <c r="HZ108" s="17" t="str">
        <f t="shared" ca="1" si="326"/>
        <v/>
      </c>
      <c r="IA108" s="17" t="str">
        <f t="shared" ca="1" si="327"/>
        <v/>
      </c>
      <c r="IB108" s="17" t="str">
        <f t="shared" ca="1" si="328"/>
        <v/>
      </c>
      <c r="IC108" s="17" t="str">
        <f t="shared" ca="1" si="329"/>
        <v/>
      </c>
      <c r="ID108" s="17" t="str">
        <f t="shared" ca="1" si="330"/>
        <v/>
      </c>
      <c r="IE108" s="17" t="str">
        <f t="shared" ca="1" si="331"/>
        <v/>
      </c>
      <c r="IF108" s="17" t="str">
        <f t="shared" ca="1" si="332"/>
        <v/>
      </c>
      <c r="IG108" s="17" t="str">
        <f t="shared" ca="1" si="333"/>
        <v/>
      </c>
      <c r="IH108" s="17" t="str">
        <f t="shared" ca="1" si="334"/>
        <v/>
      </c>
      <c r="II108" s="17" t="str">
        <f t="shared" ca="1" si="335"/>
        <v/>
      </c>
      <c r="IJ108" s="17" t="str">
        <f t="shared" ca="1" si="336"/>
        <v/>
      </c>
      <c r="IK108" s="17" t="str">
        <f t="shared" ca="1" si="337"/>
        <v/>
      </c>
      <c r="IL108" s="17" t="str">
        <f t="shared" ca="1" si="338"/>
        <v/>
      </c>
      <c r="IM108" s="17" t="str">
        <f t="shared" ca="1" si="339"/>
        <v/>
      </c>
      <c r="IN108" s="17" t="str">
        <f t="shared" ca="1" si="340"/>
        <v/>
      </c>
      <c r="IO108" s="17" t="str">
        <f t="shared" ca="1" si="341"/>
        <v/>
      </c>
      <c r="IP108" s="17" t="str">
        <f t="shared" ca="1" si="342"/>
        <v/>
      </c>
      <c r="IQ108" s="17" t="str">
        <f t="shared" ca="1" si="343"/>
        <v/>
      </c>
      <c r="IR108" s="17" t="str">
        <f t="shared" ca="1" si="344"/>
        <v/>
      </c>
      <c r="IS108" s="17" t="str">
        <f t="shared" ca="1" si="345"/>
        <v/>
      </c>
      <c r="IT108" s="17" t="str">
        <f t="shared" ca="1" si="346"/>
        <v/>
      </c>
      <c r="IU108" s="17" t="str">
        <f t="shared" ca="1" si="347"/>
        <v/>
      </c>
      <c r="IV108" s="17" t="str">
        <f t="shared" ca="1" si="348"/>
        <v/>
      </c>
      <c r="IW108" s="17" t="str">
        <f t="shared" ca="1" si="349"/>
        <v/>
      </c>
      <c r="IX108" s="17" t="str">
        <f t="shared" ca="1" si="350"/>
        <v/>
      </c>
      <c r="IY108" s="17" t="str">
        <f t="shared" ca="1" si="351"/>
        <v/>
      </c>
      <c r="IZ108" s="17" t="str">
        <f t="shared" ca="1" si="352"/>
        <v/>
      </c>
      <c r="JA108" s="17" t="str">
        <f t="shared" ca="1" si="353"/>
        <v/>
      </c>
      <c r="JB108" s="17" t="str">
        <f t="shared" ca="1" si="354"/>
        <v/>
      </c>
      <c r="JC108" s="17" t="str">
        <f t="shared" ca="1" si="355"/>
        <v/>
      </c>
      <c r="JD108" s="17" t="str">
        <f t="shared" ca="1" si="356"/>
        <v/>
      </c>
      <c r="JE108" s="17" t="str">
        <f t="shared" ca="1" si="357"/>
        <v/>
      </c>
      <c r="JF108" s="17" t="str">
        <f t="shared" ca="1" si="358"/>
        <v/>
      </c>
      <c r="JG108" s="17" t="str">
        <f t="shared" ca="1" si="359"/>
        <v/>
      </c>
      <c r="JH108" s="17" t="str">
        <f t="shared" ca="1" si="360"/>
        <v/>
      </c>
      <c r="JI108" s="17" t="str">
        <f t="shared" ca="1" si="361"/>
        <v/>
      </c>
      <c r="JJ108" s="17" t="str">
        <f t="shared" ca="1" si="362"/>
        <v/>
      </c>
      <c r="JK108" s="17" t="str">
        <f t="shared" ca="1" si="363"/>
        <v/>
      </c>
      <c r="JL108" s="17" t="str">
        <f t="shared" ca="1" si="364"/>
        <v/>
      </c>
      <c r="JM108" s="17" t="str">
        <f t="shared" ca="1" si="365"/>
        <v/>
      </c>
    </row>
    <row r="109" spans="1:273">
      <c r="A109" s="17" t="str">
        <f t="shared" si="145"/>
        <v>\\\0</v>
      </c>
      <c r="B109" s="17" t="str">
        <f t="shared" si="146"/>
        <v>\\\0</v>
      </c>
      <c r="C109" s="17" t="str">
        <f t="shared" si="147"/>
        <v>\\\0</v>
      </c>
      <c r="D109" s="17" t="str">
        <f t="shared" si="148"/>
        <v>\\\0</v>
      </c>
      <c r="E109" s="17" t="str">
        <f t="shared" si="149"/>
        <v>\\\0</v>
      </c>
      <c r="F109" s="17" t="str">
        <f t="shared" si="150"/>
        <v>\\\0</v>
      </c>
      <c r="G109" s="17" t="str">
        <f t="shared" si="151"/>
        <v>\\\0</v>
      </c>
      <c r="H109" s="17" t="str">
        <f t="shared" si="152"/>
        <v>\\\0</v>
      </c>
      <c r="I109" s="17" t="str">
        <f t="shared" si="153"/>
        <v>\\\0</v>
      </c>
      <c r="J109" s="17" t="str">
        <f t="shared" si="154"/>
        <v>\\\0</v>
      </c>
      <c r="K109" s="17" t="str">
        <f t="shared" si="155"/>
        <v>\\\0</v>
      </c>
      <c r="L109" s="17" t="str">
        <f t="shared" si="156"/>
        <v>\\\0</v>
      </c>
      <c r="M109" s="17" t="str">
        <f t="shared" si="157"/>
        <v>\\\0</v>
      </c>
      <c r="N109" s="17" t="str">
        <f t="shared" si="158"/>
        <v>\\\0</v>
      </c>
      <c r="O109" s="17" t="str">
        <f t="shared" si="159"/>
        <v>\\\0</v>
      </c>
      <c r="P109" s="17" t="str">
        <f t="shared" si="160"/>
        <v>\\\0</v>
      </c>
      <c r="R109" s="17" t="str">
        <f t="shared" si="161"/>
        <v>\\</v>
      </c>
      <c r="S109" s="38"/>
      <c r="T109" s="39"/>
      <c r="U109" s="31"/>
      <c r="V109" s="32"/>
      <c r="W109" s="36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35"/>
      <c r="DS109" s="287"/>
      <c r="DT109" s="36"/>
      <c r="DU109" s="37"/>
      <c r="DV109" s="28">
        <f>IF(AND($S109='자료입력 및 결과표시'!$B$6,COUNTIF($W109:$DR109,'자료입력 및 결과표시'!$C$6)&gt;=1),IF(OR('자료입력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DW109" s="28">
        <f>IF(AND($S109='자료입력 및 결과표시'!$B$7,COUNTIF($W109:$DR109,'자료입력 및 결과표시'!$C$7)&gt;=1),IF(OR('자료입력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DX109" s="28">
        <f>IF(AND($S109='자료입력 및 결과표시'!$B$8,COUNTIF($W109:$DR109,'자료입력 및 결과표시'!$C$8)&gt;=1),IF(OR('자료입력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DY109" s="28">
        <f>IF(AND($S109='자료입력 및 결과표시'!$B$9,COUNTIF($W109:$DR109,'자료입력 및 결과표시'!$C$9)&gt;=1),IF(OR('자료입력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DZ109" s="28">
        <f>IF(AND($S109='자료입력 및 결과표시'!$B$10,COUNTIF($W109:$DR109,'자료입력 및 결과표시'!$C$10)&gt;=1),IF(OR('자료입력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A109" s="28">
        <f>IF(AND($S109='자료입력 및 결과표시'!$B$11,COUNTIF($W109:$DR109,'자료입력 및 결과표시'!$C$11)&gt;=1),IF(OR('자료입력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B109" s="28">
        <f>IF(AND($S109='자료입력 및 결과표시'!$B$12,COUNTIF($W109:$DR109,'자료입력 및 결과표시'!$C$12)&gt;=1),IF(OR('자료입력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C109" s="28">
        <f>IF(AND($S109='자료입력 및 결과표시'!$B$13,COUNTIF($W109:$DR109,'자료입력 및 결과표시'!$C$13)&gt;=1),IF(OR('자료입력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D109" s="28">
        <f>IF(AND($S109='자료입력 및 결과표시'!$B$14,COUNTIF($W109:$DR109,'자료입력 및 결과표시'!$C$14)&gt;=1),IF(OR('자료입력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E109" s="28">
        <f>IF(AND($S109='자료입력 및 결과표시'!$B$15,COUNTIF($W109:$DR109,'자료입력 및 결과표시'!$C$15)&gt;=1),IF(OR('자료입력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F109" s="28">
        <f>IF(AND($S109='자료입력 및 결과표시'!$B$16,COUNTIF($W109:$DR109,'자료입력 및 결과표시'!$C$16)&gt;=1),IF(OR('자료입력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G109" s="28">
        <f>IF(AND($S109='자료입력 및 결과표시'!$B$17,COUNTIF($W109:$DR109,'자료입력 및 결과표시'!$C$17)&gt;=1),IF(OR('자료입력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H109" s="28">
        <f>IF(AND($S109='자료입력 및 결과표시'!$B$18,COUNTIF($W109:$DR109,'자료입력 및 결과표시'!$C$18)&gt;=1),IF(OR('자료입력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I109" s="28">
        <f>IF(AND($S109='자료입력 및 결과표시'!$B$19,COUNTIF($W109:$DR109,'자료입력 및 결과표시'!$C$19)&gt;=1),IF(OR('자료입력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J109" s="28">
        <f>IF(AND($S109='자료입력 및 결과표시'!$B$20,COUNTIF($W109:$DR109,'자료입력 및 결과표시'!$C$20)&gt;=1),IF(OR('자료입력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K109" s="28">
        <f>IF(AND($S109='자료입력 및 결과표시'!$B$21,COUNTIF($W109:$DR109,'자료입력 및 결과표시'!$C$21)&gt;=1),IF(OR('자료입력 및 결과표시'!$B$4+90&gt;=$V109,'자료입력 및 결과표시'!$B$4&lt;$U109),0,IF($V109-'자료입력 및 결과표시'!$B$4-90&gt;='자료입력 및 결과표시'!$E$4,'자료입력 및 결과표시'!$E$4,$V109-'자료입력 및 결과표시'!$B$4-90)),0)</f>
        <v>0</v>
      </c>
      <c r="EL109" s="17">
        <f>IF(AND(S109='자료입력 및 결과표시'!$B$6,COUNTIF('업무중복도(데이터 입력)'!$W109:$DR109,'자료입력 및 결과표시'!$C$6)&gt;=1),1,0)</f>
        <v>0</v>
      </c>
      <c r="EM109" s="17">
        <f>IF(AND(S109='자료입력 및 결과표시'!$B$7,COUNTIF('업무중복도(데이터 입력)'!$W109:$DR109,'자료입력 및 결과표시'!$C$7)&gt;=1),2,0)</f>
        <v>0</v>
      </c>
      <c r="EN109" s="17">
        <f>IF(AND(S109='자료입력 및 결과표시'!$B$8,COUNTIF('업무중복도(데이터 입력)'!$W109:$DR109,'자료입력 및 결과표시'!$C$8)&gt;=1),3,0)</f>
        <v>0</v>
      </c>
      <c r="EO109" s="17">
        <f>IF(AND(S109='자료입력 및 결과표시'!$B$9,COUNTIF('업무중복도(데이터 입력)'!$W109:$DR109,'자료입력 및 결과표시'!$C$9)&gt;=1),4,0)</f>
        <v>0</v>
      </c>
      <c r="EP109" s="17">
        <f>IF(AND(S109='자료입력 및 결과표시'!$B$10,COUNTIF('업무중복도(데이터 입력)'!$W109:$DR109,'자료입력 및 결과표시'!$C$10)&gt;=1),5,0)</f>
        <v>0</v>
      </c>
      <c r="EQ109" s="17">
        <f>IF(AND(S109='자료입력 및 결과표시'!$B$11,COUNTIF('업무중복도(데이터 입력)'!$W109:$DR109,'자료입력 및 결과표시'!$C$11)&gt;=1),6,0)</f>
        <v>0</v>
      </c>
      <c r="ER109" s="17">
        <f>IF(AND(S109='자료입력 및 결과표시'!$B$12,COUNTIF('업무중복도(데이터 입력)'!$W109:$DR109,'자료입력 및 결과표시'!$C$12)&gt;=1),7,0)</f>
        <v>0</v>
      </c>
      <c r="ES109" s="17">
        <f>IF(AND(S109='자료입력 및 결과표시'!$B$13,COUNTIF('업무중복도(데이터 입력)'!$W109:$DR109,'자료입력 및 결과표시'!$C$13)&gt;=1),8,0)</f>
        <v>0</v>
      </c>
      <c r="ET109" s="17">
        <f>IF(AND(S109='자료입력 및 결과표시'!$B$14,COUNTIF('업무중복도(데이터 입력)'!$W109:$DR109,'자료입력 및 결과표시'!$C$14)&gt;=1),9,0)</f>
        <v>0</v>
      </c>
      <c r="EU109" s="17">
        <f>IF(AND(S109='자료입력 및 결과표시'!$B$15,COUNTIF('업무중복도(데이터 입력)'!$W109:$DR109,'자료입력 및 결과표시'!$C$15)&gt;=1),10,0)</f>
        <v>0</v>
      </c>
      <c r="EV109" s="17">
        <f>IF(AND(S109='자료입력 및 결과표시'!$B$16,COUNTIF('업무중복도(데이터 입력)'!$W109:$DR109,'자료입력 및 결과표시'!$C$16)&gt;=1),11,0)</f>
        <v>0</v>
      </c>
      <c r="EW109" s="17">
        <f>IF(AND(S109='자료입력 및 결과표시'!$B$17,COUNTIF('업무중복도(데이터 입력)'!$W109:$DR109,'자료입력 및 결과표시'!$C$17)&gt;=1),12,0)</f>
        <v>0</v>
      </c>
      <c r="EX109" s="17">
        <f>IF(AND(S109='자료입력 및 결과표시'!$B$18,COUNTIF('업무중복도(데이터 입력)'!$W109:$DR109,'자료입력 및 결과표시'!$C$18)&gt;=1),13,0)</f>
        <v>0</v>
      </c>
      <c r="EY109" s="17">
        <f>IF(AND(S109='자료입력 및 결과표시'!$B$19,COUNTIF('업무중복도(데이터 입력)'!$W109:$DR109,'자료입력 및 결과표시'!$C$19)&gt;=1),14,0)</f>
        <v>0</v>
      </c>
      <c r="EZ109" s="17">
        <f>IF(AND(S109='자료입력 및 결과표시'!$B$20,COUNTIF('업무중복도(데이터 입력)'!$W109:$DR109,'자료입력 및 결과표시'!$C$20)&gt;=1),15,0)</f>
        <v>0</v>
      </c>
      <c r="FA109" s="17">
        <f>IF(AND(S109='자료입력 및 결과표시'!$B$21,COUNTIF('업무중복도(데이터 입력)'!$W109:$DR109,'자료입력 및 결과표시'!$C$21)&gt;=1),16,0)</f>
        <v>0</v>
      </c>
      <c r="FD109" s="270" t="str">
        <f ca="1">IFERROR(MATCH('자료입력 및 결과표시'!$C$62,OFFSET($R$3,$FD108,,1000),0)+$FD108,"")</f>
        <v/>
      </c>
      <c r="FE109" s="271" t="str">
        <f t="shared" ca="1" si="162"/>
        <v/>
      </c>
      <c r="FK109" s="17">
        <f t="shared" si="163"/>
        <v>0</v>
      </c>
      <c r="FO109"/>
      <c r="FP109" s="17" t="str">
        <f t="shared" ca="1" si="165"/>
        <v/>
      </c>
      <c r="FQ109" s="270" t="str">
        <f ca="1">IFERROR(MATCH('자료입력 및 결과표시'!$C$62,OFFSET($R$3,$FQ108,,1000),0)+$FQ108,"")</f>
        <v/>
      </c>
      <c r="FR109" s="17" t="str">
        <f t="shared" ca="1" si="266"/>
        <v/>
      </c>
      <c r="FS109" s="17" t="str">
        <f t="shared" ca="1" si="267"/>
        <v/>
      </c>
      <c r="FT109" s="17" t="str">
        <f t="shared" ca="1" si="268"/>
        <v/>
      </c>
      <c r="FU109" s="17" t="str">
        <f t="shared" ca="1" si="269"/>
        <v/>
      </c>
      <c r="FV109" s="17" t="str">
        <f t="shared" ca="1" si="270"/>
        <v/>
      </c>
      <c r="FW109" s="17" t="str">
        <f t="shared" ca="1" si="271"/>
        <v/>
      </c>
      <c r="FX109" s="17" t="str">
        <f t="shared" ca="1" si="272"/>
        <v/>
      </c>
      <c r="FY109" s="17" t="str">
        <f t="shared" ca="1" si="273"/>
        <v/>
      </c>
      <c r="FZ109" s="17" t="str">
        <f t="shared" ca="1" si="274"/>
        <v/>
      </c>
      <c r="GA109" s="17" t="str">
        <f t="shared" ca="1" si="275"/>
        <v/>
      </c>
      <c r="GB109" s="17" t="str">
        <f t="shared" ca="1" si="276"/>
        <v/>
      </c>
      <c r="GC109" s="17" t="str">
        <f t="shared" ca="1" si="277"/>
        <v/>
      </c>
      <c r="GD109" s="17" t="str">
        <f t="shared" ca="1" si="278"/>
        <v/>
      </c>
      <c r="GE109" s="17" t="str">
        <f t="shared" ca="1" si="279"/>
        <v/>
      </c>
      <c r="GF109" s="17" t="str">
        <f t="shared" ca="1" si="280"/>
        <v/>
      </c>
      <c r="GG109" s="17" t="str">
        <f t="shared" ca="1" si="281"/>
        <v/>
      </c>
      <c r="GH109" s="17" t="str">
        <f t="shared" ca="1" si="282"/>
        <v/>
      </c>
      <c r="GI109" s="17" t="str">
        <f t="shared" ca="1" si="283"/>
        <v/>
      </c>
      <c r="GJ109" s="17" t="str">
        <f t="shared" ca="1" si="284"/>
        <v/>
      </c>
      <c r="GK109" s="17" t="str">
        <f t="shared" ca="1" si="285"/>
        <v/>
      </c>
      <c r="GL109" s="17" t="str">
        <f t="shared" ca="1" si="286"/>
        <v/>
      </c>
      <c r="GM109" s="17" t="str">
        <f t="shared" ca="1" si="287"/>
        <v/>
      </c>
      <c r="GN109" s="17" t="str">
        <f t="shared" ca="1" si="288"/>
        <v/>
      </c>
      <c r="GO109" s="17" t="str">
        <f t="shared" ca="1" si="289"/>
        <v/>
      </c>
      <c r="GP109" s="17" t="str">
        <f t="shared" ca="1" si="290"/>
        <v/>
      </c>
      <c r="GQ109" s="17" t="str">
        <f t="shared" ca="1" si="291"/>
        <v/>
      </c>
      <c r="GR109" s="17" t="str">
        <f t="shared" ca="1" si="292"/>
        <v/>
      </c>
      <c r="GS109" s="17" t="str">
        <f t="shared" ca="1" si="293"/>
        <v/>
      </c>
      <c r="GT109" s="17" t="str">
        <f t="shared" ca="1" si="294"/>
        <v/>
      </c>
      <c r="GU109" s="17" t="str">
        <f t="shared" ca="1" si="295"/>
        <v/>
      </c>
      <c r="GV109" s="17" t="str">
        <f t="shared" ca="1" si="296"/>
        <v/>
      </c>
      <c r="GW109" s="17" t="str">
        <f t="shared" ca="1" si="297"/>
        <v/>
      </c>
      <c r="GX109" s="17" t="str">
        <f t="shared" ca="1" si="298"/>
        <v/>
      </c>
      <c r="GY109" s="17" t="str">
        <f t="shared" ca="1" si="299"/>
        <v/>
      </c>
      <c r="GZ109" s="17" t="str">
        <f t="shared" ca="1" si="300"/>
        <v/>
      </c>
      <c r="HA109" s="17" t="str">
        <f t="shared" ca="1" si="301"/>
        <v/>
      </c>
      <c r="HB109" s="17" t="str">
        <f t="shared" ca="1" si="302"/>
        <v/>
      </c>
      <c r="HC109" s="17" t="str">
        <f t="shared" ca="1" si="303"/>
        <v/>
      </c>
      <c r="HD109" s="17" t="str">
        <f t="shared" ca="1" si="304"/>
        <v/>
      </c>
      <c r="HE109" s="17" t="str">
        <f t="shared" ca="1" si="305"/>
        <v/>
      </c>
      <c r="HF109" s="17" t="str">
        <f t="shared" ca="1" si="306"/>
        <v/>
      </c>
      <c r="HG109" s="17" t="str">
        <f t="shared" ca="1" si="307"/>
        <v/>
      </c>
      <c r="HH109" s="17" t="str">
        <f t="shared" ca="1" si="308"/>
        <v/>
      </c>
      <c r="HI109" s="17" t="str">
        <f t="shared" ca="1" si="309"/>
        <v/>
      </c>
      <c r="HJ109" s="17" t="str">
        <f t="shared" ca="1" si="310"/>
        <v/>
      </c>
      <c r="HK109" s="17" t="str">
        <f t="shared" ca="1" si="311"/>
        <v/>
      </c>
      <c r="HL109" s="17" t="str">
        <f t="shared" ca="1" si="312"/>
        <v/>
      </c>
      <c r="HM109" s="17" t="str">
        <f t="shared" ca="1" si="313"/>
        <v/>
      </c>
      <c r="HN109" s="17" t="str">
        <f t="shared" ca="1" si="314"/>
        <v/>
      </c>
      <c r="HO109" s="17" t="str">
        <f t="shared" ca="1" si="315"/>
        <v/>
      </c>
      <c r="HP109" s="17" t="str">
        <f t="shared" ca="1" si="316"/>
        <v/>
      </c>
      <c r="HQ109" s="17" t="str">
        <f t="shared" ca="1" si="317"/>
        <v/>
      </c>
      <c r="HR109" s="17" t="str">
        <f t="shared" ca="1" si="318"/>
        <v/>
      </c>
      <c r="HS109" s="17" t="str">
        <f t="shared" ca="1" si="319"/>
        <v/>
      </c>
      <c r="HT109" s="17" t="str">
        <f t="shared" ca="1" si="320"/>
        <v/>
      </c>
      <c r="HU109" s="17" t="str">
        <f t="shared" ca="1" si="321"/>
        <v/>
      </c>
      <c r="HV109" s="17" t="str">
        <f t="shared" ca="1" si="322"/>
        <v/>
      </c>
      <c r="HW109" s="17" t="str">
        <f t="shared" ca="1" si="323"/>
        <v/>
      </c>
      <c r="HX109" s="17" t="str">
        <f t="shared" ca="1" si="324"/>
        <v/>
      </c>
      <c r="HY109" s="17" t="str">
        <f t="shared" ca="1" si="325"/>
        <v/>
      </c>
      <c r="HZ109" s="17" t="str">
        <f t="shared" ca="1" si="326"/>
        <v/>
      </c>
      <c r="IA109" s="17" t="str">
        <f t="shared" ca="1" si="327"/>
        <v/>
      </c>
      <c r="IB109" s="17" t="str">
        <f t="shared" ca="1" si="328"/>
        <v/>
      </c>
      <c r="IC109" s="17" t="str">
        <f t="shared" ca="1" si="329"/>
        <v/>
      </c>
      <c r="ID109" s="17" t="str">
        <f t="shared" ca="1" si="330"/>
        <v/>
      </c>
      <c r="IE109" s="17" t="str">
        <f t="shared" ca="1" si="331"/>
        <v/>
      </c>
      <c r="IF109" s="17" t="str">
        <f t="shared" ca="1" si="332"/>
        <v/>
      </c>
      <c r="IG109" s="17" t="str">
        <f t="shared" ca="1" si="333"/>
        <v/>
      </c>
      <c r="IH109" s="17" t="str">
        <f t="shared" ca="1" si="334"/>
        <v/>
      </c>
      <c r="II109" s="17" t="str">
        <f t="shared" ca="1" si="335"/>
        <v/>
      </c>
      <c r="IJ109" s="17" t="str">
        <f t="shared" ca="1" si="336"/>
        <v/>
      </c>
      <c r="IK109" s="17" t="str">
        <f t="shared" ca="1" si="337"/>
        <v/>
      </c>
      <c r="IL109" s="17" t="str">
        <f t="shared" ca="1" si="338"/>
        <v/>
      </c>
      <c r="IM109" s="17" t="str">
        <f t="shared" ca="1" si="339"/>
        <v/>
      </c>
      <c r="IN109" s="17" t="str">
        <f t="shared" ca="1" si="340"/>
        <v/>
      </c>
      <c r="IO109" s="17" t="str">
        <f t="shared" ca="1" si="341"/>
        <v/>
      </c>
      <c r="IP109" s="17" t="str">
        <f t="shared" ca="1" si="342"/>
        <v/>
      </c>
      <c r="IQ109" s="17" t="str">
        <f t="shared" ca="1" si="343"/>
        <v/>
      </c>
      <c r="IR109" s="17" t="str">
        <f t="shared" ca="1" si="344"/>
        <v/>
      </c>
      <c r="IS109" s="17" t="str">
        <f t="shared" ca="1" si="345"/>
        <v/>
      </c>
      <c r="IT109" s="17" t="str">
        <f t="shared" ca="1" si="346"/>
        <v/>
      </c>
      <c r="IU109" s="17" t="str">
        <f t="shared" ca="1" si="347"/>
        <v/>
      </c>
      <c r="IV109" s="17" t="str">
        <f t="shared" ca="1" si="348"/>
        <v/>
      </c>
      <c r="IW109" s="17" t="str">
        <f t="shared" ca="1" si="349"/>
        <v/>
      </c>
      <c r="IX109" s="17" t="str">
        <f t="shared" ca="1" si="350"/>
        <v/>
      </c>
      <c r="IY109" s="17" t="str">
        <f t="shared" ca="1" si="351"/>
        <v/>
      </c>
      <c r="IZ109" s="17" t="str">
        <f t="shared" ca="1" si="352"/>
        <v/>
      </c>
      <c r="JA109" s="17" t="str">
        <f t="shared" ca="1" si="353"/>
        <v/>
      </c>
      <c r="JB109" s="17" t="str">
        <f t="shared" ca="1" si="354"/>
        <v/>
      </c>
      <c r="JC109" s="17" t="str">
        <f t="shared" ca="1" si="355"/>
        <v/>
      </c>
      <c r="JD109" s="17" t="str">
        <f t="shared" ca="1" si="356"/>
        <v/>
      </c>
      <c r="JE109" s="17" t="str">
        <f t="shared" ca="1" si="357"/>
        <v/>
      </c>
      <c r="JF109" s="17" t="str">
        <f t="shared" ca="1" si="358"/>
        <v/>
      </c>
      <c r="JG109" s="17" t="str">
        <f t="shared" ca="1" si="359"/>
        <v/>
      </c>
      <c r="JH109" s="17" t="str">
        <f t="shared" ca="1" si="360"/>
        <v/>
      </c>
      <c r="JI109" s="17" t="str">
        <f t="shared" ca="1" si="361"/>
        <v/>
      </c>
      <c r="JJ109" s="17" t="str">
        <f t="shared" ca="1" si="362"/>
        <v/>
      </c>
      <c r="JK109" s="17" t="str">
        <f t="shared" ca="1" si="363"/>
        <v/>
      </c>
      <c r="JL109" s="17" t="str">
        <f t="shared" ca="1" si="364"/>
        <v/>
      </c>
      <c r="JM109" s="17" t="str">
        <f t="shared" ca="1" si="365"/>
        <v/>
      </c>
    </row>
    <row r="110" spans="1:273">
      <c r="A110" s="17" t="str">
        <f t="shared" si="145"/>
        <v>\\\0</v>
      </c>
      <c r="B110" s="17" t="str">
        <f t="shared" si="146"/>
        <v>\\\0</v>
      </c>
      <c r="C110" s="17" t="str">
        <f t="shared" si="147"/>
        <v>\\\0</v>
      </c>
      <c r="D110" s="17" t="str">
        <f t="shared" si="148"/>
        <v>\\\0</v>
      </c>
      <c r="E110" s="17" t="str">
        <f t="shared" si="149"/>
        <v>\\\0</v>
      </c>
      <c r="F110" s="17" t="str">
        <f t="shared" si="150"/>
        <v>\\\0</v>
      </c>
      <c r="G110" s="17" t="str">
        <f t="shared" si="151"/>
        <v>\\\0</v>
      </c>
      <c r="H110" s="17" t="str">
        <f t="shared" si="152"/>
        <v>\\\0</v>
      </c>
      <c r="I110" s="17" t="str">
        <f t="shared" si="153"/>
        <v>\\\0</v>
      </c>
      <c r="J110" s="17" t="str">
        <f t="shared" si="154"/>
        <v>\\\0</v>
      </c>
      <c r="K110" s="17" t="str">
        <f t="shared" si="155"/>
        <v>\\\0</v>
      </c>
      <c r="L110" s="17" t="str">
        <f t="shared" si="156"/>
        <v>\\\0</v>
      </c>
      <c r="M110" s="17" t="str">
        <f t="shared" si="157"/>
        <v>\\\0</v>
      </c>
      <c r="N110" s="17" t="str">
        <f t="shared" si="158"/>
        <v>\\\0</v>
      </c>
      <c r="O110" s="17" t="str">
        <f t="shared" si="159"/>
        <v>\\\0</v>
      </c>
      <c r="P110" s="17" t="str">
        <f t="shared" si="160"/>
        <v>\\\0</v>
      </c>
      <c r="R110" s="17" t="str">
        <f t="shared" si="161"/>
        <v>\\</v>
      </c>
      <c r="S110" s="38"/>
      <c r="T110" s="39"/>
      <c r="U110" s="31"/>
      <c r="V110" s="32"/>
      <c r="W110" s="36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35"/>
      <c r="DS110" s="287"/>
      <c r="DT110" s="36"/>
      <c r="DU110" s="37"/>
      <c r="DV110" s="28">
        <f>IF(AND($S110='자료입력 및 결과표시'!$B$6,COUNTIF($W110:$DR110,'자료입력 및 결과표시'!$C$6)&gt;=1),IF(OR('자료입력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DW110" s="28">
        <f>IF(AND($S110='자료입력 및 결과표시'!$B$7,COUNTIF($W110:$DR110,'자료입력 및 결과표시'!$C$7)&gt;=1),IF(OR('자료입력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DX110" s="28">
        <f>IF(AND($S110='자료입력 및 결과표시'!$B$8,COUNTIF($W110:$DR110,'자료입력 및 결과표시'!$C$8)&gt;=1),IF(OR('자료입력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DY110" s="28">
        <f>IF(AND($S110='자료입력 및 결과표시'!$B$9,COUNTIF($W110:$DR110,'자료입력 및 결과표시'!$C$9)&gt;=1),IF(OR('자료입력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DZ110" s="28">
        <f>IF(AND($S110='자료입력 및 결과표시'!$B$10,COUNTIF($W110:$DR110,'자료입력 및 결과표시'!$C$10)&gt;=1),IF(OR('자료입력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A110" s="28">
        <f>IF(AND($S110='자료입력 및 결과표시'!$B$11,COUNTIF($W110:$DR110,'자료입력 및 결과표시'!$C$11)&gt;=1),IF(OR('자료입력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B110" s="28">
        <f>IF(AND($S110='자료입력 및 결과표시'!$B$12,COUNTIF($W110:$DR110,'자료입력 및 결과표시'!$C$12)&gt;=1),IF(OR('자료입력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C110" s="28">
        <f>IF(AND($S110='자료입력 및 결과표시'!$B$13,COUNTIF($W110:$DR110,'자료입력 및 결과표시'!$C$13)&gt;=1),IF(OR('자료입력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D110" s="28">
        <f>IF(AND($S110='자료입력 및 결과표시'!$B$14,COUNTIF($W110:$DR110,'자료입력 및 결과표시'!$C$14)&gt;=1),IF(OR('자료입력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E110" s="28">
        <f>IF(AND($S110='자료입력 및 결과표시'!$B$15,COUNTIF($W110:$DR110,'자료입력 및 결과표시'!$C$15)&gt;=1),IF(OR('자료입력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F110" s="28">
        <f>IF(AND($S110='자료입력 및 결과표시'!$B$16,COUNTIF($W110:$DR110,'자료입력 및 결과표시'!$C$16)&gt;=1),IF(OR('자료입력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G110" s="28">
        <f>IF(AND($S110='자료입력 및 결과표시'!$B$17,COUNTIF($W110:$DR110,'자료입력 및 결과표시'!$C$17)&gt;=1),IF(OR('자료입력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H110" s="28">
        <f>IF(AND($S110='자료입력 및 결과표시'!$B$18,COUNTIF($W110:$DR110,'자료입력 및 결과표시'!$C$18)&gt;=1),IF(OR('자료입력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I110" s="28">
        <f>IF(AND($S110='자료입력 및 결과표시'!$B$19,COUNTIF($W110:$DR110,'자료입력 및 결과표시'!$C$19)&gt;=1),IF(OR('자료입력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J110" s="28">
        <f>IF(AND($S110='자료입력 및 결과표시'!$B$20,COUNTIF($W110:$DR110,'자료입력 및 결과표시'!$C$20)&gt;=1),IF(OR('자료입력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K110" s="28">
        <f>IF(AND($S110='자료입력 및 결과표시'!$B$21,COUNTIF($W110:$DR110,'자료입력 및 결과표시'!$C$21)&gt;=1),IF(OR('자료입력 및 결과표시'!$B$4+90&gt;=$V110,'자료입력 및 결과표시'!$B$4&lt;$U110),0,IF($V110-'자료입력 및 결과표시'!$B$4-90&gt;='자료입력 및 결과표시'!$E$4,'자료입력 및 결과표시'!$E$4,$V110-'자료입력 및 결과표시'!$B$4-90)),0)</f>
        <v>0</v>
      </c>
      <c r="EL110" s="17">
        <f>IF(AND(S110='자료입력 및 결과표시'!$B$6,COUNTIF('업무중복도(데이터 입력)'!$W110:$DR110,'자료입력 및 결과표시'!$C$6)&gt;=1),1,0)</f>
        <v>0</v>
      </c>
      <c r="EM110" s="17">
        <f>IF(AND(S110='자료입력 및 결과표시'!$B$7,COUNTIF('업무중복도(데이터 입력)'!$W110:$DR110,'자료입력 및 결과표시'!$C$7)&gt;=1),2,0)</f>
        <v>0</v>
      </c>
      <c r="EN110" s="17">
        <f>IF(AND(S110='자료입력 및 결과표시'!$B$8,COUNTIF('업무중복도(데이터 입력)'!$W110:$DR110,'자료입력 및 결과표시'!$C$8)&gt;=1),3,0)</f>
        <v>0</v>
      </c>
      <c r="EO110" s="17">
        <f>IF(AND(S110='자료입력 및 결과표시'!$B$9,COUNTIF('업무중복도(데이터 입력)'!$W110:$DR110,'자료입력 및 결과표시'!$C$9)&gt;=1),4,0)</f>
        <v>0</v>
      </c>
      <c r="EP110" s="17">
        <f>IF(AND(S110='자료입력 및 결과표시'!$B$10,COUNTIF('업무중복도(데이터 입력)'!$W110:$DR110,'자료입력 및 결과표시'!$C$10)&gt;=1),5,0)</f>
        <v>0</v>
      </c>
      <c r="EQ110" s="17">
        <f>IF(AND(S110='자료입력 및 결과표시'!$B$11,COUNTIF('업무중복도(데이터 입력)'!$W110:$DR110,'자료입력 및 결과표시'!$C$11)&gt;=1),6,0)</f>
        <v>0</v>
      </c>
      <c r="ER110" s="17">
        <f>IF(AND(S110='자료입력 및 결과표시'!$B$12,COUNTIF('업무중복도(데이터 입력)'!$W110:$DR110,'자료입력 및 결과표시'!$C$12)&gt;=1),7,0)</f>
        <v>0</v>
      </c>
      <c r="ES110" s="17">
        <f>IF(AND(S110='자료입력 및 결과표시'!$B$13,COUNTIF('업무중복도(데이터 입력)'!$W110:$DR110,'자료입력 및 결과표시'!$C$13)&gt;=1),8,0)</f>
        <v>0</v>
      </c>
      <c r="ET110" s="17">
        <f>IF(AND(S110='자료입력 및 결과표시'!$B$14,COUNTIF('업무중복도(데이터 입력)'!$W110:$DR110,'자료입력 및 결과표시'!$C$14)&gt;=1),9,0)</f>
        <v>0</v>
      </c>
      <c r="EU110" s="17">
        <f>IF(AND(S110='자료입력 및 결과표시'!$B$15,COUNTIF('업무중복도(데이터 입력)'!$W110:$DR110,'자료입력 및 결과표시'!$C$15)&gt;=1),10,0)</f>
        <v>0</v>
      </c>
      <c r="EV110" s="17">
        <f>IF(AND(S110='자료입력 및 결과표시'!$B$16,COUNTIF('업무중복도(데이터 입력)'!$W110:$DR110,'자료입력 및 결과표시'!$C$16)&gt;=1),11,0)</f>
        <v>0</v>
      </c>
      <c r="EW110" s="17">
        <f>IF(AND(S110='자료입력 및 결과표시'!$B$17,COUNTIF('업무중복도(데이터 입력)'!$W110:$DR110,'자료입력 및 결과표시'!$C$17)&gt;=1),12,0)</f>
        <v>0</v>
      </c>
      <c r="EX110" s="17">
        <f>IF(AND(S110='자료입력 및 결과표시'!$B$18,COUNTIF('업무중복도(데이터 입력)'!$W110:$DR110,'자료입력 및 결과표시'!$C$18)&gt;=1),13,0)</f>
        <v>0</v>
      </c>
      <c r="EY110" s="17">
        <f>IF(AND(S110='자료입력 및 결과표시'!$B$19,COUNTIF('업무중복도(데이터 입력)'!$W110:$DR110,'자료입력 및 결과표시'!$C$19)&gt;=1),14,0)</f>
        <v>0</v>
      </c>
      <c r="EZ110" s="17">
        <f>IF(AND(S110='자료입력 및 결과표시'!$B$20,COUNTIF('업무중복도(데이터 입력)'!$W110:$DR110,'자료입력 및 결과표시'!$C$20)&gt;=1),15,0)</f>
        <v>0</v>
      </c>
      <c r="FA110" s="17">
        <f>IF(AND(S110='자료입력 및 결과표시'!$B$21,COUNTIF('업무중복도(데이터 입력)'!$W110:$DR110,'자료입력 및 결과표시'!$C$21)&gt;=1),16,0)</f>
        <v>0</v>
      </c>
      <c r="FD110" s="270" t="str">
        <f ca="1">IFERROR(MATCH('자료입력 및 결과표시'!$C$62,OFFSET($R$3,$FD109,,1000),0)+$FD109,"")</f>
        <v/>
      </c>
      <c r="FE110" s="271" t="str">
        <f t="shared" ca="1" si="162"/>
        <v/>
      </c>
      <c r="FK110" s="17">
        <f t="shared" si="163"/>
        <v>0</v>
      </c>
      <c r="FO110"/>
      <c r="FP110" s="17" t="str">
        <f t="shared" ca="1" si="165"/>
        <v/>
      </c>
      <c r="FQ110" s="270" t="str">
        <f ca="1">IFERROR(MATCH('자료입력 및 결과표시'!$C$62,OFFSET($R$3,$FQ109,,1000),0)+$FQ109,"")</f>
        <v/>
      </c>
      <c r="FR110" s="17" t="str">
        <f t="shared" ca="1" si="266"/>
        <v/>
      </c>
      <c r="FS110" s="17" t="str">
        <f t="shared" ca="1" si="267"/>
        <v/>
      </c>
      <c r="FT110" s="17" t="str">
        <f t="shared" ca="1" si="268"/>
        <v/>
      </c>
      <c r="FU110" s="17" t="str">
        <f t="shared" ca="1" si="269"/>
        <v/>
      </c>
      <c r="FV110" s="17" t="str">
        <f t="shared" ca="1" si="270"/>
        <v/>
      </c>
      <c r="FW110" s="17" t="str">
        <f t="shared" ca="1" si="271"/>
        <v/>
      </c>
      <c r="FX110" s="17" t="str">
        <f t="shared" ca="1" si="272"/>
        <v/>
      </c>
      <c r="FY110" s="17" t="str">
        <f t="shared" ca="1" si="273"/>
        <v/>
      </c>
      <c r="FZ110" s="17" t="str">
        <f t="shared" ca="1" si="274"/>
        <v/>
      </c>
      <c r="GA110" s="17" t="str">
        <f t="shared" ca="1" si="275"/>
        <v/>
      </c>
      <c r="GB110" s="17" t="str">
        <f t="shared" ca="1" si="276"/>
        <v/>
      </c>
      <c r="GC110" s="17" t="str">
        <f t="shared" ca="1" si="277"/>
        <v/>
      </c>
      <c r="GD110" s="17" t="str">
        <f t="shared" ca="1" si="278"/>
        <v/>
      </c>
      <c r="GE110" s="17" t="str">
        <f t="shared" ca="1" si="279"/>
        <v/>
      </c>
      <c r="GF110" s="17" t="str">
        <f t="shared" ca="1" si="280"/>
        <v/>
      </c>
      <c r="GG110" s="17" t="str">
        <f t="shared" ca="1" si="281"/>
        <v/>
      </c>
      <c r="GH110" s="17" t="str">
        <f t="shared" ca="1" si="282"/>
        <v/>
      </c>
      <c r="GI110" s="17" t="str">
        <f t="shared" ca="1" si="283"/>
        <v/>
      </c>
      <c r="GJ110" s="17" t="str">
        <f t="shared" ca="1" si="284"/>
        <v/>
      </c>
      <c r="GK110" s="17" t="str">
        <f t="shared" ca="1" si="285"/>
        <v/>
      </c>
      <c r="GL110" s="17" t="str">
        <f t="shared" ca="1" si="286"/>
        <v/>
      </c>
      <c r="GM110" s="17" t="str">
        <f t="shared" ca="1" si="287"/>
        <v/>
      </c>
      <c r="GN110" s="17" t="str">
        <f t="shared" ca="1" si="288"/>
        <v/>
      </c>
      <c r="GO110" s="17" t="str">
        <f t="shared" ca="1" si="289"/>
        <v/>
      </c>
      <c r="GP110" s="17" t="str">
        <f t="shared" ca="1" si="290"/>
        <v/>
      </c>
      <c r="GQ110" s="17" t="str">
        <f t="shared" ca="1" si="291"/>
        <v/>
      </c>
      <c r="GR110" s="17" t="str">
        <f t="shared" ca="1" si="292"/>
        <v/>
      </c>
      <c r="GS110" s="17" t="str">
        <f t="shared" ca="1" si="293"/>
        <v/>
      </c>
      <c r="GT110" s="17" t="str">
        <f t="shared" ca="1" si="294"/>
        <v/>
      </c>
      <c r="GU110" s="17" t="str">
        <f t="shared" ca="1" si="295"/>
        <v/>
      </c>
      <c r="GV110" s="17" t="str">
        <f t="shared" ca="1" si="296"/>
        <v/>
      </c>
      <c r="GW110" s="17" t="str">
        <f t="shared" ca="1" si="297"/>
        <v/>
      </c>
      <c r="GX110" s="17" t="str">
        <f t="shared" ca="1" si="298"/>
        <v/>
      </c>
      <c r="GY110" s="17" t="str">
        <f t="shared" ca="1" si="299"/>
        <v/>
      </c>
      <c r="GZ110" s="17" t="str">
        <f t="shared" ca="1" si="300"/>
        <v/>
      </c>
      <c r="HA110" s="17" t="str">
        <f t="shared" ca="1" si="301"/>
        <v/>
      </c>
      <c r="HB110" s="17" t="str">
        <f t="shared" ca="1" si="302"/>
        <v/>
      </c>
      <c r="HC110" s="17" t="str">
        <f t="shared" ca="1" si="303"/>
        <v/>
      </c>
      <c r="HD110" s="17" t="str">
        <f t="shared" ca="1" si="304"/>
        <v/>
      </c>
      <c r="HE110" s="17" t="str">
        <f t="shared" ca="1" si="305"/>
        <v/>
      </c>
      <c r="HF110" s="17" t="str">
        <f t="shared" ca="1" si="306"/>
        <v/>
      </c>
      <c r="HG110" s="17" t="str">
        <f t="shared" ca="1" si="307"/>
        <v/>
      </c>
      <c r="HH110" s="17" t="str">
        <f t="shared" ca="1" si="308"/>
        <v/>
      </c>
      <c r="HI110" s="17" t="str">
        <f t="shared" ca="1" si="309"/>
        <v/>
      </c>
      <c r="HJ110" s="17" t="str">
        <f t="shared" ca="1" si="310"/>
        <v/>
      </c>
      <c r="HK110" s="17" t="str">
        <f t="shared" ca="1" si="311"/>
        <v/>
      </c>
      <c r="HL110" s="17" t="str">
        <f t="shared" ca="1" si="312"/>
        <v/>
      </c>
      <c r="HM110" s="17" t="str">
        <f t="shared" ca="1" si="313"/>
        <v/>
      </c>
      <c r="HN110" s="17" t="str">
        <f t="shared" ca="1" si="314"/>
        <v/>
      </c>
      <c r="HO110" s="17" t="str">
        <f t="shared" ca="1" si="315"/>
        <v/>
      </c>
      <c r="HP110" s="17" t="str">
        <f t="shared" ca="1" si="316"/>
        <v/>
      </c>
      <c r="HQ110" s="17" t="str">
        <f t="shared" ca="1" si="317"/>
        <v/>
      </c>
      <c r="HR110" s="17" t="str">
        <f t="shared" ca="1" si="318"/>
        <v/>
      </c>
      <c r="HS110" s="17" t="str">
        <f t="shared" ca="1" si="319"/>
        <v/>
      </c>
      <c r="HT110" s="17" t="str">
        <f t="shared" ca="1" si="320"/>
        <v/>
      </c>
      <c r="HU110" s="17" t="str">
        <f t="shared" ca="1" si="321"/>
        <v/>
      </c>
      <c r="HV110" s="17" t="str">
        <f t="shared" ca="1" si="322"/>
        <v/>
      </c>
      <c r="HW110" s="17" t="str">
        <f t="shared" ca="1" si="323"/>
        <v/>
      </c>
      <c r="HX110" s="17" t="str">
        <f t="shared" ca="1" si="324"/>
        <v/>
      </c>
      <c r="HY110" s="17" t="str">
        <f t="shared" ca="1" si="325"/>
        <v/>
      </c>
      <c r="HZ110" s="17" t="str">
        <f t="shared" ca="1" si="326"/>
        <v/>
      </c>
      <c r="IA110" s="17" t="str">
        <f t="shared" ca="1" si="327"/>
        <v/>
      </c>
      <c r="IB110" s="17" t="str">
        <f t="shared" ca="1" si="328"/>
        <v/>
      </c>
      <c r="IC110" s="17" t="str">
        <f t="shared" ca="1" si="329"/>
        <v/>
      </c>
      <c r="ID110" s="17" t="str">
        <f t="shared" ca="1" si="330"/>
        <v/>
      </c>
      <c r="IE110" s="17" t="str">
        <f t="shared" ca="1" si="331"/>
        <v/>
      </c>
      <c r="IF110" s="17" t="str">
        <f t="shared" ca="1" si="332"/>
        <v/>
      </c>
      <c r="IG110" s="17" t="str">
        <f t="shared" ca="1" si="333"/>
        <v/>
      </c>
      <c r="IH110" s="17" t="str">
        <f t="shared" ca="1" si="334"/>
        <v/>
      </c>
      <c r="II110" s="17" t="str">
        <f t="shared" ca="1" si="335"/>
        <v/>
      </c>
      <c r="IJ110" s="17" t="str">
        <f t="shared" ca="1" si="336"/>
        <v/>
      </c>
      <c r="IK110" s="17" t="str">
        <f t="shared" ca="1" si="337"/>
        <v/>
      </c>
      <c r="IL110" s="17" t="str">
        <f t="shared" ca="1" si="338"/>
        <v/>
      </c>
      <c r="IM110" s="17" t="str">
        <f t="shared" ca="1" si="339"/>
        <v/>
      </c>
      <c r="IN110" s="17" t="str">
        <f t="shared" ca="1" si="340"/>
        <v/>
      </c>
      <c r="IO110" s="17" t="str">
        <f t="shared" ca="1" si="341"/>
        <v/>
      </c>
      <c r="IP110" s="17" t="str">
        <f t="shared" ca="1" si="342"/>
        <v/>
      </c>
      <c r="IQ110" s="17" t="str">
        <f t="shared" ca="1" si="343"/>
        <v/>
      </c>
      <c r="IR110" s="17" t="str">
        <f t="shared" ca="1" si="344"/>
        <v/>
      </c>
      <c r="IS110" s="17" t="str">
        <f t="shared" ca="1" si="345"/>
        <v/>
      </c>
      <c r="IT110" s="17" t="str">
        <f t="shared" ca="1" si="346"/>
        <v/>
      </c>
      <c r="IU110" s="17" t="str">
        <f t="shared" ca="1" si="347"/>
        <v/>
      </c>
      <c r="IV110" s="17" t="str">
        <f t="shared" ca="1" si="348"/>
        <v/>
      </c>
      <c r="IW110" s="17" t="str">
        <f t="shared" ca="1" si="349"/>
        <v/>
      </c>
      <c r="IX110" s="17" t="str">
        <f t="shared" ca="1" si="350"/>
        <v/>
      </c>
      <c r="IY110" s="17" t="str">
        <f t="shared" ca="1" si="351"/>
        <v/>
      </c>
      <c r="IZ110" s="17" t="str">
        <f t="shared" ca="1" si="352"/>
        <v/>
      </c>
      <c r="JA110" s="17" t="str">
        <f t="shared" ca="1" si="353"/>
        <v/>
      </c>
      <c r="JB110" s="17" t="str">
        <f t="shared" ca="1" si="354"/>
        <v/>
      </c>
      <c r="JC110" s="17" t="str">
        <f t="shared" ca="1" si="355"/>
        <v/>
      </c>
      <c r="JD110" s="17" t="str">
        <f t="shared" ca="1" si="356"/>
        <v/>
      </c>
      <c r="JE110" s="17" t="str">
        <f t="shared" ca="1" si="357"/>
        <v/>
      </c>
      <c r="JF110" s="17" t="str">
        <f t="shared" ca="1" si="358"/>
        <v/>
      </c>
      <c r="JG110" s="17" t="str">
        <f t="shared" ca="1" si="359"/>
        <v/>
      </c>
      <c r="JH110" s="17" t="str">
        <f t="shared" ca="1" si="360"/>
        <v/>
      </c>
      <c r="JI110" s="17" t="str">
        <f t="shared" ca="1" si="361"/>
        <v/>
      </c>
      <c r="JJ110" s="17" t="str">
        <f t="shared" ca="1" si="362"/>
        <v/>
      </c>
      <c r="JK110" s="17" t="str">
        <f t="shared" ca="1" si="363"/>
        <v/>
      </c>
      <c r="JL110" s="17" t="str">
        <f t="shared" ca="1" si="364"/>
        <v/>
      </c>
      <c r="JM110" s="17" t="str">
        <f t="shared" ca="1" si="365"/>
        <v/>
      </c>
    </row>
    <row r="111" spans="1:273">
      <c r="A111" s="17" t="str">
        <f t="shared" si="145"/>
        <v>\\\0</v>
      </c>
      <c r="B111" s="17" t="str">
        <f t="shared" si="146"/>
        <v>\\\0</v>
      </c>
      <c r="C111" s="17" t="str">
        <f t="shared" si="147"/>
        <v>\\\0</v>
      </c>
      <c r="D111" s="17" t="str">
        <f t="shared" si="148"/>
        <v>\\\0</v>
      </c>
      <c r="E111" s="17" t="str">
        <f t="shared" si="149"/>
        <v>\\\0</v>
      </c>
      <c r="F111" s="17" t="str">
        <f t="shared" si="150"/>
        <v>\\\0</v>
      </c>
      <c r="G111" s="17" t="str">
        <f t="shared" si="151"/>
        <v>\\\0</v>
      </c>
      <c r="H111" s="17" t="str">
        <f t="shared" si="152"/>
        <v>\\\0</v>
      </c>
      <c r="I111" s="17" t="str">
        <f t="shared" si="153"/>
        <v>\\\0</v>
      </c>
      <c r="J111" s="17" t="str">
        <f t="shared" si="154"/>
        <v>\\\0</v>
      </c>
      <c r="K111" s="17" t="str">
        <f t="shared" si="155"/>
        <v>\\\0</v>
      </c>
      <c r="L111" s="17" t="str">
        <f t="shared" si="156"/>
        <v>\\\0</v>
      </c>
      <c r="M111" s="17" t="str">
        <f t="shared" si="157"/>
        <v>\\\0</v>
      </c>
      <c r="N111" s="17" t="str">
        <f t="shared" si="158"/>
        <v>\\\0</v>
      </c>
      <c r="O111" s="17" t="str">
        <f t="shared" si="159"/>
        <v>\\\0</v>
      </c>
      <c r="P111" s="17" t="str">
        <f t="shared" si="160"/>
        <v>\\\0</v>
      </c>
      <c r="R111" s="17" t="str">
        <f t="shared" si="161"/>
        <v>\\</v>
      </c>
      <c r="S111" s="38"/>
      <c r="T111" s="39"/>
      <c r="U111" s="31"/>
      <c r="V111" s="32"/>
      <c r="W111" s="36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35"/>
      <c r="DS111" s="287"/>
      <c r="DT111" s="36"/>
      <c r="DU111" s="37"/>
      <c r="DV111" s="28">
        <f>IF(AND($S111='자료입력 및 결과표시'!$B$6,COUNTIF($W111:$DR111,'자료입력 및 결과표시'!$C$6)&gt;=1),IF(OR('자료입력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DW111" s="28">
        <f>IF(AND($S111='자료입력 및 결과표시'!$B$7,COUNTIF($W111:$DR111,'자료입력 및 결과표시'!$C$7)&gt;=1),IF(OR('자료입력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DX111" s="28">
        <f>IF(AND($S111='자료입력 및 결과표시'!$B$8,COUNTIF($W111:$DR111,'자료입력 및 결과표시'!$C$8)&gt;=1),IF(OR('자료입력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DY111" s="28">
        <f>IF(AND($S111='자료입력 및 결과표시'!$B$9,COUNTIF($W111:$DR111,'자료입력 및 결과표시'!$C$9)&gt;=1),IF(OR('자료입력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DZ111" s="28">
        <f>IF(AND($S111='자료입력 및 결과표시'!$B$10,COUNTIF($W111:$DR111,'자료입력 및 결과표시'!$C$10)&gt;=1),IF(OR('자료입력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A111" s="28">
        <f>IF(AND($S111='자료입력 및 결과표시'!$B$11,COUNTIF($W111:$DR111,'자료입력 및 결과표시'!$C$11)&gt;=1),IF(OR('자료입력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B111" s="28">
        <f>IF(AND($S111='자료입력 및 결과표시'!$B$12,COUNTIF($W111:$DR111,'자료입력 및 결과표시'!$C$12)&gt;=1),IF(OR('자료입력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C111" s="28">
        <f>IF(AND($S111='자료입력 및 결과표시'!$B$13,COUNTIF($W111:$DR111,'자료입력 및 결과표시'!$C$13)&gt;=1),IF(OR('자료입력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D111" s="28">
        <f>IF(AND($S111='자료입력 및 결과표시'!$B$14,COUNTIF($W111:$DR111,'자료입력 및 결과표시'!$C$14)&gt;=1),IF(OR('자료입력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E111" s="28">
        <f>IF(AND($S111='자료입력 및 결과표시'!$B$15,COUNTIF($W111:$DR111,'자료입력 및 결과표시'!$C$15)&gt;=1),IF(OR('자료입력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F111" s="28">
        <f>IF(AND($S111='자료입력 및 결과표시'!$B$16,COUNTIF($W111:$DR111,'자료입력 및 결과표시'!$C$16)&gt;=1),IF(OR('자료입력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G111" s="28">
        <f>IF(AND($S111='자료입력 및 결과표시'!$B$17,COUNTIF($W111:$DR111,'자료입력 및 결과표시'!$C$17)&gt;=1),IF(OR('자료입력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H111" s="28">
        <f>IF(AND($S111='자료입력 및 결과표시'!$B$18,COUNTIF($W111:$DR111,'자료입력 및 결과표시'!$C$18)&gt;=1),IF(OR('자료입력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I111" s="28">
        <f>IF(AND($S111='자료입력 및 결과표시'!$B$19,COUNTIF($W111:$DR111,'자료입력 및 결과표시'!$C$19)&gt;=1),IF(OR('자료입력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J111" s="28">
        <f>IF(AND($S111='자료입력 및 결과표시'!$B$20,COUNTIF($W111:$DR111,'자료입력 및 결과표시'!$C$20)&gt;=1),IF(OR('자료입력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K111" s="28">
        <f>IF(AND($S111='자료입력 및 결과표시'!$B$21,COUNTIF($W111:$DR111,'자료입력 및 결과표시'!$C$21)&gt;=1),IF(OR('자료입력 및 결과표시'!$B$4+90&gt;=$V111,'자료입력 및 결과표시'!$B$4&lt;$U111),0,IF($V111-'자료입력 및 결과표시'!$B$4-90&gt;='자료입력 및 결과표시'!$E$4,'자료입력 및 결과표시'!$E$4,$V111-'자료입력 및 결과표시'!$B$4-90)),0)</f>
        <v>0</v>
      </c>
      <c r="EL111" s="17">
        <f>IF(AND(S111='자료입력 및 결과표시'!$B$6,COUNTIF('업무중복도(데이터 입력)'!$W111:$DR111,'자료입력 및 결과표시'!$C$6)&gt;=1),1,0)</f>
        <v>0</v>
      </c>
      <c r="EM111" s="17">
        <f>IF(AND(S111='자료입력 및 결과표시'!$B$7,COUNTIF('업무중복도(데이터 입력)'!$W111:$DR111,'자료입력 및 결과표시'!$C$7)&gt;=1),2,0)</f>
        <v>0</v>
      </c>
      <c r="EN111" s="17">
        <f>IF(AND(S111='자료입력 및 결과표시'!$B$8,COUNTIF('업무중복도(데이터 입력)'!$W111:$DR111,'자료입력 및 결과표시'!$C$8)&gt;=1),3,0)</f>
        <v>0</v>
      </c>
      <c r="EO111" s="17">
        <f>IF(AND(S111='자료입력 및 결과표시'!$B$9,COUNTIF('업무중복도(데이터 입력)'!$W111:$DR111,'자료입력 및 결과표시'!$C$9)&gt;=1),4,0)</f>
        <v>0</v>
      </c>
      <c r="EP111" s="17">
        <f>IF(AND(S111='자료입력 및 결과표시'!$B$10,COUNTIF('업무중복도(데이터 입력)'!$W111:$DR111,'자료입력 및 결과표시'!$C$10)&gt;=1),5,0)</f>
        <v>0</v>
      </c>
      <c r="EQ111" s="17">
        <f>IF(AND(S111='자료입력 및 결과표시'!$B$11,COUNTIF('업무중복도(데이터 입력)'!$W111:$DR111,'자료입력 및 결과표시'!$C$11)&gt;=1),6,0)</f>
        <v>0</v>
      </c>
      <c r="ER111" s="17">
        <f>IF(AND(S111='자료입력 및 결과표시'!$B$12,COUNTIF('업무중복도(데이터 입력)'!$W111:$DR111,'자료입력 및 결과표시'!$C$12)&gt;=1),7,0)</f>
        <v>0</v>
      </c>
      <c r="ES111" s="17">
        <f>IF(AND(S111='자료입력 및 결과표시'!$B$13,COUNTIF('업무중복도(데이터 입력)'!$W111:$DR111,'자료입력 및 결과표시'!$C$13)&gt;=1),8,0)</f>
        <v>0</v>
      </c>
      <c r="ET111" s="17">
        <f>IF(AND(S111='자료입력 및 결과표시'!$B$14,COUNTIF('업무중복도(데이터 입력)'!$W111:$DR111,'자료입력 및 결과표시'!$C$14)&gt;=1),9,0)</f>
        <v>0</v>
      </c>
      <c r="EU111" s="17">
        <f>IF(AND(S111='자료입력 및 결과표시'!$B$15,COUNTIF('업무중복도(데이터 입력)'!$W111:$DR111,'자료입력 및 결과표시'!$C$15)&gt;=1),10,0)</f>
        <v>0</v>
      </c>
      <c r="EV111" s="17">
        <f>IF(AND(S111='자료입력 및 결과표시'!$B$16,COUNTIF('업무중복도(데이터 입력)'!$W111:$DR111,'자료입력 및 결과표시'!$C$16)&gt;=1),11,0)</f>
        <v>0</v>
      </c>
      <c r="EW111" s="17">
        <f>IF(AND(S111='자료입력 및 결과표시'!$B$17,COUNTIF('업무중복도(데이터 입력)'!$W111:$DR111,'자료입력 및 결과표시'!$C$17)&gt;=1),12,0)</f>
        <v>0</v>
      </c>
      <c r="EX111" s="17">
        <f>IF(AND(S111='자료입력 및 결과표시'!$B$18,COUNTIF('업무중복도(데이터 입력)'!$W111:$DR111,'자료입력 및 결과표시'!$C$18)&gt;=1),13,0)</f>
        <v>0</v>
      </c>
      <c r="EY111" s="17">
        <f>IF(AND(S111='자료입력 및 결과표시'!$B$19,COUNTIF('업무중복도(데이터 입력)'!$W111:$DR111,'자료입력 및 결과표시'!$C$19)&gt;=1),14,0)</f>
        <v>0</v>
      </c>
      <c r="EZ111" s="17">
        <f>IF(AND(S111='자료입력 및 결과표시'!$B$20,COUNTIF('업무중복도(데이터 입력)'!$W111:$DR111,'자료입력 및 결과표시'!$C$20)&gt;=1),15,0)</f>
        <v>0</v>
      </c>
      <c r="FA111" s="17">
        <f>IF(AND(S111='자료입력 및 결과표시'!$B$21,COUNTIF('업무중복도(데이터 입력)'!$W111:$DR111,'자료입력 및 결과표시'!$C$21)&gt;=1),16,0)</f>
        <v>0</v>
      </c>
      <c r="FD111" s="270" t="str">
        <f ca="1">IFERROR(MATCH('자료입력 및 결과표시'!$C$62,OFFSET($R$3,$FD110,,1000),0)+$FD110,"")</f>
        <v/>
      </c>
      <c r="FE111" s="271" t="str">
        <f t="shared" ca="1" si="162"/>
        <v/>
      </c>
      <c r="FK111" s="17">
        <f t="shared" si="163"/>
        <v>0</v>
      </c>
      <c r="FO111"/>
      <c r="FP111" s="17" t="str">
        <f t="shared" ca="1" si="165"/>
        <v/>
      </c>
      <c r="FQ111" s="270" t="str">
        <f ca="1">IFERROR(MATCH('자료입력 및 결과표시'!$C$62,OFFSET($R$3,$FQ110,,1000),0)+$FQ110,"")</f>
        <v/>
      </c>
      <c r="FR111" s="17" t="str">
        <f t="shared" ca="1" si="266"/>
        <v/>
      </c>
      <c r="FS111" s="17" t="str">
        <f t="shared" ca="1" si="267"/>
        <v/>
      </c>
      <c r="FT111" s="17" t="str">
        <f t="shared" ca="1" si="268"/>
        <v/>
      </c>
      <c r="FU111" s="17" t="str">
        <f t="shared" ca="1" si="269"/>
        <v/>
      </c>
      <c r="FV111" s="17" t="str">
        <f t="shared" ca="1" si="270"/>
        <v/>
      </c>
      <c r="FW111" s="17" t="str">
        <f t="shared" ca="1" si="271"/>
        <v/>
      </c>
      <c r="FX111" s="17" t="str">
        <f t="shared" ca="1" si="272"/>
        <v/>
      </c>
      <c r="FY111" s="17" t="str">
        <f t="shared" ca="1" si="273"/>
        <v/>
      </c>
      <c r="FZ111" s="17" t="str">
        <f t="shared" ca="1" si="274"/>
        <v/>
      </c>
      <c r="GA111" s="17" t="str">
        <f t="shared" ca="1" si="275"/>
        <v/>
      </c>
      <c r="GB111" s="17" t="str">
        <f t="shared" ca="1" si="276"/>
        <v/>
      </c>
      <c r="GC111" s="17" t="str">
        <f t="shared" ca="1" si="277"/>
        <v/>
      </c>
      <c r="GD111" s="17" t="str">
        <f t="shared" ca="1" si="278"/>
        <v/>
      </c>
      <c r="GE111" s="17" t="str">
        <f t="shared" ca="1" si="279"/>
        <v/>
      </c>
      <c r="GF111" s="17" t="str">
        <f t="shared" ca="1" si="280"/>
        <v/>
      </c>
      <c r="GG111" s="17" t="str">
        <f t="shared" ca="1" si="281"/>
        <v/>
      </c>
      <c r="GH111" s="17" t="str">
        <f t="shared" ca="1" si="282"/>
        <v/>
      </c>
      <c r="GI111" s="17" t="str">
        <f t="shared" ca="1" si="283"/>
        <v/>
      </c>
      <c r="GJ111" s="17" t="str">
        <f t="shared" ca="1" si="284"/>
        <v/>
      </c>
      <c r="GK111" s="17" t="str">
        <f t="shared" ca="1" si="285"/>
        <v/>
      </c>
      <c r="GL111" s="17" t="str">
        <f t="shared" ca="1" si="286"/>
        <v/>
      </c>
      <c r="GM111" s="17" t="str">
        <f t="shared" ca="1" si="287"/>
        <v/>
      </c>
      <c r="GN111" s="17" t="str">
        <f t="shared" ca="1" si="288"/>
        <v/>
      </c>
      <c r="GO111" s="17" t="str">
        <f t="shared" ca="1" si="289"/>
        <v/>
      </c>
      <c r="GP111" s="17" t="str">
        <f t="shared" ca="1" si="290"/>
        <v/>
      </c>
      <c r="GQ111" s="17" t="str">
        <f t="shared" ca="1" si="291"/>
        <v/>
      </c>
      <c r="GR111" s="17" t="str">
        <f t="shared" ca="1" si="292"/>
        <v/>
      </c>
      <c r="GS111" s="17" t="str">
        <f t="shared" ca="1" si="293"/>
        <v/>
      </c>
      <c r="GT111" s="17" t="str">
        <f t="shared" ca="1" si="294"/>
        <v/>
      </c>
      <c r="GU111" s="17" t="str">
        <f t="shared" ca="1" si="295"/>
        <v/>
      </c>
      <c r="GV111" s="17" t="str">
        <f t="shared" ca="1" si="296"/>
        <v/>
      </c>
      <c r="GW111" s="17" t="str">
        <f t="shared" ca="1" si="297"/>
        <v/>
      </c>
      <c r="GX111" s="17" t="str">
        <f t="shared" ca="1" si="298"/>
        <v/>
      </c>
      <c r="GY111" s="17" t="str">
        <f t="shared" ca="1" si="299"/>
        <v/>
      </c>
      <c r="GZ111" s="17" t="str">
        <f t="shared" ca="1" si="300"/>
        <v/>
      </c>
      <c r="HA111" s="17" t="str">
        <f t="shared" ca="1" si="301"/>
        <v/>
      </c>
      <c r="HB111" s="17" t="str">
        <f t="shared" ca="1" si="302"/>
        <v/>
      </c>
      <c r="HC111" s="17" t="str">
        <f t="shared" ca="1" si="303"/>
        <v/>
      </c>
      <c r="HD111" s="17" t="str">
        <f t="shared" ca="1" si="304"/>
        <v/>
      </c>
      <c r="HE111" s="17" t="str">
        <f t="shared" ca="1" si="305"/>
        <v/>
      </c>
      <c r="HF111" s="17" t="str">
        <f t="shared" ca="1" si="306"/>
        <v/>
      </c>
      <c r="HG111" s="17" t="str">
        <f t="shared" ca="1" si="307"/>
        <v/>
      </c>
      <c r="HH111" s="17" t="str">
        <f t="shared" ca="1" si="308"/>
        <v/>
      </c>
      <c r="HI111" s="17" t="str">
        <f t="shared" ca="1" si="309"/>
        <v/>
      </c>
      <c r="HJ111" s="17" t="str">
        <f t="shared" ca="1" si="310"/>
        <v/>
      </c>
      <c r="HK111" s="17" t="str">
        <f t="shared" ca="1" si="311"/>
        <v/>
      </c>
      <c r="HL111" s="17" t="str">
        <f t="shared" ca="1" si="312"/>
        <v/>
      </c>
      <c r="HM111" s="17" t="str">
        <f t="shared" ca="1" si="313"/>
        <v/>
      </c>
      <c r="HN111" s="17" t="str">
        <f t="shared" ca="1" si="314"/>
        <v/>
      </c>
      <c r="HO111" s="17" t="str">
        <f t="shared" ca="1" si="315"/>
        <v/>
      </c>
      <c r="HP111" s="17" t="str">
        <f t="shared" ca="1" si="316"/>
        <v/>
      </c>
      <c r="HQ111" s="17" t="str">
        <f t="shared" ca="1" si="317"/>
        <v/>
      </c>
      <c r="HR111" s="17" t="str">
        <f t="shared" ca="1" si="318"/>
        <v/>
      </c>
      <c r="HS111" s="17" t="str">
        <f t="shared" ca="1" si="319"/>
        <v/>
      </c>
      <c r="HT111" s="17" t="str">
        <f t="shared" ca="1" si="320"/>
        <v/>
      </c>
      <c r="HU111" s="17" t="str">
        <f t="shared" ca="1" si="321"/>
        <v/>
      </c>
      <c r="HV111" s="17" t="str">
        <f t="shared" ca="1" si="322"/>
        <v/>
      </c>
      <c r="HW111" s="17" t="str">
        <f t="shared" ca="1" si="323"/>
        <v/>
      </c>
      <c r="HX111" s="17" t="str">
        <f t="shared" ca="1" si="324"/>
        <v/>
      </c>
      <c r="HY111" s="17" t="str">
        <f t="shared" ca="1" si="325"/>
        <v/>
      </c>
      <c r="HZ111" s="17" t="str">
        <f t="shared" ca="1" si="326"/>
        <v/>
      </c>
      <c r="IA111" s="17" t="str">
        <f t="shared" ca="1" si="327"/>
        <v/>
      </c>
      <c r="IB111" s="17" t="str">
        <f t="shared" ca="1" si="328"/>
        <v/>
      </c>
      <c r="IC111" s="17" t="str">
        <f t="shared" ca="1" si="329"/>
        <v/>
      </c>
      <c r="ID111" s="17" t="str">
        <f t="shared" ca="1" si="330"/>
        <v/>
      </c>
      <c r="IE111" s="17" t="str">
        <f t="shared" ca="1" si="331"/>
        <v/>
      </c>
      <c r="IF111" s="17" t="str">
        <f t="shared" ca="1" si="332"/>
        <v/>
      </c>
      <c r="IG111" s="17" t="str">
        <f t="shared" ca="1" si="333"/>
        <v/>
      </c>
      <c r="IH111" s="17" t="str">
        <f t="shared" ca="1" si="334"/>
        <v/>
      </c>
      <c r="II111" s="17" t="str">
        <f t="shared" ca="1" si="335"/>
        <v/>
      </c>
      <c r="IJ111" s="17" t="str">
        <f t="shared" ca="1" si="336"/>
        <v/>
      </c>
      <c r="IK111" s="17" t="str">
        <f t="shared" ca="1" si="337"/>
        <v/>
      </c>
      <c r="IL111" s="17" t="str">
        <f t="shared" ca="1" si="338"/>
        <v/>
      </c>
      <c r="IM111" s="17" t="str">
        <f t="shared" ca="1" si="339"/>
        <v/>
      </c>
      <c r="IN111" s="17" t="str">
        <f t="shared" ca="1" si="340"/>
        <v/>
      </c>
      <c r="IO111" s="17" t="str">
        <f t="shared" ca="1" si="341"/>
        <v/>
      </c>
      <c r="IP111" s="17" t="str">
        <f t="shared" ca="1" si="342"/>
        <v/>
      </c>
      <c r="IQ111" s="17" t="str">
        <f t="shared" ca="1" si="343"/>
        <v/>
      </c>
      <c r="IR111" s="17" t="str">
        <f t="shared" ca="1" si="344"/>
        <v/>
      </c>
      <c r="IS111" s="17" t="str">
        <f t="shared" ca="1" si="345"/>
        <v/>
      </c>
      <c r="IT111" s="17" t="str">
        <f t="shared" ca="1" si="346"/>
        <v/>
      </c>
      <c r="IU111" s="17" t="str">
        <f t="shared" ca="1" si="347"/>
        <v/>
      </c>
      <c r="IV111" s="17" t="str">
        <f t="shared" ca="1" si="348"/>
        <v/>
      </c>
      <c r="IW111" s="17" t="str">
        <f t="shared" ca="1" si="349"/>
        <v/>
      </c>
      <c r="IX111" s="17" t="str">
        <f t="shared" ca="1" si="350"/>
        <v/>
      </c>
      <c r="IY111" s="17" t="str">
        <f t="shared" ca="1" si="351"/>
        <v/>
      </c>
      <c r="IZ111" s="17" t="str">
        <f t="shared" ca="1" si="352"/>
        <v/>
      </c>
      <c r="JA111" s="17" t="str">
        <f t="shared" ca="1" si="353"/>
        <v/>
      </c>
      <c r="JB111" s="17" t="str">
        <f t="shared" ca="1" si="354"/>
        <v/>
      </c>
      <c r="JC111" s="17" t="str">
        <f t="shared" ca="1" si="355"/>
        <v/>
      </c>
      <c r="JD111" s="17" t="str">
        <f t="shared" ca="1" si="356"/>
        <v/>
      </c>
      <c r="JE111" s="17" t="str">
        <f t="shared" ca="1" si="357"/>
        <v/>
      </c>
      <c r="JF111" s="17" t="str">
        <f t="shared" ca="1" si="358"/>
        <v/>
      </c>
      <c r="JG111" s="17" t="str">
        <f t="shared" ca="1" si="359"/>
        <v/>
      </c>
      <c r="JH111" s="17" t="str">
        <f t="shared" ca="1" si="360"/>
        <v/>
      </c>
      <c r="JI111" s="17" t="str">
        <f t="shared" ca="1" si="361"/>
        <v/>
      </c>
      <c r="JJ111" s="17" t="str">
        <f t="shared" ca="1" si="362"/>
        <v/>
      </c>
      <c r="JK111" s="17" t="str">
        <f t="shared" ca="1" si="363"/>
        <v/>
      </c>
      <c r="JL111" s="17" t="str">
        <f t="shared" ca="1" si="364"/>
        <v/>
      </c>
      <c r="JM111" s="17" t="str">
        <f t="shared" ca="1" si="365"/>
        <v/>
      </c>
    </row>
    <row r="112" spans="1:273">
      <c r="A112" s="17" t="str">
        <f t="shared" si="145"/>
        <v>\\\0</v>
      </c>
      <c r="B112" s="17" t="str">
        <f t="shared" si="146"/>
        <v>\\\0</v>
      </c>
      <c r="C112" s="17" t="str">
        <f t="shared" si="147"/>
        <v>\\\0</v>
      </c>
      <c r="D112" s="17" t="str">
        <f t="shared" si="148"/>
        <v>\\\0</v>
      </c>
      <c r="E112" s="17" t="str">
        <f t="shared" si="149"/>
        <v>\\\0</v>
      </c>
      <c r="F112" s="17" t="str">
        <f t="shared" si="150"/>
        <v>\\\0</v>
      </c>
      <c r="G112" s="17" t="str">
        <f t="shared" si="151"/>
        <v>\\\0</v>
      </c>
      <c r="H112" s="17" t="str">
        <f t="shared" si="152"/>
        <v>\\\0</v>
      </c>
      <c r="I112" s="17" t="str">
        <f t="shared" si="153"/>
        <v>\\\0</v>
      </c>
      <c r="J112" s="17" t="str">
        <f t="shared" si="154"/>
        <v>\\\0</v>
      </c>
      <c r="K112" s="17" t="str">
        <f t="shared" si="155"/>
        <v>\\\0</v>
      </c>
      <c r="L112" s="17" t="str">
        <f t="shared" si="156"/>
        <v>\\\0</v>
      </c>
      <c r="M112" s="17" t="str">
        <f t="shared" si="157"/>
        <v>\\\0</v>
      </c>
      <c r="N112" s="17" t="str">
        <f t="shared" si="158"/>
        <v>\\\0</v>
      </c>
      <c r="O112" s="17" t="str">
        <f t="shared" si="159"/>
        <v>\\\0</v>
      </c>
      <c r="P112" s="17" t="str">
        <f t="shared" si="160"/>
        <v>\\\0</v>
      </c>
      <c r="R112" s="17" t="str">
        <f t="shared" si="161"/>
        <v>\\</v>
      </c>
      <c r="S112" s="38"/>
      <c r="T112" s="39"/>
      <c r="U112" s="31"/>
      <c r="V112" s="32"/>
      <c r="W112" s="36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35"/>
      <c r="DS112" s="287"/>
      <c r="DT112" s="36"/>
      <c r="DU112" s="37"/>
      <c r="DV112" s="28">
        <f>IF(AND($S112='자료입력 및 결과표시'!$B$6,COUNTIF($W112:$DR112,'자료입력 및 결과표시'!$C$6)&gt;=1),IF(OR('자료입력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DW112" s="28">
        <f>IF(AND($S112='자료입력 및 결과표시'!$B$7,COUNTIF($W112:$DR112,'자료입력 및 결과표시'!$C$7)&gt;=1),IF(OR('자료입력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DX112" s="28">
        <f>IF(AND($S112='자료입력 및 결과표시'!$B$8,COUNTIF($W112:$DR112,'자료입력 및 결과표시'!$C$8)&gt;=1),IF(OR('자료입력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DY112" s="28">
        <f>IF(AND($S112='자료입력 및 결과표시'!$B$9,COUNTIF($W112:$DR112,'자료입력 및 결과표시'!$C$9)&gt;=1),IF(OR('자료입력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DZ112" s="28">
        <f>IF(AND($S112='자료입력 및 결과표시'!$B$10,COUNTIF($W112:$DR112,'자료입력 및 결과표시'!$C$10)&gt;=1),IF(OR('자료입력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A112" s="28">
        <f>IF(AND($S112='자료입력 및 결과표시'!$B$11,COUNTIF($W112:$DR112,'자료입력 및 결과표시'!$C$11)&gt;=1),IF(OR('자료입력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B112" s="28">
        <f>IF(AND($S112='자료입력 및 결과표시'!$B$12,COUNTIF($W112:$DR112,'자료입력 및 결과표시'!$C$12)&gt;=1),IF(OR('자료입력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C112" s="28">
        <f>IF(AND($S112='자료입력 및 결과표시'!$B$13,COUNTIF($W112:$DR112,'자료입력 및 결과표시'!$C$13)&gt;=1),IF(OR('자료입력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D112" s="28">
        <f>IF(AND($S112='자료입력 및 결과표시'!$B$14,COUNTIF($W112:$DR112,'자료입력 및 결과표시'!$C$14)&gt;=1),IF(OR('자료입력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E112" s="28">
        <f>IF(AND($S112='자료입력 및 결과표시'!$B$15,COUNTIF($W112:$DR112,'자료입력 및 결과표시'!$C$15)&gt;=1),IF(OR('자료입력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F112" s="28">
        <f>IF(AND($S112='자료입력 및 결과표시'!$B$16,COUNTIF($W112:$DR112,'자료입력 및 결과표시'!$C$16)&gt;=1),IF(OR('자료입력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G112" s="28">
        <f>IF(AND($S112='자료입력 및 결과표시'!$B$17,COUNTIF($W112:$DR112,'자료입력 및 결과표시'!$C$17)&gt;=1),IF(OR('자료입력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H112" s="28">
        <f>IF(AND($S112='자료입력 및 결과표시'!$B$18,COUNTIF($W112:$DR112,'자료입력 및 결과표시'!$C$18)&gt;=1),IF(OR('자료입력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I112" s="28">
        <f>IF(AND($S112='자료입력 및 결과표시'!$B$19,COUNTIF($W112:$DR112,'자료입력 및 결과표시'!$C$19)&gt;=1),IF(OR('자료입력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J112" s="28">
        <f>IF(AND($S112='자료입력 및 결과표시'!$B$20,COUNTIF($W112:$DR112,'자료입력 및 결과표시'!$C$20)&gt;=1),IF(OR('자료입력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K112" s="28">
        <f>IF(AND($S112='자료입력 및 결과표시'!$B$21,COUNTIF($W112:$DR112,'자료입력 및 결과표시'!$C$21)&gt;=1),IF(OR('자료입력 및 결과표시'!$B$4+90&gt;=$V112,'자료입력 및 결과표시'!$B$4&lt;$U112),0,IF($V112-'자료입력 및 결과표시'!$B$4-90&gt;='자료입력 및 결과표시'!$E$4,'자료입력 및 결과표시'!$E$4,$V112-'자료입력 및 결과표시'!$B$4-90)),0)</f>
        <v>0</v>
      </c>
      <c r="EL112" s="17">
        <f>IF(AND(S112='자료입력 및 결과표시'!$B$6,COUNTIF('업무중복도(데이터 입력)'!$W112:$DR112,'자료입력 및 결과표시'!$C$6)&gt;=1),1,0)</f>
        <v>0</v>
      </c>
      <c r="EM112" s="17">
        <f>IF(AND(S112='자료입력 및 결과표시'!$B$7,COUNTIF('업무중복도(데이터 입력)'!$W112:$DR112,'자료입력 및 결과표시'!$C$7)&gt;=1),2,0)</f>
        <v>0</v>
      </c>
      <c r="EN112" s="17">
        <f>IF(AND(S112='자료입력 및 결과표시'!$B$8,COUNTIF('업무중복도(데이터 입력)'!$W112:$DR112,'자료입력 및 결과표시'!$C$8)&gt;=1),3,0)</f>
        <v>0</v>
      </c>
      <c r="EO112" s="17">
        <f>IF(AND(S112='자료입력 및 결과표시'!$B$9,COUNTIF('업무중복도(데이터 입력)'!$W112:$DR112,'자료입력 및 결과표시'!$C$9)&gt;=1),4,0)</f>
        <v>0</v>
      </c>
      <c r="EP112" s="17">
        <f>IF(AND(S112='자료입력 및 결과표시'!$B$10,COUNTIF('업무중복도(데이터 입력)'!$W112:$DR112,'자료입력 및 결과표시'!$C$10)&gt;=1),5,0)</f>
        <v>0</v>
      </c>
      <c r="EQ112" s="17">
        <f>IF(AND(S112='자료입력 및 결과표시'!$B$11,COUNTIF('업무중복도(데이터 입력)'!$W112:$DR112,'자료입력 및 결과표시'!$C$11)&gt;=1),6,0)</f>
        <v>0</v>
      </c>
      <c r="ER112" s="17">
        <f>IF(AND(S112='자료입력 및 결과표시'!$B$12,COUNTIF('업무중복도(데이터 입력)'!$W112:$DR112,'자료입력 및 결과표시'!$C$12)&gt;=1),7,0)</f>
        <v>0</v>
      </c>
      <c r="ES112" s="17">
        <f>IF(AND(S112='자료입력 및 결과표시'!$B$13,COUNTIF('업무중복도(데이터 입력)'!$W112:$DR112,'자료입력 및 결과표시'!$C$13)&gt;=1),8,0)</f>
        <v>0</v>
      </c>
      <c r="ET112" s="17">
        <f>IF(AND(S112='자료입력 및 결과표시'!$B$14,COUNTIF('업무중복도(데이터 입력)'!$W112:$DR112,'자료입력 및 결과표시'!$C$14)&gt;=1),9,0)</f>
        <v>0</v>
      </c>
      <c r="EU112" s="17">
        <f>IF(AND(S112='자료입력 및 결과표시'!$B$15,COUNTIF('업무중복도(데이터 입력)'!$W112:$DR112,'자료입력 및 결과표시'!$C$15)&gt;=1),10,0)</f>
        <v>0</v>
      </c>
      <c r="EV112" s="17">
        <f>IF(AND(S112='자료입력 및 결과표시'!$B$16,COUNTIF('업무중복도(데이터 입력)'!$W112:$DR112,'자료입력 및 결과표시'!$C$16)&gt;=1),11,0)</f>
        <v>0</v>
      </c>
      <c r="EW112" s="17">
        <f>IF(AND(S112='자료입력 및 결과표시'!$B$17,COUNTIF('업무중복도(데이터 입력)'!$W112:$DR112,'자료입력 및 결과표시'!$C$17)&gt;=1),12,0)</f>
        <v>0</v>
      </c>
      <c r="EX112" s="17">
        <f>IF(AND(S112='자료입력 및 결과표시'!$B$18,COUNTIF('업무중복도(데이터 입력)'!$W112:$DR112,'자료입력 및 결과표시'!$C$18)&gt;=1),13,0)</f>
        <v>0</v>
      </c>
      <c r="EY112" s="17">
        <f>IF(AND(S112='자료입력 및 결과표시'!$B$19,COUNTIF('업무중복도(데이터 입력)'!$W112:$DR112,'자료입력 및 결과표시'!$C$19)&gt;=1),14,0)</f>
        <v>0</v>
      </c>
      <c r="EZ112" s="17">
        <f>IF(AND(S112='자료입력 및 결과표시'!$B$20,COUNTIF('업무중복도(데이터 입력)'!$W112:$DR112,'자료입력 및 결과표시'!$C$20)&gt;=1),15,0)</f>
        <v>0</v>
      </c>
      <c r="FA112" s="17">
        <f>IF(AND(S112='자료입력 및 결과표시'!$B$21,COUNTIF('업무중복도(데이터 입력)'!$W112:$DR112,'자료입력 및 결과표시'!$C$21)&gt;=1),16,0)</f>
        <v>0</v>
      </c>
      <c r="FD112" s="270" t="str">
        <f ca="1">IFERROR(MATCH('자료입력 및 결과표시'!$C$62,OFFSET($R$3,$FD111,,1000),0)+$FD111,"")</f>
        <v/>
      </c>
      <c r="FE112" s="271" t="str">
        <f t="shared" ca="1" si="162"/>
        <v/>
      </c>
      <c r="FK112" s="17">
        <f t="shared" si="163"/>
        <v>0</v>
      </c>
      <c r="FO112"/>
      <c r="FP112" s="17" t="str">
        <f t="shared" ca="1" si="165"/>
        <v/>
      </c>
      <c r="FQ112" s="270" t="str">
        <f ca="1">IFERROR(MATCH('자료입력 및 결과표시'!$C$62,OFFSET($R$3,$FQ111,,1000),0)+$FQ111,"")</f>
        <v/>
      </c>
      <c r="FR112" s="17" t="str">
        <f t="shared" ca="1" si="266"/>
        <v/>
      </c>
      <c r="FS112" s="17" t="str">
        <f t="shared" ca="1" si="267"/>
        <v/>
      </c>
      <c r="FT112" s="17" t="str">
        <f t="shared" ca="1" si="268"/>
        <v/>
      </c>
      <c r="FU112" s="17" t="str">
        <f t="shared" ca="1" si="269"/>
        <v/>
      </c>
      <c r="FV112" s="17" t="str">
        <f t="shared" ca="1" si="270"/>
        <v/>
      </c>
      <c r="FW112" s="17" t="str">
        <f t="shared" ca="1" si="271"/>
        <v/>
      </c>
      <c r="FX112" s="17" t="str">
        <f t="shared" ca="1" si="272"/>
        <v/>
      </c>
      <c r="FY112" s="17" t="str">
        <f t="shared" ca="1" si="273"/>
        <v/>
      </c>
      <c r="FZ112" s="17" t="str">
        <f t="shared" ca="1" si="274"/>
        <v/>
      </c>
      <c r="GA112" s="17" t="str">
        <f t="shared" ca="1" si="275"/>
        <v/>
      </c>
      <c r="GB112" s="17" t="str">
        <f t="shared" ca="1" si="276"/>
        <v/>
      </c>
      <c r="GC112" s="17" t="str">
        <f t="shared" ca="1" si="277"/>
        <v/>
      </c>
      <c r="GD112" s="17" t="str">
        <f t="shared" ca="1" si="278"/>
        <v/>
      </c>
      <c r="GE112" s="17" t="str">
        <f t="shared" ca="1" si="279"/>
        <v/>
      </c>
      <c r="GF112" s="17" t="str">
        <f t="shared" ca="1" si="280"/>
        <v/>
      </c>
      <c r="GG112" s="17" t="str">
        <f t="shared" ca="1" si="281"/>
        <v/>
      </c>
      <c r="GH112" s="17" t="str">
        <f t="shared" ca="1" si="282"/>
        <v/>
      </c>
      <c r="GI112" s="17" t="str">
        <f t="shared" ca="1" si="283"/>
        <v/>
      </c>
      <c r="GJ112" s="17" t="str">
        <f t="shared" ca="1" si="284"/>
        <v/>
      </c>
      <c r="GK112" s="17" t="str">
        <f t="shared" ca="1" si="285"/>
        <v/>
      </c>
      <c r="GL112" s="17" t="str">
        <f t="shared" ca="1" si="286"/>
        <v/>
      </c>
      <c r="GM112" s="17" t="str">
        <f t="shared" ca="1" si="287"/>
        <v/>
      </c>
      <c r="GN112" s="17" t="str">
        <f t="shared" ca="1" si="288"/>
        <v/>
      </c>
      <c r="GO112" s="17" t="str">
        <f t="shared" ca="1" si="289"/>
        <v/>
      </c>
      <c r="GP112" s="17" t="str">
        <f t="shared" ca="1" si="290"/>
        <v/>
      </c>
      <c r="GQ112" s="17" t="str">
        <f t="shared" ca="1" si="291"/>
        <v/>
      </c>
      <c r="GR112" s="17" t="str">
        <f t="shared" ca="1" si="292"/>
        <v/>
      </c>
      <c r="GS112" s="17" t="str">
        <f t="shared" ca="1" si="293"/>
        <v/>
      </c>
      <c r="GT112" s="17" t="str">
        <f t="shared" ca="1" si="294"/>
        <v/>
      </c>
      <c r="GU112" s="17" t="str">
        <f t="shared" ca="1" si="295"/>
        <v/>
      </c>
      <c r="GV112" s="17" t="str">
        <f t="shared" ca="1" si="296"/>
        <v/>
      </c>
      <c r="GW112" s="17" t="str">
        <f t="shared" ca="1" si="297"/>
        <v/>
      </c>
      <c r="GX112" s="17" t="str">
        <f t="shared" ca="1" si="298"/>
        <v/>
      </c>
      <c r="GY112" s="17" t="str">
        <f t="shared" ca="1" si="299"/>
        <v/>
      </c>
      <c r="GZ112" s="17" t="str">
        <f t="shared" ca="1" si="300"/>
        <v/>
      </c>
      <c r="HA112" s="17" t="str">
        <f t="shared" ca="1" si="301"/>
        <v/>
      </c>
      <c r="HB112" s="17" t="str">
        <f t="shared" ca="1" si="302"/>
        <v/>
      </c>
      <c r="HC112" s="17" t="str">
        <f t="shared" ca="1" si="303"/>
        <v/>
      </c>
      <c r="HD112" s="17" t="str">
        <f t="shared" ca="1" si="304"/>
        <v/>
      </c>
      <c r="HE112" s="17" t="str">
        <f t="shared" ca="1" si="305"/>
        <v/>
      </c>
      <c r="HF112" s="17" t="str">
        <f t="shared" ca="1" si="306"/>
        <v/>
      </c>
      <c r="HG112" s="17" t="str">
        <f t="shared" ca="1" si="307"/>
        <v/>
      </c>
      <c r="HH112" s="17" t="str">
        <f t="shared" ca="1" si="308"/>
        <v/>
      </c>
      <c r="HI112" s="17" t="str">
        <f t="shared" ca="1" si="309"/>
        <v/>
      </c>
      <c r="HJ112" s="17" t="str">
        <f t="shared" ca="1" si="310"/>
        <v/>
      </c>
      <c r="HK112" s="17" t="str">
        <f t="shared" ca="1" si="311"/>
        <v/>
      </c>
      <c r="HL112" s="17" t="str">
        <f t="shared" ca="1" si="312"/>
        <v/>
      </c>
      <c r="HM112" s="17" t="str">
        <f t="shared" ca="1" si="313"/>
        <v/>
      </c>
      <c r="HN112" s="17" t="str">
        <f t="shared" ca="1" si="314"/>
        <v/>
      </c>
      <c r="HO112" s="17" t="str">
        <f t="shared" ca="1" si="315"/>
        <v/>
      </c>
      <c r="HP112" s="17" t="str">
        <f t="shared" ca="1" si="316"/>
        <v/>
      </c>
      <c r="HQ112" s="17" t="str">
        <f t="shared" ca="1" si="317"/>
        <v/>
      </c>
      <c r="HR112" s="17" t="str">
        <f t="shared" ca="1" si="318"/>
        <v/>
      </c>
      <c r="HS112" s="17" t="str">
        <f t="shared" ca="1" si="319"/>
        <v/>
      </c>
      <c r="HT112" s="17" t="str">
        <f t="shared" ca="1" si="320"/>
        <v/>
      </c>
      <c r="HU112" s="17" t="str">
        <f t="shared" ca="1" si="321"/>
        <v/>
      </c>
      <c r="HV112" s="17" t="str">
        <f t="shared" ca="1" si="322"/>
        <v/>
      </c>
      <c r="HW112" s="17" t="str">
        <f t="shared" ca="1" si="323"/>
        <v/>
      </c>
      <c r="HX112" s="17" t="str">
        <f t="shared" ca="1" si="324"/>
        <v/>
      </c>
      <c r="HY112" s="17" t="str">
        <f t="shared" ca="1" si="325"/>
        <v/>
      </c>
      <c r="HZ112" s="17" t="str">
        <f t="shared" ca="1" si="326"/>
        <v/>
      </c>
      <c r="IA112" s="17" t="str">
        <f t="shared" ca="1" si="327"/>
        <v/>
      </c>
      <c r="IB112" s="17" t="str">
        <f t="shared" ca="1" si="328"/>
        <v/>
      </c>
      <c r="IC112" s="17" t="str">
        <f t="shared" ca="1" si="329"/>
        <v/>
      </c>
      <c r="ID112" s="17" t="str">
        <f t="shared" ca="1" si="330"/>
        <v/>
      </c>
      <c r="IE112" s="17" t="str">
        <f t="shared" ca="1" si="331"/>
        <v/>
      </c>
      <c r="IF112" s="17" t="str">
        <f t="shared" ca="1" si="332"/>
        <v/>
      </c>
      <c r="IG112" s="17" t="str">
        <f t="shared" ca="1" si="333"/>
        <v/>
      </c>
      <c r="IH112" s="17" t="str">
        <f t="shared" ca="1" si="334"/>
        <v/>
      </c>
      <c r="II112" s="17" t="str">
        <f t="shared" ca="1" si="335"/>
        <v/>
      </c>
      <c r="IJ112" s="17" t="str">
        <f t="shared" ca="1" si="336"/>
        <v/>
      </c>
      <c r="IK112" s="17" t="str">
        <f t="shared" ca="1" si="337"/>
        <v/>
      </c>
      <c r="IL112" s="17" t="str">
        <f t="shared" ca="1" si="338"/>
        <v/>
      </c>
      <c r="IM112" s="17" t="str">
        <f t="shared" ca="1" si="339"/>
        <v/>
      </c>
      <c r="IN112" s="17" t="str">
        <f t="shared" ca="1" si="340"/>
        <v/>
      </c>
      <c r="IO112" s="17" t="str">
        <f t="shared" ca="1" si="341"/>
        <v/>
      </c>
      <c r="IP112" s="17" t="str">
        <f t="shared" ca="1" si="342"/>
        <v/>
      </c>
      <c r="IQ112" s="17" t="str">
        <f t="shared" ca="1" si="343"/>
        <v/>
      </c>
      <c r="IR112" s="17" t="str">
        <f t="shared" ca="1" si="344"/>
        <v/>
      </c>
      <c r="IS112" s="17" t="str">
        <f t="shared" ca="1" si="345"/>
        <v/>
      </c>
      <c r="IT112" s="17" t="str">
        <f t="shared" ca="1" si="346"/>
        <v/>
      </c>
      <c r="IU112" s="17" t="str">
        <f t="shared" ca="1" si="347"/>
        <v/>
      </c>
      <c r="IV112" s="17" t="str">
        <f t="shared" ca="1" si="348"/>
        <v/>
      </c>
      <c r="IW112" s="17" t="str">
        <f t="shared" ca="1" si="349"/>
        <v/>
      </c>
      <c r="IX112" s="17" t="str">
        <f t="shared" ca="1" si="350"/>
        <v/>
      </c>
      <c r="IY112" s="17" t="str">
        <f t="shared" ca="1" si="351"/>
        <v/>
      </c>
      <c r="IZ112" s="17" t="str">
        <f t="shared" ca="1" si="352"/>
        <v/>
      </c>
      <c r="JA112" s="17" t="str">
        <f t="shared" ca="1" si="353"/>
        <v/>
      </c>
      <c r="JB112" s="17" t="str">
        <f t="shared" ca="1" si="354"/>
        <v/>
      </c>
      <c r="JC112" s="17" t="str">
        <f t="shared" ca="1" si="355"/>
        <v/>
      </c>
      <c r="JD112" s="17" t="str">
        <f t="shared" ca="1" si="356"/>
        <v/>
      </c>
      <c r="JE112" s="17" t="str">
        <f t="shared" ca="1" si="357"/>
        <v/>
      </c>
      <c r="JF112" s="17" t="str">
        <f t="shared" ca="1" si="358"/>
        <v/>
      </c>
      <c r="JG112" s="17" t="str">
        <f t="shared" ca="1" si="359"/>
        <v/>
      </c>
      <c r="JH112" s="17" t="str">
        <f t="shared" ca="1" si="360"/>
        <v/>
      </c>
      <c r="JI112" s="17" t="str">
        <f t="shared" ca="1" si="361"/>
        <v/>
      </c>
      <c r="JJ112" s="17" t="str">
        <f t="shared" ca="1" si="362"/>
        <v/>
      </c>
      <c r="JK112" s="17" t="str">
        <f t="shared" ca="1" si="363"/>
        <v/>
      </c>
      <c r="JL112" s="17" t="str">
        <f t="shared" ca="1" si="364"/>
        <v/>
      </c>
      <c r="JM112" s="17" t="str">
        <f t="shared" ca="1" si="365"/>
        <v/>
      </c>
    </row>
    <row r="113" spans="1:273">
      <c r="A113" s="17" t="str">
        <f t="shared" si="145"/>
        <v>\\\0</v>
      </c>
      <c r="B113" s="17" t="str">
        <f t="shared" si="146"/>
        <v>\\\0</v>
      </c>
      <c r="C113" s="17" t="str">
        <f t="shared" si="147"/>
        <v>\\\0</v>
      </c>
      <c r="D113" s="17" t="str">
        <f t="shared" si="148"/>
        <v>\\\0</v>
      </c>
      <c r="E113" s="17" t="str">
        <f t="shared" si="149"/>
        <v>\\\0</v>
      </c>
      <c r="F113" s="17" t="str">
        <f t="shared" si="150"/>
        <v>\\\0</v>
      </c>
      <c r="G113" s="17" t="str">
        <f t="shared" si="151"/>
        <v>\\\0</v>
      </c>
      <c r="H113" s="17" t="str">
        <f t="shared" si="152"/>
        <v>\\\0</v>
      </c>
      <c r="I113" s="17" t="str">
        <f t="shared" si="153"/>
        <v>\\\0</v>
      </c>
      <c r="J113" s="17" t="str">
        <f t="shared" si="154"/>
        <v>\\\0</v>
      </c>
      <c r="K113" s="17" t="str">
        <f t="shared" si="155"/>
        <v>\\\0</v>
      </c>
      <c r="L113" s="17" t="str">
        <f t="shared" si="156"/>
        <v>\\\0</v>
      </c>
      <c r="M113" s="17" t="str">
        <f t="shared" si="157"/>
        <v>\\\0</v>
      </c>
      <c r="N113" s="17" t="str">
        <f t="shared" si="158"/>
        <v>\\\0</v>
      </c>
      <c r="O113" s="17" t="str">
        <f t="shared" si="159"/>
        <v>\\\0</v>
      </c>
      <c r="P113" s="17" t="str">
        <f t="shared" si="160"/>
        <v>\\\0</v>
      </c>
      <c r="R113" s="17" t="str">
        <f t="shared" si="161"/>
        <v>\\</v>
      </c>
      <c r="S113" s="38"/>
      <c r="T113" s="39"/>
      <c r="U113" s="31"/>
      <c r="V113" s="32"/>
      <c r="W113" s="36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35"/>
      <c r="DS113" s="287"/>
      <c r="DT113" s="36"/>
      <c r="DU113" s="37"/>
      <c r="DV113" s="28">
        <f>IF(AND($S113='자료입력 및 결과표시'!$B$6,COUNTIF($W113:$DR113,'자료입력 및 결과표시'!$C$6)&gt;=1),IF(OR('자료입력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DW113" s="28">
        <f>IF(AND($S113='자료입력 및 결과표시'!$B$7,COUNTIF($W113:$DR113,'자료입력 및 결과표시'!$C$7)&gt;=1),IF(OR('자료입력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DX113" s="28">
        <f>IF(AND($S113='자료입력 및 결과표시'!$B$8,COUNTIF($W113:$DR113,'자료입력 및 결과표시'!$C$8)&gt;=1),IF(OR('자료입력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DY113" s="28">
        <f>IF(AND($S113='자료입력 및 결과표시'!$B$9,COUNTIF($W113:$DR113,'자료입력 및 결과표시'!$C$9)&gt;=1),IF(OR('자료입력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DZ113" s="28">
        <f>IF(AND($S113='자료입력 및 결과표시'!$B$10,COUNTIF($W113:$DR113,'자료입력 및 결과표시'!$C$10)&gt;=1),IF(OR('자료입력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A113" s="28">
        <f>IF(AND($S113='자료입력 및 결과표시'!$B$11,COUNTIF($W113:$DR113,'자료입력 및 결과표시'!$C$11)&gt;=1),IF(OR('자료입력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B113" s="28">
        <f>IF(AND($S113='자료입력 및 결과표시'!$B$12,COUNTIF($W113:$DR113,'자료입력 및 결과표시'!$C$12)&gt;=1),IF(OR('자료입력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C113" s="28">
        <f>IF(AND($S113='자료입력 및 결과표시'!$B$13,COUNTIF($W113:$DR113,'자료입력 및 결과표시'!$C$13)&gt;=1),IF(OR('자료입력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D113" s="28">
        <f>IF(AND($S113='자료입력 및 결과표시'!$B$14,COUNTIF($W113:$DR113,'자료입력 및 결과표시'!$C$14)&gt;=1),IF(OR('자료입력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E113" s="28">
        <f>IF(AND($S113='자료입력 및 결과표시'!$B$15,COUNTIF($W113:$DR113,'자료입력 및 결과표시'!$C$15)&gt;=1),IF(OR('자료입력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F113" s="28">
        <f>IF(AND($S113='자료입력 및 결과표시'!$B$16,COUNTIF($W113:$DR113,'자료입력 및 결과표시'!$C$16)&gt;=1),IF(OR('자료입력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G113" s="28">
        <f>IF(AND($S113='자료입력 및 결과표시'!$B$17,COUNTIF($W113:$DR113,'자료입력 및 결과표시'!$C$17)&gt;=1),IF(OR('자료입력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H113" s="28">
        <f>IF(AND($S113='자료입력 및 결과표시'!$B$18,COUNTIF($W113:$DR113,'자료입력 및 결과표시'!$C$18)&gt;=1),IF(OR('자료입력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I113" s="28">
        <f>IF(AND($S113='자료입력 및 결과표시'!$B$19,COUNTIF($W113:$DR113,'자료입력 및 결과표시'!$C$19)&gt;=1),IF(OR('자료입력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J113" s="28">
        <f>IF(AND($S113='자료입력 및 결과표시'!$B$20,COUNTIF($W113:$DR113,'자료입력 및 결과표시'!$C$20)&gt;=1),IF(OR('자료입력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K113" s="28">
        <f>IF(AND($S113='자료입력 및 결과표시'!$B$21,COUNTIF($W113:$DR113,'자료입력 및 결과표시'!$C$21)&gt;=1),IF(OR('자료입력 및 결과표시'!$B$4+90&gt;=$V113,'자료입력 및 결과표시'!$B$4&lt;$U113),0,IF($V113-'자료입력 및 결과표시'!$B$4-90&gt;='자료입력 및 결과표시'!$E$4,'자료입력 및 결과표시'!$E$4,$V113-'자료입력 및 결과표시'!$B$4-90)),0)</f>
        <v>0</v>
      </c>
      <c r="EL113" s="17">
        <f>IF(AND(S113='자료입력 및 결과표시'!$B$6,COUNTIF('업무중복도(데이터 입력)'!$W113:$DR113,'자료입력 및 결과표시'!$C$6)&gt;=1),1,0)</f>
        <v>0</v>
      </c>
      <c r="EM113" s="17">
        <f>IF(AND(S113='자료입력 및 결과표시'!$B$7,COUNTIF('업무중복도(데이터 입력)'!$W113:$DR113,'자료입력 및 결과표시'!$C$7)&gt;=1),2,0)</f>
        <v>0</v>
      </c>
      <c r="EN113" s="17">
        <f>IF(AND(S113='자료입력 및 결과표시'!$B$8,COUNTIF('업무중복도(데이터 입력)'!$W113:$DR113,'자료입력 및 결과표시'!$C$8)&gt;=1),3,0)</f>
        <v>0</v>
      </c>
      <c r="EO113" s="17">
        <f>IF(AND(S113='자료입력 및 결과표시'!$B$9,COUNTIF('업무중복도(데이터 입력)'!$W113:$DR113,'자료입력 및 결과표시'!$C$9)&gt;=1),4,0)</f>
        <v>0</v>
      </c>
      <c r="EP113" s="17">
        <f>IF(AND(S113='자료입력 및 결과표시'!$B$10,COUNTIF('업무중복도(데이터 입력)'!$W113:$DR113,'자료입력 및 결과표시'!$C$10)&gt;=1),5,0)</f>
        <v>0</v>
      </c>
      <c r="EQ113" s="17">
        <f>IF(AND(S113='자료입력 및 결과표시'!$B$11,COUNTIF('업무중복도(데이터 입력)'!$W113:$DR113,'자료입력 및 결과표시'!$C$11)&gt;=1),6,0)</f>
        <v>0</v>
      </c>
      <c r="ER113" s="17">
        <f>IF(AND(S113='자료입력 및 결과표시'!$B$12,COUNTIF('업무중복도(데이터 입력)'!$W113:$DR113,'자료입력 및 결과표시'!$C$12)&gt;=1),7,0)</f>
        <v>0</v>
      </c>
      <c r="ES113" s="17">
        <f>IF(AND(S113='자료입력 및 결과표시'!$B$13,COUNTIF('업무중복도(데이터 입력)'!$W113:$DR113,'자료입력 및 결과표시'!$C$13)&gt;=1),8,0)</f>
        <v>0</v>
      </c>
      <c r="ET113" s="17">
        <f>IF(AND(S113='자료입력 및 결과표시'!$B$14,COUNTIF('업무중복도(데이터 입력)'!$W113:$DR113,'자료입력 및 결과표시'!$C$14)&gt;=1),9,0)</f>
        <v>0</v>
      </c>
      <c r="EU113" s="17">
        <f>IF(AND(S113='자료입력 및 결과표시'!$B$15,COUNTIF('업무중복도(데이터 입력)'!$W113:$DR113,'자료입력 및 결과표시'!$C$15)&gt;=1),10,0)</f>
        <v>0</v>
      </c>
      <c r="EV113" s="17">
        <f>IF(AND(S113='자료입력 및 결과표시'!$B$16,COUNTIF('업무중복도(데이터 입력)'!$W113:$DR113,'자료입력 및 결과표시'!$C$16)&gt;=1),11,0)</f>
        <v>0</v>
      </c>
      <c r="EW113" s="17">
        <f>IF(AND(S113='자료입력 및 결과표시'!$B$17,COUNTIF('업무중복도(데이터 입력)'!$W113:$DR113,'자료입력 및 결과표시'!$C$17)&gt;=1),12,0)</f>
        <v>0</v>
      </c>
      <c r="EX113" s="17">
        <f>IF(AND(S113='자료입력 및 결과표시'!$B$18,COUNTIF('업무중복도(데이터 입력)'!$W113:$DR113,'자료입력 및 결과표시'!$C$18)&gt;=1),13,0)</f>
        <v>0</v>
      </c>
      <c r="EY113" s="17">
        <f>IF(AND(S113='자료입력 및 결과표시'!$B$19,COUNTIF('업무중복도(데이터 입력)'!$W113:$DR113,'자료입력 및 결과표시'!$C$19)&gt;=1),14,0)</f>
        <v>0</v>
      </c>
      <c r="EZ113" s="17">
        <f>IF(AND(S113='자료입력 및 결과표시'!$B$20,COUNTIF('업무중복도(데이터 입력)'!$W113:$DR113,'자료입력 및 결과표시'!$C$20)&gt;=1),15,0)</f>
        <v>0</v>
      </c>
      <c r="FA113" s="17">
        <f>IF(AND(S113='자료입력 및 결과표시'!$B$21,COUNTIF('업무중복도(데이터 입력)'!$W113:$DR113,'자료입력 및 결과표시'!$C$21)&gt;=1),16,0)</f>
        <v>0</v>
      </c>
      <c r="FD113" s="270" t="str">
        <f ca="1">IFERROR(MATCH('자료입력 및 결과표시'!$C$62,OFFSET($R$3,$FD112,,1000),0)+$FD112,"")</f>
        <v/>
      </c>
      <c r="FE113" s="271" t="str">
        <f t="shared" ca="1" si="162"/>
        <v/>
      </c>
      <c r="FK113" s="17">
        <f t="shared" si="163"/>
        <v>0</v>
      </c>
      <c r="FO113"/>
      <c r="FP113" s="17" t="str">
        <f t="shared" ca="1" si="165"/>
        <v/>
      </c>
      <c r="FQ113" s="270" t="str">
        <f ca="1">IFERROR(MATCH('자료입력 및 결과표시'!$C$62,OFFSET($R$3,$FQ112,,1000),0)+$FQ112,"")</f>
        <v/>
      </c>
      <c r="FR113" s="17" t="str">
        <f t="shared" ca="1" si="266"/>
        <v/>
      </c>
      <c r="FS113" s="17" t="str">
        <f t="shared" ca="1" si="267"/>
        <v/>
      </c>
      <c r="FT113" s="17" t="str">
        <f t="shared" ca="1" si="268"/>
        <v/>
      </c>
      <c r="FU113" s="17" t="str">
        <f t="shared" ca="1" si="269"/>
        <v/>
      </c>
      <c r="FV113" s="17" t="str">
        <f t="shared" ca="1" si="270"/>
        <v/>
      </c>
      <c r="FW113" s="17" t="str">
        <f t="shared" ca="1" si="271"/>
        <v/>
      </c>
      <c r="FX113" s="17" t="str">
        <f t="shared" ca="1" si="272"/>
        <v/>
      </c>
      <c r="FY113" s="17" t="str">
        <f t="shared" ca="1" si="273"/>
        <v/>
      </c>
      <c r="FZ113" s="17" t="str">
        <f t="shared" ca="1" si="274"/>
        <v/>
      </c>
      <c r="GA113" s="17" t="str">
        <f t="shared" ca="1" si="275"/>
        <v/>
      </c>
      <c r="GB113" s="17" t="str">
        <f t="shared" ca="1" si="276"/>
        <v/>
      </c>
      <c r="GC113" s="17" t="str">
        <f t="shared" ca="1" si="277"/>
        <v/>
      </c>
      <c r="GD113" s="17" t="str">
        <f t="shared" ca="1" si="278"/>
        <v/>
      </c>
      <c r="GE113" s="17" t="str">
        <f t="shared" ca="1" si="279"/>
        <v/>
      </c>
      <c r="GF113" s="17" t="str">
        <f t="shared" ca="1" si="280"/>
        <v/>
      </c>
      <c r="GG113" s="17" t="str">
        <f t="shared" ca="1" si="281"/>
        <v/>
      </c>
      <c r="GH113" s="17" t="str">
        <f t="shared" ca="1" si="282"/>
        <v/>
      </c>
      <c r="GI113" s="17" t="str">
        <f t="shared" ca="1" si="283"/>
        <v/>
      </c>
      <c r="GJ113" s="17" t="str">
        <f t="shared" ca="1" si="284"/>
        <v/>
      </c>
      <c r="GK113" s="17" t="str">
        <f t="shared" ca="1" si="285"/>
        <v/>
      </c>
      <c r="GL113" s="17" t="str">
        <f t="shared" ca="1" si="286"/>
        <v/>
      </c>
      <c r="GM113" s="17" t="str">
        <f t="shared" ca="1" si="287"/>
        <v/>
      </c>
      <c r="GN113" s="17" t="str">
        <f t="shared" ca="1" si="288"/>
        <v/>
      </c>
      <c r="GO113" s="17" t="str">
        <f t="shared" ca="1" si="289"/>
        <v/>
      </c>
      <c r="GP113" s="17" t="str">
        <f t="shared" ca="1" si="290"/>
        <v/>
      </c>
      <c r="GQ113" s="17" t="str">
        <f t="shared" ca="1" si="291"/>
        <v/>
      </c>
      <c r="GR113" s="17" t="str">
        <f t="shared" ca="1" si="292"/>
        <v/>
      </c>
      <c r="GS113" s="17" t="str">
        <f t="shared" ca="1" si="293"/>
        <v/>
      </c>
      <c r="GT113" s="17" t="str">
        <f t="shared" ca="1" si="294"/>
        <v/>
      </c>
      <c r="GU113" s="17" t="str">
        <f t="shared" ca="1" si="295"/>
        <v/>
      </c>
      <c r="GV113" s="17" t="str">
        <f t="shared" ca="1" si="296"/>
        <v/>
      </c>
      <c r="GW113" s="17" t="str">
        <f t="shared" ca="1" si="297"/>
        <v/>
      </c>
      <c r="GX113" s="17" t="str">
        <f t="shared" ca="1" si="298"/>
        <v/>
      </c>
      <c r="GY113" s="17" t="str">
        <f t="shared" ca="1" si="299"/>
        <v/>
      </c>
      <c r="GZ113" s="17" t="str">
        <f t="shared" ca="1" si="300"/>
        <v/>
      </c>
      <c r="HA113" s="17" t="str">
        <f t="shared" ca="1" si="301"/>
        <v/>
      </c>
      <c r="HB113" s="17" t="str">
        <f t="shared" ca="1" si="302"/>
        <v/>
      </c>
      <c r="HC113" s="17" t="str">
        <f t="shared" ca="1" si="303"/>
        <v/>
      </c>
      <c r="HD113" s="17" t="str">
        <f t="shared" ca="1" si="304"/>
        <v/>
      </c>
      <c r="HE113" s="17" t="str">
        <f t="shared" ca="1" si="305"/>
        <v/>
      </c>
      <c r="HF113" s="17" t="str">
        <f t="shared" ca="1" si="306"/>
        <v/>
      </c>
      <c r="HG113" s="17" t="str">
        <f t="shared" ca="1" si="307"/>
        <v/>
      </c>
      <c r="HH113" s="17" t="str">
        <f t="shared" ca="1" si="308"/>
        <v/>
      </c>
      <c r="HI113" s="17" t="str">
        <f t="shared" ca="1" si="309"/>
        <v/>
      </c>
      <c r="HJ113" s="17" t="str">
        <f t="shared" ca="1" si="310"/>
        <v/>
      </c>
      <c r="HK113" s="17" t="str">
        <f t="shared" ca="1" si="311"/>
        <v/>
      </c>
      <c r="HL113" s="17" t="str">
        <f t="shared" ca="1" si="312"/>
        <v/>
      </c>
      <c r="HM113" s="17" t="str">
        <f t="shared" ca="1" si="313"/>
        <v/>
      </c>
      <c r="HN113" s="17" t="str">
        <f t="shared" ca="1" si="314"/>
        <v/>
      </c>
      <c r="HO113" s="17" t="str">
        <f t="shared" ca="1" si="315"/>
        <v/>
      </c>
      <c r="HP113" s="17" t="str">
        <f t="shared" ca="1" si="316"/>
        <v/>
      </c>
      <c r="HQ113" s="17" t="str">
        <f t="shared" ca="1" si="317"/>
        <v/>
      </c>
      <c r="HR113" s="17" t="str">
        <f t="shared" ca="1" si="318"/>
        <v/>
      </c>
      <c r="HS113" s="17" t="str">
        <f t="shared" ca="1" si="319"/>
        <v/>
      </c>
      <c r="HT113" s="17" t="str">
        <f t="shared" ca="1" si="320"/>
        <v/>
      </c>
      <c r="HU113" s="17" t="str">
        <f t="shared" ca="1" si="321"/>
        <v/>
      </c>
      <c r="HV113" s="17" t="str">
        <f t="shared" ca="1" si="322"/>
        <v/>
      </c>
      <c r="HW113" s="17" t="str">
        <f t="shared" ca="1" si="323"/>
        <v/>
      </c>
      <c r="HX113" s="17" t="str">
        <f t="shared" ca="1" si="324"/>
        <v/>
      </c>
      <c r="HY113" s="17" t="str">
        <f t="shared" ca="1" si="325"/>
        <v/>
      </c>
      <c r="HZ113" s="17" t="str">
        <f t="shared" ca="1" si="326"/>
        <v/>
      </c>
      <c r="IA113" s="17" t="str">
        <f t="shared" ca="1" si="327"/>
        <v/>
      </c>
      <c r="IB113" s="17" t="str">
        <f t="shared" ca="1" si="328"/>
        <v/>
      </c>
      <c r="IC113" s="17" t="str">
        <f t="shared" ca="1" si="329"/>
        <v/>
      </c>
      <c r="ID113" s="17" t="str">
        <f t="shared" ca="1" si="330"/>
        <v/>
      </c>
      <c r="IE113" s="17" t="str">
        <f t="shared" ca="1" si="331"/>
        <v/>
      </c>
      <c r="IF113" s="17" t="str">
        <f t="shared" ca="1" si="332"/>
        <v/>
      </c>
      <c r="IG113" s="17" t="str">
        <f t="shared" ca="1" si="333"/>
        <v/>
      </c>
      <c r="IH113" s="17" t="str">
        <f t="shared" ca="1" si="334"/>
        <v/>
      </c>
      <c r="II113" s="17" t="str">
        <f t="shared" ca="1" si="335"/>
        <v/>
      </c>
      <c r="IJ113" s="17" t="str">
        <f t="shared" ca="1" si="336"/>
        <v/>
      </c>
      <c r="IK113" s="17" t="str">
        <f t="shared" ca="1" si="337"/>
        <v/>
      </c>
      <c r="IL113" s="17" t="str">
        <f t="shared" ca="1" si="338"/>
        <v/>
      </c>
      <c r="IM113" s="17" t="str">
        <f t="shared" ca="1" si="339"/>
        <v/>
      </c>
      <c r="IN113" s="17" t="str">
        <f t="shared" ca="1" si="340"/>
        <v/>
      </c>
      <c r="IO113" s="17" t="str">
        <f t="shared" ca="1" si="341"/>
        <v/>
      </c>
      <c r="IP113" s="17" t="str">
        <f t="shared" ca="1" si="342"/>
        <v/>
      </c>
      <c r="IQ113" s="17" t="str">
        <f t="shared" ca="1" si="343"/>
        <v/>
      </c>
      <c r="IR113" s="17" t="str">
        <f t="shared" ca="1" si="344"/>
        <v/>
      </c>
      <c r="IS113" s="17" t="str">
        <f t="shared" ca="1" si="345"/>
        <v/>
      </c>
      <c r="IT113" s="17" t="str">
        <f t="shared" ca="1" si="346"/>
        <v/>
      </c>
      <c r="IU113" s="17" t="str">
        <f t="shared" ca="1" si="347"/>
        <v/>
      </c>
      <c r="IV113" s="17" t="str">
        <f t="shared" ca="1" si="348"/>
        <v/>
      </c>
      <c r="IW113" s="17" t="str">
        <f t="shared" ca="1" si="349"/>
        <v/>
      </c>
      <c r="IX113" s="17" t="str">
        <f t="shared" ca="1" si="350"/>
        <v/>
      </c>
      <c r="IY113" s="17" t="str">
        <f t="shared" ca="1" si="351"/>
        <v/>
      </c>
      <c r="IZ113" s="17" t="str">
        <f t="shared" ca="1" si="352"/>
        <v/>
      </c>
      <c r="JA113" s="17" t="str">
        <f t="shared" ca="1" si="353"/>
        <v/>
      </c>
      <c r="JB113" s="17" t="str">
        <f t="shared" ca="1" si="354"/>
        <v/>
      </c>
      <c r="JC113" s="17" t="str">
        <f t="shared" ca="1" si="355"/>
        <v/>
      </c>
      <c r="JD113" s="17" t="str">
        <f t="shared" ca="1" si="356"/>
        <v/>
      </c>
      <c r="JE113" s="17" t="str">
        <f t="shared" ca="1" si="357"/>
        <v/>
      </c>
      <c r="JF113" s="17" t="str">
        <f t="shared" ca="1" si="358"/>
        <v/>
      </c>
      <c r="JG113" s="17" t="str">
        <f t="shared" ca="1" si="359"/>
        <v/>
      </c>
      <c r="JH113" s="17" t="str">
        <f t="shared" ca="1" si="360"/>
        <v/>
      </c>
      <c r="JI113" s="17" t="str">
        <f t="shared" ca="1" si="361"/>
        <v/>
      </c>
      <c r="JJ113" s="17" t="str">
        <f t="shared" ca="1" si="362"/>
        <v/>
      </c>
      <c r="JK113" s="17" t="str">
        <f t="shared" ca="1" si="363"/>
        <v/>
      </c>
      <c r="JL113" s="17" t="str">
        <f t="shared" ca="1" si="364"/>
        <v/>
      </c>
      <c r="JM113" s="17" t="str">
        <f t="shared" ca="1" si="365"/>
        <v/>
      </c>
    </row>
    <row r="114" spans="1:273">
      <c r="A114" s="17" t="str">
        <f t="shared" si="145"/>
        <v>\\\0</v>
      </c>
      <c r="B114" s="17" t="str">
        <f t="shared" si="146"/>
        <v>\\\0</v>
      </c>
      <c r="C114" s="17" t="str">
        <f t="shared" si="147"/>
        <v>\\\0</v>
      </c>
      <c r="D114" s="17" t="str">
        <f t="shared" si="148"/>
        <v>\\\0</v>
      </c>
      <c r="E114" s="17" t="str">
        <f t="shared" si="149"/>
        <v>\\\0</v>
      </c>
      <c r="F114" s="17" t="str">
        <f t="shared" si="150"/>
        <v>\\\0</v>
      </c>
      <c r="G114" s="17" t="str">
        <f t="shared" si="151"/>
        <v>\\\0</v>
      </c>
      <c r="H114" s="17" t="str">
        <f t="shared" si="152"/>
        <v>\\\0</v>
      </c>
      <c r="I114" s="17" t="str">
        <f t="shared" si="153"/>
        <v>\\\0</v>
      </c>
      <c r="J114" s="17" t="str">
        <f t="shared" si="154"/>
        <v>\\\0</v>
      </c>
      <c r="K114" s="17" t="str">
        <f t="shared" si="155"/>
        <v>\\\0</v>
      </c>
      <c r="L114" s="17" t="str">
        <f t="shared" si="156"/>
        <v>\\\0</v>
      </c>
      <c r="M114" s="17" t="str">
        <f t="shared" si="157"/>
        <v>\\\0</v>
      </c>
      <c r="N114" s="17" t="str">
        <f t="shared" si="158"/>
        <v>\\\0</v>
      </c>
      <c r="O114" s="17" t="str">
        <f t="shared" si="159"/>
        <v>\\\0</v>
      </c>
      <c r="P114" s="17" t="str">
        <f t="shared" si="160"/>
        <v>\\\0</v>
      </c>
      <c r="R114" s="17" t="str">
        <f t="shared" si="161"/>
        <v>\\</v>
      </c>
      <c r="S114" s="38"/>
      <c r="T114" s="39"/>
      <c r="U114" s="31"/>
      <c r="V114" s="32"/>
      <c r="W114" s="36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35"/>
      <c r="DS114" s="287"/>
      <c r="DT114" s="36"/>
      <c r="DU114" s="37"/>
      <c r="DV114" s="28">
        <f>IF(AND($S114='자료입력 및 결과표시'!$B$6,COUNTIF($W114:$DR114,'자료입력 및 결과표시'!$C$6)&gt;=1),IF(OR('자료입력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DW114" s="28">
        <f>IF(AND($S114='자료입력 및 결과표시'!$B$7,COUNTIF($W114:$DR114,'자료입력 및 결과표시'!$C$7)&gt;=1),IF(OR('자료입력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DX114" s="28">
        <f>IF(AND($S114='자료입력 및 결과표시'!$B$8,COUNTIF($W114:$DR114,'자료입력 및 결과표시'!$C$8)&gt;=1),IF(OR('자료입력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DY114" s="28">
        <f>IF(AND($S114='자료입력 및 결과표시'!$B$9,COUNTIF($W114:$DR114,'자료입력 및 결과표시'!$C$9)&gt;=1),IF(OR('자료입력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DZ114" s="28">
        <f>IF(AND($S114='자료입력 및 결과표시'!$B$10,COUNTIF($W114:$DR114,'자료입력 및 결과표시'!$C$10)&gt;=1),IF(OR('자료입력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A114" s="28">
        <f>IF(AND($S114='자료입력 및 결과표시'!$B$11,COUNTIF($W114:$DR114,'자료입력 및 결과표시'!$C$11)&gt;=1),IF(OR('자료입력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B114" s="28">
        <f>IF(AND($S114='자료입력 및 결과표시'!$B$12,COUNTIF($W114:$DR114,'자료입력 및 결과표시'!$C$12)&gt;=1),IF(OR('자료입력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C114" s="28">
        <f>IF(AND($S114='자료입력 및 결과표시'!$B$13,COUNTIF($W114:$DR114,'자료입력 및 결과표시'!$C$13)&gt;=1),IF(OR('자료입력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D114" s="28">
        <f>IF(AND($S114='자료입력 및 결과표시'!$B$14,COUNTIF($W114:$DR114,'자료입력 및 결과표시'!$C$14)&gt;=1),IF(OR('자료입력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E114" s="28">
        <f>IF(AND($S114='자료입력 및 결과표시'!$B$15,COUNTIF($W114:$DR114,'자료입력 및 결과표시'!$C$15)&gt;=1),IF(OR('자료입력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F114" s="28">
        <f>IF(AND($S114='자료입력 및 결과표시'!$B$16,COUNTIF($W114:$DR114,'자료입력 및 결과표시'!$C$16)&gt;=1),IF(OR('자료입력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G114" s="28">
        <f>IF(AND($S114='자료입력 및 결과표시'!$B$17,COUNTIF($W114:$DR114,'자료입력 및 결과표시'!$C$17)&gt;=1),IF(OR('자료입력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H114" s="28">
        <f>IF(AND($S114='자료입력 및 결과표시'!$B$18,COUNTIF($W114:$DR114,'자료입력 및 결과표시'!$C$18)&gt;=1),IF(OR('자료입력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I114" s="28">
        <f>IF(AND($S114='자료입력 및 결과표시'!$B$19,COUNTIF($W114:$DR114,'자료입력 및 결과표시'!$C$19)&gt;=1),IF(OR('자료입력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J114" s="28">
        <f>IF(AND($S114='자료입력 및 결과표시'!$B$20,COUNTIF($W114:$DR114,'자료입력 및 결과표시'!$C$20)&gt;=1),IF(OR('자료입력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K114" s="28">
        <f>IF(AND($S114='자료입력 및 결과표시'!$B$21,COUNTIF($W114:$DR114,'자료입력 및 결과표시'!$C$21)&gt;=1),IF(OR('자료입력 및 결과표시'!$B$4+90&gt;=$V114,'자료입력 및 결과표시'!$B$4&lt;$U114),0,IF($V114-'자료입력 및 결과표시'!$B$4-90&gt;='자료입력 및 결과표시'!$E$4,'자료입력 및 결과표시'!$E$4,$V114-'자료입력 및 결과표시'!$B$4-90)),0)</f>
        <v>0</v>
      </c>
      <c r="EL114" s="17">
        <f>IF(AND(S114='자료입력 및 결과표시'!$B$6,COUNTIF('업무중복도(데이터 입력)'!$W114:$DR114,'자료입력 및 결과표시'!$C$6)&gt;=1),1,0)</f>
        <v>0</v>
      </c>
      <c r="EM114" s="17">
        <f>IF(AND(S114='자료입력 및 결과표시'!$B$7,COUNTIF('업무중복도(데이터 입력)'!$W114:$DR114,'자료입력 및 결과표시'!$C$7)&gt;=1),2,0)</f>
        <v>0</v>
      </c>
      <c r="EN114" s="17">
        <f>IF(AND(S114='자료입력 및 결과표시'!$B$8,COUNTIF('업무중복도(데이터 입력)'!$W114:$DR114,'자료입력 및 결과표시'!$C$8)&gt;=1),3,0)</f>
        <v>0</v>
      </c>
      <c r="EO114" s="17">
        <f>IF(AND(S114='자료입력 및 결과표시'!$B$9,COUNTIF('업무중복도(데이터 입력)'!$W114:$DR114,'자료입력 및 결과표시'!$C$9)&gt;=1),4,0)</f>
        <v>0</v>
      </c>
      <c r="EP114" s="17">
        <f>IF(AND(S114='자료입력 및 결과표시'!$B$10,COUNTIF('업무중복도(데이터 입력)'!$W114:$DR114,'자료입력 및 결과표시'!$C$10)&gt;=1),5,0)</f>
        <v>0</v>
      </c>
      <c r="EQ114" s="17">
        <f>IF(AND(S114='자료입력 및 결과표시'!$B$11,COUNTIF('업무중복도(데이터 입력)'!$W114:$DR114,'자료입력 및 결과표시'!$C$11)&gt;=1),6,0)</f>
        <v>0</v>
      </c>
      <c r="ER114" s="17">
        <f>IF(AND(S114='자료입력 및 결과표시'!$B$12,COUNTIF('업무중복도(데이터 입력)'!$W114:$DR114,'자료입력 및 결과표시'!$C$12)&gt;=1),7,0)</f>
        <v>0</v>
      </c>
      <c r="ES114" s="17">
        <f>IF(AND(S114='자료입력 및 결과표시'!$B$13,COUNTIF('업무중복도(데이터 입력)'!$W114:$DR114,'자료입력 및 결과표시'!$C$13)&gt;=1),8,0)</f>
        <v>0</v>
      </c>
      <c r="ET114" s="17">
        <f>IF(AND(S114='자료입력 및 결과표시'!$B$14,COUNTIF('업무중복도(데이터 입력)'!$W114:$DR114,'자료입력 및 결과표시'!$C$14)&gt;=1),9,0)</f>
        <v>0</v>
      </c>
      <c r="EU114" s="17">
        <f>IF(AND(S114='자료입력 및 결과표시'!$B$15,COUNTIF('업무중복도(데이터 입력)'!$W114:$DR114,'자료입력 및 결과표시'!$C$15)&gt;=1),10,0)</f>
        <v>0</v>
      </c>
      <c r="EV114" s="17">
        <f>IF(AND(S114='자료입력 및 결과표시'!$B$16,COUNTIF('업무중복도(데이터 입력)'!$W114:$DR114,'자료입력 및 결과표시'!$C$16)&gt;=1),11,0)</f>
        <v>0</v>
      </c>
      <c r="EW114" s="17">
        <f>IF(AND(S114='자료입력 및 결과표시'!$B$17,COUNTIF('업무중복도(데이터 입력)'!$W114:$DR114,'자료입력 및 결과표시'!$C$17)&gt;=1),12,0)</f>
        <v>0</v>
      </c>
      <c r="EX114" s="17">
        <f>IF(AND(S114='자료입력 및 결과표시'!$B$18,COUNTIF('업무중복도(데이터 입력)'!$W114:$DR114,'자료입력 및 결과표시'!$C$18)&gt;=1),13,0)</f>
        <v>0</v>
      </c>
      <c r="EY114" s="17">
        <f>IF(AND(S114='자료입력 및 결과표시'!$B$19,COUNTIF('업무중복도(데이터 입력)'!$W114:$DR114,'자료입력 및 결과표시'!$C$19)&gt;=1),14,0)</f>
        <v>0</v>
      </c>
      <c r="EZ114" s="17">
        <f>IF(AND(S114='자료입력 및 결과표시'!$B$20,COUNTIF('업무중복도(데이터 입력)'!$W114:$DR114,'자료입력 및 결과표시'!$C$20)&gt;=1),15,0)</f>
        <v>0</v>
      </c>
      <c r="FA114" s="17">
        <f>IF(AND(S114='자료입력 및 결과표시'!$B$21,COUNTIF('업무중복도(데이터 입력)'!$W114:$DR114,'자료입력 및 결과표시'!$C$21)&gt;=1),16,0)</f>
        <v>0</v>
      </c>
      <c r="FD114" s="270" t="str">
        <f ca="1">IFERROR(MATCH('자료입력 및 결과표시'!$C$62,OFFSET($R$3,$FD113,,1000),0)+$FD113,"")</f>
        <v/>
      </c>
      <c r="FE114" s="271" t="str">
        <f t="shared" ca="1" si="162"/>
        <v/>
      </c>
      <c r="FK114" s="17">
        <f t="shared" si="163"/>
        <v>0</v>
      </c>
      <c r="FO114"/>
      <c r="FP114" s="17" t="str">
        <f t="shared" ca="1" si="165"/>
        <v/>
      </c>
      <c r="FQ114" s="270" t="str">
        <f ca="1">IFERROR(MATCH('자료입력 및 결과표시'!$C$62,OFFSET($R$3,$FQ113,,1000),0)+$FQ113,"")</f>
        <v/>
      </c>
      <c r="FR114" s="17" t="str">
        <f t="shared" ca="1" si="266"/>
        <v/>
      </c>
      <c r="FS114" s="17" t="str">
        <f t="shared" ca="1" si="267"/>
        <v/>
      </c>
      <c r="FT114" s="17" t="str">
        <f t="shared" ca="1" si="268"/>
        <v/>
      </c>
      <c r="FU114" s="17" t="str">
        <f t="shared" ca="1" si="269"/>
        <v/>
      </c>
      <c r="FV114" s="17" t="str">
        <f t="shared" ca="1" si="270"/>
        <v/>
      </c>
      <c r="FW114" s="17" t="str">
        <f t="shared" ca="1" si="271"/>
        <v/>
      </c>
      <c r="FX114" s="17" t="str">
        <f t="shared" ca="1" si="272"/>
        <v/>
      </c>
      <c r="FY114" s="17" t="str">
        <f t="shared" ca="1" si="273"/>
        <v/>
      </c>
      <c r="FZ114" s="17" t="str">
        <f t="shared" ca="1" si="274"/>
        <v/>
      </c>
      <c r="GA114" s="17" t="str">
        <f t="shared" ca="1" si="275"/>
        <v/>
      </c>
      <c r="GB114" s="17" t="str">
        <f t="shared" ca="1" si="276"/>
        <v/>
      </c>
      <c r="GC114" s="17" t="str">
        <f t="shared" ca="1" si="277"/>
        <v/>
      </c>
      <c r="GD114" s="17" t="str">
        <f t="shared" ca="1" si="278"/>
        <v/>
      </c>
      <c r="GE114" s="17" t="str">
        <f t="shared" ca="1" si="279"/>
        <v/>
      </c>
      <c r="GF114" s="17" t="str">
        <f t="shared" ca="1" si="280"/>
        <v/>
      </c>
      <c r="GG114" s="17" t="str">
        <f t="shared" ca="1" si="281"/>
        <v/>
      </c>
      <c r="GH114" s="17" t="str">
        <f t="shared" ca="1" si="282"/>
        <v/>
      </c>
      <c r="GI114" s="17" t="str">
        <f t="shared" ca="1" si="283"/>
        <v/>
      </c>
      <c r="GJ114" s="17" t="str">
        <f t="shared" ca="1" si="284"/>
        <v/>
      </c>
      <c r="GK114" s="17" t="str">
        <f t="shared" ca="1" si="285"/>
        <v/>
      </c>
      <c r="GL114" s="17" t="str">
        <f t="shared" ca="1" si="286"/>
        <v/>
      </c>
      <c r="GM114" s="17" t="str">
        <f t="shared" ca="1" si="287"/>
        <v/>
      </c>
      <c r="GN114" s="17" t="str">
        <f t="shared" ca="1" si="288"/>
        <v/>
      </c>
      <c r="GO114" s="17" t="str">
        <f t="shared" ca="1" si="289"/>
        <v/>
      </c>
      <c r="GP114" s="17" t="str">
        <f t="shared" ca="1" si="290"/>
        <v/>
      </c>
      <c r="GQ114" s="17" t="str">
        <f t="shared" ca="1" si="291"/>
        <v/>
      </c>
      <c r="GR114" s="17" t="str">
        <f t="shared" ca="1" si="292"/>
        <v/>
      </c>
      <c r="GS114" s="17" t="str">
        <f t="shared" ca="1" si="293"/>
        <v/>
      </c>
      <c r="GT114" s="17" t="str">
        <f t="shared" ca="1" si="294"/>
        <v/>
      </c>
      <c r="GU114" s="17" t="str">
        <f t="shared" ca="1" si="295"/>
        <v/>
      </c>
      <c r="GV114" s="17" t="str">
        <f t="shared" ca="1" si="296"/>
        <v/>
      </c>
      <c r="GW114" s="17" t="str">
        <f t="shared" ca="1" si="297"/>
        <v/>
      </c>
      <c r="GX114" s="17" t="str">
        <f t="shared" ca="1" si="298"/>
        <v/>
      </c>
      <c r="GY114" s="17" t="str">
        <f t="shared" ca="1" si="299"/>
        <v/>
      </c>
      <c r="GZ114" s="17" t="str">
        <f t="shared" ca="1" si="300"/>
        <v/>
      </c>
      <c r="HA114" s="17" t="str">
        <f t="shared" ca="1" si="301"/>
        <v/>
      </c>
      <c r="HB114" s="17" t="str">
        <f t="shared" ca="1" si="302"/>
        <v/>
      </c>
      <c r="HC114" s="17" t="str">
        <f t="shared" ca="1" si="303"/>
        <v/>
      </c>
      <c r="HD114" s="17" t="str">
        <f t="shared" ca="1" si="304"/>
        <v/>
      </c>
      <c r="HE114" s="17" t="str">
        <f t="shared" ca="1" si="305"/>
        <v/>
      </c>
      <c r="HF114" s="17" t="str">
        <f t="shared" ca="1" si="306"/>
        <v/>
      </c>
      <c r="HG114" s="17" t="str">
        <f t="shared" ca="1" si="307"/>
        <v/>
      </c>
      <c r="HH114" s="17" t="str">
        <f t="shared" ca="1" si="308"/>
        <v/>
      </c>
      <c r="HI114" s="17" t="str">
        <f t="shared" ca="1" si="309"/>
        <v/>
      </c>
      <c r="HJ114" s="17" t="str">
        <f t="shared" ca="1" si="310"/>
        <v/>
      </c>
      <c r="HK114" s="17" t="str">
        <f t="shared" ca="1" si="311"/>
        <v/>
      </c>
      <c r="HL114" s="17" t="str">
        <f t="shared" ca="1" si="312"/>
        <v/>
      </c>
      <c r="HM114" s="17" t="str">
        <f t="shared" ca="1" si="313"/>
        <v/>
      </c>
      <c r="HN114" s="17" t="str">
        <f t="shared" ca="1" si="314"/>
        <v/>
      </c>
      <c r="HO114" s="17" t="str">
        <f t="shared" ca="1" si="315"/>
        <v/>
      </c>
      <c r="HP114" s="17" t="str">
        <f t="shared" ca="1" si="316"/>
        <v/>
      </c>
      <c r="HQ114" s="17" t="str">
        <f t="shared" ca="1" si="317"/>
        <v/>
      </c>
      <c r="HR114" s="17" t="str">
        <f t="shared" ca="1" si="318"/>
        <v/>
      </c>
      <c r="HS114" s="17" t="str">
        <f t="shared" ca="1" si="319"/>
        <v/>
      </c>
      <c r="HT114" s="17" t="str">
        <f t="shared" ca="1" si="320"/>
        <v/>
      </c>
      <c r="HU114" s="17" t="str">
        <f t="shared" ca="1" si="321"/>
        <v/>
      </c>
      <c r="HV114" s="17" t="str">
        <f t="shared" ca="1" si="322"/>
        <v/>
      </c>
      <c r="HW114" s="17" t="str">
        <f t="shared" ca="1" si="323"/>
        <v/>
      </c>
      <c r="HX114" s="17" t="str">
        <f t="shared" ca="1" si="324"/>
        <v/>
      </c>
      <c r="HY114" s="17" t="str">
        <f t="shared" ca="1" si="325"/>
        <v/>
      </c>
      <c r="HZ114" s="17" t="str">
        <f t="shared" ca="1" si="326"/>
        <v/>
      </c>
      <c r="IA114" s="17" t="str">
        <f t="shared" ca="1" si="327"/>
        <v/>
      </c>
      <c r="IB114" s="17" t="str">
        <f t="shared" ca="1" si="328"/>
        <v/>
      </c>
      <c r="IC114" s="17" t="str">
        <f t="shared" ca="1" si="329"/>
        <v/>
      </c>
      <c r="ID114" s="17" t="str">
        <f t="shared" ca="1" si="330"/>
        <v/>
      </c>
      <c r="IE114" s="17" t="str">
        <f t="shared" ca="1" si="331"/>
        <v/>
      </c>
      <c r="IF114" s="17" t="str">
        <f t="shared" ca="1" si="332"/>
        <v/>
      </c>
      <c r="IG114" s="17" t="str">
        <f t="shared" ca="1" si="333"/>
        <v/>
      </c>
      <c r="IH114" s="17" t="str">
        <f t="shared" ca="1" si="334"/>
        <v/>
      </c>
      <c r="II114" s="17" t="str">
        <f t="shared" ca="1" si="335"/>
        <v/>
      </c>
      <c r="IJ114" s="17" t="str">
        <f t="shared" ca="1" si="336"/>
        <v/>
      </c>
      <c r="IK114" s="17" t="str">
        <f t="shared" ca="1" si="337"/>
        <v/>
      </c>
      <c r="IL114" s="17" t="str">
        <f t="shared" ca="1" si="338"/>
        <v/>
      </c>
      <c r="IM114" s="17" t="str">
        <f t="shared" ca="1" si="339"/>
        <v/>
      </c>
      <c r="IN114" s="17" t="str">
        <f t="shared" ca="1" si="340"/>
        <v/>
      </c>
      <c r="IO114" s="17" t="str">
        <f t="shared" ca="1" si="341"/>
        <v/>
      </c>
      <c r="IP114" s="17" t="str">
        <f t="shared" ca="1" si="342"/>
        <v/>
      </c>
      <c r="IQ114" s="17" t="str">
        <f t="shared" ca="1" si="343"/>
        <v/>
      </c>
      <c r="IR114" s="17" t="str">
        <f t="shared" ca="1" si="344"/>
        <v/>
      </c>
      <c r="IS114" s="17" t="str">
        <f t="shared" ca="1" si="345"/>
        <v/>
      </c>
      <c r="IT114" s="17" t="str">
        <f t="shared" ca="1" si="346"/>
        <v/>
      </c>
      <c r="IU114" s="17" t="str">
        <f t="shared" ca="1" si="347"/>
        <v/>
      </c>
      <c r="IV114" s="17" t="str">
        <f t="shared" ca="1" si="348"/>
        <v/>
      </c>
      <c r="IW114" s="17" t="str">
        <f t="shared" ca="1" si="349"/>
        <v/>
      </c>
      <c r="IX114" s="17" t="str">
        <f t="shared" ca="1" si="350"/>
        <v/>
      </c>
      <c r="IY114" s="17" t="str">
        <f t="shared" ca="1" si="351"/>
        <v/>
      </c>
      <c r="IZ114" s="17" t="str">
        <f t="shared" ca="1" si="352"/>
        <v/>
      </c>
      <c r="JA114" s="17" t="str">
        <f t="shared" ca="1" si="353"/>
        <v/>
      </c>
      <c r="JB114" s="17" t="str">
        <f t="shared" ca="1" si="354"/>
        <v/>
      </c>
      <c r="JC114" s="17" t="str">
        <f t="shared" ca="1" si="355"/>
        <v/>
      </c>
      <c r="JD114" s="17" t="str">
        <f t="shared" ca="1" si="356"/>
        <v/>
      </c>
      <c r="JE114" s="17" t="str">
        <f t="shared" ca="1" si="357"/>
        <v/>
      </c>
      <c r="JF114" s="17" t="str">
        <f t="shared" ca="1" si="358"/>
        <v/>
      </c>
      <c r="JG114" s="17" t="str">
        <f t="shared" ca="1" si="359"/>
        <v/>
      </c>
      <c r="JH114" s="17" t="str">
        <f t="shared" ca="1" si="360"/>
        <v/>
      </c>
      <c r="JI114" s="17" t="str">
        <f t="shared" ca="1" si="361"/>
        <v/>
      </c>
      <c r="JJ114" s="17" t="str">
        <f t="shared" ca="1" si="362"/>
        <v/>
      </c>
      <c r="JK114" s="17" t="str">
        <f t="shared" ca="1" si="363"/>
        <v/>
      </c>
      <c r="JL114" s="17" t="str">
        <f t="shared" ca="1" si="364"/>
        <v/>
      </c>
      <c r="JM114" s="17" t="str">
        <f t="shared" ca="1" si="365"/>
        <v/>
      </c>
    </row>
    <row r="115" spans="1:273">
      <c r="A115" s="17" t="str">
        <f t="shared" si="145"/>
        <v>\\\0</v>
      </c>
      <c r="B115" s="17" t="str">
        <f t="shared" si="146"/>
        <v>\\\0</v>
      </c>
      <c r="C115" s="17" t="str">
        <f t="shared" si="147"/>
        <v>\\\0</v>
      </c>
      <c r="D115" s="17" t="str">
        <f t="shared" si="148"/>
        <v>\\\0</v>
      </c>
      <c r="E115" s="17" t="str">
        <f t="shared" si="149"/>
        <v>\\\0</v>
      </c>
      <c r="F115" s="17" t="str">
        <f t="shared" si="150"/>
        <v>\\\0</v>
      </c>
      <c r="G115" s="17" t="str">
        <f t="shared" si="151"/>
        <v>\\\0</v>
      </c>
      <c r="H115" s="17" t="str">
        <f t="shared" si="152"/>
        <v>\\\0</v>
      </c>
      <c r="I115" s="17" t="str">
        <f t="shared" si="153"/>
        <v>\\\0</v>
      </c>
      <c r="J115" s="17" t="str">
        <f t="shared" si="154"/>
        <v>\\\0</v>
      </c>
      <c r="K115" s="17" t="str">
        <f t="shared" si="155"/>
        <v>\\\0</v>
      </c>
      <c r="L115" s="17" t="str">
        <f t="shared" si="156"/>
        <v>\\\0</v>
      </c>
      <c r="M115" s="17" t="str">
        <f t="shared" si="157"/>
        <v>\\\0</v>
      </c>
      <c r="N115" s="17" t="str">
        <f t="shared" si="158"/>
        <v>\\\0</v>
      </c>
      <c r="O115" s="17" t="str">
        <f t="shared" si="159"/>
        <v>\\\0</v>
      </c>
      <c r="P115" s="17" t="str">
        <f t="shared" si="160"/>
        <v>\\\0</v>
      </c>
      <c r="R115" s="17" t="str">
        <f t="shared" si="161"/>
        <v>\\</v>
      </c>
      <c r="S115" s="38"/>
      <c r="T115" s="39"/>
      <c r="U115" s="31"/>
      <c r="V115" s="32"/>
      <c r="W115" s="36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35"/>
      <c r="DS115" s="287"/>
      <c r="DT115" s="36"/>
      <c r="DU115" s="37"/>
      <c r="DV115" s="28">
        <f>IF(AND($S115='자료입력 및 결과표시'!$B$6,COUNTIF($W115:$DR115,'자료입력 및 결과표시'!$C$6)&gt;=1),IF(OR('자료입력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DW115" s="28">
        <f>IF(AND($S115='자료입력 및 결과표시'!$B$7,COUNTIF($W115:$DR115,'자료입력 및 결과표시'!$C$7)&gt;=1),IF(OR('자료입력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DX115" s="28">
        <f>IF(AND($S115='자료입력 및 결과표시'!$B$8,COUNTIF($W115:$DR115,'자료입력 및 결과표시'!$C$8)&gt;=1),IF(OR('자료입력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DY115" s="28">
        <f>IF(AND($S115='자료입력 및 결과표시'!$B$9,COUNTIF($W115:$DR115,'자료입력 및 결과표시'!$C$9)&gt;=1),IF(OR('자료입력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DZ115" s="28">
        <f>IF(AND($S115='자료입력 및 결과표시'!$B$10,COUNTIF($W115:$DR115,'자료입력 및 결과표시'!$C$10)&gt;=1),IF(OR('자료입력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A115" s="28">
        <f>IF(AND($S115='자료입력 및 결과표시'!$B$11,COUNTIF($W115:$DR115,'자료입력 및 결과표시'!$C$11)&gt;=1),IF(OR('자료입력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B115" s="28">
        <f>IF(AND($S115='자료입력 및 결과표시'!$B$12,COUNTIF($W115:$DR115,'자료입력 및 결과표시'!$C$12)&gt;=1),IF(OR('자료입력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C115" s="28">
        <f>IF(AND($S115='자료입력 및 결과표시'!$B$13,COUNTIF($W115:$DR115,'자료입력 및 결과표시'!$C$13)&gt;=1),IF(OR('자료입력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D115" s="28">
        <f>IF(AND($S115='자료입력 및 결과표시'!$B$14,COUNTIF($W115:$DR115,'자료입력 및 결과표시'!$C$14)&gt;=1),IF(OR('자료입력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E115" s="28">
        <f>IF(AND($S115='자료입력 및 결과표시'!$B$15,COUNTIF($W115:$DR115,'자료입력 및 결과표시'!$C$15)&gt;=1),IF(OR('자료입력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F115" s="28">
        <f>IF(AND($S115='자료입력 및 결과표시'!$B$16,COUNTIF($W115:$DR115,'자료입력 및 결과표시'!$C$16)&gt;=1),IF(OR('자료입력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G115" s="28">
        <f>IF(AND($S115='자료입력 및 결과표시'!$B$17,COUNTIF($W115:$DR115,'자료입력 및 결과표시'!$C$17)&gt;=1),IF(OR('자료입력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H115" s="28">
        <f>IF(AND($S115='자료입력 및 결과표시'!$B$18,COUNTIF($W115:$DR115,'자료입력 및 결과표시'!$C$18)&gt;=1),IF(OR('자료입력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I115" s="28">
        <f>IF(AND($S115='자료입력 및 결과표시'!$B$19,COUNTIF($W115:$DR115,'자료입력 및 결과표시'!$C$19)&gt;=1),IF(OR('자료입력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J115" s="28">
        <f>IF(AND($S115='자료입력 및 결과표시'!$B$20,COUNTIF($W115:$DR115,'자료입력 및 결과표시'!$C$20)&gt;=1),IF(OR('자료입력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K115" s="28">
        <f>IF(AND($S115='자료입력 및 결과표시'!$B$21,COUNTIF($W115:$DR115,'자료입력 및 결과표시'!$C$21)&gt;=1),IF(OR('자료입력 및 결과표시'!$B$4+90&gt;=$V115,'자료입력 및 결과표시'!$B$4&lt;$U115),0,IF($V115-'자료입력 및 결과표시'!$B$4-90&gt;='자료입력 및 결과표시'!$E$4,'자료입력 및 결과표시'!$E$4,$V115-'자료입력 및 결과표시'!$B$4-90)),0)</f>
        <v>0</v>
      </c>
      <c r="EL115" s="17">
        <f>IF(AND(S115='자료입력 및 결과표시'!$B$6,COUNTIF('업무중복도(데이터 입력)'!$W115:$DR115,'자료입력 및 결과표시'!$C$6)&gt;=1),1,0)</f>
        <v>0</v>
      </c>
      <c r="EM115" s="17">
        <f>IF(AND(S115='자료입력 및 결과표시'!$B$7,COUNTIF('업무중복도(데이터 입력)'!$W115:$DR115,'자료입력 및 결과표시'!$C$7)&gt;=1),2,0)</f>
        <v>0</v>
      </c>
      <c r="EN115" s="17">
        <f>IF(AND(S115='자료입력 및 결과표시'!$B$8,COUNTIF('업무중복도(데이터 입력)'!$W115:$DR115,'자료입력 및 결과표시'!$C$8)&gt;=1),3,0)</f>
        <v>0</v>
      </c>
      <c r="EO115" s="17">
        <f>IF(AND(S115='자료입력 및 결과표시'!$B$9,COUNTIF('업무중복도(데이터 입력)'!$W115:$DR115,'자료입력 및 결과표시'!$C$9)&gt;=1),4,0)</f>
        <v>0</v>
      </c>
      <c r="EP115" s="17">
        <f>IF(AND(S115='자료입력 및 결과표시'!$B$10,COUNTIF('업무중복도(데이터 입력)'!$W115:$DR115,'자료입력 및 결과표시'!$C$10)&gt;=1),5,0)</f>
        <v>0</v>
      </c>
      <c r="EQ115" s="17">
        <f>IF(AND(S115='자료입력 및 결과표시'!$B$11,COUNTIF('업무중복도(데이터 입력)'!$W115:$DR115,'자료입력 및 결과표시'!$C$11)&gt;=1),6,0)</f>
        <v>0</v>
      </c>
      <c r="ER115" s="17">
        <f>IF(AND(S115='자료입력 및 결과표시'!$B$12,COUNTIF('업무중복도(데이터 입력)'!$W115:$DR115,'자료입력 및 결과표시'!$C$12)&gt;=1),7,0)</f>
        <v>0</v>
      </c>
      <c r="ES115" s="17">
        <f>IF(AND(S115='자료입력 및 결과표시'!$B$13,COUNTIF('업무중복도(데이터 입력)'!$W115:$DR115,'자료입력 및 결과표시'!$C$13)&gt;=1),8,0)</f>
        <v>0</v>
      </c>
      <c r="ET115" s="17">
        <f>IF(AND(S115='자료입력 및 결과표시'!$B$14,COUNTIF('업무중복도(데이터 입력)'!$W115:$DR115,'자료입력 및 결과표시'!$C$14)&gt;=1),9,0)</f>
        <v>0</v>
      </c>
      <c r="EU115" s="17">
        <f>IF(AND(S115='자료입력 및 결과표시'!$B$15,COUNTIF('업무중복도(데이터 입력)'!$W115:$DR115,'자료입력 및 결과표시'!$C$15)&gt;=1),10,0)</f>
        <v>0</v>
      </c>
      <c r="EV115" s="17">
        <f>IF(AND(S115='자료입력 및 결과표시'!$B$16,COUNTIF('업무중복도(데이터 입력)'!$W115:$DR115,'자료입력 및 결과표시'!$C$16)&gt;=1),11,0)</f>
        <v>0</v>
      </c>
      <c r="EW115" s="17">
        <f>IF(AND(S115='자료입력 및 결과표시'!$B$17,COUNTIF('업무중복도(데이터 입력)'!$W115:$DR115,'자료입력 및 결과표시'!$C$17)&gt;=1),12,0)</f>
        <v>0</v>
      </c>
      <c r="EX115" s="17">
        <f>IF(AND(S115='자료입력 및 결과표시'!$B$18,COUNTIF('업무중복도(데이터 입력)'!$W115:$DR115,'자료입력 및 결과표시'!$C$18)&gt;=1),13,0)</f>
        <v>0</v>
      </c>
      <c r="EY115" s="17">
        <f>IF(AND(S115='자료입력 및 결과표시'!$B$19,COUNTIF('업무중복도(데이터 입력)'!$W115:$DR115,'자료입력 및 결과표시'!$C$19)&gt;=1),14,0)</f>
        <v>0</v>
      </c>
      <c r="EZ115" s="17">
        <f>IF(AND(S115='자료입력 및 결과표시'!$B$20,COUNTIF('업무중복도(데이터 입력)'!$W115:$DR115,'자료입력 및 결과표시'!$C$20)&gt;=1),15,0)</f>
        <v>0</v>
      </c>
      <c r="FA115" s="17">
        <f>IF(AND(S115='자료입력 및 결과표시'!$B$21,COUNTIF('업무중복도(데이터 입력)'!$W115:$DR115,'자료입력 및 결과표시'!$C$21)&gt;=1),16,0)</f>
        <v>0</v>
      </c>
      <c r="FD115" s="270" t="str">
        <f ca="1">IFERROR(MATCH('자료입력 및 결과표시'!$C$62,OFFSET($R$3,$FD114,,1000),0)+$FD114,"")</f>
        <v/>
      </c>
      <c r="FE115" s="271" t="str">
        <f t="shared" ca="1" si="162"/>
        <v/>
      </c>
      <c r="FK115" s="17">
        <f t="shared" si="163"/>
        <v>0</v>
      </c>
      <c r="FO115"/>
      <c r="FP115" s="17" t="str">
        <f t="shared" ca="1" si="165"/>
        <v/>
      </c>
      <c r="FQ115" s="270" t="str">
        <f ca="1">IFERROR(MATCH('자료입력 및 결과표시'!$C$62,OFFSET($R$3,$FQ114,,1000),0)+$FQ114,"")</f>
        <v/>
      </c>
      <c r="FR115" s="17" t="str">
        <f t="shared" ca="1" si="266"/>
        <v/>
      </c>
      <c r="FS115" s="17" t="str">
        <f t="shared" ca="1" si="267"/>
        <v/>
      </c>
      <c r="FT115" s="17" t="str">
        <f t="shared" ca="1" si="268"/>
        <v/>
      </c>
      <c r="FU115" s="17" t="str">
        <f t="shared" ca="1" si="269"/>
        <v/>
      </c>
      <c r="FV115" s="17" t="str">
        <f t="shared" ca="1" si="270"/>
        <v/>
      </c>
      <c r="FW115" s="17" t="str">
        <f t="shared" ca="1" si="271"/>
        <v/>
      </c>
      <c r="FX115" s="17" t="str">
        <f t="shared" ca="1" si="272"/>
        <v/>
      </c>
      <c r="FY115" s="17" t="str">
        <f t="shared" ca="1" si="273"/>
        <v/>
      </c>
      <c r="FZ115" s="17" t="str">
        <f t="shared" ca="1" si="274"/>
        <v/>
      </c>
      <c r="GA115" s="17" t="str">
        <f t="shared" ca="1" si="275"/>
        <v/>
      </c>
      <c r="GB115" s="17" t="str">
        <f t="shared" ca="1" si="276"/>
        <v/>
      </c>
      <c r="GC115" s="17" t="str">
        <f t="shared" ca="1" si="277"/>
        <v/>
      </c>
      <c r="GD115" s="17" t="str">
        <f t="shared" ca="1" si="278"/>
        <v/>
      </c>
      <c r="GE115" s="17" t="str">
        <f t="shared" ca="1" si="279"/>
        <v/>
      </c>
      <c r="GF115" s="17" t="str">
        <f t="shared" ca="1" si="280"/>
        <v/>
      </c>
      <c r="GG115" s="17" t="str">
        <f t="shared" ca="1" si="281"/>
        <v/>
      </c>
      <c r="GH115" s="17" t="str">
        <f t="shared" ca="1" si="282"/>
        <v/>
      </c>
      <c r="GI115" s="17" t="str">
        <f t="shared" ca="1" si="283"/>
        <v/>
      </c>
      <c r="GJ115" s="17" t="str">
        <f t="shared" ca="1" si="284"/>
        <v/>
      </c>
      <c r="GK115" s="17" t="str">
        <f t="shared" ca="1" si="285"/>
        <v/>
      </c>
      <c r="GL115" s="17" t="str">
        <f t="shared" ca="1" si="286"/>
        <v/>
      </c>
      <c r="GM115" s="17" t="str">
        <f t="shared" ca="1" si="287"/>
        <v/>
      </c>
      <c r="GN115" s="17" t="str">
        <f t="shared" ca="1" si="288"/>
        <v/>
      </c>
      <c r="GO115" s="17" t="str">
        <f t="shared" ca="1" si="289"/>
        <v/>
      </c>
      <c r="GP115" s="17" t="str">
        <f t="shared" ca="1" si="290"/>
        <v/>
      </c>
      <c r="GQ115" s="17" t="str">
        <f t="shared" ca="1" si="291"/>
        <v/>
      </c>
      <c r="GR115" s="17" t="str">
        <f t="shared" ca="1" si="292"/>
        <v/>
      </c>
      <c r="GS115" s="17" t="str">
        <f t="shared" ca="1" si="293"/>
        <v/>
      </c>
      <c r="GT115" s="17" t="str">
        <f t="shared" ca="1" si="294"/>
        <v/>
      </c>
      <c r="GU115" s="17" t="str">
        <f t="shared" ca="1" si="295"/>
        <v/>
      </c>
      <c r="GV115" s="17" t="str">
        <f t="shared" ca="1" si="296"/>
        <v/>
      </c>
      <c r="GW115" s="17" t="str">
        <f t="shared" ca="1" si="297"/>
        <v/>
      </c>
      <c r="GX115" s="17" t="str">
        <f t="shared" ca="1" si="298"/>
        <v/>
      </c>
      <c r="GY115" s="17" t="str">
        <f t="shared" ca="1" si="299"/>
        <v/>
      </c>
      <c r="GZ115" s="17" t="str">
        <f t="shared" ca="1" si="300"/>
        <v/>
      </c>
      <c r="HA115" s="17" t="str">
        <f t="shared" ca="1" si="301"/>
        <v/>
      </c>
      <c r="HB115" s="17" t="str">
        <f t="shared" ca="1" si="302"/>
        <v/>
      </c>
      <c r="HC115" s="17" t="str">
        <f t="shared" ca="1" si="303"/>
        <v/>
      </c>
      <c r="HD115" s="17" t="str">
        <f t="shared" ca="1" si="304"/>
        <v/>
      </c>
      <c r="HE115" s="17" t="str">
        <f t="shared" ca="1" si="305"/>
        <v/>
      </c>
      <c r="HF115" s="17" t="str">
        <f t="shared" ca="1" si="306"/>
        <v/>
      </c>
      <c r="HG115" s="17" t="str">
        <f t="shared" ca="1" si="307"/>
        <v/>
      </c>
      <c r="HH115" s="17" t="str">
        <f t="shared" ca="1" si="308"/>
        <v/>
      </c>
      <c r="HI115" s="17" t="str">
        <f t="shared" ca="1" si="309"/>
        <v/>
      </c>
      <c r="HJ115" s="17" t="str">
        <f t="shared" ca="1" si="310"/>
        <v/>
      </c>
      <c r="HK115" s="17" t="str">
        <f t="shared" ca="1" si="311"/>
        <v/>
      </c>
      <c r="HL115" s="17" t="str">
        <f t="shared" ca="1" si="312"/>
        <v/>
      </c>
      <c r="HM115" s="17" t="str">
        <f t="shared" ca="1" si="313"/>
        <v/>
      </c>
      <c r="HN115" s="17" t="str">
        <f t="shared" ca="1" si="314"/>
        <v/>
      </c>
      <c r="HO115" s="17" t="str">
        <f t="shared" ca="1" si="315"/>
        <v/>
      </c>
      <c r="HP115" s="17" t="str">
        <f t="shared" ca="1" si="316"/>
        <v/>
      </c>
      <c r="HQ115" s="17" t="str">
        <f t="shared" ca="1" si="317"/>
        <v/>
      </c>
      <c r="HR115" s="17" t="str">
        <f t="shared" ca="1" si="318"/>
        <v/>
      </c>
      <c r="HS115" s="17" t="str">
        <f t="shared" ca="1" si="319"/>
        <v/>
      </c>
      <c r="HT115" s="17" t="str">
        <f t="shared" ca="1" si="320"/>
        <v/>
      </c>
      <c r="HU115" s="17" t="str">
        <f t="shared" ca="1" si="321"/>
        <v/>
      </c>
      <c r="HV115" s="17" t="str">
        <f t="shared" ca="1" si="322"/>
        <v/>
      </c>
      <c r="HW115" s="17" t="str">
        <f t="shared" ca="1" si="323"/>
        <v/>
      </c>
      <c r="HX115" s="17" t="str">
        <f t="shared" ca="1" si="324"/>
        <v/>
      </c>
      <c r="HY115" s="17" t="str">
        <f t="shared" ca="1" si="325"/>
        <v/>
      </c>
      <c r="HZ115" s="17" t="str">
        <f t="shared" ca="1" si="326"/>
        <v/>
      </c>
      <c r="IA115" s="17" t="str">
        <f t="shared" ca="1" si="327"/>
        <v/>
      </c>
      <c r="IB115" s="17" t="str">
        <f t="shared" ca="1" si="328"/>
        <v/>
      </c>
      <c r="IC115" s="17" t="str">
        <f t="shared" ca="1" si="329"/>
        <v/>
      </c>
      <c r="ID115" s="17" t="str">
        <f t="shared" ca="1" si="330"/>
        <v/>
      </c>
      <c r="IE115" s="17" t="str">
        <f t="shared" ca="1" si="331"/>
        <v/>
      </c>
      <c r="IF115" s="17" t="str">
        <f t="shared" ca="1" si="332"/>
        <v/>
      </c>
      <c r="IG115" s="17" t="str">
        <f t="shared" ca="1" si="333"/>
        <v/>
      </c>
      <c r="IH115" s="17" t="str">
        <f t="shared" ca="1" si="334"/>
        <v/>
      </c>
      <c r="II115" s="17" t="str">
        <f t="shared" ca="1" si="335"/>
        <v/>
      </c>
      <c r="IJ115" s="17" t="str">
        <f t="shared" ca="1" si="336"/>
        <v/>
      </c>
      <c r="IK115" s="17" t="str">
        <f t="shared" ca="1" si="337"/>
        <v/>
      </c>
      <c r="IL115" s="17" t="str">
        <f t="shared" ca="1" si="338"/>
        <v/>
      </c>
      <c r="IM115" s="17" t="str">
        <f t="shared" ca="1" si="339"/>
        <v/>
      </c>
      <c r="IN115" s="17" t="str">
        <f t="shared" ca="1" si="340"/>
        <v/>
      </c>
      <c r="IO115" s="17" t="str">
        <f t="shared" ca="1" si="341"/>
        <v/>
      </c>
      <c r="IP115" s="17" t="str">
        <f t="shared" ca="1" si="342"/>
        <v/>
      </c>
      <c r="IQ115" s="17" t="str">
        <f t="shared" ca="1" si="343"/>
        <v/>
      </c>
      <c r="IR115" s="17" t="str">
        <f t="shared" ca="1" si="344"/>
        <v/>
      </c>
      <c r="IS115" s="17" t="str">
        <f t="shared" ca="1" si="345"/>
        <v/>
      </c>
      <c r="IT115" s="17" t="str">
        <f t="shared" ca="1" si="346"/>
        <v/>
      </c>
      <c r="IU115" s="17" t="str">
        <f t="shared" ca="1" si="347"/>
        <v/>
      </c>
      <c r="IV115" s="17" t="str">
        <f t="shared" ca="1" si="348"/>
        <v/>
      </c>
      <c r="IW115" s="17" t="str">
        <f t="shared" ca="1" si="349"/>
        <v/>
      </c>
      <c r="IX115" s="17" t="str">
        <f t="shared" ca="1" si="350"/>
        <v/>
      </c>
      <c r="IY115" s="17" t="str">
        <f t="shared" ca="1" si="351"/>
        <v/>
      </c>
      <c r="IZ115" s="17" t="str">
        <f t="shared" ca="1" si="352"/>
        <v/>
      </c>
      <c r="JA115" s="17" t="str">
        <f t="shared" ca="1" si="353"/>
        <v/>
      </c>
      <c r="JB115" s="17" t="str">
        <f t="shared" ca="1" si="354"/>
        <v/>
      </c>
      <c r="JC115" s="17" t="str">
        <f t="shared" ca="1" si="355"/>
        <v/>
      </c>
      <c r="JD115" s="17" t="str">
        <f t="shared" ca="1" si="356"/>
        <v/>
      </c>
      <c r="JE115" s="17" t="str">
        <f t="shared" ca="1" si="357"/>
        <v/>
      </c>
      <c r="JF115" s="17" t="str">
        <f t="shared" ca="1" si="358"/>
        <v/>
      </c>
      <c r="JG115" s="17" t="str">
        <f t="shared" ca="1" si="359"/>
        <v/>
      </c>
      <c r="JH115" s="17" t="str">
        <f t="shared" ca="1" si="360"/>
        <v/>
      </c>
      <c r="JI115" s="17" t="str">
        <f t="shared" ca="1" si="361"/>
        <v/>
      </c>
      <c r="JJ115" s="17" t="str">
        <f t="shared" ca="1" si="362"/>
        <v/>
      </c>
      <c r="JK115" s="17" t="str">
        <f t="shared" ca="1" si="363"/>
        <v/>
      </c>
      <c r="JL115" s="17" t="str">
        <f t="shared" ca="1" si="364"/>
        <v/>
      </c>
      <c r="JM115" s="17" t="str">
        <f t="shared" ca="1" si="365"/>
        <v/>
      </c>
    </row>
    <row r="116" spans="1:273">
      <c r="A116" s="17" t="str">
        <f t="shared" si="145"/>
        <v>\\\0</v>
      </c>
      <c r="B116" s="17" t="str">
        <f t="shared" si="146"/>
        <v>\\\0</v>
      </c>
      <c r="C116" s="17" t="str">
        <f t="shared" si="147"/>
        <v>\\\0</v>
      </c>
      <c r="D116" s="17" t="str">
        <f t="shared" si="148"/>
        <v>\\\0</v>
      </c>
      <c r="E116" s="17" t="str">
        <f t="shared" si="149"/>
        <v>\\\0</v>
      </c>
      <c r="F116" s="17" t="str">
        <f t="shared" si="150"/>
        <v>\\\0</v>
      </c>
      <c r="G116" s="17" t="str">
        <f t="shared" si="151"/>
        <v>\\\0</v>
      </c>
      <c r="H116" s="17" t="str">
        <f t="shared" si="152"/>
        <v>\\\0</v>
      </c>
      <c r="I116" s="17" t="str">
        <f t="shared" si="153"/>
        <v>\\\0</v>
      </c>
      <c r="J116" s="17" t="str">
        <f t="shared" si="154"/>
        <v>\\\0</v>
      </c>
      <c r="K116" s="17" t="str">
        <f t="shared" si="155"/>
        <v>\\\0</v>
      </c>
      <c r="L116" s="17" t="str">
        <f t="shared" si="156"/>
        <v>\\\0</v>
      </c>
      <c r="M116" s="17" t="str">
        <f t="shared" si="157"/>
        <v>\\\0</v>
      </c>
      <c r="N116" s="17" t="str">
        <f t="shared" si="158"/>
        <v>\\\0</v>
      </c>
      <c r="O116" s="17" t="str">
        <f t="shared" si="159"/>
        <v>\\\0</v>
      </c>
      <c r="P116" s="17" t="str">
        <f t="shared" si="160"/>
        <v>\\\0</v>
      </c>
      <c r="R116" s="17" t="str">
        <f t="shared" si="161"/>
        <v>\\</v>
      </c>
      <c r="S116" s="38"/>
      <c r="T116" s="39"/>
      <c r="U116" s="31"/>
      <c r="V116" s="32"/>
      <c r="W116" s="36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35"/>
      <c r="DS116" s="287"/>
      <c r="DT116" s="36"/>
      <c r="DU116" s="37"/>
      <c r="DV116" s="28">
        <f>IF(AND($S116='자료입력 및 결과표시'!$B$6,COUNTIF($W116:$DR116,'자료입력 및 결과표시'!$C$6)&gt;=1),IF(OR('자료입력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DW116" s="28">
        <f>IF(AND($S116='자료입력 및 결과표시'!$B$7,COUNTIF($W116:$DR116,'자료입력 및 결과표시'!$C$7)&gt;=1),IF(OR('자료입력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DX116" s="28">
        <f>IF(AND($S116='자료입력 및 결과표시'!$B$8,COUNTIF($W116:$DR116,'자료입력 및 결과표시'!$C$8)&gt;=1),IF(OR('자료입력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DY116" s="28">
        <f>IF(AND($S116='자료입력 및 결과표시'!$B$9,COUNTIF($W116:$DR116,'자료입력 및 결과표시'!$C$9)&gt;=1),IF(OR('자료입력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DZ116" s="28">
        <f>IF(AND($S116='자료입력 및 결과표시'!$B$10,COUNTIF($W116:$DR116,'자료입력 및 결과표시'!$C$10)&gt;=1),IF(OR('자료입력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A116" s="28">
        <f>IF(AND($S116='자료입력 및 결과표시'!$B$11,COUNTIF($W116:$DR116,'자료입력 및 결과표시'!$C$11)&gt;=1),IF(OR('자료입력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B116" s="28">
        <f>IF(AND($S116='자료입력 및 결과표시'!$B$12,COUNTIF($W116:$DR116,'자료입력 및 결과표시'!$C$12)&gt;=1),IF(OR('자료입력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C116" s="28">
        <f>IF(AND($S116='자료입력 및 결과표시'!$B$13,COUNTIF($W116:$DR116,'자료입력 및 결과표시'!$C$13)&gt;=1),IF(OR('자료입력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D116" s="28">
        <f>IF(AND($S116='자료입력 및 결과표시'!$B$14,COUNTIF($W116:$DR116,'자료입력 및 결과표시'!$C$14)&gt;=1),IF(OR('자료입력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E116" s="28">
        <f>IF(AND($S116='자료입력 및 결과표시'!$B$15,COUNTIF($W116:$DR116,'자료입력 및 결과표시'!$C$15)&gt;=1),IF(OR('자료입력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F116" s="28">
        <f>IF(AND($S116='자료입력 및 결과표시'!$B$16,COUNTIF($W116:$DR116,'자료입력 및 결과표시'!$C$16)&gt;=1),IF(OR('자료입력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G116" s="28">
        <f>IF(AND($S116='자료입력 및 결과표시'!$B$17,COUNTIF($W116:$DR116,'자료입력 및 결과표시'!$C$17)&gt;=1),IF(OR('자료입력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H116" s="28">
        <f>IF(AND($S116='자료입력 및 결과표시'!$B$18,COUNTIF($W116:$DR116,'자료입력 및 결과표시'!$C$18)&gt;=1),IF(OR('자료입력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I116" s="28">
        <f>IF(AND($S116='자료입력 및 결과표시'!$B$19,COUNTIF($W116:$DR116,'자료입력 및 결과표시'!$C$19)&gt;=1),IF(OR('자료입력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J116" s="28">
        <f>IF(AND($S116='자료입력 및 결과표시'!$B$20,COUNTIF($W116:$DR116,'자료입력 및 결과표시'!$C$20)&gt;=1),IF(OR('자료입력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K116" s="28">
        <f>IF(AND($S116='자료입력 및 결과표시'!$B$21,COUNTIF($W116:$DR116,'자료입력 및 결과표시'!$C$21)&gt;=1),IF(OR('자료입력 및 결과표시'!$B$4+90&gt;=$V116,'자료입력 및 결과표시'!$B$4&lt;$U116),0,IF($V116-'자료입력 및 결과표시'!$B$4-90&gt;='자료입력 및 결과표시'!$E$4,'자료입력 및 결과표시'!$E$4,$V116-'자료입력 및 결과표시'!$B$4-90)),0)</f>
        <v>0</v>
      </c>
      <c r="EL116" s="17">
        <f>IF(AND(S116='자료입력 및 결과표시'!$B$6,COUNTIF('업무중복도(데이터 입력)'!$W116:$DR116,'자료입력 및 결과표시'!$C$6)&gt;=1),1,0)</f>
        <v>0</v>
      </c>
      <c r="EM116" s="17">
        <f>IF(AND(S116='자료입력 및 결과표시'!$B$7,COUNTIF('업무중복도(데이터 입력)'!$W116:$DR116,'자료입력 및 결과표시'!$C$7)&gt;=1),2,0)</f>
        <v>0</v>
      </c>
      <c r="EN116" s="17">
        <f>IF(AND(S116='자료입력 및 결과표시'!$B$8,COUNTIF('업무중복도(데이터 입력)'!$W116:$DR116,'자료입력 및 결과표시'!$C$8)&gt;=1),3,0)</f>
        <v>0</v>
      </c>
      <c r="EO116" s="17">
        <f>IF(AND(S116='자료입력 및 결과표시'!$B$9,COUNTIF('업무중복도(데이터 입력)'!$W116:$DR116,'자료입력 및 결과표시'!$C$9)&gt;=1),4,0)</f>
        <v>0</v>
      </c>
      <c r="EP116" s="17">
        <f>IF(AND(S116='자료입력 및 결과표시'!$B$10,COUNTIF('업무중복도(데이터 입력)'!$W116:$DR116,'자료입력 및 결과표시'!$C$10)&gt;=1),5,0)</f>
        <v>0</v>
      </c>
      <c r="EQ116" s="17">
        <f>IF(AND(S116='자료입력 및 결과표시'!$B$11,COUNTIF('업무중복도(데이터 입력)'!$W116:$DR116,'자료입력 및 결과표시'!$C$11)&gt;=1),6,0)</f>
        <v>0</v>
      </c>
      <c r="ER116" s="17">
        <f>IF(AND(S116='자료입력 및 결과표시'!$B$12,COUNTIF('업무중복도(데이터 입력)'!$W116:$DR116,'자료입력 및 결과표시'!$C$12)&gt;=1),7,0)</f>
        <v>0</v>
      </c>
      <c r="ES116" s="17">
        <f>IF(AND(S116='자료입력 및 결과표시'!$B$13,COUNTIF('업무중복도(데이터 입력)'!$W116:$DR116,'자료입력 및 결과표시'!$C$13)&gt;=1),8,0)</f>
        <v>0</v>
      </c>
      <c r="ET116" s="17">
        <f>IF(AND(S116='자료입력 및 결과표시'!$B$14,COUNTIF('업무중복도(데이터 입력)'!$W116:$DR116,'자료입력 및 결과표시'!$C$14)&gt;=1),9,0)</f>
        <v>0</v>
      </c>
      <c r="EU116" s="17">
        <f>IF(AND(S116='자료입력 및 결과표시'!$B$15,COUNTIF('업무중복도(데이터 입력)'!$W116:$DR116,'자료입력 및 결과표시'!$C$15)&gt;=1),10,0)</f>
        <v>0</v>
      </c>
      <c r="EV116" s="17">
        <f>IF(AND(S116='자료입력 및 결과표시'!$B$16,COUNTIF('업무중복도(데이터 입력)'!$W116:$DR116,'자료입력 및 결과표시'!$C$16)&gt;=1),11,0)</f>
        <v>0</v>
      </c>
      <c r="EW116" s="17">
        <f>IF(AND(S116='자료입력 및 결과표시'!$B$17,COUNTIF('업무중복도(데이터 입력)'!$W116:$DR116,'자료입력 및 결과표시'!$C$17)&gt;=1),12,0)</f>
        <v>0</v>
      </c>
      <c r="EX116" s="17">
        <f>IF(AND(S116='자료입력 및 결과표시'!$B$18,COUNTIF('업무중복도(데이터 입력)'!$W116:$DR116,'자료입력 및 결과표시'!$C$18)&gt;=1),13,0)</f>
        <v>0</v>
      </c>
      <c r="EY116" s="17">
        <f>IF(AND(S116='자료입력 및 결과표시'!$B$19,COUNTIF('업무중복도(데이터 입력)'!$W116:$DR116,'자료입력 및 결과표시'!$C$19)&gt;=1),14,0)</f>
        <v>0</v>
      </c>
      <c r="EZ116" s="17">
        <f>IF(AND(S116='자료입력 및 결과표시'!$B$20,COUNTIF('업무중복도(데이터 입력)'!$W116:$DR116,'자료입력 및 결과표시'!$C$20)&gt;=1),15,0)</f>
        <v>0</v>
      </c>
      <c r="FA116" s="17">
        <f>IF(AND(S116='자료입력 및 결과표시'!$B$21,COUNTIF('업무중복도(데이터 입력)'!$W116:$DR116,'자료입력 및 결과표시'!$C$21)&gt;=1),16,0)</f>
        <v>0</v>
      </c>
      <c r="FD116" s="270" t="str">
        <f ca="1">IFERROR(MATCH('자료입력 및 결과표시'!$C$62,OFFSET($R$3,$FD115,,1000),0)+$FD115,"")</f>
        <v/>
      </c>
      <c r="FE116" s="271" t="str">
        <f t="shared" ca="1" si="162"/>
        <v/>
      </c>
      <c r="FK116" s="17">
        <f t="shared" si="163"/>
        <v>0</v>
      </c>
      <c r="FO116"/>
      <c r="FP116" s="17" t="str">
        <f t="shared" ca="1" si="165"/>
        <v/>
      </c>
      <c r="FQ116" s="270" t="str">
        <f ca="1">IFERROR(MATCH('자료입력 및 결과표시'!$C$62,OFFSET($R$3,$FQ115,,1000),0)+$FQ115,"")</f>
        <v/>
      </c>
      <c r="FR116" s="17" t="str">
        <f t="shared" ca="1" si="266"/>
        <v/>
      </c>
      <c r="FS116" s="17" t="str">
        <f t="shared" ca="1" si="267"/>
        <v/>
      </c>
      <c r="FT116" s="17" t="str">
        <f t="shared" ca="1" si="268"/>
        <v/>
      </c>
      <c r="FU116" s="17" t="str">
        <f t="shared" ca="1" si="269"/>
        <v/>
      </c>
      <c r="FV116" s="17" t="str">
        <f t="shared" ca="1" si="270"/>
        <v/>
      </c>
      <c r="FW116" s="17" t="str">
        <f t="shared" ca="1" si="271"/>
        <v/>
      </c>
      <c r="FX116" s="17" t="str">
        <f t="shared" ca="1" si="272"/>
        <v/>
      </c>
      <c r="FY116" s="17" t="str">
        <f t="shared" ca="1" si="273"/>
        <v/>
      </c>
      <c r="FZ116" s="17" t="str">
        <f t="shared" ca="1" si="274"/>
        <v/>
      </c>
      <c r="GA116" s="17" t="str">
        <f t="shared" ca="1" si="275"/>
        <v/>
      </c>
      <c r="GB116" s="17" t="str">
        <f t="shared" ca="1" si="276"/>
        <v/>
      </c>
      <c r="GC116" s="17" t="str">
        <f t="shared" ca="1" si="277"/>
        <v/>
      </c>
      <c r="GD116" s="17" t="str">
        <f t="shared" ca="1" si="278"/>
        <v/>
      </c>
      <c r="GE116" s="17" t="str">
        <f t="shared" ca="1" si="279"/>
        <v/>
      </c>
      <c r="GF116" s="17" t="str">
        <f t="shared" ca="1" si="280"/>
        <v/>
      </c>
      <c r="GG116" s="17" t="str">
        <f t="shared" ca="1" si="281"/>
        <v/>
      </c>
      <c r="GH116" s="17" t="str">
        <f t="shared" ca="1" si="282"/>
        <v/>
      </c>
      <c r="GI116" s="17" t="str">
        <f t="shared" ca="1" si="283"/>
        <v/>
      </c>
      <c r="GJ116" s="17" t="str">
        <f t="shared" ca="1" si="284"/>
        <v/>
      </c>
      <c r="GK116" s="17" t="str">
        <f t="shared" ca="1" si="285"/>
        <v/>
      </c>
      <c r="GL116" s="17" t="str">
        <f t="shared" ca="1" si="286"/>
        <v/>
      </c>
      <c r="GM116" s="17" t="str">
        <f t="shared" ca="1" si="287"/>
        <v/>
      </c>
      <c r="GN116" s="17" t="str">
        <f t="shared" ca="1" si="288"/>
        <v/>
      </c>
      <c r="GO116" s="17" t="str">
        <f t="shared" ca="1" si="289"/>
        <v/>
      </c>
      <c r="GP116" s="17" t="str">
        <f t="shared" ca="1" si="290"/>
        <v/>
      </c>
      <c r="GQ116" s="17" t="str">
        <f t="shared" ca="1" si="291"/>
        <v/>
      </c>
      <c r="GR116" s="17" t="str">
        <f t="shared" ca="1" si="292"/>
        <v/>
      </c>
      <c r="GS116" s="17" t="str">
        <f t="shared" ca="1" si="293"/>
        <v/>
      </c>
      <c r="GT116" s="17" t="str">
        <f t="shared" ca="1" si="294"/>
        <v/>
      </c>
      <c r="GU116" s="17" t="str">
        <f t="shared" ca="1" si="295"/>
        <v/>
      </c>
      <c r="GV116" s="17" t="str">
        <f t="shared" ca="1" si="296"/>
        <v/>
      </c>
      <c r="GW116" s="17" t="str">
        <f t="shared" ca="1" si="297"/>
        <v/>
      </c>
      <c r="GX116" s="17" t="str">
        <f t="shared" ca="1" si="298"/>
        <v/>
      </c>
      <c r="GY116" s="17" t="str">
        <f t="shared" ca="1" si="299"/>
        <v/>
      </c>
      <c r="GZ116" s="17" t="str">
        <f t="shared" ca="1" si="300"/>
        <v/>
      </c>
      <c r="HA116" s="17" t="str">
        <f t="shared" ca="1" si="301"/>
        <v/>
      </c>
      <c r="HB116" s="17" t="str">
        <f t="shared" ca="1" si="302"/>
        <v/>
      </c>
      <c r="HC116" s="17" t="str">
        <f t="shared" ca="1" si="303"/>
        <v/>
      </c>
      <c r="HD116" s="17" t="str">
        <f t="shared" ca="1" si="304"/>
        <v/>
      </c>
      <c r="HE116" s="17" t="str">
        <f t="shared" ca="1" si="305"/>
        <v/>
      </c>
      <c r="HF116" s="17" t="str">
        <f t="shared" ca="1" si="306"/>
        <v/>
      </c>
      <c r="HG116" s="17" t="str">
        <f t="shared" ca="1" si="307"/>
        <v/>
      </c>
      <c r="HH116" s="17" t="str">
        <f t="shared" ca="1" si="308"/>
        <v/>
      </c>
      <c r="HI116" s="17" t="str">
        <f t="shared" ca="1" si="309"/>
        <v/>
      </c>
      <c r="HJ116" s="17" t="str">
        <f t="shared" ca="1" si="310"/>
        <v/>
      </c>
      <c r="HK116" s="17" t="str">
        <f t="shared" ca="1" si="311"/>
        <v/>
      </c>
      <c r="HL116" s="17" t="str">
        <f t="shared" ca="1" si="312"/>
        <v/>
      </c>
      <c r="HM116" s="17" t="str">
        <f t="shared" ca="1" si="313"/>
        <v/>
      </c>
      <c r="HN116" s="17" t="str">
        <f t="shared" ca="1" si="314"/>
        <v/>
      </c>
      <c r="HO116" s="17" t="str">
        <f t="shared" ca="1" si="315"/>
        <v/>
      </c>
      <c r="HP116" s="17" t="str">
        <f t="shared" ca="1" si="316"/>
        <v/>
      </c>
      <c r="HQ116" s="17" t="str">
        <f t="shared" ca="1" si="317"/>
        <v/>
      </c>
      <c r="HR116" s="17" t="str">
        <f t="shared" ca="1" si="318"/>
        <v/>
      </c>
      <c r="HS116" s="17" t="str">
        <f t="shared" ca="1" si="319"/>
        <v/>
      </c>
      <c r="HT116" s="17" t="str">
        <f t="shared" ca="1" si="320"/>
        <v/>
      </c>
      <c r="HU116" s="17" t="str">
        <f t="shared" ca="1" si="321"/>
        <v/>
      </c>
      <c r="HV116" s="17" t="str">
        <f t="shared" ca="1" si="322"/>
        <v/>
      </c>
      <c r="HW116" s="17" t="str">
        <f t="shared" ca="1" si="323"/>
        <v/>
      </c>
      <c r="HX116" s="17" t="str">
        <f t="shared" ca="1" si="324"/>
        <v/>
      </c>
      <c r="HY116" s="17" t="str">
        <f t="shared" ca="1" si="325"/>
        <v/>
      </c>
      <c r="HZ116" s="17" t="str">
        <f t="shared" ca="1" si="326"/>
        <v/>
      </c>
      <c r="IA116" s="17" t="str">
        <f t="shared" ca="1" si="327"/>
        <v/>
      </c>
      <c r="IB116" s="17" t="str">
        <f t="shared" ca="1" si="328"/>
        <v/>
      </c>
      <c r="IC116" s="17" t="str">
        <f t="shared" ca="1" si="329"/>
        <v/>
      </c>
      <c r="ID116" s="17" t="str">
        <f t="shared" ca="1" si="330"/>
        <v/>
      </c>
      <c r="IE116" s="17" t="str">
        <f t="shared" ca="1" si="331"/>
        <v/>
      </c>
      <c r="IF116" s="17" t="str">
        <f t="shared" ca="1" si="332"/>
        <v/>
      </c>
      <c r="IG116" s="17" t="str">
        <f t="shared" ca="1" si="333"/>
        <v/>
      </c>
      <c r="IH116" s="17" t="str">
        <f t="shared" ca="1" si="334"/>
        <v/>
      </c>
      <c r="II116" s="17" t="str">
        <f t="shared" ca="1" si="335"/>
        <v/>
      </c>
      <c r="IJ116" s="17" t="str">
        <f t="shared" ca="1" si="336"/>
        <v/>
      </c>
      <c r="IK116" s="17" t="str">
        <f t="shared" ca="1" si="337"/>
        <v/>
      </c>
      <c r="IL116" s="17" t="str">
        <f t="shared" ca="1" si="338"/>
        <v/>
      </c>
      <c r="IM116" s="17" t="str">
        <f t="shared" ca="1" si="339"/>
        <v/>
      </c>
      <c r="IN116" s="17" t="str">
        <f t="shared" ca="1" si="340"/>
        <v/>
      </c>
      <c r="IO116" s="17" t="str">
        <f t="shared" ca="1" si="341"/>
        <v/>
      </c>
      <c r="IP116" s="17" t="str">
        <f t="shared" ca="1" si="342"/>
        <v/>
      </c>
      <c r="IQ116" s="17" t="str">
        <f t="shared" ca="1" si="343"/>
        <v/>
      </c>
      <c r="IR116" s="17" t="str">
        <f t="shared" ca="1" si="344"/>
        <v/>
      </c>
      <c r="IS116" s="17" t="str">
        <f t="shared" ca="1" si="345"/>
        <v/>
      </c>
      <c r="IT116" s="17" t="str">
        <f t="shared" ca="1" si="346"/>
        <v/>
      </c>
      <c r="IU116" s="17" t="str">
        <f t="shared" ca="1" si="347"/>
        <v/>
      </c>
      <c r="IV116" s="17" t="str">
        <f t="shared" ca="1" si="348"/>
        <v/>
      </c>
      <c r="IW116" s="17" t="str">
        <f t="shared" ca="1" si="349"/>
        <v/>
      </c>
      <c r="IX116" s="17" t="str">
        <f t="shared" ca="1" si="350"/>
        <v/>
      </c>
      <c r="IY116" s="17" t="str">
        <f t="shared" ca="1" si="351"/>
        <v/>
      </c>
      <c r="IZ116" s="17" t="str">
        <f t="shared" ca="1" si="352"/>
        <v/>
      </c>
      <c r="JA116" s="17" t="str">
        <f t="shared" ca="1" si="353"/>
        <v/>
      </c>
      <c r="JB116" s="17" t="str">
        <f t="shared" ca="1" si="354"/>
        <v/>
      </c>
      <c r="JC116" s="17" t="str">
        <f t="shared" ca="1" si="355"/>
        <v/>
      </c>
      <c r="JD116" s="17" t="str">
        <f t="shared" ca="1" si="356"/>
        <v/>
      </c>
      <c r="JE116" s="17" t="str">
        <f t="shared" ca="1" si="357"/>
        <v/>
      </c>
      <c r="JF116" s="17" t="str">
        <f t="shared" ca="1" si="358"/>
        <v/>
      </c>
      <c r="JG116" s="17" t="str">
        <f t="shared" ca="1" si="359"/>
        <v/>
      </c>
      <c r="JH116" s="17" t="str">
        <f t="shared" ca="1" si="360"/>
        <v/>
      </c>
      <c r="JI116" s="17" t="str">
        <f t="shared" ca="1" si="361"/>
        <v/>
      </c>
      <c r="JJ116" s="17" t="str">
        <f t="shared" ca="1" si="362"/>
        <v/>
      </c>
      <c r="JK116" s="17" t="str">
        <f t="shared" ca="1" si="363"/>
        <v/>
      </c>
      <c r="JL116" s="17" t="str">
        <f t="shared" ca="1" si="364"/>
        <v/>
      </c>
      <c r="JM116" s="17" t="str">
        <f t="shared" ca="1" si="365"/>
        <v/>
      </c>
    </row>
    <row r="117" spans="1:273">
      <c r="A117" s="17" t="str">
        <f t="shared" si="145"/>
        <v>\\\0</v>
      </c>
      <c r="B117" s="17" t="str">
        <f t="shared" si="146"/>
        <v>\\\0</v>
      </c>
      <c r="C117" s="17" t="str">
        <f t="shared" si="147"/>
        <v>\\\0</v>
      </c>
      <c r="D117" s="17" t="str">
        <f t="shared" si="148"/>
        <v>\\\0</v>
      </c>
      <c r="E117" s="17" t="str">
        <f t="shared" si="149"/>
        <v>\\\0</v>
      </c>
      <c r="F117" s="17" t="str">
        <f t="shared" si="150"/>
        <v>\\\0</v>
      </c>
      <c r="G117" s="17" t="str">
        <f t="shared" si="151"/>
        <v>\\\0</v>
      </c>
      <c r="H117" s="17" t="str">
        <f t="shared" si="152"/>
        <v>\\\0</v>
      </c>
      <c r="I117" s="17" t="str">
        <f t="shared" si="153"/>
        <v>\\\0</v>
      </c>
      <c r="J117" s="17" t="str">
        <f t="shared" si="154"/>
        <v>\\\0</v>
      </c>
      <c r="K117" s="17" t="str">
        <f t="shared" si="155"/>
        <v>\\\0</v>
      </c>
      <c r="L117" s="17" t="str">
        <f t="shared" si="156"/>
        <v>\\\0</v>
      </c>
      <c r="M117" s="17" t="str">
        <f t="shared" si="157"/>
        <v>\\\0</v>
      </c>
      <c r="N117" s="17" t="str">
        <f t="shared" si="158"/>
        <v>\\\0</v>
      </c>
      <c r="O117" s="17" t="str">
        <f t="shared" si="159"/>
        <v>\\\0</v>
      </c>
      <c r="P117" s="17" t="str">
        <f t="shared" si="160"/>
        <v>\\\0</v>
      </c>
      <c r="R117" s="17" t="str">
        <f t="shared" si="161"/>
        <v>\\</v>
      </c>
      <c r="S117" s="38"/>
      <c r="T117" s="39"/>
      <c r="U117" s="31"/>
      <c r="V117" s="32"/>
      <c r="W117" s="36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35"/>
      <c r="DS117" s="287"/>
      <c r="DT117" s="36"/>
      <c r="DU117" s="37"/>
      <c r="DV117" s="28">
        <f>IF(AND($S117='자료입력 및 결과표시'!$B$6,COUNTIF($W117:$DR117,'자료입력 및 결과표시'!$C$6)&gt;=1),IF(OR('자료입력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DW117" s="28">
        <f>IF(AND($S117='자료입력 및 결과표시'!$B$7,COUNTIF($W117:$DR117,'자료입력 및 결과표시'!$C$7)&gt;=1),IF(OR('자료입력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DX117" s="28">
        <f>IF(AND($S117='자료입력 및 결과표시'!$B$8,COUNTIF($W117:$DR117,'자료입력 및 결과표시'!$C$8)&gt;=1),IF(OR('자료입력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DY117" s="28">
        <f>IF(AND($S117='자료입력 및 결과표시'!$B$9,COUNTIF($W117:$DR117,'자료입력 및 결과표시'!$C$9)&gt;=1),IF(OR('자료입력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DZ117" s="28">
        <f>IF(AND($S117='자료입력 및 결과표시'!$B$10,COUNTIF($W117:$DR117,'자료입력 및 결과표시'!$C$10)&gt;=1),IF(OR('자료입력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A117" s="28">
        <f>IF(AND($S117='자료입력 및 결과표시'!$B$11,COUNTIF($W117:$DR117,'자료입력 및 결과표시'!$C$11)&gt;=1),IF(OR('자료입력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B117" s="28">
        <f>IF(AND($S117='자료입력 및 결과표시'!$B$12,COUNTIF($W117:$DR117,'자료입력 및 결과표시'!$C$12)&gt;=1),IF(OR('자료입력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C117" s="28">
        <f>IF(AND($S117='자료입력 및 결과표시'!$B$13,COUNTIF($W117:$DR117,'자료입력 및 결과표시'!$C$13)&gt;=1),IF(OR('자료입력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D117" s="28">
        <f>IF(AND($S117='자료입력 및 결과표시'!$B$14,COUNTIF($W117:$DR117,'자료입력 및 결과표시'!$C$14)&gt;=1),IF(OR('자료입력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E117" s="28">
        <f>IF(AND($S117='자료입력 및 결과표시'!$B$15,COUNTIF($W117:$DR117,'자료입력 및 결과표시'!$C$15)&gt;=1),IF(OR('자료입력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F117" s="28">
        <f>IF(AND($S117='자료입력 및 결과표시'!$B$16,COUNTIF($W117:$DR117,'자료입력 및 결과표시'!$C$16)&gt;=1),IF(OR('자료입력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G117" s="28">
        <f>IF(AND($S117='자료입력 및 결과표시'!$B$17,COUNTIF($W117:$DR117,'자료입력 및 결과표시'!$C$17)&gt;=1),IF(OR('자료입력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H117" s="28">
        <f>IF(AND($S117='자료입력 및 결과표시'!$B$18,COUNTIF($W117:$DR117,'자료입력 및 결과표시'!$C$18)&gt;=1),IF(OR('자료입력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I117" s="28">
        <f>IF(AND($S117='자료입력 및 결과표시'!$B$19,COUNTIF($W117:$DR117,'자료입력 및 결과표시'!$C$19)&gt;=1),IF(OR('자료입력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J117" s="28">
        <f>IF(AND($S117='자료입력 및 결과표시'!$B$20,COUNTIF($W117:$DR117,'자료입력 및 결과표시'!$C$20)&gt;=1),IF(OR('자료입력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K117" s="28">
        <f>IF(AND($S117='자료입력 및 결과표시'!$B$21,COUNTIF($W117:$DR117,'자료입력 및 결과표시'!$C$21)&gt;=1),IF(OR('자료입력 및 결과표시'!$B$4+90&gt;=$V117,'자료입력 및 결과표시'!$B$4&lt;$U117),0,IF($V117-'자료입력 및 결과표시'!$B$4-90&gt;='자료입력 및 결과표시'!$E$4,'자료입력 및 결과표시'!$E$4,$V117-'자료입력 및 결과표시'!$B$4-90)),0)</f>
        <v>0</v>
      </c>
      <c r="EL117" s="17">
        <f>IF(AND(S117='자료입력 및 결과표시'!$B$6,COUNTIF('업무중복도(데이터 입력)'!$W117:$DR117,'자료입력 및 결과표시'!$C$6)&gt;=1),1,0)</f>
        <v>0</v>
      </c>
      <c r="EM117" s="17">
        <f>IF(AND(S117='자료입력 및 결과표시'!$B$7,COUNTIF('업무중복도(데이터 입력)'!$W117:$DR117,'자료입력 및 결과표시'!$C$7)&gt;=1),2,0)</f>
        <v>0</v>
      </c>
      <c r="EN117" s="17">
        <f>IF(AND(S117='자료입력 및 결과표시'!$B$8,COUNTIF('업무중복도(데이터 입력)'!$W117:$DR117,'자료입력 및 결과표시'!$C$8)&gt;=1),3,0)</f>
        <v>0</v>
      </c>
      <c r="EO117" s="17">
        <f>IF(AND(S117='자료입력 및 결과표시'!$B$9,COUNTIF('업무중복도(데이터 입력)'!$W117:$DR117,'자료입력 및 결과표시'!$C$9)&gt;=1),4,0)</f>
        <v>0</v>
      </c>
      <c r="EP117" s="17">
        <f>IF(AND(S117='자료입력 및 결과표시'!$B$10,COUNTIF('업무중복도(데이터 입력)'!$W117:$DR117,'자료입력 및 결과표시'!$C$10)&gt;=1),5,0)</f>
        <v>0</v>
      </c>
      <c r="EQ117" s="17">
        <f>IF(AND(S117='자료입력 및 결과표시'!$B$11,COUNTIF('업무중복도(데이터 입력)'!$W117:$DR117,'자료입력 및 결과표시'!$C$11)&gt;=1),6,0)</f>
        <v>0</v>
      </c>
      <c r="ER117" s="17">
        <f>IF(AND(S117='자료입력 및 결과표시'!$B$12,COUNTIF('업무중복도(데이터 입력)'!$W117:$DR117,'자료입력 및 결과표시'!$C$12)&gt;=1),7,0)</f>
        <v>0</v>
      </c>
      <c r="ES117" s="17">
        <f>IF(AND(S117='자료입력 및 결과표시'!$B$13,COUNTIF('업무중복도(데이터 입력)'!$W117:$DR117,'자료입력 및 결과표시'!$C$13)&gt;=1),8,0)</f>
        <v>0</v>
      </c>
      <c r="ET117" s="17">
        <f>IF(AND(S117='자료입력 및 결과표시'!$B$14,COUNTIF('업무중복도(데이터 입력)'!$W117:$DR117,'자료입력 및 결과표시'!$C$14)&gt;=1),9,0)</f>
        <v>0</v>
      </c>
      <c r="EU117" s="17">
        <f>IF(AND(S117='자료입력 및 결과표시'!$B$15,COUNTIF('업무중복도(데이터 입력)'!$W117:$DR117,'자료입력 및 결과표시'!$C$15)&gt;=1),10,0)</f>
        <v>0</v>
      </c>
      <c r="EV117" s="17">
        <f>IF(AND(S117='자료입력 및 결과표시'!$B$16,COUNTIF('업무중복도(데이터 입력)'!$W117:$DR117,'자료입력 및 결과표시'!$C$16)&gt;=1),11,0)</f>
        <v>0</v>
      </c>
      <c r="EW117" s="17">
        <f>IF(AND(S117='자료입력 및 결과표시'!$B$17,COUNTIF('업무중복도(데이터 입력)'!$W117:$DR117,'자료입력 및 결과표시'!$C$17)&gt;=1),12,0)</f>
        <v>0</v>
      </c>
      <c r="EX117" s="17">
        <f>IF(AND(S117='자료입력 및 결과표시'!$B$18,COUNTIF('업무중복도(데이터 입력)'!$W117:$DR117,'자료입력 및 결과표시'!$C$18)&gt;=1),13,0)</f>
        <v>0</v>
      </c>
      <c r="EY117" s="17">
        <f>IF(AND(S117='자료입력 및 결과표시'!$B$19,COUNTIF('업무중복도(데이터 입력)'!$W117:$DR117,'자료입력 및 결과표시'!$C$19)&gt;=1),14,0)</f>
        <v>0</v>
      </c>
      <c r="EZ117" s="17">
        <f>IF(AND(S117='자료입력 및 결과표시'!$B$20,COUNTIF('업무중복도(데이터 입력)'!$W117:$DR117,'자료입력 및 결과표시'!$C$20)&gt;=1),15,0)</f>
        <v>0</v>
      </c>
      <c r="FA117" s="17">
        <f>IF(AND(S117='자료입력 및 결과표시'!$B$21,COUNTIF('업무중복도(데이터 입력)'!$W117:$DR117,'자료입력 및 결과표시'!$C$21)&gt;=1),16,0)</f>
        <v>0</v>
      </c>
      <c r="FD117" s="270" t="str">
        <f ca="1">IFERROR(MATCH('자료입력 및 결과표시'!$C$62,OFFSET($R$3,$FD116,,1000),0)+$FD116,"")</f>
        <v/>
      </c>
      <c r="FE117" s="271" t="str">
        <f t="shared" ca="1" si="162"/>
        <v/>
      </c>
      <c r="FK117" s="17">
        <f t="shared" si="163"/>
        <v>0</v>
      </c>
      <c r="FO117"/>
      <c r="FP117" s="17" t="str">
        <f t="shared" ca="1" si="165"/>
        <v/>
      </c>
      <c r="FQ117" s="270" t="str">
        <f ca="1">IFERROR(MATCH('자료입력 및 결과표시'!$C$62,OFFSET($R$3,$FQ116,,1000),0)+$FQ116,"")</f>
        <v/>
      </c>
      <c r="FR117" s="17" t="str">
        <f t="shared" ca="1" si="266"/>
        <v/>
      </c>
      <c r="FS117" s="17" t="str">
        <f t="shared" ca="1" si="267"/>
        <v/>
      </c>
      <c r="FT117" s="17" t="str">
        <f t="shared" ca="1" si="268"/>
        <v/>
      </c>
      <c r="FU117" s="17" t="str">
        <f t="shared" ca="1" si="269"/>
        <v/>
      </c>
      <c r="FV117" s="17" t="str">
        <f t="shared" ca="1" si="270"/>
        <v/>
      </c>
      <c r="FW117" s="17" t="str">
        <f t="shared" ca="1" si="271"/>
        <v/>
      </c>
      <c r="FX117" s="17" t="str">
        <f t="shared" ca="1" si="272"/>
        <v/>
      </c>
      <c r="FY117" s="17" t="str">
        <f t="shared" ca="1" si="273"/>
        <v/>
      </c>
      <c r="FZ117" s="17" t="str">
        <f t="shared" ca="1" si="274"/>
        <v/>
      </c>
      <c r="GA117" s="17" t="str">
        <f t="shared" ca="1" si="275"/>
        <v/>
      </c>
      <c r="GB117" s="17" t="str">
        <f t="shared" ca="1" si="276"/>
        <v/>
      </c>
      <c r="GC117" s="17" t="str">
        <f t="shared" ca="1" si="277"/>
        <v/>
      </c>
      <c r="GD117" s="17" t="str">
        <f t="shared" ca="1" si="278"/>
        <v/>
      </c>
      <c r="GE117" s="17" t="str">
        <f t="shared" ca="1" si="279"/>
        <v/>
      </c>
      <c r="GF117" s="17" t="str">
        <f t="shared" ca="1" si="280"/>
        <v/>
      </c>
      <c r="GG117" s="17" t="str">
        <f t="shared" ca="1" si="281"/>
        <v/>
      </c>
      <c r="GH117" s="17" t="str">
        <f t="shared" ca="1" si="282"/>
        <v/>
      </c>
      <c r="GI117" s="17" t="str">
        <f t="shared" ca="1" si="283"/>
        <v/>
      </c>
      <c r="GJ117" s="17" t="str">
        <f t="shared" ca="1" si="284"/>
        <v/>
      </c>
      <c r="GK117" s="17" t="str">
        <f t="shared" ca="1" si="285"/>
        <v/>
      </c>
      <c r="GL117" s="17" t="str">
        <f t="shared" ca="1" si="286"/>
        <v/>
      </c>
      <c r="GM117" s="17" t="str">
        <f t="shared" ca="1" si="287"/>
        <v/>
      </c>
      <c r="GN117" s="17" t="str">
        <f t="shared" ca="1" si="288"/>
        <v/>
      </c>
      <c r="GO117" s="17" t="str">
        <f t="shared" ca="1" si="289"/>
        <v/>
      </c>
      <c r="GP117" s="17" t="str">
        <f t="shared" ca="1" si="290"/>
        <v/>
      </c>
      <c r="GQ117" s="17" t="str">
        <f t="shared" ca="1" si="291"/>
        <v/>
      </c>
      <c r="GR117" s="17" t="str">
        <f t="shared" ca="1" si="292"/>
        <v/>
      </c>
      <c r="GS117" s="17" t="str">
        <f t="shared" ca="1" si="293"/>
        <v/>
      </c>
      <c r="GT117" s="17" t="str">
        <f t="shared" ca="1" si="294"/>
        <v/>
      </c>
      <c r="GU117" s="17" t="str">
        <f t="shared" ca="1" si="295"/>
        <v/>
      </c>
      <c r="GV117" s="17" t="str">
        <f t="shared" ca="1" si="296"/>
        <v/>
      </c>
      <c r="GW117" s="17" t="str">
        <f t="shared" ca="1" si="297"/>
        <v/>
      </c>
      <c r="GX117" s="17" t="str">
        <f t="shared" ca="1" si="298"/>
        <v/>
      </c>
      <c r="GY117" s="17" t="str">
        <f t="shared" ca="1" si="299"/>
        <v/>
      </c>
      <c r="GZ117" s="17" t="str">
        <f t="shared" ca="1" si="300"/>
        <v/>
      </c>
      <c r="HA117" s="17" t="str">
        <f t="shared" ca="1" si="301"/>
        <v/>
      </c>
      <c r="HB117" s="17" t="str">
        <f t="shared" ca="1" si="302"/>
        <v/>
      </c>
      <c r="HC117" s="17" t="str">
        <f t="shared" ca="1" si="303"/>
        <v/>
      </c>
      <c r="HD117" s="17" t="str">
        <f t="shared" ca="1" si="304"/>
        <v/>
      </c>
      <c r="HE117" s="17" t="str">
        <f t="shared" ca="1" si="305"/>
        <v/>
      </c>
      <c r="HF117" s="17" t="str">
        <f t="shared" ca="1" si="306"/>
        <v/>
      </c>
      <c r="HG117" s="17" t="str">
        <f t="shared" ca="1" si="307"/>
        <v/>
      </c>
      <c r="HH117" s="17" t="str">
        <f t="shared" ca="1" si="308"/>
        <v/>
      </c>
      <c r="HI117" s="17" t="str">
        <f t="shared" ca="1" si="309"/>
        <v/>
      </c>
      <c r="HJ117" s="17" t="str">
        <f t="shared" ca="1" si="310"/>
        <v/>
      </c>
      <c r="HK117" s="17" t="str">
        <f t="shared" ca="1" si="311"/>
        <v/>
      </c>
      <c r="HL117" s="17" t="str">
        <f t="shared" ca="1" si="312"/>
        <v/>
      </c>
      <c r="HM117" s="17" t="str">
        <f t="shared" ca="1" si="313"/>
        <v/>
      </c>
      <c r="HN117" s="17" t="str">
        <f t="shared" ca="1" si="314"/>
        <v/>
      </c>
      <c r="HO117" s="17" t="str">
        <f t="shared" ca="1" si="315"/>
        <v/>
      </c>
      <c r="HP117" s="17" t="str">
        <f t="shared" ca="1" si="316"/>
        <v/>
      </c>
      <c r="HQ117" s="17" t="str">
        <f t="shared" ca="1" si="317"/>
        <v/>
      </c>
      <c r="HR117" s="17" t="str">
        <f t="shared" ca="1" si="318"/>
        <v/>
      </c>
      <c r="HS117" s="17" t="str">
        <f t="shared" ca="1" si="319"/>
        <v/>
      </c>
      <c r="HT117" s="17" t="str">
        <f t="shared" ca="1" si="320"/>
        <v/>
      </c>
      <c r="HU117" s="17" t="str">
        <f t="shared" ca="1" si="321"/>
        <v/>
      </c>
      <c r="HV117" s="17" t="str">
        <f t="shared" ca="1" si="322"/>
        <v/>
      </c>
      <c r="HW117" s="17" t="str">
        <f t="shared" ca="1" si="323"/>
        <v/>
      </c>
      <c r="HX117" s="17" t="str">
        <f t="shared" ca="1" si="324"/>
        <v/>
      </c>
      <c r="HY117" s="17" t="str">
        <f t="shared" ca="1" si="325"/>
        <v/>
      </c>
      <c r="HZ117" s="17" t="str">
        <f t="shared" ca="1" si="326"/>
        <v/>
      </c>
      <c r="IA117" s="17" t="str">
        <f t="shared" ca="1" si="327"/>
        <v/>
      </c>
      <c r="IB117" s="17" t="str">
        <f t="shared" ca="1" si="328"/>
        <v/>
      </c>
      <c r="IC117" s="17" t="str">
        <f t="shared" ca="1" si="329"/>
        <v/>
      </c>
      <c r="ID117" s="17" t="str">
        <f t="shared" ca="1" si="330"/>
        <v/>
      </c>
      <c r="IE117" s="17" t="str">
        <f t="shared" ca="1" si="331"/>
        <v/>
      </c>
      <c r="IF117" s="17" t="str">
        <f t="shared" ca="1" si="332"/>
        <v/>
      </c>
      <c r="IG117" s="17" t="str">
        <f t="shared" ca="1" si="333"/>
        <v/>
      </c>
      <c r="IH117" s="17" t="str">
        <f t="shared" ca="1" si="334"/>
        <v/>
      </c>
      <c r="II117" s="17" t="str">
        <f t="shared" ca="1" si="335"/>
        <v/>
      </c>
      <c r="IJ117" s="17" t="str">
        <f t="shared" ca="1" si="336"/>
        <v/>
      </c>
      <c r="IK117" s="17" t="str">
        <f t="shared" ca="1" si="337"/>
        <v/>
      </c>
      <c r="IL117" s="17" t="str">
        <f t="shared" ca="1" si="338"/>
        <v/>
      </c>
      <c r="IM117" s="17" t="str">
        <f t="shared" ca="1" si="339"/>
        <v/>
      </c>
      <c r="IN117" s="17" t="str">
        <f t="shared" ca="1" si="340"/>
        <v/>
      </c>
      <c r="IO117" s="17" t="str">
        <f t="shared" ca="1" si="341"/>
        <v/>
      </c>
      <c r="IP117" s="17" t="str">
        <f t="shared" ca="1" si="342"/>
        <v/>
      </c>
      <c r="IQ117" s="17" t="str">
        <f t="shared" ca="1" si="343"/>
        <v/>
      </c>
      <c r="IR117" s="17" t="str">
        <f t="shared" ca="1" si="344"/>
        <v/>
      </c>
      <c r="IS117" s="17" t="str">
        <f t="shared" ca="1" si="345"/>
        <v/>
      </c>
      <c r="IT117" s="17" t="str">
        <f t="shared" ca="1" si="346"/>
        <v/>
      </c>
      <c r="IU117" s="17" t="str">
        <f t="shared" ca="1" si="347"/>
        <v/>
      </c>
      <c r="IV117" s="17" t="str">
        <f t="shared" ca="1" si="348"/>
        <v/>
      </c>
      <c r="IW117" s="17" t="str">
        <f t="shared" ca="1" si="349"/>
        <v/>
      </c>
      <c r="IX117" s="17" t="str">
        <f t="shared" ca="1" si="350"/>
        <v/>
      </c>
      <c r="IY117" s="17" t="str">
        <f t="shared" ca="1" si="351"/>
        <v/>
      </c>
      <c r="IZ117" s="17" t="str">
        <f t="shared" ca="1" si="352"/>
        <v/>
      </c>
      <c r="JA117" s="17" t="str">
        <f t="shared" ca="1" si="353"/>
        <v/>
      </c>
      <c r="JB117" s="17" t="str">
        <f t="shared" ca="1" si="354"/>
        <v/>
      </c>
      <c r="JC117" s="17" t="str">
        <f t="shared" ca="1" si="355"/>
        <v/>
      </c>
      <c r="JD117" s="17" t="str">
        <f t="shared" ca="1" si="356"/>
        <v/>
      </c>
      <c r="JE117" s="17" t="str">
        <f t="shared" ca="1" si="357"/>
        <v/>
      </c>
      <c r="JF117" s="17" t="str">
        <f t="shared" ca="1" si="358"/>
        <v/>
      </c>
      <c r="JG117" s="17" t="str">
        <f t="shared" ca="1" si="359"/>
        <v/>
      </c>
      <c r="JH117" s="17" t="str">
        <f t="shared" ca="1" si="360"/>
        <v/>
      </c>
      <c r="JI117" s="17" t="str">
        <f t="shared" ca="1" si="361"/>
        <v/>
      </c>
      <c r="JJ117" s="17" t="str">
        <f t="shared" ca="1" si="362"/>
        <v/>
      </c>
      <c r="JK117" s="17" t="str">
        <f t="shared" ca="1" si="363"/>
        <v/>
      </c>
      <c r="JL117" s="17" t="str">
        <f t="shared" ca="1" si="364"/>
        <v/>
      </c>
      <c r="JM117" s="17" t="str">
        <f t="shared" ca="1" si="365"/>
        <v/>
      </c>
    </row>
    <row r="118" spans="1:273">
      <c r="A118" s="17" t="str">
        <f t="shared" si="145"/>
        <v>\\\0</v>
      </c>
      <c r="B118" s="17" t="str">
        <f t="shared" si="146"/>
        <v>\\\0</v>
      </c>
      <c r="C118" s="17" t="str">
        <f t="shared" si="147"/>
        <v>\\\0</v>
      </c>
      <c r="D118" s="17" t="str">
        <f t="shared" si="148"/>
        <v>\\\0</v>
      </c>
      <c r="E118" s="17" t="str">
        <f t="shared" si="149"/>
        <v>\\\0</v>
      </c>
      <c r="F118" s="17" t="str">
        <f t="shared" si="150"/>
        <v>\\\0</v>
      </c>
      <c r="G118" s="17" t="str">
        <f t="shared" si="151"/>
        <v>\\\0</v>
      </c>
      <c r="H118" s="17" t="str">
        <f t="shared" si="152"/>
        <v>\\\0</v>
      </c>
      <c r="I118" s="17" t="str">
        <f t="shared" si="153"/>
        <v>\\\0</v>
      </c>
      <c r="J118" s="17" t="str">
        <f t="shared" si="154"/>
        <v>\\\0</v>
      </c>
      <c r="K118" s="17" t="str">
        <f t="shared" si="155"/>
        <v>\\\0</v>
      </c>
      <c r="L118" s="17" t="str">
        <f t="shared" si="156"/>
        <v>\\\0</v>
      </c>
      <c r="M118" s="17" t="str">
        <f t="shared" si="157"/>
        <v>\\\0</v>
      </c>
      <c r="N118" s="17" t="str">
        <f t="shared" si="158"/>
        <v>\\\0</v>
      </c>
      <c r="O118" s="17" t="str">
        <f t="shared" si="159"/>
        <v>\\\0</v>
      </c>
      <c r="P118" s="17" t="str">
        <f t="shared" si="160"/>
        <v>\\\0</v>
      </c>
      <c r="R118" s="17" t="str">
        <f t="shared" si="161"/>
        <v>\\</v>
      </c>
      <c r="S118" s="38"/>
      <c r="T118" s="39"/>
      <c r="U118" s="31"/>
      <c r="V118" s="32"/>
      <c r="W118" s="36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35"/>
      <c r="DS118" s="287"/>
      <c r="DT118" s="36"/>
      <c r="DU118" s="37"/>
      <c r="DV118" s="28">
        <f>IF(AND($S118='자료입력 및 결과표시'!$B$6,COUNTIF($W118:$DR118,'자료입력 및 결과표시'!$C$6)&gt;=1),IF(OR('자료입력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DW118" s="28">
        <f>IF(AND($S118='자료입력 및 결과표시'!$B$7,COUNTIF($W118:$DR118,'자료입력 및 결과표시'!$C$7)&gt;=1),IF(OR('자료입력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DX118" s="28">
        <f>IF(AND($S118='자료입력 및 결과표시'!$B$8,COUNTIF($W118:$DR118,'자료입력 및 결과표시'!$C$8)&gt;=1),IF(OR('자료입력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DY118" s="28">
        <f>IF(AND($S118='자료입력 및 결과표시'!$B$9,COUNTIF($W118:$DR118,'자료입력 및 결과표시'!$C$9)&gt;=1),IF(OR('자료입력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DZ118" s="28">
        <f>IF(AND($S118='자료입력 및 결과표시'!$B$10,COUNTIF($W118:$DR118,'자료입력 및 결과표시'!$C$10)&gt;=1),IF(OR('자료입력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A118" s="28">
        <f>IF(AND($S118='자료입력 및 결과표시'!$B$11,COUNTIF($W118:$DR118,'자료입력 및 결과표시'!$C$11)&gt;=1),IF(OR('자료입력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B118" s="28">
        <f>IF(AND($S118='자료입력 및 결과표시'!$B$12,COUNTIF($W118:$DR118,'자료입력 및 결과표시'!$C$12)&gt;=1),IF(OR('자료입력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C118" s="28">
        <f>IF(AND($S118='자료입력 및 결과표시'!$B$13,COUNTIF($W118:$DR118,'자료입력 및 결과표시'!$C$13)&gt;=1),IF(OR('자료입력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D118" s="28">
        <f>IF(AND($S118='자료입력 및 결과표시'!$B$14,COUNTIF($W118:$DR118,'자료입력 및 결과표시'!$C$14)&gt;=1),IF(OR('자료입력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E118" s="28">
        <f>IF(AND($S118='자료입력 및 결과표시'!$B$15,COUNTIF($W118:$DR118,'자료입력 및 결과표시'!$C$15)&gt;=1),IF(OR('자료입력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F118" s="28">
        <f>IF(AND($S118='자료입력 및 결과표시'!$B$16,COUNTIF($W118:$DR118,'자료입력 및 결과표시'!$C$16)&gt;=1),IF(OR('자료입력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G118" s="28">
        <f>IF(AND($S118='자료입력 및 결과표시'!$B$17,COUNTIF($W118:$DR118,'자료입력 및 결과표시'!$C$17)&gt;=1),IF(OR('자료입력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H118" s="28">
        <f>IF(AND($S118='자료입력 및 결과표시'!$B$18,COUNTIF($W118:$DR118,'자료입력 및 결과표시'!$C$18)&gt;=1),IF(OR('자료입력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I118" s="28">
        <f>IF(AND($S118='자료입력 및 결과표시'!$B$19,COUNTIF($W118:$DR118,'자료입력 및 결과표시'!$C$19)&gt;=1),IF(OR('자료입력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J118" s="28">
        <f>IF(AND($S118='자료입력 및 결과표시'!$B$20,COUNTIF($W118:$DR118,'자료입력 및 결과표시'!$C$20)&gt;=1),IF(OR('자료입력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K118" s="28">
        <f>IF(AND($S118='자료입력 및 결과표시'!$B$21,COUNTIF($W118:$DR118,'자료입력 및 결과표시'!$C$21)&gt;=1),IF(OR('자료입력 및 결과표시'!$B$4+90&gt;=$V118,'자료입력 및 결과표시'!$B$4&lt;$U118),0,IF($V118-'자료입력 및 결과표시'!$B$4-90&gt;='자료입력 및 결과표시'!$E$4,'자료입력 및 결과표시'!$E$4,$V118-'자료입력 및 결과표시'!$B$4-90)),0)</f>
        <v>0</v>
      </c>
      <c r="EL118" s="17">
        <f>IF(AND(S118='자료입력 및 결과표시'!$B$6,COUNTIF('업무중복도(데이터 입력)'!$W118:$DR118,'자료입력 및 결과표시'!$C$6)&gt;=1),1,0)</f>
        <v>0</v>
      </c>
      <c r="EM118" s="17">
        <f>IF(AND(S118='자료입력 및 결과표시'!$B$7,COUNTIF('업무중복도(데이터 입력)'!$W118:$DR118,'자료입력 및 결과표시'!$C$7)&gt;=1),2,0)</f>
        <v>0</v>
      </c>
      <c r="EN118" s="17">
        <f>IF(AND(S118='자료입력 및 결과표시'!$B$8,COUNTIF('업무중복도(데이터 입력)'!$W118:$DR118,'자료입력 및 결과표시'!$C$8)&gt;=1),3,0)</f>
        <v>0</v>
      </c>
      <c r="EO118" s="17">
        <f>IF(AND(S118='자료입력 및 결과표시'!$B$9,COUNTIF('업무중복도(데이터 입력)'!$W118:$DR118,'자료입력 및 결과표시'!$C$9)&gt;=1),4,0)</f>
        <v>0</v>
      </c>
      <c r="EP118" s="17">
        <f>IF(AND(S118='자료입력 및 결과표시'!$B$10,COUNTIF('업무중복도(데이터 입력)'!$W118:$DR118,'자료입력 및 결과표시'!$C$10)&gt;=1),5,0)</f>
        <v>0</v>
      </c>
      <c r="EQ118" s="17">
        <f>IF(AND(S118='자료입력 및 결과표시'!$B$11,COUNTIF('업무중복도(데이터 입력)'!$W118:$DR118,'자료입력 및 결과표시'!$C$11)&gt;=1),6,0)</f>
        <v>0</v>
      </c>
      <c r="ER118" s="17">
        <f>IF(AND(S118='자료입력 및 결과표시'!$B$12,COUNTIF('업무중복도(데이터 입력)'!$W118:$DR118,'자료입력 및 결과표시'!$C$12)&gt;=1),7,0)</f>
        <v>0</v>
      </c>
      <c r="ES118" s="17">
        <f>IF(AND(S118='자료입력 및 결과표시'!$B$13,COUNTIF('업무중복도(데이터 입력)'!$W118:$DR118,'자료입력 및 결과표시'!$C$13)&gt;=1),8,0)</f>
        <v>0</v>
      </c>
      <c r="ET118" s="17">
        <f>IF(AND(S118='자료입력 및 결과표시'!$B$14,COUNTIF('업무중복도(데이터 입력)'!$W118:$DR118,'자료입력 및 결과표시'!$C$14)&gt;=1),9,0)</f>
        <v>0</v>
      </c>
      <c r="EU118" s="17">
        <f>IF(AND(S118='자료입력 및 결과표시'!$B$15,COUNTIF('업무중복도(데이터 입력)'!$W118:$DR118,'자료입력 및 결과표시'!$C$15)&gt;=1),10,0)</f>
        <v>0</v>
      </c>
      <c r="EV118" s="17">
        <f>IF(AND(S118='자료입력 및 결과표시'!$B$16,COUNTIF('업무중복도(데이터 입력)'!$W118:$DR118,'자료입력 및 결과표시'!$C$16)&gt;=1),11,0)</f>
        <v>0</v>
      </c>
      <c r="EW118" s="17">
        <f>IF(AND(S118='자료입력 및 결과표시'!$B$17,COUNTIF('업무중복도(데이터 입력)'!$W118:$DR118,'자료입력 및 결과표시'!$C$17)&gt;=1),12,0)</f>
        <v>0</v>
      </c>
      <c r="EX118" s="17">
        <f>IF(AND(S118='자료입력 및 결과표시'!$B$18,COUNTIF('업무중복도(데이터 입력)'!$W118:$DR118,'자료입력 및 결과표시'!$C$18)&gt;=1),13,0)</f>
        <v>0</v>
      </c>
      <c r="EY118" s="17">
        <f>IF(AND(S118='자료입력 및 결과표시'!$B$19,COUNTIF('업무중복도(데이터 입력)'!$W118:$DR118,'자료입력 및 결과표시'!$C$19)&gt;=1),14,0)</f>
        <v>0</v>
      </c>
      <c r="EZ118" s="17">
        <f>IF(AND(S118='자료입력 및 결과표시'!$B$20,COUNTIF('업무중복도(데이터 입력)'!$W118:$DR118,'자료입력 및 결과표시'!$C$20)&gt;=1),15,0)</f>
        <v>0</v>
      </c>
      <c r="FA118" s="17">
        <f>IF(AND(S118='자료입력 및 결과표시'!$B$21,COUNTIF('업무중복도(데이터 입력)'!$W118:$DR118,'자료입력 및 결과표시'!$C$21)&gt;=1),16,0)</f>
        <v>0</v>
      </c>
      <c r="FD118" s="270" t="str">
        <f ca="1">IFERROR(MATCH('자료입력 및 결과표시'!$C$62,OFFSET($R$3,$FD117,,1000),0)+$FD117,"")</f>
        <v/>
      </c>
      <c r="FE118" s="271" t="str">
        <f t="shared" ca="1" si="162"/>
        <v/>
      </c>
      <c r="FK118" s="17">
        <f t="shared" si="163"/>
        <v>0</v>
      </c>
      <c r="FO118"/>
      <c r="FP118" s="17" t="str">
        <f t="shared" ca="1" si="165"/>
        <v/>
      </c>
      <c r="FQ118" s="270" t="str">
        <f ca="1">IFERROR(MATCH('자료입력 및 결과표시'!$C$62,OFFSET($R$3,$FQ117,,1000),0)+$FQ117,"")</f>
        <v/>
      </c>
      <c r="FR118" s="17" t="str">
        <f t="shared" ca="1" si="266"/>
        <v/>
      </c>
      <c r="FS118" s="17" t="str">
        <f t="shared" ca="1" si="267"/>
        <v/>
      </c>
      <c r="FT118" s="17" t="str">
        <f t="shared" ca="1" si="268"/>
        <v/>
      </c>
      <c r="FU118" s="17" t="str">
        <f t="shared" ca="1" si="269"/>
        <v/>
      </c>
      <c r="FV118" s="17" t="str">
        <f t="shared" ca="1" si="270"/>
        <v/>
      </c>
      <c r="FW118" s="17" t="str">
        <f t="shared" ca="1" si="271"/>
        <v/>
      </c>
      <c r="FX118" s="17" t="str">
        <f t="shared" ca="1" si="272"/>
        <v/>
      </c>
      <c r="FY118" s="17" t="str">
        <f t="shared" ca="1" si="273"/>
        <v/>
      </c>
      <c r="FZ118" s="17" t="str">
        <f t="shared" ca="1" si="274"/>
        <v/>
      </c>
      <c r="GA118" s="17" t="str">
        <f t="shared" ca="1" si="275"/>
        <v/>
      </c>
      <c r="GB118" s="17" t="str">
        <f t="shared" ca="1" si="276"/>
        <v/>
      </c>
      <c r="GC118" s="17" t="str">
        <f t="shared" ca="1" si="277"/>
        <v/>
      </c>
      <c r="GD118" s="17" t="str">
        <f t="shared" ca="1" si="278"/>
        <v/>
      </c>
      <c r="GE118" s="17" t="str">
        <f t="shared" ca="1" si="279"/>
        <v/>
      </c>
      <c r="GF118" s="17" t="str">
        <f t="shared" ca="1" si="280"/>
        <v/>
      </c>
      <c r="GG118" s="17" t="str">
        <f t="shared" ca="1" si="281"/>
        <v/>
      </c>
      <c r="GH118" s="17" t="str">
        <f t="shared" ca="1" si="282"/>
        <v/>
      </c>
      <c r="GI118" s="17" t="str">
        <f t="shared" ca="1" si="283"/>
        <v/>
      </c>
      <c r="GJ118" s="17" t="str">
        <f t="shared" ca="1" si="284"/>
        <v/>
      </c>
      <c r="GK118" s="17" t="str">
        <f t="shared" ca="1" si="285"/>
        <v/>
      </c>
      <c r="GL118" s="17" t="str">
        <f t="shared" ca="1" si="286"/>
        <v/>
      </c>
      <c r="GM118" s="17" t="str">
        <f t="shared" ca="1" si="287"/>
        <v/>
      </c>
      <c r="GN118" s="17" t="str">
        <f t="shared" ca="1" si="288"/>
        <v/>
      </c>
      <c r="GO118" s="17" t="str">
        <f t="shared" ca="1" si="289"/>
        <v/>
      </c>
      <c r="GP118" s="17" t="str">
        <f t="shared" ca="1" si="290"/>
        <v/>
      </c>
      <c r="GQ118" s="17" t="str">
        <f t="shared" ca="1" si="291"/>
        <v/>
      </c>
      <c r="GR118" s="17" t="str">
        <f t="shared" ca="1" si="292"/>
        <v/>
      </c>
      <c r="GS118" s="17" t="str">
        <f t="shared" ca="1" si="293"/>
        <v/>
      </c>
      <c r="GT118" s="17" t="str">
        <f t="shared" ca="1" si="294"/>
        <v/>
      </c>
      <c r="GU118" s="17" t="str">
        <f t="shared" ca="1" si="295"/>
        <v/>
      </c>
      <c r="GV118" s="17" t="str">
        <f t="shared" ca="1" si="296"/>
        <v/>
      </c>
      <c r="GW118" s="17" t="str">
        <f t="shared" ca="1" si="297"/>
        <v/>
      </c>
      <c r="GX118" s="17" t="str">
        <f t="shared" ca="1" si="298"/>
        <v/>
      </c>
      <c r="GY118" s="17" t="str">
        <f t="shared" ca="1" si="299"/>
        <v/>
      </c>
      <c r="GZ118" s="17" t="str">
        <f t="shared" ca="1" si="300"/>
        <v/>
      </c>
      <c r="HA118" s="17" t="str">
        <f t="shared" ca="1" si="301"/>
        <v/>
      </c>
      <c r="HB118" s="17" t="str">
        <f t="shared" ca="1" si="302"/>
        <v/>
      </c>
      <c r="HC118" s="17" t="str">
        <f t="shared" ca="1" si="303"/>
        <v/>
      </c>
      <c r="HD118" s="17" t="str">
        <f t="shared" ca="1" si="304"/>
        <v/>
      </c>
      <c r="HE118" s="17" t="str">
        <f t="shared" ca="1" si="305"/>
        <v/>
      </c>
      <c r="HF118" s="17" t="str">
        <f t="shared" ca="1" si="306"/>
        <v/>
      </c>
      <c r="HG118" s="17" t="str">
        <f t="shared" ca="1" si="307"/>
        <v/>
      </c>
      <c r="HH118" s="17" t="str">
        <f t="shared" ca="1" si="308"/>
        <v/>
      </c>
      <c r="HI118" s="17" t="str">
        <f t="shared" ca="1" si="309"/>
        <v/>
      </c>
      <c r="HJ118" s="17" t="str">
        <f t="shared" ca="1" si="310"/>
        <v/>
      </c>
      <c r="HK118" s="17" t="str">
        <f t="shared" ca="1" si="311"/>
        <v/>
      </c>
      <c r="HL118" s="17" t="str">
        <f t="shared" ca="1" si="312"/>
        <v/>
      </c>
      <c r="HM118" s="17" t="str">
        <f t="shared" ca="1" si="313"/>
        <v/>
      </c>
      <c r="HN118" s="17" t="str">
        <f t="shared" ca="1" si="314"/>
        <v/>
      </c>
      <c r="HO118" s="17" t="str">
        <f t="shared" ca="1" si="315"/>
        <v/>
      </c>
      <c r="HP118" s="17" t="str">
        <f t="shared" ca="1" si="316"/>
        <v/>
      </c>
      <c r="HQ118" s="17" t="str">
        <f t="shared" ca="1" si="317"/>
        <v/>
      </c>
      <c r="HR118" s="17" t="str">
        <f t="shared" ca="1" si="318"/>
        <v/>
      </c>
      <c r="HS118" s="17" t="str">
        <f t="shared" ca="1" si="319"/>
        <v/>
      </c>
      <c r="HT118" s="17" t="str">
        <f t="shared" ca="1" si="320"/>
        <v/>
      </c>
      <c r="HU118" s="17" t="str">
        <f t="shared" ca="1" si="321"/>
        <v/>
      </c>
      <c r="HV118" s="17" t="str">
        <f t="shared" ca="1" si="322"/>
        <v/>
      </c>
      <c r="HW118" s="17" t="str">
        <f t="shared" ca="1" si="323"/>
        <v/>
      </c>
      <c r="HX118" s="17" t="str">
        <f t="shared" ca="1" si="324"/>
        <v/>
      </c>
      <c r="HY118" s="17" t="str">
        <f t="shared" ca="1" si="325"/>
        <v/>
      </c>
      <c r="HZ118" s="17" t="str">
        <f t="shared" ca="1" si="326"/>
        <v/>
      </c>
      <c r="IA118" s="17" t="str">
        <f t="shared" ca="1" si="327"/>
        <v/>
      </c>
      <c r="IB118" s="17" t="str">
        <f t="shared" ca="1" si="328"/>
        <v/>
      </c>
      <c r="IC118" s="17" t="str">
        <f t="shared" ca="1" si="329"/>
        <v/>
      </c>
      <c r="ID118" s="17" t="str">
        <f t="shared" ca="1" si="330"/>
        <v/>
      </c>
      <c r="IE118" s="17" t="str">
        <f t="shared" ca="1" si="331"/>
        <v/>
      </c>
      <c r="IF118" s="17" t="str">
        <f t="shared" ca="1" si="332"/>
        <v/>
      </c>
      <c r="IG118" s="17" t="str">
        <f t="shared" ca="1" si="333"/>
        <v/>
      </c>
      <c r="IH118" s="17" t="str">
        <f t="shared" ca="1" si="334"/>
        <v/>
      </c>
      <c r="II118" s="17" t="str">
        <f t="shared" ca="1" si="335"/>
        <v/>
      </c>
      <c r="IJ118" s="17" t="str">
        <f t="shared" ca="1" si="336"/>
        <v/>
      </c>
      <c r="IK118" s="17" t="str">
        <f t="shared" ca="1" si="337"/>
        <v/>
      </c>
      <c r="IL118" s="17" t="str">
        <f t="shared" ca="1" si="338"/>
        <v/>
      </c>
      <c r="IM118" s="17" t="str">
        <f t="shared" ca="1" si="339"/>
        <v/>
      </c>
      <c r="IN118" s="17" t="str">
        <f t="shared" ca="1" si="340"/>
        <v/>
      </c>
      <c r="IO118" s="17" t="str">
        <f t="shared" ca="1" si="341"/>
        <v/>
      </c>
      <c r="IP118" s="17" t="str">
        <f t="shared" ca="1" si="342"/>
        <v/>
      </c>
      <c r="IQ118" s="17" t="str">
        <f t="shared" ca="1" si="343"/>
        <v/>
      </c>
      <c r="IR118" s="17" t="str">
        <f t="shared" ca="1" si="344"/>
        <v/>
      </c>
      <c r="IS118" s="17" t="str">
        <f t="shared" ca="1" si="345"/>
        <v/>
      </c>
      <c r="IT118" s="17" t="str">
        <f t="shared" ca="1" si="346"/>
        <v/>
      </c>
      <c r="IU118" s="17" t="str">
        <f t="shared" ca="1" si="347"/>
        <v/>
      </c>
      <c r="IV118" s="17" t="str">
        <f t="shared" ca="1" si="348"/>
        <v/>
      </c>
      <c r="IW118" s="17" t="str">
        <f t="shared" ca="1" si="349"/>
        <v/>
      </c>
      <c r="IX118" s="17" t="str">
        <f t="shared" ca="1" si="350"/>
        <v/>
      </c>
      <c r="IY118" s="17" t="str">
        <f t="shared" ca="1" si="351"/>
        <v/>
      </c>
      <c r="IZ118" s="17" t="str">
        <f t="shared" ca="1" si="352"/>
        <v/>
      </c>
      <c r="JA118" s="17" t="str">
        <f t="shared" ca="1" si="353"/>
        <v/>
      </c>
      <c r="JB118" s="17" t="str">
        <f t="shared" ca="1" si="354"/>
        <v/>
      </c>
      <c r="JC118" s="17" t="str">
        <f t="shared" ca="1" si="355"/>
        <v/>
      </c>
      <c r="JD118" s="17" t="str">
        <f t="shared" ca="1" si="356"/>
        <v/>
      </c>
      <c r="JE118" s="17" t="str">
        <f t="shared" ca="1" si="357"/>
        <v/>
      </c>
      <c r="JF118" s="17" t="str">
        <f t="shared" ca="1" si="358"/>
        <v/>
      </c>
      <c r="JG118" s="17" t="str">
        <f t="shared" ca="1" si="359"/>
        <v/>
      </c>
      <c r="JH118" s="17" t="str">
        <f t="shared" ca="1" si="360"/>
        <v/>
      </c>
      <c r="JI118" s="17" t="str">
        <f t="shared" ca="1" si="361"/>
        <v/>
      </c>
      <c r="JJ118" s="17" t="str">
        <f t="shared" ca="1" si="362"/>
        <v/>
      </c>
      <c r="JK118" s="17" t="str">
        <f t="shared" ca="1" si="363"/>
        <v/>
      </c>
      <c r="JL118" s="17" t="str">
        <f t="shared" ca="1" si="364"/>
        <v/>
      </c>
      <c r="JM118" s="17" t="str">
        <f t="shared" ca="1" si="365"/>
        <v/>
      </c>
    </row>
    <row r="119" spans="1:273">
      <c r="A119" s="17" t="str">
        <f t="shared" si="145"/>
        <v>\\\0</v>
      </c>
      <c r="B119" s="17" t="str">
        <f t="shared" si="146"/>
        <v>\\\0</v>
      </c>
      <c r="C119" s="17" t="str">
        <f t="shared" si="147"/>
        <v>\\\0</v>
      </c>
      <c r="D119" s="17" t="str">
        <f t="shared" si="148"/>
        <v>\\\0</v>
      </c>
      <c r="E119" s="17" t="str">
        <f t="shared" si="149"/>
        <v>\\\0</v>
      </c>
      <c r="F119" s="17" t="str">
        <f t="shared" si="150"/>
        <v>\\\0</v>
      </c>
      <c r="G119" s="17" t="str">
        <f t="shared" si="151"/>
        <v>\\\0</v>
      </c>
      <c r="H119" s="17" t="str">
        <f t="shared" si="152"/>
        <v>\\\0</v>
      </c>
      <c r="I119" s="17" t="str">
        <f t="shared" si="153"/>
        <v>\\\0</v>
      </c>
      <c r="J119" s="17" t="str">
        <f t="shared" si="154"/>
        <v>\\\0</v>
      </c>
      <c r="K119" s="17" t="str">
        <f t="shared" si="155"/>
        <v>\\\0</v>
      </c>
      <c r="L119" s="17" t="str">
        <f t="shared" si="156"/>
        <v>\\\0</v>
      </c>
      <c r="M119" s="17" t="str">
        <f t="shared" si="157"/>
        <v>\\\0</v>
      </c>
      <c r="N119" s="17" t="str">
        <f t="shared" si="158"/>
        <v>\\\0</v>
      </c>
      <c r="O119" s="17" t="str">
        <f t="shared" si="159"/>
        <v>\\\0</v>
      </c>
      <c r="P119" s="17" t="str">
        <f t="shared" si="160"/>
        <v>\\\0</v>
      </c>
      <c r="R119" s="17" t="str">
        <f t="shared" si="161"/>
        <v>\\</v>
      </c>
      <c r="S119" s="38"/>
      <c r="T119" s="39"/>
      <c r="U119" s="31"/>
      <c r="V119" s="32"/>
      <c r="W119" s="36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35"/>
      <c r="DS119" s="287"/>
      <c r="DT119" s="36"/>
      <c r="DU119" s="37"/>
      <c r="DV119" s="28">
        <f>IF(AND($S119='자료입력 및 결과표시'!$B$6,COUNTIF($W119:$DR119,'자료입력 및 결과표시'!$C$6)&gt;=1),IF(OR('자료입력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DW119" s="28">
        <f>IF(AND($S119='자료입력 및 결과표시'!$B$7,COUNTIF($W119:$DR119,'자료입력 및 결과표시'!$C$7)&gt;=1),IF(OR('자료입력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DX119" s="28">
        <f>IF(AND($S119='자료입력 및 결과표시'!$B$8,COUNTIF($W119:$DR119,'자료입력 및 결과표시'!$C$8)&gt;=1),IF(OR('자료입력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DY119" s="28">
        <f>IF(AND($S119='자료입력 및 결과표시'!$B$9,COUNTIF($W119:$DR119,'자료입력 및 결과표시'!$C$9)&gt;=1),IF(OR('자료입력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DZ119" s="28">
        <f>IF(AND($S119='자료입력 및 결과표시'!$B$10,COUNTIF($W119:$DR119,'자료입력 및 결과표시'!$C$10)&gt;=1),IF(OR('자료입력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A119" s="28">
        <f>IF(AND($S119='자료입력 및 결과표시'!$B$11,COUNTIF($W119:$DR119,'자료입력 및 결과표시'!$C$11)&gt;=1),IF(OR('자료입력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B119" s="28">
        <f>IF(AND($S119='자료입력 및 결과표시'!$B$12,COUNTIF($W119:$DR119,'자료입력 및 결과표시'!$C$12)&gt;=1),IF(OR('자료입력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C119" s="28">
        <f>IF(AND($S119='자료입력 및 결과표시'!$B$13,COUNTIF($W119:$DR119,'자료입력 및 결과표시'!$C$13)&gt;=1),IF(OR('자료입력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D119" s="28">
        <f>IF(AND($S119='자료입력 및 결과표시'!$B$14,COUNTIF($W119:$DR119,'자료입력 및 결과표시'!$C$14)&gt;=1),IF(OR('자료입력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E119" s="28">
        <f>IF(AND($S119='자료입력 및 결과표시'!$B$15,COUNTIF($W119:$DR119,'자료입력 및 결과표시'!$C$15)&gt;=1),IF(OR('자료입력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F119" s="28">
        <f>IF(AND($S119='자료입력 및 결과표시'!$B$16,COUNTIF($W119:$DR119,'자료입력 및 결과표시'!$C$16)&gt;=1),IF(OR('자료입력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G119" s="28">
        <f>IF(AND($S119='자료입력 및 결과표시'!$B$17,COUNTIF($W119:$DR119,'자료입력 및 결과표시'!$C$17)&gt;=1),IF(OR('자료입력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H119" s="28">
        <f>IF(AND($S119='자료입력 및 결과표시'!$B$18,COUNTIF($W119:$DR119,'자료입력 및 결과표시'!$C$18)&gt;=1),IF(OR('자료입력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I119" s="28">
        <f>IF(AND($S119='자료입력 및 결과표시'!$B$19,COUNTIF($W119:$DR119,'자료입력 및 결과표시'!$C$19)&gt;=1),IF(OR('자료입력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J119" s="28">
        <f>IF(AND($S119='자료입력 및 결과표시'!$B$20,COUNTIF($W119:$DR119,'자료입력 및 결과표시'!$C$20)&gt;=1),IF(OR('자료입력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K119" s="28">
        <f>IF(AND($S119='자료입력 및 결과표시'!$B$21,COUNTIF($W119:$DR119,'자료입력 및 결과표시'!$C$21)&gt;=1),IF(OR('자료입력 및 결과표시'!$B$4+90&gt;=$V119,'자료입력 및 결과표시'!$B$4&lt;$U119),0,IF($V119-'자료입력 및 결과표시'!$B$4-90&gt;='자료입력 및 결과표시'!$E$4,'자료입력 및 결과표시'!$E$4,$V119-'자료입력 및 결과표시'!$B$4-90)),0)</f>
        <v>0</v>
      </c>
      <c r="EL119" s="17">
        <f>IF(AND(S119='자료입력 및 결과표시'!$B$6,COUNTIF('업무중복도(데이터 입력)'!$W119:$DR119,'자료입력 및 결과표시'!$C$6)&gt;=1),1,0)</f>
        <v>0</v>
      </c>
      <c r="EM119" s="17">
        <f>IF(AND(S119='자료입력 및 결과표시'!$B$7,COUNTIF('업무중복도(데이터 입력)'!$W119:$DR119,'자료입력 및 결과표시'!$C$7)&gt;=1),2,0)</f>
        <v>0</v>
      </c>
      <c r="EN119" s="17">
        <f>IF(AND(S119='자료입력 및 결과표시'!$B$8,COUNTIF('업무중복도(데이터 입력)'!$W119:$DR119,'자료입력 및 결과표시'!$C$8)&gt;=1),3,0)</f>
        <v>0</v>
      </c>
      <c r="EO119" s="17">
        <f>IF(AND(S119='자료입력 및 결과표시'!$B$9,COUNTIF('업무중복도(데이터 입력)'!$W119:$DR119,'자료입력 및 결과표시'!$C$9)&gt;=1),4,0)</f>
        <v>0</v>
      </c>
      <c r="EP119" s="17">
        <f>IF(AND(S119='자료입력 및 결과표시'!$B$10,COUNTIF('업무중복도(데이터 입력)'!$W119:$DR119,'자료입력 및 결과표시'!$C$10)&gt;=1),5,0)</f>
        <v>0</v>
      </c>
      <c r="EQ119" s="17">
        <f>IF(AND(S119='자료입력 및 결과표시'!$B$11,COUNTIF('업무중복도(데이터 입력)'!$W119:$DR119,'자료입력 및 결과표시'!$C$11)&gt;=1),6,0)</f>
        <v>0</v>
      </c>
      <c r="ER119" s="17">
        <f>IF(AND(S119='자료입력 및 결과표시'!$B$12,COUNTIF('업무중복도(데이터 입력)'!$W119:$DR119,'자료입력 및 결과표시'!$C$12)&gt;=1),7,0)</f>
        <v>0</v>
      </c>
      <c r="ES119" s="17">
        <f>IF(AND(S119='자료입력 및 결과표시'!$B$13,COUNTIF('업무중복도(데이터 입력)'!$W119:$DR119,'자료입력 및 결과표시'!$C$13)&gt;=1),8,0)</f>
        <v>0</v>
      </c>
      <c r="ET119" s="17">
        <f>IF(AND(S119='자료입력 및 결과표시'!$B$14,COUNTIF('업무중복도(데이터 입력)'!$W119:$DR119,'자료입력 및 결과표시'!$C$14)&gt;=1),9,0)</f>
        <v>0</v>
      </c>
      <c r="EU119" s="17">
        <f>IF(AND(S119='자료입력 및 결과표시'!$B$15,COUNTIF('업무중복도(데이터 입력)'!$W119:$DR119,'자료입력 및 결과표시'!$C$15)&gt;=1),10,0)</f>
        <v>0</v>
      </c>
      <c r="EV119" s="17">
        <f>IF(AND(S119='자료입력 및 결과표시'!$B$16,COUNTIF('업무중복도(데이터 입력)'!$W119:$DR119,'자료입력 및 결과표시'!$C$16)&gt;=1),11,0)</f>
        <v>0</v>
      </c>
      <c r="EW119" s="17">
        <f>IF(AND(S119='자료입력 및 결과표시'!$B$17,COUNTIF('업무중복도(데이터 입력)'!$W119:$DR119,'자료입력 및 결과표시'!$C$17)&gt;=1),12,0)</f>
        <v>0</v>
      </c>
      <c r="EX119" s="17">
        <f>IF(AND(S119='자료입력 및 결과표시'!$B$18,COUNTIF('업무중복도(데이터 입력)'!$W119:$DR119,'자료입력 및 결과표시'!$C$18)&gt;=1),13,0)</f>
        <v>0</v>
      </c>
      <c r="EY119" s="17">
        <f>IF(AND(S119='자료입력 및 결과표시'!$B$19,COUNTIF('업무중복도(데이터 입력)'!$W119:$DR119,'자료입력 및 결과표시'!$C$19)&gt;=1),14,0)</f>
        <v>0</v>
      </c>
      <c r="EZ119" s="17">
        <f>IF(AND(S119='자료입력 및 결과표시'!$B$20,COUNTIF('업무중복도(데이터 입력)'!$W119:$DR119,'자료입력 및 결과표시'!$C$20)&gt;=1),15,0)</f>
        <v>0</v>
      </c>
      <c r="FA119" s="17">
        <f>IF(AND(S119='자료입력 및 결과표시'!$B$21,COUNTIF('업무중복도(데이터 입력)'!$W119:$DR119,'자료입력 및 결과표시'!$C$21)&gt;=1),16,0)</f>
        <v>0</v>
      </c>
      <c r="FD119" s="270" t="str">
        <f ca="1">IFERROR(MATCH('자료입력 및 결과표시'!$C$62,OFFSET($R$3,$FD118,,1000),0)+$FD118,"")</f>
        <v/>
      </c>
      <c r="FE119" s="271" t="str">
        <f t="shared" ca="1" si="162"/>
        <v/>
      </c>
      <c r="FK119" s="17">
        <f t="shared" si="163"/>
        <v>0</v>
      </c>
      <c r="FO119"/>
      <c r="FP119" s="17" t="str">
        <f t="shared" ca="1" si="165"/>
        <v/>
      </c>
      <c r="FQ119" s="270" t="str">
        <f ca="1">IFERROR(MATCH('자료입력 및 결과표시'!$C$62,OFFSET($R$3,$FQ118,,1000),0)+$FQ118,"")</f>
        <v/>
      </c>
      <c r="FR119" s="17" t="str">
        <f t="shared" ca="1" si="266"/>
        <v/>
      </c>
      <c r="FS119" s="17" t="str">
        <f t="shared" ca="1" si="267"/>
        <v/>
      </c>
      <c r="FT119" s="17" t="str">
        <f t="shared" ca="1" si="268"/>
        <v/>
      </c>
      <c r="FU119" s="17" t="str">
        <f t="shared" ca="1" si="269"/>
        <v/>
      </c>
      <c r="FV119" s="17" t="str">
        <f t="shared" ca="1" si="270"/>
        <v/>
      </c>
      <c r="FW119" s="17" t="str">
        <f t="shared" ca="1" si="271"/>
        <v/>
      </c>
      <c r="FX119" s="17" t="str">
        <f t="shared" ca="1" si="272"/>
        <v/>
      </c>
      <c r="FY119" s="17" t="str">
        <f t="shared" ca="1" si="273"/>
        <v/>
      </c>
      <c r="FZ119" s="17" t="str">
        <f t="shared" ca="1" si="274"/>
        <v/>
      </c>
      <c r="GA119" s="17" t="str">
        <f t="shared" ca="1" si="275"/>
        <v/>
      </c>
      <c r="GB119" s="17" t="str">
        <f t="shared" ca="1" si="276"/>
        <v/>
      </c>
      <c r="GC119" s="17" t="str">
        <f t="shared" ca="1" si="277"/>
        <v/>
      </c>
      <c r="GD119" s="17" t="str">
        <f t="shared" ca="1" si="278"/>
        <v/>
      </c>
      <c r="GE119" s="17" t="str">
        <f t="shared" ca="1" si="279"/>
        <v/>
      </c>
      <c r="GF119" s="17" t="str">
        <f t="shared" ca="1" si="280"/>
        <v/>
      </c>
      <c r="GG119" s="17" t="str">
        <f t="shared" ca="1" si="281"/>
        <v/>
      </c>
      <c r="GH119" s="17" t="str">
        <f t="shared" ca="1" si="282"/>
        <v/>
      </c>
      <c r="GI119" s="17" t="str">
        <f t="shared" ca="1" si="283"/>
        <v/>
      </c>
      <c r="GJ119" s="17" t="str">
        <f t="shared" ca="1" si="284"/>
        <v/>
      </c>
      <c r="GK119" s="17" t="str">
        <f t="shared" ca="1" si="285"/>
        <v/>
      </c>
      <c r="GL119" s="17" t="str">
        <f t="shared" ca="1" si="286"/>
        <v/>
      </c>
      <c r="GM119" s="17" t="str">
        <f t="shared" ca="1" si="287"/>
        <v/>
      </c>
      <c r="GN119" s="17" t="str">
        <f t="shared" ca="1" si="288"/>
        <v/>
      </c>
      <c r="GO119" s="17" t="str">
        <f t="shared" ca="1" si="289"/>
        <v/>
      </c>
      <c r="GP119" s="17" t="str">
        <f t="shared" ca="1" si="290"/>
        <v/>
      </c>
      <c r="GQ119" s="17" t="str">
        <f t="shared" ca="1" si="291"/>
        <v/>
      </c>
      <c r="GR119" s="17" t="str">
        <f t="shared" ca="1" si="292"/>
        <v/>
      </c>
      <c r="GS119" s="17" t="str">
        <f t="shared" ca="1" si="293"/>
        <v/>
      </c>
      <c r="GT119" s="17" t="str">
        <f t="shared" ca="1" si="294"/>
        <v/>
      </c>
      <c r="GU119" s="17" t="str">
        <f t="shared" ca="1" si="295"/>
        <v/>
      </c>
      <c r="GV119" s="17" t="str">
        <f t="shared" ca="1" si="296"/>
        <v/>
      </c>
      <c r="GW119" s="17" t="str">
        <f t="shared" ca="1" si="297"/>
        <v/>
      </c>
      <c r="GX119" s="17" t="str">
        <f t="shared" ca="1" si="298"/>
        <v/>
      </c>
      <c r="GY119" s="17" t="str">
        <f t="shared" ca="1" si="299"/>
        <v/>
      </c>
      <c r="GZ119" s="17" t="str">
        <f t="shared" ca="1" si="300"/>
        <v/>
      </c>
      <c r="HA119" s="17" t="str">
        <f t="shared" ca="1" si="301"/>
        <v/>
      </c>
      <c r="HB119" s="17" t="str">
        <f t="shared" ca="1" si="302"/>
        <v/>
      </c>
      <c r="HC119" s="17" t="str">
        <f t="shared" ca="1" si="303"/>
        <v/>
      </c>
      <c r="HD119" s="17" t="str">
        <f t="shared" ca="1" si="304"/>
        <v/>
      </c>
      <c r="HE119" s="17" t="str">
        <f t="shared" ca="1" si="305"/>
        <v/>
      </c>
      <c r="HF119" s="17" t="str">
        <f t="shared" ca="1" si="306"/>
        <v/>
      </c>
      <c r="HG119" s="17" t="str">
        <f t="shared" ca="1" si="307"/>
        <v/>
      </c>
      <c r="HH119" s="17" t="str">
        <f t="shared" ca="1" si="308"/>
        <v/>
      </c>
      <c r="HI119" s="17" t="str">
        <f t="shared" ca="1" si="309"/>
        <v/>
      </c>
      <c r="HJ119" s="17" t="str">
        <f t="shared" ca="1" si="310"/>
        <v/>
      </c>
      <c r="HK119" s="17" t="str">
        <f t="shared" ca="1" si="311"/>
        <v/>
      </c>
      <c r="HL119" s="17" t="str">
        <f t="shared" ca="1" si="312"/>
        <v/>
      </c>
      <c r="HM119" s="17" t="str">
        <f t="shared" ca="1" si="313"/>
        <v/>
      </c>
      <c r="HN119" s="17" t="str">
        <f t="shared" ca="1" si="314"/>
        <v/>
      </c>
      <c r="HO119" s="17" t="str">
        <f t="shared" ca="1" si="315"/>
        <v/>
      </c>
      <c r="HP119" s="17" t="str">
        <f t="shared" ca="1" si="316"/>
        <v/>
      </c>
      <c r="HQ119" s="17" t="str">
        <f t="shared" ca="1" si="317"/>
        <v/>
      </c>
      <c r="HR119" s="17" t="str">
        <f t="shared" ca="1" si="318"/>
        <v/>
      </c>
      <c r="HS119" s="17" t="str">
        <f t="shared" ca="1" si="319"/>
        <v/>
      </c>
      <c r="HT119" s="17" t="str">
        <f t="shared" ca="1" si="320"/>
        <v/>
      </c>
      <c r="HU119" s="17" t="str">
        <f t="shared" ca="1" si="321"/>
        <v/>
      </c>
      <c r="HV119" s="17" t="str">
        <f t="shared" ca="1" si="322"/>
        <v/>
      </c>
      <c r="HW119" s="17" t="str">
        <f t="shared" ca="1" si="323"/>
        <v/>
      </c>
      <c r="HX119" s="17" t="str">
        <f t="shared" ca="1" si="324"/>
        <v/>
      </c>
      <c r="HY119" s="17" t="str">
        <f t="shared" ca="1" si="325"/>
        <v/>
      </c>
      <c r="HZ119" s="17" t="str">
        <f t="shared" ca="1" si="326"/>
        <v/>
      </c>
      <c r="IA119" s="17" t="str">
        <f t="shared" ca="1" si="327"/>
        <v/>
      </c>
      <c r="IB119" s="17" t="str">
        <f t="shared" ca="1" si="328"/>
        <v/>
      </c>
      <c r="IC119" s="17" t="str">
        <f t="shared" ca="1" si="329"/>
        <v/>
      </c>
      <c r="ID119" s="17" t="str">
        <f t="shared" ca="1" si="330"/>
        <v/>
      </c>
      <c r="IE119" s="17" t="str">
        <f t="shared" ca="1" si="331"/>
        <v/>
      </c>
      <c r="IF119" s="17" t="str">
        <f t="shared" ca="1" si="332"/>
        <v/>
      </c>
      <c r="IG119" s="17" t="str">
        <f t="shared" ca="1" si="333"/>
        <v/>
      </c>
      <c r="IH119" s="17" t="str">
        <f t="shared" ca="1" si="334"/>
        <v/>
      </c>
      <c r="II119" s="17" t="str">
        <f t="shared" ca="1" si="335"/>
        <v/>
      </c>
      <c r="IJ119" s="17" t="str">
        <f t="shared" ca="1" si="336"/>
        <v/>
      </c>
      <c r="IK119" s="17" t="str">
        <f t="shared" ca="1" si="337"/>
        <v/>
      </c>
      <c r="IL119" s="17" t="str">
        <f t="shared" ca="1" si="338"/>
        <v/>
      </c>
      <c r="IM119" s="17" t="str">
        <f t="shared" ca="1" si="339"/>
        <v/>
      </c>
      <c r="IN119" s="17" t="str">
        <f t="shared" ca="1" si="340"/>
        <v/>
      </c>
      <c r="IO119" s="17" t="str">
        <f t="shared" ca="1" si="341"/>
        <v/>
      </c>
      <c r="IP119" s="17" t="str">
        <f t="shared" ca="1" si="342"/>
        <v/>
      </c>
      <c r="IQ119" s="17" t="str">
        <f t="shared" ca="1" si="343"/>
        <v/>
      </c>
      <c r="IR119" s="17" t="str">
        <f t="shared" ca="1" si="344"/>
        <v/>
      </c>
      <c r="IS119" s="17" t="str">
        <f t="shared" ca="1" si="345"/>
        <v/>
      </c>
      <c r="IT119" s="17" t="str">
        <f t="shared" ca="1" si="346"/>
        <v/>
      </c>
      <c r="IU119" s="17" t="str">
        <f t="shared" ca="1" si="347"/>
        <v/>
      </c>
      <c r="IV119" s="17" t="str">
        <f t="shared" ca="1" si="348"/>
        <v/>
      </c>
      <c r="IW119" s="17" t="str">
        <f t="shared" ca="1" si="349"/>
        <v/>
      </c>
      <c r="IX119" s="17" t="str">
        <f t="shared" ca="1" si="350"/>
        <v/>
      </c>
      <c r="IY119" s="17" t="str">
        <f t="shared" ca="1" si="351"/>
        <v/>
      </c>
      <c r="IZ119" s="17" t="str">
        <f t="shared" ca="1" si="352"/>
        <v/>
      </c>
      <c r="JA119" s="17" t="str">
        <f t="shared" ca="1" si="353"/>
        <v/>
      </c>
      <c r="JB119" s="17" t="str">
        <f t="shared" ca="1" si="354"/>
        <v/>
      </c>
      <c r="JC119" s="17" t="str">
        <f t="shared" ca="1" si="355"/>
        <v/>
      </c>
      <c r="JD119" s="17" t="str">
        <f t="shared" ca="1" si="356"/>
        <v/>
      </c>
      <c r="JE119" s="17" t="str">
        <f t="shared" ca="1" si="357"/>
        <v/>
      </c>
      <c r="JF119" s="17" t="str">
        <f t="shared" ca="1" si="358"/>
        <v/>
      </c>
      <c r="JG119" s="17" t="str">
        <f t="shared" ca="1" si="359"/>
        <v/>
      </c>
      <c r="JH119" s="17" t="str">
        <f t="shared" ca="1" si="360"/>
        <v/>
      </c>
      <c r="JI119" s="17" t="str">
        <f t="shared" ca="1" si="361"/>
        <v/>
      </c>
      <c r="JJ119" s="17" t="str">
        <f t="shared" ca="1" si="362"/>
        <v/>
      </c>
      <c r="JK119" s="17" t="str">
        <f t="shared" ca="1" si="363"/>
        <v/>
      </c>
      <c r="JL119" s="17" t="str">
        <f t="shared" ca="1" si="364"/>
        <v/>
      </c>
      <c r="JM119" s="17" t="str">
        <f t="shared" ca="1" si="365"/>
        <v/>
      </c>
    </row>
    <row r="120" spans="1:273">
      <c r="A120" s="17" t="str">
        <f t="shared" si="145"/>
        <v>\\\0</v>
      </c>
      <c r="B120" s="17" t="str">
        <f t="shared" si="146"/>
        <v>\\\0</v>
      </c>
      <c r="C120" s="17" t="str">
        <f t="shared" si="147"/>
        <v>\\\0</v>
      </c>
      <c r="D120" s="17" t="str">
        <f t="shared" si="148"/>
        <v>\\\0</v>
      </c>
      <c r="E120" s="17" t="str">
        <f t="shared" si="149"/>
        <v>\\\0</v>
      </c>
      <c r="F120" s="17" t="str">
        <f t="shared" si="150"/>
        <v>\\\0</v>
      </c>
      <c r="G120" s="17" t="str">
        <f t="shared" si="151"/>
        <v>\\\0</v>
      </c>
      <c r="H120" s="17" t="str">
        <f t="shared" si="152"/>
        <v>\\\0</v>
      </c>
      <c r="I120" s="17" t="str">
        <f t="shared" si="153"/>
        <v>\\\0</v>
      </c>
      <c r="J120" s="17" t="str">
        <f t="shared" si="154"/>
        <v>\\\0</v>
      </c>
      <c r="K120" s="17" t="str">
        <f t="shared" si="155"/>
        <v>\\\0</v>
      </c>
      <c r="L120" s="17" t="str">
        <f t="shared" si="156"/>
        <v>\\\0</v>
      </c>
      <c r="M120" s="17" t="str">
        <f t="shared" si="157"/>
        <v>\\\0</v>
      </c>
      <c r="N120" s="17" t="str">
        <f t="shared" si="158"/>
        <v>\\\0</v>
      </c>
      <c r="O120" s="17" t="str">
        <f t="shared" si="159"/>
        <v>\\\0</v>
      </c>
      <c r="P120" s="17" t="str">
        <f t="shared" si="160"/>
        <v>\\\0</v>
      </c>
      <c r="R120" s="17" t="str">
        <f t="shared" si="161"/>
        <v>\\</v>
      </c>
      <c r="S120" s="38"/>
      <c r="T120" s="39"/>
      <c r="U120" s="31"/>
      <c r="V120" s="32"/>
      <c r="W120" s="36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35"/>
      <c r="DS120" s="287"/>
      <c r="DT120" s="36"/>
      <c r="DU120" s="37"/>
      <c r="DV120" s="28">
        <f>IF(AND($S120='자료입력 및 결과표시'!$B$6,COUNTIF($W120:$DR120,'자료입력 및 결과표시'!$C$6)&gt;=1),IF(OR('자료입력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DW120" s="28">
        <f>IF(AND($S120='자료입력 및 결과표시'!$B$7,COUNTIF($W120:$DR120,'자료입력 및 결과표시'!$C$7)&gt;=1),IF(OR('자료입력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DX120" s="28">
        <f>IF(AND($S120='자료입력 및 결과표시'!$B$8,COUNTIF($W120:$DR120,'자료입력 및 결과표시'!$C$8)&gt;=1),IF(OR('자료입력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DY120" s="28">
        <f>IF(AND($S120='자료입력 및 결과표시'!$B$9,COUNTIF($W120:$DR120,'자료입력 및 결과표시'!$C$9)&gt;=1),IF(OR('자료입력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DZ120" s="28">
        <f>IF(AND($S120='자료입력 및 결과표시'!$B$10,COUNTIF($W120:$DR120,'자료입력 및 결과표시'!$C$10)&gt;=1),IF(OR('자료입력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A120" s="28">
        <f>IF(AND($S120='자료입력 및 결과표시'!$B$11,COUNTIF($W120:$DR120,'자료입력 및 결과표시'!$C$11)&gt;=1),IF(OR('자료입력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B120" s="28">
        <f>IF(AND($S120='자료입력 및 결과표시'!$B$12,COUNTIF($W120:$DR120,'자료입력 및 결과표시'!$C$12)&gt;=1),IF(OR('자료입력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C120" s="28">
        <f>IF(AND($S120='자료입력 및 결과표시'!$B$13,COUNTIF($W120:$DR120,'자료입력 및 결과표시'!$C$13)&gt;=1),IF(OR('자료입력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D120" s="28">
        <f>IF(AND($S120='자료입력 및 결과표시'!$B$14,COUNTIF($W120:$DR120,'자료입력 및 결과표시'!$C$14)&gt;=1),IF(OR('자료입력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E120" s="28">
        <f>IF(AND($S120='자료입력 및 결과표시'!$B$15,COUNTIF($W120:$DR120,'자료입력 및 결과표시'!$C$15)&gt;=1),IF(OR('자료입력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F120" s="28">
        <f>IF(AND($S120='자료입력 및 결과표시'!$B$16,COUNTIF($W120:$DR120,'자료입력 및 결과표시'!$C$16)&gt;=1),IF(OR('자료입력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G120" s="28">
        <f>IF(AND($S120='자료입력 및 결과표시'!$B$17,COUNTIF($W120:$DR120,'자료입력 및 결과표시'!$C$17)&gt;=1),IF(OR('자료입력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H120" s="28">
        <f>IF(AND($S120='자료입력 및 결과표시'!$B$18,COUNTIF($W120:$DR120,'자료입력 및 결과표시'!$C$18)&gt;=1),IF(OR('자료입력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I120" s="28">
        <f>IF(AND($S120='자료입력 및 결과표시'!$B$19,COUNTIF($W120:$DR120,'자료입력 및 결과표시'!$C$19)&gt;=1),IF(OR('자료입력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J120" s="28">
        <f>IF(AND($S120='자료입력 및 결과표시'!$B$20,COUNTIF($W120:$DR120,'자료입력 및 결과표시'!$C$20)&gt;=1),IF(OR('자료입력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K120" s="28">
        <f>IF(AND($S120='자료입력 및 결과표시'!$B$21,COUNTIF($W120:$DR120,'자료입력 및 결과표시'!$C$21)&gt;=1),IF(OR('자료입력 및 결과표시'!$B$4+90&gt;=$V120,'자료입력 및 결과표시'!$B$4&lt;$U120),0,IF($V120-'자료입력 및 결과표시'!$B$4-90&gt;='자료입력 및 결과표시'!$E$4,'자료입력 및 결과표시'!$E$4,$V120-'자료입력 및 결과표시'!$B$4-90)),0)</f>
        <v>0</v>
      </c>
      <c r="EL120" s="17">
        <f>IF(AND(S120='자료입력 및 결과표시'!$B$6,COUNTIF('업무중복도(데이터 입력)'!$W120:$DR120,'자료입력 및 결과표시'!$C$6)&gt;=1),1,0)</f>
        <v>0</v>
      </c>
      <c r="EM120" s="17">
        <f>IF(AND(S120='자료입력 및 결과표시'!$B$7,COUNTIF('업무중복도(데이터 입력)'!$W120:$DR120,'자료입력 및 결과표시'!$C$7)&gt;=1),2,0)</f>
        <v>0</v>
      </c>
      <c r="EN120" s="17">
        <f>IF(AND(S120='자료입력 및 결과표시'!$B$8,COUNTIF('업무중복도(데이터 입력)'!$W120:$DR120,'자료입력 및 결과표시'!$C$8)&gt;=1),3,0)</f>
        <v>0</v>
      </c>
      <c r="EO120" s="17">
        <f>IF(AND(S120='자료입력 및 결과표시'!$B$9,COUNTIF('업무중복도(데이터 입력)'!$W120:$DR120,'자료입력 및 결과표시'!$C$9)&gt;=1),4,0)</f>
        <v>0</v>
      </c>
      <c r="EP120" s="17">
        <f>IF(AND(S120='자료입력 및 결과표시'!$B$10,COUNTIF('업무중복도(데이터 입력)'!$W120:$DR120,'자료입력 및 결과표시'!$C$10)&gt;=1),5,0)</f>
        <v>0</v>
      </c>
      <c r="EQ120" s="17">
        <f>IF(AND(S120='자료입력 및 결과표시'!$B$11,COUNTIF('업무중복도(데이터 입력)'!$W120:$DR120,'자료입력 및 결과표시'!$C$11)&gt;=1),6,0)</f>
        <v>0</v>
      </c>
      <c r="ER120" s="17">
        <f>IF(AND(S120='자료입력 및 결과표시'!$B$12,COUNTIF('업무중복도(데이터 입력)'!$W120:$DR120,'자료입력 및 결과표시'!$C$12)&gt;=1),7,0)</f>
        <v>0</v>
      </c>
      <c r="ES120" s="17">
        <f>IF(AND(S120='자료입력 및 결과표시'!$B$13,COUNTIF('업무중복도(데이터 입력)'!$W120:$DR120,'자료입력 및 결과표시'!$C$13)&gt;=1),8,0)</f>
        <v>0</v>
      </c>
      <c r="ET120" s="17">
        <f>IF(AND(S120='자료입력 및 결과표시'!$B$14,COUNTIF('업무중복도(데이터 입력)'!$W120:$DR120,'자료입력 및 결과표시'!$C$14)&gt;=1),9,0)</f>
        <v>0</v>
      </c>
      <c r="EU120" s="17">
        <f>IF(AND(S120='자료입력 및 결과표시'!$B$15,COUNTIF('업무중복도(데이터 입력)'!$W120:$DR120,'자료입력 및 결과표시'!$C$15)&gt;=1),10,0)</f>
        <v>0</v>
      </c>
      <c r="EV120" s="17">
        <f>IF(AND(S120='자료입력 및 결과표시'!$B$16,COUNTIF('업무중복도(데이터 입력)'!$W120:$DR120,'자료입력 및 결과표시'!$C$16)&gt;=1),11,0)</f>
        <v>0</v>
      </c>
      <c r="EW120" s="17">
        <f>IF(AND(S120='자료입력 및 결과표시'!$B$17,COUNTIF('업무중복도(데이터 입력)'!$W120:$DR120,'자료입력 및 결과표시'!$C$17)&gt;=1),12,0)</f>
        <v>0</v>
      </c>
      <c r="EX120" s="17">
        <f>IF(AND(S120='자료입력 및 결과표시'!$B$18,COUNTIF('업무중복도(데이터 입력)'!$W120:$DR120,'자료입력 및 결과표시'!$C$18)&gt;=1),13,0)</f>
        <v>0</v>
      </c>
      <c r="EY120" s="17">
        <f>IF(AND(S120='자료입력 및 결과표시'!$B$19,COUNTIF('업무중복도(데이터 입력)'!$W120:$DR120,'자료입력 및 결과표시'!$C$19)&gt;=1),14,0)</f>
        <v>0</v>
      </c>
      <c r="EZ120" s="17">
        <f>IF(AND(S120='자료입력 및 결과표시'!$B$20,COUNTIF('업무중복도(데이터 입력)'!$W120:$DR120,'자료입력 및 결과표시'!$C$20)&gt;=1),15,0)</f>
        <v>0</v>
      </c>
      <c r="FA120" s="17">
        <f>IF(AND(S120='자료입력 및 결과표시'!$B$21,COUNTIF('업무중복도(데이터 입력)'!$W120:$DR120,'자료입력 및 결과표시'!$C$21)&gt;=1),16,0)</f>
        <v>0</v>
      </c>
      <c r="FD120" s="270" t="str">
        <f ca="1">IFERROR(MATCH('자료입력 및 결과표시'!$C$62,OFFSET($R$3,$FD119,,1000),0)+$FD119,"")</f>
        <v/>
      </c>
      <c r="FE120" s="271" t="str">
        <f t="shared" ca="1" si="162"/>
        <v/>
      </c>
      <c r="FK120" s="17">
        <f t="shared" si="163"/>
        <v>0</v>
      </c>
      <c r="FO120"/>
      <c r="FP120" s="17" t="str">
        <f t="shared" ca="1" si="165"/>
        <v/>
      </c>
      <c r="FQ120" s="270" t="str">
        <f ca="1">IFERROR(MATCH('자료입력 및 결과표시'!$C$62,OFFSET($R$3,$FQ119,,1000),0)+$FQ119,"")</f>
        <v/>
      </c>
      <c r="FR120" s="17" t="str">
        <f t="shared" ca="1" si="266"/>
        <v/>
      </c>
      <c r="FS120" s="17" t="str">
        <f t="shared" ca="1" si="267"/>
        <v/>
      </c>
      <c r="FT120" s="17" t="str">
        <f t="shared" ca="1" si="268"/>
        <v/>
      </c>
      <c r="FU120" s="17" t="str">
        <f t="shared" ca="1" si="269"/>
        <v/>
      </c>
      <c r="FV120" s="17" t="str">
        <f t="shared" ca="1" si="270"/>
        <v/>
      </c>
      <c r="FW120" s="17" t="str">
        <f t="shared" ca="1" si="271"/>
        <v/>
      </c>
      <c r="FX120" s="17" t="str">
        <f t="shared" ca="1" si="272"/>
        <v/>
      </c>
      <c r="FY120" s="17" t="str">
        <f t="shared" ca="1" si="273"/>
        <v/>
      </c>
      <c r="FZ120" s="17" t="str">
        <f t="shared" ca="1" si="274"/>
        <v/>
      </c>
      <c r="GA120" s="17" t="str">
        <f t="shared" ca="1" si="275"/>
        <v/>
      </c>
      <c r="GB120" s="17" t="str">
        <f t="shared" ca="1" si="276"/>
        <v/>
      </c>
      <c r="GC120" s="17" t="str">
        <f t="shared" ca="1" si="277"/>
        <v/>
      </c>
      <c r="GD120" s="17" t="str">
        <f t="shared" ca="1" si="278"/>
        <v/>
      </c>
      <c r="GE120" s="17" t="str">
        <f t="shared" ca="1" si="279"/>
        <v/>
      </c>
      <c r="GF120" s="17" t="str">
        <f t="shared" ca="1" si="280"/>
        <v/>
      </c>
      <c r="GG120" s="17" t="str">
        <f t="shared" ca="1" si="281"/>
        <v/>
      </c>
      <c r="GH120" s="17" t="str">
        <f t="shared" ca="1" si="282"/>
        <v/>
      </c>
      <c r="GI120" s="17" t="str">
        <f t="shared" ca="1" si="283"/>
        <v/>
      </c>
      <c r="GJ120" s="17" t="str">
        <f t="shared" ca="1" si="284"/>
        <v/>
      </c>
      <c r="GK120" s="17" t="str">
        <f t="shared" ca="1" si="285"/>
        <v/>
      </c>
      <c r="GL120" s="17" t="str">
        <f t="shared" ca="1" si="286"/>
        <v/>
      </c>
      <c r="GM120" s="17" t="str">
        <f t="shared" ca="1" si="287"/>
        <v/>
      </c>
      <c r="GN120" s="17" t="str">
        <f t="shared" ca="1" si="288"/>
        <v/>
      </c>
      <c r="GO120" s="17" t="str">
        <f t="shared" ca="1" si="289"/>
        <v/>
      </c>
      <c r="GP120" s="17" t="str">
        <f t="shared" ca="1" si="290"/>
        <v/>
      </c>
      <c r="GQ120" s="17" t="str">
        <f t="shared" ca="1" si="291"/>
        <v/>
      </c>
      <c r="GR120" s="17" t="str">
        <f t="shared" ca="1" si="292"/>
        <v/>
      </c>
      <c r="GS120" s="17" t="str">
        <f t="shared" ca="1" si="293"/>
        <v/>
      </c>
      <c r="GT120" s="17" t="str">
        <f t="shared" ca="1" si="294"/>
        <v/>
      </c>
      <c r="GU120" s="17" t="str">
        <f t="shared" ca="1" si="295"/>
        <v/>
      </c>
      <c r="GV120" s="17" t="str">
        <f t="shared" ca="1" si="296"/>
        <v/>
      </c>
      <c r="GW120" s="17" t="str">
        <f t="shared" ca="1" si="297"/>
        <v/>
      </c>
      <c r="GX120" s="17" t="str">
        <f t="shared" ca="1" si="298"/>
        <v/>
      </c>
      <c r="GY120" s="17" t="str">
        <f t="shared" ca="1" si="299"/>
        <v/>
      </c>
      <c r="GZ120" s="17" t="str">
        <f t="shared" ca="1" si="300"/>
        <v/>
      </c>
      <c r="HA120" s="17" t="str">
        <f t="shared" ca="1" si="301"/>
        <v/>
      </c>
      <c r="HB120" s="17" t="str">
        <f t="shared" ca="1" si="302"/>
        <v/>
      </c>
      <c r="HC120" s="17" t="str">
        <f t="shared" ca="1" si="303"/>
        <v/>
      </c>
      <c r="HD120" s="17" t="str">
        <f t="shared" ca="1" si="304"/>
        <v/>
      </c>
      <c r="HE120" s="17" t="str">
        <f t="shared" ca="1" si="305"/>
        <v/>
      </c>
      <c r="HF120" s="17" t="str">
        <f t="shared" ca="1" si="306"/>
        <v/>
      </c>
      <c r="HG120" s="17" t="str">
        <f t="shared" ca="1" si="307"/>
        <v/>
      </c>
      <c r="HH120" s="17" t="str">
        <f t="shared" ca="1" si="308"/>
        <v/>
      </c>
      <c r="HI120" s="17" t="str">
        <f t="shared" ca="1" si="309"/>
        <v/>
      </c>
      <c r="HJ120" s="17" t="str">
        <f t="shared" ca="1" si="310"/>
        <v/>
      </c>
      <c r="HK120" s="17" t="str">
        <f t="shared" ca="1" si="311"/>
        <v/>
      </c>
      <c r="HL120" s="17" t="str">
        <f t="shared" ca="1" si="312"/>
        <v/>
      </c>
      <c r="HM120" s="17" t="str">
        <f t="shared" ca="1" si="313"/>
        <v/>
      </c>
      <c r="HN120" s="17" t="str">
        <f t="shared" ca="1" si="314"/>
        <v/>
      </c>
      <c r="HO120" s="17" t="str">
        <f t="shared" ca="1" si="315"/>
        <v/>
      </c>
      <c r="HP120" s="17" t="str">
        <f t="shared" ca="1" si="316"/>
        <v/>
      </c>
      <c r="HQ120" s="17" t="str">
        <f t="shared" ca="1" si="317"/>
        <v/>
      </c>
      <c r="HR120" s="17" t="str">
        <f t="shared" ca="1" si="318"/>
        <v/>
      </c>
      <c r="HS120" s="17" t="str">
        <f t="shared" ca="1" si="319"/>
        <v/>
      </c>
      <c r="HT120" s="17" t="str">
        <f t="shared" ca="1" si="320"/>
        <v/>
      </c>
      <c r="HU120" s="17" t="str">
        <f t="shared" ca="1" si="321"/>
        <v/>
      </c>
      <c r="HV120" s="17" t="str">
        <f t="shared" ca="1" si="322"/>
        <v/>
      </c>
      <c r="HW120" s="17" t="str">
        <f t="shared" ca="1" si="323"/>
        <v/>
      </c>
      <c r="HX120" s="17" t="str">
        <f t="shared" ca="1" si="324"/>
        <v/>
      </c>
      <c r="HY120" s="17" t="str">
        <f t="shared" ca="1" si="325"/>
        <v/>
      </c>
      <c r="HZ120" s="17" t="str">
        <f t="shared" ca="1" si="326"/>
        <v/>
      </c>
      <c r="IA120" s="17" t="str">
        <f t="shared" ca="1" si="327"/>
        <v/>
      </c>
      <c r="IB120" s="17" t="str">
        <f t="shared" ca="1" si="328"/>
        <v/>
      </c>
      <c r="IC120" s="17" t="str">
        <f t="shared" ca="1" si="329"/>
        <v/>
      </c>
      <c r="ID120" s="17" t="str">
        <f t="shared" ca="1" si="330"/>
        <v/>
      </c>
      <c r="IE120" s="17" t="str">
        <f t="shared" ca="1" si="331"/>
        <v/>
      </c>
      <c r="IF120" s="17" t="str">
        <f t="shared" ca="1" si="332"/>
        <v/>
      </c>
      <c r="IG120" s="17" t="str">
        <f t="shared" ca="1" si="333"/>
        <v/>
      </c>
      <c r="IH120" s="17" t="str">
        <f t="shared" ca="1" si="334"/>
        <v/>
      </c>
      <c r="II120" s="17" t="str">
        <f t="shared" ca="1" si="335"/>
        <v/>
      </c>
      <c r="IJ120" s="17" t="str">
        <f t="shared" ca="1" si="336"/>
        <v/>
      </c>
      <c r="IK120" s="17" t="str">
        <f t="shared" ca="1" si="337"/>
        <v/>
      </c>
      <c r="IL120" s="17" t="str">
        <f t="shared" ca="1" si="338"/>
        <v/>
      </c>
      <c r="IM120" s="17" t="str">
        <f t="shared" ca="1" si="339"/>
        <v/>
      </c>
      <c r="IN120" s="17" t="str">
        <f t="shared" ca="1" si="340"/>
        <v/>
      </c>
      <c r="IO120" s="17" t="str">
        <f t="shared" ca="1" si="341"/>
        <v/>
      </c>
      <c r="IP120" s="17" t="str">
        <f t="shared" ca="1" si="342"/>
        <v/>
      </c>
      <c r="IQ120" s="17" t="str">
        <f t="shared" ca="1" si="343"/>
        <v/>
      </c>
      <c r="IR120" s="17" t="str">
        <f t="shared" ca="1" si="344"/>
        <v/>
      </c>
      <c r="IS120" s="17" t="str">
        <f t="shared" ca="1" si="345"/>
        <v/>
      </c>
      <c r="IT120" s="17" t="str">
        <f t="shared" ca="1" si="346"/>
        <v/>
      </c>
      <c r="IU120" s="17" t="str">
        <f t="shared" ca="1" si="347"/>
        <v/>
      </c>
      <c r="IV120" s="17" t="str">
        <f t="shared" ca="1" si="348"/>
        <v/>
      </c>
      <c r="IW120" s="17" t="str">
        <f t="shared" ca="1" si="349"/>
        <v/>
      </c>
      <c r="IX120" s="17" t="str">
        <f t="shared" ca="1" si="350"/>
        <v/>
      </c>
      <c r="IY120" s="17" t="str">
        <f t="shared" ca="1" si="351"/>
        <v/>
      </c>
      <c r="IZ120" s="17" t="str">
        <f t="shared" ca="1" si="352"/>
        <v/>
      </c>
      <c r="JA120" s="17" t="str">
        <f t="shared" ca="1" si="353"/>
        <v/>
      </c>
      <c r="JB120" s="17" t="str">
        <f t="shared" ca="1" si="354"/>
        <v/>
      </c>
      <c r="JC120" s="17" t="str">
        <f t="shared" ca="1" si="355"/>
        <v/>
      </c>
      <c r="JD120" s="17" t="str">
        <f t="shared" ca="1" si="356"/>
        <v/>
      </c>
      <c r="JE120" s="17" t="str">
        <f t="shared" ca="1" si="357"/>
        <v/>
      </c>
      <c r="JF120" s="17" t="str">
        <f t="shared" ca="1" si="358"/>
        <v/>
      </c>
      <c r="JG120" s="17" t="str">
        <f t="shared" ca="1" si="359"/>
        <v/>
      </c>
      <c r="JH120" s="17" t="str">
        <f t="shared" ca="1" si="360"/>
        <v/>
      </c>
      <c r="JI120" s="17" t="str">
        <f t="shared" ca="1" si="361"/>
        <v/>
      </c>
      <c r="JJ120" s="17" t="str">
        <f t="shared" ca="1" si="362"/>
        <v/>
      </c>
      <c r="JK120" s="17" t="str">
        <f t="shared" ca="1" si="363"/>
        <v/>
      </c>
      <c r="JL120" s="17" t="str">
        <f t="shared" ca="1" si="364"/>
        <v/>
      </c>
      <c r="JM120" s="17" t="str">
        <f t="shared" ca="1" si="365"/>
        <v/>
      </c>
    </row>
    <row r="121" spans="1:273">
      <c r="A121" s="17" t="str">
        <f t="shared" si="145"/>
        <v>\\\0</v>
      </c>
      <c r="B121" s="17" t="str">
        <f t="shared" si="146"/>
        <v>\\\0</v>
      </c>
      <c r="C121" s="17" t="str">
        <f t="shared" si="147"/>
        <v>\\\0</v>
      </c>
      <c r="D121" s="17" t="str">
        <f t="shared" si="148"/>
        <v>\\\0</v>
      </c>
      <c r="E121" s="17" t="str">
        <f t="shared" si="149"/>
        <v>\\\0</v>
      </c>
      <c r="F121" s="17" t="str">
        <f t="shared" si="150"/>
        <v>\\\0</v>
      </c>
      <c r="G121" s="17" t="str">
        <f t="shared" si="151"/>
        <v>\\\0</v>
      </c>
      <c r="H121" s="17" t="str">
        <f t="shared" si="152"/>
        <v>\\\0</v>
      </c>
      <c r="I121" s="17" t="str">
        <f t="shared" si="153"/>
        <v>\\\0</v>
      </c>
      <c r="J121" s="17" t="str">
        <f t="shared" si="154"/>
        <v>\\\0</v>
      </c>
      <c r="K121" s="17" t="str">
        <f t="shared" si="155"/>
        <v>\\\0</v>
      </c>
      <c r="L121" s="17" t="str">
        <f t="shared" si="156"/>
        <v>\\\0</v>
      </c>
      <c r="M121" s="17" t="str">
        <f t="shared" si="157"/>
        <v>\\\0</v>
      </c>
      <c r="N121" s="17" t="str">
        <f t="shared" si="158"/>
        <v>\\\0</v>
      </c>
      <c r="O121" s="17" t="str">
        <f t="shared" si="159"/>
        <v>\\\0</v>
      </c>
      <c r="P121" s="17" t="str">
        <f t="shared" si="160"/>
        <v>\\\0</v>
      </c>
      <c r="R121" s="17" t="str">
        <f t="shared" si="161"/>
        <v>\\</v>
      </c>
      <c r="S121" s="38"/>
      <c r="T121" s="39"/>
      <c r="U121" s="31"/>
      <c r="V121" s="32"/>
      <c r="W121" s="36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35"/>
      <c r="DS121" s="287"/>
      <c r="DT121" s="36"/>
      <c r="DU121" s="37"/>
      <c r="DV121" s="28">
        <f>IF(AND($S121='자료입력 및 결과표시'!$B$6,COUNTIF($W121:$DR121,'자료입력 및 결과표시'!$C$6)&gt;=1),IF(OR('자료입력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DW121" s="28">
        <f>IF(AND($S121='자료입력 및 결과표시'!$B$7,COUNTIF($W121:$DR121,'자료입력 및 결과표시'!$C$7)&gt;=1),IF(OR('자료입력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DX121" s="28">
        <f>IF(AND($S121='자료입력 및 결과표시'!$B$8,COUNTIF($W121:$DR121,'자료입력 및 결과표시'!$C$8)&gt;=1),IF(OR('자료입력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DY121" s="28">
        <f>IF(AND($S121='자료입력 및 결과표시'!$B$9,COUNTIF($W121:$DR121,'자료입력 및 결과표시'!$C$9)&gt;=1),IF(OR('자료입력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DZ121" s="28">
        <f>IF(AND($S121='자료입력 및 결과표시'!$B$10,COUNTIF($W121:$DR121,'자료입력 및 결과표시'!$C$10)&gt;=1),IF(OR('자료입력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A121" s="28">
        <f>IF(AND($S121='자료입력 및 결과표시'!$B$11,COUNTIF($W121:$DR121,'자료입력 및 결과표시'!$C$11)&gt;=1),IF(OR('자료입력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B121" s="28">
        <f>IF(AND($S121='자료입력 및 결과표시'!$B$12,COUNTIF($W121:$DR121,'자료입력 및 결과표시'!$C$12)&gt;=1),IF(OR('자료입력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C121" s="28">
        <f>IF(AND($S121='자료입력 및 결과표시'!$B$13,COUNTIF($W121:$DR121,'자료입력 및 결과표시'!$C$13)&gt;=1),IF(OR('자료입력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D121" s="28">
        <f>IF(AND($S121='자료입력 및 결과표시'!$B$14,COUNTIF($W121:$DR121,'자료입력 및 결과표시'!$C$14)&gt;=1),IF(OR('자료입력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E121" s="28">
        <f>IF(AND($S121='자료입력 및 결과표시'!$B$15,COUNTIF($W121:$DR121,'자료입력 및 결과표시'!$C$15)&gt;=1),IF(OR('자료입력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F121" s="28">
        <f>IF(AND($S121='자료입력 및 결과표시'!$B$16,COUNTIF($W121:$DR121,'자료입력 및 결과표시'!$C$16)&gt;=1),IF(OR('자료입력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G121" s="28">
        <f>IF(AND($S121='자료입력 및 결과표시'!$B$17,COUNTIF($W121:$DR121,'자료입력 및 결과표시'!$C$17)&gt;=1),IF(OR('자료입력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H121" s="28">
        <f>IF(AND($S121='자료입력 및 결과표시'!$B$18,COUNTIF($W121:$DR121,'자료입력 및 결과표시'!$C$18)&gt;=1),IF(OR('자료입력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I121" s="28">
        <f>IF(AND($S121='자료입력 및 결과표시'!$B$19,COUNTIF($W121:$DR121,'자료입력 및 결과표시'!$C$19)&gt;=1),IF(OR('자료입력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J121" s="28">
        <f>IF(AND($S121='자료입력 및 결과표시'!$B$20,COUNTIF($W121:$DR121,'자료입력 및 결과표시'!$C$20)&gt;=1),IF(OR('자료입력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K121" s="28">
        <f>IF(AND($S121='자료입력 및 결과표시'!$B$21,COUNTIF($W121:$DR121,'자료입력 및 결과표시'!$C$21)&gt;=1),IF(OR('자료입력 및 결과표시'!$B$4+90&gt;=$V121,'자료입력 및 결과표시'!$B$4&lt;$U121),0,IF($V121-'자료입력 및 결과표시'!$B$4-90&gt;='자료입력 및 결과표시'!$E$4,'자료입력 및 결과표시'!$E$4,$V121-'자료입력 및 결과표시'!$B$4-90)),0)</f>
        <v>0</v>
      </c>
      <c r="EL121" s="17">
        <f>IF(AND(S121='자료입력 및 결과표시'!$B$6,COUNTIF('업무중복도(데이터 입력)'!$W121:$DR121,'자료입력 및 결과표시'!$C$6)&gt;=1),1,0)</f>
        <v>0</v>
      </c>
      <c r="EM121" s="17">
        <f>IF(AND(S121='자료입력 및 결과표시'!$B$7,COUNTIF('업무중복도(데이터 입력)'!$W121:$DR121,'자료입력 및 결과표시'!$C$7)&gt;=1),2,0)</f>
        <v>0</v>
      </c>
      <c r="EN121" s="17">
        <f>IF(AND(S121='자료입력 및 결과표시'!$B$8,COUNTIF('업무중복도(데이터 입력)'!$W121:$DR121,'자료입력 및 결과표시'!$C$8)&gt;=1),3,0)</f>
        <v>0</v>
      </c>
      <c r="EO121" s="17">
        <f>IF(AND(S121='자료입력 및 결과표시'!$B$9,COUNTIF('업무중복도(데이터 입력)'!$W121:$DR121,'자료입력 및 결과표시'!$C$9)&gt;=1),4,0)</f>
        <v>0</v>
      </c>
      <c r="EP121" s="17">
        <f>IF(AND(S121='자료입력 및 결과표시'!$B$10,COUNTIF('업무중복도(데이터 입력)'!$W121:$DR121,'자료입력 및 결과표시'!$C$10)&gt;=1),5,0)</f>
        <v>0</v>
      </c>
      <c r="EQ121" s="17">
        <f>IF(AND(S121='자료입력 및 결과표시'!$B$11,COUNTIF('업무중복도(데이터 입력)'!$W121:$DR121,'자료입력 및 결과표시'!$C$11)&gt;=1),6,0)</f>
        <v>0</v>
      </c>
      <c r="ER121" s="17">
        <f>IF(AND(S121='자료입력 및 결과표시'!$B$12,COUNTIF('업무중복도(데이터 입력)'!$W121:$DR121,'자료입력 및 결과표시'!$C$12)&gt;=1),7,0)</f>
        <v>0</v>
      </c>
      <c r="ES121" s="17">
        <f>IF(AND(S121='자료입력 및 결과표시'!$B$13,COUNTIF('업무중복도(데이터 입력)'!$W121:$DR121,'자료입력 및 결과표시'!$C$13)&gt;=1),8,0)</f>
        <v>0</v>
      </c>
      <c r="ET121" s="17">
        <f>IF(AND(S121='자료입력 및 결과표시'!$B$14,COUNTIF('업무중복도(데이터 입력)'!$W121:$DR121,'자료입력 및 결과표시'!$C$14)&gt;=1),9,0)</f>
        <v>0</v>
      </c>
      <c r="EU121" s="17">
        <f>IF(AND(S121='자료입력 및 결과표시'!$B$15,COUNTIF('업무중복도(데이터 입력)'!$W121:$DR121,'자료입력 및 결과표시'!$C$15)&gt;=1),10,0)</f>
        <v>0</v>
      </c>
      <c r="EV121" s="17">
        <f>IF(AND(S121='자료입력 및 결과표시'!$B$16,COUNTIF('업무중복도(데이터 입력)'!$W121:$DR121,'자료입력 및 결과표시'!$C$16)&gt;=1),11,0)</f>
        <v>0</v>
      </c>
      <c r="EW121" s="17">
        <f>IF(AND(S121='자료입력 및 결과표시'!$B$17,COUNTIF('업무중복도(데이터 입력)'!$W121:$DR121,'자료입력 및 결과표시'!$C$17)&gt;=1),12,0)</f>
        <v>0</v>
      </c>
      <c r="EX121" s="17">
        <f>IF(AND(S121='자료입력 및 결과표시'!$B$18,COUNTIF('업무중복도(데이터 입력)'!$W121:$DR121,'자료입력 및 결과표시'!$C$18)&gt;=1),13,0)</f>
        <v>0</v>
      </c>
      <c r="EY121" s="17">
        <f>IF(AND(S121='자료입력 및 결과표시'!$B$19,COUNTIF('업무중복도(데이터 입력)'!$W121:$DR121,'자료입력 및 결과표시'!$C$19)&gt;=1),14,0)</f>
        <v>0</v>
      </c>
      <c r="EZ121" s="17">
        <f>IF(AND(S121='자료입력 및 결과표시'!$B$20,COUNTIF('업무중복도(데이터 입력)'!$W121:$DR121,'자료입력 및 결과표시'!$C$20)&gt;=1),15,0)</f>
        <v>0</v>
      </c>
      <c r="FA121" s="17">
        <f>IF(AND(S121='자료입력 및 결과표시'!$B$21,COUNTIF('업무중복도(데이터 입력)'!$W121:$DR121,'자료입력 및 결과표시'!$C$21)&gt;=1),16,0)</f>
        <v>0</v>
      </c>
      <c r="FD121" s="270" t="str">
        <f ca="1">IFERROR(MATCH('자료입력 및 결과표시'!$C$62,OFFSET($R$3,$FD120,,1000),0)+$FD120,"")</f>
        <v/>
      </c>
      <c r="FE121" s="271" t="str">
        <f t="shared" ca="1" si="162"/>
        <v/>
      </c>
      <c r="FK121" s="17">
        <f t="shared" si="163"/>
        <v>0</v>
      </c>
      <c r="FO121"/>
      <c r="FP121" s="17" t="str">
        <f t="shared" ca="1" si="165"/>
        <v/>
      </c>
      <c r="FQ121" s="270" t="str">
        <f ca="1">IFERROR(MATCH('자료입력 및 결과표시'!$C$62,OFFSET($R$3,$FQ120,,1000),0)+$FQ120,"")</f>
        <v/>
      </c>
      <c r="FR121" s="17" t="str">
        <f t="shared" ca="1" si="266"/>
        <v/>
      </c>
      <c r="FS121" s="17" t="str">
        <f t="shared" ca="1" si="267"/>
        <v/>
      </c>
      <c r="FT121" s="17" t="str">
        <f t="shared" ca="1" si="268"/>
        <v/>
      </c>
      <c r="FU121" s="17" t="str">
        <f t="shared" ca="1" si="269"/>
        <v/>
      </c>
      <c r="FV121" s="17" t="str">
        <f t="shared" ca="1" si="270"/>
        <v/>
      </c>
      <c r="FW121" s="17" t="str">
        <f t="shared" ca="1" si="271"/>
        <v/>
      </c>
      <c r="FX121" s="17" t="str">
        <f t="shared" ca="1" si="272"/>
        <v/>
      </c>
      <c r="FY121" s="17" t="str">
        <f t="shared" ca="1" si="273"/>
        <v/>
      </c>
      <c r="FZ121" s="17" t="str">
        <f t="shared" ca="1" si="274"/>
        <v/>
      </c>
      <c r="GA121" s="17" t="str">
        <f t="shared" ca="1" si="275"/>
        <v/>
      </c>
      <c r="GB121" s="17" t="str">
        <f t="shared" ca="1" si="276"/>
        <v/>
      </c>
      <c r="GC121" s="17" t="str">
        <f t="shared" ca="1" si="277"/>
        <v/>
      </c>
      <c r="GD121" s="17" t="str">
        <f t="shared" ca="1" si="278"/>
        <v/>
      </c>
      <c r="GE121" s="17" t="str">
        <f t="shared" ca="1" si="279"/>
        <v/>
      </c>
      <c r="GF121" s="17" t="str">
        <f t="shared" ca="1" si="280"/>
        <v/>
      </c>
      <c r="GG121" s="17" t="str">
        <f t="shared" ca="1" si="281"/>
        <v/>
      </c>
      <c r="GH121" s="17" t="str">
        <f t="shared" ca="1" si="282"/>
        <v/>
      </c>
      <c r="GI121" s="17" t="str">
        <f t="shared" ca="1" si="283"/>
        <v/>
      </c>
      <c r="GJ121" s="17" t="str">
        <f t="shared" ca="1" si="284"/>
        <v/>
      </c>
      <c r="GK121" s="17" t="str">
        <f t="shared" ca="1" si="285"/>
        <v/>
      </c>
      <c r="GL121" s="17" t="str">
        <f t="shared" ca="1" si="286"/>
        <v/>
      </c>
      <c r="GM121" s="17" t="str">
        <f t="shared" ca="1" si="287"/>
        <v/>
      </c>
      <c r="GN121" s="17" t="str">
        <f t="shared" ca="1" si="288"/>
        <v/>
      </c>
      <c r="GO121" s="17" t="str">
        <f t="shared" ca="1" si="289"/>
        <v/>
      </c>
      <c r="GP121" s="17" t="str">
        <f t="shared" ca="1" si="290"/>
        <v/>
      </c>
      <c r="GQ121" s="17" t="str">
        <f t="shared" ca="1" si="291"/>
        <v/>
      </c>
      <c r="GR121" s="17" t="str">
        <f t="shared" ca="1" si="292"/>
        <v/>
      </c>
      <c r="GS121" s="17" t="str">
        <f t="shared" ca="1" si="293"/>
        <v/>
      </c>
      <c r="GT121" s="17" t="str">
        <f t="shared" ca="1" si="294"/>
        <v/>
      </c>
      <c r="GU121" s="17" t="str">
        <f t="shared" ca="1" si="295"/>
        <v/>
      </c>
      <c r="GV121" s="17" t="str">
        <f t="shared" ca="1" si="296"/>
        <v/>
      </c>
      <c r="GW121" s="17" t="str">
        <f t="shared" ca="1" si="297"/>
        <v/>
      </c>
      <c r="GX121" s="17" t="str">
        <f t="shared" ca="1" si="298"/>
        <v/>
      </c>
      <c r="GY121" s="17" t="str">
        <f t="shared" ca="1" si="299"/>
        <v/>
      </c>
      <c r="GZ121" s="17" t="str">
        <f t="shared" ca="1" si="300"/>
        <v/>
      </c>
      <c r="HA121" s="17" t="str">
        <f t="shared" ca="1" si="301"/>
        <v/>
      </c>
      <c r="HB121" s="17" t="str">
        <f t="shared" ca="1" si="302"/>
        <v/>
      </c>
      <c r="HC121" s="17" t="str">
        <f t="shared" ca="1" si="303"/>
        <v/>
      </c>
      <c r="HD121" s="17" t="str">
        <f t="shared" ca="1" si="304"/>
        <v/>
      </c>
      <c r="HE121" s="17" t="str">
        <f t="shared" ca="1" si="305"/>
        <v/>
      </c>
      <c r="HF121" s="17" t="str">
        <f t="shared" ca="1" si="306"/>
        <v/>
      </c>
      <c r="HG121" s="17" t="str">
        <f t="shared" ca="1" si="307"/>
        <v/>
      </c>
      <c r="HH121" s="17" t="str">
        <f t="shared" ca="1" si="308"/>
        <v/>
      </c>
      <c r="HI121" s="17" t="str">
        <f t="shared" ca="1" si="309"/>
        <v/>
      </c>
      <c r="HJ121" s="17" t="str">
        <f t="shared" ca="1" si="310"/>
        <v/>
      </c>
      <c r="HK121" s="17" t="str">
        <f t="shared" ca="1" si="311"/>
        <v/>
      </c>
      <c r="HL121" s="17" t="str">
        <f t="shared" ca="1" si="312"/>
        <v/>
      </c>
      <c r="HM121" s="17" t="str">
        <f t="shared" ca="1" si="313"/>
        <v/>
      </c>
      <c r="HN121" s="17" t="str">
        <f t="shared" ca="1" si="314"/>
        <v/>
      </c>
      <c r="HO121" s="17" t="str">
        <f t="shared" ca="1" si="315"/>
        <v/>
      </c>
      <c r="HP121" s="17" t="str">
        <f t="shared" ca="1" si="316"/>
        <v/>
      </c>
      <c r="HQ121" s="17" t="str">
        <f t="shared" ca="1" si="317"/>
        <v/>
      </c>
      <c r="HR121" s="17" t="str">
        <f t="shared" ca="1" si="318"/>
        <v/>
      </c>
      <c r="HS121" s="17" t="str">
        <f t="shared" ca="1" si="319"/>
        <v/>
      </c>
      <c r="HT121" s="17" t="str">
        <f t="shared" ca="1" si="320"/>
        <v/>
      </c>
      <c r="HU121" s="17" t="str">
        <f t="shared" ca="1" si="321"/>
        <v/>
      </c>
      <c r="HV121" s="17" t="str">
        <f t="shared" ca="1" si="322"/>
        <v/>
      </c>
      <c r="HW121" s="17" t="str">
        <f t="shared" ca="1" si="323"/>
        <v/>
      </c>
      <c r="HX121" s="17" t="str">
        <f t="shared" ca="1" si="324"/>
        <v/>
      </c>
      <c r="HY121" s="17" t="str">
        <f t="shared" ca="1" si="325"/>
        <v/>
      </c>
      <c r="HZ121" s="17" t="str">
        <f t="shared" ca="1" si="326"/>
        <v/>
      </c>
      <c r="IA121" s="17" t="str">
        <f t="shared" ca="1" si="327"/>
        <v/>
      </c>
      <c r="IB121" s="17" t="str">
        <f t="shared" ca="1" si="328"/>
        <v/>
      </c>
      <c r="IC121" s="17" t="str">
        <f t="shared" ca="1" si="329"/>
        <v/>
      </c>
      <c r="ID121" s="17" t="str">
        <f t="shared" ca="1" si="330"/>
        <v/>
      </c>
      <c r="IE121" s="17" t="str">
        <f t="shared" ca="1" si="331"/>
        <v/>
      </c>
      <c r="IF121" s="17" t="str">
        <f t="shared" ca="1" si="332"/>
        <v/>
      </c>
      <c r="IG121" s="17" t="str">
        <f t="shared" ca="1" si="333"/>
        <v/>
      </c>
      <c r="IH121" s="17" t="str">
        <f t="shared" ca="1" si="334"/>
        <v/>
      </c>
      <c r="II121" s="17" t="str">
        <f t="shared" ca="1" si="335"/>
        <v/>
      </c>
      <c r="IJ121" s="17" t="str">
        <f t="shared" ca="1" si="336"/>
        <v/>
      </c>
      <c r="IK121" s="17" t="str">
        <f t="shared" ca="1" si="337"/>
        <v/>
      </c>
      <c r="IL121" s="17" t="str">
        <f t="shared" ca="1" si="338"/>
        <v/>
      </c>
      <c r="IM121" s="17" t="str">
        <f t="shared" ca="1" si="339"/>
        <v/>
      </c>
      <c r="IN121" s="17" t="str">
        <f t="shared" ca="1" si="340"/>
        <v/>
      </c>
      <c r="IO121" s="17" t="str">
        <f t="shared" ca="1" si="341"/>
        <v/>
      </c>
      <c r="IP121" s="17" t="str">
        <f t="shared" ca="1" si="342"/>
        <v/>
      </c>
      <c r="IQ121" s="17" t="str">
        <f t="shared" ca="1" si="343"/>
        <v/>
      </c>
      <c r="IR121" s="17" t="str">
        <f t="shared" ca="1" si="344"/>
        <v/>
      </c>
      <c r="IS121" s="17" t="str">
        <f t="shared" ca="1" si="345"/>
        <v/>
      </c>
      <c r="IT121" s="17" t="str">
        <f t="shared" ca="1" si="346"/>
        <v/>
      </c>
      <c r="IU121" s="17" t="str">
        <f t="shared" ca="1" si="347"/>
        <v/>
      </c>
      <c r="IV121" s="17" t="str">
        <f t="shared" ca="1" si="348"/>
        <v/>
      </c>
      <c r="IW121" s="17" t="str">
        <f t="shared" ca="1" si="349"/>
        <v/>
      </c>
      <c r="IX121" s="17" t="str">
        <f t="shared" ca="1" si="350"/>
        <v/>
      </c>
      <c r="IY121" s="17" t="str">
        <f t="shared" ca="1" si="351"/>
        <v/>
      </c>
      <c r="IZ121" s="17" t="str">
        <f t="shared" ca="1" si="352"/>
        <v/>
      </c>
      <c r="JA121" s="17" t="str">
        <f t="shared" ca="1" si="353"/>
        <v/>
      </c>
      <c r="JB121" s="17" t="str">
        <f t="shared" ca="1" si="354"/>
        <v/>
      </c>
      <c r="JC121" s="17" t="str">
        <f t="shared" ca="1" si="355"/>
        <v/>
      </c>
      <c r="JD121" s="17" t="str">
        <f t="shared" ca="1" si="356"/>
        <v/>
      </c>
      <c r="JE121" s="17" t="str">
        <f t="shared" ca="1" si="357"/>
        <v/>
      </c>
      <c r="JF121" s="17" t="str">
        <f t="shared" ca="1" si="358"/>
        <v/>
      </c>
      <c r="JG121" s="17" t="str">
        <f t="shared" ca="1" si="359"/>
        <v/>
      </c>
      <c r="JH121" s="17" t="str">
        <f t="shared" ca="1" si="360"/>
        <v/>
      </c>
      <c r="JI121" s="17" t="str">
        <f t="shared" ca="1" si="361"/>
        <v/>
      </c>
      <c r="JJ121" s="17" t="str">
        <f t="shared" ca="1" si="362"/>
        <v/>
      </c>
      <c r="JK121" s="17" t="str">
        <f t="shared" ca="1" si="363"/>
        <v/>
      </c>
      <c r="JL121" s="17" t="str">
        <f t="shared" ca="1" si="364"/>
        <v/>
      </c>
      <c r="JM121" s="17" t="str">
        <f t="shared" ca="1" si="365"/>
        <v/>
      </c>
    </row>
    <row r="122" spans="1:273">
      <c r="A122" s="17" t="str">
        <f t="shared" si="145"/>
        <v>\\\0</v>
      </c>
      <c r="B122" s="17" t="str">
        <f t="shared" si="146"/>
        <v>\\\0</v>
      </c>
      <c r="C122" s="17" t="str">
        <f t="shared" si="147"/>
        <v>\\\0</v>
      </c>
      <c r="D122" s="17" t="str">
        <f t="shared" si="148"/>
        <v>\\\0</v>
      </c>
      <c r="E122" s="17" t="str">
        <f t="shared" si="149"/>
        <v>\\\0</v>
      </c>
      <c r="F122" s="17" t="str">
        <f t="shared" si="150"/>
        <v>\\\0</v>
      </c>
      <c r="G122" s="17" t="str">
        <f t="shared" si="151"/>
        <v>\\\0</v>
      </c>
      <c r="H122" s="17" t="str">
        <f t="shared" si="152"/>
        <v>\\\0</v>
      </c>
      <c r="I122" s="17" t="str">
        <f t="shared" si="153"/>
        <v>\\\0</v>
      </c>
      <c r="J122" s="17" t="str">
        <f t="shared" si="154"/>
        <v>\\\0</v>
      </c>
      <c r="K122" s="17" t="str">
        <f t="shared" si="155"/>
        <v>\\\0</v>
      </c>
      <c r="L122" s="17" t="str">
        <f t="shared" si="156"/>
        <v>\\\0</v>
      </c>
      <c r="M122" s="17" t="str">
        <f t="shared" si="157"/>
        <v>\\\0</v>
      </c>
      <c r="N122" s="17" t="str">
        <f t="shared" si="158"/>
        <v>\\\0</v>
      </c>
      <c r="O122" s="17" t="str">
        <f t="shared" si="159"/>
        <v>\\\0</v>
      </c>
      <c r="P122" s="17" t="str">
        <f t="shared" si="160"/>
        <v>\\\0</v>
      </c>
      <c r="R122" s="17" t="str">
        <f t="shared" si="161"/>
        <v>\\</v>
      </c>
      <c r="S122" s="38"/>
      <c r="T122" s="39"/>
      <c r="U122" s="31"/>
      <c r="V122" s="32"/>
      <c r="W122" s="36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35"/>
      <c r="DS122" s="287"/>
      <c r="DT122" s="36"/>
      <c r="DU122" s="37"/>
      <c r="DV122" s="28">
        <f>IF(AND($S122='자료입력 및 결과표시'!$B$6,COUNTIF($W122:$DR122,'자료입력 및 결과표시'!$C$6)&gt;=1),IF(OR('자료입력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DW122" s="28">
        <f>IF(AND($S122='자료입력 및 결과표시'!$B$7,COUNTIF($W122:$DR122,'자료입력 및 결과표시'!$C$7)&gt;=1),IF(OR('자료입력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DX122" s="28">
        <f>IF(AND($S122='자료입력 및 결과표시'!$B$8,COUNTIF($W122:$DR122,'자료입력 및 결과표시'!$C$8)&gt;=1),IF(OR('자료입력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DY122" s="28">
        <f>IF(AND($S122='자료입력 및 결과표시'!$B$9,COUNTIF($W122:$DR122,'자료입력 및 결과표시'!$C$9)&gt;=1),IF(OR('자료입력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DZ122" s="28">
        <f>IF(AND($S122='자료입력 및 결과표시'!$B$10,COUNTIF($W122:$DR122,'자료입력 및 결과표시'!$C$10)&gt;=1),IF(OR('자료입력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A122" s="28">
        <f>IF(AND($S122='자료입력 및 결과표시'!$B$11,COUNTIF($W122:$DR122,'자료입력 및 결과표시'!$C$11)&gt;=1),IF(OR('자료입력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B122" s="28">
        <f>IF(AND($S122='자료입력 및 결과표시'!$B$12,COUNTIF($W122:$DR122,'자료입력 및 결과표시'!$C$12)&gt;=1),IF(OR('자료입력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C122" s="28">
        <f>IF(AND($S122='자료입력 및 결과표시'!$B$13,COUNTIF($W122:$DR122,'자료입력 및 결과표시'!$C$13)&gt;=1),IF(OR('자료입력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D122" s="28">
        <f>IF(AND($S122='자료입력 및 결과표시'!$B$14,COUNTIF($W122:$DR122,'자료입력 및 결과표시'!$C$14)&gt;=1),IF(OR('자료입력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E122" s="28">
        <f>IF(AND($S122='자료입력 및 결과표시'!$B$15,COUNTIF($W122:$DR122,'자료입력 및 결과표시'!$C$15)&gt;=1),IF(OR('자료입력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F122" s="28">
        <f>IF(AND($S122='자료입력 및 결과표시'!$B$16,COUNTIF($W122:$DR122,'자료입력 및 결과표시'!$C$16)&gt;=1),IF(OR('자료입력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G122" s="28">
        <f>IF(AND($S122='자료입력 및 결과표시'!$B$17,COUNTIF($W122:$DR122,'자료입력 및 결과표시'!$C$17)&gt;=1),IF(OR('자료입력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H122" s="28">
        <f>IF(AND($S122='자료입력 및 결과표시'!$B$18,COUNTIF($W122:$DR122,'자료입력 및 결과표시'!$C$18)&gt;=1),IF(OR('자료입력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I122" s="28">
        <f>IF(AND($S122='자료입력 및 결과표시'!$B$19,COUNTIF($W122:$DR122,'자료입력 및 결과표시'!$C$19)&gt;=1),IF(OR('자료입력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J122" s="28">
        <f>IF(AND($S122='자료입력 및 결과표시'!$B$20,COUNTIF($W122:$DR122,'자료입력 및 결과표시'!$C$20)&gt;=1),IF(OR('자료입력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K122" s="28">
        <f>IF(AND($S122='자료입력 및 결과표시'!$B$21,COUNTIF($W122:$DR122,'자료입력 및 결과표시'!$C$21)&gt;=1),IF(OR('자료입력 및 결과표시'!$B$4+90&gt;=$V122,'자료입력 및 결과표시'!$B$4&lt;$U122),0,IF($V122-'자료입력 및 결과표시'!$B$4-90&gt;='자료입력 및 결과표시'!$E$4,'자료입력 및 결과표시'!$E$4,$V122-'자료입력 및 결과표시'!$B$4-90)),0)</f>
        <v>0</v>
      </c>
      <c r="EL122" s="17">
        <f>IF(AND(S122='자료입력 및 결과표시'!$B$6,COUNTIF('업무중복도(데이터 입력)'!$W122:$DR122,'자료입력 및 결과표시'!$C$6)&gt;=1),1,0)</f>
        <v>0</v>
      </c>
      <c r="EM122" s="17">
        <f>IF(AND(S122='자료입력 및 결과표시'!$B$7,COUNTIF('업무중복도(데이터 입력)'!$W122:$DR122,'자료입력 및 결과표시'!$C$7)&gt;=1),2,0)</f>
        <v>0</v>
      </c>
      <c r="EN122" s="17">
        <f>IF(AND(S122='자료입력 및 결과표시'!$B$8,COUNTIF('업무중복도(데이터 입력)'!$W122:$DR122,'자료입력 및 결과표시'!$C$8)&gt;=1),3,0)</f>
        <v>0</v>
      </c>
      <c r="EO122" s="17">
        <f>IF(AND(S122='자료입력 및 결과표시'!$B$9,COUNTIF('업무중복도(데이터 입력)'!$W122:$DR122,'자료입력 및 결과표시'!$C$9)&gt;=1),4,0)</f>
        <v>0</v>
      </c>
      <c r="EP122" s="17">
        <f>IF(AND(S122='자료입력 및 결과표시'!$B$10,COUNTIF('업무중복도(데이터 입력)'!$W122:$DR122,'자료입력 및 결과표시'!$C$10)&gt;=1),5,0)</f>
        <v>0</v>
      </c>
      <c r="EQ122" s="17">
        <f>IF(AND(S122='자료입력 및 결과표시'!$B$11,COUNTIF('업무중복도(데이터 입력)'!$W122:$DR122,'자료입력 및 결과표시'!$C$11)&gt;=1),6,0)</f>
        <v>0</v>
      </c>
      <c r="ER122" s="17">
        <f>IF(AND(S122='자료입력 및 결과표시'!$B$12,COUNTIF('업무중복도(데이터 입력)'!$W122:$DR122,'자료입력 및 결과표시'!$C$12)&gt;=1),7,0)</f>
        <v>0</v>
      </c>
      <c r="ES122" s="17">
        <f>IF(AND(S122='자료입력 및 결과표시'!$B$13,COUNTIF('업무중복도(데이터 입력)'!$W122:$DR122,'자료입력 및 결과표시'!$C$13)&gt;=1),8,0)</f>
        <v>0</v>
      </c>
      <c r="ET122" s="17">
        <f>IF(AND(S122='자료입력 및 결과표시'!$B$14,COUNTIF('업무중복도(데이터 입력)'!$W122:$DR122,'자료입력 및 결과표시'!$C$14)&gt;=1),9,0)</f>
        <v>0</v>
      </c>
      <c r="EU122" s="17">
        <f>IF(AND(S122='자료입력 및 결과표시'!$B$15,COUNTIF('업무중복도(데이터 입력)'!$W122:$DR122,'자료입력 및 결과표시'!$C$15)&gt;=1),10,0)</f>
        <v>0</v>
      </c>
      <c r="EV122" s="17">
        <f>IF(AND(S122='자료입력 및 결과표시'!$B$16,COUNTIF('업무중복도(데이터 입력)'!$W122:$DR122,'자료입력 및 결과표시'!$C$16)&gt;=1),11,0)</f>
        <v>0</v>
      </c>
      <c r="EW122" s="17">
        <f>IF(AND(S122='자료입력 및 결과표시'!$B$17,COUNTIF('업무중복도(데이터 입력)'!$W122:$DR122,'자료입력 및 결과표시'!$C$17)&gt;=1),12,0)</f>
        <v>0</v>
      </c>
      <c r="EX122" s="17">
        <f>IF(AND(S122='자료입력 및 결과표시'!$B$18,COUNTIF('업무중복도(데이터 입력)'!$W122:$DR122,'자료입력 및 결과표시'!$C$18)&gt;=1),13,0)</f>
        <v>0</v>
      </c>
      <c r="EY122" s="17">
        <f>IF(AND(S122='자료입력 및 결과표시'!$B$19,COUNTIF('업무중복도(데이터 입력)'!$W122:$DR122,'자료입력 및 결과표시'!$C$19)&gt;=1),14,0)</f>
        <v>0</v>
      </c>
      <c r="EZ122" s="17">
        <f>IF(AND(S122='자료입력 및 결과표시'!$B$20,COUNTIF('업무중복도(데이터 입력)'!$W122:$DR122,'자료입력 및 결과표시'!$C$20)&gt;=1),15,0)</f>
        <v>0</v>
      </c>
      <c r="FA122" s="17">
        <f>IF(AND(S122='자료입력 및 결과표시'!$B$21,COUNTIF('업무중복도(데이터 입력)'!$W122:$DR122,'자료입력 및 결과표시'!$C$21)&gt;=1),16,0)</f>
        <v>0</v>
      </c>
      <c r="FD122" s="270" t="str">
        <f ca="1">IFERROR(MATCH('자료입력 및 결과표시'!$C$62,OFFSET($R$3,$FD121,,1000),0)+$FD121,"")</f>
        <v/>
      </c>
      <c r="FE122" s="271" t="str">
        <f t="shared" ca="1" si="162"/>
        <v/>
      </c>
      <c r="FK122" s="17">
        <f t="shared" si="163"/>
        <v>0</v>
      </c>
      <c r="FO122"/>
      <c r="FP122" s="17" t="str">
        <f t="shared" ca="1" si="165"/>
        <v/>
      </c>
      <c r="FQ122" s="270" t="str">
        <f ca="1">IFERROR(MATCH('자료입력 및 결과표시'!$C$62,OFFSET($R$3,$FQ121,,1000),0)+$FQ121,"")</f>
        <v/>
      </c>
      <c r="FR122" s="17" t="str">
        <f t="shared" ca="1" si="266"/>
        <v/>
      </c>
      <c r="FS122" s="17" t="str">
        <f t="shared" ca="1" si="267"/>
        <v/>
      </c>
      <c r="FT122" s="17" t="str">
        <f t="shared" ca="1" si="268"/>
        <v/>
      </c>
      <c r="FU122" s="17" t="str">
        <f t="shared" ca="1" si="269"/>
        <v/>
      </c>
      <c r="FV122" s="17" t="str">
        <f t="shared" ca="1" si="270"/>
        <v/>
      </c>
      <c r="FW122" s="17" t="str">
        <f t="shared" ca="1" si="271"/>
        <v/>
      </c>
      <c r="FX122" s="17" t="str">
        <f t="shared" ca="1" si="272"/>
        <v/>
      </c>
      <c r="FY122" s="17" t="str">
        <f t="shared" ca="1" si="273"/>
        <v/>
      </c>
      <c r="FZ122" s="17" t="str">
        <f t="shared" ca="1" si="274"/>
        <v/>
      </c>
      <c r="GA122" s="17" t="str">
        <f t="shared" ca="1" si="275"/>
        <v/>
      </c>
      <c r="GB122" s="17" t="str">
        <f t="shared" ca="1" si="276"/>
        <v/>
      </c>
      <c r="GC122" s="17" t="str">
        <f t="shared" ca="1" si="277"/>
        <v/>
      </c>
      <c r="GD122" s="17" t="str">
        <f t="shared" ca="1" si="278"/>
        <v/>
      </c>
      <c r="GE122" s="17" t="str">
        <f t="shared" ca="1" si="279"/>
        <v/>
      </c>
      <c r="GF122" s="17" t="str">
        <f t="shared" ca="1" si="280"/>
        <v/>
      </c>
      <c r="GG122" s="17" t="str">
        <f t="shared" ca="1" si="281"/>
        <v/>
      </c>
      <c r="GH122" s="17" t="str">
        <f t="shared" ca="1" si="282"/>
        <v/>
      </c>
      <c r="GI122" s="17" t="str">
        <f t="shared" ca="1" si="283"/>
        <v/>
      </c>
      <c r="GJ122" s="17" t="str">
        <f t="shared" ca="1" si="284"/>
        <v/>
      </c>
      <c r="GK122" s="17" t="str">
        <f t="shared" ca="1" si="285"/>
        <v/>
      </c>
      <c r="GL122" s="17" t="str">
        <f t="shared" ca="1" si="286"/>
        <v/>
      </c>
      <c r="GM122" s="17" t="str">
        <f t="shared" ca="1" si="287"/>
        <v/>
      </c>
      <c r="GN122" s="17" t="str">
        <f t="shared" ca="1" si="288"/>
        <v/>
      </c>
      <c r="GO122" s="17" t="str">
        <f t="shared" ca="1" si="289"/>
        <v/>
      </c>
      <c r="GP122" s="17" t="str">
        <f t="shared" ca="1" si="290"/>
        <v/>
      </c>
      <c r="GQ122" s="17" t="str">
        <f t="shared" ca="1" si="291"/>
        <v/>
      </c>
      <c r="GR122" s="17" t="str">
        <f t="shared" ca="1" si="292"/>
        <v/>
      </c>
      <c r="GS122" s="17" t="str">
        <f t="shared" ca="1" si="293"/>
        <v/>
      </c>
      <c r="GT122" s="17" t="str">
        <f t="shared" ca="1" si="294"/>
        <v/>
      </c>
      <c r="GU122" s="17" t="str">
        <f t="shared" ca="1" si="295"/>
        <v/>
      </c>
      <c r="GV122" s="17" t="str">
        <f t="shared" ca="1" si="296"/>
        <v/>
      </c>
      <c r="GW122" s="17" t="str">
        <f t="shared" ca="1" si="297"/>
        <v/>
      </c>
      <c r="GX122" s="17" t="str">
        <f t="shared" ca="1" si="298"/>
        <v/>
      </c>
      <c r="GY122" s="17" t="str">
        <f t="shared" ca="1" si="299"/>
        <v/>
      </c>
      <c r="GZ122" s="17" t="str">
        <f t="shared" ca="1" si="300"/>
        <v/>
      </c>
      <c r="HA122" s="17" t="str">
        <f t="shared" ca="1" si="301"/>
        <v/>
      </c>
      <c r="HB122" s="17" t="str">
        <f t="shared" ca="1" si="302"/>
        <v/>
      </c>
      <c r="HC122" s="17" t="str">
        <f t="shared" ca="1" si="303"/>
        <v/>
      </c>
      <c r="HD122" s="17" t="str">
        <f t="shared" ca="1" si="304"/>
        <v/>
      </c>
      <c r="HE122" s="17" t="str">
        <f t="shared" ca="1" si="305"/>
        <v/>
      </c>
      <c r="HF122" s="17" t="str">
        <f t="shared" ca="1" si="306"/>
        <v/>
      </c>
      <c r="HG122" s="17" t="str">
        <f t="shared" ca="1" si="307"/>
        <v/>
      </c>
      <c r="HH122" s="17" t="str">
        <f t="shared" ca="1" si="308"/>
        <v/>
      </c>
      <c r="HI122" s="17" t="str">
        <f t="shared" ca="1" si="309"/>
        <v/>
      </c>
      <c r="HJ122" s="17" t="str">
        <f t="shared" ca="1" si="310"/>
        <v/>
      </c>
      <c r="HK122" s="17" t="str">
        <f t="shared" ca="1" si="311"/>
        <v/>
      </c>
      <c r="HL122" s="17" t="str">
        <f t="shared" ca="1" si="312"/>
        <v/>
      </c>
      <c r="HM122" s="17" t="str">
        <f t="shared" ca="1" si="313"/>
        <v/>
      </c>
      <c r="HN122" s="17" t="str">
        <f t="shared" ca="1" si="314"/>
        <v/>
      </c>
      <c r="HO122" s="17" t="str">
        <f t="shared" ca="1" si="315"/>
        <v/>
      </c>
      <c r="HP122" s="17" t="str">
        <f t="shared" ca="1" si="316"/>
        <v/>
      </c>
      <c r="HQ122" s="17" t="str">
        <f t="shared" ca="1" si="317"/>
        <v/>
      </c>
      <c r="HR122" s="17" t="str">
        <f t="shared" ca="1" si="318"/>
        <v/>
      </c>
      <c r="HS122" s="17" t="str">
        <f t="shared" ca="1" si="319"/>
        <v/>
      </c>
      <c r="HT122" s="17" t="str">
        <f t="shared" ca="1" si="320"/>
        <v/>
      </c>
      <c r="HU122" s="17" t="str">
        <f t="shared" ca="1" si="321"/>
        <v/>
      </c>
      <c r="HV122" s="17" t="str">
        <f t="shared" ca="1" si="322"/>
        <v/>
      </c>
      <c r="HW122" s="17" t="str">
        <f t="shared" ca="1" si="323"/>
        <v/>
      </c>
      <c r="HX122" s="17" t="str">
        <f t="shared" ca="1" si="324"/>
        <v/>
      </c>
      <c r="HY122" s="17" t="str">
        <f t="shared" ca="1" si="325"/>
        <v/>
      </c>
      <c r="HZ122" s="17" t="str">
        <f t="shared" ca="1" si="326"/>
        <v/>
      </c>
      <c r="IA122" s="17" t="str">
        <f t="shared" ca="1" si="327"/>
        <v/>
      </c>
      <c r="IB122" s="17" t="str">
        <f t="shared" ca="1" si="328"/>
        <v/>
      </c>
      <c r="IC122" s="17" t="str">
        <f t="shared" ca="1" si="329"/>
        <v/>
      </c>
      <c r="ID122" s="17" t="str">
        <f t="shared" ca="1" si="330"/>
        <v/>
      </c>
      <c r="IE122" s="17" t="str">
        <f t="shared" ca="1" si="331"/>
        <v/>
      </c>
      <c r="IF122" s="17" t="str">
        <f t="shared" ca="1" si="332"/>
        <v/>
      </c>
      <c r="IG122" s="17" t="str">
        <f t="shared" ca="1" si="333"/>
        <v/>
      </c>
      <c r="IH122" s="17" t="str">
        <f t="shared" ca="1" si="334"/>
        <v/>
      </c>
      <c r="II122" s="17" t="str">
        <f t="shared" ca="1" si="335"/>
        <v/>
      </c>
      <c r="IJ122" s="17" t="str">
        <f t="shared" ca="1" si="336"/>
        <v/>
      </c>
      <c r="IK122" s="17" t="str">
        <f t="shared" ca="1" si="337"/>
        <v/>
      </c>
      <c r="IL122" s="17" t="str">
        <f t="shared" ca="1" si="338"/>
        <v/>
      </c>
      <c r="IM122" s="17" t="str">
        <f t="shared" ca="1" si="339"/>
        <v/>
      </c>
      <c r="IN122" s="17" t="str">
        <f t="shared" ca="1" si="340"/>
        <v/>
      </c>
      <c r="IO122" s="17" t="str">
        <f t="shared" ca="1" si="341"/>
        <v/>
      </c>
      <c r="IP122" s="17" t="str">
        <f t="shared" ca="1" si="342"/>
        <v/>
      </c>
      <c r="IQ122" s="17" t="str">
        <f t="shared" ca="1" si="343"/>
        <v/>
      </c>
      <c r="IR122" s="17" t="str">
        <f t="shared" ca="1" si="344"/>
        <v/>
      </c>
      <c r="IS122" s="17" t="str">
        <f t="shared" ca="1" si="345"/>
        <v/>
      </c>
      <c r="IT122" s="17" t="str">
        <f t="shared" ca="1" si="346"/>
        <v/>
      </c>
      <c r="IU122" s="17" t="str">
        <f t="shared" ca="1" si="347"/>
        <v/>
      </c>
      <c r="IV122" s="17" t="str">
        <f t="shared" ca="1" si="348"/>
        <v/>
      </c>
      <c r="IW122" s="17" t="str">
        <f t="shared" ca="1" si="349"/>
        <v/>
      </c>
      <c r="IX122" s="17" t="str">
        <f t="shared" ca="1" si="350"/>
        <v/>
      </c>
      <c r="IY122" s="17" t="str">
        <f t="shared" ca="1" si="351"/>
        <v/>
      </c>
      <c r="IZ122" s="17" t="str">
        <f t="shared" ca="1" si="352"/>
        <v/>
      </c>
      <c r="JA122" s="17" t="str">
        <f t="shared" ca="1" si="353"/>
        <v/>
      </c>
      <c r="JB122" s="17" t="str">
        <f t="shared" ca="1" si="354"/>
        <v/>
      </c>
      <c r="JC122" s="17" t="str">
        <f t="shared" ca="1" si="355"/>
        <v/>
      </c>
      <c r="JD122" s="17" t="str">
        <f t="shared" ca="1" si="356"/>
        <v/>
      </c>
      <c r="JE122" s="17" t="str">
        <f t="shared" ca="1" si="357"/>
        <v/>
      </c>
      <c r="JF122" s="17" t="str">
        <f t="shared" ca="1" si="358"/>
        <v/>
      </c>
      <c r="JG122" s="17" t="str">
        <f t="shared" ca="1" si="359"/>
        <v/>
      </c>
      <c r="JH122" s="17" t="str">
        <f t="shared" ca="1" si="360"/>
        <v/>
      </c>
      <c r="JI122" s="17" t="str">
        <f t="shared" ca="1" si="361"/>
        <v/>
      </c>
      <c r="JJ122" s="17" t="str">
        <f t="shared" ca="1" si="362"/>
        <v/>
      </c>
      <c r="JK122" s="17" t="str">
        <f t="shared" ca="1" si="363"/>
        <v/>
      </c>
      <c r="JL122" s="17" t="str">
        <f t="shared" ca="1" si="364"/>
        <v/>
      </c>
      <c r="JM122" s="17" t="str">
        <f t="shared" ca="1" si="365"/>
        <v/>
      </c>
    </row>
    <row r="123" spans="1:273">
      <c r="A123" s="17" t="str">
        <f t="shared" si="145"/>
        <v>\\\0</v>
      </c>
      <c r="B123" s="17" t="str">
        <f t="shared" si="146"/>
        <v>\\\0</v>
      </c>
      <c r="C123" s="17" t="str">
        <f t="shared" si="147"/>
        <v>\\\0</v>
      </c>
      <c r="D123" s="17" t="str">
        <f t="shared" si="148"/>
        <v>\\\0</v>
      </c>
      <c r="E123" s="17" t="str">
        <f t="shared" si="149"/>
        <v>\\\0</v>
      </c>
      <c r="F123" s="17" t="str">
        <f t="shared" si="150"/>
        <v>\\\0</v>
      </c>
      <c r="G123" s="17" t="str">
        <f t="shared" si="151"/>
        <v>\\\0</v>
      </c>
      <c r="H123" s="17" t="str">
        <f t="shared" si="152"/>
        <v>\\\0</v>
      </c>
      <c r="I123" s="17" t="str">
        <f t="shared" si="153"/>
        <v>\\\0</v>
      </c>
      <c r="J123" s="17" t="str">
        <f t="shared" si="154"/>
        <v>\\\0</v>
      </c>
      <c r="K123" s="17" t="str">
        <f t="shared" si="155"/>
        <v>\\\0</v>
      </c>
      <c r="L123" s="17" t="str">
        <f t="shared" si="156"/>
        <v>\\\0</v>
      </c>
      <c r="M123" s="17" t="str">
        <f t="shared" si="157"/>
        <v>\\\0</v>
      </c>
      <c r="N123" s="17" t="str">
        <f t="shared" si="158"/>
        <v>\\\0</v>
      </c>
      <c r="O123" s="17" t="str">
        <f t="shared" si="159"/>
        <v>\\\0</v>
      </c>
      <c r="P123" s="17" t="str">
        <f t="shared" si="160"/>
        <v>\\\0</v>
      </c>
      <c r="R123" s="17" t="str">
        <f t="shared" si="161"/>
        <v>\\</v>
      </c>
      <c r="S123" s="38"/>
      <c r="T123" s="39"/>
      <c r="U123" s="31"/>
      <c r="V123" s="32"/>
      <c r="W123" s="36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35"/>
      <c r="DS123" s="287"/>
      <c r="DT123" s="36"/>
      <c r="DU123" s="37"/>
      <c r="DV123" s="28">
        <f>IF(AND($S123='자료입력 및 결과표시'!$B$6,COUNTIF($W123:$DR123,'자료입력 및 결과표시'!$C$6)&gt;=1),IF(OR('자료입력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DW123" s="28">
        <f>IF(AND($S123='자료입력 및 결과표시'!$B$7,COUNTIF($W123:$DR123,'자료입력 및 결과표시'!$C$7)&gt;=1),IF(OR('자료입력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DX123" s="28">
        <f>IF(AND($S123='자료입력 및 결과표시'!$B$8,COUNTIF($W123:$DR123,'자료입력 및 결과표시'!$C$8)&gt;=1),IF(OR('자료입력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DY123" s="28">
        <f>IF(AND($S123='자료입력 및 결과표시'!$B$9,COUNTIF($W123:$DR123,'자료입력 및 결과표시'!$C$9)&gt;=1),IF(OR('자료입력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DZ123" s="28">
        <f>IF(AND($S123='자료입력 및 결과표시'!$B$10,COUNTIF($W123:$DR123,'자료입력 및 결과표시'!$C$10)&gt;=1),IF(OR('자료입력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A123" s="28">
        <f>IF(AND($S123='자료입력 및 결과표시'!$B$11,COUNTIF($W123:$DR123,'자료입력 및 결과표시'!$C$11)&gt;=1),IF(OR('자료입력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B123" s="28">
        <f>IF(AND($S123='자료입력 및 결과표시'!$B$12,COUNTIF($W123:$DR123,'자료입력 및 결과표시'!$C$12)&gt;=1),IF(OR('자료입력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C123" s="28">
        <f>IF(AND($S123='자료입력 및 결과표시'!$B$13,COUNTIF($W123:$DR123,'자료입력 및 결과표시'!$C$13)&gt;=1),IF(OR('자료입력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D123" s="28">
        <f>IF(AND($S123='자료입력 및 결과표시'!$B$14,COUNTIF($W123:$DR123,'자료입력 및 결과표시'!$C$14)&gt;=1),IF(OR('자료입력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E123" s="28">
        <f>IF(AND($S123='자료입력 및 결과표시'!$B$15,COUNTIF($W123:$DR123,'자료입력 및 결과표시'!$C$15)&gt;=1),IF(OR('자료입력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F123" s="28">
        <f>IF(AND($S123='자료입력 및 결과표시'!$B$16,COUNTIF($W123:$DR123,'자료입력 및 결과표시'!$C$16)&gt;=1),IF(OR('자료입력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G123" s="28">
        <f>IF(AND($S123='자료입력 및 결과표시'!$B$17,COUNTIF($W123:$DR123,'자료입력 및 결과표시'!$C$17)&gt;=1),IF(OR('자료입력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H123" s="28">
        <f>IF(AND($S123='자료입력 및 결과표시'!$B$18,COUNTIF($W123:$DR123,'자료입력 및 결과표시'!$C$18)&gt;=1),IF(OR('자료입력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I123" s="28">
        <f>IF(AND($S123='자료입력 및 결과표시'!$B$19,COUNTIF($W123:$DR123,'자료입력 및 결과표시'!$C$19)&gt;=1),IF(OR('자료입력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J123" s="28">
        <f>IF(AND($S123='자료입력 및 결과표시'!$B$20,COUNTIF($W123:$DR123,'자료입력 및 결과표시'!$C$20)&gt;=1),IF(OR('자료입력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K123" s="28">
        <f>IF(AND($S123='자료입력 및 결과표시'!$B$21,COUNTIF($W123:$DR123,'자료입력 및 결과표시'!$C$21)&gt;=1),IF(OR('자료입력 및 결과표시'!$B$4+90&gt;=$V123,'자료입력 및 결과표시'!$B$4&lt;$U123),0,IF($V123-'자료입력 및 결과표시'!$B$4-90&gt;='자료입력 및 결과표시'!$E$4,'자료입력 및 결과표시'!$E$4,$V123-'자료입력 및 결과표시'!$B$4-90)),0)</f>
        <v>0</v>
      </c>
      <c r="EL123" s="17">
        <f>IF(AND(S123='자료입력 및 결과표시'!$B$6,COUNTIF('업무중복도(데이터 입력)'!$W123:$DR123,'자료입력 및 결과표시'!$C$6)&gt;=1),1,0)</f>
        <v>0</v>
      </c>
      <c r="EM123" s="17">
        <f>IF(AND(S123='자료입력 및 결과표시'!$B$7,COUNTIF('업무중복도(데이터 입력)'!$W123:$DR123,'자료입력 및 결과표시'!$C$7)&gt;=1),2,0)</f>
        <v>0</v>
      </c>
      <c r="EN123" s="17">
        <f>IF(AND(S123='자료입력 및 결과표시'!$B$8,COUNTIF('업무중복도(데이터 입력)'!$W123:$DR123,'자료입력 및 결과표시'!$C$8)&gt;=1),3,0)</f>
        <v>0</v>
      </c>
      <c r="EO123" s="17">
        <f>IF(AND(S123='자료입력 및 결과표시'!$B$9,COUNTIF('업무중복도(데이터 입력)'!$W123:$DR123,'자료입력 및 결과표시'!$C$9)&gt;=1),4,0)</f>
        <v>0</v>
      </c>
      <c r="EP123" s="17">
        <f>IF(AND(S123='자료입력 및 결과표시'!$B$10,COUNTIF('업무중복도(데이터 입력)'!$W123:$DR123,'자료입력 및 결과표시'!$C$10)&gt;=1),5,0)</f>
        <v>0</v>
      </c>
      <c r="EQ123" s="17">
        <f>IF(AND(S123='자료입력 및 결과표시'!$B$11,COUNTIF('업무중복도(데이터 입력)'!$W123:$DR123,'자료입력 및 결과표시'!$C$11)&gt;=1),6,0)</f>
        <v>0</v>
      </c>
      <c r="ER123" s="17">
        <f>IF(AND(S123='자료입력 및 결과표시'!$B$12,COUNTIF('업무중복도(데이터 입력)'!$W123:$DR123,'자료입력 및 결과표시'!$C$12)&gt;=1),7,0)</f>
        <v>0</v>
      </c>
      <c r="ES123" s="17">
        <f>IF(AND(S123='자료입력 및 결과표시'!$B$13,COUNTIF('업무중복도(데이터 입력)'!$W123:$DR123,'자료입력 및 결과표시'!$C$13)&gt;=1),8,0)</f>
        <v>0</v>
      </c>
      <c r="ET123" s="17">
        <f>IF(AND(S123='자료입력 및 결과표시'!$B$14,COUNTIF('업무중복도(데이터 입력)'!$W123:$DR123,'자료입력 및 결과표시'!$C$14)&gt;=1),9,0)</f>
        <v>0</v>
      </c>
      <c r="EU123" s="17">
        <f>IF(AND(S123='자료입력 및 결과표시'!$B$15,COUNTIF('업무중복도(데이터 입력)'!$W123:$DR123,'자료입력 및 결과표시'!$C$15)&gt;=1),10,0)</f>
        <v>0</v>
      </c>
      <c r="EV123" s="17">
        <f>IF(AND(S123='자료입력 및 결과표시'!$B$16,COUNTIF('업무중복도(데이터 입력)'!$W123:$DR123,'자료입력 및 결과표시'!$C$16)&gt;=1),11,0)</f>
        <v>0</v>
      </c>
      <c r="EW123" s="17">
        <f>IF(AND(S123='자료입력 및 결과표시'!$B$17,COUNTIF('업무중복도(데이터 입력)'!$W123:$DR123,'자료입력 및 결과표시'!$C$17)&gt;=1),12,0)</f>
        <v>0</v>
      </c>
      <c r="EX123" s="17">
        <f>IF(AND(S123='자료입력 및 결과표시'!$B$18,COUNTIF('업무중복도(데이터 입력)'!$W123:$DR123,'자료입력 및 결과표시'!$C$18)&gt;=1),13,0)</f>
        <v>0</v>
      </c>
      <c r="EY123" s="17">
        <f>IF(AND(S123='자료입력 및 결과표시'!$B$19,COUNTIF('업무중복도(데이터 입력)'!$W123:$DR123,'자료입력 및 결과표시'!$C$19)&gt;=1),14,0)</f>
        <v>0</v>
      </c>
      <c r="EZ123" s="17">
        <f>IF(AND(S123='자료입력 및 결과표시'!$B$20,COUNTIF('업무중복도(데이터 입력)'!$W123:$DR123,'자료입력 및 결과표시'!$C$20)&gt;=1),15,0)</f>
        <v>0</v>
      </c>
      <c r="FA123" s="17">
        <f>IF(AND(S123='자료입력 및 결과표시'!$B$21,COUNTIF('업무중복도(데이터 입력)'!$W123:$DR123,'자료입력 및 결과표시'!$C$21)&gt;=1),16,0)</f>
        <v>0</v>
      </c>
      <c r="FD123" s="270" t="str">
        <f ca="1">IFERROR(MATCH('자료입력 및 결과표시'!$C$62,OFFSET($R$3,$FD122,,1000),0)+$FD122,"")</f>
        <v/>
      </c>
      <c r="FE123" s="271" t="str">
        <f t="shared" ca="1" si="162"/>
        <v/>
      </c>
      <c r="FK123" s="17">
        <f t="shared" si="163"/>
        <v>0</v>
      </c>
      <c r="FO123"/>
      <c r="FP123" s="17" t="str">
        <f t="shared" ca="1" si="165"/>
        <v/>
      </c>
      <c r="FQ123" s="270" t="str">
        <f ca="1">IFERROR(MATCH('자료입력 및 결과표시'!$C$62,OFFSET($R$3,$FQ122,,1000),0)+$FQ122,"")</f>
        <v/>
      </c>
      <c r="FR123" s="17" t="str">
        <f t="shared" ca="1" si="266"/>
        <v/>
      </c>
      <c r="FS123" s="17" t="str">
        <f t="shared" ca="1" si="267"/>
        <v/>
      </c>
      <c r="FT123" s="17" t="str">
        <f t="shared" ca="1" si="268"/>
        <v/>
      </c>
      <c r="FU123" s="17" t="str">
        <f t="shared" ca="1" si="269"/>
        <v/>
      </c>
      <c r="FV123" s="17" t="str">
        <f t="shared" ca="1" si="270"/>
        <v/>
      </c>
      <c r="FW123" s="17" t="str">
        <f t="shared" ca="1" si="271"/>
        <v/>
      </c>
      <c r="FX123" s="17" t="str">
        <f t="shared" ca="1" si="272"/>
        <v/>
      </c>
      <c r="FY123" s="17" t="str">
        <f t="shared" ca="1" si="273"/>
        <v/>
      </c>
      <c r="FZ123" s="17" t="str">
        <f t="shared" ca="1" si="274"/>
        <v/>
      </c>
      <c r="GA123" s="17" t="str">
        <f t="shared" ca="1" si="275"/>
        <v/>
      </c>
      <c r="GB123" s="17" t="str">
        <f t="shared" ca="1" si="276"/>
        <v/>
      </c>
      <c r="GC123" s="17" t="str">
        <f t="shared" ca="1" si="277"/>
        <v/>
      </c>
      <c r="GD123" s="17" t="str">
        <f t="shared" ca="1" si="278"/>
        <v/>
      </c>
      <c r="GE123" s="17" t="str">
        <f t="shared" ca="1" si="279"/>
        <v/>
      </c>
      <c r="GF123" s="17" t="str">
        <f t="shared" ca="1" si="280"/>
        <v/>
      </c>
      <c r="GG123" s="17" t="str">
        <f t="shared" ca="1" si="281"/>
        <v/>
      </c>
      <c r="GH123" s="17" t="str">
        <f t="shared" ca="1" si="282"/>
        <v/>
      </c>
      <c r="GI123" s="17" t="str">
        <f t="shared" ca="1" si="283"/>
        <v/>
      </c>
      <c r="GJ123" s="17" t="str">
        <f t="shared" ca="1" si="284"/>
        <v/>
      </c>
      <c r="GK123" s="17" t="str">
        <f t="shared" ca="1" si="285"/>
        <v/>
      </c>
      <c r="GL123" s="17" t="str">
        <f t="shared" ca="1" si="286"/>
        <v/>
      </c>
      <c r="GM123" s="17" t="str">
        <f t="shared" ca="1" si="287"/>
        <v/>
      </c>
      <c r="GN123" s="17" t="str">
        <f t="shared" ca="1" si="288"/>
        <v/>
      </c>
      <c r="GO123" s="17" t="str">
        <f t="shared" ca="1" si="289"/>
        <v/>
      </c>
      <c r="GP123" s="17" t="str">
        <f t="shared" ca="1" si="290"/>
        <v/>
      </c>
      <c r="GQ123" s="17" t="str">
        <f t="shared" ca="1" si="291"/>
        <v/>
      </c>
      <c r="GR123" s="17" t="str">
        <f t="shared" ca="1" si="292"/>
        <v/>
      </c>
      <c r="GS123" s="17" t="str">
        <f t="shared" ca="1" si="293"/>
        <v/>
      </c>
      <c r="GT123" s="17" t="str">
        <f t="shared" ca="1" si="294"/>
        <v/>
      </c>
      <c r="GU123" s="17" t="str">
        <f t="shared" ca="1" si="295"/>
        <v/>
      </c>
      <c r="GV123" s="17" t="str">
        <f t="shared" ca="1" si="296"/>
        <v/>
      </c>
      <c r="GW123" s="17" t="str">
        <f t="shared" ca="1" si="297"/>
        <v/>
      </c>
      <c r="GX123" s="17" t="str">
        <f t="shared" ca="1" si="298"/>
        <v/>
      </c>
      <c r="GY123" s="17" t="str">
        <f t="shared" ca="1" si="299"/>
        <v/>
      </c>
      <c r="GZ123" s="17" t="str">
        <f t="shared" ca="1" si="300"/>
        <v/>
      </c>
      <c r="HA123" s="17" t="str">
        <f t="shared" ca="1" si="301"/>
        <v/>
      </c>
      <c r="HB123" s="17" t="str">
        <f t="shared" ca="1" si="302"/>
        <v/>
      </c>
      <c r="HC123" s="17" t="str">
        <f t="shared" ca="1" si="303"/>
        <v/>
      </c>
      <c r="HD123" s="17" t="str">
        <f t="shared" ca="1" si="304"/>
        <v/>
      </c>
      <c r="HE123" s="17" t="str">
        <f t="shared" ca="1" si="305"/>
        <v/>
      </c>
      <c r="HF123" s="17" t="str">
        <f t="shared" ca="1" si="306"/>
        <v/>
      </c>
      <c r="HG123" s="17" t="str">
        <f t="shared" ca="1" si="307"/>
        <v/>
      </c>
      <c r="HH123" s="17" t="str">
        <f t="shared" ca="1" si="308"/>
        <v/>
      </c>
      <c r="HI123" s="17" t="str">
        <f t="shared" ca="1" si="309"/>
        <v/>
      </c>
      <c r="HJ123" s="17" t="str">
        <f t="shared" ca="1" si="310"/>
        <v/>
      </c>
      <c r="HK123" s="17" t="str">
        <f t="shared" ca="1" si="311"/>
        <v/>
      </c>
      <c r="HL123" s="17" t="str">
        <f t="shared" ca="1" si="312"/>
        <v/>
      </c>
      <c r="HM123" s="17" t="str">
        <f t="shared" ca="1" si="313"/>
        <v/>
      </c>
      <c r="HN123" s="17" t="str">
        <f t="shared" ca="1" si="314"/>
        <v/>
      </c>
      <c r="HO123" s="17" t="str">
        <f t="shared" ca="1" si="315"/>
        <v/>
      </c>
      <c r="HP123" s="17" t="str">
        <f t="shared" ca="1" si="316"/>
        <v/>
      </c>
      <c r="HQ123" s="17" t="str">
        <f t="shared" ca="1" si="317"/>
        <v/>
      </c>
      <c r="HR123" s="17" t="str">
        <f t="shared" ca="1" si="318"/>
        <v/>
      </c>
      <c r="HS123" s="17" t="str">
        <f t="shared" ca="1" si="319"/>
        <v/>
      </c>
      <c r="HT123" s="17" t="str">
        <f t="shared" ca="1" si="320"/>
        <v/>
      </c>
      <c r="HU123" s="17" t="str">
        <f t="shared" ca="1" si="321"/>
        <v/>
      </c>
      <c r="HV123" s="17" t="str">
        <f t="shared" ca="1" si="322"/>
        <v/>
      </c>
      <c r="HW123" s="17" t="str">
        <f t="shared" ca="1" si="323"/>
        <v/>
      </c>
      <c r="HX123" s="17" t="str">
        <f t="shared" ca="1" si="324"/>
        <v/>
      </c>
      <c r="HY123" s="17" t="str">
        <f t="shared" ca="1" si="325"/>
        <v/>
      </c>
      <c r="HZ123" s="17" t="str">
        <f t="shared" ca="1" si="326"/>
        <v/>
      </c>
      <c r="IA123" s="17" t="str">
        <f t="shared" ca="1" si="327"/>
        <v/>
      </c>
      <c r="IB123" s="17" t="str">
        <f t="shared" ca="1" si="328"/>
        <v/>
      </c>
      <c r="IC123" s="17" t="str">
        <f t="shared" ca="1" si="329"/>
        <v/>
      </c>
      <c r="ID123" s="17" t="str">
        <f t="shared" ca="1" si="330"/>
        <v/>
      </c>
      <c r="IE123" s="17" t="str">
        <f t="shared" ca="1" si="331"/>
        <v/>
      </c>
      <c r="IF123" s="17" t="str">
        <f t="shared" ca="1" si="332"/>
        <v/>
      </c>
      <c r="IG123" s="17" t="str">
        <f t="shared" ca="1" si="333"/>
        <v/>
      </c>
      <c r="IH123" s="17" t="str">
        <f t="shared" ca="1" si="334"/>
        <v/>
      </c>
      <c r="II123" s="17" t="str">
        <f t="shared" ca="1" si="335"/>
        <v/>
      </c>
      <c r="IJ123" s="17" t="str">
        <f t="shared" ca="1" si="336"/>
        <v/>
      </c>
      <c r="IK123" s="17" t="str">
        <f t="shared" ca="1" si="337"/>
        <v/>
      </c>
      <c r="IL123" s="17" t="str">
        <f t="shared" ca="1" si="338"/>
        <v/>
      </c>
      <c r="IM123" s="17" t="str">
        <f t="shared" ca="1" si="339"/>
        <v/>
      </c>
      <c r="IN123" s="17" t="str">
        <f t="shared" ca="1" si="340"/>
        <v/>
      </c>
      <c r="IO123" s="17" t="str">
        <f t="shared" ca="1" si="341"/>
        <v/>
      </c>
      <c r="IP123" s="17" t="str">
        <f t="shared" ca="1" si="342"/>
        <v/>
      </c>
      <c r="IQ123" s="17" t="str">
        <f t="shared" ca="1" si="343"/>
        <v/>
      </c>
      <c r="IR123" s="17" t="str">
        <f t="shared" ca="1" si="344"/>
        <v/>
      </c>
      <c r="IS123" s="17" t="str">
        <f t="shared" ca="1" si="345"/>
        <v/>
      </c>
      <c r="IT123" s="17" t="str">
        <f t="shared" ca="1" si="346"/>
        <v/>
      </c>
      <c r="IU123" s="17" t="str">
        <f t="shared" ca="1" si="347"/>
        <v/>
      </c>
      <c r="IV123" s="17" t="str">
        <f t="shared" ca="1" si="348"/>
        <v/>
      </c>
      <c r="IW123" s="17" t="str">
        <f t="shared" ca="1" si="349"/>
        <v/>
      </c>
      <c r="IX123" s="17" t="str">
        <f t="shared" ca="1" si="350"/>
        <v/>
      </c>
      <c r="IY123" s="17" t="str">
        <f t="shared" ca="1" si="351"/>
        <v/>
      </c>
      <c r="IZ123" s="17" t="str">
        <f t="shared" ca="1" si="352"/>
        <v/>
      </c>
      <c r="JA123" s="17" t="str">
        <f t="shared" ca="1" si="353"/>
        <v/>
      </c>
      <c r="JB123" s="17" t="str">
        <f t="shared" ca="1" si="354"/>
        <v/>
      </c>
      <c r="JC123" s="17" t="str">
        <f t="shared" ca="1" si="355"/>
        <v/>
      </c>
      <c r="JD123" s="17" t="str">
        <f t="shared" ca="1" si="356"/>
        <v/>
      </c>
      <c r="JE123" s="17" t="str">
        <f t="shared" ca="1" si="357"/>
        <v/>
      </c>
      <c r="JF123" s="17" t="str">
        <f t="shared" ca="1" si="358"/>
        <v/>
      </c>
      <c r="JG123" s="17" t="str">
        <f t="shared" ca="1" si="359"/>
        <v/>
      </c>
      <c r="JH123" s="17" t="str">
        <f t="shared" ca="1" si="360"/>
        <v/>
      </c>
      <c r="JI123" s="17" t="str">
        <f t="shared" ca="1" si="361"/>
        <v/>
      </c>
      <c r="JJ123" s="17" t="str">
        <f t="shared" ca="1" si="362"/>
        <v/>
      </c>
      <c r="JK123" s="17" t="str">
        <f t="shared" ca="1" si="363"/>
        <v/>
      </c>
      <c r="JL123" s="17" t="str">
        <f t="shared" ca="1" si="364"/>
        <v/>
      </c>
      <c r="JM123" s="17" t="str">
        <f t="shared" ca="1" si="365"/>
        <v/>
      </c>
    </row>
    <row r="124" spans="1:273">
      <c r="A124" s="17" t="str">
        <f t="shared" si="145"/>
        <v>\\\0</v>
      </c>
      <c r="B124" s="17" t="str">
        <f t="shared" si="146"/>
        <v>\\\0</v>
      </c>
      <c r="C124" s="17" t="str">
        <f t="shared" si="147"/>
        <v>\\\0</v>
      </c>
      <c r="D124" s="17" t="str">
        <f t="shared" si="148"/>
        <v>\\\0</v>
      </c>
      <c r="E124" s="17" t="str">
        <f t="shared" si="149"/>
        <v>\\\0</v>
      </c>
      <c r="F124" s="17" t="str">
        <f t="shared" si="150"/>
        <v>\\\0</v>
      </c>
      <c r="G124" s="17" t="str">
        <f t="shared" si="151"/>
        <v>\\\0</v>
      </c>
      <c r="H124" s="17" t="str">
        <f t="shared" si="152"/>
        <v>\\\0</v>
      </c>
      <c r="I124" s="17" t="str">
        <f t="shared" si="153"/>
        <v>\\\0</v>
      </c>
      <c r="J124" s="17" t="str">
        <f t="shared" si="154"/>
        <v>\\\0</v>
      </c>
      <c r="K124" s="17" t="str">
        <f t="shared" si="155"/>
        <v>\\\0</v>
      </c>
      <c r="L124" s="17" t="str">
        <f t="shared" si="156"/>
        <v>\\\0</v>
      </c>
      <c r="M124" s="17" t="str">
        <f t="shared" si="157"/>
        <v>\\\0</v>
      </c>
      <c r="N124" s="17" t="str">
        <f t="shared" si="158"/>
        <v>\\\0</v>
      </c>
      <c r="O124" s="17" t="str">
        <f t="shared" si="159"/>
        <v>\\\0</v>
      </c>
      <c r="P124" s="17" t="str">
        <f t="shared" si="160"/>
        <v>\\\0</v>
      </c>
      <c r="R124" s="17" t="str">
        <f t="shared" si="161"/>
        <v>\\</v>
      </c>
      <c r="S124" s="38"/>
      <c r="T124" s="39"/>
      <c r="U124" s="31"/>
      <c r="V124" s="32"/>
      <c r="W124" s="36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35"/>
      <c r="DS124" s="287"/>
      <c r="DT124" s="36"/>
      <c r="DU124" s="37"/>
      <c r="DV124" s="28">
        <f>IF(AND($S124='자료입력 및 결과표시'!$B$6,COUNTIF($W124:$DR124,'자료입력 및 결과표시'!$C$6)&gt;=1),IF(OR('자료입력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DW124" s="28">
        <f>IF(AND($S124='자료입력 및 결과표시'!$B$7,COUNTIF($W124:$DR124,'자료입력 및 결과표시'!$C$7)&gt;=1),IF(OR('자료입력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DX124" s="28">
        <f>IF(AND($S124='자료입력 및 결과표시'!$B$8,COUNTIF($W124:$DR124,'자료입력 및 결과표시'!$C$8)&gt;=1),IF(OR('자료입력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DY124" s="28">
        <f>IF(AND($S124='자료입력 및 결과표시'!$B$9,COUNTIF($W124:$DR124,'자료입력 및 결과표시'!$C$9)&gt;=1),IF(OR('자료입력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DZ124" s="28">
        <f>IF(AND($S124='자료입력 및 결과표시'!$B$10,COUNTIF($W124:$DR124,'자료입력 및 결과표시'!$C$10)&gt;=1),IF(OR('자료입력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A124" s="28">
        <f>IF(AND($S124='자료입력 및 결과표시'!$B$11,COUNTIF($W124:$DR124,'자료입력 및 결과표시'!$C$11)&gt;=1),IF(OR('자료입력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B124" s="28">
        <f>IF(AND($S124='자료입력 및 결과표시'!$B$12,COUNTIF($W124:$DR124,'자료입력 및 결과표시'!$C$12)&gt;=1),IF(OR('자료입력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C124" s="28">
        <f>IF(AND($S124='자료입력 및 결과표시'!$B$13,COUNTIF($W124:$DR124,'자료입력 및 결과표시'!$C$13)&gt;=1),IF(OR('자료입력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D124" s="28">
        <f>IF(AND($S124='자료입력 및 결과표시'!$B$14,COUNTIF($W124:$DR124,'자료입력 및 결과표시'!$C$14)&gt;=1),IF(OR('자료입력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E124" s="28">
        <f>IF(AND($S124='자료입력 및 결과표시'!$B$15,COUNTIF($W124:$DR124,'자료입력 및 결과표시'!$C$15)&gt;=1),IF(OR('자료입력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F124" s="28">
        <f>IF(AND($S124='자료입력 및 결과표시'!$B$16,COUNTIF($W124:$DR124,'자료입력 및 결과표시'!$C$16)&gt;=1),IF(OR('자료입력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G124" s="28">
        <f>IF(AND($S124='자료입력 및 결과표시'!$B$17,COUNTIF($W124:$DR124,'자료입력 및 결과표시'!$C$17)&gt;=1),IF(OR('자료입력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H124" s="28">
        <f>IF(AND($S124='자료입력 및 결과표시'!$B$18,COUNTIF($W124:$DR124,'자료입력 및 결과표시'!$C$18)&gt;=1),IF(OR('자료입력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I124" s="28">
        <f>IF(AND($S124='자료입력 및 결과표시'!$B$19,COUNTIF($W124:$DR124,'자료입력 및 결과표시'!$C$19)&gt;=1),IF(OR('자료입력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J124" s="28">
        <f>IF(AND($S124='자료입력 및 결과표시'!$B$20,COUNTIF($W124:$DR124,'자료입력 및 결과표시'!$C$20)&gt;=1),IF(OR('자료입력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K124" s="28">
        <f>IF(AND($S124='자료입력 및 결과표시'!$B$21,COUNTIF($W124:$DR124,'자료입력 및 결과표시'!$C$21)&gt;=1),IF(OR('자료입력 및 결과표시'!$B$4+90&gt;=$V124,'자료입력 및 결과표시'!$B$4&lt;$U124),0,IF($V124-'자료입력 및 결과표시'!$B$4-90&gt;='자료입력 및 결과표시'!$E$4,'자료입력 및 결과표시'!$E$4,$V124-'자료입력 및 결과표시'!$B$4-90)),0)</f>
        <v>0</v>
      </c>
      <c r="EL124" s="17">
        <f>IF(AND(S124='자료입력 및 결과표시'!$B$6,COUNTIF('업무중복도(데이터 입력)'!$W124:$DR124,'자료입력 및 결과표시'!$C$6)&gt;=1),1,0)</f>
        <v>0</v>
      </c>
      <c r="EM124" s="17">
        <f>IF(AND(S124='자료입력 및 결과표시'!$B$7,COUNTIF('업무중복도(데이터 입력)'!$W124:$DR124,'자료입력 및 결과표시'!$C$7)&gt;=1),2,0)</f>
        <v>0</v>
      </c>
      <c r="EN124" s="17">
        <f>IF(AND(S124='자료입력 및 결과표시'!$B$8,COUNTIF('업무중복도(데이터 입력)'!$W124:$DR124,'자료입력 및 결과표시'!$C$8)&gt;=1),3,0)</f>
        <v>0</v>
      </c>
      <c r="EO124" s="17">
        <f>IF(AND(S124='자료입력 및 결과표시'!$B$9,COUNTIF('업무중복도(데이터 입력)'!$W124:$DR124,'자료입력 및 결과표시'!$C$9)&gt;=1),4,0)</f>
        <v>0</v>
      </c>
      <c r="EP124" s="17">
        <f>IF(AND(S124='자료입력 및 결과표시'!$B$10,COUNTIF('업무중복도(데이터 입력)'!$W124:$DR124,'자료입력 및 결과표시'!$C$10)&gt;=1),5,0)</f>
        <v>0</v>
      </c>
      <c r="EQ124" s="17">
        <f>IF(AND(S124='자료입력 및 결과표시'!$B$11,COUNTIF('업무중복도(데이터 입력)'!$W124:$DR124,'자료입력 및 결과표시'!$C$11)&gt;=1),6,0)</f>
        <v>0</v>
      </c>
      <c r="ER124" s="17">
        <f>IF(AND(S124='자료입력 및 결과표시'!$B$12,COUNTIF('업무중복도(데이터 입력)'!$W124:$DR124,'자료입력 및 결과표시'!$C$12)&gt;=1),7,0)</f>
        <v>0</v>
      </c>
      <c r="ES124" s="17">
        <f>IF(AND(S124='자료입력 및 결과표시'!$B$13,COUNTIF('업무중복도(데이터 입력)'!$W124:$DR124,'자료입력 및 결과표시'!$C$13)&gt;=1),8,0)</f>
        <v>0</v>
      </c>
      <c r="ET124" s="17">
        <f>IF(AND(S124='자료입력 및 결과표시'!$B$14,COUNTIF('업무중복도(데이터 입력)'!$W124:$DR124,'자료입력 및 결과표시'!$C$14)&gt;=1),9,0)</f>
        <v>0</v>
      </c>
      <c r="EU124" s="17">
        <f>IF(AND(S124='자료입력 및 결과표시'!$B$15,COUNTIF('업무중복도(데이터 입력)'!$W124:$DR124,'자료입력 및 결과표시'!$C$15)&gt;=1),10,0)</f>
        <v>0</v>
      </c>
      <c r="EV124" s="17">
        <f>IF(AND(S124='자료입력 및 결과표시'!$B$16,COUNTIF('업무중복도(데이터 입력)'!$W124:$DR124,'자료입력 및 결과표시'!$C$16)&gt;=1),11,0)</f>
        <v>0</v>
      </c>
      <c r="EW124" s="17">
        <f>IF(AND(S124='자료입력 및 결과표시'!$B$17,COUNTIF('업무중복도(데이터 입력)'!$W124:$DR124,'자료입력 및 결과표시'!$C$17)&gt;=1),12,0)</f>
        <v>0</v>
      </c>
      <c r="EX124" s="17">
        <f>IF(AND(S124='자료입력 및 결과표시'!$B$18,COUNTIF('업무중복도(데이터 입력)'!$W124:$DR124,'자료입력 및 결과표시'!$C$18)&gt;=1),13,0)</f>
        <v>0</v>
      </c>
      <c r="EY124" s="17">
        <f>IF(AND(S124='자료입력 및 결과표시'!$B$19,COUNTIF('업무중복도(데이터 입력)'!$W124:$DR124,'자료입력 및 결과표시'!$C$19)&gt;=1),14,0)</f>
        <v>0</v>
      </c>
      <c r="EZ124" s="17">
        <f>IF(AND(S124='자료입력 및 결과표시'!$B$20,COUNTIF('업무중복도(데이터 입력)'!$W124:$DR124,'자료입력 및 결과표시'!$C$20)&gt;=1),15,0)</f>
        <v>0</v>
      </c>
      <c r="FA124" s="17">
        <f>IF(AND(S124='자료입력 및 결과표시'!$B$21,COUNTIF('업무중복도(데이터 입력)'!$W124:$DR124,'자료입력 및 결과표시'!$C$21)&gt;=1),16,0)</f>
        <v>0</v>
      </c>
      <c r="FD124" s="270" t="str">
        <f ca="1">IFERROR(MATCH('자료입력 및 결과표시'!$C$62,OFFSET($R$3,$FD123,,1000),0)+$FD123,"")</f>
        <v/>
      </c>
      <c r="FE124" s="271" t="str">
        <f t="shared" ca="1" si="162"/>
        <v/>
      </c>
      <c r="FK124" s="17">
        <f t="shared" si="163"/>
        <v>0</v>
      </c>
      <c r="FO124"/>
      <c r="FP124" s="17" t="str">
        <f t="shared" ca="1" si="165"/>
        <v/>
      </c>
      <c r="FQ124" s="270" t="str">
        <f ca="1">IFERROR(MATCH('자료입력 및 결과표시'!$C$62,OFFSET($R$3,$FQ123,,1000),0)+$FQ123,"")</f>
        <v/>
      </c>
      <c r="FR124" s="17" t="str">
        <f t="shared" ca="1" si="266"/>
        <v/>
      </c>
      <c r="FS124" s="17" t="str">
        <f t="shared" ca="1" si="267"/>
        <v/>
      </c>
      <c r="FT124" s="17" t="str">
        <f t="shared" ca="1" si="268"/>
        <v/>
      </c>
      <c r="FU124" s="17" t="str">
        <f t="shared" ca="1" si="269"/>
        <v/>
      </c>
      <c r="FV124" s="17" t="str">
        <f t="shared" ca="1" si="270"/>
        <v/>
      </c>
      <c r="FW124" s="17" t="str">
        <f t="shared" ca="1" si="271"/>
        <v/>
      </c>
      <c r="FX124" s="17" t="str">
        <f t="shared" ca="1" si="272"/>
        <v/>
      </c>
      <c r="FY124" s="17" t="str">
        <f t="shared" ca="1" si="273"/>
        <v/>
      </c>
      <c r="FZ124" s="17" t="str">
        <f t="shared" ca="1" si="274"/>
        <v/>
      </c>
      <c r="GA124" s="17" t="str">
        <f t="shared" ca="1" si="275"/>
        <v/>
      </c>
      <c r="GB124" s="17" t="str">
        <f t="shared" ca="1" si="276"/>
        <v/>
      </c>
      <c r="GC124" s="17" t="str">
        <f t="shared" ca="1" si="277"/>
        <v/>
      </c>
      <c r="GD124" s="17" t="str">
        <f t="shared" ca="1" si="278"/>
        <v/>
      </c>
      <c r="GE124" s="17" t="str">
        <f t="shared" ca="1" si="279"/>
        <v/>
      </c>
      <c r="GF124" s="17" t="str">
        <f t="shared" ca="1" si="280"/>
        <v/>
      </c>
      <c r="GG124" s="17" t="str">
        <f t="shared" ca="1" si="281"/>
        <v/>
      </c>
      <c r="GH124" s="17" t="str">
        <f t="shared" ca="1" si="282"/>
        <v/>
      </c>
      <c r="GI124" s="17" t="str">
        <f t="shared" ca="1" si="283"/>
        <v/>
      </c>
      <c r="GJ124" s="17" t="str">
        <f t="shared" ca="1" si="284"/>
        <v/>
      </c>
      <c r="GK124" s="17" t="str">
        <f t="shared" ca="1" si="285"/>
        <v/>
      </c>
      <c r="GL124" s="17" t="str">
        <f t="shared" ca="1" si="286"/>
        <v/>
      </c>
      <c r="GM124" s="17" t="str">
        <f t="shared" ca="1" si="287"/>
        <v/>
      </c>
      <c r="GN124" s="17" t="str">
        <f t="shared" ca="1" si="288"/>
        <v/>
      </c>
      <c r="GO124" s="17" t="str">
        <f t="shared" ca="1" si="289"/>
        <v/>
      </c>
      <c r="GP124" s="17" t="str">
        <f t="shared" ca="1" si="290"/>
        <v/>
      </c>
      <c r="GQ124" s="17" t="str">
        <f t="shared" ca="1" si="291"/>
        <v/>
      </c>
      <c r="GR124" s="17" t="str">
        <f t="shared" ca="1" si="292"/>
        <v/>
      </c>
      <c r="GS124" s="17" t="str">
        <f t="shared" ca="1" si="293"/>
        <v/>
      </c>
      <c r="GT124" s="17" t="str">
        <f t="shared" ca="1" si="294"/>
        <v/>
      </c>
      <c r="GU124" s="17" t="str">
        <f t="shared" ca="1" si="295"/>
        <v/>
      </c>
      <c r="GV124" s="17" t="str">
        <f t="shared" ca="1" si="296"/>
        <v/>
      </c>
      <c r="GW124" s="17" t="str">
        <f t="shared" ca="1" si="297"/>
        <v/>
      </c>
      <c r="GX124" s="17" t="str">
        <f t="shared" ca="1" si="298"/>
        <v/>
      </c>
      <c r="GY124" s="17" t="str">
        <f t="shared" ca="1" si="299"/>
        <v/>
      </c>
      <c r="GZ124" s="17" t="str">
        <f t="shared" ca="1" si="300"/>
        <v/>
      </c>
      <c r="HA124" s="17" t="str">
        <f t="shared" ca="1" si="301"/>
        <v/>
      </c>
      <c r="HB124" s="17" t="str">
        <f t="shared" ca="1" si="302"/>
        <v/>
      </c>
      <c r="HC124" s="17" t="str">
        <f t="shared" ca="1" si="303"/>
        <v/>
      </c>
      <c r="HD124" s="17" t="str">
        <f t="shared" ca="1" si="304"/>
        <v/>
      </c>
      <c r="HE124" s="17" t="str">
        <f t="shared" ca="1" si="305"/>
        <v/>
      </c>
      <c r="HF124" s="17" t="str">
        <f t="shared" ca="1" si="306"/>
        <v/>
      </c>
      <c r="HG124" s="17" t="str">
        <f t="shared" ca="1" si="307"/>
        <v/>
      </c>
      <c r="HH124" s="17" t="str">
        <f t="shared" ca="1" si="308"/>
        <v/>
      </c>
      <c r="HI124" s="17" t="str">
        <f t="shared" ca="1" si="309"/>
        <v/>
      </c>
      <c r="HJ124" s="17" t="str">
        <f t="shared" ca="1" si="310"/>
        <v/>
      </c>
      <c r="HK124" s="17" t="str">
        <f t="shared" ca="1" si="311"/>
        <v/>
      </c>
      <c r="HL124" s="17" t="str">
        <f t="shared" ca="1" si="312"/>
        <v/>
      </c>
      <c r="HM124" s="17" t="str">
        <f t="shared" ca="1" si="313"/>
        <v/>
      </c>
      <c r="HN124" s="17" t="str">
        <f t="shared" ca="1" si="314"/>
        <v/>
      </c>
      <c r="HO124" s="17" t="str">
        <f t="shared" ca="1" si="315"/>
        <v/>
      </c>
      <c r="HP124" s="17" t="str">
        <f t="shared" ca="1" si="316"/>
        <v/>
      </c>
      <c r="HQ124" s="17" t="str">
        <f t="shared" ca="1" si="317"/>
        <v/>
      </c>
      <c r="HR124" s="17" t="str">
        <f t="shared" ca="1" si="318"/>
        <v/>
      </c>
      <c r="HS124" s="17" t="str">
        <f t="shared" ca="1" si="319"/>
        <v/>
      </c>
      <c r="HT124" s="17" t="str">
        <f t="shared" ca="1" si="320"/>
        <v/>
      </c>
      <c r="HU124" s="17" t="str">
        <f t="shared" ca="1" si="321"/>
        <v/>
      </c>
      <c r="HV124" s="17" t="str">
        <f t="shared" ca="1" si="322"/>
        <v/>
      </c>
      <c r="HW124" s="17" t="str">
        <f t="shared" ca="1" si="323"/>
        <v/>
      </c>
      <c r="HX124" s="17" t="str">
        <f t="shared" ca="1" si="324"/>
        <v/>
      </c>
      <c r="HY124" s="17" t="str">
        <f t="shared" ca="1" si="325"/>
        <v/>
      </c>
      <c r="HZ124" s="17" t="str">
        <f t="shared" ca="1" si="326"/>
        <v/>
      </c>
      <c r="IA124" s="17" t="str">
        <f t="shared" ca="1" si="327"/>
        <v/>
      </c>
      <c r="IB124" s="17" t="str">
        <f t="shared" ca="1" si="328"/>
        <v/>
      </c>
      <c r="IC124" s="17" t="str">
        <f t="shared" ca="1" si="329"/>
        <v/>
      </c>
      <c r="ID124" s="17" t="str">
        <f t="shared" ca="1" si="330"/>
        <v/>
      </c>
      <c r="IE124" s="17" t="str">
        <f t="shared" ca="1" si="331"/>
        <v/>
      </c>
      <c r="IF124" s="17" t="str">
        <f t="shared" ca="1" si="332"/>
        <v/>
      </c>
      <c r="IG124" s="17" t="str">
        <f t="shared" ca="1" si="333"/>
        <v/>
      </c>
      <c r="IH124" s="17" t="str">
        <f t="shared" ca="1" si="334"/>
        <v/>
      </c>
      <c r="II124" s="17" t="str">
        <f t="shared" ca="1" si="335"/>
        <v/>
      </c>
      <c r="IJ124" s="17" t="str">
        <f t="shared" ca="1" si="336"/>
        <v/>
      </c>
      <c r="IK124" s="17" t="str">
        <f t="shared" ca="1" si="337"/>
        <v/>
      </c>
      <c r="IL124" s="17" t="str">
        <f t="shared" ca="1" si="338"/>
        <v/>
      </c>
      <c r="IM124" s="17" t="str">
        <f t="shared" ca="1" si="339"/>
        <v/>
      </c>
      <c r="IN124" s="17" t="str">
        <f t="shared" ca="1" si="340"/>
        <v/>
      </c>
      <c r="IO124" s="17" t="str">
        <f t="shared" ca="1" si="341"/>
        <v/>
      </c>
      <c r="IP124" s="17" t="str">
        <f t="shared" ca="1" si="342"/>
        <v/>
      </c>
      <c r="IQ124" s="17" t="str">
        <f t="shared" ca="1" si="343"/>
        <v/>
      </c>
      <c r="IR124" s="17" t="str">
        <f t="shared" ca="1" si="344"/>
        <v/>
      </c>
      <c r="IS124" s="17" t="str">
        <f t="shared" ca="1" si="345"/>
        <v/>
      </c>
      <c r="IT124" s="17" t="str">
        <f t="shared" ca="1" si="346"/>
        <v/>
      </c>
      <c r="IU124" s="17" t="str">
        <f t="shared" ca="1" si="347"/>
        <v/>
      </c>
      <c r="IV124" s="17" t="str">
        <f t="shared" ca="1" si="348"/>
        <v/>
      </c>
      <c r="IW124" s="17" t="str">
        <f t="shared" ca="1" si="349"/>
        <v/>
      </c>
      <c r="IX124" s="17" t="str">
        <f t="shared" ca="1" si="350"/>
        <v/>
      </c>
      <c r="IY124" s="17" t="str">
        <f t="shared" ca="1" si="351"/>
        <v/>
      </c>
      <c r="IZ124" s="17" t="str">
        <f t="shared" ca="1" si="352"/>
        <v/>
      </c>
      <c r="JA124" s="17" t="str">
        <f t="shared" ca="1" si="353"/>
        <v/>
      </c>
      <c r="JB124" s="17" t="str">
        <f t="shared" ca="1" si="354"/>
        <v/>
      </c>
      <c r="JC124" s="17" t="str">
        <f t="shared" ca="1" si="355"/>
        <v/>
      </c>
      <c r="JD124" s="17" t="str">
        <f t="shared" ca="1" si="356"/>
        <v/>
      </c>
      <c r="JE124" s="17" t="str">
        <f t="shared" ca="1" si="357"/>
        <v/>
      </c>
      <c r="JF124" s="17" t="str">
        <f t="shared" ca="1" si="358"/>
        <v/>
      </c>
      <c r="JG124" s="17" t="str">
        <f t="shared" ca="1" si="359"/>
        <v/>
      </c>
      <c r="JH124" s="17" t="str">
        <f t="shared" ca="1" si="360"/>
        <v/>
      </c>
      <c r="JI124" s="17" t="str">
        <f t="shared" ca="1" si="361"/>
        <v/>
      </c>
      <c r="JJ124" s="17" t="str">
        <f t="shared" ca="1" si="362"/>
        <v/>
      </c>
      <c r="JK124" s="17" t="str">
        <f t="shared" ca="1" si="363"/>
        <v/>
      </c>
      <c r="JL124" s="17" t="str">
        <f t="shared" ca="1" si="364"/>
        <v/>
      </c>
      <c r="JM124" s="17" t="str">
        <f t="shared" ca="1" si="365"/>
        <v/>
      </c>
    </row>
    <row r="125" spans="1:273">
      <c r="A125" s="17" t="str">
        <f t="shared" si="145"/>
        <v>\\\0</v>
      </c>
      <c r="B125" s="17" t="str">
        <f t="shared" si="146"/>
        <v>\\\0</v>
      </c>
      <c r="C125" s="17" t="str">
        <f t="shared" si="147"/>
        <v>\\\0</v>
      </c>
      <c r="D125" s="17" t="str">
        <f t="shared" si="148"/>
        <v>\\\0</v>
      </c>
      <c r="E125" s="17" t="str">
        <f t="shared" si="149"/>
        <v>\\\0</v>
      </c>
      <c r="F125" s="17" t="str">
        <f t="shared" si="150"/>
        <v>\\\0</v>
      </c>
      <c r="G125" s="17" t="str">
        <f t="shared" si="151"/>
        <v>\\\0</v>
      </c>
      <c r="H125" s="17" t="str">
        <f t="shared" si="152"/>
        <v>\\\0</v>
      </c>
      <c r="I125" s="17" t="str">
        <f t="shared" si="153"/>
        <v>\\\0</v>
      </c>
      <c r="J125" s="17" t="str">
        <f t="shared" si="154"/>
        <v>\\\0</v>
      </c>
      <c r="K125" s="17" t="str">
        <f t="shared" si="155"/>
        <v>\\\0</v>
      </c>
      <c r="L125" s="17" t="str">
        <f t="shared" si="156"/>
        <v>\\\0</v>
      </c>
      <c r="M125" s="17" t="str">
        <f t="shared" si="157"/>
        <v>\\\0</v>
      </c>
      <c r="N125" s="17" t="str">
        <f t="shared" si="158"/>
        <v>\\\0</v>
      </c>
      <c r="O125" s="17" t="str">
        <f t="shared" si="159"/>
        <v>\\\0</v>
      </c>
      <c r="P125" s="17" t="str">
        <f t="shared" si="160"/>
        <v>\\\0</v>
      </c>
      <c r="R125" s="17" t="str">
        <f t="shared" si="161"/>
        <v>\\</v>
      </c>
      <c r="S125" s="38"/>
      <c r="T125" s="39"/>
      <c r="U125" s="31"/>
      <c r="V125" s="32"/>
      <c r="W125" s="36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35"/>
      <c r="DS125" s="287"/>
      <c r="DT125" s="36"/>
      <c r="DU125" s="37"/>
      <c r="DV125" s="28">
        <f>IF(AND($S125='자료입력 및 결과표시'!$B$6,COUNTIF($W125:$DR125,'자료입력 및 결과표시'!$C$6)&gt;=1),IF(OR('자료입력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DW125" s="28">
        <f>IF(AND($S125='자료입력 및 결과표시'!$B$7,COUNTIF($W125:$DR125,'자료입력 및 결과표시'!$C$7)&gt;=1),IF(OR('자료입력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DX125" s="28">
        <f>IF(AND($S125='자료입력 및 결과표시'!$B$8,COUNTIF($W125:$DR125,'자료입력 및 결과표시'!$C$8)&gt;=1),IF(OR('자료입력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DY125" s="28">
        <f>IF(AND($S125='자료입력 및 결과표시'!$B$9,COUNTIF($W125:$DR125,'자료입력 및 결과표시'!$C$9)&gt;=1),IF(OR('자료입력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DZ125" s="28">
        <f>IF(AND($S125='자료입력 및 결과표시'!$B$10,COUNTIF($W125:$DR125,'자료입력 및 결과표시'!$C$10)&gt;=1),IF(OR('자료입력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A125" s="28">
        <f>IF(AND($S125='자료입력 및 결과표시'!$B$11,COUNTIF($W125:$DR125,'자료입력 및 결과표시'!$C$11)&gt;=1),IF(OR('자료입력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B125" s="28">
        <f>IF(AND($S125='자료입력 및 결과표시'!$B$12,COUNTIF($W125:$DR125,'자료입력 및 결과표시'!$C$12)&gt;=1),IF(OR('자료입력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C125" s="28">
        <f>IF(AND($S125='자료입력 및 결과표시'!$B$13,COUNTIF($W125:$DR125,'자료입력 및 결과표시'!$C$13)&gt;=1),IF(OR('자료입력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D125" s="28">
        <f>IF(AND($S125='자료입력 및 결과표시'!$B$14,COUNTIF($W125:$DR125,'자료입력 및 결과표시'!$C$14)&gt;=1),IF(OR('자료입력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E125" s="28">
        <f>IF(AND($S125='자료입력 및 결과표시'!$B$15,COUNTIF($W125:$DR125,'자료입력 및 결과표시'!$C$15)&gt;=1),IF(OR('자료입력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F125" s="28">
        <f>IF(AND($S125='자료입력 및 결과표시'!$B$16,COUNTIF($W125:$DR125,'자료입력 및 결과표시'!$C$16)&gt;=1),IF(OR('자료입력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G125" s="28">
        <f>IF(AND($S125='자료입력 및 결과표시'!$B$17,COUNTIF($W125:$DR125,'자료입력 및 결과표시'!$C$17)&gt;=1),IF(OR('자료입력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H125" s="28">
        <f>IF(AND($S125='자료입력 및 결과표시'!$B$18,COUNTIF($W125:$DR125,'자료입력 및 결과표시'!$C$18)&gt;=1),IF(OR('자료입력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I125" s="28">
        <f>IF(AND($S125='자료입력 및 결과표시'!$B$19,COUNTIF($W125:$DR125,'자료입력 및 결과표시'!$C$19)&gt;=1),IF(OR('자료입력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J125" s="28">
        <f>IF(AND($S125='자료입력 및 결과표시'!$B$20,COUNTIF($W125:$DR125,'자료입력 및 결과표시'!$C$20)&gt;=1),IF(OR('자료입력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K125" s="28">
        <f>IF(AND($S125='자료입력 및 결과표시'!$B$21,COUNTIF($W125:$DR125,'자료입력 및 결과표시'!$C$21)&gt;=1),IF(OR('자료입력 및 결과표시'!$B$4+90&gt;=$V125,'자료입력 및 결과표시'!$B$4&lt;$U125),0,IF($V125-'자료입력 및 결과표시'!$B$4-90&gt;='자료입력 및 결과표시'!$E$4,'자료입력 및 결과표시'!$E$4,$V125-'자료입력 및 결과표시'!$B$4-90)),0)</f>
        <v>0</v>
      </c>
      <c r="EL125" s="17">
        <f>IF(AND(S125='자료입력 및 결과표시'!$B$6,COUNTIF('업무중복도(데이터 입력)'!$W125:$DR125,'자료입력 및 결과표시'!$C$6)&gt;=1),1,0)</f>
        <v>0</v>
      </c>
      <c r="EM125" s="17">
        <f>IF(AND(S125='자료입력 및 결과표시'!$B$7,COUNTIF('업무중복도(데이터 입력)'!$W125:$DR125,'자료입력 및 결과표시'!$C$7)&gt;=1),2,0)</f>
        <v>0</v>
      </c>
      <c r="EN125" s="17">
        <f>IF(AND(S125='자료입력 및 결과표시'!$B$8,COUNTIF('업무중복도(데이터 입력)'!$W125:$DR125,'자료입력 및 결과표시'!$C$8)&gt;=1),3,0)</f>
        <v>0</v>
      </c>
      <c r="EO125" s="17">
        <f>IF(AND(S125='자료입력 및 결과표시'!$B$9,COUNTIF('업무중복도(데이터 입력)'!$W125:$DR125,'자료입력 및 결과표시'!$C$9)&gt;=1),4,0)</f>
        <v>0</v>
      </c>
      <c r="EP125" s="17">
        <f>IF(AND(S125='자료입력 및 결과표시'!$B$10,COUNTIF('업무중복도(데이터 입력)'!$W125:$DR125,'자료입력 및 결과표시'!$C$10)&gt;=1),5,0)</f>
        <v>0</v>
      </c>
      <c r="EQ125" s="17">
        <f>IF(AND(S125='자료입력 및 결과표시'!$B$11,COUNTIF('업무중복도(데이터 입력)'!$W125:$DR125,'자료입력 및 결과표시'!$C$11)&gt;=1),6,0)</f>
        <v>0</v>
      </c>
      <c r="ER125" s="17">
        <f>IF(AND(S125='자료입력 및 결과표시'!$B$12,COUNTIF('업무중복도(데이터 입력)'!$W125:$DR125,'자료입력 및 결과표시'!$C$12)&gt;=1),7,0)</f>
        <v>0</v>
      </c>
      <c r="ES125" s="17">
        <f>IF(AND(S125='자료입력 및 결과표시'!$B$13,COUNTIF('업무중복도(데이터 입력)'!$W125:$DR125,'자료입력 및 결과표시'!$C$13)&gt;=1),8,0)</f>
        <v>0</v>
      </c>
      <c r="ET125" s="17">
        <f>IF(AND(S125='자료입력 및 결과표시'!$B$14,COUNTIF('업무중복도(데이터 입력)'!$W125:$DR125,'자료입력 및 결과표시'!$C$14)&gt;=1),9,0)</f>
        <v>0</v>
      </c>
      <c r="EU125" s="17">
        <f>IF(AND(S125='자료입력 및 결과표시'!$B$15,COUNTIF('업무중복도(데이터 입력)'!$W125:$DR125,'자료입력 및 결과표시'!$C$15)&gt;=1),10,0)</f>
        <v>0</v>
      </c>
      <c r="EV125" s="17">
        <f>IF(AND(S125='자료입력 및 결과표시'!$B$16,COUNTIF('업무중복도(데이터 입력)'!$W125:$DR125,'자료입력 및 결과표시'!$C$16)&gt;=1),11,0)</f>
        <v>0</v>
      </c>
      <c r="EW125" s="17">
        <f>IF(AND(S125='자료입력 및 결과표시'!$B$17,COUNTIF('업무중복도(데이터 입력)'!$W125:$DR125,'자료입력 및 결과표시'!$C$17)&gt;=1),12,0)</f>
        <v>0</v>
      </c>
      <c r="EX125" s="17">
        <f>IF(AND(S125='자료입력 및 결과표시'!$B$18,COUNTIF('업무중복도(데이터 입력)'!$W125:$DR125,'자료입력 및 결과표시'!$C$18)&gt;=1),13,0)</f>
        <v>0</v>
      </c>
      <c r="EY125" s="17">
        <f>IF(AND(S125='자료입력 및 결과표시'!$B$19,COUNTIF('업무중복도(데이터 입력)'!$W125:$DR125,'자료입력 및 결과표시'!$C$19)&gt;=1),14,0)</f>
        <v>0</v>
      </c>
      <c r="EZ125" s="17">
        <f>IF(AND(S125='자료입력 및 결과표시'!$B$20,COUNTIF('업무중복도(데이터 입력)'!$W125:$DR125,'자료입력 및 결과표시'!$C$20)&gt;=1),15,0)</f>
        <v>0</v>
      </c>
      <c r="FA125" s="17">
        <f>IF(AND(S125='자료입력 및 결과표시'!$B$21,COUNTIF('업무중복도(데이터 입력)'!$W125:$DR125,'자료입력 및 결과표시'!$C$21)&gt;=1),16,0)</f>
        <v>0</v>
      </c>
      <c r="FD125" s="270" t="str">
        <f ca="1">IFERROR(MATCH('자료입력 및 결과표시'!$C$62,OFFSET($R$3,$FD124,,1000),0)+$FD124,"")</f>
        <v/>
      </c>
      <c r="FE125" s="271" t="str">
        <f t="shared" ca="1" si="162"/>
        <v/>
      </c>
      <c r="FK125" s="17">
        <f t="shared" si="163"/>
        <v>0</v>
      </c>
      <c r="FO125"/>
      <c r="FP125" s="17" t="str">
        <f t="shared" ca="1" si="165"/>
        <v/>
      </c>
      <c r="FQ125" s="270" t="str">
        <f ca="1">IFERROR(MATCH('자료입력 및 결과표시'!$C$62,OFFSET($R$3,$FQ124,,1000),0)+$FQ124,"")</f>
        <v/>
      </c>
      <c r="FR125" s="17" t="str">
        <f t="shared" ca="1" si="266"/>
        <v/>
      </c>
      <c r="FS125" s="17" t="str">
        <f t="shared" ca="1" si="267"/>
        <v/>
      </c>
      <c r="FT125" s="17" t="str">
        <f t="shared" ca="1" si="268"/>
        <v/>
      </c>
      <c r="FU125" s="17" t="str">
        <f t="shared" ca="1" si="269"/>
        <v/>
      </c>
      <c r="FV125" s="17" t="str">
        <f t="shared" ca="1" si="270"/>
        <v/>
      </c>
      <c r="FW125" s="17" t="str">
        <f t="shared" ca="1" si="271"/>
        <v/>
      </c>
      <c r="FX125" s="17" t="str">
        <f t="shared" ca="1" si="272"/>
        <v/>
      </c>
      <c r="FY125" s="17" t="str">
        <f t="shared" ca="1" si="273"/>
        <v/>
      </c>
      <c r="FZ125" s="17" t="str">
        <f t="shared" ca="1" si="274"/>
        <v/>
      </c>
      <c r="GA125" s="17" t="str">
        <f t="shared" ca="1" si="275"/>
        <v/>
      </c>
      <c r="GB125" s="17" t="str">
        <f t="shared" ca="1" si="276"/>
        <v/>
      </c>
      <c r="GC125" s="17" t="str">
        <f t="shared" ca="1" si="277"/>
        <v/>
      </c>
      <c r="GD125" s="17" t="str">
        <f t="shared" ca="1" si="278"/>
        <v/>
      </c>
      <c r="GE125" s="17" t="str">
        <f t="shared" ca="1" si="279"/>
        <v/>
      </c>
      <c r="GF125" s="17" t="str">
        <f t="shared" ca="1" si="280"/>
        <v/>
      </c>
      <c r="GG125" s="17" t="str">
        <f t="shared" ca="1" si="281"/>
        <v/>
      </c>
      <c r="GH125" s="17" t="str">
        <f t="shared" ca="1" si="282"/>
        <v/>
      </c>
      <c r="GI125" s="17" t="str">
        <f t="shared" ca="1" si="283"/>
        <v/>
      </c>
      <c r="GJ125" s="17" t="str">
        <f t="shared" ca="1" si="284"/>
        <v/>
      </c>
      <c r="GK125" s="17" t="str">
        <f t="shared" ca="1" si="285"/>
        <v/>
      </c>
      <c r="GL125" s="17" t="str">
        <f t="shared" ca="1" si="286"/>
        <v/>
      </c>
      <c r="GM125" s="17" t="str">
        <f t="shared" ca="1" si="287"/>
        <v/>
      </c>
      <c r="GN125" s="17" t="str">
        <f t="shared" ca="1" si="288"/>
        <v/>
      </c>
      <c r="GO125" s="17" t="str">
        <f t="shared" ca="1" si="289"/>
        <v/>
      </c>
      <c r="GP125" s="17" t="str">
        <f t="shared" ca="1" si="290"/>
        <v/>
      </c>
      <c r="GQ125" s="17" t="str">
        <f t="shared" ca="1" si="291"/>
        <v/>
      </c>
      <c r="GR125" s="17" t="str">
        <f t="shared" ca="1" si="292"/>
        <v/>
      </c>
      <c r="GS125" s="17" t="str">
        <f t="shared" ca="1" si="293"/>
        <v/>
      </c>
      <c r="GT125" s="17" t="str">
        <f t="shared" ca="1" si="294"/>
        <v/>
      </c>
      <c r="GU125" s="17" t="str">
        <f t="shared" ca="1" si="295"/>
        <v/>
      </c>
      <c r="GV125" s="17" t="str">
        <f t="shared" ca="1" si="296"/>
        <v/>
      </c>
      <c r="GW125" s="17" t="str">
        <f t="shared" ca="1" si="297"/>
        <v/>
      </c>
      <c r="GX125" s="17" t="str">
        <f t="shared" ca="1" si="298"/>
        <v/>
      </c>
      <c r="GY125" s="17" t="str">
        <f t="shared" ca="1" si="299"/>
        <v/>
      </c>
      <c r="GZ125" s="17" t="str">
        <f t="shared" ca="1" si="300"/>
        <v/>
      </c>
      <c r="HA125" s="17" t="str">
        <f t="shared" ca="1" si="301"/>
        <v/>
      </c>
      <c r="HB125" s="17" t="str">
        <f t="shared" ca="1" si="302"/>
        <v/>
      </c>
      <c r="HC125" s="17" t="str">
        <f t="shared" ca="1" si="303"/>
        <v/>
      </c>
      <c r="HD125" s="17" t="str">
        <f t="shared" ca="1" si="304"/>
        <v/>
      </c>
      <c r="HE125" s="17" t="str">
        <f t="shared" ca="1" si="305"/>
        <v/>
      </c>
      <c r="HF125" s="17" t="str">
        <f t="shared" ca="1" si="306"/>
        <v/>
      </c>
      <c r="HG125" s="17" t="str">
        <f t="shared" ca="1" si="307"/>
        <v/>
      </c>
      <c r="HH125" s="17" t="str">
        <f t="shared" ca="1" si="308"/>
        <v/>
      </c>
      <c r="HI125" s="17" t="str">
        <f t="shared" ca="1" si="309"/>
        <v/>
      </c>
      <c r="HJ125" s="17" t="str">
        <f t="shared" ca="1" si="310"/>
        <v/>
      </c>
      <c r="HK125" s="17" t="str">
        <f t="shared" ca="1" si="311"/>
        <v/>
      </c>
      <c r="HL125" s="17" t="str">
        <f t="shared" ca="1" si="312"/>
        <v/>
      </c>
      <c r="HM125" s="17" t="str">
        <f t="shared" ca="1" si="313"/>
        <v/>
      </c>
      <c r="HN125" s="17" t="str">
        <f t="shared" ca="1" si="314"/>
        <v/>
      </c>
      <c r="HO125" s="17" t="str">
        <f t="shared" ca="1" si="315"/>
        <v/>
      </c>
      <c r="HP125" s="17" t="str">
        <f t="shared" ca="1" si="316"/>
        <v/>
      </c>
      <c r="HQ125" s="17" t="str">
        <f t="shared" ca="1" si="317"/>
        <v/>
      </c>
      <c r="HR125" s="17" t="str">
        <f t="shared" ca="1" si="318"/>
        <v/>
      </c>
      <c r="HS125" s="17" t="str">
        <f t="shared" ca="1" si="319"/>
        <v/>
      </c>
      <c r="HT125" s="17" t="str">
        <f t="shared" ca="1" si="320"/>
        <v/>
      </c>
      <c r="HU125" s="17" t="str">
        <f t="shared" ca="1" si="321"/>
        <v/>
      </c>
      <c r="HV125" s="17" t="str">
        <f t="shared" ca="1" si="322"/>
        <v/>
      </c>
      <c r="HW125" s="17" t="str">
        <f t="shared" ca="1" si="323"/>
        <v/>
      </c>
      <c r="HX125" s="17" t="str">
        <f t="shared" ca="1" si="324"/>
        <v/>
      </c>
      <c r="HY125" s="17" t="str">
        <f t="shared" ca="1" si="325"/>
        <v/>
      </c>
      <c r="HZ125" s="17" t="str">
        <f t="shared" ca="1" si="326"/>
        <v/>
      </c>
      <c r="IA125" s="17" t="str">
        <f t="shared" ca="1" si="327"/>
        <v/>
      </c>
      <c r="IB125" s="17" t="str">
        <f t="shared" ca="1" si="328"/>
        <v/>
      </c>
      <c r="IC125" s="17" t="str">
        <f t="shared" ca="1" si="329"/>
        <v/>
      </c>
      <c r="ID125" s="17" t="str">
        <f t="shared" ca="1" si="330"/>
        <v/>
      </c>
      <c r="IE125" s="17" t="str">
        <f t="shared" ca="1" si="331"/>
        <v/>
      </c>
      <c r="IF125" s="17" t="str">
        <f t="shared" ca="1" si="332"/>
        <v/>
      </c>
      <c r="IG125" s="17" t="str">
        <f t="shared" ca="1" si="333"/>
        <v/>
      </c>
      <c r="IH125" s="17" t="str">
        <f t="shared" ca="1" si="334"/>
        <v/>
      </c>
      <c r="II125" s="17" t="str">
        <f t="shared" ca="1" si="335"/>
        <v/>
      </c>
      <c r="IJ125" s="17" t="str">
        <f t="shared" ca="1" si="336"/>
        <v/>
      </c>
      <c r="IK125" s="17" t="str">
        <f t="shared" ca="1" si="337"/>
        <v/>
      </c>
      <c r="IL125" s="17" t="str">
        <f t="shared" ca="1" si="338"/>
        <v/>
      </c>
      <c r="IM125" s="17" t="str">
        <f t="shared" ca="1" si="339"/>
        <v/>
      </c>
      <c r="IN125" s="17" t="str">
        <f t="shared" ca="1" si="340"/>
        <v/>
      </c>
      <c r="IO125" s="17" t="str">
        <f t="shared" ca="1" si="341"/>
        <v/>
      </c>
      <c r="IP125" s="17" t="str">
        <f t="shared" ca="1" si="342"/>
        <v/>
      </c>
      <c r="IQ125" s="17" t="str">
        <f t="shared" ca="1" si="343"/>
        <v/>
      </c>
      <c r="IR125" s="17" t="str">
        <f t="shared" ca="1" si="344"/>
        <v/>
      </c>
      <c r="IS125" s="17" t="str">
        <f t="shared" ca="1" si="345"/>
        <v/>
      </c>
      <c r="IT125" s="17" t="str">
        <f t="shared" ca="1" si="346"/>
        <v/>
      </c>
      <c r="IU125" s="17" t="str">
        <f t="shared" ca="1" si="347"/>
        <v/>
      </c>
      <c r="IV125" s="17" t="str">
        <f t="shared" ca="1" si="348"/>
        <v/>
      </c>
      <c r="IW125" s="17" t="str">
        <f t="shared" ca="1" si="349"/>
        <v/>
      </c>
      <c r="IX125" s="17" t="str">
        <f t="shared" ca="1" si="350"/>
        <v/>
      </c>
      <c r="IY125" s="17" t="str">
        <f t="shared" ca="1" si="351"/>
        <v/>
      </c>
      <c r="IZ125" s="17" t="str">
        <f t="shared" ca="1" si="352"/>
        <v/>
      </c>
      <c r="JA125" s="17" t="str">
        <f t="shared" ca="1" si="353"/>
        <v/>
      </c>
      <c r="JB125" s="17" t="str">
        <f t="shared" ca="1" si="354"/>
        <v/>
      </c>
      <c r="JC125" s="17" t="str">
        <f t="shared" ca="1" si="355"/>
        <v/>
      </c>
      <c r="JD125" s="17" t="str">
        <f t="shared" ca="1" si="356"/>
        <v/>
      </c>
      <c r="JE125" s="17" t="str">
        <f t="shared" ca="1" si="357"/>
        <v/>
      </c>
      <c r="JF125" s="17" t="str">
        <f t="shared" ca="1" si="358"/>
        <v/>
      </c>
      <c r="JG125" s="17" t="str">
        <f t="shared" ca="1" si="359"/>
        <v/>
      </c>
      <c r="JH125" s="17" t="str">
        <f t="shared" ca="1" si="360"/>
        <v/>
      </c>
      <c r="JI125" s="17" t="str">
        <f t="shared" ca="1" si="361"/>
        <v/>
      </c>
      <c r="JJ125" s="17" t="str">
        <f t="shared" ca="1" si="362"/>
        <v/>
      </c>
      <c r="JK125" s="17" t="str">
        <f t="shared" ca="1" si="363"/>
        <v/>
      </c>
      <c r="JL125" s="17" t="str">
        <f t="shared" ca="1" si="364"/>
        <v/>
      </c>
      <c r="JM125" s="17" t="str">
        <f t="shared" ca="1" si="365"/>
        <v/>
      </c>
    </row>
    <row r="126" spans="1:273">
      <c r="A126" s="17" t="str">
        <f t="shared" si="145"/>
        <v>\\\0</v>
      </c>
      <c r="B126" s="17" t="str">
        <f t="shared" si="146"/>
        <v>\\\0</v>
      </c>
      <c r="C126" s="17" t="str">
        <f t="shared" si="147"/>
        <v>\\\0</v>
      </c>
      <c r="D126" s="17" t="str">
        <f t="shared" si="148"/>
        <v>\\\0</v>
      </c>
      <c r="E126" s="17" t="str">
        <f t="shared" si="149"/>
        <v>\\\0</v>
      </c>
      <c r="F126" s="17" t="str">
        <f t="shared" si="150"/>
        <v>\\\0</v>
      </c>
      <c r="G126" s="17" t="str">
        <f t="shared" si="151"/>
        <v>\\\0</v>
      </c>
      <c r="H126" s="17" t="str">
        <f t="shared" si="152"/>
        <v>\\\0</v>
      </c>
      <c r="I126" s="17" t="str">
        <f t="shared" si="153"/>
        <v>\\\0</v>
      </c>
      <c r="J126" s="17" t="str">
        <f t="shared" si="154"/>
        <v>\\\0</v>
      </c>
      <c r="K126" s="17" t="str">
        <f t="shared" si="155"/>
        <v>\\\0</v>
      </c>
      <c r="L126" s="17" t="str">
        <f t="shared" si="156"/>
        <v>\\\0</v>
      </c>
      <c r="M126" s="17" t="str">
        <f t="shared" si="157"/>
        <v>\\\0</v>
      </c>
      <c r="N126" s="17" t="str">
        <f t="shared" si="158"/>
        <v>\\\0</v>
      </c>
      <c r="O126" s="17" t="str">
        <f t="shared" si="159"/>
        <v>\\\0</v>
      </c>
      <c r="P126" s="17" t="str">
        <f t="shared" si="160"/>
        <v>\\\0</v>
      </c>
      <c r="R126" s="17" t="str">
        <f t="shared" si="161"/>
        <v>\\</v>
      </c>
      <c r="S126" s="38"/>
      <c r="T126" s="39"/>
      <c r="U126" s="31"/>
      <c r="V126" s="32"/>
      <c r="W126" s="36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35"/>
      <c r="DS126" s="287"/>
      <c r="DT126" s="36"/>
      <c r="DU126" s="37"/>
      <c r="DV126" s="28">
        <f>IF(AND($S126='자료입력 및 결과표시'!$B$6,COUNTIF($W126:$DR126,'자료입력 및 결과표시'!$C$6)&gt;=1),IF(OR('자료입력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DW126" s="28">
        <f>IF(AND($S126='자료입력 및 결과표시'!$B$7,COUNTIF($W126:$DR126,'자료입력 및 결과표시'!$C$7)&gt;=1),IF(OR('자료입력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DX126" s="28">
        <f>IF(AND($S126='자료입력 및 결과표시'!$B$8,COUNTIF($W126:$DR126,'자료입력 및 결과표시'!$C$8)&gt;=1),IF(OR('자료입력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DY126" s="28">
        <f>IF(AND($S126='자료입력 및 결과표시'!$B$9,COUNTIF($W126:$DR126,'자료입력 및 결과표시'!$C$9)&gt;=1),IF(OR('자료입력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DZ126" s="28">
        <f>IF(AND($S126='자료입력 및 결과표시'!$B$10,COUNTIF($W126:$DR126,'자료입력 및 결과표시'!$C$10)&gt;=1),IF(OR('자료입력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A126" s="28">
        <f>IF(AND($S126='자료입력 및 결과표시'!$B$11,COUNTIF($W126:$DR126,'자료입력 및 결과표시'!$C$11)&gt;=1),IF(OR('자료입력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B126" s="28">
        <f>IF(AND($S126='자료입력 및 결과표시'!$B$12,COUNTIF($W126:$DR126,'자료입력 및 결과표시'!$C$12)&gt;=1),IF(OR('자료입력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C126" s="28">
        <f>IF(AND($S126='자료입력 및 결과표시'!$B$13,COUNTIF($W126:$DR126,'자료입력 및 결과표시'!$C$13)&gt;=1),IF(OR('자료입력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D126" s="28">
        <f>IF(AND($S126='자료입력 및 결과표시'!$B$14,COUNTIF($W126:$DR126,'자료입력 및 결과표시'!$C$14)&gt;=1),IF(OR('자료입력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E126" s="28">
        <f>IF(AND($S126='자료입력 및 결과표시'!$B$15,COUNTIF($W126:$DR126,'자료입력 및 결과표시'!$C$15)&gt;=1),IF(OR('자료입력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F126" s="28">
        <f>IF(AND($S126='자료입력 및 결과표시'!$B$16,COUNTIF($W126:$DR126,'자료입력 및 결과표시'!$C$16)&gt;=1),IF(OR('자료입력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G126" s="28">
        <f>IF(AND($S126='자료입력 및 결과표시'!$B$17,COUNTIF($W126:$DR126,'자료입력 및 결과표시'!$C$17)&gt;=1),IF(OR('자료입력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H126" s="28">
        <f>IF(AND($S126='자료입력 및 결과표시'!$B$18,COUNTIF($W126:$DR126,'자료입력 및 결과표시'!$C$18)&gt;=1),IF(OR('자료입력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I126" s="28">
        <f>IF(AND($S126='자료입력 및 결과표시'!$B$19,COUNTIF($W126:$DR126,'자료입력 및 결과표시'!$C$19)&gt;=1),IF(OR('자료입력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J126" s="28">
        <f>IF(AND($S126='자료입력 및 결과표시'!$B$20,COUNTIF($W126:$DR126,'자료입력 및 결과표시'!$C$20)&gt;=1),IF(OR('자료입력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K126" s="28">
        <f>IF(AND($S126='자료입력 및 결과표시'!$B$21,COUNTIF($W126:$DR126,'자료입력 및 결과표시'!$C$21)&gt;=1),IF(OR('자료입력 및 결과표시'!$B$4+90&gt;=$V126,'자료입력 및 결과표시'!$B$4&lt;$U126),0,IF($V126-'자료입력 및 결과표시'!$B$4-90&gt;='자료입력 및 결과표시'!$E$4,'자료입력 및 결과표시'!$E$4,$V126-'자료입력 및 결과표시'!$B$4-90)),0)</f>
        <v>0</v>
      </c>
      <c r="EL126" s="17">
        <f>IF(AND(S126='자료입력 및 결과표시'!$B$6,COUNTIF('업무중복도(데이터 입력)'!$W126:$DR126,'자료입력 및 결과표시'!$C$6)&gt;=1),1,0)</f>
        <v>0</v>
      </c>
      <c r="EM126" s="17">
        <f>IF(AND(S126='자료입력 및 결과표시'!$B$7,COUNTIF('업무중복도(데이터 입력)'!$W126:$DR126,'자료입력 및 결과표시'!$C$7)&gt;=1),2,0)</f>
        <v>0</v>
      </c>
      <c r="EN126" s="17">
        <f>IF(AND(S126='자료입력 및 결과표시'!$B$8,COUNTIF('업무중복도(데이터 입력)'!$W126:$DR126,'자료입력 및 결과표시'!$C$8)&gt;=1),3,0)</f>
        <v>0</v>
      </c>
      <c r="EO126" s="17">
        <f>IF(AND(S126='자료입력 및 결과표시'!$B$9,COUNTIF('업무중복도(데이터 입력)'!$W126:$DR126,'자료입력 및 결과표시'!$C$9)&gt;=1),4,0)</f>
        <v>0</v>
      </c>
      <c r="EP126" s="17">
        <f>IF(AND(S126='자료입력 및 결과표시'!$B$10,COUNTIF('업무중복도(데이터 입력)'!$W126:$DR126,'자료입력 및 결과표시'!$C$10)&gt;=1),5,0)</f>
        <v>0</v>
      </c>
      <c r="EQ126" s="17">
        <f>IF(AND(S126='자료입력 및 결과표시'!$B$11,COUNTIF('업무중복도(데이터 입력)'!$W126:$DR126,'자료입력 및 결과표시'!$C$11)&gt;=1),6,0)</f>
        <v>0</v>
      </c>
      <c r="ER126" s="17">
        <f>IF(AND(S126='자료입력 및 결과표시'!$B$12,COUNTIF('업무중복도(데이터 입력)'!$W126:$DR126,'자료입력 및 결과표시'!$C$12)&gt;=1),7,0)</f>
        <v>0</v>
      </c>
      <c r="ES126" s="17">
        <f>IF(AND(S126='자료입력 및 결과표시'!$B$13,COUNTIF('업무중복도(데이터 입력)'!$W126:$DR126,'자료입력 및 결과표시'!$C$13)&gt;=1),8,0)</f>
        <v>0</v>
      </c>
      <c r="ET126" s="17">
        <f>IF(AND(S126='자료입력 및 결과표시'!$B$14,COUNTIF('업무중복도(데이터 입력)'!$W126:$DR126,'자료입력 및 결과표시'!$C$14)&gt;=1),9,0)</f>
        <v>0</v>
      </c>
      <c r="EU126" s="17">
        <f>IF(AND(S126='자료입력 및 결과표시'!$B$15,COUNTIF('업무중복도(데이터 입력)'!$W126:$DR126,'자료입력 및 결과표시'!$C$15)&gt;=1),10,0)</f>
        <v>0</v>
      </c>
      <c r="EV126" s="17">
        <f>IF(AND(S126='자료입력 및 결과표시'!$B$16,COUNTIF('업무중복도(데이터 입력)'!$W126:$DR126,'자료입력 및 결과표시'!$C$16)&gt;=1),11,0)</f>
        <v>0</v>
      </c>
      <c r="EW126" s="17">
        <f>IF(AND(S126='자료입력 및 결과표시'!$B$17,COUNTIF('업무중복도(데이터 입력)'!$W126:$DR126,'자료입력 및 결과표시'!$C$17)&gt;=1),12,0)</f>
        <v>0</v>
      </c>
      <c r="EX126" s="17">
        <f>IF(AND(S126='자료입력 및 결과표시'!$B$18,COUNTIF('업무중복도(데이터 입력)'!$W126:$DR126,'자료입력 및 결과표시'!$C$18)&gt;=1),13,0)</f>
        <v>0</v>
      </c>
      <c r="EY126" s="17">
        <f>IF(AND(S126='자료입력 및 결과표시'!$B$19,COUNTIF('업무중복도(데이터 입력)'!$W126:$DR126,'자료입력 및 결과표시'!$C$19)&gt;=1),14,0)</f>
        <v>0</v>
      </c>
      <c r="EZ126" s="17">
        <f>IF(AND(S126='자료입력 및 결과표시'!$B$20,COUNTIF('업무중복도(데이터 입력)'!$W126:$DR126,'자료입력 및 결과표시'!$C$20)&gt;=1),15,0)</f>
        <v>0</v>
      </c>
      <c r="FA126" s="17">
        <f>IF(AND(S126='자료입력 및 결과표시'!$B$21,COUNTIF('업무중복도(데이터 입력)'!$W126:$DR126,'자료입력 및 결과표시'!$C$21)&gt;=1),16,0)</f>
        <v>0</v>
      </c>
      <c r="FD126" s="270" t="str">
        <f ca="1">IFERROR(MATCH('자료입력 및 결과표시'!$C$62,OFFSET($R$3,$FD125,,1000),0)+$FD125,"")</f>
        <v/>
      </c>
      <c r="FE126" s="271" t="str">
        <f t="shared" ca="1" si="162"/>
        <v/>
      </c>
      <c r="FK126" s="17">
        <f t="shared" si="163"/>
        <v>0</v>
      </c>
      <c r="FO126"/>
      <c r="FP126" s="17" t="str">
        <f t="shared" ca="1" si="165"/>
        <v/>
      </c>
      <c r="FQ126" s="270" t="str">
        <f ca="1">IFERROR(MATCH('자료입력 및 결과표시'!$C$62,OFFSET($R$3,$FQ125,,1000),0)+$FQ125,"")</f>
        <v/>
      </c>
      <c r="FR126" s="17" t="str">
        <f t="shared" ca="1" si="266"/>
        <v/>
      </c>
      <c r="FS126" s="17" t="str">
        <f t="shared" ca="1" si="267"/>
        <v/>
      </c>
      <c r="FT126" s="17" t="str">
        <f t="shared" ca="1" si="268"/>
        <v/>
      </c>
      <c r="FU126" s="17" t="str">
        <f t="shared" ca="1" si="269"/>
        <v/>
      </c>
      <c r="FV126" s="17" t="str">
        <f t="shared" ca="1" si="270"/>
        <v/>
      </c>
      <c r="FW126" s="17" t="str">
        <f t="shared" ca="1" si="271"/>
        <v/>
      </c>
      <c r="FX126" s="17" t="str">
        <f t="shared" ca="1" si="272"/>
        <v/>
      </c>
      <c r="FY126" s="17" t="str">
        <f t="shared" ca="1" si="273"/>
        <v/>
      </c>
      <c r="FZ126" s="17" t="str">
        <f t="shared" ca="1" si="274"/>
        <v/>
      </c>
      <c r="GA126" s="17" t="str">
        <f t="shared" ca="1" si="275"/>
        <v/>
      </c>
      <c r="GB126" s="17" t="str">
        <f t="shared" ca="1" si="276"/>
        <v/>
      </c>
      <c r="GC126" s="17" t="str">
        <f t="shared" ca="1" si="277"/>
        <v/>
      </c>
      <c r="GD126" s="17" t="str">
        <f t="shared" ca="1" si="278"/>
        <v/>
      </c>
      <c r="GE126" s="17" t="str">
        <f t="shared" ca="1" si="279"/>
        <v/>
      </c>
      <c r="GF126" s="17" t="str">
        <f t="shared" ca="1" si="280"/>
        <v/>
      </c>
      <c r="GG126" s="17" t="str">
        <f t="shared" ca="1" si="281"/>
        <v/>
      </c>
      <c r="GH126" s="17" t="str">
        <f t="shared" ca="1" si="282"/>
        <v/>
      </c>
      <c r="GI126" s="17" t="str">
        <f t="shared" ca="1" si="283"/>
        <v/>
      </c>
      <c r="GJ126" s="17" t="str">
        <f t="shared" ca="1" si="284"/>
        <v/>
      </c>
      <c r="GK126" s="17" t="str">
        <f t="shared" ca="1" si="285"/>
        <v/>
      </c>
      <c r="GL126" s="17" t="str">
        <f t="shared" ca="1" si="286"/>
        <v/>
      </c>
      <c r="GM126" s="17" t="str">
        <f t="shared" ca="1" si="287"/>
        <v/>
      </c>
      <c r="GN126" s="17" t="str">
        <f t="shared" ca="1" si="288"/>
        <v/>
      </c>
      <c r="GO126" s="17" t="str">
        <f t="shared" ca="1" si="289"/>
        <v/>
      </c>
      <c r="GP126" s="17" t="str">
        <f t="shared" ca="1" si="290"/>
        <v/>
      </c>
      <c r="GQ126" s="17" t="str">
        <f t="shared" ca="1" si="291"/>
        <v/>
      </c>
      <c r="GR126" s="17" t="str">
        <f t="shared" ca="1" si="292"/>
        <v/>
      </c>
      <c r="GS126" s="17" t="str">
        <f t="shared" ca="1" si="293"/>
        <v/>
      </c>
      <c r="GT126" s="17" t="str">
        <f t="shared" ca="1" si="294"/>
        <v/>
      </c>
      <c r="GU126" s="17" t="str">
        <f t="shared" ca="1" si="295"/>
        <v/>
      </c>
      <c r="GV126" s="17" t="str">
        <f t="shared" ca="1" si="296"/>
        <v/>
      </c>
      <c r="GW126" s="17" t="str">
        <f t="shared" ca="1" si="297"/>
        <v/>
      </c>
      <c r="GX126" s="17" t="str">
        <f t="shared" ca="1" si="298"/>
        <v/>
      </c>
      <c r="GY126" s="17" t="str">
        <f t="shared" ca="1" si="299"/>
        <v/>
      </c>
      <c r="GZ126" s="17" t="str">
        <f t="shared" ca="1" si="300"/>
        <v/>
      </c>
      <c r="HA126" s="17" t="str">
        <f t="shared" ca="1" si="301"/>
        <v/>
      </c>
      <c r="HB126" s="17" t="str">
        <f t="shared" ca="1" si="302"/>
        <v/>
      </c>
      <c r="HC126" s="17" t="str">
        <f t="shared" ca="1" si="303"/>
        <v/>
      </c>
      <c r="HD126" s="17" t="str">
        <f t="shared" ca="1" si="304"/>
        <v/>
      </c>
      <c r="HE126" s="17" t="str">
        <f t="shared" ca="1" si="305"/>
        <v/>
      </c>
      <c r="HF126" s="17" t="str">
        <f t="shared" ca="1" si="306"/>
        <v/>
      </c>
      <c r="HG126" s="17" t="str">
        <f t="shared" ca="1" si="307"/>
        <v/>
      </c>
      <c r="HH126" s="17" t="str">
        <f t="shared" ca="1" si="308"/>
        <v/>
      </c>
      <c r="HI126" s="17" t="str">
        <f t="shared" ca="1" si="309"/>
        <v/>
      </c>
      <c r="HJ126" s="17" t="str">
        <f t="shared" ca="1" si="310"/>
        <v/>
      </c>
      <c r="HK126" s="17" t="str">
        <f t="shared" ca="1" si="311"/>
        <v/>
      </c>
      <c r="HL126" s="17" t="str">
        <f t="shared" ca="1" si="312"/>
        <v/>
      </c>
      <c r="HM126" s="17" t="str">
        <f t="shared" ca="1" si="313"/>
        <v/>
      </c>
      <c r="HN126" s="17" t="str">
        <f t="shared" ca="1" si="314"/>
        <v/>
      </c>
      <c r="HO126" s="17" t="str">
        <f t="shared" ca="1" si="315"/>
        <v/>
      </c>
      <c r="HP126" s="17" t="str">
        <f t="shared" ca="1" si="316"/>
        <v/>
      </c>
      <c r="HQ126" s="17" t="str">
        <f t="shared" ca="1" si="317"/>
        <v/>
      </c>
      <c r="HR126" s="17" t="str">
        <f t="shared" ca="1" si="318"/>
        <v/>
      </c>
      <c r="HS126" s="17" t="str">
        <f t="shared" ca="1" si="319"/>
        <v/>
      </c>
      <c r="HT126" s="17" t="str">
        <f t="shared" ca="1" si="320"/>
        <v/>
      </c>
      <c r="HU126" s="17" t="str">
        <f t="shared" ca="1" si="321"/>
        <v/>
      </c>
      <c r="HV126" s="17" t="str">
        <f t="shared" ca="1" si="322"/>
        <v/>
      </c>
      <c r="HW126" s="17" t="str">
        <f t="shared" ca="1" si="323"/>
        <v/>
      </c>
      <c r="HX126" s="17" t="str">
        <f t="shared" ca="1" si="324"/>
        <v/>
      </c>
      <c r="HY126" s="17" t="str">
        <f t="shared" ca="1" si="325"/>
        <v/>
      </c>
      <c r="HZ126" s="17" t="str">
        <f t="shared" ca="1" si="326"/>
        <v/>
      </c>
      <c r="IA126" s="17" t="str">
        <f t="shared" ca="1" si="327"/>
        <v/>
      </c>
      <c r="IB126" s="17" t="str">
        <f t="shared" ca="1" si="328"/>
        <v/>
      </c>
      <c r="IC126" s="17" t="str">
        <f t="shared" ca="1" si="329"/>
        <v/>
      </c>
      <c r="ID126" s="17" t="str">
        <f t="shared" ca="1" si="330"/>
        <v/>
      </c>
      <c r="IE126" s="17" t="str">
        <f t="shared" ca="1" si="331"/>
        <v/>
      </c>
      <c r="IF126" s="17" t="str">
        <f t="shared" ca="1" si="332"/>
        <v/>
      </c>
      <c r="IG126" s="17" t="str">
        <f t="shared" ca="1" si="333"/>
        <v/>
      </c>
      <c r="IH126" s="17" t="str">
        <f t="shared" ca="1" si="334"/>
        <v/>
      </c>
      <c r="II126" s="17" t="str">
        <f t="shared" ca="1" si="335"/>
        <v/>
      </c>
      <c r="IJ126" s="17" t="str">
        <f t="shared" ca="1" si="336"/>
        <v/>
      </c>
      <c r="IK126" s="17" t="str">
        <f t="shared" ca="1" si="337"/>
        <v/>
      </c>
      <c r="IL126" s="17" t="str">
        <f t="shared" ca="1" si="338"/>
        <v/>
      </c>
      <c r="IM126" s="17" t="str">
        <f t="shared" ca="1" si="339"/>
        <v/>
      </c>
      <c r="IN126" s="17" t="str">
        <f t="shared" ca="1" si="340"/>
        <v/>
      </c>
      <c r="IO126" s="17" t="str">
        <f t="shared" ca="1" si="341"/>
        <v/>
      </c>
      <c r="IP126" s="17" t="str">
        <f t="shared" ca="1" si="342"/>
        <v/>
      </c>
      <c r="IQ126" s="17" t="str">
        <f t="shared" ca="1" si="343"/>
        <v/>
      </c>
      <c r="IR126" s="17" t="str">
        <f t="shared" ca="1" si="344"/>
        <v/>
      </c>
      <c r="IS126" s="17" t="str">
        <f t="shared" ca="1" si="345"/>
        <v/>
      </c>
      <c r="IT126" s="17" t="str">
        <f t="shared" ca="1" si="346"/>
        <v/>
      </c>
      <c r="IU126" s="17" t="str">
        <f t="shared" ca="1" si="347"/>
        <v/>
      </c>
      <c r="IV126" s="17" t="str">
        <f t="shared" ca="1" si="348"/>
        <v/>
      </c>
      <c r="IW126" s="17" t="str">
        <f t="shared" ca="1" si="349"/>
        <v/>
      </c>
      <c r="IX126" s="17" t="str">
        <f t="shared" ca="1" si="350"/>
        <v/>
      </c>
      <c r="IY126" s="17" t="str">
        <f t="shared" ca="1" si="351"/>
        <v/>
      </c>
      <c r="IZ126" s="17" t="str">
        <f t="shared" ca="1" si="352"/>
        <v/>
      </c>
      <c r="JA126" s="17" t="str">
        <f t="shared" ca="1" si="353"/>
        <v/>
      </c>
      <c r="JB126" s="17" t="str">
        <f t="shared" ca="1" si="354"/>
        <v/>
      </c>
      <c r="JC126" s="17" t="str">
        <f t="shared" ca="1" si="355"/>
        <v/>
      </c>
      <c r="JD126" s="17" t="str">
        <f t="shared" ca="1" si="356"/>
        <v/>
      </c>
      <c r="JE126" s="17" t="str">
        <f t="shared" ca="1" si="357"/>
        <v/>
      </c>
      <c r="JF126" s="17" t="str">
        <f t="shared" ca="1" si="358"/>
        <v/>
      </c>
      <c r="JG126" s="17" t="str">
        <f t="shared" ca="1" si="359"/>
        <v/>
      </c>
      <c r="JH126" s="17" t="str">
        <f t="shared" ca="1" si="360"/>
        <v/>
      </c>
      <c r="JI126" s="17" t="str">
        <f t="shared" ca="1" si="361"/>
        <v/>
      </c>
      <c r="JJ126" s="17" t="str">
        <f t="shared" ca="1" si="362"/>
        <v/>
      </c>
      <c r="JK126" s="17" t="str">
        <f t="shared" ca="1" si="363"/>
        <v/>
      </c>
      <c r="JL126" s="17" t="str">
        <f t="shared" ca="1" si="364"/>
        <v/>
      </c>
      <c r="JM126" s="17" t="str">
        <f t="shared" ca="1" si="365"/>
        <v/>
      </c>
    </row>
    <row r="127" spans="1:273">
      <c r="A127" s="17" t="str">
        <f t="shared" si="145"/>
        <v>\\\0</v>
      </c>
      <c r="B127" s="17" t="str">
        <f t="shared" si="146"/>
        <v>\\\0</v>
      </c>
      <c r="C127" s="17" t="str">
        <f t="shared" si="147"/>
        <v>\\\0</v>
      </c>
      <c r="D127" s="17" t="str">
        <f t="shared" si="148"/>
        <v>\\\0</v>
      </c>
      <c r="E127" s="17" t="str">
        <f t="shared" si="149"/>
        <v>\\\0</v>
      </c>
      <c r="F127" s="17" t="str">
        <f t="shared" si="150"/>
        <v>\\\0</v>
      </c>
      <c r="G127" s="17" t="str">
        <f t="shared" si="151"/>
        <v>\\\0</v>
      </c>
      <c r="H127" s="17" t="str">
        <f t="shared" si="152"/>
        <v>\\\0</v>
      </c>
      <c r="I127" s="17" t="str">
        <f t="shared" si="153"/>
        <v>\\\0</v>
      </c>
      <c r="J127" s="17" t="str">
        <f t="shared" si="154"/>
        <v>\\\0</v>
      </c>
      <c r="K127" s="17" t="str">
        <f t="shared" si="155"/>
        <v>\\\0</v>
      </c>
      <c r="L127" s="17" t="str">
        <f t="shared" si="156"/>
        <v>\\\0</v>
      </c>
      <c r="M127" s="17" t="str">
        <f t="shared" si="157"/>
        <v>\\\0</v>
      </c>
      <c r="N127" s="17" t="str">
        <f t="shared" si="158"/>
        <v>\\\0</v>
      </c>
      <c r="O127" s="17" t="str">
        <f t="shared" si="159"/>
        <v>\\\0</v>
      </c>
      <c r="P127" s="17" t="str">
        <f t="shared" si="160"/>
        <v>\\\0</v>
      </c>
      <c r="R127" s="17" t="str">
        <f t="shared" si="161"/>
        <v>\\</v>
      </c>
      <c r="S127" s="38"/>
      <c r="T127" s="39"/>
      <c r="U127" s="31"/>
      <c r="V127" s="32"/>
      <c r="W127" s="36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35"/>
      <c r="DS127" s="287"/>
      <c r="DT127" s="36"/>
      <c r="DU127" s="37"/>
      <c r="DV127" s="28">
        <f>IF(AND($S127='자료입력 및 결과표시'!$B$6,COUNTIF($W127:$DR127,'자료입력 및 결과표시'!$C$6)&gt;=1),IF(OR('자료입력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DW127" s="28">
        <f>IF(AND($S127='자료입력 및 결과표시'!$B$7,COUNTIF($W127:$DR127,'자료입력 및 결과표시'!$C$7)&gt;=1),IF(OR('자료입력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DX127" s="28">
        <f>IF(AND($S127='자료입력 및 결과표시'!$B$8,COUNTIF($W127:$DR127,'자료입력 및 결과표시'!$C$8)&gt;=1),IF(OR('자료입력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DY127" s="28">
        <f>IF(AND($S127='자료입력 및 결과표시'!$B$9,COUNTIF($W127:$DR127,'자료입력 및 결과표시'!$C$9)&gt;=1),IF(OR('자료입력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DZ127" s="28">
        <f>IF(AND($S127='자료입력 및 결과표시'!$B$10,COUNTIF($W127:$DR127,'자료입력 및 결과표시'!$C$10)&gt;=1),IF(OR('자료입력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A127" s="28">
        <f>IF(AND($S127='자료입력 및 결과표시'!$B$11,COUNTIF($W127:$DR127,'자료입력 및 결과표시'!$C$11)&gt;=1),IF(OR('자료입력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B127" s="28">
        <f>IF(AND($S127='자료입력 및 결과표시'!$B$12,COUNTIF($W127:$DR127,'자료입력 및 결과표시'!$C$12)&gt;=1),IF(OR('자료입력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C127" s="28">
        <f>IF(AND($S127='자료입력 및 결과표시'!$B$13,COUNTIF($W127:$DR127,'자료입력 및 결과표시'!$C$13)&gt;=1),IF(OR('자료입력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D127" s="28">
        <f>IF(AND($S127='자료입력 및 결과표시'!$B$14,COUNTIF($W127:$DR127,'자료입력 및 결과표시'!$C$14)&gt;=1),IF(OR('자료입력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E127" s="28">
        <f>IF(AND($S127='자료입력 및 결과표시'!$B$15,COUNTIF($W127:$DR127,'자료입력 및 결과표시'!$C$15)&gt;=1),IF(OR('자료입력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F127" s="28">
        <f>IF(AND($S127='자료입력 및 결과표시'!$B$16,COUNTIF($W127:$DR127,'자료입력 및 결과표시'!$C$16)&gt;=1),IF(OR('자료입력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G127" s="28">
        <f>IF(AND($S127='자료입력 및 결과표시'!$B$17,COUNTIF($W127:$DR127,'자료입력 및 결과표시'!$C$17)&gt;=1),IF(OR('자료입력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H127" s="28">
        <f>IF(AND($S127='자료입력 및 결과표시'!$B$18,COUNTIF($W127:$DR127,'자료입력 및 결과표시'!$C$18)&gt;=1),IF(OR('자료입력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I127" s="28">
        <f>IF(AND($S127='자료입력 및 결과표시'!$B$19,COUNTIF($W127:$DR127,'자료입력 및 결과표시'!$C$19)&gt;=1),IF(OR('자료입력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J127" s="28">
        <f>IF(AND($S127='자료입력 및 결과표시'!$B$20,COUNTIF($W127:$DR127,'자료입력 및 결과표시'!$C$20)&gt;=1),IF(OR('자료입력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K127" s="28">
        <f>IF(AND($S127='자료입력 및 결과표시'!$B$21,COUNTIF($W127:$DR127,'자료입력 및 결과표시'!$C$21)&gt;=1),IF(OR('자료입력 및 결과표시'!$B$4+90&gt;=$V127,'자료입력 및 결과표시'!$B$4&lt;$U127),0,IF($V127-'자료입력 및 결과표시'!$B$4-90&gt;='자료입력 및 결과표시'!$E$4,'자료입력 및 결과표시'!$E$4,$V127-'자료입력 및 결과표시'!$B$4-90)),0)</f>
        <v>0</v>
      </c>
      <c r="EL127" s="17">
        <f>IF(AND(S127='자료입력 및 결과표시'!$B$6,COUNTIF('업무중복도(데이터 입력)'!$W127:$DR127,'자료입력 및 결과표시'!$C$6)&gt;=1),1,0)</f>
        <v>0</v>
      </c>
      <c r="EM127" s="17">
        <f>IF(AND(S127='자료입력 및 결과표시'!$B$7,COUNTIF('업무중복도(데이터 입력)'!$W127:$DR127,'자료입력 및 결과표시'!$C$7)&gt;=1),2,0)</f>
        <v>0</v>
      </c>
      <c r="EN127" s="17">
        <f>IF(AND(S127='자료입력 및 결과표시'!$B$8,COUNTIF('업무중복도(데이터 입력)'!$W127:$DR127,'자료입력 및 결과표시'!$C$8)&gt;=1),3,0)</f>
        <v>0</v>
      </c>
      <c r="EO127" s="17">
        <f>IF(AND(S127='자료입력 및 결과표시'!$B$9,COUNTIF('업무중복도(데이터 입력)'!$W127:$DR127,'자료입력 및 결과표시'!$C$9)&gt;=1),4,0)</f>
        <v>0</v>
      </c>
      <c r="EP127" s="17">
        <f>IF(AND(S127='자료입력 및 결과표시'!$B$10,COUNTIF('업무중복도(데이터 입력)'!$W127:$DR127,'자료입력 및 결과표시'!$C$10)&gt;=1),5,0)</f>
        <v>0</v>
      </c>
      <c r="EQ127" s="17">
        <f>IF(AND(S127='자료입력 및 결과표시'!$B$11,COUNTIF('업무중복도(데이터 입력)'!$W127:$DR127,'자료입력 및 결과표시'!$C$11)&gt;=1),6,0)</f>
        <v>0</v>
      </c>
      <c r="ER127" s="17">
        <f>IF(AND(S127='자료입력 및 결과표시'!$B$12,COUNTIF('업무중복도(데이터 입력)'!$W127:$DR127,'자료입력 및 결과표시'!$C$12)&gt;=1),7,0)</f>
        <v>0</v>
      </c>
      <c r="ES127" s="17">
        <f>IF(AND(S127='자료입력 및 결과표시'!$B$13,COUNTIF('업무중복도(데이터 입력)'!$W127:$DR127,'자료입력 및 결과표시'!$C$13)&gt;=1),8,0)</f>
        <v>0</v>
      </c>
      <c r="ET127" s="17">
        <f>IF(AND(S127='자료입력 및 결과표시'!$B$14,COUNTIF('업무중복도(데이터 입력)'!$W127:$DR127,'자료입력 및 결과표시'!$C$14)&gt;=1),9,0)</f>
        <v>0</v>
      </c>
      <c r="EU127" s="17">
        <f>IF(AND(S127='자료입력 및 결과표시'!$B$15,COUNTIF('업무중복도(데이터 입력)'!$W127:$DR127,'자료입력 및 결과표시'!$C$15)&gt;=1),10,0)</f>
        <v>0</v>
      </c>
      <c r="EV127" s="17">
        <f>IF(AND(S127='자료입력 및 결과표시'!$B$16,COUNTIF('업무중복도(데이터 입력)'!$W127:$DR127,'자료입력 및 결과표시'!$C$16)&gt;=1),11,0)</f>
        <v>0</v>
      </c>
      <c r="EW127" s="17">
        <f>IF(AND(S127='자료입력 및 결과표시'!$B$17,COUNTIF('업무중복도(데이터 입력)'!$W127:$DR127,'자료입력 및 결과표시'!$C$17)&gt;=1),12,0)</f>
        <v>0</v>
      </c>
      <c r="EX127" s="17">
        <f>IF(AND(S127='자료입력 및 결과표시'!$B$18,COUNTIF('업무중복도(데이터 입력)'!$W127:$DR127,'자료입력 및 결과표시'!$C$18)&gt;=1),13,0)</f>
        <v>0</v>
      </c>
      <c r="EY127" s="17">
        <f>IF(AND(S127='자료입력 및 결과표시'!$B$19,COUNTIF('업무중복도(데이터 입력)'!$W127:$DR127,'자료입력 및 결과표시'!$C$19)&gt;=1),14,0)</f>
        <v>0</v>
      </c>
      <c r="EZ127" s="17">
        <f>IF(AND(S127='자료입력 및 결과표시'!$B$20,COUNTIF('업무중복도(데이터 입력)'!$W127:$DR127,'자료입력 및 결과표시'!$C$20)&gt;=1),15,0)</f>
        <v>0</v>
      </c>
      <c r="FA127" s="17">
        <f>IF(AND(S127='자료입력 및 결과표시'!$B$21,COUNTIF('업무중복도(데이터 입력)'!$W127:$DR127,'자료입력 및 결과표시'!$C$21)&gt;=1),16,0)</f>
        <v>0</v>
      </c>
      <c r="FD127" s="270" t="str">
        <f ca="1">IFERROR(MATCH('자료입력 및 결과표시'!$C$62,OFFSET($R$3,$FD126,,1000),0)+$FD126,"")</f>
        <v/>
      </c>
      <c r="FE127" s="271" t="str">
        <f t="shared" ca="1" si="162"/>
        <v/>
      </c>
      <c r="FK127" s="17">
        <f t="shared" si="163"/>
        <v>0</v>
      </c>
      <c r="FO127"/>
      <c r="FP127" s="17" t="str">
        <f t="shared" ca="1" si="165"/>
        <v/>
      </c>
      <c r="FQ127" s="270" t="str">
        <f ca="1">IFERROR(MATCH('자료입력 및 결과표시'!$C$62,OFFSET($R$3,$FQ126,,1000),0)+$FQ126,"")</f>
        <v/>
      </c>
      <c r="FR127" s="17" t="str">
        <f t="shared" ca="1" si="266"/>
        <v/>
      </c>
      <c r="FS127" s="17" t="str">
        <f t="shared" ca="1" si="267"/>
        <v/>
      </c>
      <c r="FT127" s="17" t="str">
        <f t="shared" ca="1" si="268"/>
        <v/>
      </c>
      <c r="FU127" s="17" t="str">
        <f t="shared" ca="1" si="269"/>
        <v/>
      </c>
      <c r="FV127" s="17" t="str">
        <f t="shared" ca="1" si="270"/>
        <v/>
      </c>
      <c r="FW127" s="17" t="str">
        <f t="shared" ca="1" si="271"/>
        <v/>
      </c>
      <c r="FX127" s="17" t="str">
        <f t="shared" ca="1" si="272"/>
        <v/>
      </c>
      <c r="FY127" s="17" t="str">
        <f t="shared" ca="1" si="273"/>
        <v/>
      </c>
      <c r="FZ127" s="17" t="str">
        <f t="shared" ca="1" si="274"/>
        <v/>
      </c>
      <c r="GA127" s="17" t="str">
        <f t="shared" ca="1" si="275"/>
        <v/>
      </c>
      <c r="GB127" s="17" t="str">
        <f t="shared" ca="1" si="276"/>
        <v/>
      </c>
      <c r="GC127" s="17" t="str">
        <f t="shared" ca="1" si="277"/>
        <v/>
      </c>
      <c r="GD127" s="17" t="str">
        <f t="shared" ca="1" si="278"/>
        <v/>
      </c>
      <c r="GE127" s="17" t="str">
        <f t="shared" ca="1" si="279"/>
        <v/>
      </c>
      <c r="GF127" s="17" t="str">
        <f t="shared" ca="1" si="280"/>
        <v/>
      </c>
      <c r="GG127" s="17" t="str">
        <f t="shared" ca="1" si="281"/>
        <v/>
      </c>
      <c r="GH127" s="17" t="str">
        <f t="shared" ca="1" si="282"/>
        <v/>
      </c>
      <c r="GI127" s="17" t="str">
        <f t="shared" ca="1" si="283"/>
        <v/>
      </c>
      <c r="GJ127" s="17" t="str">
        <f t="shared" ca="1" si="284"/>
        <v/>
      </c>
      <c r="GK127" s="17" t="str">
        <f t="shared" ca="1" si="285"/>
        <v/>
      </c>
      <c r="GL127" s="17" t="str">
        <f t="shared" ca="1" si="286"/>
        <v/>
      </c>
      <c r="GM127" s="17" t="str">
        <f t="shared" ca="1" si="287"/>
        <v/>
      </c>
      <c r="GN127" s="17" t="str">
        <f t="shared" ca="1" si="288"/>
        <v/>
      </c>
      <c r="GO127" s="17" t="str">
        <f t="shared" ca="1" si="289"/>
        <v/>
      </c>
      <c r="GP127" s="17" t="str">
        <f t="shared" ca="1" si="290"/>
        <v/>
      </c>
      <c r="GQ127" s="17" t="str">
        <f t="shared" ca="1" si="291"/>
        <v/>
      </c>
      <c r="GR127" s="17" t="str">
        <f t="shared" ca="1" si="292"/>
        <v/>
      </c>
      <c r="GS127" s="17" t="str">
        <f t="shared" ca="1" si="293"/>
        <v/>
      </c>
      <c r="GT127" s="17" t="str">
        <f t="shared" ca="1" si="294"/>
        <v/>
      </c>
      <c r="GU127" s="17" t="str">
        <f t="shared" ca="1" si="295"/>
        <v/>
      </c>
      <c r="GV127" s="17" t="str">
        <f t="shared" ca="1" si="296"/>
        <v/>
      </c>
      <c r="GW127" s="17" t="str">
        <f t="shared" ca="1" si="297"/>
        <v/>
      </c>
      <c r="GX127" s="17" t="str">
        <f t="shared" ca="1" si="298"/>
        <v/>
      </c>
      <c r="GY127" s="17" t="str">
        <f t="shared" ca="1" si="299"/>
        <v/>
      </c>
      <c r="GZ127" s="17" t="str">
        <f t="shared" ca="1" si="300"/>
        <v/>
      </c>
      <c r="HA127" s="17" t="str">
        <f t="shared" ca="1" si="301"/>
        <v/>
      </c>
      <c r="HB127" s="17" t="str">
        <f t="shared" ca="1" si="302"/>
        <v/>
      </c>
      <c r="HC127" s="17" t="str">
        <f t="shared" ca="1" si="303"/>
        <v/>
      </c>
      <c r="HD127" s="17" t="str">
        <f t="shared" ca="1" si="304"/>
        <v/>
      </c>
      <c r="HE127" s="17" t="str">
        <f t="shared" ca="1" si="305"/>
        <v/>
      </c>
      <c r="HF127" s="17" t="str">
        <f t="shared" ca="1" si="306"/>
        <v/>
      </c>
      <c r="HG127" s="17" t="str">
        <f t="shared" ca="1" si="307"/>
        <v/>
      </c>
      <c r="HH127" s="17" t="str">
        <f t="shared" ca="1" si="308"/>
        <v/>
      </c>
      <c r="HI127" s="17" t="str">
        <f t="shared" ca="1" si="309"/>
        <v/>
      </c>
      <c r="HJ127" s="17" t="str">
        <f t="shared" ca="1" si="310"/>
        <v/>
      </c>
      <c r="HK127" s="17" t="str">
        <f t="shared" ca="1" si="311"/>
        <v/>
      </c>
      <c r="HL127" s="17" t="str">
        <f t="shared" ca="1" si="312"/>
        <v/>
      </c>
      <c r="HM127" s="17" t="str">
        <f t="shared" ca="1" si="313"/>
        <v/>
      </c>
      <c r="HN127" s="17" t="str">
        <f t="shared" ca="1" si="314"/>
        <v/>
      </c>
      <c r="HO127" s="17" t="str">
        <f t="shared" ca="1" si="315"/>
        <v/>
      </c>
      <c r="HP127" s="17" t="str">
        <f t="shared" ca="1" si="316"/>
        <v/>
      </c>
      <c r="HQ127" s="17" t="str">
        <f t="shared" ca="1" si="317"/>
        <v/>
      </c>
      <c r="HR127" s="17" t="str">
        <f t="shared" ca="1" si="318"/>
        <v/>
      </c>
      <c r="HS127" s="17" t="str">
        <f t="shared" ca="1" si="319"/>
        <v/>
      </c>
      <c r="HT127" s="17" t="str">
        <f t="shared" ca="1" si="320"/>
        <v/>
      </c>
      <c r="HU127" s="17" t="str">
        <f t="shared" ca="1" si="321"/>
        <v/>
      </c>
      <c r="HV127" s="17" t="str">
        <f t="shared" ca="1" si="322"/>
        <v/>
      </c>
      <c r="HW127" s="17" t="str">
        <f t="shared" ca="1" si="323"/>
        <v/>
      </c>
      <c r="HX127" s="17" t="str">
        <f t="shared" ca="1" si="324"/>
        <v/>
      </c>
      <c r="HY127" s="17" t="str">
        <f t="shared" ca="1" si="325"/>
        <v/>
      </c>
      <c r="HZ127" s="17" t="str">
        <f t="shared" ca="1" si="326"/>
        <v/>
      </c>
      <c r="IA127" s="17" t="str">
        <f t="shared" ca="1" si="327"/>
        <v/>
      </c>
      <c r="IB127" s="17" t="str">
        <f t="shared" ca="1" si="328"/>
        <v/>
      </c>
      <c r="IC127" s="17" t="str">
        <f t="shared" ca="1" si="329"/>
        <v/>
      </c>
      <c r="ID127" s="17" t="str">
        <f t="shared" ca="1" si="330"/>
        <v/>
      </c>
      <c r="IE127" s="17" t="str">
        <f t="shared" ca="1" si="331"/>
        <v/>
      </c>
      <c r="IF127" s="17" t="str">
        <f t="shared" ca="1" si="332"/>
        <v/>
      </c>
      <c r="IG127" s="17" t="str">
        <f t="shared" ca="1" si="333"/>
        <v/>
      </c>
      <c r="IH127" s="17" t="str">
        <f t="shared" ca="1" si="334"/>
        <v/>
      </c>
      <c r="II127" s="17" t="str">
        <f t="shared" ca="1" si="335"/>
        <v/>
      </c>
      <c r="IJ127" s="17" t="str">
        <f t="shared" ca="1" si="336"/>
        <v/>
      </c>
      <c r="IK127" s="17" t="str">
        <f t="shared" ca="1" si="337"/>
        <v/>
      </c>
      <c r="IL127" s="17" t="str">
        <f t="shared" ca="1" si="338"/>
        <v/>
      </c>
      <c r="IM127" s="17" t="str">
        <f t="shared" ca="1" si="339"/>
        <v/>
      </c>
      <c r="IN127" s="17" t="str">
        <f t="shared" ca="1" si="340"/>
        <v/>
      </c>
      <c r="IO127" s="17" t="str">
        <f t="shared" ca="1" si="341"/>
        <v/>
      </c>
      <c r="IP127" s="17" t="str">
        <f t="shared" ca="1" si="342"/>
        <v/>
      </c>
      <c r="IQ127" s="17" t="str">
        <f t="shared" ca="1" si="343"/>
        <v/>
      </c>
      <c r="IR127" s="17" t="str">
        <f t="shared" ca="1" si="344"/>
        <v/>
      </c>
      <c r="IS127" s="17" t="str">
        <f t="shared" ca="1" si="345"/>
        <v/>
      </c>
      <c r="IT127" s="17" t="str">
        <f t="shared" ca="1" si="346"/>
        <v/>
      </c>
      <c r="IU127" s="17" t="str">
        <f t="shared" ca="1" si="347"/>
        <v/>
      </c>
      <c r="IV127" s="17" t="str">
        <f t="shared" ca="1" si="348"/>
        <v/>
      </c>
      <c r="IW127" s="17" t="str">
        <f t="shared" ca="1" si="349"/>
        <v/>
      </c>
      <c r="IX127" s="17" t="str">
        <f t="shared" ca="1" si="350"/>
        <v/>
      </c>
      <c r="IY127" s="17" t="str">
        <f t="shared" ca="1" si="351"/>
        <v/>
      </c>
      <c r="IZ127" s="17" t="str">
        <f t="shared" ca="1" si="352"/>
        <v/>
      </c>
      <c r="JA127" s="17" t="str">
        <f t="shared" ca="1" si="353"/>
        <v/>
      </c>
      <c r="JB127" s="17" t="str">
        <f t="shared" ca="1" si="354"/>
        <v/>
      </c>
      <c r="JC127" s="17" t="str">
        <f t="shared" ca="1" si="355"/>
        <v/>
      </c>
      <c r="JD127" s="17" t="str">
        <f t="shared" ca="1" si="356"/>
        <v/>
      </c>
      <c r="JE127" s="17" t="str">
        <f t="shared" ca="1" si="357"/>
        <v/>
      </c>
      <c r="JF127" s="17" t="str">
        <f t="shared" ca="1" si="358"/>
        <v/>
      </c>
      <c r="JG127" s="17" t="str">
        <f t="shared" ca="1" si="359"/>
        <v/>
      </c>
      <c r="JH127" s="17" t="str">
        <f t="shared" ca="1" si="360"/>
        <v/>
      </c>
      <c r="JI127" s="17" t="str">
        <f t="shared" ca="1" si="361"/>
        <v/>
      </c>
      <c r="JJ127" s="17" t="str">
        <f t="shared" ca="1" si="362"/>
        <v/>
      </c>
      <c r="JK127" s="17" t="str">
        <f t="shared" ca="1" si="363"/>
        <v/>
      </c>
      <c r="JL127" s="17" t="str">
        <f t="shared" ca="1" si="364"/>
        <v/>
      </c>
      <c r="JM127" s="17" t="str">
        <f t="shared" ca="1" si="365"/>
        <v/>
      </c>
    </row>
    <row r="128" spans="1:273">
      <c r="A128" s="17" t="str">
        <f t="shared" si="145"/>
        <v>\\\0</v>
      </c>
      <c r="B128" s="17" t="str">
        <f t="shared" si="146"/>
        <v>\\\0</v>
      </c>
      <c r="C128" s="17" t="str">
        <f t="shared" si="147"/>
        <v>\\\0</v>
      </c>
      <c r="D128" s="17" t="str">
        <f t="shared" si="148"/>
        <v>\\\0</v>
      </c>
      <c r="E128" s="17" t="str">
        <f t="shared" si="149"/>
        <v>\\\0</v>
      </c>
      <c r="F128" s="17" t="str">
        <f t="shared" si="150"/>
        <v>\\\0</v>
      </c>
      <c r="G128" s="17" t="str">
        <f t="shared" si="151"/>
        <v>\\\0</v>
      </c>
      <c r="H128" s="17" t="str">
        <f t="shared" si="152"/>
        <v>\\\0</v>
      </c>
      <c r="I128" s="17" t="str">
        <f t="shared" si="153"/>
        <v>\\\0</v>
      </c>
      <c r="J128" s="17" t="str">
        <f t="shared" si="154"/>
        <v>\\\0</v>
      </c>
      <c r="K128" s="17" t="str">
        <f t="shared" si="155"/>
        <v>\\\0</v>
      </c>
      <c r="L128" s="17" t="str">
        <f t="shared" si="156"/>
        <v>\\\0</v>
      </c>
      <c r="M128" s="17" t="str">
        <f t="shared" si="157"/>
        <v>\\\0</v>
      </c>
      <c r="N128" s="17" t="str">
        <f t="shared" si="158"/>
        <v>\\\0</v>
      </c>
      <c r="O128" s="17" t="str">
        <f t="shared" si="159"/>
        <v>\\\0</v>
      </c>
      <c r="P128" s="17" t="str">
        <f t="shared" si="160"/>
        <v>\\\0</v>
      </c>
      <c r="R128" s="17" t="str">
        <f t="shared" si="161"/>
        <v>\\</v>
      </c>
      <c r="S128" s="38"/>
      <c r="T128" s="39"/>
      <c r="U128" s="31"/>
      <c r="V128" s="32"/>
      <c r="W128" s="36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35"/>
      <c r="DS128" s="287"/>
      <c r="DT128" s="36"/>
      <c r="DU128" s="37"/>
      <c r="DV128" s="28">
        <f>IF(AND($S128='자료입력 및 결과표시'!$B$6,COUNTIF($W128:$DR128,'자료입력 및 결과표시'!$C$6)&gt;=1),IF(OR('자료입력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DW128" s="28">
        <f>IF(AND($S128='자료입력 및 결과표시'!$B$7,COUNTIF($W128:$DR128,'자료입력 및 결과표시'!$C$7)&gt;=1),IF(OR('자료입력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DX128" s="28">
        <f>IF(AND($S128='자료입력 및 결과표시'!$B$8,COUNTIF($W128:$DR128,'자료입력 및 결과표시'!$C$8)&gt;=1),IF(OR('자료입력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DY128" s="28">
        <f>IF(AND($S128='자료입력 및 결과표시'!$B$9,COUNTIF($W128:$DR128,'자료입력 및 결과표시'!$C$9)&gt;=1),IF(OR('자료입력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DZ128" s="28">
        <f>IF(AND($S128='자료입력 및 결과표시'!$B$10,COUNTIF($W128:$DR128,'자료입력 및 결과표시'!$C$10)&gt;=1),IF(OR('자료입력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A128" s="28">
        <f>IF(AND($S128='자료입력 및 결과표시'!$B$11,COUNTIF($W128:$DR128,'자료입력 및 결과표시'!$C$11)&gt;=1),IF(OR('자료입력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B128" s="28">
        <f>IF(AND($S128='자료입력 및 결과표시'!$B$12,COUNTIF($W128:$DR128,'자료입력 및 결과표시'!$C$12)&gt;=1),IF(OR('자료입력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C128" s="28">
        <f>IF(AND($S128='자료입력 및 결과표시'!$B$13,COUNTIF($W128:$DR128,'자료입력 및 결과표시'!$C$13)&gt;=1),IF(OR('자료입력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D128" s="28">
        <f>IF(AND($S128='자료입력 및 결과표시'!$B$14,COUNTIF($W128:$DR128,'자료입력 및 결과표시'!$C$14)&gt;=1),IF(OR('자료입력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E128" s="28">
        <f>IF(AND($S128='자료입력 및 결과표시'!$B$15,COUNTIF($W128:$DR128,'자료입력 및 결과표시'!$C$15)&gt;=1),IF(OR('자료입력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F128" s="28">
        <f>IF(AND($S128='자료입력 및 결과표시'!$B$16,COUNTIF($W128:$DR128,'자료입력 및 결과표시'!$C$16)&gt;=1),IF(OR('자료입력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G128" s="28">
        <f>IF(AND($S128='자료입력 및 결과표시'!$B$17,COUNTIF($W128:$DR128,'자료입력 및 결과표시'!$C$17)&gt;=1),IF(OR('자료입력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H128" s="28">
        <f>IF(AND($S128='자료입력 및 결과표시'!$B$18,COUNTIF($W128:$DR128,'자료입력 및 결과표시'!$C$18)&gt;=1),IF(OR('자료입력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I128" s="28">
        <f>IF(AND($S128='자료입력 및 결과표시'!$B$19,COUNTIF($W128:$DR128,'자료입력 및 결과표시'!$C$19)&gt;=1),IF(OR('자료입력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J128" s="28">
        <f>IF(AND($S128='자료입력 및 결과표시'!$B$20,COUNTIF($W128:$DR128,'자료입력 및 결과표시'!$C$20)&gt;=1),IF(OR('자료입력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K128" s="28">
        <f>IF(AND($S128='자료입력 및 결과표시'!$B$21,COUNTIF($W128:$DR128,'자료입력 및 결과표시'!$C$21)&gt;=1),IF(OR('자료입력 및 결과표시'!$B$4+90&gt;=$V128,'자료입력 및 결과표시'!$B$4&lt;$U128),0,IF($V128-'자료입력 및 결과표시'!$B$4-90&gt;='자료입력 및 결과표시'!$E$4,'자료입력 및 결과표시'!$E$4,$V128-'자료입력 및 결과표시'!$B$4-90)),0)</f>
        <v>0</v>
      </c>
      <c r="EL128" s="17">
        <f>IF(AND(S128='자료입력 및 결과표시'!$B$6,COUNTIF('업무중복도(데이터 입력)'!$W128:$DR128,'자료입력 및 결과표시'!$C$6)&gt;=1),1,0)</f>
        <v>0</v>
      </c>
      <c r="EM128" s="17">
        <f>IF(AND(S128='자료입력 및 결과표시'!$B$7,COUNTIF('업무중복도(데이터 입력)'!$W128:$DR128,'자료입력 및 결과표시'!$C$7)&gt;=1),2,0)</f>
        <v>0</v>
      </c>
      <c r="EN128" s="17">
        <f>IF(AND(S128='자료입력 및 결과표시'!$B$8,COUNTIF('업무중복도(데이터 입력)'!$W128:$DR128,'자료입력 및 결과표시'!$C$8)&gt;=1),3,0)</f>
        <v>0</v>
      </c>
      <c r="EO128" s="17">
        <f>IF(AND(S128='자료입력 및 결과표시'!$B$9,COUNTIF('업무중복도(데이터 입력)'!$W128:$DR128,'자료입력 및 결과표시'!$C$9)&gt;=1),4,0)</f>
        <v>0</v>
      </c>
      <c r="EP128" s="17">
        <f>IF(AND(S128='자료입력 및 결과표시'!$B$10,COUNTIF('업무중복도(데이터 입력)'!$W128:$DR128,'자료입력 및 결과표시'!$C$10)&gt;=1),5,0)</f>
        <v>0</v>
      </c>
      <c r="EQ128" s="17">
        <f>IF(AND(S128='자료입력 및 결과표시'!$B$11,COUNTIF('업무중복도(데이터 입력)'!$W128:$DR128,'자료입력 및 결과표시'!$C$11)&gt;=1),6,0)</f>
        <v>0</v>
      </c>
      <c r="ER128" s="17">
        <f>IF(AND(S128='자료입력 및 결과표시'!$B$12,COUNTIF('업무중복도(데이터 입력)'!$W128:$DR128,'자료입력 및 결과표시'!$C$12)&gt;=1),7,0)</f>
        <v>0</v>
      </c>
      <c r="ES128" s="17">
        <f>IF(AND(S128='자료입력 및 결과표시'!$B$13,COUNTIF('업무중복도(데이터 입력)'!$W128:$DR128,'자료입력 및 결과표시'!$C$13)&gt;=1),8,0)</f>
        <v>0</v>
      </c>
      <c r="ET128" s="17">
        <f>IF(AND(S128='자료입력 및 결과표시'!$B$14,COUNTIF('업무중복도(데이터 입력)'!$W128:$DR128,'자료입력 및 결과표시'!$C$14)&gt;=1),9,0)</f>
        <v>0</v>
      </c>
      <c r="EU128" s="17">
        <f>IF(AND(S128='자료입력 및 결과표시'!$B$15,COUNTIF('업무중복도(데이터 입력)'!$W128:$DR128,'자료입력 및 결과표시'!$C$15)&gt;=1),10,0)</f>
        <v>0</v>
      </c>
      <c r="EV128" s="17">
        <f>IF(AND(S128='자료입력 및 결과표시'!$B$16,COUNTIF('업무중복도(데이터 입력)'!$W128:$DR128,'자료입력 및 결과표시'!$C$16)&gt;=1),11,0)</f>
        <v>0</v>
      </c>
      <c r="EW128" s="17">
        <f>IF(AND(S128='자료입력 및 결과표시'!$B$17,COUNTIF('업무중복도(데이터 입력)'!$W128:$DR128,'자료입력 및 결과표시'!$C$17)&gt;=1),12,0)</f>
        <v>0</v>
      </c>
      <c r="EX128" s="17">
        <f>IF(AND(S128='자료입력 및 결과표시'!$B$18,COUNTIF('업무중복도(데이터 입력)'!$W128:$DR128,'자료입력 및 결과표시'!$C$18)&gt;=1),13,0)</f>
        <v>0</v>
      </c>
      <c r="EY128" s="17">
        <f>IF(AND(S128='자료입력 및 결과표시'!$B$19,COUNTIF('업무중복도(데이터 입력)'!$W128:$DR128,'자료입력 및 결과표시'!$C$19)&gt;=1),14,0)</f>
        <v>0</v>
      </c>
      <c r="EZ128" s="17">
        <f>IF(AND(S128='자료입력 및 결과표시'!$B$20,COUNTIF('업무중복도(데이터 입력)'!$W128:$DR128,'자료입력 및 결과표시'!$C$20)&gt;=1),15,0)</f>
        <v>0</v>
      </c>
      <c r="FA128" s="17">
        <f>IF(AND(S128='자료입력 및 결과표시'!$B$21,COUNTIF('업무중복도(데이터 입력)'!$W128:$DR128,'자료입력 및 결과표시'!$C$21)&gt;=1),16,0)</f>
        <v>0</v>
      </c>
      <c r="FD128" s="270" t="str">
        <f ca="1">IFERROR(MATCH('자료입력 및 결과표시'!$C$62,OFFSET($R$3,$FD127,,1000),0)+$FD127,"")</f>
        <v/>
      </c>
      <c r="FE128" s="271" t="str">
        <f t="shared" ca="1" si="162"/>
        <v/>
      </c>
      <c r="FK128" s="17">
        <f t="shared" si="163"/>
        <v>0</v>
      </c>
      <c r="FO128"/>
      <c r="FP128" s="17" t="str">
        <f t="shared" ca="1" si="165"/>
        <v/>
      </c>
      <c r="FQ128" s="270" t="str">
        <f ca="1">IFERROR(MATCH('자료입력 및 결과표시'!$C$62,OFFSET($R$3,$FQ127,,1000),0)+$FQ127,"")</f>
        <v/>
      </c>
      <c r="FR128" s="17" t="str">
        <f t="shared" ca="1" si="266"/>
        <v/>
      </c>
      <c r="FS128" s="17" t="str">
        <f t="shared" ca="1" si="267"/>
        <v/>
      </c>
      <c r="FT128" s="17" t="str">
        <f t="shared" ca="1" si="268"/>
        <v/>
      </c>
      <c r="FU128" s="17" t="str">
        <f t="shared" ca="1" si="269"/>
        <v/>
      </c>
      <c r="FV128" s="17" t="str">
        <f t="shared" ca="1" si="270"/>
        <v/>
      </c>
      <c r="FW128" s="17" t="str">
        <f t="shared" ca="1" si="271"/>
        <v/>
      </c>
      <c r="FX128" s="17" t="str">
        <f t="shared" ca="1" si="272"/>
        <v/>
      </c>
      <c r="FY128" s="17" t="str">
        <f t="shared" ca="1" si="273"/>
        <v/>
      </c>
      <c r="FZ128" s="17" t="str">
        <f t="shared" ca="1" si="274"/>
        <v/>
      </c>
      <c r="GA128" s="17" t="str">
        <f t="shared" ca="1" si="275"/>
        <v/>
      </c>
      <c r="GB128" s="17" t="str">
        <f t="shared" ca="1" si="276"/>
        <v/>
      </c>
      <c r="GC128" s="17" t="str">
        <f t="shared" ca="1" si="277"/>
        <v/>
      </c>
      <c r="GD128" s="17" t="str">
        <f t="shared" ca="1" si="278"/>
        <v/>
      </c>
      <c r="GE128" s="17" t="str">
        <f t="shared" ca="1" si="279"/>
        <v/>
      </c>
      <c r="GF128" s="17" t="str">
        <f t="shared" ca="1" si="280"/>
        <v/>
      </c>
      <c r="GG128" s="17" t="str">
        <f t="shared" ca="1" si="281"/>
        <v/>
      </c>
      <c r="GH128" s="17" t="str">
        <f t="shared" ca="1" si="282"/>
        <v/>
      </c>
      <c r="GI128" s="17" t="str">
        <f t="shared" ca="1" si="283"/>
        <v/>
      </c>
      <c r="GJ128" s="17" t="str">
        <f t="shared" ca="1" si="284"/>
        <v/>
      </c>
      <c r="GK128" s="17" t="str">
        <f t="shared" ca="1" si="285"/>
        <v/>
      </c>
      <c r="GL128" s="17" t="str">
        <f t="shared" ca="1" si="286"/>
        <v/>
      </c>
      <c r="GM128" s="17" t="str">
        <f t="shared" ca="1" si="287"/>
        <v/>
      </c>
      <c r="GN128" s="17" t="str">
        <f t="shared" ca="1" si="288"/>
        <v/>
      </c>
      <c r="GO128" s="17" t="str">
        <f t="shared" ca="1" si="289"/>
        <v/>
      </c>
      <c r="GP128" s="17" t="str">
        <f t="shared" ca="1" si="290"/>
        <v/>
      </c>
      <c r="GQ128" s="17" t="str">
        <f t="shared" ca="1" si="291"/>
        <v/>
      </c>
      <c r="GR128" s="17" t="str">
        <f t="shared" ca="1" si="292"/>
        <v/>
      </c>
      <c r="GS128" s="17" t="str">
        <f t="shared" ca="1" si="293"/>
        <v/>
      </c>
      <c r="GT128" s="17" t="str">
        <f t="shared" ca="1" si="294"/>
        <v/>
      </c>
      <c r="GU128" s="17" t="str">
        <f t="shared" ca="1" si="295"/>
        <v/>
      </c>
      <c r="GV128" s="17" t="str">
        <f t="shared" ca="1" si="296"/>
        <v/>
      </c>
      <c r="GW128" s="17" t="str">
        <f t="shared" ca="1" si="297"/>
        <v/>
      </c>
      <c r="GX128" s="17" t="str">
        <f t="shared" ca="1" si="298"/>
        <v/>
      </c>
      <c r="GY128" s="17" t="str">
        <f t="shared" ca="1" si="299"/>
        <v/>
      </c>
      <c r="GZ128" s="17" t="str">
        <f t="shared" ca="1" si="300"/>
        <v/>
      </c>
      <c r="HA128" s="17" t="str">
        <f t="shared" ca="1" si="301"/>
        <v/>
      </c>
      <c r="HB128" s="17" t="str">
        <f t="shared" ca="1" si="302"/>
        <v/>
      </c>
      <c r="HC128" s="17" t="str">
        <f t="shared" ca="1" si="303"/>
        <v/>
      </c>
      <c r="HD128" s="17" t="str">
        <f t="shared" ca="1" si="304"/>
        <v/>
      </c>
      <c r="HE128" s="17" t="str">
        <f t="shared" ca="1" si="305"/>
        <v/>
      </c>
      <c r="HF128" s="17" t="str">
        <f t="shared" ca="1" si="306"/>
        <v/>
      </c>
      <c r="HG128" s="17" t="str">
        <f t="shared" ca="1" si="307"/>
        <v/>
      </c>
      <c r="HH128" s="17" t="str">
        <f t="shared" ca="1" si="308"/>
        <v/>
      </c>
      <c r="HI128" s="17" t="str">
        <f t="shared" ca="1" si="309"/>
        <v/>
      </c>
      <c r="HJ128" s="17" t="str">
        <f t="shared" ca="1" si="310"/>
        <v/>
      </c>
      <c r="HK128" s="17" t="str">
        <f t="shared" ca="1" si="311"/>
        <v/>
      </c>
      <c r="HL128" s="17" t="str">
        <f t="shared" ca="1" si="312"/>
        <v/>
      </c>
      <c r="HM128" s="17" t="str">
        <f t="shared" ca="1" si="313"/>
        <v/>
      </c>
      <c r="HN128" s="17" t="str">
        <f t="shared" ca="1" si="314"/>
        <v/>
      </c>
      <c r="HO128" s="17" t="str">
        <f t="shared" ca="1" si="315"/>
        <v/>
      </c>
      <c r="HP128" s="17" t="str">
        <f t="shared" ca="1" si="316"/>
        <v/>
      </c>
      <c r="HQ128" s="17" t="str">
        <f t="shared" ca="1" si="317"/>
        <v/>
      </c>
      <c r="HR128" s="17" t="str">
        <f t="shared" ca="1" si="318"/>
        <v/>
      </c>
      <c r="HS128" s="17" t="str">
        <f t="shared" ca="1" si="319"/>
        <v/>
      </c>
      <c r="HT128" s="17" t="str">
        <f t="shared" ca="1" si="320"/>
        <v/>
      </c>
      <c r="HU128" s="17" t="str">
        <f t="shared" ca="1" si="321"/>
        <v/>
      </c>
      <c r="HV128" s="17" t="str">
        <f t="shared" ca="1" si="322"/>
        <v/>
      </c>
      <c r="HW128" s="17" t="str">
        <f t="shared" ca="1" si="323"/>
        <v/>
      </c>
      <c r="HX128" s="17" t="str">
        <f t="shared" ca="1" si="324"/>
        <v/>
      </c>
      <c r="HY128" s="17" t="str">
        <f t="shared" ca="1" si="325"/>
        <v/>
      </c>
      <c r="HZ128" s="17" t="str">
        <f t="shared" ca="1" si="326"/>
        <v/>
      </c>
      <c r="IA128" s="17" t="str">
        <f t="shared" ca="1" si="327"/>
        <v/>
      </c>
      <c r="IB128" s="17" t="str">
        <f t="shared" ca="1" si="328"/>
        <v/>
      </c>
      <c r="IC128" s="17" t="str">
        <f t="shared" ca="1" si="329"/>
        <v/>
      </c>
      <c r="ID128" s="17" t="str">
        <f t="shared" ca="1" si="330"/>
        <v/>
      </c>
      <c r="IE128" s="17" t="str">
        <f t="shared" ca="1" si="331"/>
        <v/>
      </c>
      <c r="IF128" s="17" t="str">
        <f t="shared" ca="1" si="332"/>
        <v/>
      </c>
      <c r="IG128" s="17" t="str">
        <f t="shared" ca="1" si="333"/>
        <v/>
      </c>
      <c r="IH128" s="17" t="str">
        <f t="shared" ca="1" si="334"/>
        <v/>
      </c>
      <c r="II128" s="17" t="str">
        <f t="shared" ca="1" si="335"/>
        <v/>
      </c>
      <c r="IJ128" s="17" t="str">
        <f t="shared" ca="1" si="336"/>
        <v/>
      </c>
      <c r="IK128" s="17" t="str">
        <f t="shared" ca="1" si="337"/>
        <v/>
      </c>
      <c r="IL128" s="17" t="str">
        <f t="shared" ca="1" si="338"/>
        <v/>
      </c>
      <c r="IM128" s="17" t="str">
        <f t="shared" ca="1" si="339"/>
        <v/>
      </c>
      <c r="IN128" s="17" t="str">
        <f t="shared" ca="1" si="340"/>
        <v/>
      </c>
      <c r="IO128" s="17" t="str">
        <f t="shared" ca="1" si="341"/>
        <v/>
      </c>
      <c r="IP128" s="17" t="str">
        <f t="shared" ca="1" si="342"/>
        <v/>
      </c>
      <c r="IQ128" s="17" t="str">
        <f t="shared" ca="1" si="343"/>
        <v/>
      </c>
      <c r="IR128" s="17" t="str">
        <f t="shared" ca="1" si="344"/>
        <v/>
      </c>
      <c r="IS128" s="17" t="str">
        <f t="shared" ca="1" si="345"/>
        <v/>
      </c>
      <c r="IT128" s="17" t="str">
        <f t="shared" ca="1" si="346"/>
        <v/>
      </c>
      <c r="IU128" s="17" t="str">
        <f t="shared" ca="1" si="347"/>
        <v/>
      </c>
      <c r="IV128" s="17" t="str">
        <f t="shared" ca="1" si="348"/>
        <v/>
      </c>
      <c r="IW128" s="17" t="str">
        <f t="shared" ca="1" si="349"/>
        <v/>
      </c>
      <c r="IX128" s="17" t="str">
        <f t="shared" ca="1" si="350"/>
        <v/>
      </c>
      <c r="IY128" s="17" t="str">
        <f t="shared" ca="1" si="351"/>
        <v/>
      </c>
      <c r="IZ128" s="17" t="str">
        <f t="shared" ca="1" si="352"/>
        <v/>
      </c>
      <c r="JA128" s="17" t="str">
        <f t="shared" ca="1" si="353"/>
        <v/>
      </c>
      <c r="JB128" s="17" t="str">
        <f t="shared" ca="1" si="354"/>
        <v/>
      </c>
      <c r="JC128" s="17" t="str">
        <f t="shared" ca="1" si="355"/>
        <v/>
      </c>
      <c r="JD128" s="17" t="str">
        <f t="shared" ca="1" si="356"/>
        <v/>
      </c>
      <c r="JE128" s="17" t="str">
        <f t="shared" ca="1" si="357"/>
        <v/>
      </c>
      <c r="JF128" s="17" t="str">
        <f t="shared" ca="1" si="358"/>
        <v/>
      </c>
      <c r="JG128" s="17" t="str">
        <f t="shared" ca="1" si="359"/>
        <v/>
      </c>
      <c r="JH128" s="17" t="str">
        <f t="shared" ca="1" si="360"/>
        <v/>
      </c>
      <c r="JI128" s="17" t="str">
        <f t="shared" ca="1" si="361"/>
        <v/>
      </c>
      <c r="JJ128" s="17" t="str">
        <f t="shared" ca="1" si="362"/>
        <v/>
      </c>
      <c r="JK128" s="17" t="str">
        <f t="shared" ca="1" si="363"/>
        <v/>
      </c>
      <c r="JL128" s="17" t="str">
        <f t="shared" ca="1" si="364"/>
        <v/>
      </c>
      <c r="JM128" s="17" t="str">
        <f t="shared" ca="1" si="365"/>
        <v/>
      </c>
    </row>
    <row r="129" spans="1:273">
      <c r="A129" s="17" t="str">
        <f t="shared" si="145"/>
        <v>\\\0</v>
      </c>
      <c r="B129" s="17" t="str">
        <f t="shared" si="146"/>
        <v>\\\0</v>
      </c>
      <c r="C129" s="17" t="str">
        <f t="shared" si="147"/>
        <v>\\\0</v>
      </c>
      <c r="D129" s="17" t="str">
        <f t="shared" si="148"/>
        <v>\\\0</v>
      </c>
      <c r="E129" s="17" t="str">
        <f t="shared" si="149"/>
        <v>\\\0</v>
      </c>
      <c r="F129" s="17" t="str">
        <f t="shared" si="150"/>
        <v>\\\0</v>
      </c>
      <c r="G129" s="17" t="str">
        <f t="shared" si="151"/>
        <v>\\\0</v>
      </c>
      <c r="H129" s="17" t="str">
        <f t="shared" si="152"/>
        <v>\\\0</v>
      </c>
      <c r="I129" s="17" t="str">
        <f t="shared" si="153"/>
        <v>\\\0</v>
      </c>
      <c r="J129" s="17" t="str">
        <f t="shared" si="154"/>
        <v>\\\0</v>
      </c>
      <c r="K129" s="17" t="str">
        <f t="shared" si="155"/>
        <v>\\\0</v>
      </c>
      <c r="L129" s="17" t="str">
        <f t="shared" si="156"/>
        <v>\\\0</v>
      </c>
      <c r="M129" s="17" t="str">
        <f t="shared" si="157"/>
        <v>\\\0</v>
      </c>
      <c r="N129" s="17" t="str">
        <f t="shared" si="158"/>
        <v>\\\0</v>
      </c>
      <c r="O129" s="17" t="str">
        <f t="shared" si="159"/>
        <v>\\\0</v>
      </c>
      <c r="P129" s="17" t="str">
        <f t="shared" si="160"/>
        <v>\\\0</v>
      </c>
      <c r="R129" s="17" t="str">
        <f t="shared" si="161"/>
        <v>\\</v>
      </c>
      <c r="S129" s="38"/>
      <c r="T129" s="39"/>
      <c r="U129" s="31"/>
      <c r="V129" s="32"/>
      <c r="W129" s="36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35"/>
      <c r="DS129" s="287"/>
      <c r="DT129" s="36"/>
      <c r="DU129" s="37"/>
      <c r="DV129" s="28">
        <f>IF(AND($S129='자료입력 및 결과표시'!$B$6,COUNTIF($W129:$DR129,'자료입력 및 결과표시'!$C$6)&gt;=1),IF(OR('자료입력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DW129" s="28">
        <f>IF(AND($S129='자료입력 및 결과표시'!$B$7,COUNTIF($W129:$DR129,'자료입력 및 결과표시'!$C$7)&gt;=1),IF(OR('자료입력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DX129" s="28">
        <f>IF(AND($S129='자료입력 및 결과표시'!$B$8,COUNTIF($W129:$DR129,'자료입력 및 결과표시'!$C$8)&gt;=1),IF(OR('자료입력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DY129" s="28">
        <f>IF(AND($S129='자료입력 및 결과표시'!$B$9,COUNTIF($W129:$DR129,'자료입력 및 결과표시'!$C$9)&gt;=1),IF(OR('자료입력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DZ129" s="28">
        <f>IF(AND($S129='자료입력 및 결과표시'!$B$10,COUNTIF($W129:$DR129,'자료입력 및 결과표시'!$C$10)&gt;=1),IF(OR('자료입력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A129" s="28">
        <f>IF(AND($S129='자료입력 및 결과표시'!$B$11,COUNTIF($W129:$DR129,'자료입력 및 결과표시'!$C$11)&gt;=1),IF(OR('자료입력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B129" s="28">
        <f>IF(AND($S129='자료입력 및 결과표시'!$B$12,COUNTIF($W129:$DR129,'자료입력 및 결과표시'!$C$12)&gt;=1),IF(OR('자료입력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C129" s="28">
        <f>IF(AND($S129='자료입력 및 결과표시'!$B$13,COUNTIF($W129:$DR129,'자료입력 및 결과표시'!$C$13)&gt;=1),IF(OR('자료입력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D129" s="28">
        <f>IF(AND($S129='자료입력 및 결과표시'!$B$14,COUNTIF($W129:$DR129,'자료입력 및 결과표시'!$C$14)&gt;=1),IF(OR('자료입력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E129" s="28">
        <f>IF(AND($S129='자료입력 및 결과표시'!$B$15,COUNTIF($W129:$DR129,'자료입력 및 결과표시'!$C$15)&gt;=1),IF(OR('자료입력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F129" s="28">
        <f>IF(AND($S129='자료입력 및 결과표시'!$B$16,COUNTIF($W129:$DR129,'자료입력 및 결과표시'!$C$16)&gt;=1),IF(OR('자료입력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G129" s="28">
        <f>IF(AND($S129='자료입력 및 결과표시'!$B$17,COUNTIF($W129:$DR129,'자료입력 및 결과표시'!$C$17)&gt;=1),IF(OR('자료입력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H129" s="28">
        <f>IF(AND($S129='자료입력 및 결과표시'!$B$18,COUNTIF($W129:$DR129,'자료입력 및 결과표시'!$C$18)&gt;=1),IF(OR('자료입력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I129" s="28">
        <f>IF(AND($S129='자료입력 및 결과표시'!$B$19,COUNTIF($W129:$DR129,'자료입력 및 결과표시'!$C$19)&gt;=1),IF(OR('자료입력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J129" s="28">
        <f>IF(AND($S129='자료입력 및 결과표시'!$B$20,COUNTIF($W129:$DR129,'자료입력 및 결과표시'!$C$20)&gt;=1),IF(OR('자료입력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K129" s="28">
        <f>IF(AND($S129='자료입력 및 결과표시'!$B$21,COUNTIF($W129:$DR129,'자료입력 및 결과표시'!$C$21)&gt;=1),IF(OR('자료입력 및 결과표시'!$B$4+90&gt;=$V129,'자료입력 및 결과표시'!$B$4&lt;$U129),0,IF($V129-'자료입력 및 결과표시'!$B$4-90&gt;='자료입력 및 결과표시'!$E$4,'자료입력 및 결과표시'!$E$4,$V129-'자료입력 및 결과표시'!$B$4-90)),0)</f>
        <v>0</v>
      </c>
      <c r="EL129" s="17">
        <f>IF(AND(S129='자료입력 및 결과표시'!$B$6,COUNTIF('업무중복도(데이터 입력)'!$W129:$DR129,'자료입력 및 결과표시'!$C$6)&gt;=1),1,0)</f>
        <v>0</v>
      </c>
      <c r="EM129" s="17">
        <f>IF(AND(S129='자료입력 및 결과표시'!$B$7,COUNTIF('업무중복도(데이터 입력)'!$W129:$DR129,'자료입력 및 결과표시'!$C$7)&gt;=1),2,0)</f>
        <v>0</v>
      </c>
      <c r="EN129" s="17">
        <f>IF(AND(S129='자료입력 및 결과표시'!$B$8,COUNTIF('업무중복도(데이터 입력)'!$W129:$DR129,'자료입력 및 결과표시'!$C$8)&gt;=1),3,0)</f>
        <v>0</v>
      </c>
      <c r="EO129" s="17">
        <f>IF(AND(S129='자료입력 및 결과표시'!$B$9,COUNTIF('업무중복도(데이터 입력)'!$W129:$DR129,'자료입력 및 결과표시'!$C$9)&gt;=1),4,0)</f>
        <v>0</v>
      </c>
      <c r="EP129" s="17">
        <f>IF(AND(S129='자료입력 및 결과표시'!$B$10,COUNTIF('업무중복도(데이터 입력)'!$W129:$DR129,'자료입력 및 결과표시'!$C$10)&gt;=1),5,0)</f>
        <v>0</v>
      </c>
      <c r="EQ129" s="17">
        <f>IF(AND(S129='자료입력 및 결과표시'!$B$11,COUNTIF('업무중복도(데이터 입력)'!$W129:$DR129,'자료입력 및 결과표시'!$C$11)&gt;=1),6,0)</f>
        <v>0</v>
      </c>
      <c r="ER129" s="17">
        <f>IF(AND(S129='자료입력 및 결과표시'!$B$12,COUNTIF('업무중복도(데이터 입력)'!$W129:$DR129,'자료입력 및 결과표시'!$C$12)&gt;=1),7,0)</f>
        <v>0</v>
      </c>
      <c r="ES129" s="17">
        <f>IF(AND(S129='자료입력 및 결과표시'!$B$13,COUNTIF('업무중복도(데이터 입력)'!$W129:$DR129,'자료입력 및 결과표시'!$C$13)&gt;=1),8,0)</f>
        <v>0</v>
      </c>
      <c r="ET129" s="17">
        <f>IF(AND(S129='자료입력 및 결과표시'!$B$14,COUNTIF('업무중복도(데이터 입력)'!$W129:$DR129,'자료입력 및 결과표시'!$C$14)&gt;=1),9,0)</f>
        <v>0</v>
      </c>
      <c r="EU129" s="17">
        <f>IF(AND(S129='자료입력 및 결과표시'!$B$15,COUNTIF('업무중복도(데이터 입력)'!$W129:$DR129,'자료입력 및 결과표시'!$C$15)&gt;=1),10,0)</f>
        <v>0</v>
      </c>
      <c r="EV129" s="17">
        <f>IF(AND(S129='자료입력 및 결과표시'!$B$16,COUNTIF('업무중복도(데이터 입력)'!$W129:$DR129,'자료입력 및 결과표시'!$C$16)&gt;=1),11,0)</f>
        <v>0</v>
      </c>
      <c r="EW129" s="17">
        <f>IF(AND(S129='자료입력 및 결과표시'!$B$17,COUNTIF('업무중복도(데이터 입력)'!$W129:$DR129,'자료입력 및 결과표시'!$C$17)&gt;=1),12,0)</f>
        <v>0</v>
      </c>
      <c r="EX129" s="17">
        <f>IF(AND(S129='자료입력 및 결과표시'!$B$18,COUNTIF('업무중복도(데이터 입력)'!$W129:$DR129,'자료입력 및 결과표시'!$C$18)&gt;=1),13,0)</f>
        <v>0</v>
      </c>
      <c r="EY129" s="17">
        <f>IF(AND(S129='자료입력 및 결과표시'!$B$19,COUNTIF('업무중복도(데이터 입력)'!$W129:$DR129,'자료입력 및 결과표시'!$C$19)&gt;=1),14,0)</f>
        <v>0</v>
      </c>
      <c r="EZ129" s="17">
        <f>IF(AND(S129='자료입력 및 결과표시'!$B$20,COUNTIF('업무중복도(데이터 입력)'!$W129:$DR129,'자료입력 및 결과표시'!$C$20)&gt;=1),15,0)</f>
        <v>0</v>
      </c>
      <c r="FA129" s="17">
        <f>IF(AND(S129='자료입력 및 결과표시'!$B$21,COUNTIF('업무중복도(데이터 입력)'!$W129:$DR129,'자료입력 및 결과표시'!$C$21)&gt;=1),16,0)</f>
        <v>0</v>
      </c>
      <c r="FD129" s="270" t="str">
        <f ca="1">IFERROR(MATCH('자료입력 및 결과표시'!$C$62,OFFSET($R$3,$FD128,,1000),0)+$FD128,"")</f>
        <v/>
      </c>
      <c r="FE129" s="271" t="str">
        <f t="shared" ca="1" si="162"/>
        <v/>
      </c>
      <c r="FK129" s="17">
        <f t="shared" si="163"/>
        <v>0</v>
      </c>
      <c r="FO129"/>
      <c r="FP129" s="17" t="str">
        <f t="shared" ca="1" si="165"/>
        <v/>
      </c>
      <c r="FQ129" s="270" t="str">
        <f ca="1">IFERROR(MATCH('자료입력 및 결과표시'!$C$62,OFFSET($R$3,$FQ128,,1000),0)+$FQ128,"")</f>
        <v/>
      </c>
      <c r="FR129" s="17" t="str">
        <f t="shared" ca="1" si="266"/>
        <v/>
      </c>
      <c r="FS129" s="17" t="str">
        <f t="shared" ca="1" si="267"/>
        <v/>
      </c>
      <c r="FT129" s="17" t="str">
        <f t="shared" ca="1" si="268"/>
        <v/>
      </c>
      <c r="FU129" s="17" t="str">
        <f t="shared" ca="1" si="269"/>
        <v/>
      </c>
      <c r="FV129" s="17" t="str">
        <f t="shared" ca="1" si="270"/>
        <v/>
      </c>
      <c r="FW129" s="17" t="str">
        <f t="shared" ca="1" si="271"/>
        <v/>
      </c>
      <c r="FX129" s="17" t="str">
        <f t="shared" ca="1" si="272"/>
        <v/>
      </c>
      <c r="FY129" s="17" t="str">
        <f t="shared" ca="1" si="273"/>
        <v/>
      </c>
      <c r="FZ129" s="17" t="str">
        <f t="shared" ca="1" si="274"/>
        <v/>
      </c>
      <c r="GA129" s="17" t="str">
        <f t="shared" ca="1" si="275"/>
        <v/>
      </c>
      <c r="GB129" s="17" t="str">
        <f t="shared" ca="1" si="276"/>
        <v/>
      </c>
      <c r="GC129" s="17" t="str">
        <f t="shared" ca="1" si="277"/>
        <v/>
      </c>
      <c r="GD129" s="17" t="str">
        <f t="shared" ca="1" si="278"/>
        <v/>
      </c>
      <c r="GE129" s="17" t="str">
        <f t="shared" ca="1" si="279"/>
        <v/>
      </c>
      <c r="GF129" s="17" t="str">
        <f t="shared" ca="1" si="280"/>
        <v/>
      </c>
      <c r="GG129" s="17" t="str">
        <f t="shared" ca="1" si="281"/>
        <v/>
      </c>
      <c r="GH129" s="17" t="str">
        <f t="shared" ca="1" si="282"/>
        <v/>
      </c>
      <c r="GI129" s="17" t="str">
        <f t="shared" ca="1" si="283"/>
        <v/>
      </c>
      <c r="GJ129" s="17" t="str">
        <f t="shared" ca="1" si="284"/>
        <v/>
      </c>
      <c r="GK129" s="17" t="str">
        <f t="shared" ca="1" si="285"/>
        <v/>
      </c>
      <c r="GL129" s="17" t="str">
        <f t="shared" ca="1" si="286"/>
        <v/>
      </c>
      <c r="GM129" s="17" t="str">
        <f t="shared" ca="1" si="287"/>
        <v/>
      </c>
      <c r="GN129" s="17" t="str">
        <f t="shared" ca="1" si="288"/>
        <v/>
      </c>
      <c r="GO129" s="17" t="str">
        <f t="shared" ca="1" si="289"/>
        <v/>
      </c>
      <c r="GP129" s="17" t="str">
        <f t="shared" ca="1" si="290"/>
        <v/>
      </c>
      <c r="GQ129" s="17" t="str">
        <f t="shared" ca="1" si="291"/>
        <v/>
      </c>
      <c r="GR129" s="17" t="str">
        <f t="shared" ca="1" si="292"/>
        <v/>
      </c>
      <c r="GS129" s="17" t="str">
        <f t="shared" ca="1" si="293"/>
        <v/>
      </c>
      <c r="GT129" s="17" t="str">
        <f t="shared" ca="1" si="294"/>
        <v/>
      </c>
      <c r="GU129" s="17" t="str">
        <f t="shared" ca="1" si="295"/>
        <v/>
      </c>
      <c r="GV129" s="17" t="str">
        <f t="shared" ca="1" si="296"/>
        <v/>
      </c>
      <c r="GW129" s="17" t="str">
        <f t="shared" ca="1" si="297"/>
        <v/>
      </c>
      <c r="GX129" s="17" t="str">
        <f t="shared" ca="1" si="298"/>
        <v/>
      </c>
      <c r="GY129" s="17" t="str">
        <f t="shared" ca="1" si="299"/>
        <v/>
      </c>
      <c r="GZ129" s="17" t="str">
        <f t="shared" ca="1" si="300"/>
        <v/>
      </c>
      <c r="HA129" s="17" t="str">
        <f t="shared" ca="1" si="301"/>
        <v/>
      </c>
      <c r="HB129" s="17" t="str">
        <f t="shared" ca="1" si="302"/>
        <v/>
      </c>
      <c r="HC129" s="17" t="str">
        <f t="shared" ca="1" si="303"/>
        <v/>
      </c>
      <c r="HD129" s="17" t="str">
        <f t="shared" ca="1" si="304"/>
        <v/>
      </c>
      <c r="HE129" s="17" t="str">
        <f t="shared" ca="1" si="305"/>
        <v/>
      </c>
      <c r="HF129" s="17" t="str">
        <f t="shared" ca="1" si="306"/>
        <v/>
      </c>
      <c r="HG129" s="17" t="str">
        <f t="shared" ca="1" si="307"/>
        <v/>
      </c>
      <c r="HH129" s="17" t="str">
        <f t="shared" ca="1" si="308"/>
        <v/>
      </c>
      <c r="HI129" s="17" t="str">
        <f t="shared" ca="1" si="309"/>
        <v/>
      </c>
      <c r="HJ129" s="17" t="str">
        <f t="shared" ca="1" si="310"/>
        <v/>
      </c>
      <c r="HK129" s="17" t="str">
        <f t="shared" ca="1" si="311"/>
        <v/>
      </c>
      <c r="HL129" s="17" t="str">
        <f t="shared" ca="1" si="312"/>
        <v/>
      </c>
      <c r="HM129" s="17" t="str">
        <f t="shared" ca="1" si="313"/>
        <v/>
      </c>
      <c r="HN129" s="17" t="str">
        <f t="shared" ca="1" si="314"/>
        <v/>
      </c>
      <c r="HO129" s="17" t="str">
        <f t="shared" ca="1" si="315"/>
        <v/>
      </c>
      <c r="HP129" s="17" t="str">
        <f t="shared" ca="1" si="316"/>
        <v/>
      </c>
      <c r="HQ129" s="17" t="str">
        <f t="shared" ca="1" si="317"/>
        <v/>
      </c>
      <c r="HR129" s="17" t="str">
        <f t="shared" ca="1" si="318"/>
        <v/>
      </c>
      <c r="HS129" s="17" t="str">
        <f t="shared" ca="1" si="319"/>
        <v/>
      </c>
      <c r="HT129" s="17" t="str">
        <f t="shared" ca="1" si="320"/>
        <v/>
      </c>
      <c r="HU129" s="17" t="str">
        <f t="shared" ca="1" si="321"/>
        <v/>
      </c>
      <c r="HV129" s="17" t="str">
        <f t="shared" ca="1" si="322"/>
        <v/>
      </c>
      <c r="HW129" s="17" t="str">
        <f t="shared" ca="1" si="323"/>
        <v/>
      </c>
      <c r="HX129" s="17" t="str">
        <f t="shared" ca="1" si="324"/>
        <v/>
      </c>
      <c r="HY129" s="17" t="str">
        <f t="shared" ca="1" si="325"/>
        <v/>
      </c>
      <c r="HZ129" s="17" t="str">
        <f t="shared" ca="1" si="326"/>
        <v/>
      </c>
      <c r="IA129" s="17" t="str">
        <f t="shared" ca="1" si="327"/>
        <v/>
      </c>
      <c r="IB129" s="17" t="str">
        <f t="shared" ca="1" si="328"/>
        <v/>
      </c>
      <c r="IC129" s="17" t="str">
        <f t="shared" ca="1" si="329"/>
        <v/>
      </c>
      <c r="ID129" s="17" t="str">
        <f t="shared" ca="1" si="330"/>
        <v/>
      </c>
      <c r="IE129" s="17" t="str">
        <f t="shared" ca="1" si="331"/>
        <v/>
      </c>
      <c r="IF129" s="17" t="str">
        <f t="shared" ca="1" si="332"/>
        <v/>
      </c>
      <c r="IG129" s="17" t="str">
        <f t="shared" ca="1" si="333"/>
        <v/>
      </c>
      <c r="IH129" s="17" t="str">
        <f t="shared" ca="1" si="334"/>
        <v/>
      </c>
      <c r="II129" s="17" t="str">
        <f t="shared" ca="1" si="335"/>
        <v/>
      </c>
      <c r="IJ129" s="17" t="str">
        <f t="shared" ca="1" si="336"/>
        <v/>
      </c>
      <c r="IK129" s="17" t="str">
        <f t="shared" ca="1" si="337"/>
        <v/>
      </c>
      <c r="IL129" s="17" t="str">
        <f t="shared" ca="1" si="338"/>
        <v/>
      </c>
      <c r="IM129" s="17" t="str">
        <f t="shared" ca="1" si="339"/>
        <v/>
      </c>
      <c r="IN129" s="17" t="str">
        <f t="shared" ca="1" si="340"/>
        <v/>
      </c>
      <c r="IO129" s="17" t="str">
        <f t="shared" ca="1" si="341"/>
        <v/>
      </c>
      <c r="IP129" s="17" t="str">
        <f t="shared" ca="1" si="342"/>
        <v/>
      </c>
      <c r="IQ129" s="17" t="str">
        <f t="shared" ca="1" si="343"/>
        <v/>
      </c>
      <c r="IR129" s="17" t="str">
        <f t="shared" ca="1" si="344"/>
        <v/>
      </c>
      <c r="IS129" s="17" t="str">
        <f t="shared" ca="1" si="345"/>
        <v/>
      </c>
      <c r="IT129" s="17" t="str">
        <f t="shared" ca="1" si="346"/>
        <v/>
      </c>
      <c r="IU129" s="17" t="str">
        <f t="shared" ca="1" si="347"/>
        <v/>
      </c>
      <c r="IV129" s="17" t="str">
        <f t="shared" ca="1" si="348"/>
        <v/>
      </c>
      <c r="IW129" s="17" t="str">
        <f t="shared" ca="1" si="349"/>
        <v/>
      </c>
      <c r="IX129" s="17" t="str">
        <f t="shared" ca="1" si="350"/>
        <v/>
      </c>
      <c r="IY129" s="17" t="str">
        <f t="shared" ca="1" si="351"/>
        <v/>
      </c>
      <c r="IZ129" s="17" t="str">
        <f t="shared" ca="1" si="352"/>
        <v/>
      </c>
      <c r="JA129" s="17" t="str">
        <f t="shared" ca="1" si="353"/>
        <v/>
      </c>
      <c r="JB129" s="17" t="str">
        <f t="shared" ca="1" si="354"/>
        <v/>
      </c>
      <c r="JC129" s="17" t="str">
        <f t="shared" ca="1" si="355"/>
        <v/>
      </c>
      <c r="JD129" s="17" t="str">
        <f t="shared" ca="1" si="356"/>
        <v/>
      </c>
      <c r="JE129" s="17" t="str">
        <f t="shared" ca="1" si="357"/>
        <v/>
      </c>
      <c r="JF129" s="17" t="str">
        <f t="shared" ca="1" si="358"/>
        <v/>
      </c>
      <c r="JG129" s="17" t="str">
        <f t="shared" ca="1" si="359"/>
        <v/>
      </c>
      <c r="JH129" s="17" t="str">
        <f t="shared" ca="1" si="360"/>
        <v/>
      </c>
      <c r="JI129" s="17" t="str">
        <f t="shared" ca="1" si="361"/>
        <v/>
      </c>
      <c r="JJ129" s="17" t="str">
        <f t="shared" ca="1" si="362"/>
        <v/>
      </c>
      <c r="JK129" s="17" t="str">
        <f t="shared" ca="1" si="363"/>
        <v/>
      </c>
      <c r="JL129" s="17" t="str">
        <f t="shared" ca="1" si="364"/>
        <v/>
      </c>
      <c r="JM129" s="17" t="str">
        <f t="shared" ca="1" si="365"/>
        <v/>
      </c>
    </row>
    <row r="130" spans="1:273">
      <c r="A130" s="17" t="str">
        <f t="shared" si="145"/>
        <v>\\\0</v>
      </c>
      <c r="B130" s="17" t="str">
        <f t="shared" si="146"/>
        <v>\\\0</v>
      </c>
      <c r="C130" s="17" t="str">
        <f t="shared" si="147"/>
        <v>\\\0</v>
      </c>
      <c r="D130" s="17" t="str">
        <f t="shared" si="148"/>
        <v>\\\0</v>
      </c>
      <c r="E130" s="17" t="str">
        <f t="shared" si="149"/>
        <v>\\\0</v>
      </c>
      <c r="F130" s="17" t="str">
        <f t="shared" si="150"/>
        <v>\\\0</v>
      </c>
      <c r="G130" s="17" t="str">
        <f t="shared" si="151"/>
        <v>\\\0</v>
      </c>
      <c r="H130" s="17" t="str">
        <f t="shared" si="152"/>
        <v>\\\0</v>
      </c>
      <c r="I130" s="17" t="str">
        <f t="shared" si="153"/>
        <v>\\\0</v>
      </c>
      <c r="J130" s="17" t="str">
        <f t="shared" si="154"/>
        <v>\\\0</v>
      </c>
      <c r="K130" s="17" t="str">
        <f t="shared" si="155"/>
        <v>\\\0</v>
      </c>
      <c r="L130" s="17" t="str">
        <f t="shared" si="156"/>
        <v>\\\0</v>
      </c>
      <c r="M130" s="17" t="str">
        <f t="shared" si="157"/>
        <v>\\\0</v>
      </c>
      <c r="N130" s="17" t="str">
        <f t="shared" si="158"/>
        <v>\\\0</v>
      </c>
      <c r="O130" s="17" t="str">
        <f t="shared" si="159"/>
        <v>\\\0</v>
      </c>
      <c r="P130" s="17" t="str">
        <f t="shared" si="160"/>
        <v>\\\0</v>
      </c>
      <c r="R130" s="17" t="str">
        <f t="shared" si="161"/>
        <v>\\</v>
      </c>
      <c r="S130" s="38"/>
      <c r="T130" s="39"/>
      <c r="U130" s="31"/>
      <c r="V130" s="32"/>
      <c r="W130" s="36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35"/>
      <c r="DS130" s="287"/>
      <c r="DT130" s="36"/>
      <c r="DU130" s="37"/>
      <c r="DV130" s="28">
        <f>IF(AND($S130='자료입력 및 결과표시'!$B$6,COUNTIF($W130:$DR130,'자료입력 및 결과표시'!$C$6)&gt;=1),IF(OR('자료입력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DW130" s="28">
        <f>IF(AND($S130='자료입력 및 결과표시'!$B$7,COUNTIF($W130:$DR130,'자료입력 및 결과표시'!$C$7)&gt;=1),IF(OR('자료입력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DX130" s="28">
        <f>IF(AND($S130='자료입력 및 결과표시'!$B$8,COUNTIF($W130:$DR130,'자료입력 및 결과표시'!$C$8)&gt;=1),IF(OR('자료입력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DY130" s="28">
        <f>IF(AND($S130='자료입력 및 결과표시'!$B$9,COUNTIF($W130:$DR130,'자료입력 및 결과표시'!$C$9)&gt;=1),IF(OR('자료입력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DZ130" s="28">
        <f>IF(AND($S130='자료입력 및 결과표시'!$B$10,COUNTIF($W130:$DR130,'자료입력 및 결과표시'!$C$10)&gt;=1),IF(OR('자료입력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A130" s="28">
        <f>IF(AND($S130='자료입력 및 결과표시'!$B$11,COUNTIF($W130:$DR130,'자료입력 및 결과표시'!$C$11)&gt;=1),IF(OR('자료입력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B130" s="28">
        <f>IF(AND($S130='자료입력 및 결과표시'!$B$12,COUNTIF($W130:$DR130,'자료입력 및 결과표시'!$C$12)&gt;=1),IF(OR('자료입력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C130" s="28">
        <f>IF(AND($S130='자료입력 및 결과표시'!$B$13,COUNTIF($W130:$DR130,'자료입력 및 결과표시'!$C$13)&gt;=1),IF(OR('자료입력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D130" s="28">
        <f>IF(AND($S130='자료입력 및 결과표시'!$B$14,COUNTIF($W130:$DR130,'자료입력 및 결과표시'!$C$14)&gt;=1),IF(OR('자료입력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E130" s="28">
        <f>IF(AND($S130='자료입력 및 결과표시'!$B$15,COUNTIF($W130:$DR130,'자료입력 및 결과표시'!$C$15)&gt;=1),IF(OR('자료입력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F130" s="28">
        <f>IF(AND($S130='자료입력 및 결과표시'!$B$16,COUNTIF($W130:$DR130,'자료입력 및 결과표시'!$C$16)&gt;=1),IF(OR('자료입력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G130" s="28">
        <f>IF(AND($S130='자료입력 및 결과표시'!$B$17,COUNTIF($W130:$DR130,'자료입력 및 결과표시'!$C$17)&gt;=1),IF(OR('자료입력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H130" s="28">
        <f>IF(AND($S130='자료입력 및 결과표시'!$B$18,COUNTIF($W130:$DR130,'자료입력 및 결과표시'!$C$18)&gt;=1),IF(OR('자료입력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I130" s="28">
        <f>IF(AND($S130='자료입력 및 결과표시'!$B$19,COUNTIF($W130:$DR130,'자료입력 및 결과표시'!$C$19)&gt;=1),IF(OR('자료입력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J130" s="28">
        <f>IF(AND($S130='자료입력 및 결과표시'!$B$20,COUNTIF($W130:$DR130,'자료입력 및 결과표시'!$C$20)&gt;=1),IF(OR('자료입력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K130" s="28">
        <f>IF(AND($S130='자료입력 및 결과표시'!$B$21,COUNTIF($W130:$DR130,'자료입력 및 결과표시'!$C$21)&gt;=1),IF(OR('자료입력 및 결과표시'!$B$4+90&gt;=$V130,'자료입력 및 결과표시'!$B$4&lt;$U130),0,IF($V130-'자료입력 및 결과표시'!$B$4-90&gt;='자료입력 및 결과표시'!$E$4,'자료입력 및 결과표시'!$E$4,$V130-'자료입력 및 결과표시'!$B$4-90)),0)</f>
        <v>0</v>
      </c>
      <c r="EL130" s="17">
        <f>IF(AND(S130='자료입력 및 결과표시'!$B$6,COUNTIF('업무중복도(데이터 입력)'!$W130:$DR130,'자료입력 및 결과표시'!$C$6)&gt;=1),1,0)</f>
        <v>0</v>
      </c>
      <c r="EM130" s="17">
        <f>IF(AND(S130='자료입력 및 결과표시'!$B$7,COUNTIF('업무중복도(데이터 입력)'!$W130:$DR130,'자료입력 및 결과표시'!$C$7)&gt;=1),2,0)</f>
        <v>0</v>
      </c>
      <c r="EN130" s="17">
        <f>IF(AND(S130='자료입력 및 결과표시'!$B$8,COUNTIF('업무중복도(데이터 입력)'!$W130:$DR130,'자료입력 및 결과표시'!$C$8)&gt;=1),3,0)</f>
        <v>0</v>
      </c>
      <c r="EO130" s="17">
        <f>IF(AND(S130='자료입력 및 결과표시'!$B$9,COUNTIF('업무중복도(데이터 입력)'!$W130:$DR130,'자료입력 및 결과표시'!$C$9)&gt;=1),4,0)</f>
        <v>0</v>
      </c>
      <c r="EP130" s="17">
        <f>IF(AND(S130='자료입력 및 결과표시'!$B$10,COUNTIF('업무중복도(데이터 입력)'!$W130:$DR130,'자료입력 및 결과표시'!$C$10)&gt;=1),5,0)</f>
        <v>0</v>
      </c>
      <c r="EQ130" s="17">
        <f>IF(AND(S130='자료입력 및 결과표시'!$B$11,COUNTIF('업무중복도(데이터 입력)'!$W130:$DR130,'자료입력 및 결과표시'!$C$11)&gt;=1),6,0)</f>
        <v>0</v>
      </c>
      <c r="ER130" s="17">
        <f>IF(AND(S130='자료입력 및 결과표시'!$B$12,COUNTIF('업무중복도(데이터 입력)'!$W130:$DR130,'자료입력 및 결과표시'!$C$12)&gt;=1),7,0)</f>
        <v>0</v>
      </c>
      <c r="ES130" s="17">
        <f>IF(AND(S130='자료입력 및 결과표시'!$B$13,COUNTIF('업무중복도(데이터 입력)'!$W130:$DR130,'자료입력 및 결과표시'!$C$13)&gt;=1),8,0)</f>
        <v>0</v>
      </c>
      <c r="ET130" s="17">
        <f>IF(AND(S130='자료입력 및 결과표시'!$B$14,COUNTIF('업무중복도(데이터 입력)'!$W130:$DR130,'자료입력 및 결과표시'!$C$14)&gt;=1),9,0)</f>
        <v>0</v>
      </c>
      <c r="EU130" s="17">
        <f>IF(AND(S130='자료입력 및 결과표시'!$B$15,COUNTIF('업무중복도(데이터 입력)'!$W130:$DR130,'자료입력 및 결과표시'!$C$15)&gt;=1),10,0)</f>
        <v>0</v>
      </c>
      <c r="EV130" s="17">
        <f>IF(AND(S130='자료입력 및 결과표시'!$B$16,COUNTIF('업무중복도(데이터 입력)'!$W130:$DR130,'자료입력 및 결과표시'!$C$16)&gt;=1),11,0)</f>
        <v>0</v>
      </c>
      <c r="EW130" s="17">
        <f>IF(AND(S130='자료입력 및 결과표시'!$B$17,COUNTIF('업무중복도(데이터 입력)'!$W130:$DR130,'자료입력 및 결과표시'!$C$17)&gt;=1),12,0)</f>
        <v>0</v>
      </c>
      <c r="EX130" s="17">
        <f>IF(AND(S130='자료입력 및 결과표시'!$B$18,COUNTIF('업무중복도(데이터 입력)'!$W130:$DR130,'자료입력 및 결과표시'!$C$18)&gt;=1),13,0)</f>
        <v>0</v>
      </c>
      <c r="EY130" s="17">
        <f>IF(AND(S130='자료입력 및 결과표시'!$B$19,COUNTIF('업무중복도(데이터 입력)'!$W130:$DR130,'자료입력 및 결과표시'!$C$19)&gt;=1),14,0)</f>
        <v>0</v>
      </c>
      <c r="EZ130" s="17">
        <f>IF(AND(S130='자료입력 및 결과표시'!$B$20,COUNTIF('업무중복도(데이터 입력)'!$W130:$DR130,'자료입력 및 결과표시'!$C$20)&gt;=1),15,0)</f>
        <v>0</v>
      </c>
      <c r="FA130" s="17">
        <f>IF(AND(S130='자료입력 및 결과표시'!$B$21,COUNTIF('업무중복도(데이터 입력)'!$W130:$DR130,'자료입력 및 결과표시'!$C$21)&gt;=1),16,0)</f>
        <v>0</v>
      </c>
      <c r="FD130" s="270" t="str">
        <f ca="1">IFERROR(MATCH('자료입력 및 결과표시'!$C$62,OFFSET($R$3,$FD129,,1000),0)+$FD129,"")</f>
        <v/>
      </c>
      <c r="FE130" s="271" t="str">
        <f t="shared" ca="1" si="162"/>
        <v/>
      </c>
      <c r="FK130" s="17">
        <f t="shared" si="163"/>
        <v>0</v>
      </c>
      <c r="FO130"/>
      <c r="FP130" s="17" t="str">
        <f t="shared" ca="1" si="165"/>
        <v/>
      </c>
      <c r="FQ130" s="270" t="str">
        <f ca="1">IFERROR(MATCH('자료입력 및 결과표시'!$C$62,OFFSET($R$3,$FQ129,,1000),0)+$FQ129,"")</f>
        <v/>
      </c>
      <c r="FR130" s="17" t="str">
        <f t="shared" ca="1" si="266"/>
        <v/>
      </c>
      <c r="FS130" s="17" t="str">
        <f t="shared" ca="1" si="267"/>
        <v/>
      </c>
      <c r="FT130" s="17" t="str">
        <f t="shared" ca="1" si="268"/>
        <v/>
      </c>
      <c r="FU130" s="17" t="str">
        <f t="shared" ca="1" si="269"/>
        <v/>
      </c>
      <c r="FV130" s="17" t="str">
        <f t="shared" ca="1" si="270"/>
        <v/>
      </c>
      <c r="FW130" s="17" t="str">
        <f t="shared" ca="1" si="271"/>
        <v/>
      </c>
      <c r="FX130" s="17" t="str">
        <f t="shared" ca="1" si="272"/>
        <v/>
      </c>
      <c r="FY130" s="17" t="str">
        <f t="shared" ca="1" si="273"/>
        <v/>
      </c>
      <c r="FZ130" s="17" t="str">
        <f t="shared" ca="1" si="274"/>
        <v/>
      </c>
      <c r="GA130" s="17" t="str">
        <f t="shared" ca="1" si="275"/>
        <v/>
      </c>
      <c r="GB130" s="17" t="str">
        <f t="shared" ca="1" si="276"/>
        <v/>
      </c>
      <c r="GC130" s="17" t="str">
        <f t="shared" ca="1" si="277"/>
        <v/>
      </c>
      <c r="GD130" s="17" t="str">
        <f t="shared" ca="1" si="278"/>
        <v/>
      </c>
      <c r="GE130" s="17" t="str">
        <f t="shared" ca="1" si="279"/>
        <v/>
      </c>
      <c r="GF130" s="17" t="str">
        <f t="shared" ca="1" si="280"/>
        <v/>
      </c>
      <c r="GG130" s="17" t="str">
        <f t="shared" ca="1" si="281"/>
        <v/>
      </c>
      <c r="GH130" s="17" t="str">
        <f t="shared" ca="1" si="282"/>
        <v/>
      </c>
      <c r="GI130" s="17" t="str">
        <f t="shared" ca="1" si="283"/>
        <v/>
      </c>
      <c r="GJ130" s="17" t="str">
        <f t="shared" ca="1" si="284"/>
        <v/>
      </c>
      <c r="GK130" s="17" t="str">
        <f t="shared" ca="1" si="285"/>
        <v/>
      </c>
      <c r="GL130" s="17" t="str">
        <f t="shared" ca="1" si="286"/>
        <v/>
      </c>
      <c r="GM130" s="17" t="str">
        <f t="shared" ca="1" si="287"/>
        <v/>
      </c>
      <c r="GN130" s="17" t="str">
        <f t="shared" ca="1" si="288"/>
        <v/>
      </c>
      <c r="GO130" s="17" t="str">
        <f t="shared" ca="1" si="289"/>
        <v/>
      </c>
      <c r="GP130" s="17" t="str">
        <f t="shared" ca="1" si="290"/>
        <v/>
      </c>
      <c r="GQ130" s="17" t="str">
        <f t="shared" ca="1" si="291"/>
        <v/>
      </c>
      <c r="GR130" s="17" t="str">
        <f t="shared" ca="1" si="292"/>
        <v/>
      </c>
      <c r="GS130" s="17" t="str">
        <f t="shared" ca="1" si="293"/>
        <v/>
      </c>
      <c r="GT130" s="17" t="str">
        <f t="shared" ca="1" si="294"/>
        <v/>
      </c>
      <c r="GU130" s="17" t="str">
        <f t="shared" ca="1" si="295"/>
        <v/>
      </c>
      <c r="GV130" s="17" t="str">
        <f t="shared" ca="1" si="296"/>
        <v/>
      </c>
      <c r="GW130" s="17" t="str">
        <f t="shared" ca="1" si="297"/>
        <v/>
      </c>
      <c r="GX130" s="17" t="str">
        <f t="shared" ca="1" si="298"/>
        <v/>
      </c>
      <c r="GY130" s="17" t="str">
        <f t="shared" ca="1" si="299"/>
        <v/>
      </c>
      <c r="GZ130" s="17" t="str">
        <f t="shared" ca="1" si="300"/>
        <v/>
      </c>
      <c r="HA130" s="17" t="str">
        <f t="shared" ca="1" si="301"/>
        <v/>
      </c>
      <c r="HB130" s="17" t="str">
        <f t="shared" ca="1" si="302"/>
        <v/>
      </c>
      <c r="HC130" s="17" t="str">
        <f t="shared" ca="1" si="303"/>
        <v/>
      </c>
      <c r="HD130" s="17" t="str">
        <f t="shared" ca="1" si="304"/>
        <v/>
      </c>
      <c r="HE130" s="17" t="str">
        <f t="shared" ca="1" si="305"/>
        <v/>
      </c>
      <c r="HF130" s="17" t="str">
        <f t="shared" ca="1" si="306"/>
        <v/>
      </c>
      <c r="HG130" s="17" t="str">
        <f t="shared" ca="1" si="307"/>
        <v/>
      </c>
      <c r="HH130" s="17" t="str">
        <f t="shared" ca="1" si="308"/>
        <v/>
      </c>
      <c r="HI130" s="17" t="str">
        <f t="shared" ca="1" si="309"/>
        <v/>
      </c>
      <c r="HJ130" s="17" t="str">
        <f t="shared" ca="1" si="310"/>
        <v/>
      </c>
      <c r="HK130" s="17" t="str">
        <f t="shared" ca="1" si="311"/>
        <v/>
      </c>
      <c r="HL130" s="17" t="str">
        <f t="shared" ca="1" si="312"/>
        <v/>
      </c>
      <c r="HM130" s="17" t="str">
        <f t="shared" ca="1" si="313"/>
        <v/>
      </c>
      <c r="HN130" s="17" t="str">
        <f t="shared" ca="1" si="314"/>
        <v/>
      </c>
      <c r="HO130" s="17" t="str">
        <f t="shared" ca="1" si="315"/>
        <v/>
      </c>
      <c r="HP130" s="17" t="str">
        <f t="shared" ca="1" si="316"/>
        <v/>
      </c>
      <c r="HQ130" s="17" t="str">
        <f t="shared" ca="1" si="317"/>
        <v/>
      </c>
      <c r="HR130" s="17" t="str">
        <f t="shared" ca="1" si="318"/>
        <v/>
      </c>
      <c r="HS130" s="17" t="str">
        <f t="shared" ca="1" si="319"/>
        <v/>
      </c>
      <c r="HT130" s="17" t="str">
        <f t="shared" ca="1" si="320"/>
        <v/>
      </c>
      <c r="HU130" s="17" t="str">
        <f t="shared" ca="1" si="321"/>
        <v/>
      </c>
      <c r="HV130" s="17" t="str">
        <f t="shared" ca="1" si="322"/>
        <v/>
      </c>
      <c r="HW130" s="17" t="str">
        <f t="shared" ca="1" si="323"/>
        <v/>
      </c>
      <c r="HX130" s="17" t="str">
        <f t="shared" ca="1" si="324"/>
        <v/>
      </c>
      <c r="HY130" s="17" t="str">
        <f t="shared" ca="1" si="325"/>
        <v/>
      </c>
      <c r="HZ130" s="17" t="str">
        <f t="shared" ca="1" si="326"/>
        <v/>
      </c>
      <c r="IA130" s="17" t="str">
        <f t="shared" ca="1" si="327"/>
        <v/>
      </c>
      <c r="IB130" s="17" t="str">
        <f t="shared" ca="1" si="328"/>
        <v/>
      </c>
      <c r="IC130" s="17" t="str">
        <f t="shared" ca="1" si="329"/>
        <v/>
      </c>
      <c r="ID130" s="17" t="str">
        <f t="shared" ca="1" si="330"/>
        <v/>
      </c>
      <c r="IE130" s="17" t="str">
        <f t="shared" ca="1" si="331"/>
        <v/>
      </c>
      <c r="IF130" s="17" t="str">
        <f t="shared" ca="1" si="332"/>
        <v/>
      </c>
      <c r="IG130" s="17" t="str">
        <f t="shared" ca="1" si="333"/>
        <v/>
      </c>
      <c r="IH130" s="17" t="str">
        <f t="shared" ca="1" si="334"/>
        <v/>
      </c>
      <c r="II130" s="17" t="str">
        <f t="shared" ca="1" si="335"/>
        <v/>
      </c>
      <c r="IJ130" s="17" t="str">
        <f t="shared" ca="1" si="336"/>
        <v/>
      </c>
      <c r="IK130" s="17" t="str">
        <f t="shared" ca="1" si="337"/>
        <v/>
      </c>
      <c r="IL130" s="17" t="str">
        <f t="shared" ca="1" si="338"/>
        <v/>
      </c>
      <c r="IM130" s="17" t="str">
        <f t="shared" ca="1" si="339"/>
        <v/>
      </c>
      <c r="IN130" s="17" t="str">
        <f t="shared" ca="1" si="340"/>
        <v/>
      </c>
      <c r="IO130" s="17" t="str">
        <f t="shared" ca="1" si="341"/>
        <v/>
      </c>
      <c r="IP130" s="17" t="str">
        <f t="shared" ca="1" si="342"/>
        <v/>
      </c>
      <c r="IQ130" s="17" t="str">
        <f t="shared" ca="1" si="343"/>
        <v/>
      </c>
      <c r="IR130" s="17" t="str">
        <f t="shared" ca="1" si="344"/>
        <v/>
      </c>
      <c r="IS130" s="17" t="str">
        <f t="shared" ca="1" si="345"/>
        <v/>
      </c>
      <c r="IT130" s="17" t="str">
        <f t="shared" ca="1" si="346"/>
        <v/>
      </c>
      <c r="IU130" s="17" t="str">
        <f t="shared" ca="1" si="347"/>
        <v/>
      </c>
      <c r="IV130" s="17" t="str">
        <f t="shared" ca="1" si="348"/>
        <v/>
      </c>
      <c r="IW130" s="17" t="str">
        <f t="shared" ca="1" si="349"/>
        <v/>
      </c>
      <c r="IX130" s="17" t="str">
        <f t="shared" ca="1" si="350"/>
        <v/>
      </c>
      <c r="IY130" s="17" t="str">
        <f t="shared" ca="1" si="351"/>
        <v/>
      </c>
      <c r="IZ130" s="17" t="str">
        <f t="shared" ca="1" si="352"/>
        <v/>
      </c>
      <c r="JA130" s="17" t="str">
        <f t="shared" ca="1" si="353"/>
        <v/>
      </c>
      <c r="JB130" s="17" t="str">
        <f t="shared" ca="1" si="354"/>
        <v/>
      </c>
      <c r="JC130" s="17" t="str">
        <f t="shared" ca="1" si="355"/>
        <v/>
      </c>
      <c r="JD130" s="17" t="str">
        <f t="shared" ca="1" si="356"/>
        <v/>
      </c>
      <c r="JE130" s="17" t="str">
        <f t="shared" ca="1" si="357"/>
        <v/>
      </c>
      <c r="JF130" s="17" t="str">
        <f t="shared" ca="1" si="358"/>
        <v/>
      </c>
      <c r="JG130" s="17" t="str">
        <f t="shared" ca="1" si="359"/>
        <v/>
      </c>
      <c r="JH130" s="17" t="str">
        <f t="shared" ca="1" si="360"/>
        <v/>
      </c>
      <c r="JI130" s="17" t="str">
        <f t="shared" ca="1" si="361"/>
        <v/>
      </c>
      <c r="JJ130" s="17" t="str">
        <f t="shared" ca="1" si="362"/>
        <v/>
      </c>
      <c r="JK130" s="17" t="str">
        <f t="shared" ca="1" si="363"/>
        <v/>
      </c>
      <c r="JL130" s="17" t="str">
        <f t="shared" ca="1" si="364"/>
        <v/>
      </c>
      <c r="JM130" s="17" t="str">
        <f t="shared" ca="1" si="365"/>
        <v/>
      </c>
    </row>
    <row r="131" spans="1:273">
      <c r="A131" s="17" t="str">
        <f t="shared" si="145"/>
        <v>\\\0</v>
      </c>
      <c r="B131" s="17" t="str">
        <f t="shared" si="146"/>
        <v>\\\0</v>
      </c>
      <c r="C131" s="17" t="str">
        <f t="shared" si="147"/>
        <v>\\\0</v>
      </c>
      <c r="D131" s="17" t="str">
        <f t="shared" si="148"/>
        <v>\\\0</v>
      </c>
      <c r="E131" s="17" t="str">
        <f t="shared" si="149"/>
        <v>\\\0</v>
      </c>
      <c r="F131" s="17" t="str">
        <f t="shared" si="150"/>
        <v>\\\0</v>
      </c>
      <c r="G131" s="17" t="str">
        <f t="shared" si="151"/>
        <v>\\\0</v>
      </c>
      <c r="H131" s="17" t="str">
        <f t="shared" si="152"/>
        <v>\\\0</v>
      </c>
      <c r="I131" s="17" t="str">
        <f t="shared" si="153"/>
        <v>\\\0</v>
      </c>
      <c r="J131" s="17" t="str">
        <f t="shared" si="154"/>
        <v>\\\0</v>
      </c>
      <c r="K131" s="17" t="str">
        <f t="shared" si="155"/>
        <v>\\\0</v>
      </c>
      <c r="L131" s="17" t="str">
        <f t="shared" si="156"/>
        <v>\\\0</v>
      </c>
      <c r="M131" s="17" t="str">
        <f t="shared" si="157"/>
        <v>\\\0</v>
      </c>
      <c r="N131" s="17" t="str">
        <f t="shared" si="158"/>
        <v>\\\0</v>
      </c>
      <c r="O131" s="17" t="str">
        <f t="shared" si="159"/>
        <v>\\\0</v>
      </c>
      <c r="P131" s="17" t="str">
        <f t="shared" si="160"/>
        <v>\\\0</v>
      </c>
      <c r="R131" s="17" t="str">
        <f t="shared" si="161"/>
        <v>\\</v>
      </c>
      <c r="S131" s="38"/>
      <c r="T131" s="39"/>
      <c r="U131" s="31"/>
      <c r="V131" s="32"/>
      <c r="W131" s="36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35"/>
      <c r="DS131" s="287"/>
      <c r="DT131" s="36"/>
      <c r="DU131" s="37"/>
      <c r="DV131" s="28">
        <f>IF(AND($S131='자료입력 및 결과표시'!$B$6,COUNTIF($W131:$DR131,'자료입력 및 결과표시'!$C$6)&gt;=1),IF(OR('자료입력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DW131" s="28">
        <f>IF(AND($S131='자료입력 및 결과표시'!$B$7,COUNTIF($W131:$DR131,'자료입력 및 결과표시'!$C$7)&gt;=1),IF(OR('자료입력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DX131" s="28">
        <f>IF(AND($S131='자료입력 및 결과표시'!$B$8,COUNTIF($W131:$DR131,'자료입력 및 결과표시'!$C$8)&gt;=1),IF(OR('자료입력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DY131" s="28">
        <f>IF(AND($S131='자료입력 및 결과표시'!$B$9,COUNTIF($W131:$DR131,'자료입력 및 결과표시'!$C$9)&gt;=1),IF(OR('자료입력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DZ131" s="28">
        <f>IF(AND($S131='자료입력 및 결과표시'!$B$10,COUNTIF($W131:$DR131,'자료입력 및 결과표시'!$C$10)&gt;=1),IF(OR('자료입력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A131" s="28">
        <f>IF(AND($S131='자료입력 및 결과표시'!$B$11,COUNTIF($W131:$DR131,'자료입력 및 결과표시'!$C$11)&gt;=1),IF(OR('자료입력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B131" s="28">
        <f>IF(AND($S131='자료입력 및 결과표시'!$B$12,COUNTIF($W131:$DR131,'자료입력 및 결과표시'!$C$12)&gt;=1),IF(OR('자료입력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C131" s="28">
        <f>IF(AND($S131='자료입력 및 결과표시'!$B$13,COUNTIF($W131:$DR131,'자료입력 및 결과표시'!$C$13)&gt;=1),IF(OR('자료입력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D131" s="28">
        <f>IF(AND($S131='자료입력 및 결과표시'!$B$14,COUNTIF($W131:$DR131,'자료입력 및 결과표시'!$C$14)&gt;=1),IF(OR('자료입력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E131" s="28">
        <f>IF(AND($S131='자료입력 및 결과표시'!$B$15,COUNTIF($W131:$DR131,'자료입력 및 결과표시'!$C$15)&gt;=1),IF(OR('자료입력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F131" s="28">
        <f>IF(AND($S131='자료입력 및 결과표시'!$B$16,COUNTIF($W131:$DR131,'자료입력 및 결과표시'!$C$16)&gt;=1),IF(OR('자료입력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G131" s="28">
        <f>IF(AND($S131='자료입력 및 결과표시'!$B$17,COUNTIF($W131:$DR131,'자료입력 및 결과표시'!$C$17)&gt;=1),IF(OR('자료입력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H131" s="28">
        <f>IF(AND($S131='자료입력 및 결과표시'!$B$18,COUNTIF($W131:$DR131,'자료입력 및 결과표시'!$C$18)&gt;=1),IF(OR('자료입력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I131" s="28">
        <f>IF(AND($S131='자료입력 및 결과표시'!$B$19,COUNTIF($W131:$DR131,'자료입력 및 결과표시'!$C$19)&gt;=1),IF(OR('자료입력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J131" s="28">
        <f>IF(AND($S131='자료입력 및 결과표시'!$B$20,COUNTIF($W131:$DR131,'자료입력 및 결과표시'!$C$20)&gt;=1),IF(OR('자료입력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K131" s="28">
        <f>IF(AND($S131='자료입력 및 결과표시'!$B$21,COUNTIF($W131:$DR131,'자료입력 및 결과표시'!$C$21)&gt;=1),IF(OR('자료입력 및 결과표시'!$B$4+90&gt;=$V131,'자료입력 및 결과표시'!$B$4&lt;$U131),0,IF($V131-'자료입력 및 결과표시'!$B$4-90&gt;='자료입력 및 결과표시'!$E$4,'자료입력 및 결과표시'!$E$4,$V131-'자료입력 및 결과표시'!$B$4-90)),0)</f>
        <v>0</v>
      </c>
      <c r="EL131" s="17">
        <f>IF(AND(S131='자료입력 및 결과표시'!$B$6,COUNTIF('업무중복도(데이터 입력)'!$W131:$DR131,'자료입력 및 결과표시'!$C$6)&gt;=1),1,0)</f>
        <v>0</v>
      </c>
      <c r="EM131" s="17">
        <f>IF(AND(S131='자료입력 및 결과표시'!$B$7,COUNTIF('업무중복도(데이터 입력)'!$W131:$DR131,'자료입력 및 결과표시'!$C$7)&gt;=1),2,0)</f>
        <v>0</v>
      </c>
      <c r="EN131" s="17">
        <f>IF(AND(S131='자료입력 및 결과표시'!$B$8,COUNTIF('업무중복도(데이터 입력)'!$W131:$DR131,'자료입력 및 결과표시'!$C$8)&gt;=1),3,0)</f>
        <v>0</v>
      </c>
      <c r="EO131" s="17">
        <f>IF(AND(S131='자료입력 및 결과표시'!$B$9,COUNTIF('업무중복도(데이터 입력)'!$W131:$DR131,'자료입력 및 결과표시'!$C$9)&gt;=1),4,0)</f>
        <v>0</v>
      </c>
      <c r="EP131" s="17">
        <f>IF(AND(S131='자료입력 및 결과표시'!$B$10,COUNTIF('업무중복도(데이터 입력)'!$W131:$DR131,'자료입력 및 결과표시'!$C$10)&gt;=1),5,0)</f>
        <v>0</v>
      </c>
      <c r="EQ131" s="17">
        <f>IF(AND(S131='자료입력 및 결과표시'!$B$11,COUNTIF('업무중복도(데이터 입력)'!$W131:$DR131,'자료입력 및 결과표시'!$C$11)&gt;=1),6,0)</f>
        <v>0</v>
      </c>
      <c r="ER131" s="17">
        <f>IF(AND(S131='자료입력 및 결과표시'!$B$12,COUNTIF('업무중복도(데이터 입력)'!$W131:$DR131,'자료입력 및 결과표시'!$C$12)&gt;=1),7,0)</f>
        <v>0</v>
      </c>
      <c r="ES131" s="17">
        <f>IF(AND(S131='자료입력 및 결과표시'!$B$13,COUNTIF('업무중복도(데이터 입력)'!$W131:$DR131,'자료입력 및 결과표시'!$C$13)&gt;=1),8,0)</f>
        <v>0</v>
      </c>
      <c r="ET131" s="17">
        <f>IF(AND(S131='자료입력 및 결과표시'!$B$14,COUNTIF('업무중복도(데이터 입력)'!$W131:$DR131,'자료입력 및 결과표시'!$C$14)&gt;=1),9,0)</f>
        <v>0</v>
      </c>
      <c r="EU131" s="17">
        <f>IF(AND(S131='자료입력 및 결과표시'!$B$15,COUNTIF('업무중복도(데이터 입력)'!$W131:$DR131,'자료입력 및 결과표시'!$C$15)&gt;=1),10,0)</f>
        <v>0</v>
      </c>
      <c r="EV131" s="17">
        <f>IF(AND(S131='자료입력 및 결과표시'!$B$16,COUNTIF('업무중복도(데이터 입력)'!$W131:$DR131,'자료입력 및 결과표시'!$C$16)&gt;=1),11,0)</f>
        <v>0</v>
      </c>
      <c r="EW131" s="17">
        <f>IF(AND(S131='자료입력 및 결과표시'!$B$17,COUNTIF('업무중복도(데이터 입력)'!$W131:$DR131,'자료입력 및 결과표시'!$C$17)&gt;=1),12,0)</f>
        <v>0</v>
      </c>
      <c r="EX131" s="17">
        <f>IF(AND(S131='자료입력 및 결과표시'!$B$18,COUNTIF('업무중복도(데이터 입력)'!$W131:$DR131,'자료입력 및 결과표시'!$C$18)&gt;=1),13,0)</f>
        <v>0</v>
      </c>
      <c r="EY131" s="17">
        <f>IF(AND(S131='자료입력 및 결과표시'!$B$19,COUNTIF('업무중복도(데이터 입력)'!$W131:$DR131,'자료입력 및 결과표시'!$C$19)&gt;=1),14,0)</f>
        <v>0</v>
      </c>
      <c r="EZ131" s="17">
        <f>IF(AND(S131='자료입력 및 결과표시'!$B$20,COUNTIF('업무중복도(데이터 입력)'!$W131:$DR131,'자료입력 및 결과표시'!$C$20)&gt;=1),15,0)</f>
        <v>0</v>
      </c>
      <c r="FA131" s="17">
        <f>IF(AND(S131='자료입력 및 결과표시'!$B$21,COUNTIF('업무중복도(데이터 입력)'!$W131:$DR131,'자료입력 및 결과표시'!$C$21)&gt;=1),16,0)</f>
        <v>0</v>
      </c>
      <c r="FD131" s="270" t="str">
        <f ca="1">IFERROR(MATCH('자료입력 및 결과표시'!$C$62,OFFSET($R$3,$FD130,,1000),0)+$FD130,"")</f>
        <v/>
      </c>
      <c r="FE131" s="271" t="str">
        <f t="shared" ca="1" si="162"/>
        <v/>
      </c>
      <c r="FK131" s="17">
        <f t="shared" si="163"/>
        <v>0</v>
      </c>
      <c r="FO131"/>
      <c r="FP131" s="17" t="str">
        <f t="shared" ca="1" si="165"/>
        <v/>
      </c>
      <c r="FQ131" s="270" t="str">
        <f ca="1">IFERROR(MATCH('자료입력 및 결과표시'!$C$62,OFFSET($R$3,$FQ130,,1000),0)+$FQ130,"")</f>
        <v/>
      </c>
      <c r="FR131" s="17" t="str">
        <f t="shared" ca="1" si="266"/>
        <v/>
      </c>
      <c r="FS131" s="17" t="str">
        <f t="shared" ca="1" si="267"/>
        <v/>
      </c>
      <c r="FT131" s="17" t="str">
        <f t="shared" ca="1" si="268"/>
        <v/>
      </c>
      <c r="FU131" s="17" t="str">
        <f t="shared" ca="1" si="269"/>
        <v/>
      </c>
      <c r="FV131" s="17" t="str">
        <f t="shared" ca="1" si="270"/>
        <v/>
      </c>
      <c r="FW131" s="17" t="str">
        <f t="shared" ca="1" si="271"/>
        <v/>
      </c>
      <c r="FX131" s="17" t="str">
        <f t="shared" ca="1" si="272"/>
        <v/>
      </c>
      <c r="FY131" s="17" t="str">
        <f t="shared" ca="1" si="273"/>
        <v/>
      </c>
      <c r="FZ131" s="17" t="str">
        <f t="shared" ca="1" si="274"/>
        <v/>
      </c>
      <c r="GA131" s="17" t="str">
        <f t="shared" ca="1" si="275"/>
        <v/>
      </c>
      <c r="GB131" s="17" t="str">
        <f t="shared" ca="1" si="276"/>
        <v/>
      </c>
      <c r="GC131" s="17" t="str">
        <f t="shared" ca="1" si="277"/>
        <v/>
      </c>
      <c r="GD131" s="17" t="str">
        <f t="shared" ca="1" si="278"/>
        <v/>
      </c>
      <c r="GE131" s="17" t="str">
        <f t="shared" ca="1" si="279"/>
        <v/>
      </c>
      <c r="GF131" s="17" t="str">
        <f t="shared" ca="1" si="280"/>
        <v/>
      </c>
      <c r="GG131" s="17" t="str">
        <f t="shared" ca="1" si="281"/>
        <v/>
      </c>
      <c r="GH131" s="17" t="str">
        <f t="shared" ca="1" si="282"/>
        <v/>
      </c>
      <c r="GI131" s="17" t="str">
        <f t="shared" ca="1" si="283"/>
        <v/>
      </c>
      <c r="GJ131" s="17" t="str">
        <f t="shared" ca="1" si="284"/>
        <v/>
      </c>
      <c r="GK131" s="17" t="str">
        <f t="shared" ca="1" si="285"/>
        <v/>
      </c>
      <c r="GL131" s="17" t="str">
        <f t="shared" ca="1" si="286"/>
        <v/>
      </c>
      <c r="GM131" s="17" t="str">
        <f t="shared" ca="1" si="287"/>
        <v/>
      </c>
      <c r="GN131" s="17" t="str">
        <f t="shared" ca="1" si="288"/>
        <v/>
      </c>
      <c r="GO131" s="17" t="str">
        <f t="shared" ca="1" si="289"/>
        <v/>
      </c>
      <c r="GP131" s="17" t="str">
        <f t="shared" ca="1" si="290"/>
        <v/>
      </c>
      <c r="GQ131" s="17" t="str">
        <f t="shared" ca="1" si="291"/>
        <v/>
      </c>
      <c r="GR131" s="17" t="str">
        <f t="shared" ca="1" si="292"/>
        <v/>
      </c>
      <c r="GS131" s="17" t="str">
        <f t="shared" ca="1" si="293"/>
        <v/>
      </c>
      <c r="GT131" s="17" t="str">
        <f t="shared" ca="1" si="294"/>
        <v/>
      </c>
      <c r="GU131" s="17" t="str">
        <f t="shared" ca="1" si="295"/>
        <v/>
      </c>
      <c r="GV131" s="17" t="str">
        <f t="shared" ca="1" si="296"/>
        <v/>
      </c>
      <c r="GW131" s="17" t="str">
        <f t="shared" ca="1" si="297"/>
        <v/>
      </c>
      <c r="GX131" s="17" t="str">
        <f t="shared" ca="1" si="298"/>
        <v/>
      </c>
      <c r="GY131" s="17" t="str">
        <f t="shared" ca="1" si="299"/>
        <v/>
      </c>
      <c r="GZ131" s="17" t="str">
        <f t="shared" ca="1" si="300"/>
        <v/>
      </c>
      <c r="HA131" s="17" t="str">
        <f t="shared" ca="1" si="301"/>
        <v/>
      </c>
      <c r="HB131" s="17" t="str">
        <f t="shared" ca="1" si="302"/>
        <v/>
      </c>
      <c r="HC131" s="17" t="str">
        <f t="shared" ca="1" si="303"/>
        <v/>
      </c>
      <c r="HD131" s="17" t="str">
        <f t="shared" ca="1" si="304"/>
        <v/>
      </c>
      <c r="HE131" s="17" t="str">
        <f t="shared" ca="1" si="305"/>
        <v/>
      </c>
      <c r="HF131" s="17" t="str">
        <f t="shared" ca="1" si="306"/>
        <v/>
      </c>
      <c r="HG131" s="17" t="str">
        <f t="shared" ca="1" si="307"/>
        <v/>
      </c>
      <c r="HH131" s="17" t="str">
        <f t="shared" ca="1" si="308"/>
        <v/>
      </c>
      <c r="HI131" s="17" t="str">
        <f t="shared" ca="1" si="309"/>
        <v/>
      </c>
      <c r="HJ131" s="17" t="str">
        <f t="shared" ca="1" si="310"/>
        <v/>
      </c>
      <c r="HK131" s="17" t="str">
        <f t="shared" ca="1" si="311"/>
        <v/>
      </c>
      <c r="HL131" s="17" t="str">
        <f t="shared" ca="1" si="312"/>
        <v/>
      </c>
      <c r="HM131" s="17" t="str">
        <f t="shared" ca="1" si="313"/>
        <v/>
      </c>
      <c r="HN131" s="17" t="str">
        <f t="shared" ca="1" si="314"/>
        <v/>
      </c>
      <c r="HO131" s="17" t="str">
        <f t="shared" ca="1" si="315"/>
        <v/>
      </c>
      <c r="HP131" s="17" t="str">
        <f t="shared" ca="1" si="316"/>
        <v/>
      </c>
      <c r="HQ131" s="17" t="str">
        <f t="shared" ca="1" si="317"/>
        <v/>
      </c>
      <c r="HR131" s="17" t="str">
        <f t="shared" ca="1" si="318"/>
        <v/>
      </c>
      <c r="HS131" s="17" t="str">
        <f t="shared" ca="1" si="319"/>
        <v/>
      </c>
      <c r="HT131" s="17" t="str">
        <f t="shared" ca="1" si="320"/>
        <v/>
      </c>
      <c r="HU131" s="17" t="str">
        <f t="shared" ca="1" si="321"/>
        <v/>
      </c>
      <c r="HV131" s="17" t="str">
        <f t="shared" ca="1" si="322"/>
        <v/>
      </c>
      <c r="HW131" s="17" t="str">
        <f t="shared" ca="1" si="323"/>
        <v/>
      </c>
      <c r="HX131" s="17" t="str">
        <f t="shared" ca="1" si="324"/>
        <v/>
      </c>
      <c r="HY131" s="17" t="str">
        <f t="shared" ca="1" si="325"/>
        <v/>
      </c>
      <c r="HZ131" s="17" t="str">
        <f t="shared" ca="1" si="326"/>
        <v/>
      </c>
      <c r="IA131" s="17" t="str">
        <f t="shared" ca="1" si="327"/>
        <v/>
      </c>
      <c r="IB131" s="17" t="str">
        <f t="shared" ca="1" si="328"/>
        <v/>
      </c>
      <c r="IC131" s="17" t="str">
        <f t="shared" ca="1" si="329"/>
        <v/>
      </c>
      <c r="ID131" s="17" t="str">
        <f t="shared" ca="1" si="330"/>
        <v/>
      </c>
      <c r="IE131" s="17" t="str">
        <f t="shared" ca="1" si="331"/>
        <v/>
      </c>
      <c r="IF131" s="17" t="str">
        <f t="shared" ca="1" si="332"/>
        <v/>
      </c>
      <c r="IG131" s="17" t="str">
        <f t="shared" ca="1" si="333"/>
        <v/>
      </c>
      <c r="IH131" s="17" t="str">
        <f t="shared" ca="1" si="334"/>
        <v/>
      </c>
      <c r="II131" s="17" t="str">
        <f t="shared" ca="1" si="335"/>
        <v/>
      </c>
      <c r="IJ131" s="17" t="str">
        <f t="shared" ca="1" si="336"/>
        <v/>
      </c>
      <c r="IK131" s="17" t="str">
        <f t="shared" ca="1" si="337"/>
        <v/>
      </c>
      <c r="IL131" s="17" t="str">
        <f t="shared" ca="1" si="338"/>
        <v/>
      </c>
      <c r="IM131" s="17" t="str">
        <f t="shared" ca="1" si="339"/>
        <v/>
      </c>
      <c r="IN131" s="17" t="str">
        <f t="shared" ca="1" si="340"/>
        <v/>
      </c>
      <c r="IO131" s="17" t="str">
        <f t="shared" ca="1" si="341"/>
        <v/>
      </c>
      <c r="IP131" s="17" t="str">
        <f t="shared" ca="1" si="342"/>
        <v/>
      </c>
      <c r="IQ131" s="17" t="str">
        <f t="shared" ca="1" si="343"/>
        <v/>
      </c>
      <c r="IR131" s="17" t="str">
        <f t="shared" ca="1" si="344"/>
        <v/>
      </c>
      <c r="IS131" s="17" t="str">
        <f t="shared" ca="1" si="345"/>
        <v/>
      </c>
      <c r="IT131" s="17" t="str">
        <f t="shared" ca="1" si="346"/>
        <v/>
      </c>
      <c r="IU131" s="17" t="str">
        <f t="shared" ca="1" si="347"/>
        <v/>
      </c>
      <c r="IV131" s="17" t="str">
        <f t="shared" ca="1" si="348"/>
        <v/>
      </c>
      <c r="IW131" s="17" t="str">
        <f t="shared" ca="1" si="349"/>
        <v/>
      </c>
      <c r="IX131" s="17" t="str">
        <f t="shared" ca="1" si="350"/>
        <v/>
      </c>
      <c r="IY131" s="17" t="str">
        <f t="shared" ca="1" si="351"/>
        <v/>
      </c>
      <c r="IZ131" s="17" t="str">
        <f t="shared" ca="1" si="352"/>
        <v/>
      </c>
      <c r="JA131" s="17" t="str">
        <f t="shared" ca="1" si="353"/>
        <v/>
      </c>
      <c r="JB131" s="17" t="str">
        <f t="shared" ca="1" si="354"/>
        <v/>
      </c>
      <c r="JC131" s="17" t="str">
        <f t="shared" ca="1" si="355"/>
        <v/>
      </c>
      <c r="JD131" s="17" t="str">
        <f t="shared" ca="1" si="356"/>
        <v/>
      </c>
      <c r="JE131" s="17" t="str">
        <f t="shared" ca="1" si="357"/>
        <v/>
      </c>
      <c r="JF131" s="17" t="str">
        <f t="shared" ca="1" si="358"/>
        <v/>
      </c>
      <c r="JG131" s="17" t="str">
        <f t="shared" ca="1" si="359"/>
        <v/>
      </c>
      <c r="JH131" s="17" t="str">
        <f t="shared" ca="1" si="360"/>
        <v/>
      </c>
      <c r="JI131" s="17" t="str">
        <f t="shared" ca="1" si="361"/>
        <v/>
      </c>
      <c r="JJ131" s="17" t="str">
        <f t="shared" ca="1" si="362"/>
        <v/>
      </c>
      <c r="JK131" s="17" t="str">
        <f t="shared" ca="1" si="363"/>
        <v/>
      </c>
      <c r="JL131" s="17" t="str">
        <f t="shared" ca="1" si="364"/>
        <v/>
      </c>
      <c r="JM131" s="17" t="str">
        <f t="shared" ca="1" si="365"/>
        <v/>
      </c>
    </row>
    <row r="132" spans="1:273">
      <c r="A132" s="17" t="str">
        <f t="shared" ref="A132:A195" si="366">$S132&amp;"\"&amp;$DT132&amp;"\"&amp;$DU132&amp;"\"&amp;EL132</f>
        <v>\\\0</v>
      </c>
      <c r="B132" s="17" t="str">
        <f t="shared" ref="B132:B195" si="367">$S132&amp;"\"&amp;$DT132&amp;"\"&amp;$DU132&amp;"\"&amp;EM132</f>
        <v>\\\0</v>
      </c>
      <c r="C132" s="17" t="str">
        <f t="shared" ref="C132:C195" si="368">$S132&amp;"\"&amp;$DT132&amp;"\"&amp;$DU132&amp;"\"&amp;EN132</f>
        <v>\\\0</v>
      </c>
      <c r="D132" s="17" t="str">
        <f t="shared" ref="D132:D195" si="369">$S132&amp;"\"&amp;$DT132&amp;"\"&amp;$DU132&amp;"\"&amp;EO132</f>
        <v>\\\0</v>
      </c>
      <c r="E132" s="17" t="str">
        <f t="shared" ref="E132:E195" si="370">$S132&amp;"\"&amp;$DT132&amp;"\"&amp;$DU132&amp;"\"&amp;EP132</f>
        <v>\\\0</v>
      </c>
      <c r="F132" s="17" t="str">
        <f t="shared" ref="F132:F195" si="371">$S132&amp;"\"&amp;$DT132&amp;"\"&amp;$DU132&amp;"\"&amp;EQ132</f>
        <v>\\\0</v>
      </c>
      <c r="G132" s="17" t="str">
        <f t="shared" ref="G132:G195" si="372">$S132&amp;"\"&amp;$DT132&amp;"\"&amp;$DU132&amp;"\"&amp;ER132</f>
        <v>\\\0</v>
      </c>
      <c r="H132" s="17" t="str">
        <f t="shared" ref="H132:H195" si="373">$S132&amp;"\"&amp;$DT132&amp;"\"&amp;$DU132&amp;"\"&amp;ES132</f>
        <v>\\\0</v>
      </c>
      <c r="I132" s="17" t="str">
        <f t="shared" ref="I132:I195" si="374">$S132&amp;"\"&amp;$DT132&amp;"\"&amp;$DU132&amp;"\"&amp;ET132</f>
        <v>\\\0</v>
      </c>
      <c r="J132" s="17" t="str">
        <f t="shared" ref="J132:J195" si="375">$S132&amp;"\"&amp;$DT132&amp;"\"&amp;$DU132&amp;"\"&amp;EU132</f>
        <v>\\\0</v>
      </c>
      <c r="K132" s="17" t="str">
        <f t="shared" ref="K132:K195" si="376">$S132&amp;"\"&amp;$DT132&amp;"\"&amp;$DU132&amp;"\"&amp;EV132</f>
        <v>\\\0</v>
      </c>
      <c r="L132" s="17" t="str">
        <f t="shared" ref="L132:L195" si="377">$S132&amp;"\"&amp;$DT132&amp;"\"&amp;$DU132&amp;"\"&amp;EW132</f>
        <v>\\\0</v>
      </c>
      <c r="M132" s="17" t="str">
        <f t="shared" ref="M132:M195" si="378">$S132&amp;"\"&amp;$DT132&amp;"\"&amp;$DU132&amp;"\"&amp;EX132</f>
        <v>\\\0</v>
      </c>
      <c r="N132" s="17" t="str">
        <f t="shared" ref="N132:N195" si="379">$S132&amp;"\"&amp;$DT132&amp;"\"&amp;$DU132&amp;"\"&amp;EY132</f>
        <v>\\\0</v>
      </c>
      <c r="O132" s="17" t="str">
        <f t="shared" ref="O132:O195" si="380">$S132&amp;"\"&amp;$DT132&amp;"\"&amp;$DU132&amp;"\"&amp;EZ132</f>
        <v>\\\0</v>
      </c>
      <c r="P132" s="17" t="str">
        <f t="shared" ref="P132:P195" si="381">$S132&amp;"\"&amp;$DT132&amp;"\"&amp;$DU132&amp;"\"&amp;FA132</f>
        <v>\\\0</v>
      </c>
      <c r="R132" s="17" t="str">
        <f t="shared" ref="R132:R195" si="382">S132&amp;"\"&amp;DT132&amp;"\"&amp;DU132</f>
        <v>\\</v>
      </c>
      <c r="S132" s="38"/>
      <c r="T132" s="39"/>
      <c r="U132" s="31"/>
      <c r="V132" s="32"/>
      <c r="W132" s="36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35"/>
      <c r="DS132" s="287"/>
      <c r="DT132" s="36"/>
      <c r="DU132" s="37"/>
      <c r="DV132" s="28">
        <f>IF(AND($S132='자료입력 및 결과표시'!$B$6,COUNTIF($W132:$DR132,'자료입력 및 결과표시'!$C$6)&gt;=1),IF(OR('자료입력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DW132" s="28">
        <f>IF(AND($S132='자료입력 및 결과표시'!$B$7,COUNTIF($W132:$DR132,'자료입력 및 결과표시'!$C$7)&gt;=1),IF(OR('자료입력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DX132" s="28">
        <f>IF(AND($S132='자료입력 및 결과표시'!$B$8,COUNTIF($W132:$DR132,'자료입력 및 결과표시'!$C$8)&gt;=1),IF(OR('자료입력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DY132" s="28">
        <f>IF(AND($S132='자료입력 및 결과표시'!$B$9,COUNTIF($W132:$DR132,'자료입력 및 결과표시'!$C$9)&gt;=1),IF(OR('자료입력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DZ132" s="28">
        <f>IF(AND($S132='자료입력 및 결과표시'!$B$10,COUNTIF($W132:$DR132,'자료입력 및 결과표시'!$C$10)&gt;=1),IF(OR('자료입력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A132" s="28">
        <f>IF(AND($S132='자료입력 및 결과표시'!$B$11,COUNTIF($W132:$DR132,'자료입력 및 결과표시'!$C$11)&gt;=1),IF(OR('자료입력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B132" s="28">
        <f>IF(AND($S132='자료입력 및 결과표시'!$B$12,COUNTIF($W132:$DR132,'자료입력 및 결과표시'!$C$12)&gt;=1),IF(OR('자료입력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C132" s="28">
        <f>IF(AND($S132='자료입력 및 결과표시'!$B$13,COUNTIF($W132:$DR132,'자료입력 및 결과표시'!$C$13)&gt;=1),IF(OR('자료입력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D132" s="28">
        <f>IF(AND($S132='자료입력 및 결과표시'!$B$14,COUNTIF($W132:$DR132,'자료입력 및 결과표시'!$C$14)&gt;=1),IF(OR('자료입력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E132" s="28">
        <f>IF(AND($S132='자료입력 및 결과표시'!$B$15,COUNTIF($W132:$DR132,'자료입력 및 결과표시'!$C$15)&gt;=1),IF(OR('자료입력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F132" s="28">
        <f>IF(AND($S132='자료입력 및 결과표시'!$B$16,COUNTIF($W132:$DR132,'자료입력 및 결과표시'!$C$16)&gt;=1),IF(OR('자료입력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G132" s="28">
        <f>IF(AND($S132='자료입력 및 결과표시'!$B$17,COUNTIF($W132:$DR132,'자료입력 및 결과표시'!$C$17)&gt;=1),IF(OR('자료입력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H132" s="28">
        <f>IF(AND($S132='자료입력 및 결과표시'!$B$18,COUNTIF($W132:$DR132,'자료입력 및 결과표시'!$C$18)&gt;=1),IF(OR('자료입력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I132" s="28">
        <f>IF(AND($S132='자료입력 및 결과표시'!$B$19,COUNTIF($W132:$DR132,'자료입력 및 결과표시'!$C$19)&gt;=1),IF(OR('자료입력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J132" s="28">
        <f>IF(AND($S132='자료입력 및 결과표시'!$B$20,COUNTIF($W132:$DR132,'자료입력 및 결과표시'!$C$20)&gt;=1),IF(OR('자료입력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K132" s="28">
        <f>IF(AND($S132='자료입력 및 결과표시'!$B$21,COUNTIF($W132:$DR132,'자료입력 및 결과표시'!$C$21)&gt;=1),IF(OR('자료입력 및 결과표시'!$B$4+90&gt;=$V132,'자료입력 및 결과표시'!$B$4&lt;$U132),0,IF($V132-'자료입력 및 결과표시'!$B$4-90&gt;='자료입력 및 결과표시'!$E$4,'자료입력 및 결과표시'!$E$4,$V132-'자료입력 및 결과표시'!$B$4-90)),0)</f>
        <v>0</v>
      </c>
      <c r="EL132" s="17">
        <f>IF(AND(S132='자료입력 및 결과표시'!$B$6,COUNTIF('업무중복도(데이터 입력)'!$W132:$DR132,'자료입력 및 결과표시'!$C$6)&gt;=1),1,0)</f>
        <v>0</v>
      </c>
      <c r="EM132" s="17">
        <f>IF(AND(S132='자료입력 및 결과표시'!$B$7,COUNTIF('업무중복도(데이터 입력)'!$W132:$DR132,'자료입력 및 결과표시'!$C$7)&gt;=1),2,0)</f>
        <v>0</v>
      </c>
      <c r="EN132" s="17">
        <f>IF(AND(S132='자료입력 및 결과표시'!$B$8,COUNTIF('업무중복도(데이터 입력)'!$W132:$DR132,'자료입력 및 결과표시'!$C$8)&gt;=1),3,0)</f>
        <v>0</v>
      </c>
      <c r="EO132" s="17">
        <f>IF(AND(S132='자료입력 및 결과표시'!$B$9,COUNTIF('업무중복도(데이터 입력)'!$W132:$DR132,'자료입력 및 결과표시'!$C$9)&gt;=1),4,0)</f>
        <v>0</v>
      </c>
      <c r="EP132" s="17">
        <f>IF(AND(S132='자료입력 및 결과표시'!$B$10,COUNTIF('업무중복도(데이터 입력)'!$W132:$DR132,'자료입력 및 결과표시'!$C$10)&gt;=1),5,0)</f>
        <v>0</v>
      </c>
      <c r="EQ132" s="17">
        <f>IF(AND(S132='자료입력 및 결과표시'!$B$11,COUNTIF('업무중복도(데이터 입력)'!$W132:$DR132,'자료입력 및 결과표시'!$C$11)&gt;=1),6,0)</f>
        <v>0</v>
      </c>
      <c r="ER132" s="17">
        <f>IF(AND(S132='자료입력 및 결과표시'!$B$12,COUNTIF('업무중복도(데이터 입력)'!$W132:$DR132,'자료입력 및 결과표시'!$C$12)&gt;=1),7,0)</f>
        <v>0</v>
      </c>
      <c r="ES132" s="17">
        <f>IF(AND(S132='자료입력 및 결과표시'!$B$13,COUNTIF('업무중복도(데이터 입력)'!$W132:$DR132,'자료입력 및 결과표시'!$C$13)&gt;=1),8,0)</f>
        <v>0</v>
      </c>
      <c r="ET132" s="17">
        <f>IF(AND(S132='자료입력 및 결과표시'!$B$14,COUNTIF('업무중복도(데이터 입력)'!$W132:$DR132,'자료입력 및 결과표시'!$C$14)&gt;=1),9,0)</f>
        <v>0</v>
      </c>
      <c r="EU132" s="17">
        <f>IF(AND(S132='자료입력 및 결과표시'!$B$15,COUNTIF('업무중복도(데이터 입력)'!$W132:$DR132,'자료입력 및 결과표시'!$C$15)&gt;=1),10,0)</f>
        <v>0</v>
      </c>
      <c r="EV132" s="17">
        <f>IF(AND(S132='자료입력 및 결과표시'!$B$16,COUNTIF('업무중복도(데이터 입력)'!$W132:$DR132,'자료입력 및 결과표시'!$C$16)&gt;=1),11,0)</f>
        <v>0</v>
      </c>
      <c r="EW132" s="17">
        <f>IF(AND(S132='자료입력 및 결과표시'!$B$17,COUNTIF('업무중복도(데이터 입력)'!$W132:$DR132,'자료입력 및 결과표시'!$C$17)&gt;=1),12,0)</f>
        <v>0</v>
      </c>
      <c r="EX132" s="17">
        <f>IF(AND(S132='자료입력 및 결과표시'!$B$18,COUNTIF('업무중복도(데이터 입력)'!$W132:$DR132,'자료입력 및 결과표시'!$C$18)&gt;=1),13,0)</f>
        <v>0</v>
      </c>
      <c r="EY132" s="17">
        <f>IF(AND(S132='자료입력 및 결과표시'!$B$19,COUNTIF('업무중복도(데이터 입력)'!$W132:$DR132,'자료입력 및 결과표시'!$C$19)&gt;=1),14,0)</f>
        <v>0</v>
      </c>
      <c r="EZ132" s="17">
        <f>IF(AND(S132='자료입력 및 결과표시'!$B$20,COUNTIF('업무중복도(데이터 입력)'!$W132:$DR132,'자료입력 및 결과표시'!$C$20)&gt;=1),15,0)</f>
        <v>0</v>
      </c>
      <c r="FA132" s="17">
        <f>IF(AND(S132='자료입력 및 결과표시'!$B$21,COUNTIF('업무중복도(데이터 입력)'!$W132:$DR132,'자료입력 및 결과표시'!$C$21)&gt;=1),16,0)</f>
        <v>0</v>
      </c>
      <c r="FD132" s="270" t="str">
        <f ca="1">IFERROR(MATCH('자료입력 및 결과표시'!$C$62,OFFSET($R$3,$FD131,,1000),0)+$FD131,"")</f>
        <v/>
      </c>
      <c r="FE132" s="271" t="str">
        <f t="shared" ref="FE132:FE195" ca="1" si="383">IFERROR(INDEX(DS$3:DS$1003,$FD132),"")</f>
        <v/>
      </c>
      <c r="FK132" s="17">
        <f t="shared" ref="FK132:FK195" si="384">COUNTA(W132:DR132)</f>
        <v>0</v>
      </c>
      <c r="FO132"/>
      <c r="FP132" s="17" t="str">
        <f t="shared" ref="FP132:FP195" ca="1" si="385">IFERROR(INDEX(FK$3:FK$1003,$FQ132),"")</f>
        <v/>
      </c>
      <c r="FQ132" s="270" t="str">
        <f ca="1">IFERROR(MATCH('자료입력 및 결과표시'!$C$62,OFFSET($R$3,$FQ131,,1000),0)+$FQ131,"")</f>
        <v/>
      </c>
      <c r="FR132" s="17" t="str">
        <f t="shared" ca="1" si="266"/>
        <v/>
      </c>
      <c r="FS132" s="17" t="str">
        <f t="shared" ca="1" si="267"/>
        <v/>
      </c>
      <c r="FT132" s="17" t="str">
        <f t="shared" ca="1" si="268"/>
        <v/>
      </c>
      <c r="FU132" s="17" t="str">
        <f t="shared" ca="1" si="269"/>
        <v/>
      </c>
      <c r="FV132" s="17" t="str">
        <f t="shared" ca="1" si="270"/>
        <v/>
      </c>
      <c r="FW132" s="17" t="str">
        <f t="shared" ca="1" si="271"/>
        <v/>
      </c>
      <c r="FX132" s="17" t="str">
        <f t="shared" ca="1" si="272"/>
        <v/>
      </c>
      <c r="FY132" s="17" t="str">
        <f t="shared" ca="1" si="273"/>
        <v/>
      </c>
      <c r="FZ132" s="17" t="str">
        <f t="shared" ca="1" si="274"/>
        <v/>
      </c>
      <c r="GA132" s="17" t="str">
        <f t="shared" ca="1" si="275"/>
        <v/>
      </c>
      <c r="GB132" s="17" t="str">
        <f t="shared" ca="1" si="276"/>
        <v/>
      </c>
      <c r="GC132" s="17" t="str">
        <f t="shared" ca="1" si="277"/>
        <v/>
      </c>
      <c r="GD132" s="17" t="str">
        <f t="shared" ca="1" si="278"/>
        <v/>
      </c>
      <c r="GE132" s="17" t="str">
        <f t="shared" ca="1" si="279"/>
        <v/>
      </c>
      <c r="GF132" s="17" t="str">
        <f t="shared" ca="1" si="280"/>
        <v/>
      </c>
      <c r="GG132" s="17" t="str">
        <f t="shared" ca="1" si="281"/>
        <v/>
      </c>
      <c r="GH132" s="17" t="str">
        <f t="shared" ca="1" si="282"/>
        <v/>
      </c>
      <c r="GI132" s="17" t="str">
        <f t="shared" ca="1" si="283"/>
        <v/>
      </c>
      <c r="GJ132" s="17" t="str">
        <f t="shared" ca="1" si="284"/>
        <v/>
      </c>
      <c r="GK132" s="17" t="str">
        <f t="shared" ca="1" si="285"/>
        <v/>
      </c>
      <c r="GL132" s="17" t="str">
        <f t="shared" ca="1" si="286"/>
        <v/>
      </c>
      <c r="GM132" s="17" t="str">
        <f t="shared" ca="1" si="287"/>
        <v/>
      </c>
      <c r="GN132" s="17" t="str">
        <f t="shared" ca="1" si="288"/>
        <v/>
      </c>
      <c r="GO132" s="17" t="str">
        <f t="shared" ca="1" si="289"/>
        <v/>
      </c>
      <c r="GP132" s="17" t="str">
        <f t="shared" ca="1" si="290"/>
        <v/>
      </c>
      <c r="GQ132" s="17" t="str">
        <f t="shared" ca="1" si="291"/>
        <v/>
      </c>
      <c r="GR132" s="17" t="str">
        <f t="shared" ca="1" si="292"/>
        <v/>
      </c>
      <c r="GS132" s="17" t="str">
        <f t="shared" ca="1" si="293"/>
        <v/>
      </c>
      <c r="GT132" s="17" t="str">
        <f t="shared" ca="1" si="294"/>
        <v/>
      </c>
      <c r="GU132" s="17" t="str">
        <f t="shared" ca="1" si="295"/>
        <v/>
      </c>
      <c r="GV132" s="17" t="str">
        <f t="shared" ca="1" si="296"/>
        <v/>
      </c>
      <c r="GW132" s="17" t="str">
        <f t="shared" ca="1" si="297"/>
        <v/>
      </c>
      <c r="GX132" s="17" t="str">
        <f t="shared" ca="1" si="298"/>
        <v/>
      </c>
      <c r="GY132" s="17" t="str">
        <f t="shared" ca="1" si="299"/>
        <v/>
      </c>
      <c r="GZ132" s="17" t="str">
        <f t="shared" ca="1" si="300"/>
        <v/>
      </c>
      <c r="HA132" s="17" t="str">
        <f t="shared" ca="1" si="301"/>
        <v/>
      </c>
      <c r="HB132" s="17" t="str">
        <f t="shared" ca="1" si="302"/>
        <v/>
      </c>
      <c r="HC132" s="17" t="str">
        <f t="shared" ca="1" si="303"/>
        <v/>
      </c>
      <c r="HD132" s="17" t="str">
        <f t="shared" ca="1" si="304"/>
        <v/>
      </c>
      <c r="HE132" s="17" t="str">
        <f t="shared" ca="1" si="305"/>
        <v/>
      </c>
      <c r="HF132" s="17" t="str">
        <f t="shared" ca="1" si="306"/>
        <v/>
      </c>
      <c r="HG132" s="17" t="str">
        <f t="shared" ca="1" si="307"/>
        <v/>
      </c>
      <c r="HH132" s="17" t="str">
        <f t="shared" ca="1" si="308"/>
        <v/>
      </c>
      <c r="HI132" s="17" t="str">
        <f t="shared" ca="1" si="309"/>
        <v/>
      </c>
      <c r="HJ132" s="17" t="str">
        <f t="shared" ca="1" si="310"/>
        <v/>
      </c>
      <c r="HK132" s="17" t="str">
        <f t="shared" ca="1" si="311"/>
        <v/>
      </c>
      <c r="HL132" s="17" t="str">
        <f t="shared" ca="1" si="312"/>
        <v/>
      </c>
      <c r="HM132" s="17" t="str">
        <f t="shared" ca="1" si="313"/>
        <v/>
      </c>
      <c r="HN132" s="17" t="str">
        <f t="shared" ca="1" si="314"/>
        <v/>
      </c>
      <c r="HO132" s="17" t="str">
        <f t="shared" ca="1" si="315"/>
        <v/>
      </c>
      <c r="HP132" s="17" t="str">
        <f t="shared" ca="1" si="316"/>
        <v/>
      </c>
      <c r="HQ132" s="17" t="str">
        <f t="shared" ca="1" si="317"/>
        <v/>
      </c>
      <c r="HR132" s="17" t="str">
        <f t="shared" ca="1" si="318"/>
        <v/>
      </c>
      <c r="HS132" s="17" t="str">
        <f t="shared" ca="1" si="319"/>
        <v/>
      </c>
      <c r="HT132" s="17" t="str">
        <f t="shared" ca="1" si="320"/>
        <v/>
      </c>
      <c r="HU132" s="17" t="str">
        <f t="shared" ca="1" si="321"/>
        <v/>
      </c>
      <c r="HV132" s="17" t="str">
        <f t="shared" ca="1" si="322"/>
        <v/>
      </c>
      <c r="HW132" s="17" t="str">
        <f t="shared" ca="1" si="323"/>
        <v/>
      </c>
      <c r="HX132" s="17" t="str">
        <f t="shared" ca="1" si="324"/>
        <v/>
      </c>
      <c r="HY132" s="17" t="str">
        <f t="shared" ca="1" si="325"/>
        <v/>
      </c>
      <c r="HZ132" s="17" t="str">
        <f t="shared" ca="1" si="326"/>
        <v/>
      </c>
      <c r="IA132" s="17" t="str">
        <f t="shared" ca="1" si="327"/>
        <v/>
      </c>
      <c r="IB132" s="17" t="str">
        <f t="shared" ca="1" si="328"/>
        <v/>
      </c>
      <c r="IC132" s="17" t="str">
        <f t="shared" ca="1" si="329"/>
        <v/>
      </c>
      <c r="ID132" s="17" t="str">
        <f t="shared" ca="1" si="330"/>
        <v/>
      </c>
      <c r="IE132" s="17" t="str">
        <f t="shared" ca="1" si="331"/>
        <v/>
      </c>
      <c r="IF132" s="17" t="str">
        <f t="shared" ca="1" si="332"/>
        <v/>
      </c>
      <c r="IG132" s="17" t="str">
        <f t="shared" ca="1" si="333"/>
        <v/>
      </c>
      <c r="IH132" s="17" t="str">
        <f t="shared" ca="1" si="334"/>
        <v/>
      </c>
      <c r="II132" s="17" t="str">
        <f t="shared" ca="1" si="335"/>
        <v/>
      </c>
      <c r="IJ132" s="17" t="str">
        <f t="shared" ca="1" si="336"/>
        <v/>
      </c>
      <c r="IK132" s="17" t="str">
        <f t="shared" ca="1" si="337"/>
        <v/>
      </c>
      <c r="IL132" s="17" t="str">
        <f t="shared" ca="1" si="338"/>
        <v/>
      </c>
      <c r="IM132" s="17" t="str">
        <f t="shared" ca="1" si="339"/>
        <v/>
      </c>
      <c r="IN132" s="17" t="str">
        <f t="shared" ca="1" si="340"/>
        <v/>
      </c>
      <c r="IO132" s="17" t="str">
        <f t="shared" ca="1" si="341"/>
        <v/>
      </c>
      <c r="IP132" s="17" t="str">
        <f t="shared" ca="1" si="342"/>
        <v/>
      </c>
      <c r="IQ132" s="17" t="str">
        <f t="shared" ca="1" si="343"/>
        <v/>
      </c>
      <c r="IR132" s="17" t="str">
        <f t="shared" ca="1" si="344"/>
        <v/>
      </c>
      <c r="IS132" s="17" t="str">
        <f t="shared" ca="1" si="345"/>
        <v/>
      </c>
      <c r="IT132" s="17" t="str">
        <f t="shared" ca="1" si="346"/>
        <v/>
      </c>
      <c r="IU132" s="17" t="str">
        <f t="shared" ca="1" si="347"/>
        <v/>
      </c>
      <c r="IV132" s="17" t="str">
        <f t="shared" ca="1" si="348"/>
        <v/>
      </c>
      <c r="IW132" s="17" t="str">
        <f t="shared" ca="1" si="349"/>
        <v/>
      </c>
      <c r="IX132" s="17" t="str">
        <f t="shared" ca="1" si="350"/>
        <v/>
      </c>
      <c r="IY132" s="17" t="str">
        <f t="shared" ca="1" si="351"/>
        <v/>
      </c>
      <c r="IZ132" s="17" t="str">
        <f t="shared" ca="1" si="352"/>
        <v/>
      </c>
      <c r="JA132" s="17" t="str">
        <f t="shared" ca="1" si="353"/>
        <v/>
      </c>
      <c r="JB132" s="17" t="str">
        <f t="shared" ca="1" si="354"/>
        <v/>
      </c>
      <c r="JC132" s="17" t="str">
        <f t="shared" ca="1" si="355"/>
        <v/>
      </c>
      <c r="JD132" s="17" t="str">
        <f t="shared" ca="1" si="356"/>
        <v/>
      </c>
      <c r="JE132" s="17" t="str">
        <f t="shared" ca="1" si="357"/>
        <v/>
      </c>
      <c r="JF132" s="17" t="str">
        <f t="shared" ca="1" si="358"/>
        <v/>
      </c>
      <c r="JG132" s="17" t="str">
        <f t="shared" ca="1" si="359"/>
        <v/>
      </c>
      <c r="JH132" s="17" t="str">
        <f t="shared" ca="1" si="360"/>
        <v/>
      </c>
      <c r="JI132" s="17" t="str">
        <f t="shared" ca="1" si="361"/>
        <v/>
      </c>
      <c r="JJ132" s="17" t="str">
        <f t="shared" ca="1" si="362"/>
        <v/>
      </c>
      <c r="JK132" s="17" t="str">
        <f t="shared" ca="1" si="363"/>
        <v/>
      </c>
      <c r="JL132" s="17" t="str">
        <f t="shared" ca="1" si="364"/>
        <v/>
      </c>
      <c r="JM132" s="17" t="str">
        <f t="shared" ca="1" si="365"/>
        <v/>
      </c>
    </row>
    <row r="133" spans="1:273">
      <c r="A133" s="17" t="str">
        <f t="shared" si="366"/>
        <v>\\\0</v>
      </c>
      <c r="B133" s="17" t="str">
        <f t="shared" si="367"/>
        <v>\\\0</v>
      </c>
      <c r="C133" s="17" t="str">
        <f t="shared" si="368"/>
        <v>\\\0</v>
      </c>
      <c r="D133" s="17" t="str">
        <f t="shared" si="369"/>
        <v>\\\0</v>
      </c>
      <c r="E133" s="17" t="str">
        <f t="shared" si="370"/>
        <v>\\\0</v>
      </c>
      <c r="F133" s="17" t="str">
        <f t="shared" si="371"/>
        <v>\\\0</v>
      </c>
      <c r="G133" s="17" t="str">
        <f t="shared" si="372"/>
        <v>\\\0</v>
      </c>
      <c r="H133" s="17" t="str">
        <f t="shared" si="373"/>
        <v>\\\0</v>
      </c>
      <c r="I133" s="17" t="str">
        <f t="shared" si="374"/>
        <v>\\\0</v>
      </c>
      <c r="J133" s="17" t="str">
        <f t="shared" si="375"/>
        <v>\\\0</v>
      </c>
      <c r="K133" s="17" t="str">
        <f t="shared" si="376"/>
        <v>\\\0</v>
      </c>
      <c r="L133" s="17" t="str">
        <f t="shared" si="377"/>
        <v>\\\0</v>
      </c>
      <c r="M133" s="17" t="str">
        <f t="shared" si="378"/>
        <v>\\\0</v>
      </c>
      <c r="N133" s="17" t="str">
        <f t="shared" si="379"/>
        <v>\\\0</v>
      </c>
      <c r="O133" s="17" t="str">
        <f t="shared" si="380"/>
        <v>\\\0</v>
      </c>
      <c r="P133" s="17" t="str">
        <f t="shared" si="381"/>
        <v>\\\0</v>
      </c>
      <c r="R133" s="17" t="str">
        <f t="shared" si="382"/>
        <v>\\</v>
      </c>
      <c r="S133" s="38"/>
      <c r="T133" s="39"/>
      <c r="U133" s="31"/>
      <c r="V133" s="32"/>
      <c r="W133" s="36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35"/>
      <c r="DS133" s="287"/>
      <c r="DT133" s="36"/>
      <c r="DU133" s="37"/>
      <c r="DV133" s="28">
        <f>IF(AND($S133='자료입력 및 결과표시'!$B$6,COUNTIF($W133:$DR133,'자료입력 및 결과표시'!$C$6)&gt;=1),IF(OR('자료입력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DW133" s="28">
        <f>IF(AND($S133='자료입력 및 결과표시'!$B$7,COUNTIF($W133:$DR133,'자료입력 및 결과표시'!$C$7)&gt;=1),IF(OR('자료입력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DX133" s="28">
        <f>IF(AND($S133='자료입력 및 결과표시'!$B$8,COUNTIF($W133:$DR133,'자료입력 및 결과표시'!$C$8)&gt;=1),IF(OR('자료입력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DY133" s="28">
        <f>IF(AND($S133='자료입력 및 결과표시'!$B$9,COUNTIF($W133:$DR133,'자료입력 및 결과표시'!$C$9)&gt;=1),IF(OR('자료입력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DZ133" s="28">
        <f>IF(AND($S133='자료입력 및 결과표시'!$B$10,COUNTIF($W133:$DR133,'자료입력 및 결과표시'!$C$10)&gt;=1),IF(OR('자료입력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A133" s="28">
        <f>IF(AND($S133='자료입력 및 결과표시'!$B$11,COUNTIF($W133:$DR133,'자료입력 및 결과표시'!$C$11)&gt;=1),IF(OR('자료입력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B133" s="28">
        <f>IF(AND($S133='자료입력 및 결과표시'!$B$12,COUNTIF($W133:$DR133,'자료입력 및 결과표시'!$C$12)&gt;=1),IF(OR('자료입력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C133" s="28">
        <f>IF(AND($S133='자료입력 및 결과표시'!$B$13,COUNTIF($W133:$DR133,'자료입력 및 결과표시'!$C$13)&gt;=1),IF(OR('자료입력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D133" s="28">
        <f>IF(AND($S133='자료입력 및 결과표시'!$B$14,COUNTIF($W133:$DR133,'자료입력 및 결과표시'!$C$14)&gt;=1),IF(OR('자료입력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E133" s="28">
        <f>IF(AND($S133='자료입력 및 결과표시'!$B$15,COUNTIF($W133:$DR133,'자료입력 및 결과표시'!$C$15)&gt;=1),IF(OR('자료입력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F133" s="28">
        <f>IF(AND($S133='자료입력 및 결과표시'!$B$16,COUNTIF($W133:$DR133,'자료입력 및 결과표시'!$C$16)&gt;=1),IF(OR('자료입력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G133" s="28">
        <f>IF(AND($S133='자료입력 및 결과표시'!$B$17,COUNTIF($W133:$DR133,'자료입력 및 결과표시'!$C$17)&gt;=1),IF(OR('자료입력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H133" s="28">
        <f>IF(AND($S133='자료입력 및 결과표시'!$B$18,COUNTIF($W133:$DR133,'자료입력 및 결과표시'!$C$18)&gt;=1),IF(OR('자료입력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I133" s="28">
        <f>IF(AND($S133='자료입력 및 결과표시'!$B$19,COUNTIF($W133:$DR133,'자료입력 및 결과표시'!$C$19)&gt;=1),IF(OR('자료입력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J133" s="28">
        <f>IF(AND($S133='자료입력 및 결과표시'!$B$20,COUNTIF($W133:$DR133,'자료입력 및 결과표시'!$C$20)&gt;=1),IF(OR('자료입력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K133" s="28">
        <f>IF(AND($S133='자료입력 및 결과표시'!$B$21,COUNTIF($W133:$DR133,'자료입력 및 결과표시'!$C$21)&gt;=1),IF(OR('자료입력 및 결과표시'!$B$4+90&gt;=$V133,'자료입력 및 결과표시'!$B$4&lt;$U133),0,IF($V133-'자료입력 및 결과표시'!$B$4-90&gt;='자료입력 및 결과표시'!$E$4,'자료입력 및 결과표시'!$E$4,$V133-'자료입력 및 결과표시'!$B$4-90)),0)</f>
        <v>0</v>
      </c>
      <c r="EL133" s="17">
        <f>IF(AND(S133='자료입력 및 결과표시'!$B$6,COUNTIF('업무중복도(데이터 입력)'!$W133:$DR133,'자료입력 및 결과표시'!$C$6)&gt;=1),1,0)</f>
        <v>0</v>
      </c>
      <c r="EM133" s="17">
        <f>IF(AND(S133='자료입력 및 결과표시'!$B$7,COUNTIF('업무중복도(데이터 입력)'!$W133:$DR133,'자료입력 및 결과표시'!$C$7)&gt;=1),2,0)</f>
        <v>0</v>
      </c>
      <c r="EN133" s="17">
        <f>IF(AND(S133='자료입력 및 결과표시'!$B$8,COUNTIF('업무중복도(데이터 입력)'!$W133:$DR133,'자료입력 및 결과표시'!$C$8)&gt;=1),3,0)</f>
        <v>0</v>
      </c>
      <c r="EO133" s="17">
        <f>IF(AND(S133='자료입력 및 결과표시'!$B$9,COUNTIF('업무중복도(데이터 입력)'!$W133:$DR133,'자료입력 및 결과표시'!$C$9)&gt;=1),4,0)</f>
        <v>0</v>
      </c>
      <c r="EP133" s="17">
        <f>IF(AND(S133='자료입력 및 결과표시'!$B$10,COUNTIF('업무중복도(데이터 입력)'!$W133:$DR133,'자료입력 및 결과표시'!$C$10)&gt;=1),5,0)</f>
        <v>0</v>
      </c>
      <c r="EQ133" s="17">
        <f>IF(AND(S133='자료입력 및 결과표시'!$B$11,COUNTIF('업무중복도(데이터 입력)'!$W133:$DR133,'자료입력 및 결과표시'!$C$11)&gt;=1),6,0)</f>
        <v>0</v>
      </c>
      <c r="ER133" s="17">
        <f>IF(AND(S133='자료입력 및 결과표시'!$B$12,COUNTIF('업무중복도(데이터 입력)'!$W133:$DR133,'자료입력 및 결과표시'!$C$12)&gt;=1),7,0)</f>
        <v>0</v>
      </c>
      <c r="ES133" s="17">
        <f>IF(AND(S133='자료입력 및 결과표시'!$B$13,COUNTIF('업무중복도(데이터 입력)'!$W133:$DR133,'자료입력 및 결과표시'!$C$13)&gt;=1),8,0)</f>
        <v>0</v>
      </c>
      <c r="ET133" s="17">
        <f>IF(AND(S133='자료입력 및 결과표시'!$B$14,COUNTIF('업무중복도(데이터 입력)'!$W133:$DR133,'자료입력 및 결과표시'!$C$14)&gt;=1),9,0)</f>
        <v>0</v>
      </c>
      <c r="EU133" s="17">
        <f>IF(AND(S133='자료입력 및 결과표시'!$B$15,COUNTIF('업무중복도(데이터 입력)'!$W133:$DR133,'자료입력 및 결과표시'!$C$15)&gt;=1),10,0)</f>
        <v>0</v>
      </c>
      <c r="EV133" s="17">
        <f>IF(AND(S133='자료입력 및 결과표시'!$B$16,COUNTIF('업무중복도(데이터 입력)'!$W133:$DR133,'자료입력 및 결과표시'!$C$16)&gt;=1),11,0)</f>
        <v>0</v>
      </c>
      <c r="EW133" s="17">
        <f>IF(AND(S133='자료입력 및 결과표시'!$B$17,COUNTIF('업무중복도(데이터 입력)'!$W133:$DR133,'자료입력 및 결과표시'!$C$17)&gt;=1),12,0)</f>
        <v>0</v>
      </c>
      <c r="EX133" s="17">
        <f>IF(AND(S133='자료입력 및 결과표시'!$B$18,COUNTIF('업무중복도(데이터 입력)'!$W133:$DR133,'자료입력 및 결과표시'!$C$18)&gt;=1),13,0)</f>
        <v>0</v>
      </c>
      <c r="EY133" s="17">
        <f>IF(AND(S133='자료입력 및 결과표시'!$B$19,COUNTIF('업무중복도(데이터 입력)'!$W133:$DR133,'자료입력 및 결과표시'!$C$19)&gt;=1),14,0)</f>
        <v>0</v>
      </c>
      <c r="EZ133" s="17">
        <f>IF(AND(S133='자료입력 및 결과표시'!$B$20,COUNTIF('업무중복도(데이터 입력)'!$W133:$DR133,'자료입력 및 결과표시'!$C$20)&gt;=1),15,0)</f>
        <v>0</v>
      </c>
      <c r="FA133" s="17">
        <f>IF(AND(S133='자료입력 및 결과표시'!$B$21,COUNTIF('업무중복도(데이터 입력)'!$W133:$DR133,'자료입력 및 결과표시'!$C$21)&gt;=1),16,0)</f>
        <v>0</v>
      </c>
      <c r="FD133" s="270" t="str">
        <f ca="1">IFERROR(MATCH('자료입력 및 결과표시'!$C$62,OFFSET($R$3,$FD132,,1000),0)+$FD132,"")</f>
        <v/>
      </c>
      <c r="FE133" s="271" t="str">
        <f t="shared" ca="1" si="383"/>
        <v/>
      </c>
      <c r="FK133" s="17">
        <f t="shared" si="384"/>
        <v>0</v>
      </c>
      <c r="FO133"/>
      <c r="FP133" s="17" t="str">
        <f t="shared" ca="1" si="385"/>
        <v/>
      </c>
      <c r="FQ133" s="270" t="str">
        <f ca="1">IFERROR(MATCH('자료입력 및 결과표시'!$C$62,OFFSET($R$3,$FQ132,,1000),0)+$FQ132,"")</f>
        <v/>
      </c>
      <c r="FR133" s="17" t="str">
        <f t="shared" ca="1" si="266"/>
        <v/>
      </c>
      <c r="FS133" s="17" t="str">
        <f t="shared" ca="1" si="267"/>
        <v/>
      </c>
      <c r="FT133" s="17" t="str">
        <f t="shared" ca="1" si="268"/>
        <v/>
      </c>
      <c r="FU133" s="17" t="str">
        <f t="shared" ca="1" si="269"/>
        <v/>
      </c>
      <c r="FV133" s="17" t="str">
        <f t="shared" ca="1" si="270"/>
        <v/>
      </c>
      <c r="FW133" s="17" t="str">
        <f t="shared" ca="1" si="271"/>
        <v/>
      </c>
      <c r="FX133" s="17" t="str">
        <f t="shared" ca="1" si="272"/>
        <v/>
      </c>
      <c r="FY133" s="17" t="str">
        <f t="shared" ca="1" si="273"/>
        <v/>
      </c>
      <c r="FZ133" s="17" t="str">
        <f t="shared" ca="1" si="274"/>
        <v/>
      </c>
      <c r="GA133" s="17" t="str">
        <f t="shared" ca="1" si="275"/>
        <v/>
      </c>
      <c r="GB133" s="17" t="str">
        <f t="shared" ca="1" si="276"/>
        <v/>
      </c>
      <c r="GC133" s="17" t="str">
        <f t="shared" ca="1" si="277"/>
        <v/>
      </c>
      <c r="GD133" s="17" t="str">
        <f t="shared" ca="1" si="278"/>
        <v/>
      </c>
      <c r="GE133" s="17" t="str">
        <f t="shared" ca="1" si="279"/>
        <v/>
      </c>
      <c r="GF133" s="17" t="str">
        <f t="shared" ca="1" si="280"/>
        <v/>
      </c>
      <c r="GG133" s="17" t="str">
        <f t="shared" ca="1" si="281"/>
        <v/>
      </c>
      <c r="GH133" s="17" t="str">
        <f t="shared" ca="1" si="282"/>
        <v/>
      </c>
      <c r="GI133" s="17" t="str">
        <f t="shared" ca="1" si="283"/>
        <v/>
      </c>
      <c r="GJ133" s="17" t="str">
        <f t="shared" ca="1" si="284"/>
        <v/>
      </c>
      <c r="GK133" s="17" t="str">
        <f t="shared" ca="1" si="285"/>
        <v/>
      </c>
      <c r="GL133" s="17" t="str">
        <f t="shared" ca="1" si="286"/>
        <v/>
      </c>
      <c r="GM133" s="17" t="str">
        <f t="shared" ca="1" si="287"/>
        <v/>
      </c>
      <c r="GN133" s="17" t="str">
        <f t="shared" ca="1" si="288"/>
        <v/>
      </c>
      <c r="GO133" s="17" t="str">
        <f t="shared" ca="1" si="289"/>
        <v/>
      </c>
      <c r="GP133" s="17" t="str">
        <f t="shared" ca="1" si="290"/>
        <v/>
      </c>
      <c r="GQ133" s="17" t="str">
        <f t="shared" ca="1" si="291"/>
        <v/>
      </c>
      <c r="GR133" s="17" t="str">
        <f t="shared" ca="1" si="292"/>
        <v/>
      </c>
      <c r="GS133" s="17" t="str">
        <f t="shared" ca="1" si="293"/>
        <v/>
      </c>
      <c r="GT133" s="17" t="str">
        <f t="shared" ca="1" si="294"/>
        <v/>
      </c>
      <c r="GU133" s="17" t="str">
        <f t="shared" ca="1" si="295"/>
        <v/>
      </c>
      <c r="GV133" s="17" t="str">
        <f t="shared" ca="1" si="296"/>
        <v/>
      </c>
      <c r="GW133" s="17" t="str">
        <f t="shared" ca="1" si="297"/>
        <v/>
      </c>
      <c r="GX133" s="17" t="str">
        <f t="shared" ca="1" si="298"/>
        <v/>
      </c>
      <c r="GY133" s="17" t="str">
        <f t="shared" ca="1" si="299"/>
        <v/>
      </c>
      <c r="GZ133" s="17" t="str">
        <f t="shared" ca="1" si="300"/>
        <v/>
      </c>
      <c r="HA133" s="17" t="str">
        <f t="shared" ca="1" si="301"/>
        <v/>
      </c>
      <c r="HB133" s="17" t="str">
        <f t="shared" ca="1" si="302"/>
        <v/>
      </c>
      <c r="HC133" s="17" t="str">
        <f t="shared" ca="1" si="303"/>
        <v/>
      </c>
      <c r="HD133" s="17" t="str">
        <f t="shared" ca="1" si="304"/>
        <v/>
      </c>
      <c r="HE133" s="17" t="str">
        <f t="shared" ca="1" si="305"/>
        <v/>
      </c>
      <c r="HF133" s="17" t="str">
        <f t="shared" ca="1" si="306"/>
        <v/>
      </c>
      <c r="HG133" s="17" t="str">
        <f t="shared" ca="1" si="307"/>
        <v/>
      </c>
      <c r="HH133" s="17" t="str">
        <f t="shared" ca="1" si="308"/>
        <v/>
      </c>
      <c r="HI133" s="17" t="str">
        <f t="shared" ca="1" si="309"/>
        <v/>
      </c>
      <c r="HJ133" s="17" t="str">
        <f t="shared" ca="1" si="310"/>
        <v/>
      </c>
      <c r="HK133" s="17" t="str">
        <f t="shared" ca="1" si="311"/>
        <v/>
      </c>
      <c r="HL133" s="17" t="str">
        <f t="shared" ca="1" si="312"/>
        <v/>
      </c>
      <c r="HM133" s="17" t="str">
        <f t="shared" ca="1" si="313"/>
        <v/>
      </c>
      <c r="HN133" s="17" t="str">
        <f t="shared" ca="1" si="314"/>
        <v/>
      </c>
      <c r="HO133" s="17" t="str">
        <f t="shared" ca="1" si="315"/>
        <v/>
      </c>
      <c r="HP133" s="17" t="str">
        <f t="shared" ca="1" si="316"/>
        <v/>
      </c>
      <c r="HQ133" s="17" t="str">
        <f t="shared" ca="1" si="317"/>
        <v/>
      </c>
      <c r="HR133" s="17" t="str">
        <f t="shared" ca="1" si="318"/>
        <v/>
      </c>
      <c r="HS133" s="17" t="str">
        <f t="shared" ca="1" si="319"/>
        <v/>
      </c>
      <c r="HT133" s="17" t="str">
        <f t="shared" ca="1" si="320"/>
        <v/>
      </c>
      <c r="HU133" s="17" t="str">
        <f t="shared" ca="1" si="321"/>
        <v/>
      </c>
      <c r="HV133" s="17" t="str">
        <f t="shared" ca="1" si="322"/>
        <v/>
      </c>
      <c r="HW133" s="17" t="str">
        <f t="shared" ca="1" si="323"/>
        <v/>
      </c>
      <c r="HX133" s="17" t="str">
        <f t="shared" ca="1" si="324"/>
        <v/>
      </c>
      <c r="HY133" s="17" t="str">
        <f t="shared" ca="1" si="325"/>
        <v/>
      </c>
      <c r="HZ133" s="17" t="str">
        <f t="shared" ca="1" si="326"/>
        <v/>
      </c>
      <c r="IA133" s="17" t="str">
        <f t="shared" ca="1" si="327"/>
        <v/>
      </c>
      <c r="IB133" s="17" t="str">
        <f t="shared" ca="1" si="328"/>
        <v/>
      </c>
      <c r="IC133" s="17" t="str">
        <f t="shared" ca="1" si="329"/>
        <v/>
      </c>
      <c r="ID133" s="17" t="str">
        <f t="shared" ca="1" si="330"/>
        <v/>
      </c>
      <c r="IE133" s="17" t="str">
        <f t="shared" ca="1" si="331"/>
        <v/>
      </c>
      <c r="IF133" s="17" t="str">
        <f t="shared" ca="1" si="332"/>
        <v/>
      </c>
      <c r="IG133" s="17" t="str">
        <f t="shared" ca="1" si="333"/>
        <v/>
      </c>
      <c r="IH133" s="17" t="str">
        <f t="shared" ca="1" si="334"/>
        <v/>
      </c>
      <c r="II133" s="17" t="str">
        <f t="shared" ca="1" si="335"/>
        <v/>
      </c>
      <c r="IJ133" s="17" t="str">
        <f t="shared" ca="1" si="336"/>
        <v/>
      </c>
      <c r="IK133" s="17" t="str">
        <f t="shared" ca="1" si="337"/>
        <v/>
      </c>
      <c r="IL133" s="17" t="str">
        <f t="shared" ca="1" si="338"/>
        <v/>
      </c>
      <c r="IM133" s="17" t="str">
        <f t="shared" ca="1" si="339"/>
        <v/>
      </c>
      <c r="IN133" s="17" t="str">
        <f t="shared" ca="1" si="340"/>
        <v/>
      </c>
      <c r="IO133" s="17" t="str">
        <f t="shared" ca="1" si="341"/>
        <v/>
      </c>
      <c r="IP133" s="17" t="str">
        <f t="shared" ca="1" si="342"/>
        <v/>
      </c>
      <c r="IQ133" s="17" t="str">
        <f t="shared" ca="1" si="343"/>
        <v/>
      </c>
      <c r="IR133" s="17" t="str">
        <f t="shared" ca="1" si="344"/>
        <v/>
      </c>
      <c r="IS133" s="17" t="str">
        <f t="shared" ca="1" si="345"/>
        <v/>
      </c>
      <c r="IT133" s="17" t="str">
        <f t="shared" ca="1" si="346"/>
        <v/>
      </c>
      <c r="IU133" s="17" t="str">
        <f t="shared" ca="1" si="347"/>
        <v/>
      </c>
      <c r="IV133" s="17" t="str">
        <f t="shared" ca="1" si="348"/>
        <v/>
      </c>
      <c r="IW133" s="17" t="str">
        <f t="shared" ca="1" si="349"/>
        <v/>
      </c>
      <c r="IX133" s="17" t="str">
        <f t="shared" ca="1" si="350"/>
        <v/>
      </c>
      <c r="IY133" s="17" t="str">
        <f t="shared" ca="1" si="351"/>
        <v/>
      </c>
      <c r="IZ133" s="17" t="str">
        <f t="shared" ca="1" si="352"/>
        <v/>
      </c>
      <c r="JA133" s="17" t="str">
        <f t="shared" ca="1" si="353"/>
        <v/>
      </c>
      <c r="JB133" s="17" t="str">
        <f t="shared" ca="1" si="354"/>
        <v/>
      </c>
      <c r="JC133" s="17" t="str">
        <f t="shared" ca="1" si="355"/>
        <v/>
      </c>
      <c r="JD133" s="17" t="str">
        <f t="shared" ca="1" si="356"/>
        <v/>
      </c>
      <c r="JE133" s="17" t="str">
        <f t="shared" ca="1" si="357"/>
        <v/>
      </c>
      <c r="JF133" s="17" t="str">
        <f t="shared" ca="1" si="358"/>
        <v/>
      </c>
      <c r="JG133" s="17" t="str">
        <f t="shared" ca="1" si="359"/>
        <v/>
      </c>
      <c r="JH133" s="17" t="str">
        <f t="shared" ca="1" si="360"/>
        <v/>
      </c>
      <c r="JI133" s="17" t="str">
        <f t="shared" ca="1" si="361"/>
        <v/>
      </c>
      <c r="JJ133" s="17" t="str">
        <f t="shared" ca="1" si="362"/>
        <v/>
      </c>
      <c r="JK133" s="17" t="str">
        <f t="shared" ca="1" si="363"/>
        <v/>
      </c>
      <c r="JL133" s="17" t="str">
        <f t="shared" ca="1" si="364"/>
        <v/>
      </c>
      <c r="JM133" s="17" t="str">
        <f t="shared" ca="1" si="365"/>
        <v/>
      </c>
    </row>
    <row r="134" spans="1:273">
      <c r="A134" s="17" t="str">
        <f t="shared" si="366"/>
        <v>\\\0</v>
      </c>
      <c r="B134" s="17" t="str">
        <f t="shared" si="367"/>
        <v>\\\0</v>
      </c>
      <c r="C134" s="17" t="str">
        <f t="shared" si="368"/>
        <v>\\\0</v>
      </c>
      <c r="D134" s="17" t="str">
        <f t="shared" si="369"/>
        <v>\\\0</v>
      </c>
      <c r="E134" s="17" t="str">
        <f t="shared" si="370"/>
        <v>\\\0</v>
      </c>
      <c r="F134" s="17" t="str">
        <f t="shared" si="371"/>
        <v>\\\0</v>
      </c>
      <c r="G134" s="17" t="str">
        <f t="shared" si="372"/>
        <v>\\\0</v>
      </c>
      <c r="H134" s="17" t="str">
        <f t="shared" si="373"/>
        <v>\\\0</v>
      </c>
      <c r="I134" s="17" t="str">
        <f t="shared" si="374"/>
        <v>\\\0</v>
      </c>
      <c r="J134" s="17" t="str">
        <f t="shared" si="375"/>
        <v>\\\0</v>
      </c>
      <c r="K134" s="17" t="str">
        <f t="shared" si="376"/>
        <v>\\\0</v>
      </c>
      <c r="L134" s="17" t="str">
        <f t="shared" si="377"/>
        <v>\\\0</v>
      </c>
      <c r="M134" s="17" t="str">
        <f t="shared" si="378"/>
        <v>\\\0</v>
      </c>
      <c r="N134" s="17" t="str">
        <f t="shared" si="379"/>
        <v>\\\0</v>
      </c>
      <c r="O134" s="17" t="str">
        <f t="shared" si="380"/>
        <v>\\\0</v>
      </c>
      <c r="P134" s="17" t="str">
        <f t="shared" si="381"/>
        <v>\\\0</v>
      </c>
      <c r="R134" s="17" t="str">
        <f t="shared" si="382"/>
        <v>\\</v>
      </c>
      <c r="S134" s="38"/>
      <c r="T134" s="39"/>
      <c r="U134" s="31"/>
      <c r="V134" s="32"/>
      <c r="W134" s="36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35"/>
      <c r="DS134" s="287"/>
      <c r="DT134" s="36"/>
      <c r="DU134" s="37"/>
      <c r="DV134" s="28">
        <f>IF(AND($S134='자료입력 및 결과표시'!$B$6,COUNTIF($W134:$DR134,'자료입력 및 결과표시'!$C$6)&gt;=1),IF(OR('자료입력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DW134" s="28">
        <f>IF(AND($S134='자료입력 및 결과표시'!$B$7,COUNTIF($W134:$DR134,'자료입력 및 결과표시'!$C$7)&gt;=1),IF(OR('자료입력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DX134" s="28">
        <f>IF(AND($S134='자료입력 및 결과표시'!$B$8,COUNTIF($W134:$DR134,'자료입력 및 결과표시'!$C$8)&gt;=1),IF(OR('자료입력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DY134" s="28">
        <f>IF(AND($S134='자료입력 및 결과표시'!$B$9,COUNTIF($W134:$DR134,'자료입력 및 결과표시'!$C$9)&gt;=1),IF(OR('자료입력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DZ134" s="28">
        <f>IF(AND($S134='자료입력 및 결과표시'!$B$10,COUNTIF($W134:$DR134,'자료입력 및 결과표시'!$C$10)&gt;=1),IF(OR('자료입력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A134" s="28">
        <f>IF(AND($S134='자료입력 및 결과표시'!$B$11,COUNTIF($W134:$DR134,'자료입력 및 결과표시'!$C$11)&gt;=1),IF(OR('자료입력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B134" s="28">
        <f>IF(AND($S134='자료입력 및 결과표시'!$B$12,COUNTIF($W134:$DR134,'자료입력 및 결과표시'!$C$12)&gt;=1),IF(OR('자료입력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C134" s="28">
        <f>IF(AND($S134='자료입력 및 결과표시'!$B$13,COUNTIF($W134:$DR134,'자료입력 및 결과표시'!$C$13)&gt;=1),IF(OR('자료입력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D134" s="28">
        <f>IF(AND($S134='자료입력 및 결과표시'!$B$14,COUNTIF($W134:$DR134,'자료입력 및 결과표시'!$C$14)&gt;=1),IF(OR('자료입력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E134" s="28">
        <f>IF(AND($S134='자료입력 및 결과표시'!$B$15,COUNTIF($W134:$DR134,'자료입력 및 결과표시'!$C$15)&gt;=1),IF(OR('자료입력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F134" s="28">
        <f>IF(AND($S134='자료입력 및 결과표시'!$B$16,COUNTIF($W134:$DR134,'자료입력 및 결과표시'!$C$16)&gt;=1),IF(OR('자료입력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G134" s="28">
        <f>IF(AND($S134='자료입력 및 결과표시'!$B$17,COUNTIF($W134:$DR134,'자료입력 및 결과표시'!$C$17)&gt;=1),IF(OR('자료입력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H134" s="28">
        <f>IF(AND($S134='자료입력 및 결과표시'!$B$18,COUNTIF($W134:$DR134,'자료입력 및 결과표시'!$C$18)&gt;=1),IF(OR('자료입력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I134" s="28">
        <f>IF(AND($S134='자료입력 및 결과표시'!$B$19,COUNTIF($W134:$DR134,'자료입력 및 결과표시'!$C$19)&gt;=1),IF(OR('자료입력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J134" s="28">
        <f>IF(AND($S134='자료입력 및 결과표시'!$B$20,COUNTIF($W134:$DR134,'자료입력 및 결과표시'!$C$20)&gt;=1),IF(OR('자료입력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K134" s="28">
        <f>IF(AND($S134='자료입력 및 결과표시'!$B$21,COUNTIF($W134:$DR134,'자료입력 및 결과표시'!$C$21)&gt;=1),IF(OR('자료입력 및 결과표시'!$B$4+90&gt;=$V134,'자료입력 및 결과표시'!$B$4&lt;$U134),0,IF($V134-'자료입력 및 결과표시'!$B$4-90&gt;='자료입력 및 결과표시'!$E$4,'자료입력 및 결과표시'!$E$4,$V134-'자료입력 및 결과표시'!$B$4-90)),0)</f>
        <v>0</v>
      </c>
      <c r="EL134" s="17">
        <f>IF(AND(S134='자료입력 및 결과표시'!$B$6,COUNTIF('업무중복도(데이터 입력)'!$W134:$DR134,'자료입력 및 결과표시'!$C$6)&gt;=1),1,0)</f>
        <v>0</v>
      </c>
      <c r="EM134" s="17">
        <f>IF(AND(S134='자료입력 및 결과표시'!$B$7,COUNTIF('업무중복도(데이터 입력)'!$W134:$DR134,'자료입력 및 결과표시'!$C$7)&gt;=1),2,0)</f>
        <v>0</v>
      </c>
      <c r="EN134" s="17">
        <f>IF(AND(S134='자료입력 및 결과표시'!$B$8,COUNTIF('업무중복도(데이터 입력)'!$W134:$DR134,'자료입력 및 결과표시'!$C$8)&gt;=1),3,0)</f>
        <v>0</v>
      </c>
      <c r="EO134" s="17">
        <f>IF(AND(S134='자료입력 및 결과표시'!$B$9,COUNTIF('업무중복도(데이터 입력)'!$W134:$DR134,'자료입력 및 결과표시'!$C$9)&gt;=1),4,0)</f>
        <v>0</v>
      </c>
      <c r="EP134" s="17">
        <f>IF(AND(S134='자료입력 및 결과표시'!$B$10,COUNTIF('업무중복도(데이터 입력)'!$W134:$DR134,'자료입력 및 결과표시'!$C$10)&gt;=1),5,0)</f>
        <v>0</v>
      </c>
      <c r="EQ134" s="17">
        <f>IF(AND(S134='자료입력 및 결과표시'!$B$11,COUNTIF('업무중복도(데이터 입력)'!$W134:$DR134,'자료입력 및 결과표시'!$C$11)&gt;=1),6,0)</f>
        <v>0</v>
      </c>
      <c r="ER134" s="17">
        <f>IF(AND(S134='자료입력 및 결과표시'!$B$12,COUNTIF('업무중복도(데이터 입력)'!$W134:$DR134,'자료입력 및 결과표시'!$C$12)&gt;=1),7,0)</f>
        <v>0</v>
      </c>
      <c r="ES134" s="17">
        <f>IF(AND(S134='자료입력 및 결과표시'!$B$13,COUNTIF('업무중복도(데이터 입력)'!$W134:$DR134,'자료입력 및 결과표시'!$C$13)&gt;=1),8,0)</f>
        <v>0</v>
      </c>
      <c r="ET134" s="17">
        <f>IF(AND(S134='자료입력 및 결과표시'!$B$14,COUNTIF('업무중복도(데이터 입력)'!$W134:$DR134,'자료입력 및 결과표시'!$C$14)&gt;=1),9,0)</f>
        <v>0</v>
      </c>
      <c r="EU134" s="17">
        <f>IF(AND(S134='자료입력 및 결과표시'!$B$15,COUNTIF('업무중복도(데이터 입력)'!$W134:$DR134,'자료입력 및 결과표시'!$C$15)&gt;=1),10,0)</f>
        <v>0</v>
      </c>
      <c r="EV134" s="17">
        <f>IF(AND(S134='자료입력 및 결과표시'!$B$16,COUNTIF('업무중복도(데이터 입력)'!$W134:$DR134,'자료입력 및 결과표시'!$C$16)&gt;=1),11,0)</f>
        <v>0</v>
      </c>
      <c r="EW134" s="17">
        <f>IF(AND(S134='자료입력 및 결과표시'!$B$17,COUNTIF('업무중복도(데이터 입력)'!$W134:$DR134,'자료입력 및 결과표시'!$C$17)&gt;=1),12,0)</f>
        <v>0</v>
      </c>
      <c r="EX134" s="17">
        <f>IF(AND(S134='자료입력 및 결과표시'!$B$18,COUNTIF('업무중복도(데이터 입력)'!$W134:$DR134,'자료입력 및 결과표시'!$C$18)&gt;=1),13,0)</f>
        <v>0</v>
      </c>
      <c r="EY134" s="17">
        <f>IF(AND(S134='자료입력 및 결과표시'!$B$19,COUNTIF('업무중복도(데이터 입력)'!$W134:$DR134,'자료입력 및 결과표시'!$C$19)&gt;=1),14,0)</f>
        <v>0</v>
      </c>
      <c r="EZ134" s="17">
        <f>IF(AND(S134='자료입력 및 결과표시'!$B$20,COUNTIF('업무중복도(데이터 입력)'!$W134:$DR134,'자료입력 및 결과표시'!$C$20)&gt;=1),15,0)</f>
        <v>0</v>
      </c>
      <c r="FA134" s="17">
        <f>IF(AND(S134='자료입력 및 결과표시'!$B$21,COUNTIF('업무중복도(데이터 입력)'!$W134:$DR134,'자료입력 및 결과표시'!$C$21)&gt;=1),16,0)</f>
        <v>0</v>
      </c>
      <c r="FD134" s="270" t="str">
        <f ca="1">IFERROR(MATCH('자료입력 및 결과표시'!$C$62,OFFSET($R$3,$FD133,,1000),0)+$FD133,"")</f>
        <v/>
      </c>
      <c r="FE134" s="271" t="str">
        <f t="shared" ca="1" si="383"/>
        <v/>
      </c>
      <c r="FK134" s="17">
        <f t="shared" si="384"/>
        <v>0</v>
      </c>
      <c r="FO134"/>
      <c r="FP134" s="17" t="str">
        <f t="shared" ca="1" si="385"/>
        <v/>
      </c>
      <c r="FQ134" s="270" t="str">
        <f ca="1">IFERROR(MATCH('자료입력 및 결과표시'!$C$62,OFFSET($R$3,$FQ133,,1000),0)+$FQ133,"")</f>
        <v/>
      </c>
      <c r="FR134" s="17" t="str">
        <f t="shared" ca="1" si="266"/>
        <v/>
      </c>
      <c r="FS134" s="17" t="str">
        <f t="shared" ca="1" si="267"/>
        <v/>
      </c>
      <c r="FT134" s="17" t="str">
        <f t="shared" ca="1" si="268"/>
        <v/>
      </c>
      <c r="FU134" s="17" t="str">
        <f t="shared" ca="1" si="269"/>
        <v/>
      </c>
      <c r="FV134" s="17" t="str">
        <f t="shared" ca="1" si="270"/>
        <v/>
      </c>
      <c r="FW134" s="17" t="str">
        <f t="shared" ca="1" si="271"/>
        <v/>
      </c>
      <c r="FX134" s="17" t="str">
        <f t="shared" ca="1" si="272"/>
        <v/>
      </c>
      <c r="FY134" s="17" t="str">
        <f t="shared" ca="1" si="273"/>
        <v/>
      </c>
      <c r="FZ134" s="17" t="str">
        <f t="shared" ca="1" si="274"/>
        <v/>
      </c>
      <c r="GA134" s="17" t="str">
        <f t="shared" ca="1" si="275"/>
        <v/>
      </c>
      <c r="GB134" s="17" t="str">
        <f t="shared" ca="1" si="276"/>
        <v/>
      </c>
      <c r="GC134" s="17" t="str">
        <f t="shared" ca="1" si="277"/>
        <v/>
      </c>
      <c r="GD134" s="17" t="str">
        <f t="shared" ca="1" si="278"/>
        <v/>
      </c>
      <c r="GE134" s="17" t="str">
        <f t="shared" ca="1" si="279"/>
        <v/>
      </c>
      <c r="GF134" s="17" t="str">
        <f t="shared" ca="1" si="280"/>
        <v/>
      </c>
      <c r="GG134" s="17" t="str">
        <f t="shared" ca="1" si="281"/>
        <v/>
      </c>
      <c r="GH134" s="17" t="str">
        <f t="shared" ca="1" si="282"/>
        <v/>
      </c>
      <c r="GI134" s="17" t="str">
        <f t="shared" ca="1" si="283"/>
        <v/>
      </c>
      <c r="GJ134" s="17" t="str">
        <f t="shared" ca="1" si="284"/>
        <v/>
      </c>
      <c r="GK134" s="17" t="str">
        <f t="shared" ca="1" si="285"/>
        <v/>
      </c>
      <c r="GL134" s="17" t="str">
        <f t="shared" ca="1" si="286"/>
        <v/>
      </c>
      <c r="GM134" s="17" t="str">
        <f t="shared" ca="1" si="287"/>
        <v/>
      </c>
      <c r="GN134" s="17" t="str">
        <f t="shared" ca="1" si="288"/>
        <v/>
      </c>
      <c r="GO134" s="17" t="str">
        <f t="shared" ca="1" si="289"/>
        <v/>
      </c>
      <c r="GP134" s="17" t="str">
        <f t="shared" ca="1" si="290"/>
        <v/>
      </c>
      <c r="GQ134" s="17" t="str">
        <f t="shared" ca="1" si="291"/>
        <v/>
      </c>
      <c r="GR134" s="17" t="str">
        <f t="shared" ca="1" si="292"/>
        <v/>
      </c>
      <c r="GS134" s="17" t="str">
        <f t="shared" ca="1" si="293"/>
        <v/>
      </c>
      <c r="GT134" s="17" t="str">
        <f t="shared" ca="1" si="294"/>
        <v/>
      </c>
      <c r="GU134" s="17" t="str">
        <f t="shared" ca="1" si="295"/>
        <v/>
      </c>
      <c r="GV134" s="17" t="str">
        <f t="shared" ca="1" si="296"/>
        <v/>
      </c>
      <c r="GW134" s="17" t="str">
        <f t="shared" ca="1" si="297"/>
        <v/>
      </c>
      <c r="GX134" s="17" t="str">
        <f t="shared" ca="1" si="298"/>
        <v/>
      </c>
      <c r="GY134" s="17" t="str">
        <f t="shared" ca="1" si="299"/>
        <v/>
      </c>
      <c r="GZ134" s="17" t="str">
        <f t="shared" ca="1" si="300"/>
        <v/>
      </c>
      <c r="HA134" s="17" t="str">
        <f t="shared" ca="1" si="301"/>
        <v/>
      </c>
      <c r="HB134" s="17" t="str">
        <f t="shared" ca="1" si="302"/>
        <v/>
      </c>
      <c r="HC134" s="17" t="str">
        <f t="shared" ca="1" si="303"/>
        <v/>
      </c>
      <c r="HD134" s="17" t="str">
        <f t="shared" ca="1" si="304"/>
        <v/>
      </c>
      <c r="HE134" s="17" t="str">
        <f t="shared" ca="1" si="305"/>
        <v/>
      </c>
      <c r="HF134" s="17" t="str">
        <f t="shared" ca="1" si="306"/>
        <v/>
      </c>
      <c r="HG134" s="17" t="str">
        <f t="shared" ca="1" si="307"/>
        <v/>
      </c>
      <c r="HH134" s="17" t="str">
        <f t="shared" ca="1" si="308"/>
        <v/>
      </c>
      <c r="HI134" s="17" t="str">
        <f t="shared" ca="1" si="309"/>
        <v/>
      </c>
      <c r="HJ134" s="17" t="str">
        <f t="shared" ca="1" si="310"/>
        <v/>
      </c>
      <c r="HK134" s="17" t="str">
        <f t="shared" ca="1" si="311"/>
        <v/>
      </c>
      <c r="HL134" s="17" t="str">
        <f t="shared" ca="1" si="312"/>
        <v/>
      </c>
      <c r="HM134" s="17" t="str">
        <f t="shared" ca="1" si="313"/>
        <v/>
      </c>
      <c r="HN134" s="17" t="str">
        <f t="shared" ca="1" si="314"/>
        <v/>
      </c>
      <c r="HO134" s="17" t="str">
        <f t="shared" ca="1" si="315"/>
        <v/>
      </c>
      <c r="HP134" s="17" t="str">
        <f t="shared" ca="1" si="316"/>
        <v/>
      </c>
      <c r="HQ134" s="17" t="str">
        <f t="shared" ca="1" si="317"/>
        <v/>
      </c>
      <c r="HR134" s="17" t="str">
        <f t="shared" ca="1" si="318"/>
        <v/>
      </c>
      <c r="HS134" s="17" t="str">
        <f t="shared" ca="1" si="319"/>
        <v/>
      </c>
      <c r="HT134" s="17" t="str">
        <f t="shared" ca="1" si="320"/>
        <v/>
      </c>
      <c r="HU134" s="17" t="str">
        <f t="shared" ca="1" si="321"/>
        <v/>
      </c>
      <c r="HV134" s="17" t="str">
        <f t="shared" ca="1" si="322"/>
        <v/>
      </c>
      <c r="HW134" s="17" t="str">
        <f t="shared" ca="1" si="323"/>
        <v/>
      </c>
      <c r="HX134" s="17" t="str">
        <f t="shared" ca="1" si="324"/>
        <v/>
      </c>
      <c r="HY134" s="17" t="str">
        <f t="shared" ca="1" si="325"/>
        <v/>
      </c>
      <c r="HZ134" s="17" t="str">
        <f t="shared" ca="1" si="326"/>
        <v/>
      </c>
      <c r="IA134" s="17" t="str">
        <f t="shared" ca="1" si="327"/>
        <v/>
      </c>
      <c r="IB134" s="17" t="str">
        <f t="shared" ca="1" si="328"/>
        <v/>
      </c>
      <c r="IC134" s="17" t="str">
        <f t="shared" ca="1" si="329"/>
        <v/>
      </c>
      <c r="ID134" s="17" t="str">
        <f t="shared" ca="1" si="330"/>
        <v/>
      </c>
      <c r="IE134" s="17" t="str">
        <f t="shared" ca="1" si="331"/>
        <v/>
      </c>
      <c r="IF134" s="17" t="str">
        <f t="shared" ca="1" si="332"/>
        <v/>
      </c>
      <c r="IG134" s="17" t="str">
        <f t="shared" ca="1" si="333"/>
        <v/>
      </c>
      <c r="IH134" s="17" t="str">
        <f t="shared" ca="1" si="334"/>
        <v/>
      </c>
      <c r="II134" s="17" t="str">
        <f t="shared" ca="1" si="335"/>
        <v/>
      </c>
      <c r="IJ134" s="17" t="str">
        <f t="shared" ca="1" si="336"/>
        <v/>
      </c>
      <c r="IK134" s="17" t="str">
        <f t="shared" ca="1" si="337"/>
        <v/>
      </c>
      <c r="IL134" s="17" t="str">
        <f t="shared" ca="1" si="338"/>
        <v/>
      </c>
      <c r="IM134" s="17" t="str">
        <f t="shared" ca="1" si="339"/>
        <v/>
      </c>
      <c r="IN134" s="17" t="str">
        <f t="shared" ca="1" si="340"/>
        <v/>
      </c>
      <c r="IO134" s="17" t="str">
        <f t="shared" ca="1" si="341"/>
        <v/>
      </c>
      <c r="IP134" s="17" t="str">
        <f t="shared" ca="1" si="342"/>
        <v/>
      </c>
      <c r="IQ134" s="17" t="str">
        <f t="shared" ca="1" si="343"/>
        <v/>
      </c>
      <c r="IR134" s="17" t="str">
        <f t="shared" ca="1" si="344"/>
        <v/>
      </c>
      <c r="IS134" s="17" t="str">
        <f t="shared" ca="1" si="345"/>
        <v/>
      </c>
      <c r="IT134" s="17" t="str">
        <f t="shared" ca="1" si="346"/>
        <v/>
      </c>
      <c r="IU134" s="17" t="str">
        <f t="shared" ca="1" si="347"/>
        <v/>
      </c>
      <c r="IV134" s="17" t="str">
        <f t="shared" ca="1" si="348"/>
        <v/>
      </c>
      <c r="IW134" s="17" t="str">
        <f t="shared" ca="1" si="349"/>
        <v/>
      </c>
      <c r="IX134" s="17" t="str">
        <f t="shared" ca="1" si="350"/>
        <v/>
      </c>
      <c r="IY134" s="17" t="str">
        <f t="shared" ca="1" si="351"/>
        <v/>
      </c>
      <c r="IZ134" s="17" t="str">
        <f t="shared" ca="1" si="352"/>
        <v/>
      </c>
      <c r="JA134" s="17" t="str">
        <f t="shared" ca="1" si="353"/>
        <v/>
      </c>
      <c r="JB134" s="17" t="str">
        <f t="shared" ca="1" si="354"/>
        <v/>
      </c>
      <c r="JC134" s="17" t="str">
        <f t="shared" ca="1" si="355"/>
        <v/>
      </c>
      <c r="JD134" s="17" t="str">
        <f t="shared" ca="1" si="356"/>
        <v/>
      </c>
      <c r="JE134" s="17" t="str">
        <f t="shared" ca="1" si="357"/>
        <v/>
      </c>
      <c r="JF134" s="17" t="str">
        <f t="shared" ca="1" si="358"/>
        <v/>
      </c>
      <c r="JG134" s="17" t="str">
        <f t="shared" ca="1" si="359"/>
        <v/>
      </c>
      <c r="JH134" s="17" t="str">
        <f t="shared" ca="1" si="360"/>
        <v/>
      </c>
      <c r="JI134" s="17" t="str">
        <f t="shared" ca="1" si="361"/>
        <v/>
      </c>
      <c r="JJ134" s="17" t="str">
        <f t="shared" ca="1" si="362"/>
        <v/>
      </c>
      <c r="JK134" s="17" t="str">
        <f t="shared" ca="1" si="363"/>
        <v/>
      </c>
      <c r="JL134" s="17" t="str">
        <f t="shared" ca="1" si="364"/>
        <v/>
      </c>
      <c r="JM134" s="17" t="str">
        <f t="shared" ca="1" si="365"/>
        <v/>
      </c>
    </row>
    <row r="135" spans="1:273">
      <c r="A135" s="17" t="str">
        <f t="shared" si="366"/>
        <v>\\\0</v>
      </c>
      <c r="B135" s="17" t="str">
        <f t="shared" si="367"/>
        <v>\\\0</v>
      </c>
      <c r="C135" s="17" t="str">
        <f t="shared" si="368"/>
        <v>\\\0</v>
      </c>
      <c r="D135" s="17" t="str">
        <f t="shared" si="369"/>
        <v>\\\0</v>
      </c>
      <c r="E135" s="17" t="str">
        <f t="shared" si="370"/>
        <v>\\\0</v>
      </c>
      <c r="F135" s="17" t="str">
        <f t="shared" si="371"/>
        <v>\\\0</v>
      </c>
      <c r="G135" s="17" t="str">
        <f t="shared" si="372"/>
        <v>\\\0</v>
      </c>
      <c r="H135" s="17" t="str">
        <f t="shared" si="373"/>
        <v>\\\0</v>
      </c>
      <c r="I135" s="17" t="str">
        <f t="shared" si="374"/>
        <v>\\\0</v>
      </c>
      <c r="J135" s="17" t="str">
        <f t="shared" si="375"/>
        <v>\\\0</v>
      </c>
      <c r="K135" s="17" t="str">
        <f t="shared" si="376"/>
        <v>\\\0</v>
      </c>
      <c r="L135" s="17" t="str">
        <f t="shared" si="377"/>
        <v>\\\0</v>
      </c>
      <c r="M135" s="17" t="str">
        <f t="shared" si="378"/>
        <v>\\\0</v>
      </c>
      <c r="N135" s="17" t="str">
        <f t="shared" si="379"/>
        <v>\\\0</v>
      </c>
      <c r="O135" s="17" t="str">
        <f t="shared" si="380"/>
        <v>\\\0</v>
      </c>
      <c r="P135" s="17" t="str">
        <f t="shared" si="381"/>
        <v>\\\0</v>
      </c>
      <c r="R135" s="17" t="str">
        <f t="shared" si="382"/>
        <v>\\</v>
      </c>
      <c r="S135" s="38"/>
      <c r="T135" s="39"/>
      <c r="U135" s="31"/>
      <c r="V135" s="32"/>
      <c r="W135" s="36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35"/>
      <c r="DS135" s="287"/>
      <c r="DT135" s="36"/>
      <c r="DU135" s="37"/>
      <c r="DV135" s="28">
        <f>IF(AND($S135='자료입력 및 결과표시'!$B$6,COUNTIF($W135:$DR135,'자료입력 및 결과표시'!$C$6)&gt;=1),IF(OR('자료입력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DW135" s="28">
        <f>IF(AND($S135='자료입력 및 결과표시'!$B$7,COUNTIF($W135:$DR135,'자료입력 및 결과표시'!$C$7)&gt;=1),IF(OR('자료입력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DX135" s="28">
        <f>IF(AND($S135='자료입력 및 결과표시'!$B$8,COUNTIF($W135:$DR135,'자료입력 및 결과표시'!$C$8)&gt;=1),IF(OR('자료입력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DY135" s="28">
        <f>IF(AND($S135='자료입력 및 결과표시'!$B$9,COUNTIF($W135:$DR135,'자료입력 및 결과표시'!$C$9)&gt;=1),IF(OR('자료입력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DZ135" s="28">
        <f>IF(AND($S135='자료입력 및 결과표시'!$B$10,COUNTIF($W135:$DR135,'자료입력 및 결과표시'!$C$10)&gt;=1),IF(OR('자료입력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A135" s="28">
        <f>IF(AND($S135='자료입력 및 결과표시'!$B$11,COUNTIF($W135:$DR135,'자료입력 및 결과표시'!$C$11)&gt;=1),IF(OR('자료입력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B135" s="28">
        <f>IF(AND($S135='자료입력 및 결과표시'!$B$12,COUNTIF($W135:$DR135,'자료입력 및 결과표시'!$C$12)&gt;=1),IF(OR('자료입력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C135" s="28">
        <f>IF(AND($S135='자료입력 및 결과표시'!$B$13,COUNTIF($W135:$DR135,'자료입력 및 결과표시'!$C$13)&gt;=1),IF(OR('자료입력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D135" s="28">
        <f>IF(AND($S135='자료입력 및 결과표시'!$B$14,COUNTIF($W135:$DR135,'자료입력 및 결과표시'!$C$14)&gt;=1),IF(OR('자료입력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E135" s="28">
        <f>IF(AND($S135='자료입력 및 결과표시'!$B$15,COUNTIF($W135:$DR135,'자료입력 및 결과표시'!$C$15)&gt;=1),IF(OR('자료입력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F135" s="28">
        <f>IF(AND($S135='자료입력 및 결과표시'!$B$16,COUNTIF($W135:$DR135,'자료입력 및 결과표시'!$C$16)&gt;=1),IF(OR('자료입력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G135" s="28">
        <f>IF(AND($S135='자료입력 및 결과표시'!$B$17,COUNTIF($W135:$DR135,'자료입력 및 결과표시'!$C$17)&gt;=1),IF(OR('자료입력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H135" s="28">
        <f>IF(AND($S135='자료입력 및 결과표시'!$B$18,COUNTIF($W135:$DR135,'자료입력 및 결과표시'!$C$18)&gt;=1),IF(OR('자료입력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I135" s="28">
        <f>IF(AND($S135='자료입력 및 결과표시'!$B$19,COUNTIF($W135:$DR135,'자료입력 및 결과표시'!$C$19)&gt;=1),IF(OR('자료입력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J135" s="28">
        <f>IF(AND($S135='자료입력 및 결과표시'!$B$20,COUNTIF($W135:$DR135,'자료입력 및 결과표시'!$C$20)&gt;=1),IF(OR('자료입력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K135" s="28">
        <f>IF(AND($S135='자료입력 및 결과표시'!$B$21,COUNTIF($W135:$DR135,'자료입력 및 결과표시'!$C$21)&gt;=1),IF(OR('자료입력 및 결과표시'!$B$4+90&gt;=$V135,'자료입력 및 결과표시'!$B$4&lt;$U135),0,IF($V135-'자료입력 및 결과표시'!$B$4-90&gt;='자료입력 및 결과표시'!$E$4,'자료입력 및 결과표시'!$E$4,$V135-'자료입력 및 결과표시'!$B$4-90)),0)</f>
        <v>0</v>
      </c>
      <c r="EL135" s="17">
        <f>IF(AND(S135='자료입력 및 결과표시'!$B$6,COUNTIF('업무중복도(데이터 입력)'!$W135:$DR135,'자료입력 및 결과표시'!$C$6)&gt;=1),1,0)</f>
        <v>0</v>
      </c>
      <c r="EM135" s="17">
        <f>IF(AND(S135='자료입력 및 결과표시'!$B$7,COUNTIF('업무중복도(데이터 입력)'!$W135:$DR135,'자료입력 및 결과표시'!$C$7)&gt;=1),2,0)</f>
        <v>0</v>
      </c>
      <c r="EN135" s="17">
        <f>IF(AND(S135='자료입력 및 결과표시'!$B$8,COUNTIF('업무중복도(데이터 입력)'!$W135:$DR135,'자료입력 및 결과표시'!$C$8)&gt;=1),3,0)</f>
        <v>0</v>
      </c>
      <c r="EO135" s="17">
        <f>IF(AND(S135='자료입력 및 결과표시'!$B$9,COUNTIF('업무중복도(데이터 입력)'!$W135:$DR135,'자료입력 및 결과표시'!$C$9)&gt;=1),4,0)</f>
        <v>0</v>
      </c>
      <c r="EP135" s="17">
        <f>IF(AND(S135='자료입력 및 결과표시'!$B$10,COUNTIF('업무중복도(데이터 입력)'!$W135:$DR135,'자료입력 및 결과표시'!$C$10)&gt;=1),5,0)</f>
        <v>0</v>
      </c>
      <c r="EQ135" s="17">
        <f>IF(AND(S135='자료입력 및 결과표시'!$B$11,COUNTIF('업무중복도(데이터 입력)'!$W135:$DR135,'자료입력 및 결과표시'!$C$11)&gt;=1),6,0)</f>
        <v>0</v>
      </c>
      <c r="ER135" s="17">
        <f>IF(AND(S135='자료입력 및 결과표시'!$B$12,COUNTIF('업무중복도(데이터 입력)'!$W135:$DR135,'자료입력 및 결과표시'!$C$12)&gt;=1),7,0)</f>
        <v>0</v>
      </c>
      <c r="ES135" s="17">
        <f>IF(AND(S135='자료입력 및 결과표시'!$B$13,COUNTIF('업무중복도(데이터 입력)'!$W135:$DR135,'자료입력 및 결과표시'!$C$13)&gt;=1),8,0)</f>
        <v>0</v>
      </c>
      <c r="ET135" s="17">
        <f>IF(AND(S135='자료입력 및 결과표시'!$B$14,COUNTIF('업무중복도(데이터 입력)'!$W135:$DR135,'자료입력 및 결과표시'!$C$14)&gt;=1),9,0)</f>
        <v>0</v>
      </c>
      <c r="EU135" s="17">
        <f>IF(AND(S135='자료입력 및 결과표시'!$B$15,COUNTIF('업무중복도(데이터 입력)'!$W135:$DR135,'자료입력 및 결과표시'!$C$15)&gt;=1),10,0)</f>
        <v>0</v>
      </c>
      <c r="EV135" s="17">
        <f>IF(AND(S135='자료입력 및 결과표시'!$B$16,COUNTIF('업무중복도(데이터 입력)'!$W135:$DR135,'자료입력 및 결과표시'!$C$16)&gt;=1),11,0)</f>
        <v>0</v>
      </c>
      <c r="EW135" s="17">
        <f>IF(AND(S135='자료입력 및 결과표시'!$B$17,COUNTIF('업무중복도(데이터 입력)'!$W135:$DR135,'자료입력 및 결과표시'!$C$17)&gt;=1),12,0)</f>
        <v>0</v>
      </c>
      <c r="EX135" s="17">
        <f>IF(AND(S135='자료입력 및 결과표시'!$B$18,COUNTIF('업무중복도(데이터 입력)'!$W135:$DR135,'자료입력 및 결과표시'!$C$18)&gt;=1),13,0)</f>
        <v>0</v>
      </c>
      <c r="EY135" s="17">
        <f>IF(AND(S135='자료입력 및 결과표시'!$B$19,COUNTIF('업무중복도(데이터 입력)'!$W135:$DR135,'자료입력 및 결과표시'!$C$19)&gt;=1),14,0)</f>
        <v>0</v>
      </c>
      <c r="EZ135" s="17">
        <f>IF(AND(S135='자료입력 및 결과표시'!$B$20,COUNTIF('업무중복도(데이터 입력)'!$W135:$DR135,'자료입력 및 결과표시'!$C$20)&gt;=1),15,0)</f>
        <v>0</v>
      </c>
      <c r="FA135" s="17">
        <f>IF(AND(S135='자료입력 및 결과표시'!$B$21,COUNTIF('업무중복도(데이터 입력)'!$W135:$DR135,'자료입력 및 결과표시'!$C$21)&gt;=1),16,0)</f>
        <v>0</v>
      </c>
      <c r="FD135" s="270" t="str">
        <f ca="1">IFERROR(MATCH('자료입력 및 결과표시'!$C$62,OFFSET($R$3,$FD134,,1000),0)+$FD134,"")</f>
        <v/>
      </c>
      <c r="FE135" s="271" t="str">
        <f t="shared" ca="1" si="383"/>
        <v/>
      </c>
      <c r="FK135" s="17">
        <f t="shared" si="384"/>
        <v>0</v>
      </c>
      <c r="FO135"/>
      <c r="FP135" s="17" t="str">
        <f t="shared" ca="1" si="385"/>
        <v/>
      </c>
      <c r="FQ135" s="270" t="str">
        <f ca="1">IFERROR(MATCH('자료입력 및 결과표시'!$C$62,OFFSET($R$3,$FQ134,,1000),0)+$FQ134,"")</f>
        <v/>
      </c>
      <c r="FR135" s="17" t="str">
        <f t="shared" ca="1" si="266"/>
        <v/>
      </c>
      <c r="FS135" s="17" t="str">
        <f t="shared" ca="1" si="267"/>
        <v/>
      </c>
      <c r="FT135" s="17" t="str">
        <f t="shared" ca="1" si="268"/>
        <v/>
      </c>
      <c r="FU135" s="17" t="str">
        <f t="shared" ca="1" si="269"/>
        <v/>
      </c>
      <c r="FV135" s="17" t="str">
        <f t="shared" ca="1" si="270"/>
        <v/>
      </c>
      <c r="FW135" s="17" t="str">
        <f t="shared" ca="1" si="271"/>
        <v/>
      </c>
      <c r="FX135" s="17" t="str">
        <f t="shared" ca="1" si="272"/>
        <v/>
      </c>
      <c r="FY135" s="17" t="str">
        <f t="shared" ca="1" si="273"/>
        <v/>
      </c>
      <c r="FZ135" s="17" t="str">
        <f t="shared" ca="1" si="274"/>
        <v/>
      </c>
      <c r="GA135" s="17" t="str">
        <f t="shared" ca="1" si="275"/>
        <v/>
      </c>
      <c r="GB135" s="17" t="str">
        <f t="shared" ca="1" si="276"/>
        <v/>
      </c>
      <c r="GC135" s="17" t="str">
        <f t="shared" ca="1" si="277"/>
        <v/>
      </c>
      <c r="GD135" s="17" t="str">
        <f t="shared" ca="1" si="278"/>
        <v/>
      </c>
      <c r="GE135" s="17" t="str">
        <f t="shared" ca="1" si="279"/>
        <v/>
      </c>
      <c r="GF135" s="17" t="str">
        <f t="shared" ca="1" si="280"/>
        <v/>
      </c>
      <c r="GG135" s="17" t="str">
        <f t="shared" ca="1" si="281"/>
        <v/>
      </c>
      <c r="GH135" s="17" t="str">
        <f t="shared" ca="1" si="282"/>
        <v/>
      </c>
      <c r="GI135" s="17" t="str">
        <f t="shared" ca="1" si="283"/>
        <v/>
      </c>
      <c r="GJ135" s="17" t="str">
        <f t="shared" ca="1" si="284"/>
        <v/>
      </c>
      <c r="GK135" s="17" t="str">
        <f t="shared" ca="1" si="285"/>
        <v/>
      </c>
      <c r="GL135" s="17" t="str">
        <f t="shared" ca="1" si="286"/>
        <v/>
      </c>
      <c r="GM135" s="17" t="str">
        <f t="shared" ca="1" si="287"/>
        <v/>
      </c>
      <c r="GN135" s="17" t="str">
        <f t="shared" ca="1" si="288"/>
        <v/>
      </c>
      <c r="GO135" s="17" t="str">
        <f t="shared" ca="1" si="289"/>
        <v/>
      </c>
      <c r="GP135" s="17" t="str">
        <f t="shared" ca="1" si="290"/>
        <v/>
      </c>
      <c r="GQ135" s="17" t="str">
        <f t="shared" ca="1" si="291"/>
        <v/>
      </c>
      <c r="GR135" s="17" t="str">
        <f t="shared" ca="1" si="292"/>
        <v/>
      </c>
      <c r="GS135" s="17" t="str">
        <f t="shared" ca="1" si="293"/>
        <v/>
      </c>
      <c r="GT135" s="17" t="str">
        <f t="shared" ca="1" si="294"/>
        <v/>
      </c>
      <c r="GU135" s="17" t="str">
        <f t="shared" ca="1" si="295"/>
        <v/>
      </c>
      <c r="GV135" s="17" t="str">
        <f t="shared" ca="1" si="296"/>
        <v/>
      </c>
      <c r="GW135" s="17" t="str">
        <f t="shared" ca="1" si="297"/>
        <v/>
      </c>
      <c r="GX135" s="17" t="str">
        <f t="shared" ca="1" si="298"/>
        <v/>
      </c>
      <c r="GY135" s="17" t="str">
        <f t="shared" ca="1" si="299"/>
        <v/>
      </c>
      <c r="GZ135" s="17" t="str">
        <f t="shared" ca="1" si="300"/>
        <v/>
      </c>
      <c r="HA135" s="17" t="str">
        <f t="shared" ca="1" si="301"/>
        <v/>
      </c>
      <c r="HB135" s="17" t="str">
        <f t="shared" ca="1" si="302"/>
        <v/>
      </c>
      <c r="HC135" s="17" t="str">
        <f t="shared" ca="1" si="303"/>
        <v/>
      </c>
      <c r="HD135" s="17" t="str">
        <f t="shared" ca="1" si="304"/>
        <v/>
      </c>
      <c r="HE135" s="17" t="str">
        <f t="shared" ca="1" si="305"/>
        <v/>
      </c>
      <c r="HF135" s="17" t="str">
        <f t="shared" ca="1" si="306"/>
        <v/>
      </c>
      <c r="HG135" s="17" t="str">
        <f t="shared" ca="1" si="307"/>
        <v/>
      </c>
      <c r="HH135" s="17" t="str">
        <f t="shared" ca="1" si="308"/>
        <v/>
      </c>
      <c r="HI135" s="17" t="str">
        <f t="shared" ca="1" si="309"/>
        <v/>
      </c>
      <c r="HJ135" s="17" t="str">
        <f t="shared" ca="1" si="310"/>
        <v/>
      </c>
      <c r="HK135" s="17" t="str">
        <f t="shared" ca="1" si="311"/>
        <v/>
      </c>
      <c r="HL135" s="17" t="str">
        <f t="shared" ca="1" si="312"/>
        <v/>
      </c>
      <c r="HM135" s="17" t="str">
        <f t="shared" ca="1" si="313"/>
        <v/>
      </c>
      <c r="HN135" s="17" t="str">
        <f t="shared" ca="1" si="314"/>
        <v/>
      </c>
      <c r="HO135" s="17" t="str">
        <f t="shared" ca="1" si="315"/>
        <v/>
      </c>
      <c r="HP135" s="17" t="str">
        <f t="shared" ca="1" si="316"/>
        <v/>
      </c>
      <c r="HQ135" s="17" t="str">
        <f t="shared" ca="1" si="317"/>
        <v/>
      </c>
      <c r="HR135" s="17" t="str">
        <f t="shared" ca="1" si="318"/>
        <v/>
      </c>
      <c r="HS135" s="17" t="str">
        <f t="shared" ca="1" si="319"/>
        <v/>
      </c>
      <c r="HT135" s="17" t="str">
        <f t="shared" ca="1" si="320"/>
        <v/>
      </c>
      <c r="HU135" s="17" t="str">
        <f t="shared" ca="1" si="321"/>
        <v/>
      </c>
      <c r="HV135" s="17" t="str">
        <f t="shared" ca="1" si="322"/>
        <v/>
      </c>
      <c r="HW135" s="17" t="str">
        <f t="shared" ca="1" si="323"/>
        <v/>
      </c>
      <c r="HX135" s="17" t="str">
        <f t="shared" ca="1" si="324"/>
        <v/>
      </c>
      <c r="HY135" s="17" t="str">
        <f t="shared" ca="1" si="325"/>
        <v/>
      </c>
      <c r="HZ135" s="17" t="str">
        <f t="shared" ca="1" si="326"/>
        <v/>
      </c>
      <c r="IA135" s="17" t="str">
        <f t="shared" ca="1" si="327"/>
        <v/>
      </c>
      <c r="IB135" s="17" t="str">
        <f t="shared" ca="1" si="328"/>
        <v/>
      </c>
      <c r="IC135" s="17" t="str">
        <f t="shared" ca="1" si="329"/>
        <v/>
      </c>
      <c r="ID135" s="17" t="str">
        <f t="shared" ca="1" si="330"/>
        <v/>
      </c>
      <c r="IE135" s="17" t="str">
        <f t="shared" ca="1" si="331"/>
        <v/>
      </c>
      <c r="IF135" s="17" t="str">
        <f t="shared" ca="1" si="332"/>
        <v/>
      </c>
      <c r="IG135" s="17" t="str">
        <f t="shared" ca="1" si="333"/>
        <v/>
      </c>
      <c r="IH135" s="17" t="str">
        <f t="shared" ca="1" si="334"/>
        <v/>
      </c>
      <c r="II135" s="17" t="str">
        <f t="shared" ca="1" si="335"/>
        <v/>
      </c>
      <c r="IJ135" s="17" t="str">
        <f t="shared" ca="1" si="336"/>
        <v/>
      </c>
      <c r="IK135" s="17" t="str">
        <f t="shared" ca="1" si="337"/>
        <v/>
      </c>
      <c r="IL135" s="17" t="str">
        <f t="shared" ca="1" si="338"/>
        <v/>
      </c>
      <c r="IM135" s="17" t="str">
        <f t="shared" ca="1" si="339"/>
        <v/>
      </c>
      <c r="IN135" s="17" t="str">
        <f t="shared" ca="1" si="340"/>
        <v/>
      </c>
      <c r="IO135" s="17" t="str">
        <f t="shared" ca="1" si="341"/>
        <v/>
      </c>
      <c r="IP135" s="17" t="str">
        <f t="shared" ca="1" si="342"/>
        <v/>
      </c>
      <c r="IQ135" s="17" t="str">
        <f t="shared" ca="1" si="343"/>
        <v/>
      </c>
      <c r="IR135" s="17" t="str">
        <f t="shared" ca="1" si="344"/>
        <v/>
      </c>
      <c r="IS135" s="17" t="str">
        <f t="shared" ca="1" si="345"/>
        <v/>
      </c>
      <c r="IT135" s="17" t="str">
        <f t="shared" ca="1" si="346"/>
        <v/>
      </c>
      <c r="IU135" s="17" t="str">
        <f t="shared" ca="1" si="347"/>
        <v/>
      </c>
      <c r="IV135" s="17" t="str">
        <f t="shared" ca="1" si="348"/>
        <v/>
      </c>
      <c r="IW135" s="17" t="str">
        <f t="shared" ca="1" si="349"/>
        <v/>
      </c>
      <c r="IX135" s="17" t="str">
        <f t="shared" ca="1" si="350"/>
        <v/>
      </c>
      <c r="IY135" s="17" t="str">
        <f t="shared" ca="1" si="351"/>
        <v/>
      </c>
      <c r="IZ135" s="17" t="str">
        <f t="shared" ca="1" si="352"/>
        <v/>
      </c>
      <c r="JA135" s="17" t="str">
        <f t="shared" ca="1" si="353"/>
        <v/>
      </c>
      <c r="JB135" s="17" t="str">
        <f t="shared" ca="1" si="354"/>
        <v/>
      </c>
      <c r="JC135" s="17" t="str">
        <f t="shared" ca="1" si="355"/>
        <v/>
      </c>
      <c r="JD135" s="17" t="str">
        <f t="shared" ca="1" si="356"/>
        <v/>
      </c>
      <c r="JE135" s="17" t="str">
        <f t="shared" ca="1" si="357"/>
        <v/>
      </c>
      <c r="JF135" s="17" t="str">
        <f t="shared" ca="1" si="358"/>
        <v/>
      </c>
      <c r="JG135" s="17" t="str">
        <f t="shared" ca="1" si="359"/>
        <v/>
      </c>
      <c r="JH135" s="17" t="str">
        <f t="shared" ca="1" si="360"/>
        <v/>
      </c>
      <c r="JI135" s="17" t="str">
        <f t="shared" ca="1" si="361"/>
        <v/>
      </c>
      <c r="JJ135" s="17" t="str">
        <f t="shared" ca="1" si="362"/>
        <v/>
      </c>
      <c r="JK135" s="17" t="str">
        <f t="shared" ca="1" si="363"/>
        <v/>
      </c>
      <c r="JL135" s="17" t="str">
        <f t="shared" ca="1" si="364"/>
        <v/>
      </c>
      <c r="JM135" s="17" t="str">
        <f t="shared" ca="1" si="365"/>
        <v/>
      </c>
    </row>
    <row r="136" spans="1:273">
      <c r="A136" s="17" t="str">
        <f t="shared" si="366"/>
        <v>\\\0</v>
      </c>
      <c r="B136" s="17" t="str">
        <f t="shared" si="367"/>
        <v>\\\0</v>
      </c>
      <c r="C136" s="17" t="str">
        <f t="shared" si="368"/>
        <v>\\\0</v>
      </c>
      <c r="D136" s="17" t="str">
        <f t="shared" si="369"/>
        <v>\\\0</v>
      </c>
      <c r="E136" s="17" t="str">
        <f t="shared" si="370"/>
        <v>\\\0</v>
      </c>
      <c r="F136" s="17" t="str">
        <f t="shared" si="371"/>
        <v>\\\0</v>
      </c>
      <c r="G136" s="17" t="str">
        <f t="shared" si="372"/>
        <v>\\\0</v>
      </c>
      <c r="H136" s="17" t="str">
        <f t="shared" si="373"/>
        <v>\\\0</v>
      </c>
      <c r="I136" s="17" t="str">
        <f t="shared" si="374"/>
        <v>\\\0</v>
      </c>
      <c r="J136" s="17" t="str">
        <f t="shared" si="375"/>
        <v>\\\0</v>
      </c>
      <c r="K136" s="17" t="str">
        <f t="shared" si="376"/>
        <v>\\\0</v>
      </c>
      <c r="L136" s="17" t="str">
        <f t="shared" si="377"/>
        <v>\\\0</v>
      </c>
      <c r="M136" s="17" t="str">
        <f t="shared" si="378"/>
        <v>\\\0</v>
      </c>
      <c r="N136" s="17" t="str">
        <f t="shared" si="379"/>
        <v>\\\0</v>
      </c>
      <c r="O136" s="17" t="str">
        <f t="shared" si="380"/>
        <v>\\\0</v>
      </c>
      <c r="P136" s="17" t="str">
        <f t="shared" si="381"/>
        <v>\\\0</v>
      </c>
      <c r="R136" s="17" t="str">
        <f t="shared" si="382"/>
        <v>\\</v>
      </c>
      <c r="S136" s="38"/>
      <c r="T136" s="39"/>
      <c r="U136" s="31"/>
      <c r="V136" s="32"/>
      <c r="W136" s="36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35"/>
      <c r="DS136" s="287"/>
      <c r="DT136" s="36"/>
      <c r="DU136" s="37"/>
      <c r="DV136" s="28">
        <f>IF(AND($S136='자료입력 및 결과표시'!$B$6,COUNTIF($W136:$DR136,'자료입력 및 결과표시'!$C$6)&gt;=1),IF(OR('자료입력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DW136" s="28">
        <f>IF(AND($S136='자료입력 및 결과표시'!$B$7,COUNTIF($W136:$DR136,'자료입력 및 결과표시'!$C$7)&gt;=1),IF(OR('자료입력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DX136" s="28">
        <f>IF(AND($S136='자료입력 및 결과표시'!$B$8,COUNTIF($W136:$DR136,'자료입력 및 결과표시'!$C$8)&gt;=1),IF(OR('자료입력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DY136" s="28">
        <f>IF(AND($S136='자료입력 및 결과표시'!$B$9,COUNTIF($W136:$DR136,'자료입력 및 결과표시'!$C$9)&gt;=1),IF(OR('자료입력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DZ136" s="28">
        <f>IF(AND($S136='자료입력 및 결과표시'!$B$10,COUNTIF($W136:$DR136,'자료입력 및 결과표시'!$C$10)&gt;=1),IF(OR('자료입력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A136" s="28">
        <f>IF(AND($S136='자료입력 및 결과표시'!$B$11,COUNTIF($W136:$DR136,'자료입력 및 결과표시'!$C$11)&gt;=1),IF(OR('자료입력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B136" s="28">
        <f>IF(AND($S136='자료입력 및 결과표시'!$B$12,COUNTIF($W136:$DR136,'자료입력 및 결과표시'!$C$12)&gt;=1),IF(OR('자료입력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C136" s="28">
        <f>IF(AND($S136='자료입력 및 결과표시'!$B$13,COUNTIF($W136:$DR136,'자료입력 및 결과표시'!$C$13)&gt;=1),IF(OR('자료입력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D136" s="28">
        <f>IF(AND($S136='자료입력 및 결과표시'!$B$14,COUNTIF($W136:$DR136,'자료입력 및 결과표시'!$C$14)&gt;=1),IF(OR('자료입력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E136" s="28">
        <f>IF(AND($S136='자료입력 및 결과표시'!$B$15,COUNTIF($W136:$DR136,'자료입력 및 결과표시'!$C$15)&gt;=1),IF(OR('자료입력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F136" s="28">
        <f>IF(AND($S136='자료입력 및 결과표시'!$B$16,COUNTIF($W136:$DR136,'자료입력 및 결과표시'!$C$16)&gt;=1),IF(OR('자료입력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G136" s="28">
        <f>IF(AND($S136='자료입력 및 결과표시'!$B$17,COUNTIF($W136:$DR136,'자료입력 및 결과표시'!$C$17)&gt;=1),IF(OR('자료입력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H136" s="28">
        <f>IF(AND($S136='자료입력 및 결과표시'!$B$18,COUNTIF($W136:$DR136,'자료입력 및 결과표시'!$C$18)&gt;=1),IF(OR('자료입력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I136" s="28">
        <f>IF(AND($S136='자료입력 및 결과표시'!$B$19,COUNTIF($W136:$DR136,'자료입력 및 결과표시'!$C$19)&gt;=1),IF(OR('자료입력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J136" s="28">
        <f>IF(AND($S136='자료입력 및 결과표시'!$B$20,COUNTIF($W136:$DR136,'자료입력 및 결과표시'!$C$20)&gt;=1),IF(OR('자료입력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K136" s="28">
        <f>IF(AND($S136='자료입력 및 결과표시'!$B$21,COUNTIF($W136:$DR136,'자료입력 및 결과표시'!$C$21)&gt;=1),IF(OR('자료입력 및 결과표시'!$B$4+90&gt;=$V136,'자료입력 및 결과표시'!$B$4&lt;$U136),0,IF($V136-'자료입력 및 결과표시'!$B$4-90&gt;='자료입력 및 결과표시'!$E$4,'자료입력 및 결과표시'!$E$4,$V136-'자료입력 및 결과표시'!$B$4-90)),0)</f>
        <v>0</v>
      </c>
      <c r="EL136" s="17">
        <f>IF(AND(S136='자료입력 및 결과표시'!$B$6,COUNTIF('업무중복도(데이터 입력)'!$W136:$DR136,'자료입력 및 결과표시'!$C$6)&gt;=1),1,0)</f>
        <v>0</v>
      </c>
      <c r="EM136" s="17">
        <f>IF(AND(S136='자료입력 및 결과표시'!$B$7,COUNTIF('업무중복도(데이터 입력)'!$W136:$DR136,'자료입력 및 결과표시'!$C$7)&gt;=1),2,0)</f>
        <v>0</v>
      </c>
      <c r="EN136" s="17">
        <f>IF(AND(S136='자료입력 및 결과표시'!$B$8,COUNTIF('업무중복도(데이터 입력)'!$W136:$DR136,'자료입력 및 결과표시'!$C$8)&gt;=1),3,0)</f>
        <v>0</v>
      </c>
      <c r="EO136" s="17">
        <f>IF(AND(S136='자료입력 및 결과표시'!$B$9,COUNTIF('업무중복도(데이터 입력)'!$W136:$DR136,'자료입력 및 결과표시'!$C$9)&gt;=1),4,0)</f>
        <v>0</v>
      </c>
      <c r="EP136" s="17">
        <f>IF(AND(S136='자료입력 및 결과표시'!$B$10,COUNTIF('업무중복도(데이터 입력)'!$W136:$DR136,'자료입력 및 결과표시'!$C$10)&gt;=1),5,0)</f>
        <v>0</v>
      </c>
      <c r="EQ136" s="17">
        <f>IF(AND(S136='자료입력 및 결과표시'!$B$11,COUNTIF('업무중복도(데이터 입력)'!$W136:$DR136,'자료입력 및 결과표시'!$C$11)&gt;=1),6,0)</f>
        <v>0</v>
      </c>
      <c r="ER136" s="17">
        <f>IF(AND(S136='자료입력 및 결과표시'!$B$12,COUNTIF('업무중복도(데이터 입력)'!$W136:$DR136,'자료입력 및 결과표시'!$C$12)&gt;=1),7,0)</f>
        <v>0</v>
      </c>
      <c r="ES136" s="17">
        <f>IF(AND(S136='자료입력 및 결과표시'!$B$13,COUNTIF('업무중복도(데이터 입력)'!$W136:$DR136,'자료입력 및 결과표시'!$C$13)&gt;=1),8,0)</f>
        <v>0</v>
      </c>
      <c r="ET136" s="17">
        <f>IF(AND(S136='자료입력 및 결과표시'!$B$14,COUNTIF('업무중복도(데이터 입력)'!$W136:$DR136,'자료입력 및 결과표시'!$C$14)&gt;=1),9,0)</f>
        <v>0</v>
      </c>
      <c r="EU136" s="17">
        <f>IF(AND(S136='자료입력 및 결과표시'!$B$15,COUNTIF('업무중복도(데이터 입력)'!$W136:$DR136,'자료입력 및 결과표시'!$C$15)&gt;=1),10,0)</f>
        <v>0</v>
      </c>
      <c r="EV136" s="17">
        <f>IF(AND(S136='자료입력 및 결과표시'!$B$16,COUNTIF('업무중복도(데이터 입력)'!$W136:$DR136,'자료입력 및 결과표시'!$C$16)&gt;=1),11,0)</f>
        <v>0</v>
      </c>
      <c r="EW136" s="17">
        <f>IF(AND(S136='자료입력 및 결과표시'!$B$17,COUNTIF('업무중복도(데이터 입력)'!$W136:$DR136,'자료입력 및 결과표시'!$C$17)&gt;=1),12,0)</f>
        <v>0</v>
      </c>
      <c r="EX136" s="17">
        <f>IF(AND(S136='자료입력 및 결과표시'!$B$18,COUNTIF('업무중복도(데이터 입력)'!$W136:$DR136,'자료입력 및 결과표시'!$C$18)&gt;=1),13,0)</f>
        <v>0</v>
      </c>
      <c r="EY136" s="17">
        <f>IF(AND(S136='자료입력 및 결과표시'!$B$19,COUNTIF('업무중복도(데이터 입력)'!$W136:$DR136,'자료입력 및 결과표시'!$C$19)&gt;=1),14,0)</f>
        <v>0</v>
      </c>
      <c r="EZ136" s="17">
        <f>IF(AND(S136='자료입력 및 결과표시'!$B$20,COUNTIF('업무중복도(데이터 입력)'!$W136:$DR136,'자료입력 및 결과표시'!$C$20)&gt;=1),15,0)</f>
        <v>0</v>
      </c>
      <c r="FA136" s="17">
        <f>IF(AND(S136='자료입력 및 결과표시'!$B$21,COUNTIF('업무중복도(데이터 입력)'!$W136:$DR136,'자료입력 및 결과표시'!$C$21)&gt;=1),16,0)</f>
        <v>0</v>
      </c>
      <c r="FD136" s="270" t="str">
        <f ca="1">IFERROR(MATCH('자료입력 및 결과표시'!$C$62,OFFSET($R$3,$FD135,,1000),0)+$FD135,"")</f>
        <v/>
      </c>
      <c r="FE136" s="271" t="str">
        <f t="shared" ca="1" si="383"/>
        <v/>
      </c>
      <c r="FK136" s="17">
        <f t="shared" si="384"/>
        <v>0</v>
      </c>
      <c r="FO136"/>
      <c r="FP136" s="17" t="str">
        <f t="shared" ca="1" si="385"/>
        <v/>
      </c>
      <c r="FQ136" s="270" t="str">
        <f ca="1">IFERROR(MATCH('자료입력 및 결과표시'!$C$62,OFFSET($R$3,$FQ135,,1000),0)+$FQ135,"")</f>
        <v/>
      </c>
      <c r="FR136" s="17" t="str">
        <f t="shared" ca="1" si="266"/>
        <v/>
      </c>
      <c r="FS136" s="17" t="str">
        <f t="shared" ca="1" si="267"/>
        <v/>
      </c>
      <c r="FT136" s="17" t="str">
        <f t="shared" ca="1" si="268"/>
        <v/>
      </c>
      <c r="FU136" s="17" t="str">
        <f t="shared" ca="1" si="269"/>
        <v/>
      </c>
      <c r="FV136" s="17" t="str">
        <f t="shared" ca="1" si="270"/>
        <v/>
      </c>
      <c r="FW136" s="17" t="str">
        <f t="shared" ca="1" si="271"/>
        <v/>
      </c>
      <c r="FX136" s="17" t="str">
        <f t="shared" ca="1" si="272"/>
        <v/>
      </c>
      <c r="FY136" s="17" t="str">
        <f t="shared" ca="1" si="273"/>
        <v/>
      </c>
      <c r="FZ136" s="17" t="str">
        <f t="shared" ca="1" si="274"/>
        <v/>
      </c>
      <c r="GA136" s="17" t="str">
        <f t="shared" ca="1" si="275"/>
        <v/>
      </c>
      <c r="GB136" s="17" t="str">
        <f t="shared" ca="1" si="276"/>
        <v/>
      </c>
      <c r="GC136" s="17" t="str">
        <f t="shared" ca="1" si="277"/>
        <v/>
      </c>
      <c r="GD136" s="17" t="str">
        <f t="shared" ca="1" si="278"/>
        <v/>
      </c>
      <c r="GE136" s="17" t="str">
        <f t="shared" ca="1" si="279"/>
        <v/>
      </c>
      <c r="GF136" s="17" t="str">
        <f t="shared" ca="1" si="280"/>
        <v/>
      </c>
      <c r="GG136" s="17" t="str">
        <f t="shared" ca="1" si="281"/>
        <v/>
      </c>
      <c r="GH136" s="17" t="str">
        <f t="shared" ca="1" si="282"/>
        <v/>
      </c>
      <c r="GI136" s="17" t="str">
        <f t="shared" ca="1" si="283"/>
        <v/>
      </c>
      <c r="GJ136" s="17" t="str">
        <f t="shared" ca="1" si="284"/>
        <v/>
      </c>
      <c r="GK136" s="17" t="str">
        <f t="shared" ca="1" si="285"/>
        <v/>
      </c>
      <c r="GL136" s="17" t="str">
        <f t="shared" ca="1" si="286"/>
        <v/>
      </c>
      <c r="GM136" s="17" t="str">
        <f t="shared" ca="1" si="287"/>
        <v/>
      </c>
      <c r="GN136" s="17" t="str">
        <f t="shared" ca="1" si="288"/>
        <v/>
      </c>
      <c r="GO136" s="17" t="str">
        <f t="shared" ca="1" si="289"/>
        <v/>
      </c>
      <c r="GP136" s="17" t="str">
        <f t="shared" ca="1" si="290"/>
        <v/>
      </c>
      <c r="GQ136" s="17" t="str">
        <f t="shared" ca="1" si="291"/>
        <v/>
      </c>
      <c r="GR136" s="17" t="str">
        <f t="shared" ca="1" si="292"/>
        <v/>
      </c>
      <c r="GS136" s="17" t="str">
        <f t="shared" ca="1" si="293"/>
        <v/>
      </c>
      <c r="GT136" s="17" t="str">
        <f t="shared" ca="1" si="294"/>
        <v/>
      </c>
      <c r="GU136" s="17" t="str">
        <f t="shared" ca="1" si="295"/>
        <v/>
      </c>
      <c r="GV136" s="17" t="str">
        <f t="shared" ca="1" si="296"/>
        <v/>
      </c>
      <c r="GW136" s="17" t="str">
        <f t="shared" ca="1" si="297"/>
        <v/>
      </c>
      <c r="GX136" s="17" t="str">
        <f t="shared" ca="1" si="298"/>
        <v/>
      </c>
      <c r="GY136" s="17" t="str">
        <f t="shared" ca="1" si="299"/>
        <v/>
      </c>
      <c r="GZ136" s="17" t="str">
        <f t="shared" ca="1" si="300"/>
        <v/>
      </c>
      <c r="HA136" s="17" t="str">
        <f t="shared" ca="1" si="301"/>
        <v/>
      </c>
      <c r="HB136" s="17" t="str">
        <f t="shared" ca="1" si="302"/>
        <v/>
      </c>
      <c r="HC136" s="17" t="str">
        <f t="shared" ca="1" si="303"/>
        <v/>
      </c>
      <c r="HD136" s="17" t="str">
        <f t="shared" ca="1" si="304"/>
        <v/>
      </c>
      <c r="HE136" s="17" t="str">
        <f t="shared" ca="1" si="305"/>
        <v/>
      </c>
      <c r="HF136" s="17" t="str">
        <f t="shared" ca="1" si="306"/>
        <v/>
      </c>
      <c r="HG136" s="17" t="str">
        <f t="shared" ca="1" si="307"/>
        <v/>
      </c>
      <c r="HH136" s="17" t="str">
        <f t="shared" ca="1" si="308"/>
        <v/>
      </c>
      <c r="HI136" s="17" t="str">
        <f t="shared" ca="1" si="309"/>
        <v/>
      </c>
      <c r="HJ136" s="17" t="str">
        <f t="shared" ca="1" si="310"/>
        <v/>
      </c>
      <c r="HK136" s="17" t="str">
        <f t="shared" ca="1" si="311"/>
        <v/>
      </c>
      <c r="HL136" s="17" t="str">
        <f t="shared" ca="1" si="312"/>
        <v/>
      </c>
      <c r="HM136" s="17" t="str">
        <f t="shared" ca="1" si="313"/>
        <v/>
      </c>
      <c r="HN136" s="17" t="str">
        <f t="shared" ca="1" si="314"/>
        <v/>
      </c>
      <c r="HO136" s="17" t="str">
        <f t="shared" ca="1" si="315"/>
        <v/>
      </c>
      <c r="HP136" s="17" t="str">
        <f t="shared" ca="1" si="316"/>
        <v/>
      </c>
      <c r="HQ136" s="17" t="str">
        <f t="shared" ca="1" si="317"/>
        <v/>
      </c>
      <c r="HR136" s="17" t="str">
        <f t="shared" ca="1" si="318"/>
        <v/>
      </c>
      <c r="HS136" s="17" t="str">
        <f t="shared" ca="1" si="319"/>
        <v/>
      </c>
      <c r="HT136" s="17" t="str">
        <f t="shared" ca="1" si="320"/>
        <v/>
      </c>
      <c r="HU136" s="17" t="str">
        <f t="shared" ca="1" si="321"/>
        <v/>
      </c>
      <c r="HV136" s="17" t="str">
        <f t="shared" ca="1" si="322"/>
        <v/>
      </c>
      <c r="HW136" s="17" t="str">
        <f t="shared" ca="1" si="323"/>
        <v/>
      </c>
      <c r="HX136" s="17" t="str">
        <f t="shared" ca="1" si="324"/>
        <v/>
      </c>
      <c r="HY136" s="17" t="str">
        <f t="shared" ca="1" si="325"/>
        <v/>
      </c>
      <c r="HZ136" s="17" t="str">
        <f t="shared" ca="1" si="326"/>
        <v/>
      </c>
      <c r="IA136" s="17" t="str">
        <f t="shared" ca="1" si="327"/>
        <v/>
      </c>
      <c r="IB136" s="17" t="str">
        <f t="shared" ca="1" si="328"/>
        <v/>
      </c>
      <c r="IC136" s="17" t="str">
        <f t="shared" ca="1" si="329"/>
        <v/>
      </c>
      <c r="ID136" s="17" t="str">
        <f t="shared" ca="1" si="330"/>
        <v/>
      </c>
      <c r="IE136" s="17" t="str">
        <f t="shared" ca="1" si="331"/>
        <v/>
      </c>
      <c r="IF136" s="17" t="str">
        <f t="shared" ca="1" si="332"/>
        <v/>
      </c>
      <c r="IG136" s="17" t="str">
        <f t="shared" ca="1" si="333"/>
        <v/>
      </c>
      <c r="IH136" s="17" t="str">
        <f t="shared" ca="1" si="334"/>
        <v/>
      </c>
      <c r="II136" s="17" t="str">
        <f t="shared" ca="1" si="335"/>
        <v/>
      </c>
      <c r="IJ136" s="17" t="str">
        <f t="shared" ca="1" si="336"/>
        <v/>
      </c>
      <c r="IK136" s="17" t="str">
        <f t="shared" ca="1" si="337"/>
        <v/>
      </c>
      <c r="IL136" s="17" t="str">
        <f t="shared" ca="1" si="338"/>
        <v/>
      </c>
      <c r="IM136" s="17" t="str">
        <f t="shared" ca="1" si="339"/>
        <v/>
      </c>
      <c r="IN136" s="17" t="str">
        <f t="shared" ca="1" si="340"/>
        <v/>
      </c>
      <c r="IO136" s="17" t="str">
        <f t="shared" ca="1" si="341"/>
        <v/>
      </c>
      <c r="IP136" s="17" t="str">
        <f t="shared" ca="1" si="342"/>
        <v/>
      </c>
      <c r="IQ136" s="17" t="str">
        <f t="shared" ca="1" si="343"/>
        <v/>
      </c>
      <c r="IR136" s="17" t="str">
        <f t="shared" ca="1" si="344"/>
        <v/>
      </c>
      <c r="IS136" s="17" t="str">
        <f t="shared" ca="1" si="345"/>
        <v/>
      </c>
      <c r="IT136" s="17" t="str">
        <f t="shared" ca="1" si="346"/>
        <v/>
      </c>
      <c r="IU136" s="17" t="str">
        <f t="shared" ca="1" si="347"/>
        <v/>
      </c>
      <c r="IV136" s="17" t="str">
        <f t="shared" ca="1" si="348"/>
        <v/>
      </c>
      <c r="IW136" s="17" t="str">
        <f t="shared" ca="1" si="349"/>
        <v/>
      </c>
      <c r="IX136" s="17" t="str">
        <f t="shared" ca="1" si="350"/>
        <v/>
      </c>
      <c r="IY136" s="17" t="str">
        <f t="shared" ca="1" si="351"/>
        <v/>
      </c>
      <c r="IZ136" s="17" t="str">
        <f t="shared" ca="1" si="352"/>
        <v/>
      </c>
      <c r="JA136" s="17" t="str">
        <f t="shared" ca="1" si="353"/>
        <v/>
      </c>
      <c r="JB136" s="17" t="str">
        <f t="shared" ca="1" si="354"/>
        <v/>
      </c>
      <c r="JC136" s="17" t="str">
        <f t="shared" ca="1" si="355"/>
        <v/>
      </c>
      <c r="JD136" s="17" t="str">
        <f t="shared" ca="1" si="356"/>
        <v/>
      </c>
      <c r="JE136" s="17" t="str">
        <f t="shared" ca="1" si="357"/>
        <v/>
      </c>
      <c r="JF136" s="17" t="str">
        <f t="shared" ca="1" si="358"/>
        <v/>
      </c>
      <c r="JG136" s="17" t="str">
        <f t="shared" ca="1" si="359"/>
        <v/>
      </c>
      <c r="JH136" s="17" t="str">
        <f t="shared" ca="1" si="360"/>
        <v/>
      </c>
      <c r="JI136" s="17" t="str">
        <f t="shared" ca="1" si="361"/>
        <v/>
      </c>
      <c r="JJ136" s="17" t="str">
        <f t="shared" ca="1" si="362"/>
        <v/>
      </c>
      <c r="JK136" s="17" t="str">
        <f t="shared" ca="1" si="363"/>
        <v/>
      </c>
      <c r="JL136" s="17" t="str">
        <f t="shared" ca="1" si="364"/>
        <v/>
      </c>
      <c r="JM136" s="17" t="str">
        <f t="shared" ca="1" si="365"/>
        <v/>
      </c>
    </row>
    <row r="137" spans="1:273">
      <c r="A137" s="17" t="str">
        <f t="shared" si="366"/>
        <v>\\\0</v>
      </c>
      <c r="B137" s="17" t="str">
        <f t="shared" si="367"/>
        <v>\\\0</v>
      </c>
      <c r="C137" s="17" t="str">
        <f t="shared" si="368"/>
        <v>\\\0</v>
      </c>
      <c r="D137" s="17" t="str">
        <f t="shared" si="369"/>
        <v>\\\0</v>
      </c>
      <c r="E137" s="17" t="str">
        <f t="shared" si="370"/>
        <v>\\\0</v>
      </c>
      <c r="F137" s="17" t="str">
        <f t="shared" si="371"/>
        <v>\\\0</v>
      </c>
      <c r="G137" s="17" t="str">
        <f t="shared" si="372"/>
        <v>\\\0</v>
      </c>
      <c r="H137" s="17" t="str">
        <f t="shared" si="373"/>
        <v>\\\0</v>
      </c>
      <c r="I137" s="17" t="str">
        <f t="shared" si="374"/>
        <v>\\\0</v>
      </c>
      <c r="J137" s="17" t="str">
        <f t="shared" si="375"/>
        <v>\\\0</v>
      </c>
      <c r="K137" s="17" t="str">
        <f t="shared" si="376"/>
        <v>\\\0</v>
      </c>
      <c r="L137" s="17" t="str">
        <f t="shared" si="377"/>
        <v>\\\0</v>
      </c>
      <c r="M137" s="17" t="str">
        <f t="shared" si="378"/>
        <v>\\\0</v>
      </c>
      <c r="N137" s="17" t="str">
        <f t="shared" si="379"/>
        <v>\\\0</v>
      </c>
      <c r="O137" s="17" t="str">
        <f t="shared" si="380"/>
        <v>\\\0</v>
      </c>
      <c r="P137" s="17" t="str">
        <f t="shared" si="381"/>
        <v>\\\0</v>
      </c>
      <c r="R137" s="17" t="str">
        <f t="shared" si="382"/>
        <v>\\</v>
      </c>
      <c r="S137" s="38"/>
      <c r="T137" s="39"/>
      <c r="U137" s="31"/>
      <c r="V137" s="32"/>
      <c r="W137" s="36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35"/>
      <c r="DS137" s="287"/>
      <c r="DT137" s="36"/>
      <c r="DU137" s="37"/>
      <c r="DV137" s="28">
        <f>IF(AND($S137='자료입력 및 결과표시'!$B$6,COUNTIF($W137:$DR137,'자료입력 및 결과표시'!$C$6)&gt;=1),IF(OR('자료입력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DW137" s="28">
        <f>IF(AND($S137='자료입력 및 결과표시'!$B$7,COUNTIF($W137:$DR137,'자료입력 및 결과표시'!$C$7)&gt;=1),IF(OR('자료입력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DX137" s="28">
        <f>IF(AND($S137='자료입력 및 결과표시'!$B$8,COUNTIF($W137:$DR137,'자료입력 및 결과표시'!$C$8)&gt;=1),IF(OR('자료입력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DY137" s="28">
        <f>IF(AND($S137='자료입력 및 결과표시'!$B$9,COUNTIF($W137:$DR137,'자료입력 및 결과표시'!$C$9)&gt;=1),IF(OR('자료입력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DZ137" s="28">
        <f>IF(AND($S137='자료입력 및 결과표시'!$B$10,COUNTIF($W137:$DR137,'자료입력 및 결과표시'!$C$10)&gt;=1),IF(OR('자료입력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A137" s="28">
        <f>IF(AND($S137='자료입력 및 결과표시'!$B$11,COUNTIF($W137:$DR137,'자료입력 및 결과표시'!$C$11)&gt;=1),IF(OR('자료입력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B137" s="28">
        <f>IF(AND($S137='자료입력 및 결과표시'!$B$12,COUNTIF($W137:$DR137,'자료입력 및 결과표시'!$C$12)&gt;=1),IF(OR('자료입력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C137" s="28">
        <f>IF(AND($S137='자료입력 및 결과표시'!$B$13,COUNTIF($W137:$DR137,'자료입력 및 결과표시'!$C$13)&gt;=1),IF(OR('자료입력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D137" s="28">
        <f>IF(AND($S137='자료입력 및 결과표시'!$B$14,COUNTIF($W137:$DR137,'자료입력 및 결과표시'!$C$14)&gt;=1),IF(OR('자료입력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E137" s="28">
        <f>IF(AND($S137='자료입력 및 결과표시'!$B$15,COUNTIF($W137:$DR137,'자료입력 및 결과표시'!$C$15)&gt;=1),IF(OR('자료입력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F137" s="28">
        <f>IF(AND($S137='자료입력 및 결과표시'!$B$16,COUNTIF($W137:$DR137,'자료입력 및 결과표시'!$C$16)&gt;=1),IF(OR('자료입력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G137" s="28">
        <f>IF(AND($S137='자료입력 및 결과표시'!$B$17,COUNTIF($W137:$DR137,'자료입력 및 결과표시'!$C$17)&gt;=1),IF(OR('자료입력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H137" s="28">
        <f>IF(AND($S137='자료입력 및 결과표시'!$B$18,COUNTIF($W137:$DR137,'자료입력 및 결과표시'!$C$18)&gt;=1),IF(OR('자료입력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I137" s="28">
        <f>IF(AND($S137='자료입력 및 결과표시'!$B$19,COUNTIF($W137:$DR137,'자료입력 및 결과표시'!$C$19)&gt;=1),IF(OR('자료입력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J137" s="28">
        <f>IF(AND($S137='자료입력 및 결과표시'!$B$20,COUNTIF($W137:$DR137,'자료입력 및 결과표시'!$C$20)&gt;=1),IF(OR('자료입력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K137" s="28">
        <f>IF(AND($S137='자료입력 및 결과표시'!$B$21,COUNTIF($W137:$DR137,'자료입력 및 결과표시'!$C$21)&gt;=1),IF(OR('자료입력 및 결과표시'!$B$4+90&gt;=$V137,'자료입력 및 결과표시'!$B$4&lt;$U137),0,IF($V137-'자료입력 및 결과표시'!$B$4-90&gt;='자료입력 및 결과표시'!$E$4,'자료입력 및 결과표시'!$E$4,$V137-'자료입력 및 결과표시'!$B$4-90)),0)</f>
        <v>0</v>
      </c>
      <c r="EL137" s="17">
        <f>IF(AND(S137='자료입력 및 결과표시'!$B$6,COUNTIF('업무중복도(데이터 입력)'!$W137:$DR137,'자료입력 및 결과표시'!$C$6)&gt;=1),1,0)</f>
        <v>0</v>
      </c>
      <c r="EM137" s="17">
        <f>IF(AND(S137='자료입력 및 결과표시'!$B$7,COUNTIF('업무중복도(데이터 입력)'!$W137:$DR137,'자료입력 및 결과표시'!$C$7)&gt;=1),2,0)</f>
        <v>0</v>
      </c>
      <c r="EN137" s="17">
        <f>IF(AND(S137='자료입력 및 결과표시'!$B$8,COUNTIF('업무중복도(데이터 입력)'!$W137:$DR137,'자료입력 및 결과표시'!$C$8)&gt;=1),3,0)</f>
        <v>0</v>
      </c>
      <c r="EO137" s="17">
        <f>IF(AND(S137='자료입력 및 결과표시'!$B$9,COUNTIF('업무중복도(데이터 입력)'!$W137:$DR137,'자료입력 및 결과표시'!$C$9)&gt;=1),4,0)</f>
        <v>0</v>
      </c>
      <c r="EP137" s="17">
        <f>IF(AND(S137='자료입력 및 결과표시'!$B$10,COUNTIF('업무중복도(데이터 입력)'!$W137:$DR137,'자료입력 및 결과표시'!$C$10)&gt;=1),5,0)</f>
        <v>0</v>
      </c>
      <c r="EQ137" s="17">
        <f>IF(AND(S137='자료입력 및 결과표시'!$B$11,COUNTIF('업무중복도(데이터 입력)'!$W137:$DR137,'자료입력 및 결과표시'!$C$11)&gt;=1),6,0)</f>
        <v>0</v>
      </c>
      <c r="ER137" s="17">
        <f>IF(AND(S137='자료입력 및 결과표시'!$B$12,COUNTIF('업무중복도(데이터 입력)'!$W137:$DR137,'자료입력 및 결과표시'!$C$12)&gt;=1),7,0)</f>
        <v>0</v>
      </c>
      <c r="ES137" s="17">
        <f>IF(AND(S137='자료입력 및 결과표시'!$B$13,COUNTIF('업무중복도(데이터 입력)'!$W137:$DR137,'자료입력 및 결과표시'!$C$13)&gt;=1),8,0)</f>
        <v>0</v>
      </c>
      <c r="ET137" s="17">
        <f>IF(AND(S137='자료입력 및 결과표시'!$B$14,COUNTIF('업무중복도(데이터 입력)'!$W137:$DR137,'자료입력 및 결과표시'!$C$14)&gt;=1),9,0)</f>
        <v>0</v>
      </c>
      <c r="EU137" s="17">
        <f>IF(AND(S137='자료입력 및 결과표시'!$B$15,COUNTIF('업무중복도(데이터 입력)'!$W137:$DR137,'자료입력 및 결과표시'!$C$15)&gt;=1),10,0)</f>
        <v>0</v>
      </c>
      <c r="EV137" s="17">
        <f>IF(AND(S137='자료입력 및 결과표시'!$B$16,COUNTIF('업무중복도(데이터 입력)'!$W137:$DR137,'자료입력 및 결과표시'!$C$16)&gt;=1),11,0)</f>
        <v>0</v>
      </c>
      <c r="EW137" s="17">
        <f>IF(AND(S137='자료입력 및 결과표시'!$B$17,COUNTIF('업무중복도(데이터 입력)'!$W137:$DR137,'자료입력 및 결과표시'!$C$17)&gt;=1),12,0)</f>
        <v>0</v>
      </c>
      <c r="EX137" s="17">
        <f>IF(AND(S137='자료입력 및 결과표시'!$B$18,COUNTIF('업무중복도(데이터 입력)'!$W137:$DR137,'자료입력 및 결과표시'!$C$18)&gt;=1),13,0)</f>
        <v>0</v>
      </c>
      <c r="EY137" s="17">
        <f>IF(AND(S137='자료입력 및 결과표시'!$B$19,COUNTIF('업무중복도(데이터 입력)'!$W137:$DR137,'자료입력 및 결과표시'!$C$19)&gt;=1),14,0)</f>
        <v>0</v>
      </c>
      <c r="EZ137" s="17">
        <f>IF(AND(S137='자료입력 및 결과표시'!$B$20,COUNTIF('업무중복도(데이터 입력)'!$W137:$DR137,'자료입력 및 결과표시'!$C$20)&gt;=1),15,0)</f>
        <v>0</v>
      </c>
      <c r="FA137" s="17">
        <f>IF(AND(S137='자료입력 및 결과표시'!$B$21,COUNTIF('업무중복도(데이터 입력)'!$W137:$DR137,'자료입력 및 결과표시'!$C$21)&gt;=1),16,0)</f>
        <v>0</v>
      </c>
      <c r="FD137" s="270" t="str">
        <f ca="1">IFERROR(MATCH('자료입력 및 결과표시'!$C$62,OFFSET($R$3,$FD136,,1000),0)+$FD136,"")</f>
        <v/>
      </c>
      <c r="FE137" s="271" t="str">
        <f t="shared" ca="1" si="383"/>
        <v/>
      </c>
      <c r="FK137" s="17">
        <f t="shared" si="384"/>
        <v>0</v>
      </c>
      <c r="FO137"/>
      <c r="FP137" s="17" t="str">
        <f t="shared" ca="1" si="385"/>
        <v/>
      </c>
      <c r="FQ137" s="270" t="str">
        <f ca="1">IFERROR(MATCH('자료입력 및 결과표시'!$C$62,OFFSET($R$3,$FQ136,,1000),0)+$FQ136,"")</f>
        <v/>
      </c>
      <c r="FR137" s="17" t="str">
        <f t="shared" ca="1" si="266"/>
        <v/>
      </c>
      <c r="FS137" s="17" t="str">
        <f t="shared" ca="1" si="267"/>
        <v/>
      </c>
      <c r="FT137" s="17" t="str">
        <f t="shared" ca="1" si="268"/>
        <v/>
      </c>
      <c r="FU137" s="17" t="str">
        <f t="shared" ca="1" si="269"/>
        <v/>
      </c>
      <c r="FV137" s="17" t="str">
        <f t="shared" ca="1" si="270"/>
        <v/>
      </c>
      <c r="FW137" s="17" t="str">
        <f t="shared" ca="1" si="271"/>
        <v/>
      </c>
      <c r="FX137" s="17" t="str">
        <f t="shared" ca="1" si="272"/>
        <v/>
      </c>
      <c r="FY137" s="17" t="str">
        <f t="shared" ca="1" si="273"/>
        <v/>
      </c>
      <c r="FZ137" s="17" t="str">
        <f t="shared" ca="1" si="274"/>
        <v/>
      </c>
      <c r="GA137" s="17" t="str">
        <f t="shared" ca="1" si="275"/>
        <v/>
      </c>
      <c r="GB137" s="17" t="str">
        <f t="shared" ca="1" si="276"/>
        <v/>
      </c>
      <c r="GC137" s="17" t="str">
        <f t="shared" ca="1" si="277"/>
        <v/>
      </c>
      <c r="GD137" s="17" t="str">
        <f t="shared" ca="1" si="278"/>
        <v/>
      </c>
      <c r="GE137" s="17" t="str">
        <f t="shared" ca="1" si="279"/>
        <v/>
      </c>
      <c r="GF137" s="17" t="str">
        <f t="shared" ca="1" si="280"/>
        <v/>
      </c>
      <c r="GG137" s="17" t="str">
        <f t="shared" ca="1" si="281"/>
        <v/>
      </c>
      <c r="GH137" s="17" t="str">
        <f t="shared" ca="1" si="282"/>
        <v/>
      </c>
      <c r="GI137" s="17" t="str">
        <f t="shared" ca="1" si="283"/>
        <v/>
      </c>
      <c r="GJ137" s="17" t="str">
        <f t="shared" ca="1" si="284"/>
        <v/>
      </c>
      <c r="GK137" s="17" t="str">
        <f t="shared" ca="1" si="285"/>
        <v/>
      </c>
      <c r="GL137" s="17" t="str">
        <f t="shared" ca="1" si="286"/>
        <v/>
      </c>
      <c r="GM137" s="17" t="str">
        <f t="shared" ca="1" si="287"/>
        <v/>
      </c>
      <c r="GN137" s="17" t="str">
        <f t="shared" ca="1" si="288"/>
        <v/>
      </c>
      <c r="GO137" s="17" t="str">
        <f t="shared" ca="1" si="289"/>
        <v/>
      </c>
      <c r="GP137" s="17" t="str">
        <f t="shared" ca="1" si="290"/>
        <v/>
      </c>
      <c r="GQ137" s="17" t="str">
        <f t="shared" ca="1" si="291"/>
        <v/>
      </c>
      <c r="GR137" s="17" t="str">
        <f t="shared" ca="1" si="292"/>
        <v/>
      </c>
      <c r="GS137" s="17" t="str">
        <f t="shared" ca="1" si="293"/>
        <v/>
      </c>
      <c r="GT137" s="17" t="str">
        <f t="shared" ca="1" si="294"/>
        <v/>
      </c>
      <c r="GU137" s="17" t="str">
        <f t="shared" ca="1" si="295"/>
        <v/>
      </c>
      <c r="GV137" s="17" t="str">
        <f t="shared" ca="1" si="296"/>
        <v/>
      </c>
      <c r="GW137" s="17" t="str">
        <f t="shared" ca="1" si="297"/>
        <v/>
      </c>
      <c r="GX137" s="17" t="str">
        <f t="shared" ca="1" si="298"/>
        <v/>
      </c>
      <c r="GY137" s="17" t="str">
        <f t="shared" ca="1" si="299"/>
        <v/>
      </c>
      <c r="GZ137" s="17" t="str">
        <f t="shared" ca="1" si="300"/>
        <v/>
      </c>
      <c r="HA137" s="17" t="str">
        <f t="shared" ca="1" si="301"/>
        <v/>
      </c>
      <c r="HB137" s="17" t="str">
        <f t="shared" ca="1" si="302"/>
        <v/>
      </c>
      <c r="HC137" s="17" t="str">
        <f t="shared" ca="1" si="303"/>
        <v/>
      </c>
      <c r="HD137" s="17" t="str">
        <f t="shared" ca="1" si="304"/>
        <v/>
      </c>
      <c r="HE137" s="17" t="str">
        <f t="shared" ca="1" si="305"/>
        <v/>
      </c>
      <c r="HF137" s="17" t="str">
        <f t="shared" ca="1" si="306"/>
        <v/>
      </c>
      <c r="HG137" s="17" t="str">
        <f t="shared" ca="1" si="307"/>
        <v/>
      </c>
      <c r="HH137" s="17" t="str">
        <f t="shared" ca="1" si="308"/>
        <v/>
      </c>
      <c r="HI137" s="17" t="str">
        <f t="shared" ca="1" si="309"/>
        <v/>
      </c>
      <c r="HJ137" s="17" t="str">
        <f t="shared" ca="1" si="310"/>
        <v/>
      </c>
      <c r="HK137" s="17" t="str">
        <f t="shared" ca="1" si="311"/>
        <v/>
      </c>
      <c r="HL137" s="17" t="str">
        <f t="shared" ca="1" si="312"/>
        <v/>
      </c>
      <c r="HM137" s="17" t="str">
        <f t="shared" ca="1" si="313"/>
        <v/>
      </c>
      <c r="HN137" s="17" t="str">
        <f t="shared" ca="1" si="314"/>
        <v/>
      </c>
      <c r="HO137" s="17" t="str">
        <f t="shared" ca="1" si="315"/>
        <v/>
      </c>
      <c r="HP137" s="17" t="str">
        <f t="shared" ca="1" si="316"/>
        <v/>
      </c>
      <c r="HQ137" s="17" t="str">
        <f t="shared" ca="1" si="317"/>
        <v/>
      </c>
      <c r="HR137" s="17" t="str">
        <f t="shared" ca="1" si="318"/>
        <v/>
      </c>
      <c r="HS137" s="17" t="str">
        <f t="shared" ca="1" si="319"/>
        <v/>
      </c>
      <c r="HT137" s="17" t="str">
        <f t="shared" ca="1" si="320"/>
        <v/>
      </c>
      <c r="HU137" s="17" t="str">
        <f t="shared" ca="1" si="321"/>
        <v/>
      </c>
      <c r="HV137" s="17" t="str">
        <f t="shared" ca="1" si="322"/>
        <v/>
      </c>
      <c r="HW137" s="17" t="str">
        <f t="shared" ca="1" si="323"/>
        <v/>
      </c>
      <c r="HX137" s="17" t="str">
        <f t="shared" ca="1" si="324"/>
        <v/>
      </c>
      <c r="HY137" s="17" t="str">
        <f t="shared" ca="1" si="325"/>
        <v/>
      </c>
      <c r="HZ137" s="17" t="str">
        <f t="shared" ca="1" si="326"/>
        <v/>
      </c>
      <c r="IA137" s="17" t="str">
        <f t="shared" ca="1" si="327"/>
        <v/>
      </c>
      <c r="IB137" s="17" t="str">
        <f t="shared" ca="1" si="328"/>
        <v/>
      </c>
      <c r="IC137" s="17" t="str">
        <f t="shared" ca="1" si="329"/>
        <v/>
      </c>
      <c r="ID137" s="17" t="str">
        <f t="shared" ca="1" si="330"/>
        <v/>
      </c>
      <c r="IE137" s="17" t="str">
        <f t="shared" ca="1" si="331"/>
        <v/>
      </c>
      <c r="IF137" s="17" t="str">
        <f t="shared" ca="1" si="332"/>
        <v/>
      </c>
      <c r="IG137" s="17" t="str">
        <f t="shared" ca="1" si="333"/>
        <v/>
      </c>
      <c r="IH137" s="17" t="str">
        <f t="shared" ca="1" si="334"/>
        <v/>
      </c>
      <c r="II137" s="17" t="str">
        <f t="shared" ca="1" si="335"/>
        <v/>
      </c>
      <c r="IJ137" s="17" t="str">
        <f t="shared" ca="1" si="336"/>
        <v/>
      </c>
      <c r="IK137" s="17" t="str">
        <f t="shared" ca="1" si="337"/>
        <v/>
      </c>
      <c r="IL137" s="17" t="str">
        <f t="shared" ca="1" si="338"/>
        <v/>
      </c>
      <c r="IM137" s="17" t="str">
        <f t="shared" ca="1" si="339"/>
        <v/>
      </c>
      <c r="IN137" s="17" t="str">
        <f t="shared" ca="1" si="340"/>
        <v/>
      </c>
      <c r="IO137" s="17" t="str">
        <f t="shared" ca="1" si="341"/>
        <v/>
      </c>
      <c r="IP137" s="17" t="str">
        <f t="shared" ca="1" si="342"/>
        <v/>
      </c>
      <c r="IQ137" s="17" t="str">
        <f t="shared" ca="1" si="343"/>
        <v/>
      </c>
      <c r="IR137" s="17" t="str">
        <f t="shared" ca="1" si="344"/>
        <v/>
      </c>
      <c r="IS137" s="17" t="str">
        <f t="shared" ca="1" si="345"/>
        <v/>
      </c>
      <c r="IT137" s="17" t="str">
        <f t="shared" ca="1" si="346"/>
        <v/>
      </c>
      <c r="IU137" s="17" t="str">
        <f t="shared" ca="1" si="347"/>
        <v/>
      </c>
      <c r="IV137" s="17" t="str">
        <f t="shared" ca="1" si="348"/>
        <v/>
      </c>
      <c r="IW137" s="17" t="str">
        <f t="shared" ca="1" si="349"/>
        <v/>
      </c>
      <c r="IX137" s="17" t="str">
        <f t="shared" ca="1" si="350"/>
        <v/>
      </c>
      <c r="IY137" s="17" t="str">
        <f t="shared" ca="1" si="351"/>
        <v/>
      </c>
      <c r="IZ137" s="17" t="str">
        <f t="shared" ca="1" si="352"/>
        <v/>
      </c>
      <c r="JA137" s="17" t="str">
        <f t="shared" ca="1" si="353"/>
        <v/>
      </c>
      <c r="JB137" s="17" t="str">
        <f t="shared" ca="1" si="354"/>
        <v/>
      </c>
      <c r="JC137" s="17" t="str">
        <f t="shared" ca="1" si="355"/>
        <v/>
      </c>
      <c r="JD137" s="17" t="str">
        <f t="shared" ca="1" si="356"/>
        <v/>
      </c>
      <c r="JE137" s="17" t="str">
        <f t="shared" ca="1" si="357"/>
        <v/>
      </c>
      <c r="JF137" s="17" t="str">
        <f t="shared" ca="1" si="358"/>
        <v/>
      </c>
      <c r="JG137" s="17" t="str">
        <f t="shared" ca="1" si="359"/>
        <v/>
      </c>
      <c r="JH137" s="17" t="str">
        <f t="shared" ca="1" si="360"/>
        <v/>
      </c>
      <c r="JI137" s="17" t="str">
        <f t="shared" ca="1" si="361"/>
        <v/>
      </c>
      <c r="JJ137" s="17" t="str">
        <f t="shared" ca="1" si="362"/>
        <v/>
      </c>
      <c r="JK137" s="17" t="str">
        <f t="shared" ca="1" si="363"/>
        <v/>
      </c>
      <c r="JL137" s="17" t="str">
        <f t="shared" ca="1" si="364"/>
        <v/>
      </c>
      <c r="JM137" s="17" t="str">
        <f t="shared" ca="1" si="365"/>
        <v/>
      </c>
    </row>
    <row r="138" spans="1:273">
      <c r="A138" s="17" t="str">
        <f t="shared" si="366"/>
        <v>\\\0</v>
      </c>
      <c r="B138" s="17" t="str">
        <f t="shared" si="367"/>
        <v>\\\0</v>
      </c>
      <c r="C138" s="17" t="str">
        <f t="shared" si="368"/>
        <v>\\\0</v>
      </c>
      <c r="D138" s="17" t="str">
        <f t="shared" si="369"/>
        <v>\\\0</v>
      </c>
      <c r="E138" s="17" t="str">
        <f t="shared" si="370"/>
        <v>\\\0</v>
      </c>
      <c r="F138" s="17" t="str">
        <f t="shared" si="371"/>
        <v>\\\0</v>
      </c>
      <c r="G138" s="17" t="str">
        <f t="shared" si="372"/>
        <v>\\\0</v>
      </c>
      <c r="H138" s="17" t="str">
        <f t="shared" si="373"/>
        <v>\\\0</v>
      </c>
      <c r="I138" s="17" t="str">
        <f t="shared" si="374"/>
        <v>\\\0</v>
      </c>
      <c r="J138" s="17" t="str">
        <f t="shared" si="375"/>
        <v>\\\0</v>
      </c>
      <c r="K138" s="17" t="str">
        <f t="shared" si="376"/>
        <v>\\\0</v>
      </c>
      <c r="L138" s="17" t="str">
        <f t="shared" si="377"/>
        <v>\\\0</v>
      </c>
      <c r="M138" s="17" t="str">
        <f t="shared" si="378"/>
        <v>\\\0</v>
      </c>
      <c r="N138" s="17" t="str">
        <f t="shared" si="379"/>
        <v>\\\0</v>
      </c>
      <c r="O138" s="17" t="str">
        <f t="shared" si="380"/>
        <v>\\\0</v>
      </c>
      <c r="P138" s="17" t="str">
        <f t="shared" si="381"/>
        <v>\\\0</v>
      </c>
      <c r="R138" s="17" t="str">
        <f t="shared" si="382"/>
        <v>\\</v>
      </c>
      <c r="S138" s="38"/>
      <c r="T138" s="39"/>
      <c r="U138" s="31"/>
      <c r="V138" s="32"/>
      <c r="W138" s="36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35"/>
      <c r="DS138" s="287"/>
      <c r="DT138" s="36"/>
      <c r="DU138" s="37"/>
      <c r="DV138" s="28">
        <f>IF(AND($S138='자료입력 및 결과표시'!$B$6,COUNTIF($W138:$DR138,'자료입력 및 결과표시'!$C$6)&gt;=1),IF(OR('자료입력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DW138" s="28">
        <f>IF(AND($S138='자료입력 및 결과표시'!$B$7,COUNTIF($W138:$DR138,'자료입력 및 결과표시'!$C$7)&gt;=1),IF(OR('자료입력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DX138" s="28">
        <f>IF(AND($S138='자료입력 및 결과표시'!$B$8,COUNTIF($W138:$DR138,'자료입력 및 결과표시'!$C$8)&gt;=1),IF(OR('자료입력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DY138" s="28">
        <f>IF(AND($S138='자료입력 및 결과표시'!$B$9,COUNTIF($W138:$DR138,'자료입력 및 결과표시'!$C$9)&gt;=1),IF(OR('자료입력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DZ138" s="28">
        <f>IF(AND($S138='자료입력 및 결과표시'!$B$10,COUNTIF($W138:$DR138,'자료입력 및 결과표시'!$C$10)&gt;=1),IF(OR('자료입력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A138" s="28">
        <f>IF(AND($S138='자료입력 및 결과표시'!$B$11,COUNTIF($W138:$DR138,'자료입력 및 결과표시'!$C$11)&gt;=1),IF(OR('자료입력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B138" s="28">
        <f>IF(AND($S138='자료입력 및 결과표시'!$B$12,COUNTIF($W138:$DR138,'자료입력 및 결과표시'!$C$12)&gt;=1),IF(OR('자료입력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C138" s="28">
        <f>IF(AND($S138='자료입력 및 결과표시'!$B$13,COUNTIF($W138:$DR138,'자료입력 및 결과표시'!$C$13)&gt;=1),IF(OR('자료입력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D138" s="28">
        <f>IF(AND($S138='자료입력 및 결과표시'!$B$14,COUNTIF($W138:$DR138,'자료입력 및 결과표시'!$C$14)&gt;=1),IF(OR('자료입력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E138" s="28">
        <f>IF(AND($S138='자료입력 및 결과표시'!$B$15,COUNTIF($W138:$DR138,'자료입력 및 결과표시'!$C$15)&gt;=1),IF(OR('자료입력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F138" s="28">
        <f>IF(AND($S138='자료입력 및 결과표시'!$B$16,COUNTIF($W138:$DR138,'자료입력 및 결과표시'!$C$16)&gt;=1),IF(OR('자료입력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G138" s="28">
        <f>IF(AND($S138='자료입력 및 결과표시'!$B$17,COUNTIF($W138:$DR138,'자료입력 및 결과표시'!$C$17)&gt;=1),IF(OR('자료입력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H138" s="28">
        <f>IF(AND($S138='자료입력 및 결과표시'!$B$18,COUNTIF($W138:$DR138,'자료입력 및 결과표시'!$C$18)&gt;=1),IF(OR('자료입력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I138" s="28">
        <f>IF(AND($S138='자료입력 및 결과표시'!$B$19,COUNTIF($W138:$DR138,'자료입력 및 결과표시'!$C$19)&gt;=1),IF(OR('자료입력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J138" s="28">
        <f>IF(AND($S138='자료입력 및 결과표시'!$B$20,COUNTIF($W138:$DR138,'자료입력 및 결과표시'!$C$20)&gt;=1),IF(OR('자료입력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K138" s="28">
        <f>IF(AND($S138='자료입력 및 결과표시'!$B$21,COUNTIF($W138:$DR138,'자료입력 및 결과표시'!$C$21)&gt;=1),IF(OR('자료입력 및 결과표시'!$B$4+90&gt;=$V138,'자료입력 및 결과표시'!$B$4&lt;$U138),0,IF($V138-'자료입력 및 결과표시'!$B$4-90&gt;='자료입력 및 결과표시'!$E$4,'자료입력 및 결과표시'!$E$4,$V138-'자료입력 및 결과표시'!$B$4-90)),0)</f>
        <v>0</v>
      </c>
      <c r="EL138" s="17">
        <f>IF(AND(S138='자료입력 및 결과표시'!$B$6,COUNTIF('업무중복도(데이터 입력)'!$W138:$DR138,'자료입력 및 결과표시'!$C$6)&gt;=1),1,0)</f>
        <v>0</v>
      </c>
      <c r="EM138" s="17">
        <f>IF(AND(S138='자료입력 및 결과표시'!$B$7,COUNTIF('업무중복도(데이터 입력)'!$W138:$DR138,'자료입력 및 결과표시'!$C$7)&gt;=1),2,0)</f>
        <v>0</v>
      </c>
      <c r="EN138" s="17">
        <f>IF(AND(S138='자료입력 및 결과표시'!$B$8,COUNTIF('업무중복도(데이터 입력)'!$W138:$DR138,'자료입력 및 결과표시'!$C$8)&gt;=1),3,0)</f>
        <v>0</v>
      </c>
      <c r="EO138" s="17">
        <f>IF(AND(S138='자료입력 및 결과표시'!$B$9,COUNTIF('업무중복도(데이터 입력)'!$W138:$DR138,'자료입력 및 결과표시'!$C$9)&gt;=1),4,0)</f>
        <v>0</v>
      </c>
      <c r="EP138" s="17">
        <f>IF(AND(S138='자료입력 및 결과표시'!$B$10,COUNTIF('업무중복도(데이터 입력)'!$W138:$DR138,'자료입력 및 결과표시'!$C$10)&gt;=1),5,0)</f>
        <v>0</v>
      </c>
      <c r="EQ138" s="17">
        <f>IF(AND(S138='자료입력 및 결과표시'!$B$11,COUNTIF('업무중복도(데이터 입력)'!$W138:$DR138,'자료입력 및 결과표시'!$C$11)&gt;=1),6,0)</f>
        <v>0</v>
      </c>
      <c r="ER138" s="17">
        <f>IF(AND(S138='자료입력 및 결과표시'!$B$12,COUNTIF('업무중복도(데이터 입력)'!$W138:$DR138,'자료입력 및 결과표시'!$C$12)&gt;=1),7,0)</f>
        <v>0</v>
      </c>
      <c r="ES138" s="17">
        <f>IF(AND(S138='자료입력 및 결과표시'!$B$13,COUNTIF('업무중복도(데이터 입력)'!$W138:$DR138,'자료입력 및 결과표시'!$C$13)&gt;=1),8,0)</f>
        <v>0</v>
      </c>
      <c r="ET138" s="17">
        <f>IF(AND(S138='자료입력 및 결과표시'!$B$14,COUNTIF('업무중복도(데이터 입력)'!$W138:$DR138,'자료입력 및 결과표시'!$C$14)&gt;=1),9,0)</f>
        <v>0</v>
      </c>
      <c r="EU138" s="17">
        <f>IF(AND(S138='자료입력 및 결과표시'!$B$15,COUNTIF('업무중복도(데이터 입력)'!$W138:$DR138,'자료입력 및 결과표시'!$C$15)&gt;=1),10,0)</f>
        <v>0</v>
      </c>
      <c r="EV138" s="17">
        <f>IF(AND(S138='자료입력 및 결과표시'!$B$16,COUNTIF('업무중복도(데이터 입력)'!$W138:$DR138,'자료입력 및 결과표시'!$C$16)&gt;=1),11,0)</f>
        <v>0</v>
      </c>
      <c r="EW138" s="17">
        <f>IF(AND(S138='자료입력 및 결과표시'!$B$17,COUNTIF('업무중복도(데이터 입력)'!$W138:$DR138,'자료입력 및 결과표시'!$C$17)&gt;=1),12,0)</f>
        <v>0</v>
      </c>
      <c r="EX138" s="17">
        <f>IF(AND(S138='자료입력 및 결과표시'!$B$18,COUNTIF('업무중복도(데이터 입력)'!$W138:$DR138,'자료입력 및 결과표시'!$C$18)&gt;=1),13,0)</f>
        <v>0</v>
      </c>
      <c r="EY138" s="17">
        <f>IF(AND(S138='자료입력 및 결과표시'!$B$19,COUNTIF('업무중복도(데이터 입력)'!$W138:$DR138,'자료입력 및 결과표시'!$C$19)&gt;=1),14,0)</f>
        <v>0</v>
      </c>
      <c r="EZ138" s="17">
        <f>IF(AND(S138='자료입력 및 결과표시'!$B$20,COUNTIF('업무중복도(데이터 입력)'!$W138:$DR138,'자료입력 및 결과표시'!$C$20)&gt;=1),15,0)</f>
        <v>0</v>
      </c>
      <c r="FA138" s="17">
        <f>IF(AND(S138='자료입력 및 결과표시'!$B$21,COUNTIF('업무중복도(데이터 입력)'!$W138:$DR138,'자료입력 및 결과표시'!$C$21)&gt;=1),16,0)</f>
        <v>0</v>
      </c>
      <c r="FD138" s="270" t="str">
        <f ca="1">IFERROR(MATCH('자료입력 및 결과표시'!$C$62,OFFSET($R$3,$FD137,,1000),0)+$FD137,"")</f>
        <v/>
      </c>
      <c r="FE138" s="271" t="str">
        <f t="shared" ca="1" si="383"/>
        <v/>
      </c>
      <c r="FK138" s="17">
        <f t="shared" si="384"/>
        <v>0</v>
      </c>
      <c r="FO138"/>
      <c r="FP138" s="17" t="str">
        <f t="shared" ca="1" si="385"/>
        <v/>
      </c>
      <c r="FQ138" s="270" t="str">
        <f ca="1">IFERROR(MATCH('자료입력 및 결과표시'!$C$62,OFFSET($R$3,$FQ137,,1000),0)+$FQ137,"")</f>
        <v/>
      </c>
      <c r="FR138" s="17" t="str">
        <f t="shared" ca="1" si="266"/>
        <v/>
      </c>
      <c r="FS138" s="17" t="str">
        <f t="shared" ca="1" si="267"/>
        <v/>
      </c>
      <c r="FT138" s="17" t="str">
        <f t="shared" ca="1" si="268"/>
        <v/>
      </c>
      <c r="FU138" s="17" t="str">
        <f t="shared" ca="1" si="269"/>
        <v/>
      </c>
      <c r="FV138" s="17" t="str">
        <f t="shared" ca="1" si="270"/>
        <v/>
      </c>
      <c r="FW138" s="17" t="str">
        <f t="shared" ca="1" si="271"/>
        <v/>
      </c>
      <c r="FX138" s="17" t="str">
        <f t="shared" ca="1" si="272"/>
        <v/>
      </c>
      <c r="FY138" s="17" t="str">
        <f t="shared" ca="1" si="273"/>
        <v/>
      </c>
      <c r="FZ138" s="17" t="str">
        <f t="shared" ca="1" si="274"/>
        <v/>
      </c>
      <c r="GA138" s="17" t="str">
        <f t="shared" ca="1" si="275"/>
        <v/>
      </c>
      <c r="GB138" s="17" t="str">
        <f t="shared" ca="1" si="276"/>
        <v/>
      </c>
      <c r="GC138" s="17" t="str">
        <f t="shared" ca="1" si="277"/>
        <v/>
      </c>
      <c r="GD138" s="17" t="str">
        <f t="shared" ca="1" si="278"/>
        <v/>
      </c>
      <c r="GE138" s="17" t="str">
        <f t="shared" ca="1" si="279"/>
        <v/>
      </c>
      <c r="GF138" s="17" t="str">
        <f t="shared" ca="1" si="280"/>
        <v/>
      </c>
      <c r="GG138" s="17" t="str">
        <f t="shared" ca="1" si="281"/>
        <v/>
      </c>
      <c r="GH138" s="17" t="str">
        <f t="shared" ca="1" si="282"/>
        <v/>
      </c>
      <c r="GI138" s="17" t="str">
        <f t="shared" ca="1" si="283"/>
        <v/>
      </c>
      <c r="GJ138" s="17" t="str">
        <f t="shared" ca="1" si="284"/>
        <v/>
      </c>
      <c r="GK138" s="17" t="str">
        <f t="shared" ca="1" si="285"/>
        <v/>
      </c>
      <c r="GL138" s="17" t="str">
        <f t="shared" ca="1" si="286"/>
        <v/>
      </c>
      <c r="GM138" s="17" t="str">
        <f t="shared" ca="1" si="287"/>
        <v/>
      </c>
      <c r="GN138" s="17" t="str">
        <f t="shared" ca="1" si="288"/>
        <v/>
      </c>
      <c r="GO138" s="17" t="str">
        <f t="shared" ca="1" si="289"/>
        <v/>
      </c>
      <c r="GP138" s="17" t="str">
        <f t="shared" ca="1" si="290"/>
        <v/>
      </c>
      <c r="GQ138" s="17" t="str">
        <f t="shared" ca="1" si="291"/>
        <v/>
      </c>
      <c r="GR138" s="17" t="str">
        <f t="shared" ca="1" si="292"/>
        <v/>
      </c>
      <c r="GS138" s="17" t="str">
        <f t="shared" ca="1" si="293"/>
        <v/>
      </c>
      <c r="GT138" s="17" t="str">
        <f t="shared" ca="1" si="294"/>
        <v/>
      </c>
      <c r="GU138" s="17" t="str">
        <f t="shared" ca="1" si="295"/>
        <v/>
      </c>
      <c r="GV138" s="17" t="str">
        <f t="shared" ca="1" si="296"/>
        <v/>
      </c>
      <c r="GW138" s="17" t="str">
        <f t="shared" ca="1" si="297"/>
        <v/>
      </c>
      <c r="GX138" s="17" t="str">
        <f t="shared" ca="1" si="298"/>
        <v/>
      </c>
      <c r="GY138" s="17" t="str">
        <f t="shared" ca="1" si="299"/>
        <v/>
      </c>
      <c r="GZ138" s="17" t="str">
        <f t="shared" ca="1" si="300"/>
        <v/>
      </c>
      <c r="HA138" s="17" t="str">
        <f t="shared" ca="1" si="301"/>
        <v/>
      </c>
      <c r="HB138" s="17" t="str">
        <f t="shared" ca="1" si="302"/>
        <v/>
      </c>
      <c r="HC138" s="17" t="str">
        <f t="shared" ca="1" si="303"/>
        <v/>
      </c>
      <c r="HD138" s="17" t="str">
        <f t="shared" ca="1" si="304"/>
        <v/>
      </c>
      <c r="HE138" s="17" t="str">
        <f t="shared" ca="1" si="305"/>
        <v/>
      </c>
      <c r="HF138" s="17" t="str">
        <f t="shared" ca="1" si="306"/>
        <v/>
      </c>
      <c r="HG138" s="17" t="str">
        <f t="shared" ca="1" si="307"/>
        <v/>
      </c>
      <c r="HH138" s="17" t="str">
        <f t="shared" ca="1" si="308"/>
        <v/>
      </c>
      <c r="HI138" s="17" t="str">
        <f t="shared" ca="1" si="309"/>
        <v/>
      </c>
      <c r="HJ138" s="17" t="str">
        <f t="shared" ca="1" si="310"/>
        <v/>
      </c>
      <c r="HK138" s="17" t="str">
        <f t="shared" ca="1" si="311"/>
        <v/>
      </c>
      <c r="HL138" s="17" t="str">
        <f t="shared" ca="1" si="312"/>
        <v/>
      </c>
      <c r="HM138" s="17" t="str">
        <f t="shared" ca="1" si="313"/>
        <v/>
      </c>
      <c r="HN138" s="17" t="str">
        <f t="shared" ca="1" si="314"/>
        <v/>
      </c>
      <c r="HO138" s="17" t="str">
        <f t="shared" ca="1" si="315"/>
        <v/>
      </c>
      <c r="HP138" s="17" t="str">
        <f t="shared" ca="1" si="316"/>
        <v/>
      </c>
      <c r="HQ138" s="17" t="str">
        <f t="shared" ca="1" si="317"/>
        <v/>
      </c>
      <c r="HR138" s="17" t="str">
        <f t="shared" ca="1" si="318"/>
        <v/>
      </c>
      <c r="HS138" s="17" t="str">
        <f t="shared" ca="1" si="319"/>
        <v/>
      </c>
      <c r="HT138" s="17" t="str">
        <f t="shared" ca="1" si="320"/>
        <v/>
      </c>
      <c r="HU138" s="17" t="str">
        <f t="shared" ca="1" si="321"/>
        <v/>
      </c>
      <c r="HV138" s="17" t="str">
        <f t="shared" ca="1" si="322"/>
        <v/>
      </c>
      <c r="HW138" s="17" t="str">
        <f t="shared" ca="1" si="323"/>
        <v/>
      </c>
      <c r="HX138" s="17" t="str">
        <f t="shared" ca="1" si="324"/>
        <v/>
      </c>
      <c r="HY138" s="17" t="str">
        <f t="shared" ca="1" si="325"/>
        <v/>
      </c>
      <c r="HZ138" s="17" t="str">
        <f t="shared" ca="1" si="326"/>
        <v/>
      </c>
      <c r="IA138" s="17" t="str">
        <f t="shared" ca="1" si="327"/>
        <v/>
      </c>
      <c r="IB138" s="17" t="str">
        <f t="shared" ca="1" si="328"/>
        <v/>
      </c>
      <c r="IC138" s="17" t="str">
        <f t="shared" ca="1" si="329"/>
        <v/>
      </c>
      <c r="ID138" s="17" t="str">
        <f t="shared" ca="1" si="330"/>
        <v/>
      </c>
      <c r="IE138" s="17" t="str">
        <f t="shared" ca="1" si="331"/>
        <v/>
      </c>
      <c r="IF138" s="17" t="str">
        <f t="shared" ca="1" si="332"/>
        <v/>
      </c>
      <c r="IG138" s="17" t="str">
        <f t="shared" ca="1" si="333"/>
        <v/>
      </c>
      <c r="IH138" s="17" t="str">
        <f t="shared" ca="1" si="334"/>
        <v/>
      </c>
      <c r="II138" s="17" t="str">
        <f t="shared" ca="1" si="335"/>
        <v/>
      </c>
      <c r="IJ138" s="17" t="str">
        <f t="shared" ca="1" si="336"/>
        <v/>
      </c>
      <c r="IK138" s="17" t="str">
        <f t="shared" ca="1" si="337"/>
        <v/>
      </c>
      <c r="IL138" s="17" t="str">
        <f t="shared" ca="1" si="338"/>
        <v/>
      </c>
      <c r="IM138" s="17" t="str">
        <f t="shared" ca="1" si="339"/>
        <v/>
      </c>
      <c r="IN138" s="17" t="str">
        <f t="shared" ca="1" si="340"/>
        <v/>
      </c>
      <c r="IO138" s="17" t="str">
        <f t="shared" ca="1" si="341"/>
        <v/>
      </c>
      <c r="IP138" s="17" t="str">
        <f t="shared" ca="1" si="342"/>
        <v/>
      </c>
      <c r="IQ138" s="17" t="str">
        <f t="shared" ca="1" si="343"/>
        <v/>
      </c>
      <c r="IR138" s="17" t="str">
        <f t="shared" ca="1" si="344"/>
        <v/>
      </c>
      <c r="IS138" s="17" t="str">
        <f t="shared" ca="1" si="345"/>
        <v/>
      </c>
      <c r="IT138" s="17" t="str">
        <f t="shared" ca="1" si="346"/>
        <v/>
      </c>
      <c r="IU138" s="17" t="str">
        <f t="shared" ca="1" si="347"/>
        <v/>
      </c>
      <c r="IV138" s="17" t="str">
        <f t="shared" ca="1" si="348"/>
        <v/>
      </c>
      <c r="IW138" s="17" t="str">
        <f t="shared" ca="1" si="349"/>
        <v/>
      </c>
      <c r="IX138" s="17" t="str">
        <f t="shared" ca="1" si="350"/>
        <v/>
      </c>
      <c r="IY138" s="17" t="str">
        <f t="shared" ca="1" si="351"/>
        <v/>
      </c>
      <c r="IZ138" s="17" t="str">
        <f t="shared" ca="1" si="352"/>
        <v/>
      </c>
      <c r="JA138" s="17" t="str">
        <f t="shared" ca="1" si="353"/>
        <v/>
      </c>
      <c r="JB138" s="17" t="str">
        <f t="shared" ca="1" si="354"/>
        <v/>
      </c>
      <c r="JC138" s="17" t="str">
        <f t="shared" ca="1" si="355"/>
        <v/>
      </c>
      <c r="JD138" s="17" t="str">
        <f t="shared" ca="1" si="356"/>
        <v/>
      </c>
      <c r="JE138" s="17" t="str">
        <f t="shared" ca="1" si="357"/>
        <v/>
      </c>
      <c r="JF138" s="17" t="str">
        <f t="shared" ca="1" si="358"/>
        <v/>
      </c>
      <c r="JG138" s="17" t="str">
        <f t="shared" ca="1" si="359"/>
        <v/>
      </c>
      <c r="JH138" s="17" t="str">
        <f t="shared" ca="1" si="360"/>
        <v/>
      </c>
      <c r="JI138" s="17" t="str">
        <f t="shared" ca="1" si="361"/>
        <v/>
      </c>
      <c r="JJ138" s="17" t="str">
        <f t="shared" ca="1" si="362"/>
        <v/>
      </c>
      <c r="JK138" s="17" t="str">
        <f t="shared" ca="1" si="363"/>
        <v/>
      </c>
      <c r="JL138" s="17" t="str">
        <f t="shared" ca="1" si="364"/>
        <v/>
      </c>
      <c r="JM138" s="17" t="str">
        <f t="shared" ca="1" si="365"/>
        <v/>
      </c>
    </row>
    <row r="139" spans="1:273">
      <c r="A139" s="17" t="str">
        <f t="shared" si="366"/>
        <v>\\\0</v>
      </c>
      <c r="B139" s="17" t="str">
        <f t="shared" si="367"/>
        <v>\\\0</v>
      </c>
      <c r="C139" s="17" t="str">
        <f t="shared" si="368"/>
        <v>\\\0</v>
      </c>
      <c r="D139" s="17" t="str">
        <f t="shared" si="369"/>
        <v>\\\0</v>
      </c>
      <c r="E139" s="17" t="str">
        <f t="shared" si="370"/>
        <v>\\\0</v>
      </c>
      <c r="F139" s="17" t="str">
        <f t="shared" si="371"/>
        <v>\\\0</v>
      </c>
      <c r="G139" s="17" t="str">
        <f t="shared" si="372"/>
        <v>\\\0</v>
      </c>
      <c r="H139" s="17" t="str">
        <f t="shared" si="373"/>
        <v>\\\0</v>
      </c>
      <c r="I139" s="17" t="str">
        <f t="shared" si="374"/>
        <v>\\\0</v>
      </c>
      <c r="J139" s="17" t="str">
        <f t="shared" si="375"/>
        <v>\\\0</v>
      </c>
      <c r="K139" s="17" t="str">
        <f t="shared" si="376"/>
        <v>\\\0</v>
      </c>
      <c r="L139" s="17" t="str">
        <f t="shared" si="377"/>
        <v>\\\0</v>
      </c>
      <c r="M139" s="17" t="str">
        <f t="shared" si="378"/>
        <v>\\\0</v>
      </c>
      <c r="N139" s="17" t="str">
        <f t="shared" si="379"/>
        <v>\\\0</v>
      </c>
      <c r="O139" s="17" t="str">
        <f t="shared" si="380"/>
        <v>\\\0</v>
      </c>
      <c r="P139" s="17" t="str">
        <f t="shared" si="381"/>
        <v>\\\0</v>
      </c>
      <c r="R139" s="17" t="str">
        <f t="shared" si="382"/>
        <v>\\</v>
      </c>
      <c r="S139" s="38"/>
      <c r="T139" s="39"/>
      <c r="U139" s="31"/>
      <c r="V139" s="32"/>
      <c r="W139" s="36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35"/>
      <c r="DS139" s="287"/>
      <c r="DT139" s="36"/>
      <c r="DU139" s="37"/>
      <c r="DV139" s="28">
        <f>IF(AND($S139='자료입력 및 결과표시'!$B$6,COUNTIF($W139:$DR139,'자료입력 및 결과표시'!$C$6)&gt;=1),IF(OR('자료입력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DW139" s="28">
        <f>IF(AND($S139='자료입력 및 결과표시'!$B$7,COUNTIF($W139:$DR139,'자료입력 및 결과표시'!$C$7)&gt;=1),IF(OR('자료입력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DX139" s="28">
        <f>IF(AND($S139='자료입력 및 결과표시'!$B$8,COUNTIF($W139:$DR139,'자료입력 및 결과표시'!$C$8)&gt;=1),IF(OR('자료입력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DY139" s="28">
        <f>IF(AND($S139='자료입력 및 결과표시'!$B$9,COUNTIF($W139:$DR139,'자료입력 및 결과표시'!$C$9)&gt;=1),IF(OR('자료입력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DZ139" s="28">
        <f>IF(AND($S139='자료입력 및 결과표시'!$B$10,COUNTIF($W139:$DR139,'자료입력 및 결과표시'!$C$10)&gt;=1),IF(OR('자료입력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A139" s="28">
        <f>IF(AND($S139='자료입력 및 결과표시'!$B$11,COUNTIF($W139:$DR139,'자료입력 및 결과표시'!$C$11)&gt;=1),IF(OR('자료입력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B139" s="28">
        <f>IF(AND($S139='자료입력 및 결과표시'!$B$12,COUNTIF($W139:$DR139,'자료입력 및 결과표시'!$C$12)&gt;=1),IF(OR('자료입력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C139" s="28">
        <f>IF(AND($S139='자료입력 및 결과표시'!$B$13,COUNTIF($W139:$DR139,'자료입력 및 결과표시'!$C$13)&gt;=1),IF(OR('자료입력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D139" s="28">
        <f>IF(AND($S139='자료입력 및 결과표시'!$B$14,COUNTIF($W139:$DR139,'자료입력 및 결과표시'!$C$14)&gt;=1),IF(OR('자료입력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E139" s="28">
        <f>IF(AND($S139='자료입력 및 결과표시'!$B$15,COUNTIF($W139:$DR139,'자료입력 및 결과표시'!$C$15)&gt;=1),IF(OR('자료입력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F139" s="28">
        <f>IF(AND($S139='자료입력 및 결과표시'!$B$16,COUNTIF($W139:$DR139,'자료입력 및 결과표시'!$C$16)&gt;=1),IF(OR('자료입력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G139" s="28">
        <f>IF(AND($S139='자료입력 및 결과표시'!$B$17,COUNTIF($W139:$DR139,'자료입력 및 결과표시'!$C$17)&gt;=1),IF(OR('자료입력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H139" s="28">
        <f>IF(AND($S139='자료입력 및 결과표시'!$B$18,COUNTIF($W139:$DR139,'자료입력 및 결과표시'!$C$18)&gt;=1),IF(OR('자료입력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I139" s="28">
        <f>IF(AND($S139='자료입력 및 결과표시'!$B$19,COUNTIF($W139:$DR139,'자료입력 및 결과표시'!$C$19)&gt;=1),IF(OR('자료입력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J139" s="28">
        <f>IF(AND($S139='자료입력 및 결과표시'!$B$20,COUNTIF($W139:$DR139,'자료입력 및 결과표시'!$C$20)&gt;=1),IF(OR('자료입력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K139" s="28">
        <f>IF(AND($S139='자료입력 및 결과표시'!$B$21,COUNTIF($W139:$DR139,'자료입력 및 결과표시'!$C$21)&gt;=1),IF(OR('자료입력 및 결과표시'!$B$4+90&gt;=$V139,'자료입력 및 결과표시'!$B$4&lt;$U139),0,IF($V139-'자료입력 및 결과표시'!$B$4-90&gt;='자료입력 및 결과표시'!$E$4,'자료입력 및 결과표시'!$E$4,$V139-'자료입력 및 결과표시'!$B$4-90)),0)</f>
        <v>0</v>
      </c>
      <c r="EL139" s="17">
        <f>IF(AND(S139='자료입력 및 결과표시'!$B$6,COUNTIF('업무중복도(데이터 입력)'!$W139:$DR139,'자료입력 및 결과표시'!$C$6)&gt;=1),1,0)</f>
        <v>0</v>
      </c>
      <c r="EM139" s="17">
        <f>IF(AND(S139='자료입력 및 결과표시'!$B$7,COUNTIF('업무중복도(데이터 입력)'!$W139:$DR139,'자료입력 및 결과표시'!$C$7)&gt;=1),2,0)</f>
        <v>0</v>
      </c>
      <c r="EN139" s="17">
        <f>IF(AND(S139='자료입력 및 결과표시'!$B$8,COUNTIF('업무중복도(데이터 입력)'!$W139:$DR139,'자료입력 및 결과표시'!$C$8)&gt;=1),3,0)</f>
        <v>0</v>
      </c>
      <c r="EO139" s="17">
        <f>IF(AND(S139='자료입력 및 결과표시'!$B$9,COUNTIF('업무중복도(데이터 입력)'!$W139:$DR139,'자료입력 및 결과표시'!$C$9)&gt;=1),4,0)</f>
        <v>0</v>
      </c>
      <c r="EP139" s="17">
        <f>IF(AND(S139='자료입력 및 결과표시'!$B$10,COUNTIF('업무중복도(데이터 입력)'!$W139:$DR139,'자료입력 및 결과표시'!$C$10)&gt;=1),5,0)</f>
        <v>0</v>
      </c>
      <c r="EQ139" s="17">
        <f>IF(AND(S139='자료입력 및 결과표시'!$B$11,COUNTIF('업무중복도(데이터 입력)'!$W139:$DR139,'자료입력 및 결과표시'!$C$11)&gt;=1),6,0)</f>
        <v>0</v>
      </c>
      <c r="ER139" s="17">
        <f>IF(AND(S139='자료입력 및 결과표시'!$B$12,COUNTIF('업무중복도(데이터 입력)'!$W139:$DR139,'자료입력 및 결과표시'!$C$12)&gt;=1),7,0)</f>
        <v>0</v>
      </c>
      <c r="ES139" s="17">
        <f>IF(AND(S139='자료입력 및 결과표시'!$B$13,COUNTIF('업무중복도(데이터 입력)'!$W139:$DR139,'자료입력 및 결과표시'!$C$13)&gt;=1),8,0)</f>
        <v>0</v>
      </c>
      <c r="ET139" s="17">
        <f>IF(AND(S139='자료입력 및 결과표시'!$B$14,COUNTIF('업무중복도(데이터 입력)'!$W139:$DR139,'자료입력 및 결과표시'!$C$14)&gt;=1),9,0)</f>
        <v>0</v>
      </c>
      <c r="EU139" s="17">
        <f>IF(AND(S139='자료입력 및 결과표시'!$B$15,COUNTIF('업무중복도(데이터 입력)'!$W139:$DR139,'자료입력 및 결과표시'!$C$15)&gt;=1),10,0)</f>
        <v>0</v>
      </c>
      <c r="EV139" s="17">
        <f>IF(AND(S139='자료입력 및 결과표시'!$B$16,COUNTIF('업무중복도(데이터 입력)'!$W139:$DR139,'자료입력 및 결과표시'!$C$16)&gt;=1),11,0)</f>
        <v>0</v>
      </c>
      <c r="EW139" s="17">
        <f>IF(AND(S139='자료입력 및 결과표시'!$B$17,COUNTIF('업무중복도(데이터 입력)'!$W139:$DR139,'자료입력 및 결과표시'!$C$17)&gt;=1),12,0)</f>
        <v>0</v>
      </c>
      <c r="EX139" s="17">
        <f>IF(AND(S139='자료입력 및 결과표시'!$B$18,COUNTIF('업무중복도(데이터 입력)'!$W139:$DR139,'자료입력 및 결과표시'!$C$18)&gt;=1),13,0)</f>
        <v>0</v>
      </c>
      <c r="EY139" s="17">
        <f>IF(AND(S139='자료입력 및 결과표시'!$B$19,COUNTIF('업무중복도(데이터 입력)'!$W139:$DR139,'자료입력 및 결과표시'!$C$19)&gt;=1),14,0)</f>
        <v>0</v>
      </c>
      <c r="EZ139" s="17">
        <f>IF(AND(S139='자료입력 및 결과표시'!$B$20,COUNTIF('업무중복도(데이터 입력)'!$W139:$DR139,'자료입력 및 결과표시'!$C$20)&gt;=1),15,0)</f>
        <v>0</v>
      </c>
      <c r="FA139" s="17">
        <f>IF(AND(S139='자료입력 및 결과표시'!$B$21,COUNTIF('업무중복도(데이터 입력)'!$W139:$DR139,'자료입력 및 결과표시'!$C$21)&gt;=1),16,0)</f>
        <v>0</v>
      </c>
      <c r="FD139" s="270" t="str">
        <f ca="1">IFERROR(MATCH('자료입력 및 결과표시'!$C$62,OFFSET($R$3,$FD138,,1000),0)+$FD138,"")</f>
        <v/>
      </c>
      <c r="FE139" s="271" t="str">
        <f t="shared" ca="1" si="383"/>
        <v/>
      </c>
      <c r="FK139" s="17">
        <f t="shared" si="384"/>
        <v>0</v>
      </c>
      <c r="FO139"/>
      <c r="FP139" s="17" t="str">
        <f t="shared" ca="1" si="385"/>
        <v/>
      </c>
      <c r="FQ139" s="270" t="str">
        <f ca="1">IFERROR(MATCH('자료입력 및 결과표시'!$C$62,OFFSET($R$3,$FQ138,,1000),0)+$FQ138,"")</f>
        <v/>
      </c>
      <c r="FR139" s="17" t="str">
        <f t="shared" ca="1" si="266"/>
        <v/>
      </c>
      <c r="FS139" s="17" t="str">
        <f t="shared" ca="1" si="267"/>
        <v/>
      </c>
      <c r="FT139" s="17" t="str">
        <f t="shared" ca="1" si="268"/>
        <v/>
      </c>
      <c r="FU139" s="17" t="str">
        <f t="shared" ca="1" si="269"/>
        <v/>
      </c>
      <c r="FV139" s="17" t="str">
        <f t="shared" ca="1" si="270"/>
        <v/>
      </c>
      <c r="FW139" s="17" t="str">
        <f t="shared" ca="1" si="271"/>
        <v/>
      </c>
      <c r="FX139" s="17" t="str">
        <f t="shared" ca="1" si="272"/>
        <v/>
      </c>
      <c r="FY139" s="17" t="str">
        <f t="shared" ca="1" si="273"/>
        <v/>
      </c>
      <c r="FZ139" s="17" t="str">
        <f t="shared" ca="1" si="274"/>
        <v/>
      </c>
      <c r="GA139" s="17" t="str">
        <f t="shared" ca="1" si="275"/>
        <v/>
      </c>
      <c r="GB139" s="17" t="str">
        <f t="shared" ca="1" si="276"/>
        <v/>
      </c>
      <c r="GC139" s="17" t="str">
        <f t="shared" ca="1" si="277"/>
        <v/>
      </c>
      <c r="GD139" s="17" t="str">
        <f t="shared" ca="1" si="278"/>
        <v/>
      </c>
      <c r="GE139" s="17" t="str">
        <f t="shared" ca="1" si="279"/>
        <v/>
      </c>
      <c r="GF139" s="17" t="str">
        <f t="shared" ca="1" si="280"/>
        <v/>
      </c>
      <c r="GG139" s="17" t="str">
        <f t="shared" ca="1" si="281"/>
        <v/>
      </c>
      <c r="GH139" s="17" t="str">
        <f t="shared" ca="1" si="282"/>
        <v/>
      </c>
      <c r="GI139" s="17" t="str">
        <f t="shared" ca="1" si="283"/>
        <v/>
      </c>
      <c r="GJ139" s="17" t="str">
        <f t="shared" ca="1" si="284"/>
        <v/>
      </c>
      <c r="GK139" s="17" t="str">
        <f t="shared" ca="1" si="285"/>
        <v/>
      </c>
      <c r="GL139" s="17" t="str">
        <f t="shared" ca="1" si="286"/>
        <v/>
      </c>
      <c r="GM139" s="17" t="str">
        <f t="shared" ca="1" si="287"/>
        <v/>
      </c>
      <c r="GN139" s="17" t="str">
        <f t="shared" ca="1" si="288"/>
        <v/>
      </c>
      <c r="GO139" s="17" t="str">
        <f t="shared" ca="1" si="289"/>
        <v/>
      </c>
      <c r="GP139" s="17" t="str">
        <f t="shared" ca="1" si="290"/>
        <v/>
      </c>
      <c r="GQ139" s="17" t="str">
        <f t="shared" ca="1" si="291"/>
        <v/>
      </c>
      <c r="GR139" s="17" t="str">
        <f t="shared" ca="1" si="292"/>
        <v/>
      </c>
      <c r="GS139" s="17" t="str">
        <f t="shared" ca="1" si="293"/>
        <v/>
      </c>
      <c r="GT139" s="17" t="str">
        <f t="shared" ca="1" si="294"/>
        <v/>
      </c>
      <c r="GU139" s="17" t="str">
        <f t="shared" ca="1" si="295"/>
        <v/>
      </c>
      <c r="GV139" s="17" t="str">
        <f t="shared" ca="1" si="296"/>
        <v/>
      </c>
      <c r="GW139" s="17" t="str">
        <f t="shared" ca="1" si="297"/>
        <v/>
      </c>
      <c r="GX139" s="17" t="str">
        <f t="shared" ca="1" si="298"/>
        <v/>
      </c>
      <c r="GY139" s="17" t="str">
        <f t="shared" ca="1" si="299"/>
        <v/>
      </c>
      <c r="GZ139" s="17" t="str">
        <f t="shared" ca="1" si="300"/>
        <v/>
      </c>
      <c r="HA139" s="17" t="str">
        <f t="shared" ca="1" si="301"/>
        <v/>
      </c>
      <c r="HB139" s="17" t="str">
        <f t="shared" ca="1" si="302"/>
        <v/>
      </c>
      <c r="HC139" s="17" t="str">
        <f t="shared" ca="1" si="303"/>
        <v/>
      </c>
      <c r="HD139" s="17" t="str">
        <f t="shared" ca="1" si="304"/>
        <v/>
      </c>
      <c r="HE139" s="17" t="str">
        <f t="shared" ca="1" si="305"/>
        <v/>
      </c>
      <c r="HF139" s="17" t="str">
        <f t="shared" ca="1" si="306"/>
        <v/>
      </c>
      <c r="HG139" s="17" t="str">
        <f t="shared" ca="1" si="307"/>
        <v/>
      </c>
      <c r="HH139" s="17" t="str">
        <f t="shared" ca="1" si="308"/>
        <v/>
      </c>
      <c r="HI139" s="17" t="str">
        <f t="shared" ca="1" si="309"/>
        <v/>
      </c>
      <c r="HJ139" s="17" t="str">
        <f t="shared" ca="1" si="310"/>
        <v/>
      </c>
      <c r="HK139" s="17" t="str">
        <f t="shared" ca="1" si="311"/>
        <v/>
      </c>
      <c r="HL139" s="17" t="str">
        <f t="shared" ca="1" si="312"/>
        <v/>
      </c>
      <c r="HM139" s="17" t="str">
        <f t="shared" ca="1" si="313"/>
        <v/>
      </c>
      <c r="HN139" s="17" t="str">
        <f t="shared" ca="1" si="314"/>
        <v/>
      </c>
      <c r="HO139" s="17" t="str">
        <f t="shared" ca="1" si="315"/>
        <v/>
      </c>
      <c r="HP139" s="17" t="str">
        <f t="shared" ca="1" si="316"/>
        <v/>
      </c>
      <c r="HQ139" s="17" t="str">
        <f t="shared" ca="1" si="317"/>
        <v/>
      </c>
      <c r="HR139" s="17" t="str">
        <f t="shared" ca="1" si="318"/>
        <v/>
      </c>
      <c r="HS139" s="17" t="str">
        <f t="shared" ca="1" si="319"/>
        <v/>
      </c>
      <c r="HT139" s="17" t="str">
        <f t="shared" ca="1" si="320"/>
        <v/>
      </c>
      <c r="HU139" s="17" t="str">
        <f t="shared" ca="1" si="321"/>
        <v/>
      </c>
      <c r="HV139" s="17" t="str">
        <f t="shared" ca="1" si="322"/>
        <v/>
      </c>
      <c r="HW139" s="17" t="str">
        <f t="shared" ca="1" si="323"/>
        <v/>
      </c>
      <c r="HX139" s="17" t="str">
        <f t="shared" ca="1" si="324"/>
        <v/>
      </c>
      <c r="HY139" s="17" t="str">
        <f t="shared" ca="1" si="325"/>
        <v/>
      </c>
      <c r="HZ139" s="17" t="str">
        <f t="shared" ca="1" si="326"/>
        <v/>
      </c>
      <c r="IA139" s="17" t="str">
        <f t="shared" ca="1" si="327"/>
        <v/>
      </c>
      <c r="IB139" s="17" t="str">
        <f t="shared" ca="1" si="328"/>
        <v/>
      </c>
      <c r="IC139" s="17" t="str">
        <f t="shared" ca="1" si="329"/>
        <v/>
      </c>
      <c r="ID139" s="17" t="str">
        <f t="shared" ca="1" si="330"/>
        <v/>
      </c>
      <c r="IE139" s="17" t="str">
        <f t="shared" ca="1" si="331"/>
        <v/>
      </c>
      <c r="IF139" s="17" t="str">
        <f t="shared" ca="1" si="332"/>
        <v/>
      </c>
      <c r="IG139" s="17" t="str">
        <f t="shared" ca="1" si="333"/>
        <v/>
      </c>
      <c r="IH139" s="17" t="str">
        <f t="shared" ca="1" si="334"/>
        <v/>
      </c>
      <c r="II139" s="17" t="str">
        <f t="shared" ca="1" si="335"/>
        <v/>
      </c>
      <c r="IJ139" s="17" t="str">
        <f t="shared" ca="1" si="336"/>
        <v/>
      </c>
      <c r="IK139" s="17" t="str">
        <f t="shared" ca="1" si="337"/>
        <v/>
      </c>
      <c r="IL139" s="17" t="str">
        <f t="shared" ca="1" si="338"/>
        <v/>
      </c>
      <c r="IM139" s="17" t="str">
        <f t="shared" ca="1" si="339"/>
        <v/>
      </c>
      <c r="IN139" s="17" t="str">
        <f t="shared" ca="1" si="340"/>
        <v/>
      </c>
      <c r="IO139" s="17" t="str">
        <f t="shared" ca="1" si="341"/>
        <v/>
      </c>
      <c r="IP139" s="17" t="str">
        <f t="shared" ca="1" si="342"/>
        <v/>
      </c>
      <c r="IQ139" s="17" t="str">
        <f t="shared" ca="1" si="343"/>
        <v/>
      </c>
      <c r="IR139" s="17" t="str">
        <f t="shared" ca="1" si="344"/>
        <v/>
      </c>
      <c r="IS139" s="17" t="str">
        <f t="shared" ca="1" si="345"/>
        <v/>
      </c>
      <c r="IT139" s="17" t="str">
        <f t="shared" ca="1" si="346"/>
        <v/>
      </c>
      <c r="IU139" s="17" t="str">
        <f t="shared" ca="1" si="347"/>
        <v/>
      </c>
      <c r="IV139" s="17" t="str">
        <f t="shared" ca="1" si="348"/>
        <v/>
      </c>
      <c r="IW139" s="17" t="str">
        <f t="shared" ca="1" si="349"/>
        <v/>
      </c>
      <c r="IX139" s="17" t="str">
        <f t="shared" ca="1" si="350"/>
        <v/>
      </c>
      <c r="IY139" s="17" t="str">
        <f t="shared" ca="1" si="351"/>
        <v/>
      </c>
      <c r="IZ139" s="17" t="str">
        <f t="shared" ca="1" si="352"/>
        <v/>
      </c>
      <c r="JA139" s="17" t="str">
        <f t="shared" ca="1" si="353"/>
        <v/>
      </c>
      <c r="JB139" s="17" t="str">
        <f t="shared" ca="1" si="354"/>
        <v/>
      </c>
      <c r="JC139" s="17" t="str">
        <f t="shared" ca="1" si="355"/>
        <v/>
      </c>
      <c r="JD139" s="17" t="str">
        <f t="shared" ca="1" si="356"/>
        <v/>
      </c>
      <c r="JE139" s="17" t="str">
        <f t="shared" ca="1" si="357"/>
        <v/>
      </c>
      <c r="JF139" s="17" t="str">
        <f t="shared" ca="1" si="358"/>
        <v/>
      </c>
      <c r="JG139" s="17" t="str">
        <f t="shared" ca="1" si="359"/>
        <v/>
      </c>
      <c r="JH139" s="17" t="str">
        <f t="shared" ca="1" si="360"/>
        <v/>
      </c>
      <c r="JI139" s="17" t="str">
        <f t="shared" ca="1" si="361"/>
        <v/>
      </c>
      <c r="JJ139" s="17" t="str">
        <f t="shared" ca="1" si="362"/>
        <v/>
      </c>
      <c r="JK139" s="17" t="str">
        <f t="shared" ca="1" si="363"/>
        <v/>
      </c>
      <c r="JL139" s="17" t="str">
        <f t="shared" ca="1" si="364"/>
        <v/>
      </c>
      <c r="JM139" s="17" t="str">
        <f t="shared" ca="1" si="365"/>
        <v/>
      </c>
    </row>
    <row r="140" spans="1:273">
      <c r="A140" s="17" t="str">
        <f t="shared" si="366"/>
        <v>\\\0</v>
      </c>
      <c r="B140" s="17" t="str">
        <f t="shared" si="367"/>
        <v>\\\0</v>
      </c>
      <c r="C140" s="17" t="str">
        <f t="shared" si="368"/>
        <v>\\\0</v>
      </c>
      <c r="D140" s="17" t="str">
        <f t="shared" si="369"/>
        <v>\\\0</v>
      </c>
      <c r="E140" s="17" t="str">
        <f t="shared" si="370"/>
        <v>\\\0</v>
      </c>
      <c r="F140" s="17" t="str">
        <f t="shared" si="371"/>
        <v>\\\0</v>
      </c>
      <c r="G140" s="17" t="str">
        <f t="shared" si="372"/>
        <v>\\\0</v>
      </c>
      <c r="H140" s="17" t="str">
        <f t="shared" si="373"/>
        <v>\\\0</v>
      </c>
      <c r="I140" s="17" t="str">
        <f t="shared" si="374"/>
        <v>\\\0</v>
      </c>
      <c r="J140" s="17" t="str">
        <f t="shared" si="375"/>
        <v>\\\0</v>
      </c>
      <c r="K140" s="17" t="str">
        <f t="shared" si="376"/>
        <v>\\\0</v>
      </c>
      <c r="L140" s="17" t="str">
        <f t="shared" si="377"/>
        <v>\\\0</v>
      </c>
      <c r="M140" s="17" t="str">
        <f t="shared" si="378"/>
        <v>\\\0</v>
      </c>
      <c r="N140" s="17" t="str">
        <f t="shared" si="379"/>
        <v>\\\0</v>
      </c>
      <c r="O140" s="17" t="str">
        <f t="shared" si="380"/>
        <v>\\\0</v>
      </c>
      <c r="P140" s="17" t="str">
        <f t="shared" si="381"/>
        <v>\\\0</v>
      </c>
      <c r="R140" s="17" t="str">
        <f t="shared" si="382"/>
        <v>\\</v>
      </c>
      <c r="S140" s="38"/>
      <c r="T140" s="39"/>
      <c r="U140" s="31"/>
      <c r="V140" s="32"/>
      <c r="W140" s="36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35"/>
      <c r="DS140" s="287"/>
      <c r="DT140" s="36"/>
      <c r="DU140" s="37"/>
      <c r="DV140" s="28">
        <f>IF(AND($S140='자료입력 및 결과표시'!$B$6,COUNTIF($W140:$DR140,'자료입력 및 결과표시'!$C$6)&gt;=1),IF(OR('자료입력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DW140" s="28">
        <f>IF(AND($S140='자료입력 및 결과표시'!$B$7,COUNTIF($W140:$DR140,'자료입력 및 결과표시'!$C$7)&gt;=1),IF(OR('자료입력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DX140" s="28">
        <f>IF(AND($S140='자료입력 및 결과표시'!$B$8,COUNTIF($W140:$DR140,'자료입력 및 결과표시'!$C$8)&gt;=1),IF(OR('자료입력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DY140" s="28">
        <f>IF(AND($S140='자료입력 및 결과표시'!$B$9,COUNTIF($W140:$DR140,'자료입력 및 결과표시'!$C$9)&gt;=1),IF(OR('자료입력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DZ140" s="28">
        <f>IF(AND($S140='자료입력 및 결과표시'!$B$10,COUNTIF($W140:$DR140,'자료입력 및 결과표시'!$C$10)&gt;=1),IF(OR('자료입력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A140" s="28">
        <f>IF(AND($S140='자료입력 및 결과표시'!$B$11,COUNTIF($W140:$DR140,'자료입력 및 결과표시'!$C$11)&gt;=1),IF(OR('자료입력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B140" s="28">
        <f>IF(AND($S140='자료입력 및 결과표시'!$B$12,COUNTIF($W140:$DR140,'자료입력 및 결과표시'!$C$12)&gt;=1),IF(OR('자료입력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C140" s="28">
        <f>IF(AND($S140='자료입력 및 결과표시'!$B$13,COUNTIF($W140:$DR140,'자료입력 및 결과표시'!$C$13)&gt;=1),IF(OR('자료입력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D140" s="28">
        <f>IF(AND($S140='자료입력 및 결과표시'!$B$14,COUNTIF($W140:$DR140,'자료입력 및 결과표시'!$C$14)&gt;=1),IF(OR('자료입력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E140" s="28">
        <f>IF(AND($S140='자료입력 및 결과표시'!$B$15,COUNTIF($W140:$DR140,'자료입력 및 결과표시'!$C$15)&gt;=1),IF(OR('자료입력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F140" s="28">
        <f>IF(AND($S140='자료입력 및 결과표시'!$B$16,COUNTIF($W140:$DR140,'자료입력 및 결과표시'!$C$16)&gt;=1),IF(OR('자료입력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G140" s="28">
        <f>IF(AND($S140='자료입력 및 결과표시'!$B$17,COUNTIF($W140:$DR140,'자료입력 및 결과표시'!$C$17)&gt;=1),IF(OR('자료입력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H140" s="28">
        <f>IF(AND($S140='자료입력 및 결과표시'!$B$18,COUNTIF($W140:$DR140,'자료입력 및 결과표시'!$C$18)&gt;=1),IF(OR('자료입력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I140" s="28">
        <f>IF(AND($S140='자료입력 및 결과표시'!$B$19,COUNTIF($W140:$DR140,'자료입력 및 결과표시'!$C$19)&gt;=1),IF(OR('자료입력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J140" s="28">
        <f>IF(AND($S140='자료입력 및 결과표시'!$B$20,COUNTIF($W140:$DR140,'자료입력 및 결과표시'!$C$20)&gt;=1),IF(OR('자료입력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K140" s="28">
        <f>IF(AND($S140='자료입력 및 결과표시'!$B$21,COUNTIF($W140:$DR140,'자료입력 및 결과표시'!$C$21)&gt;=1),IF(OR('자료입력 및 결과표시'!$B$4+90&gt;=$V140,'자료입력 및 결과표시'!$B$4&lt;$U140),0,IF($V140-'자료입력 및 결과표시'!$B$4-90&gt;='자료입력 및 결과표시'!$E$4,'자료입력 및 결과표시'!$E$4,$V140-'자료입력 및 결과표시'!$B$4-90)),0)</f>
        <v>0</v>
      </c>
      <c r="EL140" s="17">
        <f>IF(AND(S140='자료입력 및 결과표시'!$B$6,COUNTIF('업무중복도(데이터 입력)'!$W140:$DR140,'자료입력 및 결과표시'!$C$6)&gt;=1),1,0)</f>
        <v>0</v>
      </c>
      <c r="EM140" s="17">
        <f>IF(AND(S140='자료입력 및 결과표시'!$B$7,COUNTIF('업무중복도(데이터 입력)'!$W140:$DR140,'자료입력 및 결과표시'!$C$7)&gt;=1),2,0)</f>
        <v>0</v>
      </c>
      <c r="EN140" s="17">
        <f>IF(AND(S140='자료입력 및 결과표시'!$B$8,COUNTIF('업무중복도(데이터 입력)'!$W140:$DR140,'자료입력 및 결과표시'!$C$8)&gt;=1),3,0)</f>
        <v>0</v>
      </c>
      <c r="EO140" s="17">
        <f>IF(AND(S140='자료입력 및 결과표시'!$B$9,COUNTIF('업무중복도(데이터 입력)'!$W140:$DR140,'자료입력 및 결과표시'!$C$9)&gt;=1),4,0)</f>
        <v>0</v>
      </c>
      <c r="EP140" s="17">
        <f>IF(AND(S140='자료입력 및 결과표시'!$B$10,COUNTIF('업무중복도(데이터 입력)'!$W140:$DR140,'자료입력 및 결과표시'!$C$10)&gt;=1),5,0)</f>
        <v>0</v>
      </c>
      <c r="EQ140" s="17">
        <f>IF(AND(S140='자료입력 및 결과표시'!$B$11,COUNTIF('업무중복도(데이터 입력)'!$W140:$DR140,'자료입력 및 결과표시'!$C$11)&gt;=1),6,0)</f>
        <v>0</v>
      </c>
      <c r="ER140" s="17">
        <f>IF(AND(S140='자료입력 및 결과표시'!$B$12,COUNTIF('업무중복도(데이터 입력)'!$W140:$DR140,'자료입력 및 결과표시'!$C$12)&gt;=1),7,0)</f>
        <v>0</v>
      </c>
      <c r="ES140" s="17">
        <f>IF(AND(S140='자료입력 및 결과표시'!$B$13,COUNTIF('업무중복도(데이터 입력)'!$W140:$DR140,'자료입력 및 결과표시'!$C$13)&gt;=1),8,0)</f>
        <v>0</v>
      </c>
      <c r="ET140" s="17">
        <f>IF(AND(S140='자료입력 및 결과표시'!$B$14,COUNTIF('업무중복도(데이터 입력)'!$W140:$DR140,'자료입력 및 결과표시'!$C$14)&gt;=1),9,0)</f>
        <v>0</v>
      </c>
      <c r="EU140" s="17">
        <f>IF(AND(S140='자료입력 및 결과표시'!$B$15,COUNTIF('업무중복도(데이터 입력)'!$W140:$DR140,'자료입력 및 결과표시'!$C$15)&gt;=1),10,0)</f>
        <v>0</v>
      </c>
      <c r="EV140" s="17">
        <f>IF(AND(S140='자료입력 및 결과표시'!$B$16,COUNTIF('업무중복도(데이터 입력)'!$W140:$DR140,'자료입력 및 결과표시'!$C$16)&gt;=1),11,0)</f>
        <v>0</v>
      </c>
      <c r="EW140" s="17">
        <f>IF(AND(S140='자료입력 및 결과표시'!$B$17,COUNTIF('업무중복도(데이터 입력)'!$W140:$DR140,'자료입력 및 결과표시'!$C$17)&gt;=1),12,0)</f>
        <v>0</v>
      </c>
      <c r="EX140" s="17">
        <f>IF(AND(S140='자료입력 및 결과표시'!$B$18,COUNTIF('업무중복도(데이터 입력)'!$W140:$DR140,'자료입력 및 결과표시'!$C$18)&gt;=1),13,0)</f>
        <v>0</v>
      </c>
      <c r="EY140" s="17">
        <f>IF(AND(S140='자료입력 및 결과표시'!$B$19,COUNTIF('업무중복도(데이터 입력)'!$W140:$DR140,'자료입력 및 결과표시'!$C$19)&gt;=1),14,0)</f>
        <v>0</v>
      </c>
      <c r="EZ140" s="17">
        <f>IF(AND(S140='자료입력 및 결과표시'!$B$20,COUNTIF('업무중복도(데이터 입력)'!$W140:$DR140,'자료입력 및 결과표시'!$C$20)&gt;=1),15,0)</f>
        <v>0</v>
      </c>
      <c r="FA140" s="17">
        <f>IF(AND(S140='자료입력 및 결과표시'!$B$21,COUNTIF('업무중복도(데이터 입력)'!$W140:$DR140,'자료입력 및 결과표시'!$C$21)&gt;=1),16,0)</f>
        <v>0</v>
      </c>
      <c r="FD140" s="270" t="str">
        <f ca="1">IFERROR(MATCH('자료입력 및 결과표시'!$C$62,OFFSET($R$3,$FD139,,1000),0)+$FD139,"")</f>
        <v/>
      </c>
      <c r="FE140" s="271" t="str">
        <f t="shared" ca="1" si="383"/>
        <v/>
      </c>
      <c r="FK140" s="17">
        <f t="shared" si="384"/>
        <v>0</v>
      </c>
      <c r="FO140"/>
      <c r="FP140" s="17" t="str">
        <f t="shared" ca="1" si="385"/>
        <v/>
      </c>
      <c r="FQ140" s="270" t="str">
        <f ca="1">IFERROR(MATCH('자료입력 및 결과표시'!$C$62,OFFSET($R$3,$FQ139,,1000),0)+$FQ139,"")</f>
        <v/>
      </c>
      <c r="FR140" s="17" t="str">
        <f t="shared" ca="1" si="266"/>
        <v/>
      </c>
      <c r="FS140" s="17" t="str">
        <f t="shared" ca="1" si="267"/>
        <v/>
      </c>
      <c r="FT140" s="17" t="str">
        <f t="shared" ca="1" si="268"/>
        <v/>
      </c>
      <c r="FU140" s="17" t="str">
        <f t="shared" ca="1" si="269"/>
        <v/>
      </c>
      <c r="FV140" s="17" t="str">
        <f t="shared" ca="1" si="270"/>
        <v/>
      </c>
      <c r="FW140" s="17" t="str">
        <f t="shared" ca="1" si="271"/>
        <v/>
      </c>
      <c r="FX140" s="17" t="str">
        <f t="shared" ca="1" si="272"/>
        <v/>
      </c>
      <c r="FY140" s="17" t="str">
        <f t="shared" ca="1" si="273"/>
        <v/>
      </c>
      <c r="FZ140" s="17" t="str">
        <f t="shared" ca="1" si="274"/>
        <v/>
      </c>
      <c r="GA140" s="17" t="str">
        <f t="shared" ca="1" si="275"/>
        <v/>
      </c>
      <c r="GB140" s="17" t="str">
        <f t="shared" ca="1" si="276"/>
        <v/>
      </c>
      <c r="GC140" s="17" t="str">
        <f t="shared" ca="1" si="277"/>
        <v/>
      </c>
      <c r="GD140" s="17" t="str">
        <f t="shared" ca="1" si="278"/>
        <v/>
      </c>
      <c r="GE140" s="17" t="str">
        <f t="shared" ca="1" si="279"/>
        <v/>
      </c>
      <c r="GF140" s="17" t="str">
        <f t="shared" ca="1" si="280"/>
        <v/>
      </c>
      <c r="GG140" s="17" t="str">
        <f t="shared" ca="1" si="281"/>
        <v/>
      </c>
      <c r="GH140" s="17" t="str">
        <f t="shared" ca="1" si="282"/>
        <v/>
      </c>
      <c r="GI140" s="17" t="str">
        <f t="shared" ca="1" si="283"/>
        <v/>
      </c>
      <c r="GJ140" s="17" t="str">
        <f t="shared" ca="1" si="284"/>
        <v/>
      </c>
      <c r="GK140" s="17" t="str">
        <f t="shared" ca="1" si="285"/>
        <v/>
      </c>
      <c r="GL140" s="17" t="str">
        <f t="shared" ca="1" si="286"/>
        <v/>
      </c>
      <c r="GM140" s="17" t="str">
        <f t="shared" ca="1" si="287"/>
        <v/>
      </c>
      <c r="GN140" s="17" t="str">
        <f t="shared" ca="1" si="288"/>
        <v/>
      </c>
      <c r="GO140" s="17" t="str">
        <f t="shared" ca="1" si="289"/>
        <v/>
      </c>
      <c r="GP140" s="17" t="str">
        <f t="shared" ca="1" si="290"/>
        <v/>
      </c>
      <c r="GQ140" s="17" t="str">
        <f t="shared" ca="1" si="291"/>
        <v/>
      </c>
      <c r="GR140" s="17" t="str">
        <f t="shared" ca="1" si="292"/>
        <v/>
      </c>
      <c r="GS140" s="17" t="str">
        <f t="shared" ca="1" si="293"/>
        <v/>
      </c>
      <c r="GT140" s="17" t="str">
        <f t="shared" ca="1" si="294"/>
        <v/>
      </c>
      <c r="GU140" s="17" t="str">
        <f t="shared" ca="1" si="295"/>
        <v/>
      </c>
      <c r="GV140" s="17" t="str">
        <f t="shared" ca="1" si="296"/>
        <v/>
      </c>
      <c r="GW140" s="17" t="str">
        <f t="shared" ca="1" si="297"/>
        <v/>
      </c>
      <c r="GX140" s="17" t="str">
        <f t="shared" ca="1" si="298"/>
        <v/>
      </c>
      <c r="GY140" s="17" t="str">
        <f t="shared" ca="1" si="299"/>
        <v/>
      </c>
      <c r="GZ140" s="17" t="str">
        <f t="shared" ca="1" si="300"/>
        <v/>
      </c>
      <c r="HA140" s="17" t="str">
        <f t="shared" ca="1" si="301"/>
        <v/>
      </c>
      <c r="HB140" s="17" t="str">
        <f t="shared" ca="1" si="302"/>
        <v/>
      </c>
      <c r="HC140" s="17" t="str">
        <f t="shared" ca="1" si="303"/>
        <v/>
      </c>
      <c r="HD140" s="17" t="str">
        <f t="shared" ca="1" si="304"/>
        <v/>
      </c>
      <c r="HE140" s="17" t="str">
        <f t="shared" ca="1" si="305"/>
        <v/>
      </c>
      <c r="HF140" s="17" t="str">
        <f t="shared" ca="1" si="306"/>
        <v/>
      </c>
      <c r="HG140" s="17" t="str">
        <f t="shared" ca="1" si="307"/>
        <v/>
      </c>
      <c r="HH140" s="17" t="str">
        <f t="shared" ca="1" si="308"/>
        <v/>
      </c>
      <c r="HI140" s="17" t="str">
        <f t="shared" ca="1" si="309"/>
        <v/>
      </c>
      <c r="HJ140" s="17" t="str">
        <f t="shared" ca="1" si="310"/>
        <v/>
      </c>
      <c r="HK140" s="17" t="str">
        <f t="shared" ca="1" si="311"/>
        <v/>
      </c>
      <c r="HL140" s="17" t="str">
        <f t="shared" ca="1" si="312"/>
        <v/>
      </c>
      <c r="HM140" s="17" t="str">
        <f t="shared" ca="1" si="313"/>
        <v/>
      </c>
      <c r="HN140" s="17" t="str">
        <f t="shared" ca="1" si="314"/>
        <v/>
      </c>
      <c r="HO140" s="17" t="str">
        <f t="shared" ca="1" si="315"/>
        <v/>
      </c>
      <c r="HP140" s="17" t="str">
        <f t="shared" ca="1" si="316"/>
        <v/>
      </c>
      <c r="HQ140" s="17" t="str">
        <f t="shared" ca="1" si="317"/>
        <v/>
      </c>
      <c r="HR140" s="17" t="str">
        <f t="shared" ca="1" si="318"/>
        <v/>
      </c>
      <c r="HS140" s="17" t="str">
        <f t="shared" ca="1" si="319"/>
        <v/>
      </c>
      <c r="HT140" s="17" t="str">
        <f t="shared" ca="1" si="320"/>
        <v/>
      </c>
      <c r="HU140" s="17" t="str">
        <f t="shared" ca="1" si="321"/>
        <v/>
      </c>
      <c r="HV140" s="17" t="str">
        <f t="shared" ca="1" si="322"/>
        <v/>
      </c>
      <c r="HW140" s="17" t="str">
        <f t="shared" ca="1" si="323"/>
        <v/>
      </c>
      <c r="HX140" s="17" t="str">
        <f t="shared" ca="1" si="324"/>
        <v/>
      </c>
      <c r="HY140" s="17" t="str">
        <f t="shared" ca="1" si="325"/>
        <v/>
      </c>
      <c r="HZ140" s="17" t="str">
        <f t="shared" ca="1" si="326"/>
        <v/>
      </c>
      <c r="IA140" s="17" t="str">
        <f t="shared" ca="1" si="327"/>
        <v/>
      </c>
      <c r="IB140" s="17" t="str">
        <f t="shared" ca="1" si="328"/>
        <v/>
      </c>
      <c r="IC140" s="17" t="str">
        <f t="shared" ca="1" si="329"/>
        <v/>
      </c>
      <c r="ID140" s="17" t="str">
        <f t="shared" ca="1" si="330"/>
        <v/>
      </c>
      <c r="IE140" s="17" t="str">
        <f t="shared" ca="1" si="331"/>
        <v/>
      </c>
      <c r="IF140" s="17" t="str">
        <f t="shared" ca="1" si="332"/>
        <v/>
      </c>
      <c r="IG140" s="17" t="str">
        <f t="shared" ca="1" si="333"/>
        <v/>
      </c>
      <c r="IH140" s="17" t="str">
        <f t="shared" ca="1" si="334"/>
        <v/>
      </c>
      <c r="II140" s="17" t="str">
        <f t="shared" ca="1" si="335"/>
        <v/>
      </c>
      <c r="IJ140" s="17" t="str">
        <f t="shared" ca="1" si="336"/>
        <v/>
      </c>
      <c r="IK140" s="17" t="str">
        <f t="shared" ca="1" si="337"/>
        <v/>
      </c>
      <c r="IL140" s="17" t="str">
        <f t="shared" ca="1" si="338"/>
        <v/>
      </c>
      <c r="IM140" s="17" t="str">
        <f t="shared" ca="1" si="339"/>
        <v/>
      </c>
      <c r="IN140" s="17" t="str">
        <f t="shared" ca="1" si="340"/>
        <v/>
      </c>
      <c r="IO140" s="17" t="str">
        <f t="shared" ca="1" si="341"/>
        <v/>
      </c>
      <c r="IP140" s="17" t="str">
        <f t="shared" ca="1" si="342"/>
        <v/>
      </c>
      <c r="IQ140" s="17" t="str">
        <f t="shared" ca="1" si="343"/>
        <v/>
      </c>
      <c r="IR140" s="17" t="str">
        <f t="shared" ca="1" si="344"/>
        <v/>
      </c>
      <c r="IS140" s="17" t="str">
        <f t="shared" ca="1" si="345"/>
        <v/>
      </c>
      <c r="IT140" s="17" t="str">
        <f t="shared" ca="1" si="346"/>
        <v/>
      </c>
      <c r="IU140" s="17" t="str">
        <f t="shared" ca="1" si="347"/>
        <v/>
      </c>
      <c r="IV140" s="17" t="str">
        <f t="shared" ca="1" si="348"/>
        <v/>
      </c>
      <c r="IW140" s="17" t="str">
        <f t="shared" ca="1" si="349"/>
        <v/>
      </c>
      <c r="IX140" s="17" t="str">
        <f t="shared" ca="1" si="350"/>
        <v/>
      </c>
      <c r="IY140" s="17" t="str">
        <f t="shared" ca="1" si="351"/>
        <v/>
      </c>
      <c r="IZ140" s="17" t="str">
        <f t="shared" ca="1" si="352"/>
        <v/>
      </c>
      <c r="JA140" s="17" t="str">
        <f t="shared" ca="1" si="353"/>
        <v/>
      </c>
      <c r="JB140" s="17" t="str">
        <f t="shared" ca="1" si="354"/>
        <v/>
      </c>
      <c r="JC140" s="17" t="str">
        <f t="shared" ca="1" si="355"/>
        <v/>
      </c>
      <c r="JD140" s="17" t="str">
        <f t="shared" ca="1" si="356"/>
        <v/>
      </c>
      <c r="JE140" s="17" t="str">
        <f t="shared" ca="1" si="357"/>
        <v/>
      </c>
      <c r="JF140" s="17" t="str">
        <f t="shared" ca="1" si="358"/>
        <v/>
      </c>
      <c r="JG140" s="17" t="str">
        <f t="shared" ca="1" si="359"/>
        <v/>
      </c>
      <c r="JH140" s="17" t="str">
        <f t="shared" ca="1" si="360"/>
        <v/>
      </c>
      <c r="JI140" s="17" t="str">
        <f t="shared" ca="1" si="361"/>
        <v/>
      </c>
      <c r="JJ140" s="17" t="str">
        <f t="shared" ca="1" si="362"/>
        <v/>
      </c>
      <c r="JK140" s="17" t="str">
        <f t="shared" ca="1" si="363"/>
        <v/>
      </c>
      <c r="JL140" s="17" t="str">
        <f t="shared" ca="1" si="364"/>
        <v/>
      </c>
      <c r="JM140" s="17" t="str">
        <f t="shared" ca="1" si="365"/>
        <v/>
      </c>
    </row>
    <row r="141" spans="1:273">
      <c r="A141" s="17" t="str">
        <f t="shared" si="366"/>
        <v>\\\0</v>
      </c>
      <c r="B141" s="17" t="str">
        <f t="shared" si="367"/>
        <v>\\\0</v>
      </c>
      <c r="C141" s="17" t="str">
        <f t="shared" si="368"/>
        <v>\\\0</v>
      </c>
      <c r="D141" s="17" t="str">
        <f t="shared" si="369"/>
        <v>\\\0</v>
      </c>
      <c r="E141" s="17" t="str">
        <f t="shared" si="370"/>
        <v>\\\0</v>
      </c>
      <c r="F141" s="17" t="str">
        <f t="shared" si="371"/>
        <v>\\\0</v>
      </c>
      <c r="G141" s="17" t="str">
        <f t="shared" si="372"/>
        <v>\\\0</v>
      </c>
      <c r="H141" s="17" t="str">
        <f t="shared" si="373"/>
        <v>\\\0</v>
      </c>
      <c r="I141" s="17" t="str">
        <f t="shared" si="374"/>
        <v>\\\0</v>
      </c>
      <c r="J141" s="17" t="str">
        <f t="shared" si="375"/>
        <v>\\\0</v>
      </c>
      <c r="K141" s="17" t="str">
        <f t="shared" si="376"/>
        <v>\\\0</v>
      </c>
      <c r="L141" s="17" t="str">
        <f t="shared" si="377"/>
        <v>\\\0</v>
      </c>
      <c r="M141" s="17" t="str">
        <f t="shared" si="378"/>
        <v>\\\0</v>
      </c>
      <c r="N141" s="17" t="str">
        <f t="shared" si="379"/>
        <v>\\\0</v>
      </c>
      <c r="O141" s="17" t="str">
        <f t="shared" si="380"/>
        <v>\\\0</v>
      </c>
      <c r="P141" s="17" t="str">
        <f t="shared" si="381"/>
        <v>\\\0</v>
      </c>
      <c r="R141" s="17" t="str">
        <f t="shared" si="382"/>
        <v>\\</v>
      </c>
      <c r="S141" s="38"/>
      <c r="T141" s="39"/>
      <c r="U141" s="31"/>
      <c r="V141" s="32"/>
      <c r="W141" s="36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35"/>
      <c r="DS141" s="287"/>
      <c r="DT141" s="36"/>
      <c r="DU141" s="37"/>
      <c r="DV141" s="28">
        <f>IF(AND($S141='자료입력 및 결과표시'!$B$6,COUNTIF($W141:$DR141,'자료입력 및 결과표시'!$C$6)&gt;=1),IF(OR('자료입력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DW141" s="28">
        <f>IF(AND($S141='자료입력 및 결과표시'!$B$7,COUNTIF($W141:$DR141,'자료입력 및 결과표시'!$C$7)&gt;=1),IF(OR('자료입력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DX141" s="28">
        <f>IF(AND($S141='자료입력 및 결과표시'!$B$8,COUNTIF($W141:$DR141,'자료입력 및 결과표시'!$C$8)&gt;=1),IF(OR('자료입력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DY141" s="28">
        <f>IF(AND($S141='자료입력 및 결과표시'!$B$9,COUNTIF($W141:$DR141,'자료입력 및 결과표시'!$C$9)&gt;=1),IF(OR('자료입력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DZ141" s="28">
        <f>IF(AND($S141='자료입력 및 결과표시'!$B$10,COUNTIF($W141:$DR141,'자료입력 및 결과표시'!$C$10)&gt;=1),IF(OR('자료입력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A141" s="28">
        <f>IF(AND($S141='자료입력 및 결과표시'!$B$11,COUNTIF($W141:$DR141,'자료입력 및 결과표시'!$C$11)&gt;=1),IF(OR('자료입력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B141" s="28">
        <f>IF(AND($S141='자료입력 및 결과표시'!$B$12,COUNTIF($W141:$DR141,'자료입력 및 결과표시'!$C$12)&gt;=1),IF(OR('자료입력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C141" s="28">
        <f>IF(AND($S141='자료입력 및 결과표시'!$B$13,COUNTIF($W141:$DR141,'자료입력 및 결과표시'!$C$13)&gt;=1),IF(OR('자료입력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D141" s="28">
        <f>IF(AND($S141='자료입력 및 결과표시'!$B$14,COUNTIF($W141:$DR141,'자료입력 및 결과표시'!$C$14)&gt;=1),IF(OR('자료입력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E141" s="28">
        <f>IF(AND($S141='자료입력 및 결과표시'!$B$15,COUNTIF($W141:$DR141,'자료입력 및 결과표시'!$C$15)&gt;=1),IF(OR('자료입력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F141" s="28">
        <f>IF(AND($S141='자료입력 및 결과표시'!$B$16,COUNTIF($W141:$DR141,'자료입력 및 결과표시'!$C$16)&gt;=1),IF(OR('자료입력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G141" s="28">
        <f>IF(AND($S141='자료입력 및 결과표시'!$B$17,COUNTIF($W141:$DR141,'자료입력 및 결과표시'!$C$17)&gt;=1),IF(OR('자료입력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H141" s="28">
        <f>IF(AND($S141='자료입력 및 결과표시'!$B$18,COUNTIF($W141:$DR141,'자료입력 및 결과표시'!$C$18)&gt;=1),IF(OR('자료입력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I141" s="28">
        <f>IF(AND($S141='자료입력 및 결과표시'!$B$19,COUNTIF($W141:$DR141,'자료입력 및 결과표시'!$C$19)&gt;=1),IF(OR('자료입력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J141" s="28">
        <f>IF(AND($S141='자료입력 및 결과표시'!$B$20,COUNTIF($W141:$DR141,'자료입력 및 결과표시'!$C$20)&gt;=1),IF(OR('자료입력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K141" s="28">
        <f>IF(AND($S141='자료입력 및 결과표시'!$B$21,COUNTIF($W141:$DR141,'자료입력 및 결과표시'!$C$21)&gt;=1),IF(OR('자료입력 및 결과표시'!$B$4+90&gt;=$V141,'자료입력 및 결과표시'!$B$4&lt;$U141),0,IF($V141-'자료입력 및 결과표시'!$B$4-90&gt;='자료입력 및 결과표시'!$E$4,'자료입력 및 결과표시'!$E$4,$V141-'자료입력 및 결과표시'!$B$4-90)),0)</f>
        <v>0</v>
      </c>
      <c r="EL141" s="17">
        <f>IF(AND(S141='자료입력 및 결과표시'!$B$6,COUNTIF('업무중복도(데이터 입력)'!$W141:$DR141,'자료입력 및 결과표시'!$C$6)&gt;=1),1,0)</f>
        <v>0</v>
      </c>
      <c r="EM141" s="17">
        <f>IF(AND(S141='자료입력 및 결과표시'!$B$7,COUNTIF('업무중복도(데이터 입력)'!$W141:$DR141,'자료입력 및 결과표시'!$C$7)&gt;=1),2,0)</f>
        <v>0</v>
      </c>
      <c r="EN141" s="17">
        <f>IF(AND(S141='자료입력 및 결과표시'!$B$8,COUNTIF('업무중복도(데이터 입력)'!$W141:$DR141,'자료입력 및 결과표시'!$C$8)&gt;=1),3,0)</f>
        <v>0</v>
      </c>
      <c r="EO141" s="17">
        <f>IF(AND(S141='자료입력 및 결과표시'!$B$9,COUNTIF('업무중복도(데이터 입력)'!$W141:$DR141,'자료입력 및 결과표시'!$C$9)&gt;=1),4,0)</f>
        <v>0</v>
      </c>
      <c r="EP141" s="17">
        <f>IF(AND(S141='자료입력 및 결과표시'!$B$10,COUNTIF('업무중복도(데이터 입력)'!$W141:$DR141,'자료입력 및 결과표시'!$C$10)&gt;=1),5,0)</f>
        <v>0</v>
      </c>
      <c r="EQ141" s="17">
        <f>IF(AND(S141='자료입력 및 결과표시'!$B$11,COUNTIF('업무중복도(데이터 입력)'!$W141:$DR141,'자료입력 및 결과표시'!$C$11)&gt;=1),6,0)</f>
        <v>0</v>
      </c>
      <c r="ER141" s="17">
        <f>IF(AND(S141='자료입력 및 결과표시'!$B$12,COUNTIF('업무중복도(데이터 입력)'!$W141:$DR141,'자료입력 및 결과표시'!$C$12)&gt;=1),7,0)</f>
        <v>0</v>
      </c>
      <c r="ES141" s="17">
        <f>IF(AND(S141='자료입력 및 결과표시'!$B$13,COUNTIF('업무중복도(데이터 입력)'!$W141:$DR141,'자료입력 및 결과표시'!$C$13)&gt;=1),8,0)</f>
        <v>0</v>
      </c>
      <c r="ET141" s="17">
        <f>IF(AND(S141='자료입력 및 결과표시'!$B$14,COUNTIF('업무중복도(데이터 입력)'!$W141:$DR141,'자료입력 및 결과표시'!$C$14)&gt;=1),9,0)</f>
        <v>0</v>
      </c>
      <c r="EU141" s="17">
        <f>IF(AND(S141='자료입력 및 결과표시'!$B$15,COUNTIF('업무중복도(데이터 입력)'!$W141:$DR141,'자료입력 및 결과표시'!$C$15)&gt;=1),10,0)</f>
        <v>0</v>
      </c>
      <c r="EV141" s="17">
        <f>IF(AND(S141='자료입력 및 결과표시'!$B$16,COUNTIF('업무중복도(데이터 입력)'!$W141:$DR141,'자료입력 및 결과표시'!$C$16)&gt;=1),11,0)</f>
        <v>0</v>
      </c>
      <c r="EW141" s="17">
        <f>IF(AND(S141='자료입력 및 결과표시'!$B$17,COUNTIF('업무중복도(데이터 입력)'!$W141:$DR141,'자료입력 및 결과표시'!$C$17)&gt;=1),12,0)</f>
        <v>0</v>
      </c>
      <c r="EX141" s="17">
        <f>IF(AND(S141='자료입력 및 결과표시'!$B$18,COUNTIF('업무중복도(데이터 입력)'!$W141:$DR141,'자료입력 및 결과표시'!$C$18)&gt;=1),13,0)</f>
        <v>0</v>
      </c>
      <c r="EY141" s="17">
        <f>IF(AND(S141='자료입력 및 결과표시'!$B$19,COUNTIF('업무중복도(데이터 입력)'!$W141:$DR141,'자료입력 및 결과표시'!$C$19)&gt;=1),14,0)</f>
        <v>0</v>
      </c>
      <c r="EZ141" s="17">
        <f>IF(AND(S141='자료입력 및 결과표시'!$B$20,COUNTIF('업무중복도(데이터 입력)'!$W141:$DR141,'자료입력 및 결과표시'!$C$20)&gt;=1),15,0)</f>
        <v>0</v>
      </c>
      <c r="FA141" s="17">
        <f>IF(AND(S141='자료입력 및 결과표시'!$B$21,COUNTIF('업무중복도(데이터 입력)'!$W141:$DR141,'자료입력 및 결과표시'!$C$21)&gt;=1),16,0)</f>
        <v>0</v>
      </c>
      <c r="FD141" s="270" t="str">
        <f ca="1">IFERROR(MATCH('자료입력 및 결과표시'!$C$62,OFFSET($R$3,$FD140,,1000),0)+$FD140,"")</f>
        <v/>
      </c>
      <c r="FE141" s="271" t="str">
        <f t="shared" ca="1" si="383"/>
        <v/>
      </c>
      <c r="FK141" s="17">
        <f t="shared" si="384"/>
        <v>0</v>
      </c>
      <c r="FO141"/>
      <c r="FP141" s="17" t="str">
        <f t="shared" ca="1" si="385"/>
        <v/>
      </c>
      <c r="FQ141" s="270" t="str">
        <f ca="1">IFERROR(MATCH('자료입력 및 결과표시'!$C$62,OFFSET($R$3,$FQ140,,1000),0)+$FQ140,"")</f>
        <v/>
      </c>
      <c r="FR141" s="17" t="str">
        <f t="shared" ca="1" si="266"/>
        <v/>
      </c>
      <c r="FS141" s="17" t="str">
        <f t="shared" ca="1" si="267"/>
        <v/>
      </c>
      <c r="FT141" s="17" t="str">
        <f t="shared" ca="1" si="268"/>
        <v/>
      </c>
      <c r="FU141" s="17" t="str">
        <f t="shared" ca="1" si="269"/>
        <v/>
      </c>
      <c r="FV141" s="17" t="str">
        <f t="shared" ca="1" si="270"/>
        <v/>
      </c>
      <c r="FW141" s="17" t="str">
        <f t="shared" ca="1" si="271"/>
        <v/>
      </c>
      <c r="FX141" s="17" t="str">
        <f t="shared" ca="1" si="272"/>
        <v/>
      </c>
      <c r="FY141" s="17" t="str">
        <f t="shared" ca="1" si="273"/>
        <v/>
      </c>
      <c r="FZ141" s="17" t="str">
        <f t="shared" ca="1" si="274"/>
        <v/>
      </c>
      <c r="GA141" s="17" t="str">
        <f t="shared" ca="1" si="275"/>
        <v/>
      </c>
      <c r="GB141" s="17" t="str">
        <f t="shared" ca="1" si="276"/>
        <v/>
      </c>
      <c r="GC141" s="17" t="str">
        <f t="shared" ca="1" si="277"/>
        <v/>
      </c>
      <c r="GD141" s="17" t="str">
        <f t="shared" ca="1" si="278"/>
        <v/>
      </c>
      <c r="GE141" s="17" t="str">
        <f t="shared" ca="1" si="279"/>
        <v/>
      </c>
      <c r="GF141" s="17" t="str">
        <f t="shared" ca="1" si="280"/>
        <v/>
      </c>
      <c r="GG141" s="17" t="str">
        <f t="shared" ca="1" si="281"/>
        <v/>
      </c>
      <c r="GH141" s="17" t="str">
        <f t="shared" ca="1" si="282"/>
        <v/>
      </c>
      <c r="GI141" s="17" t="str">
        <f t="shared" ca="1" si="283"/>
        <v/>
      </c>
      <c r="GJ141" s="17" t="str">
        <f t="shared" ca="1" si="284"/>
        <v/>
      </c>
      <c r="GK141" s="17" t="str">
        <f t="shared" ca="1" si="285"/>
        <v/>
      </c>
      <c r="GL141" s="17" t="str">
        <f t="shared" ca="1" si="286"/>
        <v/>
      </c>
      <c r="GM141" s="17" t="str">
        <f t="shared" ca="1" si="287"/>
        <v/>
      </c>
      <c r="GN141" s="17" t="str">
        <f t="shared" ca="1" si="288"/>
        <v/>
      </c>
      <c r="GO141" s="17" t="str">
        <f t="shared" ca="1" si="289"/>
        <v/>
      </c>
      <c r="GP141" s="17" t="str">
        <f t="shared" ca="1" si="290"/>
        <v/>
      </c>
      <c r="GQ141" s="17" t="str">
        <f t="shared" ca="1" si="291"/>
        <v/>
      </c>
      <c r="GR141" s="17" t="str">
        <f t="shared" ca="1" si="292"/>
        <v/>
      </c>
      <c r="GS141" s="17" t="str">
        <f t="shared" ca="1" si="293"/>
        <v/>
      </c>
      <c r="GT141" s="17" t="str">
        <f t="shared" ca="1" si="294"/>
        <v/>
      </c>
      <c r="GU141" s="17" t="str">
        <f t="shared" ca="1" si="295"/>
        <v/>
      </c>
      <c r="GV141" s="17" t="str">
        <f t="shared" ca="1" si="296"/>
        <v/>
      </c>
      <c r="GW141" s="17" t="str">
        <f t="shared" ca="1" si="297"/>
        <v/>
      </c>
      <c r="GX141" s="17" t="str">
        <f t="shared" ca="1" si="298"/>
        <v/>
      </c>
      <c r="GY141" s="17" t="str">
        <f t="shared" ca="1" si="299"/>
        <v/>
      </c>
      <c r="GZ141" s="17" t="str">
        <f t="shared" ca="1" si="300"/>
        <v/>
      </c>
      <c r="HA141" s="17" t="str">
        <f t="shared" ca="1" si="301"/>
        <v/>
      </c>
      <c r="HB141" s="17" t="str">
        <f t="shared" ca="1" si="302"/>
        <v/>
      </c>
      <c r="HC141" s="17" t="str">
        <f t="shared" ca="1" si="303"/>
        <v/>
      </c>
      <c r="HD141" s="17" t="str">
        <f t="shared" ca="1" si="304"/>
        <v/>
      </c>
      <c r="HE141" s="17" t="str">
        <f t="shared" ca="1" si="305"/>
        <v/>
      </c>
      <c r="HF141" s="17" t="str">
        <f t="shared" ca="1" si="306"/>
        <v/>
      </c>
      <c r="HG141" s="17" t="str">
        <f t="shared" ca="1" si="307"/>
        <v/>
      </c>
      <c r="HH141" s="17" t="str">
        <f t="shared" ca="1" si="308"/>
        <v/>
      </c>
      <c r="HI141" s="17" t="str">
        <f t="shared" ca="1" si="309"/>
        <v/>
      </c>
      <c r="HJ141" s="17" t="str">
        <f t="shared" ca="1" si="310"/>
        <v/>
      </c>
      <c r="HK141" s="17" t="str">
        <f t="shared" ca="1" si="311"/>
        <v/>
      </c>
      <c r="HL141" s="17" t="str">
        <f t="shared" ca="1" si="312"/>
        <v/>
      </c>
      <c r="HM141" s="17" t="str">
        <f t="shared" ca="1" si="313"/>
        <v/>
      </c>
      <c r="HN141" s="17" t="str">
        <f t="shared" ca="1" si="314"/>
        <v/>
      </c>
      <c r="HO141" s="17" t="str">
        <f t="shared" ca="1" si="315"/>
        <v/>
      </c>
      <c r="HP141" s="17" t="str">
        <f t="shared" ca="1" si="316"/>
        <v/>
      </c>
      <c r="HQ141" s="17" t="str">
        <f t="shared" ca="1" si="317"/>
        <v/>
      </c>
      <c r="HR141" s="17" t="str">
        <f t="shared" ca="1" si="318"/>
        <v/>
      </c>
      <c r="HS141" s="17" t="str">
        <f t="shared" ca="1" si="319"/>
        <v/>
      </c>
      <c r="HT141" s="17" t="str">
        <f t="shared" ca="1" si="320"/>
        <v/>
      </c>
      <c r="HU141" s="17" t="str">
        <f t="shared" ca="1" si="321"/>
        <v/>
      </c>
      <c r="HV141" s="17" t="str">
        <f t="shared" ca="1" si="322"/>
        <v/>
      </c>
      <c r="HW141" s="17" t="str">
        <f t="shared" ca="1" si="323"/>
        <v/>
      </c>
      <c r="HX141" s="17" t="str">
        <f t="shared" ca="1" si="324"/>
        <v/>
      </c>
      <c r="HY141" s="17" t="str">
        <f t="shared" ca="1" si="325"/>
        <v/>
      </c>
      <c r="HZ141" s="17" t="str">
        <f t="shared" ca="1" si="326"/>
        <v/>
      </c>
      <c r="IA141" s="17" t="str">
        <f t="shared" ca="1" si="327"/>
        <v/>
      </c>
      <c r="IB141" s="17" t="str">
        <f t="shared" ca="1" si="328"/>
        <v/>
      </c>
      <c r="IC141" s="17" t="str">
        <f t="shared" ca="1" si="329"/>
        <v/>
      </c>
      <c r="ID141" s="17" t="str">
        <f t="shared" ca="1" si="330"/>
        <v/>
      </c>
      <c r="IE141" s="17" t="str">
        <f t="shared" ca="1" si="331"/>
        <v/>
      </c>
      <c r="IF141" s="17" t="str">
        <f t="shared" ca="1" si="332"/>
        <v/>
      </c>
      <c r="IG141" s="17" t="str">
        <f t="shared" ca="1" si="333"/>
        <v/>
      </c>
      <c r="IH141" s="17" t="str">
        <f t="shared" ca="1" si="334"/>
        <v/>
      </c>
      <c r="II141" s="17" t="str">
        <f t="shared" ca="1" si="335"/>
        <v/>
      </c>
      <c r="IJ141" s="17" t="str">
        <f t="shared" ca="1" si="336"/>
        <v/>
      </c>
      <c r="IK141" s="17" t="str">
        <f t="shared" ca="1" si="337"/>
        <v/>
      </c>
      <c r="IL141" s="17" t="str">
        <f t="shared" ca="1" si="338"/>
        <v/>
      </c>
      <c r="IM141" s="17" t="str">
        <f t="shared" ca="1" si="339"/>
        <v/>
      </c>
      <c r="IN141" s="17" t="str">
        <f t="shared" ca="1" si="340"/>
        <v/>
      </c>
      <c r="IO141" s="17" t="str">
        <f t="shared" ca="1" si="341"/>
        <v/>
      </c>
      <c r="IP141" s="17" t="str">
        <f t="shared" ca="1" si="342"/>
        <v/>
      </c>
      <c r="IQ141" s="17" t="str">
        <f t="shared" ca="1" si="343"/>
        <v/>
      </c>
      <c r="IR141" s="17" t="str">
        <f t="shared" ca="1" si="344"/>
        <v/>
      </c>
      <c r="IS141" s="17" t="str">
        <f t="shared" ca="1" si="345"/>
        <v/>
      </c>
      <c r="IT141" s="17" t="str">
        <f t="shared" ca="1" si="346"/>
        <v/>
      </c>
      <c r="IU141" s="17" t="str">
        <f t="shared" ca="1" si="347"/>
        <v/>
      </c>
      <c r="IV141" s="17" t="str">
        <f t="shared" ca="1" si="348"/>
        <v/>
      </c>
      <c r="IW141" s="17" t="str">
        <f t="shared" ca="1" si="349"/>
        <v/>
      </c>
      <c r="IX141" s="17" t="str">
        <f t="shared" ca="1" si="350"/>
        <v/>
      </c>
      <c r="IY141" s="17" t="str">
        <f t="shared" ca="1" si="351"/>
        <v/>
      </c>
      <c r="IZ141" s="17" t="str">
        <f t="shared" ca="1" si="352"/>
        <v/>
      </c>
      <c r="JA141" s="17" t="str">
        <f t="shared" ca="1" si="353"/>
        <v/>
      </c>
      <c r="JB141" s="17" t="str">
        <f t="shared" ca="1" si="354"/>
        <v/>
      </c>
      <c r="JC141" s="17" t="str">
        <f t="shared" ca="1" si="355"/>
        <v/>
      </c>
      <c r="JD141" s="17" t="str">
        <f t="shared" ca="1" si="356"/>
        <v/>
      </c>
      <c r="JE141" s="17" t="str">
        <f t="shared" ca="1" si="357"/>
        <v/>
      </c>
      <c r="JF141" s="17" t="str">
        <f t="shared" ca="1" si="358"/>
        <v/>
      </c>
      <c r="JG141" s="17" t="str">
        <f t="shared" ca="1" si="359"/>
        <v/>
      </c>
      <c r="JH141" s="17" t="str">
        <f t="shared" ca="1" si="360"/>
        <v/>
      </c>
      <c r="JI141" s="17" t="str">
        <f t="shared" ca="1" si="361"/>
        <v/>
      </c>
      <c r="JJ141" s="17" t="str">
        <f t="shared" ca="1" si="362"/>
        <v/>
      </c>
      <c r="JK141" s="17" t="str">
        <f t="shared" ca="1" si="363"/>
        <v/>
      </c>
      <c r="JL141" s="17" t="str">
        <f t="shared" ca="1" si="364"/>
        <v/>
      </c>
      <c r="JM141" s="17" t="str">
        <f t="shared" ca="1" si="365"/>
        <v/>
      </c>
    </row>
    <row r="142" spans="1:273">
      <c r="A142" s="17" t="str">
        <f t="shared" si="366"/>
        <v>\\\0</v>
      </c>
      <c r="B142" s="17" t="str">
        <f t="shared" si="367"/>
        <v>\\\0</v>
      </c>
      <c r="C142" s="17" t="str">
        <f t="shared" si="368"/>
        <v>\\\0</v>
      </c>
      <c r="D142" s="17" t="str">
        <f t="shared" si="369"/>
        <v>\\\0</v>
      </c>
      <c r="E142" s="17" t="str">
        <f t="shared" si="370"/>
        <v>\\\0</v>
      </c>
      <c r="F142" s="17" t="str">
        <f t="shared" si="371"/>
        <v>\\\0</v>
      </c>
      <c r="G142" s="17" t="str">
        <f t="shared" si="372"/>
        <v>\\\0</v>
      </c>
      <c r="H142" s="17" t="str">
        <f t="shared" si="373"/>
        <v>\\\0</v>
      </c>
      <c r="I142" s="17" t="str">
        <f t="shared" si="374"/>
        <v>\\\0</v>
      </c>
      <c r="J142" s="17" t="str">
        <f t="shared" si="375"/>
        <v>\\\0</v>
      </c>
      <c r="K142" s="17" t="str">
        <f t="shared" si="376"/>
        <v>\\\0</v>
      </c>
      <c r="L142" s="17" t="str">
        <f t="shared" si="377"/>
        <v>\\\0</v>
      </c>
      <c r="M142" s="17" t="str">
        <f t="shared" si="378"/>
        <v>\\\0</v>
      </c>
      <c r="N142" s="17" t="str">
        <f t="shared" si="379"/>
        <v>\\\0</v>
      </c>
      <c r="O142" s="17" t="str">
        <f t="shared" si="380"/>
        <v>\\\0</v>
      </c>
      <c r="P142" s="17" t="str">
        <f t="shared" si="381"/>
        <v>\\\0</v>
      </c>
      <c r="R142" s="17" t="str">
        <f t="shared" si="382"/>
        <v>\\</v>
      </c>
      <c r="S142" s="38"/>
      <c r="T142" s="39"/>
      <c r="U142" s="31"/>
      <c r="V142" s="32"/>
      <c r="W142" s="36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35"/>
      <c r="DS142" s="287"/>
      <c r="DT142" s="36"/>
      <c r="DU142" s="37"/>
      <c r="DV142" s="28">
        <f>IF(AND($S142='자료입력 및 결과표시'!$B$6,COUNTIF($W142:$DR142,'자료입력 및 결과표시'!$C$6)&gt;=1),IF(OR('자료입력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DW142" s="28">
        <f>IF(AND($S142='자료입력 및 결과표시'!$B$7,COUNTIF($W142:$DR142,'자료입력 및 결과표시'!$C$7)&gt;=1),IF(OR('자료입력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DX142" s="28">
        <f>IF(AND($S142='자료입력 및 결과표시'!$B$8,COUNTIF($W142:$DR142,'자료입력 및 결과표시'!$C$8)&gt;=1),IF(OR('자료입력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DY142" s="28">
        <f>IF(AND($S142='자료입력 및 결과표시'!$B$9,COUNTIF($W142:$DR142,'자료입력 및 결과표시'!$C$9)&gt;=1),IF(OR('자료입력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DZ142" s="28">
        <f>IF(AND($S142='자료입력 및 결과표시'!$B$10,COUNTIF($W142:$DR142,'자료입력 및 결과표시'!$C$10)&gt;=1),IF(OR('자료입력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A142" s="28">
        <f>IF(AND($S142='자료입력 및 결과표시'!$B$11,COUNTIF($W142:$DR142,'자료입력 및 결과표시'!$C$11)&gt;=1),IF(OR('자료입력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B142" s="28">
        <f>IF(AND($S142='자료입력 및 결과표시'!$B$12,COUNTIF($W142:$DR142,'자료입력 및 결과표시'!$C$12)&gt;=1),IF(OR('자료입력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C142" s="28">
        <f>IF(AND($S142='자료입력 및 결과표시'!$B$13,COUNTIF($W142:$DR142,'자료입력 및 결과표시'!$C$13)&gt;=1),IF(OR('자료입력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D142" s="28">
        <f>IF(AND($S142='자료입력 및 결과표시'!$B$14,COUNTIF($W142:$DR142,'자료입력 및 결과표시'!$C$14)&gt;=1),IF(OR('자료입력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E142" s="28">
        <f>IF(AND($S142='자료입력 및 결과표시'!$B$15,COUNTIF($W142:$DR142,'자료입력 및 결과표시'!$C$15)&gt;=1),IF(OR('자료입력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F142" s="28">
        <f>IF(AND($S142='자료입력 및 결과표시'!$B$16,COUNTIF($W142:$DR142,'자료입력 및 결과표시'!$C$16)&gt;=1),IF(OR('자료입력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G142" s="28">
        <f>IF(AND($S142='자료입력 및 결과표시'!$B$17,COUNTIF($W142:$DR142,'자료입력 및 결과표시'!$C$17)&gt;=1),IF(OR('자료입력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H142" s="28">
        <f>IF(AND($S142='자료입력 및 결과표시'!$B$18,COUNTIF($W142:$DR142,'자료입력 및 결과표시'!$C$18)&gt;=1),IF(OR('자료입력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I142" s="28">
        <f>IF(AND($S142='자료입력 및 결과표시'!$B$19,COUNTIF($W142:$DR142,'자료입력 및 결과표시'!$C$19)&gt;=1),IF(OR('자료입력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J142" s="28">
        <f>IF(AND($S142='자료입력 및 결과표시'!$B$20,COUNTIF($W142:$DR142,'자료입력 및 결과표시'!$C$20)&gt;=1),IF(OR('자료입력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K142" s="28">
        <f>IF(AND($S142='자료입력 및 결과표시'!$B$21,COUNTIF($W142:$DR142,'자료입력 및 결과표시'!$C$21)&gt;=1),IF(OR('자료입력 및 결과표시'!$B$4+90&gt;=$V142,'자료입력 및 결과표시'!$B$4&lt;$U142),0,IF($V142-'자료입력 및 결과표시'!$B$4-90&gt;='자료입력 및 결과표시'!$E$4,'자료입력 및 결과표시'!$E$4,$V142-'자료입력 및 결과표시'!$B$4-90)),0)</f>
        <v>0</v>
      </c>
      <c r="EL142" s="17">
        <f>IF(AND(S142='자료입력 및 결과표시'!$B$6,COUNTIF('업무중복도(데이터 입력)'!$W142:$DR142,'자료입력 및 결과표시'!$C$6)&gt;=1),1,0)</f>
        <v>0</v>
      </c>
      <c r="EM142" s="17">
        <f>IF(AND(S142='자료입력 및 결과표시'!$B$7,COUNTIF('업무중복도(데이터 입력)'!$W142:$DR142,'자료입력 및 결과표시'!$C$7)&gt;=1),2,0)</f>
        <v>0</v>
      </c>
      <c r="EN142" s="17">
        <f>IF(AND(S142='자료입력 및 결과표시'!$B$8,COUNTIF('업무중복도(데이터 입력)'!$W142:$DR142,'자료입력 및 결과표시'!$C$8)&gt;=1),3,0)</f>
        <v>0</v>
      </c>
      <c r="EO142" s="17">
        <f>IF(AND(S142='자료입력 및 결과표시'!$B$9,COUNTIF('업무중복도(데이터 입력)'!$W142:$DR142,'자료입력 및 결과표시'!$C$9)&gt;=1),4,0)</f>
        <v>0</v>
      </c>
      <c r="EP142" s="17">
        <f>IF(AND(S142='자료입력 및 결과표시'!$B$10,COUNTIF('업무중복도(데이터 입력)'!$W142:$DR142,'자료입력 및 결과표시'!$C$10)&gt;=1),5,0)</f>
        <v>0</v>
      </c>
      <c r="EQ142" s="17">
        <f>IF(AND(S142='자료입력 및 결과표시'!$B$11,COUNTIF('업무중복도(데이터 입력)'!$W142:$DR142,'자료입력 및 결과표시'!$C$11)&gt;=1),6,0)</f>
        <v>0</v>
      </c>
      <c r="ER142" s="17">
        <f>IF(AND(S142='자료입력 및 결과표시'!$B$12,COUNTIF('업무중복도(데이터 입력)'!$W142:$DR142,'자료입력 및 결과표시'!$C$12)&gt;=1),7,0)</f>
        <v>0</v>
      </c>
      <c r="ES142" s="17">
        <f>IF(AND(S142='자료입력 및 결과표시'!$B$13,COUNTIF('업무중복도(데이터 입력)'!$W142:$DR142,'자료입력 및 결과표시'!$C$13)&gt;=1),8,0)</f>
        <v>0</v>
      </c>
      <c r="ET142" s="17">
        <f>IF(AND(S142='자료입력 및 결과표시'!$B$14,COUNTIF('업무중복도(데이터 입력)'!$W142:$DR142,'자료입력 및 결과표시'!$C$14)&gt;=1),9,0)</f>
        <v>0</v>
      </c>
      <c r="EU142" s="17">
        <f>IF(AND(S142='자료입력 및 결과표시'!$B$15,COUNTIF('업무중복도(데이터 입력)'!$W142:$DR142,'자료입력 및 결과표시'!$C$15)&gt;=1),10,0)</f>
        <v>0</v>
      </c>
      <c r="EV142" s="17">
        <f>IF(AND(S142='자료입력 및 결과표시'!$B$16,COUNTIF('업무중복도(데이터 입력)'!$W142:$DR142,'자료입력 및 결과표시'!$C$16)&gt;=1),11,0)</f>
        <v>0</v>
      </c>
      <c r="EW142" s="17">
        <f>IF(AND(S142='자료입력 및 결과표시'!$B$17,COUNTIF('업무중복도(데이터 입력)'!$W142:$DR142,'자료입력 및 결과표시'!$C$17)&gt;=1),12,0)</f>
        <v>0</v>
      </c>
      <c r="EX142" s="17">
        <f>IF(AND(S142='자료입력 및 결과표시'!$B$18,COUNTIF('업무중복도(데이터 입력)'!$W142:$DR142,'자료입력 및 결과표시'!$C$18)&gt;=1),13,0)</f>
        <v>0</v>
      </c>
      <c r="EY142" s="17">
        <f>IF(AND(S142='자료입력 및 결과표시'!$B$19,COUNTIF('업무중복도(데이터 입력)'!$W142:$DR142,'자료입력 및 결과표시'!$C$19)&gt;=1),14,0)</f>
        <v>0</v>
      </c>
      <c r="EZ142" s="17">
        <f>IF(AND(S142='자료입력 및 결과표시'!$B$20,COUNTIF('업무중복도(데이터 입력)'!$W142:$DR142,'자료입력 및 결과표시'!$C$20)&gt;=1),15,0)</f>
        <v>0</v>
      </c>
      <c r="FA142" s="17">
        <f>IF(AND(S142='자료입력 및 결과표시'!$B$21,COUNTIF('업무중복도(데이터 입력)'!$W142:$DR142,'자료입력 및 결과표시'!$C$21)&gt;=1),16,0)</f>
        <v>0</v>
      </c>
      <c r="FD142" s="270" t="str">
        <f ca="1">IFERROR(MATCH('자료입력 및 결과표시'!$C$62,OFFSET($R$3,$FD141,,1000),0)+$FD141,"")</f>
        <v/>
      </c>
      <c r="FE142" s="271" t="str">
        <f t="shared" ca="1" si="383"/>
        <v/>
      </c>
      <c r="FK142" s="17">
        <f t="shared" si="384"/>
        <v>0</v>
      </c>
      <c r="FO142"/>
      <c r="FP142" s="17" t="str">
        <f t="shared" ca="1" si="385"/>
        <v/>
      </c>
      <c r="FQ142" s="270" t="str">
        <f ca="1">IFERROR(MATCH('자료입력 및 결과표시'!$C$62,OFFSET($R$3,$FQ141,,1000),0)+$FQ141,"")</f>
        <v/>
      </c>
      <c r="FR142" s="17" t="str">
        <f t="shared" ca="1" si="266"/>
        <v/>
      </c>
      <c r="FS142" s="17" t="str">
        <f t="shared" ca="1" si="267"/>
        <v/>
      </c>
      <c r="FT142" s="17" t="str">
        <f t="shared" ca="1" si="268"/>
        <v/>
      </c>
      <c r="FU142" s="17" t="str">
        <f t="shared" ca="1" si="269"/>
        <v/>
      </c>
      <c r="FV142" s="17" t="str">
        <f t="shared" ca="1" si="270"/>
        <v/>
      </c>
      <c r="FW142" s="17" t="str">
        <f t="shared" ca="1" si="271"/>
        <v/>
      </c>
      <c r="FX142" s="17" t="str">
        <f t="shared" ca="1" si="272"/>
        <v/>
      </c>
      <c r="FY142" s="17" t="str">
        <f t="shared" ca="1" si="273"/>
        <v/>
      </c>
      <c r="FZ142" s="17" t="str">
        <f t="shared" ca="1" si="274"/>
        <v/>
      </c>
      <c r="GA142" s="17" t="str">
        <f t="shared" ca="1" si="275"/>
        <v/>
      </c>
      <c r="GB142" s="17" t="str">
        <f t="shared" ca="1" si="276"/>
        <v/>
      </c>
      <c r="GC142" s="17" t="str">
        <f t="shared" ca="1" si="277"/>
        <v/>
      </c>
      <c r="GD142" s="17" t="str">
        <f t="shared" ca="1" si="278"/>
        <v/>
      </c>
      <c r="GE142" s="17" t="str">
        <f t="shared" ca="1" si="279"/>
        <v/>
      </c>
      <c r="GF142" s="17" t="str">
        <f t="shared" ca="1" si="280"/>
        <v/>
      </c>
      <c r="GG142" s="17" t="str">
        <f t="shared" ca="1" si="281"/>
        <v/>
      </c>
      <c r="GH142" s="17" t="str">
        <f t="shared" ca="1" si="282"/>
        <v/>
      </c>
      <c r="GI142" s="17" t="str">
        <f t="shared" ca="1" si="283"/>
        <v/>
      </c>
      <c r="GJ142" s="17" t="str">
        <f t="shared" ca="1" si="284"/>
        <v/>
      </c>
      <c r="GK142" s="17" t="str">
        <f t="shared" ca="1" si="285"/>
        <v/>
      </c>
      <c r="GL142" s="17" t="str">
        <f t="shared" ca="1" si="286"/>
        <v/>
      </c>
      <c r="GM142" s="17" t="str">
        <f t="shared" ca="1" si="287"/>
        <v/>
      </c>
      <c r="GN142" s="17" t="str">
        <f t="shared" ca="1" si="288"/>
        <v/>
      </c>
      <c r="GO142" s="17" t="str">
        <f t="shared" ca="1" si="289"/>
        <v/>
      </c>
      <c r="GP142" s="17" t="str">
        <f t="shared" ca="1" si="290"/>
        <v/>
      </c>
      <c r="GQ142" s="17" t="str">
        <f t="shared" ca="1" si="291"/>
        <v/>
      </c>
      <c r="GR142" s="17" t="str">
        <f t="shared" ca="1" si="292"/>
        <v/>
      </c>
      <c r="GS142" s="17" t="str">
        <f t="shared" ca="1" si="293"/>
        <v/>
      </c>
      <c r="GT142" s="17" t="str">
        <f t="shared" ca="1" si="294"/>
        <v/>
      </c>
      <c r="GU142" s="17" t="str">
        <f t="shared" ca="1" si="295"/>
        <v/>
      </c>
      <c r="GV142" s="17" t="str">
        <f t="shared" ca="1" si="296"/>
        <v/>
      </c>
      <c r="GW142" s="17" t="str">
        <f t="shared" ca="1" si="297"/>
        <v/>
      </c>
      <c r="GX142" s="17" t="str">
        <f t="shared" ca="1" si="298"/>
        <v/>
      </c>
      <c r="GY142" s="17" t="str">
        <f t="shared" ca="1" si="299"/>
        <v/>
      </c>
      <c r="GZ142" s="17" t="str">
        <f t="shared" ca="1" si="300"/>
        <v/>
      </c>
      <c r="HA142" s="17" t="str">
        <f t="shared" ca="1" si="301"/>
        <v/>
      </c>
      <c r="HB142" s="17" t="str">
        <f t="shared" ca="1" si="302"/>
        <v/>
      </c>
      <c r="HC142" s="17" t="str">
        <f t="shared" ca="1" si="303"/>
        <v/>
      </c>
      <c r="HD142" s="17" t="str">
        <f t="shared" ca="1" si="304"/>
        <v/>
      </c>
      <c r="HE142" s="17" t="str">
        <f t="shared" ca="1" si="305"/>
        <v/>
      </c>
      <c r="HF142" s="17" t="str">
        <f t="shared" ca="1" si="306"/>
        <v/>
      </c>
      <c r="HG142" s="17" t="str">
        <f t="shared" ca="1" si="307"/>
        <v/>
      </c>
      <c r="HH142" s="17" t="str">
        <f t="shared" ca="1" si="308"/>
        <v/>
      </c>
      <c r="HI142" s="17" t="str">
        <f t="shared" ca="1" si="309"/>
        <v/>
      </c>
      <c r="HJ142" s="17" t="str">
        <f t="shared" ca="1" si="310"/>
        <v/>
      </c>
      <c r="HK142" s="17" t="str">
        <f t="shared" ca="1" si="311"/>
        <v/>
      </c>
      <c r="HL142" s="17" t="str">
        <f t="shared" ca="1" si="312"/>
        <v/>
      </c>
      <c r="HM142" s="17" t="str">
        <f t="shared" ca="1" si="313"/>
        <v/>
      </c>
      <c r="HN142" s="17" t="str">
        <f t="shared" ca="1" si="314"/>
        <v/>
      </c>
      <c r="HO142" s="17" t="str">
        <f t="shared" ca="1" si="315"/>
        <v/>
      </c>
      <c r="HP142" s="17" t="str">
        <f t="shared" ca="1" si="316"/>
        <v/>
      </c>
      <c r="HQ142" s="17" t="str">
        <f t="shared" ca="1" si="317"/>
        <v/>
      </c>
      <c r="HR142" s="17" t="str">
        <f t="shared" ca="1" si="318"/>
        <v/>
      </c>
      <c r="HS142" s="17" t="str">
        <f t="shared" ca="1" si="319"/>
        <v/>
      </c>
      <c r="HT142" s="17" t="str">
        <f t="shared" ca="1" si="320"/>
        <v/>
      </c>
      <c r="HU142" s="17" t="str">
        <f t="shared" ca="1" si="321"/>
        <v/>
      </c>
      <c r="HV142" s="17" t="str">
        <f t="shared" ca="1" si="322"/>
        <v/>
      </c>
      <c r="HW142" s="17" t="str">
        <f t="shared" ca="1" si="323"/>
        <v/>
      </c>
      <c r="HX142" s="17" t="str">
        <f t="shared" ca="1" si="324"/>
        <v/>
      </c>
      <c r="HY142" s="17" t="str">
        <f t="shared" ca="1" si="325"/>
        <v/>
      </c>
      <c r="HZ142" s="17" t="str">
        <f t="shared" ca="1" si="326"/>
        <v/>
      </c>
      <c r="IA142" s="17" t="str">
        <f t="shared" ca="1" si="327"/>
        <v/>
      </c>
      <c r="IB142" s="17" t="str">
        <f t="shared" ca="1" si="328"/>
        <v/>
      </c>
      <c r="IC142" s="17" t="str">
        <f t="shared" ca="1" si="329"/>
        <v/>
      </c>
      <c r="ID142" s="17" t="str">
        <f t="shared" ca="1" si="330"/>
        <v/>
      </c>
      <c r="IE142" s="17" t="str">
        <f t="shared" ca="1" si="331"/>
        <v/>
      </c>
      <c r="IF142" s="17" t="str">
        <f t="shared" ca="1" si="332"/>
        <v/>
      </c>
      <c r="IG142" s="17" t="str">
        <f t="shared" ca="1" si="333"/>
        <v/>
      </c>
      <c r="IH142" s="17" t="str">
        <f t="shared" ca="1" si="334"/>
        <v/>
      </c>
      <c r="II142" s="17" t="str">
        <f t="shared" ca="1" si="335"/>
        <v/>
      </c>
      <c r="IJ142" s="17" t="str">
        <f t="shared" ca="1" si="336"/>
        <v/>
      </c>
      <c r="IK142" s="17" t="str">
        <f t="shared" ca="1" si="337"/>
        <v/>
      </c>
      <c r="IL142" s="17" t="str">
        <f t="shared" ca="1" si="338"/>
        <v/>
      </c>
      <c r="IM142" s="17" t="str">
        <f t="shared" ca="1" si="339"/>
        <v/>
      </c>
      <c r="IN142" s="17" t="str">
        <f t="shared" ca="1" si="340"/>
        <v/>
      </c>
      <c r="IO142" s="17" t="str">
        <f t="shared" ca="1" si="341"/>
        <v/>
      </c>
      <c r="IP142" s="17" t="str">
        <f t="shared" ca="1" si="342"/>
        <v/>
      </c>
      <c r="IQ142" s="17" t="str">
        <f t="shared" ca="1" si="343"/>
        <v/>
      </c>
      <c r="IR142" s="17" t="str">
        <f t="shared" ca="1" si="344"/>
        <v/>
      </c>
      <c r="IS142" s="17" t="str">
        <f t="shared" ca="1" si="345"/>
        <v/>
      </c>
      <c r="IT142" s="17" t="str">
        <f t="shared" ca="1" si="346"/>
        <v/>
      </c>
      <c r="IU142" s="17" t="str">
        <f t="shared" ca="1" si="347"/>
        <v/>
      </c>
      <c r="IV142" s="17" t="str">
        <f t="shared" ca="1" si="348"/>
        <v/>
      </c>
      <c r="IW142" s="17" t="str">
        <f t="shared" ca="1" si="349"/>
        <v/>
      </c>
      <c r="IX142" s="17" t="str">
        <f t="shared" ca="1" si="350"/>
        <v/>
      </c>
      <c r="IY142" s="17" t="str">
        <f t="shared" ca="1" si="351"/>
        <v/>
      </c>
      <c r="IZ142" s="17" t="str">
        <f t="shared" ca="1" si="352"/>
        <v/>
      </c>
      <c r="JA142" s="17" t="str">
        <f t="shared" ca="1" si="353"/>
        <v/>
      </c>
      <c r="JB142" s="17" t="str">
        <f t="shared" ca="1" si="354"/>
        <v/>
      </c>
      <c r="JC142" s="17" t="str">
        <f t="shared" ca="1" si="355"/>
        <v/>
      </c>
      <c r="JD142" s="17" t="str">
        <f t="shared" ca="1" si="356"/>
        <v/>
      </c>
      <c r="JE142" s="17" t="str">
        <f t="shared" ca="1" si="357"/>
        <v/>
      </c>
      <c r="JF142" s="17" t="str">
        <f t="shared" ca="1" si="358"/>
        <v/>
      </c>
      <c r="JG142" s="17" t="str">
        <f t="shared" ca="1" si="359"/>
        <v/>
      </c>
      <c r="JH142" s="17" t="str">
        <f t="shared" ca="1" si="360"/>
        <v/>
      </c>
      <c r="JI142" s="17" t="str">
        <f t="shared" ca="1" si="361"/>
        <v/>
      </c>
      <c r="JJ142" s="17" t="str">
        <f t="shared" ca="1" si="362"/>
        <v/>
      </c>
      <c r="JK142" s="17" t="str">
        <f t="shared" ca="1" si="363"/>
        <v/>
      </c>
      <c r="JL142" s="17" t="str">
        <f t="shared" ca="1" si="364"/>
        <v/>
      </c>
      <c r="JM142" s="17" t="str">
        <f t="shared" ca="1" si="365"/>
        <v/>
      </c>
    </row>
    <row r="143" spans="1:273">
      <c r="A143" s="17" t="str">
        <f t="shared" si="366"/>
        <v>\\\0</v>
      </c>
      <c r="B143" s="17" t="str">
        <f t="shared" si="367"/>
        <v>\\\0</v>
      </c>
      <c r="C143" s="17" t="str">
        <f t="shared" si="368"/>
        <v>\\\0</v>
      </c>
      <c r="D143" s="17" t="str">
        <f t="shared" si="369"/>
        <v>\\\0</v>
      </c>
      <c r="E143" s="17" t="str">
        <f t="shared" si="370"/>
        <v>\\\0</v>
      </c>
      <c r="F143" s="17" t="str">
        <f t="shared" si="371"/>
        <v>\\\0</v>
      </c>
      <c r="G143" s="17" t="str">
        <f t="shared" si="372"/>
        <v>\\\0</v>
      </c>
      <c r="H143" s="17" t="str">
        <f t="shared" si="373"/>
        <v>\\\0</v>
      </c>
      <c r="I143" s="17" t="str">
        <f t="shared" si="374"/>
        <v>\\\0</v>
      </c>
      <c r="J143" s="17" t="str">
        <f t="shared" si="375"/>
        <v>\\\0</v>
      </c>
      <c r="K143" s="17" t="str">
        <f t="shared" si="376"/>
        <v>\\\0</v>
      </c>
      <c r="L143" s="17" t="str">
        <f t="shared" si="377"/>
        <v>\\\0</v>
      </c>
      <c r="M143" s="17" t="str">
        <f t="shared" si="378"/>
        <v>\\\0</v>
      </c>
      <c r="N143" s="17" t="str">
        <f t="shared" si="379"/>
        <v>\\\0</v>
      </c>
      <c r="O143" s="17" t="str">
        <f t="shared" si="380"/>
        <v>\\\0</v>
      </c>
      <c r="P143" s="17" t="str">
        <f t="shared" si="381"/>
        <v>\\\0</v>
      </c>
      <c r="R143" s="17" t="str">
        <f t="shared" si="382"/>
        <v>\\</v>
      </c>
      <c r="S143" s="38"/>
      <c r="T143" s="39"/>
      <c r="U143" s="31"/>
      <c r="V143" s="32"/>
      <c r="W143" s="36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35"/>
      <c r="DS143" s="287"/>
      <c r="DT143" s="36"/>
      <c r="DU143" s="37"/>
      <c r="DV143" s="28">
        <f>IF(AND($S143='자료입력 및 결과표시'!$B$6,COUNTIF($W143:$DR143,'자료입력 및 결과표시'!$C$6)&gt;=1),IF(OR('자료입력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DW143" s="28">
        <f>IF(AND($S143='자료입력 및 결과표시'!$B$7,COUNTIF($W143:$DR143,'자료입력 및 결과표시'!$C$7)&gt;=1),IF(OR('자료입력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DX143" s="28">
        <f>IF(AND($S143='자료입력 및 결과표시'!$B$8,COUNTIF($W143:$DR143,'자료입력 및 결과표시'!$C$8)&gt;=1),IF(OR('자료입력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DY143" s="28">
        <f>IF(AND($S143='자료입력 및 결과표시'!$B$9,COUNTIF($W143:$DR143,'자료입력 및 결과표시'!$C$9)&gt;=1),IF(OR('자료입력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DZ143" s="28">
        <f>IF(AND($S143='자료입력 및 결과표시'!$B$10,COUNTIF($W143:$DR143,'자료입력 및 결과표시'!$C$10)&gt;=1),IF(OR('자료입력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A143" s="28">
        <f>IF(AND($S143='자료입력 및 결과표시'!$B$11,COUNTIF($W143:$DR143,'자료입력 및 결과표시'!$C$11)&gt;=1),IF(OR('자료입력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B143" s="28">
        <f>IF(AND($S143='자료입력 및 결과표시'!$B$12,COUNTIF($W143:$DR143,'자료입력 및 결과표시'!$C$12)&gt;=1),IF(OR('자료입력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C143" s="28">
        <f>IF(AND($S143='자료입력 및 결과표시'!$B$13,COUNTIF($W143:$DR143,'자료입력 및 결과표시'!$C$13)&gt;=1),IF(OR('자료입력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D143" s="28">
        <f>IF(AND($S143='자료입력 및 결과표시'!$B$14,COUNTIF($W143:$DR143,'자료입력 및 결과표시'!$C$14)&gt;=1),IF(OR('자료입력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E143" s="28">
        <f>IF(AND($S143='자료입력 및 결과표시'!$B$15,COUNTIF($W143:$DR143,'자료입력 및 결과표시'!$C$15)&gt;=1),IF(OR('자료입력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F143" s="28">
        <f>IF(AND($S143='자료입력 및 결과표시'!$B$16,COUNTIF($W143:$DR143,'자료입력 및 결과표시'!$C$16)&gt;=1),IF(OR('자료입력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G143" s="28">
        <f>IF(AND($S143='자료입력 및 결과표시'!$B$17,COUNTIF($W143:$DR143,'자료입력 및 결과표시'!$C$17)&gt;=1),IF(OR('자료입력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H143" s="28">
        <f>IF(AND($S143='자료입력 및 결과표시'!$B$18,COUNTIF($W143:$DR143,'자료입력 및 결과표시'!$C$18)&gt;=1),IF(OR('자료입력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I143" s="28">
        <f>IF(AND($S143='자료입력 및 결과표시'!$B$19,COUNTIF($W143:$DR143,'자료입력 및 결과표시'!$C$19)&gt;=1),IF(OR('자료입력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J143" s="28">
        <f>IF(AND($S143='자료입력 및 결과표시'!$B$20,COUNTIF($W143:$DR143,'자료입력 및 결과표시'!$C$20)&gt;=1),IF(OR('자료입력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K143" s="28">
        <f>IF(AND($S143='자료입력 및 결과표시'!$B$21,COUNTIF($W143:$DR143,'자료입력 및 결과표시'!$C$21)&gt;=1),IF(OR('자료입력 및 결과표시'!$B$4+90&gt;=$V143,'자료입력 및 결과표시'!$B$4&lt;$U143),0,IF($V143-'자료입력 및 결과표시'!$B$4-90&gt;='자료입력 및 결과표시'!$E$4,'자료입력 및 결과표시'!$E$4,$V143-'자료입력 및 결과표시'!$B$4-90)),0)</f>
        <v>0</v>
      </c>
      <c r="EL143" s="17">
        <f>IF(AND(S143='자료입력 및 결과표시'!$B$6,COUNTIF('업무중복도(데이터 입력)'!$W143:$DR143,'자료입력 및 결과표시'!$C$6)&gt;=1),1,0)</f>
        <v>0</v>
      </c>
      <c r="EM143" s="17">
        <f>IF(AND(S143='자료입력 및 결과표시'!$B$7,COUNTIF('업무중복도(데이터 입력)'!$W143:$DR143,'자료입력 및 결과표시'!$C$7)&gt;=1),2,0)</f>
        <v>0</v>
      </c>
      <c r="EN143" s="17">
        <f>IF(AND(S143='자료입력 및 결과표시'!$B$8,COUNTIF('업무중복도(데이터 입력)'!$W143:$DR143,'자료입력 및 결과표시'!$C$8)&gt;=1),3,0)</f>
        <v>0</v>
      </c>
      <c r="EO143" s="17">
        <f>IF(AND(S143='자료입력 및 결과표시'!$B$9,COUNTIF('업무중복도(데이터 입력)'!$W143:$DR143,'자료입력 및 결과표시'!$C$9)&gt;=1),4,0)</f>
        <v>0</v>
      </c>
      <c r="EP143" s="17">
        <f>IF(AND(S143='자료입력 및 결과표시'!$B$10,COUNTIF('업무중복도(데이터 입력)'!$W143:$DR143,'자료입력 및 결과표시'!$C$10)&gt;=1),5,0)</f>
        <v>0</v>
      </c>
      <c r="EQ143" s="17">
        <f>IF(AND(S143='자료입력 및 결과표시'!$B$11,COUNTIF('업무중복도(데이터 입력)'!$W143:$DR143,'자료입력 및 결과표시'!$C$11)&gt;=1),6,0)</f>
        <v>0</v>
      </c>
      <c r="ER143" s="17">
        <f>IF(AND(S143='자료입력 및 결과표시'!$B$12,COUNTIF('업무중복도(데이터 입력)'!$W143:$DR143,'자료입력 및 결과표시'!$C$12)&gt;=1),7,0)</f>
        <v>0</v>
      </c>
      <c r="ES143" s="17">
        <f>IF(AND(S143='자료입력 및 결과표시'!$B$13,COUNTIF('업무중복도(데이터 입력)'!$W143:$DR143,'자료입력 및 결과표시'!$C$13)&gt;=1),8,0)</f>
        <v>0</v>
      </c>
      <c r="ET143" s="17">
        <f>IF(AND(S143='자료입력 및 결과표시'!$B$14,COUNTIF('업무중복도(데이터 입력)'!$W143:$DR143,'자료입력 및 결과표시'!$C$14)&gt;=1),9,0)</f>
        <v>0</v>
      </c>
      <c r="EU143" s="17">
        <f>IF(AND(S143='자료입력 및 결과표시'!$B$15,COUNTIF('업무중복도(데이터 입력)'!$W143:$DR143,'자료입력 및 결과표시'!$C$15)&gt;=1),10,0)</f>
        <v>0</v>
      </c>
      <c r="EV143" s="17">
        <f>IF(AND(S143='자료입력 및 결과표시'!$B$16,COUNTIF('업무중복도(데이터 입력)'!$W143:$DR143,'자료입력 및 결과표시'!$C$16)&gt;=1),11,0)</f>
        <v>0</v>
      </c>
      <c r="EW143" s="17">
        <f>IF(AND(S143='자료입력 및 결과표시'!$B$17,COUNTIF('업무중복도(데이터 입력)'!$W143:$DR143,'자료입력 및 결과표시'!$C$17)&gt;=1),12,0)</f>
        <v>0</v>
      </c>
      <c r="EX143" s="17">
        <f>IF(AND(S143='자료입력 및 결과표시'!$B$18,COUNTIF('업무중복도(데이터 입력)'!$W143:$DR143,'자료입력 및 결과표시'!$C$18)&gt;=1),13,0)</f>
        <v>0</v>
      </c>
      <c r="EY143" s="17">
        <f>IF(AND(S143='자료입력 및 결과표시'!$B$19,COUNTIF('업무중복도(데이터 입력)'!$W143:$DR143,'자료입력 및 결과표시'!$C$19)&gt;=1),14,0)</f>
        <v>0</v>
      </c>
      <c r="EZ143" s="17">
        <f>IF(AND(S143='자료입력 및 결과표시'!$B$20,COUNTIF('업무중복도(데이터 입력)'!$W143:$DR143,'자료입력 및 결과표시'!$C$20)&gt;=1),15,0)</f>
        <v>0</v>
      </c>
      <c r="FA143" s="17">
        <f>IF(AND(S143='자료입력 및 결과표시'!$B$21,COUNTIF('업무중복도(데이터 입력)'!$W143:$DR143,'자료입력 및 결과표시'!$C$21)&gt;=1),16,0)</f>
        <v>0</v>
      </c>
      <c r="FD143" s="270" t="str">
        <f ca="1">IFERROR(MATCH('자료입력 및 결과표시'!$C$62,OFFSET($R$3,$FD142,,1000),0)+$FD142,"")</f>
        <v/>
      </c>
      <c r="FE143" s="271" t="str">
        <f t="shared" ca="1" si="383"/>
        <v/>
      </c>
      <c r="FK143" s="17">
        <f t="shared" si="384"/>
        <v>0</v>
      </c>
      <c r="FO143"/>
      <c r="FP143" s="17" t="str">
        <f t="shared" ca="1" si="385"/>
        <v/>
      </c>
      <c r="FQ143" s="270" t="str">
        <f ca="1">IFERROR(MATCH('자료입력 및 결과표시'!$C$62,OFFSET($R$3,$FQ142,,1000),0)+$FQ142,"")</f>
        <v/>
      </c>
      <c r="FR143" s="17" t="str">
        <f t="shared" ca="1" si="266"/>
        <v/>
      </c>
      <c r="FS143" s="17" t="str">
        <f t="shared" ca="1" si="267"/>
        <v/>
      </c>
      <c r="FT143" s="17" t="str">
        <f t="shared" ca="1" si="268"/>
        <v/>
      </c>
      <c r="FU143" s="17" t="str">
        <f t="shared" ca="1" si="269"/>
        <v/>
      </c>
      <c r="FV143" s="17" t="str">
        <f t="shared" ca="1" si="270"/>
        <v/>
      </c>
      <c r="FW143" s="17" t="str">
        <f t="shared" ca="1" si="271"/>
        <v/>
      </c>
      <c r="FX143" s="17" t="str">
        <f t="shared" ca="1" si="272"/>
        <v/>
      </c>
      <c r="FY143" s="17" t="str">
        <f t="shared" ca="1" si="273"/>
        <v/>
      </c>
      <c r="FZ143" s="17" t="str">
        <f t="shared" ca="1" si="274"/>
        <v/>
      </c>
      <c r="GA143" s="17" t="str">
        <f t="shared" ca="1" si="275"/>
        <v/>
      </c>
      <c r="GB143" s="17" t="str">
        <f t="shared" ca="1" si="276"/>
        <v/>
      </c>
      <c r="GC143" s="17" t="str">
        <f t="shared" ca="1" si="277"/>
        <v/>
      </c>
      <c r="GD143" s="17" t="str">
        <f t="shared" ca="1" si="278"/>
        <v/>
      </c>
      <c r="GE143" s="17" t="str">
        <f t="shared" ca="1" si="279"/>
        <v/>
      </c>
      <c r="GF143" s="17" t="str">
        <f t="shared" ca="1" si="280"/>
        <v/>
      </c>
      <c r="GG143" s="17" t="str">
        <f t="shared" ca="1" si="281"/>
        <v/>
      </c>
      <c r="GH143" s="17" t="str">
        <f t="shared" ca="1" si="282"/>
        <v/>
      </c>
      <c r="GI143" s="17" t="str">
        <f t="shared" ca="1" si="283"/>
        <v/>
      </c>
      <c r="GJ143" s="17" t="str">
        <f t="shared" ca="1" si="284"/>
        <v/>
      </c>
      <c r="GK143" s="17" t="str">
        <f t="shared" ca="1" si="285"/>
        <v/>
      </c>
      <c r="GL143" s="17" t="str">
        <f t="shared" ca="1" si="286"/>
        <v/>
      </c>
      <c r="GM143" s="17" t="str">
        <f t="shared" ca="1" si="287"/>
        <v/>
      </c>
      <c r="GN143" s="17" t="str">
        <f t="shared" ca="1" si="288"/>
        <v/>
      </c>
      <c r="GO143" s="17" t="str">
        <f t="shared" ca="1" si="289"/>
        <v/>
      </c>
      <c r="GP143" s="17" t="str">
        <f t="shared" ca="1" si="290"/>
        <v/>
      </c>
      <c r="GQ143" s="17" t="str">
        <f t="shared" ca="1" si="291"/>
        <v/>
      </c>
      <c r="GR143" s="17" t="str">
        <f t="shared" ca="1" si="292"/>
        <v/>
      </c>
      <c r="GS143" s="17" t="str">
        <f t="shared" ca="1" si="293"/>
        <v/>
      </c>
      <c r="GT143" s="17" t="str">
        <f t="shared" ca="1" si="294"/>
        <v/>
      </c>
      <c r="GU143" s="17" t="str">
        <f t="shared" ca="1" si="295"/>
        <v/>
      </c>
      <c r="GV143" s="17" t="str">
        <f t="shared" ca="1" si="296"/>
        <v/>
      </c>
      <c r="GW143" s="17" t="str">
        <f t="shared" ca="1" si="297"/>
        <v/>
      </c>
      <c r="GX143" s="17" t="str">
        <f t="shared" ca="1" si="298"/>
        <v/>
      </c>
      <c r="GY143" s="17" t="str">
        <f t="shared" ca="1" si="299"/>
        <v/>
      </c>
      <c r="GZ143" s="17" t="str">
        <f t="shared" ca="1" si="300"/>
        <v/>
      </c>
      <c r="HA143" s="17" t="str">
        <f t="shared" ca="1" si="301"/>
        <v/>
      </c>
      <c r="HB143" s="17" t="str">
        <f t="shared" ca="1" si="302"/>
        <v/>
      </c>
      <c r="HC143" s="17" t="str">
        <f t="shared" ca="1" si="303"/>
        <v/>
      </c>
      <c r="HD143" s="17" t="str">
        <f t="shared" ca="1" si="304"/>
        <v/>
      </c>
      <c r="HE143" s="17" t="str">
        <f t="shared" ca="1" si="305"/>
        <v/>
      </c>
      <c r="HF143" s="17" t="str">
        <f t="shared" ca="1" si="306"/>
        <v/>
      </c>
      <c r="HG143" s="17" t="str">
        <f t="shared" ca="1" si="307"/>
        <v/>
      </c>
      <c r="HH143" s="17" t="str">
        <f t="shared" ca="1" si="308"/>
        <v/>
      </c>
      <c r="HI143" s="17" t="str">
        <f t="shared" ca="1" si="309"/>
        <v/>
      </c>
      <c r="HJ143" s="17" t="str">
        <f t="shared" ca="1" si="310"/>
        <v/>
      </c>
      <c r="HK143" s="17" t="str">
        <f t="shared" ca="1" si="311"/>
        <v/>
      </c>
      <c r="HL143" s="17" t="str">
        <f t="shared" ca="1" si="312"/>
        <v/>
      </c>
      <c r="HM143" s="17" t="str">
        <f t="shared" ca="1" si="313"/>
        <v/>
      </c>
      <c r="HN143" s="17" t="str">
        <f t="shared" ca="1" si="314"/>
        <v/>
      </c>
      <c r="HO143" s="17" t="str">
        <f t="shared" ca="1" si="315"/>
        <v/>
      </c>
      <c r="HP143" s="17" t="str">
        <f t="shared" ca="1" si="316"/>
        <v/>
      </c>
      <c r="HQ143" s="17" t="str">
        <f t="shared" ca="1" si="317"/>
        <v/>
      </c>
      <c r="HR143" s="17" t="str">
        <f t="shared" ca="1" si="318"/>
        <v/>
      </c>
      <c r="HS143" s="17" t="str">
        <f t="shared" ca="1" si="319"/>
        <v/>
      </c>
      <c r="HT143" s="17" t="str">
        <f t="shared" ca="1" si="320"/>
        <v/>
      </c>
      <c r="HU143" s="17" t="str">
        <f t="shared" ca="1" si="321"/>
        <v/>
      </c>
      <c r="HV143" s="17" t="str">
        <f t="shared" ca="1" si="322"/>
        <v/>
      </c>
      <c r="HW143" s="17" t="str">
        <f t="shared" ca="1" si="323"/>
        <v/>
      </c>
      <c r="HX143" s="17" t="str">
        <f t="shared" ca="1" si="324"/>
        <v/>
      </c>
      <c r="HY143" s="17" t="str">
        <f t="shared" ca="1" si="325"/>
        <v/>
      </c>
      <c r="HZ143" s="17" t="str">
        <f t="shared" ca="1" si="326"/>
        <v/>
      </c>
      <c r="IA143" s="17" t="str">
        <f t="shared" ca="1" si="327"/>
        <v/>
      </c>
      <c r="IB143" s="17" t="str">
        <f t="shared" ca="1" si="328"/>
        <v/>
      </c>
      <c r="IC143" s="17" t="str">
        <f t="shared" ca="1" si="329"/>
        <v/>
      </c>
      <c r="ID143" s="17" t="str">
        <f t="shared" ca="1" si="330"/>
        <v/>
      </c>
      <c r="IE143" s="17" t="str">
        <f t="shared" ca="1" si="331"/>
        <v/>
      </c>
      <c r="IF143" s="17" t="str">
        <f t="shared" ca="1" si="332"/>
        <v/>
      </c>
      <c r="IG143" s="17" t="str">
        <f t="shared" ca="1" si="333"/>
        <v/>
      </c>
      <c r="IH143" s="17" t="str">
        <f t="shared" ca="1" si="334"/>
        <v/>
      </c>
      <c r="II143" s="17" t="str">
        <f t="shared" ca="1" si="335"/>
        <v/>
      </c>
      <c r="IJ143" s="17" t="str">
        <f t="shared" ca="1" si="336"/>
        <v/>
      </c>
      <c r="IK143" s="17" t="str">
        <f t="shared" ca="1" si="337"/>
        <v/>
      </c>
      <c r="IL143" s="17" t="str">
        <f t="shared" ca="1" si="338"/>
        <v/>
      </c>
      <c r="IM143" s="17" t="str">
        <f t="shared" ca="1" si="339"/>
        <v/>
      </c>
      <c r="IN143" s="17" t="str">
        <f t="shared" ca="1" si="340"/>
        <v/>
      </c>
      <c r="IO143" s="17" t="str">
        <f t="shared" ca="1" si="341"/>
        <v/>
      </c>
      <c r="IP143" s="17" t="str">
        <f t="shared" ca="1" si="342"/>
        <v/>
      </c>
      <c r="IQ143" s="17" t="str">
        <f t="shared" ca="1" si="343"/>
        <v/>
      </c>
      <c r="IR143" s="17" t="str">
        <f t="shared" ca="1" si="344"/>
        <v/>
      </c>
      <c r="IS143" s="17" t="str">
        <f t="shared" ca="1" si="345"/>
        <v/>
      </c>
      <c r="IT143" s="17" t="str">
        <f t="shared" ca="1" si="346"/>
        <v/>
      </c>
      <c r="IU143" s="17" t="str">
        <f t="shared" ca="1" si="347"/>
        <v/>
      </c>
      <c r="IV143" s="17" t="str">
        <f t="shared" ca="1" si="348"/>
        <v/>
      </c>
      <c r="IW143" s="17" t="str">
        <f t="shared" ca="1" si="349"/>
        <v/>
      </c>
      <c r="IX143" s="17" t="str">
        <f t="shared" ca="1" si="350"/>
        <v/>
      </c>
      <c r="IY143" s="17" t="str">
        <f t="shared" ca="1" si="351"/>
        <v/>
      </c>
      <c r="IZ143" s="17" t="str">
        <f t="shared" ca="1" si="352"/>
        <v/>
      </c>
      <c r="JA143" s="17" t="str">
        <f t="shared" ca="1" si="353"/>
        <v/>
      </c>
      <c r="JB143" s="17" t="str">
        <f t="shared" ca="1" si="354"/>
        <v/>
      </c>
      <c r="JC143" s="17" t="str">
        <f t="shared" ca="1" si="355"/>
        <v/>
      </c>
      <c r="JD143" s="17" t="str">
        <f t="shared" ca="1" si="356"/>
        <v/>
      </c>
      <c r="JE143" s="17" t="str">
        <f t="shared" ca="1" si="357"/>
        <v/>
      </c>
      <c r="JF143" s="17" t="str">
        <f t="shared" ca="1" si="358"/>
        <v/>
      </c>
      <c r="JG143" s="17" t="str">
        <f t="shared" ca="1" si="359"/>
        <v/>
      </c>
      <c r="JH143" s="17" t="str">
        <f t="shared" ca="1" si="360"/>
        <v/>
      </c>
      <c r="JI143" s="17" t="str">
        <f t="shared" ca="1" si="361"/>
        <v/>
      </c>
      <c r="JJ143" s="17" t="str">
        <f t="shared" ca="1" si="362"/>
        <v/>
      </c>
      <c r="JK143" s="17" t="str">
        <f t="shared" ca="1" si="363"/>
        <v/>
      </c>
      <c r="JL143" s="17" t="str">
        <f t="shared" ca="1" si="364"/>
        <v/>
      </c>
      <c r="JM143" s="17" t="str">
        <f t="shared" ca="1" si="365"/>
        <v/>
      </c>
    </row>
    <row r="144" spans="1:273">
      <c r="A144" s="17" t="str">
        <f t="shared" si="366"/>
        <v>\\\0</v>
      </c>
      <c r="B144" s="17" t="str">
        <f t="shared" si="367"/>
        <v>\\\0</v>
      </c>
      <c r="C144" s="17" t="str">
        <f t="shared" si="368"/>
        <v>\\\0</v>
      </c>
      <c r="D144" s="17" t="str">
        <f t="shared" si="369"/>
        <v>\\\0</v>
      </c>
      <c r="E144" s="17" t="str">
        <f t="shared" si="370"/>
        <v>\\\0</v>
      </c>
      <c r="F144" s="17" t="str">
        <f t="shared" si="371"/>
        <v>\\\0</v>
      </c>
      <c r="G144" s="17" t="str">
        <f t="shared" si="372"/>
        <v>\\\0</v>
      </c>
      <c r="H144" s="17" t="str">
        <f t="shared" si="373"/>
        <v>\\\0</v>
      </c>
      <c r="I144" s="17" t="str">
        <f t="shared" si="374"/>
        <v>\\\0</v>
      </c>
      <c r="J144" s="17" t="str">
        <f t="shared" si="375"/>
        <v>\\\0</v>
      </c>
      <c r="K144" s="17" t="str">
        <f t="shared" si="376"/>
        <v>\\\0</v>
      </c>
      <c r="L144" s="17" t="str">
        <f t="shared" si="377"/>
        <v>\\\0</v>
      </c>
      <c r="M144" s="17" t="str">
        <f t="shared" si="378"/>
        <v>\\\0</v>
      </c>
      <c r="N144" s="17" t="str">
        <f t="shared" si="379"/>
        <v>\\\0</v>
      </c>
      <c r="O144" s="17" t="str">
        <f t="shared" si="380"/>
        <v>\\\0</v>
      </c>
      <c r="P144" s="17" t="str">
        <f t="shared" si="381"/>
        <v>\\\0</v>
      </c>
      <c r="R144" s="17" t="str">
        <f t="shared" si="382"/>
        <v>\\</v>
      </c>
      <c r="S144" s="38"/>
      <c r="T144" s="39"/>
      <c r="U144" s="31"/>
      <c r="V144" s="32"/>
      <c r="W144" s="36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35"/>
      <c r="DS144" s="287"/>
      <c r="DT144" s="36"/>
      <c r="DU144" s="37"/>
      <c r="DV144" s="28">
        <f>IF(AND($S144='자료입력 및 결과표시'!$B$6,COUNTIF($W144:$DR144,'자료입력 및 결과표시'!$C$6)&gt;=1),IF(OR('자료입력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DW144" s="28">
        <f>IF(AND($S144='자료입력 및 결과표시'!$B$7,COUNTIF($W144:$DR144,'자료입력 및 결과표시'!$C$7)&gt;=1),IF(OR('자료입력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DX144" s="28">
        <f>IF(AND($S144='자료입력 및 결과표시'!$B$8,COUNTIF($W144:$DR144,'자료입력 및 결과표시'!$C$8)&gt;=1),IF(OR('자료입력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DY144" s="28">
        <f>IF(AND($S144='자료입력 및 결과표시'!$B$9,COUNTIF($W144:$DR144,'자료입력 및 결과표시'!$C$9)&gt;=1),IF(OR('자료입력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DZ144" s="28">
        <f>IF(AND($S144='자료입력 및 결과표시'!$B$10,COUNTIF($W144:$DR144,'자료입력 및 결과표시'!$C$10)&gt;=1),IF(OR('자료입력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A144" s="28">
        <f>IF(AND($S144='자료입력 및 결과표시'!$B$11,COUNTIF($W144:$DR144,'자료입력 및 결과표시'!$C$11)&gt;=1),IF(OR('자료입력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B144" s="28">
        <f>IF(AND($S144='자료입력 및 결과표시'!$B$12,COUNTIF($W144:$DR144,'자료입력 및 결과표시'!$C$12)&gt;=1),IF(OR('자료입력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C144" s="28">
        <f>IF(AND($S144='자료입력 및 결과표시'!$B$13,COUNTIF($W144:$DR144,'자료입력 및 결과표시'!$C$13)&gt;=1),IF(OR('자료입력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D144" s="28">
        <f>IF(AND($S144='자료입력 및 결과표시'!$B$14,COUNTIF($W144:$DR144,'자료입력 및 결과표시'!$C$14)&gt;=1),IF(OR('자료입력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E144" s="28">
        <f>IF(AND($S144='자료입력 및 결과표시'!$B$15,COUNTIF($W144:$DR144,'자료입력 및 결과표시'!$C$15)&gt;=1),IF(OR('자료입력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F144" s="28">
        <f>IF(AND($S144='자료입력 및 결과표시'!$B$16,COUNTIF($W144:$DR144,'자료입력 및 결과표시'!$C$16)&gt;=1),IF(OR('자료입력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G144" s="28">
        <f>IF(AND($S144='자료입력 및 결과표시'!$B$17,COUNTIF($W144:$DR144,'자료입력 및 결과표시'!$C$17)&gt;=1),IF(OR('자료입력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H144" s="28">
        <f>IF(AND($S144='자료입력 및 결과표시'!$B$18,COUNTIF($W144:$DR144,'자료입력 및 결과표시'!$C$18)&gt;=1),IF(OR('자료입력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I144" s="28">
        <f>IF(AND($S144='자료입력 및 결과표시'!$B$19,COUNTIF($W144:$DR144,'자료입력 및 결과표시'!$C$19)&gt;=1),IF(OR('자료입력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J144" s="28">
        <f>IF(AND($S144='자료입력 및 결과표시'!$B$20,COUNTIF($W144:$DR144,'자료입력 및 결과표시'!$C$20)&gt;=1),IF(OR('자료입력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K144" s="28">
        <f>IF(AND($S144='자료입력 및 결과표시'!$B$21,COUNTIF($W144:$DR144,'자료입력 및 결과표시'!$C$21)&gt;=1),IF(OR('자료입력 및 결과표시'!$B$4+90&gt;=$V144,'자료입력 및 결과표시'!$B$4&lt;$U144),0,IF($V144-'자료입력 및 결과표시'!$B$4-90&gt;='자료입력 및 결과표시'!$E$4,'자료입력 및 결과표시'!$E$4,$V144-'자료입력 및 결과표시'!$B$4-90)),0)</f>
        <v>0</v>
      </c>
      <c r="EL144" s="17">
        <f>IF(AND(S144='자료입력 및 결과표시'!$B$6,COUNTIF('업무중복도(데이터 입력)'!$W144:$DR144,'자료입력 및 결과표시'!$C$6)&gt;=1),1,0)</f>
        <v>0</v>
      </c>
      <c r="EM144" s="17">
        <f>IF(AND(S144='자료입력 및 결과표시'!$B$7,COUNTIF('업무중복도(데이터 입력)'!$W144:$DR144,'자료입력 및 결과표시'!$C$7)&gt;=1),2,0)</f>
        <v>0</v>
      </c>
      <c r="EN144" s="17">
        <f>IF(AND(S144='자료입력 및 결과표시'!$B$8,COUNTIF('업무중복도(데이터 입력)'!$W144:$DR144,'자료입력 및 결과표시'!$C$8)&gt;=1),3,0)</f>
        <v>0</v>
      </c>
      <c r="EO144" s="17">
        <f>IF(AND(S144='자료입력 및 결과표시'!$B$9,COUNTIF('업무중복도(데이터 입력)'!$W144:$DR144,'자료입력 및 결과표시'!$C$9)&gt;=1),4,0)</f>
        <v>0</v>
      </c>
      <c r="EP144" s="17">
        <f>IF(AND(S144='자료입력 및 결과표시'!$B$10,COUNTIF('업무중복도(데이터 입력)'!$W144:$DR144,'자료입력 및 결과표시'!$C$10)&gt;=1),5,0)</f>
        <v>0</v>
      </c>
      <c r="EQ144" s="17">
        <f>IF(AND(S144='자료입력 및 결과표시'!$B$11,COUNTIF('업무중복도(데이터 입력)'!$W144:$DR144,'자료입력 및 결과표시'!$C$11)&gt;=1),6,0)</f>
        <v>0</v>
      </c>
      <c r="ER144" s="17">
        <f>IF(AND(S144='자료입력 및 결과표시'!$B$12,COUNTIF('업무중복도(데이터 입력)'!$W144:$DR144,'자료입력 및 결과표시'!$C$12)&gt;=1),7,0)</f>
        <v>0</v>
      </c>
      <c r="ES144" s="17">
        <f>IF(AND(S144='자료입력 및 결과표시'!$B$13,COUNTIF('업무중복도(데이터 입력)'!$W144:$DR144,'자료입력 및 결과표시'!$C$13)&gt;=1),8,0)</f>
        <v>0</v>
      </c>
      <c r="ET144" s="17">
        <f>IF(AND(S144='자료입력 및 결과표시'!$B$14,COUNTIF('업무중복도(데이터 입력)'!$W144:$DR144,'자료입력 및 결과표시'!$C$14)&gt;=1),9,0)</f>
        <v>0</v>
      </c>
      <c r="EU144" s="17">
        <f>IF(AND(S144='자료입력 및 결과표시'!$B$15,COUNTIF('업무중복도(데이터 입력)'!$W144:$DR144,'자료입력 및 결과표시'!$C$15)&gt;=1),10,0)</f>
        <v>0</v>
      </c>
      <c r="EV144" s="17">
        <f>IF(AND(S144='자료입력 및 결과표시'!$B$16,COUNTIF('업무중복도(데이터 입력)'!$W144:$DR144,'자료입력 및 결과표시'!$C$16)&gt;=1),11,0)</f>
        <v>0</v>
      </c>
      <c r="EW144" s="17">
        <f>IF(AND(S144='자료입력 및 결과표시'!$B$17,COUNTIF('업무중복도(데이터 입력)'!$W144:$DR144,'자료입력 및 결과표시'!$C$17)&gt;=1),12,0)</f>
        <v>0</v>
      </c>
      <c r="EX144" s="17">
        <f>IF(AND(S144='자료입력 및 결과표시'!$B$18,COUNTIF('업무중복도(데이터 입력)'!$W144:$DR144,'자료입력 및 결과표시'!$C$18)&gt;=1),13,0)</f>
        <v>0</v>
      </c>
      <c r="EY144" s="17">
        <f>IF(AND(S144='자료입력 및 결과표시'!$B$19,COUNTIF('업무중복도(데이터 입력)'!$W144:$DR144,'자료입력 및 결과표시'!$C$19)&gt;=1),14,0)</f>
        <v>0</v>
      </c>
      <c r="EZ144" s="17">
        <f>IF(AND(S144='자료입력 및 결과표시'!$B$20,COUNTIF('업무중복도(데이터 입력)'!$W144:$DR144,'자료입력 및 결과표시'!$C$20)&gt;=1),15,0)</f>
        <v>0</v>
      </c>
      <c r="FA144" s="17">
        <f>IF(AND(S144='자료입력 및 결과표시'!$B$21,COUNTIF('업무중복도(데이터 입력)'!$W144:$DR144,'자료입력 및 결과표시'!$C$21)&gt;=1),16,0)</f>
        <v>0</v>
      </c>
      <c r="FD144" s="270" t="str">
        <f ca="1">IFERROR(MATCH('자료입력 및 결과표시'!$C$62,OFFSET($R$3,$FD143,,1000),0)+$FD143,"")</f>
        <v/>
      </c>
      <c r="FE144" s="271" t="str">
        <f t="shared" ca="1" si="383"/>
        <v/>
      </c>
      <c r="FK144" s="17">
        <f t="shared" si="384"/>
        <v>0</v>
      </c>
      <c r="FO144"/>
      <c r="FP144" s="17" t="str">
        <f t="shared" ca="1" si="385"/>
        <v/>
      </c>
      <c r="FQ144" s="270" t="str">
        <f ca="1">IFERROR(MATCH('자료입력 및 결과표시'!$C$62,OFFSET($R$3,$FQ143,,1000),0)+$FQ143,"")</f>
        <v/>
      </c>
      <c r="FR144" s="17" t="str">
        <f t="shared" ca="1" si="266"/>
        <v/>
      </c>
      <c r="FS144" s="17" t="str">
        <f t="shared" ca="1" si="267"/>
        <v/>
      </c>
      <c r="FT144" s="17" t="str">
        <f t="shared" ca="1" si="268"/>
        <v/>
      </c>
      <c r="FU144" s="17" t="str">
        <f t="shared" ca="1" si="269"/>
        <v/>
      </c>
      <c r="FV144" s="17" t="str">
        <f t="shared" ca="1" si="270"/>
        <v/>
      </c>
      <c r="FW144" s="17" t="str">
        <f t="shared" ca="1" si="271"/>
        <v/>
      </c>
      <c r="FX144" s="17" t="str">
        <f t="shared" ca="1" si="272"/>
        <v/>
      </c>
      <c r="FY144" s="17" t="str">
        <f t="shared" ca="1" si="273"/>
        <v/>
      </c>
      <c r="FZ144" s="17" t="str">
        <f t="shared" ca="1" si="274"/>
        <v/>
      </c>
      <c r="GA144" s="17" t="str">
        <f t="shared" ca="1" si="275"/>
        <v/>
      </c>
      <c r="GB144" s="17" t="str">
        <f t="shared" ca="1" si="276"/>
        <v/>
      </c>
      <c r="GC144" s="17" t="str">
        <f t="shared" ca="1" si="277"/>
        <v/>
      </c>
      <c r="GD144" s="17" t="str">
        <f t="shared" ca="1" si="278"/>
        <v/>
      </c>
      <c r="GE144" s="17" t="str">
        <f t="shared" ca="1" si="279"/>
        <v/>
      </c>
      <c r="GF144" s="17" t="str">
        <f t="shared" ca="1" si="280"/>
        <v/>
      </c>
      <c r="GG144" s="17" t="str">
        <f t="shared" ca="1" si="281"/>
        <v/>
      </c>
      <c r="GH144" s="17" t="str">
        <f t="shared" ca="1" si="282"/>
        <v/>
      </c>
      <c r="GI144" s="17" t="str">
        <f t="shared" ca="1" si="283"/>
        <v/>
      </c>
      <c r="GJ144" s="17" t="str">
        <f t="shared" ca="1" si="284"/>
        <v/>
      </c>
      <c r="GK144" s="17" t="str">
        <f t="shared" ca="1" si="285"/>
        <v/>
      </c>
      <c r="GL144" s="17" t="str">
        <f t="shared" ca="1" si="286"/>
        <v/>
      </c>
      <c r="GM144" s="17" t="str">
        <f t="shared" ca="1" si="287"/>
        <v/>
      </c>
      <c r="GN144" s="17" t="str">
        <f t="shared" ca="1" si="288"/>
        <v/>
      </c>
      <c r="GO144" s="17" t="str">
        <f t="shared" ca="1" si="289"/>
        <v/>
      </c>
      <c r="GP144" s="17" t="str">
        <f t="shared" ca="1" si="290"/>
        <v/>
      </c>
      <c r="GQ144" s="17" t="str">
        <f t="shared" ca="1" si="291"/>
        <v/>
      </c>
      <c r="GR144" s="17" t="str">
        <f t="shared" ca="1" si="292"/>
        <v/>
      </c>
      <c r="GS144" s="17" t="str">
        <f t="shared" ca="1" si="293"/>
        <v/>
      </c>
      <c r="GT144" s="17" t="str">
        <f t="shared" ca="1" si="294"/>
        <v/>
      </c>
      <c r="GU144" s="17" t="str">
        <f t="shared" ca="1" si="295"/>
        <v/>
      </c>
      <c r="GV144" s="17" t="str">
        <f t="shared" ca="1" si="296"/>
        <v/>
      </c>
      <c r="GW144" s="17" t="str">
        <f t="shared" ca="1" si="297"/>
        <v/>
      </c>
      <c r="GX144" s="17" t="str">
        <f t="shared" ca="1" si="298"/>
        <v/>
      </c>
      <c r="GY144" s="17" t="str">
        <f t="shared" ca="1" si="299"/>
        <v/>
      </c>
      <c r="GZ144" s="17" t="str">
        <f t="shared" ca="1" si="300"/>
        <v/>
      </c>
      <c r="HA144" s="17" t="str">
        <f t="shared" ca="1" si="301"/>
        <v/>
      </c>
      <c r="HB144" s="17" t="str">
        <f t="shared" ca="1" si="302"/>
        <v/>
      </c>
      <c r="HC144" s="17" t="str">
        <f t="shared" ca="1" si="303"/>
        <v/>
      </c>
      <c r="HD144" s="17" t="str">
        <f t="shared" ca="1" si="304"/>
        <v/>
      </c>
      <c r="HE144" s="17" t="str">
        <f t="shared" ca="1" si="305"/>
        <v/>
      </c>
      <c r="HF144" s="17" t="str">
        <f t="shared" ca="1" si="306"/>
        <v/>
      </c>
      <c r="HG144" s="17" t="str">
        <f t="shared" ca="1" si="307"/>
        <v/>
      </c>
      <c r="HH144" s="17" t="str">
        <f t="shared" ca="1" si="308"/>
        <v/>
      </c>
      <c r="HI144" s="17" t="str">
        <f t="shared" ca="1" si="309"/>
        <v/>
      </c>
      <c r="HJ144" s="17" t="str">
        <f t="shared" ca="1" si="310"/>
        <v/>
      </c>
      <c r="HK144" s="17" t="str">
        <f t="shared" ca="1" si="311"/>
        <v/>
      </c>
      <c r="HL144" s="17" t="str">
        <f t="shared" ca="1" si="312"/>
        <v/>
      </c>
      <c r="HM144" s="17" t="str">
        <f t="shared" ca="1" si="313"/>
        <v/>
      </c>
      <c r="HN144" s="17" t="str">
        <f t="shared" ca="1" si="314"/>
        <v/>
      </c>
      <c r="HO144" s="17" t="str">
        <f t="shared" ca="1" si="315"/>
        <v/>
      </c>
      <c r="HP144" s="17" t="str">
        <f t="shared" ca="1" si="316"/>
        <v/>
      </c>
      <c r="HQ144" s="17" t="str">
        <f t="shared" ca="1" si="317"/>
        <v/>
      </c>
      <c r="HR144" s="17" t="str">
        <f t="shared" ca="1" si="318"/>
        <v/>
      </c>
      <c r="HS144" s="17" t="str">
        <f t="shared" ca="1" si="319"/>
        <v/>
      </c>
      <c r="HT144" s="17" t="str">
        <f t="shared" ca="1" si="320"/>
        <v/>
      </c>
      <c r="HU144" s="17" t="str">
        <f t="shared" ca="1" si="321"/>
        <v/>
      </c>
      <c r="HV144" s="17" t="str">
        <f t="shared" ca="1" si="322"/>
        <v/>
      </c>
      <c r="HW144" s="17" t="str">
        <f t="shared" ca="1" si="323"/>
        <v/>
      </c>
      <c r="HX144" s="17" t="str">
        <f t="shared" ca="1" si="324"/>
        <v/>
      </c>
      <c r="HY144" s="17" t="str">
        <f t="shared" ca="1" si="325"/>
        <v/>
      </c>
      <c r="HZ144" s="17" t="str">
        <f t="shared" ca="1" si="326"/>
        <v/>
      </c>
      <c r="IA144" s="17" t="str">
        <f t="shared" ca="1" si="327"/>
        <v/>
      </c>
      <c r="IB144" s="17" t="str">
        <f t="shared" ca="1" si="328"/>
        <v/>
      </c>
      <c r="IC144" s="17" t="str">
        <f t="shared" ca="1" si="329"/>
        <v/>
      </c>
      <c r="ID144" s="17" t="str">
        <f t="shared" ca="1" si="330"/>
        <v/>
      </c>
      <c r="IE144" s="17" t="str">
        <f t="shared" ca="1" si="331"/>
        <v/>
      </c>
      <c r="IF144" s="17" t="str">
        <f t="shared" ca="1" si="332"/>
        <v/>
      </c>
      <c r="IG144" s="17" t="str">
        <f t="shared" ca="1" si="333"/>
        <v/>
      </c>
      <c r="IH144" s="17" t="str">
        <f t="shared" ca="1" si="334"/>
        <v/>
      </c>
      <c r="II144" s="17" t="str">
        <f t="shared" ca="1" si="335"/>
        <v/>
      </c>
      <c r="IJ144" s="17" t="str">
        <f t="shared" ca="1" si="336"/>
        <v/>
      </c>
      <c r="IK144" s="17" t="str">
        <f t="shared" ca="1" si="337"/>
        <v/>
      </c>
      <c r="IL144" s="17" t="str">
        <f t="shared" ca="1" si="338"/>
        <v/>
      </c>
      <c r="IM144" s="17" t="str">
        <f t="shared" ca="1" si="339"/>
        <v/>
      </c>
      <c r="IN144" s="17" t="str">
        <f t="shared" ca="1" si="340"/>
        <v/>
      </c>
      <c r="IO144" s="17" t="str">
        <f t="shared" ca="1" si="341"/>
        <v/>
      </c>
      <c r="IP144" s="17" t="str">
        <f t="shared" ca="1" si="342"/>
        <v/>
      </c>
      <c r="IQ144" s="17" t="str">
        <f t="shared" ca="1" si="343"/>
        <v/>
      </c>
      <c r="IR144" s="17" t="str">
        <f t="shared" ca="1" si="344"/>
        <v/>
      </c>
      <c r="IS144" s="17" t="str">
        <f t="shared" ca="1" si="345"/>
        <v/>
      </c>
      <c r="IT144" s="17" t="str">
        <f t="shared" ca="1" si="346"/>
        <v/>
      </c>
      <c r="IU144" s="17" t="str">
        <f t="shared" ca="1" si="347"/>
        <v/>
      </c>
      <c r="IV144" s="17" t="str">
        <f t="shared" ca="1" si="348"/>
        <v/>
      </c>
      <c r="IW144" s="17" t="str">
        <f t="shared" ca="1" si="349"/>
        <v/>
      </c>
      <c r="IX144" s="17" t="str">
        <f t="shared" ca="1" si="350"/>
        <v/>
      </c>
      <c r="IY144" s="17" t="str">
        <f t="shared" ca="1" si="351"/>
        <v/>
      </c>
      <c r="IZ144" s="17" t="str">
        <f t="shared" ca="1" si="352"/>
        <v/>
      </c>
      <c r="JA144" s="17" t="str">
        <f t="shared" ca="1" si="353"/>
        <v/>
      </c>
      <c r="JB144" s="17" t="str">
        <f t="shared" ca="1" si="354"/>
        <v/>
      </c>
      <c r="JC144" s="17" t="str">
        <f t="shared" ca="1" si="355"/>
        <v/>
      </c>
      <c r="JD144" s="17" t="str">
        <f t="shared" ca="1" si="356"/>
        <v/>
      </c>
      <c r="JE144" s="17" t="str">
        <f t="shared" ca="1" si="357"/>
        <v/>
      </c>
      <c r="JF144" s="17" t="str">
        <f t="shared" ca="1" si="358"/>
        <v/>
      </c>
      <c r="JG144" s="17" t="str">
        <f t="shared" ca="1" si="359"/>
        <v/>
      </c>
      <c r="JH144" s="17" t="str">
        <f t="shared" ca="1" si="360"/>
        <v/>
      </c>
      <c r="JI144" s="17" t="str">
        <f t="shared" ca="1" si="361"/>
        <v/>
      </c>
      <c r="JJ144" s="17" t="str">
        <f t="shared" ca="1" si="362"/>
        <v/>
      </c>
      <c r="JK144" s="17" t="str">
        <f t="shared" ca="1" si="363"/>
        <v/>
      </c>
      <c r="JL144" s="17" t="str">
        <f t="shared" ca="1" si="364"/>
        <v/>
      </c>
      <c r="JM144" s="17" t="str">
        <f t="shared" ca="1" si="365"/>
        <v/>
      </c>
    </row>
    <row r="145" spans="1:273">
      <c r="A145" s="17" t="str">
        <f t="shared" si="366"/>
        <v>\\\0</v>
      </c>
      <c r="B145" s="17" t="str">
        <f t="shared" si="367"/>
        <v>\\\0</v>
      </c>
      <c r="C145" s="17" t="str">
        <f t="shared" si="368"/>
        <v>\\\0</v>
      </c>
      <c r="D145" s="17" t="str">
        <f t="shared" si="369"/>
        <v>\\\0</v>
      </c>
      <c r="E145" s="17" t="str">
        <f t="shared" si="370"/>
        <v>\\\0</v>
      </c>
      <c r="F145" s="17" t="str">
        <f t="shared" si="371"/>
        <v>\\\0</v>
      </c>
      <c r="G145" s="17" t="str">
        <f t="shared" si="372"/>
        <v>\\\0</v>
      </c>
      <c r="H145" s="17" t="str">
        <f t="shared" si="373"/>
        <v>\\\0</v>
      </c>
      <c r="I145" s="17" t="str">
        <f t="shared" si="374"/>
        <v>\\\0</v>
      </c>
      <c r="J145" s="17" t="str">
        <f t="shared" si="375"/>
        <v>\\\0</v>
      </c>
      <c r="K145" s="17" t="str">
        <f t="shared" si="376"/>
        <v>\\\0</v>
      </c>
      <c r="L145" s="17" t="str">
        <f t="shared" si="377"/>
        <v>\\\0</v>
      </c>
      <c r="M145" s="17" t="str">
        <f t="shared" si="378"/>
        <v>\\\0</v>
      </c>
      <c r="N145" s="17" t="str">
        <f t="shared" si="379"/>
        <v>\\\0</v>
      </c>
      <c r="O145" s="17" t="str">
        <f t="shared" si="380"/>
        <v>\\\0</v>
      </c>
      <c r="P145" s="17" t="str">
        <f t="shared" si="381"/>
        <v>\\\0</v>
      </c>
      <c r="R145" s="17" t="str">
        <f t="shared" si="382"/>
        <v>\\</v>
      </c>
      <c r="S145" s="38"/>
      <c r="T145" s="39"/>
      <c r="U145" s="31"/>
      <c r="V145" s="32"/>
      <c r="W145" s="36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35"/>
      <c r="DS145" s="287"/>
      <c r="DT145" s="36"/>
      <c r="DU145" s="37"/>
      <c r="DV145" s="28">
        <f>IF(AND($S145='자료입력 및 결과표시'!$B$6,COUNTIF($W145:$DR145,'자료입력 및 결과표시'!$C$6)&gt;=1),IF(OR('자료입력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DW145" s="28">
        <f>IF(AND($S145='자료입력 및 결과표시'!$B$7,COUNTIF($W145:$DR145,'자료입력 및 결과표시'!$C$7)&gt;=1),IF(OR('자료입력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DX145" s="28">
        <f>IF(AND($S145='자료입력 및 결과표시'!$B$8,COUNTIF($W145:$DR145,'자료입력 및 결과표시'!$C$8)&gt;=1),IF(OR('자료입력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DY145" s="28">
        <f>IF(AND($S145='자료입력 및 결과표시'!$B$9,COUNTIF($W145:$DR145,'자료입력 및 결과표시'!$C$9)&gt;=1),IF(OR('자료입력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DZ145" s="28">
        <f>IF(AND($S145='자료입력 및 결과표시'!$B$10,COUNTIF($W145:$DR145,'자료입력 및 결과표시'!$C$10)&gt;=1),IF(OR('자료입력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A145" s="28">
        <f>IF(AND($S145='자료입력 및 결과표시'!$B$11,COUNTIF($W145:$DR145,'자료입력 및 결과표시'!$C$11)&gt;=1),IF(OR('자료입력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B145" s="28">
        <f>IF(AND($S145='자료입력 및 결과표시'!$B$12,COUNTIF($W145:$DR145,'자료입력 및 결과표시'!$C$12)&gt;=1),IF(OR('자료입력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C145" s="28">
        <f>IF(AND($S145='자료입력 및 결과표시'!$B$13,COUNTIF($W145:$DR145,'자료입력 및 결과표시'!$C$13)&gt;=1),IF(OR('자료입력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D145" s="28">
        <f>IF(AND($S145='자료입력 및 결과표시'!$B$14,COUNTIF($W145:$DR145,'자료입력 및 결과표시'!$C$14)&gt;=1),IF(OR('자료입력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E145" s="28">
        <f>IF(AND($S145='자료입력 및 결과표시'!$B$15,COUNTIF($W145:$DR145,'자료입력 및 결과표시'!$C$15)&gt;=1),IF(OR('자료입력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F145" s="28">
        <f>IF(AND($S145='자료입력 및 결과표시'!$B$16,COUNTIF($W145:$DR145,'자료입력 및 결과표시'!$C$16)&gt;=1),IF(OR('자료입력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G145" s="28">
        <f>IF(AND($S145='자료입력 및 결과표시'!$B$17,COUNTIF($W145:$DR145,'자료입력 및 결과표시'!$C$17)&gt;=1),IF(OR('자료입력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H145" s="28">
        <f>IF(AND($S145='자료입력 및 결과표시'!$B$18,COUNTIF($W145:$DR145,'자료입력 및 결과표시'!$C$18)&gt;=1),IF(OR('자료입력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I145" s="28">
        <f>IF(AND($S145='자료입력 및 결과표시'!$B$19,COUNTIF($W145:$DR145,'자료입력 및 결과표시'!$C$19)&gt;=1),IF(OR('자료입력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J145" s="28">
        <f>IF(AND($S145='자료입력 및 결과표시'!$B$20,COUNTIF($W145:$DR145,'자료입력 및 결과표시'!$C$20)&gt;=1),IF(OR('자료입력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K145" s="28">
        <f>IF(AND($S145='자료입력 및 결과표시'!$B$21,COUNTIF($W145:$DR145,'자료입력 및 결과표시'!$C$21)&gt;=1),IF(OR('자료입력 및 결과표시'!$B$4+90&gt;=$V145,'자료입력 및 결과표시'!$B$4&lt;$U145),0,IF($V145-'자료입력 및 결과표시'!$B$4-90&gt;='자료입력 및 결과표시'!$E$4,'자료입력 및 결과표시'!$E$4,$V145-'자료입력 및 결과표시'!$B$4-90)),0)</f>
        <v>0</v>
      </c>
      <c r="EL145" s="17">
        <f>IF(AND(S145='자료입력 및 결과표시'!$B$6,COUNTIF('업무중복도(데이터 입력)'!$W145:$DR145,'자료입력 및 결과표시'!$C$6)&gt;=1),1,0)</f>
        <v>0</v>
      </c>
      <c r="EM145" s="17">
        <f>IF(AND(S145='자료입력 및 결과표시'!$B$7,COUNTIF('업무중복도(데이터 입력)'!$W145:$DR145,'자료입력 및 결과표시'!$C$7)&gt;=1),2,0)</f>
        <v>0</v>
      </c>
      <c r="EN145" s="17">
        <f>IF(AND(S145='자료입력 및 결과표시'!$B$8,COUNTIF('업무중복도(데이터 입력)'!$W145:$DR145,'자료입력 및 결과표시'!$C$8)&gt;=1),3,0)</f>
        <v>0</v>
      </c>
      <c r="EO145" s="17">
        <f>IF(AND(S145='자료입력 및 결과표시'!$B$9,COUNTIF('업무중복도(데이터 입력)'!$W145:$DR145,'자료입력 및 결과표시'!$C$9)&gt;=1),4,0)</f>
        <v>0</v>
      </c>
      <c r="EP145" s="17">
        <f>IF(AND(S145='자료입력 및 결과표시'!$B$10,COUNTIF('업무중복도(데이터 입력)'!$W145:$DR145,'자료입력 및 결과표시'!$C$10)&gt;=1),5,0)</f>
        <v>0</v>
      </c>
      <c r="EQ145" s="17">
        <f>IF(AND(S145='자료입력 및 결과표시'!$B$11,COUNTIF('업무중복도(데이터 입력)'!$W145:$DR145,'자료입력 및 결과표시'!$C$11)&gt;=1),6,0)</f>
        <v>0</v>
      </c>
      <c r="ER145" s="17">
        <f>IF(AND(S145='자료입력 및 결과표시'!$B$12,COUNTIF('업무중복도(데이터 입력)'!$W145:$DR145,'자료입력 및 결과표시'!$C$12)&gt;=1),7,0)</f>
        <v>0</v>
      </c>
      <c r="ES145" s="17">
        <f>IF(AND(S145='자료입력 및 결과표시'!$B$13,COUNTIF('업무중복도(데이터 입력)'!$W145:$DR145,'자료입력 및 결과표시'!$C$13)&gt;=1),8,0)</f>
        <v>0</v>
      </c>
      <c r="ET145" s="17">
        <f>IF(AND(S145='자료입력 및 결과표시'!$B$14,COUNTIF('업무중복도(데이터 입력)'!$W145:$DR145,'자료입력 및 결과표시'!$C$14)&gt;=1),9,0)</f>
        <v>0</v>
      </c>
      <c r="EU145" s="17">
        <f>IF(AND(S145='자료입력 및 결과표시'!$B$15,COUNTIF('업무중복도(데이터 입력)'!$W145:$DR145,'자료입력 및 결과표시'!$C$15)&gt;=1),10,0)</f>
        <v>0</v>
      </c>
      <c r="EV145" s="17">
        <f>IF(AND(S145='자료입력 및 결과표시'!$B$16,COUNTIF('업무중복도(데이터 입력)'!$W145:$DR145,'자료입력 및 결과표시'!$C$16)&gt;=1),11,0)</f>
        <v>0</v>
      </c>
      <c r="EW145" s="17">
        <f>IF(AND(S145='자료입력 및 결과표시'!$B$17,COUNTIF('업무중복도(데이터 입력)'!$W145:$DR145,'자료입력 및 결과표시'!$C$17)&gt;=1),12,0)</f>
        <v>0</v>
      </c>
      <c r="EX145" s="17">
        <f>IF(AND(S145='자료입력 및 결과표시'!$B$18,COUNTIF('업무중복도(데이터 입력)'!$W145:$DR145,'자료입력 및 결과표시'!$C$18)&gt;=1),13,0)</f>
        <v>0</v>
      </c>
      <c r="EY145" s="17">
        <f>IF(AND(S145='자료입력 및 결과표시'!$B$19,COUNTIF('업무중복도(데이터 입력)'!$W145:$DR145,'자료입력 및 결과표시'!$C$19)&gt;=1),14,0)</f>
        <v>0</v>
      </c>
      <c r="EZ145" s="17">
        <f>IF(AND(S145='자료입력 및 결과표시'!$B$20,COUNTIF('업무중복도(데이터 입력)'!$W145:$DR145,'자료입력 및 결과표시'!$C$20)&gt;=1),15,0)</f>
        <v>0</v>
      </c>
      <c r="FA145" s="17">
        <f>IF(AND(S145='자료입력 및 결과표시'!$B$21,COUNTIF('업무중복도(데이터 입력)'!$W145:$DR145,'자료입력 및 결과표시'!$C$21)&gt;=1),16,0)</f>
        <v>0</v>
      </c>
      <c r="FD145" s="270" t="str">
        <f ca="1">IFERROR(MATCH('자료입력 및 결과표시'!$C$62,OFFSET($R$3,$FD144,,1000),0)+$FD144,"")</f>
        <v/>
      </c>
      <c r="FE145" s="271" t="str">
        <f t="shared" ca="1" si="383"/>
        <v/>
      </c>
      <c r="FK145" s="17">
        <f t="shared" si="384"/>
        <v>0</v>
      </c>
      <c r="FO145"/>
      <c r="FP145" s="17" t="str">
        <f t="shared" ca="1" si="385"/>
        <v/>
      </c>
      <c r="FQ145" s="270" t="str">
        <f ca="1">IFERROR(MATCH('자료입력 및 결과표시'!$C$62,OFFSET($R$3,$FQ144,,1000),0)+$FQ144,"")</f>
        <v/>
      </c>
      <c r="FR145" s="17" t="str">
        <f t="shared" ca="1" si="266"/>
        <v/>
      </c>
      <c r="FS145" s="17" t="str">
        <f t="shared" ca="1" si="267"/>
        <v/>
      </c>
      <c r="FT145" s="17" t="str">
        <f t="shared" ca="1" si="268"/>
        <v/>
      </c>
      <c r="FU145" s="17" t="str">
        <f t="shared" ca="1" si="269"/>
        <v/>
      </c>
      <c r="FV145" s="17" t="str">
        <f t="shared" ca="1" si="270"/>
        <v/>
      </c>
      <c r="FW145" s="17" t="str">
        <f t="shared" ca="1" si="271"/>
        <v/>
      </c>
      <c r="FX145" s="17" t="str">
        <f t="shared" ca="1" si="272"/>
        <v/>
      </c>
      <c r="FY145" s="17" t="str">
        <f t="shared" ca="1" si="273"/>
        <v/>
      </c>
      <c r="FZ145" s="17" t="str">
        <f t="shared" ca="1" si="274"/>
        <v/>
      </c>
      <c r="GA145" s="17" t="str">
        <f t="shared" ca="1" si="275"/>
        <v/>
      </c>
      <c r="GB145" s="17" t="str">
        <f t="shared" ca="1" si="276"/>
        <v/>
      </c>
      <c r="GC145" s="17" t="str">
        <f t="shared" ca="1" si="277"/>
        <v/>
      </c>
      <c r="GD145" s="17" t="str">
        <f t="shared" ca="1" si="278"/>
        <v/>
      </c>
      <c r="GE145" s="17" t="str">
        <f t="shared" ca="1" si="279"/>
        <v/>
      </c>
      <c r="GF145" s="17" t="str">
        <f t="shared" ca="1" si="280"/>
        <v/>
      </c>
      <c r="GG145" s="17" t="str">
        <f t="shared" ca="1" si="281"/>
        <v/>
      </c>
      <c r="GH145" s="17" t="str">
        <f t="shared" ca="1" si="282"/>
        <v/>
      </c>
      <c r="GI145" s="17" t="str">
        <f t="shared" ca="1" si="283"/>
        <v/>
      </c>
      <c r="GJ145" s="17" t="str">
        <f t="shared" ca="1" si="284"/>
        <v/>
      </c>
      <c r="GK145" s="17" t="str">
        <f t="shared" ca="1" si="285"/>
        <v/>
      </c>
      <c r="GL145" s="17" t="str">
        <f t="shared" ca="1" si="286"/>
        <v/>
      </c>
      <c r="GM145" s="17" t="str">
        <f t="shared" ca="1" si="287"/>
        <v/>
      </c>
      <c r="GN145" s="17" t="str">
        <f t="shared" ca="1" si="288"/>
        <v/>
      </c>
      <c r="GO145" s="17" t="str">
        <f t="shared" ca="1" si="289"/>
        <v/>
      </c>
      <c r="GP145" s="17" t="str">
        <f t="shared" ca="1" si="290"/>
        <v/>
      </c>
      <c r="GQ145" s="17" t="str">
        <f t="shared" ca="1" si="291"/>
        <v/>
      </c>
      <c r="GR145" s="17" t="str">
        <f t="shared" ca="1" si="292"/>
        <v/>
      </c>
      <c r="GS145" s="17" t="str">
        <f t="shared" ca="1" si="293"/>
        <v/>
      </c>
      <c r="GT145" s="17" t="str">
        <f t="shared" ca="1" si="294"/>
        <v/>
      </c>
      <c r="GU145" s="17" t="str">
        <f t="shared" ca="1" si="295"/>
        <v/>
      </c>
      <c r="GV145" s="17" t="str">
        <f t="shared" ca="1" si="296"/>
        <v/>
      </c>
      <c r="GW145" s="17" t="str">
        <f t="shared" ca="1" si="297"/>
        <v/>
      </c>
      <c r="GX145" s="17" t="str">
        <f t="shared" ca="1" si="298"/>
        <v/>
      </c>
      <c r="GY145" s="17" t="str">
        <f t="shared" ca="1" si="299"/>
        <v/>
      </c>
      <c r="GZ145" s="17" t="str">
        <f t="shared" ca="1" si="300"/>
        <v/>
      </c>
      <c r="HA145" s="17" t="str">
        <f t="shared" ca="1" si="301"/>
        <v/>
      </c>
      <c r="HB145" s="17" t="str">
        <f t="shared" ca="1" si="302"/>
        <v/>
      </c>
      <c r="HC145" s="17" t="str">
        <f t="shared" ca="1" si="303"/>
        <v/>
      </c>
      <c r="HD145" s="17" t="str">
        <f t="shared" ca="1" si="304"/>
        <v/>
      </c>
      <c r="HE145" s="17" t="str">
        <f t="shared" ca="1" si="305"/>
        <v/>
      </c>
      <c r="HF145" s="17" t="str">
        <f t="shared" ca="1" si="306"/>
        <v/>
      </c>
      <c r="HG145" s="17" t="str">
        <f t="shared" ca="1" si="307"/>
        <v/>
      </c>
      <c r="HH145" s="17" t="str">
        <f t="shared" ca="1" si="308"/>
        <v/>
      </c>
      <c r="HI145" s="17" t="str">
        <f t="shared" ca="1" si="309"/>
        <v/>
      </c>
      <c r="HJ145" s="17" t="str">
        <f t="shared" ca="1" si="310"/>
        <v/>
      </c>
      <c r="HK145" s="17" t="str">
        <f t="shared" ca="1" si="311"/>
        <v/>
      </c>
      <c r="HL145" s="17" t="str">
        <f t="shared" ca="1" si="312"/>
        <v/>
      </c>
      <c r="HM145" s="17" t="str">
        <f t="shared" ca="1" si="313"/>
        <v/>
      </c>
      <c r="HN145" s="17" t="str">
        <f t="shared" ca="1" si="314"/>
        <v/>
      </c>
      <c r="HO145" s="17" t="str">
        <f t="shared" ca="1" si="315"/>
        <v/>
      </c>
      <c r="HP145" s="17" t="str">
        <f t="shared" ca="1" si="316"/>
        <v/>
      </c>
      <c r="HQ145" s="17" t="str">
        <f t="shared" ca="1" si="317"/>
        <v/>
      </c>
      <c r="HR145" s="17" t="str">
        <f t="shared" ca="1" si="318"/>
        <v/>
      </c>
      <c r="HS145" s="17" t="str">
        <f t="shared" ca="1" si="319"/>
        <v/>
      </c>
      <c r="HT145" s="17" t="str">
        <f t="shared" ca="1" si="320"/>
        <v/>
      </c>
      <c r="HU145" s="17" t="str">
        <f t="shared" ca="1" si="321"/>
        <v/>
      </c>
      <c r="HV145" s="17" t="str">
        <f t="shared" ca="1" si="322"/>
        <v/>
      </c>
      <c r="HW145" s="17" t="str">
        <f t="shared" ca="1" si="323"/>
        <v/>
      </c>
      <c r="HX145" s="17" t="str">
        <f t="shared" ca="1" si="324"/>
        <v/>
      </c>
      <c r="HY145" s="17" t="str">
        <f t="shared" ca="1" si="325"/>
        <v/>
      </c>
      <c r="HZ145" s="17" t="str">
        <f t="shared" ca="1" si="326"/>
        <v/>
      </c>
      <c r="IA145" s="17" t="str">
        <f t="shared" ca="1" si="327"/>
        <v/>
      </c>
      <c r="IB145" s="17" t="str">
        <f t="shared" ca="1" si="328"/>
        <v/>
      </c>
      <c r="IC145" s="17" t="str">
        <f t="shared" ca="1" si="329"/>
        <v/>
      </c>
      <c r="ID145" s="17" t="str">
        <f t="shared" ca="1" si="330"/>
        <v/>
      </c>
      <c r="IE145" s="17" t="str">
        <f t="shared" ca="1" si="331"/>
        <v/>
      </c>
      <c r="IF145" s="17" t="str">
        <f t="shared" ca="1" si="332"/>
        <v/>
      </c>
      <c r="IG145" s="17" t="str">
        <f t="shared" ca="1" si="333"/>
        <v/>
      </c>
      <c r="IH145" s="17" t="str">
        <f t="shared" ca="1" si="334"/>
        <v/>
      </c>
      <c r="II145" s="17" t="str">
        <f t="shared" ca="1" si="335"/>
        <v/>
      </c>
      <c r="IJ145" s="17" t="str">
        <f t="shared" ca="1" si="336"/>
        <v/>
      </c>
      <c r="IK145" s="17" t="str">
        <f t="shared" ca="1" si="337"/>
        <v/>
      </c>
      <c r="IL145" s="17" t="str">
        <f t="shared" ca="1" si="338"/>
        <v/>
      </c>
      <c r="IM145" s="17" t="str">
        <f t="shared" ca="1" si="339"/>
        <v/>
      </c>
      <c r="IN145" s="17" t="str">
        <f t="shared" ca="1" si="340"/>
        <v/>
      </c>
      <c r="IO145" s="17" t="str">
        <f t="shared" ca="1" si="341"/>
        <v/>
      </c>
      <c r="IP145" s="17" t="str">
        <f t="shared" ca="1" si="342"/>
        <v/>
      </c>
      <c r="IQ145" s="17" t="str">
        <f t="shared" ca="1" si="343"/>
        <v/>
      </c>
      <c r="IR145" s="17" t="str">
        <f t="shared" ca="1" si="344"/>
        <v/>
      </c>
      <c r="IS145" s="17" t="str">
        <f t="shared" ca="1" si="345"/>
        <v/>
      </c>
      <c r="IT145" s="17" t="str">
        <f t="shared" ca="1" si="346"/>
        <v/>
      </c>
      <c r="IU145" s="17" t="str">
        <f t="shared" ca="1" si="347"/>
        <v/>
      </c>
      <c r="IV145" s="17" t="str">
        <f t="shared" ca="1" si="348"/>
        <v/>
      </c>
      <c r="IW145" s="17" t="str">
        <f t="shared" ca="1" si="349"/>
        <v/>
      </c>
      <c r="IX145" s="17" t="str">
        <f t="shared" ca="1" si="350"/>
        <v/>
      </c>
      <c r="IY145" s="17" t="str">
        <f t="shared" ca="1" si="351"/>
        <v/>
      </c>
      <c r="IZ145" s="17" t="str">
        <f t="shared" ca="1" si="352"/>
        <v/>
      </c>
      <c r="JA145" s="17" t="str">
        <f t="shared" ca="1" si="353"/>
        <v/>
      </c>
      <c r="JB145" s="17" t="str">
        <f t="shared" ca="1" si="354"/>
        <v/>
      </c>
      <c r="JC145" s="17" t="str">
        <f t="shared" ca="1" si="355"/>
        <v/>
      </c>
      <c r="JD145" s="17" t="str">
        <f t="shared" ca="1" si="356"/>
        <v/>
      </c>
      <c r="JE145" s="17" t="str">
        <f t="shared" ca="1" si="357"/>
        <v/>
      </c>
      <c r="JF145" s="17" t="str">
        <f t="shared" ca="1" si="358"/>
        <v/>
      </c>
      <c r="JG145" s="17" t="str">
        <f t="shared" ca="1" si="359"/>
        <v/>
      </c>
      <c r="JH145" s="17" t="str">
        <f t="shared" ca="1" si="360"/>
        <v/>
      </c>
      <c r="JI145" s="17" t="str">
        <f t="shared" ca="1" si="361"/>
        <v/>
      </c>
      <c r="JJ145" s="17" t="str">
        <f t="shared" ca="1" si="362"/>
        <v/>
      </c>
      <c r="JK145" s="17" t="str">
        <f t="shared" ca="1" si="363"/>
        <v/>
      </c>
      <c r="JL145" s="17" t="str">
        <f t="shared" ca="1" si="364"/>
        <v/>
      </c>
      <c r="JM145" s="17" t="str">
        <f t="shared" ca="1" si="365"/>
        <v/>
      </c>
    </row>
    <row r="146" spans="1:273">
      <c r="A146" s="17" t="str">
        <f t="shared" si="366"/>
        <v>\\\0</v>
      </c>
      <c r="B146" s="17" t="str">
        <f t="shared" si="367"/>
        <v>\\\0</v>
      </c>
      <c r="C146" s="17" t="str">
        <f t="shared" si="368"/>
        <v>\\\0</v>
      </c>
      <c r="D146" s="17" t="str">
        <f t="shared" si="369"/>
        <v>\\\0</v>
      </c>
      <c r="E146" s="17" t="str">
        <f t="shared" si="370"/>
        <v>\\\0</v>
      </c>
      <c r="F146" s="17" t="str">
        <f t="shared" si="371"/>
        <v>\\\0</v>
      </c>
      <c r="G146" s="17" t="str">
        <f t="shared" si="372"/>
        <v>\\\0</v>
      </c>
      <c r="H146" s="17" t="str">
        <f t="shared" si="373"/>
        <v>\\\0</v>
      </c>
      <c r="I146" s="17" t="str">
        <f t="shared" si="374"/>
        <v>\\\0</v>
      </c>
      <c r="J146" s="17" t="str">
        <f t="shared" si="375"/>
        <v>\\\0</v>
      </c>
      <c r="K146" s="17" t="str">
        <f t="shared" si="376"/>
        <v>\\\0</v>
      </c>
      <c r="L146" s="17" t="str">
        <f t="shared" si="377"/>
        <v>\\\0</v>
      </c>
      <c r="M146" s="17" t="str">
        <f t="shared" si="378"/>
        <v>\\\0</v>
      </c>
      <c r="N146" s="17" t="str">
        <f t="shared" si="379"/>
        <v>\\\0</v>
      </c>
      <c r="O146" s="17" t="str">
        <f t="shared" si="380"/>
        <v>\\\0</v>
      </c>
      <c r="P146" s="17" t="str">
        <f t="shared" si="381"/>
        <v>\\\0</v>
      </c>
      <c r="R146" s="17" t="str">
        <f t="shared" si="382"/>
        <v>\\</v>
      </c>
      <c r="S146" s="38"/>
      <c r="T146" s="39"/>
      <c r="U146" s="31"/>
      <c r="V146" s="32"/>
      <c r="W146" s="36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35"/>
      <c r="DS146" s="287"/>
      <c r="DT146" s="36"/>
      <c r="DU146" s="37"/>
      <c r="DV146" s="28">
        <f>IF(AND($S146='자료입력 및 결과표시'!$B$6,COUNTIF($W146:$DR146,'자료입력 및 결과표시'!$C$6)&gt;=1),IF(OR('자료입력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DW146" s="28">
        <f>IF(AND($S146='자료입력 및 결과표시'!$B$7,COUNTIF($W146:$DR146,'자료입력 및 결과표시'!$C$7)&gt;=1),IF(OR('자료입력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DX146" s="28">
        <f>IF(AND($S146='자료입력 및 결과표시'!$B$8,COUNTIF($W146:$DR146,'자료입력 및 결과표시'!$C$8)&gt;=1),IF(OR('자료입력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DY146" s="28">
        <f>IF(AND($S146='자료입력 및 결과표시'!$B$9,COUNTIF($W146:$DR146,'자료입력 및 결과표시'!$C$9)&gt;=1),IF(OR('자료입력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DZ146" s="28">
        <f>IF(AND($S146='자료입력 및 결과표시'!$B$10,COUNTIF($W146:$DR146,'자료입력 및 결과표시'!$C$10)&gt;=1),IF(OR('자료입력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A146" s="28">
        <f>IF(AND($S146='자료입력 및 결과표시'!$B$11,COUNTIF($W146:$DR146,'자료입력 및 결과표시'!$C$11)&gt;=1),IF(OR('자료입력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B146" s="28">
        <f>IF(AND($S146='자료입력 및 결과표시'!$B$12,COUNTIF($W146:$DR146,'자료입력 및 결과표시'!$C$12)&gt;=1),IF(OR('자료입력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C146" s="28">
        <f>IF(AND($S146='자료입력 및 결과표시'!$B$13,COUNTIF($W146:$DR146,'자료입력 및 결과표시'!$C$13)&gt;=1),IF(OR('자료입력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D146" s="28">
        <f>IF(AND($S146='자료입력 및 결과표시'!$B$14,COUNTIF($W146:$DR146,'자료입력 및 결과표시'!$C$14)&gt;=1),IF(OR('자료입력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E146" s="28">
        <f>IF(AND($S146='자료입력 및 결과표시'!$B$15,COUNTIF($W146:$DR146,'자료입력 및 결과표시'!$C$15)&gt;=1),IF(OR('자료입력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F146" s="28">
        <f>IF(AND($S146='자료입력 및 결과표시'!$B$16,COUNTIF($W146:$DR146,'자료입력 및 결과표시'!$C$16)&gt;=1),IF(OR('자료입력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G146" s="28">
        <f>IF(AND($S146='자료입력 및 결과표시'!$B$17,COUNTIF($W146:$DR146,'자료입력 및 결과표시'!$C$17)&gt;=1),IF(OR('자료입력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H146" s="28">
        <f>IF(AND($S146='자료입력 및 결과표시'!$B$18,COUNTIF($W146:$DR146,'자료입력 및 결과표시'!$C$18)&gt;=1),IF(OR('자료입력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I146" s="28">
        <f>IF(AND($S146='자료입력 및 결과표시'!$B$19,COUNTIF($W146:$DR146,'자료입력 및 결과표시'!$C$19)&gt;=1),IF(OR('자료입력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J146" s="28">
        <f>IF(AND($S146='자료입력 및 결과표시'!$B$20,COUNTIF($W146:$DR146,'자료입력 및 결과표시'!$C$20)&gt;=1),IF(OR('자료입력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K146" s="28">
        <f>IF(AND($S146='자료입력 및 결과표시'!$B$21,COUNTIF($W146:$DR146,'자료입력 및 결과표시'!$C$21)&gt;=1),IF(OR('자료입력 및 결과표시'!$B$4+90&gt;=$V146,'자료입력 및 결과표시'!$B$4&lt;$U146),0,IF($V146-'자료입력 및 결과표시'!$B$4-90&gt;='자료입력 및 결과표시'!$E$4,'자료입력 및 결과표시'!$E$4,$V146-'자료입력 및 결과표시'!$B$4-90)),0)</f>
        <v>0</v>
      </c>
      <c r="EL146" s="17">
        <f>IF(AND(S146='자료입력 및 결과표시'!$B$6,COUNTIF('업무중복도(데이터 입력)'!$W146:$DR146,'자료입력 및 결과표시'!$C$6)&gt;=1),1,0)</f>
        <v>0</v>
      </c>
      <c r="EM146" s="17">
        <f>IF(AND(S146='자료입력 및 결과표시'!$B$7,COUNTIF('업무중복도(데이터 입력)'!$W146:$DR146,'자료입력 및 결과표시'!$C$7)&gt;=1),2,0)</f>
        <v>0</v>
      </c>
      <c r="EN146" s="17">
        <f>IF(AND(S146='자료입력 및 결과표시'!$B$8,COUNTIF('업무중복도(데이터 입력)'!$W146:$DR146,'자료입력 및 결과표시'!$C$8)&gt;=1),3,0)</f>
        <v>0</v>
      </c>
      <c r="EO146" s="17">
        <f>IF(AND(S146='자료입력 및 결과표시'!$B$9,COUNTIF('업무중복도(데이터 입력)'!$W146:$DR146,'자료입력 및 결과표시'!$C$9)&gt;=1),4,0)</f>
        <v>0</v>
      </c>
      <c r="EP146" s="17">
        <f>IF(AND(S146='자료입력 및 결과표시'!$B$10,COUNTIF('업무중복도(데이터 입력)'!$W146:$DR146,'자료입력 및 결과표시'!$C$10)&gt;=1),5,0)</f>
        <v>0</v>
      </c>
      <c r="EQ146" s="17">
        <f>IF(AND(S146='자료입력 및 결과표시'!$B$11,COUNTIF('업무중복도(데이터 입력)'!$W146:$DR146,'자료입력 및 결과표시'!$C$11)&gt;=1),6,0)</f>
        <v>0</v>
      </c>
      <c r="ER146" s="17">
        <f>IF(AND(S146='자료입력 및 결과표시'!$B$12,COUNTIF('업무중복도(데이터 입력)'!$W146:$DR146,'자료입력 및 결과표시'!$C$12)&gt;=1),7,0)</f>
        <v>0</v>
      </c>
      <c r="ES146" s="17">
        <f>IF(AND(S146='자료입력 및 결과표시'!$B$13,COUNTIF('업무중복도(데이터 입력)'!$W146:$DR146,'자료입력 및 결과표시'!$C$13)&gt;=1),8,0)</f>
        <v>0</v>
      </c>
      <c r="ET146" s="17">
        <f>IF(AND(S146='자료입력 및 결과표시'!$B$14,COUNTIF('업무중복도(데이터 입력)'!$W146:$DR146,'자료입력 및 결과표시'!$C$14)&gt;=1),9,0)</f>
        <v>0</v>
      </c>
      <c r="EU146" s="17">
        <f>IF(AND(S146='자료입력 및 결과표시'!$B$15,COUNTIF('업무중복도(데이터 입력)'!$W146:$DR146,'자료입력 및 결과표시'!$C$15)&gt;=1),10,0)</f>
        <v>0</v>
      </c>
      <c r="EV146" s="17">
        <f>IF(AND(S146='자료입력 및 결과표시'!$B$16,COUNTIF('업무중복도(데이터 입력)'!$W146:$DR146,'자료입력 및 결과표시'!$C$16)&gt;=1),11,0)</f>
        <v>0</v>
      </c>
      <c r="EW146" s="17">
        <f>IF(AND(S146='자료입력 및 결과표시'!$B$17,COUNTIF('업무중복도(데이터 입력)'!$W146:$DR146,'자료입력 및 결과표시'!$C$17)&gt;=1),12,0)</f>
        <v>0</v>
      </c>
      <c r="EX146" s="17">
        <f>IF(AND(S146='자료입력 및 결과표시'!$B$18,COUNTIF('업무중복도(데이터 입력)'!$W146:$DR146,'자료입력 및 결과표시'!$C$18)&gt;=1),13,0)</f>
        <v>0</v>
      </c>
      <c r="EY146" s="17">
        <f>IF(AND(S146='자료입력 및 결과표시'!$B$19,COUNTIF('업무중복도(데이터 입력)'!$W146:$DR146,'자료입력 및 결과표시'!$C$19)&gt;=1),14,0)</f>
        <v>0</v>
      </c>
      <c r="EZ146" s="17">
        <f>IF(AND(S146='자료입력 및 결과표시'!$B$20,COUNTIF('업무중복도(데이터 입력)'!$W146:$DR146,'자료입력 및 결과표시'!$C$20)&gt;=1),15,0)</f>
        <v>0</v>
      </c>
      <c r="FA146" s="17">
        <f>IF(AND(S146='자료입력 및 결과표시'!$B$21,COUNTIF('업무중복도(데이터 입력)'!$W146:$DR146,'자료입력 및 결과표시'!$C$21)&gt;=1),16,0)</f>
        <v>0</v>
      </c>
      <c r="FD146" s="270" t="str">
        <f ca="1">IFERROR(MATCH('자료입력 및 결과표시'!$C$62,OFFSET($R$3,$FD145,,1000),0)+$FD145,"")</f>
        <v/>
      </c>
      <c r="FE146" s="271" t="str">
        <f t="shared" ca="1" si="383"/>
        <v/>
      </c>
      <c r="FK146" s="17">
        <f t="shared" si="384"/>
        <v>0</v>
      </c>
      <c r="FO146"/>
      <c r="FP146" s="17" t="str">
        <f t="shared" ca="1" si="385"/>
        <v/>
      </c>
      <c r="FQ146" s="270" t="str">
        <f ca="1">IFERROR(MATCH('자료입력 및 결과표시'!$C$62,OFFSET($R$3,$FQ145,,1000),0)+$FQ145,"")</f>
        <v/>
      </c>
      <c r="FR146" s="17" t="str">
        <f t="shared" ca="1" si="266"/>
        <v/>
      </c>
      <c r="FS146" s="17" t="str">
        <f t="shared" ca="1" si="267"/>
        <v/>
      </c>
      <c r="FT146" s="17" t="str">
        <f t="shared" ca="1" si="268"/>
        <v/>
      </c>
      <c r="FU146" s="17" t="str">
        <f t="shared" ca="1" si="269"/>
        <v/>
      </c>
      <c r="FV146" s="17" t="str">
        <f t="shared" ca="1" si="270"/>
        <v/>
      </c>
      <c r="FW146" s="17" t="str">
        <f t="shared" ca="1" si="271"/>
        <v/>
      </c>
      <c r="FX146" s="17" t="str">
        <f t="shared" ca="1" si="272"/>
        <v/>
      </c>
      <c r="FY146" s="17" t="str">
        <f t="shared" ca="1" si="273"/>
        <v/>
      </c>
      <c r="FZ146" s="17" t="str">
        <f t="shared" ca="1" si="274"/>
        <v/>
      </c>
      <c r="GA146" s="17" t="str">
        <f t="shared" ca="1" si="275"/>
        <v/>
      </c>
      <c r="GB146" s="17" t="str">
        <f t="shared" ca="1" si="276"/>
        <v/>
      </c>
      <c r="GC146" s="17" t="str">
        <f t="shared" ca="1" si="277"/>
        <v/>
      </c>
      <c r="GD146" s="17" t="str">
        <f t="shared" ca="1" si="278"/>
        <v/>
      </c>
      <c r="GE146" s="17" t="str">
        <f t="shared" ca="1" si="279"/>
        <v/>
      </c>
      <c r="GF146" s="17" t="str">
        <f t="shared" ca="1" si="280"/>
        <v/>
      </c>
      <c r="GG146" s="17" t="str">
        <f t="shared" ca="1" si="281"/>
        <v/>
      </c>
      <c r="GH146" s="17" t="str">
        <f t="shared" ca="1" si="282"/>
        <v/>
      </c>
      <c r="GI146" s="17" t="str">
        <f t="shared" ca="1" si="283"/>
        <v/>
      </c>
      <c r="GJ146" s="17" t="str">
        <f t="shared" ca="1" si="284"/>
        <v/>
      </c>
      <c r="GK146" s="17" t="str">
        <f t="shared" ca="1" si="285"/>
        <v/>
      </c>
      <c r="GL146" s="17" t="str">
        <f t="shared" ca="1" si="286"/>
        <v/>
      </c>
      <c r="GM146" s="17" t="str">
        <f t="shared" ca="1" si="287"/>
        <v/>
      </c>
      <c r="GN146" s="17" t="str">
        <f t="shared" ca="1" si="288"/>
        <v/>
      </c>
      <c r="GO146" s="17" t="str">
        <f t="shared" ca="1" si="289"/>
        <v/>
      </c>
      <c r="GP146" s="17" t="str">
        <f t="shared" ca="1" si="290"/>
        <v/>
      </c>
      <c r="GQ146" s="17" t="str">
        <f t="shared" ca="1" si="291"/>
        <v/>
      </c>
      <c r="GR146" s="17" t="str">
        <f t="shared" ca="1" si="292"/>
        <v/>
      </c>
      <c r="GS146" s="17" t="str">
        <f t="shared" ca="1" si="293"/>
        <v/>
      </c>
      <c r="GT146" s="17" t="str">
        <f t="shared" ca="1" si="294"/>
        <v/>
      </c>
      <c r="GU146" s="17" t="str">
        <f t="shared" ca="1" si="295"/>
        <v/>
      </c>
      <c r="GV146" s="17" t="str">
        <f t="shared" ca="1" si="296"/>
        <v/>
      </c>
      <c r="GW146" s="17" t="str">
        <f t="shared" ca="1" si="297"/>
        <v/>
      </c>
      <c r="GX146" s="17" t="str">
        <f t="shared" ca="1" si="298"/>
        <v/>
      </c>
      <c r="GY146" s="17" t="str">
        <f t="shared" ca="1" si="299"/>
        <v/>
      </c>
      <c r="GZ146" s="17" t="str">
        <f t="shared" ca="1" si="300"/>
        <v/>
      </c>
      <c r="HA146" s="17" t="str">
        <f t="shared" ca="1" si="301"/>
        <v/>
      </c>
      <c r="HB146" s="17" t="str">
        <f t="shared" ca="1" si="302"/>
        <v/>
      </c>
      <c r="HC146" s="17" t="str">
        <f t="shared" ca="1" si="303"/>
        <v/>
      </c>
      <c r="HD146" s="17" t="str">
        <f t="shared" ca="1" si="304"/>
        <v/>
      </c>
      <c r="HE146" s="17" t="str">
        <f t="shared" ca="1" si="305"/>
        <v/>
      </c>
      <c r="HF146" s="17" t="str">
        <f t="shared" ca="1" si="306"/>
        <v/>
      </c>
      <c r="HG146" s="17" t="str">
        <f t="shared" ca="1" si="307"/>
        <v/>
      </c>
      <c r="HH146" s="17" t="str">
        <f t="shared" ca="1" si="308"/>
        <v/>
      </c>
      <c r="HI146" s="17" t="str">
        <f t="shared" ca="1" si="309"/>
        <v/>
      </c>
      <c r="HJ146" s="17" t="str">
        <f t="shared" ca="1" si="310"/>
        <v/>
      </c>
      <c r="HK146" s="17" t="str">
        <f t="shared" ca="1" si="311"/>
        <v/>
      </c>
      <c r="HL146" s="17" t="str">
        <f t="shared" ca="1" si="312"/>
        <v/>
      </c>
      <c r="HM146" s="17" t="str">
        <f t="shared" ca="1" si="313"/>
        <v/>
      </c>
      <c r="HN146" s="17" t="str">
        <f t="shared" ca="1" si="314"/>
        <v/>
      </c>
      <c r="HO146" s="17" t="str">
        <f t="shared" ca="1" si="315"/>
        <v/>
      </c>
      <c r="HP146" s="17" t="str">
        <f t="shared" ca="1" si="316"/>
        <v/>
      </c>
      <c r="HQ146" s="17" t="str">
        <f t="shared" ca="1" si="317"/>
        <v/>
      </c>
      <c r="HR146" s="17" t="str">
        <f t="shared" ca="1" si="318"/>
        <v/>
      </c>
      <c r="HS146" s="17" t="str">
        <f t="shared" ca="1" si="319"/>
        <v/>
      </c>
      <c r="HT146" s="17" t="str">
        <f t="shared" ca="1" si="320"/>
        <v/>
      </c>
      <c r="HU146" s="17" t="str">
        <f t="shared" ca="1" si="321"/>
        <v/>
      </c>
      <c r="HV146" s="17" t="str">
        <f t="shared" ca="1" si="322"/>
        <v/>
      </c>
      <c r="HW146" s="17" t="str">
        <f t="shared" ca="1" si="323"/>
        <v/>
      </c>
      <c r="HX146" s="17" t="str">
        <f t="shared" ca="1" si="324"/>
        <v/>
      </c>
      <c r="HY146" s="17" t="str">
        <f t="shared" ca="1" si="325"/>
        <v/>
      </c>
      <c r="HZ146" s="17" t="str">
        <f t="shared" ca="1" si="326"/>
        <v/>
      </c>
      <c r="IA146" s="17" t="str">
        <f t="shared" ca="1" si="327"/>
        <v/>
      </c>
      <c r="IB146" s="17" t="str">
        <f t="shared" ca="1" si="328"/>
        <v/>
      </c>
      <c r="IC146" s="17" t="str">
        <f t="shared" ca="1" si="329"/>
        <v/>
      </c>
      <c r="ID146" s="17" t="str">
        <f t="shared" ca="1" si="330"/>
        <v/>
      </c>
      <c r="IE146" s="17" t="str">
        <f t="shared" ca="1" si="331"/>
        <v/>
      </c>
      <c r="IF146" s="17" t="str">
        <f t="shared" ca="1" si="332"/>
        <v/>
      </c>
      <c r="IG146" s="17" t="str">
        <f t="shared" ca="1" si="333"/>
        <v/>
      </c>
      <c r="IH146" s="17" t="str">
        <f t="shared" ca="1" si="334"/>
        <v/>
      </c>
      <c r="II146" s="17" t="str">
        <f t="shared" ca="1" si="335"/>
        <v/>
      </c>
      <c r="IJ146" s="17" t="str">
        <f t="shared" ca="1" si="336"/>
        <v/>
      </c>
      <c r="IK146" s="17" t="str">
        <f t="shared" ca="1" si="337"/>
        <v/>
      </c>
      <c r="IL146" s="17" t="str">
        <f t="shared" ca="1" si="338"/>
        <v/>
      </c>
      <c r="IM146" s="17" t="str">
        <f t="shared" ca="1" si="339"/>
        <v/>
      </c>
      <c r="IN146" s="17" t="str">
        <f t="shared" ca="1" si="340"/>
        <v/>
      </c>
      <c r="IO146" s="17" t="str">
        <f t="shared" ca="1" si="341"/>
        <v/>
      </c>
      <c r="IP146" s="17" t="str">
        <f t="shared" ca="1" si="342"/>
        <v/>
      </c>
      <c r="IQ146" s="17" t="str">
        <f t="shared" ca="1" si="343"/>
        <v/>
      </c>
      <c r="IR146" s="17" t="str">
        <f t="shared" ca="1" si="344"/>
        <v/>
      </c>
      <c r="IS146" s="17" t="str">
        <f t="shared" ca="1" si="345"/>
        <v/>
      </c>
      <c r="IT146" s="17" t="str">
        <f t="shared" ca="1" si="346"/>
        <v/>
      </c>
      <c r="IU146" s="17" t="str">
        <f t="shared" ca="1" si="347"/>
        <v/>
      </c>
      <c r="IV146" s="17" t="str">
        <f t="shared" ca="1" si="348"/>
        <v/>
      </c>
      <c r="IW146" s="17" t="str">
        <f t="shared" ca="1" si="349"/>
        <v/>
      </c>
      <c r="IX146" s="17" t="str">
        <f t="shared" ca="1" si="350"/>
        <v/>
      </c>
      <c r="IY146" s="17" t="str">
        <f t="shared" ca="1" si="351"/>
        <v/>
      </c>
      <c r="IZ146" s="17" t="str">
        <f t="shared" ca="1" si="352"/>
        <v/>
      </c>
      <c r="JA146" s="17" t="str">
        <f t="shared" ca="1" si="353"/>
        <v/>
      </c>
      <c r="JB146" s="17" t="str">
        <f t="shared" ca="1" si="354"/>
        <v/>
      </c>
      <c r="JC146" s="17" t="str">
        <f t="shared" ca="1" si="355"/>
        <v/>
      </c>
      <c r="JD146" s="17" t="str">
        <f t="shared" ca="1" si="356"/>
        <v/>
      </c>
      <c r="JE146" s="17" t="str">
        <f t="shared" ca="1" si="357"/>
        <v/>
      </c>
      <c r="JF146" s="17" t="str">
        <f t="shared" ca="1" si="358"/>
        <v/>
      </c>
      <c r="JG146" s="17" t="str">
        <f t="shared" ca="1" si="359"/>
        <v/>
      </c>
      <c r="JH146" s="17" t="str">
        <f t="shared" ca="1" si="360"/>
        <v/>
      </c>
      <c r="JI146" s="17" t="str">
        <f t="shared" ca="1" si="361"/>
        <v/>
      </c>
      <c r="JJ146" s="17" t="str">
        <f t="shared" ca="1" si="362"/>
        <v/>
      </c>
      <c r="JK146" s="17" t="str">
        <f t="shared" ca="1" si="363"/>
        <v/>
      </c>
      <c r="JL146" s="17" t="str">
        <f t="shared" ca="1" si="364"/>
        <v/>
      </c>
      <c r="JM146" s="17" t="str">
        <f t="shared" ca="1" si="365"/>
        <v/>
      </c>
    </row>
    <row r="147" spans="1:273">
      <c r="A147" s="17" t="str">
        <f t="shared" si="366"/>
        <v>\\\0</v>
      </c>
      <c r="B147" s="17" t="str">
        <f t="shared" si="367"/>
        <v>\\\0</v>
      </c>
      <c r="C147" s="17" t="str">
        <f t="shared" si="368"/>
        <v>\\\0</v>
      </c>
      <c r="D147" s="17" t="str">
        <f t="shared" si="369"/>
        <v>\\\0</v>
      </c>
      <c r="E147" s="17" t="str">
        <f t="shared" si="370"/>
        <v>\\\0</v>
      </c>
      <c r="F147" s="17" t="str">
        <f t="shared" si="371"/>
        <v>\\\0</v>
      </c>
      <c r="G147" s="17" t="str">
        <f t="shared" si="372"/>
        <v>\\\0</v>
      </c>
      <c r="H147" s="17" t="str">
        <f t="shared" si="373"/>
        <v>\\\0</v>
      </c>
      <c r="I147" s="17" t="str">
        <f t="shared" si="374"/>
        <v>\\\0</v>
      </c>
      <c r="J147" s="17" t="str">
        <f t="shared" si="375"/>
        <v>\\\0</v>
      </c>
      <c r="K147" s="17" t="str">
        <f t="shared" si="376"/>
        <v>\\\0</v>
      </c>
      <c r="L147" s="17" t="str">
        <f t="shared" si="377"/>
        <v>\\\0</v>
      </c>
      <c r="M147" s="17" t="str">
        <f t="shared" si="378"/>
        <v>\\\0</v>
      </c>
      <c r="N147" s="17" t="str">
        <f t="shared" si="379"/>
        <v>\\\0</v>
      </c>
      <c r="O147" s="17" t="str">
        <f t="shared" si="380"/>
        <v>\\\0</v>
      </c>
      <c r="P147" s="17" t="str">
        <f t="shared" si="381"/>
        <v>\\\0</v>
      </c>
      <c r="R147" s="17" t="str">
        <f t="shared" si="382"/>
        <v>\\</v>
      </c>
      <c r="S147" s="38"/>
      <c r="T147" s="39"/>
      <c r="U147" s="31"/>
      <c r="V147" s="32"/>
      <c r="W147" s="36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35"/>
      <c r="DS147" s="287"/>
      <c r="DT147" s="36"/>
      <c r="DU147" s="37"/>
      <c r="DV147" s="28">
        <f>IF(AND($S147='자료입력 및 결과표시'!$B$6,COUNTIF($W147:$DR147,'자료입력 및 결과표시'!$C$6)&gt;=1),IF(OR('자료입력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DW147" s="28">
        <f>IF(AND($S147='자료입력 및 결과표시'!$B$7,COUNTIF($W147:$DR147,'자료입력 및 결과표시'!$C$7)&gt;=1),IF(OR('자료입력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DX147" s="28">
        <f>IF(AND($S147='자료입력 및 결과표시'!$B$8,COUNTIF($W147:$DR147,'자료입력 및 결과표시'!$C$8)&gt;=1),IF(OR('자료입력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DY147" s="28">
        <f>IF(AND($S147='자료입력 및 결과표시'!$B$9,COUNTIF($W147:$DR147,'자료입력 및 결과표시'!$C$9)&gt;=1),IF(OR('자료입력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DZ147" s="28">
        <f>IF(AND($S147='자료입력 및 결과표시'!$B$10,COUNTIF($W147:$DR147,'자료입력 및 결과표시'!$C$10)&gt;=1),IF(OR('자료입력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A147" s="28">
        <f>IF(AND($S147='자료입력 및 결과표시'!$B$11,COUNTIF($W147:$DR147,'자료입력 및 결과표시'!$C$11)&gt;=1),IF(OR('자료입력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B147" s="28">
        <f>IF(AND($S147='자료입력 및 결과표시'!$B$12,COUNTIF($W147:$DR147,'자료입력 및 결과표시'!$C$12)&gt;=1),IF(OR('자료입력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C147" s="28">
        <f>IF(AND($S147='자료입력 및 결과표시'!$B$13,COUNTIF($W147:$DR147,'자료입력 및 결과표시'!$C$13)&gt;=1),IF(OR('자료입력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D147" s="28">
        <f>IF(AND($S147='자료입력 및 결과표시'!$B$14,COUNTIF($W147:$DR147,'자료입력 및 결과표시'!$C$14)&gt;=1),IF(OR('자료입력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E147" s="28">
        <f>IF(AND($S147='자료입력 및 결과표시'!$B$15,COUNTIF($W147:$DR147,'자료입력 및 결과표시'!$C$15)&gt;=1),IF(OR('자료입력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F147" s="28">
        <f>IF(AND($S147='자료입력 및 결과표시'!$B$16,COUNTIF($W147:$DR147,'자료입력 및 결과표시'!$C$16)&gt;=1),IF(OR('자료입력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G147" s="28">
        <f>IF(AND($S147='자료입력 및 결과표시'!$B$17,COUNTIF($W147:$DR147,'자료입력 및 결과표시'!$C$17)&gt;=1),IF(OR('자료입력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H147" s="28">
        <f>IF(AND($S147='자료입력 및 결과표시'!$B$18,COUNTIF($W147:$DR147,'자료입력 및 결과표시'!$C$18)&gt;=1),IF(OR('자료입력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I147" s="28">
        <f>IF(AND($S147='자료입력 및 결과표시'!$B$19,COUNTIF($W147:$DR147,'자료입력 및 결과표시'!$C$19)&gt;=1),IF(OR('자료입력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J147" s="28">
        <f>IF(AND($S147='자료입력 및 결과표시'!$B$20,COUNTIF($W147:$DR147,'자료입력 및 결과표시'!$C$20)&gt;=1),IF(OR('자료입력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K147" s="28">
        <f>IF(AND($S147='자료입력 및 결과표시'!$B$21,COUNTIF($W147:$DR147,'자료입력 및 결과표시'!$C$21)&gt;=1),IF(OR('자료입력 및 결과표시'!$B$4+90&gt;=$V147,'자료입력 및 결과표시'!$B$4&lt;$U147),0,IF($V147-'자료입력 및 결과표시'!$B$4-90&gt;='자료입력 및 결과표시'!$E$4,'자료입력 및 결과표시'!$E$4,$V147-'자료입력 및 결과표시'!$B$4-90)),0)</f>
        <v>0</v>
      </c>
      <c r="EL147" s="17">
        <f>IF(AND(S147='자료입력 및 결과표시'!$B$6,COUNTIF('업무중복도(데이터 입력)'!$W147:$DR147,'자료입력 및 결과표시'!$C$6)&gt;=1),1,0)</f>
        <v>0</v>
      </c>
      <c r="EM147" s="17">
        <f>IF(AND(S147='자료입력 및 결과표시'!$B$7,COUNTIF('업무중복도(데이터 입력)'!$W147:$DR147,'자료입력 및 결과표시'!$C$7)&gt;=1),2,0)</f>
        <v>0</v>
      </c>
      <c r="EN147" s="17">
        <f>IF(AND(S147='자료입력 및 결과표시'!$B$8,COUNTIF('업무중복도(데이터 입력)'!$W147:$DR147,'자료입력 및 결과표시'!$C$8)&gt;=1),3,0)</f>
        <v>0</v>
      </c>
      <c r="EO147" s="17">
        <f>IF(AND(S147='자료입력 및 결과표시'!$B$9,COUNTIF('업무중복도(데이터 입력)'!$W147:$DR147,'자료입력 및 결과표시'!$C$9)&gt;=1),4,0)</f>
        <v>0</v>
      </c>
      <c r="EP147" s="17">
        <f>IF(AND(S147='자료입력 및 결과표시'!$B$10,COUNTIF('업무중복도(데이터 입력)'!$W147:$DR147,'자료입력 및 결과표시'!$C$10)&gt;=1),5,0)</f>
        <v>0</v>
      </c>
      <c r="EQ147" s="17">
        <f>IF(AND(S147='자료입력 및 결과표시'!$B$11,COUNTIF('업무중복도(데이터 입력)'!$W147:$DR147,'자료입력 및 결과표시'!$C$11)&gt;=1),6,0)</f>
        <v>0</v>
      </c>
      <c r="ER147" s="17">
        <f>IF(AND(S147='자료입력 및 결과표시'!$B$12,COUNTIF('업무중복도(데이터 입력)'!$W147:$DR147,'자료입력 및 결과표시'!$C$12)&gt;=1),7,0)</f>
        <v>0</v>
      </c>
      <c r="ES147" s="17">
        <f>IF(AND(S147='자료입력 및 결과표시'!$B$13,COUNTIF('업무중복도(데이터 입력)'!$W147:$DR147,'자료입력 및 결과표시'!$C$13)&gt;=1),8,0)</f>
        <v>0</v>
      </c>
      <c r="ET147" s="17">
        <f>IF(AND(S147='자료입력 및 결과표시'!$B$14,COUNTIF('업무중복도(데이터 입력)'!$W147:$DR147,'자료입력 및 결과표시'!$C$14)&gt;=1),9,0)</f>
        <v>0</v>
      </c>
      <c r="EU147" s="17">
        <f>IF(AND(S147='자료입력 및 결과표시'!$B$15,COUNTIF('업무중복도(데이터 입력)'!$W147:$DR147,'자료입력 및 결과표시'!$C$15)&gt;=1),10,0)</f>
        <v>0</v>
      </c>
      <c r="EV147" s="17">
        <f>IF(AND(S147='자료입력 및 결과표시'!$B$16,COUNTIF('업무중복도(데이터 입력)'!$W147:$DR147,'자료입력 및 결과표시'!$C$16)&gt;=1),11,0)</f>
        <v>0</v>
      </c>
      <c r="EW147" s="17">
        <f>IF(AND(S147='자료입력 및 결과표시'!$B$17,COUNTIF('업무중복도(데이터 입력)'!$W147:$DR147,'자료입력 및 결과표시'!$C$17)&gt;=1),12,0)</f>
        <v>0</v>
      </c>
      <c r="EX147" s="17">
        <f>IF(AND(S147='자료입력 및 결과표시'!$B$18,COUNTIF('업무중복도(데이터 입력)'!$W147:$DR147,'자료입력 및 결과표시'!$C$18)&gt;=1),13,0)</f>
        <v>0</v>
      </c>
      <c r="EY147" s="17">
        <f>IF(AND(S147='자료입력 및 결과표시'!$B$19,COUNTIF('업무중복도(데이터 입력)'!$W147:$DR147,'자료입력 및 결과표시'!$C$19)&gt;=1),14,0)</f>
        <v>0</v>
      </c>
      <c r="EZ147" s="17">
        <f>IF(AND(S147='자료입력 및 결과표시'!$B$20,COUNTIF('업무중복도(데이터 입력)'!$W147:$DR147,'자료입력 및 결과표시'!$C$20)&gt;=1),15,0)</f>
        <v>0</v>
      </c>
      <c r="FA147" s="17">
        <f>IF(AND(S147='자료입력 및 결과표시'!$B$21,COUNTIF('업무중복도(데이터 입력)'!$W147:$DR147,'자료입력 및 결과표시'!$C$21)&gt;=1),16,0)</f>
        <v>0</v>
      </c>
      <c r="FD147" s="270" t="str">
        <f ca="1">IFERROR(MATCH('자료입력 및 결과표시'!$C$62,OFFSET($R$3,$FD146,,1000),0)+$FD146,"")</f>
        <v/>
      </c>
      <c r="FE147" s="271" t="str">
        <f t="shared" ca="1" si="383"/>
        <v/>
      </c>
      <c r="FK147" s="17">
        <f t="shared" si="384"/>
        <v>0</v>
      </c>
      <c r="FO147"/>
      <c r="FP147" s="17" t="str">
        <f t="shared" ca="1" si="385"/>
        <v/>
      </c>
      <c r="FQ147" s="270" t="str">
        <f ca="1">IFERROR(MATCH('자료입력 및 결과표시'!$C$62,OFFSET($R$3,$FQ146,,1000),0)+$FQ146,"")</f>
        <v/>
      </c>
      <c r="FR147" s="17" t="str">
        <f t="shared" ca="1" si="266"/>
        <v/>
      </c>
      <c r="FS147" s="17" t="str">
        <f t="shared" ca="1" si="267"/>
        <v/>
      </c>
      <c r="FT147" s="17" t="str">
        <f t="shared" ca="1" si="268"/>
        <v/>
      </c>
      <c r="FU147" s="17" t="str">
        <f t="shared" ca="1" si="269"/>
        <v/>
      </c>
      <c r="FV147" s="17" t="str">
        <f t="shared" ca="1" si="270"/>
        <v/>
      </c>
      <c r="FW147" s="17" t="str">
        <f t="shared" ca="1" si="271"/>
        <v/>
      </c>
      <c r="FX147" s="17" t="str">
        <f t="shared" ca="1" si="272"/>
        <v/>
      </c>
      <c r="FY147" s="17" t="str">
        <f t="shared" ca="1" si="273"/>
        <v/>
      </c>
      <c r="FZ147" s="17" t="str">
        <f t="shared" ca="1" si="274"/>
        <v/>
      </c>
      <c r="GA147" s="17" t="str">
        <f t="shared" ca="1" si="275"/>
        <v/>
      </c>
      <c r="GB147" s="17" t="str">
        <f t="shared" ca="1" si="276"/>
        <v/>
      </c>
      <c r="GC147" s="17" t="str">
        <f t="shared" ca="1" si="277"/>
        <v/>
      </c>
      <c r="GD147" s="17" t="str">
        <f t="shared" ca="1" si="278"/>
        <v/>
      </c>
      <c r="GE147" s="17" t="str">
        <f t="shared" ca="1" si="279"/>
        <v/>
      </c>
      <c r="GF147" s="17" t="str">
        <f t="shared" ca="1" si="280"/>
        <v/>
      </c>
      <c r="GG147" s="17" t="str">
        <f t="shared" ca="1" si="281"/>
        <v/>
      </c>
      <c r="GH147" s="17" t="str">
        <f t="shared" ca="1" si="282"/>
        <v/>
      </c>
      <c r="GI147" s="17" t="str">
        <f t="shared" ca="1" si="283"/>
        <v/>
      </c>
      <c r="GJ147" s="17" t="str">
        <f t="shared" ca="1" si="284"/>
        <v/>
      </c>
      <c r="GK147" s="17" t="str">
        <f t="shared" ca="1" si="285"/>
        <v/>
      </c>
      <c r="GL147" s="17" t="str">
        <f t="shared" ca="1" si="286"/>
        <v/>
      </c>
      <c r="GM147" s="17" t="str">
        <f t="shared" ca="1" si="287"/>
        <v/>
      </c>
      <c r="GN147" s="17" t="str">
        <f t="shared" ca="1" si="288"/>
        <v/>
      </c>
      <c r="GO147" s="17" t="str">
        <f t="shared" ca="1" si="289"/>
        <v/>
      </c>
      <c r="GP147" s="17" t="str">
        <f t="shared" ca="1" si="290"/>
        <v/>
      </c>
      <c r="GQ147" s="17" t="str">
        <f t="shared" ca="1" si="291"/>
        <v/>
      </c>
      <c r="GR147" s="17" t="str">
        <f t="shared" ca="1" si="292"/>
        <v/>
      </c>
      <c r="GS147" s="17" t="str">
        <f t="shared" ca="1" si="293"/>
        <v/>
      </c>
      <c r="GT147" s="17" t="str">
        <f t="shared" ca="1" si="294"/>
        <v/>
      </c>
      <c r="GU147" s="17" t="str">
        <f t="shared" ca="1" si="295"/>
        <v/>
      </c>
      <c r="GV147" s="17" t="str">
        <f t="shared" ca="1" si="296"/>
        <v/>
      </c>
      <c r="GW147" s="17" t="str">
        <f t="shared" ca="1" si="297"/>
        <v/>
      </c>
      <c r="GX147" s="17" t="str">
        <f t="shared" ca="1" si="298"/>
        <v/>
      </c>
      <c r="GY147" s="17" t="str">
        <f t="shared" ca="1" si="299"/>
        <v/>
      </c>
      <c r="GZ147" s="17" t="str">
        <f t="shared" ca="1" si="300"/>
        <v/>
      </c>
      <c r="HA147" s="17" t="str">
        <f t="shared" ca="1" si="301"/>
        <v/>
      </c>
      <c r="HB147" s="17" t="str">
        <f t="shared" ca="1" si="302"/>
        <v/>
      </c>
      <c r="HC147" s="17" t="str">
        <f t="shared" ca="1" si="303"/>
        <v/>
      </c>
      <c r="HD147" s="17" t="str">
        <f t="shared" ca="1" si="304"/>
        <v/>
      </c>
      <c r="HE147" s="17" t="str">
        <f t="shared" ca="1" si="305"/>
        <v/>
      </c>
      <c r="HF147" s="17" t="str">
        <f t="shared" ca="1" si="306"/>
        <v/>
      </c>
      <c r="HG147" s="17" t="str">
        <f t="shared" ca="1" si="307"/>
        <v/>
      </c>
      <c r="HH147" s="17" t="str">
        <f t="shared" ca="1" si="308"/>
        <v/>
      </c>
      <c r="HI147" s="17" t="str">
        <f t="shared" ca="1" si="309"/>
        <v/>
      </c>
      <c r="HJ147" s="17" t="str">
        <f t="shared" ca="1" si="310"/>
        <v/>
      </c>
      <c r="HK147" s="17" t="str">
        <f t="shared" ca="1" si="311"/>
        <v/>
      </c>
      <c r="HL147" s="17" t="str">
        <f t="shared" ca="1" si="312"/>
        <v/>
      </c>
      <c r="HM147" s="17" t="str">
        <f t="shared" ca="1" si="313"/>
        <v/>
      </c>
      <c r="HN147" s="17" t="str">
        <f t="shared" ca="1" si="314"/>
        <v/>
      </c>
      <c r="HO147" s="17" t="str">
        <f t="shared" ca="1" si="315"/>
        <v/>
      </c>
      <c r="HP147" s="17" t="str">
        <f t="shared" ca="1" si="316"/>
        <v/>
      </c>
      <c r="HQ147" s="17" t="str">
        <f t="shared" ca="1" si="317"/>
        <v/>
      </c>
      <c r="HR147" s="17" t="str">
        <f t="shared" ca="1" si="318"/>
        <v/>
      </c>
      <c r="HS147" s="17" t="str">
        <f t="shared" ca="1" si="319"/>
        <v/>
      </c>
      <c r="HT147" s="17" t="str">
        <f t="shared" ca="1" si="320"/>
        <v/>
      </c>
      <c r="HU147" s="17" t="str">
        <f t="shared" ca="1" si="321"/>
        <v/>
      </c>
      <c r="HV147" s="17" t="str">
        <f t="shared" ca="1" si="322"/>
        <v/>
      </c>
      <c r="HW147" s="17" t="str">
        <f t="shared" ca="1" si="323"/>
        <v/>
      </c>
      <c r="HX147" s="17" t="str">
        <f t="shared" ca="1" si="324"/>
        <v/>
      </c>
      <c r="HY147" s="17" t="str">
        <f t="shared" ca="1" si="325"/>
        <v/>
      </c>
      <c r="HZ147" s="17" t="str">
        <f t="shared" ca="1" si="326"/>
        <v/>
      </c>
      <c r="IA147" s="17" t="str">
        <f t="shared" ca="1" si="327"/>
        <v/>
      </c>
      <c r="IB147" s="17" t="str">
        <f t="shared" ca="1" si="328"/>
        <v/>
      </c>
      <c r="IC147" s="17" t="str">
        <f t="shared" ca="1" si="329"/>
        <v/>
      </c>
      <c r="ID147" s="17" t="str">
        <f t="shared" ca="1" si="330"/>
        <v/>
      </c>
      <c r="IE147" s="17" t="str">
        <f t="shared" ca="1" si="331"/>
        <v/>
      </c>
      <c r="IF147" s="17" t="str">
        <f t="shared" ca="1" si="332"/>
        <v/>
      </c>
      <c r="IG147" s="17" t="str">
        <f t="shared" ca="1" si="333"/>
        <v/>
      </c>
      <c r="IH147" s="17" t="str">
        <f t="shared" ca="1" si="334"/>
        <v/>
      </c>
      <c r="II147" s="17" t="str">
        <f t="shared" ca="1" si="335"/>
        <v/>
      </c>
      <c r="IJ147" s="17" t="str">
        <f t="shared" ca="1" si="336"/>
        <v/>
      </c>
      <c r="IK147" s="17" t="str">
        <f t="shared" ca="1" si="337"/>
        <v/>
      </c>
      <c r="IL147" s="17" t="str">
        <f t="shared" ca="1" si="338"/>
        <v/>
      </c>
      <c r="IM147" s="17" t="str">
        <f t="shared" ca="1" si="339"/>
        <v/>
      </c>
      <c r="IN147" s="17" t="str">
        <f t="shared" ca="1" si="340"/>
        <v/>
      </c>
      <c r="IO147" s="17" t="str">
        <f t="shared" ca="1" si="341"/>
        <v/>
      </c>
      <c r="IP147" s="17" t="str">
        <f t="shared" ca="1" si="342"/>
        <v/>
      </c>
      <c r="IQ147" s="17" t="str">
        <f t="shared" ca="1" si="343"/>
        <v/>
      </c>
      <c r="IR147" s="17" t="str">
        <f t="shared" ca="1" si="344"/>
        <v/>
      </c>
      <c r="IS147" s="17" t="str">
        <f t="shared" ca="1" si="345"/>
        <v/>
      </c>
      <c r="IT147" s="17" t="str">
        <f t="shared" ca="1" si="346"/>
        <v/>
      </c>
      <c r="IU147" s="17" t="str">
        <f t="shared" ca="1" si="347"/>
        <v/>
      </c>
      <c r="IV147" s="17" t="str">
        <f t="shared" ca="1" si="348"/>
        <v/>
      </c>
      <c r="IW147" s="17" t="str">
        <f t="shared" ca="1" si="349"/>
        <v/>
      </c>
      <c r="IX147" s="17" t="str">
        <f t="shared" ca="1" si="350"/>
        <v/>
      </c>
      <c r="IY147" s="17" t="str">
        <f t="shared" ca="1" si="351"/>
        <v/>
      </c>
      <c r="IZ147" s="17" t="str">
        <f t="shared" ca="1" si="352"/>
        <v/>
      </c>
      <c r="JA147" s="17" t="str">
        <f t="shared" ca="1" si="353"/>
        <v/>
      </c>
      <c r="JB147" s="17" t="str">
        <f t="shared" ca="1" si="354"/>
        <v/>
      </c>
      <c r="JC147" s="17" t="str">
        <f t="shared" ca="1" si="355"/>
        <v/>
      </c>
      <c r="JD147" s="17" t="str">
        <f t="shared" ca="1" si="356"/>
        <v/>
      </c>
      <c r="JE147" s="17" t="str">
        <f t="shared" ca="1" si="357"/>
        <v/>
      </c>
      <c r="JF147" s="17" t="str">
        <f t="shared" ca="1" si="358"/>
        <v/>
      </c>
      <c r="JG147" s="17" t="str">
        <f t="shared" ca="1" si="359"/>
        <v/>
      </c>
      <c r="JH147" s="17" t="str">
        <f t="shared" ca="1" si="360"/>
        <v/>
      </c>
      <c r="JI147" s="17" t="str">
        <f t="shared" ca="1" si="361"/>
        <v/>
      </c>
      <c r="JJ147" s="17" t="str">
        <f t="shared" ca="1" si="362"/>
        <v/>
      </c>
      <c r="JK147" s="17" t="str">
        <f t="shared" ca="1" si="363"/>
        <v/>
      </c>
      <c r="JL147" s="17" t="str">
        <f t="shared" ca="1" si="364"/>
        <v/>
      </c>
      <c r="JM147" s="17" t="str">
        <f t="shared" ca="1" si="365"/>
        <v/>
      </c>
    </row>
    <row r="148" spans="1:273">
      <c r="A148" s="17" t="str">
        <f t="shared" si="366"/>
        <v>\\\0</v>
      </c>
      <c r="B148" s="17" t="str">
        <f t="shared" si="367"/>
        <v>\\\0</v>
      </c>
      <c r="C148" s="17" t="str">
        <f t="shared" si="368"/>
        <v>\\\0</v>
      </c>
      <c r="D148" s="17" t="str">
        <f t="shared" si="369"/>
        <v>\\\0</v>
      </c>
      <c r="E148" s="17" t="str">
        <f t="shared" si="370"/>
        <v>\\\0</v>
      </c>
      <c r="F148" s="17" t="str">
        <f t="shared" si="371"/>
        <v>\\\0</v>
      </c>
      <c r="G148" s="17" t="str">
        <f t="shared" si="372"/>
        <v>\\\0</v>
      </c>
      <c r="H148" s="17" t="str">
        <f t="shared" si="373"/>
        <v>\\\0</v>
      </c>
      <c r="I148" s="17" t="str">
        <f t="shared" si="374"/>
        <v>\\\0</v>
      </c>
      <c r="J148" s="17" t="str">
        <f t="shared" si="375"/>
        <v>\\\0</v>
      </c>
      <c r="K148" s="17" t="str">
        <f t="shared" si="376"/>
        <v>\\\0</v>
      </c>
      <c r="L148" s="17" t="str">
        <f t="shared" si="377"/>
        <v>\\\0</v>
      </c>
      <c r="M148" s="17" t="str">
        <f t="shared" si="378"/>
        <v>\\\0</v>
      </c>
      <c r="N148" s="17" t="str">
        <f t="shared" si="379"/>
        <v>\\\0</v>
      </c>
      <c r="O148" s="17" t="str">
        <f t="shared" si="380"/>
        <v>\\\0</v>
      </c>
      <c r="P148" s="17" t="str">
        <f t="shared" si="381"/>
        <v>\\\0</v>
      </c>
      <c r="R148" s="17" t="str">
        <f t="shared" si="382"/>
        <v>\\</v>
      </c>
      <c r="S148" s="38"/>
      <c r="T148" s="39"/>
      <c r="U148" s="31"/>
      <c r="V148" s="32"/>
      <c r="W148" s="36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35"/>
      <c r="DS148" s="287"/>
      <c r="DT148" s="36"/>
      <c r="DU148" s="37"/>
      <c r="DV148" s="28">
        <f>IF(AND($S148='자료입력 및 결과표시'!$B$6,COUNTIF($W148:$DR148,'자료입력 및 결과표시'!$C$6)&gt;=1),IF(OR('자료입력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DW148" s="28">
        <f>IF(AND($S148='자료입력 및 결과표시'!$B$7,COUNTIF($W148:$DR148,'자료입력 및 결과표시'!$C$7)&gt;=1),IF(OR('자료입력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DX148" s="28">
        <f>IF(AND($S148='자료입력 및 결과표시'!$B$8,COUNTIF($W148:$DR148,'자료입력 및 결과표시'!$C$8)&gt;=1),IF(OR('자료입력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DY148" s="28">
        <f>IF(AND($S148='자료입력 및 결과표시'!$B$9,COUNTIF($W148:$DR148,'자료입력 및 결과표시'!$C$9)&gt;=1),IF(OR('자료입력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DZ148" s="28">
        <f>IF(AND($S148='자료입력 및 결과표시'!$B$10,COUNTIF($W148:$DR148,'자료입력 및 결과표시'!$C$10)&gt;=1),IF(OR('자료입력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A148" s="28">
        <f>IF(AND($S148='자료입력 및 결과표시'!$B$11,COUNTIF($W148:$DR148,'자료입력 및 결과표시'!$C$11)&gt;=1),IF(OR('자료입력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B148" s="28">
        <f>IF(AND($S148='자료입력 및 결과표시'!$B$12,COUNTIF($W148:$DR148,'자료입력 및 결과표시'!$C$12)&gt;=1),IF(OR('자료입력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C148" s="28">
        <f>IF(AND($S148='자료입력 및 결과표시'!$B$13,COUNTIF($W148:$DR148,'자료입력 및 결과표시'!$C$13)&gt;=1),IF(OR('자료입력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D148" s="28">
        <f>IF(AND($S148='자료입력 및 결과표시'!$B$14,COUNTIF($W148:$DR148,'자료입력 및 결과표시'!$C$14)&gt;=1),IF(OR('자료입력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E148" s="28">
        <f>IF(AND($S148='자료입력 및 결과표시'!$B$15,COUNTIF($W148:$DR148,'자료입력 및 결과표시'!$C$15)&gt;=1),IF(OR('자료입력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F148" s="28">
        <f>IF(AND($S148='자료입력 및 결과표시'!$B$16,COUNTIF($W148:$DR148,'자료입력 및 결과표시'!$C$16)&gt;=1),IF(OR('자료입력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G148" s="28">
        <f>IF(AND($S148='자료입력 및 결과표시'!$B$17,COUNTIF($W148:$DR148,'자료입력 및 결과표시'!$C$17)&gt;=1),IF(OR('자료입력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H148" s="28">
        <f>IF(AND($S148='자료입력 및 결과표시'!$B$18,COUNTIF($W148:$DR148,'자료입력 및 결과표시'!$C$18)&gt;=1),IF(OR('자료입력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I148" s="28">
        <f>IF(AND($S148='자료입력 및 결과표시'!$B$19,COUNTIF($W148:$DR148,'자료입력 및 결과표시'!$C$19)&gt;=1),IF(OR('자료입력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J148" s="28">
        <f>IF(AND($S148='자료입력 및 결과표시'!$B$20,COUNTIF($W148:$DR148,'자료입력 및 결과표시'!$C$20)&gt;=1),IF(OR('자료입력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K148" s="28">
        <f>IF(AND($S148='자료입력 및 결과표시'!$B$21,COUNTIF($W148:$DR148,'자료입력 및 결과표시'!$C$21)&gt;=1),IF(OR('자료입력 및 결과표시'!$B$4+90&gt;=$V148,'자료입력 및 결과표시'!$B$4&lt;$U148),0,IF($V148-'자료입력 및 결과표시'!$B$4-90&gt;='자료입력 및 결과표시'!$E$4,'자료입력 및 결과표시'!$E$4,$V148-'자료입력 및 결과표시'!$B$4-90)),0)</f>
        <v>0</v>
      </c>
      <c r="EL148" s="17">
        <f>IF(AND(S148='자료입력 및 결과표시'!$B$6,COUNTIF('업무중복도(데이터 입력)'!$W148:$DR148,'자료입력 및 결과표시'!$C$6)&gt;=1),1,0)</f>
        <v>0</v>
      </c>
      <c r="EM148" s="17">
        <f>IF(AND(S148='자료입력 및 결과표시'!$B$7,COUNTIF('업무중복도(데이터 입력)'!$W148:$DR148,'자료입력 및 결과표시'!$C$7)&gt;=1),2,0)</f>
        <v>0</v>
      </c>
      <c r="EN148" s="17">
        <f>IF(AND(S148='자료입력 및 결과표시'!$B$8,COUNTIF('업무중복도(데이터 입력)'!$W148:$DR148,'자료입력 및 결과표시'!$C$8)&gt;=1),3,0)</f>
        <v>0</v>
      </c>
      <c r="EO148" s="17">
        <f>IF(AND(S148='자료입력 및 결과표시'!$B$9,COUNTIF('업무중복도(데이터 입력)'!$W148:$DR148,'자료입력 및 결과표시'!$C$9)&gt;=1),4,0)</f>
        <v>0</v>
      </c>
      <c r="EP148" s="17">
        <f>IF(AND(S148='자료입력 및 결과표시'!$B$10,COUNTIF('업무중복도(데이터 입력)'!$W148:$DR148,'자료입력 및 결과표시'!$C$10)&gt;=1),5,0)</f>
        <v>0</v>
      </c>
      <c r="EQ148" s="17">
        <f>IF(AND(S148='자료입력 및 결과표시'!$B$11,COUNTIF('업무중복도(데이터 입력)'!$W148:$DR148,'자료입력 및 결과표시'!$C$11)&gt;=1),6,0)</f>
        <v>0</v>
      </c>
      <c r="ER148" s="17">
        <f>IF(AND(S148='자료입력 및 결과표시'!$B$12,COUNTIF('업무중복도(데이터 입력)'!$W148:$DR148,'자료입력 및 결과표시'!$C$12)&gt;=1),7,0)</f>
        <v>0</v>
      </c>
      <c r="ES148" s="17">
        <f>IF(AND(S148='자료입력 및 결과표시'!$B$13,COUNTIF('업무중복도(데이터 입력)'!$W148:$DR148,'자료입력 및 결과표시'!$C$13)&gt;=1),8,0)</f>
        <v>0</v>
      </c>
      <c r="ET148" s="17">
        <f>IF(AND(S148='자료입력 및 결과표시'!$B$14,COUNTIF('업무중복도(데이터 입력)'!$W148:$DR148,'자료입력 및 결과표시'!$C$14)&gt;=1),9,0)</f>
        <v>0</v>
      </c>
      <c r="EU148" s="17">
        <f>IF(AND(S148='자료입력 및 결과표시'!$B$15,COUNTIF('업무중복도(데이터 입력)'!$W148:$DR148,'자료입력 및 결과표시'!$C$15)&gt;=1),10,0)</f>
        <v>0</v>
      </c>
      <c r="EV148" s="17">
        <f>IF(AND(S148='자료입력 및 결과표시'!$B$16,COUNTIF('업무중복도(데이터 입력)'!$W148:$DR148,'자료입력 및 결과표시'!$C$16)&gt;=1),11,0)</f>
        <v>0</v>
      </c>
      <c r="EW148" s="17">
        <f>IF(AND(S148='자료입력 및 결과표시'!$B$17,COUNTIF('업무중복도(데이터 입력)'!$W148:$DR148,'자료입력 및 결과표시'!$C$17)&gt;=1),12,0)</f>
        <v>0</v>
      </c>
      <c r="EX148" s="17">
        <f>IF(AND(S148='자료입력 및 결과표시'!$B$18,COUNTIF('업무중복도(데이터 입력)'!$W148:$DR148,'자료입력 및 결과표시'!$C$18)&gt;=1),13,0)</f>
        <v>0</v>
      </c>
      <c r="EY148" s="17">
        <f>IF(AND(S148='자료입력 및 결과표시'!$B$19,COUNTIF('업무중복도(데이터 입력)'!$W148:$DR148,'자료입력 및 결과표시'!$C$19)&gt;=1),14,0)</f>
        <v>0</v>
      </c>
      <c r="EZ148" s="17">
        <f>IF(AND(S148='자료입력 및 결과표시'!$B$20,COUNTIF('업무중복도(데이터 입력)'!$W148:$DR148,'자료입력 및 결과표시'!$C$20)&gt;=1),15,0)</f>
        <v>0</v>
      </c>
      <c r="FA148" s="17">
        <f>IF(AND(S148='자료입력 및 결과표시'!$B$21,COUNTIF('업무중복도(데이터 입력)'!$W148:$DR148,'자료입력 및 결과표시'!$C$21)&gt;=1),16,0)</f>
        <v>0</v>
      </c>
      <c r="FD148" s="270" t="str">
        <f ca="1">IFERROR(MATCH('자료입력 및 결과표시'!$C$62,OFFSET($R$3,$FD147,,1000),0)+$FD147,"")</f>
        <v/>
      </c>
      <c r="FE148" s="271" t="str">
        <f t="shared" ca="1" si="383"/>
        <v/>
      </c>
      <c r="FK148" s="17">
        <f t="shared" si="384"/>
        <v>0</v>
      </c>
      <c r="FO148"/>
      <c r="FP148" s="17" t="str">
        <f t="shared" ca="1" si="385"/>
        <v/>
      </c>
      <c r="FQ148" s="270" t="str">
        <f ca="1">IFERROR(MATCH('자료입력 및 결과표시'!$C$62,OFFSET($R$3,$FQ147,,1000),0)+$FQ147,"")</f>
        <v/>
      </c>
      <c r="FR148" s="17" t="str">
        <f t="shared" ca="1" si="266"/>
        <v/>
      </c>
      <c r="FS148" s="17" t="str">
        <f t="shared" ca="1" si="267"/>
        <v/>
      </c>
      <c r="FT148" s="17" t="str">
        <f t="shared" ca="1" si="268"/>
        <v/>
      </c>
      <c r="FU148" s="17" t="str">
        <f t="shared" ca="1" si="269"/>
        <v/>
      </c>
      <c r="FV148" s="17" t="str">
        <f t="shared" ca="1" si="270"/>
        <v/>
      </c>
      <c r="FW148" s="17" t="str">
        <f t="shared" ca="1" si="271"/>
        <v/>
      </c>
      <c r="FX148" s="17" t="str">
        <f t="shared" ca="1" si="272"/>
        <v/>
      </c>
      <c r="FY148" s="17" t="str">
        <f t="shared" ca="1" si="273"/>
        <v/>
      </c>
      <c r="FZ148" s="17" t="str">
        <f t="shared" ca="1" si="274"/>
        <v/>
      </c>
      <c r="GA148" s="17" t="str">
        <f t="shared" ca="1" si="275"/>
        <v/>
      </c>
      <c r="GB148" s="17" t="str">
        <f t="shared" ca="1" si="276"/>
        <v/>
      </c>
      <c r="GC148" s="17" t="str">
        <f t="shared" ca="1" si="277"/>
        <v/>
      </c>
      <c r="GD148" s="17" t="str">
        <f t="shared" ca="1" si="278"/>
        <v/>
      </c>
      <c r="GE148" s="17" t="str">
        <f t="shared" ca="1" si="279"/>
        <v/>
      </c>
      <c r="GF148" s="17" t="str">
        <f t="shared" ca="1" si="280"/>
        <v/>
      </c>
      <c r="GG148" s="17" t="str">
        <f t="shared" ca="1" si="281"/>
        <v/>
      </c>
      <c r="GH148" s="17" t="str">
        <f t="shared" ca="1" si="282"/>
        <v/>
      </c>
      <c r="GI148" s="17" t="str">
        <f t="shared" ca="1" si="283"/>
        <v/>
      </c>
      <c r="GJ148" s="17" t="str">
        <f t="shared" ca="1" si="284"/>
        <v/>
      </c>
      <c r="GK148" s="17" t="str">
        <f t="shared" ca="1" si="285"/>
        <v/>
      </c>
      <c r="GL148" s="17" t="str">
        <f t="shared" ca="1" si="286"/>
        <v/>
      </c>
      <c r="GM148" s="17" t="str">
        <f t="shared" ca="1" si="287"/>
        <v/>
      </c>
      <c r="GN148" s="17" t="str">
        <f t="shared" ca="1" si="288"/>
        <v/>
      </c>
      <c r="GO148" s="17" t="str">
        <f t="shared" ca="1" si="289"/>
        <v/>
      </c>
      <c r="GP148" s="17" t="str">
        <f t="shared" ca="1" si="290"/>
        <v/>
      </c>
      <c r="GQ148" s="17" t="str">
        <f t="shared" ca="1" si="291"/>
        <v/>
      </c>
      <c r="GR148" s="17" t="str">
        <f t="shared" ca="1" si="292"/>
        <v/>
      </c>
      <c r="GS148" s="17" t="str">
        <f t="shared" ca="1" si="293"/>
        <v/>
      </c>
      <c r="GT148" s="17" t="str">
        <f t="shared" ca="1" si="294"/>
        <v/>
      </c>
      <c r="GU148" s="17" t="str">
        <f t="shared" ca="1" si="295"/>
        <v/>
      </c>
      <c r="GV148" s="17" t="str">
        <f t="shared" ca="1" si="296"/>
        <v/>
      </c>
      <c r="GW148" s="17" t="str">
        <f t="shared" ca="1" si="297"/>
        <v/>
      </c>
      <c r="GX148" s="17" t="str">
        <f t="shared" ca="1" si="298"/>
        <v/>
      </c>
      <c r="GY148" s="17" t="str">
        <f t="shared" ca="1" si="299"/>
        <v/>
      </c>
      <c r="GZ148" s="17" t="str">
        <f t="shared" ca="1" si="300"/>
        <v/>
      </c>
      <c r="HA148" s="17" t="str">
        <f t="shared" ca="1" si="301"/>
        <v/>
      </c>
      <c r="HB148" s="17" t="str">
        <f t="shared" ca="1" si="302"/>
        <v/>
      </c>
      <c r="HC148" s="17" t="str">
        <f t="shared" ca="1" si="303"/>
        <v/>
      </c>
      <c r="HD148" s="17" t="str">
        <f t="shared" ca="1" si="304"/>
        <v/>
      </c>
      <c r="HE148" s="17" t="str">
        <f t="shared" ca="1" si="305"/>
        <v/>
      </c>
      <c r="HF148" s="17" t="str">
        <f t="shared" ca="1" si="306"/>
        <v/>
      </c>
      <c r="HG148" s="17" t="str">
        <f t="shared" ca="1" si="307"/>
        <v/>
      </c>
      <c r="HH148" s="17" t="str">
        <f t="shared" ca="1" si="308"/>
        <v/>
      </c>
      <c r="HI148" s="17" t="str">
        <f t="shared" ca="1" si="309"/>
        <v/>
      </c>
      <c r="HJ148" s="17" t="str">
        <f t="shared" ca="1" si="310"/>
        <v/>
      </c>
      <c r="HK148" s="17" t="str">
        <f t="shared" ca="1" si="311"/>
        <v/>
      </c>
      <c r="HL148" s="17" t="str">
        <f t="shared" ca="1" si="312"/>
        <v/>
      </c>
      <c r="HM148" s="17" t="str">
        <f t="shared" ca="1" si="313"/>
        <v/>
      </c>
      <c r="HN148" s="17" t="str">
        <f t="shared" ca="1" si="314"/>
        <v/>
      </c>
      <c r="HO148" s="17" t="str">
        <f t="shared" ca="1" si="315"/>
        <v/>
      </c>
      <c r="HP148" s="17" t="str">
        <f t="shared" ca="1" si="316"/>
        <v/>
      </c>
      <c r="HQ148" s="17" t="str">
        <f t="shared" ca="1" si="317"/>
        <v/>
      </c>
      <c r="HR148" s="17" t="str">
        <f t="shared" ca="1" si="318"/>
        <v/>
      </c>
      <c r="HS148" s="17" t="str">
        <f t="shared" ca="1" si="319"/>
        <v/>
      </c>
      <c r="HT148" s="17" t="str">
        <f t="shared" ca="1" si="320"/>
        <v/>
      </c>
      <c r="HU148" s="17" t="str">
        <f t="shared" ca="1" si="321"/>
        <v/>
      </c>
      <c r="HV148" s="17" t="str">
        <f t="shared" ca="1" si="322"/>
        <v/>
      </c>
      <c r="HW148" s="17" t="str">
        <f t="shared" ca="1" si="323"/>
        <v/>
      </c>
      <c r="HX148" s="17" t="str">
        <f t="shared" ca="1" si="324"/>
        <v/>
      </c>
      <c r="HY148" s="17" t="str">
        <f t="shared" ca="1" si="325"/>
        <v/>
      </c>
      <c r="HZ148" s="17" t="str">
        <f t="shared" ca="1" si="326"/>
        <v/>
      </c>
      <c r="IA148" s="17" t="str">
        <f t="shared" ca="1" si="327"/>
        <v/>
      </c>
      <c r="IB148" s="17" t="str">
        <f t="shared" ca="1" si="328"/>
        <v/>
      </c>
      <c r="IC148" s="17" t="str">
        <f t="shared" ca="1" si="329"/>
        <v/>
      </c>
      <c r="ID148" s="17" t="str">
        <f t="shared" ca="1" si="330"/>
        <v/>
      </c>
      <c r="IE148" s="17" t="str">
        <f t="shared" ca="1" si="331"/>
        <v/>
      </c>
      <c r="IF148" s="17" t="str">
        <f t="shared" ca="1" si="332"/>
        <v/>
      </c>
      <c r="IG148" s="17" t="str">
        <f t="shared" ca="1" si="333"/>
        <v/>
      </c>
      <c r="IH148" s="17" t="str">
        <f t="shared" ca="1" si="334"/>
        <v/>
      </c>
      <c r="II148" s="17" t="str">
        <f t="shared" ca="1" si="335"/>
        <v/>
      </c>
      <c r="IJ148" s="17" t="str">
        <f t="shared" ca="1" si="336"/>
        <v/>
      </c>
      <c r="IK148" s="17" t="str">
        <f t="shared" ca="1" si="337"/>
        <v/>
      </c>
      <c r="IL148" s="17" t="str">
        <f t="shared" ca="1" si="338"/>
        <v/>
      </c>
      <c r="IM148" s="17" t="str">
        <f t="shared" ca="1" si="339"/>
        <v/>
      </c>
      <c r="IN148" s="17" t="str">
        <f t="shared" ca="1" si="340"/>
        <v/>
      </c>
      <c r="IO148" s="17" t="str">
        <f t="shared" ca="1" si="341"/>
        <v/>
      </c>
      <c r="IP148" s="17" t="str">
        <f t="shared" ca="1" si="342"/>
        <v/>
      </c>
      <c r="IQ148" s="17" t="str">
        <f t="shared" ca="1" si="343"/>
        <v/>
      </c>
      <c r="IR148" s="17" t="str">
        <f t="shared" ca="1" si="344"/>
        <v/>
      </c>
      <c r="IS148" s="17" t="str">
        <f t="shared" ca="1" si="345"/>
        <v/>
      </c>
      <c r="IT148" s="17" t="str">
        <f t="shared" ca="1" si="346"/>
        <v/>
      </c>
      <c r="IU148" s="17" t="str">
        <f t="shared" ca="1" si="347"/>
        <v/>
      </c>
      <c r="IV148" s="17" t="str">
        <f t="shared" ca="1" si="348"/>
        <v/>
      </c>
      <c r="IW148" s="17" t="str">
        <f t="shared" ca="1" si="349"/>
        <v/>
      </c>
      <c r="IX148" s="17" t="str">
        <f t="shared" ca="1" si="350"/>
        <v/>
      </c>
      <c r="IY148" s="17" t="str">
        <f t="shared" ca="1" si="351"/>
        <v/>
      </c>
      <c r="IZ148" s="17" t="str">
        <f t="shared" ca="1" si="352"/>
        <v/>
      </c>
      <c r="JA148" s="17" t="str">
        <f t="shared" ca="1" si="353"/>
        <v/>
      </c>
      <c r="JB148" s="17" t="str">
        <f t="shared" ca="1" si="354"/>
        <v/>
      </c>
      <c r="JC148" s="17" t="str">
        <f t="shared" ca="1" si="355"/>
        <v/>
      </c>
      <c r="JD148" s="17" t="str">
        <f t="shared" ca="1" si="356"/>
        <v/>
      </c>
      <c r="JE148" s="17" t="str">
        <f t="shared" ca="1" si="357"/>
        <v/>
      </c>
      <c r="JF148" s="17" t="str">
        <f t="shared" ca="1" si="358"/>
        <v/>
      </c>
      <c r="JG148" s="17" t="str">
        <f t="shared" ca="1" si="359"/>
        <v/>
      </c>
      <c r="JH148" s="17" t="str">
        <f t="shared" ca="1" si="360"/>
        <v/>
      </c>
      <c r="JI148" s="17" t="str">
        <f t="shared" ca="1" si="361"/>
        <v/>
      </c>
      <c r="JJ148" s="17" t="str">
        <f t="shared" ca="1" si="362"/>
        <v/>
      </c>
      <c r="JK148" s="17" t="str">
        <f t="shared" ca="1" si="363"/>
        <v/>
      </c>
      <c r="JL148" s="17" t="str">
        <f t="shared" ca="1" si="364"/>
        <v/>
      </c>
      <c r="JM148" s="17" t="str">
        <f t="shared" ca="1" si="365"/>
        <v/>
      </c>
    </row>
    <row r="149" spans="1:273">
      <c r="A149" s="17" t="str">
        <f t="shared" si="366"/>
        <v>\\\0</v>
      </c>
      <c r="B149" s="17" t="str">
        <f t="shared" si="367"/>
        <v>\\\0</v>
      </c>
      <c r="C149" s="17" t="str">
        <f t="shared" si="368"/>
        <v>\\\0</v>
      </c>
      <c r="D149" s="17" t="str">
        <f t="shared" si="369"/>
        <v>\\\0</v>
      </c>
      <c r="E149" s="17" t="str">
        <f t="shared" si="370"/>
        <v>\\\0</v>
      </c>
      <c r="F149" s="17" t="str">
        <f t="shared" si="371"/>
        <v>\\\0</v>
      </c>
      <c r="G149" s="17" t="str">
        <f t="shared" si="372"/>
        <v>\\\0</v>
      </c>
      <c r="H149" s="17" t="str">
        <f t="shared" si="373"/>
        <v>\\\0</v>
      </c>
      <c r="I149" s="17" t="str">
        <f t="shared" si="374"/>
        <v>\\\0</v>
      </c>
      <c r="J149" s="17" t="str">
        <f t="shared" si="375"/>
        <v>\\\0</v>
      </c>
      <c r="K149" s="17" t="str">
        <f t="shared" si="376"/>
        <v>\\\0</v>
      </c>
      <c r="L149" s="17" t="str">
        <f t="shared" si="377"/>
        <v>\\\0</v>
      </c>
      <c r="M149" s="17" t="str">
        <f t="shared" si="378"/>
        <v>\\\0</v>
      </c>
      <c r="N149" s="17" t="str">
        <f t="shared" si="379"/>
        <v>\\\0</v>
      </c>
      <c r="O149" s="17" t="str">
        <f t="shared" si="380"/>
        <v>\\\0</v>
      </c>
      <c r="P149" s="17" t="str">
        <f t="shared" si="381"/>
        <v>\\\0</v>
      </c>
      <c r="R149" s="17" t="str">
        <f t="shared" si="382"/>
        <v>\\</v>
      </c>
      <c r="S149" s="38"/>
      <c r="T149" s="39"/>
      <c r="U149" s="31"/>
      <c r="V149" s="32"/>
      <c r="W149" s="36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35"/>
      <c r="DS149" s="287"/>
      <c r="DT149" s="36"/>
      <c r="DU149" s="37"/>
      <c r="DV149" s="28">
        <f>IF(AND($S149='자료입력 및 결과표시'!$B$6,COUNTIF($W149:$DR149,'자료입력 및 결과표시'!$C$6)&gt;=1),IF(OR('자료입력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DW149" s="28">
        <f>IF(AND($S149='자료입력 및 결과표시'!$B$7,COUNTIF($W149:$DR149,'자료입력 및 결과표시'!$C$7)&gt;=1),IF(OR('자료입력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DX149" s="28">
        <f>IF(AND($S149='자료입력 및 결과표시'!$B$8,COUNTIF($W149:$DR149,'자료입력 및 결과표시'!$C$8)&gt;=1),IF(OR('자료입력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DY149" s="28">
        <f>IF(AND($S149='자료입력 및 결과표시'!$B$9,COUNTIF($W149:$DR149,'자료입력 및 결과표시'!$C$9)&gt;=1),IF(OR('자료입력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DZ149" s="28">
        <f>IF(AND($S149='자료입력 및 결과표시'!$B$10,COUNTIF($W149:$DR149,'자료입력 및 결과표시'!$C$10)&gt;=1),IF(OR('자료입력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A149" s="28">
        <f>IF(AND($S149='자료입력 및 결과표시'!$B$11,COUNTIF($W149:$DR149,'자료입력 및 결과표시'!$C$11)&gt;=1),IF(OR('자료입력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B149" s="28">
        <f>IF(AND($S149='자료입력 및 결과표시'!$B$12,COUNTIF($W149:$DR149,'자료입력 및 결과표시'!$C$12)&gt;=1),IF(OR('자료입력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C149" s="28">
        <f>IF(AND($S149='자료입력 및 결과표시'!$B$13,COUNTIF($W149:$DR149,'자료입력 및 결과표시'!$C$13)&gt;=1),IF(OR('자료입력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D149" s="28">
        <f>IF(AND($S149='자료입력 및 결과표시'!$B$14,COUNTIF($W149:$DR149,'자료입력 및 결과표시'!$C$14)&gt;=1),IF(OR('자료입력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E149" s="28">
        <f>IF(AND($S149='자료입력 및 결과표시'!$B$15,COUNTIF($W149:$DR149,'자료입력 및 결과표시'!$C$15)&gt;=1),IF(OR('자료입력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F149" s="28">
        <f>IF(AND($S149='자료입력 및 결과표시'!$B$16,COUNTIF($W149:$DR149,'자료입력 및 결과표시'!$C$16)&gt;=1),IF(OR('자료입력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G149" s="28">
        <f>IF(AND($S149='자료입력 및 결과표시'!$B$17,COUNTIF($W149:$DR149,'자료입력 및 결과표시'!$C$17)&gt;=1),IF(OR('자료입력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H149" s="28">
        <f>IF(AND($S149='자료입력 및 결과표시'!$B$18,COUNTIF($W149:$DR149,'자료입력 및 결과표시'!$C$18)&gt;=1),IF(OR('자료입력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I149" s="28">
        <f>IF(AND($S149='자료입력 및 결과표시'!$B$19,COUNTIF($W149:$DR149,'자료입력 및 결과표시'!$C$19)&gt;=1),IF(OR('자료입력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J149" s="28">
        <f>IF(AND($S149='자료입력 및 결과표시'!$B$20,COUNTIF($W149:$DR149,'자료입력 및 결과표시'!$C$20)&gt;=1),IF(OR('자료입력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K149" s="28">
        <f>IF(AND($S149='자료입력 및 결과표시'!$B$21,COUNTIF($W149:$DR149,'자료입력 및 결과표시'!$C$21)&gt;=1),IF(OR('자료입력 및 결과표시'!$B$4+90&gt;=$V149,'자료입력 및 결과표시'!$B$4&lt;$U149),0,IF($V149-'자료입력 및 결과표시'!$B$4-90&gt;='자료입력 및 결과표시'!$E$4,'자료입력 및 결과표시'!$E$4,$V149-'자료입력 및 결과표시'!$B$4-90)),0)</f>
        <v>0</v>
      </c>
      <c r="EL149" s="17">
        <f>IF(AND(S149='자료입력 및 결과표시'!$B$6,COUNTIF('업무중복도(데이터 입력)'!$W149:$DR149,'자료입력 및 결과표시'!$C$6)&gt;=1),1,0)</f>
        <v>0</v>
      </c>
      <c r="EM149" s="17">
        <f>IF(AND(S149='자료입력 및 결과표시'!$B$7,COUNTIF('업무중복도(데이터 입력)'!$W149:$DR149,'자료입력 및 결과표시'!$C$7)&gt;=1),2,0)</f>
        <v>0</v>
      </c>
      <c r="EN149" s="17">
        <f>IF(AND(S149='자료입력 및 결과표시'!$B$8,COUNTIF('업무중복도(데이터 입력)'!$W149:$DR149,'자료입력 및 결과표시'!$C$8)&gt;=1),3,0)</f>
        <v>0</v>
      </c>
      <c r="EO149" s="17">
        <f>IF(AND(S149='자료입력 및 결과표시'!$B$9,COUNTIF('업무중복도(데이터 입력)'!$W149:$DR149,'자료입력 및 결과표시'!$C$9)&gt;=1),4,0)</f>
        <v>0</v>
      </c>
      <c r="EP149" s="17">
        <f>IF(AND(S149='자료입력 및 결과표시'!$B$10,COUNTIF('업무중복도(데이터 입력)'!$W149:$DR149,'자료입력 및 결과표시'!$C$10)&gt;=1),5,0)</f>
        <v>0</v>
      </c>
      <c r="EQ149" s="17">
        <f>IF(AND(S149='자료입력 및 결과표시'!$B$11,COUNTIF('업무중복도(데이터 입력)'!$W149:$DR149,'자료입력 및 결과표시'!$C$11)&gt;=1),6,0)</f>
        <v>0</v>
      </c>
      <c r="ER149" s="17">
        <f>IF(AND(S149='자료입력 및 결과표시'!$B$12,COUNTIF('업무중복도(데이터 입력)'!$W149:$DR149,'자료입력 및 결과표시'!$C$12)&gt;=1),7,0)</f>
        <v>0</v>
      </c>
      <c r="ES149" s="17">
        <f>IF(AND(S149='자료입력 및 결과표시'!$B$13,COUNTIF('업무중복도(데이터 입력)'!$W149:$DR149,'자료입력 및 결과표시'!$C$13)&gt;=1),8,0)</f>
        <v>0</v>
      </c>
      <c r="ET149" s="17">
        <f>IF(AND(S149='자료입력 및 결과표시'!$B$14,COUNTIF('업무중복도(데이터 입력)'!$W149:$DR149,'자료입력 및 결과표시'!$C$14)&gt;=1),9,0)</f>
        <v>0</v>
      </c>
      <c r="EU149" s="17">
        <f>IF(AND(S149='자료입력 및 결과표시'!$B$15,COUNTIF('업무중복도(데이터 입력)'!$W149:$DR149,'자료입력 및 결과표시'!$C$15)&gt;=1),10,0)</f>
        <v>0</v>
      </c>
      <c r="EV149" s="17">
        <f>IF(AND(S149='자료입력 및 결과표시'!$B$16,COUNTIF('업무중복도(데이터 입력)'!$W149:$DR149,'자료입력 및 결과표시'!$C$16)&gt;=1),11,0)</f>
        <v>0</v>
      </c>
      <c r="EW149" s="17">
        <f>IF(AND(S149='자료입력 및 결과표시'!$B$17,COUNTIF('업무중복도(데이터 입력)'!$W149:$DR149,'자료입력 및 결과표시'!$C$17)&gt;=1),12,0)</f>
        <v>0</v>
      </c>
      <c r="EX149" s="17">
        <f>IF(AND(S149='자료입력 및 결과표시'!$B$18,COUNTIF('업무중복도(데이터 입력)'!$W149:$DR149,'자료입력 및 결과표시'!$C$18)&gt;=1),13,0)</f>
        <v>0</v>
      </c>
      <c r="EY149" s="17">
        <f>IF(AND(S149='자료입력 및 결과표시'!$B$19,COUNTIF('업무중복도(데이터 입력)'!$W149:$DR149,'자료입력 및 결과표시'!$C$19)&gt;=1),14,0)</f>
        <v>0</v>
      </c>
      <c r="EZ149" s="17">
        <f>IF(AND(S149='자료입력 및 결과표시'!$B$20,COUNTIF('업무중복도(데이터 입력)'!$W149:$DR149,'자료입력 및 결과표시'!$C$20)&gt;=1),15,0)</f>
        <v>0</v>
      </c>
      <c r="FA149" s="17">
        <f>IF(AND(S149='자료입력 및 결과표시'!$B$21,COUNTIF('업무중복도(데이터 입력)'!$W149:$DR149,'자료입력 및 결과표시'!$C$21)&gt;=1),16,0)</f>
        <v>0</v>
      </c>
      <c r="FD149" s="270" t="str">
        <f ca="1">IFERROR(MATCH('자료입력 및 결과표시'!$C$62,OFFSET($R$3,$FD148,,1000),0)+$FD148,"")</f>
        <v/>
      </c>
      <c r="FE149" s="271" t="str">
        <f t="shared" ca="1" si="383"/>
        <v/>
      </c>
      <c r="FK149" s="17">
        <f t="shared" si="384"/>
        <v>0</v>
      </c>
      <c r="FO149"/>
      <c r="FP149" s="17" t="str">
        <f t="shared" ca="1" si="385"/>
        <v/>
      </c>
      <c r="FQ149" s="270" t="str">
        <f ca="1">IFERROR(MATCH('자료입력 및 결과표시'!$C$62,OFFSET($R$3,$FQ148,,1000),0)+$FQ148,"")</f>
        <v/>
      </c>
      <c r="FR149" s="17" t="str">
        <f t="shared" ca="1" si="266"/>
        <v/>
      </c>
      <c r="FS149" s="17" t="str">
        <f t="shared" ca="1" si="267"/>
        <v/>
      </c>
      <c r="FT149" s="17" t="str">
        <f t="shared" ca="1" si="268"/>
        <v/>
      </c>
      <c r="FU149" s="17" t="str">
        <f t="shared" ca="1" si="269"/>
        <v/>
      </c>
      <c r="FV149" s="17" t="str">
        <f t="shared" ca="1" si="270"/>
        <v/>
      </c>
      <c r="FW149" s="17" t="str">
        <f t="shared" ca="1" si="271"/>
        <v/>
      </c>
      <c r="FX149" s="17" t="str">
        <f t="shared" ca="1" si="272"/>
        <v/>
      </c>
      <c r="FY149" s="17" t="str">
        <f t="shared" ca="1" si="273"/>
        <v/>
      </c>
      <c r="FZ149" s="17" t="str">
        <f t="shared" ca="1" si="274"/>
        <v/>
      </c>
      <c r="GA149" s="17" t="str">
        <f t="shared" ca="1" si="275"/>
        <v/>
      </c>
      <c r="GB149" s="17" t="str">
        <f t="shared" ca="1" si="276"/>
        <v/>
      </c>
      <c r="GC149" s="17" t="str">
        <f t="shared" ca="1" si="277"/>
        <v/>
      </c>
      <c r="GD149" s="17" t="str">
        <f t="shared" ca="1" si="278"/>
        <v/>
      </c>
      <c r="GE149" s="17" t="str">
        <f t="shared" ca="1" si="279"/>
        <v/>
      </c>
      <c r="GF149" s="17" t="str">
        <f t="shared" ca="1" si="280"/>
        <v/>
      </c>
      <c r="GG149" s="17" t="str">
        <f t="shared" ca="1" si="281"/>
        <v/>
      </c>
      <c r="GH149" s="17" t="str">
        <f t="shared" ca="1" si="282"/>
        <v/>
      </c>
      <c r="GI149" s="17" t="str">
        <f t="shared" ca="1" si="283"/>
        <v/>
      </c>
      <c r="GJ149" s="17" t="str">
        <f t="shared" ca="1" si="284"/>
        <v/>
      </c>
      <c r="GK149" s="17" t="str">
        <f t="shared" ca="1" si="285"/>
        <v/>
      </c>
      <c r="GL149" s="17" t="str">
        <f t="shared" ca="1" si="286"/>
        <v/>
      </c>
      <c r="GM149" s="17" t="str">
        <f t="shared" ca="1" si="287"/>
        <v/>
      </c>
      <c r="GN149" s="17" t="str">
        <f t="shared" ca="1" si="288"/>
        <v/>
      </c>
      <c r="GO149" s="17" t="str">
        <f t="shared" ca="1" si="289"/>
        <v/>
      </c>
      <c r="GP149" s="17" t="str">
        <f t="shared" ca="1" si="290"/>
        <v/>
      </c>
      <c r="GQ149" s="17" t="str">
        <f t="shared" ca="1" si="291"/>
        <v/>
      </c>
      <c r="GR149" s="17" t="str">
        <f t="shared" ca="1" si="292"/>
        <v/>
      </c>
      <c r="GS149" s="17" t="str">
        <f t="shared" ca="1" si="293"/>
        <v/>
      </c>
      <c r="GT149" s="17" t="str">
        <f t="shared" ca="1" si="294"/>
        <v/>
      </c>
      <c r="GU149" s="17" t="str">
        <f t="shared" ca="1" si="295"/>
        <v/>
      </c>
      <c r="GV149" s="17" t="str">
        <f t="shared" ca="1" si="296"/>
        <v/>
      </c>
      <c r="GW149" s="17" t="str">
        <f t="shared" ca="1" si="297"/>
        <v/>
      </c>
      <c r="GX149" s="17" t="str">
        <f t="shared" ca="1" si="298"/>
        <v/>
      </c>
      <c r="GY149" s="17" t="str">
        <f t="shared" ca="1" si="299"/>
        <v/>
      </c>
      <c r="GZ149" s="17" t="str">
        <f t="shared" ca="1" si="300"/>
        <v/>
      </c>
      <c r="HA149" s="17" t="str">
        <f t="shared" ca="1" si="301"/>
        <v/>
      </c>
      <c r="HB149" s="17" t="str">
        <f t="shared" ca="1" si="302"/>
        <v/>
      </c>
      <c r="HC149" s="17" t="str">
        <f t="shared" ca="1" si="303"/>
        <v/>
      </c>
      <c r="HD149" s="17" t="str">
        <f t="shared" ca="1" si="304"/>
        <v/>
      </c>
      <c r="HE149" s="17" t="str">
        <f t="shared" ca="1" si="305"/>
        <v/>
      </c>
      <c r="HF149" s="17" t="str">
        <f t="shared" ca="1" si="306"/>
        <v/>
      </c>
      <c r="HG149" s="17" t="str">
        <f t="shared" ca="1" si="307"/>
        <v/>
      </c>
      <c r="HH149" s="17" t="str">
        <f t="shared" ca="1" si="308"/>
        <v/>
      </c>
      <c r="HI149" s="17" t="str">
        <f t="shared" ca="1" si="309"/>
        <v/>
      </c>
      <c r="HJ149" s="17" t="str">
        <f t="shared" ca="1" si="310"/>
        <v/>
      </c>
      <c r="HK149" s="17" t="str">
        <f t="shared" ca="1" si="311"/>
        <v/>
      </c>
      <c r="HL149" s="17" t="str">
        <f t="shared" ca="1" si="312"/>
        <v/>
      </c>
      <c r="HM149" s="17" t="str">
        <f t="shared" ca="1" si="313"/>
        <v/>
      </c>
      <c r="HN149" s="17" t="str">
        <f t="shared" ca="1" si="314"/>
        <v/>
      </c>
      <c r="HO149" s="17" t="str">
        <f t="shared" ca="1" si="315"/>
        <v/>
      </c>
      <c r="HP149" s="17" t="str">
        <f t="shared" ca="1" si="316"/>
        <v/>
      </c>
      <c r="HQ149" s="17" t="str">
        <f t="shared" ca="1" si="317"/>
        <v/>
      </c>
      <c r="HR149" s="17" t="str">
        <f t="shared" ca="1" si="318"/>
        <v/>
      </c>
      <c r="HS149" s="17" t="str">
        <f t="shared" ca="1" si="319"/>
        <v/>
      </c>
      <c r="HT149" s="17" t="str">
        <f t="shared" ca="1" si="320"/>
        <v/>
      </c>
      <c r="HU149" s="17" t="str">
        <f t="shared" ca="1" si="321"/>
        <v/>
      </c>
      <c r="HV149" s="17" t="str">
        <f t="shared" ca="1" si="322"/>
        <v/>
      </c>
      <c r="HW149" s="17" t="str">
        <f t="shared" ca="1" si="323"/>
        <v/>
      </c>
      <c r="HX149" s="17" t="str">
        <f t="shared" ca="1" si="324"/>
        <v/>
      </c>
      <c r="HY149" s="17" t="str">
        <f t="shared" ca="1" si="325"/>
        <v/>
      </c>
      <c r="HZ149" s="17" t="str">
        <f t="shared" ca="1" si="326"/>
        <v/>
      </c>
      <c r="IA149" s="17" t="str">
        <f t="shared" ca="1" si="327"/>
        <v/>
      </c>
      <c r="IB149" s="17" t="str">
        <f t="shared" ca="1" si="328"/>
        <v/>
      </c>
      <c r="IC149" s="17" t="str">
        <f t="shared" ca="1" si="329"/>
        <v/>
      </c>
      <c r="ID149" s="17" t="str">
        <f t="shared" ca="1" si="330"/>
        <v/>
      </c>
      <c r="IE149" s="17" t="str">
        <f t="shared" ca="1" si="331"/>
        <v/>
      </c>
      <c r="IF149" s="17" t="str">
        <f t="shared" ca="1" si="332"/>
        <v/>
      </c>
      <c r="IG149" s="17" t="str">
        <f t="shared" ca="1" si="333"/>
        <v/>
      </c>
      <c r="IH149" s="17" t="str">
        <f t="shared" ca="1" si="334"/>
        <v/>
      </c>
      <c r="II149" s="17" t="str">
        <f t="shared" ca="1" si="335"/>
        <v/>
      </c>
      <c r="IJ149" s="17" t="str">
        <f t="shared" ca="1" si="336"/>
        <v/>
      </c>
      <c r="IK149" s="17" t="str">
        <f t="shared" ca="1" si="337"/>
        <v/>
      </c>
      <c r="IL149" s="17" t="str">
        <f t="shared" ca="1" si="338"/>
        <v/>
      </c>
      <c r="IM149" s="17" t="str">
        <f t="shared" ca="1" si="339"/>
        <v/>
      </c>
      <c r="IN149" s="17" t="str">
        <f t="shared" ca="1" si="340"/>
        <v/>
      </c>
      <c r="IO149" s="17" t="str">
        <f t="shared" ca="1" si="341"/>
        <v/>
      </c>
      <c r="IP149" s="17" t="str">
        <f t="shared" ca="1" si="342"/>
        <v/>
      </c>
      <c r="IQ149" s="17" t="str">
        <f t="shared" ca="1" si="343"/>
        <v/>
      </c>
      <c r="IR149" s="17" t="str">
        <f t="shared" ca="1" si="344"/>
        <v/>
      </c>
      <c r="IS149" s="17" t="str">
        <f t="shared" ca="1" si="345"/>
        <v/>
      </c>
      <c r="IT149" s="17" t="str">
        <f t="shared" ca="1" si="346"/>
        <v/>
      </c>
      <c r="IU149" s="17" t="str">
        <f t="shared" ca="1" si="347"/>
        <v/>
      </c>
      <c r="IV149" s="17" t="str">
        <f t="shared" ca="1" si="348"/>
        <v/>
      </c>
      <c r="IW149" s="17" t="str">
        <f t="shared" ca="1" si="349"/>
        <v/>
      </c>
      <c r="IX149" s="17" t="str">
        <f t="shared" ca="1" si="350"/>
        <v/>
      </c>
      <c r="IY149" s="17" t="str">
        <f t="shared" ca="1" si="351"/>
        <v/>
      </c>
      <c r="IZ149" s="17" t="str">
        <f t="shared" ca="1" si="352"/>
        <v/>
      </c>
      <c r="JA149" s="17" t="str">
        <f t="shared" ca="1" si="353"/>
        <v/>
      </c>
      <c r="JB149" s="17" t="str">
        <f t="shared" ca="1" si="354"/>
        <v/>
      </c>
      <c r="JC149" s="17" t="str">
        <f t="shared" ca="1" si="355"/>
        <v/>
      </c>
      <c r="JD149" s="17" t="str">
        <f t="shared" ca="1" si="356"/>
        <v/>
      </c>
      <c r="JE149" s="17" t="str">
        <f t="shared" ca="1" si="357"/>
        <v/>
      </c>
      <c r="JF149" s="17" t="str">
        <f t="shared" ca="1" si="358"/>
        <v/>
      </c>
      <c r="JG149" s="17" t="str">
        <f t="shared" ca="1" si="359"/>
        <v/>
      </c>
      <c r="JH149" s="17" t="str">
        <f t="shared" ca="1" si="360"/>
        <v/>
      </c>
      <c r="JI149" s="17" t="str">
        <f t="shared" ca="1" si="361"/>
        <v/>
      </c>
      <c r="JJ149" s="17" t="str">
        <f t="shared" ca="1" si="362"/>
        <v/>
      </c>
      <c r="JK149" s="17" t="str">
        <f t="shared" ca="1" si="363"/>
        <v/>
      </c>
      <c r="JL149" s="17" t="str">
        <f t="shared" ca="1" si="364"/>
        <v/>
      </c>
      <c r="JM149" s="17" t="str">
        <f t="shared" ca="1" si="365"/>
        <v/>
      </c>
    </row>
    <row r="150" spans="1:273">
      <c r="A150" s="17" t="str">
        <f t="shared" si="366"/>
        <v>\\\0</v>
      </c>
      <c r="B150" s="17" t="str">
        <f t="shared" si="367"/>
        <v>\\\0</v>
      </c>
      <c r="C150" s="17" t="str">
        <f t="shared" si="368"/>
        <v>\\\0</v>
      </c>
      <c r="D150" s="17" t="str">
        <f t="shared" si="369"/>
        <v>\\\0</v>
      </c>
      <c r="E150" s="17" t="str">
        <f t="shared" si="370"/>
        <v>\\\0</v>
      </c>
      <c r="F150" s="17" t="str">
        <f t="shared" si="371"/>
        <v>\\\0</v>
      </c>
      <c r="G150" s="17" t="str">
        <f t="shared" si="372"/>
        <v>\\\0</v>
      </c>
      <c r="H150" s="17" t="str">
        <f t="shared" si="373"/>
        <v>\\\0</v>
      </c>
      <c r="I150" s="17" t="str">
        <f t="shared" si="374"/>
        <v>\\\0</v>
      </c>
      <c r="J150" s="17" t="str">
        <f t="shared" si="375"/>
        <v>\\\0</v>
      </c>
      <c r="K150" s="17" t="str">
        <f t="shared" si="376"/>
        <v>\\\0</v>
      </c>
      <c r="L150" s="17" t="str">
        <f t="shared" si="377"/>
        <v>\\\0</v>
      </c>
      <c r="M150" s="17" t="str">
        <f t="shared" si="378"/>
        <v>\\\0</v>
      </c>
      <c r="N150" s="17" t="str">
        <f t="shared" si="379"/>
        <v>\\\0</v>
      </c>
      <c r="O150" s="17" t="str">
        <f t="shared" si="380"/>
        <v>\\\0</v>
      </c>
      <c r="P150" s="17" t="str">
        <f t="shared" si="381"/>
        <v>\\\0</v>
      </c>
      <c r="R150" s="17" t="str">
        <f t="shared" si="382"/>
        <v>\\</v>
      </c>
      <c r="S150" s="38"/>
      <c r="T150" s="39"/>
      <c r="U150" s="31"/>
      <c r="V150" s="32"/>
      <c r="W150" s="36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35"/>
      <c r="DS150" s="287"/>
      <c r="DT150" s="36"/>
      <c r="DU150" s="37"/>
      <c r="DV150" s="28">
        <f>IF(AND($S150='자료입력 및 결과표시'!$B$6,COUNTIF($W150:$DR150,'자료입력 및 결과표시'!$C$6)&gt;=1),IF(OR('자료입력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DW150" s="28">
        <f>IF(AND($S150='자료입력 및 결과표시'!$B$7,COUNTIF($W150:$DR150,'자료입력 및 결과표시'!$C$7)&gt;=1),IF(OR('자료입력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DX150" s="28">
        <f>IF(AND($S150='자료입력 및 결과표시'!$B$8,COUNTIF($W150:$DR150,'자료입력 및 결과표시'!$C$8)&gt;=1),IF(OR('자료입력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DY150" s="28">
        <f>IF(AND($S150='자료입력 및 결과표시'!$B$9,COUNTIF($W150:$DR150,'자료입력 및 결과표시'!$C$9)&gt;=1),IF(OR('자료입력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DZ150" s="28">
        <f>IF(AND($S150='자료입력 및 결과표시'!$B$10,COUNTIF($W150:$DR150,'자료입력 및 결과표시'!$C$10)&gt;=1),IF(OR('자료입력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A150" s="28">
        <f>IF(AND($S150='자료입력 및 결과표시'!$B$11,COUNTIF($W150:$DR150,'자료입력 및 결과표시'!$C$11)&gt;=1),IF(OR('자료입력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B150" s="28">
        <f>IF(AND($S150='자료입력 및 결과표시'!$B$12,COUNTIF($W150:$DR150,'자료입력 및 결과표시'!$C$12)&gt;=1),IF(OR('자료입력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C150" s="28">
        <f>IF(AND($S150='자료입력 및 결과표시'!$B$13,COUNTIF($W150:$DR150,'자료입력 및 결과표시'!$C$13)&gt;=1),IF(OR('자료입력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D150" s="28">
        <f>IF(AND($S150='자료입력 및 결과표시'!$B$14,COUNTIF($W150:$DR150,'자료입력 및 결과표시'!$C$14)&gt;=1),IF(OR('자료입력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E150" s="28">
        <f>IF(AND($S150='자료입력 및 결과표시'!$B$15,COUNTIF($W150:$DR150,'자료입력 및 결과표시'!$C$15)&gt;=1),IF(OR('자료입력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F150" s="28">
        <f>IF(AND($S150='자료입력 및 결과표시'!$B$16,COUNTIF($W150:$DR150,'자료입력 및 결과표시'!$C$16)&gt;=1),IF(OR('자료입력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G150" s="28">
        <f>IF(AND($S150='자료입력 및 결과표시'!$B$17,COUNTIF($W150:$DR150,'자료입력 및 결과표시'!$C$17)&gt;=1),IF(OR('자료입력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H150" s="28">
        <f>IF(AND($S150='자료입력 및 결과표시'!$B$18,COUNTIF($W150:$DR150,'자료입력 및 결과표시'!$C$18)&gt;=1),IF(OR('자료입력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I150" s="28">
        <f>IF(AND($S150='자료입력 및 결과표시'!$B$19,COUNTIF($W150:$DR150,'자료입력 및 결과표시'!$C$19)&gt;=1),IF(OR('자료입력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J150" s="28">
        <f>IF(AND($S150='자료입력 및 결과표시'!$B$20,COUNTIF($W150:$DR150,'자료입력 및 결과표시'!$C$20)&gt;=1),IF(OR('자료입력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K150" s="28">
        <f>IF(AND($S150='자료입력 및 결과표시'!$B$21,COUNTIF($W150:$DR150,'자료입력 및 결과표시'!$C$21)&gt;=1),IF(OR('자료입력 및 결과표시'!$B$4+90&gt;=$V150,'자료입력 및 결과표시'!$B$4&lt;$U150),0,IF($V150-'자료입력 및 결과표시'!$B$4-90&gt;='자료입력 및 결과표시'!$E$4,'자료입력 및 결과표시'!$E$4,$V150-'자료입력 및 결과표시'!$B$4-90)),0)</f>
        <v>0</v>
      </c>
      <c r="EL150" s="17">
        <f>IF(AND(S150='자료입력 및 결과표시'!$B$6,COUNTIF('업무중복도(데이터 입력)'!$W150:$DR150,'자료입력 및 결과표시'!$C$6)&gt;=1),1,0)</f>
        <v>0</v>
      </c>
      <c r="EM150" s="17">
        <f>IF(AND(S150='자료입력 및 결과표시'!$B$7,COUNTIF('업무중복도(데이터 입력)'!$W150:$DR150,'자료입력 및 결과표시'!$C$7)&gt;=1),2,0)</f>
        <v>0</v>
      </c>
      <c r="EN150" s="17">
        <f>IF(AND(S150='자료입력 및 결과표시'!$B$8,COUNTIF('업무중복도(데이터 입력)'!$W150:$DR150,'자료입력 및 결과표시'!$C$8)&gt;=1),3,0)</f>
        <v>0</v>
      </c>
      <c r="EO150" s="17">
        <f>IF(AND(S150='자료입력 및 결과표시'!$B$9,COUNTIF('업무중복도(데이터 입력)'!$W150:$DR150,'자료입력 및 결과표시'!$C$9)&gt;=1),4,0)</f>
        <v>0</v>
      </c>
      <c r="EP150" s="17">
        <f>IF(AND(S150='자료입력 및 결과표시'!$B$10,COUNTIF('업무중복도(데이터 입력)'!$W150:$DR150,'자료입력 및 결과표시'!$C$10)&gt;=1),5,0)</f>
        <v>0</v>
      </c>
      <c r="EQ150" s="17">
        <f>IF(AND(S150='자료입력 및 결과표시'!$B$11,COUNTIF('업무중복도(데이터 입력)'!$W150:$DR150,'자료입력 및 결과표시'!$C$11)&gt;=1),6,0)</f>
        <v>0</v>
      </c>
      <c r="ER150" s="17">
        <f>IF(AND(S150='자료입력 및 결과표시'!$B$12,COUNTIF('업무중복도(데이터 입력)'!$W150:$DR150,'자료입력 및 결과표시'!$C$12)&gt;=1),7,0)</f>
        <v>0</v>
      </c>
      <c r="ES150" s="17">
        <f>IF(AND(S150='자료입력 및 결과표시'!$B$13,COUNTIF('업무중복도(데이터 입력)'!$W150:$DR150,'자료입력 및 결과표시'!$C$13)&gt;=1),8,0)</f>
        <v>0</v>
      </c>
      <c r="ET150" s="17">
        <f>IF(AND(S150='자료입력 및 결과표시'!$B$14,COUNTIF('업무중복도(데이터 입력)'!$W150:$DR150,'자료입력 및 결과표시'!$C$14)&gt;=1),9,0)</f>
        <v>0</v>
      </c>
      <c r="EU150" s="17">
        <f>IF(AND(S150='자료입력 및 결과표시'!$B$15,COUNTIF('업무중복도(데이터 입력)'!$W150:$DR150,'자료입력 및 결과표시'!$C$15)&gt;=1),10,0)</f>
        <v>0</v>
      </c>
      <c r="EV150" s="17">
        <f>IF(AND(S150='자료입력 및 결과표시'!$B$16,COUNTIF('업무중복도(데이터 입력)'!$W150:$DR150,'자료입력 및 결과표시'!$C$16)&gt;=1),11,0)</f>
        <v>0</v>
      </c>
      <c r="EW150" s="17">
        <f>IF(AND(S150='자료입력 및 결과표시'!$B$17,COUNTIF('업무중복도(데이터 입력)'!$W150:$DR150,'자료입력 및 결과표시'!$C$17)&gt;=1),12,0)</f>
        <v>0</v>
      </c>
      <c r="EX150" s="17">
        <f>IF(AND(S150='자료입력 및 결과표시'!$B$18,COUNTIF('업무중복도(데이터 입력)'!$W150:$DR150,'자료입력 및 결과표시'!$C$18)&gt;=1),13,0)</f>
        <v>0</v>
      </c>
      <c r="EY150" s="17">
        <f>IF(AND(S150='자료입력 및 결과표시'!$B$19,COUNTIF('업무중복도(데이터 입력)'!$W150:$DR150,'자료입력 및 결과표시'!$C$19)&gt;=1),14,0)</f>
        <v>0</v>
      </c>
      <c r="EZ150" s="17">
        <f>IF(AND(S150='자료입력 및 결과표시'!$B$20,COUNTIF('업무중복도(데이터 입력)'!$W150:$DR150,'자료입력 및 결과표시'!$C$20)&gt;=1),15,0)</f>
        <v>0</v>
      </c>
      <c r="FA150" s="17">
        <f>IF(AND(S150='자료입력 및 결과표시'!$B$21,COUNTIF('업무중복도(데이터 입력)'!$W150:$DR150,'자료입력 및 결과표시'!$C$21)&gt;=1),16,0)</f>
        <v>0</v>
      </c>
      <c r="FD150" s="270" t="str">
        <f ca="1">IFERROR(MATCH('자료입력 및 결과표시'!$C$62,OFFSET($R$3,$FD149,,1000),0)+$FD149,"")</f>
        <v/>
      </c>
      <c r="FE150" s="271" t="str">
        <f t="shared" ca="1" si="383"/>
        <v/>
      </c>
      <c r="FK150" s="17">
        <f t="shared" si="384"/>
        <v>0</v>
      </c>
      <c r="FO150"/>
      <c r="FP150" s="17" t="str">
        <f t="shared" ca="1" si="385"/>
        <v/>
      </c>
      <c r="FQ150" s="270" t="str">
        <f ca="1">IFERROR(MATCH('자료입력 및 결과표시'!$C$62,OFFSET($R$3,$FQ149,,1000),0)+$FQ149,"")</f>
        <v/>
      </c>
      <c r="FR150" s="17" t="str">
        <f t="shared" ca="1" si="266"/>
        <v/>
      </c>
      <c r="FS150" s="17" t="str">
        <f t="shared" ca="1" si="267"/>
        <v/>
      </c>
      <c r="FT150" s="17" t="str">
        <f t="shared" ca="1" si="268"/>
        <v/>
      </c>
      <c r="FU150" s="17" t="str">
        <f t="shared" ca="1" si="269"/>
        <v/>
      </c>
      <c r="FV150" s="17" t="str">
        <f t="shared" ca="1" si="270"/>
        <v/>
      </c>
      <c r="FW150" s="17" t="str">
        <f t="shared" ca="1" si="271"/>
        <v/>
      </c>
      <c r="FX150" s="17" t="str">
        <f t="shared" ca="1" si="272"/>
        <v/>
      </c>
      <c r="FY150" s="17" t="str">
        <f t="shared" ca="1" si="273"/>
        <v/>
      </c>
      <c r="FZ150" s="17" t="str">
        <f t="shared" ca="1" si="274"/>
        <v/>
      </c>
      <c r="GA150" s="17" t="str">
        <f t="shared" ca="1" si="275"/>
        <v/>
      </c>
      <c r="GB150" s="17" t="str">
        <f t="shared" ca="1" si="276"/>
        <v/>
      </c>
      <c r="GC150" s="17" t="str">
        <f t="shared" ca="1" si="277"/>
        <v/>
      </c>
      <c r="GD150" s="17" t="str">
        <f t="shared" ca="1" si="278"/>
        <v/>
      </c>
      <c r="GE150" s="17" t="str">
        <f t="shared" ca="1" si="279"/>
        <v/>
      </c>
      <c r="GF150" s="17" t="str">
        <f t="shared" ca="1" si="280"/>
        <v/>
      </c>
      <c r="GG150" s="17" t="str">
        <f t="shared" ca="1" si="281"/>
        <v/>
      </c>
      <c r="GH150" s="17" t="str">
        <f t="shared" ca="1" si="282"/>
        <v/>
      </c>
      <c r="GI150" s="17" t="str">
        <f t="shared" ca="1" si="283"/>
        <v/>
      </c>
      <c r="GJ150" s="17" t="str">
        <f t="shared" ca="1" si="284"/>
        <v/>
      </c>
      <c r="GK150" s="17" t="str">
        <f t="shared" ca="1" si="285"/>
        <v/>
      </c>
      <c r="GL150" s="17" t="str">
        <f t="shared" ca="1" si="286"/>
        <v/>
      </c>
      <c r="GM150" s="17" t="str">
        <f t="shared" ca="1" si="287"/>
        <v/>
      </c>
      <c r="GN150" s="17" t="str">
        <f t="shared" ca="1" si="288"/>
        <v/>
      </c>
      <c r="GO150" s="17" t="str">
        <f t="shared" ca="1" si="289"/>
        <v/>
      </c>
      <c r="GP150" s="17" t="str">
        <f t="shared" ca="1" si="290"/>
        <v/>
      </c>
      <c r="GQ150" s="17" t="str">
        <f t="shared" ca="1" si="291"/>
        <v/>
      </c>
      <c r="GR150" s="17" t="str">
        <f t="shared" ca="1" si="292"/>
        <v/>
      </c>
      <c r="GS150" s="17" t="str">
        <f t="shared" ca="1" si="293"/>
        <v/>
      </c>
      <c r="GT150" s="17" t="str">
        <f t="shared" ca="1" si="294"/>
        <v/>
      </c>
      <c r="GU150" s="17" t="str">
        <f t="shared" ca="1" si="295"/>
        <v/>
      </c>
      <c r="GV150" s="17" t="str">
        <f t="shared" ca="1" si="296"/>
        <v/>
      </c>
      <c r="GW150" s="17" t="str">
        <f t="shared" ca="1" si="297"/>
        <v/>
      </c>
      <c r="GX150" s="17" t="str">
        <f t="shared" ca="1" si="298"/>
        <v/>
      </c>
      <c r="GY150" s="17" t="str">
        <f t="shared" ca="1" si="299"/>
        <v/>
      </c>
      <c r="GZ150" s="17" t="str">
        <f t="shared" ca="1" si="300"/>
        <v/>
      </c>
      <c r="HA150" s="17" t="str">
        <f t="shared" ca="1" si="301"/>
        <v/>
      </c>
      <c r="HB150" s="17" t="str">
        <f t="shared" ca="1" si="302"/>
        <v/>
      </c>
      <c r="HC150" s="17" t="str">
        <f t="shared" ca="1" si="303"/>
        <v/>
      </c>
      <c r="HD150" s="17" t="str">
        <f t="shared" ca="1" si="304"/>
        <v/>
      </c>
      <c r="HE150" s="17" t="str">
        <f t="shared" ca="1" si="305"/>
        <v/>
      </c>
      <c r="HF150" s="17" t="str">
        <f t="shared" ca="1" si="306"/>
        <v/>
      </c>
      <c r="HG150" s="17" t="str">
        <f t="shared" ca="1" si="307"/>
        <v/>
      </c>
      <c r="HH150" s="17" t="str">
        <f t="shared" ca="1" si="308"/>
        <v/>
      </c>
      <c r="HI150" s="17" t="str">
        <f t="shared" ca="1" si="309"/>
        <v/>
      </c>
      <c r="HJ150" s="17" t="str">
        <f t="shared" ca="1" si="310"/>
        <v/>
      </c>
      <c r="HK150" s="17" t="str">
        <f t="shared" ca="1" si="311"/>
        <v/>
      </c>
      <c r="HL150" s="17" t="str">
        <f t="shared" ca="1" si="312"/>
        <v/>
      </c>
      <c r="HM150" s="17" t="str">
        <f t="shared" ca="1" si="313"/>
        <v/>
      </c>
      <c r="HN150" s="17" t="str">
        <f t="shared" ca="1" si="314"/>
        <v/>
      </c>
      <c r="HO150" s="17" t="str">
        <f t="shared" ca="1" si="315"/>
        <v/>
      </c>
      <c r="HP150" s="17" t="str">
        <f t="shared" ca="1" si="316"/>
        <v/>
      </c>
      <c r="HQ150" s="17" t="str">
        <f t="shared" ca="1" si="317"/>
        <v/>
      </c>
      <c r="HR150" s="17" t="str">
        <f t="shared" ca="1" si="318"/>
        <v/>
      </c>
      <c r="HS150" s="17" t="str">
        <f t="shared" ca="1" si="319"/>
        <v/>
      </c>
      <c r="HT150" s="17" t="str">
        <f t="shared" ca="1" si="320"/>
        <v/>
      </c>
      <c r="HU150" s="17" t="str">
        <f t="shared" ca="1" si="321"/>
        <v/>
      </c>
      <c r="HV150" s="17" t="str">
        <f t="shared" ca="1" si="322"/>
        <v/>
      </c>
      <c r="HW150" s="17" t="str">
        <f t="shared" ca="1" si="323"/>
        <v/>
      </c>
      <c r="HX150" s="17" t="str">
        <f t="shared" ca="1" si="324"/>
        <v/>
      </c>
      <c r="HY150" s="17" t="str">
        <f t="shared" ca="1" si="325"/>
        <v/>
      </c>
      <c r="HZ150" s="17" t="str">
        <f t="shared" ca="1" si="326"/>
        <v/>
      </c>
      <c r="IA150" s="17" t="str">
        <f t="shared" ca="1" si="327"/>
        <v/>
      </c>
      <c r="IB150" s="17" t="str">
        <f t="shared" ca="1" si="328"/>
        <v/>
      </c>
      <c r="IC150" s="17" t="str">
        <f t="shared" ca="1" si="329"/>
        <v/>
      </c>
      <c r="ID150" s="17" t="str">
        <f t="shared" ca="1" si="330"/>
        <v/>
      </c>
      <c r="IE150" s="17" t="str">
        <f t="shared" ca="1" si="331"/>
        <v/>
      </c>
      <c r="IF150" s="17" t="str">
        <f t="shared" ca="1" si="332"/>
        <v/>
      </c>
      <c r="IG150" s="17" t="str">
        <f t="shared" ca="1" si="333"/>
        <v/>
      </c>
      <c r="IH150" s="17" t="str">
        <f t="shared" ca="1" si="334"/>
        <v/>
      </c>
      <c r="II150" s="17" t="str">
        <f t="shared" ca="1" si="335"/>
        <v/>
      </c>
      <c r="IJ150" s="17" t="str">
        <f t="shared" ca="1" si="336"/>
        <v/>
      </c>
      <c r="IK150" s="17" t="str">
        <f t="shared" ca="1" si="337"/>
        <v/>
      </c>
      <c r="IL150" s="17" t="str">
        <f t="shared" ca="1" si="338"/>
        <v/>
      </c>
      <c r="IM150" s="17" t="str">
        <f t="shared" ca="1" si="339"/>
        <v/>
      </c>
      <c r="IN150" s="17" t="str">
        <f t="shared" ca="1" si="340"/>
        <v/>
      </c>
      <c r="IO150" s="17" t="str">
        <f t="shared" ca="1" si="341"/>
        <v/>
      </c>
      <c r="IP150" s="17" t="str">
        <f t="shared" ca="1" si="342"/>
        <v/>
      </c>
      <c r="IQ150" s="17" t="str">
        <f t="shared" ca="1" si="343"/>
        <v/>
      </c>
      <c r="IR150" s="17" t="str">
        <f t="shared" ca="1" si="344"/>
        <v/>
      </c>
      <c r="IS150" s="17" t="str">
        <f t="shared" ca="1" si="345"/>
        <v/>
      </c>
      <c r="IT150" s="17" t="str">
        <f t="shared" ca="1" si="346"/>
        <v/>
      </c>
      <c r="IU150" s="17" t="str">
        <f t="shared" ca="1" si="347"/>
        <v/>
      </c>
      <c r="IV150" s="17" t="str">
        <f t="shared" ca="1" si="348"/>
        <v/>
      </c>
      <c r="IW150" s="17" t="str">
        <f t="shared" ca="1" si="349"/>
        <v/>
      </c>
      <c r="IX150" s="17" t="str">
        <f t="shared" ca="1" si="350"/>
        <v/>
      </c>
      <c r="IY150" s="17" t="str">
        <f t="shared" ca="1" si="351"/>
        <v/>
      </c>
      <c r="IZ150" s="17" t="str">
        <f t="shared" ca="1" si="352"/>
        <v/>
      </c>
      <c r="JA150" s="17" t="str">
        <f t="shared" ca="1" si="353"/>
        <v/>
      </c>
      <c r="JB150" s="17" t="str">
        <f t="shared" ca="1" si="354"/>
        <v/>
      </c>
      <c r="JC150" s="17" t="str">
        <f t="shared" ca="1" si="355"/>
        <v/>
      </c>
      <c r="JD150" s="17" t="str">
        <f t="shared" ca="1" si="356"/>
        <v/>
      </c>
      <c r="JE150" s="17" t="str">
        <f t="shared" ca="1" si="357"/>
        <v/>
      </c>
      <c r="JF150" s="17" t="str">
        <f t="shared" ca="1" si="358"/>
        <v/>
      </c>
      <c r="JG150" s="17" t="str">
        <f t="shared" ca="1" si="359"/>
        <v/>
      </c>
      <c r="JH150" s="17" t="str">
        <f t="shared" ca="1" si="360"/>
        <v/>
      </c>
      <c r="JI150" s="17" t="str">
        <f t="shared" ca="1" si="361"/>
        <v/>
      </c>
      <c r="JJ150" s="17" t="str">
        <f t="shared" ca="1" si="362"/>
        <v/>
      </c>
      <c r="JK150" s="17" t="str">
        <f t="shared" ca="1" si="363"/>
        <v/>
      </c>
      <c r="JL150" s="17" t="str">
        <f t="shared" ca="1" si="364"/>
        <v/>
      </c>
      <c r="JM150" s="17" t="str">
        <f t="shared" ca="1" si="365"/>
        <v/>
      </c>
    </row>
    <row r="151" spans="1:273">
      <c r="A151" s="17" t="str">
        <f t="shared" si="366"/>
        <v>\\\0</v>
      </c>
      <c r="B151" s="17" t="str">
        <f t="shared" si="367"/>
        <v>\\\0</v>
      </c>
      <c r="C151" s="17" t="str">
        <f t="shared" si="368"/>
        <v>\\\0</v>
      </c>
      <c r="D151" s="17" t="str">
        <f t="shared" si="369"/>
        <v>\\\0</v>
      </c>
      <c r="E151" s="17" t="str">
        <f t="shared" si="370"/>
        <v>\\\0</v>
      </c>
      <c r="F151" s="17" t="str">
        <f t="shared" si="371"/>
        <v>\\\0</v>
      </c>
      <c r="G151" s="17" t="str">
        <f t="shared" si="372"/>
        <v>\\\0</v>
      </c>
      <c r="H151" s="17" t="str">
        <f t="shared" si="373"/>
        <v>\\\0</v>
      </c>
      <c r="I151" s="17" t="str">
        <f t="shared" si="374"/>
        <v>\\\0</v>
      </c>
      <c r="J151" s="17" t="str">
        <f t="shared" si="375"/>
        <v>\\\0</v>
      </c>
      <c r="K151" s="17" t="str">
        <f t="shared" si="376"/>
        <v>\\\0</v>
      </c>
      <c r="L151" s="17" t="str">
        <f t="shared" si="377"/>
        <v>\\\0</v>
      </c>
      <c r="M151" s="17" t="str">
        <f t="shared" si="378"/>
        <v>\\\0</v>
      </c>
      <c r="N151" s="17" t="str">
        <f t="shared" si="379"/>
        <v>\\\0</v>
      </c>
      <c r="O151" s="17" t="str">
        <f t="shared" si="380"/>
        <v>\\\0</v>
      </c>
      <c r="P151" s="17" t="str">
        <f t="shared" si="381"/>
        <v>\\\0</v>
      </c>
      <c r="R151" s="17" t="str">
        <f t="shared" si="382"/>
        <v>\\</v>
      </c>
      <c r="S151" s="38"/>
      <c r="T151" s="39"/>
      <c r="U151" s="31"/>
      <c r="V151" s="32"/>
      <c r="W151" s="36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35"/>
      <c r="DS151" s="287"/>
      <c r="DT151" s="36"/>
      <c r="DU151" s="37"/>
      <c r="DV151" s="28">
        <f>IF(AND($S151='자료입력 및 결과표시'!$B$6,COUNTIF($W151:$DR151,'자료입력 및 결과표시'!$C$6)&gt;=1),IF(OR('자료입력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DW151" s="28">
        <f>IF(AND($S151='자료입력 및 결과표시'!$B$7,COUNTIF($W151:$DR151,'자료입력 및 결과표시'!$C$7)&gt;=1),IF(OR('자료입력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DX151" s="28">
        <f>IF(AND($S151='자료입력 및 결과표시'!$B$8,COUNTIF($W151:$DR151,'자료입력 및 결과표시'!$C$8)&gt;=1),IF(OR('자료입력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DY151" s="28">
        <f>IF(AND($S151='자료입력 및 결과표시'!$B$9,COUNTIF($W151:$DR151,'자료입력 및 결과표시'!$C$9)&gt;=1),IF(OR('자료입력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DZ151" s="28">
        <f>IF(AND($S151='자료입력 및 결과표시'!$B$10,COUNTIF($W151:$DR151,'자료입력 및 결과표시'!$C$10)&gt;=1),IF(OR('자료입력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A151" s="28">
        <f>IF(AND($S151='자료입력 및 결과표시'!$B$11,COUNTIF($W151:$DR151,'자료입력 및 결과표시'!$C$11)&gt;=1),IF(OR('자료입력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B151" s="28">
        <f>IF(AND($S151='자료입력 및 결과표시'!$B$12,COUNTIF($W151:$DR151,'자료입력 및 결과표시'!$C$12)&gt;=1),IF(OR('자료입력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C151" s="28">
        <f>IF(AND($S151='자료입력 및 결과표시'!$B$13,COUNTIF($W151:$DR151,'자료입력 및 결과표시'!$C$13)&gt;=1),IF(OR('자료입력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D151" s="28">
        <f>IF(AND($S151='자료입력 및 결과표시'!$B$14,COUNTIF($W151:$DR151,'자료입력 및 결과표시'!$C$14)&gt;=1),IF(OR('자료입력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E151" s="28">
        <f>IF(AND($S151='자료입력 및 결과표시'!$B$15,COUNTIF($W151:$DR151,'자료입력 및 결과표시'!$C$15)&gt;=1),IF(OR('자료입력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F151" s="28">
        <f>IF(AND($S151='자료입력 및 결과표시'!$B$16,COUNTIF($W151:$DR151,'자료입력 및 결과표시'!$C$16)&gt;=1),IF(OR('자료입력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G151" s="28">
        <f>IF(AND($S151='자료입력 및 결과표시'!$B$17,COUNTIF($W151:$DR151,'자료입력 및 결과표시'!$C$17)&gt;=1),IF(OR('자료입력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H151" s="28">
        <f>IF(AND($S151='자료입력 및 결과표시'!$B$18,COUNTIF($W151:$DR151,'자료입력 및 결과표시'!$C$18)&gt;=1),IF(OR('자료입력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I151" s="28">
        <f>IF(AND($S151='자료입력 및 결과표시'!$B$19,COUNTIF($W151:$DR151,'자료입력 및 결과표시'!$C$19)&gt;=1),IF(OR('자료입력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J151" s="28">
        <f>IF(AND($S151='자료입력 및 결과표시'!$B$20,COUNTIF($W151:$DR151,'자료입력 및 결과표시'!$C$20)&gt;=1),IF(OR('자료입력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K151" s="28">
        <f>IF(AND($S151='자료입력 및 결과표시'!$B$21,COUNTIF($W151:$DR151,'자료입력 및 결과표시'!$C$21)&gt;=1),IF(OR('자료입력 및 결과표시'!$B$4+90&gt;=$V151,'자료입력 및 결과표시'!$B$4&lt;$U151),0,IF($V151-'자료입력 및 결과표시'!$B$4-90&gt;='자료입력 및 결과표시'!$E$4,'자료입력 및 결과표시'!$E$4,$V151-'자료입력 및 결과표시'!$B$4-90)),0)</f>
        <v>0</v>
      </c>
      <c r="EL151" s="17">
        <f>IF(AND(S151='자료입력 및 결과표시'!$B$6,COUNTIF('업무중복도(데이터 입력)'!$W151:$DR151,'자료입력 및 결과표시'!$C$6)&gt;=1),1,0)</f>
        <v>0</v>
      </c>
      <c r="EM151" s="17">
        <f>IF(AND(S151='자료입력 및 결과표시'!$B$7,COUNTIF('업무중복도(데이터 입력)'!$W151:$DR151,'자료입력 및 결과표시'!$C$7)&gt;=1),2,0)</f>
        <v>0</v>
      </c>
      <c r="EN151" s="17">
        <f>IF(AND(S151='자료입력 및 결과표시'!$B$8,COUNTIF('업무중복도(데이터 입력)'!$W151:$DR151,'자료입력 및 결과표시'!$C$8)&gt;=1),3,0)</f>
        <v>0</v>
      </c>
      <c r="EO151" s="17">
        <f>IF(AND(S151='자료입력 및 결과표시'!$B$9,COUNTIF('업무중복도(데이터 입력)'!$W151:$DR151,'자료입력 및 결과표시'!$C$9)&gt;=1),4,0)</f>
        <v>0</v>
      </c>
      <c r="EP151" s="17">
        <f>IF(AND(S151='자료입력 및 결과표시'!$B$10,COUNTIF('업무중복도(데이터 입력)'!$W151:$DR151,'자료입력 및 결과표시'!$C$10)&gt;=1),5,0)</f>
        <v>0</v>
      </c>
      <c r="EQ151" s="17">
        <f>IF(AND(S151='자료입력 및 결과표시'!$B$11,COUNTIF('업무중복도(데이터 입력)'!$W151:$DR151,'자료입력 및 결과표시'!$C$11)&gt;=1),6,0)</f>
        <v>0</v>
      </c>
      <c r="ER151" s="17">
        <f>IF(AND(S151='자료입력 및 결과표시'!$B$12,COUNTIF('업무중복도(데이터 입력)'!$W151:$DR151,'자료입력 및 결과표시'!$C$12)&gt;=1),7,0)</f>
        <v>0</v>
      </c>
      <c r="ES151" s="17">
        <f>IF(AND(S151='자료입력 및 결과표시'!$B$13,COUNTIF('업무중복도(데이터 입력)'!$W151:$DR151,'자료입력 및 결과표시'!$C$13)&gt;=1),8,0)</f>
        <v>0</v>
      </c>
      <c r="ET151" s="17">
        <f>IF(AND(S151='자료입력 및 결과표시'!$B$14,COUNTIF('업무중복도(데이터 입력)'!$W151:$DR151,'자료입력 및 결과표시'!$C$14)&gt;=1),9,0)</f>
        <v>0</v>
      </c>
      <c r="EU151" s="17">
        <f>IF(AND(S151='자료입력 및 결과표시'!$B$15,COUNTIF('업무중복도(데이터 입력)'!$W151:$DR151,'자료입력 및 결과표시'!$C$15)&gt;=1),10,0)</f>
        <v>0</v>
      </c>
      <c r="EV151" s="17">
        <f>IF(AND(S151='자료입력 및 결과표시'!$B$16,COUNTIF('업무중복도(데이터 입력)'!$W151:$DR151,'자료입력 및 결과표시'!$C$16)&gt;=1),11,0)</f>
        <v>0</v>
      </c>
      <c r="EW151" s="17">
        <f>IF(AND(S151='자료입력 및 결과표시'!$B$17,COUNTIF('업무중복도(데이터 입력)'!$W151:$DR151,'자료입력 및 결과표시'!$C$17)&gt;=1),12,0)</f>
        <v>0</v>
      </c>
      <c r="EX151" s="17">
        <f>IF(AND(S151='자료입력 및 결과표시'!$B$18,COUNTIF('업무중복도(데이터 입력)'!$W151:$DR151,'자료입력 및 결과표시'!$C$18)&gt;=1),13,0)</f>
        <v>0</v>
      </c>
      <c r="EY151" s="17">
        <f>IF(AND(S151='자료입력 및 결과표시'!$B$19,COUNTIF('업무중복도(데이터 입력)'!$W151:$DR151,'자료입력 및 결과표시'!$C$19)&gt;=1),14,0)</f>
        <v>0</v>
      </c>
      <c r="EZ151" s="17">
        <f>IF(AND(S151='자료입력 및 결과표시'!$B$20,COUNTIF('업무중복도(데이터 입력)'!$W151:$DR151,'자료입력 및 결과표시'!$C$20)&gt;=1),15,0)</f>
        <v>0</v>
      </c>
      <c r="FA151" s="17">
        <f>IF(AND(S151='자료입력 및 결과표시'!$B$21,COUNTIF('업무중복도(데이터 입력)'!$W151:$DR151,'자료입력 및 결과표시'!$C$21)&gt;=1),16,0)</f>
        <v>0</v>
      </c>
      <c r="FD151" s="270" t="str">
        <f ca="1">IFERROR(MATCH('자료입력 및 결과표시'!$C$62,OFFSET($R$3,$FD150,,1000),0)+$FD150,"")</f>
        <v/>
      </c>
      <c r="FE151" s="271" t="str">
        <f t="shared" ca="1" si="383"/>
        <v/>
      </c>
      <c r="FK151" s="17">
        <f t="shared" si="384"/>
        <v>0</v>
      </c>
      <c r="FO151"/>
      <c r="FP151" s="17" t="str">
        <f t="shared" ca="1" si="385"/>
        <v/>
      </c>
      <c r="FQ151" s="270" t="str">
        <f ca="1">IFERROR(MATCH('자료입력 및 결과표시'!$C$62,OFFSET($R$3,$FQ150,,1000),0)+$FQ150,"")</f>
        <v/>
      </c>
      <c r="FR151" s="17" t="str">
        <f t="shared" ca="1" si="266"/>
        <v/>
      </c>
      <c r="FS151" s="17" t="str">
        <f t="shared" ca="1" si="267"/>
        <v/>
      </c>
      <c r="FT151" s="17" t="str">
        <f t="shared" ca="1" si="268"/>
        <v/>
      </c>
      <c r="FU151" s="17" t="str">
        <f t="shared" ca="1" si="269"/>
        <v/>
      </c>
      <c r="FV151" s="17" t="str">
        <f t="shared" ca="1" si="270"/>
        <v/>
      </c>
      <c r="FW151" s="17" t="str">
        <f t="shared" ca="1" si="271"/>
        <v/>
      </c>
      <c r="FX151" s="17" t="str">
        <f t="shared" ca="1" si="272"/>
        <v/>
      </c>
      <c r="FY151" s="17" t="str">
        <f t="shared" ca="1" si="273"/>
        <v/>
      </c>
      <c r="FZ151" s="17" t="str">
        <f t="shared" ca="1" si="274"/>
        <v/>
      </c>
      <c r="GA151" s="17" t="str">
        <f t="shared" ca="1" si="275"/>
        <v/>
      </c>
      <c r="GB151" s="17" t="str">
        <f t="shared" ca="1" si="276"/>
        <v/>
      </c>
      <c r="GC151" s="17" t="str">
        <f t="shared" ca="1" si="277"/>
        <v/>
      </c>
      <c r="GD151" s="17" t="str">
        <f t="shared" ca="1" si="278"/>
        <v/>
      </c>
      <c r="GE151" s="17" t="str">
        <f t="shared" ca="1" si="279"/>
        <v/>
      </c>
      <c r="GF151" s="17" t="str">
        <f t="shared" ca="1" si="280"/>
        <v/>
      </c>
      <c r="GG151" s="17" t="str">
        <f t="shared" ca="1" si="281"/>
        <v/>
      </c>
      <c r="GH151" s="17" t="str">
        <f t="shared" ca="1" si="282"/>
        <v/>
      </c>
      <c r="GI151" s="17" t="str">
        <f t="shared" ca="1" si="283"/>
        <v/>
      </c>
      <c r="GJ151" s="17" t="str">
        <f t="shared" ca="1" si="284"/>
        <v/>
      </c>
      <c r="GK151" s="17" t="str">
        <f t="shared" ca="1" si="285"/>
        <v/>
      </c>
      <c r="GL151" s="17" t="str">
        <f t="shared" ca="1" si="286"/>
        <v/>
      </c>
      <c r="GM151" s="17" t="str">
        <f t="shared" ca="1" si="287"/>
        <v/>
      </c>
      <c r="GN151" s="17" t="str">
        <f t="shared" ca="1" si="288"/>
        <v/>
      </c>
      <c r="GO151" s="17" t="str">
        <f t="shared" ca="1" si="289"/>
        <v/>
      </c>
      <c r="GP151" s="17" t="str">
        <f t="shared" ca="1" si="290"/>
        <v/>
      </c>
      <c r="GQ151" s="17" t="str">
        <f t="shared" ca="1" si="291"/>
        <v/>
      </c>
      <c r="GR151" s="17" t="str">
        <f t="shared" ca="1" si="292"/>
        <v/>
      </c>
      <c r="GS151" s="17" t="str">
        <f t="shared" ca="1" si="293"/>
        <v/>
      </c>
      <c r="GT151" s="17" t="str">
        <f t="shared" ca="1" si="294"/>
        <v/>
      </c>
      <c r="GU151" s="17" t="str">
        <f t="shared" ca="1" si="295"/>
        <v/>
      </c>
      <c r="GV151" s="17" t="str">
        <f t="shared" ca="1" si="296"/>
        <v/>
      </c>
      <c r="GW151" s="17" t="str">
        <f t="shared" ca="1" si="297"/>
        <v/>
      </c>
      <c r="GX151" s="17" t="str">
        <f t="shared" ca="1" si="298"/>
        <v/>
      </c>
      <c r="GY151" s="17" t="str">
        <f t="shared" ca="1" si="299"/>
        <v/>
      </c>
      <c r="GZ151" s="17" t="str">
        <f t="shared" ca="1" si="300"/>
        <v/>
      </c>
      <c r="HA151" s="17" t="str">
        <f t="shared" ca="1" si="301"/>
        <v/>
      </c>
      <c r="HB151" s="17" t="str">
        <f t="shared" ca="1" si="302"/>
        <v/>
      </c>
      <c r="HC151" s="17" t="str">
        <f t="shared" ca="1" si="303"/>
        <v/>
      </c>
      <c r="HD151" s="17" t="str">
        <f t="shared" ca="1" si="304"/>
        <v/>
      </c>
      <c r="HE151" s="17" t="str">
        <f t="shared" ca="1" si="305"/>
        <v/>
      </c>
      <c r="HF151" s="17" t="str">
        <f t="shared" ca="1" si="306"/>
        <v/>
      </c>
      <c r="HG151" s="17" t="str">
        <f t="shared" ca="1" si="307"/>
        <v/>
      </c>
      <c r="HH151" s="17" t="str">
        <f t="shared" ca="1" si="308"/>
        <v/>
      </c>
      <c r="HI151" s="17" t="str">
        <f t="shared" ca="1" si="309"/>
        <v/>
      </c>
      <c r="HJ151" s="17" t="str">
        <f t="shared" ca="1" si="310"/>
        <v/>
      </c>
      <c r="HK151" s="17" t="str">
        <f t="shared" ca="1" si="311"/>
        <v/>
      </c>
      <c r="HL151" s="17" t="str">
        <f t="shared" ca="1" si="312"/>
        <v/>
      </c>
      <c r="HM151" s="17" t="str">
        <f t="shared" ca="1" si="313"/>
        <v/>
      </c>
      <c r="HN151" s="17" t="str">
        <f t="shared" ca="1" si="314"/>
        <v/>
      </c>
      <c r="HO151" s="17" t="str">
        <f t="shared" ca="1" si="315"/>
        <v/>
      </c>
      <c r="HP151" s="17" t="str">
        <f t="shared" ca="1" si="316"/>
        <v/>
      </c>
      <c r="HQ151" s="17" t="str">
        <f t="shared" ca="1" si="317"/>
        <v/>
      </c>
      <c r="HR151" s="17" t="str">
        <f t="shared" ca="1" si="318"/>
        <v/>
      </c>
      <c r="HS151" s="17" t="str">
        <f t="shared" ca="1" si="319"/>
        <v/>
      </c>
      <c r="HT151" s="17" t="str">
        <f t="shared" ca="1" si="320"/>
        <v/>
      </c>
      <c r="HU151" s="17" t="str">
        <f t="shared" ca="1" si="321"/>
        <v/>
      </c>
      <c r="HV151" s="17" t="str">
        <f t="shared" ca="1" si="322"/>
        <v/>
      </c>
      <c r="HW151" s="17" t="str">
        <f t="shared" ca="1" si="323"/>
        <v/>
      </c>
      <c r="HX151" s="17" t="str">
        <f t="shared" ca="1" si="324"/>
        <v/>
      </c>
      <c r="HY151" s="17" t="str">
        <f t="shared" ca="1" si="325"/>
        <v/>
      </c>
      <c r="HZ151" s="17" t="str">
        <f t="shared" ca="1" si="326"/>
        <v/>
      </c>
      <c r="IA151" s="17" t="str">
        <f t="shared" ca="1" si="327"/>
        <v/>
      </c>
      <c r="IB151" s="17" t="str">
        <f t="shared" ca="1" si="328"/>
        <v/>
      </c>
      <c r="IC151" s="17" t="str">
        <f t="shared" ca="1" si="329"/>
        <v/>
      </c>
      <c r="ID151" s="17" t="str">
        <f t="shared" ca="1" si="330"/>
        <v/>
      </c>
      <c r="IE151" s="17" t="str">
        <f t="shared" ca="1" si="331"/>
        <v/>
      </c>
      <c r="IF151" s="17" t="str">
        <f t="shared" ca="1" si="332"/>
        <v/>
      </c>
      <c r="IG151" s="17" t="str">
        <f t="shared" ca="1" si="333"/>
        <v/>
      </c>
      <c r="IH151" s="17" t="str">
        <f t="shared" ca="1" si="334"/>
        <v/>
      </c>
      <c r="II151" s="17" t="str">
        <f t="shared" ca="1" si="335"/>
        <v/>
      </c>
      <c r="IJ151" s="17" t="str">
        <f t="shared" ca="1" si="336"/>
        <v/>
      </c>
      <c r="IK151" s="17" t="str">
        <f t="shared" ca="1" si="337"/>
        <v/>
      </c>
      <c r="IL151" s="17" t="str">
        <f t="shared" ca="1" si="338"/>
        <v/>
      </c>
      <c r="IM151" s="17" t="str">
        <f t="shared" ca="1" si="339"/>
        <v/>
      </c>
      <c r="IN151" s="17" t="str">
        <f t="shared" ca="1" si="340"/>
        <v/>
      </c>
      <c r="IO151" s="17" t="str">
        <f t="shared" ca="1" si="341"/>
        <v/>
      </c>
      <c r="IP151" s="17" t="str">
        <f t="shared" ca="1" si="342"/>
        <v/>
      </c>
      <c r="IQ151" s="17" t="str">
        <f t="shared" ca="1" si="343"/>
        <v/>
      </c>
      <c r="IR151" s="17" t="str">
        <f t="shared" ca="1" si="344"/>
        <v/>
      </c>
      <c r="IS151" s="17" t="str">
        <f t="shared" ca="1" si="345"/>
        <v/>
      </c>
      <c r="IT151" s="17" t="str">
        <f t="shared" ca="1" si="346"/>
        <v/>
      </c>
      <c r="IU151" s="17" t="str">
        <f t="shared" ca="1" si="347"/>
        <v/>
      </c>
      <c r="IV151" s="17" t="str">
        <f t="shared" ca="1" si="348"/>
        <v/>
      </c>
      <c r="IW151" s="17" t="str">
        <f t="shared" ca="1" si="349"/>
        <v/>
      </c>
      <c r="IX151" s="17" t="str">
        <f t="shared" ca="1" si="350"/>
        <v/>
      </c>
      <c r="IY151" s="17" t="str">
        <f t="shared" ca="1" si="351"/>
        <v/>
      </c>
      <c r="IZ151" s="17" t="str">
        <f t="shared" ca="1" si="352"/>
        <v/>
      </c>
      <c r="JA151" s="17" t="str">
        <f t="shared" ca="1" si="353"/>
        <v/>
      </c>
      <c r="JB151" s="17" t="str">
        <f t="shared" ca="1" si="354"/>
        <v/>
      </c>
      <c r="JC151" s="17" t="str">
        <f t="shared" ca="1" si="355"/>
        <v/>
      </c>
      <c r="JD151" s="17" t="str">
        <f t="shared" ca="1" si="356"/>
        <v/>
      </c>
      <c r="JE151" s="17" t="str">
        <f t="shared" ca="1" si="357"/>
        <v/>
      </c>
      <c r="JF151" s="17" t="str">
        <f t="shared" ca="1" si="358"/>
        <v/>
      </c>
      <c r="JG151" s="17" t="str">
        <f t="shared" ca="1" si="359"/>
        <v/>
      </c>
      <c r="JH151" s="17" t="str">
        <f t="shared" ca="1" si="360"/>
        <v/>
      </c>
      <c r="JI151" s="17" t="str">
        <f t="shared" ca="1" si="361"/>
        <v/>
      </c>
      <c r="JJ151" s="17" t="str">
        <f t="shared" ca="1" si="362"/>
        <v/>
      </c>
      <c r="JK151" s="17" t="str">
        <f t="shared" ca="1" si="363"/>
        <v/>
      </c>
      <c r="JL151" s="17" t="str">
        <f t="shared" ca="1" si="364"/>
        <v/>
      </c>
      <c r="JM151" s="17" t="str">
        <f t="shared" ca="1" si="365"/>
        <v/>
      </c>
    </row>
    <row r="152" spans="1:273">
      <c r="A152" s="17" t="str">
        <f t="shared" si="366"/>
        <v>\\\0</v>
      </c>
      <c r="B152" s="17" t="str">
        <f t="shared" si="367"/>
        <v>\\\0</v>
      </c>
      <c r="C152" s="17" t="str">
        <f t="shared" si="368"/>
        <v>\\\0</v>
      </c>
      <c r="D152" s="17" t="str">
        <f t="shared" si="369"/>
        <v>\\\0</v>
      </c>
      <c r="E152" s="17" t="str">
        <f t="shared" si="370"/>
        <v>\\\0</v>
      </c>
      <c r="F152" s="17" t="str">
        <f t="shared" si="371"/>
        <v>\\\0</v>
      </c>
      <c r="G152" s="17" t="str">
        <f t="shared" si="372"/>
        <v>\\\0</v>
      </c>
      <c r="H152" s="17" t="str">
        <f t="shared" si="373"/>
        <v>\\\0</v>
      </c>
      <c r="I152" s="17" t="str">
        <f t="shared" si="374"/>
        <v>\\\0</v>
      </c>
      <c r="J152" s="17" t="str">
        <f t="shared" si="375"/>
        <v>\\\0</v>
      </c>
      <c r="K152" s="17" t="str">
        <f t="shared" si="376"/>
        <v>\\\0</v>
      </c>
      <c r="L152" s="17" t="str">
        <f t="shared" si="377"/>
        <v>\\\0</v>
      </c>
      <c r="M152" s="17" t="str">
        <f t="shared" si="378"/>
        <v>\\\0</v>
      </c>
      <c r="N152" s="17" t="str">
        <f t="shared" si="379"/>
        <v>\\\0</v>
      </c>
      <c r="O152" s="17" t="str">
        <f t="shared" si="380"/>
        <v>\\\0</v>
      </c>
      <c r="P152" s="17" t="str">
        <f t="shared" si="381"/>
        <v>\\\0</v>
      </c>
      <c r="R152" s="17" t="str">
        <f t="shared" si="382"/>
        <v>\\</v>
      </c>
      <c r="S152" s="38"/>
      <c r="T152" s="39"/>
      <c r="U152" s="31"/>
      <c r="V152" s="32"/>
      <c r="W152" s="36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35"/>
      <c r="DS152" s="287"/>
      <c r="DT152" s="36"/>
      <c r="DU152" s="37"/>
      <c r="DV152" s="28">
        <f>IF(AND($S152='자료입력 및 결과표시'!$B$6,COUNTIF($W152:$DR152,'자료입력 및 결과표시'!$C$6)&gt;=1),IF(OR('자료입력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DW152" s="28">
        <f>IF(AND($S152='자료입력 및 결과표시'!$B$7,COUNTIF($W152:$DR152,'자료입력 및 결과표시'!$C$7)&gt;=1),IF(OR('자료입력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DX152" s="28">
        <f>IF(AND($S152='자료입력 및 결과표시'!$B$8,COUNTIF($W152:$DR152,'자료입력 및 결과표시'!$C$8)&gt;=1),IF(OR('자료입력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DY152" s="28">
        <f>IF(AND($S152='자료입력 및 결과표시'!$B$9,COUNTIF($W152:$DR152,'자료입력 및 결과표시'!$C$9)&gt;=1),IF(OR('자료입력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DZ152" s="28">
        <f>IF(AND($S152='자료입력 및 결과표시'!$B$10,COUNTIF($W152:$DR152,'자료입력 및 결과표시'!$C$10)&gt;=1),IF(OR('자료입력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A152" s="28">
        <f>IF(AND($S152='자료입력 및 결과표시'!$B$11,COUNTIF($W152:$DR152,'자료입력 및 결과표시'!$C$11)&gt;=1),IF(OR('자료입력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B152" s="28">
        <f>IF(AND($S152='자료입력 및 결과표시'!$B$12,COUNTIF($W152:$DR152,'자료입력 및 결과표시'!$C$12)&gt;=1),IF(OR('자료입력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C152" s="28">
        <f>IF(AND($S152='자료입력 및 결과표시'!$B$13,COUNTIF($W152:$DR152,'자료입력 및 결과표시'!$C$13)&gt;=1),IF(OR('자료입력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D152" s="28">
        <f>IF(AND($S152='자료입력 및 결과표시'!$B$14,COUNTIF($W152:$DR152,'자료입력 및 결과표시'!$C$14)&gt;=1),IF(OR('자료입력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E152" s="28">
        <f>IF(AND($S152='자료입력 및 결과표시'!$B$15,COUNTIF($W152:$DR152,'자료입력 및 결과표시'!$C$15)&gt;=1),IF(OR('자료입력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F152" s="28">
        <f>IF(AND($S152='자료입력 및 결과표시'!$B$16,COUNTIF($W152:$DR152,'자료입력 및 결과표시'!$C$16)&gt;=1),IF(OR('자료입력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G152" s="28">
        <f>IF(AND($S152='자료입력 및 결과표시'!$B$17,COUNTIF($W152:$DR152,'자료입력 및 결과표시'!$C$17)&gt;=1),IF(OR('자료입력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H152" s="28">
        <f>IF(AND($S152='자료입력 및 결과표시'!$B$18,COUNTIF($W152:$DR152,'자료입력 및 결과표시'!$C$18)&gt;=1),IF(OR('자료입력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I152" s="28">
        <f>IF(AND($S152='자료입력 및 결과표시'!$B$19,COUNTIF($W152:$DR152,'자료입력 및 결과표시'!$C$19)&gt;=1),IF(OR('자료입력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J152" s="28">
        <f>IF(AND($S152='자료입력 및 결과표시'!$B$20,COUNTIF($W152:$DR152,'자료입력 및 결과표시'!$C$20)&gt;=1),IF(OR('자료입력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K152" s="28">
        <f>IF(AND($S152='자료입력 및 결과표시'!$B$21,COUNTIF($W152:$DR152,'자료입력 및 결과표시'!$C$21)&gt;=1),IF(OR('자료입력 및 결과표시'!$B$4+90&gt;=$V152,'자료입력 및 결과표시'!$B$4&lt;$U152),0,IF($V152-'자료입력 및 결과표시'!$B$4-90&gt;='자료입력 및 결과표시'!$E$4,'자료입력 및 결과표시'!$E$4,$V152-'자료입력 및 결과표시'!$B$4-90)),0)</f>
        <v>0</v>
      </c>
      <c r="EL152" s="17">
        <f>IF(AND(S152='자료입력 및 결과표시'!$B$6,COUNTIF('업무중복도(데이터 입력)'!$W152:$DR152,'자료입력 및 결과표시'!$C$6)&gt;=1),1,0)</f>
        <v>0</v>
      </c>
      <c r="EM152" s="17">
        <f>IF(AND(S152='자료입력 및 결과표시'!$B$7,COUNTIF('업무중복도(데이터 입력)'!$W152:$DR152,'자료입력 및 결과표시'!$C$7)&gt;=1),2,0)</f>
        <v>0</v>
      </c>
      <c r="EN152" s="17">
        <f>IF(AND(S152='자료입력 및 결과표시'!$B$8,COUNTIF('업무중복도(데이터 입력)'!$W152:$DR152,'자료입력 및 결과표시'!$C$8)&gt;=1),3,0)</f>
        <v>0</v>
      </c>
      <c r="EO152" s="17">
        <f>IF(AND(S152='자료입력 및 결과표시'!$B$9,COUNTIF('업무중복도(데이터 입력)'!$W152:$DR152,'자료입력 및 결과표시'!$C$9)&gt;=1),4,0)</f>
        <v>0</v>
      </c>
      <c r="EP152" s="17">
        <f>IF(AND(S152='자료입력 및 결과표시'!$B$10,COUNTIF('업무중복도(데이터 입력)'!$W152:$DR152,'자료입력 및 결과표시'!$C$10)&gt;=1),5,0)</f>
        <v>0</v>
      </c>
      <c r="EQ152" s="17">
        <f>IF(AND(S152='자료입력 및 결과표시'!$B$11,COUNTIF('업무중복도(데이터 입력)'!$W152:$DR152,'자료입력 및 결과표시'!$C$11)&gt;=1),6,0)</f>
        <v>0</v>
      </c>
      <c r="ER152" s="17">
        <f>IF(AND(S152='자료입력 및 결과표시'!$B$12,COUNTIF('업무중복도(데이터 입력)'!$W152:$DR152,'자료입력 및 결과표시'!$C$12)&gt;=1),7,0)</f>
        <v>0</v>
      </c>
      <c r="ES152" s="17">
        <f>IF(AND(S152='자료입력 및 결과표시'!$B$13,COUNTIF('업무중복도(데이터 입력)'!$W152:$DR152,'자료입력 및 결과표시'!$C$13)&gt;=1),8,0)</f>
        <v>0</v>
      </c>
      <c r="ET152" s="17">
        <f>IF(AND(S152='자료입력 및 결과표시'!$B$14,COUNTIF('업무중복도(데이터 입력)'!$W152:$DR152,'자료입력 및 결과표시'!$C$14)&gt;=1),9,0)</f>
        <v>0</v>
      </c>
      <c r="EU152" s="17">
        <f>IF(AND(S152='자료입력 및 결과표시'!$B$15,COUNTIF('업무중복도(데이터 입력)'!$W152:$DR152,'자료입력 및 결과표시'!$C$15)&gt;=1),10,0)</f>
        <v>0</v>
      </c>
      <c r="EV152" s="17">
        <f>IF(AND(S152='자료입력 및 결과표시'!$B$16,COUNTIF('업무중복도(데이터 입력)'!$W152:$DR152,'자료입력 및 결과표시'!$C$16)&gt;=1),11,0)</f>
        <v>0</v>
      </c>
      <c r="EW152" s="17">
        <f>IF(AND(S152='자료입력 및 결과표시'!$B$17,COUNTIF('업무중복도(데이터 입력)'!$W152:$DR152,'자료입력 및 결과표시'!$C$17)&gt;=1),12,0)</f>
        <v>0</v>
      </c>
      <c r="EX152" s="17">
        <f>IF(AND(S152='자료입력 및 결과표시'!$B$18,COUNTIF('업무중복도(데이터 입력)'!$W152:$DR152,'자료입력 및 결과표시'!$C$18)&gt;=1),13,0)</f>
        <v>0</v>
      </c>
      <c r="EY152" s="17">
        <f>IF(AND(S152='자료입력 및 결과표시'!$B$19,COUNTIF('업무중복도(데이터 입력)'!$W152:$DR152,'자료입력 및 결과표시'!$C$19)&gt;=1),14,0)</f>
        <v>0</v>
      </c>
      <c r="EZ152" s="17">
        <f>IF(AND(S152='자료입력 및 결과표시'!$B$20,COUNTIF('업무중복도(데이터 입력)'!$W152:$DR152,'자료입력 및 결과표시'!$C$20)&gt;=1),15,0)</f>
        <v>0</v>
      </c>
      <c r="FA152" s="17">
        <f>IF(AND(S152='자료입력 및 결과표시'!$B$21,COUNTIF('업무중복도(데이터 입력)'!$W152:$DR152,'자료입력 및 결과표시'!$C$21)&gt;=1),16,0)</f>
        <v>0</v>
      </c>
      <c r="FD152" s="270" t="str">
        <f ca="1">IFERROR(MATCH('자료입력 및 결과표시'!$C$62,OFFSET($R$3,$FD151,,1000),0)+$FD151,"")</f>
        <v/>
      </c>
      <c r="FE152" s="271" t="str">
        <f t="shared" ca="1" si="383"/>
        <v/>
      </c>
      <c r="FK152" s="17">
        <f t="shared" si="384"/>
        <v>0</v>
      </c>
      <c r="FO152"/>
      <c r="FP152" s="17" t="str">
        <f t="shared" ca="1" si="385"/>
        <v/>
      </c>
      <c r="FQ152" s="270" t="str">
        <f ca="1">IFERROR(MATCH('자료입력 및 결과표시'!$C$62,OFFSET($R$3,$FQ151,,1000),0)+$FQ151,"")</f>
        <v/>
      </c>
      <c r="FR152" s="17" t="str">
        <f t="shared" ca="1" si="266"/>
        <v/>
      </c>
      <c r="FS152" s="17" t="str">
        <f t="shared" ca="1" si="267"/>
        <v/>
      </c>
      <c r="FT152" s="17" t="str">
        <f t="shared" ca="1" si="268"/>
        <v/>
      </c>
      <c r="FU152" s="17" t="str">
        <f t="shared" ca="1" si="269"/>
        <v/>
      </c>
      <c r="FV152" s="17" t="str">
        <f t="shared" ca="1" si="270"/>
        <v/>
      </c>
      <c r="FW152" s="17" t="str">
        <f t="shared" ca="1" si="271"/>
        <v/>
      </c>
      <c r="FX152" s="17" t="str">
        <f t="shared" ca="1" si="272"/>
        <v/>
      </c>
      <c r="FY152" s="17" t="str">
        <f t="shared" ca="1" si="273"/>
        <v/>
      </c>
      <c r="FZ152" s="17" t="str">
        <f t="shared" ca="1" si="274"/>
        <v/>
      </c>
      <c r="GA152" s="17" t="str">
        <f t="shared" ca="1" si="275"/>
        <v/>
      </c>
      <c r="GB152" s="17" t="str">
        <f t="shared" ca="1" si="276"/>
        <v/>
      </c>
      <c r="GC152" s="17" t="str">
        <f t="shared" ca="1" si="277"/>
        <v/>
      </c>
      <c r="GD152" s="17" t="str">
        <f t="shared" ca="1" si="278"/>
        <v/>
      </c>
      <c r="GE152" s="17" t="str">
        <f t="shared" ca="1" si="279"/>
        <v/>
      </c>
      <c r="GF152" s="17" t="str">
        <f t="shared" ca="1" si="280"/>
        <v/>
      </c>
      <c r="GG152" s="17" t="str">
        <f t="shared" ca="1" si="281"/>
        <v/>
      </c>
      <c r="GH152" s="17" t="str">
        <f t="shared" ca="1" si="282"/>
        <v/>
      </c>
      <c r="GI152" s="17" t="str">
        <f t="shared" ca="1" si="283"/>
        <v/>
      </c>
      <c r="GJ152" s="17" t="str">
        <f t="shared" ca="1" si="284"/>
        <v/>
      </c>
      <c r="GK152" s="17" t="str">
        <f t="shared" ca="1" si="285"/>
        <v/>
      </c>
      <c r="GL152" s="17" t="str">
        <f t="shared" ca="1" si="286"/>
        <v/>
      </c>
      <c r="GM152" s="17" t="str">
        <f t="shared" ca="1" si="287"/>
        <v/>
      </c>
      <c r="GN152" s="17" t="str">
        <f t="shared" ca="1" si="288"/>
        <v/>
      </c>
      <c r="GO152" s="17" t="str">
        <f t="shared" ca="1" si="289"/>
        <v/>
      </c>
      <c r="GP152" s="17" t="str">
        <f t="shared" ca="1" si="290"/>
        <v/>
      </c>
      <c r="GQ152" s="17" t="str">
        <f t="shared" ca="1" si="291"/>
        <v/>
      </c>
      <c r="GR152" s="17" t="str">
        <f t="shared" ca="1" si="292"/>
        <v/>
      </c>
      <c r="GS152" s="17" t="str">
        <f t="shared" ca="1" si="293"/>
        <v/>
      </c>
      <c r="GT152" s="17" t="str">
        <f t="shared" ca="1" si="294"/>
        <v/>
      </c>
      <c r="GU152" s="17" t="str">
        <f t="shared" ca="1" si="295"/>
        <v/>
      </c>
      <c r="GV152" s="17" t="str">
        <f t="shared" ca="1" si="296"/>
        <v/>
      </c>
      <c r="GW152" s="17" t="str">
        <f t="shared" ca="1" si="297"/>
        <v/>
      </c>
      <c r="GX152" s="17" t="str">
        <f t="shared" ca="1" si="298"/>
        <v/>
      </c>
      <c r="GY152" s="17" t="str">
        <f t="shared" ca="1" si="299"/>
        <v/>
      </c>
      <c r="GZ152" s="17" t="str">
        <f t="shared" ca="1" si="300"/>
        <v/>
      </c>
      <c r="HA152" s="17" t="str">
        <f t="shared" ca="1" si="301"/>
        <v/>
      </c>
      <c r="HB152" s="17" t="str">
        <f t="shared" ca="1" si="302"/>
        <v/>
      </c>
      <c r="HC152" s="17" t="str">
        <f t="shared" ca="1" si="303"/>
        <v/>
      </c>
      <c r="HD152" s="17" t="str">
        <f t="shared" ca="1" si="304"/>
        <v/>
      </c>
      <c r="HE152" s="17" t="str">
        <f t="shared" ca="1" si="305"/>
        <v/>
      </c>
      <c r="HF152" s="17" t="str">
        <f t="shared" ca="1" si="306"/>
        <v/>
      </c>
      <c r="HG152" s="17" t="str">
        <f t="shared" ca="1" si="307"/>
        <v/>
      </c>
      <c r="HH152" s="17" t="str">
        <f t="shared" ca="1" si="308"/>
        <v/>
      </c>
      <c r="HI152" s="17" t="str">
        <f t="shared" ca="1" si="309"/>
        <v/>
      </c>
      <c r="HJ152" s="17" t="str">
        <f t="shared" ca="1" si="310"/>
        <v/>
      </c>
      <c r="HK152" s="17" t="str">
        <f t="shared" ca="1" si="311"/>
        <v/>
      </c>
      <c r="HL152" s="17" t="str">
        <f t="shared" ca="1" si="312"/>
        <v/>
      </c>
      <c r="HM152" s="17" t="str">
        <f t="shared" ca="1" si="313"/>
        <v/>
      </c>
      <c r="HN152" s="17" t="str">
        <f t="shared" ca="1" si="314"/>
        <v/>
      </c>
      <c r="HO152" s="17" t="str">
        <f t="shared" ca="1" si="315"/>
        <v/>
      </c>
      <c r="HP152" s="17" t="str">
        <f t="shared" ca="1" si="316"/>
        <v/>
      </c>
      <c r="HQ152" s="17" t="str">
        <f t="shared" ca="1" si="317"/>
        <v/>
      </c>
      <c r="HR152" s="17" t="str">
        <f t="shared" ca="1" si="318"/>
        <v/>
      </c>
      <c r="HS152" s="17" t="str">
        <f t="shared" ca="1" si="319"/>
        <v/>
      </c>
      <c r="HT152" s="17" t="str">
        <f t="shared" ca="1" si="320"/>
        <v/>
      </c>
      <c r="HU152" s="17" t="str">
        <f t="shared" ca="1" si="321"/>
        <v/>
      </c>
      <c r="HV152" s="17" t="str">
        <f t="shared" ca="1" si="322"/>
        <v/>
      </c>
      <c r="HW152" s="17" t="str">
        <f t="shared" ca="1" si="323"/>
        <v/>
      </c>
      <c r="HX152" s="17" t="str">
        <f t="shared" ca="1" si="324"/>
        <v/>
      </c>
      <c r="HY152" s="17" t="str">
        <f t="shared" ca="1" si="325"/>
        <v/>
      </c>
      <c r="HZ152" s="17" t="str">
        <f t="shared" ca="1" si="326"/>
        <v/>
      </c>
      <c r="IA152" s="17" t="str">
        <f t="shared" ca="1" si="327"/>
        <v/>
      </c>
      <c r="IB152" s="17" t="str">
        <f t="shared" ca="1" si="328"/>
        <v/>
      </c>
      <c r="IC152" s="17" t="str">
        <f t="shared" ca="1" si="329"/>
        <v/>
      </c>
      <c r="ID152" s="17" t="str">
        <f t="shared" ca="1" si="330"/>
        <v/>
      </c>
      <c r="IE152" s="17" t="str">
        <f t="shared" ca="1" si="331"/>
        <v/>
      </c>
      <c r="IF152" s="17" t="str">
        <f t="shared" ca="1" si="332"/>
        <v/>
      </c>
      <c r="IG152" s="17" t="str">
        <f t="shared" ca="1" si="333"/>
        <v/>
      </c>
      <c r="IH152" s="17" t="str">
        <f t="shared" ca="1" si="334"/>
        <v/>
      </c>
      <c r="II152" s="17" t="str">
        <f t="shared" ca="1" si="335"/>
        <v/>
      </c>
      <c r="IJ152" s="17" t="str">
        <f t="shared" ca="1" si="336"/>
        <v/>
      </c>
      <c r="IK152" s="17" t="str">
        <f t="shared" ca="1" si="337"/>
        <v/>
      </c>
      <c r="IL152" s="17" t="str">
        <f t="shared" ca="1" si="338"/>
        <v/>
      </c>
      <c r="IM152" s="17" t="str">
        <f t="shared" ca="1" si="339"/>
        <v/>
      </c>
      <c r="IN152" s="17" t="str">
        <f t="shared" ca="1" si="340"/>
        <v/>
      </c>
      <c r="IO152" s="17" t="str">
        <f t="shared" ca="1" si="341"/>
        <v/>
      </c>
      <c r="IP152" s="17" t="str">
        <f t="shared" ca="1" si="342"/>
        <v/>
      </c>
      <c r="IQ152" s="17" t="str">
        <f t="shared" ca="1" si="343"/>
        <v/>
      </c>
      <c r="IR152" s="17" t="str">
        <f t="shared" ca="1" si="344"/>
        <v/>
      </c>
      <c r="IS152" s="17" t="str">
        <f t="shared" ca="1" si="345"/>
        <v/>
      </c>
      <c r="IT152" s="17" t="str">
        <f t="shared" ca="1" si="346"/>
        <v/>
      </c>
      <c r="IU152" s="17" t="str">
        <f t="shared" ca="1" si="347"/>
        <v/>
      </c>
      <c r="IV152" s="17" t="str">
        <f t="shared" ca="1" si="348"/>
        <v/>
      </c>
      <c r="IW152" s="17" t="str">
        <f t="shared" ca="1" si="349"/>
        <v/>
      </c>
      <c r="IX152" s="17" t="str">
        <f t="shared" ca="1" si="350"/>
        <v/>
      </c>
      <c r="IY152" s="17" t="str">
        <f t="shared" ca="1" si="351"/>
        <v/>
      </c>
      <c r="IZ152" s="17" t="str">
        <f t="shared" ca="1" si="352"/>
        <v/>
      </c>
      <c r="JA152" s="17" t="str">
        <f t="shared" ca="1" si="353"/>
        <v/>
      </c>
      <c r="JB152" s="17" t="str">
        <f t="shared" ca="1" si="354"/>
        <v/>
      </c>
      <c r="JC152" s="17" t="str">
        <f t="shared" ca="1" si="355"/>
        <v/>
      </c>
      <c r="JD152" s="17" t="str">
        <f t="shared" ca="1" si="356"/>
        <v/>
      </c>
      <c r="JE152" s="17" t="str">
        <f t="shared" ca="1" si="357"/>
        <v/>
      </c>
      <c r="JF152" s="17" t="str">
        <f t="shared" ca="1" si="358"/>
        <v/>
      </c>
      <c r="JG152" s="17" t="str">
        <f t="shared" ca="1" si="359"/>
        <v/>
      </c>
      <c r="JH152" s="17" t="str">
        <f t="shared" ca="1" si="360"/>
        <v/>
      </c>
      <c r="JI152" s="17" t="str">
        <f t="shared" ca="1" si="361"/>
        <v/>
      </c>
      <c r="JJ152" s="17" t="str">
        <f t="shared" ca="1" si="362"/>
        <v/>
      </c>
      <c r="JK152" s="17" t="str">
        <f t="shared" ca="1" si="363"/>
        <v/>
      </c>
      <c r="JL152" s="17" t="str">
        <f t="shared" ca="1" si="364"/>
        <v/>
      </c>
      <c r="JM152" s="17" t="str">
        <f t="shared" ca="1" si="365"/>
        <v/>
      </c>
    </row>
    <row r="153" spans="1:273">
      <c r="A153" s="17" t="str">
        <f t="shared" si="366"/>
        <v>\\\0</v>
      </c>
      <c r="B153" s="17" t="str">
        <f t="shared" si="367"/>
        <v>\\\0</v>
      </c>
      <c r="C153" s="17" t="str">
        <f t="shared" si="368"/>
        <v>\\\0</v>
      </c>
      <c r="D153" s="17" t="str">
        <f t="shared" si="369"/>
        <v>\\\0</v>
      </c>
      <c r="E153" s="17" t="str">
        <f t="shared" si="370"/>
        <v>\\\0</v>
      </c>
      <c r="F153" s="17" t="str">
        <f t="shared" si="371"/>
        <v>\\\0</v>
      </c>
      <c r="G153" s="17" t="str">
        <f t="shared" si="372"/>
        <v>\\\0</v>
      </c>
      <c r="H153" s="17" t="str">
        <f t="shared" si="373"/>
        <v>\\\0</v>
      </c>
      <c r="I153" s="17" t="str">
        <f t="shared" si="374"/>
        <v>\\\0</v>
      </c>
      <c r="J153" s="17" t="str">
        <f t="shared" si="375"/>
        <v>\\\0</v>
      </c>
      <c r="K153" s="17" t="str">
        <f t="shared" si="376"/>
        <v>\\\0</v>
      </c>
      <c r="L153" s="17" t="str">
        <f t="shared" si="377"/>
        <v>\\\0</v>
      </c>
      <c r="M153" s="17" t="str">
        <f t="shared" si="378"/>
        <v>\\\0</v>
      </c>
      <c r="N153" s="17" t="str">
        <f t="shared" si="379"/>
        <v>\\\0</v>
      </c>
      <c r="O153" s="17" t="str">
        <f t="shared" si="380"/>
        <v>\\\0</v>
      </c>
      <c r="P153" s="17" t="str">
        <f t="shared" si="381"/>
        <v>\\\0</v>
      </c>
      <c r="R153" s="17" t="str">
        <f t="shared" si="382"/>
        <v>\\</v>
      </c>
      <c r="S153" s="38"/>
      <c r="T153" s="39"/>
      <c r="U153" s="31"/>
      <c r="V153" s="32"/>
      <c r="W153" s="36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35"/>
      <c r="DS153" s="287"/>
      <c r="DT153" s="36"/>
      <c r="DU153" s="37"/>
      <c r="DV153" s="28">
        <f>IF(AND($S153='자료입력 및 결과표시'!$B$6,COUNTIF($W153:$DR153,'자료입력 및 결과표시'!$C$6)&gt;=1),IF(OR('자료입력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DW153" s="28">
        <f>IF(AND($S153='자료입력 및 결과표시'!$B$7,COUNTIF($W153:$DR153,'자료입력 및 결과표시'!$C$7)&gt;=1),IF(OR('자료입력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DX153" s="28">
        <f>IF(AND($S153='자료입력 및 결과표시'!$B$8,COUNTIF($W153:$DR153,'자료입력 및 결과표시'!$C$8)&gt;=1),IF(OR('자료입력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DY153" s="28">
        <f>IF(AND($S153='자료입력 및 결과표시'!$B$9,COUNTIF($W153:$DR153,'자료입력 및 결과표시'!$C$9)&gt;=1),IF(OR('자료입력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DZ153" s="28">
        <f>IF(AND($S153='자료입력 및 결과표시'!$B$10,COUNTIF($W153:$DR153,'자료입력 및 결과표시'!$C$10)&gt;=1),IF(OR('자료입력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A153" s="28">
        <f>IF(AND($S153='자료입력 및 결과표시'!$B$11,COUNTIF($W153:$DR153,'자료입력 및 결과표시'!$C$11)&gt;=1),IF(OR('자료입력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B153" s="28">
        <f>IF(AND($S153='자료입력 및 결과표시'!$B$12,COUNTIF($W153:$DR153,'자료입력 및 결과표시'!$C$12)&gt;=1),IF(OR('자료입력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C153" s="28">
        <f>IF(AND($S153='자료입력 및 결과표시'!$B$13,COUNTIF($W153:$DR153,'자료입력 및 결과표시'!$C$13)&gt;=1),IF(OR('자료입력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D153" s="28">
        <f>IF(AND($S153='자료입력 및 결과표시'!$B$14,COUNTIF($W153:$DR153,'자료입력 및 결과표시'!$C$14)&gt;=1),IF(OR('자료입력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E153" s="28">
        <f>IF(AND($S153='자료입력 및 결과표시'!$B$15,COUNTIF($W153:$DR153,'자료입력 및 결과표시'!$C$15)&gt;=1),IF(OR('자료입력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F153" s="28">
        <f>IF(AND($S153='자료입력 및 결과표시'!$B$16,COUNTIF($W153:$DR153,'자료입력 및 결과표시'!$C$16)&gt;=1),IF(OR('자료입력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G153" s="28">
        <f>IF(AND($S153='자료입력 및 결과표시'!$B$17,COUNTIF($W153:$DR153,'자료입력 및 결과표시'!$C$17)&gt;=1),IF(OR('자료입력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H153" s="28">
        <f>IF(AND($S153='자료입력 및 결과표시'!$B$18,COUNTIF($W153:$DR153,'자료입력 및 결과표시'!$C$18)&gt;=1),IF(OR('자료입력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I153" s="28">
        <f>IF(AND($S153='자료입력 및 결과표시'!$B$19,COUNTIF($W153:$DR153,'자료입력 및 결과표시'!$C$19)&gt;=1),IF(OR('자료입력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J153" s="28">
        <f>IF(AND($S153='자료입력 및 결과표시'!$B$20,COUNTIF($W153:$DR153,'자료입력 및 결과표시'!$C$20)&gt;=1),IF(OR('자료입력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K153" s="28">
        <f>IF(AND($S153='자료입력 및 결과표시'!$B$21,COUNTIF($W153:$DR153,'자료입력 및 결과표시'!$C$21)&gt;=1),IF(OR('자료입력 및 결과표시'!$B$4+90&gt;=$V153,'자료입력 및 결과표시'!$B$4&lt;$U153),0,IF($V153-'자료입력 및 결과표시'!$B$4-90&gt;='자료입력 및 결과표시'!$E$4,'자료입력 및 결과표시'!$E$4,$V153-'자료입력 및 결과표시'!$B$4-90)),0)</f>
        <v>0</v>
      </c>
      <c r="EL153" s="17">
        <f>IF(AND(S153='자료입력 및 결과표시'!$B$6,COUNTIF('업무중복도(데이터 입력)'!$W153:$DR153,'자료입력 및 결과표시'!$C$6)&gt;=1),1,0)</f>
        <v>0</v>
      </c>
      <c r="EM153" s="17">
        <f>IF(AND(S153='자료입력 및 결과표시'!$B$7,COUNTIF('업무중복도(데이터 입력)'!$W153:$DR153,'자료입력 및 결과표시'!$C$7)&gt;=1),2,0)</f>
        <v>0</v>
      </c>
      <c r="EN153" s="17">
        <f>IF(AND(S153='자료입력 및 결과표시'!$B$8,COUNTIF('업무중복도(데이터 입력)'!$W153:$DR153,'자료입력 및 결과표시'!$C$8)&gt;=1),3,0)</f>
        <v>0</v>
      </c>
      <c r="EO153" s="17">
        <f>IF(AND(S153='자료입력 및 결과표시'!$B$9,COUNTIF('업무중복도(데이터 입력)'!$W153:$DR153,'자료입력 및 결과표시'!$C$9)&gt;=1),4,0)</f>
        <v>0</v>
      </c>
      <c r="EP153" s="17">
        <f>IF(AND(S153='자료입력 및 결과표시'!$B$10,COUNTIF('업무중복도(데이터 입력)'!$W153:$DR153,'자료입력 및 결과표시'!$C$10)&gt;=1),5,0)</f>
        <v>0</v>
      </c>
      <c r="EQ153" s="17">
        <f>IF(AND(S153='자료입력 및 결과표시'!$B$11,COUNTIF('업무중복도(데이터 입력)'!$W153:$DR153,'자료입력 및 결과표시'!$C$11)&gt;=1),6,0)</f>
        <v>0</v>
      </c>
      <c r="ER153" s="17">
        <f>IF(AND(S153='자료입력 및 결과표시'!$B$12,COUNTIF('업무중복도(데이터 입력)'!$W153:$DR153,'자료입력 및 결과표시'!$C$12)&gt;=1),7,0)</f>
        <v>0</v>
      </c>
      <c r="ES153" s="17">
        <f>IF(AND(S153='자료입력 및 결과표시'!$B$13,COUNTIF('업무중복도(데이터 입력)'!$W153:$DR153,'자료입력 및 결과표시'!$C$13)&gt;=1),8,0)</f>
        <v>0</v>
      </c>
      <c r="ET153" s="17">
        <f>IF(AND(S153='자료입력 및 결과표시'!$B$14,COUNTIF('업무중복도(데이터 입력)'!$W153:$DR153,'자료입력 및 결과표시'!$C$14)&gt;=1),9,0)</f>
        <v>0</v>
      </c>
      <c r="EU153" s="17">
        <f>IF(AND(S153='자료입력 및 결과표시'!$B$15,COUNTIF('업무중복도(데이터 입력)'!$W153:$DR153,'자료입력 및 결과표시'!$C$15)&gt;=1),10,0)</f>
        <v>0</v>
      </c>
      <c r="EV153" s="17">
        <f>IF(AND(S153='자료입력 및 결과표시'!$B$16,COUNTIF('업무중복도(데이터 입력)'!$W153:$DR153,'자료입력 및 결과표시'!$C$16)&gt;=1),11,0)</f>
        <v>0</v>
      </c>
      <c r="EW153" s="17">
        <f>IF(AND(S153='자료입력 및 결과표시'!$B$17,COUNTIF('업무중복도(데이터 입력)'!$W153:$DR153,'자료입력 및 결과표시'!$C$17)&gt;=1),12,0)</f>
        <v>0</v>
      </c>
      <c r="EX153" s="17">
        <f>IF(AND(S153='자료입력 및 결과표시'!$B$18,COUNTIF('업무중복도(데이터 입력)'!$W153:$DR153,'자료입력 및 결과표시'!$C$18)&gt;=1),13,0)</f>
        <v>0</v>
      </c>
      <c r="EY153" s="17">
        <f>IF(AND(S153='자료입력 및 결과표시'!$B$19,COUNTIF('업무중복도(데이터 입력)'!$W153:$DR153,'자료입력 및 결과표시'!$C$19)&gt;=1),14,0)</f>
        <v>0</v>
      </c>
      <c r="EZ153" s="17">
        <f>IF(AND(S153='자료입력 및 결과표시'!$B$20,COUNTIF('업무중복도(데이터 입력)'!$W153:$DR153,'자료입력 및 결과표시'!$C$20)&gt;=1),15,0)</f>
        <v>0</v>
      </c>
      <c r="FA153" s="17">
        <f>IF(AND(S153='자료입력 및 결과표시'!$B$21,COUNTIF('업무중복도(데이터 입력)'!$W153:$DR153,'자료입력 및 결과표시'!$C$21)&gt;=1),16,0)</f>
        <v>0</v>
      </c>
      <c r="FD153" s="270" t="str">
        <f ca="1">IFERROR(MATCH('자료입력 및 결과표시'!$C$62,OFFSET($R$3,$FD152,,1000),0)+$FD152,"")</f>
        <v/>
      </c>
      <c r="FE153" s="271" t="str">
        <f t="shared" ca="1" si="383"/>
        <v/>
      </c>
      <c r="FK153" s="17">
        <f t="shared" si="384"/>
        <v>0</v>
      </c>
      <c r="FO153"/>
      <c r="FP153" s="17" t="str">
        <f t="shared" ca="1" si="385"/>
        <v/>
      </c>
      <c r="FQ153" s="270" t="str">
        <f ca="1">IFERROR(MATCH('자료입력 및 결과표시'!$C$62,OFFSET($R$3,$FQ152,,1000),0)+$FQ152,"")</f>
        <v/>
      </c>
      <c r="FR153" s="17" t="str">
        <f t="shared" ca="1" si="266"/>
        <v/>
      </c>
      <c r="FS153" s="17" t="str">
        <f t="shared" ca="1" si="267"/>
        <v/>
      </c>
      <c r="FT153" s="17" t="str">
        <f t="shared" ca="1" si="268"/>
        <v/>
      </c>
      <c r="FU153" s="17" t="str">
        <f t="shared" ca="1" si="269"/>
        <v/>
      </c>
      <c r="FV153" s="17" t="str">
        <f t="shared" ca="1" si="270"/>
        <v/>
      </c>
      <c r="FW153" s="17" t="str">
        <f t="shared" ca="1" si="271"/>
        <v/>
      </c>
      <c r="FX153" s="17" t="str">
        <f t="shared" ca="1" si="272"/>
        <v/>
      </c>
      <c r="FY153" s="17" t="str">
        <f t="shared" ca="1" si="273"/>
        <v/>
      </c>
      <c r="FZ153" s="17" t="str">
        <f t="shared" ca="1" si="274"/>
        <v/>
      </c>
      <c r="GA153" s="17" t="str">
        <f t="shared" ca="1" si="275"/>
        <v/>
      </c>
      <c r="GB153" s="17" t="str">
        <f t="shared" ca="1" si="276"/>
        <v/>
      </c>
      <c r="GC153" s="17" t="str">
        <f t="shared" ca="1" si="277"/>
        <v/>
      </c>
      <c r="GD153" s="17" t="str">
        <f t="shared" ca="1" si="278"/>
        <v/>
      </c>
      <c r="GE153" s="17" t="str">
        <f t="shared" ca="1" si="279"/>
        <v/>
      </c>
      <c r="GF153" s="17" t="str">
        <f t="shared" ca="1" si="280"/>
        <v/>
      </c>
      <c r="GG153" s="17" t="str">
        <f t="shared" ca="1" si="281"/>
        <v/>
      </c>
      <c r="GH153" s="17" t="str">
        <f t="shared" ca="1" si="282"/>
        <v/>
      </c>
      <c r="GI153" s="17" t="str">
        <f t="shared" ca="1" si="283"/>
        <v/>
      </c>
      <c r="GJ153" s="17" t="str">
        <f t="shared" ca="1" si="284"/>
        <v/>
      </c>
      <c r="GK153" s="17" t="str">
        <f t="shared" ca="1" si="285"/>
        <v/>
      </c>
      <c r="GL153" s="17" t="str">
        <f t="shared" ca="1" si="286"/>
        <v/>
      </c>
      <c r="GM153" s="17" t="str">
        <f t="shared" ca="1" si="287"/>
        <v/>
      </c>
      <c r="GN153" s="17" t="str">
        <f t="shared" ca="1" si="288"/>
        <v/>
      </c>
      <c r="GO153" s="17" t="str">
        <f t="shared" ca="1" si="289"/>
        <v/>
      </c>
      <c r="GP153" s="17" t="str">
        <f t="shared" ca="1" si="290"/>
        <v/>
      </c>
      <c r="GQ153" s="17" t="str">
        <f t="shared" ca="1" si="291"/>
        <v/>
      </c>
      <c r="GR153" s="17" t="str">
        <f t="shared" ca="1" si="292"/>
        <v/>
      </c>
      <c r="GS153" s="17" t="str">
        <f t="shared" ca="1" si="293"/>
        <v/>
      </c>
      <c r="GT153" s="17" t="str">
        <f t="shared" ca="1" si="294"/>
        <v/>
      </c>
      <c r="GU153" s="17" t="str">
        <f t="shared" ca="1" si="295"/>
        <v/>
      </c>
      <c r="GV153" s="17" t="str">
        <f t="shared" ca="1" si="296"/>
        <v/>
      </c>
      <c r="GW153" s="17" t="str">
        <f t="shared" ca="1" si="297"/>
        <v/>
      </c>
      <c r="GX153" s="17" t="str">
        <f t="shared" ca="1" si="298"/>
        <v/>
      </c>
      <c r="GY153" s="17" t="str">
        <f t="shared" ca="1" si="299"/>
        <v/>
      </c>
      <c r="GZ153" s="17" t="str">
        <f t="shared" ca="1" si="300"/>
        <v/>
      </c>
      <c r="HA153" s="17" t="str">
        <f t="shared" ca="1" si="301"/>
        <v/>
      </c>
      <c r="HB153" s="17" t="str">
        <f t="shared" ca="1" si="302"/>
        <v/>
      </c>
      <c r="HC153" s="17" t="str">
        <f t="shared" ca="1" si="303"/>
        <v/>
      </c>
      <c r="HD153" s="17" t="str">
        <f t="shared" ca="1" si="304"/>
        <v/>
      </c>
      <c r="HE153" s="17" t="str">
        <f t="shared" ca="1" si="305"/>
        <v/>
      </c>
      <c r="HF153" s="17" t="str">
        <f t="shared" ca="1" si="306"/>
        <v/>
      </c>
      <c r="HG153" s="17" t="str">
        <f t="shared" ca="1" si="307"/>
        <v/>
      </c>
      <c r="HH153" s="17" t="str">
        <f t="shared" ca="1" si="308"/>
        <v/>
      </c>
      <c r="HI153" s="17" t="str">
        <f t="shared" ca="1" si="309"/>
        <v/>
      </c>
      <c r="HJ153" s="17" t="str">
        <f t="shared" ca="1" si="310"/>
        <v/>
      </c>
      <c r="HK153" s="17" t="str">
        <f t="shared" ca="1" si="311"/>
        <v/>
      </c>
      <c r="HL153" s="17" t="str">
        <f t="shared" ca="1" si="312"/>
        <v/>
      </c>
      <c r="HM153" s="17" t="str">
        <f t="shared" ca="1" si="313"/>
        <v/>
      </c>
      <c r="HN153" s="17" t="str">
        <f t="shared" ca="1" si="314"/>
        <v/>
      </c>
      <c r="HO153" s="17" t="str">
        <f t="shared" ca="1" si="315"/>
        <v/>
      </c>
      <c r="HP153" s="17" t="str">
        <f t="shared" ca="1" si="316"/>
        <v/>
      </c>
      <c r="HQ153" s="17" t="str">
        <f t="shared" ca="1" si="317"/>
        <v/>
      </c>
      <c r="HR153" s="17" t="str">
        <f t="shared" ca="1" si="318"/>
        <v/>
      </c>
      <c r="HS153" s="17" t="str">
        <f t="shared" ca="1" si="319"/>
        <v/>
      </c>
      <c r="HT153" s="17" t="str">
        <f t="shared" ca="1" si="320"/>
        <v/>
      </c>
      <c r="HU153" s="17" t="str">
        <f t="shared" ca="1" si="321"/>
        <v/>
      </c>
      <c r="HV153" s="17" t="str">
        <f t="shared" ca="1" si="322"/>
        <v/>
      </c>
      <c r="HW153" s="17" t="str">
        <f t="shared" ca="1" si="323"/>
        <v/>
      </c>
      <c r="HX153" s="17" t="str">
        <f t="shared" ca="1" si="324"/>
        <v/>
      </c>
      <c r="HY153" s="17" t="str">
        <f t="shared" ca="1" si="325"/>
        <v/>
      </c>
      <c r="HZ153" s="17" t="str">
        <f t="shared" ca="1" si="326"/>
        <v/>
      </c>
      <c r="IA153" s="17" t="str">
        <f t="shared" ca="1" si="327"/>
        <v/>
      </c>
      <c r="IB153" s="17" t="str">
        <f t="shared" ca="1" si="328"/>
        <v/>
      </c>
      <c r="IC153" s="17" t="str">
        <f t="shared" ca="1" si="329"/>
        <v/>
      </c>
      <c r="ID153" s="17" t="str">
        <f t="shared" ca="1" si="330"/>
        <v/>
      </c>
      <c r="IE153" s="17" t="str">
        <f t="shared" ca="1" si="331"/>
        <v/>
      </c>
      <c r="IF153" s="17" t="str">
        <f t="shared" ca="1" si="332"/>
        <v/>
      </c>
      <c r="IG153" s="17" t="str">
        <f t="shared" ca="1" si="333"/>
        <v/>
      </c>
      <c r="IH153" s="17" t="str">
        <f t="shared" ca="1" si="334"/>
        <v/>
      </c>
      <c r="II153" s="17" t="str">
        <f t="shared" ca="1" si="335"/>
        <v/>
      </c>
      <c r="IJ153" s="17" t="str">
        <f t="shared" ca="1" si="336"/>
        <v/>
      </c>
      <c r="IK153" s="17" t="str">
        <f t="shared" ca="1" si="337"/>
        <v/>
      </c>
      <c r="IL153" s="17" t="str">
        <f t="shared" ca="1" si="338"/>
        <v/>
      </c>
      <c r="IM153" s="17" t="str">
        <f t="shared" ca="1" si="339"/>
        <v/>
      </c>
      <c r="IN153" s="17" t="str">
        <f t="shared" ca="1" si="340"/>
        <v/>
      </c>
      <c r="IO153" s="17" t="str">
        <f t="shared" ca="1" si="341"/>
        <v/>
      </c>
      <c r="IP153" s="17" t="str">
        <f t="shared" ca="1" si="342"/>
        <v/>
      </c>
      <c r="IQ153" s="17" t="str">
        <f t="shared" ca="1" si="343"/>
        <v/>
      </c>
      <c r="IR153" s="17" t="str">
        <f t="shared" ca="1" si="344"/>
        <v/>
      </c>
      <c r="IS153" s="17" t="str">
        <f t="shared" ca="1" si="345"/>
        <v/>
      </c>
      <c r="IT153" s="17" t="str">
        <f t="shared" ca="1" si="346"/>
        <v/>
      </c>
      <c r="IU153" s="17" t="str">
        <f t="shared" ca="1" si="347"/>
        <v/>
      </c>
      <c r="IV153" s="17" t="str">
        <f t="shared" ca="1" si="348"/>
        <v/>
      </c>
      <c r="IW153" s="17" t="str">
        <f t="shared" ca="1" si="349"/>
        <v/>
      </c>
      <c r="IX153" s="17" t="str">
        <f t="shared" ca="1" si="350"/>
        <v/>
      </c>
      <c r="IY153" s="17" t="str">
        <f t="shared" ca="1" si="351"/>
        <v/>
      </c>
      <c r="IZ153" s="17" t="str">
        <f t="shared" ca="1" si="352"/>
        <v/>
      </c>
      <c r="JA153" s="17" t="str">
        <f t="shared" ca="1" si="353"/>
        <v/>
      </c>
      <c r="JB153" s="17" t="str">
        <f t="shared" ca="1" si="354"/>
        <v/>
      </c>
      <c r="JC153" s="17" t="str">
        <f t="shared" ca="1" si="355"/>
        <v/>
      </c>
      <c r="JD153" s="17" t="str">
        <f t="shared" ca="1" si="356"/>
        <v/>
      </c>
      <c r="JE153" s="17" t="str">
        <f t="shared" ca="1" si="357"/>
        <v/>
      </c>
      <c r="JF153" s="17" t="str">
        <f t="shared" ca="1" si="358"/>
        <v/>
      </c>
      <c r="JG153" s="17" t="str">
        <f t="shared" ca="1" si="359"/>
        <v/>
      </c>
      <c r="JH153" s="17" t="str">
        <f t="shared" ca="1" si="360"/>
        <v/>
      </c>
      <c r="JI153" s="17" t="str">
        <f t="shared" ca="1" si="361"/>
        <v/>
      </c>
      <c r="JJ153" s="17" t="str">
        <f t="shared" ca="1" si="362"/>
        <v/>
      </c>
      <c r="JK153" s="17" t="str">
        <f t="shared" ca="1" si="363"/>
        <v/>
      </c>
      <c r="JL153" s="17" t="str">
        <f t="shared" ca="1" si="364"/>
        <v/>
      </c>
      <c r="JM153" s="17" t="str">
        <f t="shared" ca="1" si="365"/>
        <v/>
      </c>
    </row>
    <row r="154" spans="1:273">
      <c r="A154" s="17" t="str">
        <f t="shared" si="366"/>
        <v>\\\0</v>
      </c>
      <c r="B154" s="17" t="str">
        <f t="shared" si="367"/>
        <v>\\\0</v>
      </c>
      <c r="C154" s="17" t="str">
        <f t="shared" si="368"/>
        <v>\\\0</v>
      </c>
      <c r="D154" s="17" t="str">
        <f t="shared" si="369"/>
        <v>\\\0</v>
      </c>
      <c r="E154" s="17" t="str">
        <f t="shared" si="370"/>
        <v>\\\0</v>
      </c>
      <c r="F154" s="17" t="str">
        <f t="shared" si="371"/>
        <v>\\\0</v>
      </c>
      <c r="G154" s="17" t="str">
        <f t="shared" si="372"/>
        <v>\\\0</v>
      </c>
      <c r="H154" s="17" t="str">
        <f t="shared" si="373"/>
        <v>\\\0</v>
      </c>
      <c r="I154" s="17" t="str">
        <f t="shared" si="374"/>
        <v>\\\0</v>
      </c>
      <c r="J154" s="17" t="str">
        <f t="shared" si="375"/>
        <v>\\\0</v>
      </c>
      <c r="K154" s="17" t="str">
        <f t="shared" si="376"/>
        <v>\\\0</v>
      </c>
      <c r="L154" s="17" t="str">
        <f t="shared" si="377"/>
        <v>\\\0</v>
      </c>
      <c r="M154" s="17" t="str">
        <f t="shared" si="378"/>
        <v>\\\0</v>
      </c>
      <c r="N154" s="17" t="str">
        <f t="shared" si="379"/>
        <v>\\\0</v>
      </c>
      <c r="O154" s="17" t="str">
        <f t="shared" si="380"/>
        <v>\\\0</v>
      </c>
      <c r="P154" s="17" t="str">
        <f t="shared" si="381"/>
        <v>\\\0</v>
      </c>
      <c r="R154" s="17" t="str">
        <f t="shared" si="382"/>
        <v>\\</v>
      </c>
      <c r="S154" s="38"/>
      <c r="T154" s="39"/>
      <c r="U154" s="31"/>
      <c r="V154" s="32"/>
      <c r="W154" s="36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35"/>
      <c r="DS154" s="287"/>
      <c r="DT154" s="36"/>
      <c r="DU154" s="37"/>
      <c r="DV154" s="28">
        <f>IF(AND($S154='자료입력 및 결과표시'!$B$6,COUNTIF($W154:$DR154,'자료입력 및 결과표시'!$C$6)&gt;=1),IF(OR('자료입력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DW154" s="28">
        <f>IF(AND($S154='자료입력 및 결과표시'!$B$7,COUNTIF($W154:$DR154,'자료입력 및 결과표시'!$C$7)&gt;=1),IF(OR('자료입력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DX154" s="28">
        <f>IF(AND($S154='자료입력 및 결과표시'!$B$8,COUNTIF($W154:$DR154,'자료입력 및 결과표시'!$C$8)&gt;=1),IF(OR('자료입력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DY154" s="28">
        <f>IF(AND($S154='자료입력 및 결과표시'!$B$9,COUNTIF($W154:$DR154,'자료입력 및 결과표시'!$C$9)&gt;=1),IF(OR('자료입력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DZ154" s="28">
        <f>IF(AND($S154='자료입력 및 결과표시'!$B$10,COUNTIF($W154:$DR154,'자료입력 및 결과표시'!$C$10)&gt;=1),IF(OR('자료입력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A154" s="28">
        <f>IF(AND($S154='자료입력 및 결과표시'!$B$11,COUNTIF($W154:$DR154,'자료입력 및 결과표시'!$C$11)&gt;=1),IF(OR('자료입력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B154" s="28">
        <f>IF(AND($S154='자료입력 및 결과표시'!$B$12,COUNTIF($W154:$DR154,'자료입력 및 결과표시'!$C$12)&gt;=1),IF(OR('자료입력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C154" s="28">
        <f>IF(AND($S154='자료입력 및 결과표시'!$B$13,COUNTIF($W154:$DR154,'자료입력 및 결과표시'!$C$13)&gt;=1),IF(OR('자료입력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D154" s="28">
        <f>IF(AND($S154='자료입력 및 결과표시'!$B$14,COUNTIF($W154:$DR154,'자료입력 및 결과표시'!$C$14)&gt;=1),IF(OR('자료입력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E154" s="28">
        <f>IF(AND($S154='자료입력 및 결과표시'!$B$15,COUNTIF($W154:$DR154,'자료입력 및 결과표시'!$C$15)&gt;=1),IF(OR('자료입력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F154" s="28">
        <f>IF(AND($S154='자료입력 및 결과표시'!$B$16,COUNTIF($W154:$DR154,'자료입력 및 결과표시'!$C$16)&gt;=1),IF(OR('자료입력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G154" s="28">
        <f>IF(AND($S154='자료입력 및 결과표시'!$B$17,COUNTIF($W154:$DR154,'자료입력 및 결과표시'!$C$17)&gt;=1),IF(OR('자료입력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H154" s="28">
        <f>IF(AND($S154='자료입력 및 결과표시'!$B$18,COUNTIF($W154:$DR154,'자료입력 및 결과표시'!$C$18)&gt;=1),IF(OR('자료입력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I154" s="28">
        <f>IF(AND($S154='자료입력 및 결과표시'!$B$19,COUNTIF($W154:$DR154,'자료입력 및 결과표시'!$C$19)&gt;=1),IF(OR('자료입력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J154" s="28">
        <f>IF(AND($S154='자료입력 및 결과표시'!$B$20,COUNTIF($W154:$DR154,'자료입력 및 결과표시'!$C$20)&gt;=1),IF(OR('자료입력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K154" s="28">
        <f>IF(AND($S154='자료입력 및 결과표시'!$B$21,COUNTIF($W154:$DR154,'자료입력 및 결과표시'!$C$21)&gt;=1),IF(OR('자료입력 및 결과표시'!$B$4+90&gt;=$V154,'자료입력 및 결과표시'!$B$4&lt;$U154),0,IF($V154-'자료입력 및 결과표시'!$B$4-90&gt;='자료입력 및 결과표시'!$E$4,'자료입력 및 결과표시'!$E$4,$V154-'자료입력 및 결과표시'!$B$4-90)),0)</f>
        <v>0</v>
      </c>
      <c r="EL154" s="17">
        <f>IF(AND(S154='자료입력 및 결과표시'!$B$6,COUNTIF('업무중복도(데이터 입력)'!$W154:$DR154,'자료입력 및 결과표시'!$C$6)&gt;=1),1,0)</f>
        <v>0</v>
      </c>
      <c r="EM154" s="17">
        <f>IF(AND(S154='자료입력 및 결과표시'!$B$7,COUNTIF('업무중복도(데이터 입력)'!$W154:$DR154,'자료입력 및 결과표시'!$C$7)&gt;=1),2,0)</f>
        <v>0</v>
      </c>
      <c r="EN154" s="17">
        <f>IF(AND(S154='자료입력 및 결과표시'!$B$8,COUNTIF('업무중복도(데이터 입력)'!$W154:$DR154,'자료입력 및 결과표시'!$C$8)&gt;=1),3,0)</f>
        <v>0</v>
      </c>
      <c r="EO154" s="17">
        <f>IF(AND(S154='자료입력 및 결과표시'!$B$9,COUNTIF('업무중복도(데이터 입력)'!$W154:$DR154,'자료입력 및 결과표시'!$C$9)&gt;=1),4,0)</f>
        <v>0</v>
      </c>
      <c r="EP154" s="17">
        <f>IF(AND(S154='자료입력 및 결과표시'!$B$10,COUNTIF('업무중복도(데이터 입력)'!$W154:$DR154,'자료입력 및 결과표시'!$C$10)&gt;=1),5,0)</f>
        <v>0</v>
      </c>
      <c r="EQ154" s="17">
        <f>IF(AND(S154='자료입력 및 결과표시'!$B$11,COUNTIF('업무중복도(데이터 입력)'!$W154:$DR154,'자료입력 및 결과표시'!$C$11)&gt;=1),6,0)</f>
        <v>0</v>
      </c>
      <c r="ER154" s="17">
        <f>IF(AND(S154='자료입력 및 결과표시'!$B$12,COUNTIF('업무중복도(데이터 입력)'!$W154:$DR154,'자료입력 및 결과표시'!$C$12)&gt;=1),7,0)</f>
        <v>0</v>
      </c>
      <c r="ES154" s="17">
        <f>IF(AND(S154='자료입력 및 결과표시'!$B$13,COUNTIF('업무중복도(데이터 입력)'!$W154:$DR154,'자료입력 및 결과표시'!$C$13)&gt;=1),8,0)</f>
        <v>0</v>
      </c>
      <c r="ET154" s="17">
        <f>IF(AND(S154='자료입력 및 결과표시'!$B$14,COUNTIF('업무중복도(데이터 입력)'!$W154:$DR154,'자료입력 및 결과표시'!$C$14)&gt;=1),9,0)</f>
        <v>0</v>
      </c>
      <c r="EU154" s="17">
        <f>IF(AND(S154='자료입력 및 결과표시'!$B$15,COUNTIF('업무중복도(데이터 입력)'!$W154:$DR154,'자료입력 및 결과표시'!$C$15)&gt;=1),10,0)</f>
        <v>0</v>
      </c>
      <c r="EV154" s="17">
        <f>IF(AND(S154='자료입력 및 결과표시'!$B$16,COUNTIF('업무중복도(데이터 입력)'!$W154:$DR154,'자료입력 및 결과표시'!$C$16)&gt;=1),11,0)</f>
        <v>0</v>
      </c>
      <c r="EW154" s="17">
        <f>IF(AND(S154='자료입력 및 결과표시'!$B$17,COUNTIF('업무중복도(데이터 입력)'!$W154:$DR154,'자료입력 및 결과표시'!$C$17)&gt;=1),12,0)</f>
        <v>0</v>
      </c>
      <c r="EX154" s="17">
        <f>IF(AND(S154='자료입력 및 결과표시'!$B$18,COUNTIF('업무중복도(데이터 입력)'!$W154:$DR154,'자료입력 및 결과표시'!$C$18)&gt;=1),13,0)</f>
        <v>0</v>
      </c>
      <c r="EY154" s="17">
        <f>IF(AND(S154='자료입력 및 결과표시'!$B$19,COUNTIF('업무중복도(데이터 입력)'!$W154:$DR154,'자료입력 및 결과표시'!$C$19)&gt;=1),14,0)</f>
        <v>0</v>
      </c>
      <c r="EZ154" s="17">
        <f>IF(AND(S154='자료입력 및 결과표시'!$B$20,COUNTIF('업무중복도(데이터 입력)'!$W154:$DR154,'자료입력 및 결과표시'!$C$20)&gt;=1),15,0)</f>
        <v>0</v>
      </c>
      <c r="FA154" s="17">
        <f>IF(AND(S154='자료입력 및 결과표시'!$B$21,COUNTIF('업무중복도(데이터 입력)'!$W154:$DR154,'자료입력 및 결과표시'!$C$21)&gt;=1),16,0)</f>
        <v>0</v>
      </c>
      <c r="FD154" s="270" t="str">
        <f ca="1">IFERROR(MATCH('자료입력 및 결과표시'!$C$62,OFFSET($R$3,$FD153,,1000),0)+$FD153,"")</f>
        <v/>
      </c>
      <c r="FE154" s="271" t="str">
        <f t="shared" ca="1" si="383"/>
        <v/>
      </c>
      <c r="FK154" s="17">
        <f t="shared" si="384"/>
        <v>0</v>
      </c>
      <c r="FO154"/>
      <c r="FP154" s="17" t="str">
        <f t="shared" ca="1" si="385"/>
        <v/>
      </c>
      <c r="FQ154" s="270" t="str">
        <f ca="1">IFERROR(MATCH('자료입력 및 결과표시'!$C$62,OFFSET($R$3,$FQ153,,1000),0)+$FQ153,"")</f>
        <v/>
      </c>
      <c r="FR154" s="17" t="str">
        <f t="shared" ca="1" si="266"/>
        <v/>
      </c>
      <c r="FS154" s="17" t="str">
        <f t="shared" ca="1" si="267"/>
        <v/>
      </c>
      <c r="FT154" s="17" t="str">
        <f t="shared" ca="1" si="268"/>
        <v/>
      </c>
      <c r="FU154" s="17" t="str">
        <f t="shared" ca="1" si="269"/>
        <v/>
      </c>
      <c r="FV154" s="17" t="str">
        <f t="shared" ca="1" si="270"/>
        <v/>
      </c>
      <c r="FW154" s="17" t="str">
        <f t="shared" ca="1" si="271"/>
        <v/>
      </c>
      <c r="FX154" s="17" t="str">
        <f t="shared" ca="1" si="272"/>
        <v/>
      </c>
      <c r="FY154" s="17" t="str">
        <f t="shared" ca="1" si="273"/>
        <v/>
      </c>
      <c r="FZ154" s="17" t="str">
        <f t="shared" ca="1" si="274"/>
        <v/>
      </c>
      <c r="GA154" s="17" t="str">
        <f t="shared" ca="1" si="275"/>
        <v/>
      </c>
      <c r="GB154" s="17" t="str">
        <f t="shared" ca="1" si="276"/>
        <v/>
      </c>
      <c r="GC154" s="17" t="str">
        <f t="shared" ca="1" si="277"/>
        <v/>
      </c>
      <c r="GD154" s="17" t="str">
        <f t="shared" ca="1" si="278"/>
        <v/>
      </c>
      <c r="GE154" s="17" t="str">
        <f t="shared" ca="1" si="279"/>
        <v/>
      </c>
      <c r="GF154" s="17" t="str">
        <f t="shared" ca="1" si="280"/>
        <v/>
      </c>
      <c r="GG154" s="17" t="str">
        <f t="shared" ca="1" si="281"/>
        <v/>
      </c>
      <c r="GH154" s="17" t="str">
        <f t="shared" ca="1" si="282"/>
        <v/>
      </c>
      <c r="GI154" s="17" t="str">
        <f t="shared" ca="1" si="283"/>
        <v/>
      </c>
      <c r="GJ154" s="17" t="str">
        <f t="shared" ca="1" si="284"/>
        <v/>
      </c>
      <c r="GK154" s="17" t="str">
        <f t="shared" ca="1" si="285"/>
        <v/>
      </c>
      <c r="GL154" s="17" t="str">
        <f t="shared" ca="1" si="286"/>
        <v/>
      </c>
      <c r="GM154" s="17" t="str">
        <f t="shared" ca="1" si="287"/>
        <v/>
      </c>
      <c r="GN154" s="17" t="str">
        <f t="shared" ca="1" si="288"/>
        <v/>
      </c>
      <c r="GO154" s="17" t="str">
        <f t="shared" ca="1" si="289"/>
        <v/>
      </c>
      <c r="GP154" s="17" t="str">
        <f t="shared" ca="1" si="290"/>
        <v/>
      </c>
      <c r="GQ154" s="17" t="str">
        <f t="shared" ca="1" si="291"/>
        <v/>
      </c>
      <c r="GR154" s="17" t="str">
        <f t="shared" ca="1" si="292"/>
        <v/>
      </c>
      <c r="GS154" s="17" t="str">
        <f t="shared" ca="1" si="293"/>
        <v/>
      </c>
      <c r="GT154" s="17" t="str">
        <f t="shared" ca="1" si="294"/>
        <v/>
      </c>
      <c r="GU154" s="17" t="str">
        <f t="shared" ca="1" si="295"/>
        <v/>
      </c>
      <c r="GV154" s="17" t="str">
        <f t="shared" ca="1" si="296"/>
        <v/>
      </c>
      <c r="GW154" s="17" t="str">
        <f t="shared" ca="1" si="297"/>
        <v/>
      </c>
      <c r="GX154" s="17" t="str">
        <f t="shared" ca="1" si="298"/>
        <v/>
      </c>
      <c r="GY154" s="17" t="str">
        <f t="shared" ca="1" si="299"/>
        <v/>
      </c>
      <c r="GZ154" s="17" t="str">
        <f t="shared" ca="1" si="300"/>
        <v/>
      </c>
      <c r="HA154" s="17" t="str">
        <f t="shared" ca="1" si="301"/>
        <v/>
      </c>
      <c r="HB154" s="17" t="str">
        <f t="shared" ca="1" si="302"/>
        <v/>
      </c>
      <c r="HC154" s="17" t="str">
        <f t="shared" ca="1" si="303"/>
        <v/>
      </c>
      <c r="HD154" s="17" t="str">
        <f t="shared" ca="1" si="304"/>
        <v/>
      </c>
      <c r="HE154" s="17" t="str">
        <f t="shared" ca="1" si="305"/>
        <v/>
      </c>
      <c r="HF154" s="17" t="str">
        <f t="shared" ca="1" si="306"/>
        <v/>
      </c>
      <c r="HG154" s="17" t="str">
        <f t="shared" ca="1" si="307"/>
        <v/>
      </c>
      <c r="HH154" s="17" t="str">
        <f t="shared" ca="1" si="308"/>
        <v/>
      </c>
      <c r="HI154" s="17" t="str">
        <f t="shared" ca="1" si="309"/>
        <v/>
      </c>
      <c r="HJ154" s="17" t="str">
        <f t="shared" ca="1" si="310"/>
        <v/>
      </c>
      <c r="HK154" s="17" t="str">
        <f t="shared" ca="1" si="311"/>
        <v/>
      </c>
      <c r="HL154" s="17" t="str">
        <f t="shared" ca="1" si="312"/>
        <v/>
      </c>
      <c r="HM154" s="17" t="str">
        <f t="shared" ca="1" si="313"/>
        <v/>
      </c>
      <c r="HN154" s="17" t="str">
        <f t="shared" ca="1" si="314"/>
        <v/>
      </c>
      <c r="HO154" s="17" t="str">
        <f t="shared" ca="1" si="315"/>
        <v/>
      </c>
      <c r="HP154" s="17" t="str">
        <f t="shared" ca="1" si="316"/>
        <v/>
      </c>
      <c r="HQ154" s="17" t="str">
        <f t="shared" ca="1" si="317"/>
        <v/>
      </c>
      <c r="HR154" s="17" t="str">
        <f t="shared" ca="1" si="318"/>
        <v/>
      </c>
      <c r="HS154" s="17" t="str">
        <f t="shared" ca="1" si="319"/>
        <v/>
      </c>
      <c r="HT154" s="17" t="str">
        <f t="shared" ca="1" si="320"/>
        <v/>
      </c>
      <c r="HU154" s="17" t="str">
        <f t="shared" ca="1" si="321"/>
        <v/>
      </c>
      <c r="HV154" s="17" t="str">
        <f t="shared" ca="1" si="322"/>
        <v/>
      </c>
      <c r="HW154" s="17" t="str">
        <f t="shared" ca="1" si="323"/>
        <v/>
      </c>
      <c r="HX154" s="17" t="str">
        <f t="shared" ca="1" si="324"/>
        <v/>
      </c>
      <c r="HY154" s="17" t="str">
        <f t="shared" ca="1" si="325"/>
        <v/>
      </c>
      <c r="HZ154" s="17" t="str">
        <f t="shared" ca="1" si="326"/>
        <v/>
      </c>
      <c r="IA154" s="17" t="str">
        <f t="shared" ca="1" si="327"/>
        <v/>
      </c>
      <c r="IB154" s="17" t="str">
        <f t="shared" ca="1" si="328"/>
        <v/>
      </c>
      <c r="IC154" s="17" t="str">
        <f t="shared" ca="1" si="329"/>
        <v/>
      </c>
      <c r="ID154" s="17" t="str">
        <f t="shared" ca="1" si="330"/>
        <v/>
      </c>
      <c r="IE154" s="17" t="str">
        <f t="shared" ca="1" si="331"/>
        <v/>
      </c>
      <c r="IF154" s="17" t="str">
        <f t="shared" ca="1" si="332"/>
        <v/>
      </c>
      <c r="IG154" s="17" t="str">
        <f t="shared" ca="1" si="333"/>
        <v/>
      </c>
      <c r="IH154" s="17" t="str">
        <f t="shared" ca="1" si="334"/>
        <v/>
      </c>
      <c r="II154" s="17" t="str">
        <f t="shared" ca="1" si="335"/>
        <v/>
      </c>
      <c r="IJ154" s="17" t="str">
        <f t="shared" ca="1" si="336"/>
        <v/>
      </c>
      <c r="IK154" s="17" t="str">
        <f t="shared" ca="1" si="337"/>
        <v/>
      </c>
      <c r="IL154" s="17" t="str">
        <f t="shared" ca="1" si="338"/>
        <v/>
      </c>
      <c r="IM154" s="17" t="str">
        <f t="shared" ca="1" si="339"/>
        <v/>
      </c>
      <c r="IN154" s="17" t="str">
        <f t="shared" ca="1" si="340"/>
        <v/>
      </c>
      <c r="IO154" s="17" t="str">
        <f t="shared" ca="1" si="341"/>
        <v/>
      </c>
      <c r="IP154" s="17" t="str">
        <f t="shared" ca="1" si="342"/>
        <v/>
      </c>
      <c r="IQ154" s="17" t="str">
        <f t="shared" ca="1" si="343"/>
        <v/>
      </c>
      <c r="IR154" s="17" t="str">
        <f t="shared" ca="1" si="344"/>
        <v/>
      </c>
      <c r="IS154" s="17" t="str">
        <f t="shared" ca="1" si="345"/>
        <v/>
      </c>
      <c r="IT154" s="17" t="str">
        <f t="shared" ca="1" si="346"/>
        <v/>
      </c>
      <c r="IU154" s="17" t="str">
        <f t="shared" ca="1" si="347"/>
        <v/>
      </c>
      <c r="IV154" s="17" t="str">
        <f t="shared" ca="1" si="348"/>
        <v/>
      </c>
      <c r="IW154" s="17" t="str">
        <f t="shared" ca="1" si="349"/>
        <v/>
      </c>
      <c r="IX154" s="17" t="str">
        <f t="shared" ca="1" si="350"/>
        <v/>
      </c>
      <c r="IY154" s="17" t="str">
        <f t="shared" ca="1" si="351"/>
        <v/>
      </c>
      <c r="IZ154" s="17" t="str">
        <f t="shared" ca="1" si="352"/>
        <v/>
      </c>
      <c r="JA154" s="17" t="str">
        <f t="shared" ca="1" si="353"/>
        <v/>
      </c>
      <c r="JB154" s="17" t="str">
        <f t="shared" ca="1" si="354"/>
        <v/>
      </c>
      <c r="JC154" s="17" t="str">
        <f t="shared" ca="1" si="355"/>
        <v/>
      </c>
      <c r="JD154" s="17" t="str">
        <f t="shared" ca="1" si="356"/>
        <v/>
      </c>
      <c r="JE154" s="17" t="str">
        <f t="shared" ca="1" si="357"/>
        <v/>
      </c>
      <c r="JF154" s="17" t="str">
        <f t="shared" ca="1" si="358"/>
        <v/>
      </c>
      <c r="JG154" s="17" t="str">
        <f t="shared" ca="1" si="359"/>
        <v/>
      </c>
      <c r="JH154" s="17" t="str">
        <f t="shared" ca="1" si="360"/>
        <v/>
      </c>
      <c r="JI154" s="17" t="str">
        <f t="shared" ca="1" si="361"/>
        <v/>
      </c>
      <c r="JJ154" s="17" t="str">
        <f t="shared" ca="1" si="362"/>
        <v/>
      </c>
      <c r="JK154" s="17" t="str">
        <f t="shared" ca="1" si="363"/>
        <v/>
      </c>
      <c r="JL154" s="17" t="str">
        <f t="shared" ca="1" si="364"/>
        <v/>
      </c>
      <c r="JM154" s="17" t="str">
        <f t="shared" ca="1" si="365"/>
        <v/>
      </c>
    </row>
    <row r="155" spans="1:273">
      <c r="A155" s="17" t="str">
        <f t="shared" si="366"/>
        <v>\\\0</v>
      </c>
      <c r="B155" s="17" t="str">
        <f t="shared" si="367"/>
        <v>\\\0</v>
      </c>
      <c r="C155" s="17" t="str">
        <f t="shared" si="368"/>
        <v>\\\0</v>
      </c>
      <c r="D155" s="17" t="str">
        <f t="shared" si="369"/>
        <v>\\\0</v>
      </c>
      <c r="E155" s="17" t="str">
        <f t="shared" si="370"/>
        <v>\\\0</v>
      </c>
      <c r="F155" s="17" t="str">
        <f t="shared" si="371"/>
        <v>\\\0</v>
      </c>
      <c r="G155" s="17" t="str">
        <f t="shared" si="372"/>
        <v>\\\0</v>
      </c>
      <c r="H155" s="17" t="str">
        <f t="shared" si="373"/>
        <v>\\\0</v>
      </c>
      <c r="I155" s="17" t="str">
        <f t="shared" si="374"/>
        <v>\\\0</v>
      </c>
      <c r="J155" s="17" t="str">
        <f t="shared" si="375"/>
        <v>\\\0</v>
      </c>
      <c r="K155" s="17" t="str">
        <f t="shared" si="376"/>
        <v>\\\0</v>
      </c>
      <c r="L155" s="17" t="str">
        <f t="shared" si="377"/>
        <v>\\\0</v>
      </c>
      <c r="M155" s="17" t="str">
        <f t="shared" si="378"/>
        <v>\\\0</v>
      </c>
      <c r="N155" s="17" t="str">
        <f t="shared" si="379"/>
        <v>\\\0</v>
      </c>
      <c r="O155" s="17" t="str">
        <f t="shared" si="380"/>
        <v>\\\0</v>
      </c>
      <c r="P155" s="17" t="str">
        <f t="shared" si="381"/>
        <v>\\\0</v>
      </c>
      <c r="R155" s="17" t="str">
        <f t="shared" si="382"/>
        <v>\\</v>
      </c>
      <c r="S155" s="38"/>
      <c r="T155" s="39"/>
      <c r="U155" s="31"/>
      <c r="V155" s="32"/>
      <c r="W155" s="36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35"/>
      <c r="DS155" s="287"/>
      <c r="DT155" s="36"/>
      <c r="DU155" s="37"/>
      <c r="DV155" s="28">
        <f>IF(AND($S155='자료입력 및 결과표시'!$B$6,COUNTIF($W155:$DR155,'자료입력 및 결과표시'!$C$6)&gt;=1),IF(OR('자료입력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DW155" s="28">
        <f>IF(AND($S155='자료입력 및 결과표시'!$B$7,COUNTIF($W155:$DR155,'자료입력 및 결과표시'!$C$7)&gt;=1),IF(OR('자료입력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DX155" s="28">
        <f>IF(AND($S155='자료입력 및 결과표시'!$B$8,COUNTIF($W155:$DR155,'자료입력 및 결과표시'!$C$8)&gt;=1),IF(OR('자료입력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DY155" s="28">
        <f>IF(AND($S155='자료입력 및 결과표시'!$B$9,COUNTIF($W155:$DR155,'자료입력 및 결과표시'!$C$9)&gt;=1),IF(OR('자료입력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DZ155" s="28">
        <f>IF(AND($S155='자료입력 및 결과표시'!$B$10,COUNTIF($W155:$DR155,'자료입력 및 결과표시'!$C$10)&gt;=1),IF(OR('자료입력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A155" s="28">
        <f>IF(AND($S155='자료입력 및 결과표시'!$B$11,COUNTIF($W155:$DR155,'자료입력 및 결과표시'!$C$11)&gt;=1),IF(OR('자료입력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B155" s="28">
        <f>IF(AND($S155='자료입력 및 결과표시'!$B$12,COUNTIF($W155:$DR155,'자료입력 및 결과표시'!$C$12)&gt;=1),IF(OR('자료입력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C155" s="28">
        <f>IF(AND($S155='자료입력 및 결과표시'!$B$13,COUNTIF($W155:$DR155,'자료입력 및 결과표시'!$C$13)&gt;=1),IF(OR('자료입력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D155" s="28">
        <f>IF(AND($S155='자료입력 및 결과표시'!$B$14,COUNTIF($W155:$DR155,'자료입력 및 결과표시'!$C$14)&gt;=1),IF(OR('자료입력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E155" s="28">
        <f>IF(AND($S155='자료입력 및 결과표시'!$B$15,COUNTIF($W155:$DR155,'자료입력 및 결과표시'!$C$15)&gt;=1),IF(OR('자료입력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F155" s="28">
        <f>IF(AND($S155='자료입력 및 결과표시'!$B$16,COUNTIF($W155:$DR155,'자료입력 및 결과표시'!$C$16)&gt;=1),IF(OR('자료입력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G155" s="28">
        <f>IF(AND($S155='자료입력 및 결과표시'!$B$17,COUNTIF($W155:$DR155,'자료입력 및 결과표시'!$C$17)&gt;=1),IF(OR('자료입력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H155" s="28">
        <f>IF(AND($S155='자료입력 및 결과표시'!$B$18,COUNTIF($W155:$DR155,'자료입력 및 결과표시'!$C$18)&gt;=1),IF(OR('자료입력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I155" s="28">
        <f>IF(AND($S155='자료입력 및 결과표시'!$B$19,COUNTIF($W155:$DR155,'자료입력 및 결과표시'!$C$19)&gt;=1),IF(OR('자료입력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J155" s="28">
        <f>IF(AND($S155='자료입력 및 결과표시'!$B$20,COUNTIF($W155:$DR155,'자료입력 및 결과표시'!$C$20)&gt;=1),IF(OR('자료입력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K155" s="28">
        <f>IF(AND($S155='자료입력 및 결과표시'!$B$21,COUNTIF($W155:$DR155,'자료입력 및 결과표시'!$C$21)&gt;=1),IF(OR('자료입력 및 결과표시'!$B$4+90&gt;=$V155,'자료입력 및 결과표시'!$B$4&lt;$U155),0,IF($V155-'자료입력 및 결과표시'!$B$4-90&gt;='자료입력 및 결과표시'!$E$4,'자료입력 및 결과표시'!$E$4,$V155-'자료입력 및 결과표시'!$B$4-90)),0)</f>
        <v>0</v>
      </c>
      <c r="EL155" s="17">
        <f>IF(AND(S155='자료입력 및 결과표시'!$B$6,COUNTIF('업무중복도(데이터 입력)'!$W155:$DR155,'자료입력 및 결과표시'!$C$6)&gt;=1),1,0)</f>
        <v>0</v>
      </c>
      <c r="EM155" s="17">
        <f>IF(AND(S155='자료입력 및 결과표시'!$B$7,COUNTIF('업무중복도(데이터 입력)'!$W155:$DR155,'자료입력 및 결과표시'!$C$7)&gt;=1),2,0)</f>
        <v>0</v>
      </c>
      <c r="EN155" s="17">
        <f>IF(AND(S155='자료입력 및 결과표시'!$B$8,COUNTIF('업무중복도(데이터 입력)'!$W155:$DR155,'자료입력 및 결과표시'!$C$8)&gt;=1),3,0)</f>
        <v>0</v>
      </c>
      <c r="EO155" s="17">
        <f>IF(AND(S155='자료입력 및 결과표시'!$B$9,COUNTIF('업무중복도(데이터 입력)'!$W155:$DR155,'자료입력 및 결과표시'!$C$9)&gt;=1),4,0)</f>
        <v>0</v>
      </c>
      <c r="EP155" s="17">
        <f>IF(AND(S155='자료입력 및 결과표시'!$B$10,COUNTIF('업무중복도(데이터 입력)'!$W155:$DR155,'자료입력 및 결과표시'!$C$10)&gt;=1),5,0)</f>
        <v>0</v>
      </c>
      <c r="EQ155" s="17">
        <f>IF(AND(S155='자료입력 및 결과표시'!$B$11,COUNTIF('업무중복도(데이터 입력)'!$W155:$DR155,'자료입력 및 결과표시'!$C$11)&gt;=1),6,0)</f>
        <v>0</v>
      </c>
      <c r="ER155" s="17">
        <f>IF(AND(S155='자료입력 및 결과표시'!$B$12,COUNTIF('업무중복도(데이터 입력)'!$W155:$DR155,'자료입력 및 결과표시'!$C$12)&gt;=1),7,0)</f>
        <v>0</v>
      </c>
      <c r="ES155" s="17">
        <f>IF(AND(S155='자료입력 및 결과표시'!$B$13,COUNTIF('업무중복도(데이터 입력)'!$W155:$DR155,'자료입력 및 결과표시'!$C$13)&gt;=1),8,0)</f>
        <v>0</v>
      </c>
      <c r="ET155" s="17">
        <f>IF(AND(S155='자료입력 및 결과표시'!$B$14,COUNTIF('업무중복도(데이터 입력)'!$W155:$DR155,'자료입력 및 결과표시'!$C$14)&gt;=1),9,0)</f>
        <v>0</v>
      </c>
      <c r="EU155" s="17">
        <f>IF(AND(S155='자료입력 및 결과표시'!$B$15,COUNTIF('업무중복도(데이터 입력)'!$W155:$DR155,'자료입력 및 결과표시'!$C$15)&gt;=1),10,0)</f>
        <v>0</v>
      </c>
      <c r="EV155" s="17">
        <f>IF(AND(S155='자료입력 및 결과표시'!$B$16,COUNTIF('업무중복도(데이터 입력)'!$W155:$DR155,'자료입력 및 결과표시'!$C$16)&gt;=1),11,0)</f>
        <v>0</v>
      </c>
      <c r="EW155" s="17">
        <f>IF(AND(S155='자료입력 및 결과표시'!$B$17,COUNTIF('업무중복도(데이터 입력)'!$W155:$DR155,'자료입력 및 결과표시'!$C$17)&gt;=1),12,0)</f>
        <v>0</v>
      </c>
      <c r="EX155" s="17">
        <f>IF(AND(S155='자료입력 및 결과표시'!$B$18,COUNTIF('업무중복도(데이터 입력)'!$W155:$DR155,'자료입력 및 결과표시'!$C$18)&gt;=1),13,0)</f>
        <v>0</v>
      </c>
      <c r="EY155" s="17">
        <f>IF(AND(S155='자료입력 및 결과표시'!$B$19,COUNTIF('업무중복도(데이터 입력)'!$W155:$DR155,'자료입력 및 결과표시'!$C$19)&gt;=1),14,0)</f>
        <v>0</v>
      </c>
      <c r="EZ155" s="17">
        <f>IF(AND(S155='자료입력 및 결과표시'!$B$20,COUNTIF('업무중복도(데이터 입력)'!$W155:$DR155,'자료입력 및 결과표시'!$C$20)&gt;=1),15,0)</f>
        <v>0</v>
      </c>
      <c r="FA155" s="17">
        <f>IF(AND(S155='자료입력 및 결과표시'!$B$21,COUNTIF('업무중복도(데이터 입력)'!$W155:$DR155,'자료입력 및 결과표시'!$C$21)&gt;=1),16,0)</f>
        <v>0</v>
      </c>
      <c r="FD155" s="270" t="str">
        <f ca="1">IFERROR(MATCH('자료입력 및 결과표시'!$C$62,OFFSET($R$3,$FD154,,1000),0)+$FD154,"")</f>
        <v/>
      </c>
      <c r="FE155" s="271" t="str">
        <f t="shared" ca="1" si="383"/>
        <v/>
      </c>
      <c r="FK155" s="17">
        <f t="shared" si="384"/>
        <v>0</v>
      </c>
      <c r="FO155"/>
      <c r="FP155" s="17" t="str">
        <f t="shared" ca="1" si="385"/>
        <v/>
      </c>
      <c r="FQ155" s="270" t="str">
        <f ca="1">IFERROR(MATCH('자료입력 및 결과표시'!$C$62,OFFSET($R$3,$FQ154,,1000),0)+$FQ154,"")</f>
        <v/>
      </c>
      <c r="FR155" s="17" t="str">
        <f t="shared" ca="1" si="266"/>
        <v/>
      </c>
      <c r="FS155" s="17" t="str">
        <f t="shared" ca="1" si="267"/>
        <v/>
      </c>
      <c r="FT155" s="17" t="str">
        <f t="shared" ca="1" si="268"/>
        <v/>
      </c>
      <c r="FU155" s="17" t="str">
        <f t="shared" ca="1" si="269"/>
        <v/>
      </c>
      <c r="FV155" s="17" t="str">
        <f t="shared" ca="1" si="270"/>
        <v/>
      </c>
      <c r="FW155" s="17" t="str">
        <f t="shared" ca="1" si="271"/>
        <v/>
      </c>
      <c r="FX155" s="17" t="str">
        <f t="shared" ca="1" si="272"/>
        <v/>
      </c>
      <c r="FY155" s="17" t="str">
        <f t="shared" ca="1" si="273"/>
        <v/>
      </c>
      <c r="FZ155" s="17" t="str">
        <f t="shared" ca="1" si="274"/>
        <v/>
      </c>
      <c r="GA155" s="17" t="str">
        <f t="shared" ca="1" si="275"/>
        <v/>
      </c>
      <c r="GB155" s="17" t="str">
        <f t="shared" ca="1" si="276"/>
        <v/>
      </c>
      <c r="GC155" s="17" t="str">
        <f t="shared" ca="1" si="277"/>
        <v/>
      </c>
      <c r="GD155" s="17" t="str">
        <f t="shared" ca="1" si="278"/>
        <v/>
      </c>
      <c r="GE155" s="17" t="str">
        <f t="shared" ca="1" si="279"/>
        <v/>
      </c>
      <c r="GF155" s="17" t="str">
        <f t="shared" ca="1" si="280"/>
        <v/>
      </c>
      <c r="GG155" s="17" t="str">
        <f t="shared" ca="1" si="281"/>
        <v/>
      </c>
      <c r="GH155" s="17" t="str">
        <f t="shared" ca="1" si="282"/>
        <v/>
      </c>
      <c r="GI155" s="17" t="str">
        <f t="shared" ca="1" si="283"/>
        <v/>
      </c>
      <c r="GJ155" s="17" t="str">
        <f t="shared" ca="1" si="284"/>
        <v/>
      </c>
      <c r="GK155" s="17" t="str">
        <f t="shared" ca="1" si="285"/>
        <v/>
      </c>
      <c r="GL155" s="17" t="str">
        <f t="shared" ca="1" si="286"/>
        <v/>
      </c>
      <c r="GM155" s="17" t="str">
        <f t="shared" ca="1" si="287"/>
        <v/>
      </c>
      <c r="GN155" s="17" t="str">
        <f t="shared" ca="1" si="288"/>
        <v/>
      </c>
      <c r="GO155" s="17" t="str">
        <f t="shared" ca="1" si="289"/>
        <v/>
      </c>
      <c r="GP155" s="17" t="str">
        <f t="shared" ca="1" si="290"/>
        <v/>
      </c>
      <c r="GQ155" s="17" t="str">
        <f t="shared" ca="1" si="291"/>
        <v/>
      </c>
      <c r="GR155" s="17" t="str">
        <f t="shared" ca="1" si="292"/>
        <v/>
      </c>
      <c r="GS155" s="17" t="str">
        <f t="shared" ca="1" si="293"/>
        <v/>
      </c>
      <c r="GT155" s="17" t="str">
        <f t="shared" ca="1" si="294"/>
        <v/>
      </c>
      <c r="GU155" s="17" t="str">
        <f t="shared" ca="1" si="295"/>
        <v/>
      </c>
      <c r="GV155" s="17" t="str">
        <f t="shared" ca="1" si="296"/>
        <v/>
      </c>
      <c r="GW155" s="17" t="str">
        <f t="shared" ca="1" si="297"/>
        <v/>
      </c>
      <c r="GX155" s="17" t="str">
        <f t="shared" ca="1" si="298"/>
        <v/>
      </c>
      <c r="GY155" s="17" t="str">
        <f t="shared" ca="1" si="299"/>
        <v/>
      </c>
      <c r="GZ155" s="17" t="str">
        <f t="shared" ca="1" si="300"/>
        <v/>
      </c>
      <c r="HA155" s="17" t="str">
        <f t="shared" ca="1" si="301"/>
        <v/>
      </c>
      <c r="HB155" s="17" t="str">
        <f t="shared" ca="1" si="302"/>
        <v/>
      </c>
      <c r="HC155" s="17" t="str">
        <f t="shared" ca="1" si="303"/>
        <v/>
      </c>
      <c r="HD155" s="17" t="str">
        <f t="shared" ca="1" si="304"/>
        <v/>
      </c>
      <c r="HE155" s="17" t="str">
        <f t="shared" ca="1" si="305"/>
        <v/>
      </c>
      <c r="HF155" s="17" t="str">
        <f t="shared" ca="1" si="306"/>
        <v/>
      </c>
      <c r="HG155" s="17" t="str">
        <f t="shared" ca="1" si="307"/>
        <v/>
      </c>
      <c r="HH155" s="17" t="str">
        <f t="shared" ca="1" si="308"/>
        <v/>
      </c>
      <c r="HI155" s="17" t="str">
        <f t="shared" ca="1" si="309"/>
        <v/>
      </c>
      <c r="HJ155" s="17" t="str">
        <f t="shared" ca="1" si="310"/>
        <v/>
      </c>
      <c r="HK155" s="17" t="str">
        <f t="shared" ca="1" si="311"/>
        <v/>
      </c>
      <c r="HL155" s="17" t="str">
        <f t="shared" ca="1" si="312"/>
        <v/>
      </c>
      <c r="HM155" s="17" t="str">
        <f t="shared" ca="1" si="313"/>
        <v/>
      </c>
      <c r="HN155" s="17" t="str">
        <f t="shared" ca="1" si="314"/>
        <v/>
      </c>
      <c r="HO155" s="17" t="str">
        <f t="shared" ca="1" si="315"/>
        <v/>
      </c>
      <c r="HP155" s="17" t="str">
        <f t="shared" ca="1" si="316"/>
        <v/>
      </c>
      <c r="HQ155" s="17" t="str">
        <f t="shared" ca="1" si="317"/>
        <v/>
      </c>
      <c r="HR155" s="17" t="str">
        <f t="shared" ca="1" si="318"/>
        <v/>
      </c>
      <c r="HS155" s="17" t="str">
        <f t="shared" ca="1" si="319"/>
        <v/>
      </c>
      <c r="HT155" s="17" t="str">
        <f t="shared" ca="1" si="320"/>
        <v/>
      </c>
      <c r="HU155" s="17" t="str">
        <f t="shared" ca="1" si="321"/>
        <v/>
      </c>
      <c r="HV155" s="17" t="str">
        <f t="shared" ca="1" si="322"/>
        <v/>
      </c>
      <c r="HW155" s="17" t="str">
        <f t="shared" ca="1" si="323"/>
        <v/>
      </c>
      <c r="HX155" s="17" t="str">
        <f t="shared" ca="1" si="324"/>
        <v/>
      </c>
      <c r="HY155" s="17" t="str">
        <f t="shared" ca="1" si="325"/>
        <v/>
      </c>
      <c r="HZ155" s="17" t="str">
        <f t="shared" ca="1" si="326"/>
        <v/>
      </c>
      <c r="IA155" s="17" t="str">
        <f t="shared" ca="1" si="327"/>
        <v/>
      </c>
      <c r="IB155" s="17" t="str">
        <f t="shared" ca="1" si="328"/>
        <v/>
      </c>
      <c r="IC155" s="17" t="str">
        <f t="shared" ca="1" si="329"/>
        <v/>
      </c>
      <c r="ID155" s="17" t="str">
        <f t="shared" ca="1" si="330"/>
        <v/>
      </c>
      <c r="IE155" s="17" t="str">
        <f t="shared" ca="1" si="331"/>
        <v/>
      </c>
      <c r="IF155" s="17" t="str">
        <f t="shared" ca="1" si="332"/>
        <v/>
      </c>
      <c r="IG155" s="17" t="str">
        <f t="shared" ca="1" si="333"/>
        <v/>
      </c>
      <c r="IH155" s="17" t="str">
        <f t="shared" ca="1" si="334"/>
        <v/>
      </c>
      <c r="II155" s="17" t="str">
        <f t="shared" ca="1" si="335"/>
        <v/>
      </c>
      <c r="IJ155" s="17" t="str">
        <f t="shared" ca="1" si="336"/>
        <v/>
      </c>
      <c r="IK155" s="17" t="str">
        <f t="shared" ca="1" si="337"/>
        <v/>
      </c>
      <c r="IL155" s="17" t="str">
        <f t="shared" ca="1" si="338"/>
        <v/>
      </c>
      <c r="IM155" s="17" t="str">
        <f t="shared" ca="1" si="339"/>
        <v/>
      </c>
      <c r="IN155" s="17" t="str">
        <f t="shared" ca="1" si="340"/>
        <v/>
      </c>
      <c r="IO155" s="17" t="str">
        <f t="shared" ca="1" si="341"/>
        <v/>
      </c>
      <c r="IP155" s="17" t="str">
        <f t="shared" ca="1" si="342"/>
        <v/>
      </c>
      <c r="IQ155" s="17" t="str">
        <f t="shared" ca="1" si="343"/>
        <v/>
      </c>
      <c r="IR155" s="17" t="str">
        <f t="shared" ca="1" si="344"/>
        <v/>
      </c>
      <c r="IS155" s="17" t="str">
        <f t="shared" ca="1" si="345"/>
        <v/>
      </c>
      <c r="IT155" s="17" t="str">
        <f t="shared" ca="1" si="346"/>
        <v/>
      </c>
      <c r="IU155" s="17" t="str">
        <f t="shared" ca="1" si="347"/>
        <v/>
      </c>
      <c r="IV155" s="17" t="str">
        <f t="shared" ca="1" si="348"/>
        <v/>
      </c>
      <c r="IW155" s="17" t="str">
        <f t="shared" ca="1" si="349"/>
        <v/>
      </c>
      <c r="IX155" s="17" t="str">
        <f t="shared" ca="1" si="350"/>
        <v/>
      </c>
      <c r="IY155" s="17" t="str">
        <f t="shared" ca="1" si="351"/>
        <v/>
      </c>
      <c r="IZ155" s="17" t="str">
        <f t="shared" ca="1" si="352"/>
        <v/>
      </c>
      <c r="JA155" s="17" t="str">
        <f t="shared" ca="1" si="353"/>
        <v/>
      </c>
      <c r="JB155" s="17" t="str">
        <f t="shared" ca="1" si="354"/>
        <v/>
      </c>
      <c r="JC155" s="17" t="str">
        <f t="shared" ca="1" si="355"/>
        <v/>
      </c>
      <c r="JD155" s="17" t="str">
        <f t="shared" ca="1" si="356"/>
        <v/>
      </c>
      <c r="JE155" s="17" t="str">
        <f t="shared" ca="1" si="357"/>
        <v/>
      </c>
      <c r="JF155" s="17" t="str">
        <f t="shared" ca="1" si="358"/>
        <v/>
      </c>
      <c r="JG155" s="17" t="str">
        <f t="shared" ca="1" si="359"/>
        <v/>
      </c>
      <c r="JH155" s="17" t="str">
        <f t="shared" ca="1" si="360"/>
        <v/>
      </c>
      <c r="JI155" s="17" t="str">
        <f t="shared" ca="1" si="361"/>
        <v/>
      </c>
      <c r="JJ155" s="17" t="str">
        <f t="shared" ca="1" si="362"/>
        <v/>
      </c>
      <c r="JK155" s="17" t="str">
        <f t="shared" ca="1" si="363"/>
        <v/>
      </c>
      <c r="JL155" s="17" t="str">
        <f t="shared" ca="1" si="364"/>
        <v/>
      </c>
      <c r="JM155" s="17" t="str">
        <f t="shared" ca="1" si="365"/>
        <v/>
      </c>
    </row>
    <row r="156" spans="1:273">
      <c r="A156" s="17" t="str">
        <f t="shared" si="366"/>
        <v>\\\0</v>
      </c>
      <c r="B156" s="17" t="str">
        <f t="shared" si="367"/>
        <v>\\\0</v>
      </c>
      <c r="C156" s="17" t="str">
        <f t="shared" si="368"/>
        <v>\\\0</v>
      </c>
      <c r="D156" s="17" t="str">
        <f t="shared" si="369"/>
        <v>\\\0</v>
      </c>
      <c r="E156" s="17" t="str">
        <f t="shared" si="370"/>
        <v>\\\0</v>
      </c>
      <c r="F156" s="17" t="str">
        <f t="shared" si="371"/>
        <v>\\\0</v>
      </c>
      <c r="G156" s="17" t="str">
        <f t="shared" si="372"/>
        <v>\\\0</v>
      </c>
      <c r="H156" s="17" t="str">
        <f t="shared" si="373"/>
        <v>\\\0</v>
      </c>
      <c r="I156" s="17" t="str">
        <f t="shared" si="374"/>
        <v>\\\0</v>
      </c>
      <c r="J156" s="17" t="str">
        <f t="shared" si="375"/>
        <v>\\\0</v>
      </c>
      <c r="K156" s="17" t="str">
        <f t="shared" si="376"/>
        <v>\\\0</v>
      </c>
      <c r="L156" s="17" t="str">
        <f t="shared" si="377"/>
        <v>\\\0</v>
      </c>
      <c r="M156" s="17" t="str">
        <f t="shared" si="378"/>
        <v>\\\0</v>
      </c>
      <c r="N156" s="17" t="str">
        <f t="shared" si="379"/>
        <v>\\\0</v>
      </c>
      <c r="O156" s="17" t="str">
        <f t="shared" si="380"/>
        <v>\\\0</v>
      </c>
      <c r="P156" s="17" t="str">
        <f t="shared" si="381"/>
        <v>\\\0</v>
      </c>
      <c r="R156" s="17" t="str">
        <f t="shared" si="382"/>
        <v>\\</v>
      </c>
      <c r="S156" s="38"/>
      <c r="T156" s="39"/>
      <c r="U156" s="31"/>
      <c r="V156" s="32"/>
      <c r="W156" s="36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35"/>
      <c r="DS156" s="287"/>
      <c r="DT156" s="36"/>
      <c r="DU156" s="37"/>
      <c r="DV156" s="28">
        <f>IF(AND($S156='자료입력 및 결과표시'!$B$6,COUNTIF($W156:$DR156,'자료입력 및 결과표시'!$C$6)&gt;=1),IF(OR('자료입력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DW156" s="28">
        <f>IF(AND($S156='자료입력 및 결과표시'!$B$7,COUNTIF($W156:$DR156,'자료입력 및 결과표시'!$C$7)&gt;=1),IF(OR('자료입력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DX156" s="28">
        <f>IF(AND($S156='자료입력 및 결과표시'!$B$8,COUNTIF($W156:$DR156,'자료입력 및 결과표시'!$C$8)&gt;=1),IF(OR('자료입력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DY156" s="28">
        <f>IF(AND($S156='자료입력 및 결과표시'!$B$9,COUNTIF($W156:$DR156,'자료입력 및 결과표시'!$C$9)&gt;=1),IF(OR('자료입력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DZ156" s="28">
        <f>IF(AND($S156='자료입력 및 결과표시'!$B$10,COUNTIF($W156:$DR156,'자료입력 및 결과표시'!$C$10)&gt;=1),IF(OR('자료입력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A156" s="28">
        <f>IF(AND($S156='자료입력 및 결과표시'!$B$11,COUNTIF($W156:$DR156,'자료입력 및 결과표시'!$C$11)&gt;=1),IF(OR('자료입력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B156" s="28">
        <f>IF(AND($S156='자료입력 및 결과표시'!$B$12,COUNTIF($W156:$DR156,'자료입력 및 결과표시'!$C$12)&gt;=1),IF(OR('자료입력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C156" s="28">
        <f>IF(AND($S156='자료입력 및 결과표시'!$B$13,COUNTIF($W156:$DR156,'자료입력 및 결과표시'!$C$13)&gt;=1),IF(OR('자료입력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D156" s="28">
        <f>IF(AND($S156='자료입력 및 결과표시'!$B$14,COUNTIF($W156:$DR156,'자료입력 및 결과표시'!$C$14)&gt;=1),IF(OR('자료입력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E156" s="28">
        <f>IF(AND($S156='자료입력 및 결과표시'!$B$15,COUNTIF($W156:$DR156,'자료입력 및 결과표시'!$C$15)&gt;=1),IF(OR('자료입력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F156" s="28">
        <f>IF(AND($S156='자료입력 및 결과표시'!$B$16,COUNTIF($W156:$DR156,'자료입력 및 결과표시'!$C$16)&gt;=1),IF(OR('자료입력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G156" s="28">
        <f>IF(AND($S156='자료입력 및 결과표시'!$B$17,COUNTIF($W156:$DR156,'자료입력 및 결과표시'!$C$17)&gt;=1),IF(OR('자료입력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H156" s="28">
        <f>IF(AND($S156='자료입력 및 결과표시'!$B$18,COUNTIF($W156:$DR156,'자료입력 및 결과표시'!$C$18)&gt;=1),IF(OR('자료입력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I156" s="28">
        <f>IF(AND($S156='자료입력 및 결과표시'!$B$19,COUNTIF($W156:$DR156,'자료입력 및 결과표시'!$C$19)&gt;=1),IF(OR('자료입력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J156" s="28">
        <f>IF(AND($S156='자료입력 및 결과표시'!$B$20,COUNTIF($W156:$DR156,'자료입력 및 결과표시'!$C$20)&gt;=1),IF(OR('자료입력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K156" s="28">
        <f>IF(AND($S156='자료입력 및 결과표시'!$B$21,COUNTIF($W156:$DR156,'자료입력 및 결과표시'!$C$21)&gt;=1),IF(OR('자료입력 및 결과표시'!$B$4+90&gt;=$V156,'자료입력 및 결과표시'!$B$4&lt;$U156),0,IF($V156-'자료입력 및 결과표시'!$B$4-90&gt;='자료입력 및 결과표시'!$E$4,'자료입력 및 결과표시'!$E$4,$V156-'자료입력 및 결과표시'!$B$4-90)),0)</f>
        <v>0</v>
      </c>
      <c r="EL156" s="17">
        <f>IF(AND(S156='자료입력 및 결과표시'!$B$6,COUNTIF('업무중복도(데이터 입력)'!$W156:$DR156,'자료입력 및 결과표시'!$C$6)&gt;=1),1,0)</f>
        <v>0</v>
      </c>
      <c r="EM156" s="17">
        <f>IF(AND(S156='자료입력 및 결과표시'!$B$7,COUNTIF('업무중복도(데이터 입력)'!$W156:$DR156,'자료입력 및 결과표시'!$C$7)&gt;=1),2,0)</f>
        <v>0</v>
      </c>
      <c r="EN156" s="17">
        <f>IF(AND(S156='자료입력 및 결과표시'!$B$8,COUNTIF('업무중복도(데이터 입력)'!$W156:$DR156,'자료입력 및 결과표시'!$C$8)&gt;=1),3,0)</f>
        <v>0</v>
      </c>
      <c r="EO156" s="17">
        <f>IF(AND(S156='자료입력 및 결과표시'!$B$9,COUNTIF('업무중복도(데이터 입력)'!$W156:$DR156,'자료입력 및 결과표시'!$C$9)&gt;=1),4,0)</f>
        <v>0</v>
      </c>
      <c r="EP156" s="17">
        <f>IF(AND(S156='자료입력 및 결과표시'!$B$10,COUNTIF('업무중복도(데이터 입력)'!$W156:$DR156,'자료입력 및 결과표시'!$C$10)&gt;=1),5,0)</f>
        <v>0</v>
      </c>
      <c r="EQ156" s="17">
        <f>IF(AND(S156='자료입력 및 결과표시'!$B$11,COUNTIF('업무중복도(데이터 입력)'!$W156:$DR156,'자료입력 및 결과표시'!$C$11)&gt;=1),6,0)</f>
        <v>0</v>
      </c>
      <c r="ER156" s="17">
        <f>IF(AND(S156='자료입력 및 결과표시'!$B$12,COUNTIF('업무중복도(데이터 입력)'!$W156:$DR156,'자료입력 및 결과표시'!$C$12)&gt;=1),7,0)</f>
        <v>0</v>
      </c>
      <c r="ES156" s="17">
        <f>IF(AND(S156='자료입력 및 결과표시'!$B$13,COUNTIF('업무중복도(데이터 입력)'!$W156:$DR156,'자료입력 및 결과표시'!$C$13)&gt;=1),8,0)</f>
        <v>0</v>
      </c>
      <c r="ET156" s="17">
        <f>IF(AND(S156='자료입력 및 결과표시'!$B$14,COUNTIF('업무중복도(데이터 입력)'!$W156:$DR156,'자료입력 및 결과표시'!$C$14)&gt;=1),9,0)</f>
        <v>0</v>
      </c>
      <c r="EU156" s="17">
        <f>IF(AND(S156='자료입력 및 결과표시'!$B$15,COUNTIF('업무중복도(데이터 입력)'!$W156:$DR156,'자료입력 및 결과표시'!$C$15)&gt;=1),10,0)</f>
        <v>0</v>
      </c>
      <c r="EV156" s="17">
        <f>IF(AND(S156='자료입력 및 결과표시'!$B$16,COUNTIF('업무중복도(데이터 입력)'!$W156:$DR156,'자료입력 및 결과표시'!$C$16)&gt;=1),11,0)</f>
        <v>0</v>
      </c>
      <c r="EW156" s="17">
        <f>IF(AND(S156='자료입력 및 결과표시'!$B$17,COUNTIF('업무중복도(데이터 입력)'!$W156:$DR156,'자료입력 및 결과표시'!$C$17)&gt;=1),12,0)</f>
        <v>0</v>
      </c>
      <c r="EX156" s="17">
        <f>IF(AND(S156='자료입력 및 결과표시'!$B$18,COUNTIF('업무중복도(데이터 입력)'!$W156:$DR156,'자료입력 및 결과표시'!$C$18)&gt;=1),13,0)</f>
        <v>0</v>
      </c>
      <c r="EY156" s="17">
        <f>IF(AND(S156='자료입력 및 결과표시'!$B$19,COUNTIF('업무중복도(데이터 입력)'!$W156:$DR156,'자료입력 및 결과표시'!$C$19)&gt;=1),14,0)</f>
        <v>0</v>
      </c>
      <c r="EZ156" s="17">
        <f>IF(AND(S156='자료입력 및 결과표시'!$B$20,COUNTIF('업무중복도(데이터 입력)'!$W156:$DR156,'자료입력 및 결과표시'!$C$20)&gt;=1),15,0)</f>
        <v>0</v>
      </c>
      <c r="FA156" s="17">
        <f>IF(AND(S156='자료입력 및 결과표시'!$B$21,COUNTIF('업무중복도(데이터 입력)'!$W156:$DR156,'자료입력 및 결과표시'!$C$21)&gt;=1),16,0)</f>
        <v>0</v>
      </c>
      <c r="FD156" s="270" t="str">
        <f ca="1">IFERROR(MATCH('자료입력 및 결과표시'!$C$62,OFFSET($R$3,$FD155,,1000),0)+$FD155,"")</f>
        <v/>
      </c>
      <c r="FE156" s="271" t="str">
        <f t="shared" ca="1" si="383"/>
        <v/>
      </c>
      <c r="FK156" s="17">
        <f t="shared" si="384"/>
        <v>0</v>
      </c>
      <c r="FO156"/>
      <c r="FP156" s="17" t="str">
        <f t="shared" ca="1" si="385"/>
        <v/>
      </c>
      <c r="FQ156" s="270" t="str">
        <f ca="1">IFERROR(MATCH('자료입력 및 결과표시'!$C$62,OFFSET($R$3,$FQ155,,1000),0)+$FQ155,"")</f>
        <v/>
      </c>
      <c r="FR156" s="17" t="str">
        <f t="shared" ca="1" si="266"/>
        <v/>
      </c>
      <c r="FS156" s="17" t="str">
        <f t="shared" ca="1" si="267"/>
        <v/>
      </c>
      <c r="FT156" s="17" t="str">
        <f t="shared" ca="1" si="268"/>
        <v/>
      </c>
      <c r="FU156" s="17" t="str">
        <f t="shared" ca="1" si="269"/>
        <v/>
      </c>
      <c r="FV156" s="17" t="str">
        <f t="shared" ca="1" si="270"/>
        <v/>
      </c>
      <c r="FW156" s="17" t="str">
        <f t="shared" ca="1" si="271"/>
        <v/>
      </c>
      <c r="FX156" s="17" t="str">
        <f t="shared" ca="1" si="272"/>
        <v/>
      </c>
      <c r="FY156" s="17" t="str">
        <f t="shared" ca="1" si="273"/>
        <v/>
      </c>
      <c r="FZ156" s="17" t="str">
        <f t="shared" ca="1" si="274"/>
        <v/>
      </c>
      <c r="GA156" s="17" t="str">
        <f t="shared" ca="1" si="275"/>
        <v/>
      </c>
      <c r="GB156" s="17" t="str">
        <f t="shared" ca="1" si="276"/>
        <v/>
      </c>
      <c r="GC156" s="17" t="str">
        <f t="shared" ca="1" si="277"/>
        <v/>
      </c>
      <c r="GD156" s="17" t="str">
        <f t="shared" ca="1" si="278"/>
        <v/>
      </c>
      <c r="GE156" s="17" t="str">
        <f t="shared" ca="1" si="279"/>
        <v/>
      </c>
      <c r="GF156" s="17" t="str">
        <f t="shared" ca="1" si="280"/>
        <v/>
      </c>
      <c r="GG156" s="17" t="str">
        <f t="shared" ca="1" si="281"/>
        <v/>
      </c>
      <c r="GH156" s="17" t="str">
        <f t="shared" ca="1" si="282"/>
        <v/>
      </c>
      <c r="GI156" s="17" t="str">
        <f t="shared" ca="1" si="283"/>
        <v/>
      </c>
      <c r="GJ156" s="17" t="str">
        <f t="shared" ca="1" si="284"/>
        <v/>
      </c>
      <c r="GK156" s="17" t="str">
        <f t="shared" ca="1" si="285"/>
        <v/>
      </c>
      <c r="GL156" s="17" t="str">
        <f t="shared" ca="1" si="286"/>
        <v/>
      </c>
      <c r="GM156" s="17" t="str">
        <f t="shared" ca="1" si="287"/>
        <v/>
      </c>
      <c r="GN156" s="17" t="str">
        <f t="shared" ca="1" si="288"/>
        <v/>
      </c>
      <c r="GO156" s="17" t="str">
        <f t="shared" ca="1" si="289"/>
        <v/>
      </c>
      <c r="GP156" s="17" t="str">
        <f t="shared" ca="1" si="290"/>
        <v/>
      </c>
      <c r="GQ156" s="17" t="str">
        <f t="shared" ca="1" si="291"/>
        <v/>
      </c>
      <c r="GR156" s="17" t="str">
        <f t="shared" ca="1" si="292"/>
        <v/>
      </c>
      <c r="GS156" s="17" t="str">
        <f t="shared" ca="1" si="293"/>
        <v/>
      </c>
      <c r="GT156" s="17" t="str">
        <f t="shared" ca="1" si="294"/>
        <v/>
      </c>
      <c r="GU156" s="17" t="str">
        <f t="shared" ca="1" si="295"/>
        <v/>
      </c>
      <c r="GV156" s="17" t="str">
        <f t="shared" ca="1" si="296"/>
        <v/>
      </c>
      <c r="GW156" s="17" t="str">
        <f t="shared" ca="1" si="297"/>
        <v/>
      </c>
      <c r="GX156" s="17" t="str">
        <f t="shared" ca="1" si="298"/>
        <v/>
      </c>
      <c r="GY156" s="17" t="str">
        <f t="shared" ca="1" si="299"/>
        <v/>
      </c>
      <c r="GZ156" s="17" t="str">
        <f t="shared" ca="1" si="300"/>
        <v/>
      </c>
      <c r="HA156" s="17" t="str">
        <f t="shared" ca="1" si="301"/>
        <v/>
      </c>
      <c r="HB156" s="17" t="str">
        <f t="shared" ca="1" si="302"/>
        <v/>
      </c>
      <c r="HC156" s="17" t="str">
        <f t="shared" ca="1" si="303"/>
        <v/>
      </c>
      <c r="HD156" s="17" t="str">
        <f t="shared" ca="1" si="304"/>
        <v/>
      </c>
      <c r="HE156" s="17" t="str">
        <f t="shared" ca="1" si="305"/>
        <v/>
      </c>
      <c r="HF156" s="17" t="str">
        <f t="shared" ca="1" si="306"/>
        <v/>
      </c>
      <c r="HG156" s="17" t="str">
        <f t="shared" ca="1" si="307"/>
        <v/>
      </c>
      <c r="HH156" s="17" t="str">
        <f t="shared" ca="1" si="308"/>
        <v/>
      </c>
      <c r="HI156" s="17" t="str">
        <f t="shared" ca="1" si="309"/>
        <v/>
      </c>
      <c r="HJ156" s="17" t="str">
        <f t="shared" ca="1" si="310"/>
        <v/>
      </c>
      <c r="HK156" s="17" t="str">
        <f t="shared" ca="1" si="311"/>
        <v/>
      </c>
      <c r="HL156" s="17" t="str">
        <f t="shared" ca="1" si="312"/>
        <v/>
      </c>
      <c r="HM156" s="17" t="str">
        <f t="shared" ca="1" si="313"/>
        <v/>
      </c>
      <c r="HN156" s="17" t="str">
        <f t="shared" ca="1" si="314"/>
        <v/>
      </c>
      <c r="HO156" s="17" t="str">
        <f t="shared" ca="1" si="315"/>
        <v/>
      </c>
      <c r="HP156" s="17" t="str">
        <f t="shared" ca="1" si="316"/>
        <v/>
      </c>
      <c r="HQ156" s="17" t="str">
        <f t="shared" ca="1" si="317"/>
        <v/>
      </c>
      <c r="HR156" s="17" t="str">
        <f t="shared" ca="1" si="318"/>
        <v/>
      </c>
      <c r="HS156" s="17" t="str">
        <f t="shared" ca="1" si="319"/>
        <v/>
      </c>
      <c r="HT156" s="17" t="str">
        <f t="shared" ca="1" si="320"/>
        <v/>
      </c>
      <c r="HU156" s="17" t="str">
        <f t="shared" ca="1" si="321"/>
        <v/>
      </c>
      <c r="HV156" s="17" t="str">
        <f t="shared" ca="1" si="322"/>
        <v/>
      </c>
      <c r="HW156" s="17" t="str">
        <f t="shared" ca="1" si="323"/>
        <v/>
      </c>
      <c r="HX156" s="17" t="str">
        <f t="shared" ca="1" si="324"/>
        <v/>
      </c>
      <c r="HY156" s="17" t="str">
        <f t="shared" ca="1" si="325"/>
        <v/>
      </c>
      <c r="HZ156" s="17" t="str">
        <f t="shared" ca="1" si="326"/>
        <v/>
      </c>
      <c r="IA156" s="17" t="str">
        <f t="shared" ca="1" si="327"/>
        <v/>
      </c>
      <c r="IB156" s="17" t="str">
        <f t="shared" ca="1" si="328"/>
        <v/>
      </c>
      <c r="IC156" s="17" t="str">
        <f t="shared" ca="1" si="329"/>
        <v/>
      </c>
      <c r="ID156" s="17" t="str">
        <f t="shared" ca="1" si="330"/>
        <v/>
      </c>
      <c r="IE156" s="17" t="str">
        <f t="shared" ca="1" si="331"/>
        <v/>
      </c>
      <c r="IF156" s="17" t="str">
        <f t="shared" ca="1" si="332"/>
        <v/>
      </c>
      <c r="IG156" s="17" t="str">
        <f t="shared" ca="1" si="333"/>
        <v/>
      </c>
      <c r="IH156" s="17" t="str">
        <f t="shared" ca="1" si="334"/>
        <v/>
      </c>
      <c r="II156" s="17" t="str">
        <f t="shared" ca="1" si="335"/>
        <v/>
      </c>
      <c r="IJ156" s="17" t="str">
        <f t="shared" ca="1" si="336"/>
        <v/>
      </c>
      <c r="IK156" s="17" t="str">
        <f t="shared" ca="1" si="337"/>
        <v/>
      </c>
      <c r="IL156" s="17" t="str">
        <f t="shared" ca="1" si="338"/>
        <v/>
      </c>
      <c r="IM156" s="17" t="str">
        <f t="shared" ca="1" si="339"/>
        <v/>
      </c>
      <c r="IN156" s="17" t="str">
        <f t="shared" ca="1" si="340"/>
        <v/>
      </c>
      <c r="IO156" s="17" t="str">
        <f t="shared" ca="1" si="341"/>
        <v/>
      </c>
      <c r="IP156" s="17" t="str">
        <f t="shared" ca="1" si="342"/>
        <v/>
      </c>
      <c r="IQ156" s="17" t="str">
        <f t="shared" ca="1" si="343"/>
        <v/>
      </c>
      <c r="IR156" s="17" t="str">
        <f t="shared" ca="1" si="344"/>
        <v/>
      </c>
      <c r="IS156" s="17" t="str">
        <f t="shared" ca="1" si="345"/>
        <v/>
      </c>
      <c r="IT156" s="17" t="str">
        <f t="shared" ca="1" si="346"/>
        <v/>
      </c>
      <c r="IU156" s="17" t="str">
        <f t="shared" ca="1" si="347"/>
        <v/>
      </c>
      <c r="IV156" s="17" t="str">
        <f t="shared" ca="1" si="348"/>
        <v/>
      </c>
      <c r="IW156" s="17" t="str">
        <f t="shared" ca="1" si="349"/>
        <v/>
      </c>
      <c r="IX156" s="17" t="str">
        <f t="shared" ca="1" si="350"/>
        <v/>
      </c>
      <c r="IY156" s="17" t="str">
        <f t="shared" ca="1" si="351"/>
        <v/>
      </c>
      <c r="IZ156" s="17" t="str">
        <f t="shared" ca="1" si="352"/>
        <v/>
      </c>
      <c r="JA156" s="17" t="str">
        <f t="shared" ca="1" si="353"/>
        <v/>
      </c>
      <c r="JB156" s="17" t="str">
        <f t="shared" ca="1" si="354"/>
        <v/>
      </c>
      <c r="JC156" s="17" t="str">
        <f t="shared" ca="1" si="355"/>
        <v/>
      </c>
      <c r="JD156" s="17" t="str">
        <f t="shared" ca="1" si="356"/>
        <v/>
      </c>
      <c r="JE156" s="17" t="str">
        <f t="shared" ca="1" si="357"/>
        <v/>
      </c>
      <c r="JF156" s="17" t="str">
        <f t="shared" ca="1" si="358"/>
        <v/>
      </c>
      <c r="JG156" s="17" t="str">
        <f t="shared" ca="1" si="359"/>
        <v/>
      </c>
      <c r="JH156" s="17" t="str">
        <f t="shared" ca="1" si="360"/>
        <v/>
      </c>
      <c r="JI156" s="17" t="str">
        <f t="shared" ca="1" si="361"/>
        <v/>
      </c>
      <c r="JJ156" s="17" t="str">
        <f t="shared" ca="1" si="362"/>
        <v/>
      </c>
      <c r="JK156" s="17" t="str">
        <f t="shared" ca="1" si="363"/>
        <v/>
      </c>
      <c r="JL156" s="17" t="str">
        <f t="shared" ca="1" si="364"/>
        <v/>
      </c>
      <c r="JM156" s="17" t="str">
        <f t="shared" ca="1" si="365"/>
        <v/>
      </c>
    </row>
    <row r="157" spans="1:273">
      <c r="A157" s="17" t="str">
        <f t="shared" si="366"/>
        <v>\\\0</v>
      </c>
      <c r="B157" s="17" t="str">
        <f t="shared" si="367"/>
        <v>\\\0</v>
      </c>
      <c r="C157" s="17" t="str">
        <f t="shared" si="368"/>
        <v>\\\0</v>
      </c>
      <c r="D157" s="17" t="str">
        <f t="shared" si="369"/>
        <v>\\\0</v>
      </c>
      <c r="E157" s="17" t="str">
        <f t="shared" si="370"/>
        <v>\\\0</v>
      </c>
      <c r="F157" s="17" t="str">
        <f t="shared" si="371"/>
        <v>\\\0</v>
      </c>
      <c r="G157" s="17" t="str">
        <f t="shared" si="372"/>
        <v>\\\0</v>
      </c>
      <c r="H157" s="17" t="str">
        <f t="shared" si="373"/>
        <v>\\\0</v>
      </c>
      <c r="I157" s="17" t="str">
        <f t="shared" si="374"/>
        <v>\\\0</v>
      </c>
      <c r="J157" s="17" t="str">
        <f t="shared" si="375"/>
        <v>\\\0</v>
      </c>
      <c r="K157" s="17" t="str">
        <f t="shared" si="376"/>
        <v>\\\0</v>
      </c>
      <c r="L157" s="17" t="str">
        <f t="shared" si="377"/>
        <v>\\\0</v>
      </c>
      <c r="M157" s="17" t="str">
        <f t="shared" si="378"/>
        <v>\\\0</v>
      </c>
      <c r="N157" s="17" t="str">
        <f t="shared" si="379"/>
        <v>\\\0</v>
      </c>
      <c r="O157" s="17" t="str">
        <f t="shared" si="380"/>
        <v>\\\0</v>
      </c>
      <c r="P157" s="17" t="str">
        <f t="shared" si="381"/>
        <v>\\\0</v>
      </c>
      <c r="R157" s="17" t="str">
        <f t="shared" si="382"/>
        <v>\\</v>
      </c>
      <c r="S157" s="38"/>
      <c r="T157" s="39"/>
      <c r="U157" s="31"/>
      <c r="V157" s="32"/>
      <c r="W157" s="36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35"/>
      <c r="DS157" s="287"/>
      <c r="DT157" s="36"/>
      <c r="DU157" s="37"/>
      <c r="DV157" s="28">
        <f>IF(AND($S157='자료입력 및 결과표시'!$B$6,COUNTIF($W157:$DR157,'자료입력 및 결과표시'!$C$6)&gt;=1),IF(OR('자료입력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DW157" s="28">
        <f>IF(AND($S157='자료입력 및 결과표시'!$B$7,COUNTIF($W157:$DR157,'자료입력 및 결과표시'!$C$7)&gt;=1),IF(OR('자료입력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DX157" s="28">
        <f>IF(AND($S157='자료입력 및 결과표시'!$B$8,COUNTIF($W157:$DR157,'자료입력 및 결과표시'!$C$8)&gt;=1),IF(OR('자료입력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DY157" s="28">
        <f>IF(AND($S157='자료입력 및 결과표시'!$B$9,COUNTIF($W157:$DR157,'자료입력 및 결과표시'!$C$9)&gt;=1),IF(OR('자료입력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DZ157" s="28">
        <f>IF(AND($S157='자료입력 및 결과표시'!$B$10,COUNTIF($W157:$DR157,'자료입력 및 결과표시'!$C$10)&gt;=1),IF(OR('자료입력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A157" s="28">
        <f>IF(AND($S157='자료입력 및 결과표시'!$B$11,COUNTIF($W157:$DR157,'자료입력 및 결과표시'!$C$11)&gt;=1),IF(OR('자료입력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B157" s="28">
        <f>IF(AND($S157='자료입력 및 결과표시'!$B$12,COUNTIF($W157:$DR157,'자료입력 및 결과표시'!$C$12)&gt;=1),IF(OR('자료입력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C157" s="28">
        <f>IF(AND($S157='자료입력 및 결과표시'!$B$13,COUNTIF($W157:$DR157,'자료입력 및 결과표시'!$C$13)&gt;=1),IF(OR('자료입력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D157" s="28">
        <f>IF(AND($S157='자료입력 및 결과표시'!$B$14,COUNTIF($W157:$DR157,'자료입력 및 결과표시'!$C$14)&gt;=1),IF(OR('자료입력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E157" s="28">
        <f>IF(AND($S157='자료입력 및 결과표시'!$B$15,COUNTIF($W157:$DR157,'자료입력 및 결과표시'!$C$15)&gt;=1),IF(OR('자료입력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F157" s="28">
        <f>IF(AND($S157='자료입력 및 결과표시'!$B$16,COUNTIF($W157:$DR157,'자료입력 및 결과표시'!$C$16)&gt;=1),IF(OR('자료입력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G157" s="28">
        <f>IF(AND($S157='자료입력 및 결과표시'!$B$17,COUNTIF($W157:$DR157,'자료입력 및 결과표시'!$C$17)&gt;=1),IF(OR('자료입력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H157" s="28">
        <f>IF(AND($S157='자료입력 및 결과표시'!$B$18,COUNTIF($W157:$DR157,'자료입력 및 결과표시'!$C$18)&gt;=1),IF(OR('자료입력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I157" s="28">
        <f>IF(AND($S157='자료입력 및 결과표시'!$B$19,COUNTIF($W157:$DR157,'자료입력 및 결과표시'!$C$19)&gt;=1),IF(OR('자료입력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J157" s="28">
        <f>IF(AND($S157='자료입력 및 결과표시'!$B$20,COUNTIF($W157:$DR157,'자료입력 및 결과표시'!$C$20)&gt;=1),IF(OR('자료입력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K157" s="28">
        <f>IF(AND($S157='자료입력 및 결과표시'!$B$21,COUNTIF($W157:$DR157,'자료입력 및 결과표시'!$C$21)&gt;=1),IF(OR('자료입력 및 결과표시'!$B$4+90&gt;=$V157,'자료입력 및 결과표시'!$B$4&lt;$U157),0,IF($V157-'자료입력 및 결과표시'!$B$4-90&gt;='자료입력 및 결과표시'!$E$4,'자료입력 및 결과표시'!$E$4,$V157-'자료입력 및 결과표시'!$B$4-90)),0)</f>
        <v>0</v>
      </c>
      <c r="EL157" s="17">
        <f>IF(AND(S157='자료입력 및 결과표시'!$B$6,COUNTIF('업무중복도(데이터 입력)'!$W157:$DR157,'자료입력 및 결과표시'!$C$6)&gt;=1),1,0)</f>
        <v>0</v>
      </c>
      <c r="EM157" s="17">
        <f>IF(AND(S157='자료입력 및 결과표시'!$B$7,COUNTIF('업무중복도(데이터 입력)'!$W157:$DR157,'자료입력 및 결과표시'!$C$7)&gt;=1),2,0)</f>
        <v>0</v>
      </c>
      <c r="EN157" s="17">
        <f>IF(AND(S157='자료입력 및 결과표시'!$B$8,COUNTIF('업무중복도(데이터 입력)'!$W157:$DR157,'자료입력 및 결과표시'!$C$8)&gt;=1),3,0)</f>
        <v>0</v>
      </c>
      <c r="EO157" s="17">
        <f>IF(AND(S157='자료입력 및 결과표시'!$B$9,COUNTIF('업무중복도(데이터 입력)'!$W157:$DR157,'자료입력 및 결과표시'!$C$9)&gt;=1),4,0)</f>
        <v>0</v>
      </c>
      <c r="EP157" s="17">
        <f>IF(AND(S157='자료입력 및 결과표시'!$B$10,COUNTIF('업무중복도(데이터 입력)'!$W157:$DR157,'자료입력 및 결과표시'!$C$10)&gt;=1),5,0)</f>
        <v>0</v>
      </c>
      <c r="EQ157" s="17">
        <f>IF(AND(S157='자료입력 및 결과표시'!$B$11,COUNTIF('업무중복도(데이터 입력)'!$W157:$DR157,'자료입력 및 결과표시'!$C$11)&gt;=1),6,0)</f>
        <v>0</v>
      </c>
      <c r="ER157" s="17">
        <f>IF(AND(S157='자료입력 및 결과표시'!$B$12,COUNTIF('업무중복도(데이터 입력)'!$W157:$DR157,'자료입력 및 결과표시'!$C$12)&gt;=1),7,0)</f>
        <v>0</v>
      </c>
      <c r="ES157" s="17">
        <f>IF(AND(S157='자료입력 및 결과표시'!$B$13,COUNTIF('업무중복도(데이터 입력)'!$W157:$DR157,'자료입력 및 결과표시'!$C$13)&gt;=1),8,0)</f>
        <v>0</v>
      </c>
      <c r="ET157" s="17">
        <f>IF(AND(S157='자료입력 및 결과표시'!$B$14,COUNTIF('업무중복도(데이터 입력)'!$W157:$DR157,'자료입력 및 결과표시'!$C$14)&gt;=1),9,0)</f>
        <v>0</v>
      </c>
      <c r="EU157" s="17">
        <f>IF(AND(S157='자료입력 및 결과표시'!$B$15,COUNTIF('업무중복도(데이터 입력)'!$W157:$DR157,'자료입력 및 결과표시'!$C$15)&gt;=1),10,0)</f>
        <v>0</v>
      </c>
      <c r="EV157" s="17">
        <f>IF(AND(S157='자료입력 및 결과표시'!$B$16,COUNTIF('업무중복도(데이터 입력)'!$W157:$DR157,'자료입력 및 결과표시'!$C$16)&gt;=1),11,0)</f>
        <v>0</v>
      </c>
      <c r="EW157" s="17">
        <f>IF(AND(S157='자료입력 및 결과표시'!$B$17,COUNTIF('업무중복도(데이터 입력)'!$W157:$DR157,'자료입력 및 결과표시'!$C$17)&gt;=1),12,0)</f>
        <v>0</v>
      </c>
      <c r="EX157" s="17">
        <f>IF(AND(S157='자료입력 및 결과표시'!$B$18,COUNTIF('업무중복도(데이터 입력)'!$W157:$DR157,'자료입력 및 결과표시'!$C$18)&gt;=1),13,0)</f>
        <v>0</v>
      </c>
      <c r="EY157" s="17">
        <f>IF(AND(S157='자료입력 및 결과표시'!$B$19,COUNTIF('업무중복도(데이터 입력)'!$W157:$DR157,'자료입력 및 결과표시'!$C$19)&gt;=1),14,0)</f>
        <v>0</v>
      </c>
      <c r="EZ157" s="17">
        <f>IF(AND(S157='자료입력 및 결과표시'!$B$20,COUNTIF('업무중복도(데이터 입력)'!$W157:$DR157,'자료입력 및 결과표시'!$C$20)&gt;=1),15,0)</f>
        <v>0</v>
      </c>
      <c r="FA157" s="17">
        <f>IF(AND(S157='자료입력 및 결과표시'!$B$21,COUNTIF('업무중복도(데이터 입력)'!$W157:$DR157,'자료입력 및 결과표시'!$C$21)&gt;=1),16,0)</f>
        <v>0</v>
      </c>
      <c r="FD157" s="270" t="str">
        <f ca="1">IFERROR(MATCH('자료입력 및 결과표시'!$C$62,OFFSET($R$3,$FD156,,1000),0)+$FD156,"")</f>
        <v/>
      </c>
      <c r="FE157" s="271" t="str">
        <f t="shared" ca="1" si="383"/>
        <v/>
      </c>
      <c r="FK157" s="17">
        <f t="shared" si="384"/>
        <v>0</v>
      </c>
      <c r="FO157"/>
      <c r="FP157" s="17" t="str">
        <f t="shared" ca="1" si="385"/>
        <v/>
      </c>
      <c r="FQ157" s="270" t="str">
        <f ca="1">IFERROR(MATCH('자료입력 및 결과표시'!$C$62,OFFSET($R$3,$FQ156,,1000),0)+$FQ156,"")</f>
        <v/>
      </c>
      <c r="FR157" s="17" t="str">
        <f t="shared" ca="1" si="266"/>
        <v/>
      </c>
      <c r="FS157" s="17" t="str">
        <f t="shared" ca="1" si="267"/>
        <v/>
      </c>
      <c r="FT157" s="17" t="str">
        <f t="shared" ca="1" si="268"/>
        <v/>
      </c>
      <c r="FU157" s="17" t="str">
        <f t="shared" ca="1" si="269"/>
        <v/>
      </c>
      <c r="FV157" s="17" t="str">
        <f t="shared" ca="1" si="270"/>
        <v/>
      </c>
      <c r="FW157" s="17" t="str">
        <f t="shared" ca="1" si="271"/>
        <v/>
      </c>
      <c r="FX157" s="17" t="str">
        <f t="shared" ca="1" si="272"/>
        <v/>
      </c>
      <c r="FY157" s="17" t="str">
        <f t="shared" ca="1" si="273"/>
        <v/>
      </c>
      <c r="FZ157" s="17" t="str">
        <f t="shared" ca="1" si="274"/>
        <v/>
      </c>
      <c r="GA157" s="17" t="str">
        <f t="shared" ca="1" si="275"/>
        <v/>
      </c>
      <c r="GB157" s="17" t="str">
        <f t="shared" ca="1" si="276"/>
        <v/>
      </c>
      <c r="GC157" s="17" t="str">
        <f t="shared" ca="1" si="277"/>
        <v/>
      </c>
      <c r="GD157" s="17" t="str">
        <f t="shared" ca="1" si="278"/>
        <v/>
      </c>
      <c r="GE157" s="17" t="str">
        <f t="shared" ca="1" si="279"/>
        <v/>
      </c>
      <c r="GF157" s="17" t="str">
        <f t="shared" ca="1" si="280"/>
        <v/>
      </c>
      <c r="GG157" s="17" t="str">
        <f t="shared" ca="1" si="281"/>
        <v/>
      </c>
      <c r="GH157" s="17" t="str">
        <f t="shared" ca="1" si="282"/>
        <v/>
      </c>
      <c r="GI157" s="17" t="str">
        <f t="shared" ca="1" si="283"/>
        <v/>
      </c>
      <c r="GJ157" s="17" t="str">
        <f t="shared" ca="1" si="284"/>
        <v/>
      </c>
      <c r="GK157" s="17" t="str">
        <f t="shared" ca="1" si="285"/>
        <v/>
      </c>
      <c r="GL157" s="17" t="str">
        <f t="shared" ca="1" si="286"/>
        <v/>
      </c>
      <c r="GM157" s="17" t="str">
        <f t="shared" ca="1" si="287"/>
        <v/>
      </c>
      <c r="GN157" s="17" t="str">
        <f t="shared" ca="1" si="288"/>
        <v/>
      </c>
      <c r="GO157" s="17" t="str">
        <f t="shared" ca="1" si="289"/>
        <v/>
      </c>
      <c r="GP157" s="17" t="str">
        <f t="shared" ca="1" si="290"/>
        <v/>
      </c>
      <c r="GQ157" s="17" t="str">
        <f t="shared" ca="1" si="291"/>
        <v/>
      </c>
      <c r="GR157" s="17" t="str">
        <f t="shared" ca="1" si="292"/>
        <v/>
      </c>
      <c r="GS157" s="17" t="str">
        <f t="shared" ca="1" si="293"/>
        <v/>
      </c>
      <c r="GT157" s="17" t="str">
        <f t="shared" ca="1" si="294"/>
        <v/>
      </c>
      <c r="GU157" s="17" t="str">
        <f t="shared" ca="1" si="295"/>
        <v/>
      </c>
      <c r="GV157" s="17" t="str">
        <f t="shared" ca="1" si="296"/>
        <v/>
      </c>
      <c r="GW157" s="17" t="str">
        <f t="shared" ca="1" si="297"/>
        <v/>
      </c>
      <c r="GX157" s="17" t="str">
        <f t="shared" ca="1" si="298"/>
        <v/>
      </c>
      <c r="GY157" s="17" t="str">
        <f t="shared" ca="1" si="299"/>
        <v/>
      </c>
      <c r="GZ157" s="17" t="str">
        <f t="shared" ca="1" si="300"/>
        <v/>
      </c>
      <c r="HA157" s="17" t="str">
        <f t="shared" ca="1" si="301"/>
        <v/>
      </c>
      <c r="HB157" s="17" t="str">
        <f t="shared" ca="1" si="302"/>
        <v/>
      </c>
      <c r="HC157" s="17" t="str">
        <f t="shared" ca="1" si="303"/>
        <v/>
      </c>
      <c r="HD157" s="17" t="str">
        <f t="shared" ca="1" si="304"/>
        <v/>
      </c>
      <c r="HE157" s="17" t="str">
        <f t="shared" ca="1" si="305"/>
        <v/>
      </c>
      <c r="HF157" s="17" t="str">
        <f t="shared" ca="1" si="306"/>
        <v/>
      </c>
      <c r="HG157" s="17" t="str">
        <f t="shared" ca="1" si="307"/>
        <v/>
      </c>
      <c r="HH157" s="17" t="str">
        <f t="shared" ca="1" si="308"/>
        <v/>
      </c>
      <c r="HI157" s="17" t="str">
        <f t="shared" ca="1" si="309"/>
        <v/>
      </c>
      <c r="HJ157" s="17" t="str">
        <f t="shared" ca="1" si="310"/>
        <v/>
      </c>
      <c r="HK157" s="17" t="str">
        <f t="shared" ca="1" si="311"/>
        <v/>
      </c>
      <c r="HL157" s="17" t="str">
        <f t="shared" ca="1" si="312"/>
        <v/>
      </c>
      <c r="HM157" s="17" t="str">
        <f t="shared" ca="1" si="313"/>
        <v/>
      </c>
      <c r="HN157" s="17" t="str">
        <f t="shared" ca="1" si="314"/>
        <v/>
      </c>
      <c r="HO157" s="17" t="str">
        <f t="shared" ca="1" si="315"/>
        <v/>
      </c>
      <c r="HP157" s="17" t="str">
        <f t="shared" ca="1" si="316"/>
        <v/>
      </c>
      <c r="HQ157" s="17" t="str">
        <f t="shared" ca="1" si="317"/>
        <v/>
      </c>
      <c r="HR157" s="17" t="str">
        <f t="shared" ca="1" si="318"/>
        <v/>
      </c>
      <c r="HS157" s="17" t="str">
        <f t="shared" ca="1" si="319"/>
        <v/>
      </c>
      <c r="HT157" s="17" t="str">
        <f t="shared" ca="1" si="320"/>
        <v/>
      </c>
      <c r="HU157" s="17" t="str">
        <f t="shared" ca="1" si="321"/>
        <v/>
      </c>
      <c r="HV157" s="17" t="str">
        <f t="shared" ca="1" si="322"/>
        <v/>
      </c>
      <c r="HW157" s="17" t="str">
        <f t="shared" ca="1" si="323"/>
        <v/>
      </c>
      <c r="HX157" s="17" t="str">
        <f t="shared" ca="1" si="324"/>
        <v/>
      </c>
      <c r="HY157" s="17" t="str">
        <f t="shared" ca="1" si="325"/>
        <v/>
      </c>
      <c r="HZ157" s="17" t="str">
        <f t="shared" ca="1" si="326"/>
        <v/>
      </c>
      <c r="IA157" s="17" t="str">
        <f t="shared" ca="1" si="327"/>
        <v/>
      </c>
      <c r="IB157" s="17" t="str">
        <f t="shared" ca="1" si="328"/>
        <v/>
      </c>
      <c r="IC157" s="17" t="str">
        <f t="shared" ca="1" si="329"/>
        <v/>
      </c>
      <c r="ID157" s="17" t="str">
        <f t="shared" ca="1" si="330"/>
        <v/>
      </c>
      <c r="IE157" s="17" t="str">
        <f t="shared" ca="1" si="331"/>
        <v/>
      </c>
      <c r="IF157" s="17" t="str">
        <f t="shared" ca="1" si="332"/>
        <v/>
      </c>
      <c r="IG157" s="17" t="str">
        <f t="shared" ca="1" si="333"/>
        <v/>
      </c>
      <c r="IH157" s="17" t="str">
        <f t="shared" ca="1" si="334"/>
        <v/>
      </c>
      <c r="II157" s="17" t="str">
        <f t="shared" ca="1" si="335"/>
        <v/>
      </c>
      <c r="IJ157" s="17" t="str">
        <f t="shared" ca="1" si="336"/>
        <v/>
      </c>
      <c r="IK157" s="17" t="str">
        <f t="shared" ca="1" si="337"/>
        <v/>
      </c>
      <c r="IL157" s="17" t="str">
        <f t="shared" ca="1" si="338"/>
        <v/>
      </c>
      <c r="IM157" s="17" t="str">
        <f t="shared" ca="1" si="339"/>
        <v/>
      </c>
      <c r="IN157" s="17" t="str">
        <f t="shared" ca="1" si="340"/>
        <v/>
      </c>
      <c r="IO157" s="17" t="str">
        <f t="shared" ca="1" si="341"/>
        <v/>
      </c>
      <c r="IP157" s="17" t="str">
        <f t="shared" ca="1" si="342"/>
        <v/>
      </c>
      <c r="IQ157" s="17" t="str">
        <f t="shared" ca="1" si="343"/>
        <v/>
      </c>
      <c r="IR157" s="17" t="str">
        <f t="shared" ca="1" si="344"/>
        <v/>
      </c>
      <c r="IS157" s="17" t="str">
        <f t="shared" ca="1" si="345"/>
        <v/>
      </c>
      <c r="IT157" s="17" t="str">
        <f t="shared" ca="1" si="346"/>
        <v/>
      </c>
      <c r="IU157" s="17" t="str">
        <f t="shared" ca="1" si="347"/>
        <v/>
      </c>
      <c r="IV157" s="17" t="str">
        <f t="shared" ca="1" si="348"/>
        <v/>
      </c>
      <c r="IW157" s="17" t="str">
        <f t="shared" ca="1" si="349"/>
        <v/>
      </c>
      <c r="IX157" s="17" t="str">
        <f t="shared" ca="1" si="350"/>
        <v/>
      </c>
      <c r="IY157" s="17" t="str">
        <f t="shared" ca="1" si="351"/>
        <v/>
      </c>
      <c r="IZ157" s="17" t="str">
        <f t="shared" ca="1" si="352"/>
        <v/>
      </c>
      <c r="JA157" s="17" t="str">
        <f t="shared" ca="1" si="353"/>
        <v/>
      </c>
      <c r="JB157" s="17" t="str">
        <f t="shared" ca="1" si="354"/>
        <v/>
      </c>
      <c r="JC157" s="17" t="str">
        <f t="shared" ca="1" si="355"/>
        <v/>
      </c>
      <c r="JD157" s="17" t="str">
        <f t="shared" ca="1" si="356"/>
        <v/>
      </c>
      <c r="JE157" s="17" t="str">
        <f t="shared" ca="1" si="357"/>
        <v/>
      </c>
      <c r="JF157" s="17" t="str">
        <f t="shared" ca="1" si="358"/>
        <v/>
      </c>
      <c r="JG157" s="17" t="str">
        <f t="shared" ca="1" si="359"/>
        <v/>
      </c>
      <c r="JH157" s="17" t="str">
        <f t="shared" ca="1" si="360"/>
        <v/>
      </c>
      <c r="JI157" s="17" t="str">
        <f t="shared" ca="1" si="361"/>
        <v/>
      </c>
      <c r="JJ157" s="17" t="str">
        <f t="shared" ca="1" si="362"/>
        <v/>
      </c>
      <c r="JK157" s="17" t="str">
        <f t="shared" ca="1" si="363"/>
        <v/>
      </c>
      <c r="JL157" s="17" t="str">
        <f t="shared" ca="1" si="364"/>
        <v/>
      </c>
      <c r="JM157" s="17" t="str">
        <f t="shared" ca="1" si="365"/>
        <v/>
      </c>
    </row>
    <row r="158" spans="1:273">
      <c r="A158" s="17" t="str">
        <f t="shared" si="366"/>
        <v>\\\0</v>
      </c>
      <c r="B158" s="17" t="str">
        <f t="shared" si="367"/>
        <v>\\\0</v>
      </c>
      <c r="C158" s="17" t="str">
        <f t="shared" si="368"/>
        <v>\\\0</v>
      </c>
      <c r="D158" s="17" t="str">
        <f t="shared" si="369"/>
        <v>\\\0</v>
      </c>
      <c r="E158" s="17" t="str">
        <f t="shared" si="370"/>
        <v>\\\0</v>
      </c>
      <c r="F158" s="17" t="str">
        <f t="shared" si="371"/>
        <v>\\\0</v>
      </c>
      <c r="G158" s="17" t="str">
        <f t="shared" si="372"/>
        <v>\\\0</v>
      </c>
      <c r="H158" s="17" t="str">
        <f t="shared" si="373"/>
        <v>\\\0</v>
      </c>
      <c r="I158" s="17" t="str">
        <f t="shared" si="374"/>
        <v>\\\0</v>
      </c>
      <c r="J158" s="17" t="str">
        <f t="shared" si="375"/>
        <v>\\\0</v>
      </c>
      <c r="K158" s="17" t="str">
        <f t="shared" si="376"/>
        <v>\\\0</v>
      </c>
      <c r="L158" s="17" t="str">
        <f t="shared" si="377"/>
        <v>\\\0</v>
      </c>
      <c r="M158" s="17" t="str">
        <f t="shared" si="378"/>
        <v>\\\0</v>
      </c>
      <c r="N158" s="17" t="str">
        <f t="shared" si="379"/>
        <v>\\\0</v>
      </c>
      <c r="O158" s="17" t="str">
        <f t="shared" si="380"/>
        <v>\\\0</v>
      </c>
      <c r="P158" s="17" t="str">
        <f t="shared" si="381"/>
        <v>\\\0</v>
      </c>
      <c r="R158" s="17" t="str">
        <f t="shared" si="382"/>
        <v>\\</v>
      </c>
      <c r="S158" s="38"/>
      <c r="T158" s="39"/>
      <c r="U158" s="31"/>
      <c r="V158" s="32"/>
      <c r="W158" s="36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35"/>
      <c r="DS158" s="287"/>
      <c r="DT158" s="36"/>
      <c r="DU158" s="37"/>
      <c r="DV158" s="28">
        <f>IF(AND($S158='자료입력 및 결과표시'!$B$6,COUNTIF($W158:$DR158,'자료입력 및 결과표시'!$C$6)&gt;=1),IF(OR('자료입력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DW158" s="28">
        <f>IF(AND($S158='자료입력 및 결과표시'!$B$7,COUNTIF($W158:$DR158,'자료입력 및 결과표시'!$C$7)&gt;=1),IF(OR('자료입력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DX158" s="28">
        <f>IF(AND($S158='자료입력 및 결과표시'!$B$8,COUNTIF($W158:$DR158,'자료입력 및 결과표시'!$C$8)&gt;=1),IF(OR('자료입력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DY158" s="28">
        <f>IF(AND($S158='자료입력 및 결과표시'!$B$9,COUNTIF($W158:$DR158,'자료입력 및 결과표시'!$C$9)&gt;=1),IF(OR('자료입력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DZ158" s="28">
        <f>IF(AND($S158='자료입력 및 결과표시'!$B$10,COUNTIF($W158:$DR158,'자료입력 및 결과표시'!$C$10)&gt;=1),IF(OR('자료입력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A158" s="28">
        <f>IF(AND($S158='자료입력 및 결과표시'!$B$11,COUNTIF($W158:$DR158,'자료입력 및 결과표시'!$C$11)&gt;=1),IF(OR('자료입력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B158" s="28">
        <f>IF(AND($S158='자료입력 및 결과표시'!$B$12,COUNTIF($W158:$DR158,'자료입력 및 결과표시'!$C$12)&gt;=1),IF(OR('자료입력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C158" s="28">
        <f>IF(AND($S158='자료입력 및 결과표시'!$B$13,COUNTIF($W158:$DR158,'자료입력 및 결과표시'!$C$13)&gt;=1),IF(OR('자료입력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D158" s="28">
        <f>IF(AND($S158='자료입력 및 결과표시'!$B$14,COUNTIF($W158:$DR158,'자료입력 및 결과표시'!$C$14)&gt;=1),IF(OR('자료입력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E158" s="28">
        <f>IF(AND($S158='자료입력 및 결과표시'!$B$15,COUNTIF($W158:$DR158,'자료입력 및 결과표시'!$C$15)&gt;=1),IF(OR('자료입력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F158" s="28">
        <f>IF(AND($S158='자료입력 및 결과표시'!$B$16,COUNTIF($W158:$DR158,'자료입력 및 결과표시'!$C$16)&gt;=1),IF(OR('자료입력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G158" s="28">
        <f>IF(AND($S158='자료입력 및 결과표시'!$B$17,COUNTIF($W158:$DR158,'자료입력 및 결과표시'!$C$17)&gt;=1),IF(OR('자료입력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H158" s="28">
        <f>IF(AND($S158='자료입력 및 결과표시'!$B$18,COUNTIF($W158:$DR158,'자료입력 및 결과표시'!$C$18)&gt;=1),IF(OR('자료입력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I158" s="28">
        <f>IF(AND($S158='자료입력 및 결과표시'!$B$19,COUNTIF($W158:$DR158,'자료입력 및 결과표시'!$C$19)&gt;=1),IF(OR('자료입력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J158" s="28">
        <f>IF(AND($S158='자료입력 및 결과표시'!$B$20,COUNTIF($W158:$DR158,'자료입력 및 결과표시'!$C$20)&gt;=1),IF(OR('자료입력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K158" s="28">
        <f>IF(AND($S158='자료입력 및 결과표시'!$B$21,COUNTIF($W158:$DR158,'자료입력 및 결과표시'!$C$21)&gt;=1),IF(OR('자료입력 및 결과표시'!$B$4+90&gt;=$V158,'자료입력 및 결과표시'!$B$4&lt;$U158),0,IF($V158-'자료입력 및 결과표시'!$B$4-90&gt;='자료입력 및 결과표시'!$E$4,'자료입력 및 결과표시'!$E$4,$V158-'자료입력 및 결과표시'!$B$4-90)),0)</f>
        <v>0</v>
      </c>
      <c r="EL158" s="17">
        <f>IF(AND(S158='자료입력 및 결과표시'!$B$6,COUNTIF('업무중복도(데이터 입력)'!$W158:$DR158,'자료입력 및 결과표시'!$C$6)&gt;=1),1,0)</f>
        <v>0</v>
      </c>
      <c r="EM158" s="17">
        <f>IF(AND(S158='자료입력 및 결과표시'!$B$7,COUNTIF('업무중복도(데이터 입력)'!$W158:$DR158,'자료입력 및 결과표시'!$C$7)&gt;=1),2,0)</f>
        <v>0</v>
      </c>
      <c r="EN158" s="17">
        <f>IF(AND(S158='자료입력 및 결과표시'!$B$8,COUNTIF('업무중복도(데이터 입력)'!$W158:$DR158,'자료입력 및 결과표시'!$C$8)&gt;=1),3,0)</f>
        <v>0</v>
      </c>
      <c r="EO158" s="17">
        <f>IF(AND(S158='자료입력 및 결과표시'!$B$9,COUNTIF('업무중복도(데이터 입력)'!$W158:$DR158,'자료입력 및 결과표시'!$C$9)&gt;=1),4,0)</f>
        <v>0</v>
      </c>
      <c r="EP158" s="17">
        <f>IF(AND(S158='자료입력 및 결과표시'!$B$10,COUNTIF('업무중복도(데이터 입력)'!$W158:$DR158,'자료입력 및 결과표시'!$C$10)&gt;=1),5,0)</f>
        <v>0</v>
      </c>
      <c r="EQ158" s="17">
        <f>IF(AND(S158='자료입력 및 결과표시'!$B$11,COUNTIF('업무중복도(데이터 입력)'!$W158:$DR158,'자료입력 및 결과표시'!$C$11)&gt;=1),6,0)</f>
        <v>0</v>
      </c>
      <c r="ER158" s="17">
        <f>IF(AND(S158='자료입력 및 결과표시'!$B$12,COUNTIF('업무중복도(데이터 입력)'!$W158:$DR158,'자료입력 및 결과표시'!$C$12)&gt;=1),7,0)</f>
        <v>0</v>
      </c>
      <c r="ES158" s="17">
        <f>IF(AND(S158='자료입력 및 결과표시'!$B$13,COUNTIF('업무중복도(데이터 입력)'!$W158:$DR158,'자료입력 및 결과표시'!$C$13)&gt;=1),8,0)</f>
        <v>0</v>
      </c>
      <c r="ET158" s="17">
        <f>IF(AND(S158='자료입력 및 결과표시'!$B$14,COUNTIF('업무중복도(데이터 입력)'!$W158:$DR158,'자료입력 및 결과표시'!$C$14)&gt;=1),9,0)</f>
        <v>0</v>
      </c>
      <c r="EU158" s="17">
        <f>IF(AND(S158='자료입력 및 결과표시'!$B$15,COUNTIF('업무중복도(데이터 입력)'!$W158:$DR158,'자료입력 및 결과표시'!$C$15)&gt;=1),10,0)</f>
        <v>0</v>
      </c>
      <c r="EV158" s="17">
        <f>IF(AND(S158='자료입력 및 결과표시'!$B$16,COUNTIF('업무중복도(데이터 입력)'!$W158:$DR158,'자료입력 및 결과표시'!$C$16)&gt;=1),11,0)</f>
        <v>0</v>
      </c>
      <c r="EW158" s="17">
        <f>IF(AND(S158='자료입력 및 결과표시'!$B$17,COUNTIF('업무중복도(데이터 입력)'!$W158:$DR158,'자료입력 및 결과표시'!$C$17)&gt;=1),12,0)</f>
        <v>0</v>
      </c>
      <c r="EX158" s="17">
        <f>IF(AND(S158='자료입력 및 결과표시'!$B$18,COUNTIF('업무중복도(데이터 입력)'!$W158:$DR158,'자료입력 및 결과표시'!$C$18)&gt;=1),13,0)</f>
        <v>0</v>
      </c>
      <c r="EY158" s="17">
        <f>IF(AND(S158='자료입력 및 결과표시'!$B$19,COUNTIF('업무중복도(데이터 입력)'!$W158:$DR158,'자료입력 및 결과표시'!$C$19)&gt;=1),14,0)</f>
        <v>0</v>
      </c>
      <c r="EZ158" s="17">
        <f>IF(AND(S158='자료입력 및 결과표시'!$B$20,COUNTIF('업무중복도(데이터 입력)'!$W158:$DR158,'자료입력 및 결과표시'!$C$20)&gt;=1),15,0)</f>
        <v>0</v>
      </c>
      <c r="FA158" s="17">
        <f>IF(AND(S158='자료입력 및 결과표시'!$B$21,COUNTIF('업무중복도(데이터 입력)'!$W158:$DR158,'자료입력 및 결과표시'!$C$21)&gt;=1),16,0)</f>
        <v>0</v>
      </c>
      <c r="FD158" s="270" t="str">
        <f ca="1">IFERROR(MATCH('자료입력 및 결과표시'!$C$62,OFFSET($R$3,$FD157,,1000),0)+$FD157,"")</f>
        <v/>
      </c>
      <c r="FE158" s="271" t="str">
        <f t="shared" ca="1" si="383"/>
        <v/>
      </c>
      <c r="FK158" s="17">
        <f t="shared" si="384"/>
        <v>0</v>
      </c>
      <c r="FO158"/>
      <c r="FP158" s="17" t="str">
        <f t="shared" ca="1" si="385"/>
        <v/>
      </c>
      <c r="FQ158" s="270" t="str">
        <f ca="1">IFERROR(MATCH('자료입력 및 결과표시'!$C$62,OFFSET($R$3,$FQ157,,1000),0)+$FQ157,"")</f>
        <v/>
      </c>
      <c r="FR158" s="17" t="str">
        <f t="shared" ca="1" si="266"/>
        <v/>
      </c>
      <c r="FS158" s="17" t="str">
        <f t="shared" ca="1" si="267"/>
        <v/>
      </c>
      <c r="FT158" s="17" t="str">
        <f t="shared" ca="1" si="268"/>
        <v/>
      </c>
      <c r="FU158" s="17" t="str">
        <f t="shared" ca="1" si="269"/>
        <v/>
      </c>
      <c r="FV158" s="17" t="str">
        <f t="shared" ca="1" si="270"/>
        <v/>
      </c>
      <c r="FW158" s="17" t="str">
        <f t="shared" ca="1" si="271"/>
        <v/>
      </c>
      <c r="FX158" s="17" t="str">
        <f t="shared" ca="1" si="272"/>
        <v/>
      </c>
      <c r="FY158" s="17" t="str">
        <f t="shared" ca="1" si="273"/>
        <v/>
      </c>
      <c r="FZ158" s="17" t="str">
        <f t="shared" ca="1" si="274"/>
        <v/>
      </c>
      <c r="GA158" s="17" t="str">
        <f t="shared" ca="1" si="275"/>
        <v/>
      </c>
      <c r="GB158" s="17" t="str">
        <f t="shared" ca="1" si="276"/>
        <v/>
      </c>
      <c r="GC158" s="17" t="str">
        <f t="shared" ca="1" si="277"/>
        <v/>
      </c>
      <c r="GD158" s="17" t="str">
        <f t="shared" ca="1" si="278"/>
        <v/>
      </c>
      <c r="GE158" s="17" t="str">
        <f t="shared" ca="1" si="279"/>
        <v/>
      </c>
      <c r="GF158" s="17" t="str">
        <f t="shared" ca="1" si="280"/>
        <v/>
      </c>
      <c r="GG158" s="17" t="str">
        <f t="shared" ca="1" si="281"/>
        <v/>
      </c>
      <c r="GH158" s="17" t="str">
        <f t="shared" ca="1" si="282"/>
        <v/>
      </c>
      <c r="GI158" s="17" t="str">
        <f t="shared" ca="1" si="283"/>
        <v/>
      </c>
      <c r="GJ158" s="17" t="str">
        <f t="shared" ca="1" si="284"/>
        <v/>
      </c>
      <c r="GK158" s="17" t="str">
        <f t="shared" ca="1" si="285"/>
        <v/>
      </c>
      <c r="GL158" s="17" t="str">
        <f t="shared" ca="1" si="286"/>
        <v/>
      </c>
      <c r="GM158" s="17" t="str">
        <f t="shared" ca="1" si="287"/>
        <v/>
      </c>
      <c r="GN158" s="17" t="str">
        <f t="shared" ca="1" si="288"/>
        <v/>
      </c>
      <c r="GO158" s="17" t="str">
        <f t="shared" ca="1" si="289"/>
        <v/>
      </c>
      <c r="GP158" s="17" t="str">
        <f t="shared" ca="1" si="290"/>
        <v/>
      </c>
      <c r="GQ158" s="17" t="str">
        <f t="shared" ca="1" si="291"/>
        <v/>
      </c>
      <c r="GR158" s="17" t="str">
        <f t="shared" ca="1" si="292"/>
        <v/>
      </c>
      <c r="GS158" s="17" t="str">
        <f t="shared" ca="1" si="293"/>
        <v/>
      </c>
      <c r="GT158" s="17" t="str">
        <f t="shared" ca="1" si="294"/>
        <v/>
      </c>
      <c r="GU158" s="17" t="str">
        <f t="shared" ca="1" si="295"/>
        <v/>
      </c>
      <c r="GV158" s="17" t="str">
        <f t="shared" ca="1" si="296"/>
        <v/>
      </c>
      <c r="GW158" s="17" t="str">
        <f t="shared" ca="1" si="297"/>
        <v/>
      </c>
      <c r="GX158" s="17" t="str">
        <f t="shared" ca="1" si="298"/>
        <v/>
      </c>
      <c r="GY158" s="17" t="str">
        <f t="shared" ca="1" si="299"/>
        <v/>
      </c>
      <c r="GZ158" s="17" t="str">
        <f t="shared" ca="1" si="300"/>
        <v/>
      </c>
      <c r="HA158" s="17" t="str">
        <f t="shared" ca="1" si="301"/>
        <v/>
      </c>
      <c r="HB158" s="17" t="str">
        <f t="shared" ca="1" si="302"/>
        <v/>
      </c>
      <c r="HC158" s="17" t="str">
        <f t="shared" ca="1" si="303"/>
        <v/>
      </c>
      <c r="HD158" s="17" t="str">
        <f t="shared" ca="1" si="304"/>
        <v/>
      </c>
      <c r="HE158" s="17" t="str">
        <f t="shared" ca="1" si="305"/>
        <v/>
      </c>
      <c r="HF158" s="17" t="str">
        <f t="shared" ca="1" si="306"/>
        <v/>
      </c>
      <c r="HG158" s="17" t="str">
        <f t="shared" ca="1" si="307"/>
        <v/>
      </c>
      <c r="HH158" s="17" t="str">
        <f t="shared" ca="1" si="308"/>
        <v/>
      </c>
      <c r="HI158" s="17" t="str">
        <f t="shared" ca="1" si="309"/>
        <v/>
      </c>
      <c r="HJ158" s="17" t="str">
        <f t="shared" ca="1" si="310"/>
        <v/>
      </c>
      <c r="HK158" s="17" t="str">
        <f t="shared" ca="1" si="311"/>
        <v/>
      </c>
      <c r="HL158" s="17" t="str">
        <f t="shared" ca="1" si="312"/>
        <v/>
      </c>
      <c r="HM158" s="17" t="str">
        <f t="shared" ca="1" si="313"/>
        <v/>
      </c>
      <c r="HN158" s="17" t="str">
        <f t="shared" ca="1" si="314"/>
        <v/>
      </c>
      <c r="HO158" s="17" t="str">
        <f t="shared" ca="1" si="315"/>
        <v/>
      </c>
      <c r="HP158" s="17" t="str">
        <f t="shared" ca="1" si="316"/>
        <v/>
      </c>
      <c r="HQ158" s="17" t="str">
        <f t="shared" ca="1" si="317"/>
        <v/>
      </c>
      <c r="HR158" s="17" t="str">
        <f t="shared" ca="1" si="318"/>
        <v/>
      </c>
      <c r="HS158" s="17" t="str">
        <f t="shared" ca="1" si="319"/>
        <v/>
      </c>
      <c r="HT158" s="17" t="str">
        <f t="shared" ca="1" si="320"/>
        <v/>
      </c>
      <c r="HU158" s="17" t="str">
        <f t="shared" ca="1" si="321"/>
        <v/>
      </c>
      <c r="HV158" s="17" t="str">
        <f t="shared" ca="1" si="322"/>
        <v/>
      </c>
      <c r="HW158" s="17" t="str">
        <f t="shared" ca="1" si="323"/>
        <v/>
      </c>
      <c r="HX158" s="17" t="str">
        <f t="shared" ca="1" si="324"/>
        <v/>
      </c>
      <c r="HY158" s="17" t="str">
        <f t="shared" ca="1" si="325"/>
        <v/>
      </c>
      <c r="HZ158" s="17" t="str">
        <f t="shared" ca="1" si="326"/>
        <v/>
      </c>
      <c r="IA158" s="17" t="str">
        <f t="shared" ca="1" si="327"/>
        <v/>
      </c>
      <c r="IB158" s="17" t="str">
        <f t="shared" ca="1" si="328"/>
        <v/>
      </c>
      <c r="IC158" s="17" t="str">
        <f t="shared" ca="1" si="329"/>
        <v/>
      </c>
      <c r="ID158" s="17" t="str">
        <f t="shared" ca="1" si="330"/>
        <v/>
      </c>
      <c r="IE158" s="17" t="str">
        <f t="shared" ca="1" si="331"/>
        <v/>
      </c>
      <c r="IF158" s="17" t="str">
        <f t="shared" ca="1" si="332"/>
        <v/>
      </c>
      <c r="IG158" s="17" t="str">
        <f t="shared" ca="1" si="333"/>
        <v/>
      </c>
      <c r="IH158" s="17" t="str">
        <f t="shared" ca="1" si="334"/>
        <v/>
      </c>
      <c r="II158" s="17" t="str">
        <f t="shared" ca="1" si="335"/>
        <v/>
      </c>
      <c r="IJ158" s="17" t="str">
        <f t="shared" ca="1" si="336"/>
        <v/>
      </c>
      <c r="IK158" s="17" t="str">
        <f t="shared" ca="1" si="337"/>
        <v/>
      </c>
      <c r="IL158" s="17" t="str">
        <f t="shared" ca="1" si="338"/>
        <v/>
      </c>
      <c r="IM158" s="17" t="str">
        <f t="shared" ca="1" si="339"/>
        <v/>
      </c>
      <c r="IN158" s="17" t="str">
        <f t="shared" ca="1" si="340"/>
        <v/>
      </c>
      <c r="IO158" s="17" t="str">
        <f t="shared" ca="1" si="341"/>
        <v/>
      </c>
      <c r="IP158" s="17" t="str">
        <f t="shared" ca="1" si="342"/>
        <v/>
      </c>
      <c r="IQ158" s="17" t="str">
        <f t="shared" ca="1" si="343"/>
        <v/>
      </c>
      <c r="IR158" s="17" t="str">
        <f t="shared" ca="1" si="344"/>
        <v/>
      </c>
      <c r="IS158" s="17" t="str">
        <f t="shared" ca="1" si="345"/>
        <v/>
      </c>
      <c r="IT158" s="17" t="str">
        <f t="shared" ca="1" si="346"/>
        <v/>
      </c>
      <c r="IU158" s="17" t="str">
        <f t="shared" ca="1" si="347"/>
        <v/>
      </c>
      <c r="IV158" s="17" t="str">
        <f t="shared" ca="1" si="348"/>
        <v/>
      </c>
      <c r="IW158" s="17" t="str">
        <f t="shared" ca="1" si="349"/>
        <v/>
      </c>
      <c r="IX158" s="17" t="str">
        <f t="shared" ca="1" si="350"/>
        <v/>
      </c>
      <c r="IY158" s="17" t="str">
        <f t="shared" ca="1" si="351"/>
        <v/>
      </c>
      <c r="IZ158" s="17" t="str">
        <f t="shared" ca="1" si="352"/>
        <v/>
      </c>
      <c r="JA158" s="17" t="str">
        <f t="shared" ca="1" si="353"/>
        <v/>
      </c>
      <c r="JB158" s="17" t="str">
        <f t="shared" ca="1" si="354"/>
        <v/>
      </c>
      <c r="JC158" s="17" t="str">
        <f t="shared" ca="1" si="355"/>
        <v/>
      </c>
      <c r="JD158" s="17" t="str">
        <f t="shared" ca="1" si="356"/>
        <v/>
      </c>
      <c r="JE158" s="17" t="str">
        <f t="shared" ca="1" si="357"/>
        <v/>
      </c>
      <c r="JF158" s="17" t="str">
        <f t="shared" ca="1" si="358"/>
        <v/>
      </c>
      <c r="JG158" s="17" t="str">
        <f t="shared" ca="1" si="359"/>
        <v/>
      </c>
      <c r="JH158" s="17" t="str">
        <f t="shared" ca="1" si="360"/>
        <v/>
      </c>
      <c r="JI158" s="17" t="str">
        <f t="shared" ca="1" si="361"/>
        <v/>
      </c>
      <c r="JJ158" s="17" t="str">
        <f t="shared" ca="1" si="362"/>
        <v/>
      </c>
      <c r="JK158" s="17" t="str">
        <f t="shared" ca="1" si="363"/>
        <v/>
      </c>
      <c r="JL158" s="17" t="str">
        <f t="shared" ca="1" si="364"/>
        <v/>
      </c>
      <c r="JM158" s="17" t="str">
        <f t="shared" ca="1" si="365"/>
        <v/>
      </c>
    </row>
    <row r="159" spans="1:273">
      <c r="A159" s="17" t="str">
        <f t="shared" si="366"/>
        <v>\\\0</v>
      </c>
      <c r="B159" s="17" t="str">
        <f t="shared" si="367"/>
        <v>\\\0</v>
      </c>
      <c r="C159" s="17" t="str">
        <f t="shared" si="368"/>
        <v>\\\0</v>
      </c>
      <c r="D159" s="17" t="str">
        <f t="shared" si="369"/>
        <v>\\\0</v>
      </c>
      <c r="E159" s="17" t="str">
        <f t="shared" si="370"/>
        <v>\\\0</v>
      </c>
      <c r="F159" s="17" t="str">
        <f t="shared" si="371"/>
        <v>\\\0</v>
      </c>
      <c r="G159" s="17" t="str">
        <f t="shared" si="372"/>
        <v>\\\0</v>
      </c>
      <c r="H159" s="17" t="str">
        <f t="shared" si="373"/>
        <v>\\\0</v>
      </c>
      <c r="I159" s="17" t="str">
        <f t="shared" si="374"/>
        <v>\\\0</v>
      </c>
      <c r="J159" s="17" t="str">
        <f t="shared" si="375"/>
        <v>\\\0</v>
      </c>
      <c r="K159" s="17" t="str">
        <f t="shared" si="376"/>
        <v>\\\0</v>
      </c>
      <c r="L159" s="17" t="str">
        <f t="shared" si="377"/>
        <v>\\\0</v>
      </c>
      <c r="M159" s="17" t="str">
        <f t="shared" si="378"/>
        <v>\\\0</v>
      </c>
      <c r="N159" s="17" t="str">
        <f t="shared" si="379"/>
        <v>\\\0</v>
      </c>
      <c r="O159" s="17" t="str">
        <f t="shared" si="380"/>
        <v>\\\0</v>
      </c>
      <c r="P159" s="17" t="str">
        <f t="shared" si="381"/>
        <v>\\\0</v>
      </c>
      <c r="R159" s="17" t="str">
        <f t="shared" si="382"/>
        <v>\\</v>
      </c>
      <c r="S159" s="38"/>
      <c r="T159" s="39"/>
      <c r="U159" s="31"/>
      <c r="V159" s="32"/>
      <c r="W159" s="36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35"/>
      <c r="DS159" s="287"/>
      <c r="DT159" s="36"/>
      <c r="DU159" s="37"/>
      <c r="DV159" s="28">
        <f>IF(AND($S159='자료입력 및 결과표시'!$B$6,COUNTIF($W159:$DR159,'자료입력 및 결과표시'!$C$6)&gt;=1),IF(OR('자료입력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DW159" s="28">
        <f>IF(AND($S159='자료입력 및 결과표시'!$B$7,COUNTIF($W159:$DR159,'자료입력 및 결과표시'!$C$7)&gt;=1),IF(OR('자료입력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DX159" s="28">
        <f>IF(AND($S159='자료입력 및 결과표시'!$B$8,COUNTIF($W159:$DR159,'자료입력 및 결과표시'!$C$8)&gt;=1),IF(OR('자료입력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DY159" s="28">
        <f>IF(AND($S159='자료입력 및 결과표시'!$B$9,COUNTIF($W159:$DR159,'자료입력 및 결과표시'!$C$9)&gt;=1),IF(OR('자료입력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DZ159" s="28">
        <f>IF(AND($S159='자료입력 및 결과표시'!$B$10,COUNTIF($W159:$DR159,'자료입력 및 결과표시'!$C$10)&gt;=1),IF(OR('자료입력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A159" s="28">
        <f>IF(AND($S159='자료입력 및 결과표시'!$B$11,COUNTIF($W159:$DR159,'자료입력 및 결과표시'!$C$11)&gt;=1),IF(OR('자료입력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B159" s="28">
        <f>IF(AND($S159='자료입력 및 결과표시'!$B$12,COUNTIF($W159:$DR159,'자료입력 및 결과표시'!$C$12)&gt;=1),IF(OR('자료입력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C159" s="28">
        <f>IF(AND($S159='자료입력 및 결과표시'!$B$13,COUNTIF($W159:$DR159,'자료입력 및 결과표시'!$C$13)&gt;=1),IF(OR('자료입력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D159" s="28">
        <f>IF(AND($S159='자료입력 및 결과표시'!$B$14,COUNTIF($W159:$DR159,'자료입력 및 결과표시'!$C$14)&gt;=1),IF(OR('자료입력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E159" s="28">
        <f>IF(AND($S159='자료입력 및 결과표시'!$B$15,COUNTIF($W159:$DR159,'자료입력 및 결과표시'!$C$15)&gt;=1),IF(OR('자료입력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F159" s="28">
        <f>IF(AND($S159='자료입력 및 결과표시'!$B$16,COUNTIF($W159:$DR159,'자료입력 및 결과표시'!$C$16)&gt;=1),IF(OR('자료입력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G159" s="28">
        <f>IF(AND($S159='자료입력 및 결과표시'!$B$17,COUNTIF($W159:$DR159,'자료입력 및 결과표시'!$C$17)&gt;=1),IF(OR('자료입력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H159" s="28">
        <f>IF(AND($S159='자료입력 및 결과표시'!$B$18,COUNTIF($W159:$DR159,'자료입력 및 결과표시'!$C$18)&gt;=1),IF(OR('자료입력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I159" s="28">
        <f>IF(AND($S159='자료입력 및 결과표시'!$B$19,COUNTIF($W159:$DR159,'자료입력 및 결과표시'!$C$19)&gt;=1),IF(OR('자료입력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J159" s="28">
        <f>IF(AND($S159='자료입력 및 결과표시'!$B$20,COUNTIF($W159:$DR159,'자료입력 및 결과표시'!$C$20)&gt;=1),IF(OR('자료입력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K159" s="28">
        <f>IF(AND($S159='자료입력 및 결과표시'!$B$21,COUNTIF($W159:$DR159,'자료입력 및 결과표시'!$C$21)&gt;=1),IF(OR('자료입력 및 결과표시'!$B$4+90&gt;=$V159,'자료입력 및 결과표시'!$B$4&lt;$U159),0,IF($V159-'자료입력 및 결과표시'!$B$4-90&gt;='자료입력 및 결과표시'!$E$4,'자료입력 및 결과표시'!$E$4,$V159-'자료입력 및 결과표시'!$B$4-90)),0)</f>
        <v>0</v>
      </c>
      <c r="EL159" s="17">
        <f>IF(AND(S159='자료입력 및 결과표시'!$B$6,COUNTIF('업무중복도(데이터 입력)'!$W159:$DR159,'자료입력 및 결과표시'!$C$6)&gt;=1),1,0)</f>
        <v>0</v>
      </c>
      <c r="EM159" s="17">
        <f>IF(AND(S159='자료입력 및 결과표시'!$B$7,COUNTIF('업무중복도(데이터 입력)'!$W159:$DR159,'자료입력 및 결과표시'!$C$7)&gt;=1),2,0)</f>
        <v>0</v>
      </c>
      <c r="EN159" s="17">
        <f>IF(AND(S159='자료입력 및 결과표시'!$B$8,COUNTIF('업무중복도(데이터 입력)'!$W159:$DR159,'자료입력 및 결과표시'!$C$8)&gt;=1),3,0)</f>
        <v>0</v>
      </c>
      <c r="EO159" s="17">
        <f>IF(AND(S159='자료입력 및 결과표시'!$B$9,COUNTIF('업무중복도(데이터 입력)'!$W159:$DR159,'자료입력 및 결과표시'!$C$9)&gt;=1),4,0)</f>
        <v>0</v>
      </c>
      <c r="EP159" s="17">
        <f>IF(AND(S159='자료입력 및 결과표시'!$B$10,COUNTIF('업무중복도(데이터 입력)'!$W159:$DR159,'자료입력 및 결과표시'!$C$10)&gt;=1),5,0)</f>
        <v>0</v>
      </c>
      <c r="EQ159" s="17">
        <f>IF(AND(S159='자료입력 및 결과표시'!$B$11,COUNTIF('업무중복도(데이터 입력)'!$W159:$DR159,'자료입력 및 결과표시'!$C$11)&gt;=1),6,0)</f>
        <v>0</v>
      </c>
      <c r="ER159" s="17">
        <f>IF(AND(S159='자료입력 및 결과표시'!$B$12,COUNTIF('업무중복도(데이터 입력)'!$W159:$DR159,'자료입력 및 결과표시'!$C$12)&gt;=1),7,0)</f>
        <v>0</v>
      </c>
      <c r="ES159" s="17">
        <f>IF(AND(S159='자료입력 및 결과표시'!$B$13,COUNTIF('업무중복도(데이터 입력)'!$W159:$DR159,'자료입력 및 결과표시'!$C$13)&gt;=1),8,0)</f>
        <v>0</v>
      </c>
      <c r="ET159" s="17">
        <f>IF(AND(S159='자료입력 및 결과표시'!$B$14,COUNTIF('업무중복도(데이터 입력)'!$W159:$DR159,'자료입력 및 결과표시'!$C$14)&gt;=1),9,0)</f>
        <v>0</v>
      </c>
      <c r="EU159" s="17">
        <f>IF(AND(S159='자료입력 및 결과표시'!$B$15,COUNTIF('업무중복도(데이터 입력)'!$W159:$DR159,'자료입력 및 결과표시'!$C$15)&gt;=1),10,0)</f>
        <v>0</v>
      </c>
      <c r="EV159" s="17">
        <f>IF(AND(S159='자료입력 및 결과표시'!$B$16,COUNTIF('업무중복도(데이터 입력)'!$W159:$DR159,'자료입력 및 결과표시'!$C$16)&gt;=1),11,0)</f>
        <v>0</v>
      </c>
      <c r="EW159" s="17">
        <f>IF(AND(S159='자료입력 및 결과표시'!$B$17,COUNTIF('업무중복도(데이터 입력)'!$W159:$DR159,'자료입력 및 결과표시'!$C$17)&gt;=1),12,0)</f>
        <v>0</v>
      </c>
      <c r="EX159" s="17">
        <f>IF(AND(S159='자료입력 및 결과표시'!$B$18,COUNTIF('업무중복도(데이터 입력)'!$W159:$DR159,'자료입력 및 결과표시'!$C$18)&gt;=1),13,0)</f>
        <v>0</v>
      </c>
      <c r="EY159" s="17">
        <f>IF(AND(S159='자료입력 및 결과표시'!$B$19,COUNTIF('업무중복도(데이터 입력)'!$W159:$DR159,'자료입력 및 결과표시'!$C$19)&gt;=1),14,0)</f>
        <v>0</v>
      </c>
      <c r="EZ159" s="17">
        <f>IF(AND(S159='자료입력 및 결과표시'!$B$20,COUNTIF('업무중복도(데이터 입력)'!$W159:$DR159,'자료입력 및 결과표시'!$C$20)&gt;=1),15,0)</f>
        <v>0</v>
      </c>
      <c r="FA159" s="17">
        <f>IF(AND(S159='자료입력 및 결과표시'!$B$21,COUNTIF('업무중복도(데이터 입력)'!$W159:$DR159,'자료입력 및 결과표시'!$C$21)&gt;=1),16,0)</f>
        <v>0</v>
      </c>
      <c r="FD159" s="270" t="str">
        <f ca="1">IFERROR(MATCH('자료입력 및 결과표시'!$C$62,OFFSET($R$3,$FD158,,1000),0)+$FD158,"")</f>
        <v/>
      </c>
      <c r="FE159" s="271" t="str">
        <f t="shared" ca="1" si="383"/>
        <v/>
      </c>
      <c r="FK159" s="17">
        <f t="shared" si="384"/>
        <v>0</v>
      </c>
      <c r="FO159"/>
      <c r="FP159" s="17" t="str">
        <f t="shared" ca="1" si="385"/>
        <v/>
      </c>
      <c r="FQ159" s="270" t="str">
        <f ca="1">IFERROR(MATCH('자료입력 및 결과표시'!$C$62,OFFSET($R$3,$FQ158,,1000),0)+$FQ158,"")</f>
        <v/>
      </c>
      <c r="FR159" s="17" t="str">
        <f t="shared" ca="1" si="266"/>
        <v/>
      </c>
      <c r="FS159" s="17" t="str">
        <f t="shared" ca="1" si="267"/>
        <v/>
      </c>
      <c r="FT159" s="17" t="str">
        <f t="shared" ca="1" si="268"/>
        <v/>
      </c>
      <c r="FU159" s="17" t="str">
        <f t="shared" ca="1" si="269"/>
        <v/>
      </c>
      <c r="FV159" s="17" t="str">
        <f t="shared" ca="1" si="270"/>
        <v/>
      </c>
      <c r="FW159" s="17" t="str">
        <f t="shared" ca="1" si="271"/>
        <v/>
      </c>
      <c r="FX159" s="17" t="str">
        <f t="shared" ca="1" si="272"/>
        <v/>
      </c>
      <c r="FY159" s="17" t="str">
        <f t="shared" ca="1" si="273"/>
        <v/>
      </c>
      <c r="FZ159" s="17" t="str">
        <f t="shared" ca="1" si="274"/>
        <v/>
      </c>
      <c r="GA159" s="17" t="str">
        <f t="shared" ca="1" si="275"/>
        <v/>
      </c>
      <c r="GB159" s="17" t="str">
        <f t="shared" ca="1" si="276"/>
        <v/>
      </c>
      <c r="GC159" s="17" t="str">
        <f t="shared" ca="1" si="277"/>
        <v/>
      </c>
      <c r="GD159" s="17" t="str">
        <f t="shared" ca="1" si="278"/>
        <v/>
      </c>
      <c r="GE159" s="17" t="str">
        <f t="shared" ca="1" si="279"/>
        <v/>
      </c>
      <c r="GF159" s="17" t="str">
        <f t="shared" ca="1" si="280"/>
        <v/>
      </c>
      <c r="GG159" s="17" t="str">
        <f t="shared" ca="1" si="281"/>
        <v/>
      </c>
      <c r="GH159" s="17" t="str">
        <f t="shared" ca="1" si="282"/>
        <v/>
      </c>
      <c r="GI159" s="17" t="str">
        <f t="shared" ca="1" si="283"/>
        <v/>
      </c>
      <c r="GJ159" s="17" t="str">
        <f t="shared" ca="1" si="284"/>
        <v/>
      </c>
      <c r="GK159" s="17" t="str">
        <f t="shared" ca="1" si="285"/>
        <v/>
      </c>
      <c r="GL159" s="17" t="str">
        <f t="shared" ca="1" si="286"/>
        <v/>
      </c>
      <c r="GM159" s="17" t="str">
        <f t="shared" ca="1" si="287"/>
        <v/>
      </c>
      <c r="GN159" s="17" t="str">
        <f t="shared" ca="1" si="288"/>
        <v/>
      </c>
      <c r="GO159" s="17" t="str">
        <f t="shared" ca="1" si="289"/>
        <v/>
      </c>
      <c r="GP159" s="17" t="str">
        <f t="shared" ca="1" si="290"/>
        <v/>
      </c>
      <c r="GQ159" s="17" t="str">
        <f t="shared" ca="1" si="291"/>
        <v/>
      </c>
      <c r="GR159" s="17" t="str">
        <f t="shared" ca="1" si="292"/>
        <v/>
      </c>
      <c r="GS159" s="17" t="str">
        <f t="shared" ca="1" si="293"/>
        <v/>
      </c>
      <c r="GT159" s="17" t="str">
        <f t="shared" ca="1" si="294"/>
        <v/>
      </c>
      <c r="GU159" s="17" t="str">
        <f t="shared" ca="1" si="295"/>
        <v/>
      </c>
      <c r="GV159" s="17" t="str">
        <f t="shared" ca="1" si="296"/>
        <v/>
      </c>
      <c r="GW159" s="17" t="str">
        <f t="shared" ca="1" si="297"/>
        <v/>
      </c>
      <c r="GX159" s="17" t="str">
        <f t="shared" ca="1" si="298"/>
        <v/>
      </c>
      <c r="GY159" s="17" t="str">
        <f t="shared" ca="1" si="299"/>
        <v/>
      </c>
      <c r="GZ159" s="17" t="str">
        <f t="shared" ca="1" si="300"/>
        <v/>
      </c>
      <c r="HA159" s="17" t="str">
        <f t="shared" ca="1" si="301"/>
        <v/>
      </c>
      <c r="HB159" s="17" t="str">
        <f t="shared" ca="1" si="302"/>
        <v/>
      </c>
      <c r="HC159" s="17" t="str">
        <f t="shared" ca="1" si="303"/>
        <v/>
      </c>
      <c r="HD159" s="17" t="str">
        <f t="shared" ca="1" si="304"/>
        <v/>
      </c>
      <c r="HE159" s="17" t="str">
        <f t="shared" ca="1" si="305"/>
        <v/>
      </c>
      <c r="HF159" s="17" t="str">
        <f t="shared" ca="1" si="306"/>
        <v/>
      </c>
      <c r="HG159" s="17" t="str">
        <f t="shared" ca="1" si="307"/>
        <v/>
      </c>
      <c r="HH159" s="17" t="str">
        <f t="shared" ca="1" si="308"/>
        <v/>
      </c>
      <c r="HI159" s="17" t="str">
        <f t="shared" ca="1" si="309"/>
        <v/>
      </c>
      <c r="HJ159" s="17" t="str">
        <f t="shared" ca="1" si="310"/>
        <v/>
      </c>
      <c r="HK159" s="17" t="str">
        <f t="shared" ca="1" si="311"/>
        <v/>
      </c>
      <c r="HL159" s="17" t="str">
        <f t="shared" ca="1" si="312"/>
        <v/>
      </c>
      <c r="HM159" s="17" t="str">
        <f t="shared" ca="1" si="313"/>
        <v/>
      </c>
      <c r="HN159" s="17" t="str">
        <f t="shared" ca="1" si="314"/>
        <v/>
      </c>
      <c r="HO159" s="17" t="str">
        <f t="shared" ca="1" si="315"/>
        <v/>
      </c>
      <c r="HP159" s="17" t="str">
        <f t="shared" ca="1" si="316"/>
        <v/>
      </c>
      <c r="HQ159" s="17" t="str">
        <f t="shared" ca="1" si="317"/>
        <v/>
      </c>
      <c r="HR159" s="17" t="str">
        <f t="shared" ca="1" si="318"/>
        <v/>
      </c>
      <c r="HS159" s="17" t="str">
        <f t="shared" ca="1" si="319"/>
        <v/>
      </c>
      <c r="HT159" s="17" t="str">
        <f t="shared" ca="1" si="320"/>
        <v/>
      </c>
      <c r="HU159" s="17" t="str">
        <f t="shared" ca="1" si="321"/>
        <v/>
      </c>
      <c r="HV159" s="17" t="str">
        <f t="shared" ca="1" si="322"/>
        <v/>
      </c>
      <c r="HW159" s="17" t="str">
        <f t="shared" ca="1" si="323"/>
        <v/>
      </c>
      <c r="HX159" s="17" t="str">
        <f t="shared" ca="1" si="324"/>
        <v/>
      </c>
      <c r="HY159" s="17" t="str">
        <f t="shared" ca="1" si="325"/>
        <v/>
      </c>
      <c r="HZ159" s="17" t="str">
        <f t="shared" ca="1" si="326"/>
        <v/>
      </c>
      <c r="IA159" s="17" t="str">
        <f t="shared" ca="1" si="327"/>
        <v/>
      </c>
      <c r="IB159" s="17" t="str">
        <f t="shared" ca="1" si="328"/>
        <v/>
      </c>
      <c r="IC159" s="17" t="str">
        <f t="shared" ca="1" si="329"/>
        <v/>
      </c>
      <c r="ID159" s="17" t="str">
        <f t="shared" ca="1" si="330"/>
        <v/>
      </c>
      <c r="IE159" s="17" t="str">
        <f t="shared" ca="1" si="331"/>
        <v/>
      </c>
      <c r="IF159" s="17" t="str">
        <f t="shared" ca="1" si="332"/>
        <v/>
      </c>
      <c r="IG159" s="17" t="str">
        <f t="shared" ca="1" si="333"/>
        <v/>
      </c>
      <c r="IH159" s="17" t="str">
        <f t="shared" ca="1" si="334"/>
        <v/>
      </c>
      <c r="II159" s="17" t="str">
        <f t="shared" ca="1" si="335"/>
        <v/>
      </c>
      <c r="IJ159" s="17" t="str">
        <f t="shared" ca="1" si="336"/>
        <v/>
      </c>
      <c r="IK159" s="17" t="str">
        <f t="shared" ca="1" si="337"/>
        <v/>
      </c>
      <c r="IL159" s="17" t="str">
        <f t="shared" ca="1" si="338"/>
        <v/>
      </c>
      <c r="IM159" s="17" t="str">
        <f t="shared" ca="1" si="339"/>
        <v/>
      </c>
      <c r="IN159" s="17" t="str">
        <f t="shared" ca="1" si="340"/>
        <v/>
      </c>
      <c r="IO159" s="17" t="str">
        <f t="shared" ca="1" si="341"/>
        <v/>
      </c>
      <c r="IP159" s="17" t="str">
        <f t="shared" ca="1" si="342"/>
        <v/>
      </c>
      <c r="IQ159" s="17" t="str">
        <f t="shared" ca="1" si="343"/>
        <v/>
      </c>
      <c r="IR159" s="17" t="str">
        <f t="shared" ca="1" si="344"/>
        <v/>
      </c>
      <c r="IS159" s="17" t="str">
        <f t="shared" ca="1" si="345"/>
        <v/>
      </c>
      <c r="IT159" s="17" t="str">
        <f t="shared" ca="1" si="346"/>
        <v/>
      </c>
      <c r="IU159" s="17" t="str">
        <f t="shared" ca="1" si="347"/>
        <v/>
      </c>
      <c r="IV159" s="17" t="str">
        <f t="shared" ca="1" si="348"/>
        <v/>
      </c>
      <c r="IW159" s="17" t="str">
        <f t="shared" ca="1" si="349"/>
        <v/>
      </c>
      <c r="IX159" s="17" t="str">
        <f t="shared" ca="1" si="350"/>
        <v/>
      </c>
      <c r="IY159" s="17" t="str">
        <f t="shared" ca="1" si="351"/>
        <v/>
      </c>
      <c r="IZ159" s="17" t="str">
        <f t="shared" ca="1" si="352"/>
        <v/>
      </c>
      <c r="JA159" s="17" t="str">
        <f t="shared" ca="1" si="353"/>
        <v/>
      </c>
      <c r="JB159" s="17" t="str">
        <f t="shared" ca="1" si="354"/>
        <v/>
      </c>
      <c r="JC159" s="17" t="str">
        <f t="shared" ca="1" si="355"/>
        <v/>
      </c>
      <c r="JD159" s="17" t="str">
        <f t="shared" ca="1" si="356"/>
        <v/>
      </c>
      <c r="JE159" s="17" t="str">
        <f t="shared" ca="1" si="357"/>
        <v/>
      </c>
      <c r="JF159" s="17" t="str">
        <f t="shared" ca="1" si="358"/>
        <v/>
      </c>
      <c r="JG159" s="17" t="str">
        <f t="shared" ca="1" si="359"/>
        <v/>
      </c>
      <c r="JH159" s="17" t="str">
        <f t="shared" ca="1" si="360"/>
        <v/>
      </c>
      <c r="JI159" s="17" t="str">
        <f t="shared" ca="1" si="361"/>
        <v/>
      </c>
      <c r="JJ159" s="17" t="str">
        <f t="shared" ca="1" si="362"/>
        <v/>
      </c>
      <c r="JK159" s="17" t="str">
        <f t="shared" ca="1" si="363"/>
        <v/>
      </c>
      <c r="JL159" s="17" t="str">
        <f t="shared" ca="1" si="364"/>
        <v/>
      </c>
      <c r="JM159" s="17" t="str">
        <f t="shared" ca="1" si="365"/>
        <v/>
      </c>
    </row>
    <row r="160" spans="1:273">
      <c r="A160" s="17" t="str">
        <f t="shared" si="366"/>
        <v>\\\0</v>
      </c>
      <c r="B160" s="17" t="str">
        <f t="shared" si="367"/>
        <v>\\\0</v>
      </c>
      <c r="C160" s="17" t="str">
        <f t="shared" si="368"/>
        <v>\\\0</v>
      </c>
      <c r="D160" s="17" t="str">
        <f t="shared" si="369"/>
        <v>\\\0</v>
      </c>
      <c r="E160" s="17" t="str">
        <f t="shared" si="370"/>
        <v>\\\0</v>
      </c>
      <c r="F160" s="17" t="str">
        <f t="shared" si="371"/>
        <v>\\\0</v>
      </c>
      <c r="G160" s="17" t="str">
        <f t="shared" si="372"/>
        <v>\\\0</v>
      </c>
      <c r="H160" s="17" t="str">
        <f t="shared" si="373"/>
        <v>\\\0</v>
      </c>
      <c r="I160" s="17" t="str">
        <f t="shared" si="374"/>
        <v>\\\0</v>
      </c>
      <c r="J160" s="17" t="str">
        <f t="shared" si="375"/>
        <v>\\\0</v>
      </c>
      <c r="K160" s="17" t="str">
        <f t="shared" si="376"/>
        <v>\\\0</v>
      </c>
      <c r="L160" s="17" t="str">
        <f t="shared" si="377"/>
        <v>\\\0</v>
      </c>
      <c r="M160" s="17" t="str">
        <f t="shared" si="378"/>
        <v>\\\0</v>
      </c>
      <c r="N160" s="17" t="str">
        <f t="shared" si="379"/>
        <v>\\\0</v>
      </c>
      <c r="O160" s="17" t="str">
        <f t="shared" si="380"/>
        <v>\\\0</v>
      </c>
      <c r="P160" s="17" t="str">
        <f t="shared" si="381"/>
        <v>\\\0</v>
      </c>
      <c r="R160" s="17" t="str">
        <f t="shared" si="382"/>
        <v>\\</v>
      </c>
      <c r="S160" s="38"/>
      <c r="T160" s="39"/>
      <c r="U160" s="31"/>
      <c r="V160" s="32"/>
      <c r="W160" s="36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35"/>
      <c r="DS160" s="287"/>
      <c r="DT160" s="36"/>
      <c r="DU160" s="37"/>
      <c r="DV160" s="28">
        <f>IF(AND($S160='자료입력 및 결과표시'!$B$6,COUNTIF($W160:$DR160,'자료입력 및 결과표시'!$C$6)&gt;=1),IF(OR('자료입력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DW160" s="28">
        <f>IF(AND($S160='자료입력 및 결과표시'!$B$7,COUNTIF($W160:$DR160,'자료입력 및 결과표시'!$C$7)&gt;=1),IF(OR('자료입력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DX160" s="28">
        <f>IF(AND($S160='자료입력 및 결과표시'!$B$8,COUNTIF($W160:$DR160,'자료입력 및 결과표시'!$C$8)&gt;=1),IF(OR('자료입력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DY160" s="28">
        <f>IF(AND($S160='자료입력 및 결과표시'!$B$9,COUNTIF($W160:$DR160,'자료입력 및 결과표시'!$C$9)&gt;=1),IF(OR('자료입력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DZ160" s="28">
        <f>IF(AND($S160='자료입력 및 결과표시'!$B$10,COUNTIF($W160:$DR160,'자료입력 및 결과표시'!$C$10)&gt;=1),IF(OR('자료입력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A160" s="28">
        <f>IF(AND($S160='자료입력 및 결과표시'!$B$11,COUNTIF($W160:$DR160,'자료입력 및 결과표시'!$C$11)&gt;=1),IF(OR('자료입력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B160" s="28">
        <f>IF(AND($S160='자료입력 및 결과표시'!$B$12,COUNTIF($W160:$DR160,'자료입력 및 결과표시'!$C$12)&gt;=1),IF(OR('자료입력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C160" s="28">
        <f>IF(AND($S160='자료입력 및 결과표시'!$B$13,COUNTIF($W160:$DR160,'자료입력 및 결과표시'!$C$13)&gt;=1),IF(OR('자료입력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D160" s="28">
        <f>IF(AND($S160='자료입력 및 결과표시'!$B$14,COUNTIF($W160:$DR160,'자료입력 및 결과표시'!$C$14)&gt;=1),IF(OR('자료입력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E160" s="28">
        <f>IF(AND($S160='자료입력 및 결과표시'!$B$15,COUNTIF($W160:$DR160,'자료입력 및 결과표시'!$C$15)&gt;=1),IF(OR('자료입력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F160" s="28">
        <f>IF(AND($S160='자료입력 및 결과표시'!$B$16,COUNTIF($W160:$DR160,'자료입력 및 결과표시'!$C$16)&gt;=1),IF(OR('자료입력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G160" s="28">
        <f>IF(AND($S160='자료입력 및 결과표시'!$B$17,COUNTIF($W160:$DR160,'자료입력 및 결과표시'!$C$17)&gt;=1),IF(OR('자료입력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H160" s="28">
        <f>IF(AND($S160='자료입력 및 결과표시'!$B$18,COUNTIF($W160:$DR160,'자료입력 및 결과표시'!$C$18)&gt;=1),IF(OR('자료입력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I160" s="28">
        <f>IF(AND($S160='자료입력 및 결과표시'!$B$19,COUNTIF($W160:$DR160,'자료입력 및 결과표시'!$C$19)&gt;=1),IF(OR('자료입력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J160" s="28">
        <f>IF(AND($S160='자료입력 및 결과표시'!$B$20,COUNTIF($W160:$DR160,'자료입력 및 결과표시'!$C$20)&gt;=1),IF(OR('자료입력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K160" s="28">
        <f>IF(AND($S160='자료입력 및 결과표시'!$B$21,COUNTIF($W160:$DR160,'자료입력 및 결과표시'!$C$21)&gt;=1),IF(OR('자료입력 및 결과표시'!$B$4+90&gt;=$V160,'자료입력 및 결과표시'!$B$4&lt;$U160),0,IF($V160-'자료입력 및 결과표시'!$B$4-90&gt;='자료입력 및 결과표시'!$E$4,'자료입력 및 결과표시'!$E$4,$V160-'자료입력 및 결과표시'!$B$4-90)),0)</f>
        <v>0</v>
      </c>
      <c r="EL160" s="17">
        <f>IF(AND(S160='자료입력 및 결과표시'!$B$6,COUNTIF('업무중복도(데이터 입력)'!$W160:$DR160,'자료입력 및 결과표시'!$C$6)&gt;=1),1,0)</f>
        <v>0</v>
      </c>
      <c r="EM160" s="17">
        <f>IF(AND(S160='자료입력 및 결과표시'!$B$7,COUNTIF('업무중복도(데이터 입력)'!$W160:$DR160,'자료입력 및 결과표시'!$C$7)&gt;=1),2,0)</f>
        <v>0</v>
      </c>
      <c r="EN160" s="17">
        <f>IF(AND(S160='자료입력 및 결과표시'!$B$8,COUNTIF('업무중복도(데이터 입력)'!$W160:$DR160,'자료입력 및 결과표시'!$C$8)&gt;=1),3,0)</f>
        <v>0</v>
      </c>
      <c r="EO160" s="17">
        <f>IF(AND(S160='자료입력 및 결과표시'!$B$9,COUNTIF('업무중복도(데이터 입력)'!$W160:$DR160,'자료입력 및 결과표시'!$C$9)&gt;=1),4,0)</f>
        <v>0</v>
      </c>
      <c r="EP160" s="17">
        <f>IF(AND(S160='자료입력 및 결과표시'!$B$10,COUNTIF('업무중복도(데이터 입력)'!$W160:$DR160,'자료입력 및 결과표시'!$C$10)&gt;=1),5,0)</f>
        <v>0</v>
      </c>
      <c r="EQ160" s="17">
        <f>IF(AND(S160='자료입력 및 결과표시'!$B$11,COUNTIF('업무중복도(데이터 입력)'!$W160:$DR160,'자료입력 및 결과표시'!$C$11)&gt;=1),6,0)</f>
        <v>0</v>
      </c>
      <c r="ER160" s="17">
        <f>IF(AND(S160='자료입력 및 결과표시'!$B$12,COUNTIF('업무중복도(데이터 입력)'!$W160:$DR160,'자료입력 및 결과표시'!$C$12)&gt;=1),7,0)</f>
        <v>0</v>
      </c>
      <c r="ES160" s="17">
        <f>IF(AND(S160='자료입력 및 결과표시'!$B$13,COUNTIF('업무중복도(데이터 입력)'!$W160:$DR160,'자료입력 및 결과표시'!$C$13)&gt;=1),8,0)</f>
        <v>0</v>
      </c>
      <c r="ET160" s="17">
        <f>IF(AND(S160='자료입력 및 결과표시'!$B$14,COUNTIF('업무중복도(데이터 입력)'!$W160:$DR160,'자료입력 및 결과표시'!$C$14)&gt;=1),9,0)</f>
        <v>0</v>
      </c>
      <c r="EU160" s="17">
        <f>IF(AND(S160='자료입력 및 결과표시'!$B$15,COUNTIF('업무중복도(데이터 입력)'!$W160:$DR160,'자료입력 및 결과표시'!$C$15)&gt;=1),10,0)</f>
        <v>0</v>
      </c>
      <c r="EV160" s="17">
        <f>IF(AND(S160='자료입력 및 결과표시'!$B$16,COUNTIF('업무중복도(데이터 입력)'!$W160:$DR160,'자료입력 및 결과표시'!$C$16)&gt;=1),11,0)</f>
        <v>0</v>
      </c>
      <c r="EW160" s="17">
        <f>IF(AND(S160='자료입력 및 결과표시'!$B$17,COUNTIF('업무중복도(데이터 입력)'!$W160:$DR160,'자료입력 및 결과표시'!$C$17)&gt;=1),12,0)</f>
        <v>0</v>
      </c>
      <c r="EX160" s="17">
        <f>IF(AND(S160='자료입력 및 결과표시'!$B$18,COUNTIF('업무중복도(데이터 입력)'!$W160:$DR160,'자료입력 및 결과표시'!$C$18)&gt;=1),13,0)</f>
        <v>0</v>
      </c>
      <c r="EY160" s="17">
        <f>IF(AND(S160='자료입력 및 결과표시'!$B$19,COUNTIF('업무중복도(데이터 입력)'!$W160:$DR160,'자료입력 및 결과표시'!$C$19)&gt;=1),14,0)</f>
        <v>0</v>
      </c>
      <c r="EZ160" s="17">
        <f>IF(AND(S160='자료입력 및 결과표시'!$B$20,COUNTIF('업무중복도(데이터 입력)'!$W160:$DR160,'자료입력 및 결과표시'!$C$20)&gt;=1),15,0)</f>
        <v>0</v>
      </c>
      <c r="FA160" s="17">
        <f>IF(AND(S160='자료입력 및 결과표시'!$B$21,COUNTIF('업무중복도(데이터 입력)'!$W160:$DR160,'자료입력 및 결과표시'!$C$21)&gt;=1),16,0)</f>
        <v>0</v>
      </c>
      <c r="FD160" s="270" t="str">
        <f ca="1">IFERROR(MATCH('자료입력 및 결과표시'!$C$62,OFFSET($R$3,$FD159,,1000),0)+$FD159,"")</f>
        <v/>
      </c>
      <c r="FE160" s="271" t="str">
        <f t="shared" ca="1" si="383"/>
        <v/>
      </c>
      <c r="FK160" s="17">
        <f t="shared" si="384"/>
        <v>0</v>
      </c>
      <c r="FO160"/>
      <c r="FP160" s="17" t="str">
        <f t="shared" ca="1" si="385"/>
        <v/>
      </c>
      <c r="FQ160" s="270" t="str">
        <f ca="1">IFERROR(MATCH('자료입력 및 결과표시'!$C$62,OFFSET($R$3,$FQ159,,1000),0)+$FQ159,"")</f>
        <v/>
      </c>
      <c r="FR160" s="17" t="str">
        <f t="shared" ca="1" si="266"/>
        <v/>
      </c>
      <c r="FS160" s="17" t="str">
        <f t="shared" ca="1" si="267"/>
        <v/>
      </c>
      <c r="FT160" s="17" t="str">
        <f t="shared" ca="1" si="268"/>
        <v/>
      </c>
      <c r="FU160" s="17" t="str">
        <f t="shared" ca="1" si="269"/>
        <v/>
      </c>
      <c r="FV160" s="17" t="str">
        <f t="shared" ca="1" si="270"/>
        <v/>
      </c>
      <c r="FW160" s="17" t="str">
        <f t="shared" ca="1" si="271"/>
        <v/>
      </c>
      <c r="FX160" s="17" t="str">
        <f t="shared" ca="1" si="272"/>
        <v/>
      </c>
      <c r="FY160" s="17" t="str">
        <f t="shared" ca="1" si="273"/>
        <v/>
      </c>
      <c r="FZ160" s="17" t="str">
        <f t="shared" ca="1" si="274"/>
        <v/>
      </c>
      <c r="GA160" s="17" t="str">
        <f t="shared" ca="1" si="275"/>
        <v/>
      </c>
      <c r="GB160" s="17" t="str">
        <f t="shared" ca="1" si="276"/>
        <v/>
      </c>
      <c r="GC160" s="17" t="str">
        <f t="shared" ca="1" si="277"/>
        <v/>
      </c>
      <c r="GD160" s="17" t="str">
        <f t="shared" ca="1" si="278"/>
        <v/>
      </c>
      <c r="GE160" s="17" t="str">
        <f t="shared" ca="1" si="279"/>
        <v/>
      </c>
      <c r="GF160" s="17" t="str">
        <f t="shared" ca="1" si="280"/>
        <v/>
      </c>
      <c r="GG160" s="17" t="str">
        <f t="shared" ca="1" si="281"/>
        <v/>
      </c>
      <c r="GH160" s="17" t="str">
        <f t="shared" ca="1" si="282"/>
        <v/>
      </c>
      <c r="GI160" s="17" t="str">
        <f t="shared" ca="1" si="283"/>
        <v/>
      </c>
      <c r="GJ160" s="17" t="str">
        <f t="shared" ca="1" si="284"/>
        <v/>
      </c>
      <c r="GK160" s="17" t="str">
        <f t="shared" ca="1" si="285"/>
        <v/>
      </c>
      <c r="GL160" s="17" t="str">
        <f t="shared" ca="1" si="286"/>
        <v/>
      </c>
      <c r="GM160" s="17" t="str">
        <f t="shared" ca="1" si="287"/>
        <v/>
      </c>
      <c r="GN160" s="17" t="str">
        <f t="shared" ca="1" si="288"/>
        <v/>
      </c>
      <c r="GO160" s="17" t="str">
        <f t="shared" ca="1" si="289"/>
        <v/>
      </c>
      <c r="GP160" s="17" t="str">
        <f t="shared" ca="1" si="290"/>
        <v/>
      </c>
      <c r="GQ160" s="17" t="str">
        <f t="shared" ca="1" si="291"/>
        <v/>
      </c>
      <c r="GR160" s="17" t="str">
        <f t="shared" ca="1" si="292"/>
        <v/>
      </c>
      <c r="GS160" s="17" t="str">
        <f t="shared" ca="1" si="293"/>
        <v/>
      </c>
      <c r="GT160" s="17" t="str">
        <f t="shared" ca="1" si="294"/>
        <v/>
      </c>
      <c r="GU160" s="17" t="str">
        <f t="shared" ca="1" si="295"/>
        <v/>
      </c>
      <c r="GV160" s="17" t="str">
        <f t="shared" ca="1" si="296"/>
        <v/>
      </c>
      <c r="GW160" s="17" t="str">
        <f t="shared" ca="1" si="297"/>
        <v/>
      </c>
      <c r="GX160" s="17" t="str">
        <f t="shared" ca="1" si="298"/>
        <v/>
      </c>
      <c r="GY160" s="17" t="str">
        <f t="shared" ca="1" si="299"/>
        <v/>
      </c>
      <c r="GZ160" s="17" t="str">
        <f t="shared" ca="1" si="300"/>
        <v/>
      </c>
      <c r="HA160" s="17" t="str">
        <f t="shared" ca="1" si="301"/>
        <v/>
      </c>
      <c r="HB160" s="17" t="str">
        <f t="shared" ca="1" si="302"/>
        <v/>
      </c>
      <c r="HC160" s="17" t="str">
        <f t="shared" ca="1" si="303"/>
        <v/>
      </c>
      <c r="HD160" s="17" t="str">
        <f t="shared" ca="1" si="304"/>
        <v/>
      </c>
      <c r="HE160" s="17" t="str">
        <f t="shared" ca="1" si="305"/>
        <v/>
      </c>
      <c r="HF160" s="17" t="str">
        <f t="shared" ca="1" si="306"/>
        <v/>
      </c>
      <c r="HG160" s="17" t="str">
        <f t="shared" ca="1" si="307"/>
        <v/>
      </c>
      <c r="HH160" s="17" t="str">
        <f t="shared" ca="1" si="308"/>
        <v/>
      </c>
      <c r="HI160" s="17" t="str">
        <f t="shared" ca="1" si="309"/>
        <v/>
      </c>
      <c r="HJ160" s="17" t="str">
        <f t="shared" ca="1" si="310"/>
        <v/>
      </c>
      <c r="HK160" s="17" t="str">
        <f t="shared" ca="1" si="311"/>
        <v/>
      </c>
      <c r="HL160" s="17" t="str">
        <f t="shared" ca="1" si="312"/>
        <v/>
      </c>
      <c r="HM160" s="17" t="str">
        <f t="shared" ca="1" si="313"/>
        <v/>
      </c>
      <c r="HN160" s="17" t="str">
        <f t="shared" ca="1" si="314"/>
        <v/>
      </c>
      <c r="HO160" s="17" t="str">
        <f t="shared" ca="1" si="315"/>
        <v/>
      </c>
      <c r="HP160" s="17" t="str">
        <f t="shared" ca="1" si="316"/>
        <v/>
      </c>
      <c r="HQ160" s="17" t="str">
        <f t="shared" ca="1" si="317"/>
        <v/>
      </c>
      <c r="HR160" s="17" t="str">
        <f t="shared" ca="1" si="318"/>
        <v/>
      </c>
      <c r="HS160" s="17" t="str">
        <f t="shared" ca="1" si="319"/>
        <v/>
      </c>
      <c r="HT160" s="17" t="str">
        <f t="shared" ca="1" si="320"/>
        <v/>
      </c>
      <c r="HU160" s="17" t="str">
        <f t="shared" ca="1" si="321"/>
        <v/>
      </c>
      <c r="HV160" s="17" t="str">
        <f t="shared" ca="1" si="322"/>
        <v/>
      </c>
      <c r="HW160" s="17" t="str">
        <f t="shared" ca="1" si="323"/>
        <v/>
      </c>
      <c r="HX160" s="17" t="str">
        <f t="shared" ca="1" si="324"/>
        <v/>
      </c>
      <c r="HY160" s="17" t="str">
        <f t="shared" ca="1" si="325"/>
        <v/>
      </c>
      <c r="HZ160" s="17" t="str">
        <f t="shared" ca="1" si="326"/>
        <v/>
      </c>
      <c r="IA160" s="17" t="str">
        <f t="shared" ca="1" si="327"/>
        <v/>
      </c>
      <c r="IB160" s="17" t="str">
        <f t="shared" ca="1" si="328"/>
        <v/>
      </c>
      <c r="IC160" s="17" t="str">
        <f t="shared" ca="1" si="329"/>
        <v/>
      </c>
      <c r="ID160" s="17" t="str">
        <f t="shared" ca="1" si="330"/>
        <v/>
      </c>
      <c r="IE160" s="17" t="str">
        <f t="shared" ca="1" si="331"/>
        <v/>
      </c>
      <c r="IF160" s="17" t="str">
        <f t="shared" ca="1" si="332"/>
        <v/>
      </c>
      <c r="IG160" s="17" t="str">
        <f t="shared" ca="1" si="333"/>
        <v/>
      </c>
      <c r="IH160" s="17" t="str">
        <f t="shared" ca="1" si="334"/>
        <v/>
      </c>
      <c r="II160" s="17" t="str">
        <f t="shared" ca="1" si="335"/>
        <v/>
      </c>
      <c r="IJ160" s="17" t="str">
        <f t="shared" ca="1" si="336"/>
        <v/>
      </c>
      <c r="IK160" s="17" t="str">
        <f t="shared" ca="1" si="337"/>
        <v/>
      </c>
      <c r="IL160" s="17" t="str">
        <f t="shared" ca="1" si="338"/>
        <v/>
      </c>
      <c r="IM160" s="17" t="str">
        <f t="shared" ca="1" si="339"/>
        <v/>
      </c>
      <c r="IN160" s="17" t="str">
        <f t="shared" ca="1" si="340"/>
        <v/>
      </c>
      <c r="IO160" s="17" t="str">
        <f t="shared" ca="1" si="341"/>
        <v/>
      </c>
      <c r="IP160" s="17" t="str">
        <f t="shared" ca="1" si="342"/>
        <v/>
      </c>
      <c r="IQ160" s="17" t="str">
        <f t="shared" ca="1" si="343"/>
        <v/>
      </c>
      <c r="IR160" s="17" t="str">
        <f t="shared" ca="1" si="344"/>
        <v/>
      </c>
      <c r="IS160" s="17" t="str">
        <f t="shared" ca="1" si="345"/>
        <v/>
      </c>
      <c r="IT160" s="17" t="str">
        <f t="shared" ca="1" si="346"/>
        <v/>
      </c>
      <c r="IU160" s="17" t="str">
        <f t="shared" ca="1" si="347"/>
        <v/>
      </c>
      <c r="IV160" s="17" t="str">
        <f t="shared" ca="1" si="348"/>
        <v/>
      </c>
      <c r="IW160" s="17" t="str">
        <f t="shared" ca="1" si="349"/>
        <v/>
      </c>
      <c r="IX160" s="17" t="str">
        <f t="shared" ca="1" si="350"/>
        <v/>
      </c>
      <c r="IY160" s="17" t="str">
        <f t="shared" ca="1" si="351"/>
        <v/>
      </c>
      <c r="IZ160" s="17" t="str">
        <f t="shared" ca="1" si="352"/>
        <v/>
      </c>
      <c r="JA160" s="17" t="str">
        <f t="shared" ca="1" si="353"/>
        <v/>
      </c>
      <c r="JB160" s="17" t="str">
        <f t="shared" ca="1" si="354"/>
        <v/>
      </c>
      <c r="JC160" s="17" t="str">
        <f t="shared" ca="1" si="355"/>
        <v/>
      </c>
      <c r="JD160" s="17" t="str">
        <f t="shared" ca="1" si="356"/>
        <v/>
      </c>
      <c r="JE160" s="17" t="str">
        <f t="shared" ca="1" si="357"/>
        <v/>
      </c>
      <c r="JF160" s="17" t="str">
        <f t="shared" ca="1" si="358"/>
        <v/>
      </c>
      <c r="JG160" s="17" t="str">
        <f t="shared" ca="1" si="359"/>
        <v/>
      </c>
      <c r="JH160" s="17" t="str">
        <f t="shared" ca="1" si="360"/>
        <v/>
      </c>
      <c r="JI160" s="17" t="str">
        <f t="shared" ca="1" si="361"/>
        <v/>
      </c>
      <c r="JJ160" s="17" t="str">
        <f t="shared" ca="1" si="362"/>
        <v/>
      </c>
      <c r="JK160" s="17" t="str">
        <f t="shared" ca="1" si="363"/>
        <v/>
      </c>
      <c r="JL160" s="17" t="str">
        <f t="shared" ca="1" si="364"/>
        <v/>
      </c>
      <c r="JM160" s="17" t="str">
        <f t="shared" ca="1" si="365"/>
        <v/>
      </c>
    </row>
    <row r="161" spans="1:273">
      <c r="A161" s="17" t="str">
        <f t="shared" si="366"/>
        <v>\\\0</v>
      </c>
      <c r="B161" s="17" t="str">
        <f t="shared" si="367"/>
        <v>\\\0</v>
      </c>
      <c r="C161" s="17" t="str">
        <f t="shared" si="368"/>
        <v>\\\0</v>
      </c>
      <c r="D161" s="17" t="str">
        <f t="shared" si="369"/>
        <v>\\\0</v>
      </c>
      <c r="E161" s="17" t="str">
        <f t="shared" si="370"/>
        <v>\\\0</v>
      </c>
      <c r="F161" s="17" t="str">
        <f t="shared" si="371"/>
        <v>\\\0</v>
      </c>
      <c r="G161" s="17" t="str">
        <f t="shared" si="372"/>
        <v>\\\0</v>
      </c>
      <c r="H161" s="17" t="str">
        <f t="shared" si="373"/>
        <v>\\\0</v>
      </c>
      <c r="I161" s="17" t="str">
        <f t="shared" si="374"/>
        <v>\\\0</v>
      </c>
      <c r="J161" s="17" t="str">
        <f t="shared" si="375"/>
        <v>\\\0</v>
      </c>
      <c r="K161" s="17" t="str">
        <f t="shared" si="376"/>
        <v>\\\0</v>
      </c>
      <c r="L161" s="17" t="str">
        <f t="shared" si="377"/>
        <v>\\\0</v>
      </c>
      <c r="M161" s="17" t="str">
        <f t="shared" si="378"/>
        <v>\\\0</v>
      </c>
      <c r="N161" s="17" t="str">
        <f t="shared" si="379"/>
        <v>\\\0</v>
      </c>
      <c r="O161" s="17" t="str">
        <f t="shared" si="380"/>
        <v>\\\0</v>
      </c>
      <c r="P161" s="17" t="str">
        <f t="shared" si="381"/>
        <v>\\\0</v>
      </c>
      <c r="R161" s="17" t="str">
        <f t="shared" si="382"/>
        <v>\\</v>
      </c>
      <c r="S161" s="38"/>
      <c r="T161" s="39"/>
      <c r="U161" s="31"/>
      <c r="V161" s="32"/>
      <c r="W161" s="36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35"/>
      <c r="DS161" s="287"/>
      <c r="DT161" s="36"/>
      <c r="DU161" s="37"/>
      <c r="DV161" s="28">
        <f>IF(AND($S161='자료입력 및 결과표시'!$B$6,COUNTIF($W161:$DR161,'자료입력 및 결과표시'!$C$6)&gt;=1),IF(OR('자료입력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DW161" s="28">
        <f>IF(AND($S161='자료입력 및 결과표시'!$B$7,COUNTIF($W161:$DR161,'자료입력 및 결과표시'!$C$7)&gt;=1),IF(OR('자료입력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DX161" s="28">
        <f>IF(AND($S161='자료입력 및 결과표시'!$B$8,COUNTIF($W161:$DR161,'자료입력 및 결과표시'!$C$8)&gt;=1),IF(OR('자료입력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DY161" s="28">
        <f>IF(AND($S161='자료입력 및 결과표시'!$B$9,COUNTIF($W161:$DR161,'자료입력 및 결과표시'!$C$9)&gt;=1),IF(OR('자료입력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DZ161" s="28">
        <f>IF(AND($S161='자료입력 및 결과표시'!$B$10,COUNTIF($W161:$DR161,'자료입력 및 결과표시'!$C$10)&gt;=1),IF(OR('자료입력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A161" s="28">
        <f>IF(AND($S161='자료입력 및 결과표시'!$B$11,COUNTIF($W161:$DR161,'자료입력 및 결과표시'!$C$11)&gt;=1),IF(OR('자료입력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B161" s="28">
        <f>IF(AND($S161='자료입력 및 결과표시'!$B$12,COUNTIF($W161:$DR161,'자료입력 및 결과표시'!$C$12)&gt;=1),IF(OR('자료입력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C161" s="28">
        <f>IF(AND($S161='자료입력 및 결과표시'!$B$13,COUNTIF($W161:$DR161,'자료입력 및 결과표시'!$C$13)&gt;=1),IF(OR('자료입력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D161" s="28">
        <f>IF(AND($S161='자료입력 및 결과표시'!$B$14,COUNTIF($W161:$DR161,'자료입력 및 결과표시'!$C$14)&gt;=1),IF(OR('자료입력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E161" s="28">
        <f>IF(AND($S161='자료입력 및 결과표시'!$B$15,COUNTIF($W161:$DR161,'자료입력 및 결과표시'!$C$15)&gt;=1),IF(OR('자료입력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F161" s="28">
        <f>IF(AND($S161='자료입력 및 결과표시'!$B$16,COUNTIF($W161:$DR161,'자료입력 및 결과표시'!$C$16)&gt;=1),IF(OR('자료입력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G161" s="28">
        <f>IF(AND($S161='자료입력 및 결과표시'!$B$17,COUNTIF($W161:$DR161,'자료입력 및 결과표시'!$C$17)&gt;=1),IF(OR('자료입력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H161" s="28">
        <f>IF(AND($S161='자료입력 및 결과표시'!$B$18,COUNTIF($W161:$DR161,'자료입력 및 결과표시'!$C$18)&gt;=1),IF(OR('자료입력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I161" s="28">
        <f>IF(AND($S161='자료입력 및 결과표시'!$B$19,COUNTIF($W161:$DR161,'자료입력 및 결과표시'!$C$19)&gt;=1),IF(OR('자료입력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J161" s="28">
        <f>IF(AND($S161='자료입력 및 결과표시'!$B$20,COUNTIF($W161:$DR161,'자료입력 및 결과표시'!$C$20)&gt;=1),IF(OR('자료입력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K161" s="28">
        <f>IF(AND($S161='자료입력 및 결과표시'!$B$21,COUNTIF($W161:$DR161,'자료입력 및 결과표시'!$C$21)&gt;=1),IF(OR('자료입력 및 결과표시'!$B$4+90&gt;=$V161,'자료입력 및 결과표시'!$B$4&lt;$U161),0,IF($V161-'자료입력 및 결과표시'!$B$4-90&gt;='자료입력 및 결과표시'!$E$4,'자료입력 및 결과표시'!$E$4,$V161-'자료입력 및 결과표시'!$B$4-90)),0)</f>
        <v>0</v>
      </c>
      <c r="EL161" s="17">
        <f>IF(AND(S161='자료입력 및 결과표시'!$B$6,COUNTIF('업무중복도(데이터 입력)'!$W161:$DR161,'자료입력 및 결과표시'!$C$6)&gt;=1),1,0)</f>
        <v>0</v>
      </c>
      <c r="EM161" s="17">
        <f>IF(AND(S161='자료입력 및 결과표시'!$B$7,COUNTIF('업무중복도(데이터 입력)'!$W161:$DR161,'자료입력 및 결과표시'!$C$7)&gt;=1),2,0)</f>
        <v>0</v>
      </c>
      <c r="EN161" s="17">
        <f>IF(AND(S161='자료입력 및 결과표시'!$B$8,COUNTIF('업무중복도(데이터 입력)'!$W161:$DR161,'자료입력 및 결과표시'!$C$8)&gt;=1),3,0)</f>
        <v>0</v>
      </c>
      <c r="EO161" s="17">
        <f>IF(AND(S161='자료입력 및 결과표시'!$B$9,COUNTIF('업무중복도(데이터 입력)'!$W161:$DR161,'자료입력 및 결과표시'!$C$9)&gt;=1),4,0)</f>
        <v>0</v>
      </c>
      <c r="EP161" s="17">
        <f>IF(AND(S161='자료입력 및 결과표시'!$B$10,COUNTIF('업무중복도(데이터 입력)'!$W161:$DR161,'자료입력 및 결과표시'!$C$10)&gt;=1),5,0)</f>
        <v>0</v>
      </c>
      <c r="EQ161" s="17">
        <f>IF(AND(S161='자료입력 및 결과표시'!$B$11,COUNTIF('업무중복도(데이터 입력)'!$W161:$DR161,'자료입력 및 결과표시'!$C$11)&gt;=1),6,0)</f>
        <v>0</v>
      </c>
      <c r="ER161" s="17">
        <f>IF(AND(S161='자료입력 및 결과표시'!$B$12,COUNTIF('업무중복도(데이터 입력)'!$W161:$DR161,'자료입력 및 결과표시'!$C$12)&gt;=1),7,0)</f>
        <v>0</v>
      </c>
      <c r="ES161" s="17">
        <f>IF(AND(S161='자료입력 및 결과표시'!$B$13,COUNTIF('업무중복도(데이터 입력)'!$W161:$DR161,'자료입력 및 결과표시'!$C$13)&gt;=1),8,0)</f>
        <v>0</v>
      </c>
      <c r="ET161" s="17">
        <f>IF(AND(S161='자료입력 및 결과표시'!$B$14,COUNTIF('업무중복도(데이터 입력)'!$W161:$DR161,'자료입력 및 결과표시'!$C$14)&gt;=1),9,0)</f>
        <v>0</v>
      </c>
      <c r="EU161" s="17">
        <f>IF(AND(S161='자료입력 및 결과표시'!$B$15,COUNTIF('업무중복도(데이터 입력)'!$W161:$DR161,'자료입력 및 결과표시'!$C$15)&gt;=1),10,0)</f>
        <v>0</v>
      </c>
      <c r="EV161" s="17">
        <f>IF(AND(S161='자료입력 및 결과표시'!$B$16,COUNTIF('업무중복도(데이터 입력)'!$W161:$DR161,'자료입력 및 결과표시'!$C$16)&gt;=1),11,0)</f>
        <v>0</v>
      </c>
      <c r="EW161" s="17">
        <f>IF(AND(S161='자료입력 및 결과표시'!$B$17,COUNTIF('업무중복도(데이터 입력)'!$W161:$DR161,'자료입력 및 결과표시'!$C$17)&gt;=1),12,0)</f>
        <v>0</v>
      </c>
      <c r="EX161" s="17">
        <f>IF(AND(S161='자료입력 및 결과표시'!$B$18,COUNTIF('업무중복도(데이터 입력)'!$W161:$DR161,'자료입력 및 결과표시'!$C$18)&gt;=1),13,0)</f>
        <v>0</v>
      </c>
      <c r="EY161" s="17">
        <f>IF(AND(S161='자료입력 및 결과표시'!$B$19,COUNTIF('업무중복도(데이터 입력)'!$W161:$DR161,'자료입력 및 결과표시'!$C$19)&gt;=1),14,0)</f>
        <v>0</v>
      </c>
      <c r="EZ161" s="17">
        <f>IF(AND(S161='자료입력 및 결과표시'!$B$20,COUNTIF('업무중복도(데이터 입력)'!$W161:$DR161,'자료입력 및 결과표시'!$C$20)&gt;=1),15,0)</f>
        <v>0</v>
      </c>
      <c r="FA161" s="17">
        <f>IF(AND(S161='자료입력 및 결과표시'!$B$21,COUNTIF('업무중복도(데이터 입력)'!$W161:$DR161,'자료입력 및 결과표시'!$C$21)&gt;=1),16,0)</f>
        <v>0</v>
      </c>
      <c r="FD161" s="270" t="str">
        <f ca="1">IFERROR(MATCH('자료입력 및 결과표시'!$C$62,OFFSET($R$3,$FD160,,1000),0)+$FD160,"")</f>
        <v/>
      </c>
      <c r="FE161" s="271" t="str">
        <f t="shared" ca="1" si="383"/>
        <v/>
      </c>
      <c r="FK161" s="17">
        <f t="shared" si="384"/>
        <v>0</v>
      </c>
      <c r="FO161"/>
      <c r="FP161" s="17" t="str">
        <f t="shared" ca="1" si="385"/>
        <v/>
      </c>
      <c r="FQ161" s="270" t="str">
        <f ca="1">IFERROR(MATCH('자료입력 및 결과표시'!$C$62,OFFSET($R$3,$FQ160,,1000),0)+$FQ160,"")</f>
        <v/>
      </c>
      <c r="FR161" s="17" t="str">
        <f t="shared" ca="1" si="266"/>
        <v/>
      </c>
      <c r="FS161" s="17" t="str">
        <f t="shared" ca="1" si="267"/>
        <v/>
      </c>
      <c r="FT161" s="17" t="str">
        <f t="shared" ca="1" si="268"/>
        <v/>
      </c>
      <c r="FU161" s="17" t="str">
        <f t="shared" ca="1" si="269"/>
        <v/>
      </c>
      <c r="FV161" s="17" t="str">
        <f t="shared" ca="1" si="270"/>
        <v/>
      </c>
      <c r="FW161" s="17" t="str">
        <f t="shared" ca="1" si="271"/>
        <v/>
      </c>
      <c r="FX161" s="17" t="str">
        <f t="shared" ca="1" si="272"/>
        <v/>
      </c>
      <c r="FY161" s="17" t="str">
        <f t="shared" ca="1" si="273"/>
        <v/>
      </c>
      <c r="FZ161" s="17" t="str">
        <f t="shared" ca="1" si="274"/>
        <v/>
      </c>
      <c r="GA161" s="17" t="str">
        <f t="shared" ca="1" si="275"/>
        <v/>
      </c>
      <c r="GB161" s="17" t="str">
        <f t="shared" ca="1" si="276"/>
        <v/>
      </c>
      <c r="GC161" s="17" t="str">
        <f t="shared" ca="1" si="277"/>
        <v/>
      </c>
      <c r="GD161" s="17" t="str">
        <f t="shared" ca="1" si="278"/>
        <v/>
      </c>
      <c r="GE161" s="17" t="str">
        <f t="shared" ca="1" si="279"/>
        <v/>
      </c>
      <c r="GF161" s="17" t="str">
        <f t="shared" ca="1" si="280"/>
        <v/>
      </c>
      <c r="GG161" s="17" t="str">
        <f t="shared" ca="1" si="281"/>
        <v/>
      </c>
      <c r="GH161" s="17" t="str">
        <f t="shared" ca="1" si="282"/>
        <v/>
      </c>
      <c r="GI161" s="17" t="str">
        <f t="shared" ca="1" si="283"/>
        <v/>
      </c>
      <c r="GJ161" s="17" t="str">
        <f t="shared" ca="1" si="284"/>
        <v/>
      </c>
      <c r="GK161" s="17" t="str">
        <f t="shared" ca="1" si="285"/>
        <v/>
      </c>
      <c r="GL161" s="17" t="str">
        <f t="shared" ca="1" si="286"/>
        <v/>
      </c>
      <c r="GM161" s="17" t="str">
        <f t="shared" ca="1" si="287"/>
        <v/>
      </c>
      <c r="GN161" s="17" t="str">
        <f t="shared" ca="1" si="288"/>
        <v/>
      </c>
      <c r="GO161" s="17" t="str">
        <f t="shared" ca="1" si="289"/>
        <v/>
      </c>
      <c r="GP161" s="17" t="str">
        <f t="shared" ca="1" si="290"/>
        <v/>
      </c>
      <c r="GQ161" s="17" t="str">
        <f t="shared" ca="1" si="291"/>
        <v/>
      </c>
      <c r="GR161" s="17" t="str">
        <f t="shared" ca="1" si="292"/>
        <v/>
      </c>
      <c r="GS161" s="17" t="str">
        <f t="shared" ca="1" si="293"/>
        <v/>
      </c>
      <c r="GT161" s="17" t="str">
        <f t="shared" ca="1" si="294"/>
        <v/>
      </c>
      <c r="GU161" s="17" t="str">
        <f t="shared" ca="1" si="295"/>
        <v/>
      </c>
      <c r="GV161" s="17" t="str">
        <f t="shared" ca="1" si="296"/>
        <v/>
      </c>
      <c r="GW161" s="17" t="str">
        <f t="shared" ca="1" si="297"/>
        <v/>
      </c>
      <c r="GX161" s="17" t="str">
        <f t="shared" ca="1" si="298"/>
        <v/>
      </c>
      <c r="GY161" s="17" t="str">
        <f t="shared" ca="1" si="299"/>
        <v/>
      </c>
      <c r="GZ161" s="17" t="str">
        <f t="shared" ca="1" si="300"/>
        <v/>
      </c>
      <c r="HA161" s="17" t="str">
        <f t="shared" ca="1" si="301"/>
        <v/>
      </c>
      <c r="HB161" s="17" t="str">
        <f t="shared" ca="1" si="302"/>
        <v/>
      </c>
      <c r="HC161" s="17" t="str">
        <f t="shared" ca="1" si="303"/>
        <v/>
      </c>
      <c r="HD161" s="17" t="str">
        <f t="shared" ca="1" si="304"/>
        <v/>
      </c>
      <c r="HE161" s="17" t="str">
        <f t="shared" ca="1" si="305"/>
        <v/>
      </c>
      <c r="HF161" s="17" t="str">
        <f t="shared" ca="1" si="306"/>
        <v/>
      </c>
      <c r="HG161" s="17" t="str">
        <f t="shared" ca="1" si="307"/>
        <v/>
      </c>
      <c r="HH161" s="17" t="str">
        <f t="shared" ca="1" si="308"/>
        <v/>
      </c>
      <c r="HI161" s="17" t="str">
        <f t="shared" ca="1" si="309"/>
        <v/>
      </c>
      <c r="HJ161" s="17" t="str">
        <f t="shared" ca="1" si="310"/>
        <v/>
      </c>
      <c r="HK161" s="17" t="str">
        <f t="shared" ca="1" si="311"/>
        <v/>
      </c>
      <c r="HL161" s="17" t="str">
        <f t="shared" ca="1" si="312"/>
        <v/>
      </c>
      <c r="HM161" s="17" t="str">
        <f t="shared" ca="1" si="313"/>
        <v/>
      </c>
      <c r="HN161" s="17" t="str">
        <f t="shared" ca="1" si="314"/>
        <v/>
      </c>
      <c r="HO161" s="17" t="str">
        <f t="shared" ca="1" si="315"/>
        <v/>
      </c>
      <c r="HP161" s="17" t="str">
        <f t="shared" ca="1" si="316"/>
        <v/>
      </c>
      <c r="HQ161" s="17" t="str">
        <f t="shared" ca="1" si="317"/>
        <v/>
      </c>
      <c r="HR161" s="17" t="str">
        <f t="shared" ca="1" si="318"/>
        <v/>
      </c>
      <c r="HS161" s="17" t="str">
        <f t="shared" ca="1" si="319"/>
        <v/>
      </c>
      <c r="HT161" s="17" t="str">
        <f t="shared" ca="1" si="320"/>
        <v/>
      </c>
      <c r="HU161" s="17" t="str">
        <f t="shared" ca="1" si="321"/>
        <v/>
      </c>
      <c r="HV161" s="17" t="str">
        <f t="shared" ca="1" si="322"/>
        <v/>
      </c>
      <c r="HW161" s="17" t="str">
        <f t="shared" ca="1" si="323"/>
        <v/>
      </c>
      <c r="HX161" s="17" t="str">
        <f t="shared" ca="1" si="324"/>
        <v/>
      </c>
      <c r="HY161" s="17" t="str">
        <f t="shared" ca="1" si="325"/>
        <v/>
      </c>
      <c r="HZ161" s="17" t="str">
        <f t="shared" ca="1" si="326"/>
        <v/>
      </c>
      <c r="IA161" s="17" t="str">
        <f t="shared" ca="1" si="327"/>
        <v/>
      </c>
      <c r="IB161" s="17" t="str">
        <f t="shared" ca="1" si="328"/>
        <v/>
      </c>
      <c r="IC161" s="17" t="str">
        <f t="shared" ca="1" si="329"/>
        <v/>
      </c>
      <c r="ID161" s="17" t="str">
        <f t="shared" ca="1" si="330"/>
        <v/>
      </c>
      <c r="IE161" s="17" t="str">
        <f t="shared" ca="1" si="331"/>
        <v/>
      </c>
      <c r="IF161" s="17" t="str">
        <f t="shared" ca="1" si="332"/>
        <v/>
      </c>
      <c r="IG161" s="17" t="str">
        <f t="shared" ca="1" si="333"/>
        <v/>
      </c>
      <c r="IH161" s="17" t="str">
        <f t="shared" ca="1" si="334"/>
        <v/>
      </c>
      <c r="II161" s="17" t="str">
        <f t="shared" ca="1" si="335"/>
        <v/>
      </c>
      <c r="IJ161" s="17" t="str">
        <f t="shared" ca="1" si="336"/>
        <v/>
      </c>
      <c r="IK161" s="17" t="str">
        <f t="shared" ca="1" si="337"/>
        <v/>
      </c>
      <c r="IL161" s="17" t="str">
        <f t="shared" ca="1" si="338"/>
        <v/>
      </c>
      <c r="IM161" s="17" t="str">
        <f t="shared" ca="1" si="339"/>
        <v/>
      </c>
      <c r="IN161" s="17" t="str">
        <f t="shared" ca="1" si="340"/>
        <v/>
      </c>
      <c r="IO161" s="17" t="str">
        <f t="shared" ca="1" si="341"/>
        <v/>
      </c>
      <c r="IP161" s="17" t="str">
        <f t="shared" ca="1" si="342"/>
        <v/>
      </c>
      <c r="IQ161" s="17" t="str">
        <f t="shared" ca="1" si="343"/>
        <v/>
      </c>
      <c r="IR161" s="17" t="str">
        <f t="shared" ca="1" si="344"/>
        <v/>
      </c>
      <c r="IS161" s="17" t="str">
        <f t="shared" ca="1" si="345"/>
        <v/>
      </c>
      <c r="IT161" s="17" t="str">
        <f t="shared" ca="1" si="346"/>
        <v/>
      </c>
      <c r="IU161" s="17" t="str">
        <f t="shared" ca="1" si="347"/>
        <v/>
      </c>
      <c r="IV161" s="17" t="str">
        <f t="shared" ca="1" si="348"/>
        <v/>
      </c>
      <c r="IW161" s="17" t="str">
        <f t="shared" ca="1" si="349"/>
        <v/>
      </c>
      <c r="IX161" s="17" t="str">
        <f t="shared" ca="1" si="350"/>
        <v/>
      </c>
      <c r="IY161" s="17" t="str">
        <f t="shared" ca="1" si="351"/>
        <v/>
      </c>
      <c r="IZ161" s="17" t="str">
        <f t="shared" ca="1" si="352"/>
        <v/>
      </c>
      <c r="JA161" s="17" t="str">
        <f t="shared" ca="1" si="353"/>
        <v/>
      </c>
      <c r="JB161" s="17" t="str">
        <f t="shared" ca="1" si="354"/>
        <v/>
      </c>
      <c r="JC161" s="17" t="str">
        <f t="shared" ca="1" si="355"/>
        <v/>
      </c>
      <c r="JD161" s="17" t="str">
        <f t="shared" ca="1" si="356"/>
        <v/>
      </c>
      <c r="JE161" s="17" t="str">
        <f t="shared" ca="1" si="357"/>
        <v/>
      </c>
      <c r="JF161" s="17" t="str">
        <f t="shared" ca="1" si="358"/>
        <v/>
      </c>
      <c r="JG161" s="17" t="str">
        <f t="shared" ca="1" si="359"/>
        <v/>
      </c>
      <c r="JH161" s="17" t="str">
        <f t="shared" ca="1" si="360"/>
        <v/>
      </c>
      <c r="JI161" s="17" t="str">
        <f t="shared" ca="1" si="361"/>
        <v/>
      </c>
      <c r="JJ161" s="17" t="str">
        <f t="shared" ca="1" si="362"/>
        <v/>
      </c>
      <c r="JK161" s="17" t="str">
        <f t="shared" ca="1" si="363"/>
        <v/>
      </c>
      <c r="JL161" s="17" t="str">
        <f t="shared" ca="1" si="364"/>
        <v/>
      </c>
      <c r="JM161" s="17" t="str">
        <f t="shared" ca="1" si="365"/>
        <v/>
      </c>
    </row>
    <row r="162" spans="1:273">
      <c r="A162" s="17" t="str">
        <f t="shared" si="366"/>
        <v>\\\0</v>
      </c>
      <c r="B162" s="17" t="str">
        <f t="shared" si="367"/>
        <v>\\\0</v>
      </c>
      <c r="C162" s="17" t="str">
        <f t="shared" si="368"/>
        <v>\\\0</v>
      </c>
      <c r="D162" s="17" t="str">
        <f t="shared" si="369"/>
        <v>\\\0</v>
      </c>
      <c r="E162" s="17" t="str">
        <f t="shared" si="370"/>
        <v>\\\0</v>
      </c>
      <c r="F162" s="17" t="str">
        <f t="shared" si="371"/>
        <v>\\\0</v>
      </c>
      <c r="G162" s="17" t="str">
        <f t="shared" si="372"/>
        <v>\\\0</v>
      </c>
      <c r="H162" s="17" t="str">
        <f t="shared" si="373"/>
        <v>\\\0</v>
      </c>
      <c r="I162" s="17" t="str">
        <f t="shared" si="374"/>
        <v>\\\0</v>
      </c>
      <c r="J162" s="17" t="str">
        <f t="shared" si="375"/>
        <v>\\\0</v>
      </c>
      <c r="K162" s="17" t="str">
        <f t="shared" si="376"/>
        <v>\\\0</v>
      </c>
      <c r="L162" s="17" t="str">
        <f t="shared" si="377"/>
        <v>\\\0</v>
      </c>
      <c r="M162" s="17" t="str">
        <f t="shared" si="378"/>
        <v>\\\0</v>
      </c>
      <c r="N162" s="17" t="str">
        <f t="shared" si="379"/>
        <v>\\\0</v>
      </c>
      <c r="O162" s="17" t="str">
        <f t="shared" si="380"/>
        <v>\\\0</v>
      </c>
      <c r="P162" s="17" t="str">
        <f t="shared" si="381"/>
        <v>\\\0</v>
      </c>
      <c r="R162" s="17" t="str">
        <f t="shared" si="382"/>
        <v>\\</v>
      </c>
      <c r="S162" s="38"/>
      <c r="T162" s="39"/>
      <c r="U162" s="31"/>
      <c r="V162" s="32"/>
      <c r="W162" s="36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35"/>
      <c r="DS162" s="287"/>
      <c r="DT162" s="36"/>
      <c r="DU162" s="37"/>
      <c r="DV162" s="28">
        <f>IF(AND($S162='자료입력 및 결과표시'!$B$6,COUNTIF($W162:$DR162,'자료입력 및 결과표시'!$C$6)&gt;=1),IF(OR('자료입력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DW162" s="28">
        <f>IF(AND($S162='자료입력 및 결과표시'!$B$7,COUNTIF($W162:$DR162,'자료입력 및 결과표시'!$C$7)&gt;=1),IF(OR('자료입력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DX162" s="28">
        <f>IF(AND($S162='자료입력 및 결과표시'!$B$8,COUNTIF($W162:$DR162,'자료입력 및 결과표시'!$C$8)&gt;=1),IF(OR('자료입력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DY162" s="28">
        <f>IF(AND($S162='자료입력 및 결과표시'!$B$9,COUNTIF($W162:$DR162,'자료입력 및 결과표시'!$C$9)&gt;=1),IF(OR('자료입력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DZ162" s="28">
        <f>IF(AND($S162='자료입력 및 결과표시'!$B$10,COUNTIF($W162:$DR162,'자료입력 및 결과표시'!$C$10)&gt;=1),IF(OR('자료입력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A162" s="28">
        <f>IF(AND($S162='자료입력 및 결과표시'!$B$11,COUNTIF($W162:$DR162,'자료입력 및 결과표시'!$C$11)&gt;=1),IF(OR('자료입력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B162" s="28">
        <f>IF(AND($S162='자료입력 및 결과표시'!$B$12,COUNTIF($W162:$DR162,'자료입력 및 결과표시'!$C$12)&gt;=1),IF(OR('자료입력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C162" s="28">
        <f>IF(AND($S162='자료입력 및 결과표시'!$B$13,COUNTIF($W162:$DR162,'자료입력 및 결과표시'!$C$13)&gt;=1),IF(OR('자료입력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D162" s="28">
        <f>IF(AND($S162='자료입력 및 결과표시'!$B$14,COUNTIF($W162:$DR162,'자료입력 및 결과표시'!$C$14)&gt;=1),IF(OR('자료입력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E162" s="28">
        <f>IF(AND($S162='자료입력 및 결과표시'!$B$15,COUNTIF($W162:$DR162,'자료입력 및 결과표시'!$C$15)&gt;=1),IF(OR('자료입력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F162" s="28">
        <f>IF(AND($S162='자료입력 및 결과표시'!$B$16,COUNTIF($W162:$DR162,'자료입력 및 결과표시'!$C$16)&gt;=1),IF(OR('자료입력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G162" s="28">
        <f>IF(AND($S162='자료입력 및 결과표시'!$B$17,COUNTIF($W162:$DR162,'자료입력 및 결과표시'!$C$17)&gt;=1),IF(OR('자료입력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H162" s="28">
        <f>IF(AND($S162='자료입력 및 결과표시'!$B$18,COUNTIF($W162:$DR162,'자료입력 및 결과표시'!$C$18)&gt;=1),IF(OR('자료입력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I162" s="28">
        <f>IF(AND($S162='자료입력 및 결과표시'!$B$19,COUNTIF($W162:$DR162,'자료입력 및 결과표시'!$C$19)&gt;=1),IF(OR('자료입력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J162" s="28">
        <f>IF(AND($S162='자료입력 및 결과표시'!$B$20,COUNTIF($W162:$DR162,'자료입력 및 결과표시'!$C$20)&gt;=1),IF(OR('자료입력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K162" s="28">
        <f>IF(AND($S162='자료입력 및 결과표시'!$B$21,COUNTIF($W162:$DR162,'자료입력 및 결과표시'!$C$21)&gt;=1),IF(OR('자료입력 및 결과표시'!$B$4+90&gt;=$V162,'자료입력 및 결과표시'!$B$4&lt;$U162),0,IF($V162-'자료입력 및 결과표시'!$B$4-90&gt;='자료입력 및 결과표시'!$E$4,'자료입력 및 결과표시'!$E$4,$V162-'자료입력 및 결과표시'!$B$4-90)),0)</f>
        <v>0</v>
      </c>
      <c r="EL162" s="17">
        <f>IF(AND(S162='자료입력 및 결과표시'!$B$6,COUNTIF('업무중복도(데이터 입력)'!$W162:$DR162,'자료입력 및 결과표시'!$C$6)&gt;=1),1,0)</f>
        <v>0</v>
      </c>
      <c r="EM162" s="17">
        <f>IF(AND(S162='자료입력 및 결과표시'!$B$7,COUNTIF('업무중복도(데이터 입력)'!$W162:$DR162,'자료입력 및 결과표시'!$C$7)&gt;=1),2,0)</f>
        <v>0</v>
      </c>
      <c r="EN162" s="17">
        <f>IF(AND(S162='자료입력 및 결과표시'!$B$8,COUNTIF('업무중복도(데이터 입력)'!$W162:$DR162,'자료입력 및 결과표시'!$C$8)&gt;=1),3,0)</f>
        <v>0</v>
      </c>
      <c r="EO162" s="17">
        <f>IF(AND(S162='자료입력 및 결과표시'!$B$9,COUNTIF('업무중복도(데이터 입력)'!$W162:$DR162,'자료입력 및 결과표시'!$C$9)&gt;=1),4,0)</f>
        <v>0</v>
      </c>
      <c r="EP162" s="17">
        <f>IF(AND(S162='자료입력 및 결과표시'!$B$10,COUNTIF('업무중복도(데이터 입력)'!$W162:$DR162,'자료입력 및 결과표시'!$C$10)&gt;=1),5,0)</f>
        <v>0</v>
      </c>
      <c r="EQ162" s="17">
        <f>IF(AND(S162='자료입력 및 결과표시'!$B$11,COUNTIF('업무중복도(데이터 입력)'!$W162:$DR162,'자료입력 및 결과표시'!$C$11)&gt;=1),6,0)</f>
        <v>0</v>
      </c>
      <c r="ER162" s="17">
        <f>IF(AND(S162='자료입력 및 결과표시'!$B$12,COUNTIF('업무중복도(데이터 입력)'!$W162:$DR162,'자료입력 및 결과표시'!$C$12)&gt;=1),7,0)</f>
        <v>0</v>
      </c>
      <c r="ES162" s="17">
        <f>IF(AND(S162='자료입력 및 결과표시'!$B$13,COUNTIF('업무중복도(데이터 입력)'!$W162:$DR162,'자료입력 및 결과표시'!$C$13)&gt;=1),8,0)</f>
        <v>0</v>
      </c>
      <c r="ET162" s="17">
        <f>IF(AND(S162='자료입력 및 결과표시'!$B$14,COUNTIF('업무중복도(데이터 입력)'!$W162:$DR162,'자료입력 및 결과표시'!$C$14)&gt;=1),9,0)</f>
        <v>0</v>
      </c>
      <c r="EU162" s="17">
        <f>IF(AND(S162='자료입력 및 결과표시'!$B$15,COUNTIF('업무중복도(데이터 입력)'!$W162:$DR162,'자료입력 및 결과표시'!$C$15)&gt;=1),10,0)</f>
        <v>0</v>
      </c>
      <c r="EV162" s="17">
        <f>IF(AND(S162='자료입력 및 결과표시'!$B$16,COUNTIF('업무중복도(데이터 입력)'!$W162:$DR162,'자료입력 및 결과표시'!$C$16)&gt;=1),11,0)</f>
        <v>0</v>
      </c>
      <c r="EW162" s="17">
        <f>IF(AND(S162='자료입력 및 결과표시'!$B$17,COUNTIF('업무중복도(데이터 입력)'!$W162:$DR162,'자료입력 및 결과표시'!$C$17)&gt;=1),12,0)</f>
        <v>0</v>
      </c>
      <c r="EX162" s="17">
        <f>IF(AND(S162='자료입력 및 결과표시'!$B$18,COUNTIF('업무중복도(데이터 입력)'!$W162:$DR162,'자료입력 및 결과표시'!$C$18)&gt;=1),13,0)</f>
        <v>0</v>
      </c>
      <c r="EY162" s="17">
        <f>IF(AND(S162='자료입력 및 결과표시'!$B$19,COUNTIF('업무중복도(데이터 입력)'!$W162:$DR162,'자료입력 및 결과표시'!$C$19)&gt;=1),14,0)</f>
        <v>0</v>
      </c>
      <c r="EZ162" s="17">
        <f>IF(AND(S162='자료입력 및 결과표시'!$B$20,COUNTIF('업무중복도(데이터 입력)'!$W162:$DR162,'자료입력 및 결과표시'!$C$20)&gt;=1),15,0)</f>
        <v>0</v>
      </c>
      <c r="FA162" s="17">
        <f>IF(AND(S162='자료입력 및 결과표시'!$B$21,COUNTIF('업무중복도(데이터 입력)'!$W162:$DR162,'자료입력 및 결과표시'!$C$21)&gt;=1),16,0)</f>
        <v>0</v>
      </c>
      <c r="FD162" s="270" t="str">
        <f ca="1">IFERROR(MATCH('자료입력 및 결과표시'!$C$62,OFFSET($R$3,$FD161,,1000),0)+$FD161,"")</f>
        <v/>
      </c>
      <c r="FE162" s="271" t="str">
        <f t="shared" ca="1" si="383"/>
        <v/>
      </c>
      <c r="FK162" s="17">
        <f t="shared" si="384"/>
        <v>0</v>
      </c>
      <c r="FO162"/>
      <c r="FP162" s="17" t="str">
        <f t="shared" ca="1" si="385"/>
        <v/>
      </c>
      <c r="FQ162" s="270" t="str">
        <f ca="1">IFERROR(MATCH('자료입력 및 결과표시'!$C$62,OFFSET($R$3,$FQ161,,1000),0)+$FQ161,"")</f>
        <v/>
      </c>
      <c r="FR162" s="17" t="str">
        <f t="shared" ca="1" si="266"/>
        <v/>
      </c>
      <c r="FS162" s="17" t="str">
        <f t="shared" ca="1" si="267"/>
        <v/>
      </c>
      <c r="FT162" s="17" t="str">
        <f t="shared" ca="1" si="268"/>
        <v/>
      </c>
      <c r="FU162" s="17" t="str">
        <f t="shared" ca="1" si="269"/>
        <v/>
      </c>
      <c r="FV162" s="17" t="str">
        <f t="shared" ca="1" si="270"/>
        <v/>
      </c>
      <c r="FW162" s="17" t="str">
        <f t="shared" ca="1" si="271"/>
        <v/>
      </c>
      <c r="FX162" s="17" t="str">
        <f t="shared" ca="1" si="272"/>
        <v/>
      </c>
      <c r="FY162" s="17" t="str">
        <f t="shared" ca="1" si="273"/>
        <v/>
      </c>
      <c r="FZ162" s="17" t="str">
        <f t="shared" ca="1" si="274"/>
        <v/>
      </c>
      <c r="GA162" s="17" t="str">
        <f t="shared" ca="1" si="275"/>
        <v/>
      </c>
      <c r="GB162" s="17" t="str">
        <f t="shared" ca="1" si="276"/>
        <v/>
      </c>
      <c r="GC162" s="17" t="str">
        <f t="shared" ca="1" si="277"/>
        <v/>
      </c>
      <c r="GD162" s="17" t="str">
        <f t="shared" ca="1" si="278"/>
        <v/>
      </c>
      <c r="GE162" s="17" t="str">
        <f t="shared" ca="1" si="279"/>
        <v/>
      </c>
      <c r="GF162" s="17" t="str">
        <f t="shared" ca="1" si="280"/>
        <v/>
      </c>
      <c r="GG162" s="17" t="str">
        <f t="shared" ca="1" si="281"/>
        <v/>
      </c>
      <c r="GH162" s="17" t="str">
        <f t="shared" ca="1" si="282"/>
        <v/>
      </c>
      <c r="GI162" s="17" t="str">
        <f t="shared" ca="1" si="283"/>
        <v/>
      </c>
      <c r="GJ162" s="17" t="str">
        <f t="shared" ca="1" si="284"/>
        <v/>
      </c>
      <c r="GK162" s="17" t="str">
        <f t="shared" ca="1" si="285"/>
        <v/>
      </c>
      <c r="GL162" s="17" t="str">
        <f t="shared" ca="1" si="286"/>
        <v/>
      </c>
      <c r="GM162" s="17" t="str">
        <f t="shared" ca="1" si="287"/>
        <v/>
      </c>
      <c r="GN162" s="17" t="str">
        <f t="shared" ca="1" si="288"/>
        <v/>
      </c>
      <c r="GO162" s="17" t="str">
        <f t="shared" ca="1" si="289"/>
        <v/>
      </c>
      <c r="GP162" s="17" t="str">
        <f t="shared" ca="1" si="290"/>
        <v/>
      </c>
      <c r="GQ162" s="17" t="str">
        <f t="shared" ca="1" si="291"/>
        <v/>
      </c>
      <c r="GR162" s="17" t="str">
        <f t="shared" ca="1" si="292"/>
        <v/>
      </c>
      <c r="GS162" s="17" t="str">
        <f t="shared" ca="1" si="293"/>
        <v/>
      </c>
      <c r="GT162" s="17" t="str">
        <f t="shared" ca="1" si="294"/>
        <v/>
      </c>
      <c r="GU162" s="17" t="str">
        <f t="shared" ca="1" si="295"/>
        <v/>
      </c>
      <c r="GV162" s="17" t="str">
        <f t="shared" ca="1" si="296"/>
        <v/>
      </c>
      <c r="GW162" s="17" t="str">
        <f t="shared" ca="1" si="297"/>
        <v/>
      </c>
      <c r="GX162" s="17" t="str">
        <f t="shared" ca="1" si="298"/>
        <v/>
      </c>
      <c r="GY162" s="17" t="str">
        <f t="shared" ca="1" si="299"/>
        <v/>
      </c>
      <c r="GZ162" s="17" t="str">
        <f t="shared" ca="1" si="300"/>
        <v/>
      </c>
      <c r="HA162" s="17" t="str">
        <f t="shared" ca="1" si="301"/>
        <v/>
      </c>
      <c r="HB162" s="17" t="str">
        <f t="shared" ca="1" si="302"/>
        <v/>
      </c>
      <c r="HC162" s="17" t="str">
        <f t="shared" ca="1" si="303"/>
        <v/>
      </c>
      <c r="HD162" s="17" t="str">
        <f t="shared" ca="1" si="304"/>
        <v/>
      </c>
      <c r="HE162" s="17" t="str">
        <f t="shared" ca="1" si="305"/>
        <v/>
      </c>
      <c r="HF162" s="17" t="str">
        <f t="shared" ca="1" si="306"/>
        <v/>
      </c>
      <c r="HG162" s="17" t="str">
        <f t="shared" ca="1" si="307"/>
        <v/>
      </c>
      <c r="HH162" s="17" t="str">
        <f t="shared" ca="1" si="308"/>
        <v/>
      </c>
      <c r="HI162" s="17" t="str">
        <f t="shared" ca="1" si="309"/>
        <v/>
      </c>
      <c r="HJ162" s="17" t="str">
        <f t="shared" ca="1" si="310"/>
        <v/>
      </c>
      <c r="HK162" s="17" t="str">
        <f t="shared" ca="1" si="311"/>
        <v/>
      </c>
      <c r="HL162" s="17" t="str">
        <f t="shared" ca="1" si="312"/>
        <v/>
      </c>
      <c r="HM162" s="17" t="str">
        <f t="shared" ca="1" si="313"/>
        <v/>
      </c>
      <c r="HN162" s="17" t="str">
        <f t="shared" ca="1" si="314"/>
        <v/>
      </c>
      <c r="HO162" s="17" t="str">
        <f t="shared" ca="1" si="315"/>
        <v/>
      </c>
      <c r="HP162" s="17" t="str">
        <f t="shared" ca="1" si="316"/>
        <v/>
      </c>
      <c r="HQ162" s="17" t="str">
        <f t="shared" ca="1" si="317"/>
        <v/>
      </c>
      <c r="HR162" s="17" t="str">
        <f t="shared" ca="1" si="318"/>
        <v/>
      </c>
      <c r="HS162" s="17" t="str">
        <f t="shared" ca="1" si="319"/>
        <v/>
      </c>
      <c r="HT162" s="17" t="str">
        <f t="shared" ca="1" si="320"/>
        <v/>
      </c>
      <c r="HU162" s="17" t="str">
        <f t="shared" ca="1" si="321"/>
        <v/>
      </c>
      <c r="HV162" s="17" t="str">
        <f t="shared" ca="1" si="322"/>
        <v/>
      </c>
      <c r="HW162" s="17" t="str">
        <f t="shared" ca="1" si="323"/>
        <v/>
      </c>
      <c r="HX162" s="17" t="str">
        <f t="shared" ca="1" si="324"/>
        <v/>
      </c>
      <c r="HY162" s="17" t="str">
        <f t="shared" ca="1" si="325"/>
        <v/>
      </c>
      <c r="HZ162" s="17" t="str">
        <f t="shared" ca="1" si="326"/>
        <v/>
      </c>
      <c r="IA162" s="17" t="str">
        <f t="shared" ca="1" si="327"/>
        <v/>
      </c>
      <c r="IB162" s="17" t="str">
        <f t="shared" ca="1" si="328"/>
        <v/>
      </c>
      <c r="IC162" s="17" t="str">
        <f t="shared" ca="1" si="329"/>
        <v/>
      </c>
      <c r="ID162" s="17" t="str">
        <f t="shared" ca="1" si="330"/>
        <v/>
      </c>
      <c r="IE162" s="17" t="str">
        <f t="shared" ca="1" si="331"/>
        <v/>
      </c>
      <c r="IF162" s="17" t="str">
        <f t="shared" ca="1" si="332"/>
        <v/>
      </c>
      <c r="IG162" s="17" t="str">
        <f t="shared" ca="1" si="333"/>
        <v/>
      </c>
      <c r="IH162" s="17" t="str">
        <f t="shared" ca="1" si="334"/>
        <v/>
      </c>
      <c r="II162" s="17" t="str">
        <f t="shared" ca="1" si="335"/>
        <v/>
      </c>
      <c r="IJ162" s="17" t="str">
        <f t="shared" ca="1" si="336"/>
        <v/>
      </c>
      <c r="IK162" s="17" t="str">
        <f t="shared" ca="1" si="337"/>
        <v/>
      </c>
      <c r="IL162" s="17" t="str">
        <f t="shared" ca="1" si="338"/>
        <v/>
      </c>
      <c r="IM162" s="17" t="str">
        <f t="shared" ca="1" si="339"/>
        <v/>
      </c>
      <c r="IN162" s="17" t="str">
        <f t="shared" ca="1" si="340"/>
        <v/>
      </c>
      <c r="IO162" s="17" t="str">
        <f t="shared" ca="1" si="341"/>
        <v/>
      </c>
      <c r="IP162" s="17" t="str">
        <f t="shared" ca="1" si="342"/>
        <v/>
      </c>
      <c r="IQ162" s="17" t="str">
        <f t="shared" ca="1" si="343"/>
        <v/>
      </c>
      <c r="IR162" s="17" t="str">
        <f t="shared" ca="1" si="344"/>
        <v/>
      </c>
      <c r="IS162" s="17" t="str">
        <f t="shared" ca="1" si="345"/>
        <v/>
      </c>
      <c r="IT162" s="17" t="str">
        <f t="shared" ca="1" si="346"/>
        <v/>
      </c>
      <c r="IU162" s="17" t="str">
        <f t="shared" ca="1" si="347"/>
        <v/>
      </c>
      <c r="IV162" s="17" t="str">
        <f t="shared" ca="1" si="348"/>
        <v/>
      </c>
      <c r="IW162" s="17" t="str">
        <f t="shared" ca="1" si="349"/>
        <v/>
      </c>
      <c r="IX162" s="17" t="str">
        <f t="shared" ca="1" si="350"/>
        <v/>
      </c>
      <c r="IY162" s="17" t="str">
        <f t="shared" ca="1" si="351"/>
        <v/>
      </c>
      <c r="IZ162" s="17" t="str">
        <f t="shared" ca="1" si="352"/>
        <v/>
      </c>
      <c r="JA162" s="17" t="str">
        <f t="shared" ca="1" si="353"/>
        <v/>
      </c>
      <c r="JB162" s="17" t="str">
        <f t="shared" ca="1" si="354"/>
        <v/>
      </c>
      <c r="JC162" s="17" t="str">
        <f t="shared" ca="1" si="355"/>
        <v/>
      </c>
      <c r="JD162" s="17" t="str">
        <f t="shared" ca="1" si="356"/>
        <v/>
      </c>
      <c r="JE162" s="17" t="str">
        <f t="shared" ca="1" si="357"/>
        <v/>
      </c>
      <c r="JF162" s="17" t="str">
        <f t="shared" ca="1" si="358"/>
        <v/>
      </c>
      <c r="JG162" s="17" t="str">
        <f t="shared" ca="1" si="359"/>
        <v/>
      </c>
      <c r="JH162" s="17" t="str">
        <f t="shared" ca="1" si="360"/>
        <v/>
      </c>
      <c r="JI162" s="17" t="str">
        <f t="shared" ca="1" si="361"/>
        <v/>
      </c>
      <c r="JJ162" s="17" t="str">
        <f t="shared" ca="1" si="362"/>
        <v/>
      </c>
      <c r="JK162" s="17" t="str">
        <f t="shared" ca="1" si="363"/>
        <v/>
      </c>
      <c r="JL162" s="17" t="str">
        <f t="shared" ca="1" si="364"/>
        <v/>
      </c>
      <c r="JM162" s="17" t="str">
        <f t="shared" ca="1" si="365"/>
        <v/>
      </c>
    </row>
    <row r="163" spans="1:273">
      <c r="A163" s="17" t="str">
        <f t="shared" si="366"/>
        <v>\\\0</v>
      </c>
      <c r="B163" s="17" t="str">
        <f t="shared" si="367"/>
        <v>\\\0</v>
      </c>
      <c r="C163" s="17" t="str">
        <f t="shared" si="368"/>
        <v>\\\0</v>
      </c>
      <c r="D163" s="17" t="str">
        <f t="shared" si="369"/>
        <v>\\\0</v>
      </c>
      <c r="E163" s="17" t="str">
        <f t="shared" si="370"/>
        <v>\\\0</v>
      </c>
      <c r="F163" s="17" t="str">
        <f t="shared" si="371"/>
        <v>\\\0</v>
      </c>
      <c r="G163" s="17" t="str">
        <f t="shared" si="372"/>
        <v>\\\0</v>
      </c>
      <c r="H163" s="17" t="str">
        <f t="shared" si="373"/>
        <v>\\\0</v>
      </c>
      <c r="I163" s="17" t="str">
        <f t="shared" si="374"/>
        <v>\\\0</v>
      </c>
      <c r="J163" s="17" t="str">
        <f t="shared" si="375"/>
        <v>\\\0</v>
      </c>
      <c r="K163" s="17" t="str">
        <f t="shared" si="376"/>
        <v>\\\0</v>
      </c>
      <c r="L163" s="17" t="str">
        <f t="shared" si="377"/>
        <v>\\\0</v>
      </c>
      <c r="M163" s="17" t="str">
        <f t="shared" si="378"/>
        <v>\\\0</v>
      </c>
      <c r="N163" s="17" t="str">
        <f t="shared" si="379"/>
        <v>\\\0</v>
      </c>
      <c r="O163" s="17" t="str">
        <f t="shared" si="380"/>
        <v>\\\0</v>
      </c>
      <c r="P163" s="17" t="str">
        <f t="shared" si="381"/>
        <v>\\\0</v>
      </c>
      <c r="R163" s="17" t="str">
        <f t="shared" si="382"/>
        <v>\\</v>
      </c>
      <c r="S163" s="38"/>
      <c r="T163" s="39"/>
      <c r="U163" s="31"/>
      <c r="V163" s="32"/>
      <c r="W163" s="36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35"/>
      <c r="DS163" s="287"/>
      <c r="DT163" s="36"/>
      <c r="DU163" s="37"/>
      <c r="DV163" s="28">
        <f>IF(AND($S163='자료입력 및 결과표시'!$B$6,COUNTIF($W163:$DR163,'자료입력 및 결과표시'!$C$6)&gt;=1),IF(OR('자료입력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DW163" s="28">
        <f>IF(AND($S163='자료입력 및 결과표시'!$B$7,COUNTIF($W163:$DR163,'자료입력 및 결과표시'!$C$7)&gt;=1),IF(OR('자료입력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DX163" s="28">
        <f>IF(AND($S163='자료입력 및 결과표시'!$B$8,COUNTIF($W163:$DR163,'자료입력 및 결과표시'!$C$8)&gt;=1),IF(OR('자료입력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DY163" s="28">
        <f>IF(AND($S163='자료입력 및 결과표시'!$B$9,COUNTIF($W163:$DR163,'자료입력 및 결과표시'!$C$9)&gt;=1),IF(OR('자료입력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DZ163" s="28">
        <f>IF(AND($S163='자료입력 및 결과표시'!$B$10,COUNTIF($W163:$DR163,'자료입력 및 결과표시'!$C$10)&gt;=1),IF(OR('자료입력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A163" s="28">
        <f>IF(AND($S163='자료입력 및 결과표시'!$B$11,COUNTIF($W163:$DR163,'자료입력 및 결과표시'!$C$11)&gt;=1),IF(OR('자료입력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B163" s="28">
        <f>IF(AND($S163='자료입력 및 결과표시'!$B$12,COUNTIF($W163:$DR163,'자료입력 및 결과표시'!$C$12)&gt;=1),IF(OR('자료입력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C163" s="28">
        <f>IF(AND($S163='자료입력 및 결과표시'!$B$13,COUNTIF($W163:$DR163,'자료입력 및 결과표시'!$C$13)&gt;=1),IF(OR('자료입력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D163" s="28">
        <f>IF(AND($S163='자료입력 및 결과표시'!$B$14,COUNTIF($W163:$DR163,'자료입력 및 결과표시'!$C$14)&gt;=1),IF(OR('자료입력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E163" s="28">
        <f>IF(AND($S163='자료입력 및 결과표시'!$B$15,COUNTIF($W163:$DR163,'자료입력 및 결과표시'!$C$15)&gt;=1),IF(OR('자료입력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F163" s="28">
        <f>IF(AND($S163='자료입력 및 결과표시'!$B$16,COUNTIF($W163:$DR163,'자료입력 및 결과표시'!$C$16)&gt;=1),IF(OR('자료입력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G163" s="28">
        <f>IF(AND($S163='자료입력 및 결과표시'!$B$17,COUNTIF($W163:$DR163,'자료입력 및 결과표시'!$C$17)&gt;=1),IF(OR('자료입력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H163" s="28">
        <f>IF(AND($S163='자료입력 및 결과표시'!$B$18,COUNTIF($W163:$DR163,'자료입력 및 결과표시'!$C$18)&gt;=1),IF(OR('자료입력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I163" s="28">
        <f>IF(AND($S163='자료입력 및 결과표시'!$B$19,COUNTIF($W163:$DR163,'자료입력 및 결과표시'!$C$19)&gt;=1),IF(OR('자료입력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J163" s="28">
        <f>IF(AND($S163='자료입력 및 결과표시'!$B$20,COUNTIF($W163:$DR163,'자료입력 및 결과표시'!$C$20)&gt;=1),IF(OR('자료입력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K163" s="28">
        <f>IF(AND($S163='자료입력 및 결과표시'!$B$21,COUNTIF($W163:$DR163,'자료입력 및 결과표시'!$C$21)&gt;=1),IF(OR('자료입력 및 결과표시'!$B$4+90&gt;=$V163,'자료입력 및 결과표시'!$B$4&lt;$U163),0,IF($V163-'자료입력 및 결과표시'!$B$4-90&gt;='자료입력 및 결과표시'!$E$4,'자료입력 및 결과표시'!$E$4,$V163-'자료입력 및 결과표시'!$B$4-90)),0)</f>
        <v>0</v>
      </c>
      <c r="EL163" s="17">
        <f>IF(AND(S163='자료입력 및 결과표시'!$B$6,COUNTIF('업무중복도(데이터 입력)'!$W163:$DR163,'자료입력 및 결과표시'!$C$6)&gt;=1),1,0)</f>
        <v>0</v>
      </c>
      <c r="EM163" s="17">
        <f>IF(AND(S163='자료입력 및 결과표시'!$B$7,COUNTIF('업무중복도(데이터 입력)'!$W163:$DR163,'자료입력 및 결과표시'!$C$7)&gt;=1),2,0)</f>
        <v>0</v>
      </c>
      <c r="EN163" s="17">
        <f>IF(AND(S163='자료입력 및 결과표시'!$B$8,COUNTIF('업무중복도(데이터 입력)'!$W163:$DR163,'자료입력 및 결과표시'!$C$8)&gt;=1),3,0)</f>
        <v>0</v>
      </c>
      <c r="EO163" s="17">
        <f>IF(AND(S163='자료입력 및 결과표시'!$B$9,COUNTIF('업무중복도(데이터 입력)'!$W163:$DR163,'자료입력 및 결과표시'!$C$9)&gt;=1),4,0)</f>
        <v>0</v>
      </c>
      <c r="EP163" s="17">
        <f>IF(AND(S163='자료입력 및 결과표시'!$B$10,COUNTIF('업무중복도(데이터 입력)'!$W163:$DR163,'자료입력 및 결과표시'!$C$10)&gt;=1),5,0)</f>
        <v>0</v>
      </c>
      <c r="EQ163" s="17">
        <f>IF(AND(S163='자료입력 및 결과표시'!$B$11,COUNTIF('업무중복도(데이터 입력)'!$W163:$DR163,'자료입력 및 결과표시'!$C$11)&gt;=1),6,0)</f>
        <v>0</v>
      </c>
      <c r="ER163" s="17">
        <f>IF(AND(S163='자료입력 및 결과표시'!$B$12,COUNTIF('업무중복도(데이터 입력)'!$W163:$DR163,'자료입력 및 결과표시'!$C$12)&gt;=1),7,0)</f>
        <v>0</v>
      </c>
      <c r="ES163" s="17">
        <f>IF(AND(S163='자료입력 및 결과표시'!$B$13,COUNTIF('업무중복도(데이터 입력)'!$W163:$DR163,'자료입력 및 결과표시'!$C$13)&gt;=1),8,0)</f>
        <v>0</v>
      </c>
      <c r="ET163" s="17">
        <f>IF(AND(S163='자료입력 및 결과표시'!$B$14,COUNTIF('업무중복도(데이터 입력)'!$W163:$DR163,'자료입력 및 결과표시'!$C$14)&gt;=1),9,0)</f>
        <v>0</v>
      </c>
      <c r="EU163" s="17">
        <f>IF(AND(S163='자료입력 및 결과표시'!$B$15,COUNTIF('업무중복도(데이터 입력)'!$W163:$DR163,'자료입력 및 결과표시'!$C$15)&gt;=1),10,0)</f>
        <v>0</v>
      </c>
      <c r="EV163" s="17">
        <f>IF(AND(S163='자료입력 및 결과표시'!$B$16,COUNTIF('업무중복도(데이터 입력)'!$W163:$DR163,'자료입력 및 결과표시'!$C$16)&gt;=1),11,0)</f>
        <v>0</v>
      </c>
      <c r="EW163" s="17">
        <f>IF(AND(S163='자료입력 및 결과표시'!$B$17,COUNTIF('업무중복도(데이터 입력)'!$W163:$DR163,'자료입력 및 결과표시'!$C$17)&gt;=1),12,0)</f>
        <v>0</v>
      </c>
      <c r="EX163" s="17">
        <f>IF(AND(S163='자료입력 및 결과표시'!$B$18,COUNTIF('업무중복도(데이터 입력)'!$W163:$DR163,'자료입력 및 결과표시'!$C$18)&gt;=1),13,0)</f>
        <v>0</v>
      </c>
      <c r="EY163" s="17">
        <f>IF(AND(S163='자료입력 및 결과표시'!$B$19,COUNTIF('업무중복도(데이터 입력)'!$W163:$DR163,'자료입력 및 결과표시'!$C$19)&gt;=1),14,0)</f>
        <v>0</v>
      </c>
      <c r="EZ163" s="17">
        <f>IF(AND(S163='자료입력 및 결과표시'!$B$20,COUNTIF('업무중복도(데이터 입력)'!$W163:$DR163,'자료입력 및 결과표시'!$C$20)&gt;=1),15,0)</f>
        <v>0</v>
      </c>
      <c r="FA163" s="17">
        <f>IF(AND(S163='자료입력 및 결과표시'!$B$21,COUNTIF('업무중복도(데이터 입력)'!$W163:$DR163,'자료입력 및 결과표시'!$C$21)&gt;=1),16,0)</f>
        <v>0</v>
      </c>
      <c r="FD163" s="270" t="str">
        <f ca="1">IFERROR(MATCH('자료입력 및 결과표시'!$C$62,OFFSET($R$3,$FD162,,1000),0)+$FD162,"")</f>
        <v/>
      </c>
      <c r="FE163" s="271" t="str">
        <f t="shared" ca="1" si="383"/>
        <v/>
      </c>
      <c r="FK163" s="17">
        <f t="shared" si="384"/>
        <v>0</v>
      </c>
      <c r="FO163"/>
      <c r="FP163" s="17" t="str">
        <f t="shared" ca="1" si="385"/>
        <v/>
      </c>
      <c r="FQ163" s="270" t="str">
        <f ca="1">IFERROR(MATCH('자료입력 및 결과표시'!$C$62,OFFSET($R$3,$FQ162,,1000),0)+$FQ162,"")</f>
        <v/>
      </c>
      <c r="FR163" s="17" t="str">
        <f t="shared" ca="1" si="266"/>
        <v/>
      </c>
      <c r="FS163" s="17" t="str">
        <f t="shared" ca="1" si="267"/>
        <v/>
      </c>
      <c r="FT163" s="17" t="str">
        <f t="shared" ca="1" si="268"/>
        <v/>
      </c>
      <c r="FU163" s="17" t="str">
        <f t="shared" ca="1" si="269"/>
        <v/>
      </c>
      <c r="FV163" s="17" t="str">
        <f t="shared" ca="1" si="270"/>
        <v/>
      </c>
      <c r="FW163" s="17" t="str">
        <f t="shared" ca="1" si="271"/>
        <v/>
      </c>
      <c r="FX163" s="17" t="str">
        <f t="shared" ca="1" si="272"/>
        <v/>
      </c>
      <c r="FY163" s="17" t="str">
        <f t="shared" ca="1" si="273"/>
        <v/>
      </c>
      <c r="FZ163" s="17" t="str">
        <f t="shared" ca="1" si="274"/>
        <v/>
      </c>
      <c r="GA163" s="17" t="str">
        <f t="shared" ca="1" si="275"/>
        <v/>
      </c>
      <c r="GB163" s="17" t="str">
        <f t="shared" ca="1" si="276"/>
        <v/>
      </c>
      <c r="GC163" s="17" t="str">
        <f t="shared" ca="1" si="277"/>
        <v/>
      </c>
      <c r="GD163" s="17" t="str">
        <f t="shared" ca="1" si="278"/>
        <v/>
      </c>
      <c r="GE163" s="17" t="str">
        <f t="shared" ca="1" si="279"/>
        <v/>
      </c>
      <c r="GF163" s="17" t="str">
        <f t="shared" ca="1" si="280"/>
        <v/>
      </c>
      <c r="GG163" s="17" t="str">
        <f t="shared" ca="1" si="281"/>
        <v/>
      </c>
      <c r="GH163" s="17" t="str">
        <f t="shared" ca="1" si="282"/>
        <v/>
      </c>
      <c r="GI163" s="17" t="str">
        <f t="shared" ca="1" si="283"/>
        <v/>
      </c>
      <c r="GJ163" s="17" t="str">
        <f t="shared" ca="1" si="284"/>
        <v/>
      </c>
      <c r="GK163" s="17" t="str">
        <f t="shared" ca="1" si="285"/>
        <v/>
      </c>
      <c r="GL163" s="17" t="str">
        <f t="shared" ca="1" si="286"/>
        <v/>
      </c>
      <c r="GM163" s="17" t="str">
        <f t="shared" ca="1" si="287"/>
        <v/>
      </c>
      <c r="GN163" s="17" t="str">
        <f t="shared" ca="1" si="288"/>
        <v/>
      </c>
      <c r="GO163" s="17" t="str">
        <f t="shared" ca="1" si="289"/>
        <v/>
      </c>
      <c r="GP163" s="17" t="str">
        <f t="shared" ca="1" si="290"/>
        <v/>
      </c>
      <c r="GQ163" s="17" t="str">
        <f t="shared" ca="1" si="291"/>
        <v/>
      </c>
      <c r="GR163" s="17" t="str">
        <f t="shared" ca="1" si="292"/>
        <v/>
      </c>
      <c r="GS163" s="17" t="str">
        <f t="shared" ca="1" si="293"/>
        <v/>
      </c>
      <c r="GT163" s="17" t="str">
        <f t="shared" ca="1" si="294"/>
        <v/>
      </c>
      <c r="GU163" s="17" t="str">
        <f t="shared" ca="1" si="295"/>
        <v/>
      </c>
      <c r="GV163" s="17" t="str">
        <f t="shared" ca="1" si="296"/>
        <v/>
      </c>
      <c r="GW163" s="17" t="str">
        <f t="shared" ca="1" si="297"/>
        <v/>
      </c>
      <c r="GX163" s="17" t="str">
        <f t="shared" ca="1" si="298"/>
        <v/>
      </c>
      <c r="GY163" s="17" t="str">
        <f t="shared" ca="1" si="299"/>
        <v/>
      </c>
      <c r="GZ163" s="17" t="str">
        <f t="shared" ca="1" si="300"/>
        <v/>
      </c>
      <c r="HA163" s="17" t="str">
        <f t="shared" ca="1" si="301"/>
        <v/>
      </c>
      <c r="HB163" s="17" t="str">
        <f t="shared" ca="1" si="302"/>
        <v/>
      </c>
      <c r="HC163" s="17" t="str">
        <f t="shared" ca="1" si="303"/>
        <v/>
      </c>
      <c r="HD163" s="17" t="str">
        <f t="shared" ca="1" si="304"/>
        <v/>
      </c>
      <c r="HE163" s="17" t="str">
        <f t="shared" ca="1" si="305"/>
        <v/>
      </c>
      <c r="HF163" s="17" t="str">
        <f t="shared" ca="1" si="306"/>
        <v/>
      </c>
      <c r="HG163" s="17" t="str">
        <f t="shared" ca="1" si="307"/>
        <v/>
      </c>
      <c r="HH163" s="17" t="str">
        <f t="shared" ca="1" si="308"/>
        <v/>
      </c>
      <c r="HI163" s="17" t="str">
        <f t="shared" ca="1" si="309"/>
        <v/>
      </c>
      <c r="HJ163" s="17" t="str">
        <f t="shared" ca="1" si="310"/>
        <v/>
      </c>
      <c r="HK163" s="17" t="str">
        <f t="shared" ca="1" si="311"/>
        <v/>
      </c>
      <c r="HL163" s="17" t="str">
        <f t="shared" ca="1" si="312"/>
        <v/>
      </c>
      <c r="HM163" s="17" t="str">
        <f t="shared" ca="1" si="313"/>
        <v/>
      </c>
      <c r="HN163" s="17" t="str">
        <f t="shared" ca="1" si="314"/>
        <v/>
      </c>
      <c r="HO163" s="17" t="str">
        <f t="shared" ca="1" si="315"/>
        <v/>
      </c>
      <c r="HP163" s="17" t="str">
        <f t="shared" ca="1" si="316"/>
        <v/>
      </c>
      <c r="HQ163" s="17" t="str">
        <f t="shared" ca="1" si="317"/>
        <v/>
      </c>
      <c r="HR163" s="17" t="str">
        <f t="shared" ca="1" si="318"/>
        <v/>
      </c>
      <c r="HS163" s="17" t="str">
        <f t="shared" ca="1" si="319"/>
        <v/>
      </c>
      <c r="HT163" s="17" t="str">
        <f t="shared" ca="1" si="320"/>
        <v/>
      </c>
      <c r="HU163" s="17" t="str">
        <f t="shared" ca="1" si="321"/>
        <v/>
      </c>
      <c r="HV163" s="17" t="str">
        <f t="shared" ca="1" si="322"/>
        <v/>
      </c>
      <c r="HW163" s="17" t="str">
        <f t="shared" ca="1" si="323"/>
        <v/>
      </c>
      <c r="HX163" s="17" t="str">
        <f t="shared" ca="1" si="324"/>
        <v/>
      </c>
      <c r="HY163" s="17" t="str">
        <f t="shared" ca="1" si="325"/>
        <v/>
      </c>
      <c r="HZ163" s="17" t="str">
        <f t="shared" ca="1" si="326"/>
        <v/>
      </c>
      <c r="IA163" s="17" t="str">
        <f t="shared" ca="1" si="327"/>
        <v/>
      </c>
      <c r="IB163" s="17" t="str">
        <f t="shared" ca="1" si="328"/>
        <v/>
      </c>
      <c r="IC163" s="17" t="str">
        <f t="shared" ca="1" si="329"/>
        <v/>
      </c>
      <c r="ID163" s="17" t="str">
        <f t="shared" ca="1" si="330"/>
        <v/>
      </c>
      <c r="IE163" s="17" t="str">
        <f t="shared" ca="1" si="331"/>
        <v/>
      </c>
      <c r="IF163" s="17" t="str">
        <f t="shared" ca="1" si="332"/>
        <v/>
      </c>
      <c r="IG163" s="17" t="str">
        <f t="shared" ca="1" si="333"/>
        <v/>
      </c>
      <c r="IH163" s="17" t="str">
        <f t="shared" ca="1" si="334"/>
        <v/>
      </c>
      <c r="II163" s="17" t="str">
        <f t="shared" ca="1" si="335"/>
        <v/>
      </c>
      <c r="IJ163" s="17" t="str">
        <f t="shared" ca="1" si="336"/>
        <v/>
      </c>
      <c r="IK163" s="17" t="str">
        <f t="shared" ca="1" si="337"/>
        <v/>
      </c>
      <c r="IL163" s="17" t="str">
        <f t="shared" ca="1" si="338"/>
        <v/>
      </c>
      <c r="IM163" s="17" t="str">
        <f t="shared" ca="1" si="339"/>
        <v/>
      </c>
      <c r="IN163" s="17" t="str">
        <f t="shared" ca="1" si="340"/>
        <v/>
      </c>
      <c r="IO163" s="17" t="str">
        <f t="shared" ca="1" si="341"/>
        <v/>
      </c>
      <c r="IP163" s="17" t="str">
        <f t="shared" ca="1" si="342"/>
        <v/>
      </c>
      <c r="IQ163" s="17" t="str">
        <f t="shared" ca="1" si="343"/>
        <v/>
      </c>
      <c r="IR163" s="17" t="str">
        <f t="shared" ca="1" si="344"/>
        <v/>
      </c>
      <c r="IS163" s="17" t="str">
        <f t="shared" ca="1" si="345"/>
        <v/>
      </c>
      <c r="IT163" s="17" t="str">
        <f t="shared" ca="1" si="346"/>
        <v/>
      </c>
      <c r="IU163" s="17" t="str">
        <f t="shared" ca="1" si="347"/>
        <v/>
      </c>
      <c r="IV163" s="17" t="str">
        <f t="shared" ca="1" si="348"/>
        <v/>
      </c>
      <c r="IW163" s="17" t="str">
        <f t="shared" ca="1" si="349"/>
        <v/>
      </c>
      <c r="IX163" s="17" t="str">
        <f t="shared" ca="1" si="350"/>
        <v/>
      </c>
      <c r="IY163" s="17" t="str">
        <f t="shared" ca="1" si="351"/>
        <v/>
      </c>
      <c r="IZ163" s="17" t="str">
        <f t="shared" ca="1" si="352"/>
        <v/>
      </c>
      <c r="JA163" s="17" t="str">
        <f t="shared" ca="1" si="353"/>
        <v/>
      </c>
      <c r="JB163" s="17" t="str">
        <f t="shared" ca="1" si="354"/>
        <v/>
      </c>
      <c r="JC163" s="17" t="str">
        <f t="shared" ca="1" si="355"/>
        <v/>
      </c>
      <c r="JD163" s="17" t="str">
        <f t="shared" ca="1" si="356"/>
        <v/>
      </c>
      <c r="JE163" s="17" t="str">
        <f t="shared" ca="1" si="357"/>
        <v/>
      </c>
      <c r="JF163" s="17" t="str">
        <f t="shared" ca="1" si="358"/>
        <v/>
      </c>
      <c r="JG163" s="17" t="str">
        <f t="shared" ca="1" si="359"/>
        <v/>
      </c>
      <c r="JH163" s="17" t="str">
        <f t="shared" ca="1" si="360"/>
        <v/>
      </c>
      <c r="JI163" s="17" t="str">
        <f t="shared" ca="1" si="361"/>
        <v/>
      </c>
      <c r="JJ163" s="17" t="str">
        <f t="shared" ca="1" si="362"/>
        <v/>
      </c>
      <c r="JK163" s="17" t="str">
        <f t="shared" ca="1" si="363"/>
        <v/>
      </c>
      <c r="JL163" s="17" t="str">
        <f t="shared" ca="1" si="364"/>
        <v/>
      </c>
      <c r="JM163" s="17" t="str">
        <f t="shared" ca="1" si="365"/>
        <v/>
      </c>
    </row>
    <row r="164" spans="1:273">
      <c r="A164" s="17" t="str">
        <f t="shared" si="366"/>
        <v>\\\0</v>
      </c>
      <c r="B164" s="17" t="str">
        <f t="shared" si="367"/>
        <v>\\\0</v>
      </c>
      <c r="C164" s="17" t="str">
        <f t="shared" si="368"/>
        <v>\\\0</v>
      </c>
      <c r="D164" s="17" t="str">
        <f t="shared" si="369"/>
        <v>\\\0</v>
      </c>
      <c r="E164" s="17" t="str">
        <f t="shared" si="370"/>
        <v>\\\0</v>
      </c>
      <c r="F164" s="17" t="str">
        <f t="shared" si="371"/>
        <v>\\\0</v>
      </c>
      <c r="G164" s="17" t="str">
        <f t="shared" si="372"/>
        <v>\\\0</v>
      </c>
      <c r="H164" s="17" t="str">
        <f t="shared" si="373"/>
        <v>\\\0</v>
      </c>
      <c r="I164" s="17" t="str">
        <f t="shared" si="374"/>
        <v>\\\0</v>
      </c>
      <c r="J164" s="17" t="str">
        <f t="shared" si="375"/>
        <v>\\\0</v>
      </c>
      <c r="K164" s="17" t="str">
        <f t="shared" si="376"/>
        <v>\\\0</v>
      </c>
      <c r="L164" s="17" t="str">
        <f t="shared" si="377"/>
        <v>\\\0</v>
      </c>
      <c r="M164" s="17" t="str">
        <f t="shared" si="378"/>
        <v>\\\0</v>
      </c>
      <c r="N164" s="17" t="str">
        <f t="shared" si="379"/>
        <v>\\\0</v>
      </c>
      <c r="O164" s="17" t="str">
        <f t="shared" si="380"/>
        <v>\\\0</v>
      </c>
      <c r="P164" s="17" t="str">
        <f t="shared" si="381"/>
        <v>\\\0</v>
      </c>
      <c r="R164" s="17" t="str">
        <f t="shared" si="382"/>
        <v>\\</v>
      </c>
      <c r="S164" s="38"/>
      <c r="T164" s="39"/>
      <c r="U164" s="31"/>
      <c r="V164" s="32"/>
      <c r="W164" s="36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35"/>
      <c r="DS164" s="287"/>
      <c r="DT164" s="36"/>
      <c r="DU164" s="37"/>
      <c r="DV164" s="28">
        <f>IF(AND($S164='자료입력 및 결과표시'!$B$6,COUNTIF($W164:$DR164,'자료입력 및 결과표시'!$C$6)&gt;=1),IF(OR('자료입력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DW164" s="28">
        <f>IF(AND($S164='자료입력 및 결과표시'!$B$7,COUNTIF($W164:$DR164,'자료입력 및 결과표시'!$C$7)&gt;=1),IF(OR('자료입력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DX164" s="28">
        <f>IF(AND($S164='자료입력 및 결과표시'!$B$8,COUNTIF($W164:$DR164,'자료입력 및 결과표시'!$C$8)&gt;=1),IF(OR('자료입력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DY164" s="28">
        <f>IF(AND($S164='자료입력 및 결과표시'!$B$9,COUNTIF($W164:$DR164,'자료입력 및 결과표시'!$C$9)&gt;=1),IF(OR('자료입력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DZ164" s="28">
        <f>IF(AND($S164='자료입력 및 결과표시'!$B$10,COUNTIF($W164:$DR164,'자료입력 및 결과표시'!$C$10)&gt;=1),IF(OR('자료입력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A164" s="28">
        <f>IF(AND($S164='자료입력 및 결과표시'!$B$11,COUNTIF($W164:$DR164,'자료입력 및 결과표시'!$C$11)&gt;=1),IF(OR('자료입력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B164" s="28">
        <f>IF(AND($S164='자료입력 및 결과표시'!$B$12,COUNTIF($W164:$DR164,'자료입력 및 결과표시'!$C$12)&gt;=1),IF(OR('자료입력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C164" s="28">
        <f>IF(AND($S164='자료입력 및 결과표시'!$B$13,COUNTIF($W164:$DR164,'자료입력 및 결과표시'!$C$13)&gt;=1),IF(OR('자료입력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D164" s="28">
        <f>IF(AND($S164='자료입력 및 결과표시'!$B$14,COUNTIF($W164:$DR164,'자료입력 및 결과표시'!$C$14)&gt;=1),IF(OR('자료입력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E164" s="28">
        <f>IF(AND($S164='자료입력 및 결과표시'!$B$15,COUNTIF($W164:$DR164,'자료입력 및 결과표시'!$C$15)&gt;=1),IF(OR('자료입력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F164" s="28">
        <f>IF(AND($S164='자료입력 및 결과표시'!$B$16,COUNTIF($W164:$DR164,'자료입력 및 결과표시'!$C$16)&gt;=1),IF(OR('자료입력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G164" s="28">
        <f>IF(AND($S164='자료입력 및 결과표시'!$B$17,COUNTIF($W164:$DR164,'자료입력 및 결과표시'!$C$17)&gt;=1),IF(OR('자료입력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H164" s="28">
        <f>IF(AND($S164='자료입력 및 결과표시'!$B$18,COUNTIF($W164:$DR164,'자료입력 및 결과표시'!$C$18)&gt;=1),IF(OR('자료입력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I164" s="28">
        <f>IF(AND($S164='자료입력 및 결과표시'!$B$19,COUNTIF($W164:$DR164,'자료입력 및 결과표시'!$C$19)&gt;=1),IF(OR('자료입력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J164" s="28">
        <f>IF(AND($S164='자료입력 및 결과표시'!$B$20,COUNTIF($W164:$DR164,'자료입력 및 결과표시'!$C$20)&gt;=1),IF(OR('자료입력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K164" s="28">
        <f>IF(AND($S164='자료입력 및 결과표시'!$B$21,COUNTIF($W164:$DR164,'자료입력 및 결과표시'!$C$21)&gt;=1),IF(OR('자료입력 및 결과표시'!$B$4+90&gt;=$V164,'자료입력 및 결과표시'!$B$4&lt;$U164),0,IF($V164-'자료입력 및 결과표시'!$B$4-90&gt;='자료입력 및 결과표시'!$E$4,'자료입력 및 결과표시'!$E$4,$V164-'자료입력 및 결과표시'!$B$4-90)),0)</f>
        <v>0</v>
      </c>
      <c r="EL164" s="17">
        <f>IF(AND(S164='자료입력 및 결과표시'!$B$6,COUNTIF('업무중복도(데이터 입력)'!$W164:$DR164,'자료입력 및 결과표시'!$C$6)&gt;=1),1,0)</f>
        <v>0</v>
      </c>
      <c r="EM164" s="17">
        <f>IF(AND(S164='자료입력 및 결과표시'!$B$7,COUNTIF('업무중복도(데이터 입력)'!$W164:$DR164,'자료입력 및 결과표시'!$C$7)&gt;=1),2,0)</f>
        <v>0</v>
      </c>
      <c r="EN164" s="17">
        <f>IF(AND(S164='자료입력 및 결과표시'!$B$8,COUNTIF('업무중복도(데이터 입력)'!$W164:$DR164,'자료입력 및 결과표시'!$C$8)&gt;=1),3,0)</f>
        <v>0</v>
      </c>
      <c r="EO164" s="17">
        <f>IF(AND(S164='자료입력 및 결과표시'!$B$9,COUNTIF('업무중복도(데이터 입력)'!$W164:$DR164,'자료입력 및 결과표시'!$C$9)&gt;=1),4,0)</f>
        <v>0</v>
      </c>
      <c r="EP164" s="17">
        <f>IF(AND(S164='자료입력 및 결과표시'!$B$10,COUNTIF('업무중복도(데이터 입력)'!$W164:$DR164,'자료입력 및 결과표시'!$C$10)&gt;=1),5,0)</f>
        <v>0</v>
      </c>
      <c r="EQ164" s="17">
        <f>IF(AND(S164='자료입력 및 결과표시'!$B$11,COUNTIF('업무중복도(데이터 입력)'!$W164:$DR164,'자료입력 및 결과표시'!$C$11)&gt;=1),6,0)</f>
        <v>0</v>
      </c>
      <c r="ER164" s="17">
        <f>IF(AND(S164='자료입력 및 결과표시'!$B$12,COUNTIF('업무중복도(데이터 입력)'!$W164:$DR164,'자료입력 및 결과표시'!$C$12)&gt;=1),7,0)</f>
        <v>0</v>
      </c>
      <c r="ES164" s="17">
        <f>IF(AND(S164='자료입력 및 결과표시'!$B$13,COUNTIF('업무중복도(데이터 입력)'!$W164:$DR164,'자료입력 및 결과표시'!$C$13)&gt;=1),8,0)</f>
        <v>0</v>
      </c>
      <c r="ET164" s="17">
        <f>IF(AND(S164='자료입력 및 결과표시'!$B$14,COUNTIF('업무중복도(데이터 입력)'!$W164:$DR164,'자료입력 및 결과표시'!$C$14)&gt;=1),9,0)</f>
        <v>0</v>
      </c>
      <c r="EU164" s="17">
        <f>IF(AND(S164='자료입력 및 결과표시'!$B$15,COUNTIF('업무중복도(데이터 입력)'!$W164:$DR164,'자료입력 및 결과표시'!$C$15)&gt;=1),10,0)</f>
        <v>0</v>
      </c>
      <c r="EV164" s="17">
        <f>IF(AND(S164='자료입력 및 결과표시'!$B$16,COUNTIF('업무중복도(데이터 입력)'!$W164:$DR164,'자료입력 및 결과표시'!$C$16)&gt;=1),11,0)</f>
        <v>0</v>
      </c>
      <c r="EW164" s="17">
        <f>IF(AND(S164='자료입력 및 결과표시'!$B$17,COUNTIF('업무중복도(데이터 입력)'!$W164:$DR164,'자료입력 및 결과표시'!$C$17)&gt;=1),12,0)</f>
        <v>0</v>
      </c>
      <c r="EX164" s="17">
        <f>IF(AND(S164='자료입력 및 결과표시'!$B$18,COUNTIF('업무중복도(데이터 입력)'!$W164:$DR164,'자료입력 및 결과표시'!$C$18)&gt;=1),13,0)</f>
        <v>0</v>
      </c>
      <c r="EY164" s="17">
        <f>IF(AND(S164='자료입력 및 결과표시'!$B$19,COUNTIF('업무중복도(데이터 입력)'!$W164:$DR164,'자료입력 및 결과표시'!$C$19)&gt;=1),14,0)</f>
        <v>0</v>
      </c>
      <c r="EZ164" s="17">
        <f>IF(AND(S164='자료입력 및 결과표시'!$B$20,COUNTIF('업무중복도(데이터 입력)'!$W164:$DR164,'자료입력 및 결과표시'!$C$20)&gt;=1),15,0)</f>
        <v>0</v>
      </c>
      <c r="FA164" s="17">
        <f>IF(AND(S164='자료입력 및 결과표시'!$B$21,COUNTIF('업무중복도(데이터 입력)'!$W164:$DR164,'자료입력 및 결과표시'!$C$21)&gt;=1),16,0)</f>
        <v>0</v>
      </c>
      <c r="FD164" s="270" t="str">
        <f ca="1">IFERROR(MATCH('자료입력 및 결과표시'!$C$62,OFFSET($R$3,$FD163,,1000),0)+$FD163,"")</f>
        <v/>
      </c>
      <c r="FE164" s="271" t="str">
        <f t="shared" ca="1" si="383"/>
        <v/>
      </c>
      <c r="FK164" s="17">
        <f t="shared" si="384"/>
        <v>0</v>
      </c>
      <c r="FO164"/>
      <c r="FP164" s="17" t="str">
        <f t="shared" ca="1" si="385"/>
        <v/>
      </c>
      <c r="FQ164" s="270" t="str">
        <f ca="1">IFERROR(MATCH('자료입력 및 결과표시'!$C$62,OFFSET($R$3,$FQ163,,1000),0)+$FQ163,"")</f>
        <v/>
      </c>
      <c r="FR164" s="17" t="str">
        <f t="shared" ca="1" si="266"/>
        <v/>
      </c>
      <c r="FS164" s="17" t="str">
        <f t="shared" ca="1" si="267"/>
        <v/>
      </c>
      <c r="FT164" s="17" t="str">
        <f t="shared" ca="1" si="268"/>
        <v/>
      </c>
      <c r="FU164" s="17" t="str">
        <f t="shared" ca="1" si="269"/>
        <v/>
      </c>
      <c r="FV164" s="17" t="str">
        <f t="shared" ca="1" si="270"/>
        <v/>
      </c>
      <c r="FW164" s="17" t="str">
        <f t="shared" ca="1" si="271"/>
        <v/>
      </c>
      <c r="FX164" s="17" t="str">
        <f t="shared" ca="1" si="272"/>
        <v/>
      </c>
      <c r="FY164" s="17" t="str">
        <f t="shared" ca="1" si="273"/>
        <v/>
      </c>
      <c r="FZ164" s="17" t="str">
        <f t="shared" ca="1" si="274"/>
        <v/>
      </c>
      <c r="GA164" s="17" t="str">
        <f t="shared" ca="1" si="275"/>
        <v/>
      </c>
      <c r="GB164" s="17" t="str">
        <f t="shared" ca="1" si="276"/>
        <v/>
      </c>
      <c r="GC164" s="17" t="str">
        <f t="shared" ca="1" si="277"/>
        <v/>
      </c>
      <c r="GD164" s="17" t="str">
        <f t="shared" ca="1" si="278"/>
        <v/>
      </c>
      <c r="GE164" s="17" t="str">
        <f t="shared" ca="1" si="279"/>
        <v/>
      </c>
      <c r="GF164" s="17" t="str">
        <f t="shared" ca="1" si="280"/>
        <v/>
      </c>
      <c r="GG164" s="17" t="str">
        <f t="shared" ca="1" si="281"/>
        <v/>
      </c>
      <c r="GH164" s="17" t="str">
        <f t="shared" ca="1" si="282"/>
        <v/>
      </c>
      <c r="GI164" s="17" t="str">
        <f t="shared" ca="1" si="283"/>
        <v/>
      </c>
      <c r="GJ164" s="17" t="str">
        <f t="shared" ca="1" si="284"/>
        <v/>
      </c>
      <c r="GK164" s="17" t="str">
        <f t="shared" ca="1" si="285"/>
        <v/>
      </c>
      <c r="GL164" s="17" t="str">
        <f t="shared" ca="1" si="286"/>
        <v/>
      </c>
      <c r="GM164" s="17" t="str">
        <f t="shared" ca="1" si="287"/>
        <v/>
      </c>
      <c r="GN164" s="17" t="str">
        <f t="shared" ca="1" si="288"/>
        <v/>
      </c>
      <c r="GO164" s="17" t="str">
        <f t="shared" ca="1" si="289"/>
        <v/>
      </c>
      <c r="GP164" s="17" t="str">
        <f t="shared" ca="1" si="290"/>
        <v/>
      </c>
      <c r="GQ164" s="17" t="str">
        <f t="shared" ca="1" si="291"/>
        <v/>
      </c>
      <c r="GR164" s="17" t="str">
        <f t="shared" ca="1" si="292"/>
        <v/>
      </c>
      <c r="GS164" s="17" t="str">
        <f t="shared" ca="1" si="293"/>
        <v/>
      </c>
      <c r="GT164" s="17" t="str">
        <f t="shared" ca="1" si="294"/>
        <v/>
      </c>
      <c r="GU164" s="17" t="str">
        <f t="shared" ca="1" si="295"/>
        <v/>
      </c>
      <c r="GV164" s="17" t="str">
        <f t="shared" ca="1" si="296"/>
        <v/>
      </c>
      <c r="GW164" s="17" t="str">
        <f t="shared" ca="1" si="297"/>
        <v/>
      </c>
      <c r="GX164" s="17" t="str">
        <f t="shared" ca="1" si="298"/>
        <v/>
      </c>
      <c r="GY164" s="17" t="str">
        <f t="shared" ca="1" si="299"/>
        <v/>
      </c>
      <c r="GZ164" s="17" t="str">
        <f t="shared" ca="1" si="300"/>
        <v/>
      </c>
      <c r="HA164" s="17" t="str">
        <f t="shared" ca="1" si="301"/>
        <v/>
      </c>
      <c r="HB164" s="17" t="str">
        <f t="shared" ca="1" si="302"/>
        <v/>
      </c>
      <c r="HC164" s="17" t="str">
        <f t="shared" ca="1" si="303"/>
        <v/>
      </c>
      <c r="HD164" s="17" t="str">
        <f t="shared" ca="1" si="304"/>
        <v/>
      </c>
      <c r="HE164" s="17" t="str">
        <f t="shared" ca="1" si="305"/>
        <v/>
      </c>
      <c r="HF164" s="17" t="str">
        <f t="shared" ca="1" si="306"/>
        <v/>
      </c>
      <c r="HG164" s="17" t="str">
        <f t="shared" ca="1" si="307"/>
        <v/>
      </c>
      <c r="HH164" s="17" t="str">
        <f t="shared" ca="1" si="308"/>
        <v/>
      </c>
      <c r="HI164" s="17" t="str">
        <f t="shared" ca="1" si="309"/>
        <v/>
      </c>
      <c r="HJ164" s="17" t="str">
        <f t="shared" ca="1" si="310"/>
        <v/>
      </c>
      <c r="HK164" s="17" t="str">
        <f t="shared" ca="1" si="311"/>
        <v/>
      </c>
      <c r="HL164" s="17" t="str">
        <f t="shared" ca="1" si="312"/>
        <v/>
      </c>
      <c r="HM164" s="17" t="str">
        <f t="shared" ca="1" si="313"/>
        <v/>
      </c>
      <c r="HN164" s="17" t="str">
        <f t="shared" ca="1" si="314"/>
        <v/>
      </c>
      <c r="HO164" s="17" t="str">
        <f t="shared" ca="1" si="315"/>
        <v/>
      </c>
      <c r="HP164" s="17" t="str">
        <f t="shared" ca="1" si="316"/>
        <v/>
      </c>
      <c r="HQ164" s="17" t="str">
        <f t="shared" ca="1" si="317"/>
        <v/>
      </c>
      <c r="HR164" s="17" t="str">
        <f t="shared" ca="1" si="318"/>
        <v/>
      </c>
      <c r="HS164" s="17" t="str">
        <f t="shared" ca="1" si="319"/>
        <v/>
      </c>
      <c r="HT164" s="17" t="str">
        <f t="shared" ca="1" si="320"/>
        <v/>
      </c>
      <c r="HU164" s="17" t="str">
        <f t="shared" ca="1" si="321"/>
        <v/>
      </c>
      <c r="HV164" s="17" t="str">
        <f t="shared" ca="1" si="322"/>
        <v/>
      </c>
      <c r="HW164" s="17" t="str">
        <f t="shared" ca="1" si="323"/>
        <v/>
      </c>
      <c r="HX164" s="17" t="str">
        <f t="shared" ca="1" si="324"/>
        <v/>
      </c>
      <c r="HY164" s="17" t="str">
        <f t="shared" ca="1" si="325"/>
        <v/>
      </c>
      <c r="HZ164" s="17" t="str">
        <f t="shared" ca="1" si="326"/>
        <v/>
      </c>
      <c r="IA164" s="17" t="str">
        <f t="shared" ca="1" si="327"/>
        <v/>
      </c>
      <c r="IB164" s="17" t="str">
        <f t="shared" ca="1" si="328"/>
        <v/>
      </c>
      <c r="IC164" s="17" t="str">
        <f t="shared" ca="1" si="329"/>
        <v/>
      </c>
      <c r="ID164" s="17" t="str">
        <f t="shared" ca="1" si="330"/>
        <v/>
      </c>
      <c r="IE164" s="17" t="str">
        <f t="shared" ca="1" si="331"/>
        <v/>
      </c>
      <c r="IF164" s="17" t="str">
        <f t="shared" ca="1" si="332"/>
        <v/>
      </c>
      <c r="IG164" s="17" t="str">
        <f t="shared" ca="1" si="333"/>
        <v/>
      </c>
      <c r="IH164" s="17" t="str">
        <f t="shared" ca="1" si="334"/>
        <v/>
      </c>
      <c r="II164" s="17" t="str">
        <f t="shared" ca="1" si="335"/>
        <v/>
      </c>
      <c r="IJ164" s="17" t="str">
        <f t="shared" ca="1" si="336"/>
        <v/>
      </c>
      <c r="IK164" s="17" t="str">
        <f t="shared" ca="1" si="337"/>
        <v/>
      </c>
      <c r="IL164" s="17" t="str">
        <f t="shared" ca="1" si="338"/>
        <v/>
      </c>
      <c r="IM164" s="17" t="str">
        <f t="shared" ca="1" si="339"/>
        <v/>
      </c>
      <c r="IN164" s="17" t="str">
        <f t="shared" ca="1" si="340"/>
        <v/>
      </c>
      <c r="IO164" s="17" t="str">
        <f t="shared" ca="1" si="341"/>
        <v/>
      </c>
      <c r="IP164" s="17" t="str">
        <f t="shared" ca="1" si="342"/>
        <v/>
      </c>
      <c r="IQ164" s="17" t="str">
        <f t="shared" ca="1" si="343"/>
        <v/>
      </c>
      <c r="IR164" s="17" t="str">
        <f t="shared" ca="1" si="344"/>
        <v/>
      </c>
      <c r="IS164" s="17" t="str">
        <f t="shared" ca="1" si="345"/>
        <v/>
      </c>
      <c r="IT164" s="17" t="str">
        <f t="shared" ca="1" si="346"/>
        <v/>
      </c>
      <c r="IU164" s="17" t="str">
        <f t="shared" ca="1" si="347"/>
        <v/>
      </c>
      <c r="IV164" s="17" t="str">
        <f t="shared" ca="1" si="348"/>
        <v/>
      </c>
      <c r="IW164" s="17" t="str">
        <f t="shared" ca="1" si="349"/>
        <v/>
      </c>
      <c r="IX164" s="17" t="str">
        <f t="shared" ca="1" si="350"/>
        <v/>
      </c>
      <c r="IY164" s="17" t="str">
        <f t="shared" ca="1" si="351"/>
        <v/>
      </c>
      <c r="IZ164" s="17" t="str">
        <f t="shared" ca="1" si="352"/>
        <v/>
      </c>
      <c r="JA164" s="17" t="str">
        <f t="shared" ca="1" si="353"/>
        <v/>
      </c>
      <c r="JB164" s="17" t="str">
        <f t="shared" ca="1" si="354"/>
        <v/>
      </c>
      <c r="JC164" s="17" t="str">
        <f t="shared" ca="1" si="355"/>
        <v/>
      </c>
      <c r="JD164" s="17" t="str">
        <f t="shared" ca="1" si="356"/>
        <v/>
      </c>
      <c r="JE164" s="17" t="str">
        <f t="shared" ca="1" si="357"/>
        <v/>
      </c>
      <c r="JF164" s="17" t="str">
        <f t="shared" ca="1" si="358"/>
        <v/>
      </c>
      <c r="JG164" s="17" t="str">
        <f t="shared" ca="1" si="359"/>
        <v/>
      </c>
      <c r="JH164" s="17" t="str">
        <f t="shared" ca="1" si="360"/>
        <v/>
      </c>
      <c r="JI164" s="17" t="str">
        <f t="shared" ca="1" si="361"/>
        <v/>
      </c>
      <c r="JJ164" s="17" t="str">
        <f t="shared" ca="1" si="362"/>
        <v/>
      </c>
      <c r="JK164" s="17" t="str">
        <f t="shared" ca="1" si="363"/>
        <v/>
      </c>
      <c r="JL164" s="17" t="str">
        <f t="shared" ca="1" si="364"/>
        <v/>
      </c>
      <c r="JM164" s="17" t="str">
        <f t="shared" ca="1" si="365"/>
        <v/>
      </c>
    </row>
    <row r="165" spans="1:273">
      <c r="A165" s="17" t="str">
        <f t="shared" si="366"/>
        <v>\\\0</v>
      </c>
      <c r="B165" s="17" t="str">
        <f t="shared" si="367"/>
        <v>\\\0</v>
      </c>
      <c r="C165" s="17" t="str">
        <f t="shared" si="368"/>
        <v>\\\0</v>
      </c>
      <c r="D165" s="17" t="str">
        <f t="shared" si="369"/>
        <v>\\\0</v>
      </c>
      <c r="E165" s="17" t="str">
        <f t="shared" si="370"/>
        <v>\\\0</v>
      </c>
      <c r="F165" s="17" t="str">
        <f t="shared" si="371"/>
        <v>\\\0</v>
      </c>
      <c r="G165" s="17" t="str">
        <f t="shared" si="372"/>
        <v>\\\0</v>
      </c>
      <c r="H165" s="17" t="str">
        <f t="shared" si="373"/>
        <v>\\\0</v>
      </c>
      <c r="I165" s="17" t="str">
        <f t="shared" si="374"/>
        <v>\\\0</v>
      </c>
      <c r="J165" s="17" t="str">
        <f t="shared" si="375"/>
        <v>\\\0</v>
      </c>
      <c r="K165" s="17" t="str">
        <f t="shared" si="376"/>
        <v>\\\0</v>
      </c>
      <c r="L165" s="17" t="str">
        <f t="shared" si="377"/>
        <v>\\\0</v>
      </c>
      <c r="M165" s="17" t="str">
        <f t="shared" si="378"/>
        <v>\\\0</v>
      </c>
      <c r="N165" s="17" t="str">
        <f t="shared" si="379"/>
        <v>\\\0</v>
      </c>
      <c r="O165" s="17" t="str">
        <f t="shared" si="380"/>
        <v>\\\0</v>
      </c>
      <c r="P165" s="17" t="str">
        <f t="shared" si="381"/>
        <v>\\\0</v>
      </c>
      <c r="R165" s="17" t="str">
        <f t="shared" si="382"/>
        <v>\\</v>
      </c>
      <c r="S165" s="38"/>
      <c r="T165" s="39"/>
      <c r="U165" s="31"/>
      <c r="V165" s="32"/>
      <c r="W165" s="36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35"/>
      <c r="DS165" s="287"/>
      <c r="DT165" s="36"/>
      <c r="DU165" s="37"/>
      <c r="DV165" s="28">
        <f>IF(AND($S165='자료입력 및 결과표시'!$B$6,COUNTIF($W165:$DR165,'자료입력 및 결과표시'!$C$6)&gt;=1),IF(OR('자료입력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DW165" s="28">
        <f>IF(AND($S165='자료입력 및 결과표시'!$B$7,COUNTIF($W165:$DR165,'자료입력 및 결과표시'!$C$7)&gt;=1),IF(OR('자료입력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DX165" s="28">
        <f>IF(AND($S165='자료입력 및 결과표시'!$B$8,COUNTIF($W165:$DR165,'자료입력 및 결과표시'!$C$8)&gt;=1),IF(OR('자료입력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DY165" s="28">
        <f>IF(AND($S165='자료입력 및 결과표시'!$B$9,COUNTIF($W165:$DR165,'자료입력 및 결과표시'!$C$9)&gt;=1),IF(OR('자료입력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DZ165" s="28">
        <f>IF(AND($S165='자료입력 및 결과표시'!$B$10,COUNTIF($W165:$DR165,'자료입력 및 결과표시'!$C$10)&gt;=1),IF(OR('자료입력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A165" s="28">
        <f>IF(AND($S165='자료입력 및 결과표시'!$B$11,COUNTIF($W165:$DR165,'자료입력 및 결과표시'!$C$11)&gt;=1),IF(OR('자료입력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B165" s="28">
        <f>IF(AND($S165='자료입력 및 결과표시'!$B$12,COUNTIF($W165:$DR165,'자료입력 및 결과표시'!$C$12)&gt;=1),IF(OR('자료입력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C165" s="28">
        <f>IF(AND($S165='자료입력 및 결과표시'!$B$13,COUNTIF($W165:$DR165,'자료입력 및 결과표시'!$C$13)&gt;=1),IF(OR('자료입력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D165" s="28">
        <f>IF(AND($S165='자료입력 및 결과표시'!$B$14,COUNTIF($W165:$DR165,'자료입력 및 결과표시'!$C$14)&gt;=1),IF(OR('자료입력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E165" s="28">
        <f>IF(AND($S165='자료입력 및 결과표시'!$B$15,COUNTIF($W165:$DR165,'자료입력 및 결과표시'!$C$15)&gt;=1),IF(OR('자료입력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F165" s="28">
        <f>IF(AND($S165='자료입력 및 결과표시'!$B$16,COUNTIF($W165:$DR165,'자료입력 및 결과표시'!$C$16)&gt;=1),IF(OR('자료입력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G165" s="28">
        <f>IF(AND($S165='자료입력 및 결과표시'!$B$17,COUNTIF($W165:$DR165,'자료입력 및 결과표시'!$C$17)&gt;=1),IF(OR('자료입력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H165" s="28">
        <f>IF(AND($S165='자료입력 및 결과표시'!$B$18,COUNTIF($W165:$DR165,'자료입력 및 결과표시'!$C$18)&gt;=1),IF(OR('자료입력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I165" s="28">
        <f>IF(AND($S165='자료입력 및 결과표시'!$B$19,COUNTIF($W165:$DR165,'자료입력 및 결과표시'!$C$19)&gt;=1),IF(OR('자료입력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J165" s="28">
        <f>IF(AND($S165='자료입력 및 결과표시'!$B$20,COUNTIF($W165:$DR165,'자료입력 및 결과표시'!$C$20)&gt;=1),IF(OR('자료입력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K165" s="28">
        <f>IF(AND($S165='자료입력 및 결과표시'!$B$21,COUNTIF($W165:$DR165,'자료입력 및 결과표시'!$C$21)&gt;=1),IF(OR('자료입력 및 결과표시'!$B$4+90&gt;=$V165,'자료입력 및 결과표시'!$B$4&lt;$U165),0,IF($V165-'자료입력 및 결과표시'!$B$4-90&gt;='자료입력 및 결과표시'!$E$4,'자료입력 및 결과표시'!$E$4,$V165-'자료입력 및 결과표시'!$B$4-90)),0)</f>
        <v>0</v>
      </c>
      <c r="EL165" s="17">
        <f>IF(AND(S165='자료입력 및 결과표시'!$B$6,COUNTIF('업무중복도(데이터 입력)'!$W165:$DR165,'자료입력 및 결과표시'!$C$6)&gt;=1),1,0)</f>
        <v>0</v>
      </c>
      <c r="EM165" s="17">
        <f>IF(AND(S165='자료입력 및 결과표시'!$B$7,COUNTIF('업무중복도(데이터 입력)'!$W165:$DR165,'자료입력 및 결과표시'!$C$7)&gt;=1),2,0)</f>
        <v>0</v>
      </c>
      <c r="EN165" s="17">
        <f>IF(AND(S165='자료입력 및 결과표시'!$B$8,COUNTIF('업무중복도(데이터 입력)'!$W165:$DR165,'자료입력 및 결과표시'!$C$8)&gt;=1),3,0)</f>
        <v>0</v>
      </c>
      <c r="EO165" s="17">
        <f>IF(AND(S165='자료입력 및 결과표시'!$B$9,COUNTIF('업무중복도(데이터 입력)'!$W165:$DR165,'자료입력 및 결과표시'!$C$9)&gt;=1),4,0)</f>
        <v>0</v>
      </c>
      <c r="EP165" s="17">
        <f>IF(AND(S165='자료입력 및 결과표시'!$B$10,COUNTIF('업무중복도(데이터 입력)'!$W165:$DR165,'자료입력 및 결과표시'!$C$10)&gt;=1),5,0)</f>
        <v>0</v>
      </c>
      <c r="EQ165" s="17">
        <f>IF(AND(S165='자료입력 및 결과표시'!$B$11,COUNTIF('업무중복도(데이터 입력)'!$W165:$DR165,'자료입력 및 결과표시'!$C$11)&gt;=1),6,0)</f>
        <v>0</v>
      </c>
      <c r="ER165" s="17">
        <f>IF(AND(S165='자료입력 및 결과표시'!$B$12,COUNTIF('업무중복도(데이터 입력)'!$W165:$DR165,'자료입력 및 결과표시'!$C$12)&gt;=1),7,0)</f>
        <v>0</v>
      </c>
      <c r="ES165" s="17">
        <f>IF(AND(S165='자료입력 및 결과표시'!$B$13,COUNTIF('업무중복도(데이터 입력)'!$W165:$DR165,'자료입력 및 결과표시'!$C$13)&gt;=1),8,0)</f>
        <v>0</v>
      </c>
      <c r="ET165" s="17">
        <f>IF(AND(S165='자료입력 및 결과표시'!$B$14,COUNTIF('업무중복도(데이터 입력)'!$W165:$DR165,'자료입력 및 결과표시'!$C$14)&gt;=1),9,0)</f>
        <v>0</v>
      </c>
      <c r="EU165" s="17">
        <f>IF(AND(S165='자료입력 및 결과표시'!$B$15,COUNTIF('업무중복도(데이터 입력)'!$W165:$DR165,'자료입력 및 결과표시'!$C$15)&gt;=1),10,0)</f>
        <v>0</v>
      </c>
      <c r="EV165" s="17">
        <f>IF(AND(S165='자료입력 및 결과표시'!$B$16,COUNTIF('업무중복도(데이터 입력)'!$W165:$DR165,'자료입력 및 결과표시'!$C$16)&gt;=1),11,0)</f>
        <v>0</v>
      </c>
      <c r="EW165" s="17">
        <f>IF(AND(S165='자료입력 및 결과표시'!$B$17,COUNTIF('업무중복도(데이터 입력)'!$W165:$DR165,'자료입력 및 결과표시'!$C$17)&gt;=1),12,0)</f>
        <v>0</v>
      </c>
      <c r="EX165" s="17">
        <f>IF(AND(S165='자료입력 및 결과표시'!$B$18,COUNTIF('업무중복도(데이터 입력)'!$W165:$DR165,'자료입력 및 결과표시'!$C$18)&gt;=1),13,0)</f>
        <v>0</v>
      </c>
      <c r="EY165" s="17">
        <f>IF(AND(S165='자료입력 및 결과표시'!$B$19,COUNTIF('업무중복도(데이터 입력)'!$W165:$DR165,'자료입력 및 결과표시'!$C$19)&gt;=1),14,0)</f>
        <v>0</v>
      </c>
      <c r="EZ165" s="17">
        <f>IF(AND(S165='자료입력 및 결과표시'!$B$20,COUNTIF('업무중복도(데이터 입력)'!$W165:$DR165,'자료입력 및 결과표시'!$C$20)&gt;=1),15,0)</f>
        <v>0</v>
      </c>
      <c r="FA165" s="17">
        <f>IF(AND(S165='자료입력 및 결과표시'!$B$21,COUNTIF('업무중복도(데이터 입력)'!$W165:$DR165,'자료입력 및 결과표시'!$C$21)&gt;=1),16,0)</f>
        <v>0</v>
      </c>
      <c r="FD165" s="270" t="str">
        <f ca="1">IFERROR(MATCH('자료입력 및 결과표시'!$C$62,OFFSET($R$3,$FD164,,1000),0)+$FD164,"")</f>
        <v/>
      </c>
      <c r="FE165" s="271" t="str">
        <f t="shared" ca="1" si="383"/>
        <v/>
      </c>
      <c r="FK165" s="17">
        <f t="shared" si="384"/>
        <v>0</v>
      </c>
      <c r="FO165"/>
      <c r="FP165" s="17" t="str">
        <f t="shared" ca="1" si="385"/>
        <v/>
      </c>
      <c r="FQ165" s="270" t="str">
        <f ca="1">IFERROR(MATCH('자료입력 및 결과표시'!$C$62,OFFSET($R$3,$FQ164,,1000),0)+$FQ164,"")</f>
        <v/>
      </c>
      <c r="FR165" s="17" t="str">
        <f t="shared" ref="FR165:FR228" ca="1" si="386">IFERROR(INDEX(W$3:W$1003,$FQ165),"")</f>
        <v/>
      </c>
      <c r="FS165" s="17" t="str">
        <f t="shared" ref="FS165:FS228" ca="1" si="387">IFERROR(INDEX(X$3:X$1003,$FQ165),"")</f>
        <v/>
      </c>
      <c r="FT165" s="17" t="str">
        <f t="shared" ref="FT165:FT228" ca="1" si="388">IFERROR(INDEX(Y$3:Y$1003,$FQ165),"")</f>
        <v/>
      </c>
      <c r="FU165" s="17" t="str">
        <f t="shared" ref="FU165:FU228" ca="1" si="389">IFERROR(INDEX(Z$3:Z$1003,$FQ165),"")</f>
        <v/>
      </c>
      <c r="FV165" s="17" t="str">
        <f t="shared" ref="FV165:FV228" ca="1" si="390">IFERROR(INDEX(AA$3:AA$1003,$FQ165),"")</f>
        <v/>
      </c>
      <c r="FW165" s="17" t="str">
        <f t="shared" ref="FW165:FW228" ca="1" si="391">IFERROR(INDEX(AB$3:AB$1003,$FQ165),"")</f>
        <v/>
      </c>
      <c r="FX165" s="17" t="str">
        <f t="shared" ref="FX165:FX228" ca="1" si="392">IFERROR(INDEX(AC$3:AC$1003,$FQ165),"")</f>
        <v/>
      </c>
      <c r="FY165" s="17" t="str">
        <f t="shared" ref="FY165:FY228" ca="1" si="393">IFERROR(INDEX(AD$3:AD$1003,$FQ165),"")</f>
        <v/>
      </c>
      <c r="FZ165" s="17" t="str">
        <f t="shared" ref="FZ165:FZ228" ca="1" si="394">IFERROR(INDEX(AE$3:AE$1003,$FQ165),"")</f>
        <v/>
      </c>
      <c r="GA165" s="17" t="str">
        <f t="shared" ref="GA165:GA228" ca="1" si="395">IFERROR(INDEX(AF$3:AF$1003,$FQ165),"")</f>
        <v/>
      </c>
      <c r="GB165" s="17" t="str">
        <f t="shared" ref="GB165:GB228" ca="1" si="396">IFERROR(INDEX(AG$3:AG$1003,$FQ165),"")</f>
        <v/>
      </c>
      <c r="GC165" s="17" t="str">
        <f t="shared" ref="GC165:GC228" ca="1" si="397">IFERROR(INDEX(AH$3:AH$1003,$FQ165),"")</f>
        <v/>
      </c>
      <c r="GD165" s="17" t="str">
        <f t="shared" ref="GD165:GD228" ca="1" si="398">IFERROR(INDEX(AI$3:AI$1003,$FQ165),"")</f>
        <v/>
      </c>
      <c r="GE165" s="17" t="str">
        <f t="shared" ref="GE165:GE228" ca="1" si="399">IFERROR(INDEX(AJ$3:AJ$1003,$FQ165),"")</f>
        <v/>
      </c>
      <c r="GF165" s="17" t="str">
        <f t="shared" ref="GF165:GF228" ca="1" si="400">IFERROR(INDEX(AK$3:AK$1003,$FQ165),"")</f>
        <v/>
      </c>
      <c r="GG165" s="17" t="str">
        <f t="shared" ref="GG165:GG228" ca="1" si="401">IFERROR(INDEX(AL$3:AL$1003,$FQ165),"")</f>
        <v/>
      </c>
      <c r="GH165" s="17" t="str">
        <f t="shared" ref="GH165:GH228" ca="1" si="402">IFERROR(INDEX(AM$3:AM$1003,$FQ165),"")</f>
        <v/>
      </c>
      <c r="GI165" s="17" t="str">
        <f t="shared" ref="GI165:GI228" ca="1" si="403">IFERROR(INDEX(AN$3:AN$1003,$FQ165),"")</f>
        <v/>
      </c>
      <c r="GJ165" s="17" t="str">
        <f t="shared" ref="GJ165:GJ228" ca="1" si="404">IFERROR(INDEX(AO$3:AO$1003,$FQ165),"")</f>
        <v/>
      </c>
      <c r="GK165" s="17" t="str">
        <f t="shared" ref="GK165:GK228" ca="1" si="405">IFERROR(INDEX(AP$3:AP$1003,$FQ165),"")</f>
        <v/>
      </c>
      <c r="GL165" s="17" t="str">
        <f t="shared" ref="GL165:GL228" ca="1" si="406">IFERROR(INDEX(AQ$3:AQ$1003,$FQ165),"")</f>
        <v/>
      </c>
      <c r="GM165" s="17" t="str">
        <f t="shared" ref="GM165:GM228" ca="1" si="407">IFERROR(INDEX(AR$3:AR$1003,$FQ165),"")</f>
        <v/>
      </c>
      <c r="GN165" s="17" t="str">
        <f t="shared" ref="GN165:GN228" ca="1" si="408">IFERROR(INDEX(AS$3:AS$1003,$FQ165),"")</f>
        <v/>
      </c>
      <c r="GO165" s="17" t="str">
        <f t="shared" ref="GO165:GO228" ca="1" si="409">IFERROR(INDEX(AT$3:AT$1003,$FQ165),"")</f>
        <v/>
      </c>
      <c r="GP165" s="17" t="str">
        <f t="shared" ref="GP165:GP228" ca="1" si="410">IFERROR(INDEX(AU$3:AU$1003,$FQ165),"")</f>
        <v/>
      </c>
      <c r="GQ165" s="17" t="str">
        <f t="shared" ref="GQ165:GQ228" ca="1" si="411">IFERROR(INDEX(AV$3:AV$1003,$FQ165),"")</f>
        <v/>
      </c>
      <c r="GR165" s="17" t="str">
        <f t="shared" ref="GR165:GR228" ca="1" si="412">IFERROR(INDEX(AW$3:AW$1003,$FQ165),"")</f>
        <v/>
      </c>
      <c r="GS165" s="17" t="str">
        <f t="shared" ref="GS165:GS228" ca="1" si="413">IFERROR(INDEX(AX$3:AX$1003,$FQ165),"")</f>
        <v/>
      </c>
      <c r="GT165" s="17" t="str">
        <f t="shared" ref="GT165:GT228" ca="1" si="414">IFERROR(INDEX(AY$3:AY$1003,$FQ165),"")</f>
        <v/>
      </c>
      <c r="GU165" s="17" t="str">
        <f t="shared" ref="GU165:GU228" ca="1" si="415">IFERROR(INDEX(AZ$3:AZ$1003,$FQ165),"")</f>
        <v/>
      </c>
      <c r="GV165" s="17" t="str">
        <f t="shared" ref="GV165:GV228" ca="1" si="416">IFERROR(INDEX(BA$3:BA$1003,$FQ165),"")</f>
        <v/>
      </c>
      <c r="GW165" s="17" t="str">
        <f t="shared" ref="GW165:GW228" ca="1" si="417">IFERROR(INDEX(BB$3:BB$1003,$FQ165),"")</f>
        <v/>
      </c>
      <c r="GX165" s="17" t="str">
        <f t="shared" ref="GX165:GX228" ca="1" si="418">IFERROR(INDEX(BC$3:BC$1003,$FQ165),"")</f>
        <v/>
      </c>
      <c r="GY165" s="17" t="str">
        <f t="shared" ref="GY165:GY228" ca="1" si="419">IFERROR(INDEX(BD$3:BD$1003,$FQ165),"")</f>
        <v/>
      </c>
      <c r="GZ165" s="17" t="str">
        <f t="shared" ref="GZ165:GZ228" ca="1" si="420">IFERROR(INDEX(BE$3:BE$1003,$FQ165),"")</f>
        <v/>
      </c>
      <c r="HA165" s="17" t="str">
        <f t="shared" ref="HA165:HA228" ca="1" si="421">IFERROR(INDEX(BF$3:BF$1003,$FQ165),"")</f>
        <v/>
      </c>
      <c r="HB165" s="17" t="str">
        <f t="shared" ref="HB165:HB228" ca="1" si="422">IFERROR(INDEX(BG$3:BG$1003,$FQ165),"")</f>
        <v/>
      </c>
      <c r="HC165" s="17" t="str">
        <f t="shared" ref="HC165:HC228" ca="1" si="423">IFERROR(INDEX(BH$3:BH$1003,$FQ165),"")</f>
        <v/>
      </c>
      <c r="HD165" s="17" t="str">
        <f t="shared" ref="HD165:HD228" ca="1" si="424">IFERROR(INDEX(BI$3:BI$1003,$FQ165),"")</f>
        <v/>
      </c>
      <c r="HE165" s="17" t="str">
        <f t="shared" ref="HE165:HE228" ca="1" si="425">IFERROR(INDEX(BJ$3:BJ$1003,$FQ165),"")</f>
        <v/>
      </c>
      <c r="HF165" s="17" t="str">
        <f t="shared" ref="HF165:HF228" ca="1" si="426">IFERROR(INDEX(BK$3:BK$1003,$FQ165),"")</f>
        <v/>
      </c>
      <c r="HG165" s="17" t="str">
        <f t="shared" ref="HG165:HG228" ca="1" si="427">IFERROR(INDEX(BL$3:BL$1003,$FQ165),"")</f>
        <v/>
      </c>
      <c r="HH165" s="17" t="str">
        <f t="shared" ref="HH165:HH228" ca="1" si="428">IFERROR(INDEX(BM$3:BM$1003,$FQ165),"")</f>
        <v/>
      </c>
      <c r="HI165" s="17" t="str">
        <f t="shared" ref="HI165:HI228" ca="1" si="429">IFERROR(INDEX(BN$3:BN$1003,$FQ165),"")</f>
        <v/>
      </c>
      <c r="HJ165" s="17" t="str">
        <f t="shared" ref="HJ165:HJ228" ca="1" si="430">IFERROR(INDEX(BO$3:BO$1003,$FQ165),"")</f>
        <v/>
      </c>
      <c r="HK165" s="17" t="str">
        <f t="shared" ref="HK165:HK228" ca="1" si="431">IFERROR(INDEX(BP$3:BP$1003,$FQ165),"")</f>
        <v/>
      </c>
      <c r="HL165" s="17" t="str">
        <f t="shared" ref="HL165:HL228" ca="1" si="432">IFERROR(INDEX(BQ$3:BQ$1003,$FQ165),"")</f>
        <v/>
      </c>
      <c r="HM165" s="17" t="str">
        <f t="shared" ref="HM165:HM228" ca="1" si="433">IFERROR(INDEX(BR$3:BR$1003,$FQ165),"")</f>
        <v/>
      </c>
      <c r="HN165" s="17" t="str">
        <f t="shared" ref="HN165:HN228" ca="1" si="434">IFERROR(INDEX(BS$3:BS$1003,$FQ165),"")</f>
        <v/>
      </c>
      <c r="HO165" s="17" t="str">
        <f t="shared" ref="HO165:HO228" ca="1" si="435">IFERROR(INDEX(BT$3:BT$1003,$FQ165),"")</f>
        <v/>
      </c>
      <c r="HP165" s="17" t="str">
        <f t="shared" ref="HP165:HP228" ca="1" si="436">IFERROR(INDEX(BU$3:BU$1003,$FQ165),"")</f>
        <v/>
      </c>
      <c r="HQ165" s="17" t="str">
        <f t="shared" ref="HQ165:HQ228" ca="1" si="437">IFERROR(INDEX(BV$3:BV$1003,$FQ165),"")</f>
        <v/>
      </c>
      <c r="HR165" s="17" t="str">
        <f t="shared" ref="HR165:HR228" ca="1" si="438">IFERROR(INDEX(BW$3:BW$1003,$FQ165),"")</f>
        <v/>
      </c>
      <c r="HS165" s="17" t="str">
        <f t="shared" ref="HS165:HS228" ca="1" si="439">IFERROR(INDEX(BX$3:BX$1003,$FQ165),"")</f>
        <v/>
      </c>
      <c r="HT165" s="17" t="str">
        <f t="shared" ref="HT165:HT228" ca="1" si="440">IFERROR(INDEX(BY$3:BY$1003,$FQ165),"")</f>
        <v/>
      </c>
      <c r="HU165" s="17" t="str">
        <f t="shared" ref="HU165:HU228" ca="1" si="441">IFERROR(INDEX(BZ$3:BZ$1003,$FQ165),"")</f>
        <v/>
      </c>
      <c r="HV165" s="17" t="str">
        <f t="shared" ref="HV165:HV228" ca="1" si="442">IFERROR(INDEX(CA$3:CA$1003,$FQ165),"")</f>
        <v/>
      </c>
      <c r="HW165" s="17" t="str">
        <f t="shared" ref="HW165:HW228" ca="1" si="443">IFERROR(INDEX(CB$3:CB$1003,$FQ165),"")</f>
        <v/>
      </c>
      <c r="HX165" s="17" t="str">
        <f t="shared" ref="HX165:HX228" ca="1" si="444">IFERROR(INDEX(CC$3:CC$1003,$FQ165),"")</f>
        <v/>
      </c>
      <c r="HY165" s="17" t="str">
        <f t="shared" ref="HY165:HY228" ca="1" si="445">IFERROR(INDEX(CD$3:CD$1003,$FQ165),"")</f>
        <v/>
      </c>
      <c r="HZ165" s="17" t="str">
        <f t="shared" ref="HZ165:HZ228" ca="1" si="446">IFERROR(INDEX(CE$3:CE$1003,$FQ165),"")</f>
        <v/>
      </c>
      <c r="IA165" s="17" t="str">
        <f t="shared" ref="IA165:IA228" ca="1" si="447">IFERROR(INDEX(CF$3:CF$1003,$FQ165),"")</f>
        <v/>
      </c>
      <c r="IB165" s="17" t="str">
        <f t="shared" ref="IB165:IB228" ca="1" si="448">IFERROR(INDEX(CG$3:CG$1003,$FQ165),"")</f>
        <v/>
      </c>
      <c r="IC165" s="17" t="str">
        <f t="shared" ref="IC165:IC228" ca="1" si="449">IFERROR(INDEX(CH$3:CH$1003,$FQ165),"")</f>
        <v/>
      </c>
      <c r="ID165" s="17" t="str">
        <f t="shared" ref="ID165:ID228" ca="1" si="450">IFERROR(INDEX(CI$3:CI$1003,$FQ165),"")</f>
        <v/>
      </c>
      <c r="IE165" s="17" t="str">
        <f t="shared" ref="IE165:IE228" ca="1" si="451">IFERROR(INDEX(CJ$3:CJ$1003,$FQ165),"")</f>
        <v/>
      </c>
      <c r="IF165" s="17" t="str">
        <f t="shared" ref="IF165:IF228" ca="1" si="452">IFERROR(INDEX(CK$3:CK$1003,$FQ165),"")</f>
        <v/>
      </c>
      <c r="IG165" s="17" t="str">
        <f t="shared" ref="IG165:IG228" ca="1" si="453">IFERROR(INDEX(CL$3:CL$1003,$FQ165),"")</f>
        <v/>
      </c>
      <c r="IH165" s="17" t="str">
        <f t="shared" ref="IH165:IH228" ca="1" si="454">IFERROR(INDEX(CM$3:CM$1003,$FQ165),"")</f>
        <v/>
      </c>
      <c r="II165" s="17" t="str">
        <f t="shared" ref="II165:II228" ca="1" si="455">IFERROR(INDEX(CN$3:CN$1003,$FQ165),"")</f>
        <v/>
      </c>
      <c r="IJ165" s="17" t="str">
        <f t="shared" ref="IJ165:IJ228" ca="1" si="456">IFERROR(INDEX(CO$3:CO$1003,$FQ165),"")</f>
        <v/>
      </c>
      <c r="IK165" s="17" t="str">
        <f t="shared" ref="IK165:IK228" ca="1" si="457">IFERROR(INDEX(CP$3:CP$1003,$FQ165),"")</f>
        <v/>
      </c>
      <c r="IL165" s="17" t="str">
        <f t="shared" ref="IL165:IL228" ca="1" si="458">IFERROR(INDEX(CQ$3:CQ$1003,$FQ165),"")</f>
        <v/>
      </c>
      <c r="IM165" s="17" t="str">
        <f t="shared" ref="IM165:IM228" ca="1" si="459">IFERROR(INDEX(CR$3:CR$1003,$FQ165),"")</f>
        <v/>
      </c>
      <c r="IN165" s="17" t="str">
        <f t="shared" ref="IN165:IN228" ca="1" si="460">IFERROR(INDEX(CS$3:CS$1003,$FQ165),"")</f>
        <v/>
      </c>
      <c r="IO165" s="17" t="str">
        <f t="shared" ref="IO165:IO228" ca="1" si="461">IFERROR(INDEX(CT$3:CT$1003,$FQ165),"")</f>
        <v/>
      </c>
      <c r="IP165" s="17" t="str">
        <f t="shared" ref="IP165:IP228" ca="1" si="462">IFERROR(INDEX(CU$3:CU$1003,$FQ165),"")</f>
        <v/>
      </c>
      <c r="IQ165" s="17" t="str">
        <f t="shared" ref="IQ165:IQ228" ca="1" si="463">IFERROR(INDEX(CV$3:CV$1003,$FQ165),"")</f>
        <v/>
      </c>
      <c r="IR165" s="17" t="str">
        <f t="shared" ref="IR165:IR228" ca="1" si="464">IFERROR(INDEX(CW$3:CW$1003,$FQ165),"")</f>
        <v/>
      </c>
      <c r="IS165" s="17" t="str">
        <f t="shared" ref="IS165:IS228" ca="1" si="465">IFERROR(INDEX(CX$3:CX$1003,$FQ165),"")</f>
        <v/>
      </c>
      <c r="IT165" s="17" t="str">
        <f t="shared" ref="IT165:IT228" ca="1" si="466">IFERROR(INDEX(CY$3:CY$1003,$FQ165),"")</f>
        <v/>
      </c>
      <c r="IU165" s="17" t="str">
        <f t="shared" ref="IU165:IU228" ca="1" si="467">IFERROR(INDEX(CZ$3:CZ$1003,$FQ165),"")</f>
        <v/>
      </c>
      <c r="IV165" s="17" t="str">
        <f t="shared" ref="IV165:IV228" ca="1" si="468">IFERROR(INDEX(DA$3:DA$1003,$FQ165),"")</f>
        <v/>
      </c>
      <c r="IW165" s="17" t="str">
        <f t="shared" ref="IW165:IW228" ca="1" si="469">IFERROR(INDEX(DB$3:DB$1003,$FQ165),"")</f>
        <v/>
      </c>
      <c r="IX165" s="17" t="str">
        <f t="shared" ref="IX165:IX228" ca="1" si="470">IFERROR(INDEX(DC$3:DC$1003,$FQ165),"")</f>
        <v/>
      </c>
      <c r="IY165" s="17" t="str">
        <f t="shared" ref="IY165:IY228" ca="1" si="471">IFERROR(INDEX(DD$3:DD$1003,$FQ165),"")</f>
        <v/>
      </c>
      <c r="IZ165" s="17" t="str">
        <f t="shared" ref="IZ165:IZ228" ca="1" si="472">IFERROR(INDEX(DE$3:DE$1003,$FQ165),"")</f>
        <v/>
      </c>
      <c r="JA165" s="17" t="str">
        <f t="shared" ref="JA165:JA228" ca="1" si="473">IFERROR(INDEX(DF$3:DF$1003,$FQ165),"")</f>
        <v/>
      </c>
      <c r="JB165" s="17" t="str">
        <f t="shared" ref="JB165:JB228" ca="1" si="474">IFERROR(INDEX(DG$3:DG$1003,$FQ165),"")</f>
        <v/>
      </c>
      <c r="JC165" s="17" t="str">
        <f t="shared" ref="JC165:JC228" ca="1" si="475">IFERROR(INDEX(DH$3:DH$1003,$FQ165),"")</f>
        <v/>
      </c>
      <c r="JD165" s="17" t="str">
        <f t="shared" ref="JD165:JD228" ca="1" si="476">IFERROR(INDEX(DI$3:DI$1003,$FQ165),"")</f>
        <v/>
      </c>
      <c r="JE165" s="17" t="str">
        <f t="shared" ref="JE165:JE228" ca="1" si="477">IFERROR(INDEX(DJ$3:DJ$1003,$FQ165),"")</f>
        <v/>
      </c>
      <c r="JF165" s="17" t="str">
        <f t="shared" ref="JF165:JF228" ca="1" si="478">IFERROR(INDEX(DK$3:DK$1003,$FQ165),"")</f>
        <v/>
      </c>
      <c r="JG165" s="17" t="str">
        <f t="shared" ref="JG165:JG228" ca="1" si="479">IFERROR(INDEX(DL$3:DL$1003,$FQ165),"")</f>
        <v/>
      </c>
      <c r="JH165" s="17" t="str">
        <f t="shared" ref="JH165:JH228" ca="1" si="480">IFERROR(INDEX(DM$3:DM$1003,$FQ165),"")</f>
        <v/>
      </c>
      <c r="JI165" s="17" t="str">
        <f t="shared" ref="JI165:JI228" ca="1" si="481">IFERROR(INDEX(DN$3:DN$1003,$FQ165),"")</f>
        <v/>
      </c>
      <c r="JJ165" s="17" t="str">
        <f t="shared" ref="JJ165:JJ228" ca="1" si="482">IFERROR(INDEX(DO$3:DO$1003,$FQ165),"")</f>
        <v/>
      </c>
      <c r="JK165" s="17" t="str">
        <f t="shared" ref="JK165:JK228" ca="1" si="483">IFERROR(INDEX(DP$3:DP$1003,$FQ165),"")</f>
        <v/>
      </c>
      <c r="JL165" s="17" t="str">
        <f t="shared" ref="JL165:JL228" ca="1" si="484">IFERROR(INDEX(DQ$3:DQ$1003,$FQ165),"")</f>
        <v/>
      </c>
      <c r="JM165" s="17" t="str">
        <f t="shared" ref="JM165:JM228" ca="1" si="485">IFERROR(INDEX(DR$3:DR$1003,$FQ165),"")</f>
        <v/>
      </c>
    </row>
    <row r="166" spans="1:273">
      <c r="A166" s="17" t="str">
        <f t="shared" si="366"/>
        <v>\\\0</v>
      </c>
      <c r="B166" s="17" t="str">
        <f t="shared" si="367"/>
        <v>\\\0</v>
      </c>
      <c r="C166" s="17" t="str">
        <f t="shared" si="368"/>
        <v>\\\0</v>
      </c>
      <c r="D166" s="17" t="str">
        <f t="shared" si="369"/>
        <v>\\\0</v>
      </c>
      <c r="E166" s="17" t="str">
        <f t="shared" si="370"/>
        <v>\\\0</v>
      </c>
      <c r="F166" s="17" t="str">
        <f t="shared" si="371"/>
        <v>\\\0</v>
      </c>
      <c r="G166" s="17" t="str">
        <f t="shared" si="372"/>
        <v>\\\0</v>
      </c>
      <c r="H166" s="17" t="str">
        <f t="shared" si="373"/>
        <v>\\\0</v>
      </c>
      <c r="I166" s="17" t="str">
        <f t="shared" si="374"/>
        <v>\\\0</v>
      </c>
      <c r="J166" s="17" t="str">
        <f t="shared" si="375"/>
        <v>\\\0</v>
      </c>
      <c r="K166" s="17" t="str">
        <f t="shared" si="376"/>
        <v>\\\0</v>
      </c>
      <c r="L166" s="17" t="str">
        <f t="shared" si="377"/>
        <v>\\\0</v>
      </c>
      <c r="M166" s="17" t="str">
        <f t="shared" si="378"/>
        <v>\\\0</v>
      </c>
      <c r="N166" s="17" t="str">
        <f t="shared" si="379"/>
        <v>\\\0</v>
      </c>
      <c r="O166" s="17" t="str">
        <f t="shared" si="380"/>
        <v>\\\0</v>
      </c>
      <c r="P166" s="17" t="str">
        <f t="shared" si="381"/>
        <v>\\\0</v>
      </c>
      <c r="R166" s="17" t="str">
        <f t="shared" si="382"/>
        <v>\\</v>
      </c>
      <c r="S166" s="38"/>
      <c r="T166" s="39"/>
      <c r="U166" s="31"/>
      <c r="V166" s="32"/>
      <c r="W166" s="36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35"/>
      <c r="DS166" s="287"/>
      <c r="DT166" s="36"/>
      <c r="DU166" s="37"/>
      <c r="DV166" s="28">
        <f>IF(AND($S166='자료입력 및 결과표시'!$B$6,COUNTIF($W166:$DR166,'자료입력 및 결과표시'!$C$6)&gt;=1),IF(OR('자료입력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DW166" s="28">
        <f>IF(AND($S166='자료입력 및 결과표시'!$B$7,COUNTIF($W166:$DR166,'자료입력 및 결과표시'!$C$7)&gt;=1),IF(OR('자료입력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DX166" s="28">
        <f>IF(AND($S166='자료입력 및 결과표시'!$B$8,COUNTIF($W166:$DR166,'자료입력 및 결과표시'!$C$8)&gt;=1),IF(OR('자료입력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DY166" s="28">
        <f>IF(AND($S166='자료입력 및 결과표시'!$B$9,COUNTIF($W166:$DR166,'자료입력 및 결과표시'!$C$9)&gt;=1),IF(OR('자료입력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DZ166" s="28">
        <f>IF(AND($S166='자료입력 및 결과표시'!$B$10,COUNTIF($W166:$DR166,'자료입력 및 결과표시'!$C$10)&gt;=1),IF(OR('자료입력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A166" s="28">
        <f>IF(AND($S166='자료입력 및 결과표시'!$B$11,COUNTIF($W166:$DR166,'자료입력 및 결과표시'!$C$11)&gt;=1),IF(OR('자료입력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B166" s="28">
        <f>IF(AND($S166='자료입력 및 결과표시'!$B$12,COUNTIF($W166:$DR166,'자료입력 및 결과표시'!$C$12)&gt;=1),IF(OR('자료입력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C166" s="28">
        <f>IF(AND($S166='자료입력 및 결과표시'!$B$13,COUNTIF($W166:$DR166,'자료입력 및 결과표시'!$C$13)&gt;=1),IF(OR('자료입력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D166" s="28">
        <f>IF(AND($S166='자료입력 및 결과표시'!$B$14,COUNTIF($W166:$DR166,'자료입력 및 결과표시'!$C$14)&gt;=1),IF(OR('자료입력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E166" s="28">
        <f>IF(AND($S166='자료입력 및 결과표시'!$B$15,COUNTIF($W166:$DR166,'자료입력 및 결과표시'!$C$15)&gt;=1),IF(OR('자료입력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F166" s="28">
        <f>IF(AND($S166='자료입력 및 결과표시'!$B$16,COUNTIF($W166:$DR166,'자료입력 및 결과표시'!$C$16)&gt;=1),IF(OR('자료입력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G166" s="28">
        <f>IF(AND($S166='자료입력 및 결과표시'!$B$17,COUNTIF($W166:$DR166,'자료입력 및 결과표시'!$C$17)&gt;=1),IF(OR('자료입력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H166" s="28">
        <f>IF(AND($S166='자료입력 및 결과표시'!$B$18,COUNTIF($W166:$DR166,'자료입력 및 결과표시'!$C$18)&gt;=1),IF(OR('자료입력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I166" s="28">
        <f>IF(AND($S166='자료입력 및 결과표시'!$B$19,COUNTIF($W166:$DR166,'자료입력 및 결과표시'!$C$19)&gt;=1),IF(OR('자료입력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J166" s="28">
        <f>IF(AND($S166='자료입력 및 결과표시'!$B$20,COUNTIF($W166:$DR166,'자료입력 및 결과표시'!$C$20)&gt;=1),IF(OR('자료입력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K166" s="28">
        <f>IF(AND($S166='자료입력 및 결과표시'!$B$21,COUNTIF($W166:$DR166,'자료입력 및 결과표시'!$C$21)&gt;=1),IF(OR('자료입력 및 결과표시'!$B$4+90&gt;=$V166,'자료입력 및 결과표시'!$B$4&lt;$U166),0,IF($V166-'자료입력 및 결과표시'!$B$4-90&gt;='자료입력 및 결과표시'!$E$4,'자료입력 및 결과표시'!$E$4,$V166-'자료입력 및 결과표시'!$B$4-90)),0)</f>
        <v>0</v>
      </c>
      <c r="EL166" s="17">
        <f>IF(AND(S166='자료입력 및 결과표시'!$B$6,COUNTIF('업무중복도(데이터 입력)'!$W166:$DR166,'자료입력 및 결과표시'!$C$6)&gt;=1),1,0)</f>
        <v>0</v>
      </c>
      <c r="EM166" s="17">
        <f>IF(AND(S166='자료입력 및 결과표시'!$B$7,COUNTIF('업무중복도(데이터 입력)'!$W166:$DR166,'자료입력 및 결과표시'!$C$7)&gt;=1),2,0)</f>
        <v>0</v>
      </c>
      <c r="EN166" s="17">
        <f>IF(AND(S166='자료입력 및 결과표시'!$B$8,COUNTIF('업무중복도(데이터 입력)'!$W166:$DR166,'자료입력 및 결과표시'!$C$8)&gt;=1),3,0)</f>
        <v>0</v>
      </c>
      <c r="EO166" s="17">
        <f>IF(AND(S166='자료입력 및 결과표시'!$B$9,COUNTIF('업무중복도(데이터 입력)'!$W166:$DR166,'자료입력 및 결과표시'!$C$9)&gt;=1),4,0)</f>
        <v>0</v>
      </c>
      <c r="EP166" s="17">
        <f>IF(AND(S166='자료입력 및 결과표시'!$B$10,COUNTIF('업무중복도(데이터 입력)'!$W166:$DR166,'자료입력 및 결과표시'!$C$10)&gt;=1),5,0)</f>
        <v>0</v>
      </c>
      <c r="EQ166" s="17">
        <f>IF(AND(S166='자료입력 및 결과표시'!$B$11,COUNTIF('업무중복도(데이터 입력)'!$W166:$DR166,'자료입력 및 결과표시'!$C$11)&gt;=1),6,0)</f>
        <v>0</v>
      </c>
      <c r="ER166" s="17">
        <f>IF(AND(S166='자료입력 및 결과표시'!$B$12,COUNTIF('업무중복도(데이터 입력)'!$W166:$DR166,'자료입력 및 결과표시'!$C$12)&gt;=1),7,0)</f>
        <v>0</v>
      </c>
      <c r="ES166" s="17">
        <f>IF(AND(S166='자료입력 및 결과표시'!$B$13,COUNTIF('업무중복도(데이터 입력)'!$W166:$DR166,'자료입력 및 결과표시'!$C$13)&gt;=1),8,0)</f>
        <v>0</v>
      </c>
      <c r="ET166" s="17">
        <f>IF(AND(S166='자료입력 및 결과표시'!$B$14,COUNTIF('업무중복도(데이터 입력)'!$W166:$DR166,'자료입력 및 결과표시'!$C$14)&gt;=1),9,0)</f>
        <v>0</v>
      </c>
      <c r="EU166" s="17">
        <f>IF(AND(S166='자료입력 및 결과표시'!$B$15,COUNTIF('업무중복도(데이터 입력)'!$W166:$DR166,'자료입력 및 결과표시'!$C$15)&gt;=1),10,0)</f>
        <v>0</v>
      </c>
      <c r="EV166" s="17">
        <f>IF(AND(S166='자료입력 및 결과표시'!$B$16,COUNTIF('업무중복도(데이터 입력)'!$W166:$DR166,'자료입력 및 결과표시'!$C$16)&gt;=1),11,0)</f>
        <v>0</v>
      </c>
      <c r="EW166" s="17">
        <f>IF(AND(S166='자료입력 및 결과표시'!$B$17,COUNTIF('업무중복도(데이터 입력)'!$W166:$DR166,'자료입력 및 결과표시'!$C$17)&gt;=1),12,0)</f>
        <v>0</v>
      </c>
      <c r="EX166" s="17">
        <f>IF(AND(S166='자료입력 및 결과표시'!$B$18,COUNTIF('업무중복도(데이터 입력)'!$W166:$DR166,'자료입력 및 결과표시'!$C$18)&gt;=1),13,0)</f>
        <v>0</v>
      </c>
      <c r="EY166" s="17">
        <f>IF(AND(S166='자료입력 및 결과표시'!$B$19,COUNTIF('업무중복도(데이터 입력)'!$W166:$DR166,'자료입력 및 결과표시'!$C$19)&gt;=1),14,0)</f>
        <v>0</v>
      </c>
      <c r="EZ166" s="17">
        <f>IF(AND(S166='자료입력 및 결과표시'!$B$20,COUNTIF('업무중복도(데이터 입력)'!$W166:$DR166,'자료입력 및 결과표시'!$C$20)&gt;=1),15,0)</f>
        <v>0</v>
      </c>
      <c r="FA166" s="17">
        <f>IF(AND(S166='자료입력 및 결과표시'!$B$21,COUNTIF('업무중복도(데이터 입력)'!$W166:$DR166,'자료입력 및 결과표시'!$C$21)&gt;=1),16,0)</f>
        <v>0</v>
      </c>
      <c r="FD166" s="270" t="str">
        <f ca="1">IFERROR(MATCH('자료입력 및 결과표시'!$C$62,OFFSET($R$3,$FD165,,1000),0)+$FD165,"")</f>
        <v/>
      </c>
      <c r="FE166" s="271" t="str">
        <f t="shared" ca="1" si="383"/>
        <v/>
      </c>
      <c r="FK166" s="17">
        <f t="shared" si="384"/>
        <v>0</v>
      </c>
      <c r="FO166"/>
      <c r="FP166" s="17" t="str">
        <f t="shared" ca="1" si="385"/>
        <v/>
      </c>
      <c r="FQ166" s="270" t="str">
        <f ca="1">IFERROR(MATCH('자료입력 및 결과표시'!$C$62,OFFSET($R$3,$FQ165,,1000),0)+$FQ165,"")</f>
        <v/>
      </c>
      <c r="FR166" s="17" t="str">
        <f t="shared" ca="1" si="386"/>
        <v/>
      </c>
      <c r="FS166" s="17" t="str">
        <f t="shared" ca="1" si="387"/>
        <v/>
      </c>
      <c r="FT166" s="17" t="str">
        <f t="shared" ca="1" si="388"/>
        <v/>
      </c>
      <c r="FU166" s="17" t="str">
        <f t="shared" ca="1" si="389"/>
        <v/>
      </c>
      <c r="FV166" s="17" t="str">
        <f t="shared" ca="1" si="390"/>
        <v/>
      </c>
      <c r="FW166" s="17" t="str">
        <f t="shared" ca="1" si="391"/>
        <v/>
      </c>
      <c r="FX166" s="17" t="str">
        <f t="shared" ca="1" si="392"/>
        <v/>
      </c>
      <c r="FY166" s="17" t="str">
        <f t="shared" ca="1" si="393"/>
        <v/>
      </c>
      <c r="FZ166" s="17" t="str">
        <f t="shared" ca="1" si="394"/>
        <v/>
      </c>
      <c r="GA166" s="17" t="str">
        <f t="shared" ca="1" si="395"/>
        <v/>
      </c>
      <c r="GB166" s="17" t="str">
        <f t="shared" ca="1" si="396"/>
        <v/>
      </c>
      <c r="GC166" s="17" t="str">
        <f t="shared" ca="1" si="397"/>
        <v/>
      </c>
      <c r="GD166" s="17" t="str">
        <f t="shared" ca="1" si="398"/>
        <v/>
      </c>
      <c r="GE166" s="17" t="str">
        <f t="shared" ca="1" si="399"/>
        <v/>
      </c>
      <c r="GF166" s="17" t="str">
        <f t="shared" ca="1" si="400"/>
        <v/>
      </c>
      <c r="GG166" s="17" t="str">
        <f t="shared" ca="1" si="401"/>
        <v/>
      </c>
      <c r="GH166" s="17" t="str">
        <f t="shared" ca="1" si="402"/>
        <v/>
      </c>
      <c r="GI166" s="17" t="str">
        <f t="shared" ca="1" si="403"/>
        <v/>
      </c>
      <c r="GJ166" s="17" t="str">
        <f t="shared" ca="1" si="404"/>
        <v/>
      </c>
      <c r="GK166" s="17" t="str">
        <f t="shared" ca="1" si="405"/>
        <v/>
      </c>
      <c r="GL166" s="17" t="str">
        <f t="shared" ca="1" si="406"/>
        <v/>
      </c>
      <c r="GM166" s="17" t="str">
        <f t="shared" ca="1" si="407"/>
        <v/>
      </c>
      <c r="GN166" s="17" t="str">
        <f t="shared" ca="1" si="408"/>
        <v/>
      </c>
      <c r="GO166" s="17" t="str">
        <f t="shared" ca="1" si="409"/>
        <v/>
      </c>
      <c r="GP166" s="17" t="str">
        <f t="shared" ca="1" si="410"/>
        <v/>
      </c>
      <c r="GQ166" s="17" t="str">
        <f t="shared" ca="1" si="411"/>
        <v/>
      </c>
      <c r="GR166" s="17" t="str">
        <f t="shared" ca="1" si="412"/>
        <v/>
      </c>
      <c r="GS166" s="17" t="str">
        <f t="shared" ca="1" si="413"/>
        <v/>
      </c>
      <c r="GT166" s="17" t="str">
        <f t="shared" ca="1" si="414"/>
        <v/>
      </c>
      <c r="GU166" s="17" t="str">
        <f t="shared" ca="1" si="415"/>
        <v/>
      </c>
      <c r="GV166" s="17" t="str">
        <f t="shared" ca="1" si="416"/>
        <v/>
      </c>
      <c r="GW166" s="17" t="str">
        <f t="shared" ca="1" si="417"/>
        <v/>
      </c>
      <c r="GX166" s="17" t="str">
        <f t="shared" ca="1" si="418"/>
        <v/>
      </c>
      <c r="GY166" s="17" t="str">
        <f t="shared" ca="1" si="419"/>
        <v/>
      </c>
      <c r="GZ166" s="17" t="str">
        <f t="shared" ca="1" si="420"/>
        <v/>
      </c>
      <c r="HA166" s="17" t="str">
        <f t="shared" ca="1" si="421"/>
        <v/>
      </c>
      <c r="HB166" s="17" t="str">
        <f t="shared" ca="1" si="422"/>
        <v/>
      </c>
      <c r="HC166" s="17" t="str">
        <f t="shared" ca="1" si="423"/>
        <v/>
      </c>
      <c r="HD166" s="17" t="str">
        <f t="shared" ca="1" si="424"/>
        <v/>
      </c>
      <c r="HE166" s="17" t="str">
        <f t="shared" ca="1" si="425"/>
        <v/>
      </c>
      <c r="HF166" s="17" t="str">
        <f t="shared" ca="1" si="426"/>
        <v/>
      </c>
      <c r="HG166" s="17" t="str">
        <f t="shared" ca="1" si="427"/>
        <v/>
      </c>
      <c r="HH166" s="17" t="str">
        <f t="shared" ca="1" si="428"/>
        <v/>
      </c>
      <c r="HI166" s="17" t="str">
        <f t="shared" ca="1" si="429"/>
        <v/>
      </c>
      <c r="HJ166" s="17" t="str">
        <f t="shared" ca="1" si="430"/>
        <v/>
      </c>
      <c r="HK166" s="17" t="str">
        <f t="shared" ca="1" si="431"/>
        <v/>
      </c>
      <c r="HL166" s="17" t="str">
        <f t="shared" ca="1" si="432"/>
        <v/>
      </c>
      <c r="HM166" s="17" t="str">
        <f t="shared" ca="1" si="433"/>
        <v/>
      </c>
      <c r="HN166" s="17" t="str">
        <f t="shared" ca="1" si="434"/>
        <v/>
      </c>
      <c r="HO166" s="17" t="str">
        <f t="shared" ca="1" si="435"/>
        <v/>
      </c>
      <c r="HP166" s="17" t="str">
        <f t="shared" ca="1" si="436"/>
        <v/>
      </c>
      <c r="HQ166" s="17" t="str">
        <f t="shared" ca="1" si="437"/>
        <v/>
      </c>
      <c r="HR166" s="17" t="str">
        <f t="shared" ca="1" si="438"/>
        <v/>
      </c>
      <c r="HS166" s="17" t="str">
        <f t="shared" ca="1" si="439"/>
        <v/>
      </c>
      <c r="HT166" s="17" t="str">
        <f t="shared" ca="1" si="440"/>
        <v/>
      </c>
      <c r="HU166" s="17" t="str">
        <f t="shared" ca="1" si="441"/>
        <v/>
      </c>
      <c r="HV166" s="17" t="str">
        <f t="shared" ca="1" si="442"/>
        <v/>
      </c>
      <c r="HW166" s="17" t="str">
        <f t="shared" ca="1" si="443"/>
        <v/>
      </c>
      <c r="HX166" s="17" t="str">
        <f t="shared" ca="1" si="444"/>
        <v/>
      </c>
      <c r="HY166" s="17" t="str">
        <f t="shared" ca="1" si="445"/>
        <v/>
      </c>
      <c r="HZ166" s="17" t="str">
        <f t="shared" ca="1" si="446"/>
        <v/>
      </c>
      <c r="IA166" s="17" t="str">
        <f t="shared" ca="1" si="447"/>
        <v/>
      </c>
      <c r="IB166" s="17" t="str">
        <f t="shared" ca="1" si="448"/>
        <v/>
      </c>
      <c r="IC166" s="17" t="str">
        <f t="shared" ca="1" si="449"/>
        <v/>
      </c>
      <c r="ID166" s="17" t="str">
        <f t="shared" ca="1" si="450"/>
        <v/>
      </c>
      <c r="IE166" s="17" t="str">
        <f t="shared" ca="1" si="451"/>
        <v/>
      </c>
      <c r="IF166" s="17" t="str">
        <f t="shared" ca="1" si="452"/>
        <v/>
      </c>
      <c r="IG166" s="17" t="str">
        <f t="shared" ca="1" si="453"/>
        <v/>
      </c>
      <c r="IH166" s="17" t="str">
        <f t="shared" ca="1" si="454"/>
        <v/>
      </c>
      <c r="II166" s="17" t="str">
        <f t="shared" ca="1" si="455"/>
        <v/>
      </c>
      <c r="IJ166" s="17" t="str">
        <f t="shared" ca="1" si="456"/>
        <v/>
      </c>
      <c r="IK166" s="17" t="str">
        <f t="shared" ca="1" si="457"/>
        <v/>
      </c>
      <c r="IL166" s="17" t="str">
        <f t="shared" ca="1" si="458"/>
        <v/>
      </c>
      <c r="IM166" s="17" t="str">
        <f t="shared" ca="1" si="459"/>
        <v/>
      </c>
      <c r="IN166" s="17" t="str">
        <f t="shared" ca="1" si="460"/>
        <v/>
      </c>
      <c r="IO166" s="17" t="str">
        <f t="shared" ca="1" si="461"/>
        <v/>
      </c>
      <c r="IP166" s="17" t="str">
        <f t="shared" ca="1" si="462"/>
        <v/>
      </c>
      <c r="IQ166" s="17" t="str">
        <f t="shared" ca="1" si="463"/>
        <v/>
      </c>
      <c r="IR166" s="17" t="str">
        <f t="shared" ca="1" si="464"/>
        <v/>
      </c>
      <c r="IS166" s="17" t="str">
        <f t="shared" ca="1" si="465"/>
        <v/>
      </c>
      <c r="IT166" s="17" t="str">
        <f t="shared" ca="1" si="466"/>
        <v/>
      </c>
      <c r="IU166" s="17" t="str">
        <f t="shared" ca="1" si="467"/>
        <v/>
      </c>
      <c r="IV166" s="17" t="str">
        <f t="shared" ca="1" si="468"/>
        <v/>
      </c>
      <c r="IW166" s="17" t="str">
        <f t="shared" ca="1" si="469"/>
        <v/>
      </c>
      <c r="IX166" s="17" t="str">
        <f t="shared" ca="1" si="470"/>
        <v/>
      </c>
      <c r="IY166" s="17" t="str">
        <f t="shared" ca="1" si="471"/>
        <v/>
      </c>
      <c r="IZ166" s="17" t="str">
        <f t="shared" ca="1" si="472"/>
        <v/>
      </c>
      <c r="JA166" s="17" t="str">
        <f t="shared" ca="1" si="473"/>
        <v/>
      </c>
      <c r="JB166" s="17" t="str">
        <f t="shared" ca="1" si="474"/>
        <v/>
      </c>
      <c r="JC166" s="17" t="str">
        <f t="shared" ca="1" si="475"/>
        <v/>
      </c>
      <c r="JD166" s="17" t="str">
        <f t="shared" ca="1" si="476"/>
        <v/>
      </c>
      <c r="JE166" s="17" t="str">
        <f t="shared" ca="1" si="477"/>
        <v/>
      </c>
      <c r="JF166" s="17" t="str">
        <f t="shared" ca="1" si="478"/>
        <v/>
      </c>
      <c r="JG166" s="17" t="str">
        <f t="shared" ca="1" si="479"/>
        <v/>
      </c>
      <c r="JH166" s="17" t="str">
        <f t="shared" ca="1" si="480"/>
        <v/>
      </c>
      <c r="JI166" s="17" t="str">
        <f t="shared" ca="1" si="481"/>
        <v/>
      </c>
      <c r="JJ166" s="17" t="str">
        <f t="shared" ca="1" si="482"/>
        <v/>
      </c>
      <c r="JK166" s="17" t="str">
        <f t="shared" ca="1" si="483"/>
        <v/>
      </c>
      <c r="JL166" s="17" t="str">
        <f t="shared" ca="1" si="484"/>
        <v/>
      </c>
      <c r="JM166" s="17" t="str">
        <f t="shared" ca="1" si="485"/>
        <v/>
      </c>
    </row>
    <row r="167" spans="1:273">
      <c r="A167" s="17" t="str">
        <f t="shared" si="366"/>
        <v>\\\0</v>
      </c>
      <c r="B167" s="17" t="str">
        <f t="shared" si="367"/>
        <v>\\\0</v>
      </c>
      <c r="C167" s="17" t="str">
        <f t="shared" si="368"/>
        <v>\\\0</v>
      </c>
      <c r="D167" s="17" t="str">
        <f t="shared" si="369"/>
        <v>\\\0</v>
      </c>
      <c r="E167" s="17" t="str">
        <f t="shared" si="370"/>
        <v>\\\0</v>
      </c>
      <c r="F167" s="17" t="str">
        <f t="shared" si="371"/>
        <v>\\\0</v>
      </c>
      <c r="G167" s="17" t="str">
        <f t="shared" si="372"/>
        <v>\\\0</v>
      </c>
      <c r="H167" s="17" t="str">
        <f t="shared" si="373"/>
        <v>\\\0</v>
      </c>
      <c r="I167" s="17" t="str">
        <f t="shared" si="374"/>
        <v>\\\0</v>
      </c>
      <c r="J167" s="17" t="str">
        <f t="shared" si="375"/>
        <v>\\\0</v>
      </c>
      <c r="K167" s="17" t="str">
        <f t="shared" si="376"/>
        <v>\\\0</v>
      </c>
      <c r="L167" s="17" t="str">
        <f t="shared" si="377"/>
        <v>\\\0</v>
      </c>
      <c r="M167" s="17" t="str">
        <f t="shared" si="378"/>
        <v>\\\0</v>
      </c>
      <c r="N167" s="17" t="str">
        <f t="shared" si="379"/>
        <v>\\\0</v>
      </c>
      <c r="O167" s="17" t="str">
        <f t="shared" si="380"/>
        <v>\\\0</v>
      </c>
      <c r="P167" s="17" t="str">
        <f t="shared" si="381"/>
        <v>\\\0</v>
      </c>
      <c r="R167" s="17" t="str">
        <f t="shared" si="382"/>
        <v>\\</v>
      </c>
      <c r="S167" s="38"/>
      <c r="T167" s="39"/>
      <c r="U167" s="31"/>
      <c r="V167" s="32"/>
      <c r="W167" s="36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35"/>
      <c r="DS167" s="287"/>
      <c r="DT167" s="36"/>
      <c r="DU167" s="37"/>
      <c r="DV167" s="28">
        <f>IF(AND($S167='자료입력 및 결과표시'!$B$6,COUNTIF($W167:$DR167,'자료입력 및 결과표시'!$C$6)&gt;=1),IF(OR('자료입력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DW167" s="28">
        <f>IF(AND($S167='자료입력 및 결과표시'!$B$7,COUNTIF($W167:$DR167,'자료입력 및 결과표시'!$C$7)&gt;=1),IF(OR('자료입력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DX167" s="28">
        <f>IF(AND($S167='자료입력 및 결과표시'!$B$8,COUNTIF($W167:$DR167,'자료입력 및 결과표시'!$C$8)&gt;=1),IF(OR('자료입력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DY167" s="28">
        <f>IF(AND($S167='자료입력 및 결과표시'!$B$9,COUNTIF($W167:$DR167,'자료입력 및 결과표시'!$C$9)&gt;=1),IF(OR('자료입력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DZ167" s="28">
        <f>IF(AND($S167='자료입력 및 결과표시'!$B$10,COUNTIF($W167:$DR167,'자료입력 및 결과표시'!$C$10)&gt;=1),IF(OR('자료입력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A167" s="28">
        <f>IF(AND($S167='자료입력 및 결과표시'!$B$11,COUNTIF($W167:$DR167,'자료입력 및 결과표시'!$C$11)&gt;=1),IF(OR('자료입력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B167" s="28">
        <f>IF(AND($S167='자료입력 및 결과표시'!$B$12,COUNTIF($W167:$DR167,'자료입력 및 결과표시'!$C$12)&gt;=1),IF(OR('자료입력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C167" s="28">
        <f>IF(AND($S167='자료입력 및 결과표시'!$B$13,COUNTIF($W167:$DR167,'자료입력 및 결과표시'!$C$13)&gt;=1),IF(OR('자료입력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D167" s="28">
        <f>IF(AND($S167='자료입력 및 결과표시'!$B$14,COUNTIF($W167:$DR167,'자료입력 및 결과표시'!$C$14)&gt;=1),IF(OR('자료입력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E167" s="28">
        <f>IF(AND($S167='자료입력 및 결과표시'!$B$15,COUNTIF($W167:$DR167,'자료입력 및 결과표시'!$C$15)&gt;=1),IF(OR('자료입력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F167" s="28">
        <f>IF(AND($S167='자료입력 및 결과표시'!$B$16,COUNTIF($W167:$DR167,'자료입력 및 결과표시'!$C$16)&gt;=1),IF(OR('자료입력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G167" s="28">
        <f>IF(AND($S167='자료입력 및 결과표시'!$B$17,COUNTIF($W167:$DR167,'자료입력 및 결과표시'!$C$17)&gt;=1),IF(OR('자료입력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H167" s="28">
        <f>IF(AND($S167='자료입력 및 결과표시'!$B$18,COUNTIF($W167:$DR167,'자료입력 및 결과표시'!$C$18)&gt;=1),IF(OR('자료입력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I167" s="28">
        <f>IF(AND($S167='자료입력 및 결과표시'!$B$19,COUNTIF($W167:$DR167,'자료입력 및 결과표시'!$C$19)&gt;=1),IF(OR('자료입력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J167" s="28">
        <f>IF(AND($S167='자료입력 및 결과표시'!$B$20,COUNTIF($W167:$DR167,'자료입력 및 결과표시'!$C$20)&gt;=1),IF(OR('자료입력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K167" s="28">
        <f>IF(AND($S167='자료입력 및 결과표시'!$B$21,COUNTIF($W167:$DR167,'자료입력 및 결과표시'!$C$21)&gt;=1),IF(OR('자료입력 및 결과표시'!$B$4+90&gt;=$V167,'자료입력 및 결과표시'!$B$4&lt;$U167),0,IF($V167-'자료입력 및 결과표시'!$B$4-90&gt;='자료입력 및 결과표시'!$E$4,'자료입력 및 결과표시'!$E$4,$V167-'자료입력 및 결과표시'!$B$4-90)),0)</f>
        <v>0</v>
      </c>
      <c r="EL167" s="17">
        <f>IF(AND(S167='자료입력 및 결과표시'!$B$6,COUNTIF('업무중복도(데이터 입력)'!$W167:$DR167,'자료입력 및 결과표시'!$C$6)&gt;=1),1,0)</f>
        <v>0</v>
      </c>
      <c r="EM167" s="17">
        <f>IF(AND(S167='자료입력 및 결과표시'!$B$7,COUNTIF('업무중복도(데이터 입력)'!$W167:$DR167,'자료입력 및 결과표시'!$C$7)&gt;=1),2,0)</f>
        <v>0</v>
      </c>
      <c r="EN167" s="17">
        <f>IF(AND(S167='자료입력 및 결과표시'!$B$8,COUNTIF('업무중복도(데이터 입력)'!$W167:$DR167,'자료입력 및 결과표시'!$C$8)&gt;=1),3,0)</f>
        <v>0</v>
      </c>
      <c r="EO167" s="17">
        <f>IF(AND(S167='자료입력 및 결과표시'!$B$9,COUNTIF('업무중복도(데이터 입력)'!$W167:$DR167,'자료입력 및 결과표시'!$C$9)&gt;=1),4,0)</f>
        <v>0</v>
      </c>
      <c r="EP167" s="17">
        <f>IF(AND(S167='자료입력 및 결과표시'!$B$10,COUNTIF('업무중복도(데이터 입력)'!$W167:$DR167,'자료입력 및 결과표시'!$C$10)&gt;=1),5,0)</f>
        <v>0</v>
      </c>
      <c r="EQ167" s="17">
        <f>IF(AND(S167='자료입력 및 결과표시'!$B$11,COUNTIF('업무중복도(데이터 입력)'!$W167:$DR167,'자료입력 및 결과표시'!$C$11)&gt;=1),6,0)</f>
        <v>0</v>
      </c>
      <c r="ER167" s="17">
        <f>IF(AND(S167='자료입력 및 결과표시'!$B$12,COUNTIF('업무중복도(데이터 입력)'!$W167:$DR167,'자료입력 및 결과표시'!$C$12)&gt;=1),7,0)</f>
        <v>0</v>
      </c>
      <c r="ES167" s="17">
        <f>IF(AND(S167='자료입력 및 결과표시'!$B$13,COUNTIF('업무중복도(데이터 입력)'!$W167:$DR167,'자료입력 및 결과표시'!$C$13)&gt;=1),8,0)</f>
        <v>0</v>
      </c>
      <c r="ET167" s="17">
        <f>IF(AND(S167='자료입력 및 결과표시'!$B$14,COUNTIF('업무중복도(데이터 입력)'!$W167:$DR167,'자료입력 및 결과표시'!$C$14)&gt;=1),9,0)</f>
        <v>0</v>
      </c>
      <c r="EU167" s="17">
        <f>IF(AND(S167='자료입력 및 결과표시'!$B$15,COUNTIF('업무중복도(데이터 입력)'!$W167:$DR167,'자료입력 및 결과표시'!$C$15)&gt;=1),10,0)</f>
        <v>0</v>
      </c>
      <c r="EV167" s="17">
        <f>IF(AND(S167='자료입력 및 결과표시'!$B$16,COUNTIF('업무중복도(데이터 입력)'!$W167:$DR167,'자료입력 및 결과표시'!$C$16)&gt;=1),11,0)</f>
        <v>0</v>
      </c>
      <c r="EW167" s="17">
        <f>IF(AND(S167='자료입력 및 결과표시'!$B$17,COUNTIF('업무중복도(데이터 입력)'!$W167:$DR167,'자료입력 및 결과표시'!$C$17)&gt;=1),12,0)</f>
        <v>0</v>
      </c>
      <c r="EX167" s="17">
        <f>IF(AND(S167='자료입력 및 결과표시'!$B$18,COUNTIF('업무중복도(데이터 입력)'!$W167:$DR167,'자료입력 및 결과표시'!$C$18)&gt;=1),13,0)</f>
        <v>0</v>
      </c>
      <c r="EY167" s="17">
        <f>IF(AND(S167='자료입력 및 결과표시'!$B$19,COUNTIF('업무중복도(데이터 입력)'!$W167:$DR167,'자료입력 및 결과표시'!$C$19)&gt;=1),14,0)</f>
        <v>0</v>
      </c>
      <c r="EZ167" s="17">
        <f>IF(AND(S167='자료입력 및 결과표시'!$B$20,COUNTIF('업무중복도(데이터 입력)'!$W167:$DR167,'자료입력 및 결과표시'!$C$20)&gt;=1),15,0)</f>
        <v>0</v>
      </c>
      <c r="FA167" s="17">
        <f>IF(AND(S167='자료입력 및 결과표시'!$B$21,COUNTIF('업무중복도(데이터 입력)'!$W167:$DR167,'자료입력 및 결과표시'!$C$21)&gt;=1),16,0)</f>
        <v>0</v>
      </c>
      <c r="FD167" s="270" t="str">
        <f ca="1">IFERROR(MATCH('자료입력 및 결과표시'!$C$62,OFFSET($R$3,$FD166,,1000),0)+$FD166,"")</f>
        <v/>
      </c>
      <c r="FE167" s="271" t="str">
        <f t="shared" ca="1" si="383"/>
        <v/>
      </c>
      <c r="FK167" s="17">
        <f t="shared" si="384"/>
        <v>0</v>
      </c>
      <c r="FO167"/>
      <c r="FP167" s="17" t="str">
        <f t="shared" ca="1" si="385"/>
        <v/>
      </c>
      <c r="FQ167" s="270" t="str">
        <f ca="1">IFERROR(MATCH('자료입력 및 결과표시'!$C$62,OFFSET($R$3,$FQ166,,1000),0)+$FQ166,"")</f>
        <v/>
      </c>
      <c r="FR167" s="17" t="str">
        <f t="shared" ca="1" si="386"/>
        <v/>
      </c>
      <c r="FS167" s="17" t="str">
        <f t="shared" ca="1" si="387"/>
        <v/>
      </c>
      <c r="FT167" s="17" t="str">
        <f t="shared" ca="1" si="388"/>
        <v/>
      </c>
      <c r="FU167" s="17" t="str">
        <f t="shared" ca="1" si="389"/>
        <v/>
      </c>
      <c r="FV167" s="17" t="str">
        <f t="shared" ca="1" si="390"/>
        <v/>
      </c>
      <c r="FW167" s="17" t="str">
        <f t="shared" ca="1" si="391"/>
        <v/>
      </c>
      <c r="FX167" s="17" t="str">
        <f t="shared" ca="1" si="392"/>
        <v/>
      </c>
      <c r="FY167" s="17" t="str">
        <f t="shared" ca="1" si="393"/>
        <v/>
      </c>
      <c r="FZ167" s="17" t="str">
        <f t="shared" ca="1" si="394"/>
        <v/>
      </c>
      <c r="GA167" s="17" t="str">
        <f t="shared" ca="1" si="395"/>
        <v/>
      </c>
      <c r="GB167" s="17" t="str">
        <f t="shared" ca="1" si="396"/>
        <v/>
      </c>
      <c r="GC167" s="17" t="str">
        <f t="shared" ca="1" si="397"/>
        <v/>
      </c>
      <c r="GD167" s="17" t="str">
        <f t="shared" ca="1" si="398"/>
        <v/>
      </c>
      <c r="GE167" s="17" t="str">
        <f t="shared" ca="1" si="399"/>
        <v/>
      </c>
      <c r="GF167" s="17" t="str">
        <f t="shared" ca="1" si="400"/>
        <v/>
      </c>
      <c r="GG167" s="17" t="str">
        <f t="shared" ca="1" si="401"/>
        <v/>
      </c>
      <c r="GH167" s="17" t="str">
        <f t="shared" ca="1" si="402"/>
        <v/>
      </c>
      <c r="GI167" s="17" t="str">
        <f t="shared" ca="1" si="403"/>
        <v/>
      </c>
      <c r="GJ167" s="17" t="str">
        <f t="shared" ca="1" si="404"/>
        <v/>
      </c>
      <c r="GK167" s="17" t="str">
        <f t="shared" ca="1" si="405"/>
        <v/>
      </c>
      <c r="GL167" s="17" t="str">
        <f t="shared" ca="1" si="406"/>
        <v/>
      </c>
      <c r="GM167" s="17" t="str">
        <f t="shared" ca="1" si="407"/>
        <v/>
      </c>
      <c r="GN167" s="17" t="str">
        <f t="shared" ca="1" si="408"/>
        <v/>
      </c>
      <c r="GO167" s="17" t="str">
        <f t="shared" ca="1" si="409"/>
        <v/>
      </c>
      <c r="GP167" s="17" t="str">
        <f t="shared" ca="1" si="410"/>
        <v/>
      </c>
      <c r="GQ167" s="17" t="str">
        <f t="shared" ca="1" si="411"/>
        <v/>
      </c>
      <c r="GR167" s="17" t="str">
        <f t="shared" ca="1" si="412"/>
        <v/>
      </c>
      <c r="GS167" s="17" t="str">
        <f t="shared" ca="1" si="413"/>
        <v/>
      </c>
      <c r="GT167" s="17" t="str">
        <f t="shared" ca="1" si="414"/>
        <v/>
      </c>
      <c r="GU167" s="17" t="str">
        <f t="shared" ca="1" si="415"/>
        <v/>
      </c>
      <c r="GV167" s="17" t="str">
        <f t="shared" ca="1" si="416"/>
        <v/>
      </c>
      <c r="GW167" s="17" t="str">
        <f t="shared" ca="1" si="417"/>
        <v/>
      </c>
      <c r="GX167" s="17" t="str">
        <f t="shared" ca="1" si="418"/>
        <v/>
      </c>
      <c r="GY167" s="17" t="str">
        <f t="shared" ca="1" si="419"/>
        <v/>
      </c>
      <c r="GZ167" s="17" t="str">
        <f t="shared" ca="1" si="420"/>
        <v/>
      </c>
      <c r="HA167" s="17" t="str">
        <f t="shared" ca="1" si="421"/>
        <v/>
      </c>
      <c r="HB167" s="17" t="str">
        <f t="shared" ca="1" si="422"/>
        <v/>
      </c>
      <c r="HC167" s="17" t="str">
        <f t="shared" ca="1" si="423"/>
        <v/>
      </c>
      <c r="HD167" s="17" t="str">
        <f t="shared" ca="1" si="424"/>
        <v/>
      </c>
      <c r="HE167" s="17" t="str">
        <f t="shared" ca="1" si="425"/>
        <v/>
      </c>
      <c r="HF167" s="17" t="str">
        <f t="shared" ca="1" si="426"/>
        <v/>
      </c>
      <c r="HG167" s="17" t="str">
        <f t="shared" ca="1" si="427"/>
        <v/>
      </c>
      <c r="HH167" s="17" t="str">
        <f t="shared" ca="1" si="428"/>
        <v/>
      </c>
      <c r="HI167" s="17" t="str">
        <f t="shared" ca="1" si="429"/>
        <v/>
      </c>
      <c r="HJ167" s="17" t="str">
        <f t="shared" ca="1" si="430"/>
        <v/>
      </c>
      <c r="HK167" s="17" t="str">
        <f t="shared" ca="1" si="431"/>
        <v/>
      </c>
      <c r="HL167" s="17" t="str">
        <f t="shared" ca="1" si="432"/>
        <v/>
      </c>
      <c r="HM167" s="17" t="str">
        <f t="shared" ca="1" si="433"/>
        <v/>
      </c>
      <c r="HN167" s="17" t="str">
        <f t="shared" ca="1" si="434"/>
        <v/>
      </c>
      <c r="HO167" s="17" t="str">
        <f t="shared" ca="1" si="435"/>
        <v/>
      </c>
      <c r="HP167" s="17" t="str">
        <f t="shared" ca="1" si="436"/>
        <v/>
      </c>
      <c r="HQ167" s="17" t="str">
        <f t="shared" ca="1" si="437"/>
        <v/>
      </c>
      <c r="HR167" s="17" t="str">
        <f t="shared" ca="1" si="438"/>
        <v/>
      </c>
      <c r="HS167" s="17" t="str">
        <f t="shared" ca="1" si="439"/>
        <v/>
      </c>
      <c r="HT167" s="17" t="str">
        <f t="shared" ca="1" si="440"/>
        <v/>
      </c>
      <c r="HU167" s="17" t="str">
        <f t="shared" ca="1" si="441"/>
        <v/>
      </c>
      <c r="HV167" s="17" t="str">
        <f t="shared" ca="1" si="442"/>
        <v/>
      </c>
      <c r="HW167" s="17" t="str">
        <f t="shared" ca="1" si="443"/>
        <v/>
      </c>
      <c r="HX167" s="17" t="str">
        <f t="shared" ca="1" si="444"/>
        <v/>
      </c>
      <c r="HY167" s="17" t="str">
        <f t="shared" ca="1" si="445"/>
        <v/>
      </c>
      <c r="HZ167" s="17" t="str">
        <f t="shared" ca="1" si="446"/>
        <v/>
      </c>
      <c r="IA167" s="17" t="str">
        <f t="shared" ca="1" si="447"/>
        <v/>
      </c>
      <c r="IB167" s="17" t="str">
        <f t="shared" ca="1" si="448"/>
        <v/>
      </c>
      <c r="IC167" s="17" t="str">
        <f t="shared" ca="1" si="449"/>
        <v/>
      </c>
      <c r="ID167" s="17" t="str">
        <f t="shared" ca="1" si="450"/>
        <v/>
      </c>
      <c r="IE167" s="17" t="str">
        <f t="shared" ca="1" si="451"/>
        <v/>
      </c>
      <c r="IF167" s="17" t="str">
        <f t="shared" ca="1" si="452"/>
        <v/>
      </c>
      <c r="IG167" s="17" t="str">
        <f t="shared" ca="1" si="453"/>
        <v/>
      </c>
      <c r="IH167" s="17" t="str">
        <f t="shared" ca="1" si="454"/>
        <v/>
      </c>
      <c r="II167" s="17" t="str">
        <f t="shared" ca="1" si="455"/>
        <v/>
      </c>
      <c r="IJ167" s="17" t="str">
        <f t="shared" ca="1" si="456"/>
        <v/>
      </c>
      <c r="IK167" s="17" t="str">
        <f t="shared" ca="1" si="457"/>
        <v/>
      </c>
      <c r="IL167" s="17" t="str">
        <f t="shared" ca="1" si="458"/>
        <v/>
      </c>
      <c r="IM167" s="17" t="str">
        <f t="shared" ca="1" si="459"/>
        <v/>
      </c>
      <c r="IN167" s="17" t="str">
        <f t="shared" ca="1" si="460"/>
        <v/>
      </c>
      <c r="IO167" s="17" t="str">
        <f t="shared" ca="1" si="461"/>
        <v/>
      </c>
      <c r="IP167" s="17" t="str">
        <f t="shared" ca="1" si="462"/>
        <v/>
      </c>
      <c r="IQ167" s="17" t="str">
        <f t="shared" ca="1" si="463"/>
        <v/>
      </c>
      <c r="IR167" s="17" t="str">
        <f t="shared" ca="1" si="464"/>
        <v/>
      </c>
      <c r="IS167" s="17" t="str">
        <f t="shared" ca="1" si="465"/>
        <v/>
      </c>
      <c r="IT167" s="17" t="str">
        <f t="shared" ca="1" si="466"/>
        <v/>
      </c>
      <c r="IU167" s="17" t="str">
        <f t="shared" ca="1" si="467"/>
        <v/>
      </c>
      <c r="IV167" s="17" t="str">
        <f t="shared" ca="1" si="468"/>
        <v/>
      </c>
      <c r="IW167" s="17" t="str">
        <f t="shared" ca="1" si="469"/>
        <v/>
      </c>
      <c r="IX167" s="17" t="str">
        <f t="shared" ca="1" si="470"/>
        <v/>
      </c>
      <c r="IY167" s="17" t="str">
        <f t="shared" ca="1" si="471"/>
        <v/>
      </c>
      <c r="IZ167" s="17" t="str">
        <f t="shared" ca="1" si="472"/>
        <v/>
      </c>
      <c r="JA167" s="17" t="str">
        <f t="shared" ca="1" si="473"/>
        <v/>
      </c>
      <c r="JB167" s="17" t="str">
        <f t="shared" ca="1" si="474"/>
        <v/>
      </c>
      <c r="JC167" s="17" t="str">
        <f t="shared" ca="1" si="475"/>
        <v/>
      </c>
      <c r="JD167" s="17" t="str">
        <f t="shared" ca="1" si="476"/>
        <v/>
      </c>
      <c r="JE167" s="17" t="str">
        <f t="shared" ca="1" si="477"/>
        <v/>
      </c>
      <c r="JF167" s="17" t="str">
        <f t="shared" ca="1" si="478"/>
        <v/>
      </c>
      <c r="JG167" s="17" t="str">
        <f t="shared" ca="1" si="479"/>
        <v/>
      </c>
      <c r="JH167" s="17" t="str">
        <f t="shared" ca="1" si="480"/>
        <v/>
      </c>
      <c r="JI167" s="17" t="str">
        <f t="shared" ca="1" si="481"/>
        <v/>
      </c>
      <c r="JJ167" s="17" t="str">
        <f t="shared" ca="1" si="482"/>
        <v/>
      </c>
      <c r="JK167" s="17" t="str">
        <f t="shared" ca="1" si="483"/>
        <v/>
      </c>
      <c r="JL167" s="17" t="str">
        <f t="shared" ca="1" si="484"/>
        <v/>
      </c>
      <c r="JM167" s="17" t="str">
        <f t="shared" ca="1" si="485"/>
        <v/>
      </c>
    </row>
    <row r="168" spans="1:273">
      <c r="A168" s="17" t="str">
        <f t="shared" si="366"/>
        <v>\\\0</v>
      </c>
      <c r="B168" s="17" t="str">
        <f t="shared" si="367"/>
        <v>\\\0</v>
      </c>
      <c r="C168" s="17" t="str">
        <f t="shared" si="368"/>
        <v>\\\0</v>
      </c>
      <c r="D168" s="17" t="str">
        <f t="shared" si="369"/>
        <v>\\\0</v>
      </c>
      <c r="E168" s="17" t="str">
        <f t="shared" si="370"/>
        <v>\\\0</v>
      </c>
      <c r="F168" s="17" t="str">
        <f t="shared" si="371"/>
        <v>\\\0</v>
      </c>
      <c r="G168" s="17" t="str">
        <f t="shared" si="372"/>
        <v>\\\0</v>
      </c>
      <c r="H168" s="17" t="str">
        <f t="shared" si="373"/>
        <v>\\\0</v>
      </c>
      <c r="I168" s="17" t="str">
        <f t="shared" si="374"/>
        <v>\\\0</v>
      </c>
      <c r="J168" s="17" t="str">
        <f t="shared" si="375"/>
        <v>\\\0</v>
      </c>
      <c r="K168" s="17" t="str">
        <f t="shared" si="376"/>
        <v>\\\0</v>
      </c>
      <c r="L168" s="17" t="str">
        <f t="shared" si="377"/>
        <v>\\\0</v>
      </c>
      <c r="M168" s="17" t="str">
        <f t="shared" si="378"/>
        <v>\\\0</v>
      </c>
      <c r="N168" s="17" t="str">
        <f t="shared" si="379"/>
        <v>\\\0</v>
      </c>
      <c r="O168" s="17" t="str">
        <f t="shared" si="380"/>
        <v>\\\0</v>
      </c>
      <c r="P168" s="17" t="str">
        <f t="shared" si="381"/>
        <v>\\\0</v>
      </c>
      <c r="R168" s="17" t="str">
        <f t="shared" si="382"/>
        <v>\\</v>
      </c>
      <c r="S168" s="38"/>
      <c r="T168" s="39"/>
      <c r="U168" s="31"/>
      <c r="V168" s="32"/>
      <c r="W168" s="36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35"/>
      <c r="DS168" s="287"/>
      <c r="DT168" s="36"/>
      <c r="DU168" s="37"/>
      <c r="DV168" s="28">
        <f>IF(AND($S168='자료입력 및 결과표시'!$B$6,COUNTIF($W168:$DR168,'자료입력 및 결과표시'!$C$6)&gt;=1),IF(OR('자료입력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DW168" s="28">
        <f>IF(AND($S168='자료입력 및 결과표시'!$B$7,COUNTIF($W168:$DR168,'자료입력 및 결과표시'!$C$7)&gt;=1),IF(OR('자료입력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DX168" s="28">
        <f>IF(AND($S168='자료입력 및 결과표시'!$B$8,COUNTIF($W168:$DR168,'자료입력 및 결과표시'!$C$8)&gt;=1),IF(OR('자료입력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DY168" s="28">
        <f>IF(AND($S168='자료입력 및 결과표시'!$B$9,COUNTIF($W168:$DR168,'자료입력 및 결과표시'!$C$9)&gt;=1),IF(OR('자료입력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DZ168" s="28">
        <f>IF(AND($S168='자료입력 및 결과표시'!$B$10,COUNTIF($W168:$DR168,'자료입력 및 결과표시'!$C$10)&gt;=1),IF(OR('자료입력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A168" s="28">
        <f>IF(AND($S168='자료입력 및 결과표시'!$B$11,COUNTIF($W168:$DR168,'자료입력 및 결과표시'!$C$11)&gt;=1),IF(OR('자료입력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B168" s="28">
        <f>IF(AND($S168='자료입력 및 결과표시'!$B$12,COUNTIF($W168:$DR168,'자료입력 및 결과표시'!$C$12)&gt;=1),IF(OR('자료입력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C168" s="28">
        <f>IF(AND($S168='자료입력 및 결과표시'!$B$13,COUNTIF($W168:$DR168,'자료입력 및 결과표시'!$C$13)&gt;=1),IF(OR('자료입력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D168" s="28">
        <f>IF(AND($S168='자료입력 및 결과표시'!$B$14,COUNTIF($W168:$DR168,'자료입력 및 결과표시'!$C$14)&gt;=1),IF(OR('자료입력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E168" s="28">
        <f>IF(AND($S168='자료입력 및 결과표시'!$B$15,COUNTIF($W168:$DR168,'자료입력 및 결과표시'!$C$15)&gt;=1),IF(OR('자료입력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F168" s="28">
        <f>IF(AND($S168='자료입력 및 결과표시'!$B$16,COUNTIF($W168:$DR168,'자료입력 및 결과표시'!$C$16)&gt;=1),IF(OR('자료입력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G168" s="28">
        <f>IF(AND($S168='자료입력 및 결과표시'!$B$17,COUNTIF($W168:$DR168,'자료입력 및 결과표시'!$C$17)&gt;=1),IF(OR('자료입력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H168" s="28">
        <f>IF(AND($S168='자료입력 및 결과표시'!$B$18,COUNTIF($W168:$DR168,'자료입력 및 결과표시'!$C$18)&gt;=1),IF(OR('자료입력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I168" s="28">
        <f>IF(AND($S168='자료입력 및 결과표시'!$B$19,COUNTIF($W168:$DR168,'자료입력 및 결과표시'!$C$19)&gt;=1),IF(OR('자료입력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J168" s="28">
        <f>IF(AND($S168='자료입력 및 결과표시'!$B$20,COUNTIF($W168:$DR168,'자료입력 및 결과표시'!$C$20)&gt;=1),IF(OR('자료입력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K168" s="28">
        <f>IF(AND($S168='자료입력 및 결과표시'!$B$21,COUNTIF($W168:$DR168,'자료입력 및 결과표시'!$C$21)&gt;=1),IF(OR('자료입력 및 결과표시'!$B$4+90&gt;=$V168,'자료입력 및 결과표시'!$B$4&lt;$U168),0,IF($V168-'자료입력 및 결과표시'!$B$4-90&gt;='자료입력 및 결과표시'!$E$4,'자료입력 및 결과표시'!$E$4,$V168-'자료입력 및 결과표시'!$B$4-90)),0)</f>
        <v>0</v>
      </c>
      <c r="EL168" s="17">
        <f>IF(AND(S168='자료입력 및 결과표시'!$B$6,COUNTIF('업무중복도(데이터 입력)'!$W168:$DR168,'자료입력 및 결과표시'!$C$6)&gt;=1),1,0)</f>
        <v>0</v>
      </c>
      <c r="EM168" s="17">
        <f>IF(AND(S168='자료입력 및 결과표시'!$B$7,COUNTIF('업무중복도(데이터 입력)'!$W168:$DR168,'자료입력 및 결과표시'!$C$7)&gt;=1),2,0)</f>
        <v>0</v>
      </c>
      <c r="EN168" s="17">
        <f>IF(AND(S168='자료입력 및 결과표시'!$B$8,COUNTIF('업무중복도(데이터 입력)'!$W168:$DR168,'자료입력 및 결과표시'!$C$8)&gt;=1),3,0)</f>
        <v>0</v>
      </c>
      <c r="EO168" s="17">
        <f>IF(AND(S168='자료입력 및 결과표시'!$B$9,COUNTIF('업무중복도(데이터 입력)'!$W168:$DR168,'자료입력 및 결과표시'!$C$9)&gt;=1),4,0)</f>
        <v>0</v>
      </c>
      <c r="EP168" s="17">
        <f>IF(AND(S168='자료입력 및 결과표시'!$B$10,COUNTIF('업무중복도(데이터 입력)'!$W168:$DR168,'자료입력 및 결과표시'!$C$10)&gt;=1),5,0)</f>
        <v>0</v>
      </c>
      <c r="EQ168" s="17">
        <f>IF(AND(S168='자료입력 및 결과표시'!$B$11,COUNTIF('업무중복도(데이터 입력)'!$W168:$DR168,'자료입력 및 결과표시'!$C$11)&gt;=1),6,0)</f>
        <v>0</v>
      </c>
      <c r="ER168" s="17">
        <f>IF(AND(S168='자료입력 및 결과표시'!$B$12,COUNTIF('업무중복도(데이터 입력)'!$W168:$DR168,'자료입력 및 결과표시'!$C$12)&gt;=1),7,0)</f>
        <v>0</v>
      </c>
      <c r="ES168" s="17">
        <f>IF(AND(S168='자료입력 및 결과표시'!$B$13,COUNTIF('업무중복도(데이터 입력)'!$W168:$DR168,'자료입력 및 결과표시'!$C$13)&gt;=1),8,0)</f>
        <v>0</v>
      </c>
      <c r="ET168" s="17">
        <f>IF(AND(S168='자료입력 및 결과표시'!$B$14,COUNTIF('업무중복도(데이터 입력)'!$W168:$DR168,'자료입력 및 결과표시'!$C$14)&gt;=1),9,0)</f>
        <v>0</v>
      </c>
      <c r="EU168" s="17">
        <f>IF(AND(S168='자료입력 및 결과표시'!$B$15,COUNTIF('업무중복도(데이터 입력)'!$W168:$DR168,'자료입력 및 결과표시'!$C$15)&gt;=1),10,0)</f>
        <v>0</v>
      </c>
      <c r="EV168" s="17">
        <f>IF(AND(S168='자료입력 및 결과표시'!$B$16,COUNTIF('업무중복도(데이터 입력)'!$W168:$DR168,'자료입력 및 결과표시'!$C$16)&gt;=1),11,0)</f>
        <v>0</v>
      </c>
      <c r="EW168" s="17">
        <f>IF(AND(S168='자료입력 및 결과표시'!$B$17,COUNTIF('업무중복도(데이터 입력)'!$W168:$DR168,'자료입력 및 결과표시'!$C$17)&gt;=1),12,0)</f>
        <v>0</v>
      </c>
      <c r="EX168" s="17">
        <f>IF(AND(S168='자료입력 및 결과표시'!$B$18,COUNTIF('업무중복도(데이터 입력)'!$W168:$DR168,'자료입력 및 결과표시'!$C$18)&gt;=1),13,0)</f>
        <v>0</v>
      </c>
      <c r="EY168" s="17">
        <f>IF(AND(S168='자료입력 및 결과표시'!$B$19,COUNTIF('업무중복도(데이터 입력)'!$W168:$DR168,'자료입력 및 결과표시'!$C$19)&gt;=1),14,0)</f>
        <v>0</v>
      </c>
      <c r="EZ168" s="17">
        <f>IF(AND(S168='자료입력 및 결과표시'!$B$20,COUNTIF('업무중복도(데이터 입력)'!$W168:$DR168,'자료입력 및 결과표시'!$C$20)&gt;=1),15,0)</f>
        <v>0</v>
      </c>
      <c r="FA168" s="17">
        <f>IF(AND(S168='자료입력 및 결과표시'!$B$21,COUNTIF('업무중복도(데이터 입력)'!$W168:$DR168,'자료입력 및 결과표시'!$C$21)&gt;=1),16,0)</f>
        <v>0</v>
      </c>
      <c r="FD168" s="270" t="str">
        <f ca="1">IFERROR(MATCH('자료입력 및 결과표시'!$C$62,OFFSET($R$3,$FD167,,1000),0)+$FD167,"")</f>
        <v/>
      </c>
      <c r="FE168" s="271" t="str">
        <f t="shared" ca="1" si="383"/>
        <v/>
      </c>
      <c r="FK168" s="17">
        <f t="shared" si="384"/>
        <v>0</v>
      </c>
      <c r="FO168"/>
      <c r="FP168" s="17" t="str">
        <f t="shared" ca="1" si="385"/>
        <v/>
      </c>
      <c r="FQ168" s="270" t="str">
        <f ca="1">IFERROR(MATCH('자료입력 및 결과표시'!$C$62,OFFSET($R$3,$FQ167,,1000),0)+$FQ167,"")</f>
        <v/>
      </c>
      <c r="FR168" s="17" t="str">
        <f t="shared" ca="1" si="386"/>
        <v/>
      </c>
      <c r="FS168" s="17" t="str">
        <f t="shared" ca="1" si="387"/>
        <v/>
      </c>
      <c r="FT168" s="17" t="str">
        <f t="shared" ca="1" si="388"/>
        <v/>
      </c>
      <c r="FU168" s="17" t="str">
        <f t="shared" ca="1" si="389"/>
        <v/>
      </c>
      <c r="FV168" s="17" t="str">
        <f t="shared" ca="1" si="390"/>
        <v/>
      </c>
      <c r="FW168" s="17" t="str">
        <f t="shared" ca="1" si="391"/>
        <v/>
      </c>
      <c r="FX168" s="17" t="str">
        <f t="shared" ca="1" si="392"/>
        <v/>
      </c>
      <c r="FY168" s="17" t="str">
        <f t="shared" ca="1" si="393"/>
        <v/>
      </c>
      <c r="FZ168" s="17" t="str">
        <f t="shared" ca="1" si="394"/>
        <v/>
      </c>
      <c r="GA168" s="17" t="str">
        <f t="shared" ca="1" si="395"/>
        <v/>
      </c>
      <c r="GB168" s="17" t="str">
        <f t="shared" ca="1" si="396"/>
        <v/>
      </c>
      <c r="GC168" s="17" t="str">
        <f t="shared" ca="1" si="397"/>
        <v/>
      </c>
      <c r="GD168" s="17" t="str">
        <f t="shared" ca="1" si="398"/>
        <v/>
      </c>
      <c r="GE168" s="17" t="str">
        <f t="shared" ca="1" si="399"/>
        <v/>
      </c>
      <c r="GF168" s="17" t="str">
        <f t="shared" ca="1" si="400"/>
        <v/>
      </c>
      <c r="GG168" s="17" t="str">
        <f t="shared" ca="1" si="401"/>
        <v/>
      </c>
      <c r="GH168" s="17" t="str">
        <f t="shared" ca="1" si="402"/>
        <v/>
      </c>
      <c r="GI168" s="17" t="str">
        <f t="shared" ca="1" si="403"/>
        <v/>
      </c>
      <c r="GJ168" s="17" t="str">
        <f t="shared" ca="1" si="404"/>
        <v/>
      </c>
      <c r="GK168" s="17" t="str">
        <f t="shared" ca="1" si="405"/>
        <v/>
      </c>
      <c r="GL168" s="17" t="str">
        <f t="shared" ca="1" si="406"/>
        <v/>
      </c>
      <c r="GM168" s="17" t="str">
        <f t="shared" ca="1" si="407"/>
        <v/>
      </c>
      <c r="GN168" s="17" t="str">
        <f t="shared" ca="1" si="408"/>
        <v/>
      </c>
      <c r="GO168" s="17" t="str">
        <f t="shared" ca="1" si="409"/>
        <v/>
      </c>
      <c r="GP168" s="17" t="str">
        <f t="shared" ca="1" si="410"/>
        <v/>
      </c>
      <c r="GQ168" s="17" t="str">
        <f t="shared" ca="1" si="411"/>
        <v/>
      </c>
      <c r="GR168" s="17" t="str">
        <f t="shared" ca="1" si="412"/>
        <v/>
      </c>
      <c r="GS168" s="17" t="str">
        <f t="shared" ca="1" si="413"/>
        <v/>
      </c>
      <c r="GT168" s="17" t="str">
        <f t="shared" ca="1" si="414"/>
        <v/>
      </c>
      <c r="GU168" s="17" t="str">
        <f t="shared" ca="1" si="415"/>
        <v/>
      </c>
      <c r="GV168" s="17" t="str">
        <f t="shared" ca="1" si="416"/>
        <v/>
      </c>
      <c r="GW168" s="17" t="str">
        <f t="shared" ca="1" si="417"/>
        <v/>
      </c>
      <c r="GX168" s="17" t="str">
        <f t="shared" ca="1" si="418"/>
        <v/>
      </c>
      <c r="GY168" s="17" t="str">
        <f t="shared" ca="1" si="419"/>
        <v/>
      </c>
      <c r="GZ168" s="17" t="str">
        <f t="shared" ca="1" si="420"/>
        <v/>
      </c>
      <c r="HA168" s="17" t="str">
        <f t="shared" ca="1" si="421"/>
        <v/>
      </c>
      <c r="HB168" s="17" t="str">
        <f t="shared" ca="1" si="422"/>
        <v/>
      </c>
      <c r="HC168" s="17" t="str">
        <f t="shared" ca="1" si="423"/>
        <v/>
      </c>
      <c r="HD168" s="17" t="str">
        <f t="shared" ca="1" si="424"/>
        <v/>
      </c>
      <c r="HE168" s="17" t="str">
        <f t="shared" ca="1" si="425"/>
        <v/>
      </c>
      <c r="HF168" s="17" t="str">
        <f t="shared" ca="1" si="426"/>
        <v/>
      </c>
      <c r="HG168" s="17" t="str">
        <f t="shared" ca="1" si="427"/>
        <v/>
      </c>
      <c r="HH168" s="17" t="str">
        <f t="shared" ca="1" si="428"/>
        <v/>
      </c>
      <c r="HI168" s="17" t="str">
        <f t="shared" ca="1" si="429"/>
        <v/>
      </c>
      <c r="HJ168" s="17" t="str">
        <f t="shared" ca="1" si="430"/>
        <v/>
      </c>
      <c r="HK168" s="17" t="str">
        <f t="shared" ca="1" si="431"/>
        <v/>
      </c>
      <c r="HL168" s="17" t="str">
        <f t="shared" ca="1" si="432"/>
        <v/>
      </c>
      <c r="HM168" s="17" t="str">
        <f t="shared" ca="1" si="433"/>
        <v/>
      </c>
      <c r="HN168" s="17" t="str">
        <f t="shared" ca="1" si="434"/>
        <v/>
      </c>
      <c r="HO168" s="17" t="str">
        <f t="shared" ca="1" si="435"/>
        <v/>
      </c>
      <c r="HP168" s="17" t="str">
        <f t="shared" ca="1" si="436"/>
        <v/>
      </c>
      <c r="HQ168" s="17" t="str">
        <f t="shared" ca="1" si="437"/>
        <v/>
      </c>
      <c r="HR168" s="17" t="str">
        <f t="shared" ca="1" si="438"/>
        <v/>
      </c>
      <c r="HS168" s="17" t="str">
        <f t="shared" ca="1" si="439"/>
        <v/>
      </c>
      <c r="HT168" s="17" t="str">
        <f t="shared" ca="1" si="440"/>
        <v/>
      </c>
      <c r="HU168" s="17" t="str">
        <f t="shared" ca="1" si="441"/>
        <v/>
      </c>
      <c r="HV168" s="17" t="str">
        <f t="shared" ca="1" si="442"/>
        <v/>
      </c>
      <c r="HW168" s="17" t="str">
        <f t="shared" ca="1" si="443"/>
        <v/>
      </c>
      <c r="HX168" s="17" t="str">
        <f t="shared" ca="1" si="444"/>
        <v/>
      </c>
      <c r="HY168" s="17" t="str">
        <f t="shared" ca="1" si="445"/>
        <v/>
      </c>
      <c r="HZ168" s="17" t="str">
        <f t="shared" ca="1" si="446"/>
        <v/>
      </c>
      <c r="IA168" s="17" t="str">
        <f t="shared" ca="1" si="447"/>
        <v/>
      </c>
      <c r="IB168" s="17" t="str">
        <f t="shared" ca="1" si="448"/>
        <v/>
      </c>
      <c r="IC168" s="17" t="str">
        <f t="shared" ca="1" si="449"/>
        <v/>
      </c>
      <c r="ID168" s="17" t="str">
        <f t="shared" ca="1" si="450"/>
        <v/>
      </c>
      <c r="IE168" s="17" t="str">
        <f t="shared" ca="1" si="451"/>
        <v/>
      </c>
      <c r="IF168" s="17" t="str">
        <f t="shared" ca="1" si="452"/>
        <v/>
      </c>
      <c r="IG168" s="17" t="str">
        <f t="shared" ca="1" si="453"/>
        <v/>
      </c>
      <c r="IH168" s="17" t="str">
        <f t="shared" ca="1" si="454"/>
        <v/>
      </c>
      <c r="II168" s="17" t="str">
        <f t="shared" ca="1" si="455"/>
        <v/>
      </c>
      <c r="IJ168" s="17" t="str">
        <f t="shared" ca="1" si="456"/>
        <v/>
      </c>
      <c r="IK168" s="17" t="str">
        <f t="shared" ca="1" si="457"/>
        <v/>
      </c>
      <c r="IL168" s="17" t="str">
        <f t="shared" ca="1" si="458"/>
        <v/>
      </c>
      <c r="IM168" s="17" t="str">
        <f t="shared" ca="1" si="459"/>
        <v/>
      </c>
      <c r="IN168" s="17" t="str">
        <f t="shared" ca="1" si="460"/>
        <v/>
      </c>
      <c r="IO168" s="17" t="str">
        <f t="shared" ca="1" si="461"/>
        <v/>
      </c>
      <c r="IP168" s="17" t="str">
        <f t="shared" ca="1" si="462"/>
        <v/>
      </c>
      <c r="IQ168" s="17" t="str">
        <f t="shared" ca="1" si="463"/>
        <v/>
      </c>
      <c r="IR168" s="17" t="str">
        <f t="shared" ca="1" si="464"/>
        <v/>
      </c>
      <c r="IS168" s="17" t="str">
        <f t="shared" ca="1" si="465"/>
        <v/>
      </c>
      <c r="IT168" s="17" t="str">
        <f t="shared" ca="1" si="466"/>
        <v/>
      </c>
      <c r="IU168" s="17" t="str">
        <f t="shared" ca="1" si="467"/>
        <v/>
      </c>
      <c r="IV168" s="17" t="str">
        <f t="shared" ca="1" si="468"/>
        <v/>
      </c>
      <c r="IW168" s="17" t="str">
        <f t="shared" ca="1" si="469"/>
        <v/>
      </c>
      <c r="IX168" s="17" t="str">
        <f t="shared" ca="1" si="470"/>
        <v/>
      </c>
      <c r="IY168" s="17" t="str">
        <f t="shared" ca="1" si="471"/>
        <v/>
      </c>
      <c r="IZ168" s="17" t="str">
        <f t="shared" ca="1" si="472"/>
        <v/>
      </c>
      <c r="JA168" s="17" t="str">
        <f t="shared" ca="1" si="473"/>
        <v/>
      </c>
      <c r="JB168" s="17" t="str">
        <f t="shared" ca="1" si="474"/>
        <v/>
      </c>
      <c r="JC168" s="17" t="str">
        <f t="shared" ca="1" si="475"/>
        <v/>
      </c>
      <c r="JD168" s="17" t="str">
        <f t="shared" ca="1" si="476"/>
        <v/>
      </c>
      <c r="JE168" s="17" t="str">
        <f t="shared" ca="1" si="477"/>
        <v/>
      </c>
      <c r="JF168" s="17" t="str">
        <f t="shared" ca="1" si="478"/>
        <v/>
      </c>
      <c r="JG168" s="17" t="str">
        <f t="shared" ca="1" si="479"/>
        <v/>
      </c>
      <c r="JH168" s="17" t="str">
        <f t="shared" ca="1" si="480"/>
        <v/>
      </c>
      <c r="JI168" s="17" t="str">
        <f t="shared" ca="1" si="481"/>
        <v/>
      </c>
      <c r="JJ168" s="17" t="str">
        <f t="shared" ca="1" si="482"/>
        <v/>
      </c>
      <c r="JK168" s="17" t="str">
        <f t="shared" ca="1" si="483"/>
        <v/>
      </c>
      <c r="JL168" s="17" t="str">
        <f t="shared" ca="1" si="484"/>
        <v/>
      </c>
      <c r="JM168" s="17" t="str">
        <f t="shared" ca="1" si="485"/>
        <v/>
      </c>
    </row>
    <row r="169" spans="1:273">
      <c r="A169" s="17" t="str">
        <f t="shared" si="366"/>
        <v>\\\0</v>
      </c>
      <c r="B169" s="17" t="str">
        <f t="shared" si="367"/>
        <v>\\\0</v>
      </c>
      <c r="C169" s="17" t="str">
        <f t="shared" si="368"/>
        <v>\\\0</v>
      </c>
      <c r="D169" s="17" t="str">
        <f t="shared" si="369"/>
        <v>\\\0</v>
      </c>
      <c r="E169" s="17" t="str">
        <f t="shared" si="370"/>
        <v>\\\0</v>
      </c>
      <c r="F169" s="17" t="str">
        <f t="shared" si="371"/>
        <v>\\\0</v>
      </c>
      <c r="G169" s="17" t="str">
        <f t="shared" si="372"/>
        <v>\\\0</v>
      </c>
      <c r="H169" s="17" t="str">
        <f t="shared" si="373"/>
        <v>\\\0</v>
      </c>
      <c r="I169" s="17" t="str">
        <f t="shared" si="374"/>
        <v>\\\0</v>
      </c>
      <c r="J169" s="17" t="str">
        <f t="shared" si="375"/>
        <v>\\\0</v>
      </c>
      <c r="K169" s="17" t="str">
        <f t="shared" si="376"/>
        <v>\\\0</v>
      </c>
      <c r="L169" s="17" t="str">
        <f t="shared" si="377"/>
        <v>\\\0</v>
      </c>
      <c r="M169" s="17" t="str">
        <f t="shared" si="378"/>
        <v>\\\0</v>
      </c>
      <c r="N169" s="17" t="str">
        <f t="shared" si="379"/>
        <v>\\\0</v>
      </c>
      <c r="O169" s="17" t="str">
        <f t="shared" si="380"/>
        <v>\\\0</v>
      </c>
      <c r="P169" s="17" t="str">
        <f t="shared" si="381"/>
        <v>\\\0</v>
      </c>
      <c r="R169" s="17" t="str">
        <f t="shared" si="382"/>
        <v>\\</v>
      </c>
      <c r="S169" s="38"/>
      <c r="T169" s="39"/>
      <c r="U169" s="31"/>
      <c r="V169" s="32"/>
      <c r="W169" s="36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35"/>
      <c r="DS169" s="287"/>
      <c r="DT169" s="36"/>
      <c r="DU169" s="37"/>
      <c r="DV169" s="28">
        <f>IF(AND($S169='자료입력 및 결과표시'!$B$6,COUNTIF($W169:$DR169,'자료입력 및 결과표시'!$C$6)&gt;=1),IF(OR('자료입력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DW169" s="28">
        <f>IF(AND($S169='자료입력 및 결과표시'!$B$7,COUNTIF($W169:$DR169,'자료입력 및 결과표시'!$C$7)&gt;=1),IF(OR('자료입력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DX169" s="28">
        <f>IF(AND($S169='자료입력 및 결과표시'!$B$8,COUNTIF($W169:$DR169,'자료입력 및 결과표시'!$C$8)&gt;=1),IF(OR('자료입력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DY169" s="28">
        <f>IF(AND($S169='자료입력 및 결과표시'!$B$9,COUNTIF($W169:$DR169,'자료입력 및 결과표시'!$C$9)&gt;=1),IF(OR('자료입력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DZ169" s="28">
        <f>IF(AND($S169='자료입력 및 결과표시'!$B$10,COUNTIF($W169:$DR169,'자료입력 및 결과표시'!$C$10)&gt;=1),IF(OR('자료입력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A169" s="28">
        <f>IF(AND($S169='자료입력 및 결과표시'!$B$11,COUNTIF($W169:$DR169,'자료입력 및 결과표시'!$C$11)&gt;=1),IF(OR('자료입력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B169" s="28">
        <f>IF(AND($S169='자료입력 및 결과표시'!$B$12,COUNTIF($W169:$DR169,'자료입력 및 결과표시'!$C$12)&gt;=1),IF(OR('자료입력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C169" s="28">
        <f>IF(AND($S169='자료입력 및 결과표시'!$B$13,COUNTIF($W169:$DR169,'자료입력 및 결과표시'!$C$13)&gt;=1),IF(OR('자료입력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D169" s="28">
        <f>IF(AND($S169='자료입력 및 결과표시'!$B$14,COUNTIF($W169:$DR169,'자료입력 및 결과표시'!$C$14)&gt;=1),IF(OR('자료입력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E169" s="28">
        <f>IF(AND($S169='자료입력 및 결과표시'!$B$15,COUNTIF($W169:$DR169,'자료입력 및 결과표시'!$C$15)&gt;=1),IF(OR('자료입력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F169" s="28">
        <f>IF(AND($S169='자료입력 및 결과표시'!$B$16,COUNTIF($W169:$DR169,'자료입력 및 결과표시'!$C$16)&gt;=1),IF(OR('자료입력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G169" s="28">
        <f>IF(AND($S169='자료입력 및 결과표시'!$B$17,COUNTIF($W169:$DR169,'자료입력 및 결과표시'!$C$17)&gt;=1),IF(OR('자료입력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H169" s="28">
        <f>IF(AND($S169='자료입력 및 결과표시'!$B$18,COUNTIF($W169:$DR169,'자료입력 및 결과표시'!$C$18)&gt;=1),IF(OR('자료입력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I169" s="28">
        <f>IF(AND($S169='자료입력 및 결과표시'!$B$19,COUNTIF($W169:$DR169,'자료입력 및 결과표시'!$C$19)&gt;=1),IF(OR('자료입력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J169" s="28">
        <f>IF(AND($S169='자료입력 및 결과표시'!$B$20,COUNTIF($W169:$DR169,'자료입력 및 결과표시'!$C$20)&gt;=1),IF(OR('자료입력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K169" s="28">
        <f>IF(AND($S169='자료입력 및 결과표시'!$B$21,COUNTIF($W169:$DR169,'자료입력 및 결과표시'!$C$21)&gt;=1),IF(OR('자료입력 및 결과표시'!$B$4+90&gt;=$V169,'자료입력 및 결과표시'!$B$4&lt;$U169),0,IF($V169-'자료입력 및 결과표시'!$B$4-90&gt;='자료입력 및 결과표시'!$E$4,'자료입력 및 결과표시'!$E$4,$V169-'자료입력 및 결과표시'!$B$4-90)),0)</f>
        <v>0</v>
      </c>
      <c r="EL169" s="17">
        <f>IF(AND(S169='자료입력 및 결과표시'!$B$6,COUNTIF('업무중복도(데이터 입력)'!$W169:$DR169,'자료입력 및 결과표시'!$C$6)&gt;=1),1,0)</f>
        <v>0</v>
      </c>
      <c r="EM169" s="17">
        <f>IF(AND(S169='자료입력 및 결과표시'!$B$7,COUNTIF('업무중복도(데이터 입력)'!$W169:$DR169,'자료입력 및 결과표시'!$C$7)&gt;=1),2,0)</f>
        <v>0</v>
      </c>
      <c r="EN169" s="17">
        <f>IF(AND(S169='자료입력 및 결과표시'!$B$8,COUNTIF('업무중복도(데이터 입력)'!$W169:$DR169,'자료입력 및 결과표시'!$C$8)&gt;=1),3,0)</f>
        <v>0</v>
      </c>
      <c r="EO169" s="17">
        <f>IF(AND(S169='자료입력 및 결과표시'!$B$9,COUNTIF('업무중복도(데이터 입력)'!$W169:$DR169,'자료입력 및 결과표시'!$C$9)&gt;=1),4,0)</f>
        <v>0</v>
      </c>
      <c r="EP169" s="17">
        <f>IF(AND(S169='자료입력 및 결과표시'!$B$10,COUNTIF('업무중복도(데이터 입력)'!$W169:$DR169,'자료입력 및 결과표시'!$C$10)&gt;=1),5,0)</f>
        <v>0</v>
      </c>
      <c r="EQ169" s="17">
        <f>IF(AND(S169='자료입력 및 결과표시'!$B$11,COUNTIF('업무중복도(데이터 입력)'!$W169:$DR169,'자료입력 및 결과표시'!$C$11)&gt;=1),6,0)</f>
        <v>0</v>
      </c>
      <c r="ER169" s="17">
        <f>IF(AND(S169='자료입력 및 결과표시'!$B$12,COUNTIF('업무중복도(데이터 입력)'!$W169:$DR169,'자료입력 및 결과표시'!$C$12)&gt;=1),7,0)</f>
        <v>0</v>
      </c>
      <c r="ES169" s="17">
        <f>IF(AND(S169='자료입력 및 결과표시'!$B$13,COUNTIF('업무중복도(데이터 입력)'!$W169:$DR169,'자료입력 및 결과표시'!$C$13)&gt;=1),8,0)</f>
        <v>0</v>
      </c>
      <c r="ET169" s="17">
        <f>IF(AND(S169='자료입력 및 결과표시'!$B$14,COUNTIF('업무중복도(데이터 입력)'!$W169:$DR169,'자료입력 및 결과표시'!$C$14)&gt;=1),9,0)</f>
        <v>0</v>
      </c>
      <c r="EU169" s="17">
        <f>IF(AND(S169='자료입력 및 결과표시'!$B$15,COUNTIF('업무중복도(데이터 입력)'!$W169:$DR169,'자료입력 및 결과표시'!$C$15)&gt;=1),10,0)</f>
        <v>0</v>
      </c>
      <c r="EV169" s="17">
        <f>IF(AND(S169='자료입력 및 결과표시'!$B$16,COUNTIF('업무중복도(데이터 입력)'!$W169:$DR169,'자료입력 및 결과표시'!$C$16)&gt;=1),11,0)</f>
        <v>0</v>
      </c>
      <c r="EW169" s="17">
        <f>IF(AND(S169='자료입력 및 결과표시'!$B$17,COUNTIF('업무중복도(데이터 입력)'!$W169:$DR169,'자료입력 및 결과표시'!$C$17)&gt;=1),12,0)</f>
        <v>0</v>
      </c>
      <c r="EX169" s="17">
        <f>IF(AND(S169='자료입력 및 결과표시'!$B$18,COUNTIF('업무중복도(데이터 입력)'!$W169:$DR169,'자료입력 및 결과표시'!$C$18)&gt;=1),13,0)</f>
        <v>0</v>
      </c>
      <c r="EY169" s="17">
        <f>IF(AND(S169='자료입력 및 결과표시'!$B$19,COUNTIF('업무중복도(데이터 입력)'!$W169:$DR169,'자료입력 및 결과표시'!$C$19)&gt;=1),14,0)</f>
        <v>0</v>
      </c>
      <c r="EZ169" s="17">
        <f>IF(AND(S169='자료입력 및 결과표시'!$B$20,COUNTIF('업무중복도(데이터 입력)'!$W169:$DR169,'자료입력 및 결과표시'!$C$20)&gt;=1),15,0)</f>
        <v>0</v>
      </c>
      <c r="FA169" s="17">
        <f>IF(AND(S169='자료입력 및 결과표시'!$B$21,COUNTIF('업무중복도(데이터 입력)'!$W169:$DR169,'자료입력 및 결과표시'!$C$21)&gt;=1),16,0)</f>
        <v>0</v>
      </c>
      <c r="FD169" s="270" t="str">
        <f ca="1">IFERROR(MATCH('자료입력 및 결과표시'!$C$62,OFFSET($R$3,$FD168,,1000),0)+$FD168,"")</f>
        <v/>
      </c>
      <c r="FE169" s="271" t="str">
        <f t="shared" ca="1" si="383"/>
        <v/>
      </c>
      <c r="FK169" s="17">
        <f t="shared" si="384"/>
        <v>0</v>
      </c>
      <c r="FO169"/>
      <c r="FP169" s="17" t="str">
        <f t="shared" ca="1" si="385"/>
        <v/>
      </c>
      <c r="FQ169" s="270" t="str">
        <f ca="1">IFERROR(MATCH('자료입력 및 결과표시'!$C$62,OFFSET($R$3,$FQ168,,1000),0)+$FQ168,"")</f>
        <v/>
      </c>
      <c r="FR169" s="17" t="str">
        <f t="shared" ca="1" si="386"/>
        <v/>
      </c>
      <c r="FS169" s="17" t="str">
        <f t="shared" ca="1" si="387"/>
        <v/>
      </c>
      <c r="FT169" s="17" t="str">
        <f t="shared" ca="1" si="388"/>
        <v/>
      </c>
      <c r="FU169" s="17" t="str">
        <f t="shared" ca="1" si="389"/>
        <v/>
      </c>
      <c r="FV169" s="17" t="str">
        <f t="shared" ca="1" si="390"/>
        <v/>
      </c>
      <c r="FW169" s="17" t="str">
        <f t="shared" ca="1" si="391"/>
        <v/>
      </c>
      <c r="FX169" s="17" t="str">
        <f t="shared" ca="1" si="392"/>
        <v/>
      </c>
      <c r="FY169" s="17" t="str">
        <f t="shared" ca="1" si="393"/>
        <v/>
      </c>
      <c r="FZ169" s="17" t="str">
        <f t="shared" ca="1" si="394"/>
        <v/>
      </c>
      <c r="GA169" s="17" t="str">
        <f t="shared" ca="1" si="395"/>
        <v/>
      </c>
      <c r="GB169" s="17" t="str">
        <f t="shared" ca="1" si="396"/>
        <v/>
      </c>
      <c r="GC169" s="17" t="str">
        <f t="shared" ca="1" si="397"/>
        <v/>
      </c>
      <c r="GD169" s="17" t="str">
        <f t="shared" ca="1" si="398"/>
        <v/>
      </c>
      <c r="GE169" s="17" t="str">
        <f t="shared" ca="1" si="399"/>
        <v/>
      </c>
      <c r="GF169" s="17" t="str">
        <f t="shared" ca="1" si="400"/>
        <v/>
      </c>
      <c r="GG169" s="17" t="str">
        <f t="shared" ca="1" si="401"/>
        <v/>
      </c>
      <c r="GH169" s="17" t="str">
        <f t="shared" ca="1" si="402"/>
        <v/>
      </c>
      <c r="GI169" s="17" t="str">
        <f t="shared" ca="1" si="403"/>
        <v/>
      </c>
      <c r="GJ169" s="17" t="str">
        <f t="shared" ca="1" si="404"/>
        <v/>
      </c>
      <c r="GK169" s="17" t="str">
        <f t="shared" ca="1" si="405"/>
        <v/>
      </c>
      <c r="GL169" s="17" t="str">
        <f t="shared" ca="1" si="406"/>
        <v/>
      </c>
      <c r="GM169" s="17" t="str">
        <f t="shared" ca="1" si="407"/>
        <v/>
      </c>
      <c r="GN169" s="17" t="str">
        <f t="shared" ca="1" si="408"/>
        <v/>
      </c>
      <c r="GO169" s="17" t="str">
        <f t="shared" ca="1" si="409"/>
        <v/>
      </c>
      <c r="GP169" s="17" t="str">
        <f t="shared" ca="1" si="410"/>
        <v/>
      </c>
      <c r="GQ169" s="17" t="str">
        <f t="shared" ca="1" si="411"/>
        <v/>
      </c>
      <c r="GR169" s="17" t="str">
        <f t="shared" ca="1" si="412"/>
        <v/>
      </c>
      <c r="GS169" s="17" t="str">
        <f t="shared" ca="1" si="413"/>
        <v/>
      </c>
      <c r="GT169" s="17" t="str">
        <f t="shared" ca="1" si="414"/>
        <v/>
      </c>
      <c r="GU169" s="17" t="str">
        <f t="shared" ca="1" si="415"/>
        <v/>
      </c>
      <c r="GV169" s="17" t="str">
        <f t="shared" ca="1" si="416"/>
        <v/>
      </c>
      <c r="GW169" s="17" t="str">
        <f t="shared" ca="1" si="417"/>
        <v/>
      </c>
      <c r="GX169" s="17" t="str">
        <f t="shared" ca="1" si="418"/>
        <v/>
      </c>
      <c r="GY169" s="17" t="str">
        <f t="shared" ca="1" si="419"/>
        <v/>
      </c>
      <c r="GZ169" s="17" t="str">
        <f t="shared" ca="1" si="420"/>
        <v/>
      </c>
      <c r="HA169" s="17" t="str">
        <f t="shared" ca="1" si="421"/>
        <v/>
      </c>
      <c r="HB169" s="17" t="str">
        <f t="shared" ca="1" si="422"/>
        <v/>
      </c>
      <c r="HC169" s="17" t="str">
        <f t="shared" ca="1" si="423"/>
        <v/>
      </c>
      <c r="HD169" s="17" t="str">
        <f t="shared" ca="1" si="424"/>
        <v/>
      </c>
      <c r="HE169" s="17" t="str">
        <f t="shared" ca="1" si="425"/>
        <v/>
      </c>
      <c r="HF169" s="17" t="str">
        <f t="shared" ca="1" si="426"/>
        <v/>
      </c>
      <c r="HG169" s="17" t="str">
        <f t="shared" ca="1" si="427"/>
        <v/>
      </c>
      <c r="HH169" s="17" t="str">
        <f t="shared" ca="1" si="428"/>
        <v/>
      </c>
      <c r="HI169" s="17" t="str">
        <f t="shared" ca="1" si="429"/>
        <v/>
      </c>
      <c r="HJ169" s="17" t="str">
        <f t="shared" ca="1" si="430"/>
        <v/>
      </c>
      <c r="HK169" s="17" t="str">
        <f t="shared" ca="1" si="431"/>
        <v/>
      </c>
      <c r="HL169" s="17" t="str">
        <f t="shared" ca="1" si="432"/>
        <v/>
      </c>
      <c r="HM169" s="17" t="str">
        <f t="shared" ca="1" si="433"/>
        <v/>
      </c>
      <c r="HN169" s="17" t="str">
        <f t="shared" ca="1" si="434"/>
        <v/>
      </c>
      <c r="HO169" s="17" t="str">
        <f t="shared" ca="1" si="435"/>
        <v/>
      </c>
      <c r="HP169" s="17" t="str">
        <f t="shared" ca="1" si="436"/>
        <v/>
      </c>
      <c r="HQ169" s="17" t="str">
        <f t="shared" ca="1" si="437"/>
        <v/>
      </c>
      <c r="HR169" s="17" t="str">
        <f t="shared" ca="1" si="438"/>
        <v/>
      </c>
      <c r="HS169" s="17" t="str">
        <f t="shared" ca="1" si="439"/>
        <v/>
      </c>
      <c r="HT169" s="17" t="str">
        <f t="shared" ca="1" si="440"/>
        <v/>
      </c>
      <c r="HU169" s="17" t="str">
        <f t="shared" ca="1" si="441"/>
        <v/>
      </c>
      <c r="HV169" s="17" t="str">
        <f t="shared" ca="1" si="442"/>
        <v/>
      </c>
      <c r="HW169" s="17" t="str">
        <f t="shared" ca="1" si="443"/>
        <v/>
      </c>
      <c r="HX169" s="17" t="str">
        <f t="shared" ca="1" si="444"/>
        <v/>
      </c>
      <c r="HY169" s="17" t="str">
        <f t="shared" ca="1" si="445"/>
        <v/>
      </c>
      <c r="HZ169" s="17" t="str">
        <f t="shared" ca="1" si="446"/>
        <v/>
      </c>
      <c r="IA169" s="17" t="str">
        <f t="shared" ca="1" si="447"/>
        <v/>
      </c>
      <c r="IB169" s="17" t="str">
        <f t="shared" ca="1" si="448"/>
        <v/>
      </c>
      <c r="IC169" s="17" t="str">
        <f t="shared" ca="1" si="449"/>
        <v/>
      </c>
      <c r="ID169" s="17" t="str">
        <f t="shared" ca="1" si="450"/>
        <v/>
      </c>
      <c r="IE169" s="17" t="str">
        <f t="shared" ca="1" si="451"/>
        <v/>
      </c>
      <c r="IF169" s="17" t="str">
        <f t="shared" ca="1" si="452"/>
        <v/>
      </c>
      <c r="IG169" s="17" t="str">
        <f t="shared" ca="1" si="453"/>
        <v/>
      </c>
      <c r="IH169" s="17" t="str">
        <f t="shared" ca="1" si="454"/>
        <v/>
      </c>
      <c r="II169" s="17" t="str">
        <f t="shared" ca="1" si="455"/>
        <v/>
      </c>
      <c r="IJ169" s="17" t="str">
        <f t="shared" ca="1" si="456"/>
        <v/>
      </c>
      <c r="IK169" s="17" t="str">
        <f t="shared" ca="1" si="457"/>
        <v/>
      </c>
      <c r="IL169" s="17" t="str">
        <f t="shared" ca="1" si="458"/>
        <v/>
      </c>
      <c r="IM169" s="17" t="str">
        <f t="shared" ca="1" si="459"/>
        <v/>
      </c>
      <c r="IN169" s="17" t="str">
        <f t="shared" ca="1" si="460"/>
        <v/>
      </c>
      <c r="IO169" s="17" t="str">
        <f t="shared" ca="1" si="461"/>
        <v/>
      </c>
      <c r="IP169" s="17" t="str">
        <f t="shared" ca="1" si="462"/>
        <v/>
      </c>
      <c r="IQ169" s="17" t="str">
        <f t="shared" ca="1" si="463"/>
        <v/>
      </c>
      <c r="IR169" s="17" t="str">
        <f t="shared" ca="1" si="464"/>
        <v/>
      </c>
      <c r="IS169" s="17" t="str">
        <f t="shared" ca="1" si="465"/>
        <v/>
      </c>
      <c r="IT169" s="17" t="str">
        <f t="shared" ca="1" si="466"/>
        <v/>
      </c>
      <c r="IU169" s="17" t="str">
        <f t="shared" ca="1" si="467"/>
        <v/>
      </c>
      <c r="IV169" s="17" t="str">
        <f t="shared" ca="1" si="468"/>
        <v/>
      </c>
      <c r="IW169" s="17" t="str">
        <f t="shared" ca="1" si="469"/>
        <v/>
      </c>
      <c r="IX169" s="17" t="str">
        <f t="shared" ca="1" si="470"/>
        <v/>
      </c>
      <c r="IY169" s="17" t="str">
        <f t="shared" ca="1" si="471"/>
        <v/>
      </c>
      <c r="IZ169" s="17" t="str">
        <f t="shared" ca="1" si="472"/>
        <v/>
      </c>
      <c r="JA169" s="17" t="str">
        <f t="shared" ca="1" si="473"/>
        <v/>
      </c>
      <c r="JB169" s="17" t="str">
        <f t="shared" ca="1" si="474"/>
        <v/>
      </c>
      <c r="JC169" s="17" t="str">
        <f t="shared" ca="1" si="475"/>
        <v/>
      </c>
      <c r="JD169" s="17" t="str">
        <f t="shared" ca="1" si="476"/>
        <v/>
      </c>
      <c r="JE169" s="17" t="str">
        <f t="shared" ca="1" si="477"/>
        <v/>
      </c>
      <c r="JF169" s="17" t="str">
        <f t="shared" ca="1" si="478"/>
        <v/>
      </c>
      <c r="JG169" s="17" t="str">
        <f t="shared" ca="1" si="479"/>
        <v/>
      </c>
      <c r="JH169" s="17" t="str">
        <f t="shared" ca="1" si="480"/>
        <v/>
      </c>
      <c r="JI169" s="17" t="str">
        <f t="shared" ca="1" si="481"/>
        <v/>
      </c>
      <c r="JJ169" s="17" t="str">
        <f t="shared" ca="1" si="482"/>
        <v/>
      </c>
      <c r="JK169" s="17" t="str">
        <f t="shared" ca="1" si="483"/>
        <v/>
      </c>
      <c r="JL169" s="17" t="str">
        <f t="shared" ca="1" si="484"/>
        <v/>
      </c>
      <c r="JM169" s="17" t="str">
        <f t="shared" ca="1" si="485"/>
        <v/>
      </c>
    </row>
    <row r="170" spans="1:273">
      <c r="A170" s="17" t="str">
        <f t="shared" si="366"/>
        <v>\\\0</v>
      </c>
      <c r="B170" s="17" t="str">
        <f t="shared" si="367"/>
        <v>\\\0</v>
      </c>
      <c r="C170" s="17" t="str">
        <f t="shared" si="368"/>
        <v>\\\0</v>
      </c>
      <c r="D170" s="17" t="str">
        <f t="shared" si="369"/>
        <v>\\\0</v>
      </c>
      <c r="E170" s="17" t="str">
        <f t="shared" si="370"/>
        <v>\\\0</v>
      </c>
      <c r="F170" s="17" t="str">
        <f t="shared" si="371"/>
        <v>\\\0</v>
      </c>
      <c r="G170" s="17" t="str">
        <f t="shared" si="372"/>
        <v>\\\0</v>
      </c>
      <c r="H170" s="17" t="str">
        <f t="shared" si="373"/>
        <v>\\\0</v>
      </c>
      <c r="I170" s="17" t="str">
        <f t="shared" si="374"/>
        <v>\\\0</v>
      </c>
      <c r="J170" s="17" t="str">
        <f t="shared" si="375"/>
        <v>\\\0</v>
      </c>
      <c r="K170" s="17" t="str">
        <f t="shared" si="376"/>
        <v>\\\0</v>
      </c>
      <c r="L170" s="17" t="str">
        <f t="shared" si="377"/>
        <v>\\\0</v>
      </c>
      <c r="M170" s="17" t="str">
        <f t="shared" si="378"/>
        <v>\\\0</v>
      </c>
      <c r="N170" s="17" t="str">
        <f t="shared" si="379"/>
        <v>\\\0</v>
      </c>
      <c r="O170" s="17" t="str">
        <f t="shared" si="380"/>
        <v>\\\0</v>
      </c>
      <c r="P170" s="17" t="str">
        <f t="shared" si="381"/>
        <v>\\\0</v>
      </c>
      <c r="R170" s="17" t="str">
        <f t="shared" si="382"/>
        <v>\\</v>
      </c>
      <c r="S170" s="38"/>
      <c r="T170" s="39"/>
      <c r="U170" s="31"/>
      <c r="V170" s="32"/>
      <c r="W170" s="36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35"/>
      <c r="DS170" s="287"/>
      <c r="DT170" s="36"/>
      <c r="DU170" s="37"/>
      <c r="DV170" s="28">
        <f>IF(AND($S170='자료입력 및 결과표시'!$B$6,COUNTIF($W170:$DR170,'자료입력 및 결과표시'!$C$6)&gt;=1),IF(OR('자료입력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DW170" s="28">
        <f>IF(AND($S170='자료입력 및 결과표시'!$B$7,COUNTIF($W170:$DR170,'자료입력 및 결과표시'!$C$7)&gt;=1),IF(OR('자료입력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DX170" s="28">
        <f>IF(AND($S170='자료입력 및 결과표시'!$B$8,COUNTIF($W170:$DR170,'자료입력 및 결과표시'!$C$8)&gt;=1),IF(OR('자료입력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DY170" s="28">
        <f>IF(AND($S170='자료입력 및 결과표시'!$B$9,COUNTIF($W170:$DR170,'자료입력 및 결과표시'!$C$9)&gt;=1),IF(OR('자료입력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DZ170" s="28">
        <f>IF(AND($S170='자료입력 및 결과표시'!$B$10,COUNTIF($W170:$DR170,'자료입력 및 결과표시'!$C$10)&gt;=1),IF(OR('자료입력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A170" s="28">
        <f>IF(AND($S170='자료입력 및 결과표시'!$B$11,COUNTIF($W170:$DR170,'자료입력 및 결과표시'!$C$11)&gt;=1),IF(OR('자료입력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B170" s="28">
        <f>IF(AND($S170='자료입력 및 결과표시'!$B$12,COUNTIF($W170:$DR170,'자료입력 및 결과표시'!$C$12)&gt;=1),IF(OR('자료입력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C170" s="28">
        <f>IF(AND($S170='자료입력 및 결과표시'!$B$13,COUNTIF($W170:$DR170,'자료입력 및 결과표시'!$C$13)&gt;=1),IF(OR('자료입력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D170" s="28">
        <f>IF(AND($S170='자료입력 및 결과표시'!$B$14,COUNTIF($W170:$DR170,'자료입력 및 결과표시'!$C$14)&gt;=1),IF(OR('자료입력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E170" s="28">
        <f>IF(AND($S170='자료입력 및 결과표시'!$B$15,COUNTIF($W170:$DR170,'자료입력 및 결과표시'!$C$15)&gt;=1),IF(OR('자료입력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F170" s="28">
        <f>IF(AND($S170='자료입력 및 결과표시'!$B$16,COUNTIF($W170:$DR170,'자료입력 및 결과표시'!$C$16)&gt;=1),IF(OR('자료입력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G170" s="28">
        <f>IF(AND($S170='자료입력 및 결과표시'!$B$17,COUNTIF($W170:$DR170,'자료입력 및 결과표시'!$C$17)&gt;=1),IF(OR('자료입력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H170" s="28">
        <f>IF(AND($S170='자료입력 및 결과표시'!$B$18,COUNTIF($W170:$DR170,'자료입력 및 결과표시'!$C$18)&gt;=1),IF(OR('자료입력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I170" s="28">
        <f>IF(AND($S170='자료입력 및 결과표시'!$B$19,COUNTIF($W170:$DR170,'자료입력 및 결과표시'!$C$19)&gt;=1),IF(OR('자료입력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J170" s="28">
        <f>IF(AND($S170='자료입력 및 결과표시'!$B$20,COUNTIF($W170:$DR170,'자료입력 및 결과표시'!$C$20)&gt;=1),IF(OR('자료입력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K170" s="28">
        <f>IF(AND($S170='자료입력 및 결과표시'!$B$21,COUNTIF($W170:$DR170,'자료입력 및 결과표시'!$C$21)&gt;=1),IF(OR('자료입력 및 결과표시'!$B$4+90&gt;=$V170,'자료입력 및 결과표시'!$B$4&lt;$U170),0,IF($V170-'자료입력 및 결과표시'!$B$4-90&gt;='자료입력 및 결과표시'!$E$4,'자료입력 및 결과표시'!$E$4,$V170-'자료입력 및 결과표시'!$B$4-90)),0)</f>
        <v>0</v>
      </c>
      <c r="EL170" s="17">
        <f>IF(AND(S170='자료입력 및 결과표시'!$B$6,COUNTIF('업무중복도(데이터 입력)'!$W170:$DR170,'자료입력 및 결과표시'!$C$6)&gt;=1),1,0)</f>
        <v>0</v>
      </c>
      <c r="EM170" s="17">
        <f>IF(AND(S170='자료입력 및 결과표시'!$B$7,COUNTIF('업무중복도(데이터 입력)'!$W170:$DR170,'자료입력 및 결과표시'!$C$7)&gt;=1),2,0)</f>
        <v>0</v>
      </c>
      <c r="EN170" s="17">
        <f>IF(AND(S170='자료입력 및 결과표시'!$B$8,COUNTIF('업무중복도(데이터 입력)'!$W170:$DR170,'자료입력 및 결과표시'!$C$8)&gt;=1),3,0)</f>
        <v>0</v>
      </c>
      <c r="EO170" s="17">
        <f>IF(AND(S170='자료입력 및 결과표시'!$B$9,COUNTIF('업무중복도(데이터 입력)'!$W170:$DR170,'자료입력 및 결과표시'!$C$9)&gt;=1),4,0)</f>
        <v>0</v>
      </c>
      <c r="EP170" s="17">
        <f>IF(AND(S170='자료입력 및 결과표시'!$B$10,COUNTIF('업무중복도(데이터 입력)'!$W170:$DR170,'자료입력 및 결과표시'!$C$10)&gt;=1),5,0)</f>
        <v>0</v>
      </c>
      <c r="EQ170" s="17">
        <f>IF(AND(S170='자료입력 및 결과표시'!$B$11,COUNTIF('업무중복도(데이터 입력)'!$W170:$DR170,'자료입력 및 결과표시'!$C$11)&gt;=1),6,0)</f>
        <v>0</v>
      </c>
      <c r="ER170" s="17">
        <f>IF(AND(S170='자료입력 및 결과표시'!$B$12,COUNTIF('업무중복도(데이터 입력)'!$W170:$DR170,'자료입력 및 결과표시'!$C$12)&gt;=1),7,0)</f>
        <v>0</v>
      </c>
      <c r="ES170" s="17">
        <f>IF(AND(S170='자료입력 및 결과표시'!$B$13,COUNTIF('업무중복도(데이터 입력)'!$W170:$DR170,'자료입력 및 결과표시'!$C$13)&gt;=1),8,0)</f>
        <v>0</v>
      </c>
      <c r="ET170" s="17">
        <f>IF(AND(S170='자료입력 및 결과표시'!$B$14,COUNTIF('업무중복도(데이터 입력)'!$W170:$DR170,'자료입력 및 결과표시'!$C$14)&gt;=1),9,0)</f>
        <v>0</v>
      </c>
      <c r="EU170" s="17">
        <f>IF(AND(S170='자료입력 및 결과표시'!$B$15,COUNTIF('업무중복도(데이터 입력)'!$W170:$DR170,'자료입력 및 결과표시'!$C$15)&gt;=1),10,0)</f>
        <v>0</v>
      </c>
      <c r="EV170" s="17">
        <f>IF(AND(S170='자료입력 및 결과표시'!$B$16,COUNTIF('업무중복도(데이터 입력)'!$W170:$DR170,'자료입력 및 결과표시'!$C$16)&gt;=1),11,0)</f>
        <v>0</v>
      </c>
      <c r="EW170" s="17">
        <f>IF(AND(S170='자료입력 및 결과표시'!$B$17,COUNTIF('업무중복도(데이터 입력)'!$W170:$DR170,'자료입력 및 결과표시'!$C$17)&gt;=1),12,0)</f>
        <v>0</v>
      </c>
      <c r="EX170" s="17">
        <f>IF(AND(S170='자료입력 및 결과표시'!$B$18,COUNTIF('업무중복도(데이터 입력)'!$W170:$DR170,'자료입력 및 결과표시'!$C$18)&gt;=1),13,0)</f>
        <v>0</v>
      </c>
      <c r="EY170" s="17">
        <f>IF(AND(S170='자료입력 및 결과표시'!$B$19,COUNTIF('업무중복도(데이터 입력)'!$W170:$DR170,'자료입력 및 결과표시'!$C$19)&gt;=1),14,0)</f>
        <v>0</v>
      </c>
      <c r="EZ170" s="17">
        <f>IF(AND(S170='자료입력 및 결과표시'!$B$20,COUNTIF('업무중복도(데이터 입력)'!$W170:$DR170,'자료입력 및 결과표시'!$C$20)&gt;=1),15,0)</f>
        <v>0</v>
      </c>
      <c r="FA170" s="17">
        <f>IF(AND(S170='자료입력 및 결과표시'!$B$21,COUNTIF('업무중복도(데이터 입력)'!$W170:$DR170,'자료입력 및 결과표시'!$C$21)&gt;=1),16,0)</f>
        <v>0</v>
      </c>
      <c r="FD170" s="270" t="str">
        <f ca="1">IFERROR(MATCH('자료입력 및 결과표시'!$C$62,OFFSET($R$3,$FD169,,1000),0)+$FD169,"")</f>
        <v/>
      </c>
      <c r="FE170" s="271" t="str">
        <f t="shared" ca="1" si="383"/>
        <v/>
      </c>
      <c r="FK170" s="17">
        <f t="shared" si="384"/>
        <v>0</v>
      </c>
      <c r="FO170"/>
      <c r="FP170" s="17" t="str">
        <f t="shared" ca="1" si="385"/>
        <v/>
      </c>
      <c r="FQ170" s="270" t="str">
        <f ca="1">IFERROR(MATCH('자료입력 및 결과표시'!$C$62,OFFSET($R$3,$FQ169,,1000),0)+$FQ169,"")</f>
        <v/>
      </c>
      <c r="FR170" s="17" t="str">
        <f t="shared" ca="1" si="386"/>
        <v/>
      </c>
      <c r="FS170" s="17" t="str">
        <f t="shared" ca="1" si="387"/>
        <v/>
      </c>
      <c r="FT170" s="17" t="str">
        <f t="shared" ca="1" si="388"/>
        <v/>
      </c>
      <c r="FU170" s="17" t="str">
        <f t="shared" ca="1" si="389"/>
        <v/>
      </c>
      <c r="FV170" s="17" t="str">
        <f t="shared" ca="1" si="390"/>
        <v/>
      </c>
      <c r="FW170" s="17" t="str">
        <f t="shared" ca="1" si="391"/>
        <v/>
      </c>
      <c r="FX170" s="17" t="str">
        <f t="shared" ca="1" si="392"/>
        <v/>
      </c>
      <c r="FY170" s="17" t="str">
        <f t="shared" ca="1" si="393"/>
        <v/>
      </c>
      <c r="FZ170" s="17" t="str">
        <f t="shared" ca="1" si="394"/>
        <v/>
      </c>
      <c r="GA170" s="17" t="str">
        <f t="shared" ca="1" si="395"/>
        <v/>
      </c>
      <c r="GB170" s="17" t="str">
        <f t="shared" ca="1" si="396"/>
        <v/>
      </c>
      <c r="GC170" s="17" t="str">
        <f t="shared" ca="1" si="397"/>
        <v/>
      </c>
      <c r="GD170" s="17" t="str">
        <f t="shared" ca="1" si="398"/>
        <v/>
      </c>
      <c r="GE170" s="17" t="str">
        <f t="shared" ca="1" si="399"/>
        <v/>
      </c>
      <c r="GF170" s="17" t="str">
        <f t="shared" ca="1" si="400"/>
        <v/>
      </c>
      <c r="GG170" s="17" t="str">
        <f t="shared" ca="1" si="401"/>
        <v/>
      </c>
      <c r="GH170" s="17" t="str">
        <f t="shared" ca="1" si="402"/>
        <v/>
      </c>
      <c r="GI170" s="17" t="str">
        <f t="shared" ca="1" si="403"/>
        <v/>
      </c>
      <c r="GJ170" s="17" t="str">
        <f t="shared" ca="1" si="404"/>
        <v/>
      </c>
      <c r="GK170" s="17" t="str">
        <f t="shared" ca="1" si="405"/>
        <v/>
      </c>
      <c r="GL170" s="17" t="str">
        <f t="shared" ca="1" si="406"/>
        <v/>
      </c>
      <c r="GM170" s="17" t="str">
        <f t="shared" ca="1" si="407"/>
        <v/>
      </c>
      <c r="GN170" s="17" t="str">
        <f t="shared" ca="1" si="408"/>
        <v/>
      </c>
      <c r="GO170" s="17" t="str">
        <f t="shared" ca="1" si="409"/>
        <v/>
      </c>
      <c r="GP170" s="17" t="str">
        <f t="shared" ca="1" si="410"/>
        <v/>
      </c>
      <c r="GQ170" s="17" t="str">
        <f t="shared" ca="1" si="411"/>
        <v/>
      </c>
      <c r="GR170" s="17" t="str">
        <f t="shared" ca="1" si="412"/>
        <v/>
      </c>
      <c r="GS170" s="17" t="str">
        <f t="shared" ca="1" si="413"/>
        <v/>
      </c>
      <c r="GT170" s="17" t="str">
        <f t="shared" ca="1" si="414"/>
        <v/>
      </c>
      <c r="GU170" s="17" t="str">
        <f t="shared" ca="1" si="415"/>
        <v/>
      </c>
      <c r="GV170" s="17" t="str">
        <f t="shared" ca="1" si="416"/>
        <v/>
      </c>
      <c r="GW170" s="17" t="str">
        <f t="shared" ca="1" si="417"/>
        <v/>
      </c>
      <c r="GX170" s="17" t="str">
        <f t="shared" ca="1" si="418"/>
        <v/>
      </c>
      <c r="GY170" s="17" t="str">
        <f t="shared" ca="1" si="419"/>
        <v/>
      </c>
      <c r="GZ170" s="17" t="str">
        <f t="shared" ca="1" si="420"/>
        <v/>
      </c>
      <c r="HA170" s="17" t="str">
        <f t="shared" ca="1" si="421"/>
        <v/>
      </c>
      <c r="HB170" s="17" t="str">
        <f t="shared" ca="1" si="422"/>
        <v/>
      </c>
      <c r="HC170" s="17" t="str">
        <f t="shared" ca="1" si="423"/>
        <v/>
      </c>
      <c r="HD170" s="17" t="str">
        <f t="shared" ca="1" si="424"/>
        <v/>
      </c>
      <c r="HE170" s="17" t="str">
        <f t="shared" ca="1" si="425"/>
        <v/>
      </c>
      <c r="HF170" s="17" t="str">
        <f t="shared" ca="1" si="426"/>
        <v/>
      </c>
      <c r="HG170" s="17" t="str">
        <f t="shared" ca="1" si="427"/>
        <v/>
      </c>
      <c r="HH170" s="17" t="str">
        <f t="shared" ca="1" si="428"/>
        <v/>
      </c>
      <c r="HI170" s="17" t="str">
        <f t="shared" ca="1" si="429"/>
        <v/>
      </c>
      <c r="HJ170" s="17" t="str">
        <f t="shared" ca="1" si="430"/>
        <v/>
      </c>
      <c r="HK170" s="17" t="str">
        <f t="shared" ca="1" si="431"/>
        <v/>
      </c>
      <c r="HL170" s="17" t="str">
        <f t="shared" ca="1" si="432"/>
        <v/>
      </c>
      <c r="HM170" s="17" t="str">
        <f t="shared" ca="1" si="433"/>
        <v/>
      </c>
      <c r="HN170" s="17" t="str">
        <f t="shared" ca="1" si="434"/>
        <v/>
      </c>
      <c r="HO170" s="17" t="str">
        <f t="shared" ca="1" si="435"/>
        <v/>
      </c>
      <c r="HP170" s="17" t="str">
        <f t="shared" ca="1" si="436"/>
        <v/>
      </c>
      <c r="HQ170" s="17" t="str">
        <f t="shared" ca="1" si="437"/>
        <v/>
      </c>
      <c r="HR170" s="17" t="str">
        <f t="shared" ca="1" si="438"/>
        <v/>
      </c>
      <c r="HS170" s="17" t="str">
        <f t="shared" ca="1" si="439"/>
        <v/>
      </c>
      <c r="HT170" s="17" t="str">
        <f t="shared" ca="1" si="440"/>
        <v/>
      </c>
      <c r="HU170" s="17" t="str">
        <f t="shared" ca="1" si="441"/>
        <v/>
      </c>
      <c r="HV170" s="17" t="str">
        <f t="shared" ca="1" si="442"/>
        <v/>
      </c>
      <c r="HW170" s="17" t="str">
        <f t="shared" ca="1" si="443"/>
        <v/>
      </c>
      <c r="HX170" s="17" t="str">
        <f t="shared" ca="1" si="444"/>
        <v/>
      </c>
      <c r="HY170" s="17" t="str">
        <f t="shared" ca="1" si="445"/>
        <v/>
      </c>
      <c r="HZ170" s="17" t="str">
        <f t="shared" ca="1" si="446"/>
        <v/>
      </c>
      <c r="IA170" s="17" t="str">
        <f t="shared" ca="1" si="447"/>
        <v/>
      </c>
      <c r="IB170" s="17" t="str">
        <f t="shared" ca="1" si="448"/>
        <v/>
      </c>
      <c r="IC170" s="17" t="str">
        <f t="shared" ca="1" si="449"/>
        <v/>
      </c>
      <c r="ID170" s="17" t="str">
        <f t="shared" ca="1" si="450"/>
        <v/>
      </c>
      <c r="IE170" s="17" t="str">
        <f t="shared" ca="1" si="451"/>
        <v/>
      </c>
      <c r="IF170" s="17" t="str">
        <f t="shared" ca="1" si="452"/>
        <v/>
      </c>
      <c r="IG170" s="17" t="str">
        <f t="shared" ca="1" si="453"/>
        <v/>
      </c>
      <c r="IH170" s="17" t="str">
        <f t="shared" ca="1" si="454"/>
        <v/>
      </c>
      <c r="II170" s="17" t="str">
        <f t="shared" ca="1" si="455"/>
        <v/>
      </c>
      <c r="IJ170" s="17" t="str">
        <f t="shared" ca="1" si="456"/>
        <v/>
      </c>
      <c r="IK170" s="17" t="str">
        <f t="shared" ca="1" si="457"/>
        <v/>
      </c>
      <c r="IL170" s="17" t="str">
        <f t="shared" ca="1" si="458"/>
        <v/>
      </c>
      <c r="IM170" s="17" t="str">
        <f t="shared" ca="1" si="459"/>
        <v/>
      </c>
      <c r="IN170" s="17" t="str">
        <f t="shared" ca="1" si="460"/>
        <v/>
      </c>
      <c r="IO170" s="17" t="str">
        <f t="shared" ca="1" si="461"/>
        <v/>
      </c>
      <c r="IP170" s="17" t="str">
        <f t="shared" ca="1" si="462"/>
        <v/>
      </c>
      <c r="IQ170" s="17" t="str">
        <f t="shared" ca="1" si="463"/>
        <v/>
      </c>
      <c r="IR170" s="17" t="str">
        <f t="shared" ca="1" si="464"/>
        <v/>
      </c>
      <c r="IS170" s="17" t="str">
        <f t="shared" ca="1" si="465"/>
        <v/>
      </c>
      <c r="IT170" s="17" t="str">
        <f t="shared" ca="1" si="466"/>
        <v/>
      </c>
      <c r="IU170" s="17" t="str">
        <f t="shared" ca="1" si="467"/>
        <v/>
      </c>
      <c r="IV170" s="17" t="str">
        <f t="shared" ca="1" si="468"/>
        <v/>
      </c>
      <c r="IW170" s="17" t="str">
        <f t="shared" ca="1" si="469"/>
        <v/>
      </c>
      <c r="IX170" s="17" t="str">
        <f t="shared" ca="1" si="470"/>
        <v/>
      </c>
      <c r="IY170" s="17" t="str">
        <f t="shared" ca="1" si="471"/>
        <v/>
      </c>
      <c r="IZ170" s="17" t="str">
        <f t="shared" ca="1" si="472"/>
        <v/>
      </c>
      <c r="JA170" s="17" t="str">
        <f t="shared" ca="1" si="473"/>
        <v/>
      </c>
      <c r="JB170" s="17" t="str">
        <f t="shared" ca="1" si="474"/>
        <v/>
      </c>
      <c r="JC170" s="17" t="str">
        <f t="shared" ca="1" si="475"/>
        <v/>
      </c>
      <c r="JD170" s="17" t="str">
        <f t="shared" ca="1" si="476"/>
        <v/>
      </c>
      <c r="JE170" s="17" t="str">
        <f t="shared" ca="1" si="477"/>
        <v/>
      </c>
      <c r="JF170" s="17" t="str">
        <f t="shared" ca="1" si="478"/>
        <v/>
      </c>
      <c r="JG170" s="17" t="str">
        <f t="shared" ca="1" si="479"/>
        <v/>
      </c>
      <c r="JH170" s="17" t="str">
        <f t="shared" ca="1" si="480"/>
        <v/>
      </c>
      <c r="JI170" s="17" t="str">
        <f t="shared" ca="1" si="481"/>
        <v/>
      </c>
      <c r="JJ170" s="17" t="str">
        <f t="shared" ca="1" si="482"/>
        <v/>
      </c>
      <c r="JK170" s="17" t="str">
        <f t="shared" ca="1" si="483"/>
        <v/>
      </c>
      <c r="JL170" s="17" t="str">
        <f t="shared" ca="1" si="484"/>
        <v/>
      </c>
      <c r="JM170" s="17" t="str">
        <f t="shared" ca="1" si="485"/>
        <v/>
      </c>
    </row>
    <row r="171" spans="1:273">
      <c r="A171" s="17" t="str">
        <f t="shared" si="366"/>
        <v>\\\0</v>
      </c>
      <c r="B171" s="17" t="str">
        <f t="shared" si="367"/>
        <v>\\\0</v>
      </c>
      <c r="C171" s="17" t="str">
        <f t="shared" si="368"/>
        <v>\\\0</v>
      </c>
      <c r="D171" s="17" t="str">
        <f t="shared" si="369"/>
        <v>\\\0</v>
      </c>
      <c r="E171" s="17" t="str">
        <f t="shared" si="370"/>
        <v>\\\0</v>
      </c>
      <c r="F171" s="17" t="str">
        <f t="shared" si="371"/>
        <v>\\\0</v>
      </c>
      <c r="G171" s="17" t="str">
        <f t="shared" si="372"/>
        <v>\\\0</v>
      </c>
      <c r="H171" s="17" t="str">
        <f t="shared" si="373"/>
        <v>\\\0</v>
      </c>
      <c r="I171" s="17" t="str">
        <f t="shared" si="374"/>
        <v>\\\0</v>
      </c>
      <c r="J171" s="17" t="str">
        <f t="shared" si="375"/>
        <v>\\\0</v>
      </c>
      <c r="K171" s="17" t="str">
        <f t="shared" si="376"/>
        <v>\\\0</v>
      </c>
      <c r="L171" s="17" t="str">
        <f t="shared" si="377"/>
        <v>\\\0</v>
      </c>
      <c r="M171" s="17" t="str">
        <f t="shared" si="378"/>
        <v>\\\0</v>
      </c>
      <c r="N171" s="17" t="str">
        <f t="shared" si="379"/>
        <v>\\\0</v>
      </c>
      <c r="O171" s="17" t="str">
        <f t="shared" si="380"/>
        <v>\\\0</v>
      </c>
      <c r="P171" s="17" t="str">
        <f t="shared" si="381"/>
        <v>\\\0</v>
      </c>
      <c r="R171" s="17" t="str">
        <f t="shared" si="382"/>
        <v>\\</v>
      </c>
      <c r="S171" s="38"/>
      <c r="T171" s="39"/>
      <c r="U171" s="31"/>
      <c r="V171" s="32"/>
      <c r="W171" s="36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35"/>
      <c r="DS171" s="287"/>
      <c r="DT171" s="36"/>
      <c r="DU171" s="37"/>
      <c r="DV171" s="28">
        <f>IF(AND($S171='자료입력 및 결과표시'!$B$6,COUNTIF($W171:$DR171,'자료입력 및 결과표시'!$C$6)&gt;=1),IF(OR('자료입력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DW171" s="28">
        <f>IF(AND($S171='자료입력 및 결과표시'!$B$7,COUNTIF($W171:$DR171,'자료입력 및 결과표시'!$C$7)&gt;=1),IF(OR('자료입력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DX171" s="28">
        <f>IF(AND($S171='자료입력 및 결과표시'!$B$8,COUNTIF($W171:$DR171,'자료입력 및 결과표시'!$C$8)&gt;=1),IF(OR('자료입력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DY171" s="28">
        <f>IF(AND($S171='자료입력 및 결과표시'!$B$9,COUNTIF($W171:$DR171,'자료입력 및 결과표시'!$C$9)&gt;=1),IF(OR('자료입력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DZ171" s="28">
        <f>IF(AND($S171='자료입력 및 결과표시'!$B$10,COUNTIF($W171:$DR171,'자료입력 및 결과표시'!$C$10)&gt;=1),IF(OR('자료입력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A171" s="28">
        <f>IF(AND($S171='자료입력 및 결과표시'!$B$11,COUNTIF($W171:$DR171,'자료입력 및 결과표시'!$C$11)&gt;=1),IF(OR('자료입력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B171" s="28">
        <f>IF(AND($S171='자료입력 및 결과표시'!$B$12,COUNTIF($W171:$DR171,'자료입력 및 결과표시'!$C$12)&gt;=1),IF(OR('자료입력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C171" s="28">
        <f>IF(AND($S171='자료입력 및 결과표시'!$B$13,COUNTIF($W171:$DR171,'자료입력 및 결과표시'!$C$13)&gt;=1),IF(OR('자료입력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D171" s="28">
        <f>IF(AND($S171='자료입력 및 결과표시'!$B$14,COUNTIF($W171:$DR171,'자료입력 및 결과표시'!$C$14)&gt;=1),IF(OR('자료입력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E171" s="28">
        <f>IF(AND($S171='자료입력 및 결과표시'!$B$15,COUNTIF($W171:$DR171,'자료입력 및 결과표시'!$C$15)&gt;=1),IF(OR('자료입력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F171" s="28">
        <f>IF(AND($S171='자료입력 및 결과표시'!$B$16,COUNTIF($W171:$DR171,'자료입력 및 결과표시'!$C$16)&gt;=1),IF(OR('자료입력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G171" s="28">
        <f>IF(AND($S171='자료입력 및 결과표시'!$B$17,COUNTIF($W171:$DR171,'자료입력 및 결과표시'!$C$17)&gt;=1),IF(OR('자료입력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H171" s="28">
        <f>IF(AND($S171='자료입력 및 결과표시'!$B$18,COUNTIF($W171:$DR171,'자료입력 및 결과표시'!$C$18)&gt;=1),IF(OR('자료입력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I171" s="28">
        <f>IF(AND($S171='자료입력 및 결과표시'!$B$19,COUNTIF($W171:$DR171,'자료입력 및 결과표시'!$C$19)&gt;=1),IF(OR('자료입력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J171" s="28">
        <f>IF(AND($S171='자료입력 및 결과표시'!$B$20,COUNTIF($W171:$DR171,'자료입력 및 결과표시'!$C$20)&gt;=1),IF(OR('자료입력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K171" s="28">
        <f>IF(AND($S171='자료입력 및 결과표시'!$B$21,COUNTIF($W171:$DR171,'자료입력 및 결과표시'!$C$21)&gt;=1),IF(OR('자료입력 및 결과표시'!$B$4+90&gt;=$V171,'자료입력 및 결과표시'!$B$4&lt;$U171),0,IF($V171-'자료입력 및 결과표시'!$B$4-90&gt;='자료입력 및 결과표시'!$E$4,'자료입력 및 결과표시'!$E$4,$V171-'자료입력 및 결과표시'!$B$4-90)),0)</f>
        <v>0</v>
      </c>
      <c r="EL171" s="17">
        <f>IF(AND(S171='자료입력 및 결과표시'!$B$6,COUNTIF('업무중복도(데이터 입력)'!$W171:$DR171,'자료입력 및 결과표시'!$C$6)&gt;=1),1,0)</f>
        <v>0</v>
      </c>
      <c r="EM171" s="17">
        <f>IF(AND(S171='자료입력 및 결과표시'!$B$7,COUNTIF('업무중복도(데이터 입력)'!$W171:$DR171,'자료입력 및 결과표시'!$C$7)&gt;=1),2,0)</f>
        <v>0</v>
      </c>
      <c r="EN171" s="17">
        <f>IF(AND(S171='자료입력 및 결과표시'!$B$8,COUNTIF('업무중복도(데이터 입력)'!$W171:$DR171,'자료입력 및 결과표시'!$C$8)&gt;=1),3,0)</f>
        <v>0</v>
      </c>
      <c r="EO171" s="17">
        <f>IF(AND(S171='자료입력 및 결과표시'!$B$9,COUNTIF('업무중복도(데이터 입력)'!$W171:$DR171,'자료입력 및 결과표시'!$C$9)&gt;=1),4,0)</f>
        <v>0</v>
      </c>
      <c r="EP171" s="17">
        <f>IF(AND(S171='자료입력 및 결과표시'!$B$10,COUNTIF('업무중복도(데이터 입력)'!$W171:$DR171,'자료입력 및 결과표시'!$C$10)&gt;=1),5,0)</f>
        <v>0</v>
      </c>
      <c r="EQ171" s="17">
        <f>IF(AND(S171='자료입력 및 결과표시'!$B$11,COUNTIF('업무중복도(데이터 입력)'!$W171:$DR171,'자료입력 및 결과표시'!$C$11)&gt;=1),6,0)</f>
        <v>0</v>
      </c>
      <c r="ER171" s="17">
        <f>IF(AND(S171='자료입력 및 결과표시'!$B$12,COUNTIF('업무중복도(데이터 입력)'!$W171:$DR171,'자료입력 및 결과표시'!$C$12)&gt;=1),7,0)</f>
        <v>0</v>
      </c>
      <c r="ES171" s="17">
        <f>IF(AND(S171='자료입력 및 결과표시'!$B$13,COUNTIF('업무중복도(데이터 입력)'!$W171:$DR171,'자료입력 및 결과표시'!$C$13)&gt;=1),8,0)</f>
        <v>0</v>
      </c>
      <c r="ET171" s="17">
        <f>IF(AND(S171='자료입력 및 결과표시'!$B$14,COUNTIF('업무중복도(데이터 입력)'!$W171:$DR171,'자료입력 및 결과표시'!$C$14)&gt;=1),9,0)</f>
        <v>0</v>
      </c>
      <c r="EU171" s="17">
        <f>IF(AND(S171='자료입력 및 결과표시'!$B$15,COUNTIF('업무중복도(데이터 입력)'!$W171:$DR171,'자료입력 및 결과표시'!$C$15)&gt;=1),10,0)</f>
        <v>0</v>
      </c>
      <c r="EV171" s="17">
        <f>IF(AND(S171='자료입력 및 결과표시'!$B$16,COUNTIF('업무중복도(데이터 입력)'!$W171:$DR171,'자료입력 및 결과표시'!$C$16)&gt;=1),11,0)</f>
        <v>0</v>
      </c>
      <c r="EW171" s="17">
        <f>IF(AND(S171='자료입력 및 결과표시'!$B$17,COUNTIF('업무중복도(데이터 입력)'!$W171:$DR171,'자료입력 및 결과표시'!$C$17)&gt;=1),12,0)</f>
        <v>0</v>
      </c>
      <c r="EX171" s="17">
        <f>IF(AND(S171='자료입력 및 결과표시'!$B$18,COUNTIF('업무중복도(데이터 입력)'!$W171:$DR171,'자료입력 및 결과표시'!$C$18)&gt;=1),13,0)</f>
        <v>0</v>
      </c>
      <c r="EY171" s="17">
        <f>IF(AND(S171='자료입력 및 결과표시'!$B$19,COUNTIF('업무중복도(데이터 입력)'!$W171:$DR171,'자료입력 및 결과표시'!$C$19)&gt;=1),14,0)</f>
        <v>0</v>
      </c>
      <c r="EZ171" s="17">
        <f>IF(AND(S171='자료입력 및 결과표시'!$B$20,COUNTIF('업무중복도(데이터 입력)'!$W171:$DR171,'자료입력 및 결과표시'!$C$20)&gt;=1),15,0)</f>
        <v>0</v>
      </c>
      <c r="FA171" s="17">
        <f>IF(AND(S171='자료입력 및 결과표시'!$B$21,COUNTIF('업무중복도(데이터 입력)'!$W171:$DR171,'자료입력 및 결과표시'!$C$21)&gt;=1),16,0)</f>
        <v>0</v>
      </c>
      <c r="FD171" s="270" t="str">
        <f ca="1">IFERROR(MATCH('자료입력 및 결과표시'!$C$62,OFFSET($R$3,$FD170,,1000),0)+$FD170,"")</f>
        <v/>
      </c>
      <c r="FE171" s="271" t="str">
        <f t="shared" ca="1" si="383"/>
        <v/>
      </c>
      <c r="FK171" s="17">
        <f t="shared" si="384"/>
        <v>0</v>
      </c>
      <c r="FO171"/>
      <c r="FP171" s="17" t="str">
        <f t="shared" ca="1" si="385"/>
        <v/>
      </c>
      <c r="FQ171" s="270" t="str">
        <f ca="1">IFERROR(MATCH('자료입력 및 결과표시'!$C$62,OFFSET($R$3,$FQ170,,1000),0)+$FQ170,"")</f>
        <v/>
      </c>
      <c r="FR171" s="17" t="str">
        <f t="shared" ca="1" si="386"/>
        <v/>
      </c>
      <c r="FS171" s="17" t="str">
        <f t="shared" ca="1" si="387"/>
        <v/>
      </c>
      <c r="FT171" s="17" t="str">
        <f t="shared" ca="1" si="388"/>
        <v/>
      </c>
      <c r="FU171" s="17" t="str">
        <f t="shared" ca="1" si="389"/>
        <v/>
      </c>
      <c r="FV171" s="17" t="str">
        <f t="shared" ca="1" si="390"/>
        <v/>
      </c>
      <c r="FW171" s="17" t="str">
        <f t="shared" ca="1" si="391"/>
        <v/>
      </c>
      <c r="FX171" s="17" t="str">
        <f t="shared" ca="1" si="392"/>
        <v/>
      </c>
      <c r="FY171" s="17" t="str">
        <f t="shared" ca="1" si="393"/>
        <v/>
      </c>
      <c r="FZ171" s="17" t="str">
        <f t="shared" ca="1" si="394"/>
        <v/>
      </c>
      <c r="GA171" s="17" t="str">
        <f t="shared" ca="1" si="395"/>
        <v/>
      </c>
      <c r="GB171" s="17" t="str">
        <f t="shared" ca="1" si="396"/>
        <v/>
      </c>
      <c r="GC171" s="17" t="str">
        <f t="shared" ca="1" si="397"/>
        <v/>
      </c>
      <c r="GD171" s="17" t="str">
        <f t="shared" ca="1" si="398"/>
        <v/>
      </c>
      <c r="GE171" s="17" t="str">
        <f t="shared" ca="1" si="399"/>
        <v/>
      </c>
      <c r="GF171" s="17" t="str">
        <f t="shared" ca="1" si="400"/>
        <v/>
      </c>
      <c r="GG171" s="17" t="str">
        <f t="shared" ca="1" si="401"/>
        <v/>
      </c>
      <c r="GH171" s="17" t="str">
        <f t="shared" ca="1" si="402"/>
        <v/>
      </c>
      <c r="GI171" s="17" t="str">
        <f t="shared" ca="1" si="403"/>
        <v/>
      </c>
      <c r="GJ171" s="17" t="str">
        <f t="shared" ca="1" si="404"/>
        <v/>
      </c>
      <c r="GK171" s="17" t="str">
        <f t="shared" ca="1" si="405"/>
        <v/>
      </c>
      <c r="GL171" s="17" t="str">
        <f t="shared" ca="1" si="406"/>
        <v/>
      </c>
      <c r="GM171" s="17" t="str">
        <f t="shared" ca="1" si="407"/>
        <v/>
      </c>
      <c r="GN171" s="17" t="str">
        <f t="shared" ca="1" si="408"/>
        <v/>
      </c>
      <c r="GO171" s="17" t="str">
        <f t="shared" ca="1" si="409"/>
        <v/>
      </c>
      <c r="GP171" s="17" t="str">
        <f t="shared" ca="1" si="410"/>
        <v/>
      </c>
      <c r="GQ171" s="17" t="str">
        <f t="shared" ca="1" si="411"/>
        <v/>
      </c>
      <c r="GR171" s="17" t="str">
        <f t="shared" ca="1" si="412"/>
        <v/>
      </c>
      <c r="GS171" s="17" t="str">
        <f t="shared" ca="1" si="413"/>
        <v/>
      </c>
      <c r="GT171" s="17" t="str">
        <f t="shared" ca="1" si="414"/>
        <v/>
      </c>
      <c r="GU171" s="17" t="str">
        <f t="shared" ca="1" si="415"/>
        <v/>
      </c>
      <c r="GV171" s="17" t="str">
        <f t="shared" ca="1" si="416"/>
        <v/>
      </c>
      <c r="GW171" s="17" t="str">
        <f t="shared" ca="1" si="417"/>
        <v/>
      </c>
      <c r="GX171" s="17" t="str">
        <f t="shared" ca="1" si="418"/>
        <v/>
      </c>
      <c r="GY171" s="17" t="str">
        <f t="shared" ca="1" si="419"/>
        <v/>
      </c>
      <c r="GZ171" s="17" t="str">
        <f t="shared" ca="1" si="420"/>
        <v/>
      </c>
      <c r="HA171" s="17" t="str">
        <f t="shared" ca="1" si="421"/>
        <v/>
      </c>
      <c r="HB171" s="17" t="str">
        <f t="shared" ca="1" si="422"/>
        <v/>
      </c>
      <c r="HC171" s="17" t="str">
        <f t="shared" ca="1" si="423"/>
        <v/>
      </c>
      <c r="HD171" s="17" t="str">
        <f t="shared" ca="1" si="424"/>
        <v/>
      </c>
      <c r="HE171" s="17" t="str">
        <f t="shared" ca="1" si="425"/>
        <v/>
      </c>
      <c r="HF171" s="17" t="str">
        <f t="shared" ca="1" si="426"/>
        <v/>
      </c>
      <c r="HG171" s="17" t="str">
        <f t="shared" ca="1" si="427"/>
        <v/>
      </c>
      <c r="HH171" s="17" t="str">
        <f t="shared" ca="1" si="428"/>
        <v/>
      </c>
      <c r="HI171" s="17" t="str">
        <f t="shared" ca="1" si="429"/>
        <v/>
      </c>
      <c r="HJ171" s="17" t="str">
        <f t="shared" ca="1" si="430"/>
        <v/>
      </c>
      <c r="HK171" s="17" t="str">
        <f t="shared" ca="1" si="431"/>
        <v/>
      </c>
      <c r="HL171" s="17" t="str">
        <f t="shared" ca="1" si="432"/>
        <v/>
      </c>
      <c r="HM171" s="17" t="str">
        <f t="shared" ca="1" si="433"/>
        <v/>
      </c>
      <c r="HN171" s="17" t="str">
        <f t="shared" ca="1" si="434"/>
        <v/>
      </c>
      <c r="HO171" s="17" t="str">
        <f t="shared" ca="1" si="435"/>
        <v/>
      </c>
      <c r="HP171" s="17" t="str">
        <f t="shared" ca="1" si="436"/>
        <v/>
      </c>
      <c r="HQ171" s="17" t="str">
        <f t="shared" ca="1" si="437"/>
        <v/>
      </c>
      <c r="HR171" s="17" t="str">
        <f t="shared" ca="1" si="438"/>
        <v/>
      </c>
      <c r="HS171" s="17" t="str">
        <f t="shared" ca="1" si="439"/>
        <v/>
      </c>
      <c r="HT171" s="17" t="str">
        <f t="shared" ca="1" si="440"/>
        <v/>
      </c>
      <c r="HU171" s="17" t="str">
        <f t="shared" ca="1" si="441"/>
        <v/>
      </c>
      <c r="HV171" s="17" t="str">
        <f t="shared" ca="1" si="442"/>
        <v/>
      </c>
      <c r="HW171" s="17" t="str">
        <f t="shared" ca="1" si="443"/>
        <v/>
      </c>
      <c r="HX171" s="17" t="str">
        <f t="shared" ca="1" si="444"/>
        <v/>
      </c>
      <c r="HY171" s="17" t="str">
        <f t="shared" ca="1" si="445"/>
        <v/>
      </c>
      <c r="HZ171" s="17" t="str">
        <f t="shared" ca="1" si="446"/>
        <v/>
      </c>
      <c r="IA171" s="17" t="str">
        <f t="shared" ca="1" si="447"/>
        <v/>
      </c>
      <c r="IB171" s="17" t="str">
        <f t="shared" ca="1" si="448"/>
        <v/>
      </c>
      <c r="IC171" s="17" t="str">
        <f t="shared" ca="1" si="449"/>
        <v/>
      </c>
      <c r="ID171" s="17" t="str">
        <f t="shared" ca="1" si="450"/>
        <v/>
      </c>
      <c r="IE171" s="17" t="str">
        <f t="shared" ca="1" si="451"/>
        <v/>
      </c>
      <c r="IF171" s="17" t="str">
        <f t="shared" ca="1" si="452"/>
        <v/>
      </c>
      <c r="IG171" s="17" t="str">
        <f t="shared" ca="1" si="453"/>
        <v/>
      </c>
      <c r="IH171" s="17" t="str">
        <f t="shared" ca="1" si="454"/>
        <v/>
      </c>
      <c r="II171" s="17" t="str">
        <f t="shared" ca="1" si="455"/>
        <v/>
      </c>
      <c r="IJ171" s="17" t="str">
        <f t="shared" ca="1" si="456"/>
        <v/>
      </c>
      <c r="IK171" s="17" t="str">
        <f t="shared" ca="1" si="457"/>
        <v/>
      </c>
      <c r="IL171" s="17" t="str">
        <f t="shared" ca="1" si="458"/>
        <v/>
      </c>
      <c r="IM171" s="17" t="str">
        <f t="shared" ca="1" si="459"/>
        <v/>
      </c>
      <c r="IN171" s="17" t="str">
        <f t="shared" ca="1" si="460"/>
        <v/>
      </c>
      <c r="IO171" s="17" t="str">
        <f t="shared" ca="1" si="461"/>
        <v/>
      </c>
      <c r="IP171" s="17" t="str">
        <f t="shared" ca="1" si="462"/>
        <v/>
      </c>
      <c r="IQ171" s="17" t="str">
        <f t="shared" ca="1" si="463"/>
        <v/>
      </c>
      <c r="IR171" s="17" t="str">
        <f t="shared" ca="1" si="464"/>
        <v/>
      </c>
      <c r="IS171" s="17" t="str">
        <f t="shared" ca="1" si="465"/>
        <v/>
      </c>
      <c r="IT171" s="17" t="str">
        <f t="shared" ca="1" si="466"/>
        <v/>
      </c>
      <c r="IU171" s="17" t="str">
        <f t="shared" ca="1" si="467"/>
        <v/>
      </c>
      <c r="IV171" s="17" t="str">
        <f t="shared" ca="1" si="468"/>
        <v/>
      </c>
      <c r="IW171" s="17" t="str">
        <f t="shared" ca="1" si="469"/>
        <v/>
      </c>
      <c r="IX171" s="17" t="str">
        <f t="shared" ca="1" si="470"/>
        <v/>
      </c>
      <c r="IY171" s="17" t="str">
        <f t="shared" ca="1" si="471"/>
        <v/>
      </c>
      <c r="IZ171" s="17" t="str">
        <f t="shared" ca="1" si="472"/>
        <v/>
      </c>
      <c r="JA171" s="17" t="str">
        <f t="shared" ca="1" si="473"/>
        <v/>
      </c>
      <c r="JB171" s="17" t="str">
        <f t="shared" ca="1" si="474"/>
        <v/>
      </c>
      <c r="JC171" s="17" t="str">
        <f t="shared" ca="1" si="475"/>
        <v/>
      </c>
      <c r="JD171" s="17" t="str">
        <f t="shared" ca="1" si="476"/>
        <v/>
      </c>
      <c r="JE171" s="17" t="str">
        <f t="shared" ca="1" si="477"/>
        <v/>
      </c>
      <c r="JF171" s="17" t="str">
        <f t="shared" ca="1" si="478"/>
        <v/>
      </c>
      <c r="JG171" s="17" t="str">
        <f t="shared" ca="1" si="479"/>
        <v/>
      </c>
      <c r="JH171" s="17" t="str">
        <f t="shared" ca="1" si="480"/>
        <v/>
      </c>
      <c r="JI171" s="17" t="str">
        <f t="shared" ca="1" si="481"/>
        <v/>
      </c>
      <c r="JJ171" s="17" t="str">
        <f t="shared" ca="1" si="482"/>
        <v/>
      </c>
      <c r="JK171" s="17" t="str">
        <f t="shared" ca="1" si="483"/>
        <v/>
      </c>
      <c r="JL171" s="17" t="str">
        <f t="shared" ca="1" si="484"/>
        <v/>
      </c>
      <c r="JM171" s="17" t="str">
        <f t="shared" ca="1" si="485"/>
        <v/>
      </c>
    </row>
    <row r="172" spans="1:273">
      <c r="A172" s="17" t="str">
        <f t="shared" si="366"/>
        <v>\\\0</v>
      </c>
      <c r="B172" s="17" t="str">
        <f t="shared" si="367"/>
        <v>\\\0</v>
      </c>
      <c r="C172" s="17" t="str">
        <f t="shared" si="368"/>
        <v>\\\0</v>
      </c>
      <c r="D172" s="17" t="str">
        <f t="shared" si="369"/>
        <v>\\\0</v>
      </c>
      <c r="E172" s="17" t="str">
        <f t="shared" si="370"/>
        <v>\\\0</v>
      </c>
      <c r="F172" s="17" t="str">
        <f t="shared" si="371"/>
        <v>\\\0</v>
      </c>
      <c r="G172" s="17" t="str">
        <f t="shared" si="372"/>
        <v>\\\0</v>
      </c>
      <c r="H172" s="17" t="str">
        <f t="shared" si="373"/>
        <v>\\\0</v>
      </c>
      <c r="I172" s="17" t="str">
        <f t="shared" si="374"/>
        <v>\\\0</v>
      </c>
      <c r="J172" s="17" t="str">
        <f t="shared" si="375"/>
        <v>\\\0</v>
      </c>
      <c r="K172" s="17" t="str">
        <f t="shared" si="376"/>
        <v>\\\0</v>
      </c>
      <c r="L172" s="17" t="str">
        <f t="shared" si="377"/>
        <v>\\\0</v>
      </c>
      <c r="M172" s="17" t="str">
        <f t="shared" si="378"/>
        <v>\\\0</v>
      </c>
      <c r="N172" s="17" t="str">
        <f t="shared" si="379"/>
        <v>\\\0</v>
      </c>
      <c r="O172" s="17" t="str">
        <f t="shared" si="380"/>
        <v>\\\0</v>
      </c>
      <c r="P172" s="17" t="str">
        <f t="shared" si="381"/>
        <v>\\\0</v>
      </c>
      <c r="R172" s="17" t="str">
        <f t="shared" si="382"/>
        <v>\\</v>
      </c>
      <c r="S172" s="38"/>
      <c r="T172" s="39"/>
      <c r="U172" s="31"/>
      <c r="V172" s="32"/>
      <c r="W172" s="36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35"/>
      <c r="DS172" s="287"/>
      <c r="DT172" s="36"/>
      <c r="DU172" s="37"/>
      <c r="DV172" s="28">
        <f>IF(AND($S172='자료입력 및 결과표시'!$B$6,COUNTIF($W172:$DR172,'자료입력 및 결과표시'!$C$6)&gt;=1),IF(OR('자료입력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DW172" s="28">
        <f>IF(AND($S172='자료입력 및 결과표시'!$B$7,COUNTIF($W172:$DR172,'자료입력 및 결과표시'!$C$7)&gt;=1),IF(OR('자료입력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DX172" s="28">
        <f>IF(AND($S172='자료입력 및 결과표시'!$B$8,COUNTIF($W172:$DR172,'자료입력 및 결과표시'!$C$8)&gt;=1),IF(OR('자료입력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DY172" s="28">
        <f>IF(AND($S172='자료입력 및 결과표시'!$B$9,COUNTIF($W172:$DR172,'자료입력 및 결과표시'!$C$9)&gt;=1),IF(OR('자료입력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DZ172" s="28">
        <f>IF(AND($S172='자료입력 및 결과표시'!$B$10,COUNTIF($W172:$DR172,'자료입력 및 결과표시'!$C$10)&gt;=1),IF(OR('자료입력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A172" s="28">
        <f>IF(AND($S172='자료입력 및 결과표시'!$B$11,COUNTIF($W172:$DR172,'자료입력 및 결과표시'!$C$11)&gt;=1),IF(OR('자료입력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B172" s="28">
        <f>IF(AND($S172='자료입력 및 결과표시'!$B$12,COUNTIF($W172:$DR172,'자료입력 및 결과표시'!$C$12)&gt;=1),IF(OR('자료입력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C172" s="28">
        <f>IF(AND($S172='자료입력 및 결과표시'!$B$13,COUNTIF($W172:$DR172,'자료입력 및 결과표시'!$C$13)&gt;=1),IF(OR('자료입력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D172" s="28">
        <f>IF(AND($S172='자료입력 및 결과표시'!$B$14,COUNTIF($W172:$DR172,'자료입력 및 결과표시'!$C$14)&gt;=1),IF(OR('자료입력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E172" s="28">
        <f>IF(AND($S172='자료입력 및 결과표시'!$B$15,COUNTIF($W172:$DR172,'자료입력 및 결과표시'!$C$15)&gt;=1),IF(OR('자료입력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F172" s="28">
        <f>IF(AND($S172='자료입력 및 결과표시'!$B$16,COUNTIF($W172:$DR172,'자료입력 및 결과표시'!$C$16)&gt;=1),IF(OR('자료입력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G172" s="28">
        <f>IF(AND($S172='자료입력 및 결과표시'!$B$17,COUNTIF($W172:$DR172,'자료입력 및 결과표시'!$C$17)&gt;=1),IF(OR('자료입력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H172" s="28">
        <f>IF(AND($S172='자료입력 및 결과표시'!$B$18,COUNTIF($W172:$DR172,'자료입력 및 결과표시'!$C$18)&gt;=1),IF(OR('자료입력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I172" s="28">
        <f>IF(AND($S172='자료입력 및 결과표시'!$B$19,COUNTIF($W172:$DR172,'자료입력 및 결과표시'!$C$19)&gt;=1),IF(OR('자료입력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J172" s="28">
        <f>IF(AND($S172='자료입력 및 결과표시'!$B$20,COUNTIF($W172:$DR172,'자료입력 및 결과표시'!$C$20)&gt;=1),IF(OR('자료입력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K172" s="28">
        <f>IF(AND($S172='자료입력 및 결과표시'!$B$21,COUNTIF($W172:$DR172,'자료입력 및 결과표시'!$C$21)&gt;=1),IF(OR('자료입력 및 결과표시'!$B$4+90&gt;=$V172,'자료입력 및 결과표시'!$B$4&lt;$U172),0,IF($V172-'자료입력 및 결과표시'!$B$4-90&gt;='자료입력 및 결과표시'!$E$4,'자료입력 및 결과표시'!$E$4,$V172-'자료입력 및 결과표시'!$B$4-90)),0)</f>
        <v>0</v>
      </c>
      <c r="EL172" s="17">
        <f>IF(AND(S172='자료입력 및 결과표시'!$B$6,COUNTIF('업무중복도(데이터 입력)'!$W172:$DR172,'자료입력 및 결과표시'!$C$6)&gt;=1),1,0)</f>
        <v>0</v>
      </c>
      <c r="EM172" s="17">
        <f>IF(AND(S172='자료입력 및 결과표시'!$B$7,COUNTIF('업무중복도(데이터 입력)'!$W172:$DR172,'자료입력 및 결과표시'!$C$7)&gt;=1),2,0)</f>
        <v>0</v>
      </c>
      <c r="EN172" s="17">
        <f>IF(AND(S172='자료입력 및 결과표시'!$B$8,COUNTIF('업무중복도(데이터 입력)'!$W172:$DR172,'자료입력 및 결과표시'!$C$8)&gt;=1),3,0)</f>
        <v>0</v>
      </c>
      <c r="EO172" s="17">
        <f>IF(AND(S172='자료입력 및 결과표시'!$B$9,COUNTIF('업무중복도(데이터 입력)'!$W172:$DR172,'자료입력 및 결과표시'!$C$9)&gt;=1),4,0)</f>
        <v>0</v>
      </c>
      <c r="EP172" s="17">
        <f>IF(AND(S172='자료입력 및 결과표시'!$B$10,COUNTIF('업무중복도(데이터 입력)'!$W172:$DR172,'자료입력 및 결과표시'!$C$10)&gt;=1),5,0)</f>
        <v>0</v>
      </c>
      <c r="EQ172" s="17">
        <f>IF(AND(S172='자료입력 및 결과표시'!$B$11,COUNTIF('업무중복도(데이터 입력)'!$W172:$DR172,'자료입력 및 결과표시'!$C$11)&gt;=1),6,0)</f>
        <v>0</v>
      </c>
      <c r="ER172" s="17">
        <f>IF(AND(S172='자료입력 및 결과표시'!$B$12,COUNTIF('업무중복도(데이터 입력)'!$W172:$DR172,'자료입력 및 결과표시'!$C$12)&gt;=1),7,0)</f>
        <v>0</v>
      </c>
      <c r="ES172" s="17">
        <f>IF(AND(S172='자료입력 및 결과표시'!$B$13,COUNTIF('업무중복도(데이터 입력)'!$W172:$DR172,'자료입력 및 결과표시'!$C$13)&gt;=1),8,0)</f>
        <v>0</v>
      </c>
      <c r="ET172" s="17">
        <f>IF(AND(S172='자료입력 및 결과표시'!$B$14,COUNTIF('업무중복도(데이터 입력)'!$W172:$DR172,'자료입력 및 결과표시'!$C$14)&gt;=1),9,0)</f>
        <v>0</v>
      </c>
      <c r="EU172" s="17">
        <f>IF(AND(S172='자료입력 및 결과표시'!$B$15,COUNTIF('업무중복도(데이터 입력)'!$W172:$DR172,'자료입력 및 결과표시'!$C$15)&gt;=1),10,0)</f>
        <v>0</v>
      </c>
      <c r="EV172" s="17">
        <f>IF(AND(S172='자료입력 및 결과표시'!$B$16,COUNTIF('업무중복도(데이터 입력)'!$W172:$DR172,'자료입력 및 결과표시'!$C$16)&gt;=1),11,0)</f>
        <v>0</v>
      </c>
      <c r="EW172" s="17">
        <f>IF(AND(S172='자료입력 및 결과표시'!$B$17,COUNTIF('업무중복도(데이터 입력)'!$W172:$DR172,'자료입력 및 결과표시'!$C$17)&gt;=1),12,0)</f>
        <v>0</v>
      </c>
      <c r="EX172" s="17">
        <f>IF(AND(S172='자료입력 및 결과표시'!$B$18,COUNTIF('업무중복도(데이터 입력)'!$W172:$DR172,'자료입력 및 결과표시'!$C$18)&gt;=1),13,0)</f>
        <v>0</v>
      </c>
      <c r="EY172" s="17">
        <f>IF(AND(S172='자료입력 및 결과표시'!$B$19,COUNTIF('업무중복도(데이터 입력)'!$W172:$DR172,'자료입력 및 결과표시'!$C$19)&gt;=1),14,0)</f>
        <v>0</v>
      </c>
      <c r="EZ172" s="17">
        <f>IF(AND(S172='자료입력 및 결과표시'!$B$20,COUNTIF('업무중복도(데이터 입력)'!$W172:$DR172,'자료입력 및 결과표시'!$C$20)&gt;=1),15,0)</f>
        <v>0</v>
      </c>
      <c r="FA172" s="17">
        <f>IF(AND(S172='자료입력 및 결과표시'!$B$21,COUNTIF('업무중복도(데이터 입력)'!$W172:$DR172,'자료입력 및 결과표시'!$C$21)&gt;=1),16,0)</f>
        <v>0</v>
      </c>
      <c r="FD172" s="270" t="str">
        <f ca="1">IFERROR(MATCH('자료입력 및 결과표시'!$C$62,OFFSET($R$3,$FD171,,1000),0)+$FD171,"")</f>
        <v/>
      </c>
      <c r="FE172" s="271" t="str">
        <f t="shared" ca="1" si="383"/>
        <v/>
      </c>
      <c r="FK172" s="17">
        <f t="shared" si="384"/>
        <v>0</v>
      </c>
      <c r="FO172"/>
      <c r="FP172" s="17" t="str">
        <f t="shared" ca="1" si="385"/>
        <v/>
      </c>
      <c r="FQ172" s="270" t="str">
        <f ca="1">IFERROR(MATCH('자료입력 및 결과표시'!$C$62,OFFSET($R$3,$FQ171,,1000),0)+$FQ171,"")</f>
        <v/>
      </c>
      <c r="FR172" s="17" t="str">
        <f t="shared" ca="1" si="386"/>
        <v/>
      </c>
      <c r="FS172" s="17" t="str">
        <f t="shared" ca="1" si="387"/>
        <v/>
      </c>
      <c r="FT172" s="17" t="str">
        <f t="shared" ca="1" si="388"/>
        <v/>
      </c>
      <c r="FU172" s="17" t="str">
        <f t="shared" ca="1" si="389"/>
        <v/>
      </c>
      <c r="FV172" s="17" t="str">
        <f t="shared" ca="1" si="390"/>
        <v/>
      </c>
      <c r="FW172" s="17" t="str">
        <f t="shared" ca="1" si="391"/>
        <v/>
      </c>
      <c r="FX172" s="17" t="str">
        <f t="shared" ca="1" si="392"/>
        <v/>
      </c>
      <c r="FY172" s="17" t="str">
        <f t="shared" ca="1" si="393"/>
        <v/>
      </c>
      <c r="FZ172" s="17" t="str">
        <f t="shared" ca="1" si="394"/>
        <v/>
      </c>
      <c r="GA172" s="17" t="str">
        <f t="shared" ca="1" si="395"/>
        <v/>
      </c>
      <c r="GB172" s="17" t="str">
        <f t="shared" ca="1" si="396"/>
        <v/>
      </c>
      <c r="GC172" s="17" t="str">
        <f t="shared" ca="1" si="397"/>
        <v/>
      </c>
      <c r="GD172" s="17" t="str">
        <f t="shared" ca="1" si="398"/>
        <v/>
      </c>
      <c r="GE172" s="17" t="str">
        <f t="shared" ca="1" si="399"/>
        <v/>
      </c>
      <c r="GF172" s="17" t="str">
        <f t="shared" ca="1" si="400"/>
        <v/>
      </c>
      <c r="GG172" s="17" t="str">
        <f t="shared" ca="1" si="401"/>
        <v/>
      </c>
      <c r="GH172" s="17" t="str">
        <f t="shared" ca="1" si="402"/>
        <v/>
      </c>
      <c r="GI172" s="17" t="str">
        <f t="shared" ca="1" si="403"/>
        <v/>
      </c>
      <c r="GJ172" s="17" t="str">
        <f t="shared" ca="1" si="404"/>
        <v/>
      </c>
      <c r="GK172" s="17" t="str">
        <f t="shared" ca="1" si="405"/>
        <v/>
      </c>
      <c r="GL172" s="17" t="str">
        <f t="shared" ca="1" si="406"/>
        <v/>
      </c>
      <c r="GM172" s="17" t="str">
        <f t="shared" ca="1" si="407"/>
        <v/>
      </c>
      <c r="GN172" s="17" t="str">
        <f t="shared" ca="1" si="408"/>
        <v/>
      </c>
      <c r="GO172" s="17" t="str">
        <f t="shared" ca="1" si="409"/>
        <v/>
      </c>
      <c r="GP172" s="17" t="str">
        <f t="shared" ca="1" si="410"/>
        <v/>
      </c>
      <c r="GQ172" s="17" t="str">
        <f t="shared" ca="1" si="411"/>
        <v/>
      </c>
      <c r="GR172" s="17" t="str">
        <f t="shared" ca="1" si="412"/>
        <v/>
      </c>
      <c r="GS172" s="17" t="str">
        <f t="shared" ca="1" si="413"/>
        <v/>
      </c>
      <c r="GT172" s="17" t="str">
        <f t="shared" ca="1" si="414"/>
        <v/>
      </c>
      <c r="GU172" s="17" t="str">
        <f t="shared" ca="1" si="415"/>
        <v/>
      </c>
      <c r="GV172" s="17" t="str">
        <f t="shared" ca="1" si="416"/>
        <v/>
      </c>
      <c r="GW172" s="17" t="str">
        <f t="shared" ca="1" si="417"/>
        <v/>
      </c>
      <c r="GX172" s="17" t="str">
        <f t="shared" ca="1" si="418"/>
        <v/>
      </c>
      <c r="GY172" s="17" t="str">
        <f t="shared" ca="1" si="419"/>
        <v/>
      </c>
      <c r="GZ172" s="17" t="str">
        <f t="shared" ca="1" si="420"/>
        <v/>
      </c>
      <c r="HA172" s="17" t="str">
        <f t="shared" ca="1" si="421"/>
        <v/>
      </c>
      <c r="HB172" s="17" t="str">
        <f t="shared" ca="1" si="422"/>
        <v/>
      </c>
      <c r="HC172" s="17" t="str">
        <f t="shared" ca="1" si="423"/>
        <v/>
      </c>
      <c r="HD172" s="17" t="str">
        <f t="shared" ca="1" si="424"/>
        <v/>
      </c>
      <c r="HE172" s="17" t="str">
        <f t="shared" ca="1" si="425"/>
        <v/>
      </c>
      <c r="HF172" s="17" t="str">
        <f t="shared" ca="1" si="426"/>
        <v/>
      </c>
      <c r="HG172" s="17" t="str">
        <f t="shared" ca="1" si="427"/>
        <v/>
      </c>
      <c r="HH172" s="17" t="str">
        <f t="shared" ca="1" si="428"/>
        <v/>
      </c>
      <c r="HI172" s="17" t="str">
        <f t="shared" ca="1" si="429"/>
        <v/>
      </c>
      <c r="HJ172" s="17" t="str">
        <f t="shared" ca="1" si="430"/>
        <v/>
      </c>
      <c r="HK172" s="17" t="str">
        <f t="shared" ca="1" si="431"/>
        <v/>
      </c>
      <c r="HL172" s="17" t="str">
        <f t="shared" ca="1" si="432"/>
        <v/>
      </c>
      <c r="HM172" s="17" t="str">
        <f t="shared" ca="1" si="433"/>
        <v/>
      </c>
      <c r="HN172" s="17" t="str">
        <f t="shared" ca="1" si="434"/>
        <v/>
      </c>
      <c r="HO172" s="17" t="str">
        <f t="shared" ca="1" si="435"/>
        <v/>
      </c>
      <c r="HP172" s="17" t="str">
        <f t="shared" ca="1" si="436"/>
        <v/>
      </c>
      <c r="HQ172" s="17" t="str">
        <f t="shared" ca="1" si="437"/>
        <v/>
      </c>
      <c r="HR172" s="17" t="str">
        <f t="shared" ca="1" si="438"/>
        <v/>
      </c>
      <c r="HS172" s="17" t="str">
        <f t="shared" ca="1" si="439"/>
        <v/>
      </c>
      <c r="HT172" s="17" t="str">
        <f t="shared" ca="1" si="440"/>
        <v/>
      </c>
      <c r="HU172" s="17" t="str">
        <f t="shared" ca="1" si="441"/>
        <v/>
      </c>
      <c r="HV172" s="17" t="str">
        <f t="shared" ca="1" si="442"/>
        <v/>
      </c>
      <c r="HW172" s="17" t="str">
        <f t="shared" ca="1" si="443"/>
        <v/>
      </c>
      <c r="HX172" s="17" t="str">
        <f t="shared" ca="1" si="444"/>
        <v/>
      </c>
      <c r="HY172" s="17" t="str">
        <f t="shared" ca="1" si="445"/>
        <v/>
      </c>
      <c r="HZ172" s="17" t="str">
        <f t="shared" ca="1" si="446"/>
        <v/>
      </c>
      <c r="IA172" s="17" t="str">
        <f t="shared" ca="1" si="447"/>
        <v/>
      </c>
      <c r="IB172" s="17" t="str">
        <f t="shared" ca="1" si="448"/>
        <v/>
      </c>
      <c r="IC172" s="17" t="str">
        <f t="shared" ca="1" si="449"/>
        <v/>
      </c>
      <c r="ID172" s="17" t="str">
        <f t="shared" ca="1" si="450"/>
        <v/>
      </c>
      <c r="IE172" s="17" t="str">
        <f t="shared" ca="1" si="451"/>
        <v/>
      </c>
      <c r="IF172" s="17" t="str">
        <f t="shared" ca="1" si="452"/>
        <v/>
      </c>
      <c r="IG172" s="17" t="str">
        <f t="shared" ca="1" si="453"/>
        <v/>
      </c>
      <c r="IH172" s="17" t="str">
        <f t="shared" ca="1" si="454"/>
        <v/>
      </c>
      <c r="II172" s="17" t="str">
        <f t="shared" ca="1" si="455"/>
        <v/>
      </c>
      <c r="IJ172" s="17" t="str">
        <f t="shared" ca="1" si="456"/>
        <v/>
      </c>
      <c r="IK172" s="17" t="str">
        <f t="shared" ca="1" si="457"/>
        <v/>
      </c>
      <c r="IL172" s="17" t="str">
        <f t="shared" ca="1" si="458"/>
        <v/>
      </c>
      <c r="IM172" s="17" t="str">
        <f t="shared" ca="1" si="459"/>
        <v/>
      </c>
      <c r="IN172" s="17" t="str">
        <f t="shared" ca="1" si="460"/>
        <v/>
      </c>
      <c r="IO172" s="17" t="str">
        <f t="shared" ca="1" si="461"/>
        <v/>
      </c>
      <c r="IP172" s="17" t="str">
        <f t="shared" ca="1" si="462"/>
        <v/>
      </c>
      <c r="IQ172" s="17" t="str">
        <f t="shared" ca="1" si="463"/>
        <v/>
      </c>
      <c r="IR172" s="17" t="str">
        <f t="shared" ca="1" si="464"/>
        <v/>
      </c>
      <c r="IS172" s="17" t="str">
        <f t="shared" ca="1" si="465"/>
        <v/>
      </c>
      <c r="IT172" s="17" t="str">
        <f t="shared" ca="1" si="466"/>
        <v/>
      </c>
      <c r="IU172" s="17" t="str">
        <f t="shared" ca="1" si="467"/>
        <v/>
      </c>
      <c r="IV172" s="17" t="str">
        <f t="shared" ca="1" si="468"/>
        <v/>
      </c>
      <c r="IW172" s="17" t="str">
        <f t="shared" ca="1" si="469"/>
        <v/>
      </c>
      <c r="IX172" s="17" t="str">
        <f t="shared" ca="1" si="470"/>
        <v/>
      </c>
      <c r="IY172" s="17" t="str">
        <f t="shared" ca="1" si="471"/>
        <v/>
      </c>
      <c r="IZ172" s="17" t="str">
        <f t="shared" ca="1" si="472"/>
        <v/>
      </c>
      <c r="JA172" s="17" t="str">
        <f t="shared" ca="1" si="473"/>
        <v/>
      </c>
      <c r="JB172" s="17" t="str">
        <f t="shared" ca="1" si="474"/>
        <v/>
      </c>
      <c r="JC172" s="17" t="str">
        <f t="shared" ca="1" si="475"/>
        <v/>
      </c>
      <c r="JD172" s="17" t="str">
        <f t="shared" ca="1" si="476"/>
        <v/>
      </c>
      <c r="JE172" s="17" t="str">
        <f t="shared" ca="1" si="477"/>
        <v/>
      </c>
      <c r="JF172" s="17" t="str">
        <f t="shared" ca="1" si="478"/>
        <v/>
      </c>
      <c r="JG172" s="17" t="str">
        <f t="shared" ca="1" si="479"/>
        <v/>
      </c>
      <c r="JH172" s="17" t="str">
        <f t="shared" ca="1" si="480"/>
        <v/>
      </c>
      <c r="JI172" s="17" t="str">
        <f t="shared" ca="1" si="481"/>
        <v/>
      </c>
      <c r="JJ172" s="17" t="str">
        <f t="shared" ca="1" si="482"/>
        <v/>
      </c>
      <c r="JK172" s="17" t="str">
        <f t="shared" ca="1" si="483"/>
        <v/>
      </c>
      <c r="JL172" s="17" t="str">
        <f t="shared" ca="1" si="484"/>
        <v/>
      </c>
      <c r="JM172" s="17" t="str">
        <f t="shared" ca="1" si="485"/>
        <v/>
      </c>
    </row>
    <row r="173" spans="1:273">
      <c r="A173" s="17" t="str">
        <f t="shared" si="366"/>
        <v>\\\0</v>
      </c>
      <c r="B173" s="17" t="str">
        <f t="shared" si="367"/>
        <v>\\\0</v>
      </c>
      <c r="C173" s="17" t="str">
        <f t="shared" si="368"/>
        <v>\\\0</v>
      </c>
      <c r="D173" s="17" t="str">
        <f t="shared" si="369"/>
        <v>\\\0</v>
      </c>
      <c r="E173" s="17" t="str">
        <f t="shared" si="370"/>
        <v>\\\0</v>
      </c>
      <c r="F173" s="17" t="str">
        <f t="shared" si="371"/>
        <v>\\\0</v>
      </c>
      <c r="G173" s="17" t="str">
        <f t="shared" si="372"/>
        <v>\\\0</v>
      </c>
      <c r="H173" s="17" t="str">
        <f t="shared" si="373"/>
        <v>\\\0</v>
      </c>
      <c r="I173" s="17" t="str">
        <f t="shared" si="374"/>
        <v>\\\0</v>
      </c>
      <c r="J173" s="17" t="str">
        <f t="shared" si="375"/>
        <v>\\\0</v>
      </c>
      <c r="K173" s="17" t="str">
        <f t="shared" si="376"/>
        <v>\\\0</v>
      </c>
      <c r="L173" s="17" t="str">
        <f t="shared" si="377"/>
        <v>\\\0</v>
      </c>
      <c r="M173" s="17" t="str">
        <f t="shared" si="378"/>
        <v>\\\0</v>
      </c>
      <c r="N173" s="17" t="str">
        <f t="shared" si="379"/>
        <v>\\\0</v>
      </c>
      <c r="O173" s="17" t="str">
        <f t="shared" si="380"/>
        <v>\\\0</v>
      </c>
      <c r="P173" s="17" t="str">
        <f t="shared" si="381"/>
        <v>\\\0</v>
      </c>
      <c r="R173" s="17" t="str">
        <f t="shared" si="382"/>
        <v>\\</v>
      </c>
      <c r="S173" s="38"/>
      <c r="T173" s="39"/>
      <c r="U173" s="31"/>
      <c r="V173" s="32"/>
      <c r="W173" s="36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35"/>
      <c r="DS173" s="287"/>
      <c r="DT173" s="36"/>
      <c r="DU173" s="37"/>
      <c r="DV173" s="28">
        <f>IF(AND($S173='자료입력 및 결과표시'!$B$6,COUNTIF($W173:$DR173,'자료입력 및 결과표시'!$C$6)&gt;=1),IF(OR('자료입력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DW173" s="28">
        <f>IF(AND($S173='자료입력 및 결과표시'!$B$7,COUNTIF($W173:$DR173,'자료입력 및 결과표시'!$C$7)&gt;=1),IF(OR('자료입력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DX173" s="28">
        <f>IF(AND($S173='자료입력 및 결과표시'!$B$8,COUNTIF($W173:$DR173,'자료입력 및 결과표시'!$C$8)&gt;=1),IF(OR('자료입력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DY173" s="28">
        <f>IF(AND($S173='자료입력 및 결과표시'!$B$9,COUNTIF($W173:$DR173,'자료입력 및 결과표시'!$C$9)&gt;=1),IF(OR('자료입력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DZ173" s="28">
        <f>IF(AND($S173='자료입력 및 결과표시'!$B$10,COUNTIF($W173:$DR173,'자료입력 및 결과표시'!$C$10)&gt;=1),IF(OR('자료입력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A173" s="28">
        <f>IF(AND($S173='자료입력 및 결과표시'!$B$11,COUNTIF($W173:$DR173,'자료입력 및 결과표시'!$C$11)&gt;=1),IF(OR('자료입력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B173" s="28">
        <f>IF(AND($S173='자료입력 및 결과표시'!$B$12,COUNTIF($W173:$DR173,'자료입력 및 결과표시'!$C$12)&gt;=1),IF(OR('자료입력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C173" s="28">
        <f>IF(AND($S173='자료입력 및 결과표시'!$B$13,COUNTIF($W173:$DR173,'자료입력 및 결과표시'!$C$13)&gt;=1),IF(OR('자료입력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D173" s="28">
        <f>IF(AND($S173='자료입력 및 결과표시'!$B$14,COUNTIF($W173:$DR173,'자료입력 및 결과표시'!$C$14)&gt;=1),IF(OR('자료입력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E173" s="28">
        <f>IF(AND($S173='자료입력 및 결과표시'!$B$15,COUNTIF($W173:$DR173,'자료입력 및 결과표시'!$C$15)&gt;=1),IF(OR('자료입력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F173" s="28">
        <f>IF(AND($S173='자료입력 및 결과표시'!$B$16,COUNTIF($W173:$DR173,'자료입력 및 결과표시'!$C$16)&gt;=1),IF(OR('자료입력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G173" s="28">
        <f>IF(AND($S173='자료입력 및 결과표시'!$B$17,COUNTIF($W173:$DR173,'자료입력 및 결과표시'!$C$17)&gt;=1),IF(OR('자료입력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H173" s="28">
        <f>IF(AND($S173='자료입력 및 결과표시'!$B$18,COUNTIF($W173:$DR173,'자료입력 및 결과표시'!$C$18)&gt;=1),IF(OR('자료입력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I173" s="28">
        <f>IF(AND($S173='자료입력 및 결과표시'!$B$19,COUNTIF($W173:$DR173,'자료입력 및 결과표시'!$C$19)&gt;=1),IF(OR('자료입력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J173" s="28">
        <f>IF(AND($S173='자료입력 및 결과표시'!$B$20,COUNTIF($W173:$DR173,'자료입력 및 결과표시'!$C$20)&gt;=1),IF(OR('자료입력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K173" s="28">
        <f>IF(AND($S173='자료입력 및 결과표시'!$B$21,COUNTIF($W173:$DR173,'자료입력 및 결과표시'!$C$21)&gt;=1),IF(OR('자료입력 및 결과표시'!$B$4+90&gt;=$V173,'자료입력 및 결과표시'!$B$4&lt;$U173),0,IF($V173-'자료입력 및 결과표시'!$B$4-90&gt;='자료입력 및 결과표시'!$E$4,'자료입력 및 결과표시'!$E$4,$V173-'자료입력 및 결과표시'!$B$4-90)),0)</f>
        <v>0</v>
      </c>
      <c r="EL173" s="17">
        <f>IF(AND(S173='자료입력 및 결과표시'!$B$6,COUNTIF('업무중복도(데이터 입력)'!$W173:$DR173,'자료입력 및 결과표시'!$C$6)&gt;=1),1,0)</f>
        <v>0</v>
      </c>
      <c r="EM173" s="17">
        <f>IF(AND(S173='자료입력 및 결과표시'!$B$7,COUNTIF('업무중복도(데이터 입력)'!$W173:$DR173,'자료입력 및 결과표시'!$C$7)&gt;=1),2,0)</f>
        <v>0</v>
      </c>
      <c r="EN173" s="17">
        <f>IF(AND(S173='자료입력 및 결과표시'!$B$8,COUNTIF('업무중복도(데이터 입력)'!$W173:$DR173,'자료입력 및 결과표시'!$C$8)&gt;=1),3,0)</f>
        <v>0</v>
      </c>
      <c r="EO173" s="17">
        <f>IF(AND(S173='자료입력 및 결과표시'!$B$9,COUNTIF('업무중복도(데이터 입력)'!$W173:$DR173,'자료입력 및 결과표시'!$C$9)&gt;=1),4,0)</f>
        <v>0</v>
      </c>
      <c r="EP173" s="17">
        <f>IF(AND(S173='자료입력 및 결과표시'!$B$10,COUNTIF('업무중복도(데이터 입력)'!$W173:$DR173,'자료입력 및 결과표시'!$C$10)&gt;=1),5,0)</f>
        <v>0</v>
      </c>
      <c r="EQ173" s="17">
        <f>IF(AND(S173='자료입력 및 결과표시'!$B$11,COUNTIF('업무중복도(데이터 입력)'!$W173:$DR173,'자료입력 및 결과표시'!$C$11)&gt;=1),6,0)</f>
        <v>0</v>
      </c>
      <c r="ER173" s="17">
        <f>IF(AND(S173='자료입력 및 결과표시'!$B$12,COUNTIF('업무중복도(데이터 입력)'!$W173:$DR173,'자료입력 및 결과표시'!$C$12)&gt;=1),7,0)</f>
        <v>0</v>
      </c>
      <c r="ES173" s="17">
        <f>IF(AND(S173='자료입력 및 결과표시'!$B$13,COUNTIF('업무중복도(데이터 입력)'!$W173:$DR173,'자료입력 및 결과표시'!$C$13)&gt;=1),8,0)</f>
        <v>0</v>
      </c>
      <c r="ET173" s="17">
        <f>IF(AND(S173='자료입력 및 결과표시'!$B$14,COUNTIF('업무중복도(데이터 입력)'!$W173:$DR173,'자료입력 및 결과표시'!$C$14)&gt;=1),9,0)</f>
        <v>0</v>
      </c>
      <c r="EU173" s="17">
        <f>IF(AND(S173='자료입력 및 결과표시'!$B$15,COUNTIF('업무중복도(데이터 입력)'!$W173:$DR173,'자료입력 및 결과표시'!$C$15)&gt;=1),10,0)</f>
        <v>0</v>
      </c>
      <c r="EV173" s="17">
        <f>IF(AND(S173='자료입력 및 결과표시'!$B$16,COUNTIF('업무중복도(데이터 입력)'!$W173:$DR173,'자료입력 및 결과표시'!$C$16)&gt;=1),11,0)</f>
        <v>0</v>
      </c>
      <c r="EW173" s="17">
        <f>IF(AND(S173='자료입력 및 결과표시'!$B$17,COUNTIF('업무중복도(데이터 입력)'!$W173:$DR173,'자료입력 및 결과표시'!$C$17)&gt;=1),12,0)</f>
        <v>0</v>
      </c>
      <c r="EX173" s="17">
        <f>IF(AND(S173='자료입력 및 결과표시'!$B$18,COUNTIF('업무중복도(데이터 입력)'!$W173:$DR173,'자료입력 및 결과표시'!$C$18)&gt;=1),13,0)</f>
        <v>0</v>
      </c>
      <c r="EY173" s="17">
        <f>IF(AND(S173='자료입력 및 결과표시'!$B$19,COUNTIF('업무중복도(데이터 입력)'!$W173:$DR173,'자료입력 및 결과표시'!$C$19)&gt;=1),14,0)</f>
        <v>0</v>
      </c>
      <c r="EZ173" s="17">
        <f>IF(AND(S173='자료입력 및 결과표시'!$B$20,COUNTIF('업무중복도(데이터 입력)'!$W173:$DR173,'자료입력 및 결과표시'!$C$20)&gt;=1),15,0)</f>
        <v>0</v>
      </c>
      <c r="FA173" s="17">
        <f>IF(AND(S173='자료입력 및 결과표시'!$B$21,COUNTIF('업무중복도(데이터 입력)'!$W173:$DR173,'자료입력 및 결과표시'!$C$21)&gt;=1),16,0)</f>
        <v>0</v>
      </c>
      <c r="FD173" s="270" t="str">
        <f ca="1">IFERROR(MATCH('자료입력 및 결과표시'!$C$62,OFFSET($R$3,$FD172,,1000),0)+$FD172,"")</f>
        <v/>
      </c>
      <c r="FE173" s="271" t="str">
        <f t="shared" ca="1" si="383"/>
        <v/>
      </c>
      <c r="FK173" s="17">
        <f t="shared" si="384"/>
        <v>0</v>
      </c>
      <c r="FO173"/>
      <c r="FP173" s="17" t="str">
        <f t="shared" ca="1" si="385"/>
        <v/>
      </c>
      <c r="FQ173" s="270" t="str">
        <f ca="1">IFERROR(MATCH('자료입력 및 결과표시'!$C$62,OFFSET($R$3,$FQ172,,1000),0)+$FQ172,"")</f>
        <v/>
      </c>
      <c r="FR173" s="17" t="str">
        <f t="shared" ca="1" si="386"/>
        <v/>
      </c>
      <c r="FS173" s="17" t="str">
        <f t="shared" ca="1" si="387"/>
        <v/>
      </c>
      <c r="FT173" s="17" t="str">
        <f t="shared" ca="1" si="388"/>
        <v/>
      </c>
      <c r="FU173" s="17" t="str">
        <f t="shared" ca="1" si="389"/>
        <v/>
      </c>
      <c r="FV173" s="17" t="str">
        <f t="shared" ca="1" si="390"/>
        <v/>
      </c>
      <c r="FW173" s="17" t="str">
        <f t="shared" ca="1" si="391"/>
        <v/>
      </c>
      <c r="FX173" s="17" t="str">
        <f t="shared" ca="1" si="392"/>
        <v/>
      </c>
      <c r="FY173" s="17" t="str">
        <f t="shared" ca="1" si="393"/>
        <v/>
      </c>
      <c r="FZ173" s="17" t="str">
        <f t="shared" ca="1" si="394"/>
        <v/>
      </c>
      <c r="GA173" s="17" t="str">
        <f t="shared" ca="1" si="395"/>
        <v/>
      </c>
      <c r="GB173" s="17" t="str">
        <f t="shared" ca="1" si="396"/>
        <v/>
      </c>
      <c r="GC173" s="17" t="str">
        <f t="shared" ca="1" si="397"/>
        <v/>
      </c>
      <c r="GD173" s="17" t="str">
        <f t="shared" ca="1" si="398"/>
        <v/>
      </c>
      <c r="GE173" s="17" t="str">
        <f t="shared" ca="1" si="399"/>
        <v/>
      </c>
      <c r="GF173" s="17" t="str">
        <f t="shared" ca="1" si="400"/>
        <v/>
      </c>
      <c r="GG173" s="17" t="str">
        <f t="shared" ca="1" si="401"/>
        <v/>
      </c>
      <c r="GH173" s="17" t="str">
        <f t="shared" ca="1" si="402"/>
        <v/>
      </c>
      <c r="GI173" s="17" t="str">
        <f t="shared" ca="1" si="403"/>
        <v/>
      </c>
      <c r="GJ173" s="17" t="str">
        <f t="shared" ca="1" si="404"/>
        <v/>
      </c>
      <c r="GK173" s="17" t="str">
        <f t="shared" ca="1" si="405"/>
        <v/>
      </c>
      <c r="GL173" s="17" t="str">
        <f t="shared" ca="1" si="406"/>
        <v/>
      </c>
      <c r="GM173" s="17" t="str">
        <f t="shared" ca="1" si="407"/>
        <v/>
      </c>
      <c r="GN173" s="17" t="str">
        <f t="shared" ca="1" si="408"/>
        <v/>
      </c>
      <c r="GO173" s="17" t="str">
        <f t="shared" ca="1" si="409"/>
        <v/>
      </c>
      <c r="GP173" s="17" t="str">
        <f t="shared" ca="1" si="410"/>
        <v/>
      </c>
      <c r="GQ173" s="17" t="str">
        <f t="shared" ca="1" si="411"/>
        <v/>
      </c>
      <c r="GR173" s="17" t="str">
        <f t="shared" ca="1" si="412"/>
        <v/>
      </c>
      <c r="GS173" s="17" t="str">
        <f t="shared" ca="1" si="413"/>
        <v/>
      </c>
      <c r="GT173" s="17" t="str">
        <f t="shared" ca="1" si="414"/>
        <v/>
      </c>
      <c r="GU173" s="17" t="str">
        <f t="shared" ca="1" si="415"/>
        <v/>
      </c>
      <c r="GV173" s="17" t="str">
        <f t="shared" ca="1" si="416"/>
        <v/>
      </c>
      <c r="GW173" s="17" t="str">
        <f t="shared" ca="1" si="417"/>
        <v/>
      </c>
      <c r="GX173" s="17" t="str">
        <f t="shared" ca="1" si="418"/>
        <v/>
      </c>
      <c r="GY173" s="17" t="str">
        <f t="shared" ca="1" si="419"/>
        <v/>
      </c>
      <c r="GZ173" s="17" t="str">
        <f t="shared" ca="1" si="420"/>
        <v/>
      </c>
      <c r="HA173" s="17" t="str">
        <f t="shared" ca="1" si="421"/>
        <v/>
      </c>
      <c r="HB173" s="17" t="str">
        <f t="shared" ca="1" si="422"/>
        <v/>
      </c>
      <c r="HC173" s="17" t="str">
        <f t="shared" ca="1" si="423"/>
        <v/>
      </c>
      <c r="HD173" s="17" t="str">
        <f t="shared" ca="1" si="424"/>
        <v/>
      </c>
      <c r="HE173" s="17" t="str">
        <f t="shared" ca="1" si="425"/>
        <v/>
      </c>
      <c r="HF173" s="17" t="str">
        <f t="shared" ca="1" si="426"/>
        <v/>
      </c>
      <c r="HG173" s="17" t="str">
        <f t="shared" ca="1" si="427"/>
        <v/>
      </c>
      <c r="HH173" s="17" t="str">
        <f t="shared" ca="1" si="428"/>
        <v/>
      </c>
      <c r="HI173" s="17" t="str">
        <f t="shared" ca="1" si="429"/>
        <v/>
      </c>
      <c r="HJ173" s="17" t="str">
        <f t="shared" ca="1" si="430"/>
        <v/>
      </c>
      <c r="HK173" s="17" t="str">
        <f t="shared" ca="1" si="431"/>
        <v/>
      </c>
      <c r="HL173" s="17" t="str">
        <f t="shared" ca="1" si="432"/>
        <v/>
      </c>
      <c r="HM173" s="17" t="str">
        <f t="shared" ca="1" si="433"/>
        <v/>
      </c>
      <c r="HN173" s="17" t="str">
        <f t="shared" ca="1" si="434"/>
        <v/>
      </c>
      <c r="HO173" s="17" t="str">
        <f t="shared" ca="1" si="435"/>
        <v/>
      </c>
      <c r="HP173" s="17" t="str">
        <f t="shared" ca="1" si="436"/>
        <v/>
      </c>
      <c r="HQ173" s="17" t="str">
        <f t="shared" ca="1" si="437"/>
        <v/>
      </c>
      <c r="HR173" s="17" t="str">
        <f t="shared" ca="1" si="438"/>
        <v/>
      </c>
      <c r="HS173" s="17" t="str">
        <f t="shared" ca="1" si="439"/>
        <v/>
      </c>
      <c r="HT173" s="17" t="str">
        <f t="shared" ca="1" si="440"/>
        <v/>
      </c>
      <c r="HU173" s="17" t="str">
        <f t="shared" ca="1" si="441"/>
        <v/>
      </c>
      <c r="HV173" s="17" t="str">
        <f t="shared" ca="1" si="442"/>
        <v/>
      </c>
      <c r="HW173" s="17" t="str">
        <f t="shared" ca="1" si="443"/>
        <v/>
      </c>
      <c r="HX173" s="17" t="str">
        <f t="shared" ca="1" si="444"/>
        <v/>
      </c>
      <c r="HY173" s="17" t="str">
        <f t="shared" ca="1" si="445"/>
        <v/>
      </c>
      <c r="HZ173" s="17" t="str">
        <f t="shared" ca="1" si="446"/>
        <v/>
      </c>
      <c r="IA173" s="17" t="str">
        <f t="shared" ca="1" si="447"/>
        <v/>
      </c>
      <c r="IB173" s="17" t="str">
        <f t="shared" ca="1" si="448"/>
        <v/>
      </c>
      <c r="IC173" s="17" t="str">
        <f t="shared" ca="1" si="449"/>
        <v/>
      </c>
      <c r="ID173" s="17" t="str">
        <f t="shared" ca="1" si="450"/>
        <v/>
      </c>
      <c r="IE173" s="17" t="str">
        <f t="shared" ca="1" si="451"/>
        <v/>
      </c>
      <c r="IF173" s="17" t="str">
        <f t="shared" ca="1" si="452"/>
        <v/>
      </c>
      <c r="IG173" s="17" t="str">
        <f t="shared" ca="1" si="453"/>
        <v/>
      </c>
      <c r="IH173" s="17" t="str">
        <f t="shared" ca="1" si="454"/>
        <v/>
      </c>
      <c r="II173" s="17" t="str">
        <f t="shared" ca="1" si="455"/>
        <v/>
      </c>
      <c r="IJ173" s="17" t="str">
        <f t="shared" ca="1" si="456"/>
        <v/>
      </c>
      <c r="IK173" s="17" t="str">
        <f t="shared" ca="1" si="457"/>
        <v/>
      </c>
      <c r="IL173" s="17" t="str">
        <f t="shared" ca="1" si="458"/>
        <v/>
      </c>
      <c r="IM173" s="17" t="str">
        <f t="shared" ca="1" si="459"/>
        <v/>
      </c>
      <c r="IN173" s="17" t="str">
        <f t="shared" ca="1" si="460"/>
        <v/>
      </c>
      <c r="IO173" s="17" t="str">
        <f t="shared" ca="1" si="461"/>
        <v/>
      </c>
      <c r="IP173" s="17" t="str">
        <f t="shared" ca="1" si="462"/>
        <v/>
      </c>
      <c r="IQ173" s="17" t="str">
        <f t="shared" ca="1" si="463"/>
        <v/>
      </c>
      <c r="IR173" s="17" t="str">
        <f t="shared" ca="1" si="464"/>
        <v/>
      </c>
      <c r="IS173" s="17" t="str">
        <f t="shared" ca="1" si="465"/>
        <v/>
      </c>
      <c r="IT173" s="17" t="str">
        <f t="shared" ca="1" si="466"/>
        <v/>
      </c>
      <c r="IU173" s="17" t="str">
        <f t="shared" ca="1" si="467"/>
        <v/>
      </c>
      <c r="IV173" s="17" t="str">
        <f t="shared" ca="1" si="468"/>
        <v/>
      </c>
      <c r="IW173" s="17" t="str">
        <f t="shared" ca="1" si="469"/>
        <v/>
      </c>
      <c r="IX173" s="17" t="str">
        <f t="shared" ca="1" si="470"/>
        <v/>
      </c>
      <c r="IY173" s="17" t="str">
        <f t="shared" ca="1" si="471"/>
        <v/>
      </c>
      <c r="IZ173" s="17" t="str">
        <f t="shared" ca="1" si="472"/>
        <v/>
      </c>
      <c r="JA173" s="17" t="str">
        <f t="shared" ca="1" si="473"/>
        <v/>
      </c>
      <c r="JB173" s="17" t="str">
        <f t="shared" ca="1" si="474"/>
        <v/>
      </c>
      <c r="JC173" s="17" t="str">
        <f t="shared" ca="1" si="475"/>
        <v/>
      </c>
      <c r="JD173" s="17" t="str">
        <f t="shared" ca="1" si="476"/>
        <v/>
      </c>
      <c r="JE173" s="17" t="str">
        <f t="shared" ca="1" si="477"/>
        <v/>
      </c>
      <c r="JF173" s="17" t="str">
        <f t="shared" ca="1" si="478"/>
        <v/>
      </c>
      <c r="JG173" s="17" t="str">
        <f t="shared" ca="1" si="479"/>
        <v/>
      </c>
      <c r="JH173" s="17" t="str">
        <f t="shared" ca="1" si="480"/>
        <v/>
      </c>
      <c r="JI173" s="17" t="str">
        <f t="shared" ca="1" si="481"/>
        <v/>
      </c>
      <c r="JJ173" s="17" t="str">
        <f t="shared" ca="1" si="482"/>
        <v/>
      </c>
      <c r="JK173" s="17" t="str">
        <f t="shared" ca="1" si="483"/>
        <v/>
      </c>
      <c r="JL173" s="17" t="str">
        <f t="shared" ca="1" si="484"/>
        <v/>
      </c>
      <c r="JM173" s="17" t="str">
        <f t="shared" ca="1" si="485"/>
        <v/>
      </c>
    </row>
    <row r="174" spans="1:273">
      <c r="A174" s="17" t="str">
        <f t="shared" si="366"/>
        <v>\\\0</v>
      </c>
      <c r="B174" s="17" t="str">
        <f t="shared" si="367"/>
        <v>\\\0</v>
      </c>
      <c r="C174" s="17" t="str">
        <f t="shared" si="368"/>
        <v>\\\0</v>
      </c>
      <c r="D174" s="17" t="str">
        <f t="shared" si="369"/>
        <v>\\\0</v>
      </c>
      <c r="E174" s="17" t="str">
        <f t="shared" si="370"/>
        <v>\\\0</v>
      </c>
      <c r="F174" s="17" t="str">
        <f t="shared" si="371"/>
        <v>\\\0</v>
      </c>
      <c r="G174" s="17" t="str">
        <f t="shared" si="372"/>
        <v>\\\0</v>
      </c>
      <c r="H174" s="17" t="str">
        <f t="shared" si="373"/>
        <v>\\\0</v>
      </c>
      <c r="I174" s="17" t="str">
        <f t="shared" si="374"/>
        <v>\\\0</v>
      </c>
      <c r="J174" s="17" t="str">
        <f t="shared" si="375"/>
        <v>\\\0</v>
      </c>
      <c r="K174" s="17" t="str">
        <f t="shared" si="376"/>
        <v>\\\0</v>
      </c>
      <c r="L174" s="17" t="str">
        <f t="shared" si="377"/>
        <v>\\\0</v>
      </c>
      <c r="M174" s="17" t="str">
        <f t="shared" si="378"/>
        <v>\\\0</v>
      </c>
      <c r="N174" s="17" t="str">
        <f t="shared" si="379"/>
        <v>\\\0</v>
      </c>
      <c r="O174" s="17" t="str">
        <f t="shared" si="380"/>
        <v>\\\0</v>
      </c>
      <c r="P174" s="17" t="str">
        <f t="shared" si="381"/>
        <v>\\\0</v>
      </c>
      <c r="R174" s="17" t="str">
        <f t="shared" si="382"/>
        <v>\\</v>
      </c>
      <c r="S174" s="38"/>
      <c r="T174" s="39"/>
      <c r="U174" s="31"/>
      <c r="V174" s="32"/>
      <c r="W174" s="36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35"/>
      <c r="DS174" s="287"/>
      <c r="DT174" s="36"/>
      <c r="DU174" s="37"/>
      <c r="DV174" s="28">
        <f>IF(AND($S174='자료입력 및 결과표시'!$B$6,COUNTIF($W174:$DR174,'자료입력 및 결과표시'!$C$6)&gt;=1),IF(OR('자료입력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DW174" s="28">
        <f>IF(AND($S174='자료입력 및 결과표시'!$B$7,COUNTIF($W174:$DR174,'자료입력 및 결과표시'!$C$7)&gt;=1),IF(OR('자료입력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DX174" s="28">
        <f>IF(AND($S174='자료입력 및 결과표시'!$B$8,COUNTIF($W174:$DR174,'자료입력 및 결과표시'!$C$8)&gt;=1),IF(OR('자료입력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DY174" s="28">
        <f>IF(AND($S174='자료입력 및 결과표시'!$B$9,COUNTIF($W174:$DR174,'자료입력 및 결과표시'!$C$9)&gt;=1),IF(OR('자료입력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DZ174" s="28">
        <f>IF(AND($S174='자료입력 및 결과표시'!$B$10,COUNTIF($W174:$DR174,'자료입력 및 결과표시'!$C$10)&gt;=1),IF(OR('자료입력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A174" s="28">
        <f>IF(AND($S174='자료입력 및 결과표시'!$B$11,COUNTIF($W174:$DR174,'자료입력 및 결과표시'!$C$11)&gt;=1),IF(OR('자료입력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B174" s="28">
        <f>IF(AND($S174='자료입력 및 결과표시'!$B$12,COUNTIF($W174:$DR174,'자료입력 및 결과표시'!$C$12)&gt;=1),IF(OR('자료입력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C174" s="28">
        <f>IF(AND($S174='자료입력 및 결과표시'!$B$13,COUNTIF($W174:$DR174,'자료입력 및 결과표시'!$C$13)&gt;=1),IF(OR('자료입력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D174" s="28">
        <f>IF(AND($S174='자료입력 및 결과표시'!$B$14,COUNTIF($W174:$DR174,'자료입력 및 결과표시'!$C$14)&gt;=1),IF(OR('자료입력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E174" s="28">
        <f>IF(AND($S174='자료입력 및 결과표시'!$B$15,COUNTIF($W174:$DR174,'자료입력 및 결과표시'!$C$15)&gt;=1),IF(OR('자료입력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F174" s="28">
        <f>IF(AND($S174='자료입력 및 결과표시'!$B$16,COUNTIF($W174:$DR174,'자료입력 및 결과표시'!$C$16)&gt;=1),IF(OR('자료입력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G174" s="28">
        <f>IF(AND($S174='자료입력 및 결과표시'!$B$17,COUNTIF($W174:$DR174,'자료입력 및 결과표시'!$C$17)&gt;=1),IF(OR('자료입력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H174" s="28">
        <f>IF(AND($S174='자료입력 및 결과표시'!$B$18,COUNTIF($W174:$DR174,'자료입력 및 결과표시'!$C$18)&gt;=1),IF(OR('자료입력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I174" s="28">
        <f>IF(AND($S174='자료입력 및 결과표시'!$B$19,COUNTIF($W174:$DR174,'자료입력 및 결과표시'!$C$19)&gt;=1),IF(OR('자료입력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J174" s="28">
        <f>IF(AND($S174='자료입력 및 결과표시'!$B$20,COUNTIF($W174:$DR174,'자료입력 및 결과표시'!$C$20)&gt;=1),IF(OR('자료입력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K174" s="28">
        <f>IF(AND($S174='자료입력 및 결과표시'!$B$21,COUNTIF($W174:$DR174,'자료입력 및 결과표시'!$C$21)&gt;=1),IF(OR('자료입력 및 결과표시'!$B$4+90&gt;=$V174,'자료입력 및 결과표시'!$B$4&lt;$U174),0,IF($V174-'자료입력 및 결과표시'!$B$4-90&gt;='자료입력 및 결과표시'!$E$4,'자료입력 및 결과표시'!$E$4,$V174-'자료입력 및 결과표시'!$B$4-90)),0)</f>
        <v>0</v>
      </c>
      <c r="EL174" s="17">
        <f>IF(AND(S174='자료입력 및 결과표시'!$B$6,COUNTIF('업무중복도(데이터 입력)'!$W174:$DR174,'자료입력 및 결과표시'!$C$6)&gt;=1),1,0)</f>
        <v>0</v>
      </c>
      <c r="EM174" s="17">
        <f>IF(AND(S174='자료입력 및 결과표시'!$B$7,COUNTIF('업무중복도(데이터 입력)'!$W174:$DR174,'자료입력 및 결과표시'!$C$7)&gt;=1),2,0)</f>
        <v>0</v>
      </c>
      <c r="EN174" s="17">
        <f>IF(AND(S174='자료입력 및 결과표시'!$B$8,COUNTIF('업무중복도(데이터 입력)'!$W174:$DR174,'자료입력 및 결과표시'!$C$8)&gt;=1),3,0)</f>
        <v>0</v>
      </c>
      <c r="EO174" s="17">
        <f>IF(AND(S174='자료입력 및 결과표시'!$B$9,COUNTIF('업무중복도(데이터 입력)'!$W174:$DR174,'자료입력 및 결과표시'!$C$9)&gt;=1),4,0)</f>
        <v>0</v>
      </c>
      <c r="EP174" s="17">
        <f>IF(AND(S174='자료입력 및 결과표시'!$B$10,COUNTIF('업무중복도(데이터 입력)'!$W174:$DR174,'자료입력 및 결과표시'!$C$10)&gt;=1),5,0)</f>
        <v>0</v>
      </c>
      <c r="EQ174" s="17">
        <f>IF(AND(S174='자료입력 및 결과표시'!$B$11,COUNTIF('업무중복도(데이터 입력)'!$W174:$DR174,'자료입력 및 결과표시'!$C$11)&gt;=1),6,0)</f>
        <v>0</v>
      </c>
      <c r="ER174" s="17">
        <f>IF(AND(S174='자료입력 및 결과표시'!$B$12,COUNTIF('업무중복도(데이터 입력)'!$W174:$DR174,'자료입력 및 결과표시'!$C$12)&gt;=1),7,0)</f>
        <v>0</v>
      </c>
      <c r="ES174" s="17">
        <f>IF(AND(S174='자료입력 및 결과표시'!$B$13,COUNTIF('업무중복도(데이터 입력)'!$W174:$DR174,'자료입력 및 결과표시'!$C$13)&gt;=1),8,0)</f>
        <v>0</v>
      </c>
      <c r="ET174" s="17">
        <f>IF(AND(S174='자료입력 및 결과표시'!$B$14,COUNTIF('업무중복도(데이터 입력)'!$W174:$DR174,'자료입력 및 결과표시'!$C$14)&gt;=1),9,0)</f>
        <v>0</v>
      </c>
      <c r="EU174" s="17">
        <f>IF(AND(S174='자료입력 및 결과표시'!$B$15,COUNTIF('업무중복도(데이터 입력)'!$W174:$DR174,'자료입력 및 결과표시'!$C$15)&gt;=1),10,0)</f>
        <v>0</v>
      </c>
      <c r="EV174" s="17">
        <f>IF(AND(S174='자료입력 및 결과표시'!$B$16,COUNTIF('업무중복도(데이터 입력)'!$W174:$DR174,'자료입력 및 결과표시'!$C$16)&gt;=1),11,0)</f>
        <v>0</v>
      </c>
      <c r="EW174" s="17">
        <f>IF(AND(S174='자료입력 및 결과표시'!$B$17,COUNTIF('업무중복도(데이터 입력)'!$W174:$DR174,'자료입력 및 결과표시'!$C$17)&gt;=1),12,0)</f>
        <v>0</v>
      </c>
      <c r="EX174" s="17">
        <f>IF(AND(S174='자료입력 및 결과표시'!$B$18,COUNTIF('업무중복도(데이터 입력)'!$W174:$DR174,'자료입력 및 결과표시'!$C$18)&gt;=1),13,0)</f>
        <v>0</v>
      </c>
      <c r="EY174" s="17">
        <f>IF(AND(S174='자료입력 및 결과표시'!$B$19,COUNTIF('업무중복도(데이터 입력)'!$W174:$DR174,'자료입력 및 결과표시'!$C$19)&gt;=1),14,0)</f>
        <v>0</v>
      </c>
      <c r="EZ174" s="17">
        <f>IF(AND(S174='자료입력 및 결과표시'!$B$20,COUNTIF('업무중복도(데이터 입력)'!$W174:$DR174,'자료입력 및 결과표시'!$C$20)&gt;=1),15,0)</f>
        <v>0</v>
      </c>
      <c r="FA174" s="17">
        <f>IF(AND(S174='자료입력 및 결과표시'!$B$21,COUNTIF('업무중복도(데이터 입력)'!$W174:$DR174,'자료입력 및 결과표시'!$C$21)&gt;=1),16,0)</f>
        <v>0</v>
      </c>
      <c r="FD174" s="270" t="str">
        <f ca="1">IFERROR(MATCH('자료입력 및 결과표시'!$C$62,OFFSET($R$3,$FD173,,1000),0)+$FD173,"")</f>
        <v/>
      </c>
      <c r="FE174" s="271" t="str">
        <f t="shared" ca="1" si="383"/>
        <v/>
      </c>
      <c r="FK174" s="17">
        <f t="shared" si="384"/>
        <v>0</v>
      </c>
      <c r="FO174"/>
      <c r="FP174" s="17" t="str">
        <f t="shared" ca="1" si="385"/>
        <v/>
      </c>
      <c r="FQ174" s="270" t="str">
        <f ca="1">IFERROR(MATCH('자료입력 및 결과표시'!$C$62,OFFSET($R$3,$FQ173,,1000),0)+$FQ173,"")</f>
        <v/>
      </c>
      <c r="FR174" s="17" t="str">
        <f t="shared" ca="1" si="386"/>
        <v/>
      </c>
      <c r="FS174" s="17" t="str">
        <f t="shared" ca="1" si="387"/>
        <v/>
      </c>
      <c r="FT174" s="17" t="str">
        <f t="shared" ca="1" si="388"/>
        <v/>
      </c>
      <c r="FU174" s="17" t="str">
        <f t="shared" ca="1" si="389"/>
        <v/>
      </c>
      <c r="FV174" s="17" t="str">
        <f t="shared" ca="1" si="390"/>
        <v/>
      </c>
      <c r="FW174" s="17" t="str">
        <f t="shared" ca="1" si="391"/>
        <v/>
      </c>
      <c r="FX174" s="17" t="str">
        <f t="shared" ca="1" si="392"/>
        <v/>
      </c>
      <c r="FY174" s="17" t="str">
        <f t="shared" ca="1" si="393"/>
        <v/>
      </c>
      <c r="FZ174" s="17" t="str">
        <f t="shared" ca="1" si="394"/>
        <v/>
      </c>
      <c r="GA174" s="17" t="str">
        <f t="shared" ca="1" si="395"/>
        <v/>
      </c>
      <c r="GB174" s="17" t="str">
        <f t="shared" ca="1" si="396"/>
        <v/>
      </c>
      <c r="GC174" s="17" t="str">
        <f t="shared" ca="1" si="397"/>
        <v/>
      </c>
      <c r="GD174" s="17" t="str">
        <f t="shared" ca="1" si="398"/>
        <v/>
      </c>
      <c r="GE174" s="17" t="str">
        <f t="shared" ca="1" si="399"/>
        <v/>
      </c>
      <c r="GF174" s="17" t="str">
        <f t="shared" ca="1" si="400"/>
        <v/>
      </c>
      <c r="GG174" s="17" t="str">
        <f t="shared" ca="1" si="401"/>
        <v/>
      </c>
      <c r="GH174" s="17" t="str">
        <f t="shared" ca="1" si="402"/>
        <v/>
      </c>
      <c r="GI174" s="17" t="str">
        <f t="shared" ca="1" si="403"/>
        <v/>
      </c>
      <c r="GJ174" s="17" t="str">
        <f t="shared" ca="1" si="404"/>
        <v/>
      </c>
      <c r="GK174" s="17" t="str">
        <f t="shared" ca="1" si="405"/>
        <v/>
      </c>
      <c r="GL174" s="17" t="str">
        <f t="shared" ca="1" si="406"/>
        <v/>
      </c>
      <c r="GM174" s="17" t="str">
        <f t="shared" ca="1" si="407"/>
        <v/>
      </c>
      <c r="GN174" s="17" t="str">
        <f t="shared" ca="1" si="408"/>
        <v/>
      </c>
      <c r="GO174" s="17" t="str">
        <f t="shared" ca="1" si="409"/>
        <v/>
      </c>
      <c r="GP174" s="17" t="str">
        <f t="shared" ca="1" si="410"/>
        <v/>
      </c>
      <c r="GQ174" s="17" t="str">
        <f t="shared" ca="1" si="411"/>
        <v/>
      </c>
      <c r="GR174" s="17" t="str">
        <f t="shared" ca="1" si="412"/>
        <v/>
      </c>
      <c r="GS174" s="17" t="str">
        <f t="shared" ca="1" si="413"/>
        <v/>
      </c>
      <c r="GT174" s="17" t="str">
        <f t="shared" ca="1" si="414"/>
        <v/>
      </c>
      <c r="GU174" s="17" t="str">
        <f t="shared" ca="1" si="415"/>
        <v/>
      </c>
      <c r="GV174" s="17" t="str">
        <f t="shared" ca="1" si="416"/>
        <v/>
      </c>
      <c r="GW174" s="17" t="str">
        <f t="shared" ca="1" si="417"/>
        <v/>
      </c>
      <c r="GX174" s="17" t="str">
        <f t="shared" ca="1" si="418"/>
        <v/>
      </c>
      <c r="GY174" s="17" t="str">
        <f t="shared" ca="1" si="419"/>
        <v/>
      </c>
      <c r="GZ174" s="17" t="str">
        <f t="shared" ca="1" si="420"/>
        <v/>
      </c>
      <c r="HA174" s="17" t="str">
        <f t="shared" ca="1" si="421"/>
        <v/>
      </c>
      <c r="HB174" s="17" t="str">
        <f t="shared" ca="1" si="422"/>
        <v/>
      </c>
      <c r="HC174" s="17" t="str">
        <f t="shared" ca="1" si="423"/>
        <v/>
      </c>
      <c r="HD174" s="17" t="str">
        <f t="shared" ca="1" si="424"/>
        <v/>
      </c>
      <c r="HE174" s="17" t="str">
        <f t="shared" ca="1" si="425"/>
        <v/>
      </c>
      <c r="HF174" s="17" t="str">
        <f t="shared" ca="1" si="426"/>
        <v/>
      </c>
      <c r="HG174" s="17" t="str">
        <f t="shared" ca="1" si="427"/>
        <v/>
      </c>
      <c r="HH174" s="17" t="str">
        <f t="shared" ca="1" si="428"/>
        <v/>
      </c>
      <c r="HI174" s="17" t="str">
        <f t="shared" ca="1" si="429"/>
        <v/>
      </c>
      <c r="HJ174" s="17" t="str">
        <f t="shared" ca="1" si="430"/>
        <v/>
      </c>
      <c r="HK174" s="17" t="str">
        <f t="shared" ca="1" si="431"/>
        <v/>
      </c>
      <c r="HL174" s="17" t="str">
        <f t="shared" ca="1" si="432"/>
        <v/>
      </c>
      <c r="HM174" s="17" t="str">
        <f t="shared" ca="1" si="433"/>
        <v/>
      </c>
      <c r="HN174" s="17" t="str">
        <f t="shared" ca="1" si="434"/>
        <v/>
      </c>
      <c r="HO174" s="17" t="str">
        <f t="shared" ca="1" si="435"/>
        <v/>
      </c>
      <c r="HP174" s="17" t="str">
        <f t="shared" ca="1" si="436"/>
        <v/>
      </c>
      <c r="HQ174" s="17" t="str">
        <f t="shared" ca="1" si="437"/>
        <v/>
      </c>
      <c r="HR174" s="17" t="str">
        <f t="shared" ca="1" si="438"/>
        <v/>
      </c>
      <c r="HS174" s="17" t="str">
        <f t="shared" ca="1" si="439"/>
        <v/>
      </c>
      <c r="HT174" s="17" t="str">
        <f t="shared" ca="1" si="440"/>
        <v/>
      </c>
      <c r="HU174" s="17" t="str">
        <f t="shared" ca="1" si="441"/>
        <v/>
      </c>
      <c r="HV174" s="17" t="str">
        <f t="shared" ca="1" si="442"/>
        <v/>
      </c>
      <c r="HW174" s="17" t="str">
        <f t="shared" ca="1" si="443"/>
        <v/>
      </c>
      <c r="HX174" s="17" t="str">
        <f t="shared" ca="1" si="444"/>
        <v/>
      </c>
      <c r="HY174" s="17" t="str">
        <f t="shared" ca="1" si="445"/>
        <v/>
      </c>
      <c r="HZ174" s="17" t="str">
        <f t="shared" ca="1" si="446"/>
        <v/>
      </c>
      <c r="IA174" s="17" t="str">
        <f t="shared" ca="1" si="447"/>
        <v/>
      </c>
      <c r="IB174" s="17" t="str">
        <f t="shared" ca="1" si="448"/>
        <v/>
      </c>
      <c r="IC174" s="17" t="str">
        <f t="shared" ca="1" si="449"/>
        <v/>
      </c>
      <c r="ID174" s="17" t="str">
        <f t="shared" ca="1" si="450"/>
        <v/>
      </c>
      <c r="IE174" s="17" t="str">
        <f t="shared" ca="1" si="451"/>
        <v/>
      </c>
      <c r="IF174" s="17" t="str">
        <f t="shared" ca="1" si="452"/>
        <v/>
      </c>
      <c r="IG174" s="17" t="str">
        <f t="shared" ca="1" si="453"/>
        <v/>
      </c>
      <c r="IH174" s="17" t="str">
        <f t="shared" ca="1" si="454"/>
        <v/>
      </c>
      <c r="II174" s="17" t="str">
        <f t="shared" ca="1" si="455"/>
        <v/>
      </c>
      <c r="IJ174" s="17" t="str">
        <f t="shared" ca="1" si="456"/>
        <v/>
      </c>
      <c r="IK174" s="17" t="str">
        <f t="shared" ca="1" si="457"/>
        <v/>
      </c>
      <c r="IL174" s="17" t="str">
        <f t="shared" ca="1" si="458"/>
        <v/>
      </c>
      <c r="IM174" s="17" t="str">
        <f t="shared" ca="1" si="459"/>
        <v/>
      </c>
      <c r="IN174" s="17" t="str">
        <f t="shared" ca="1" si="460"/>
        <v/>
      </c>
      <c r="IO174" s="17" t="str">
        <f t="shared" ca="1" si="461"/>
        <v/>
      </c>
      <c r="IP174" s="17" t="str">
        <f t="shared" ca="1" si="462"/>
        <v/>
      </c>
      <c r="IQ174" s="17" t="str">
        <f t="shared" ca="1" si="463"/>
        <v/>
      </c>
      <c r="IR174" s="17" t="str">
        <f t="shared" ca="1" si="464"/>
        <v/>
      </c>
      <c r="IS174" s="17" t="str">
        <f t="shared" ca="1" si="465"/>
        <v/>
      </c>
      <c r="IT174" s="17" t="str">
        <f t="shared" ca="1" si="466"/>
        <v/>
      </c>
      <c r="IU174" s="17" t="str">
        <f t="shared" ca="1" si="467"/>
        <v/>
      </c>
      <c r="IV174" s="17" t="str">
        <f t="shared" ca="1" si="468"/>
        <v/>
      </c>
      <c r="IW174" s="17" t="str">
        <f t="shared" ca="1" si="469"/>
        <v/>
      </c>
      <c r="IX174" s="17" t="str">
        <f t="shared" ca="1" si="470"/>
        <v/>
      </c>
      <c r="IY174" s="17" t="str">
        <f t="shared" ca="1" si="471"/>
        <v/>
      </c>
      <c r="IZ174" s="17" t="str">
        <f t="shared" ca="1" si="472"/>
        <v/>
      </c>
      <c r="JA174" s="17" t="str">
        <f t="shared" ca="1" si="473"/>
        <v/>
      </c>
      <c r="JB174" s="17" t="str">
        <f t="shared" ca="1" si="474"/>
        <v/>
      </c>
      <c r="JC174" s="17" t="str">
        <f t="shared" ca="1" si="475"/>
        <v/>
      </c>
      <c r="JD174" s="17" t="str">
        <f t="shared" ca="1" si="476"/>
        <v/>
      </c>
      <c r="JE174" s="17" t="str">
        <f t="shared" ca="1" si="477"/>
        <v/>
      </c>
      <c r="JF174" s="17" t="str">
        <f t="shared" ca="1" si="478"/>
        <v/>
      </c>
      <c r="JG174" s="17" t="str">
        <f t="shared" ca="1" si="479"/>
        <v/>
      </c>
      <c r="JH174" s="17" t="str">
        <f t="shared" ca="1" si="480"/>
        <v/>
      </c>
      <c r="JI174" s="17" t="str">
        <f t="shared" ca="1" si="481"/>
        <v/>
      </c>
      <c r="JJ174" s="17" t="str">
        <f t="shared" ca="1" si="482"/>
        <v/>
      </c>
      <c r="JK174" s="17" t="str">
        <f t="shared" ca="1" si="483"/>
        <v/>
      </c>
      <c r="JL174" s="17" t="str">
        <f t="shared" ca="1" si="484"/>
        <v/>
      </c>
      <c r="JM174" s="17" t="str">
        <f t="shared" ca="1" si="485"/>
        <v/>
      </c>
    </row>
    <row r="175" spans="1:273">
      <c r="A175" s="17" t="str">
        <f t="shared" si="366"/>
        <v>\\\0</v>
      </c>
      <c r="B175" s="17" t="str">
        <f t="shared" si="367"/>
        <v>\\\0</v>
      </c>
      <c r="C175" s="17" t="str">
        <f t="shared" si="368"/>
        <v>\\\0</v>
      </c>
      <c r="D175" s="17" t="str">
        <f t="shared" si="369"/>
        <v>\\\0</v>
      </c>
      <c r="E175" s="17" t="str">
        <f t="shared" si="370"/>
        <v>\\\0</v>
      </c>
      <c r="F175" s="17" t="str">
        <f t="shared" si="371"/>
        <v>\\\0</v>
      </c>
      <c r="G175" s="17" t="str">
        <f t="shared" si="372"/>
        <v>\\\0</v>
      </c>
      <c r="H175" s="17" t="str">
        <f t="shared" si="373"/>
        <v>\\\0</v>
      </c>
      <c r="I175" s="17" t="str">
        <f t="shared" si="374"/>
        <v>\\\0</v>
      </c>
      <c r="J175" s="17" t="str">
        <f t="shared" si="375"/>
        <v>\\\0</v>
      </c>
      <c r="K175" s="17" t="str">
        <f t="shared" si="376"/>
        <v>\\\0</v>
      </c>
      <c r="L175" s="17" t="str">
        <f t="shared" si="377"/>
        <v>\\\0</v>
      </c>
      <c r="M175" s="17" t="str">
        <f t="shared" si="378"/>
        <v>\\\0</v>
      </c>
      <c r="N175" s="17" t="str">
        <f t="shared" si="379"/>
        <v>\\\0</v>
      </c>
      <c r="O175" s="17" t="str">
        <f t="shared" si="380"/>
        <v>\\\0</v>
      </c>
      <c r="P175" s="17" t="str">
        <f t="shared" si="381"/>
        <v>\\\0</v>
      </c>
      <c r="R175" s="17" t="str">
        <f t="shared" si="382"/>
        <v>\\</v>
      </c>
      <c r="S175" s="38"/>
      <c r="T175" s="39"/>
      <c r="U175" s="31"/>
      <c r="V175" s="32"/>
      <c r="W175" s="36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35"/>
      <c r="DS175" s="287"/>
      <c r="DT175" s="36"/>
      <c r="DU175" s="37"/>
      <c r="DV175" s="28">
        <f>IF(AND($S175='자료입력 및 결과표시'!$B$6,COUNTIF($W175:$DR175,'자료입력 및 결과표시'!$C$6)&gt;=1),IF(OR('자료입력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DW175" s="28">
        <f>IF(AND($S175='자료입력 및 결과표시'!$B$7,COUNTIF($W175:$DR175,'자료입력 및 결과표시'!$C$7)&gt;=1),IF(OR('자료입력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DX175" s="28">
        <f>IF(AND($S175='자료입력 및 결과표시'!$B$8,COUNTIF($W175:$DR175,'자료입력 및 결과표시'!$C$8)&gt;=1),IF(OR('자료입력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DY175" s="28">
        <f>IF(AND($S175='자료입력 및 결과표시'!$B$9,COUNTIF($W175:$DR175,'자료입력 및 결과표시'!$C$9)&gt;=1),IF(OR('자료입력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DZ175" s="28">
        <f>IF(AND($S175='자료입력 및 결과표시'!$B$10,COUNTIF($W175:$DR175,'자료입력 및 결과표시'!$C$10)&gt;=1),IF(OR('자료입력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A175" s="28">
        <f>IF(AND($S175='자료입력 및 결과표시'!$B$11,COUNTIF($W175:$DR175,'자료입력 및 결과표시'!$C$11)&gt;=1),IF(OR('자료입력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B175" s="28">
        <f>IF(AND($S175='자료입력 및 결과표시'!$B$12,COUNTIF($W175:$DR175,'자료입력 및 결과표시'!$C$12)&gt;=1),IF(OR('자료입력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C175" s="28">
        <f>IF(AND($S175='자료입력 및 결과표시'!$B$13,COUNTIF($W175:$DR175,'자료입력 및 결과표시'!$C$13)&gt;=1),IF(OR('자료입력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D175" s="28">
        <f>IF(AND($S175='자료입력 및 결과표시'!$B$14,COUNTIF($W175:$DR175,'자료입력 및 결과표시'!$C$14)&gt;=1),IF(OR('자료입력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E175" s="28">
        <f>IF(AND($S175='자료입력 및 결과표시'!$B$15,COUNTIF($W175:$DR175,'자료입력 및 결과표시'!$C$15)&gt;=1),IF(OR('자료입력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F175" s="28">
        <f>IF(AND($S175='자료입력 및 결과표시'!$B$16,COUNTIF($W175:$DR175,'자료입력 및 결과표시'!$C$16)&gt;=1),IF(OR('자료입력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G175" s="28">
        <f>IF(AND($S175='자료입력 및 결과표시'!$B$17,COUNTIF($W175:$DR175,'자료입력 및 결과표시'!$C$17)&gt;=1),IF(OR('자료입력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H175" s="28">
        <f>IF(AND($S175='자료입력 및 결과표시'!$B$18,COUNTIF($W175:$DR175,'자료입력 및 결과표시'!$C$18)&gt;=1),IF(OR('자료입력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I175" s="28">
        <f>IF(AND($S175='자료입력 및 결과표시'!$B$19,COUNTIF($W175:$DR175,'자료입력 및 결과표시'!$C$19)&gt;=1),IF(OR('자료입력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J175" s="28">
        <f>IF(AND($S175='자료입력 및 결과표시'!$B$20,COUNTIF($W175:$DR175,'자료입력 및 결과표시'!$C$20)&gt;=1),IF(OR('자료입력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K175" s="28">
        <f>IF(AND($S175='자료입력 및 결과표시'!$B$21,COUNTIF($W175:$DR175,'자료입력 및 결과표시'!$C$21)&gt;=1),IF(OR('자료입력 및 결과표시'!$B$4+90&gt;=$V175,'자료입력 및 결과표시'!$B$4&lt;$U175),0,IF($V175-'자료입력 및 결과표시'!$B$4-90&gt;='자료입력 및 결과표시'!$E$4,'자료입력 및 결과표시'!$E$4,$V175-'자료입력 및 결과표시'!$B$4-90)),0)</f>
        <v>0</v>
      </c>
      <c r="EL175" s="17">
        <f>IF(AND(S175='자료입력 및 결과표시'!$B$6,COUNTIF('업무중복도(데이터 입력)'!$W175:$DR175,'자료입력 및 결과표시'!$C$6)&gt;=1),1,0)</f>
        <v>0</v>
      </c>
      <c r="EM175" s="17">
        <f>IF(AND(S175='자료입력 및 결과표시'!$B$7,COUNTIF('업무중복도(데이터 입력)'!$W175:$DR175,'자료입력 및 결과표시'!$C$7)&gt;=1),2,0)</f>
        <v>0</v>
      </c>
      <c r="EN175" s="17">
        <f>IF(AND(S175='자료입력 및 결과표시'!$B$8,COUNTIF('업무중복도(데이터 입력)'!$W175:$DR175,'자료입력 및 결과표시'!$C$8)&gt;=1),3,0)</f>
        <v>0</v>
      </c>
      <c r="EO175" s="17">
        <f>IF(AND(S175='자료입력 및 결과표시'!$B$9,COUNTIF('업무중복도(데이터 입력)'!$W175:$DR175,'자료입력 및 결과표시'!$C$9)&gt;=1),4,0)</f>
        <v>0</v>
      </c>
      <c r="EP175" s="17">
        <f>IF(AND(S175='자료입력 및 결과표시'!$B$10,COUNTIF('업무중복도(데이터 입력)'!$W175:$DR175,'자료입력 및 결과표시'!$C$10)&gt;=1),5,0)</f>
        <v>0</v>
      </c>
      <c r="EQ175" s="17">
        <f>IF(AND(S175='자료입력 및 결과표시'!$B$11,COUNTIF('업무중복도(데이터 입력)'!$W175:$DR175,'자료입력 및 결과표시'!$C$11)&gt;=1),6,0)</f>
        <v>0</v>
      </c>
      <c r="ER175" s="17">
        <f>IF(AND(S175='자료입력 및 결과표시'!$B$12,COUNTIF('업무중복도(데이터 입력)'!$W175:$DR175,'자료입력 및 결과표시'!$C$12)&gt;=1),7,0)</f>
        <v>0</v>
      </c>
      <c r="ES175" s="17">
        <f>IF(AND(S175='자료입력 및 결과표시'!$B$13,COUNTIF('업무중복도(데이터 입력)'!$W175:$DR175,'자료입력 및 결과표시'!$C$13)&gt;=1),8,0)</f>
        <v>0</v>
      </c>
      <c r="ET175" s="17">
        <f>IF(AND(S175='자료입력 및 결과표시'!$B$14,COUNTIF('업무중복도(데이터 입력)'!$W175:$DR175,'자료입력 및 결과표시'!$C$14)&gt;=1),9,0)</f>
        <v>0</v>
      </c>
      <c r="EU175" s="17">
        <f>IF(AND(S175='자료입력 및 결과표시'!$B$15,COUNTIF('업무중복도(데이터 입력)'!$W175:$DR175,'자료입력 및 결과표시'!$C$15)&gt;=1),10,0)</f>
        <v>0</v>
      </c>
      <c r="EV175" s="17">
        <f>IF(AND(S175='자료입력 및 결과표시'!$B$16,COUNTIF('업무중복도(데이터 입력)'!$W175:$DR175,'자료입력 및 결과표시'!$C$16)&gt;=1),11,0)</f>
        <v>0</v>
      </c>
      <c r="EW175" s="17">
        <f>IF(AND(S175='자료입력 및 결과표시'!$B$17,COUNTIF('업무중복도(데이터 입력)'!$W175:$DR175,'자료입력 및 결과표시'!$C$17)&gt;=1),12,0)</f>
        <v>0</v>
      </c>
      <c r="EX175" s="17">
        <f>IF(AND(S175='자료입력 및 결과표시'!$B$18,COUNTIF('업무중복도(데이터 입력)'!$W175:$DR175,'자료입력 및 결과표시'!$C$18)&gt;=1),13,0)</f>
        <v>0</v>
      </c>
      <c r="EY175" s="17">
        <f>IF(AND(S175='자료입력 및 결과표시'!$B$19,COUNTIF('업무중복도(데이터 입력)'!$W175:$DR175,'자료입력 및 결과표시'!$C$19)&gt;=1),14,0)</f>
        <v>0</v>
      </c>
      <c r="EZ175" s="17">
        <f>IF(AND(S175='자료입력 및 결과표시'!$B$20,COUNTIF('업무중복도(데이터 입력)'!$W175:$DR175,'자료입력 및 결과표시'!$C$20)&gt;=1),15,0)</f>
        <v>0</v>
      </c>
      <c r="FA175" s="17">
        <f>IF(AND(S175='자료입력 및 결과표시'!$B$21,COUNTIF('업무중복도(데이터 입력)'!$W175:$DR175,'자료입력 및 결과표시'!$C$21)&gt;=1),16,0)</f>
        <v>0</v>
      </c>
      <c r="FD175" s="270" t="str">
        <f ca="1">IFERROR(MATCH('자료입력 및 결과표시'!$C$62,OFFSET($R$3,$FD174,,1000),0)+$FD174,"")</f>
        <v/>
      </c>
      <c r="FE175" s="271" t="str">
        <f t="shared" ca="1" si="383"/>
        <v/>
      </c>
      <c r="FK175" s="17">
        <f t="shared" si="384"/>
        <v>0</v>
      </c>
      <c r="FO175"/>
      <c r="FP175" s="17" t="str">
        <f t="shared" ca="1" si="385"/>
        <v/>
      </c>
      <c r="FQ175" s="270" t="str">
        <f ca="1">IFERROR(MATCH('자료입력 및 결과표시'!$C$62,OFFSET($R$3,$FQ174,,1000),0)+$FQ174,"")</f>
        <v/>
      </c>
      <c r="FR175" s="17" t="str">
        <f t="shared" ca="1" si="386"/>
        <v/>
      </c>
      <c r="FS175" s="17" t="str">
        <f t="shared" ca="1" si="387"/>
        <v/>
      </c>
      <c r="FT175" s="17" t="str">
        <f t="shared" ca="1" si="388"/>
        <v/>
      </c>
      <c r="FU175" s="17" t="str">
        <f t="shared" ca="1" si="389"/>
        <v/>
      </c>
      <c r="FV175" s="17" t="str">
        <f t="shared" ca="1" si="390"/>
        <v/>
      </c>
      <c r="FW175" s="17" t="str">
        <f t="shared" ca="1" si="391"/>
        <v/>
      </c>
      <c r="FX175" s="17" t="str">
        <f t="shared" ca="1" si="392"/>
        <v/>
      </c>
      <c r="FY175" s="17" t="str">
        <f t="shared" ca="1" si="393"/>
        <v/>
      </c>
      <c r="FZ175" s="17" t="str">
        <f t="shared" ca="1" si="394"/>
        <v/>
      </c>
      <c r="GA175" s="17" t="str">
        <f t="shared" ca="1" si="395"/>
        <v/>
      </c>
      <c r="GB175" s="17" t="str">
        <f t="shared" ca="1" si="396"/>
        <v/>
      </c>
      <c r="GC175" s="17" t="str">
        <f t="shared" ca="1" si="397"/>
        <v/>
      </c>
      <c r="GD175" s="17" t="str">
        <f t="shared" ca="1" si="398"/>
        <v/>
      </c>
      <c r="GE175" s="17" t="str">
        <f t="shared" ca="1" si="399"/>
        <v/>
      </c>
      <c r="GF175" s="17" t="str">
        <f t="shared" ca="1" si="400"/>
        <v/>
      </c>
      <c r="GG175" s="17" t="str">
        <f t="shared" ca="1" si="401"/>
        <v/>
      </c>
      <c r="GH175" s="17" t="str">
        <f t="shared" ca="1" si="402"/>
        <v/>
      </c>
      <c r="GI175" s="17" t="str">
        <f t="shared" ca="1" si="403"/>
        <v/>
      </c>
      <c r="GJ175" s="17" t="str">
        <f t="shared" ca="1" si="404"/>
        <v/>
      </c>
      <c r="GK175" s="17" t="str">
        <f t="shared" ca="1" si="405"/>
        <v/>
      </c>
      <c r="GL175" s="17" t="str">
        <f t="shared" ca="1" si="406"/>
        <v/>
      </c>
      <c r="GM175" s="17" t="str">
        <f t="shared" ca="1" si="407"/>
        <v/>
      </c>
      <c r="GN175" s="17" t="str">
        <f t="shared" ca="1" si="408"/>
        <v/>
      </c>
      <c r="GO175" s="17" t="str">
        <f t="shared" ca="1" si="409"/>
        <v/>
      </c>
      <c r="GP175" s="17" t="str">
        <f t="shared" ca="1" si="410"/>
        <v/>
      </c>
      <c r="GQ175" s="17" t="str">
        <f t="shared" ca="1" si="411"/>
        <v/>
      </c>
      <c r="GR175" s="17" t="str">
        <f t="shared" ca="1" si="412"/>
        <v/>
      </c>
      <c r="GS175" s="17" t="str">
        <f t="shared" ca="1" si="413"/>
        <v/>
      </c>
      <c r="GT175" s="17" t="str">
        <f t="shared" ca="1" si="414"/>
        <v/>
      </c>
      <c r="GU175" s="17" t="str">
        <f t="shared" ca="1" si="415"/>
        <v/>
      </c>
      <c r="GV175" s="17" t="str">
        <f t="shared" ca="1" si="416"/>
        <v/>
      </c>
      <c r="GW175" s="17" t="str">
        <f t="shared" ca="1" si="417"/>
        <v/>
      </c>
      <c r="GX175" s="17" t="str">
        <f t="shared" ca="1" si="418"/>
        <v/>
      </c>
      <c r="GY175" s="17" t="str">
        <f t="shared" ca="1" si="419"/>
        <v/>
      </c>
      <c r="GZ175" s="17" t="str">
        <f t="shared" ca="1" si="420"/>
        <v/>
      </c>
      <c r="HA175" s="17" t="str">
        <f t="shared" ca="1" si="421"/>
        <v/>
      </c>
      <c r="HB175" s="17" t="str">
        <f t="shared" ca="1" si="422"/>
        <v/>
      </c>
      <c r="HC175" s="17" t="str">
        <f t="shared" ca="1" si="423"/>
        <v/>
      </c>
      <c r="HD175" s="17" t="str">
        <f t="shared" ca="1" si="424"/>
        <v/>
      </c>
      <c r="HE175" s="17" t="str">
        <f t="shared" ca="1" si="425"/>
        <v/>
      </c>
      <c r="HF175" s="17" t="str">
        <f t="shared" ca="1" si="426"/>
        <v/>
      </c>
      <c r="HG175" s="17" t="str">
        <f t="shared" ca="1" si="427"/>
        <v/>
      </c>
      <c r="HH175" s="17" t="str">
        <f t="shared" ca="1" si="428"/>
        <v/>
      </c>
      <c r="HI175" s="17" t="str">
        <f t="shared" ca="1" si="429"/>
        <v/>
      </c>
      <c r="HJ175" s="17" t="str">
        <f t="shared" ca="1" si="430"/>
        <v/>
      </c>
      <c r="HK175" s="17" t="str">
        <f t="shared" ca="1" si="431"/>
        <v/>
      </c>
      <c r="HL175" s="17" t="str">
        <f t="shared" ca="1" si="432"/>
        <v/>
      </c>
      <c r="HM175" s="17" t="str">
        <f t="shared" ca="1" si="433"/>
        <v/>
      </c>
      <c r="HN175" s="17" t="str">
        <f t="shared" ca="1" si="434"/>
        <v/>
      </c>
      <c r="HO175" s="17" t="str">
        <f t="shared" ca="1" si="435"/>
        <v/>
      </c>
      <c r="HP175" s="17" t="str">
        <f t="shared" ca="1" si="436"/>
        <v/>
      </c>
      <c r="HQ175" s="17" t="str">
        <f t="shared" ca="1" si="437"/>
        <v/>
      </c>
      <c r="HR175" s="17" t="str">
        <f t="shared" ca="1" si="438"/>
        <v/>
      </c>
      <c r="HS175" s="17" t="str">
        <f t="shared" ca="1" si="439"/>
        <v/>
      </c>
      <c r="HT175" s="17" t="str">
        <f t="shared" ca="1" si="440"/>
        <v/>
      </c>
      <c r="HU175" s="17" t="str">
        <f t="shared" ca="1" si="441"/>
        <v/>
      </c>
      <c r="HV175" s="17" t="str">
        <f t="shared" ca="1" si="442"/>
        <v/>
      </c>
      <c r="HW175" s="17" t="str">
        <f t="shared" ca="1" si="443"/>
        <v/>
      </c>
      <c r="HX175" s="17" t="str">
        <f t="shared" ca="1" si="444"/>
        <v/>
      </c>
      <c r="HY175" s="17" t="str">
        <f t="shared" ca="1" si="445"/>
        <v/>
      </c>
      <c r="HZ175" s="17" t="str">
        <f t="shared" ca="1" si="446"/>
        <v/>
      </c>
      <c r="IA175" s="17" t="str">
        <f t="shared" ca="1" si="447"/>
        <v/>
      </c>
      <c r="IB175" s="17" t="str">
        <f t="shared" ca="1" si="448"/>
        <v/>
      </c>
      <c r="IC175" s="17" t="str">
        <f t="shared" ca="1" si="449"/>
        <v/>
      </c>
      <c r="ID175" s="17" t="str">
        <f t="shared" ca="1" si="450"/>
        <v/>
      </c>
      <c r="IE175" s="17" t="str">
        <f t="shared" ca="1" si="451"/>
        <v/>
      </c>
      <c r="IF175" s="17" t="str">
        <f t="shared" ca="1" si="452"/>
        <v/>
      </c>
      <c r="IG175" s="17" t="str">
        <f t="shared" ca="1" si="453"/>
        <v/>
      </c>
      <c r="IH175" s="17" t="str">
        <f t="shared" ca="1" si="454"/>
        <v/>
      </c>
      <c r="II175" s="17" t="str">
        <f t="shared" ca="1" si="455"/>
        <v/>
      </c>
      <c r="IJ175" s="17" t="str">
        <f t="shared" ca="1" si="456"/>
        <v/>
      </c>
      <c r="IK175" s="17" t="str">
        <f t="shared" ca="1" si="457"/>
        <v/>
      </c>
      <c r="IL175" s="17" t="str">
        <f t="shared" ca="1" si="458"/>
        <v/>
      </c>
      <c r="IM175" s="17" t="str">
        <f t="shared" ca="1" si="459"/>
        <v/>
      </c>
      <c r="IN175" s="17" t="str">
        <f t="shared" ca="1" si="460"/>
        <v/>
      </c>
      <c r="IO175" s="17" t="str">
        <f t="shared" ca="1" si="461"/>
        <v/>
      </c>
      <c r="IP175" s="17" t="str">
        <f t="shared" ca="1" si="462"/>
        <v/>
      </c>
      <c r="IQ175" s="17" t="str">
        <f t="shared" ca="1" si="463"/>
        <v/>
      </c>
      <c r="IR175" s="17" t="str">
        <f t="shared" ca="1" si="464"/>
        <v/>
      </c>
      <c r="IS175" s="17" t="str">
        <f t="shared" ca="1" si="465"/>
        <v/>
      </c>
      <c r="IT175" s="17" t="str">
        <f t="shared" ca="1" si="466"/>
        <v/>
      </c>
      <c r="IU175" s="17" t="str">
        <f t="shared" ca="1" si="467"/>
        <v/>
      </c>
      <c r="IV175" s="17" t="str">
        <f t="shared" ca="1" si="468"/>
        <v/>
      </c>
      <c r="IW175" s="17" t="str">
        <f t="shared" ca="1" si="469"/>
        <v/>
      </c>
      <c r="IX175" s="17" t="str">
        <f t="shared" ca="1" si="470"/>
        <v/>
      </c>
      <c r="IY175" s="17" t="str">
        <f t="shared" ca="1" si="471"/>
        <v/>
      </c>
      <c r="IZ175" s="17" t="str">
        <f t="shared" ca="1" si="472"/>
        <v/>
      </c>
      <c r="JA175" s="17" t="str">
        <f t="shared" ca="1" si="473"/>
        <v/>
      </c>
      <c r="JB175" s="17" t="str">
        <f t="shared" ca="1" si="474"/>
        <v/>
      </c>
      <c r="JC175" s="17" t="str">
        <f t="shared" ca="1" si="475"/>
        <v/>
      </c>
      <c r="JD175" s="17" t="str">
        <f t="shared" ca="1" si="476"/>
        <v/>
      </c>
      <c r="JE175" s="17" t="str">
        <f t="shared" ca="1" si="477"/>
        <v/>
      </c>
      <c r="JF175" s="17" t="str">
        <f t="shared" ca="1" si="478"/>
        <v/>
      </c>
      <c r="JG175" s="17" t="str">
        <f t="shared" ca="1" si="479"/>
        <v/>
      </c>
      <c r="JH175" s="17" t="str">
        <f t="shared" ca="1" si="480"/>
        <v/>
      </c>
      <c r="JI175" s="17" t="str">
        <f t="shared" ca="1" si="481"/>
        <v/>
      </c>
      <c r="JJ175" s="17" t="str">
        <f t="shared" ca="1" si="482"/>
        <v/>
      </c>
      <c r="JK175" s="17" t="str">
        <f t="shared" ca="1" si="483"/>
        <v/>
      </c>
      <c r="JL175" s="17" t="str">
        <f t="shared" ca="1" si="484"/>
        <v/>
      </c>
      <c r="JM175" s="17" t="str">
        <f t="shared" ca="1" si="485"/>
        <v/>
      </c>
    </row>
    <row r="176" spans="1:273">
      <c r="A176" s="17" t="str">
        <f t="shared" si="366"/>
        <v>\\\0</v>
      </c>
      <c r="B176" s="17" t="str">
        <f t="shared" si="367"/>
        <v>\\\0</v>
      </c>
      <c r="C176" s="17" t="str">
        <f t="shared" si="368"/>
        <v>\\\0</v>
      </c>
      <c r="D176" s="17" t="str">
        <f t="shared" si="369"/>
        <v>\\\0</v>
      </c>
      <c r="E176" s="17" t="str">
        <f t="shared" si="370"/>
        <v>\\\0</v>
      </c>
      <c r="F176" s="17" t="str">
        <f t="shared" si="371"/>
        <v>\\\0</v>
      </c>
      <c r="G176" s="17" t="str">
        <f t="shared" si="372"/>
        <v>\\\0</v>
      </c>
      <c r="H176" s="17" t="str">
        <f t="shared" si="373"/>
        <v>\\\0</v>
      </c>
      <c r="I176" s="17" t="str">
        <f t="shared" si="374"/>
        <v>\\\0</v>
      </c>
      <c r="J176" s="17" t="str">
        <f t="shared" si="375"/>
        <v>\\\0</v>
      </c>
      <c r="K176" s="17" t="str">
        <f t="shared" si="376"/>
        <v>\\\0</v>
      </c>
      <c r="L176" s="17" t="str">
        <f t="shared" si="377"/>
        <v>\\\0</v>
      </c>
      <c r="M176" s="17" t="str">
        <f t="shared" si="378"/>
        <v>\\\0</v>
      </c>
      <c r="N176" s="17" t="str">
        <f t="shared" si="379"/>
        <v>\\\0</v>
      </c>
      <c r="O176" s="17" t="str">
        <f t="shared" si="380"/>
        <v>\\\0</v>
      </c>
      <c r="P176" s="17" t="str">
        <f t="shared" si="381"/>
        <v>\\\0</v>
      </c>
      <c r="R176" s="17" t="str">
        <f t="shared" si="382"/>
        <v>\\</v>
      </c>
      <c r="S176" s="38"/>
      <c r="T176" s="39"/>
      <c r="U176" s="31"/>
      <c r="V176" s="32"/>
      <c r="W176" s="36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35"/>
      <c r="DS176" s="287"/>
      <c r="DT176" s="36"/>
      <c r="DU176" s="37"/>
      <c r="DV176" s="28">
        <f>IF(AND($S176='자료입력 및 결과표시'!$B$6,COUNTIF($W176:$DR176,'자료입력 및 결과표시'!$C$6)&gt;=1),IF(OR('자료입력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DW176" s="28">
        <f>IF(AND($S176='자료입력 및 결과표시'!$B$7,COUNTIF($W176:$DR176,'자료입력 및 결과표시'!$C$7)&gt;=1),IF(OR('자료입력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DX176" s="28">
        <f>IF(AND($S176='자료입력 및 결과표시'!$B$8,COUNTIF($W176:$DR176,'자료입력 및 결과표시'!$C$8)&gt;=1),IF(OR('자료입력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DY176" s="28">
        <f>IF(AND($S176='자료입력 및 결과표시'!$B$9,COUNTIF($W176:$DR176,'자료입력 및 결과표시'!$C$9)&gt;=1),IF(OR('자료입력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DZ176" s="28">
        <f>IF(AND($S176='자료입력 및 결과표시'!$B$10,COUNTIF($W176:$DR176,'자료입력 및 결과표시'!$C$10)&gt;=1),IF(OR('자료입력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A176" s="28">
        <f>IF(AND($S176='자료입력 및 결과표시'!$B$11,COUNTIF($W176:$DR176,'자료입력 및 결과표시'!$C$11)&gt;=1),IF(OR('자료입력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B176" s="28">
        <f>IF(AND($S176='자료입력 및 결과표시'!$B$12,COUNTIF($W176:$DR176,'자료입력 및 결과표시'!$C$12)&gt;=1),IF(OR('자료입력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C176" s="28">
        <f>IF(AND($S176='자료입력 및 결과표시'!$B$13,COUNTIF($W176:$DR176,'자료입력 및 결과표시'!$C$13)&gt;=1),IF(OR('자료입력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D176" s="28">
        <f>IF(AND($S176='자료입력 및 결과표시'!$B$14,COUNTIF($W176:$DR176,'자료입력 및 결과표시'!$C$14)&gt;=1),IF(OR('자료입력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E176" s="28">
        <f>IF(AND($S176='자료입력 및 결과표시'!$B$15,COUNTIF($W176:$DR176,'자료입력 및 결과표시'!$C$15)&gt;=1),IF(OR('자료입력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F176" s="28">
        <f>IF(AND($S176='자료입력 및 결과표시'!$B$16,COUNTIF($W176:$DR176,'자료입력 및 결과표시'!$C$16)&gt;=1),IF(OR('자료입력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G176" s="28">
        <f>IF(AND($S176='자료입력 및 결과표시'!$B$17,COUNTIF($W176:$DR176,'자료입력 및 결과표시'!$C$17)&gt;=1),IF(OR('자료입력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H176" s="28">
        <f>IF(AND($S176='자료입력 및 결과표시'!$B$18,COUNTIF($W176:$DR176,'자료입력 및 결과표시'!$C$18)&gt;=1),IF(OR('자료입력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I176" s="28">
        <f>IF(AND($S176='자료입력 및 결과표시'!$B$19,COUNTIF($W176:$DR176,'자료입력 및 결과표시'!$C$19)&gt;=1),IF(OR('자료입력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J176" s="28">
        <f>IF(AND($S176='자료입력 및 결과표시'!$B$20,COUNTIF($W176:$DR176,'자료입력 및 결과표시'!$C$20)&gt;=1),IF(OR('자료입력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K176" s="28">
        <f>IF(AND($S176='자료입력 및 결과표시'!$B$21,COUNTIF($W176:$DR176,'자료입력 및 결과표시'!$C$21)&gt;=1),IF(OR('자료입력 및 결과표시'!$B$4+90&gt;=$V176,'자료입력 및 결과표시'!$B$4&lt;$U176),0,IF($V176-'자료입력 및 결과표시'!$B$4-90&gt;='자료입력 및 결과표시'!$E$4,'자료입력 및 결과표시'!$E$4,$V176-'자료입력 및 결과표시'!$B$4-90)),0)</f>
        <v>0</v>
      </c>
      <c r="EL176" s="17">
        <f>IF(AND(S176='자료입력 및 결과표시'!$B$6,COUNTIF('업무중복도(데이터 입력)'!$W176:$DR176,'자료입력 및 결과표시'!$C$6)&gt;=1),1,0)</f>
        <v>0</v>
      </c>
      <c r="EM176" s="17">
        <f>IF(AND(S176='자료입력 및 결과표시'!$B$7,COUNTIF('업무중복도(데이터 입력)'!$W176:$DR176,'자료입력 및 결과표시'!$C$7)&gt;=1),2,0)</f>
        <v>0</v>
      </c>
      <c r="EN176" s="17">
        <f>IF(AND(S176='자료입력 및 결과표시'!$B$8,COUNTIF('업무중복도(데이터 입력)'!$W176:$DR176,'자료입력 및 결과표시'!$C$8)&gt;=1),3,0)</f>
        <v>0</v>
      </c>
      <c r="EO176" s="17">
        <f>IF(AND(S176='자료입력 및 결과표시'!$B$9,COUNTIF('업무중복도(데이터 입력)'!$W176:$DR176,'자료입력 및 결과표시'!$C$9)&gt;=1),4,0)</f>
        <v>0</v>
      </c>
      <c r="EP176" s="17">
        <f>IF(AND(S176='자료입력 및 결과표시'!$B$10,COUNTIF('업무중복도(데이터 입력)'!$W176:$DR176,'자료입력 및 결과표시'!$C$10)&gt;=1),5,0)</f>
        <v>0</v>
      </c>
      <c r="EQ176" s="17">
        <f>IF(AND(S176='자료입력 및 결과표시'!$B$11,COUNTIF('업무중복도(데이터 입력)'!$W176:$DR176,'자료입력 및 결과표시'!$C$11)&gt;=1),6,0)</f>
        <v>0</v>
      </c>
      <c r="ER176" s="17">
        <f>IF(AND(S176='자료입력 및 결과표시'!$B$12,COUNTIF('업무중복도(데이터 입력)'!$W176:$DR176,'자료입력 및 결과표시'!$C$12)&gt;=1),7,0)</f>
        <v>0</v>
      </c>
      <c r="ES176" s="17">
        <f>IF(AND(S176='자료입력 및 결과표시'!$B$13,COUNTIF('업무중복도(데이터 입력)'!$W176:$DR176,'자료입력 및 결과표시'!$C$13)&gt;=1),8,0)</f>
        <v>0</v>
      </c>
      <c r="ET176" s="17">
        <f>IF(AND(S176='자료입력 및 결과표시'!$B$14,COUNTIF('업무중복도(데이터 입력)'!$W176:$DR176,'자료입력 및 결과표시'!$C$14)&gt;=1),9,0)</f>
        <v>0</v>
      </c>
      <c r="EU176" s="17">
        <f>IF(AND(S176='자료입력 및 결과표시'!$B$15,COUNTIF('업무중복도(데이터 입력)'!$W176:$DR176,'자료입력 및 결과표시'!$C$15)&gt;=1),10,0)</f>
        <v>0</v>
      </c>
      <c r="EV176" s="17">
        <f>IF(AND(S176='자료입력 및 결과표시'!$B$16,COUNTIF('업무중복도(데이터 입력)'!$W176:$DR176,'자료입력 및 결과표시'!$C$16)&gt;=1),11,0)</f>
        <v>0</v>
      </c>
      <c r="EW176" s="17">
        <f>IF(AND(S176='자료입력 및 결과표시'!$B$17,COUNTIF('업무중복도(데이터 입력)'!$W176:$DR176,'자료입력 및 결과표시'!$C$17)&gt;=1),12,0)</f>
        <v>0</v>
      </c>
      <c r="EX176" s="17">
        <f>IF(AND(S176='자료입력 및 결과표시'!$B$18,COUNTIF('업무중복도(데이터 입력)'!$W176:$DR176,'자료입력 및 결과표시'!$C$18)&gt;=1),13,0)</f>
        <v>0</v>
      </c>
      <c r="EY176" s="17">
        <f>IF(AND(S176='자료입력 및 결과표시'!$B$19,COUNTIF('업무중복도(데이터 입력)'!$W176:$DR176,'자료입력 및 결과표시'!$C$19)&gt;=1),14,0)</f>
        <v>0</v>
      </c>
      <c r="EZ176" s="17">
        <f>IF(AND(S176='자료입력 및 결과표시'!$B$20,COUNTIF('업무중복도(데이터 입력)'!$W176:$DR176,'자료입력 및 결과표시'!$C$20)&gt;=1),15,0)</f>
        <v>0</v>
      </c>
      <c r="FA176" s="17">
        <f>IF(AND(S176='자료입력 및 결과표시'!$B$21,COUNTIF('업무중복도(데이터 입력)'!$W176:$DR176,'자료입력 및 결과표시'!$C$21)&gt;=1),16,0)</f>
        <v>0</v>
      </c>
      <c r="FD176" s="270" t="str">
        <f ca="1">IFERROR(MATCH('자료입력 및 결과표시'!$C$62,OFFSET($R$3,$FD175,,1000),0)+$FD175,"")</f>
        <v/>
      </c>
      <c r="FE176" s="271" t="str">
        <f t="shared" ca="1" si="383"/>
        <v/>
      </c>
      <c r="FK176" s="17">
        <f t="shared" si="384"/>
        <v>0</v>
      </c>
      <c r="FO176"/>
      <c r="FP176" s="17" t="str">
        <f t="shared" ca="1" si="385"/>
        <v/>
      </c>
      <c r="FQ176" s="270" t="str">
        <f ca="1">IFERROR(MATCH('자료입력 및 결과표시'!$C$62,OFFSET($R$3,$FQ175,,1000),0)+$FQ175,"")</f>
        <v/>
      </c>
      <c r="FR176" s="17" t="str">
        <f t="shared" ca="1" si="386"/>
        <v/>
      </c>
      <c r="FS176" s="17" t="str">
        <f t="shared" ca="1" si="387"/>
        <v/>
      </c>
      <c r="FT176" s="17" t="str">
        <f t="shared" ca="1" si="388"/>
        <v/>
      </c>
      <c r="FU176" s="17" t="str">
        <f t="shared" ca="1" si="389"/>
        <v/>
      </c>
      <c r="FV176" s="17" t="str">
        <f t="shared" ca="1" si="390"/>
        <v/>
      </c>
      <c r="FW176" s="17" t="str">
        <f t="shared" ca="1" si="391"/>
        <v/>
      </c>
      <c r="FX176" s="17" t="str">
        <f t="shared" ca="1" si="392"/>
        <v/>
      </c>
      <c r="FY176" s="17" t="str">
        <f t="shared" ca="1" si="393"/>
        <v/>
      </c>
      <c r="FZ176" s="17" t="str">
        <f t="shared" ca="1" si="394"/>
        <v/>
      </c>
      <c r="GA176" s="17" t="str">
        <f t="shared" ca="1" si="395"/>
        <v/>
      </c>
      <c r="GB176" s="17" t="str">
        <f t="shared" ca="1" si="396"/>
        <v/>
      </c>
      <c r="GC176" s="17" t="str">
        <f t="shared" ca="1" si="397"/>
        <v/>
      </c>
      <c r="GD176" s="17" t="str">
        <f t="shared" ca="1" si="398"/>
        <v/>
      </c>
      <c r="GE176" s="17" t="str">
        <f t="shared" ca="1" si="399"/>
        <v/>
      </c>
      <c r="GF176" s="17" t="str">
        <f t="shared" ca="1" si="400"/>
        <v/>
      </c>
      <c r="GG176" s="17" t="str">
        <f t="shared" ca="1" si="401"/>
        <v/>
      </c>
      <c r="GH176" s="17" t="str">
        <f t="shared" ca="1" si="402"/>
        <v/>
      </c>
      <c r="GI176" s="17" t="str">
        <f t="shared" ca="1" si="403"/>
        <v/>
      </c>
      <c r="GJ176" s="17" t="str">
        <f t="shared" ca="1" si="404"/>
        <v/>
      </c>
      <c r="GK176" s="17" t="str">
        <f t="shared" ca="1" si="405"/>
        <v/>
      </c>
      <c r="GL176" s="17" t="str">
        <f t="shared" ca="1" si="406"/>
        <v/>
      </c>
      <c r="GM176" s="17" t="str">
        <f t="shared" ca="1" si="407"/>
        <v/>
      </c>
      <c r="GN176" s="17" t="str">
        <f t="shared" ca="1" si="408"/>
        <v/>
      </c>
      <c r="GO176" s="17" t="str">
        <f t="shared" ca="1" si="409"/>
        <v/>
      </c>
      <c r="GP176" s="17" t="str">
        <f t="shared" ca="1" si="410"/>
        <v/>
      </c>
      <c r="GQ176" s="17" t="str">
        <f t="shared" ca="1" si="411"/>
        <v/>
      </c>
      <c r="GR176" s="17" t="str">
        <f t="shared" ca="1" si="412"/>
        <v/>
      </c>
      <c r="GS176" s="17" t="str">
        <f t="shared" ca="1" si="413"/>
        <v/>
      </c>
      <c r="GT176" s="17" t="str">
        <f t="shared" ca="1" si="414"/>
        <v/>
      </c>
      <c r="GU176" s="17" t="str">
        <f t="shared" ca="1" si="415"/>
        <v/>
      </c>
      <c r="GV176" s="17" t="str">
        <f t="shared" ca="1" si="416"/>
        <v/>
      </c>
      <c r="GW176" s="17" t="str">
        <f t="shared" ca="1" si="417"/>
        <v/>
      </c>
      <c r="GX176" s="17" t="str">
        <f t="shared" ca="1" si="418"/>
        <v/>
      </c>
      <c r="GY176" s="17" t="str">
        <f t="shared" ca="1" si="419"/>
        <v/>
      </c>
      <c r="GZ176" s="17" t="str">
        <f t="shared" ca="1" si="420"/>
        <v/>
      </c>
      <c r="HA176" s="17" t="str">
        <f t="shared" ca="1" si="421"/>
        <v/>
      </c>
      <c r="HB176" s="17" t="str">
        <f t="shared" ca="1" si="422"/>
        <v/>
      </c>
      <c r="HC176" s="17" t="str">
        <f t="shared" ca="1" si="423"/>
        <v/>
      </c>
      <c r="HD176" s="17" t="str">
        <f t="shared" ca="1" si="424"/>
        <v/>
      </c>
      <c r="HE176" s="17" t="str">
        <f t="shared" ca="1" si="425"/>
        <v/>
      </c>
      <c r="HF176" s="17" t="str">
        <f t="shared" ca="1" si="426"/>
        <v/>
      </c>
      <c r="HG176" s="17" t="str">
        <f t="shared" ca="1" si="427"/>
        <v/>
      </c>
      <c r="HH176" s="17" t="str">
        <f t="shared" ca="1" si="428"/>
        <v/>
      </c>
      <c r="HI176" s="17" t="str">
        <f t="shared" ca="1" si="429"/>
        <v/>
      </c>
      <c r="HJ176" s="17" t="str">
        <f t="shared" ca="1" si="430"/>
        <v/>
      </c>
      <c r="HK176" s="17" t="str">
        <f t="shared" ca="1" si="431"/>
        <v/>
      </c>
      <c r="HL176" s="17" t="str">
        <f t="shared" ca="1" si="432"/>
        <v/>
      </c>
      <c r="HM176" s="17" t="str">
        <f t="shared" ca="1" si="433"/>
        <v/>
      </c>
      <c r="HN176" s="17" t="str">
        <f t="shared" ca="1" si="434"/>
        <v/>
      </c>
      <c r="HO176" s="17" t="str">
        <f t="shared" ca="1" si="435"/>
        <v/>
      </c>
      <c r="HP176" s="17" t="str">
        <f t="shared" ca="1" si="436"/>
        <v/>
      </c>
      <c r="HQ176" s="17" t="str">
        <f t="shared" ca="1" si="437"/>
        <v/>
      </c>
      <c r="HR176" s="17" t="str">
        <f t="shared" ca="1" si="438"/>
        <v/>
      </c>
      <c r="HS176" s="17" t="str">
        <f t="shared" ca="1" si="439"/>
        <v/>
      </c>
      <c r="HT176" s="17" t="str">
        <f t="shared" ca="1" si="440"/>
        <v/>
      </c>
      <c r="HU176" s="17" t="str">
        <f t="shared" ca="1" si="441"/>
        <v/>
      </c>
      <c r="HV176" s="17" t="str">
        <f t="shared" ca="1" si="442"/>
        <v/>
      </c>
      <c r="HW176" s="17" t="str">
        <f t="shared" ca="1" si="443"/>
        <v/>
      </c>
      <c r="HX176" s="17" t="str">
        <f t="shared" ca="1" si="444"/>
        <v/>
      </c>
      <c r="HY176" s="17" t="str">
        <f t="shared" ca="1" si="445"/>
        <v/>
      </c>
      <c r="HZ176" s="17" t="str">
        <f t="shared" ca="1" si="446"/>
        <v/>
      </c>
      <c r="IA176" s="17" t="str">
        <f t="shared" ca="1" si="447"/>
        <v/>
      </c>
      <c r="IB176" s="17" t="str">
        <f t="shared" ca="1" si="448"/>
        <v/>
      </c>
      <c r="IC176" s="17" t="str">
        <f t="shared" ca="1" si="449"/>
        <v/>
      </c>
      <c r="ID176" s="17" t="str">
        <f t="shared" ca="1" si="450"/>
        <v/>
      </c>
      <c r="IE176" s="17" t="str">
        <f t="shared" ca="1" si="451"/>
        <v/>
      </c>
      <c r="IF176" s="17" t="str">
        <f t="shared" ca="1" si="452"/>
        <v/>
      </c>
      <c r="IG176" s="17" t="str">
        <f t="shared" ca="1" si="453"/>
        <v/>
      </c>
      <c r="IH176" s="17" t="str">
        <f t="shared" ca="1" si="454"/>
        <v/>
      </c>
      <c r="II176" s="17" t="str">
        <f t="shared" ca="1" si="455"/>
        <v/>
      </c>
      <c r="IJ176" s="17" t="str">
        <f t="shared" ca="1" si="456"/>
        <v/>
      </c>
      <c r="IK176" s="17" t="str">
        <f t="shared" ca="1" si="457"/>
        <v/>
      </c>
      <c r="IL176" s="17" t="str">
        <f t="shared" ca="1" si="458"/>
        <v/>
      </c>
      <c r="IM176" s="17" t="str">
        <f t="shared" ca="1" si="459"/>
        <v/>
      </c>
      <c r="IN176" s="17" t="str">
        <f t="shared" ca="1" si="460"/>
        <v/>
      </c>
      <c r="IO176" s="17" t="str">
        <f t="shared" ca="1" si="461"/>
        <v/>
      </c>
      <c r="IP176" s="17" t="str">
        <f t="shared" ca="1" si="462"/>
        <v/>
      </c>
      <c r="IQ176" s="17" t="str">
        <f t="shared" ca="1" si="463"/>
        <v/>
      </c>
      <c r="IR176" s="17" t="str">
        <f t="shared" ca="1" si="464"/>
        <v/>
      </c>
      <c r="IS176" s="17" t="str">
        <f t="shared" ca="1" si="465"/>
        <v/>
      </c>
      <c r="IT176" s="17" t="str">
        <f t="shared" ca="1" si="466"/>
        <v/>
      </c>
      <c r="IU176" s="17" t="str">
        <f t="shared" ca="1" si="467"/>
        <v/>
      </c>
      <c r="IV176" s="17" t="str">
        <f t="shared" ca="1" si="468"/>
        <v/>
      </c>
      <c r="IW176" s="17" t="str">
        <f t="shared" ca="1" si="469"/>
        <v/>
      </c>
      <c r="IX176" s="17" t="str">
        <f t="shared" ca="1" si="470"/>
        <v/>
      </c>
      <c r="IY176" s="17" t="str">
        <f t="shared" ca="1" si="471"/>
        <v/>
      </c>
      <c r="IZ176" s="17" t="str">
        <f t="shared" ca="1" si="472"/>
        <v/>
      </c>
      <c r="JA176" s="17" t="str">
        <f t="shared" ca="1" si="473"/>
        <v/>
      </c>
      <c r="JB176" s="17" t="str">
        <f t="shared" ca="1" si="474"/>
        <v/>
      </c>
      <c r="JC176" s="17" t="str">
        <f t="shared" ca="1" si="475"/>
        <v/>
      </c>
      <c r="JD176" s="17" t="str">
        <f t="shared" ca="1" si="476"/>
        <v/>
      </c>
      <c r="JE176" s="17" t="str">
        <f t="shared" ca="1" si="477"/>
        <v/>
      </c>
      <c r="JF176" s="17" t="str">
        <f t="shared" ca="1" si="478"/>
        <v/>
      </c>
      <c r="JG176" s="17" t="str">
        <f t="shared" ca="1" si="479"/>
        <v/>
      </c>
      <c r="JH176" s="17" t="str">
        <f t="shared" ca="1" si="480"/>
        <v/>
      </c>
      <c r="JI176" s="17" t="str">
        <f t="shared" ca="1" si="481"/>
        <v/>
      </c>
      <c r="JJ176" s="17" t="str">
        <f t="shared" ca="1" si="482"/>
        <v/>
      </c>
      <c r="JK176" s="17" t="str">
        <f t="shared" ca="1" si="483"/>
        <v/>
      </c>
      <c r="JL176" s="17" t="str">
        <f t="shared" ca="1" si="484"/>
        <v/>
      </c>
      <c r="JM176" s="17" t="str">
        <f t="shared" ca="1" si="485"/>
        <v/>
      </c>
    </row>
    <row r="177" spans="1:273">
      <c r="A177" s="17" t="str">
        <f t="shared" si="366"/>
        <v>\\\0</v>
      </c>
      <c r="B177" s="17" t="str">
        <f t="shared" si="367"/>
        <v>\\\0</v>
      </c>
      <c r="C177" s="17" t="str">
        <f t="shared" si="368"/>
        <v>\\\0</v>
      </c>
      <c r="D177" s="17" t="str">
        <f t="shared" si="369"/>
        <v>\\\0</v>
      </c>
      <c r="E177" s="17" t="str">
        <f t="shared" si="370"/>
        <v>\\\0</v>
      </c>
      <c r="F177" s="17" t="str">
        <f t="shared" si="371"/>
        <v>\\\0</v>
      </c>
      <c r="G177" s="17" t="str">
        <f t="shared" si="372"/>
        <v>\\\0</v>
      </c>
      <c r="H177" s="17" t="str">
        <f t="shared" si="373"/>
        <v>\\\0</v>
      </c>
      <c r="I177" s="17" t="str">
        <f t="shared" si="374"/>
        <v>\\\0</v>
      </c>
      <c r="J177" s="17" t="str">
        <f t="shared" si="375"/>
        <v>\\\0</v>
      </c>
      <c r="K177" s="17" t="str">
        <f t="shared" si="376"/>
        <v>\\\0</v>
      </c>
      <c r="L177" s="17" t="str">
        <f t="shared" si="377"/>
        <v>\\\0</v>
      </c>
      <c r="M177" s="17" t="str">
        <f t="shared" si="378"/>
        <v>\\\0</v>
      </c>
      <c r="N177" s="17" t="str">
        <f t="shared" si="379"/>
        <v>\\\0</v>
      </c>
      <c r="O177" s="17" t="str">
        <f t="shared" si="380"/>
        <v>\\\0</v>
      </c>
      <c r="P177" s="17" t="str">
        <f t="shared" si="381"/>
        <v>\\\0</v>
      </c>
      <c r="R177" s="17" t="str">
        <f t="shared" si="382"/>
        <v>\\</v>
      </c>
      <c r="S177" s="38"/>
      <c r="T177" s="39"/>
      <c r="U177" s="31"/>
      <c r="V177" s="32"/>
      <c r="W177" s="36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35"/>
      <c r="DS177" s="287"/>
      <c r="DT177" s="36"/>
      <c r="DU177" s="37"/>
      <c r="DV177" s="28">
        <f>IF(AND($S177='자료입력 및 결과표시'!$B$6,COUNTIF($W177:$DR177,'자료입력 및 결과표시'!$C$6)&gt;=1),IF(OR('자료입력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DW177" s="28">
        <f>IF(AND($S177='자료입력 및 결과표시'!$B$7,COUNTIF($W177:$DR177,'자료입력 및 결과표시'!$C$7)&gt;=1),IF(OR('자료입력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DX177" s="28">
        <f>IF(AND($S177='자료입력 및 결과표시'!$B$8,COUNTIF($W177:$DR177,'자료입력 및 결과표시'!$C$8)&gt;=1),IF(OR('자료입력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DY177" s="28">
        <f>IF(AND($S177='자료입력 및 결과표시'!$B$9,COUNTIF($W177:$DR177,'자료입력 및 결과표시'!$C$9)&gt;=1),IF(OR('자료입력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DZ177" s="28">
        <f>IF(AND($S177='자료입력 및 결과표시'!$B$10,COUNTIF($W177:$DR177,'자료입력 및 결과표시'!$C$10)&gt;=1),IF(OR('자료입력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A177" s="28">
        <f>IF(AND($S177='자료입력 및 결과표시'!$B$11,COUNTIF($W177:$DR177,'자료입력 및 결과표시'!$C$11)&gt;=1),IF(OR('자료입력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B177" s="28">
        <f>IF(AND($S177='자료입력 및 결과표시'!$B$12,COUNTIF($W177:$DR177,'자료입력 및 결과표시'!$C$12)&gt;=1),IF(OR('자료입력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C177" s="28">
        <f>IF(AND($S177='자료입력 및 결과표시'!$B$13,COUNTIF($W177:$DR177,'자료입력 및 결과표시'!$C$13)&gt;=1),IF(OR('자료입력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D177" s="28">
        <f>IF(AND($S177='자료입력 및 결과표시'!$B$14,COUNTIF($W177:$DR177,'자료입력 및 결과표시'!$C$14)&gt;=1),IF(OR('자료입력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E177" s="28">
        <f>IF(AND($S177='자료입력 및 결과표시'!$B$15,COUNTIF($W177:$DR177,'자료입력 및 결과표시'!$C$15)&gt;=1),IF(OR('자료입력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F177" s="28">
        <f>IF(AND($S177='자료입력 및 결과표시'!$B$16,COUNTIF($W177:$DR177,'자료입력 및 결과표시'!$C$16)&gt;=1),IF(OR('자료입력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G177" s="28">
        <f>IF(AND($S177='자료입력 및 결과표시'!$B$17,COUNTIF($W177:$DR177,'자료입력 및 결과표시'!$C$17)&gt;=1),IF(OR('자료입력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H177" s="28">
        <f>IF(AND($S177='자료입력 및 결과표시'!$B$18,COUNTIF($W177:$DR177,'자료입력 및 결과표시'!$C$18)&gt;=1),IF(OR('자료입력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I177" s="28">
        <f>IF(AND($S177='자료입력 및 결과표시'!$B$19,COUNTIF($W177:$DR177,'자료입력 및 결과표시'!$C$19)&gt;=1),IF(OR('자료입력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J177" s="28">
        <f>IF(AND($S177='자료입력 및 결과표시'!$B$20,COUNTIF($W177:$DR177,'자료입력 및 결과표시'!$C$20)&gt;=1),IF(OR('자료입력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K177" s="28">
        <f>IF(AND($S177='자료입력 및 결과표시'!$B$21,COUNTIF($W177:$DR177,'자료입력 및 결과표시'!$C$21)&gt;=1),IF(OR('자료입력 및 결과표시'!$B$4+90&gt;=$V177,'자료입력 및 결과표시'!$B$4&lt;$U177),0,IF($V177-'자료입력 및 결과표시'!$B$4-90&gt;='자료입력 및 결과표시'!$E$4,'자료입력 및 결과표시'!$E$4,$V177-'자료입력 및 결과표시'!$B$4-90)),0)</f>
        <v>0</v>
      </c>
      <c r="EL177" s="17">
        <f>IF(AND(S177='자료입력 및 결과표시'!$B$6,COUNTIF('업무중복도(데이터 입력)'!$W177:$DR177,'자료입력 및 결과표시'!$C$6)&gt;=1),1,0)</f>
        <v>0</v>
      </c>
      <c r="EM177" s="17">
        <f>IF(AND(S177='자료입력 및 결과표시'!$B$7,COUNTIF('업무중복도(데이터 입력)'!$W177:$DR177,'자료입력 및 결과표시'!$C$7)&gt;=1),2,0)</f>
        <v>0</v>
      </c>
      <c r="EN177" s="17">
        <f>IF(AND(S177='자료입력 및 결과표시'!$B$8,COUNTIF('업무중복도(데이터 입력)'!$W177:$DR177,'자료입력 및 결과표시'!$C$8)&gt;=1),3,0)</f>
        <v>0</v>
      </c>
      <c r="EO177" s="17">
        <f>IF(AND(S177='자료입력 및 결과표시'!$B$9,COUNTIF('업무중복도(데이터 입력)'!$W177:$DR177,'자료입력 및 결과표시'!$C$9)&gt;=1),4,0)</f>
        <v>0</v>
      </c>
      <c r="EP177" s="17">
        <f>IF(AND(S177='자료입력 및 결과표시'!$B$10,COUNTIF('업무중복도(데이터 입력)'!$W177:$DR177,'자료입력 및 결과표시'!$C$10)&gt;=1),5,0)</f>
        <v>0</v>
      </c>
      <c r="EQ177" s="17">
        <f>IF(AND(S177='자료입력 및 결과표시'!$B$11,COUNTIF('업무중복도(데이터 입력)'!$W177:$DR177,'자료입력 및 결과표시'!$C$11)&gt;=1),6,0)</f>
        <v>0</v>
      </c>
      <c r="ER177" s="17">
        <f>IF(AND(S177='자료입력 및 결과표시'!$B$12,COUNTIF('업무중복도(데이터 입력)'!$W177:$DR177,'자료입력 및 결과표시'!$C$12)&gt;=1),7,0)</f>
        <v>0</v>
      </c>
      <c r="ES177" s="17">
        <f>IF(AND(S177='자료입력 및 결과표시'!$B$13,COUNTIF('업무중복도(데이터 입력)'!$W177:$DR177,'자료입력 및 결과표시'!$C$13)&gt;=1),8,0)</f>
        <v>0</v>
      </c>
      <c r="ET177" s="17">
        <f>IF(AND(S177='자료입력 및 결과표시'!$B$14,COUNTIF('업무중복도(데이터 입력)'!$W177:$DR177,'자료입력 및 결과표시'!$C$14)&gt;=1),9,0)</f>
        <v>0</v>
      </c>
      <c r="EU177" s="17">
        <f>IF(AND(S177='자료입력 및 결과표시'!$B$15,COUNTIF('업무중복도(데이터 입력)'!$W177:$DR177,'자료입력 및 결과표시'!$C$15)&gt;=1),10,0)</f>
        <v>0</v>
      </c>
      <c r="EV177" s="17">
        <f>IF(AND(S177='자료입력 및 결과표시'!$B$16,COUNTIF('업무중복도(데이터 입력)'!$W177:$DR177,'자료입력 및 결과표시'!$C$16)&gt;=1),11,0)</f>
        <v>0</v>
      </c>
      <c r="EW177" s="17">
        <f>IF(AND(S177='자료입력 및 결과표시'!$B$17,COUNTIF('업무중복도(데이터 입력)'!$W177:$DR177,'자료입력 및 결과표시'!$C$17)&gt;=1),12,0)</f>
        <v>0</v>
      </c>
      <c r="EX177" s="17">
        <f>IF(AND(S177='자료입력 및 결과표시'!$B$18,COUNTIF('업무중복도(데이터 입력)'!$W177:$DR177,'자료입력 및 결과표시'!$C$18)&gt;=1),13,0)</f>
        <v>0</v>
      </c>
      <c r="EY177" s="17">
        <f>IF(AND(S177='자료입력 및 결과표시'!$B$19,COUNTIF('업무중복도(데이터 입력)'!$W177:$DR177,'자료입력 및 결과표시'!$C$19)&gt;=1),14,0)</f>
        <v>0</v>
      </c>
      <c r="EZ177" s="17">
        <f>IF(AND(S177='자료입력 및 결과표시'!$B$20,COUNTIF('업무중복도(데이터 입력)'!$W177:$DR177,'자료입력 및 결과표시'!$C$20)&gt;=1),15,0)</f>
        <v>0</v>
      </c>
      <c r="FA177" s="17">
        <f>IF(AND(S177='자료입력 및 결과표시'!$B$21,COUNTIF('업무중복도(데이터 입력)'!$W177:$DR177,'자료입력 및 결과표시'!$C$21)&gt;=1),16,0)</f>
        <v>0</v>
      </c>
      <c r="FD177" s="270" t="str">
        <f ca="1">IFERROR(MATCH('자료입력 및 결과표시'!$C$62,OFFSET($R$3,$FD176,,1000),0)+$FD176,"")</f>
        <v/>
      </c>
      <c r="FE177" s="271" t="str">
        <f t="shared" ca="1" si="383"/>
        <v/>
      </c>
      <c r="FK177" s="17">
        <f t="shared" si="384"/>
        <v>0</v>
      </c>
      <c r="FO177"/>
      <c r="FP177" s="17" t="str">
        <f t="shared" ca="1" si="385"/>
        <v/>
      </c>
      <c r="FQ177" s="270" t="str">
        <f ca="1">IFERROR(MATCH('자료입력 및 결과표시'!$C$62,OFFSET($R$3,$FQ176,,1000),0)+$FQ176,"")</f>
        <v/>
      </c>
      <c r="FR177" s="17" t="str">
        <f t="shared" ca="1" si="386"/>
        <v/>
      </c>
      <c r="FS177" s="17" t="str">
        <f t="shared" ca="1" si="387"/>
        <v/>
      </c>
      <c r="FT177" s="17" t="str">
        <f t="shared" ca="1" si="388"/>
        <v/>
      </c>
      <c r="FU177" s="17" t="str">
        <f t="shared" ca="1" si="389"/>
        <v/>
      </c>
      <c r="FV177" s="17" t="str">
        <f t="shared" ca="1" si="390"/>
        <v/>
      </c>
      <c r="FW177" s="17" t="str">
        <f t="shared" ca="1" si="391"/>
        <v/>
      </c>
      <c r="FX177" s="17" t="str">
        <f t="shared" ca="1" si="392"/>
        <v/>
      </c>
      <c r="FY177" s="17" t="str">
        <f t="shared" ca="1" si="393"/>
        <v/>
      </c>
      <c r="FZ177" s="17" t="str">
        <f t="shared" ca="1" si="394"/>
        <v/>
      </c>
      <c r="GA177" s="17" t="str">
        <f t="shared" ca="1" si="395"/>
        <v/>
      </c>
      <c r="GB177" s="17" t="str">
        <f t="shared" ca="1" si="396"/>
        <v/>
      </c>
      <c r="GC177" s="17" t="str">
        <f t="shared" ca="1" si="397"/>
        <v/>
      </c>
      <c r="GD177" s="17" t="str">
        <f t="shared" ca="1" si="398"/>
        <v/>
      </c>
      <c r="GE177" s="17" t="str">
        <f t="shared" ca="1" si="399"/>
        <v/>
      </c>
      <c r="GF177" s="17" t="str">
        <f t="shared" ca="1" si="400"/>
        <v/>
      </c>
      <c r="GG177" s="17" t="str">
        <f t="shared" ca="1" si="401"/>
        <v/>
      </c>
      <c r="GH177" s="17" t="str">
        <f t="shared" ca="1" si="402"/>
        <v/>
      </c>
      <c r="GI177" s="17" t="str">
        <f t="shared" ca="1" si="403"/>
        <v/>
      </c>
      <c r="GJ177" s="17" t="str">
        <f t="shared" ca="1" si="404"/>
        <v/>
      </c>
      <c r="GK177" s="17" t="str">
        <f t="shared" ca="1" si="405"/>
        <v/>
      </c>
      <c r="GL177" s="17" t="str">
        <f t="shared" ca="1" si="406"/>
        <v/>
      </c>
      <c r="GM177" s="17" t="str">
        <f t="shared" ca="1" si="407"/>
        <v/>
      </c>
      <c r="GN177" s="17" t="str">
        <f t="shared" ca="1" si="408"/>
        <v/>
      </c>
      <c r="GO177" s="17" t="str">
        <f t="shared" ca="1" si="409"/>
        <v/>
      </c>
      <c r="GP177" s="17" t="str">
        <f t="shared" ca="1" si="410"/>
        <v/>
      </c>
      <c r="GQ177" s="17" t="str">
        <f t="shared" ca="1" si="411"/>
        <v/>
      </c>
      <c r="GR177" s="17" t="str">
        <f t="shared" ca="1" si="412"/>
        <v/>
      </c>
      <c r="GS177" s="17" t="str">
        <f t="shared" ca="1" si="413"/>
        <v/>
      </c>
      <c r="GT177" s="17" t="str">
        <f t="shared" ca="1" si="414"/>
        <v/>
      </c>
      <c r="GU177" s="17" t="str">
        <f t="shared" ca="1" si="415"/>
        <v/>
      </c>
      <c r="GV177" s="17" t="str">
        <f t="shared" ca="1" si="416"/>
        <v/>
      </c>
      <c r="GW177" s="17" t="str">
        <f t="shared" ca="1" si="417"/>
        <v/>
      </c>
      <c r="GX177" s="17" t="str">
        <f t="shared" ca="1" si="418"/>
        <v/>
      </c>
      <c r="GY177" s="17" t="str">
        <f t="shared" ca="1" si="419"/>
        <v/>
      </c>
      <c r="GZ177" s="17" t="str">
        <f t="shared" ca="1" si="420"/>
        <v/>
      </c>
      <c r="HA177" s="17" t="str">
        <f t="shared" ca="1" si="421"/>
        <v/>
      </c>
      <c r="HB177" s="17" t="str">
        <f t="shared" ca="1" si="422"/>
        <v/>
      </c>
      <c r="HC177" s="17" t="str">
        <f t="shared" ca="1" si="423"/>
        <v/>
      </c>
      <c r="HD177" s="17" t="str">
        <f t="shared" ca="1" si="424"/>
        <v/>
      </c>
      <c r="HE177" s="17" t="str">
        <f t="shared" ca="1" si="425"/>
        <v/>
      </c>
      <c r="HF177" s="17" t="str">
        <f t="shared" ca="1" si="426"/>
        <v/>
      </c>
      <c r="HG177" s="17" t="str">
        <f t="shared" ca="1" si="427"/>
        <v/>
      </c>
      <c r="HH177" s="17" t="str">
        <f t="shared" ca="1" si="428"/>
        <v/>
      </c>
      <c r="HI177" s="17" t="str">
        <f t="shared" ca="1" si="429"/>
        <v/>
      </c>
      <c r="HJ177" s="17" t="str">
        <f t="shared" ca="1" si="430"/>
        <v/>
      </c>
      <c r="HK177" s="17" t="str">
        <f t="shared" ca="1" si="431"/>
        <v/>
      </c>
      <c r="HL177" s="17" t="str">
        <f t="shared" ca="1" si="432"/>
        <v/>
      </c>
      <c r="HM177" s="17" t="str">
        <f t="shared" ca="1" si="433"/>
        <v/>
      </c>
      <c r="HN177" s="17" t="str">
        <f t="shared" ca="1" si="434"/>
        <v/>
      </c>
      <c r="HO177" s="17" t="str">
        <f t="shared" ca="1" si="435"/>
        <v/>
      </c>
      <c r="HP177" s="17" t="str">
        <f t="shared" ca="1" si="436"/>
        <v/>
      </c>
      <c r="HQ177" s="17" t="str">
        <f t="shared" ca="1" si="437"/>
        <v/>
      </c>
      <c r="HR177" s="17" t="str">
        <f t="shared" ca="1" si="438"/>
        <v/>
      </c>
      <c r="HS177" s="17" t="str">
        <f t="shared" ca="1" si="439"/>
        <v/>
      </c>
      <c r="HT177" s="17" t="str">
        <f t="shared" ca="1" si="440"/>
        <v/>
      </c>
      <c r="HU177" s="17" t="str">
        <f t="shared" ca="1" si="441"/>
        <v/>
      </c>
      <c r="HV177" s="17" t="str">
        <f t="shared" ca="1" si="442"/>
        <v/>
      </c>
      <c r="HW177" s="17" t="str">
        <f t="shared" ca="1" si="443"/>
        <v/>
      </c>
      <c r="HX177" s="17" t="str">
        <f t="shared" ca="1" si="444"/>
        <v/>
      </c>
      <c r="HY177" s="17" t="str">
        <f t="shared" ca="1" si="445"/>
        <v/>
      </c>
      <c r="HZ177" s="17" t="str">
        <f t="shared" ca="1" si="446"/>
        <v/>
      </c>
      <c r="IA177" s="17" t="str">
        <f t="shared" ca="1" si="447"/>
        <v/>
      </c>
      <c r="IB177" s="17" t="str">
        <f t="shared" ca="1" si="448"/>
        <v/>
      </c>
      <c r="IC177" s="17" t="str">
        <f t="shared" ca="1" si="449"/>
        <v/>
      </c>
      <c r="ID177" s="17" t="str">
        <f t="shared" ca="1" si="450"/>
        <v/>
      </c>
      <c r="IE177" s="17" t="str">
        <f t="shared" ca="1" si="451"/>
        <v/>
      </c>
      <c r="IF177" s="17" t="str">
        <f t="shared" ca="1" si="452"/>
        <v/>
      </c>
      <c r="IG177" s="17" t="str">
        <f t="shared" ca="1" si="453"/>
        <v/>
      </c>
      <c r="IH177" s="17" t="str">
        <f t="shared" ca="1" si="454"/>
        <v/>
      </c>
      <c r="II177" s="17" t="str">
        <f t="shared" ca="1" si="455"/>
        <v/>
      </c>
      <c r="IJ177" s="17" t="str">
        <f t="shared" ca="1" si="456"/>
        <v/>
      </c>
      <c r="IK177" s="17" t="str">
        <f t="shared" ca="1" si="457"/>
        <v/>
      </c>
      <c r="IL177" s="17" t="str">
        <f t="shared" ca="1" si="458"/>
        <v/>
      </c>
      <c r="IM177" s="17" t="str">
        <f t="shared" ca="1" si="459"/>
        <v/>
      </c>
      <c r="IN177" s="17" t="str">
        <f t="shared" ca="1" si="460"/>
        <v/>
      </c>
      <c r="IO177" s="17" t="str">
        <f t="shared" ca="1" si="461"/>
        <v/>
      </c>
      <c r="IP177" s="17" t="str">
        <f t="shared" ca="1" si="462"/>
        <v/>
      </c>
      <c r="IQ177" s="17" t="str">
        <f t="shared" ca="1" si="463"/>
        <v/>
      </c>
      <c r="IR177" s="17" t="str">
        <f t="shared" ca="1" si="464"/>
        <v/>
      </c>
      <c r="IS177" s="17" t="str">
        <f t="shared" ca="1" si="465"/>
        <v/>
      </c>
      <c r="IT177" s="17" t="str">
        <f t="shared" ca="1" si="466"/>
        <v/>
      </c>
      <c r="IU177" s="17" t="str">
        <f t="shared" ca="1" si="467"/>
        <v/>
      </c>
      <c r="IV177" s="17" t="str">
        <f t="shared" ca="1" si="468"/>
        <v/>
      </c>
      <c r="IW177" s="17" t="str">
        <f t="shared" ca="1" si="469"/>
        <v/>
      </c>
      <c r="IX177" s="17" t="str">
        <f t="shared" ca="1" si="470"/>
        <v/>
      </c>
      <c r="IY177" s="17" t="str">
        <f t="shared" ca="1" si="471"/>
        <v/>
      </c>
      <c r="IZ177" s="17" t="str">
        <f t="shared" ca="1" si="472"/>
        <v/>
      </c>
      <c r="JA177" s="17" t="str">
        <f t="shared" ca="1" si="473"/>
        <v/>
      </c>
      <c r="JB177" s="17" t="str">
        <f t="shared" ca="1" si="474"/>
        <v/>
      </c>
      <c r="JC177" s="17" t="str">
        <f t="shared" ca="1" si="475"/>
        <v/>
      </c>
      <c r="JD177" s="17" t="str">
        <f t="shared" ca="1" si="476"/>
        <v/>
      </c>
      <c r="JE177" s="17" t="str">
        <f t="shared" ca="1" si="477"/>
        <v/>
      </c>
      <c r="JF177" s="17" t="str">
        <f t="shared" ca="1" si="478"/>
        <v/>
      </c>
      <c r="JG177" s="17" t="str">
        <f t="shared" ca="1" si="479"/>
        <v/>
      </c>
      <c r="JH177" s="17" t="str">
        <f t="shared" ca="1" si="480"/>
        <v/>
      </c>
      <c r="JI177" s="17" t="str">
        <f t="shared" ca="1" si="481"/>
        <v/>
      </c>
      <c r="JJ177" s="17" t="str">
        <f t="shared" ca="1" si="482"/>
        <v/>
      </c>
      <c r="JK177" s="17" t="str">
        <f t="shared" ca="1" si="483"/>
        <v/>
      </c>
      <c r="JL177" s="17" t="str">
        <f t="shared" ca="1" si="484"/>
        <v/>
      </c>
      <c r="JM177" s="17" t="str">
        <f t="shared" ca="1" si="485"/>
        <v/>
      </c>
    </row>
    <row r="178" spans="1:273">
      <c r="A178" s="17" t="str">
        <f t="shared" si="366"/>
        <v>\\\0</v>
      </c>
      <c r="B178" s="17" t="str">
        <f t="shared" si="367"/>
        <v>\\\0</v>
      </c>
      <c r="C178" s="17" t="str">
        <f t="shared" si="368"/>
        <v>\\\0</v>
      </c>
      <c r="D178" s="17" t="str">
        <f t="shared" si="369"/>
        <v>\\\0</v>
      </c>
      <c r="E178" s="17" t="str">
        <f t="shared" si="370"/>
        <v>\\\0</v>
      </c>
      <c r="F178" s="17" t="str">
        <f t="shared" si="371"/>
        <v>\\\0</v>
      </c>
      <c r="G178" s="17" t="str">
        <f t="shared" si="372"/>
        <v>\\\0</v>
      </c>
      <c r="H178" s="17" t="str">
        <f t="shared" si="373"/>
        <v>\\\0</v>
      </c>
      <c r="I178" s="17" t="str">
        <f t="shared" si="374"/>
        <v>\\\0</v>
      </c>
      <c r="J178" s="17" t="str">
        <f t="shared" si="375"/>
        <v>\\\0</v>
      </c>
      <c r="K178" s="17" t="str">
        <f t="shared" si="376"/>
        <v>\\\0</v>
      </c>
      <c r="L178" s="17" t="str">
        <f t="shared" si="377"/>
        <v>\\\0</v>
      </c>
      <c r="M178" s="17" t="str">
        <f t="shared" si="378"/>
        <v>\\\0</v>
      </c>
      <c r="N178" s="17" t="str">
        <f t="shared" si="379"/>
        <v>\\\0</v>
      </c>
      <c r="O178" s="17" t="str">
        <f t="shared" si="380"/>
        <v>\\\0</v>
      </c>
      <c r="P178" s="17" t="str">
        <f t="shared" si="381"/>
        <v>\\\0</v>
      </c>
      <c r="R178" s="17" t="str">
        <f t="shared" si="382"/>
        <v>\\</v>
      </c>
      <c r="S178" s="38"/>
      <c r="T178" s="39"/>
      <c r="U178" s="31"/>
      <c r="V178" s="32"/>
      <c r="W178" s="36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35"/>
      <c r="DS178" s="287"/>
      <c r="DT178" s="36"/>
      <c r="DU178" s="37"/>
      <c r="DV178" s="28">
        <f>IF(AND($S178='자료입력 및 결과표시'!$B$6,COUNTIF($W178:$DR178,'자료입력 및 결과표시'!$C$6)&gt;=1),IF(OR('자료입력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DW178" s="28">
        <f>IF(AND($S178='자료입력 및 결과표시'!$B$7,COUNTIF($W178:$DR178,'자료입력 및 결과표시'!$C$7)&gt;=1),IF(OR('자료입력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DX178" s="28">
        <f>IF(AND($S178='자료입력 및 결과표시'!$B$8,COUNTIF($W178:$DR178,'자료입력 및 결과표시'!$C$8)&gt;=1),IF(OR('자료입력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DY178" s="28">
        <f>IF(AND($S178='자료입력 및 결과표시'!$B$9,COUNTIF($W178:$DR178,'자료입력 및 결과표시'!$C$9)&gt;=1),IF(OR('자료입력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DZ178" s="28">
        <f>IF(AND($S178='자료입력 및 결과표시'!$B$10,COUNTIF($W178:$DR178,'자료입력 및 결과표시'!$C$10)&gt;=1),IF(OR('자료입력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A178" s="28">
        <f>IF(AND($S178='자료입력 및 결과표시'!$B$11,COUNTIF($W178:$DR178,'자료입력 및 결과표시'!$C$11)&gt;=1),IF(OR('자료입력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B178" s="28">
        <f>IF(AND($S178='자료입력 및 결과표시'!$B$12,COUNTIF($W178:$DR178,'자료입력 및 결과표시'!$C$12)&gt;=1),IF(OR('자료입력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C178" s="28">
        <f>IF(AND($S178='자료입력 및 결과표시'!$B$13,COUNTIF($W178:$DR178,'자료입력 및 결과표시'!$C$13)&gt;=1),IF(OR('자료입력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D178" s="28">
        <f>IF(AND($S178='자료입력 및 결과표시'!$B$14,COUNTIF($W178:$DR178,'자료입력 및 결과표시'!$C$14)&gt;=1),IF(OR('자료입력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E178" s="28">
        <f>IF(AND($S178='자료입력 및 결과표시'!$B$15,COUNTIF($W178:$DR178,'자료입력 및 결과표시'!$C$15)&gt;=1),IF(OR('자료입력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F178" s="28">
        <f>IF(AND($S178='자료입력 및 결과표시'!$B$16,COUNTIF($W178:$DR178,'자료입력 및 결과표시'!$C$16)&gt;=1),IF(OR('자료입력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G178" s="28">
        <f>IF(AND($S178='자료입력 및 결과표시'!$B$17,COUNTIF($W178:$DR178,'자료입력 및 결과표시'!$C$17)&gt;=1),IF(OR('자료입력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H178" s="28">
        <f>IF(AND($S178='자료입력 및 결과표시'!$B$18,COUNTIF($W178:$DR178,'자료입력 및 결과표시'!$C$18)&gt;=1),IF(OR('자료입력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I178" s="28">
        <f>IF(AND($S178='자료입력 및 결과표시'!$B$19,COUNTIF($W178:$DR178,'자료입력 및 결과표시'!$C$19)&gt;=1),IF(OR('자료입력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J178" s="28">
        <f>IF(AND($S178='자료입력 및 결과표시'!$B$20,COUNTIF($W178:$DR178,'자료입력 및 결과표시'!$C$20)&gt;=1),IF(OR('자료입력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K178" s="28">
        <f>IF(AND($S178='자료입력 및 결과표시'!$B$21,COUNTIF($W178:$DR178,'자료입력 및 결과표시'!$C$21)&gt;=1),IF(OR('자료입력 및 결과표시'!$B$4+90&gt;=$V178,'자료입력 및 결과표시'!$B$4&lt;$U178),0,IF($V178-'자료입력 및 결과표시'!$B$4-90&gt;='자료입력 및 결과표시'!$E$4,'자료입력 및 결과표시'!$E$4,$V178-'자료입력 및 결과표시'!$B$4-90)),0)</f>
        <v>0</v>
      </c>
      <c r="EL178" s="17">
        <f>IF(AND(S178='자료입력 및 결과표시'!$B$6,COUNTIF('업무중복도(데이터 입력)'!$W178:$DR178,'자료입력 및 결과표시'!$C$6)&gt;=1),1,0)</f>
        <v>0</v>
      </c>
      <c r="EM178" s="17">
        <f>IF(AND(S178='자료입력 및 결과표시'!$B$7,COUNTIF('업무중복도(데이터 입력)'!$W178:$DR178,'자료입력 및 결과표시'!$C$7)&gt;=1),2,0)</f>
        <v>0</v>
      </c>
      <c r="EN178" s="17">
        <f>IF(AND(S178='자료입력 및 결과표시'!$B$8,COUNTIF('업무중복도(데이터 입력)'!$W178:$DR178,'자료입력 및 결과표시'!$C$8)&gt;=1),3,0)</f>
        <v>0</v>
      </c>
      <c r="EO178" s="17">
        <f>IF(AND(S178='자료입력 및 결과표시'!$B$9,COUNTIF('업무중복도(데이터 입력)'!$W178:$DR178,'자료입력 및 결과표시'!$C$9)&gt;=1),4,0)</f>
        <v>0</v>
      </c>
      <c r="EP178" s="17">
        <f>IF(AND(S178='자료입력 및 결과표시'!$B$10,COUNTIF('업무중복도(데이터 입력)'!$W178:$DR178,'자료입력 및 결과표시'!$C$10)&gt;=1),5,0)</f>
        <v>0</v>
      </c>
      <c r="EQ178" s="17">
        <f>IF(AND(S178='자료입력 및 결과표시'!$B$11,COUNTIF('업무중복도(데이터 입력)'!$W178:$DR178,'자료입력 및 결과표시'!$C$11)&gt;=1),6,0)</f>
        <v>0</v>
      </c>
      <c r="ER178" s="17">
        <f>IF(AND(S178='자료입력 및 결과표시'!$B$12,COUNTIF('업무중복도(데이터 입력)'!$W178:$DR178,'자료입력 및 결과표시'!$C$12)&gt;=1),7,0)</f>
        <v>0</v>
      </c>
      <c r="ES178" s="17">
        <f>IF(AND(S178='자료입력 및 결과표시'!$B$13,COUNTIF('업무중복도(데이터 입력)'!$W178:$DR178,'자료입력 및 결과표시'!$C$13)&gt;=1),8,0)</f>
        <v>0</v>
      </c>
      <c r="ET178" s="17">
        <f>IF(AND(S178='자료입력 및 결과표시'!$B$14,COUNTIF('업무중복도(데이터 입력)'!$W178:$DR178,'자료입력 및 결과표시'!$C$14)&gt;=1),9,0)</f>
        <v>0</v>
      </c>
      <c r="EU178" s="17">
        <f>IF(AND(S178='자료입력 및 결과표시'!$B$15,COUNTIF('업무중복도(데이터 입력)'!$W178:$DR178,'자료입력 및 결과표시'!$C$15)&gt;=1),10,0)</f>
        <v>0</v>
      </c>
      <c r="EV178" s="17">
        <f>IF(AND(S178='자료입력 및 결과표시'!$B$16,COUNTIF('업무중복도(데이터 입력)'!$W178:$DR178,'자료입력 및 결과표시'!$C$16)&gt;=1),11,0)</f>
        <v>0</v>
      </c>
      <c r="EW178" s="17">
        <f>IF(AND(S178='자료입력 및 결과표시'!$B$17,COUNTIF('업무중복도(데이터 입력)'!$W178:$DR178,'자료입력 및 결과표시'!$C$17)&gt;=1),12,0)</f>
        <v>0</v>
      </c>
      <c r="EX178" s="17">
        <f>IF(AND(S178='자료입력 및 결과표시'!$B$18,COUNTIF('업무중복도(데이터 입력)'!$W178:$DR178,'자료입력 및 결과표시'!$C$18)&gt;=1),13,0)</f>
        <v>0</v>
      </c>
      <c r="EY178" s="17">
        <f>IF(AND(S178='자료입력 및 결과표시'!$B$19,COUNTIF('업무중복도(데이터 입력)'!$W178:$DR178,'자료입력 및 결과표시'!$C$19)&gt;=1),14,0)</f>
        <v>0</v>
      </c>
      <c r="EZ178" s="17">
        <f>IF(AND(S178='자료입력 및 결과표시'!$B$20,COUNTIF('업무중복도(데이터 입력)'!$W178:$DR178,'자료입력 및 결과표시'!$C$20)&gt;=1),15,0)</f>
        <v>0</v>
      </c>
      <c r="FA178" s="17">
        <f>IF(AND(S178='자료입력 및 결과표시'!$B$21,COUNTIF('업무중복도(데이터 입력)'!$W178:$DR178,'자료입력 및 결과표시'!$C$21)&gt;=1),16,0)</f>
        <v>0</v>
      </c>
      <c r="FD178" s="270" t="str">
        <f ca="1">IFERROR(MATCH('자료입력 및 결과표시'!$C$62,OFFSET($R$3,$FD177,,1000),0)+$FD177,"")</f>
        <v/>
      </c>
      <c r="FE178" s="271" t="str">
        <f t="shared" ca="1" si="383"/>
        <v/>
      </c>
      <c r="FK178" s="17">
        <f t="shared" si="384"/>
        <v>0</v>
      </c>
      <c r="FO178"/>
      <c r="FP178" s="17" t="str">
        <f t="shared" ca="1" si="385"/>
        <v/>
      </c>
      <c r="FQ178" s="270" t="str">
        <f ca="1">IFERROR(MATCH('자료입력 및 결과표시'!$C$62,OFFSET($R$3,$FQ177,,1000),0)+$FQ177,"")</f>
        <v/>
      </c>
      <c r="FR178" s="17" t="str">
        <f t="shared" ca="1" si="386"/>
        <v/>
      </c>
      <c r="FS178" s="17" t="str">
        <f t="shared" ca="1" si="387"/>
        <v/>
      </c>
      <c r="FT178" s="17" t="str">
        <f t="shared" ca="1" si="388"/>
        <v/>
      </c>
      <c r="FU178" s="17" t="str">
        <f t="shared" ca="1" si="389"/>
        <v/>
      </c>
      <c r="FV178" s="17" t="str">
        <f t="shared" ca="1" si="390"/>
        <v/>
      </c>
      <c r="FW178" s="17" t="str">
        <f t="shared" ca="1" si="391"/>
        <v/>
      </c>
      <c r="FX178" s="17" t="str">
        <f t="shared" ca="1" si="392"/>
        <v/>
      </c>
      <c r="FY178" s="17" t="str">
        <f t="shared" ca="1" si="393"/>
        <v/>
      </c>
      <c r="FZ178" s="17" t="str">
        <f t="shared" ca="1" si="394"/>
        <v/>
      </c>
      <c r="GA178" s="17" t="str">
        <f t="shared" ca="1" si="395"/>
        <v/>
      </c>
      <c r="GB178" s="17" t="str">
        <f t="shared" ca="1" si="396"/>
        <v/>
      </c>
      <c r="GC178" s="17" t="str">
        <f t="shared" ca="1" si="397"/>
        <v/>
      </c>
      <c r="GD178" s="17" t="str">
        <f t="shared" ca="1" si="398"/>
        <v/>
      </c>
      <c r="GE178" s="17" t="str">
        <f t="shared" ca="1" si="399"/>
        <v/>
      </c>
      <c r="GF178" s="17" t="str">
        <f t="shared" ca="1" si="400"/>
        <v/>
      </c>
      <c r="GG178" s="17" t="str">
        <f t="shared" ca="1" si="401"/>
        <v/>
      </c>
      <c r="GH178" s="17" t="str">
        <f t="shared" ca="1" si="402"/>
        <v/>
      </c>
      <c r="GI178" s="17" t="str">
        <f t="shared" ca="1" si="403"/>
        <v/>
      </c>
      <c r="GJ178" s="17" t="str">
        <f t="shared" ca="1" si="404"/>
        <v/>
      </c>
      <c r="GK178" s="17" t="str">
        <f t="shared" ca="1" si="405"/>
        <v/>
      </c>
      <c r="GL178" s="17" t="str">
        <f t="shared" ca="1" si="406"/>
        <v/>
      </c>
      <c r="GM178" s="17" t="str">
        <f t="shared" ca="1" si="407"/>
        <v/>
      </c>
      <c r="GN178" s="17" t="str">
        <f t="shared" ca="1" si="408"/>
        <v/>
      </c>
      <c r="GO178" s="17" t="str">
        <f t="shared" ca="1" si="409"/>
        <v/>
      </c>
      <c r="GP178" s="17" t="str">
        <f t="shared" ca="1" si="410"/>
        <v/>
      </c>
      <c r="GQ178" s="17" t="str">
        <f t="shared" ca="1" si="411"/>
        <v/>
      </c>
      <c r="GR178" s="17" t="str">
        <f t="shared" ca="1" si="412"/>
        <v/>
      </c>
      <c r="GS178" s="17" t="str">
        <f t="shared" ca="1" si="413"/>
        <v/>
      </c>
      <c r="GT178" s="17" t="str">
        <f t="shared" ca="1" si="414"/>
        <v/>
      </c>
      <c r="GU178" s="17" t="str">
        <f t="shared" ca="1" si="415"/>
        <v/>
      </c>
      <c r="GV178" s="17" t="str">
        <f t="shared" ca="1" si="416"/>
        <v/>
      </c>
      <c r="GW178" s="17" t="str">
        <f t="shared" ca="1" si="417"/>
        <v/>
      </c>
      <c r="GX178" s="17" t="str">
        <f t="shared" ca="1" si="418"/>
        <v/>
      </c>
      <c r="GY178" s="17" t="str">
        <f t="shared" ca="1" si="419"/>
        <v/>
      </c>
      <c r="GZ178" s="17" t="str">
        <f t="shared" ca="1" si="420"/>
        <v/>
      </c>
      <c r="HA178" s="17" t="str">
        <f t="shared" ca="1" si="421"/>
        <v/>
      </c>
      <c r="HB178" s="17" t="str">
        <f t="shared" ca="1" si="422"/>
        <v/>
      </c>
      <c r="HC178" s="17" t="str">
        <f t="shared" ca="1" si="423"/>
        <v/>
      </c>
      <c r="HD178" s="17" t="str">
        <f t="shared" ca="1" si="424"/>
        <v/>
      </c>
      <c r="HE178" s="17" t="str">
        <f t="shared" ca="1" si="425"/>
        <v/>
      </c>
      <c r="HF178" s="17" t="str">
        <f t="shared" ca="1" si="426"/>
        <v/>
      </c>
      <c r="HG178" s="17" t="str">
        <f t="shared" ca="1" si="427"/>
        <v/>
      </c>
      <c r="HH178" s="17" t="str">
        <f t="shared" ca="1" si="428"/>
        <v/>
      </c>
      <c r="HI178" s="17" t="str">
        <f t="shared" ca="1" si="429"/>
        <v/>
      </c>
      <c r="HJ178" s="17" t="str">
        <f t="shared" ca="1" si="430"/>
        <v/>
      </c>
      <c r="HK178" s="17" t="str">
        <f t="shared" ca="1" si="431"/>
        <v/>
      </c>
      <c r="HL178" s="17" t="str">
        <f t="shared" ca="1" si="432"/>
        <v/>
      </c>
      <c r="HM178" s="17" t="str">
        <f t="shared" ca="1" si="433"/>
        <v/>
      </c>
      <c r="HN178" s="17" t="str">
        <f t="shared" ca="1" si="434"/>
        <v/>
      </c>
      <c r="HO178" s="17" t="str">
        <f t="shared" ca="1" si="435"/>
        <v/>
      </c>
      <c r="HP178" s="17" t="str">
        <f t="shared" ca="1" si="436"/>
        <v/>
      </c>
      <c r="HQ178" s="17" t="str">
        <f t="shared" ca="1" si="437"/>
        <v/>
      </c>
      <c r="HR178" s="17" t="str">
        <f t="shared" ca="1" si="438"/>
        <v/>
      </c>
      <c r="HS178" s="17" t="str">
        <f t="shared" ca="1" si="439"/>
        <v/>
      </c>
      <c r="HT178" s="17" t="str">
        <f t="shared" ca="1" si="440"/>
        <v/>
      </c>
      <c r="HU178" s="17" t="str">
        <f t="shared" ca="1" si="441"/>
        <v/>
      </c>
      <c r="HV178" s="17" t="str">
        <f t="shared" ca="1" si="442"/>
        <v/>
      </c>
      <c r="HW178" s="17" t="str">
        <f t="shared" ca="1" si="443"/>
        <v/>
      </c>
      <c r="HX178" s="17" t="str">
        <f t="shared" ca="1" si="444"/>
        <v/>
      </c>
      <c r="HY178" s="17" t="str">
        <f t="shared" ca="1" si="445"/>
        <v/>
      </c>
      <c r="HZ178" s="17" t="str">
        <f t="shared" ca="1" si="446"/>
        <v/>
      </c>
      <c r="IA178" s="17" t="str">
        <f t="shared" ca="1" si="447"/>
        <v/>
      </c>
      <c r="IB178" s="17" t="str">
        <f t="shared" ca="1" si="448"/>
        <v/>
      </c>
      <c r="IC178" s="17" t="str">
        <f t="shared" ca="1" si="449"/>
        <v/>
      </c>
      <c r="ID178" s="17" t="str">
        <f t="shared" ca="1" si="450"/>
        <v/>
      </c>
      <c r="IE178" s="17" t="str">
        <f t="shared" ca="1" si="451"/>
        <v/>
      </c>
      <c r="IF178" s="17" t="str">
        <f t="shared" ca="1" si="452"/>
        <v/>
      </c>
      <c r="IG178" s="17" t="str">
        <f t="shared" ca="1" si="453"/>
        <v/>
      </c>
      <c r="IH178" s="17" t="str">
        <f t="shared" ca="1" si="454"/>
        <v/>
      </c>
      <c r="II178" s="17" t="str">
        <f t="shared" ca="1" si="455"/>
        <v/>
      </c>
      <c r="IJ178" s="17" t="str">
        <f t="shared" ca="1" si="456"/>
        <v/>
      </c>
      <c r="IK178" s="17" t="str">
        <f t="shared" ca="1" si="457"/>
        <v/>
      </c>
      <c r="IL178" s="17" t="str">
        <f t="shared" ca="1" si="458"/>
        <v/>
      </c>
      <c r="IM178" s="17" t="str">
        <f t="shared" ca="1" si="459"/>
        <v/>
      </c>
      <c r="IN178" s="17" t="str">
        <f t="shared" ca="1" si="460"/>
        <v/>
      </c>
      <c r="IO178" s="17" t="str">
        <f t="shared" ca="1" si="461"/>
        <v/>
      </c>
      <c r="IP178" s="17" t="str">
        <f t="shared" ca="1" si="462"/>
        <v/>
      </c>
      <c r="IQ178" s="17" t="str">
        <f t="shared" ca="1" si="463"/>
        <v/>
      </c>
      <c r="IR178" s="17" t="str">
        <f t="shared" ca="1" si="464"/>
        <v/>
      </c>
      <c r="IS178" s="17" t="str">
        <f t="shared" ca="1" si="465"/>
        <v/>
      </c>
      <c r="IT178" s="17" t="str">
        <f t="shared" ca="1" si="466"/>
        <v/>
      </c>
      <c r="IU178" s="17" t="str">
        <f t="shared" ca="1" si="467"/>
        <v/>
      </c>
      <c r="IV178" s="17" t="str">
        <f t="shared" ca="1" si="468"/>
        <v/>
      </c>
      <c r="IW178" s="17" t="str">
        <f t="shared" ca="1" si="469"/>
        <v/>
      </c>
      <c r="IX178" s="17" t="str">
        <f t="shared" ca="1" si="470"/>
        <v/>
      </c>
      <c r="IY178" s="17" t="str">
        <f t="shared" ca="1" si="471"/>
        <v/>
      </c>
      <c r="IZ178" s="17" t="str">
        <f t="shared" ca="1" si="472"/>
        <v/>
      </c>
      <c r="JA178" s="17" t="str">
        <f t="shared" ca="1" si="473"/>
        <v/>
      </c>
      <c r="JB178" s="17" t="str">
        <f t="shared" ca="1" si="474"/>
        <v/>
      </c>
      <c r="JC178" s="17" t="str">
        <f t="shared" ca="1" si="475"/>
        <v/>
      </c>
      <c r="JD178" s="17" t="str">
        <f t="shared" ca="1" si="476"/>
        <v/>
      </c>
      <c r="JE178" s="17" t="str">
        <f t="shared" ca="1" si="477"/>
        <v/>
      </c>
      <c r="JF178" s="17" t="str">
        <f t="shared" ca="1" si="478"/>
        <v/>
      </c>
      <c r="JG178" s="17" t="str">
        <f t="shared" ca="1" si="479"/>
        <v/>
      </c>
      <c r="JH178" s="17" t="str">
        <f t="shared" ca="1" si="480"/>
        <v/>
      </c>
      <c r="JI178" s="17" t="str">
        <f t="shared" ca="1" si="481"/>
        <v/>
      </c>
      <c r="JJ178" s="17" t="str">
        <f t="shared" ca="1" si="482"/>
        <v/>
      </c>
      <c r="JK178" s="17" t="str">
        <f t="shared" ca="1" si="483"/>
        <v/>
      </c>
      <c r="JL178" s="17" t="str">
        <f t="shared" ca="1" si="484"/>
        <v/>
      </c>
      <c r="JM178" s="17" t="str">
        <f t="shared" ca="1" si="485"/>
        <v/>
      </c>
    </row>
    <row r="179" spans="1:273">
      <c r="A179" s="17" t="str">
        <f t="shared" si="366"/>
        <v>\\\0</v>
      </c>
      <c r="B179" s="17" t="str">
        <f t="shared" si="367"/>
        <v>\\\0</v>
      </c>
      <c r="C179" s="17" t="str">
        <f t="shared" si="368"/>
        <v>\\\0</v>
      </c>
      <c r="D179" s="17" t="str">
        <f t="shared" si="369"/>
        <v>\\\0</v>
      </c>
      <c r="E179" s="17" t="str">
        <f t="shared" si="370"/>
        <v>\\\0</v>
      </c>
      <c r="F179" s="17" t="str">
        <f t="shared" si="371"/>
        <v>\\\0</v>
      </c>
      <c r="G179" s="17" t="str">
        <f t="shared" si="372"/>
        <v>\\\0</v>
      </c>
      <c r="H179" s="17" t="str">
        <f t="shared" si="373"/>
        <v>\\\0</v>
      </c>
      <c r="I179" s="17" t="str">
        <f t="shared" si="374"/>
        <v>\\\0</v>
      </c>
      <c r="J179" s="17" t="str">
        <f t="shared" si="375"/>
        <v>\\\0</v>
      </c>
      <c r="K179" s="17" t="str">
        <f t="shared" si="376"/>
        <v>\\\0</v>
      </c>
      <c r="L179" s="17" t="str">
        <f t="shared" si="377"/>
        <v>\\\0</v>
      </c>
      <c r="M179" s="17" t="str">
        <f t="shared" si="378"/>
        <v>\\\0</v>
      </c>
      <c r="N179" s="17" t="str">
        <f t="shared" si="379"/>
        <v>\\\0</v>
      </c>
      <c r="O179" s="17" t="str">
        <f t="shared" si="380"/>
        <v>\\\0</v>
      </c>
      <c r="P179" s="17" t="str">
        <f t="shared" si="381"/>
        <v>\\\0</v>
      </c>
      <c r="R179" s="17" t="str">
        <f t="shared" si="382"/>
        <v>\\</v>
      </c>
      <c r="S179" s="38"/>
      <c r="T179" s="39"/>
      <c r="U179" s="31"/>
      <c r="V179" s="32"/>
      <c r="W179" s="36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35"/>
      <c r="DS179" s="287"/>
      <c r="DT179" s="36"/>
      <c r="DU179" s="37"/>
      <c r="DV179" s="28">
        <f>IF(AND($S179='자료입력 및 결과표시'!$B$6,COUNTIF($W179:$DR179,'자료입력 및 결과표시'!$C$6)&gt;=1),IF(OR('자료입력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DW179" s="28">
        <f>IF(AND($S179='자료입력 및 결과표시'!$B$7,COUNTIF($W179:$DR179,'자료입력 및 결과표시'!$C$7)&gt;=1),IF(OR('자료입력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DX179" s="28">
        <f>IF(AND($S179='자료입력 및 결과표시'!$B$8,COUNTIF($W179:$DR179,'자료입력 및 결과표시'!$C$8)&gt;=1),IF(OR('자료입력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DY179" s="28">
        <f>IF(AND($S179='자료입력 및 결과표시'!$B$9,COUNTIF($W179:$DR179,'자료입력 및 결과표시'!$C$9)&gt;=1),IF(OR('자료입력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DZ179" s="28">
        <f>IF(AND($S179='자료입력 및 결과표시'!$B$10,COUNTIF($W179:$DR179,'자료입력 및 결과표시'!$C$10)&gt;=1),IF(OR('자료입력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A179" s="28">
        <f>IF(AND($S179='자료입력 및 결과표시'!$B$11,COUNTIF($W179:$DR179,'자료입력 및 결과표시'!$C$11)&gt;=1),IF(OR('자료입력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B179" s="28">
        <f>IF(AND($S179='자료입력 및 결과표시'!$B$12,COUNTIF($W179:$DR179,'자료입력 및 결과표시'!$C$12)&gt;=1),IF(OR('자료입력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C179" s="28">
        <f>IF(AND($S179='자료입력 및 결과표시'!$B$13,COUNTIF($W179:$DR179,'자료입력 및 결과표시'!$C$13)&gt;=1),IF(OR('자료입력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D179" s="28">
        <f>IF(AND($S179='자료입력 및 결과표시'!$B$14,COUNTIF($W179:$DR179,'자료입력 및 결과표시'!$C$14)&gt;=1),IF(OR('자료입력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E179" s="28">
        <f>IF(AND($S179='자료입력 및 결과표시'!$B$15,COUNTIF($W179:$DR179,'자료입력 및 결과표시'!$C$15)&gt;=1),IF(OR('자료입력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F179" s="28">
        <f>IF(AND($S179='자료입력 및 결과표시'!$B$16,COUNTIF($W179:$DR179,'자료입력 및 결과표시'!$C$16)&gt;=1),IF(OR('자료입력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G179" s="28">
        <f>IF(AND($S179='자료입력 및 결과표시'!$B$17,COUNTIF($W179:$DR179,'자료입력 및 결과표시'!$C$17)&gt;=1),IF(OR('자료입력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H179" s="28">
        <f>IF(AND($S179='자료입력 및 결과표시'!$B$18,COUNTIF($W179:$DR179,'자료입력 및 결과표시'!$C$18)&gt;=1),IF(OR('자료입력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I179" s="28">
        <f>IF(AND($S179='자료입력 및 결과표시'!$B$19,COUNTIF($W179:$DR179,'자료입력 및 결과표시'!$C$19)&gt;=1),IF(OR('자료입력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J179" s="28">
        <f>IF(AND($S179='자료입력 및 결과표시'!$B$20,COUNTIF($W179:$DR179,'자료입력 및 결과표시'!$C$20)&gt;=1),IF(OR('자료입력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K179" s="28">
        <f>IF(AND($S179='자료입력 및 결과표시'!$B$21,COUNTIF($W179:$DR179,'자료입력 및 결과표시'!$C$21)&gt;=1),IF(OR('자료입력 및 결과표시'!$B$4+90&gt;=$V179,'자료입력 및 결과표시'!$B$4&lt;$U179),0,IF($V179-'자료입력 및 결과표시'!$B$4-90&gt;='자료입력 및 결과표시'!$E$4,'자료입력 및 결과표시'!$E$4,$V179-'자료입력 및 결과표시'!$B$4-90)),0)</f>
        <v>0</v>
      </c>
      <c r="EL179" s="17">
        <f>IF(AND(S179='자료입력 및 결과표시'!$B$6,COUNTIF('업무중복도(데이터 입력)'!$W179:$DR179,'자료입력 및 결과표시'!$C$6)&gt;=1),1,0)</f>
        <v>0</v>
      </c>
      <c r="EM179" s="17">
        <f>IF(AND(S179='자료입력 및 결과표시'!$B$7,COUNTIF('업무중복도(데이터 입력)'!$W179:$DR179,'자료입력 및 결과표시'!$C$7)&gt;=1),2,0)</f>
        <v>0</v>
      </c>
      <c r="EN179" s="17">
        <f>IF(AND(S179='자료입력 및 결과표시'!$B$8,COUNTIF('업무중복도(데이터 입력)'!$W179:$DR179,'자료입력 및 결과표시'!$C$8)&gt;=1),3,0)</f>
        <v>0</v>
      </c>
      <c r="EO179" s="17">
        <f>IF(AND(S179='자료입력 및 결과표시'!$B$9,COUNTIF('업무중복도(데이터 입력)'!$W179:$DR179,'자료입력 및 결과표시'!$C$9)&gt;=1),4,0)</f>
        <v>0</v>
      </c>
      <c r="EP179" s="17">
        <f>IF(AND(S179='자료입력 및 결과표시'!$B$10,COUNTIF('업무중복도(데이터 입력)'!$W179:$DR179,'자료입력 및 결과표시'!$C$10)&gt;=1),5,0)</f>
        <v>0</v>
      </c>
      <c r="EQ179" s="17">
        <f>IF(AND(S179='자료입력 및 결과표시'!$B$11,COUNTIF('업무중복도(데이터 입력)'!$W179:$DR179,'자료입력 및 결과표시'!$C$11)&gt;=1),6,0)</f>
        <v>0</v>
      </c>
      <c r="ER179" s="17">
        <f>IF(AND(S179='자료입력 및 결과표시'!$B$12,COUNTIF('업무중복도(데이터 입력)'!$W179:$DR179,'자료입력 및 결과표시'!$C$12)&gt;=1),7,0)</f>
        <v>0</v>
      </c>
      <c r="ES179" s="17">
        <f>IF(AND(S179='자료입력 및 결과표시'!$B$13,COUNTIF('업무중복도(데이터 입력)'!$W179:$DR179,'자료입력 및 결과표시'!$C$13)&gt;=1),8,0)</f>
        <v>0</v>
      </c>
      <c r="ET179" s="17">
        <f>IF(AND(S179='자료입력 및 결과표시'!$B$14,COUNTIF('업무중복도(데이터 입력)'!$W179:$DR179,'자료입력 및 결과표시'!$C$14)&gt;=1),9,0)</f>
        <v>0</v>
      </c>
      <c r="EU179" s="17">
        <f>IF(AND(S179='자료입력 및 결과표시'!$B$15,COUNTIF('업무중복도(데이터 입력)'!$W179:$DR179,'자료입력 및 결과표시'!$C$15)&gt;=1),10,0)</f>
        <v>0</v>
      </c>
      <c r="EV179" s="17">
        <f>IF(AND(S179='자료입력 및 결과표시'!$B$16,COUNTIF('업무중복도(데이터 입력)'!$W179:$DR179,'자료입력 및 결과표시'!$C$16)&gt;=1),11,0)</f>
        <v>0</v>
      </c>
      <c r="EW179" s="17">
        <f>IF(AND(S179='자료입력 및 결과표시'!$B$17,COUNTIF('업무중복도(데이터 입력)'!$W179:$DR179,'자료입력 및 결과표시'!$C$17)&gt;=1),12,0)</f>
        <v>0</v>
      </c>
      <c r="EX179" s="17">
        <f>IF(AND(S179='자료입력 및 결과표시'!$B$18,COUNTIF('업무중복도(데이터 입력)'!$W179:$DR179,'자료입력 및 결과표시'!$C$18)&gt;=1),13,0)</f>
        <v>0</v>
      </c>
      <c r="EY179" s="17">
        <f>IF(AND(S179='자료입력 및 결과표시'!$B$19,COUNTIF('업무중복도(데이터 입력)'!$W179:$DR179,'자료입력 및 결과표시'!$C$19)&gt;=1),14,0)</f>
        <v>0</v>
      </c>
      <c r="EZ179" s="17">
        <f>IF(AND(S179='자료입력 및 결과표시'!$B$20,COUNTIF('업무중복도(데이터 입력)'!$W179:$DR179,'자료입력 및 결과표시'!$C$20)&gt;=1),15,0)</f>
        <v>0</v>
      </c>
      <c r="FA179" s="17">
        <f>IF(AND(S179='자료입력 및 결과표시'!$B$21,COUNTIF('업무중복도(데이터 입력)'!$W179:$DR179,'자료입력 및 결과표시'!$C$21)&gt;=1),16,0)</f>
        <v>0</v>
      </c>
      <c r="FD179" s="270" t="str">
        <f ca="1">IFERROR(MATCH('자료입력 및 결과표시'!$C$62,OFFSET($R$3,$FD178,,1000),0)+$FD178,"")</f>
        <v/>
      </c>
      <c r="FE179" s="271" t="str">
        <f t="shared" ca="1" si="383"/>
        <v/>
      </c>
      <c r="FK179" s="17">
        <f t="shared" si="384"/>
        <v>0</v>
      </c>
      <c r="FO179"/>
      <c r="FP179" s="17" t="str">
        <f t="shared" ca="1" si="385"/>
        <v/>
      </c>
      <c r="FQ179" s="270" t="str">
        <f ca="1">IFERROR(MATCH('자료입력 및 결과표시'!$C$62,OFFSET($R$3,$FQ178,,1000),0)+$FQ178,"")</f>
        <v/>
      </c>
      <c r="FR179" s="17" t="str">
        <f t="shared" ca="1" si="386"/>
        <v/>
      </c>
      <c r="FS179" s="17" t="str">
        <f t="shared" ca="1" si="387"/>
        <v/>
      </c>
      <c r="FT179" s="17" t="str">
        <f t="shared" ca="1" si="388"/>
        <v/>
      </c>
      <c r="FU179" s="17" t="str">
        <f t="shared" ca="1" si="389"/>
        <v/>
      </c>
      <c r="FV179" s="17" t="str">
        <f t="shared" ca="1" si="390"/>
        <v/>
      </c>
      <c r="FW179" s="17" t="str">
        <f t="shared" ca="1" si="391"/>
        <v/>
      </c>
      <c r="FX179" s="17" t="str">
        <f t="shared" ca="1" si="392"/>
        <v/>
      </c>
      <c r="FY179" s="17" t="str">
        <f t="shared" ca="1" si="393"/>
        <v/>
      </c>
      <c r="FZ179" s="17" t="str">
        <f t="shared" ca="1" si="394"/>
        <v/>
      </c>
      <c r="GA179" s="17" t="str">
        <f t="shared" ca="1" si="395"/>
        <v/>
      </c>
      <c r="GB179" s="17" t="str">
        <f t="shared" ca="1" si="396"/>
        <v/>
      </c>
      <c r="GC179" s="17" t="str">
        <f t="shared" ca="1" si="397"/>
        <v/>
      </c>
      <c r="GD179" s="17" t="str">
        <f t="shared" ca="1" si="398"/>
        <v/>
      </c>
      <c r="GE179" s="17" t="str">
        <f t="shared" ca="1" si="399"/>
        <v/>
      </c>
      <c r="GF179" s="17" t="str">
        <f t="shared" ca="1" si="400"/>
        <v/>
      </c>
      <c r="GG179" s="17" t="str">
        <f t="shared" ca="1" si="401"/>
        <v/>
      </c>
      <c r="GH179" s="17" t="str">
        <f t="shared" ca="1" si="402"/>
        <v/>
      </c>
      <c r="GI179" s="17" t="str">
        <f t="shared" ca="1" si="403"/>
        <v/>
      </c>
      <c r="GJ179" s="17" t="str">
        <f t="shared" ca="1" si="404"/>
        <v/>
      </c>
      <c r="GK179" s="17" t="str">
        <f t="shared" ca="1" si="405"/>
        <v/>
      </c>
      <c r="GL179" s="17" t="str">
        <f t="shared" ca="1" si="406"/>
        <v/>
      </c>
      <c r="GM179" s="17" t="str">
        <f t="shared" ca="1" si="407"/>
        <v/>
      </c>
      <c r="GN179" s="17" t="str">
        <f t="shared" ca="1" si="408"/>
        <v/>
      </c>
      <c r="GO179" s="17" t="str">
        <f t="shared" ca="1" si="409"/>
        <v/>
      </c>
      <c r="GP179" s="17" t="str">
        <f t="shared" ca="1" si="410"/>
        <v/>
      </c>
      <c r="GQ179" s="17" t="str">
        <f t="shared" ca="1" si="411"/>
        <v/>
      </c>
      <c r="GR179" s="17" t="str">
        <f t="shared" ca="1" si="412"/>
        <v/>
      </c>
      <c r="GS179" s="17" t="str">
        <f t="shared" ca="1" si="413"/>
        <v/>
      </c>
      <c r="GT179" s="17" t="str">
        <f t="shared" ca="1" si="414"/>
        <v/>
      </c>
      <c r="GU179" s="17" t="str">
        <f t="shared" ca="1" si="415"/>
        <v/>
      </c>
      <c r="GV179" s="17" t="str">
        <f t="shared" ca="1" si="416"/>
        <v/>
      </c>
      <c r="GW179" s="17" t="str">
        <f t="shared" ca="1" si="417"/>
        <v/>
      </c>
      <c r="GX179" s="17" t="str">
        <f t="shared" ca="1" si="418"/>
        <v/>
      </c>
      <c r="GY179" s="17" t="str">
        <f t="shared" ca="1" si="419"/>
        <v/>
      </c>
      <c r="GZ179" s="17" t="str">
        <f t="shared" ca="1" si="420"/>
        <v/>
      </c>
      <c r="HA179" s="17" t="str">
        <f t="shared" ca="1" si="421"/>
        <v/>
      </c>
      <c r="HB179" s="17" t="str">
        <f t="shared" ca="1" si="422"/>
        <v/>
      </c>
      <c r="HC179" s="17" t="str">
        <f t="shared" ca="1" si="423"/>
        <v/>
      </c>
      <c r="HD179" s="17" t="str">
        <f t="shared" ca="1" si="424"/>
        <v/>
      </c>
      <c r="HE179" s="17" t="str">
        <f t="shared" ca="1" si="425"/>
        <v/>
      </c>
      <c r="HF179" s="17" t="str">
        <f t="shared" ca="1" si="426"/>
        <v/>
      </c>
      <c r="HG179" s="17" t="str">
        <f t="shared" ca="1" si="427"/>
        <v/>
      </c>
      <c r="HH179" s="17" t="str">
        <f t="shared" ca="1" si="428"/>
        <v/>
      </c>
      <c r="HI179" s="17" t="str">
        <f t="shared" ca="1" si="429"/>
        <v/>
      </c>
      <c r="HJ179" s="17" t="str">
        <f t="shared" ca="1" si="430"/>
        <v/>
      </c>
      <c r="HK179" s="17" t="str">
        <f t="shared" ca="1" si="431"/>
        <v/>
      </c>
      <c r="HL179" s="17" t="str">
        <f t="shared" ca="1" si="432"/>
        <v/>
      </c>
      <c r="HM179" s="17" t="str">
        <f t="shared" ca="1" si="433"/>
        <v/>
      </c>
      <c r="HN179" s="17" t="str">
        <f t="shared" ca="1" si="434"/>
        <v/>
      </c>
      <c r="HO179" s="17" t="str">
        <f t="shared" ca="1" si="435"/>
        <v/>
      </c>
      <c r="HP179" s="17" t="str">
        <f t="shared" ca="1" si="436"/>
        <v/>
      </c>
      <c r="HQ179" s="17" t="str">
        <f t="shared" ca="1" si="437"/>
        <v/>
      </c>
      <c r="HR179" s="17" t="str">
        <f t="shared" ca="1" si="438"/>
        <v/>
      </c>
      <c r="HS179" s="17" t="str">
        <f t="shared" ca="1" si="439"/>
        <v/>
      </c>
      <c r="HT179" s="17" t="str">
        <f t="shared" ca="1" si="440"/>
        <v/>
      </c>
      <c r="HU179" s="17" t="str">
        <f t="shared" ca="1" si="441"/>
        <v/>
      </c>
      <c r="HV179" s="17" t="str">
        <f t="shared" ca="1" si="442"/>
        <v/>
      </c>
      <c r="HW179" s="17" t="str">
        <f t="shared" ca="1" si="443"/>
        <v/>
      </c>
      <c r="HX179" s="17" t="str">
        <f t="shared" ca="1" si="444"/>
        <v/>
      </c>
      <c r="HY179" s="17" t="str">
        <f t="shared" ca="1" si="445"/>
        <v/>
      </c>
      <c r="HZ179" s="17" t="str">
        <f t="shared" ca="1" si="446"/>
        <v/>
      </c>
      <c r="IA179" s="17" t="str">
        <f t="shared" ca="1" si="447"/>
        <v/>
      </c>
      <c r="IB179" s="17" t="str">
        <f t="shared" ca="1" si="448"/>
        <v/>
      </c>
      <c r="IC179" s="17" t="str">
        <f t="shared" ca="1" si="449"/>
        <v/>
      </c>
      <c r="ID179" s="17" t="str">
        <f t="shared" ca="1" si="450"/>
        <v/>
      </c>
      <c r="IE179" s="17" t="str">
        <f t="shared" ca="1" si="451"/>
        <v/>
      </c>
      <c r="IF179" s="17" t="str">
        <f t="shared" ca="1" si="452"/>
        <v/>
      </c>
      <c r="IG179" s="17" t="str">
        <f t="shared" ca="1" si="453"/>
        <v/>
      </c>
      <c r="IH179" s="17" t="str">
        <f t="shared" ca="1" si="454"/>
        <v/>
      </c>
      <c r="II179" s="17" t="str">
        <f t="shared" ca="1" si="455"/>
        <v/>
      </c>
      <c r="IJ179" s="17" t="str">
        <f t="shared" ca="1" si="456"/>
        <v/>
      </c>
      <c r="IK179" s="17" t="str">
        <f t="shared" ca="1" si="457"/>
        <v/>
      </c>
      <c r="IL179" s="17" t="str">
        <f t="shared" ca="1" si="458"/>
        <v/>
      </c>
      <c r="IM179" s="17" t="str">
        <f t="shared" ca="1" si="459"/>
        <v/>
      </c>
      <c r="IN179" s="17" t="str">
        <f t="shared" ca="1" si="460"/>
        <v/>
      </c>
      <c r="IO179" s="17" t="str">
        <f t="shared" ca="1" si="461"/>
        <v/>
      </c>
      <c r="IP179" s="17" t="str">
        <f t="shared" ca="1" si="462"/>
        <v/>
      </c>
      <c r="IQ179" s="17" t="str">
        <f t="shared" ca="1" si="463"/>
        <v/>
      </c>
      <c r="IR179" s="17" t="str">
        <f t="shared" ca="1" si="464"/>
        <v/>
      </c>
      <c r="IS179" s="17" t="str">
        <f t="shared" ca="1" si="465"/>
        <v/>
      </c>
      <c r="IT179" s="17" t="str">
        <f t="shared" ca="1" si="466"/>
        <v/>
      </c>
      <c r="IU179" s="17" t="str">
        <f t="shared" ca="1" si="467"/>
        <v/>
      </c>
      <c r="IV179" s="17" t="str">
        <f t="shared" ca="1" si="468"/>
        <v/>
      </c>
      <c r="IW179" s="17" t="str">
        <f t="shared" ca="1" si="469"/>
        <v/>
      </c>
      <c r="IX179" s="17" t="str">
        <f t="shared" ca="1" si="470"/>
        <v/>
      </c>
      <c r="IY179" s="17" t="str">
        <f t="shared" ca="1" si="471"/>
        <v/>
      </c>
      <c r="IZ179" s="17" t="str">
        <f t="shared" ca="1" si="472"/>
        <v/>
      </c>
      <c r="JA179" s="17" t="str">
        <f t="shared" ca="1" si="473"/>
        <v/>
      </c>
      <c r="JB179" s="17" t="str">
        <f t="shared" ca="1" si="474"/>
        <v/>
      </c>
      <c r="JC179" s="17" t="str">
        <f t="shared" ca="1" si="475"/>
        <v/>
      </c>
      <c r="JD179" s="17" t="str">
        <f t="shared" ca="1" si="476"/>
        <v/>
      </c>
      <c r="JE179" s="17" t="str">
        <f t="shared" ca="1" si="477"/>
        <v/>
      </c>
      <c r="JF179" s="17" t="str">
        <f t="shared" ca="1" si="478"/>
        <v/>
      </c>
      <c r="JG179" s="17" t="str">
        <f t="shared" ca="1" si="479"/>
        <v/>
      </c>
      <c r="JH179" s="17" t="str">
        <f t="shared" ca="1" si="480"/>
        <v/>
      </c>
      <c r="JI179" s="17" t="str">
        <f t="shared" ca="1" si="481"/>
        <v/>
      </c>
      <c r="JJ179" s="17" t="str">
        <f t="shared" ca="1" si="482"/>
        <v/>
      </c>
      <c r="JK179" s="17" t="str">
        <f t="shared" ca="1" si="483"/>
        <v/>
      </c>
      <c r="JL179" s="17" t="str">
        <f t="shared" ca="1" si="484"/>
        <v/>
      </c>
      <c r="JM179" s="17" t="str">
        <f t="shared" ca="1" si="485"/>
        <v/>
      </c>
    </row>
    <row r="180" spans="1:273">
      <c r="A180" s="17" t="str">
        <f t="shared" si="366"/>
        <v>\\\0</v>
      </c>
      <c r="B180" s="17" t="str">
        <f t="shared" si="367"/>
        <v>\\\0</v>
      </c>
      <c r="C180" s="17" t="str">
        <f t="shared" si="368"/>
        <v>\\\0</v>
      </c>
      <c r="D180" s="17" t="str">
        <f t="shared" si="369"/>
        <v>\\\0</v>
      </c>
      <c r="E180" s="17" t="str">
        <f t="shared" si="370"/>
        <v>\\\0</v>
      </c>
      <c r="F180" s="17" t="str">
        <f t="shared" si="371"/>
        <v>\\\0</v>
      </c>
      <c r="G180" s="17" t="str">
        <f t="shared" si="372"/>
        <v>\\\0</v>
      </c>
      <c r="H180" s="17" t="str">
        <f t="shared" si="373"/>
        <v>\\\0</v>
      </c>
      <c r="I180" s="17" t="str">
        <f t="shared" si="374"/>
        <v>\\\0</v>
      </c>
      <c r="J180" s="17" t="str">
        <f t="shared" si="375"/>
        <v>\\\0</v>
      </c>
      <c r="K180" s="17" t="str">
        <f t="shared" si="376"/>
        <v>\\\0</v>
      </c>
      <c r="L180" s="17" t="str">
        <f t="shared" si="377"/>
        <v>\\\0</v>
      </c>
      <c r="M180" s="17" t="str">
        <f t="shared" si="378"/>
        <v>\\\0</v>
      </c>
      <c r="N180" s="17" t="str">
        <f t="shared" si="379"/>
        <v>\\\0</v>
      </c>
      <c r="O180" s="17" t="str">
        <f t="shared" si="380"/>
        <v>\\\0</v>
      </c>
      <c r="P180" s="17" t="str">
        <f t="shared" si="381"/>
        <v>\\\0</v>
      </c>
      <c r="R180" s="17" t="str">
        <f t="shared" si="382"/>
        <v>\\</v>
      </c>
      <c r="S180" s="38"/>
      <c r="T180" s="39"/>
      <c r="U180" s="31"/>
      <c r="V180" s="32"/>
      <c r="W180" s="36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35"/>
      <c r="DS180" s="287"/>
      <c r="DT180" s="36"/>
      <c r="DU180" s="37"/>
      <c r="DV180" s="28">
        <f>IF(AND($S180='자료입력 및 결과표시'!$B$6,COUNTIF($W180:$DR180,'자료입력 및 결과표시'!$C$6)&gt;=1),IF(OR('자료입력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DW180" s="28">
        <f>IF(AND($S180='자료입력 및 결과표시'!$B$7,COUNTIF($W180:$DR180,'자료입력 및 결과표시'!$C$7)&gt;=1),IF(OR('자료입력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DX180" s="28">
        <f>IF(AND($S180='자료입력 및 결과표시'!$B$8,COUNTIF($W180:$DR180,'자료입력 및 결과표시'!$C$8)&gt;=1),IF(OR('자료입력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DY180" s="28">
        <f>IF(AND($S180='자료입력 및 결과표시'!$B$9,COUNTIF($W180:$DR180,'자료입력 및 결과표시'!$C$9)&gt;=1),IF(OR('자료입력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DZ180" s="28">
        <f>IF(AND($S180='자료입력 및 결과표시'!$B$10,COUNTIF($W180:$DR180,'자료입력 및 결과표시'!$C$10)&gt;=1),IF(OR('자료입력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A180" s="28">
        <f>IF(AND($S180='자료입력 및 결과표시'!$B$11,COUNTIF($W180:$DR180,'자료입력 및 결과표시'!$C$11)&gt;=1),IF(OR('자료입력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B180" s="28">
        <f>IF(AND($S180='자료입력 및 결과표시'!$B$12,COUNTIF($W180:$DR180,'자료입력 및 결과표시'!$C$12)&gt;=1),IF(OR('자료입력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C180" s="28">
        <f>IF(AND($S180='자료입력 및 결과표시'!$B$13,COUNTIF($W180:$DR180,'자료입력 및 결과표시'!$C$13)&gt;=1),IF(OR('자료입력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D180" s="28">
        <f>IF(AND($S180='자료입력 및 결과표시'!$B$14,COUNTIF($W180:$DR180,'자료입력 및 결과표시'!$C$14)&gt;=1),IF(OR('자료입력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E180" s="28">
        <f>IF(AND($S180='자료입력 및 결과표시'!$B$15,COUNTIF($W180:$DR180,'자료입력 및 결과표시'!$C$15)&gt;=1),IF(OR('자료입력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F180" s="28">
        <f>IF(AND($S180='자료입력 및 결과표시'!$B$16,COUNTIF($W180:$DR180,'자료입력 및 결과표시'!$C$16)&gt;=1),IF(OR('자료입력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G180" s="28">
        <f>IF(AND($S180='자료입력 및 결과표시'!$B$17,COUNTIF($W180:$DR180,'자료입력 및 결과표시'!$C$17)&gt;=1),IF(OR('자료입력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H180" s="28">
        <f>IF(AND($S180='자료입력 및 결과표시'!$B$18,COUNTIF($W180:$DR180,'자료입력 및 결과표시'!$C$18)&gt;=1),IF(OR('자료입력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I180" s="28">
        <f>IF(AND($S180='자료입력 및 결과표시'!$B$19,COUNTIF($W180:$DR180,'자료입력 및 결과표시'!$C$19)&gt;=1),IF(OR('자료입력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J180" s="28">
        <f>IF(AND($S180='자료입력 및 결과표시'!$B$20,COUNTIF($W180:$DR180,'자료입력 및 결과표시'!$C$20)&gt;=1),IF(OR('자료입력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K180" s="28">
        <f>IF(AND($S180='자료입력 및 결과표시'!$B$21,COUNTIF($W180:$DR180,'자료입력 및 결과표시'!$C$21)&gt;=1),IF(OR('자료입력 및 결과표시'!$B$4+90&gt;=$V180,'자료입력 및 결과표시'!$B$4&lt;$U180),0,IF($V180-'자료입력 및 결과표시'!$B$4-90&gt;='자료입력 및 결과표시'!$E$4,'자료입력 및 결과표시'!$E$4,$V180-'자료입력 및 결과표시'!$B$4-90)),0)</f>
        <v>0</v>
      </c>
      <c r="EL180" s="17">
        <f>IF(AND(S180='자료입력 및 결과표시'!$B$6,COUNTIF('업무중복도(데이터 입력)'!$W180:$DR180,'자료입력 및 결과표시'!$C$6)&gt;=1),1,0)</f>
        <v>0</v>
      </c>
      <c r="EM180" s="17">
        <f>IF(AND(S180='자료입력 및 결과표시'!$B$7,COUNTIF('업무중복도(데이터 입력)'!$W180:$DR180,'자료입력 및 결과표시'!$C$7)&gt;=1),2,0)</f>
        <v>0</v>
      </c>
      <c r="EN180" s="17">
        <f>IF(AND(S180='자료입력 및 결과표시'!$B$8,COUNTIF('업무중복도(데이터 입력)'!$W180:$DR180,'자료입력 및 결과표시'!$C$8)&gt;=1),3,0)</f>
        <v>0</v>
      </c>
      <c r="EO180" s="17">
        <f>IF(AND(S180='자료입력 및 결과표시'!$B$9,COUNTIF('업무중복도(데이터 입력)'!$W180:$DR180,'자료입력 및 결과표시'!$C$9)&gt;=1),4,0)</f>
        <v>0</v>
      </c>
      <c r="EP180" s="17">
        <f>IF(AND(S180='자료입력 및 결과표시'!$B$10,COUNTIF('업무중복도(데이터 입력)'!$W180:$DR180,'자료입력 및 결과표시'!$C$10)&gt;=1),5,0)</f>
        <v>0</v>
      </c>
      <c r="EQ180" s="17">
        <f>IF(AND(S180='자료입력 및 결과표시'!$B$11,COUNTIF('업무중복도(데이터 입력)'!$W180:$DR180,'자료입력 및 결과표시'!$C$11)&gt;=1),6,0)</f>
        <v>0</v>
      </c>
      <c r="ER180" s="17">
        <f>IF(AND(S180='자료입력 및 결과표시'!$B$12,COUNTIF('업무중복도(데이터 입력)'!$W180:$DR180,'자료입력 및 결과표시'!$C$12)&gt;=1),7,0)</f>
        <v>0</v>
      </c>
      <c r="ES180" s="17">
        <f>IF(AND(S180='자료입력 및 결과표시'!$B$13,COUNTIF('업무중복도(데이터 입력)'!$W180:$DR180,'자료입력 및 결과표시'!$C$13)&gt;=1),8,0)</f>
        <v>0</v>
      </c>
      <c r="ET180" s="17">
        <f>IF(AND(S180='자료입력 및 결과표시'!$B$14,COUNTIF('업무중복도(데이터 입력)'!$W180:$DR180,'자료입력 및 결과표시'!$C$14)&gt;=1),9,0)</f>
        <v>0</v>
      </c>
      <c r="EU180" s="17">
        <f>IF(AND(S180='자료입력 및 결과표시'!$B$15,COUNTIF('업무중복도(데이터 입력)'!$W180:$DR180,'자료입력 및 결과표시'!$C$15)&gt;=1),10,0)</f>
        <v>0</v>
      </c>
      <c r="EV180" s="17">
        <f>IF(AND(S180='자료입력 및 결과표시'!$B$16,COUNTIF('업무중복도(데이터 입력)'!$W180:$DR180,'자료입력 및 결과표시'!$C$16)&gt;=1),11,0)</f>
        <v>0</v>
      </c>
      <c r="EW180" s="17">
        <f>IF(AND(S180='자료입력 및 결과표시'!$B$17,COUNTIF('업무중복도(데이터 입력)'!$W180:$DR180,'자료입력 및 결과표시'!$C$17)&gt;=1),12,0)</f>
        <v>0</v>
      </c>
      <c r="EX180" s="17">
        <f>IF(AND(S180='자료입력 및 결과표시'!$B$18,COUNTIF('업무중복도(데이터 입력)'!$W180:$DR180,'자료입력 및 결과표시'!$C$18)&gt;=1),13,0)</f>
        <v>0</v>
      </c>
      <c r="EY180" s="17">
        <f>IF(AND(S180='자료입력 및 결과표시'!$B$19,COUNTIF('업무중복도(데이터 입력)'!$W180:$DR180,'자료입력 및 결과표시'!$C$19)&gt;=1),14,0)</f>
        <v>0</v>
      </c>
      <c r="EZ180" s="17">
        <f>IF(AND(S180='자료입력 및 결과표시'!$B$20,COUNTIF('업무중복도(데이터 입력)'!$W180:$DR180,'자료입력 및 결과표시'!$C$20)&gt;=1),15,0)</f>
        <v>0</v>
      </c>
      <c r="FA180" s="17">
        <f>IF(AND(S180='자료입력 및 결과표시'!$B$21,COUNTIF('업무중복도(데이터 입력)'!$W180:$DR180,'자료입력 및 결과표시'!$C$21)&gt;=1),16,0)</f>
        <v>0</v>
      </c>
      <c r="FD180" s="270" t="str">
        <f ca="1">IFERROR(MATCH('자료입력 및 결과표시'!$C$62,OFFSET($R$3,$FD179,,1000),0)+$FD179,"")</f>
        <v/>
      </c>
      <c r="FE180" s="271" t="str">
        <f t="shared" ca="1" si="383"/>
        <v/>
      </c>
      <c r="FK180" s="17">
        <f t="shared" si="384"/>
        <v>0</v>
      </c>
      <c r="FO180"/>
      <c r="FP180" s="17" t="str">
        <f t="shared" ca="1" si="385"/>
        <v/>
      </c>
      <c r="FQ180" s="270" t="str">
        <f ca="1">IFERROR(MATCH('자료입력 및 결과표시'!$C$62,OFFSET($R$3,$FQ179,,1000),0)+$FQ179,"")</f>
        <v/>
      </c>
      <c r="FR180" s="17" t="str">
        <f t="shared" ca="1" si="386"/>
        <v/>
      </c>
      <c r="FS180" s="17" t="str">
        <f t="shared" ca="1" si="387"/>
        <v/>
      </c>
      <c r="FT180" s="17" t="str">
        <f t="shared" ca="1" si="388"/>
        <v/>
      </c>
      <c r="FU180" s="17" t="str">
        <f t="shared" ca="1" si="389"/>
        <v/>
      </c>
      <c r="FV180" s="17" t="str">
        <f t="shared" ca="1" si="390"/>
        <v/>
      </c>
      <c r="FW180" s="17" t="str">
        <f t="shared" ca="1" si="391"/>
        <v/>
      </c>
      <c r="FX180" s="17" t="str">
        <f t="shared" ca="1" si="392"/>
        <v/>
      </c>
      <c r="FY180" s="17" t="str">
        <f t="shared" ca="1" si="393"/>
        <v/>
      </c>
      <c r="FZ180" s="17" t="str">
        <f t="shared" ca="1" si="394"/>
        <v/>
      </c>
      <c r="GA180" s="17" t="str">
        <f t="shared" ca="1" si="395"/>
        <v/>
      </c>
      <c r="GB180" s="17" t="str">
        <f t="shared" ca="1" si="396"/>
        <v/>
      </c>
      <c r="GC180" s="17" t="str">
        <f t="shared" ca="1" si="397"/>
        <v/>
      </c>
      <c r="GD180" s="17" t="str">
        <f t="shared" ca="1" si="398"/>
        <v/>
      </c>
      <c r="GE180" s="17" t="str">
        <f t="shared" ca="1" si="399"/>
        <v/>
      </c>
      <c r="GF180" s="17" t="str">
        <f t="shared" ca="1" si="400"/>
        <v/>
      </c>
      <c r="GG180" s="17" t="str">
        <f t="shared" ca="1" si="401"/>
        <v/>
      </c>
      <c r="GH180" s="17" t="str">
        <f t="shared" ca="1" si="402"/>
        <v/>
      </c>
      <c r="GI180" s="17" t="str">
        <f t="shared" ca="1" si="403"/>
        <v/>
      </c>
      <c r="GJ180" s="17" t="str">
        <f t="shared" ca="1" si="404"/>
        <v/>
      </c>
      <c r="GK180" s="17" t="str">
        <f t="shared" ca="1" si="405"/>
        <v/>
      </c>
      <c r="GL180" s="17" t="str">
        <f t="shared" ca="1" si="406"/>
        <v/>
      </c>
      <c r="GM180" s="17" t="str">
        <f t="shared" ca="1" si="407"/>
        <v/>
      </c>
      <c r="GN180" s="17" t="str">
        <f t="shared" ca="1" si="408"/>
        <v/>
      </c>
      <c r="GO180" s="17" t="str">
        <f t="shared" ca="1" si="409"/>
        <v/>
      </c>
      <c r="GP180" s="17" t="str">
        <f t="shared" ca="1" si="410"/>
        <v/>
      </c>
      <c r="GQ180" s="17" t="str">
        <f t="shared" ca="1" si="411"/>
        <v/>
      </c>
      <c r="GR180" s="17" t="str">
        <f t="shared" ca="1" si="412"/>
        <v/>
      </c>
      <c r="GS180" s="17" t="str">
        <f t="shared" ca="1" si="413"/>
        <v/>
      </c>
      <c r="GT180" s="17" t="str">
        <f t="shared" ca="1" si="414"/>
        <v/>
      </c>
      <c r="GU180" s="17" t="str">
        <f t="shared" ca="1" si="415"/>
        <v/>
      </c>
      <c r="GV180" s="17" t="str">
        <f t="shared" ca="1" si="416"/>
        <v/>
      </c>
      <c r="GW180" s="17" t="str">
        <f t="shared" ca="1" si="417"/>
        <v/>
      </c>
      <c r="GX180" s="17" t="str">
        <f t="shared" ca="1" si="418"/>
        <v/>
      </c>
      <c r="GY180" s="17" t="str">
        <f t="shared" ca="1" si="419"/>
        <v/>
      </c>
      <c r="GZ180" s="17" t="str">
        <f t="shared" ca="1" si="420"/>
        <v/>
      </c>
      <c r="HA180" s="17" t="str">
        <f t="shared" ca="1" si="421"/>
        <v/>
      </c>
      <c r="HB180" s="17" t="str">
        <f t="shared" ca="1" si="422"/>
        <v/>
      </c>
      <c r="HC180" s="17" t="str">
        <f t="shared" ca="1" si="423"/>
        <v/>
      </c>
      <c r="HD180" s="17" t="str">
        <f t="shared" ca="1" si="424"/>
        <v/>
      </c>
      <c r="HE180" s="17" t="str">
        <f t="shared" ca="1" si="425"/>
        <v/>
      </c>
      <c r="HF180" s="17" t="str">
        <f t="shared" ca="1" si="426"/>
        <v/>
      </c>
      <c r="HG180" s="17" t="str">
        <f t="shared" ca="1" si="427"/>
        <v/>
      </c>
      <c r="HH180" s="17" t="str">
        <f t="shared" ca="1" si="428"/>
        <v/>
      </c>
      <c r="HI180" s="17" t="str">
        <f t="shared" ca="1" si="429"/>
        <v/>
      </c>
      <c r="HJ180" s="17" t="str">
        <f t="shared" ca="1" si="430"/>
        <v/>
      </c>
      <c r="HK180" s="17" t="str">
        <f t="shared" ca="1" si="431"/>
        <v/>
      </c>
      <c r="HL180" s="17" t="str">
        <f t="shared" ca="1" si="432"/>
        <v/>
      </c>
      <c r="HM180" s="17" t="str">
        <f t="shared" ca="1" si="433"/>
        <v/>
      </c>
      <c r="HN180" s="17" t="str">
        <f t="shared" ca="1" si="434"/>
        <v/>
      </c>
      <c r="HO180" s="17" t="str">
        <f t="shared" ca="1" si="435"/>
        <v/>
      </c>
      <c r="HP180" s="17" t="str">
        <f t="shared" ca="1" si="436"/>
        <v/>
      </c>
      <c r="HQ180" s="17" t="str">
        <f t="shared" ca="1" si="437"/>
        <v/>
      </c>
      <c r="HR180" s="17" t="str">
        <f t="shared" ca="1" si="438"/>
        <v/>
      </c>
      <c r="HS180" s="17" t="str">
        <f t="shared" ca="1" si="439"/>
        <v/>
      </c>
      <c r="HT180" s="17" t="str">
        <f t="shared" ca="1" si="440"/>
        <v/>
      </c>
      <c r="HU180" s="17" t="str">
        <f t="shared" ca="1" si="441"/>
        <v/>
      </c>
      <c r="HV180" s="17" t="str">
        <f t="shared" ca="1" si="442"/>
        <v/>
      </c>
      <c r="HW180" s="17" t="str">
        <f t="shared" ca="1" si="443"/>
        <v/>
      </c>
      <c r="HX180" s="17" t="str">
        <f t="shared" ca="1" si="444"/>
        <v/>
      </c>
      <c r="HY180" s="17" t="str">
        <f t="shared" ca="1" si="445"/>
        <v/>
      </c>
      <c r="HZ180" s="17" t="str">
        <f t="shared" ca="1" si="446"/>
        <v/>
      </c>
      <c r="IA180" s="17" t="str">
        <f t="shared" ca="1" si="447"/>
        <v/>
      </c>
      <c r="IB180" s="17" t="str">
        <f t="shared" ca="1" si="448"/>
        <v/>
      </c>
      <c r="IC180" s="17" t="str">
        <f t="shared" ca="1" si="449"/>
        <v/>
      </c>
      <c r="ID180" s="17" t="str">
        <f t="shared" ca="1" si="450"/>
        <v/>
      </c>
      <c r="IE180" s="17" t="str">
        <f t="shared" ca="1" si="451"/>
        <v/>
      </c>
      <c r="IF180" s="17" t="str">
        <f t="shared" ca="1" si="452"/>
        <v/>
      </c>
      <c r="IG180" s="17" t="str">
        <f t="shared" ca="1" si="453"/>
        <v/>
      </c>
      <c r="IH180" s="17" t="str">
        <f t="shared" ca="1" si="454"/>
        <v/>
      </c>
      <c r="II180" s="17" t="str">
        <f t="shared" ca="1" si="455"/>
        <v/>
      </c>
      <c r="IJ180" s="17" t="str">
        <f t="shared" ca="1" si="456"/>
        <v/>
      </c>
      <c r="IK180" s="17" t="str">
        <f t="shared" ca="1" si="457"/>
        <v/>
      </c>
      <c r="IL180" s="17" t="str">
        <f t="shared" ca="1" si="458"/>
        <v/>
      </c>
      <c r="IM180" s="17" t="str">
        <f t="shared" ca="1" si="459"/>
        <v/>
      </c>
      <c r="IN180" s="17" t="str">
        <f t="shared" ca="1" si="460"/>
        <v/>
      </c>
      <c r="IO180" s="17" t="str">
        <f t="shared" ca="1" si="461"/>
        <v/>
      </c>
      <c r="IP180" s="17" t="str">
        <f t="shared" ca="1" si="462"/>
        <v/>
      </c>
      <c r="IQ180" s="17" t="str">
        <f t="shared" ca="1" si="463"/>
        <v/>
      </c>
      <c r="IR180" s="17" t="str">
        <f t="shared" ca="1" si="464"/>
        <v/>
      </c>
      <c r="IS180" s="17" t="str">
        <f t="shared" ca="1" si="465"/>
        <v/>
      </c>
      <c r="IT180" s="17" t="str">
        <f t="shared" ca="1" si="466"/>
        <v/>
      </c>
      <c r="IU180" s="17" t="str">
        <f t="shared" ca="1" si="467"/>
        <v/>
      </c>
      <c r="IV180" s="17" t="str">
        <f t="shared" ca="1" si="468"/>
        <v/>
      </c>
      <c r="IW180" s="17" t="str">
        <f t="shared" ca="1" si="469"/>
        <v/>
      </c>
      <c r="IX180" s="17" t="str">
        <f t="shared" ca="1" si="470"/>
        <v/>
      </c>
      <c r="IY180" s="17" t="str">
        <f t="shared" ca="1" si="471"/>
        <v/>
      </c>
      <c r="IZ180" s="17" t="str">
        <f t="shared" ca="1" si="472"/>
        <v/>
      </c>
      <c r="JA180" s="17" t="str">
        <f t="shared" ca="1" si="473"/>
        <v/>
      </c>
      <c r="JB180" s="17" t="str">
        <f t="shared" ca="1" si="474"/>
        <v/>
      </c>
      <c r="JC180" s="17" t="str">
        <f t="shared" ca="1" si="475"/>
        <v/>
      </c>
      <c r="JD180" s="17" t="str">
        <f t="shared" ca="1" si="476"/>
        <v/>
      </c>
      <c r="JE180" s="17" t="str">
        <f t="shared" ca="1" si="477"/>
        <v/>
      </c>
      <c r="JF180" s="17" t="str">
        <f t="shared" ca="1" si="478"/>
        <v/>
      </c>
      <c r="JG180" s="17" t="str">
        <f t="shared" ca="1" si="479"/>
        <v/>
      </c>
      <c r="JH180" s="17" t="str">
        <f t="shared" ca="1" si="480"/>
        <v/>
      </c>
      <c r="JI180" s="17" t="str">
        <f t="shared" ca="1" si="481"/>
        <v/>
      </c>
      <c r="JJ180" s="17" t="str">
        <f t="shared" ca="1" si="482"/>
        <v/>
      </c>
      <c r="JK180" s="17" t="str">
        <f t="shared" ca="1" si="483"/>
        <v/>
      </c>
      <c r="JL180" s="17" t="str">
        <f t="shared" ca="1" si="484"/>
        <v/>
      </c>
      <c r="JM180" s="17" t="str">
        <f t="shared" ca="1" si="485"/>
        <v/>
      </c>
    </row>
    <row r="181" spans="1:273">
      <c r="A181" s="17" t="str">
        <f t="shared" si="366"/>
        <v>\\\0</v>
      </c>
      <c r="B181" s="17" t="str">
        <f t="shared" si="367"/>
        <v>\\\0</v>
      </c>
      <c r="C181" s="17" t="str">
        <f t="shared" si="368"/>
        <v>\\\0</v>
      </c>
      <c r="D181" s="17" t="str">
        <f t="shared" si="369"/>
        <v>\\\0</v>
      </c>
      <c r="E181" s="17" t="str">
        <f t="shared" si="370"/>
        <v>\\\0</v>
      </c>
      <c r="F181" s="17" t="str">
        <f t="shared" si="371"/>
        <v>\\\0</v>
      </c>
      <c r="G181" s="17" t="str">
        <f t="shared" si="372"/>
        <v>\\\0</v>
      </c>
      <c r="H181" s="17" t="str">
        <f t="shared" si="373"/>
        <v>\\\0</v>
      </c>
      <c r="I181" s="17" t="str">
        <f t="shared" si="374"/>
        <v>\\\0</v>
      </c>
      <c r="J181" s="17" t="str">
        <f t="shared" si="375"/>
        <v>\\\0</v>
      </c>
      <c r="K181" s="17" t="str">
        <f t="shared" si="376"/>
        <v>\\\0</v>
      </c>
      <c r="L181" s="17" t="str">
        <f t="shared" si="377"/>
        <v>\\\0</v>
      </c>
      <c r="M181" s="17" t="str">
        <f t="shared" si="378"/>
        <v>\\\0</v>
      </c>
      <c r="N181" s="17" t="str">
        <f t="shared" si="379"/>
        <v>\\\0</v>
      </c>
      <c r="O181" s="17" t="str">
        <f t="shared" si="380"/>
        <v>\\\0</v>
      </c>
      <c r="P181" s="17" t="str">
        <f t="shared" si="381"/>
        <v>\\\0</v>
      </c>
      <c r="R181" s="17" t="str">
        <f t="shared" si="382"/>
        <v>\\</v>
      </c>
      <c r="S181" s="38"/>
      <c r="T181" s="39"/>
      <c r="U181" s="31"/>
      <c r="V181" s="32"/>
      <c r="W181" s="36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35"/>
      <c r="DS181" s="287"/>
      <c r="DT181" s="36"/>
      <c r="DU181" s="37"/>
      <c r="DV181" s="28">
        <f>IF(AND($S181='자료입력 및 결과표시'!$B$6,COUNTIF($W181:$DR181,'자료입력 및 결과표시'!$C$6)&gt;=1),IF(OR('자료입력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DW181" s="28">
        <f>IF(AND($S181='자료입력 및 결과표시'!$B$7,COUNTIF($W181:$DR181,'자료입력 및 결과표시'!$C$7)&gt;=1),IF(OR('자료입력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DX181" s="28">
        <f>IF(AND($S181='자료입력 및 결과표시'!$B$8,COUNTIF($W181:$DR181,'자료입력 및 결과표시'!$C$8)&gt;=1),IF(OR('자료입력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DY181" s="28">
        <f>IF(AND($S181='자료입력 및 결과표시'!$B$9,COUNTIF($W181:$DR181,'자료입력 및 결과표시'!$C$9)&gt;=1),IF(OR('자료입력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DZ181" s="28">
        <f>IF(AND($S181='자료입력 및 결과표시'!$B$10,COUNTIF($W181:$DR181,'자료입력 및 결과표시'!$C$10)&gt;=1),IF(OR('자료입력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A181" s="28">
        <f>IF(AND($S181='자료입력 및 결과표시'!$B$11,COUNTIF($W181:$DR181,'자료입력 및 결과표시'!$C$11)&gt;=1),IF(OR('자료입력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B181" s="28">
        <f>IF(AND($S181='자료입력 및 결과표시'!$B$12,COUNTIF($W181:$DR181,'자료입력 및 결과표시'!$C$12)&gt;=1),IF(OR('자료입력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C181" s="28">
        <f>IF(AND($S181='자료입력 및 결과표시'!$B$13,COUNTIF($W181:$DR181,'자료입력 및 결과표시'!$C$13)&gt;=1),IF(OR('자료입력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D181" s="28">
        <f>IF(AND($S181='자료입력 및 결과표시'!$B$14,COUNTIF($W181:$DR181,'자료입력 및 결과표시'!$C$14)&gt;=1),IF(OR('자료입력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E181" s="28">
        <f>IF(AND($S181='자료입력 및 결과표시'!$B$15,COUNTIF($W181:$DR181,'자료입력 및 결과표시'!$C$15)&gt;=1),IF(OR('자료입력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F181" s="28">
        <f>IF(AND($S181='자료입력 및 결과표시'!$B$16,COUNTIF($W181:$DR181,'자료입력 및 결과표시'!$C$16)&gt;=1),IF(OR('자료입력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G181" s="28">
        <f>IF(AND($S181='자료입력 및 결과표시'!$B$17,COUNTIF($W181:$DR181,'자료입력 및 결과표시'!$C$17)&gt;=1),IF(OR('자료입력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H181" s="28">
        <f>IF(AND($S181='자료입력 및 결과표시'!$B$18,COUNTIF($W181:$DR181,'자료입력 및 결과표시'!$C$18)&gt;=1),IF(OR('자료입력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I181" s="28">
        <f>IF(AND($S181='자료입력 및 결과표시'!$B$19,COUNTIF($W181:$DR181,'자료입력 및 결과표시'!$C$19)&gt;=1),IF(OR('자료입력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J181" s="28">
        <f>IF(AND($S181='자료입력 및 결과표시'!$B$20,COUNTIF($W181:$DR181,'자료입력 및 결과표시'!$C$20)&gt;=1),IF(OR('자료입력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K181" s="28">
        <f>IF(AND($S181='자료입력 및 결과표시'!$B$21,COUNTIF($W181:$DR181,'자료입력 및 결과표시'!$C$21)&gt;=1),IF(OR('자료입력 및 결과표시'!$B$4+90&gt;=$V181,'자료입력 및 결과표시'!$B$4&lt;$U181),0,IF($V181-'자료입력 및 결과표시'!$B$4-90&gt;='자료입력 및 결과표시'!$E$4,'자료입력 및 결과표시'!$E$4,$V181-'자료입력 및 결과표시'!$B$4-90)),0)</f>
        <v>0</v>
      </c>
      <c r="EL181" s="17">
        <f>IF(AND(S181='자료입력 및 결과표시'!$B$6,COUNTIF('업무중복도(데이터 입력)'!$W181:$DR181,'자료입력 및 결과표시'!$C$6)&gt;=1),1,0)</f>
        <v>0</v>
      </c>
      <c r="EM181" s="17">
        <f>IF(AND(S181='자료입력 및 결과표시'!$B$7,COUNTIF('업무중복도(데이터 입력)'!$W181:$DR181,'자료입력 및 결과표시'!$C$7)&gt;=1),2,0)</f>
        <v>0</v>
      </c>
      <c r="EN181" s="17">
        <f>IF(AND(S181='자료입력 및 결과표시'!$B$8,COUNTIF('업무중복도(데이터 입력)'!$W181:$DR181,'자료입력 및 결과표시'!$C$8)&gt;=1),3,0)</f>
        <v>0</v>
      </c>
      <c r="EO181" s="17">
        <f>IF(AND(S181='자료입력 및 결과표시'!$B$9,COUNTIF('업무중복도(데이터 입력)'!$W181:$DR181,'자료입력 및 결과표시'!$C$9)&gt;=1),4,0)</f>
        <v>0</v>
      </c>
      <c r="EP181" s="17">
        <f>IF(AND(S181='자료입력 및 결과표시'!$B$10,COUNTIF('업무중복도(데이터 입력)'!$W181:$DR181,'자료입력 및 결과표시'!$C$10)&gt;=1),5,0)</f>
        <v>0</v>
      </c>
      <c r="EQ181" s="17">
        <f>IF(AND(S181='자료입력 및 결과표시'!$B$11,COUNTIF('업무중복도(데이터 입력)'!$W181:$DR181,'자료입력 및 결과표시'!$C$11)&gt;=1),6,0)</f>
        <v>0</v>
      </c>
      <c r="ER181" s="17">
        <f>IF(AND(S181='자료입력 및 결과표시'!$B$12,COUNTIF('업무중복도(데이터 입력)'!$W181:$DR181,'자료입력 및 결과표시'!$C$12)&gt;=1),7,0)</f>
        <v>0</v>
      </c>
      <c r="ES181" s="17">
        <f>IF(AND(S181='자료입력 및 결과표시'!$B$13,COUNTIF('업무중복도(데이터 입력)'!$W181:$DR181,'자료입력 및 결과표시'!$C$13)&gt;=1),8,0)</f>
        <v>0</v>
      </c>
      <c r="ET181" s="17">
        <f>IF(AND(S181='자료입력 및 결과표시'!$B$14,COUNTIF('업무중복도(데이터 입력)'!$W181:$DR181,'자료입력 및 결과표시'!$C$14)&gt;=1),9,0)</f>
        <v>0</v>
      </c>
      <c r="EU181" s="17">
        <f>IF(AND(S181='자료입력 및 결과표시'!$B$15,COUNTIF('업무중복도(데이터 입력)'!$W181:$DR181,'자료입력 및 결과표시'!$C$15)&gt;=1),10,0)</f>
        <v>0</v>
      </c>
      <c r="EV181" s="17">
        <f>IF(AND(S181='자료입력 및 결과표시'!$B$16,COUNTIF('업무중복도(데이터 입력)'!$W181:$DR181,'자료입력 및 결과표시'!$C$16)&gt;=1),11,0)</f>
        <v>0</v>
      </c>
      <c r="EW181" s="17">
        <f>IF(AND(S181='자료입력 및 결과표시'!$B$17,COUNTIF('업무중복도(데이터 입력)'!$W181:$DR181,'자료입력 및 결과표시'!$C$17)&gt;=1),12,0)</f>
        <v>0</v>
      </c>
      <c r="EX181" s="17">
        <f>IF(AND(S181='자료입력 및 결과표시'!$B$18,COUNTIF('업무중복도(데이터 입력)'!$W181:$DR181,'자료입력 및 결과표시'!$C$18)&gt;=1),13,0)</f>
        <v>0</v>
      </c>
      <c r="EY181" s="17">
        <f>IF(AND(S181='자료입력 및 결과표시'!$B$19,COUNTIF('업무중복도(데이터 입력)'!$W181:$DR181,'자료입력 및 결과표시'!$C$19)&gt;=1),14,0)</f>
        <v>0</v>
      </c>
      <c r="EZ181" s="17">
        <f>IF(AND(S181='자료입력 및 결과표시'!$B$20,COUNTIF('업무중복도(데이터 입력)'!$W181:$DR181,'자료입력 및 결과표시'!$C$20)&gt;=1),15,0)</f>
        <v>0</v>
      </c>
      <c r="FA181" s="17">
        <f>IF(AND(S181='자료입력 및 결과표시'!$B$21,COUNTIF('업무중복도(데이터 입력)'!$W181:$DR181,'자료입력 및 결과표시'!$C$21)&gt;=1),16,0)</f>
        <v>0</v>
      </c>
      <c r="FD181" s="270" t="str">
        <f ca="1">IFERROR(MATCH('자료입력 및 결과표시'!$C$62,OFFSET($R$3,$FD180,,1000),0)+$FD180,"")</f>
        <v/>
      </c>
      <c r="FE181" s="271" t="str">
        <f t="shared" ca="1" si="383"/>
        <v/>
      </c>
      <c r="FK181" s="17">
        <f t="shared" si="384"/>
        <v>0</v>
      </c>
      <c r="FO181"/>
      <c r="FP181" s="17" t="str">
        <f t="shared" ca="1" si="385"/>
        <v/>
      </c>
      <c r="FQ181" s="270" t="str">
        <f ca="1">IFERROR(MATCH('자료입력 및 결과표시'!$C$62,OFFSET($R$3,$FQ180,,1000),0)+$FQ180,"")</f>
        <v/>
      </c>
      <c r="FR181" s="17" t="str">
        <f t="shared" ca="1" si="386"/>
        <v/>
      </c>
      <c r="FS181" s="17" t="str">
        <f t="shared" ca="1" si="387"/>
        <v/>
      </c>
      <c r="FT181" s="17" t="str">
        <f t="shared" ca="1" si="388"/>
        <v/>
      </c>
      <c r="FU181" s="17" t="str">
        <f t="shared" ca="1" si="389"/>
        <v/>
      </c>
      <c r="FV181" s="17" t="str">
        <f t="shared" ca="1" si="390"/>
        <v/>
      </c>
      <c r="FW181" s="17" t="str">
        <f t="shared" ca="1" si="391"/>
        <v/>
      </c>
      <c r="FX181" s="17" t="str">
        <f t="shared" ca="1" si="392"/>
        <v/>
      </c>
      <c r="FY181" s="17" t="str">
        <f t="shared" ca="1" si="393"/>
        <v/>
      </c>
      <c r="FZ181" s="17" t="str">
        <f t="shared" ca="1" si="394"/>
        <v/>
      </c>
      <c r="GA181" s="17" t="str">
        <f t="shared" ca="1" si="395"/>
        <v/>
      </c>
      <c r="GB181" s="17" t="str">
        <f t="shared" ca="1" si="396"/>
        <v/>
      </c>
      <c r="GC181" s="17" t="str">
        <f t="shared" ca="1" si="397"/>
        <v/>
      </c>
      <c r="GD181" s="17" t="str">
        <f t="shared" ca="1" si="398"/>
        <v/>
      </c>
      <c r="GE181" s="17" t="str">
        <f t="shared" ca="1" si="399"/>
        <v/>
      </c>
      <c r="GF181" s="17" t="str">
        <f t="shared" ca="1" si="400"/>
        <v/>
      </c>
      <c r="GG181" s="17" t="str">
        <f t="shared" ca="1" si="401"/>
        <v/>
      </c>
      <c r="GH181" s="17" t="str">
        <f t="shared" ca="1" si="402"/>
        <v/>
      </c>
      <c r="GI181" s="17" t="str">
        <f t="shared" ca="1" si="403"/>
        <v/>
      </c>
      <c r="GJ181" s="17" t="str">
        <f t="shared" ca="1" si="404"/>
        <v/>
      </c>
      <c r="GK181" s="17" t="str">
        <f t="shared" ca="1" si="405"/>
        <v/>
      </c>
      <c r="GL181" s="17" t="str">
        <f t="shared" ca="1" si="406"/>
        <v/>
      </c>
      <c r="GM181" s="17" t="str">
        <f t="shared" ca="1" si="407"/>
        <v/>
      </c>
      <c r="GN181" s="17" t="str">
        <f t="shared" ca="1" si="408"/>
        <v/>
      </c>
      <c r="GO181" s="17" t="str">
        <f t="shared" ca="1" si="409"/>
        <v/>
      </c>
      <c r="GP181" s="17" t="str">
        <f t="shared" ca="1" si="410"/>
        <v/>
      </c>
      <c r="GQ181" s="17" t="str">
        <f t="shared" ca="1" si="411"/>
        <v/>
      </c>
      <c r="GR181" s="17" t="str">
        <f t="shared" ca="1" si="412"/>
        <v/>
      </c>
      <c r="GS181" s="17" t="str">
        <f t="shared" ca="1" si="413"/>
        <v/>
      </c>
      <c r="GT181" s="17" t="str">
        <f t="shared" ca="1" si="414"/>
        <v/>
      </c>
      <c r="GU181" s="17" t="str">
        <f t="shared" ca="1" si="415"/>
        <v/>
      </c>
      <c r="GV181" s="17" t="str">
        <f t="shared" ca="1" si="416"/>
        <v/>
      </c>
      <c r="GW181" s="17" t="str">
        <f t="shared" ca="1" si="417"/>
        <v/>
      </c>
      <c r="GX181" s="17" t="str">
        <f t="shared" ca="1" si="418"/>
        <v/>
      </c>
      <c r="GY181" s="17" t="str">
        <f t="shared" ca="1" si="419"/>
        <v/>
      </c>
      <c r="GZ181" s="17" t="str">
        <f t="shared" ca="1" si="420"/>
        <v/>
      </c>
      <c r="HA181" s="17" t="str">
        <f t="shared" ca="1" si="421"/>
        <v/>
      </c>
      <c r="HB181" s="17" t="str">
        <f t="shared" ca="1" si="422"/>
        <v/>
      </c>
      <c r="HC181" s="17" t="str">
        <f t="shared" ca="1" si="423"/>
        <v/>
      </c>
      <c r="HD181" s="17" t="str">
        <f t="shared" ca="1" si="424"/>
        <v/>
      </c>
      <c r="HE181" s="17" t="str">
        <f t="shared" ca="1" si="425"/>
        <v/>
      </c>
      <c r="HF181" s="17" t="str">
        <f t="shared" ca="1" si="426"/>
        <v/>
      </c>
      <c r="HG181" s="17" t="str">
        <f t="shared" ca="1" si="427"/>
        <v/>
      </c>
      <c r="HH181" s="17" t="str">
        <f t="shared" ca="1" si="428"/>
        <v/>
      </c>
      <c r="HI181" s="17" t="str">
        <f t="shared" ca="1" si="429"/>
        <v/>
      </c>
      <c r="HJ181" s="17" t="str">
        <f t="shared" ca="1" si="430"/>
        <v/>
      </c>
      <c r="HK181" s="17" t="str">
        <f t="shared" ca="1" si="431"/>
        <v/>
      </c>
      <c r="HL181" s="17" t="str">
        <f t="shared" ca="1" si="432"/>
        <v/>
      </c>
      <c r="HM181" s="17" t="str">
        <f t="shared" ca="1" si="433"/>
        <v/>
      </c>
      <c r="HN181" s="17" t="str">
        <f t="shared" ca="1" si="434"/>
        <v/>
      </c>
      <c r="HO181" s="17" t="str">
        <f t="shared" ca="1" si="435"/>
        <v/>
      </c>
      <c r="HP181" s="17" t="str">
        <f t="shared" ca="1" si="436"/>
        <v/>
      </c>
      <c r="HQ181" s="17" t="str">
        <f t="shared" ca="1" si="437"/>
        <v/>
      </c>
      <c r="HR181" s="17" t="str">
        <f t="shared" ca="1" si="438"/>
        <v/>
      </c>
      <c r="HS181" s="17" t="str">
        <f t="shared" ca="1" si="439"/>
        <v/>
      </c>
      <c r="HT181" s="17" t="str">
        <f t="shared" ca="1" si="440"/>
        <v/>
      </c>
      <c r="HU181" s="17" t="str">
        <f t="shared" ca="1" si="441"/>
        <v/>
      </c>
      <c r="HV181" s="17" t="str">
        <f t="shared" ca="1" si="442"/>
        <v/>
      </c>
      <c r="HW181" s="17" t="str">
        <f t="shared" ca="1" si="443"/>
        <v/>
      </c>
      <c r="HX181" s="17" t="str">
        <f t="shared" ca="1" si="444"/>
        <v/>
      </c>
      <c r="HY181" s="17" t="str">
        <f t="shared" ca="1" si="445"/>
        <v/>
      </c>
      <c r="HZ181" s="17" t="str">
        <f t="shared" ca="1" si="446"/>
        <v/>
      </c>
      <c r="IA181" s="17" t="str">
        <f t="shared" ca="1" si="447"/>
        <v/>
      </c>
      <c r="IB181" s="17" t="str">
        <f t="shared" ca="1" si="448"/>
        <v/>
      </c>
      <c r="IC181" s="17" t="str">
        <f t="shared" ca="1" si="449"/>
        <v/>
      </c>
      <c r="ID181" s="17" t="str">
        <f t="shared" ca="1" si="450"/>
        <v/>
      </c>
      <c r="IE181" s="17" t="str">
        <f t="shared" ca="1" si="451"/>
        <v/>
      </c>
      <c r="IF181" s="17" t="str">
        <f t="shared" ca="1" si="452"/>
        <v/>
      </c>
      <c r="IG181" s="17" t="str">
        <f t="shared" ca="1" si="453"/>
        <v/>
      </c>
      <c r="IH181" s="17" t="str">
        <f t="shared" ca="1" si="454"/>
        <v/>
      </c>
      <c r="II181" s="17" t="str">
        <f t="shared" ca="1" si="455"/>
        <v/>
      </c>
      <c r="IJ181" s="17" t="str">
        <f t="shared" ca="1" si="456"/>
        <v/>
      </c>
      <c r="IK181" s="17" t="str">
        <f t="shared" ca="1" si="457"/>
        <v/>
      </c>
      <c r="IL181" s="17" t="str">
        <f t="shared" ca="1" si="458"/>
        <v/>
      </c>
      <c r="IM181" s="17" t="str">
        <f t="shared" ca="1" si="459"/>
        <v/>
      </c>
      <c r="IN181" s="17" t="str">
        <f t="shared" ca="1" si="460"/>
        <v/>
      </c>
      <c r="IO181" s="17" t="str">
        <f t="shared" ca="1" si="461"/>
        <v/>
      </c>
      <c r="IP181" s="17" t="str">
        <f t="shared" ca="1" si="462"/>
        <v/>
      </c>
      <c r="IQ181" s="17" t="str">
        <f t="shared" ca="1" si="463"/>
        <v/>
      </c>
      <c r="IR181" s="17" t="str">
        <f t="shared" ca="1" si="464"/>
        <v/>
      </c>
      <c r="IS181" s="17" t="str">
        <f t="shared" ca="1" si="465"/>
        <v/>
      </c>
      <c r="IT181" s="17" t="str">
        <f t="shared" ca="1" si="466"/>
        <v/>
      </c>
      <c r="IU181" s="17" t="str">
        <f t="shared" ca="1" si="467"/>
        <v/>
      </c>
      <c r="IV181" s="17" t="str">
        <f t="shared" ca="1" si="468"/>
        <v/>
      </c>
      <c r="IW181" s="17" t="str">
        <f t="shared" ca="1" si="469"/>
        <v/>
      </c>
      <c r="IX181" s="17" t="str">
        <f t="shared" ca="1" si="470"/>
        <v/>
      </c>
      <c r="IY181" s="17" t="str">
        <f t="shared" ca="1" si="471"/>
        <v/>
      </c>
      <c r="IZ181" s="17" t="str">
        <f t="shared" ca="1" si="472"/>
        <v/>
      </c>
      <c r="JA181" s="17" t="str">
        <f t="shared" ca="1" si="473"/>
        <v/>
      </c>
      <c r="JB181" s="17" t="str">
        <f t="shared" ca="1" si="474"/>
        <v/>
      </c>
      <c r="JC181" s="17" t="str">
        <f t="shared" ca="1" si="475"/>
        <v/>
      </c>
      <c r="JD181" s="17" t="str">
        <f t="shared" ca="1" si="476"/>
        <v/>
      </c>
      <c r="JE181" s="17" t="str">
        <f t="shared" ca="1" si="477"/>
        <v/>
      </c>
      <c r="JF181" s="17" t="str">
        <f t="shared" ca="1" si="478"/>
        <v/>
      </c>
      <c r="JG181" s="17" t="str">
        <f t="shared" ca="1" si="479"/>
        <v/>
      </c>
      <c r="JH181" s="17" t="str">
        <f t="shared" ca="1" si="480"/>
        <v/>
      </c>
      <c r="JI181" s="17" t="str">
        <f t="shared" ca="1" si="481"/>
        <v/>
      </c>
      <c r="JJ181" s="17" t="str">
        <f t="shared" ca="1" si="482"/>
        <v/>
      </c>
      <c r="JK181" s="17" t="str">
        <f t="shared" ca="1" si="483"/>
        <v/>
      </c>
      <c r="JL181" s="17" t="str">
        <f t="shared" ca="1" si="484"/>
        <v/>
      </c>
      <c r="JM181" s="17" t="str">
        <f t="shared" ca="1" si="485"/>
        <v/>
      </c>
    </row>
    <row r="182" spans="1:273">
      <c r="A182" s="17" t="str">
        <f t="shared" si="366"/>
        <v>\\\0</v>
      </c>
      <c r="B182" s="17" t="str">
        <f t="shared" si="367"/>
        <v>\\\0</v>
      </c>
      <c r="C182" s="17" t="str">
        <f t="shared" si="368"/>
        <v>\\\0</v>
      </c>
      <c r="D182" s="17" t="str">
        <f t="shared" si="369"/>
        <v>\\\0</v>
      </c>
      <c r="E182" s="17" t="str">
        <f t="shared" si="370"/>
        <v>\\\0</v>
      </c>
      <c r="F182" s="17" t="str">
        <f t="shared" si="371"/>
        <v>\\\0</v>
      </c>
      <c r="G182" s="17" t="str">
        <f t="shared" si="372"/>
        <v>\\\0</v>
      </c>
      <c r="H182" s="17" t="str">
        <f t="shared" si="373"/>
        <v>\\\0</v>
      </c>
      <c r="I182" s="17" t="str">
        <f t="shared" si="374"/>
        <v>\\\0</v>
      </c>
      <c r="J182" s="17" t="str">
        <f t="shared" si="375"/>
        <v>\\\0</v>
      </c>
      <c r="K182" s="17" t="str">
        <f t="shared" si="376"/>
        <v>\\\0</v>
      </c>
      <c r="L182" s="17" t="str">
        <f t="shared" si="377"/>
        <v>\\\0</v>
      </c>
      <c r="M182" s="17" t="str">
        <f t="shared" si="378"/>
        <v>\\\0</v>
      </c>
      <c r="N182" s="17" t="str">
        <f t="shared" si="379"/>
        <v>\\\0</v>
      </c>
      <c r="O182" s="17" t="str">
        <f t="shared" si="380"/>
        <v>\\\0</v>
      </c>
      <c r="P182" s="17" t="str">
        <f t="shared" si="381"/>
        <v>\\\0</v>
      </c>
      <c r="R182" s="17" t="str">
        <f t="shared" si="382"/>
        <v>\\</v>
      </c>
      <c r="S182" s="38"/>
      <c r="T182" s="39"/>
      <c r="U182" s="31"/>
      <c r="V182" s="32"/>
      <c r="W182" s="36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35"/>
      <c r="DS182" s="287"/>
      <c r="DT182" s="36"/>
      <c r="DU182" s="37"/>
      <c r="DV182" s="28">
        <f>IF(AND($S182='자료입력 및 결과표시'!$B$6,COUNTIF($W182:$DR182,'자료입력 및 결과표시'!$C$6)&gt;=1),IF(OR('자료입력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DW182" s="28">
        <f>IF(AND($S182='자료입력 및 결과표시'!$B$7,COUNTIF($W182:$DR182,'자료입력 및 결과표시'!$C$7)&gt;=1),IF(OR('자료입력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DX182" s="28">
        <f>IF(AND($S182='자료입력 및 결과표시'!$B$8,COUNTIF($W182:$DR182,'자료입력 및 결과표시'!$C$8)&gt;=1),IF(OR('자료입력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DY182" s="28">
        <f>IF(AND($S182='자료입력 및 결과표시'!$B$9,COUNTIF($W182:$DR182,'자료입력 및 결과표시'!$C$9)&gt;=1),IF(OR('자료입력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DZ182" s="28">
        <f>IF(AND($S182='자료입력 및 결과표시'!$B$10,COUNTIF($W182:$DR182,'자료입력 및 결과표시'!$C$10)&gt;=1),IF(OR('자료입력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A182" s="28">
        <f>IF(AND($S182='자료입력 및 결과표시'!$B$11,COUNTIF($W182:$DR182,'자료입력 및 결과표시'!$C$11)&gt;=1),IF(OR('자료입력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B182" s="28">
        <f>IF(AND($S182='자료입력 및 결과표시'!$B$12,COUNTIF($W182:$DR182,'자료입력 및 결과표시'!$C$12)&gt;=1),IF(OR('자료입력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C182" s="28">
        <f>IF(AND($S182='자료입력 및 결과표시'!$B$13,COUNTIF($W182:$DR182,'자료입력 및 결과표시'!$C$13)&gt;=1),IF(OR('자료입력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D182" s="28">
        <f>IF(AND($S182='자료입력 및 결과표시'!$B$14,COUNTIF($W182:$DR182,'자료입력 및 결과표시'!$C$14)&gt;=1),IF(OR('자료입력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E182" s="28">
        <f>IF(AND($S182='자료입력 및 결과표시'!$B$15,COUNTIF($W182:$DR182,'자료입력 및 결과표시'!$C$15)&gt;=1),IF(OR('자료입력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F182" s="28">
        <f>IF(AND($S182='자료입력 및 결과표시'!$B$16,COUNTIF($W182:$DR182,'자료입력 및 결과표시'!$C$16)&gt;=1),IF(OR('자료입력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G182" s="28">
        <f>IF(AND($S182='자료입력 및 결과표시'!$B$17,COUNTIF($W182:$DR182,'자료입력 및 결과표시'!$C$17)&gt;=1),IF(OR('자료입력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H182" s="28">
        <f>IF(AND($S182='자료입력 및 결과표시'!$B$18,COUNTIF($W182:$DR182,'자료입력 및 결과표시'!$C$18)&gt;=1),IF(OR('자료입력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I182" s="28">
        <f>IF(AND($S182='자료입력 및 결과표시'!$B$19,COUNTIF($W182:$DR182,'자료입력 및 결과표시'!$C$19)&gt;=1),IF(OR('자료입력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J182" s="28">
        <f>IF(AND($S182='자료입력 및 결과표시'!$B$20,COUNTIF($W182:$DR182,'자료입력 및 결과표시'!$C$20)&gt;=1),IF(OR('자료입력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K182" s="28">
        <f>IF(AND($S182='자료입력 및 결과표시'!$B$21,COUNTIF($W182:$DR182,'자료입력 및 결과표시'!$C$21)&gt;=1),IF(OR('자료입력 및 결과표시'!$B$4+90&gt;=$V182,'자료입력 및 결과표시'!$B$4&lt;$U182),0,IF($V182-'자료입력 및 결과표시'!$B$4-90&gt;='자료입력 및 결과표시'!$E$4,'자료입력 및 결과표시'!$E$4,$V182-'자료입력 및 결과표시'!$B$4-90)),0)</f>
        <v>0</v>
      </c>
      <c r="EL182" s="17">
        <f>IF(AND(S182='자료입력 및 결과표시'!$B$6,COUNTIF('업무중복도(데이터 입력)'!$W182:$DR182,'자료입력 및 결과표시'!$C$6)&gt;=1),1,0)</f>
        <v>0</v>
      </c>
      <c r="EM182" s="17">
        <f>IF(AND(S182='자료입력 및 결과표시'!$B$7,COUNTIF('업무중복도(데이터 입력)'!$W182:$DR182,'자료입력 및 결과표시'!$C$7)&gt;=1),2,0)</f>
        <v>0</v>
      </c>
      <c r="EN182" s="17">
        <f>IF(AND(S182='자료입력 및 결과표시'!$B$8,COUNTIF('업무중복도(데이터 입력)'!$W182:$DR182,'자료입력 및 결과표시'!$C$8)&gt;=1),3,0)</f>
        <v>0</v>
      </c>
      <c r="EO182" s="17">
        <f>IF(AND(S182='자료입력 및 결과표시'!$B$9,COUNTIF('업무중복도(데이터 입력)'!$W182:$DR182,'자료입력 및 결과표시'!$C$9)&gt;=1),4,0)</f>
        <v>0</v>
      </c>
      <c r="EP182" s="17">
        <f>IF(AND(S182='자료입력 및 결과표시'!$B$10,COUNTIF('업무중복도(데이터 입력)'!$W182:$DR182,'자료입력 및 결과표시'!$C$10)&gt;=1),5,0)</f>
        <v>0</v>
      </c>
      <c r="EQ182" s="17">
        <f>IF(AND(S182='자료입력 및 결과표시'!$B$11,COUNTIF('업무중복도(데이터 입력)'!$W182:$DR182,'자료입력 및 결과표시'!$C$11)&gt;=1),6,0)</f>
        <v>0</v>
      </c>
      <c r="ER182" s="17">
        <f>IF(AND(S182='자료입력 및 결과표시'!$B$12,COUNTIF('업무중복도(데이터 입력)'!$W182:$DR182,'자료입력 및 결과표시'!$C$12)&gt;=1),7,0)</f>
        <v>0</v>
      </c>
      <c r="ES182" s="17">
        <f>IF(AND(S182='자료입력 및 결과표시'!$B$13,COUNTIF('업무중복도(데이터 입력)'!$W182:$DR182,'자료입력 및 결과표시'!$C$13)&gt;=1),8,0)</f>
        <v>0</v>
      </c>
      <c r="ET182" s="17">
        <f>IF(AND(S182='자료입력 및 결과표시'!$B$14,COUNTIF('업무중복도(데이터 입력)'!$W182:$DR182,'자료입력 및 결과표시'!$C$14)&gt;=1),9,0)</f>
        <v>0</v>
      </c>
      <c r="EU182" s="17">
        <f>IF(AND(S182='자료입력 및 결과표시'!$B$15,COUNTIF('업무중복도(데이터 입력)'!$W182:$DR182,'자료입력 및 결과표시'!$C$15)&gt;=1),10,0)</f>
        <v>0</v>
      </c>
      <c r="EV182" s="17">
        <f>IF(AND(S182='자료입력 및 결과표시'!$B$16,COUNTIF('업무중복도(데이터 입력)'!$W182:$DR182,'자료입력 및 결과표시'!$C$16)&gt;=1),11,0)</f>
        <v>0</v>
      </c>
      <c r="EW182" s="17">
        <f>IF(AND(S182='자료입력 및 결과표시'!$B$17,COUNTIF('업무중복도(데이터 입력)'!$W182:$DR182,'자료입력 및 결과표시'!$C$17)&gt;=1),12,0)</f>
        <v>0</v>
      </c>
      <c r="EX182" s="17">
        <f>IF(AND(S182='자료입력 및 결과표시'!$B$18,COUNTIF('업무중복도(데이터 입력)'!$W182:$DR182,'자료입력 및 결과표시'!$C$18)&gt;=1),13,0)</f>
        <v>0</v>
      </c>
      <c r="EY182" s="17">
        <f>IF(AND(S182='자료입력 및 결과표시'!$B$19,COUNTIF('업무중복도(데이터 입력)'!$W182:$DR182,'자료입력 및 결과표시'!$C$19)&gt;=1),14,0)</f>
        <v>0</v>
      </c>
      <c r="EZ182" s="17">
        <f>IF(AND(S182='자료입력 및 결과표시'!$B$20,COUNTIF('업무중복도(데이터 입력)'!$W182:$DR182,'자료입력 및 결과표시'!$C$20)&gt;=1),15,0)</f>
        <v>0</v>
      </c>
      <c r="FA182" s="17">
        <f>IF(AND(S182='자료입력 및 결과표시'!$B$21,COUNTIF('업무중복도(데이터 입력)'!$W182:$DR182,'자료입력 및 결과표시'!$C$21)&gt;=1),16,0)</f>
        <v>0</v>
      </c>
      <c r="FD182" s="270" t="str">
        <f ca="1">IFERROR(MATCH('자료입력 및 결과표시'!$C$62,OFFSET($R$3,$FD181,,1000),0)+$FD181,"")</f>
        <v/>
      </c>
      <c r="FE182" s="271" t="str">
        <f t="shared" ca="1" si="383"/>
        <v/>
      </c>
      <c r="FK182" s="17">
        <f t="shared" si="384"/>
        <v>0</v>
      </c>
      <c r="FO182"/>
      <c r="FP182" s="17" t="str">
        <f t="shared" ca="1" si="385"/>
        <v/>
      </c>
      <c r="FQ182" s="270" t="str">
        <f ca="1">IFERROR(MATCH('자료입력 및 결과표시'!$C$62,OFFSET($R$3,$FQ181,,1000),0)+$FQ181,"")</f>
        <v/>
      </c>
      <c r="FR182" s="17" t="str">
        <f t="shared" ca="1" si="386"/>
        <v/>
      </c>
      <c r="FS182" s="17" t="str">
        <f t="shared" ca="1" si="387"/>
        <v/>
      </c>
      <c r="FT182" s="17" t="str">
        <f t="shared" ca="1" si="388"/>
        <v/>
      </c>
      <c r="FU182" s="17" t="str">
        <f t="shared" ca="1" si="389"/>
        <v/>
      </c>
      <c r="FV182" s="17" t="str">
        <f t="shared" ca="1" si="390"/>
        <v/>
      </c>
      <c r="FW182" s="17" t="str">
        <f t="shared" ca="1" si="391"/>
        <v/>
      </c>
      <c r="FX182" s="17" t="str">
        <f t="shared" ca="1" si="392"/>
        <v/>
      </c>
      <c r="FY182" s="17" t="str">
        <f t="shared" ca="1" si="393"/>
        <v/>
      </c>
      <c r="FZ182" s="17" t="str">
        <f t="shared" ca="1" si="394"/>
        <v/>
      </c>
      <c r="GA182" s="17" t="str">
        <f t="shared" ca="1" si="395"/>
        <v/>
      </c>
      <c r="GB182" s="17" t="str">
        <f t="shared" ca="1" si="396"/>
        <v/>
      </c>
      <c r="GC182" s="17" t="str">
        <f t="shared" ca="1" si="397"/>
        <v/>
      </c>
      <c r="GD182" s="17" t="str">
        <f t="shared" ca="1" si="398"/>
        <v/>
      </c>
      <c r="GE182" s="17" t="str">
        <f t="shared" ca="1" si="399"/>
        <v/>
      </c>
      <c r="GF182" s="17" t="str">
        <f t="shared" ca="1" si="400"/>
        <v/>
      </c>
      <c r="GG182" s="17" t="str">
        <f t="shared" ca="1" si="401"/>
        <v/>
      </c>
      <c r="GH182" s="17" t="str">
        <f t="shared" ca="1" si="402"/>
        <v/>
      </c>
      <c r="GI182" s="17" t="str">
        <f t="shared" ca="1" si="403"/>
        <v/>
      </c>
      <c r="GJ182" s="17" t="str">
        <f t="shared" ca="1" si="404"/>
        <v/>
      </c>
      <c r="GK182" s="17" t="str">
        <f t="shared" ca="1" si="405"/>
        <v/>
      </c>
      <c r="GL182" s="17" t="str">
        <f t="shared" ca="1" si="406"/>
        <v/>
      </c>
      <c r="GM182" s="17" t="str">
        <f t="shared" ca="1" si="407"/>
        <v/>
      </c>
      <c r="GN182" s="17" t="str">
        <f t="shared" ca="1" si="408"/>
        <v/>
      </c>
      <c r="GO182" s="17" t="str">
        <f t="shared" ca="1" si="409"/>
        <v/>
      </c>
      <c r="GP182" s="17" t="str">
        <f t="shared" ca="1" si="410"/>
        <v/>
      </c>
      <c r="GQ182" s="17" t="str">
        <f t="shared" ca="1" si="411"/>
        <v/>
      </c>
      <c r="GR182" s="17" t="str">
        <f t="shared" ca="1" si="412"/>
        <v/>
      </c>
      <c r="GS182" s="17" t="str">
        <f t="shared" ca="1" si="413"/>
        <v/>
      </c>
      <c r="GT182" s="17" t="str">
        <f t="shared" ca="1" si="414"/>
        <v/>
      </c>
      <c r="GU182" s="17" t="str">
        <f t="shared" ca="1" si="415"/>
        <v/>
      </c>
      <c r="GV182" s="17" t="str">
        <f t="shared" ca="1" si="416"/>
        <v/>
      </c>
      <c r="GW182" s="17" t="str">
        <f t="shared" ca="1" si="417"/>
        <v/>
      </c>
      <c r="GX182" s="17" t="str">
        <f t="shared" ca="1" si="418"/>
        <v/>
      </c>
      <c r="GY182" s="17" t="str">
        <f t="shared" ca="1" si="419"/>
        <v/>
      </c>
      <c r="GZ182" s="17" t="str">
        <f t="shared" ca="1" si="420"/>
        <v/>
      </c>
      <c r="HA182" s="17" t="str">
        <f t="shared" ca="1" si="421"/>
        <v/>
      </c>
      <c r="HB182" s="17" t="str">
        <f t="shared" ca="1" si="422"/>
        <v/>
      </c>
      <c r="HC182" s="17" t="str">
        <f t="shared" ca="1" si="423"/>
        <v/>
      </c>
      <c r="HD182" s="17" t="str">
        <f t="shared" ca="1" si="424"/>
        <v/>
      </c>
      <c r="HE182" s="17" t="str">
        <f t="shared" ca="1" si="425"/>
        <v/>
      </c>
      <c r="HF182" s="17" t="str">
        <f t="shared" ca="1" si="426"/>
        <v/>
      </c>
      <c r="HG182" s="17" t="str">
        <f t="shared" ca="1" si="427"/>
        <v/>
      </c>
      <c r="HH182" s="17" t="str">
        <f t="shared" ca="1" si="428"/>
        <v/>
      </c>
      <c r="HI182" s="17" t="str">
        <f t="shared" ca="1" si="429"/>
        <v/>
      </c>
      <c r="HJ182" s="17" t="str">
        <f t="shared" ca="1" si="430"/>
        <v/>
      </c>
      <c r="HK182" s="17" t="str">
        <f t="shared" ca="1" si="431"/>
        <v/>
      </c>
      <c r="HL182" s="17" t="str">
        <f t="shared" ca="1" si="432"/>
        <v/>
      </c>
      <c r="HM182" s="17" t="str">
        <f t="shared" ca="1" si="433"/>
        <v/>
      </c>
      <c r="HN182" s="17" t="str">
        <f t="shared" ca="1" si="434"/>
        <v/>
      </c>
      <c r="HO182" s="17" t="str">
        <f t="shared" ca="1" si="435"/>
        <v/>
      </c>
      <c r="HP182" s="17" t="str">
        <f t="shared" ca="1" si="436"/>
        <v/>
      </c>
      <c r="HQ182" s="17" t="str">
        <f t="shared" ca="1" si="437"/>
        <v/>
      </c>
      <c r="HR182" s="17" t="str">
        <f t="shared" ca="1" si="438"/>
        <v/>
      </c>
      <c r="HS182" s="17" t="str">
        <f t="shared" ca="1" si="439"/>
        <v/>
      </c>
      <c r="HT182" s="17" t="str">
        <f t="shared" ca="1" si="440"/>
        <v/>
      </c>
      <c r="HU182" s="17" t="str">
        <f t="shared" ca="1" si="441"/>
        <v/>
      </c>
      <c r="HV182" s="17" t="str">
        <f t="shared" ca="1" si="442"/>
        <v/>
      </c>
      <c r="HW182" s="17" t="str">
        <f t="shared" ca="1" si="443"/>
        <v/>
      </c>
      <c r="HX182" s="17" t="str">
        <f t="shared" ca="1" si="444"/>
        <v/>
      </c>
      <c r="HY182" s="17" t="str">
        <f t="shared" ca="1" si="445"/>
        <v/>
      </c>
      <c r="HZ182" s="17" t="str">
        <f t="shared" ca="1" si="446"/>
        <v/>
      </c>
      <c r="IA182" s="17" t="str">
        <f t="shared" ca="1" si="447"/>
        <v/>
      </c>
      <c r="IB182" s="17" t="str">
        <f t="shared" ca="1" si="448"/>
        <v/>
      </c>
      <c r="IC182" s="17" t="str">
        <f t="shared" ca="1" si="449"/>
        <v/>
      </c>
      <c r="ID182" s="17" t="str">
        <f t="shared" ca="1" si="450"/>
        <v/>
      </c>
      <c r="IE182" s="17" t="str">
        <f t="shared" ca="1" si="451"/>
        <v/>
      </c>
      <c r="IF182" s="17" t="str">
        <f t="shared" ca="1" si="452"/>
        <v/>
      </c>
      <c r="IG182" s="17" t="str">
        <f t="shared" ca="1" si="453"/>
        <v/>
      </c>
      <c r="IH182" s="17" t="str">
        <f t="shared" ca="1" si="454"/>
        <v/>
      </c>
      <c r="II182" s="17" t="str">
        <f t="shared" ca="1" si="455"/>
        <v/>
      </c>
      <c r="IJ182" s="17" t="str">
        <f t="shared" ca="1" si="456"/>
        <v/>
      </c>
      <c r="IK182" s="17" t="str">
        <f t="shared" ca="1" si="457"/>
        <v/>
      </c>
      <c r="IL182" s="17" t="str">
        <f t="shared" ca="1" si="458"/>
        <v/>
      </c>
      <c r="IM182" s="17" t="str">
        <f t="shared" ca="1" si="459"/>
        <v/>
      </c>
      <c r="IN182" s="17" t="str">
        <f t="shared" ca="1" si="460"/>
        <v/>
      </c>
      <c r="IO182" s="17" t="str">
        <f t="shared" ca="1" si="461"/>
        <v/>
      </c>
      <c r="IP182" s="17" t="str">
        <f t="shared" ca="1" si="462"/>
        <v/>
      </c>
      <c r="IQ182" s="17" t="str">
        <f t="shared" ca="1" si="463"/>
        <v/>
      </c>
      <c r="IR182" s="17" t="str">
        <f t="shared" ca="1" si="464"/>
        <v/>
      </c>
      <c r="IS182" s="17" t="str">
        <f t="shared" ca="1" si="465"/>
        <v/>
      </c>
      <c r="IT182" s="17" t="str">
        <f t="shared" ca="1" si="466"/>
        <v/>
      </c>
      <c r="IU182" s="17" t="str">
        <f t="shared" ca="1" si="467"/>
        <v/>
      </c>
      <c r="IV182" s="17" t="str">
        <f t="shared" ca="1" si="468"/>
        <v/>
      </c>
      <c r="IW182" s="17" t="str">
        <f t="shared" ca="1" si="469"/>
        <v/>
      </c>
      <c r="IX182" s="17" t="str">
        <f t="shared" ca="1" si="470"/>
        <v/>
      </c>
      <c r="IY182" s="17" t="str">
        <f t="shared" ca="1" si="471"/>
        <v/>
      </c>
      <c r="IZ182" s="17" t="str">
        <f t="shared" ca="1" si="472"/>
        <v/>
      </c>
      <c r="JA182" s="17" t="str">
        <f t="shared" ca="1" si="473"/>
        <v/>
      </c>
      <c r="JB182" s="17" t="str">
        <f t="shared" ca="1" si="474"/>
        <v/>
      </c>
      <c r="JC182" s="17" t="str">
        <f t="shared" ca="1" si="475"/>
        <v/>
      </c>
      <c r="JD182" s="17" t="str">
        <f t="shared" ca="1" si="476"/>
        <v/>
      </c>
      <c r="JE182" s="17" t="str">
        <f t="shared" ca="1" si="477"/>
        <v/>
      </c>
      <c r="JF182" s="17" t="str">
        <f t="shared" ca="1" si="478"/>
        <v/>
      </c>
      <c r="JG182" s="17" t="str">
        <f t="shared" ca="1" si="479"/>
        <v/>
      </c>
      <c r="JH182" s="17" t="str">
        <f t="shared" ca="1" si="480"/>
        <v/>
      </c>
      <c r="JI182" s="17" t="str">
        <f t="shared" ca="1" si="481"/>
        <v/>
      </c>
      <c r="JJ182" s="17" t="str">
        <f t="shared" ca="1" si="482"/>
        <v/>
      </c>
      <c r="JK182" s="17" t="str">
        <f t="shared" ca="1" si="483"/>
        <v/>
      </c>
      <c r="JL182" s="17" t="str">
        <f t="shared" ca="1" si="484"/>
        <v/>
      </c>
      <c r="JM182" s="17" t="str">
        <f t="shared" ca="1" si="485"/>
        <v/>
      </c>
    </row>
    <row r="183" spans="1:273">
      <c r="A183" s="17" t="str">
        <f t="shared" si="366"/>
        <v>\\\0</v>
      </c>
      <c r="B183" s="17" t="str">
        <f t="shared" si="367"/>
        <v>\\\0</v>
      </c>
      <c r="C183" s="17" t="str">
        <f t="shared" si="368"/>
        <v>\\\0</v>
      </c>
      <c r="D183" s="17" t="str">
        <f t="shared" si="369"/>
        <v>\\\0</v>
      </c>
      <c r="E183" s="17" t="str">
        <f t="shared" si="370"/>
        <v>\\\0</v>
      </c>
      <c r="F183" s="17" t="str">
        <f t="shared" si="371"/>
        <v>\\\0</v>
      </c>
      <c r="G183" s="17" t="str">
        <f t="shared" si="372"/>
        <v>\\\0</v>
      </c>
      <c r="H183" s="17" t="str">
        <f t="shared" si="373"/>
        <v>\\\0</v>
      </c>
      <c r="I183" s="17" t="str">
        <f t="shared" si="374"/>
        <v>\\\0</v>
      </c>
      <c r="J183" s="17" t="str">
        <f t="shared" si="375"/>
        <v>\\\0</v>
      </c>
      <c r="K183" s="17" t="str">
        <f t="shared" si="376"/>
        <v>\\\0</v>
      </c>
      <c r="L183" s="17" t="str">
        <f t="shared" si="377"/>
        <v>\\\0</v>
      </c>
      <c r="M183" s="17" t="str">
        <f t="shared" si="378"/>
        <v>\\\0</v>
      </c>
      <c r="N183" s="17" t="str">
        <f t="shared" si="379"/>
        <v>\\\0</v>
      </c>
      <c r="O183" s="17" t="str">
        <f t="shared" si="380"/>
        <v>\\\0</v>
      </c>
      <c r="P183" s="17" t="str">
        <f t="shared" si="381"/>
        <v>\\\0</v>
      </c>
      <c r="R183" s="17" t="str">
        <f t="shared" si="382"/>
        <v>\\</v>
      </c>
      <c r="S183" s="38"/>
      <c r="T183" s="39"/>
      <c r="U183" s="31"/>
      <c r="V183" s="32"/>
      <c r="W183" s="36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35"/>
      <c r="DS183" s="287"/>
      <c r="DT183" s="36"/>
      <c r="DU183" s="37"/>
      <c r="DV183" s="28">
        <f>IF(AND($S183='자료입력 및 결과표시'!$B$6,COUNTIF($W183:$DR183,'자료입력 및 결과표시'!$C$6)&gt;=1),IF(OR('자료입력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DW183" s="28">
        <f>IF(AND($S183='자료입력 및 결과표시'!$B$7,COUNTIF($W183:$DR183,'자료입력 및 결과표시'!$C$7)&gt;=1),IF(OR('자료입력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DX183" s="28">
        <f>IF(AND($S183='자료입력 및 결과표시'!$B$8,COUNTIF($W183:$DR183,'자료입력 및 결과표시'!$C$8)&gt;=1),IF(OR('자료입력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DY183" s="28">
        <f>IF(AND($S183='자료입력 및 결과표시'!$B$9,COUNTIF($W183:$DR183,'자료입력 및 결과표시'!$C$9)&gt;=1),IF(OR('자료입력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DZ183" s="28">
        <f>IF(AND($S183='자료입력 및 결과표시'!$B$10,COUNTIF($W183:$DR183,'자료입력 및 결과표시'!$C$10)&gt;=1),IF(OR('자료입력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A183" s="28">
        <f>IF(AND($S183='자료입력 및 결과표시'!$B$11,COUNTIF($W183:$DR183,'자료입력 및 결과표시'!$C$11)&gt;=1),IF(OR('자료입력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B183" s="28">
        <f>IF(AND($S183='자료입력 및 결과표시'!$B$12,COUNTIF($W183:$DR183,'자료입력 및 결과표시'!$C$12)&gt;=1),IF(OR('자료입력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C183" s="28">
        <f>IF(AND($S183='자료입력 및 결과표시'!$B$13,COUNTIF($W183:$DR183,'자료입력 및 결과표시'!$C$13)&gt;=1),IF(OR('자료입력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D183" s="28">
        <f>IF(AND($S183='자료입력 및 결과표시'!$B$14,COUNTIF($W183:$DR183,'자료입력 및 결과표시'!$C$14)&gt;=1),IF(OR('자료입력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E183" s="28">
        <f>IF(AND($S183='자료입력 및 결과표시'!$B$15,COUNTIF($W183:$DR183,'자료입력 및 결과표시'!$C$15)&gt;=1),IF(OR('자료입력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F183" s="28">
        <f>IF(AND($S183='자료입력 및 결과표시'!$B$16,COUNTIF($W183:$DR183,'자료입력 및 결과표시'!$C$16)&gt;=1),IF(OR('자료입력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G183" s="28">
        <f>IF(AND($S183='자료입력 및 결과표시'!$B$17,COUNTIF($W183:$DR183,'자료입력 및 결과표시'!$C$17)&gt;=1),IF(OR('자료입력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H183" s="28">
        <f>IF(AND($S183='자료입력 및 결과표시'!$B$18,COUNTIF($W183:$DR183,'자료입력 및 결과표시'!$C$18)&gt;=1),IF(OR('자료입력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I183" s="28">
        <f>IF(AND($S183='자료입력 및 결과표시'!$B$19,COUNTIF($W183:$DR183,'자료입력 및 결과표시'!$C$19)&gt;=1),IF(OR('자료입력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J183" s="28">
        <f>IF(AND($S183='자료입력 및 결과표시'!$B$20,COUNTIF($W183:$DR183,'자료입력 및 결과표시'!$C$20)&gt;=1),IF(OR('자료입력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K183" s="28">
        <f>IF(AND($S183='자료입력 및 결과표시'!$B$21,COUNTIF($W183:$DR183,'자료입력 및 결과표시'!$C$21)&gt;=1),IF(OR('자료입력 및 결과표시'!$B$4+90&gt;=$V183,'자료입력 및 결과표시'!$B$4&lt;$U183),0,IF($V183-'자료입력 및 결과표시'!$B$4-90&gt;='자료입력 및 결과표시'!$E$4,'자료입력 및 결과표시'!$E$4,$V183-'자료입력 및 결과표시'!$B$4-90)),0)</f>
        <v>0</v>
      </c>
      <c r="EL183" s="17">
        <f>IF(AND(S183='자료입력 및 결과표시'!$B$6,COUNTIF('업무중복도(데이터 입력)'!$W183:$DR183,'자료입력 및 결과표시'!$C$6)&gt;=1),1,0)</f>
        <v>0</v>
      </c>
      <c r="EM183" s="17">
        <f>IF(AND(S183='자료입력 및 결과표시'!$B$7,COUNTIF('업무중복도(데이터 입력)'!$W183:$DR183,'자료입력 및 결과표시'!$C$7)&gt;=1),2,0)</f>
        <v>0</v>
      </c>
      <c r="EN183" s="17">
        <f>IF(AND(S183='자료입력 및 결과표시'!$B$8,COUNTIF('업무중복도(데이터 입력)'!$W183:$DR183,'자료입력 및 결과표시'!$C$8)&gt;=1),3,0)</f>
        <v>0</v>
      </c>
      <c r="EO183" s="17">
        <f>IF(AND(S183='자료입력 및 결과표시'!$B$9,COUNTIF('업무중복도(데이터 입력)'!$W183:$DR183,'자료입력 및 결과표시'!$C$9)&gt;=1),4,0)</f>
        <v>0</v>
      </c>
      <c r="EP183" s="17">
        <f>IF(AND(S183='자료입력 및 결과표시'!$B$10,COUNTIF('업무중복도(데이터 입력)'!$W183:$DR183,'자료입력 및 결과표시'!$C$10)&gt;=1),5,0)</f>
        <v>0</v>
      </c>
      <c r="EQ183" s="17">
        <f>IF(AND(S183='자료입력 및 결과표시'!$B$11,COUNTIF('업무중복도(데이터 입력)'!$W183:$DR183,'자료입력 및 결과표시'!$C$11)&gt;=1),6,0)</f>
        <v>0</v>
      </c>
      <c r="ER183" s="17">
        <f>IF(AND(S183='자료입력 및 결과표시'!$B$12,COUNTIF('업무중복도(데이터 입력)'!$W183:$DR183,'자료입력 및 결과표시'!$C$12)&gt;=1),7,0)</f>
        <v>0</v>
      </c>
      <c r="ES183" s="17">
        <f>IF(AND(S183='자료입력 및 결과표시'!$B$13,COUNTIF('업무중복도(데이터 입력)'!$W183:$DR183,'자료입력 및 결과표시'!$C$13)&gt;=1),8,0)</f>
        <v>0</v>
      </c>
      <c r="ET183" s="17">
        <f>IF(AND(S183='자료입력 및 결과표시'!$B$14,COUNTIF('업무중복도(데이터 입력)'!$W183:$DR183,'자료입력 및 결과표시'!$C$14)&gt;=1),9,0)</f>
        <v>0</v>
      </c>
      <c r="EU183" s="17">
        <f>IF(AND(S183='자료입력 및 결과표시'!$B$15,COUNTIF('업무중복도(데이터 입력)'!$W183:$DR183,'자료입력 및 결과표시'!$C$15)&gt;=1),10,0)</f>
        <v>0</v>
      </c>
      <c r="EV183" s="17">
        <f>IF(AND(S183='자료입력 및 결과표시'!$B$16,COUNTIF('업무중복도(데이터 입력)'!$W183:$DR183,'자료입력 및 결과표시'!$C$16)&gt;=1),11,0)</f>
        <v>0</v>
      </c>
      <c r="EW183" s="17">
        <f>IF(AND(S183='자료입력 및 결과표시'!$B$17,COUNTIF('업무중복도(데이터 입력)'!$W183:$DR183,'자료입력 및 결과표시'!$C$17)&gt;=1),12,0)</f>
        <v>0</v>
      </c>
      <c r="EX183" s="17">
        <f>IF(AND(S183='자료입력 및 결과표시'!$B$18,COUNTIF('업무중복도(데이터 입력)'!$W183:$DR183,'자료입력 및 결과표시'!$C$18)&gt;=1),13,0)</f>
        <v>0</v>
      </c>
      <c r="EY183" s="17">
        <f>IF(AND(S183='자료입력 및 결과표시'!$B$19,COUNTIF('업무중복도(데이터 입력)'!$W183:$DR183,'자료입력 및 결과표시'!$C$19)&gt;=1),14,0)</f>
        <v>0</v>
      </c>
      <c r="EZ183" s="17">
        <f>IF(AND(S183='자료입력 및 결과표시'!$B$20,COUNTIF('업무중복도(데이터 입력)'!$W183:$DR183,'자료입력 및 결과표시'!$C$20)&gt;=1),15,0)</f>
        <v>0</v>
      </c>
      <c r="FA183" s="17">
        <f>IF(AND(S183='자료입력 및 결과표시'!$B$21,COUNTIF('업무중복도(데이터 입력)'!$W183:$DR183,'자료입력 및 결과표시'!$C$21)&gt;=1),16,0)</f>
        <v>0</v>
      </c>
      <c r="FD183" s="270" t="str">
        <f ca="1">IFERROR(MATCH('자료입력 및 결과표시'!$C$62,OFFSET($R$3,$FD182,,1000),0)+$FD182,"")</f>
        <v/>
      </c>
      <c r="FE183" s="271" t="str">
        <f t="shared" ca="1" si="383"/>
        <v/>
      </c>
      <c r="FK183" s="17">
        <f t="shared" si="384"/>
        <v>0</v>
      </c>
      <c r="FO183"/>
      <c r="FP183" s="17" t="str">
        <f t="shared" ca="1" si="385"/>
        <v/>
      </c>
      <c r="FQ183" s="270" t="str">
        <f ca="1">IFERROR(MATCH('자료입력 및 결과표시'!$C$62,OFFSET($R$3,$FQ182,,1000),0)+$FQ182,"")</f>
        <v/>
      </c>
      <c r="FR183" s="17" t="str">
        <f t="shared" ca="1" si="386"/>
        <v/>
      </c>
      <c r="FS183" s="17" t="str">
        <f t="shared" ca="1" si="387"/>
        <v/>
      </c>
      <c r="FT183" s="17" t="str">
        <f t="shared" ca="1" si="388"/>
        <v/>
      </c>
      <c r="FU183" s="17" t="str">
        <f t="shared" ca="1" si="389"/>
        <v/>
      </c>
      <c r="FV183" s="17" t="str">
        <f t="shared" ca="1" si="390"/>
        <v/>
      </c>
      <c r="FW183" s="17" t="str">
        <f t="shared" ca="1" si="391"/>
        <v/>
      </c>
      <c r="FX183" s="17" t="str">
        <f t="shared" ca="1" si="392"/>
        <v/>
      </c>
      <c r="FY183" s="17" t="str">
        <f t="shared" ca="1" si="393"/>
        <v/>
      </c>
      <c r="FZ183" s="17" t="str">
        <f t="shared" ca="1" si="394"/>
        <v/>
      </c>
      <c r="GA183" s="17" t="str">
        <f t="shared" ca="1" si="395"/>
        <v/>
      </c>
      <c r="GB183" s="17" t="str">
        <f t="shared" ca="1" si="396"/>
        <v/>
      </c>
      <c r="GC183" s="17" t="str">
        <f t="shared" ca="1" si="397"/>
        <v/>
      </c>
      <c r="GD183" s="17" t="str">
        <f t="shared" ca="1" si="398"/>
        <v/>
      </c>
      <c r="GE183" s="17" t="str">
        <f t="shared" ca="1" si="399"/>
        <v/>
      </c>
      <c r="GF183" s="17" t="str">
        <f t="shared" ca="1" si="400"/>
        <v/>
      </c>
      <c r="GG183" s="17" t="str">
        <f t="shared" ca="1" si="401"/>
        <v/>
      </c>
      <c r="GH183" s="17" t="str">
        <f t="shared" ca="1" si="402"/>
        <v/>
      </c>
      <c r="GI183" s="17" t="str">
        <f t="shared" ca="1" si="403"/>
        <v/>
      </c>
      <c r="GJ183" s="17" t="str">
        <f t="shared" ca="1" si="404"/>
        <v/>
      </c>
      <c r="GK183" s="17" t="str">
        <f t="shared" ca="1" si="405"/>
        <v/>
      </c>
      <c r="GL183" s="17" t="str">
        <f t="shared" ca="1" si="406"/>
        <v/>
      </c>
      <c r="GM183" s="17" t="str">
        <f t="shared" ca="1" si="407"/>
        <v/>
      </c>
      <c r="GN183" s="17" t="str">
        <f t="shared" ca="1" si="408"/>
        <v/>
      </c>
      <c r="GO183" s="17" t="str">
        <f t="shared" ca="1" si="409"/>
        <v/>
      </c>
      <c r="GP183" s="17" t="str">
        <f t="shared" ca="1" si="410"/>
        <v/>
      </c>
      <c r="GQ183" s="17" t="str">
        <f t="shared" ca="1" si="411"/>
        <v/>
      </c>
      <c r="GR183" s="17" t="str">
        <f t="shared" ca="1" si="412"/>
        <v/>
      </c>
      <c r="GS183" s="17" t="str">
        <f t="shared" ca="1" si="413"/>
        <v/>
      </c>
      <c r="GT183" s="17" t="str">
        <f t="shared" ca="1" si="414"/>
        <v/>
      </c>
      <c r="GU183" s="17" t="str">
        <f t="shared" ca="1" si="415"/>
        <v/>
      </c>
      <c r="GV183" s="17" t="str">
        <f t="shared" ca="1" si="416"/>
        <v/>
      </c>
      <c r="GW183" s="17" t="str">
        <f t="shared" ca="1" si="417"/>
        <v/>
      </c>
      <c r="GX183" s="17" t="str">
        <f t="shared" ca="1" si="418"/>
        <v/>
      </c>
      <c r="GY183" s="17" t="str">
        <f t="shared" ca="1" si="419"/>
        <v/>
      </c>
      <c r="GZ183" s="17" t="str">
        <f t="shared" ca="1" si="420"/>
        <v/>
      </c>
      <c r="HA183" s="17" t="str">
        <f t="shared" ca="1" si="421"/>
        <v/>
      </c>
      <c r="HB183" s="17" t="str">
        <f t="shared" ca="1" si="422"/>
        <v/>
      </c>
      <c r="HC183" s="17" t="str">
        <f t="shared" ca="1" si="423"/>
        <v/>
      </c>
      <c r="HD183" s="17" t="str">
        <f t="shared" ca="1" si="424"/>
        <v/>
      </c>
      <c r="HE183" s="17" t="str">
        <f t="shared" ca="1" si="425"/>
        <v/>
      </c>
      <c r="HF183" s="17" t="str">
        <f t="shared" ca="1" si="426"/>
        <v/>
      </c>
      <c r="HG183" s="17" t="str">
        <f t="shared" ca="1" si="427"/>
        <v/>
      </c>
      <c r="HH183" s="17" t="str">
        <f t="shared" ca="1" si="428"/>
        <v/>
      </c>
      <c r="HI183" s="17" t="str">
        <f t="shared" ca="1" si="429"/>
        <v/>
      </c>
      <c r="HJ183" s="17" t="str">
        <f t="shared" ca="1" si="430"/>
        <v/>
      </c>
      <c r="HK183" s="17" t="str">
        <f t="shared" ca="1" si="431"/>
        <v/>
      </c>
      <c r="HL183" s="17" t="str">
        <f t="shared" ca="1" si="432"/>
        <v/>
      </c>
      <c r="HM183" s="17" t="str">
        <f t="shared" ca="1" si="433"/>
        <v/>
      </c>
      <c r="HN183" s="17" t="str">
        <f t="shared" ca="1" si="434"/>
        <v/>
      </c>
      <c r="HO183" s="17" t="str">
        <f t="shared" ca="1" si="435"/>
        <v/>
      </c>
      <c r="HP183" s="17" t="str">
        <f t="shared" ca="1" si="436"/>
        <v/>
      </c>
      <c r="HQ183" s="17" t="str">
        <f t="shared" ca="1" si="437"/>
        <v/>
      </c>
      <c r="HR183" s="17" t="str">
        <f t="shared" ca="1" si="438"/>
        <v/>
      </c>
      <c r="HS183" s="17" t="str">
        <f t="shared" ca="1" si="439"/>
        <v/>
      </c>
      <c r="HT183" s="17" t="str">
        <f t="shared" ca="1" si="440"/>
        <v/>
      </c>
      <c r="HU183" s="17" t="str">
        <f t="shared" ca="1" si="441"/>
        <v/>
      </c>
      <c r="HV183" s="17" t="str">
        <f t="shared" ca="1" si="442"/>
        <v/>
      </c>
      <c r="HW183" s="17" t="str">
        <f t="shared" ca="1" si="443"/>
        <v/>
      </c>
      <c r="HX183" s="17" t="str">
        <f t="shared" ca="1" si="444"/>
        <v/>
      </c>
      <c r="HY183" s="17" t="str">
        <f t="shared" ca="1" si="445"/>
        <v/>
      </c>
      <c r="HZ183" s="17" t="str">
        <f t="shared" ca="1" si="446"/>
        <v/>
      </c>
      <c r="IA183" s="17" t="str">
        <f t="shared" ca="1" si="447"/>
        <v/>
      </c>
      <c r="IB183" s="17" t="str">
        <f t="shared" ca="1" si="448"/>
        <v/>
      </c>
      <c r="IC183" s="17" t="str">
        <f t="shared" ca="1" si="449"/>
        <v/>
      </c>
      <c r="ID183" s="17" t="str">
        <f t="shared" ca="1" si="450"/>
        <v/>
      </c>
      <c r="IE183" s="17" t="str">
        <f t="shared" ca="1" si="451"/>
        <v/>
      </c>
      <c r="IF183" s="17" t="str">
        <f t="shared" ca="1" si="452"/>
        <v/>
      </c>
      <c r="IG183" s="17" t="str">
        <f t="shared" ca="1" si="453"/>
        <v/>
      </c>
      <c r="IH183" s="17" t="str">
        <f t="shared" ca="1" si="454"/>
        <v/>
      </c>
      <c r="II183" s="17" t="str">
        <f t="shared" ca="1" si="455"/>
        <v/>
      </c>
      <c r="IJ183" s="17" t="str">
        <f t="shared" ca="1" si="456"/>
        <v/>
      </c>
      <c r="IK183" s="17" t="str">
        <f t="shared" ca="1" si="457"/>
        <v/>
      </c>
      <c r="IL183" s="17" t="str">
        <f t="shared" ca="1" si="458"/>
        <v/>
      </c>
      <c r="IM183" s="17" t="str">
        <f t="shared" ca="1" si="459"/>
        <v/>
      </c>
      <c r="IN183" s="17" t="str">
        <f t="shared" ca="1" si="460"/>
        <v/>
      </c>
      <c r="IO183" s="17" t="str">
        <f t="shared" ca="1" si="461"/>
        <v/>
      </c>
      <c r="IP183" s="17" t="str">
        <f t="shared" ca="1" si="462"/>
        <v/>
      </c>
      <c r="IQ183" s="17" t="str">
        <f t="shared" ca="1" si="463"/>
        <v/>
      </c>
      <c r="IR183" s="17" t="str">
        <f t="shared" ca="1" si="464"/>
        <v/>
      </c>
      <c r="IS183" s="17" t="str">
        <f t="shared" ca="1" si="465"/>
        <v/>
      </c>
      <c r="IT183" s="17" t="str">
        <f t="shared" ca="1" si="466"/>
        <v/>
      </c>
      <c r="IU183" s="17" t="str">
        <f t="shared" ca="1" si="467"/>
        <v/>
      </c>
      <c r="IV183" s="17" t="str">
        <f t="shared" ca="1" si="468"/>
        <v/>
      </c>
      <c r="IW183" s="17" t="str">
        <f t="shared" ca="1" si="469"/>
        <v/>
      </c>
      <c r="IX183" s="17" t="str">
        <f t="shared" ca="1" si="470"/>
        <v/>
      </c>
      <c r="IY183" s="17" t="str">
        <f t="shared" ca="1" si="471"/>
        <v/>
      </c>
      <c r="IZ183" s="17" t="str">
        <f t="shared" ca="1" si="472"/>
        <v/>
      </c>
      <c r="JA183" s="17" t="str">
        <f t="shared" ca="1" si="473"/>
        <v/>
      </c>
      <c r="JB183" s="17" t="str">
        <f t="shared" ca="1" si="474"/>
        <v/>
      </c>
      <c r="JC183" s="17" t="str">
        <f t="shared" ca="1" si="475"/>
        <v/>
      </c>
      <c r="JD183" s="17" t="str">
        <f t="shared" ca="1" si="476"/>
        <v/>
      </c>
      <c r="JE183" s="17" t="str">
        <f t="shared" ca="1" si="477"/>
        <v/>
      </c>
      <c r="JF183" s="17" t="str">
        <f t="shared" ca="1" si="478"/>
        <v/>
      </c>
      <c r="JG183" s="17" t="str">
        <f t="shared" ca="1" si="479"/>
        <v/>
      </c>
      <c r="JH183" s="17" t="str">
        <f t="shared" ca="1" si="480"/>
        <v/>
      </c>
      <c r="JI183" s="17" t="str">
        <f t="shared" ca="1" si="481"/>
        <v/>
      </c>
      <c r="JJ183" s="17" t="str">
        <f t="shared" ca="1" si="482"/>
        <v/>
      </c>
      <c r="JK183" s="17" t="str">
        <f t="shared" ca="1" si="483"/>
        <v/>
      </c>
      <c r="JL183" s="17" t="str">
        <f t="shared" ca="1" si="484"/>
        <v/>
      </c>
      <c r="JM183" s="17" t="str">
        <f t="shared" ca="1" si="485"/>
        <v/>
      </c>
    </row>
    <row r="184" spans="1:273">
      <c r="A184" s="17" t="str">
        <f t="shared" si="366"/>
        <v>\\\0</v>
      </c>
      <c r="B184" s="17" t="str">
        <f t="shared" si="367"/>
        <v>\\\0</v>
      </c>
      <c r="C184" s="17" t="str">
        <f t="shared" si="368"/>
        <v>\\\0</v>
      </c>
      <c r="D184" s="17" t="str">
        <f t="shared" si="369"/>
        <v>\\\0</v>
      </c>
      <c r="E184" s="17" t="str">
        <f t="shared" si="370"/>
        <v>\\\0</v>
      </c>
      <c r="F184" s="17" t="str">
        <f t="shared" si="371"/>
        <v>\\\0</v>
      </c>
      <c r="G184" s="17" t="str">
        <f t="shared" si="372"/>
        <v>\\\0</v>
      </c>
      <c r="H184" s="17" t="str">
        <f t="shared" si="373"/>
        <v>\\\0</v>
      </c>
      <c r="I184" s="17" t="str">
        <f t="shared" si="374"/>
        <v>\\\0</v>
      </c>
      <c r="J184" s="17" t="str">
        <f t="shared" si="375"/>
        <v>\\\0</v>
      </c>
      <c r="K184" s="17" t="str">
        <f t="shared" si="376"/>
        <v>\\\0</v>
      </c>
      <c r="L184" s="17" t="str">
        <f t="shared" si="377"/>
        <v>\\\0</v>
      </c>
      <c r="M184" s="17" t="str">
        <f t="shared" si="378"/>
        <v>\\\0</v>
      </c>
      <c r="N184" s="17" t="str">
        <f t="shared" si="379"/>
        <v>\\\0</v>
      </c>
      <c r="O184" s="17" t="str">
        <f t="shared" si="380"/>
        <v>\\\0</v>
      </c>
      <c r="P184" s="17" t="str">
        <f t="shared" si="381"/>
        <v>\\\0</v>
      </c>
      <c r="R184" s="17" t="str">
        <f t="shared" si="382"/>
        <v>\\</v>
      </c>
      <c r="S184" s="38"/>
      <c r="T184" s="39"/>
      <c r="U184" s="31"/>
      <c r="V184" s="32"/>
      <c r="W184" s="36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35"/>
      <c r="DS184" s="287"/>
      <c r="DT184" s="36"/>
      <c r="DU184" s="37"/>
      <c r="DV184" s="28">
        <f>IF(AND($S184='자료입력 및 결과표시'!$B$6,COUNTIF($W184:$DR184,'자료입력 및 결과표시'!$C$6)&gt;=1),IF(OR('자료입력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DW184" s="28">
        <f>IF(AND($S184='자료입력 및 결과표시'!$B$7,COUNTIF($W184:$DR184,'자료입력 및 결과표시'!$C$7)&gt;=1),IF(OR('자료입력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DX184" s="28">
        <f>IF(AND($S184='자료입력 및 결과표시'!$B$8,COUNTIF($W184:$DR184,'자료입력 및 결과표시'!$C$8)&gt;=1),IF(OR('자료입력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DY184" s="28">
        <f>IF(AND($S184='자료입력 및 결과표시'!$B$9,COUNTIF($W184:$DR184,'자료입력 및 결과표시'!$C$9)&gt;=1),IF(OR('자료입력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DZ184" s="28">
        <f>IF(AND($S184='자료입력 및 결과표시'!$B$10,COUNTIF($W184:$DR184,'자료입력 및 결과표시'!$C$10)&gt;=1),IF(OR('자료입력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A184" s="28">
        <f>IF(AND($S184='자료입력 및 결과표시'!$B$11,COUNTIF($W184:$DR184,'자료입력 및 결과표시'!$C$11)&gt;=1),IF(OR('자료입력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B184" s="28">
        <f>IF(AND($S184='자료입력 및 결과표시'!$B$12,COUNTIF($W184:$DR184,'자료입력 및 결과표시'!$C$12)&gt;=1),IF(OR('자료입력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C184" s="28">
        <f>IF(AND($S184='자료입력 및 결과표시'!$B$13,COUNTIF($W184:$DR184,'자료입력 및 결과표시'!$C$13)&gt;=1),IF(OR('자료입력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D184" s="28">
        <f>IF(AND($S184='자료입력 및 결과표시'!$B$14,COUNTIF($W184:$DR184,'자료입력 및 결과표시'!$C$14)&gt;=1),IF(OR('자료입력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E184" s="28">
        <f>IF(AND($S184='자료입력 및 결과표시'!$B$15,COUNTIF($W184:$DR184,'자료입력 및 결과표시'!$C$15)&gt;=1),IF(OR('자료입력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F184" s="28">
        <f>IF(AND($S184='자료입력 및 결과표시'!$B$16,COUNTIF($W184:$DR184,'자료입력 및 결과표시'!$C$16)&gt;=1),IF(OR('자료입력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G184" s="28">
        <f>IF(AND($S184='자료입력 및 결과표시'!$B$17,COUNTIF($W184:$DR184,'자료입력 및 결과표시'!$C$17)&gt;=1),IF(OR('자료입력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H184" s="28">
        <f>IF(AND($S184='자료입력 및 결과표시'!$B$18,COUNTIF($W184:$DR184,'자료입력 및 결과표시'!$C$18)&gt;=1),IF(OR('자료입력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I184" s="28">
        <f>IF(AND($S184='자료입력 및 결과표시'!$B$19,COUNTIF($W184:$DR184,'자료입력 및 결과표시'!$C$19)&gt;=1),IF(OR('자료입력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J184" s="28">
        <f>IF(AND($S184='자료입력 및 결과표시'!$B$20,COUNTIF($W184:$DR184,'자료입력 및 결과표시'!$C$20)&gt;=1),IF(OR('자료입력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K184" s="28">
        <f>IF(AND($S184='자료입력 및 결과표시'!$B$21,COUNTIF($W184:$DR184,'자료입력 및 결과표시'!$C$21)&gt;=1),IF(OR('자료입력 및 결과표시'!$B$4+90&gt;=$V184,'자료입력 및 결과표시'!$B$4&lt;$U184),0,IF($V184-'자료입력 및 결과표시'!$B$4-90&gt;='자료입력 및 결과표시'!$E$4,'자료입력 및 결과표시'!$E$4,$V184-'자료입력 및 결과표시'!$B$4-90)),0)</f>
        <v>0</v>
      </c>
      <c r="EL184" s="17">
        <f>IF(AND(S184='자료입력 및 결과표시'!$B$6,COUNTIF('업무중복도(데이터 입력)'!$W184:$DR184,'자료입력 및 결과표시'!$C$6)&gt;=1),1,0)</f>
        <v>0</v>
      </c>
      <c r="EM184" s="17">
        <f>IF(AND(S184='자료입력 및 결과표시'!$B$7,COUNTIF('업무중복도(데이터 입력)'!$W184:$DR184,'자료입력 및 결과표시'!$C$7)&gt;=1),2,0)</f>
        <v>0</v>
      </c>
      <c r="EN184" s="17">
        <f>IF(AND(S184='자료입력 및 결과표시'!$B$8,COUNTIF('업무중복도(데이터 입력)'!$W184:$DR184,'자료입력 및 결과표시'!$C$8)&gt;=1),3,0)</f>
        <v>0</v>
      </c>
      <c r="EO184" s="17">
        <f>IF(AND(S184='자료입력 및 결과표시'!$B$9,COUNTIF('업무중복도(데이터 입력)'!$W184:$DR184,'자료입력 및 결과표시'!$C$9)&gt;=1),4,0)</f>
        <v>0</v>
      </c>
      <c r="EP184" s="17">
        <f>IF(AND(S184='자료입력 및 결과표시'!$B$10,COUNTIF('업무중복도(데이터 입력)'!$W184:$DR184,'자료입력 및 결과표시'!$C$10)&gt;=1),5,0)</f>
        <v>0</v>
      </c>
      <c r="EQ184" s="17">
        <f>IF(AND(S184='자료입력 및 결과표시'!$B$11,COUNTIF('업무중복도(데이터 입력)'!$W184:$DR184,'자료입력 및 결과표시'!$C$11)&gt;=1),6,0)</f>
        <v>0</v>
      </c>
      <c r="ER184" s="17">
        <f>IF(AND(S184='자료입력 및 결과표시'!$B$12,COUNTIF('업무중복도(데이터 입력)'!$W184:$DR184,'자료입력 및 결과표시'!$C$12)&gt;=1),7,0)</f>
        <v>0</v>
      </c>
      <c r="ES184" s="17">
        <f>IF(AND(S184='자료입력 및 결과표시'!$B$13,COUNTIF('업무중복도(데이터 입력)'!$W184:$DR184,'자료입력 및 결과표시'!$C$13)&gt;=1),8,0)</f>
        <v>0</v>
      </c>
      <c r="ET184" s="17">
        <f>IF(AND(S184='자료입력 및 결과표시'!$B$14,COUNTIF('업무중복도(데이터 입력)'!$W184:$DR184,'자료입력 및 결과표시'!$C$14)&gt;=1),9,0)</f>
        <v>0</v>
      </c>
      <c r="EU184" s="17">
        <f>IF(AND(S184='자료입력 및 결과표시'!$B$15,COUNTIF('업무중복도(데이터 입력)'!$W184:$DR184,'자료입력 및 결과표시'!$C$15)&gt;=1),10,0)</f>
        <v>0</v>
      </c>
      <c r="EV184" s="17">
        <f>IF(AND(S184='자료입력 및 결과표시'!$B$16,COUNTIF('업무중복도(데이터 입력)'!$W184:$DR184,'자료입력 및 결과표시'!$C$16)&gt;=1),11,0)</f>
        <v>0</v>
      </c>
      <c r="EW184" s="17">
        <f>IF(AND(S184='자료입력 및 결과표시'!$B$17,COUNTIF('업무중복도(데이터 입력)'!$W184:$DR184,'자료입력 및 결과표시'!$C$17)&gt;=1),12,0)</f>
        <v>0</v>
      </c>
      <c r="EX184" s="17">
        <f>IF(AND(S184='자료입력 및 결과표시'!$B$18,COUNTIF('업무중복도(데이터 입력)'!$W184:$DR184,'자료입력 및 결과표시'!$C$18)&gt;=1),13,0)</f>
        <v>0</v>
      </c>
      <c r="EY184" s="17">
        <f>IF(AND(S184='자료입력 및 결과표시'!$B$19,COUNTIF('업무중복도(데이터 입력)'!$W184:$DR184,'자료입력 및 결과표시'!$C$19)&gt;=1),14,0)</f>
        <v>0</v>
      </c>
      <c r="EZ184" s="17">
        <f>IF(AND(S184='자료입력 및 결과표시'!$B$20,COUNTIF('업무중복도(데이터 입력)'!$W184:$DR184,'자료입력 및 결과표시'!$C$20)&gt;=1),15,0)</f>
        <v>0</v>
      </c>
      <c r="FA184" s="17">
        <f>IF(AND(S184='자료입력 및 결과표시'!$B$21,COUNTIF('업무중복도(데이터 입력)'!$W184:$DR184,'자료입력 및 결과표시'!$C$21)&gt;=1),16,0)</f>
        <v>0</v>
      </c>
      <c r="FD184" s="270" t="str">
        <f ca="1">IFERROR(MATCH('자료입력 및 결과표시'!$C$62,OFFSET($R$3,$FD183,,1000),0)+$FD183,"")</f>
        <v/>
      </c>
      <c r="FE184" s="271" t="str">
        <f t="shared" ca="1" si="383"/>
        <v/>
      </c>
      <c r="FK184" s="17">
        <f t="shared" si="384"/>
        <v>0</v>
      </c>
      <c r="FO184"/>
      <c r="FP184" s="17" t="str">
        <f t="shared" ca="1" si="385"/>
        <v/>
      </c>
      <c r="FQ184" s="270" t="str">
        <f ca="1">IFERROR(MATCH('자료입력 및 결과표시'!$C$62,OFFSET($R$3,$FQ183,,1000),0)+$FQ183,"")</f>
        <v/>
      </c>
      <c r="FR184" s="17" t="str">
        <f t="shared" ca="1" si="386"/>
        <v/>
      </c>
      <c r="FS184" s="17" t="str">
        <f t="shared" ca="1" si="387"/>
        <v/>
      </c>
      <c r="FT184" s="17" t="str">
        <f t="shared" ca="1" si="388"/>
        <v/>
      </c>
      <c r="FU184" s="17" t="str">
        <f t="shared" ca="1" si="389"/>
        <v/>
      </c>
      <c r="FV184" s="17" t="str">
        <f t="shared" ca="1" si="390"/>
        <v/>
      </c>
      <c r="FW184" s="17" t="str">
        <f t="shared" ca="1" si="391"/>
        <v/>
      </c>
      <c r="FX184" s="17" t="str">
        <f t="shared" ca="1" si="392"/>
        <v/>
      </c>
      <c r="FY184" s="17" t="str">
        <f t="shared" ca="1" si="393"/>
        <v/>
      </c>
      <c r="FZ184" s="17" t="str">
        <f t="shared" ca="1" si="394"/>
        <v/>
      </c>
      <c r="GA184" s="17" t="str">
        <f t="shared" ca="1" si="395"/>
        <v/>
      </c>
      <c r="GB184" s="17" t="str">
        <f t="shared" ca="1" si="396"/>
        <v/>
      </c>
      <c r="GC184" s="17" t="str">
        <f t="shared" ca="1" si="397"/>
        <v/>
      </c>
      <c r="GD184" s="17" t="str">
        <f t="shared" ca="1" si="398"/>
        <v/>
      </c>
      <c r="GE184" s="17" t="str">
        <f t="shared" ca="1" si="399"/>
        <v/>
      </c>
      <c r="GF184" s="17" t="str">
        <f t="shared" ca="1" si="400"/>
        <v/>
      </c>
      <c r="GG184" s="17" t="str">
        <f t="shared" ca="1" si="401"/>
        <v/>
      </c>
      <c r="GH184" s="17" t="str">
        <f t="shared" ca="1" si="402"/>
        <v/>
      </c>
      <c r="GI184" s="17" t="str">
        <f t="shared" ca="1" si="403"/>
        <v/>
      </c>
      <c r="GJ184" s="17" t="str">
        <f t="shared" ca="1" si="404"/>
        <v/>
      </c>
      <c r="GK184" s="17" t="str">
        <f t="shared" ca="1" si="405"/>
        <v/>
      </c>
      <c r="GL184" s="17" t="str">
        <f t="shared" ca="1" si="406"/>
        <v/>
      </c>
      <c r="GM184" s="17" t="str">
        <f t="shared" ca="1" si="407"/>
        <v/>
      </c>
      <c r="GN184" s="17" t="str">
        <f t="shared" ca="1" si="408"/>
        <v/>
      </c>
      <c r="GO184" s="17" t="str">
        <f t="shared" ca="1" si="409"/>
        <v/>
      </c>
      <c r="GP184" s="17" t="str">
        <f t="shared" ca="1" si="410"/>
        <v/>
      </c>
      <c r="GQ184" s="17" t="str">
        <f t="shared" ca="1" si="411"/>
        <v/>
      </c>
      <c r="GR184" s="17" t="str">
        <f t="shared" ca="1" si="412"/>
        <v/>
      </c>
      <c r="GS184" s="17" t="str">
        <f t="shared" ca="1" si="413"/>
        <v/>
      </c>
      <c r="GT184" s="17" t="str">
        <f t="shared" ca="1" si="414"/>
        <v/>
      </c>
      <c r="GU184" s="17" t="str">
        <f t="shared" ca="1" si="415"/>
        <v/>
      </c>
      <c r="GV184" s="17" t="str">
        <f t="shared" ca="1" si="416"/>
        <v/>
      </c>
      <c r="GW184" s="17" t="str">
        <f t="shared" ca="1" si="417"/>
        <v/>
      </c>
      <c r="GX184" s="17" t="str">
        <f t="shared" ca="1" si="418"/>
        <v/>
      </c>
      <c r="GY184" s="17" t="str">
        <f t="shared" ca="1" si="419"/>
        <v/>
      </c>
      <c r="GZ184" s="17" t="str">
        <f t="shared" ca="1" si="420"/>
        <v/>
      </c>
      <c r="HA184" s="17" t="str">
        <f t="shared" ca="1" si="421"/>
        <v/>
      </c>
      <c r="HB184" s="17" t="str">
        <f t="shared" ca="1" si="422"/>
        <v/>
      </c>
      <c r="HC184" s="17" t="str">
        <f t="shared" ca="1" si="423"/>
        <v/>
      </c>
      <c r="HD184" s="17" t="str">
        <f t="shared" ca="1" si="424"/>
        <v/>
      </c>
      <c r="HE184" s="17" t="str">
        <f t="shared" ca="1" si="425"/>
        <v/>
      </c>
      <c r="HF184" s="17" t="str">
        <f t="shared" ca="1" si="426"/>
        <v/>
      </c>
      <c r="HG184" s="17" t="str">
        <f t="shared" ca="1" si="427"/>
        <v/>
      </c>
      <c r="HH184" s="17" t="str">
        <f t="shared" ca="1" si="428"/>
        <v/>
      </c>
      <c r="HI184" s="17" t="str">
        <f t="shared" ca="1" si="429"/>
        <v/>
      </c>
      <c r="HJ184" s="17" t="str">
        <f t="shared" ca="1" si="430"/>
        <v/>
      </c>
      <c r="HK184" s="17" t="str">
        <f t="shared" ca="1" si="431"/>
        <v/>
      </c>
      <c r="HL184" s="17" t="str">
        <f t="shared" ca="1" si="432"/>
        <v/>
      </c>
      <c r="HM184" s="17" t="str">
        <f t="shared" ca="1" si="433"/>
        <v/>
      </c>
      <c r="HN184" s="17" t="str">
        <f t="shared" ca="1" si="434"/>
        <v/>
      </c>
      <c r="HO184" s="17" t="str">
        <f t="shared" ca="1" si="435"/>
        <v/>
      </c>
      <c r="HP184" s="17" t="str">
        <f t="shared" ca="1" si="436"/>
        <v/>
      </c>
      <c r="HQ184" s="17" t="str">
        <f t="shared" ca="1" si="437"/>
        <v/>
      </c>
      <c r="HR184" s="17" t="str">
        <f t="shared" ca="1" si="438"/>
        <v/>
      </c>
      <c r="HS184" s="17" t="str">
        <f t="shared" ca="1" si="439"/>
        <v/>
      </c>
      <c r="HT184" s="17" t="str">
        <f t="shared" ca="1" si="440"/>
        <v/>
      </c>
      <c r="HU184" s="17" t="str">
        <f t="shared" ca="1" si="441"/>
        <v/>
      </c>
      <c r="HV184" s="17" t="str">
        <f t="shared" ca="1" si="442"/>
        <v/>
      </c>
      <c r="HW184" s="17" t="str">
        <f t="shared" ca="1" si="443"/>
        <v/>
      </c>
      <c r="HX184" s="17" t="str">
        <f t="shared" ca="1" si="444"/>
        <v/>
      </c>
      <c r="HY184" s="17" t="str">
        <f t="shared" ca="1" si="445"/>
        <v/>
      </c>
      <c r="HZ184" s="17" t="str">
        <f t="shared" ca="1" si="446"/>
        <v/>
      </c>
      <c r="IA184" s="17" t="str">
        <f t="shared" ca="1" si="447"/>
        <v/>
      </c>
      <c r="IB184" s="17" t="str">
        <f t="shared" ca="1" si="448"/>
        <v/>
      </c>
      <c r="IC184" s="17" t="str">
        <f t="shared" ca="1" si="449"/>
        <v/>
      </c>
      <c r="ID184" s="17" t="str">
        <f t="shared" ca="1" si="450"/>
        <v/>
      </c>
      <c r="IE184" s="17" t="str">
        <f t="shared" ca="1" si="451"/>
        <v/>
      </c>
      <c r="IF184" s="17" t="str">
        <f t="shared" ca="1" si="452"/>
        <v/>
      </c>
      <c r="IG184" s="17" t="str">
        <f t="shared" ca="1" si="453"/>
        <v/>
      </c>
      <c r="IH184" s="17" t="str">
        <f t="shared" ca="1" si="454"/>
        <v/>
      </c>
      <c r="II184" s="17" t="str">
        <f t="shared" ca="1" si="455"/>
        <v/>
      </c>
      <c r="IJ184" s="17" t="str">
        <f t="shared" ca="1" si="456"/>
        <v/>
      </c>
      <c r="IK184" s="17" t="str">
        <f t="shared" ca="1" si="457"/>
        <v/>
      </c>
      <c r="IL184" s="17" t="str">
        <f t="shared" ca="1" si="458"/>
        <v/>
      </c>
      <c r="IM184" s="17" t="str">
        <f t="shared" ca="1" si="459"/>
        <v/>
      </c>
      <c r="IN184" s="17" t="str">
        <f t="shared" ca="1" si="460"/>
        <v/>
      </c>
      <c r="IO184" s="17" t="str">
        <f t="shared" ca="1" si="461"/>
        <v/>
      </c>
      <c r="IP184" s="17" t="str">
        <f t="shared" ca="1" si="462"/>
        <v/>
      </c>
      <c r="IQ184" s="17" t="str">
        <f t="shared" ca="1" si="463"/>
        <v/>
      </c>
      <c r="IR184" s="17" t="str">
        <f t="shared" ca="1" si="464"/>
        <v/>
      </c>
      <c r="IS184" s="17" t="str">
        <f t="shared" ca="1" si="465"/>
        <v/>
      </c>
      <c r="IT184" s="17" t="str">
        <f t="shared" ca="1" si="466"/>
        <v/>
      </c>
      <c r="IU184" s="17" t="str">
        <f t="shared" ca="1" si="467"/>
        <v/>
      </c>
      <c r="IV184" s="17" t="str">
        <f t="shared" ca="1" si="468"/>
        <v/>
      </c>
      <c r="IW184" s="17" t="str">
        <f t="shared" ca="1" si="469"/>
        <v/>
      </c>
      <c r="IX184" s="17" t="str">
        <f t="shared" ca="1" si="470"/>
        <v/>
      </c>
      <c r="IY184" s="17" t="str">
        <f t="shared" ca="1" si="471"/>
        <v/>
      </c>
      <c r="IZ184" s="17" t="str">
        <f t="shared" ca="1" si="472"/>
        <v/>
      </c>
      <c r="JA184" s="17" t="str">
        <f t="shared" ca="1" si="473"/>
        <v/>
      </c>
      <c r="JB184" s="17" t="str">
        <f t="shared" ca="1" si="474"/>
        <v/>
      </c>
      <c r="JC184" s="17" t="str">
        <f t="shared" ca="1" si="475"/>
        <v/>
      </c>
      <c r="JD184" s="17" t="str">
        <f t="shared" ca="1" si="476"/>
        <v/>
      </c>
      <c r="JE184" s="17" t="str">
        <f t="shared" ca="1" si="477"/>
        <v/>
      </c>
      <c r="JF184" s="17" t="str">
        <f t="shared" ca="1" si="478"/>
        <v/>
      </c>
      <c r="JG184" s="17" t="str">
        <f t="shared" ca="1" si="479"/>
        <v/>
      </c>
      <c r="JH184" s="17" t="str">
        <f t="shared" ca="1" si="480"/>
        <v/>
      </c>
      <c r="JI184" s="17" t="str">
        <f t="shared" ca="1" si="481"/>
        <v/>
      </c>
      <c r="JJ184" s="17" t="str">
        <f t="shared" ca="1" si="482"/>
        <v/>
      </c>
      <c r="JK184" s="17" t="str">
        <f t="shared" ca="1" si="483"/>
        <v/>
      </c>
      <c r="JL184" s="17" t="str">
        <f t="shared" ca="1" si="484"/>
        <v/>
      </c>
      <c r="JM184" s="17" t="str">
        <f t="shared" ca="1" si="485"/>
        <v/>
      </c>
    </row>
    <row r="185" spans="1:273">
      <c r="A185" s="17" t="str">
        <f t="shared" si="366"/>
        <v>\\\0</v>
      </c>
      <c r="B185" s="17" t="str">
        <f t="shared" si="367"/>
        <v>\\\0</v>
      </c>
      <c r="C185" s="17" t="str">
        <f t="shared" si="368"/>
        <v>\\\0</v>
      </c>
      <c r="D185" s="17" t="str">
        <f t="shared" si="369"/>
        <v>\\\0</v>
      </c>
      <c r="E185" s="17" t="str">
        <f t="shared" si="370"/>
        <v>\\\0</v>
      </c>
      <c r="F185" s="17" t="str">
        <f t="shared" si="371"/>
        <v>\\\0</v>
      </c>
      <c r="G185" s="17" t="str">
        <f t="shared" si="372"/>
        <v>\\\0</v>
      </c>
      <c r="H185" s="17" t="str">
        <f t="shared" si="373"/>
        <v>\\\0</v>
      </c>
      <c r="I185" s="17" t="str">
        <f t="shared" si="374"/>
        <v>\\\0</v>
      </c>
      <c r="J185" s="17" t="str">
        <f t="shared" si="375"/>
        <v>\\\0</v>
      </c>
      <c r="K185" s="17" t="str">
        <f t="shared" si="376"/>
        <v>\\\0</v>
      </c>
      <c r="L185" s="17" t="str">
        <f t="shared" si="377"/>
        <v>\\\0</v>
      </c>
      <c r="M185" s="17" t="str">
        <f t="shared" si="378"/>
        <v>\\\0</v>
      </c>
      <c r="N185" s="17" t="str">
        <f t="shared" si="379"/>
        <v>\\\0</v>
      </c>
      <c r="O185" s="17" t="str">
        <f t="shared" si="380"/>
        <v>\\\0</v>
      </c>
      <c r="P185" s="17" t="str">
        <f t="shared" si="381"/>
        <v>\\\0</v>
      </c>
      <c r="R185" s="17" t="str">
        <f t="shared" si="382"/>
        <v>\\</v>
      </c>
      <c r="S185" s="38"/>
      <c r="T185" s="39"/>
      <c r="U185" s="31"/>
      <c r="V185" s="32"/>
      <c r="W185" s="36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35"/>
      <c r="DS185" s="287"/>
      <c r="DT185" s="36"/>
      <c r="DU185" s="37"/>
      <c r="DV185" s="28">
        <f>IF(AND($S185='자료입력 및 결과표시'!$B$6,COUNTIF($W185:$DR185,'자료입력 및 결과표시'!$C$6)&gt;=1),IF(OR('자료입력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DW185" s="28">
        <f>IF(AND($S185='자료입력 및 결과표시'!$B$7,COUNTIF($W185:$DR185,'자료입력 및 결과표시'!$C$7)&gt;=1),IF(OR('자료입력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DX185" s="28">
        <f>IF(AND($S185='자료입력 및 결과표시'!$B$8,COUNTIF($W185:$DR185,'자료입력 및 결과표시'!$C$8)&gt;=1),IF(OR('자료입력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DY185" s="28">
        <f>IF(AND($S185='자료입력 및 결과표시'!$B$9,COUNTIF($W185:$DR185,'자료입력 및 결과표시'!$C$9)&gt;=1),IF(OR('자료입력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DZ185" s="28">
        <f>IF(AND($S185='자료입력 및 결과표시'!$B$10,COUNTIF($W185:$DR185,'자료입력 및 결과표시'!$C$10)&gt;=1),IF(OR('자료입력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A185" s="28">
        <f>IF(AND($S185='자료입력 및 결과표시'!$B$11,COUNTIF($W185:$DR185,'자료입력 및 결과표시'!$C$11)&gt;=1),IF(OR('자료입력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B185" s="28">
        <f>IF(AND($S185='자료입력 및 결과표시'!$B$12,COUNTIF($W185:$DR185,'자료입력 및 결과표시'!$C$12)&gt;=1),IF(OR('자료입력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C185" s="28">
        <f>IF(AND($S185='자료입력 및 결과표시'!$B$13,COUNTIF($W185:$DR185,'자료입력 및 결과표시'!$C$13)&gt;=1),IF(OR('자료입력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D185" s="28">
        <f>IF(AND($S185='자료입력 및 결과표시'!$B$14,COUNTIF($W185:$DR185,'자료입력 및 결과표시'!$C$14)&gt;=1),IF(OR('자료입력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E185" s="28">
        <f>IF(AND($S185='자료입력 및 결과표시'!$B$15,COUNTIF($W185:$DR185,'자료입력 및 결과표시'!$C$15)&gt;=1),IF(OR('자료입력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F185" s="28">
        <f>IF(AND($S185='자료입력 및 결과표시'!$B$16,COUNTIF($W185:$DR185,'자료입력 및 결과표시'!$C$16)&gt;=1),IF(OR('자료입력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G185" s="28">
        <f>IF(AND($S185='자료입력 및 결과표시'!$B$17,COUNTIF($W185:$DR185,'자료입력 및 결과표시'!$C$17)&gt;=1),IF(OR('자료입력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H185" s="28">
        <f>IF(AND($S185='자료입력 및 결과표시'!$B$18,COUNTIF($W185:$DR185,'자료입력 및 결과표시'!$C$18)&gt;=1),IF(OR('자료입력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I185" s="28">
        <f>IF(AND($S185='자료입력 및 결과표시'!$B$19,COUNTIF($W185:$DR185,'자료입력 및 결과표시'!$C$19)&gt;=1),IF(OR('자료입력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J185" s="28">
        <f>IF(AND($S185='자료입력 및 결과표시'!$B$20,COUNTIF($W185:$DR185,'자료입력 및 결과표시'!$C$20)&gt;=1),IF(OR('자료입력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K185" s="28">
        <f>IF(AND($S185='자료입력 및 결과표시'!$B$21,COUNTIF($W185:$DR185,'자료입력 및 결과표시'!$C$21)&gt;=1),IF(OR('자료입력 및 결과표시'!$B$4+90&gt;=$V185,'자료입력 및 결과표시'!$B$4&lt;$U185),0,IF($V185-'자료입력 및 결과표시'!$B$4-90&gt;='자료입력 및 결과표시'!$E$4,'자료입력 및 결과표시'!$E$4,$V185-'자료입력 및 결과표시'!$B$4-90)),0)</f>
        <v>0</v>
      </c>
      <c r="EL185" s="17">
        <f>IF(AND(S185='자료입력 및 결과표시'!$B$6,COUNTIF('업무중복도(데이터 입력)'!$W185:$DR185,'자료입력 및 결과표시'!$C$6)&gt;=1),1,0)</f>
        <v>0</v>
      </c>
      <c r="EM185" s="17">
        <f>IF(AND(S185='자료입력 및 결과표시'!$B$7,COUNTIF('업무중복도(데이터 입력)'!$W185:$DR185,'자료입력 및 결과표시'!$C$7)&gt;=1),2,0)</f>
        <v>0</v>
      </c>
      <c r="EN185" s="17">
        <f>IF(AND(S185='자료입력 및 결과표시'!$B$8,COUNTIF('업무중복도(데이터 입력)'!$W185:$DR185,'자료입력 및 결과표시'!$C$8)&gt;=1),3,0)</f>
        <v>0</v>
      </c>
      <c r="EO185" s="17">
        <f>IF(AND(S185='자료입력 및 결과표시'!$B$9,COUNTIF('업무중복도(데이터 입력)'!$W185:$DR185,'자료입력 및 결과표시'!$C$9)&gt;=1),4,0)</f>
        <v>0</v>
      </c>
      <c r="EP185" s="17">
        <f>IF(AND(S185='자료입력 및 결과표시'!$B$10,COUNTIF('업무중복도(데이터 입력)'!$W185:$DR185,'자료입력 및 결과표시'!$C$10)&gt;=1),5,0)</f>
        <v>0</v>
      </c>
      <c r="EQ185" s="17">
        <f>IF(AND(S185='자료입력 및 결과표시'!$B$11,COUNTIF('업무중복도(데이터 입력)'!$W185:$DR185,'자료입력 및 결과표시'!$C$11)&gt;=1),6,0)</f>
        <v>0</v>
      </c>
      <c r="ER185" s="17">
        <f>IF(AND(S185='자료입력 및 결과표시'!$B$12,COUNTIF('업무중복도(데이터 입력)'!$W185:$DR185,'자료입력 및 결과표시'!$C$12)&gt;=1),7,0)</f>
        <v>0</v>
      </c>
      <c r="ES185" s="17">
        <f>IF(AND(S185='자료입력 및 결과표시'!$B$13,COUNTIF('업무중복도(데이터 입력)'!$W185:$DR185,'자료입력 및 결과표시'!$C$13)&gt;=1),8,0)</f>
        <v>0</v>
      </c>
      <c r="ET185" s="17">
        <f>IF(AND(S185='자료입력 및 결과표시'!$B$14,COUNTIF('업무중복도(데이터 입력)'!$W185:$DR185,'자료입력 및 결과표시'!$C$14)&gt;=1),9,0)</f>
        <v>0</v>
      </c>
      <c r="EU185" s="17">
        <f>IF(AND(S185='자료입력 및 결과표시'!$B$15,COUNTIF('업무중복도(데이터 입력)'!$W185:$DR185,'자료입력 및 결과표시'!$C$15)&gt;=1),10,0)</f>
        <v>0</v>
      </c>
      <c r="EV185" s="17">
        <f>IF(AND(S185='자료입력 및 결과표시'!$B$16,COUNTIF('업무중복도(데이터 입력)'!$W185:$DR185,'자료입력 및 결과표시'!$C$16)&gt;=1),11,0)</f>
        <v>0</v>
      </c>
      <c r="EW185" s="17">
        <f>IF(AND(S185='자료입력 및 결과표시'!$B$17,COUNTIF('업무중복도(데이터 입력)'!$W185:$DR185,'자료입력 및 결과표시'!$C$17)&gt;=1),12,0)</f>
        <v>0</v>
      </c>
      <c r="EX185" s="17">
        <f>IF(AND(S185='자료입력 및 결과표시'!$B$18,COUNTIF('업무중복도(데이터 입력)'!$W185:$DR185,'자료입력 및 결과표시'!$C$18)&gt;=1),13,0)</f>
        <v>0</v>
      </c>
      <c r="EY185" s="17">
        <f>IF(AND(S185='자료입력 및 결과표시'!$B$19,COUNTIF('업무중복도(데이터 입력)'!$W185:$DR185,'자료입력 및 결과표시'!$C$19)&gt;=1),14,0)</f>
        <v>0</v>
      </c>
      <c r="EZ185" s="17">
        <f>IF(AND(S185='자료입력 및 결과표시'!$B$20,COUNTIF('업무중복도(데이터 입력)'!$W185:$DR185,'자료입력 및 결과표시'!$C$20)&gt;=1),15,0)</f>
        <v>0</v>
      </c>
      <c r="FA185" s="17">
        <f>IF(AND(S185='자료입력 및 결과표시'!$B$21,COUNTIF('업무중복도(데이터 입력)'!$W185:$DR185,'자료입력 및 결과표시'!$C$21)&gt;=1),16,0)</f>
        <v>0</v>
      </c>
      <c r="FD185" s="270" t="str">
        <f ca="1">IFERROR(MATCH('자료입력 및 결과표시'!$C$62,OFFSET($R$3,$FD184,,1000),0)+$FD184,"")</f>
        <v/>
      </c>
      <c r="FE185" s="271" t="str">
        <f t="shared" ca="1" si="383"/>
        <v/>
      </c>
      <c r="FK185" s="17">
        <f t="shared" si="384"/>
        <v>0</v>
      </c>
      <c r="FO185"/>
      <c r="FP185" s="17" t="str">
        <f t="shared" ca="1" si="385"/>
        <v/>
      </c>
      <c r="FQ185" s="270" t="str">
        <f ca="1">IFERROR(MATCH('자료입력 및 결과표시'!$C$62,OFFSET($R$3,$FQ184,,1000),0)+$FQ184,"")</f>
        <v/>
      </c>
      <c r="FR185" s="17" t="str">
        <f t="shared" ca="1" si="386"/>
        <v/>
      </c>
      <c r="FS185" s="17" t="str">
        <f t="shared" ca="1" si="387"/>
        <v/>
      </c>
      <c r="FT185" s="17" t="str">
        <f t="shared" ca="1" si="388"/>
        <v/>
      </c>
      <c r="FU185" s="17" t="str">
        <f t="shared" ca="1" si="389"/>
        <v/>
      </c>
      <c r="FV185" s="17" t="str">
        <f t="shared" ca="1" si="390"/>
        <v/>
      </c>
      <c r="FW185" s="17" t="str">
        <f t="shared" ca="1" si="391"/>
        <v/>
      </c>
      <c r="FX185" s="17" t="str">
        <f t="shared" ca="1" si="392"/>
        <v/>
      </c>
      <c r="FY185" s="17" t="str">
        <f t="shared" ca="1" si="393"/>
        <v/>
      </c>
      <c r="FZ185" s="17" t="str">
        <f t="shared" ca="1" si="394"/>
        <v/>
      </c>
      <c r="GA185" s="17" t="str">
        <f t="shared" ca="1" si="395"/>
        <v/>
      </c>
      <c r="GB185" s="17" t="str">
        <f t="shared" ca="1" si="396"/>
        <v/>
      </c>
      <c r="GC185" s="17" t="str">
        <f t="shared" ca="1" si="397"/>
        <v/>
      </c>
      <c r="GD185" s="17" t="str">
        <f t="shared" ca="1" si="398"/>
        <v/>
      </c>
      <c r="GE185" s="17" t="str">
        <f t="shared" ca="1" si="399"/>
        <v/>
      </c>
      <c r="GF185" s="17" t="str">
        <f t="shared" ca="1" si="400"/>
        <v/>
      </c>
      <c r="GG185" s="17" t="str">
        <f t="shared" ca="1" si="401"/>
        <v/>
      </c>
      <c r="GH185" s="17" t="str">
        <f t="shared" ca="1" si="402"/>
        <v/>
      </c>
      <c r="GI185" s="17" t="str">
        <f t="shared" ca="1" si="403"/>
        <v/>
      </c>
      <c r="GJ185" s="17" t="str">
        <f t="shared" ca="1" si="404"/>
        <v/>
      </c>
      <c r="GK185" s="17" t="str">
        <f t="shared" ca="1" si="405"/>
        <v/>
      </c>
      <c r="GL185" s="17" t="str">
        <f t="shared" ca="1" si="406"/>
        <v/>
      </c>
      <c r="GM185" s="17" t="str">
        <f t="shared" ca="1" si="407"/>
        <v/>
      </c>
      <c r="GN185" s="17" t="str">
        <f t="shared" ca="1" si="408"/>
        <v/>
      </c>
      <c r="GO185" s="17" t="str">
        <f t="shared" ca="1" si="409"/>
        <v/>
      </c>
      <c r="GP185" s="17" t="str">
        <f t="shared" ca="1" si="410"/>
        <v/>
      </c>
      <c r="GQ185" s="17" t="str">
        <f t="shared" ca="1" si="411"/>
        <v/>
      </c>
      <c r="GR185" s="17" t="str">
        <f t="shared" ca="1" si="412"/>
        <v/>
      </c>
      <c r="GS185" s="17" t="str">
        <f t="shared" ca="1" si="413"/>
        <v/>
      </c>
      <c r="GT185" s="17" t="str">
        <f t="shared" ca="1" si="414"/>
        <v/>
      </c>
      <c r="GU185" s="17" t="str">
        <f t="shared" ca="1" si="415"/>
        <v/>
      </c>
      <c r="GV185" s="17" t="str">
        <f t="shared" ca="1" si="416"/>
        <v/>
      </c>
      <c r="GW185" s="17" t="str">
        <f t="shared" ca="1" si="417"/>
        <v/>
      </c>
      <c r="GX185" s="17" t="str">
        <f t="shared" ca="1" si="418"/>
        <v/>
      </c>
      <c r="GY185" s="17" t="str">
        <f t="shared" ca="1" si="419"/>
        <v/>
      </c>
      <c r="GZ185" s="17" t="str">
        <f t="shared" ca="1" si="420"/>
        <v/>
      </c>
      <c r="HA185" s="17" t="str">
        <f t="shared" ca="1" si="421"/>
        <v/>
      </c>
      <c r="HB185" s="17" t="str">
        <f t="shared" ca="1" si="422"/>
        <v/>
      </c>
      <c r="HC185" s="17" t="str">
        <f t="shared" ca="1" si="423"/>
        <v/>
      </c>
      <c r="HD185" s="17" t="str">
        <f t="shared" ca="1" si="424"/>
        <v/>
      </c>
      <c r="HE185" s="17" t="str">
        <f t="shared" ca="1" si="425"/>
        <v/>
      </c>
      <c r="HF185" s="17" t="str">
        <f t="shared" ca="1" si="426"/>
        <v/>
      </c>
      <c r="HG185" s="17" t="str">
        <f t="shared" ca="1" si="427"/>
        <v/>
      </c>
      <c r="HH185" s="17" t="str">
        <f t="shared" ca="1" si="428"/>
        <v/>
      </c>
      <c r="HI185" s="17" t="str">
        <f t="shared" ca="1" si="429"/>
        <v/>
      </c>
      <c r="HJ185" s="17" t="str">
        <f t="shared" ca="1" si="430"/>
        <v/>
      </c>
      <c r="HK185" s="17" t="str">
        <f t="shared" ca="1" si="431"/>
        <v/>
      </c>
      <c r="HL185" s="17" t="str">
        <f t="shared" ca="1" si="432"/>
        <v/>
      </c>
      <c r="HM185" s="17" t="str">
        <f t="shared" ca="1" si="433"/>
        <v/>
      </c>
      <c r="HN185" s="17" t="str">
        <f t="shared" ca="1" si="434"/>
        <v/>
      </c>
      <c r="HO185" s="17" t="str">
        <f t="shared" ca="1" si="435"/>
        <v/>
      </c>
      <c r="HP185" s="17" t="str">
        <f t="shared" ca="1" si="436"/>
        <v/>
      </c>
      <c r="HQ185" s="17" t="str">
        <f t="shared" ca="1" si="437"/>
        <v/>
      </c>
      <c r="HR185" s="17" t="str">
        <f t="shared" ca="1" si="438"/>
        <v/>
      </c>
      <c r="HS185" s="17" t="str">
        <f t="shared" ca="1" si="439"/>
        <v/>
      </c>
      <c r="HT185" s="17" t="str">
        <f t="shared" ca="1" si="440"/>
        <v/>
      </c>
      <c r="HU185" s="17" t="str">
        <f t="shared" ca="1" si="441"/>
        <v/>
      </c>
      <c r="HV185" s="17" t="str">
        <f t="shared" ca="1" si="442"/>
        <v/>
      </c>
      <c r="HW185" s="17" t="str">
        <f t="shared" ca="1" si="443"/>
        <v/>
      </c>
      <c r="HX185" s="17" t="str">
        <f t="shared" ca="1" si="444"/>
        <v/>
      </c>
      <c r="HY185" s="17" t="str">
        <f t="shared" ca="1" si="445"/>
        <v/>
      </c>
      <c r="HZ185" s="17" t="str">
        <f t="shared" ca="1" si="446"/>
        <v/>
      </c>
      <c r="IA185" s="17" t="str">
        <f t="shared" ca="1" si="447"/>
        <v/>
      </c>
      <c r="IB185" s="17" t="str">
        <f t="shared" ca="1" si="448"/>
        <v/>
      </c>
      <c r="IC185" s="17" t="str">
        <f t="shared" ca="1" si="449"/>
        <v/>
      </c>
      <c r="ID185" s="17" t="str">
        <f t="shared" ca="1" si="450"/>
        <v/>
      </c>
      <c r="IE185" s="17" t="str">
        <f t="shared" ca="1" si="451"/>
        <v/>
      </c>
      <c r="IF185" s="17" t="str">
        <f t="shared" ca="1" si="452"/>
        <v/>
      </c>
      <c r="IG185" s="17" t="str">
        <f t="shared" ca="1" si="453"/>
        <v/>
      </c>
      <c r="IH185" s="17" t="str">
        <f t="shared" ca="1" si="454"/>
        <v/>
      </c>
      <c r="II185" s="17" t="str">
        <f t="shared" ca="1" si="455"/>
        <v/>
      </c>
      <c r="IJ185" s="17" t="str">
        <f t="shared" ca="1" si="456"/>
        <v/>
      </c>
      <c r="IK185" s="17" t="str">
        <f t="shared" ca="1" si="457"/>
        <v/>
      </c>
      <c r="IL185" s="17" t="str">
        <f t="shared" ca="1" si="458"/>
        <v/>
      </c>
      <c r="IM185" s="17" t="str">
        <f t="shared" ca="1" si="459"/>
        <v/>
      </c>
      <c r="IN185" s="17" t="str">
        <f t="shared" ca="1" si="460"/>
        <v/>
      </c>
      <c r="IO185" s="17" t="str">
        <f t="shared" ca="1" si="461"/>
        <v/>
      </c>
      <c r="IP185" s="17" t="str">
        <f t="shared" ca="1" si="462"/>
        <v/>
      </c>
      <c r="IQ185" s="17" t="str">
        <f t="shared" ca="1" si="463"/>
        <v/>
      </c>
      <c r="IR185" s="17" t="str">
        <f t="shared" ca="1" si="464"/>
        <v/>
      </c>
      <c r="IS185" s="17" t="str">
        <f t="shared" ca="1" si="465"/>
        <v/>
      </c>
      <c r="IT185" s="17" t="str">
        <f t="shared" ca="1" si="466"/>
        <v/>
      </c>
      <c r="IU185" s="17" t="str">
        <f t="shared" ca="1" si="467"/>
        <v/>
      </c>
      <c r="IV185" s="17" t="str">
        <f t="shared" ca="1" si="468"/>
        <v/>
      </c>
      <c r="IW185" s="17" t="str">
        <f t="shared" ca="1" si="469"/>
        <v/>
      </c>
      <c r="IX185" s="17" t="str">
        <f t="shared" ca="1" si="470"/>
        <v/>
      </c>
      <c r="IY185" s="17" t="str">
        <f t="shared" ca="1" si="471"/>
        <v/>
      </c>
      <c r="IZ185" s="17" t="str">
        <f t="shared" ca="1" si="472"/>
        <v/>
      </c>
      <c r="JA185" s="17" t="str">
        <f t="shared" ca="1" si="473"/>
        <v/>
      </c>
      <c r="JB185" s="17" t="str">
        <f t="shared" ca="1" si="474"/>
        <v/>
      </c>
      <c r="JC185" s="17" t="str">
        <f t="shared" ca="1" si="475"/>
        <v/>
      </c>
      <c r="JD185" s="17" t="str">
        <f t="shared" ca="1" si="476"/>
        <v/>
      </c>
      <c r="JE185" s="17" t="str">
        <f t="shared" ca="1" si="477"/>
        <v/>
      </c>
      <c r="JF185" s="17" t="str">
        <f t="shared" ca="1" si="478"/>
        <v/>
      </c>
      <c r="JG185" s="17" t="str">
        <f t="shared" ca="1" si="479"/>
        <v/>
      </c>
      <c r="JH185" s="17" t="str">
        <f t="shared" ca="1" si="480"/>
        <v/>
      </c>
      <c r="JI185" s="17" t="str">
        <f t="shared" ca="1" si="481"/>
        <v/>
      </c>
      <c r="JJ185" s="17" t="str">
        <f t="shared" ca="1" si="482"/>
        <v/>
      </c>
      <c r="JK185" s="17" t="str">
        <f t="shared" ca="1" si="483"/>
        <v/>
      </c>
      <c r="JL185" s="17" t="str">
        <f t="shared" ca="1" si="484"/>
        <v/>
      </c>
      <c r="JM185" s="17" t="str">
        <f t="shared" ca="1" si="485"/>
        <v/>
      </c>
    </row>
    <row r="186" spans="1:273">
      <c r="A186" s="17" t="str">
        <f t="shared" si="366"/>
        <v>\\\0</v>
      </c>
      <c r="B186" s="17" t="str">
        <f t="shared" si="367"/>
        <v>\\\0</v>
      </c>
      <c r="C186" s="17" t="str">
        <f t="shared" si="368"/>
        <v>\\\0</v>
      </c>
      <c r="D186" s="17" t="str">
        <f t="shared" si="369"/>
        <v>\\\0</v>
      </c>
      <c r="E186" s="17" t="str">
        <f t="shared" si="370"/>
        <v>\\\0</v>
      </c>
      <c r="F186" s="17" t="str">
        <f t="shared" si="371"/>
        <v>\\\0</v>
      </c>
      <c r="G186" s="17" t="str">
        <f t="shared" si="372"/>
        <v>\\\0</v>
      </c>
      <c r="H186" s="17" t="str">
        <f t="shared" si="373"/>
        <v>\\\0</v>
      </c>
      <c r="I186" s="17" t="str">
        <f t="shared" si="374"/>
        <v>\\\0</v>
      </c>
      <c r="J186" s="17" t="str">
        <f t="shared" si="375"/>
        <v>\\\0</v>
      </c>
      <c r="K186" s="17" t="str">
        <f t="shared" si="376"/>
        <v>\\\0</v>
      </c>
      <c r="L186" s="17" t="str">
        <f t="shared" si="377"/>
        <v>\\\0</v>
      </c>
      <c r="M186" s="17" t="str">
        <f t="shared" si="378"/>
        <v>\\\0</v>
      </c>
      <c r="N186" s="17" t="str">
        <f t="shared" si="379"/>
        <v>\\\0</v>
      </c>
      <c r="O186" s="17" t="str">
        <f t="shared" si="380"/>
        <v>\\\0</v>
      </c>
      <c r="P186" s="17" t="str">
        <f t="shared" si="381"/>
        <v>\\\0</v>
      </c>
      <c r="R186" s="17" t="str">
        <f t="shared" si="382"/>
        <v>\\</v>
      </c>
      <c r="S186" s="38"/>
      <c r="T186" s="39"/>
      <c r="U186" s="31"/>
      <c r="V186" s="32"/>
      <c r="W186" s="36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35"/>
      <c r="DS186" s="287"/>
      <c r="DT186" s="36"/>
      <c r="DU186" s="37"/>
      <c r="DV186" s="28">
        <f>IF(AND($S186='자료입력 및 결과표시'!$B$6,COUNTIF($W186:$DR186,'자료입력 및 결과표시'!$C$6)&gt;=1),IF(OR('자료입력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DW186" s="28">
        <f>IF(AND($S186='자료입력 및 결과표시'!$B$7,COUNTIF($W186:$DR186,'자료입력 및 결과표시'!$C$7)&gt;=1),IF(OR('자료입력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DX186" s="28">
        <f>IF(AND($S186='자료입력 및 결과표시'!$B$8,COUNTIF($W186:$DR186,'자료입력 및 결과표시'!$C$8)&gt;=1),IF(OR('자료입력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DY186" s="28">
        <f>IF(AND($S186='자료입력 및 결과표시'!$B$9,COUNTIF($W186:$DR186,'자료입력 및 결과표시'!$C$9)&gt;=1),IF(OR('자료입력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DZ186" s="28">
        <f>IF(AND($S186='자료입력 및 결과표시'!$B$10,COUNTIF($W186:$DR186,'자료입력 및 결과표시'!$C$10)&gt;=1),IF(OR('자료입력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A186" s="28">
        <f>IF(AND($S186='자료입력 및 결과표시'!$B$11,COUNTIF($W186:$DR186,'자료입력 및 결과표시'!$C$11)&gt;=1),IF(OR('자료입력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B186" s="28">
        <f>IF(AND($S186='자료입력 및 결과표시'!$B$12,COUNTIF($W186:$DR186,'자료입력 및 결과표시'!$C$12)&gt;=1),IF(OR('자료입력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C186" s="28">
        <f>IF(AND($S186='자료입력 및 결과표시'!$B$13,COUNTIF($W186:$DR186,'자료입력 및 결과표시'!$C$13)&gt;=1),IF(OR('자료입력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D186" s="28">
        <f>IF(AND($S186='자료입력 및 결과표시'!$B$14,COUNTIF($W186:$DR186,'자료입력 및 결과표시'!$C$14)&gt;=1),IF(OR('자료입력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E186" s="28">
        <f>IF(AND($S186='자료입력 및 결과표시'!$B$15,COUNTIF($W186:$DR186,'자료입력 및 결과표시'!$C$15)&gt;=1),IF(OR('자료입력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F186" s="28">
        <f>IF(AND($S186='자료입력 및 결과표시'!$B$16,COUNTIF($W186:$DR186,'자료입력 및 결과표시'!$C$16)&gt;=1),IF(OR('자료입력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G186" s="28">
        <f>IF(AND($S186='자료입력 및 결과표시'!$B$17,COUNTIF($W186:$DR186,'자료입력 및 결과표시'!$C$17)&gt;=1),IF(OR('자료입력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H186" s="28">
        <f>IF(AND($S186='자료입력 및 결과표시'!$B$18,COUNTIF($W186:$DR186,'자료입력 및 결과표시'!$C$18)&gt;=1),IF(OR('자료입력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I186" s="28">
        <f>IF(AND($S186='자료입력 및 결과표시'!$B$19,COUNTIF($W186:$DR186,'자료입력 및 결과표시'!$C$19)&gt;=1),IF(OR('자료입력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J186" s="28">
        <f>IF(AND($S186='자료입력 및 결과표시'!$B$20,COUNTIF($W186:$DR186,'자료입력 및 결과표시'!$C$20)&gt;=1),IF(OR('자료입력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K186" s="28">
        <f>IF(AND($S186='자료입력 및 결과표시'!$B$21,COUNTIF($W186:$DR186,'자료입력 및 결과표시'!$C$21)&gt;=1),IF(OR('자료입력 및 결과표시'!$B$4+90&gt;=$V186,'자료입력 및 결과표시'!$B$4&lt;$U186),0,IF($V186-'자료입력 및 결과표시'!$B$4-90&gt;='자료입력 및 결과표시'!$E$4,'자료입력 및 결과표시'!$E$4,$V186-'자료입력 및 결과표시'!$B$4-90)),0)</f>
        <v>0</v>
      </c>
      <c r="EL186" s="17">
        <f>IF(AND(S186='자료입력 및 결과표시'!$B$6,COUNTIF('업무중복도(데이터 입력)'!$W186:$DR186,'자료입력 및 결과표시'!$C$6)&gt;=1),1,0)</f>
        <v>0</v>
      </c>
      <c r="EM186" s="17">
        <f>IF(AND(S186='자료입력 및 결과표시'!$B$7,COUNTIF('업무중복도(데이터 입력)'!$W186:$DR186,'자료입력 및 결과표시'!$C$7)&gt;=1),2,0)</f>
        <v>0</v>
      </c>
      <c r="EN186" s="17">
        <f>IF(AND(S186='자료입력 및 결과표시'!$B$8,COUNTIF('업무중복도(데이터 입력)'!$W186:$DR186,'자료입력 및 결과표시'!$C$8)&gt;=1),3,0)</f>
        <v>0</v>
      </c>
      <c r="EO186" s="17">
        <f>IF(AND(S186='자료입력 및 결과표시'!$B$9,COUNTIF('업무중복도(데이터 입력)'!$W186:$DR186,'자료입력 및 결과표시'!$C$9)&gt;=1),4,0)</f>
        <v>0</v>
      </c>
      <c r="EP186" s="17">
        <f>IF(AND(S186='자료입력 및 결과표시'!$B$10,COUNTIF('업무중복도(데이터 입력)'!$W186:$DR186,'자료입력 및 결과표시'!$C$10)&gt;=1),5,0)</f>
        <v>0</v>
      </c>
      <c r="EQ186" s="17">
        <f>IF(AND(S186='자료입력 및 결과표시'!$B$11,COUNTIF('업무중복도(데이터 입력)'!$W186:$DR186,'자료입력 및 결과표시'!$C$11)&gt;=1),6,0)</f>
        <v>0</v>
      </c>
      <c r="ER186" s="17">
        <f>IF(AND(S186='자료입력 및 결과표시'!$B$12,COUNTIF('업무중복도(데이터 입력)'!$W186:$DR186,'자료입력 및 결과표시'!$C$12)&gt;=1),7,0)</f>
        <v>0</v>
      </c>
      <c r="ES186" s="17">
        <f>IF(AND(S186='자료입력 및 결과표시'!$B$13,COUNTIF('업무중복도(데이터 입력)'!$W186:$DR186,'자료입력 및 결과표시'!$C$13)&gt;=1),8,0)</f>
        <v>0</v>
      </c>
      <c r="ET186" s="17">
        <f>IF(AND(S186='자료입력 및 결과표시'!$B$14,COUNTIF('업무중복도(데이터 입력)'!$W186:$DR186,'자료입력 및 결과표시'!$C$14)&gt;=1),9,0)</f>
        <v>0</v>
      </c>
      <c r="EU186" s="17">
        <f>IF(AND(S186='자료입력 및 결과표시'!$B$15,COUNTIF('업무중복도(데이터 입력)'!$W186:$DR186,'자료입력 및 결과표시'!$C$15)&gt;=1),10,0)</f>
        <v>0</v>
      </c>
      <c r="EV186" s="17">
        <f>IF(AND(S186='자료입력 및 결과표시'!$B$16,COUNTIF('업무중복도(데이터 입력)'!$W186:$DR186,'자료입력 및 결과표시'!$C$16)&gt;=1),11,0)</f>
        <v>0</v>
      </c>
      <c r="EW186" s="17">
        <f>IF(AND(S186='자료입력 및 결과표시'!$B$17,COUNTIF('업무중복도(데이터 입력)'!$W186:$DR186,'자료입력 및 결과표시'!$C$17)&gt;=1),12,0)</f>
        <v>0</v>
      </c>
      <c r="EX186" s="17">
        <f>IF(AND(S186='자료입력 및 결과표시'!$B$18,COUNTIF('업무중복도(데이터 입력)'!$W186:$DR186,'자료입력 및 결과표시'!$C$18)&gt;=1),13,0)</f>
        <v>0</v>
      </c>
      <c r="EY186" s="17">
        <f>IF(AND(S186='자료입력 및 결과표시'!$B$19,COUNTIF('업무중복도(데이터 입력)'!$W186:$DR186,'자료입력 및 결과표시'!$C$19)&gt;=1),14,0)</f>
        <v>0</v>
      </c>
      <c r="EZ186" s="17">
        <f>IF(AND(S186='자료입력 및 결과표시'!$B$20,COUNTIF('업무중복도(데이터 입력)'!$W186:$DR186,'자료입력 및 결과표시'!$C$20)&gt;=1),15,0)</f>
        <v>0</v>
      </c>
      <c r="FA186" s="17">
        <f>IF(AND(S186='자료입력 및 결과표시'!$B$21,COUNTIF('업무중복도(데이터 입력)'!$W186:$DR186,'자료입력 및 결과표시'!$C$21)&gt;=1),16,0)</f>
        <v>0</v>
      </c>
      <c r="FD186" s="270" t="str">
        <f ca="1">IFERROR(MATCH('자료입력 및 결과표시'!$C$62,OFFSET($R$3,$FD185,,1000),0)+$FD185,"")</f>
        <v/>
      </c>
      <c r="FE186" s="271" t="str">
        <f t="shared" ca="1" si="383"/>
        <v/>
      </c>
      <c r="FK186" s="17">
        <f t="shared" si="384"/>
        <v>0</v>
      </c>
      <c r="FO186"/>
      <c r="FP186" s="17" t="str">
        <f t="shared" ca="1" si="385"/>
        <v/>
      </c>
      <c r="FQ186" s="270" t="str">
        <f ca="1">IFERROR(MATCH('자료입력 및 결과표시'!$C$62,OFFSET($R$3,$FQ185,,1000),0)+$FQ185,"")</f>
        <v/>
      </c>
      <c r="FR186" s="17" t="str">
        <f t="shared" ca="1" si="386"/>
        <v/>
      </c>
      <c r="FS186" s="17" t="str">
        <f t="shared" ca="1" si="387"/>
        <v/>
      </c>
      <c r="FT186" s="17" t="str">
        <f t="shared" ca="1" si="388"/>
        <v/>
      </c>
      <c r="FU186" s="17" t="str">
        <f t="shared" ca="1" si="389"/>
        <v/>
      </c>
      <c r="FV186" s="17" t="str">
        <f t="shared" ca="1" si="390"/>
        <v/>
      </c>
      <c r="FW186" s="17" t="str">
        <f t="shared" ca="1" si="391"/>
        <v/>
      </c>
      <c r="FX186" s="17" t="str">
        <f t="shared" ca="1" si="392"/>
        <v/>
      </c>
      <c r="FY186" s="17" t="str">
        <f t="shared" ca="1" si="393"/>
        <v/>
      </c>
      <c r="FZ186" s="17" t="str">
        <f t="shared" ca="1" si="394"/>
        <v/>
      </c>
      <c r="GA186" s="17" t="str">
        <f t="shared" ca="1" si="395"/>
        <v/>
      </c>
      <c r="GB186" s="17" t="str">
        <f t="shared" ca="1" si="396"/>
        <v/>
      </c>
      <c r="GC186" s="17" t="str">
        <f t="shared" ca="1" si="397"/>
        <v/>
      </c>
      <c r="GD186" s="17" t="str">
        <f t="shared" ca="1" si="398"/>
        <v/>
      </c>
      <c r="GE186" s="17" t="str">
        <f t="shared" ca="1" si="399"/>
        <v/>
      </c>
      <c r="GF186" s="17" t="str">
        <f t="shared" ca="1" si="400"/>
        <v/>
      </c>
      <c r="GG186" s="17" t="str">
        <f t="shared" ca="1" si="401"/>
        <v/>
      </c>
      <c r="GH186" s="17" t="str">
        <f t="shared" ca="1" si="402"/>
        <v/>
      </c>
      <c r="GI186" s="17" t="str">
        <f t="shared" ca="1" si="403"/>
        <v/>
      </c>
      <c r="GJ186" s="17" t="str">
        <f t="shared" ca="1" si="404"/>
        <v/>
      </c>
      <c r="GK186" s="17" t="str">
        <f t="shared" ca="1" si="405"/>
        <v/>
      </c>
      <c r="GL186" s="17" t="str">
        <f t="shared" ca="1" si="406"/>
        <v/>
      </c>
      <c r="GM186" s="17" t="str">
        <f t="shared" ca="1" si="407"/>
        <v/>
      </c>
      <c r="GN186" s="17" t="str">
        <f t="shared" ca="1" si="408"/>
        <v/>
      </c>
      <c r="GO186" s="17" t="str">
        <f t="shared" ca="1" si="409"/>
        <v/>
      </c>
      <c r="GP186" s="17" t="str">
        <f t="shared" ca="1" si="410"/>
        <v/>
      </c>
      <c r="GQ186" s="17" t="str">
        <f t="shared" ca="1" si="411"/>
        <v/>
      </c>
      <c r="GR186" s="17" t="str">
        <f t="shared" ca="1" si="412"/>
        <v/>
      </c>
      <c r="GS186" s="17" t="str">
        <f t="shared" ca="1" si="413"/>
        <v/>
      </c>
      <c r="GT186" s="17" t="str">
        <f t="shared" ca="1" si="414"/>
        <v/>
      </c>
      <c r="GU186" s="17" t="str">
        <f t="shared" ca="1" si="415"/>
        <v/>
      </c>
      <c r="GV186" s="17" t="str">
        <f t="shared" ca="1" si="416"/>
        <v/>
      </c>
      <c r="GW186" s="17" t="str">
        <f t="shared" ca="1" si="417"/>
        <v/>
      </c>
      <c r="GX186" s="17" t="str">
        <f t="shared" ca="1" si="418"/>
        <v/>
      </c>
      <c r="GY186" s="17" t="str">
        <f t="shared" ca="1" si="419"/>
        <v/>
      </c>
      <c r="GZ186" s="17" t="str">
        <f t="shared" ca="1" si="420"/>
        <v/>
      </c>
      <c r="HA186" s="17" t="str">
        <f t="shared" ca="1" si="421"/>
        <v/>
      </c>
      <c r="HB186" s="17" t="str">
        <f t="shared" ca="1" si="422"/>
        <v/>
      </c>
      <c r="HC186" s="17" t="str">
        <f t="shared" ca="1" si="423"/>
        <v/>
      </c>
      <c r="HD186" s="17" t="str">
        <f t="shared" ca="1" si="424"/>
        <v/>
      </c>
      <c r="HE186" s="17" t="str">
        <f t="shared" ca="1" si="425"/>
        <v/>
      </c>
      <c r="HF186" s="17" t="str">
        <f t="shared" ca="1" si="426"/>
        <v/>
      </c>
      <c r="HG186" s="17" t="str">
        <f t="shared" ca="1" si="427"/>
        <v/>
      </c>
      <c r="HH186" s="17" t="str">
        <f t="shared" ca="1" si="428"/>
        <v/>
      </c>
      <c r="HI186" s="17" t="str">
        <f t="shared" ca="1" si="429"/>
        <v/>
      </c>
      <c r="HJ186" s="17" t="str">
        <f t="shared" ca="1" si="430"/>
        <v/>
      </c>
      <c r="HK186" s="17" t="str">
        <f t="shared" ca="1" si="431"/>
        <v/>
      </c>
      <c r="HL186" s="17" t="str">
        <f t="shared" ca="1" si="432"/>
        <v/>
      </c>
      <c r="HM186" s="17" t="str">
        <f t="shared" ca="1" si="433"/>
        <v/>
      </c>
      <c r="HN186" s="17" t="str">
        <f t="shared" ca="1" si="434"/>
        <v/>
      </c>
      <c r="HO186" s="17" t="str">
        <f t="shared" ca="1" si="435"/>
        <v/>
      </c>
      <c r="HP186" s="17" t="str">
        <f t="shared" ca="1" si="436"/>
        <v/>
      </c>
      <c r="HQ186" s="17" t="str">
        <f t="shared" ca="1" si="437"/>
        <v/>
      </c>
      <c r="HR186" s="17" t="str">
        <f t="shared" ca="1" si="438"/>
        <v/>
      </c>
      <c r="HS186" s="17" t="str">
        <f t="shared" ca="1" si="439"/>
        <v/>
      </c>
      <c r="HT186" s="17" t="str">
        <f t="shared" ca="1" si="440"/>
        <v/>
      </c>
      <c r="HU186" s="17" t="str">
        <f t="shared" ca="1" si="441"/>
        <v/>
      </c>
      <c r="HV186" s="17" t="str">
        <f t="shared" ca="1" si="442"/>
        <v/>
      </c>
      <c r="HW186" s="17" t="str">
        <f t="shared" ca="1" si="443"/>
        <v/>
      </c>
      <c r="HX186" s="17" t="str">
        <f t="shared" ca="1" si="444"/>
        <v/>
      </c>
      <c r="HY186" s="17" t="str">
        <f t="shared" ca="1" si="445"/>
        <v/>
      </c>
      <c r="HZ186" s="17" t="str">
        <f t="shared" ca="1" si="446"/>
        <v/>
      </c>
      <c r="IA186" s="17" t="str">
        <f t="shared" ca="1" si="447"/>
        <v/>
      </c>
      <c r="IB186" s="17" t="str">
        <f t="shared" ca="1" si="448"/>
        <v/>
      </c>
      <c r="IC186" s="17" t="str">
        <f t="shared" ca="1" si="449"/>
        <v/>
      </c>
      <c r="ID186" s="17" t="str">
        <f t="shared" ca="1" si="450"/>
        <v/>
      </c>
      <c r="IE186" s="17" t="str">
        <f t="shared" ca="1" si="451"/>
        <v/>
      </c>
      <c r="IF186" s="17" t="str">
        <f t="shared" ca="1" si="452"/>
        <v/>
      </c>
      <c r="IG186" s="17" t="str">
        <f t="shared" ca="1" si="453"/>
        <v/>
      </c>
      <c r="IH186" s="17" t="str">
        <f t="shared" ca="1" si="454"/>
        <v/>
      </c>
      <c r="II186" s="17" t="str">
        <f t="shared" ca="1" si="455"/>
        <v/>
      </c>
      <c r="IJ186" s="17" t="str">
        <f t="shared" ca="1" si="456"/>
        <v/>
      </c>
      <c r="IK186" s="17" t="str">
        <f t="shared" ca="1" si="457"/>
        <v/>
      </c>
      <c r="IL186" s="17" t="str">
        <f t="shared" ca="1" si="458"/>
        <v/>
      </c>
      <c r="IM186" s="17" t="str">
        <f t="shared" ca="1" si="459"/>
        <v/>
      </c>
      <c r="IN186" s="17" t="str">
        <f t="shared" ca="1" si="460"/>
        <v/>
      </c>
      <c r="IO186" s="17" t="str">
        <f t="shared" ca="1" si="461"/>
        <v/>
      </c>
      <c r="IP186" s="17" t="str">
        <f t="shared" ca="1" si="462"/>
        <v/>
      </c>
      <c r="IQ186" s="17" t="str">
        <f t="shared" ca="1" si="463"/>
        <v/>
      </c>
      <c r="IR186" s="17" t="str">
        <f t="shared" ca="1" si="464"/>
        <v/>
      </c>
      <c r="IS186" s="17" t="str">
        <f t="shared" ca="1" si="465"/>
        <v/>
      </c>
      <c r="IT186" s="17" t="str">
        <f t="shared" ca="1" si="466"/>
        <v/>
      </c>
      <c r="IU186" s="17" t="str">
        <f t="shared" ca="1" si="467"/>
        <v/>
      </c>
      <c r="IV186" s="17" t="str">
        <f t="shared" ca="1" si="468"/>
        <v/>
      </c>
      <c r="IW186" s="17" t="str">
        <f t="shared" ca="1" si="469"/>
        <v/>
      </c>
      <c r="IX186" s="17" t="str">
        <f t="shared" ca="1" si="470"/>
        <v/>
      </c>
      <c r="IY186" s="17" t="str">
        <f t="shared" ca="1" si="471"/>
        <v/>
      </c>
      <c r="IZ186" s="17" t="str">
        <f t="shared" ca="1" si="472"/>
        <v/>
      </c>
      <c r="JA186" s="17" t="str">
        <f t="shared" ca="1" si="473"/>
        <v/>
      </c>
      <c r="JB186" s="17" t="str">
        <f t="shared" ca="1" si="474"/>
        <v/>
      </c>
      <c r="JC186" s="17" t="str">
        <f t="shared" ca="1" si="475"/>
        <v/>
      </c>
      <c r="JD186" s="17" t="str">
        <f t="shared" ca="1" si="476"/>
        <v/>
      </c>
      <c r="JE186" s="17" t="str">
        <f t="shared" ca="1" si="477"/>
        <v/>
      </c>
      <c r="JF186" s="17" t="str">
        <f t="shared" ca="1" si="478"/>
        <v/>
      </c>
      <c r="JG186" s="17" t="str">
        <f t="shared" ca="1" si="479"/>
        <v/>
      </c>
      <c r="JH186" s="17" t="str">
        <f t="shared" ca="1" si="480"/>
        <v/>
      </c>
      <c r="JI186" s="17" t="str">
        <f t="shared" ca="1" si="481"/>
        <v/>
      </c>
      <c r="JJ186" s="17" t="str">
        <f t="shared" ca="1" si="482"/>
        <v/>
      </c>
      <c r="JK186" s="17" t="str">
        <f t="shared" ca="1" si="483"/>
        <v/>
      </c>
      <c r="JL186" s="17" t="str">
        <f t="shared" ca="1" si="484"/>
        <v/>
      </c>
      <c r="JM186" s="17" t="str">
        <f t="shared" ca="1" si="485"/>
        <v/>
      </c>
    </row>
    <row r="187" spans="1:273">
      <c r="A187" s="17" t="str">
        <f t="shared" si="366"/>
        <v>\\\0</v>
      </c>
      <c r="B187" s="17" t="str">
        <f t="shared" si="367"/>
        <v>\\\0</v>
      </c>
      <c r="C187" s="17" t="str">
        <f t="shared" si="368"/>
        <v>\\\0</v>
      </c>
      <c r="D187" s="17" t="str">
        <f t="shared" si="369"/>
        <v>\\\0</v>
      </c>
      <c r="E187" s="17" t="str">
        <f t="shared" si="370"/>
        <v>\\\0</v>
      </c>
      <c r="F187" s="17" t="str">
        <f t="shared" si="371"/>
        <v>\\\0</v>
      </c>
      <c r="G187" s="17" t="str">
        <f t="shared" si="372"/>
        <v>\\\0</v>
      </c>
      <c r="H187" s="17" t="str">
        <f t="shared" si="373"/>
        <v>\\\0</v>
      </c>
      <c r="I187" s="17" t="str">
        <f t="shared" si="374"/>
        <v>\\\0</v>
      </c>
      <c r="J187" s="17" t="str">
        <f t="shared" si="375"/>
        <v>\\\0</v>
      </c>
      <c r="K187" s="17" t="str">
        <f t="shared" si="376"/>
        <v>\\\0</v>
      </c>
      <c r="L187" s="17" t="str">
        <f t="shared" si="377"/>
        <v>\\\0</v>
      </c>
      <c r="M187" s="17" t="str">
        <f t="shared" si="378"/>
        <v>\\\0</v>
      </c>
      <c r="N187" s="17" t="str">
        <f t="shared" si="379"/>
        <v>\\\0</v>
      </c>
      <c r="O187" s="17" t="str">
        <f t="shared" si="380"/>
        <v>\\\0</v>
      </c>
      <c r="P187" s="17" t="str">
        <f t="shared" si="381"/>
        <v>\\\0</v>
      </c>
      <c r="R187" s="17" t="str">
        <f t="shared" si="382"/>
        <v>\\</v>
      </c>
      <c r="S187" s="38"/>
      <c r="T187" s="39"/>
      <c r="U187" s="31"/>
      <c r="V187" s="32"/>
      <c r="W187" s="36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35"/>
      <c r="DS187" s="287"/>
      <c r="DT187" s="36"/>
      <c r="DU187" s="37"/>
      <c r="DV187" s="28">
        <f>IF(AND($S187='자료입력 및 결과표시'!$B$6,COUNTIF($W187:$DR187,'자료입력 및 결과표시'!$C$6)&gt;=1),IF(OR('자료입력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DW187" s="28">
        <f>IF(AND($S187='자료입력 및 결과표시'!$B$7,COUNTIF($W187:$DR187,'자료입력 및 결과표시'!$C$7)&gt;=1),IF(OR('자료입력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DX187" s="28">
        <f>IF(AND($S187='자료입력 및 결과표시'!$B$8,COUNTIF($W187:$DR187,'자료입력 및 결과표시'!$C$8)&gt;=1),IF(OR('자료입력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DY187" s="28">
        <f>IF(AND($S187='자료입력 및 결과표시'!$B$9,COUNTIF($W187:$DR187,'자료입력 및 결과표시'!$C$9)&gt;=1),IF(OR('자료입력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DZ187" s="28">
        <f>IF(AND($S187='자료입력 및 결과표시'!$B$10,COUNTIF($W187:$DR187,'자료입력 및 결과표시'!$C$10)&gt;=1),IF(OR('자료입력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A187" s="28">
        <f>IF(AND($S187='자료입력 및 결과표시'!$B$11,COUNTIF($W187:$DR187,'자료입력 및 결과표시'!$C$11)&gt;=1),IF(OR('자료입력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B187" s="28">
        <f>IF(AND($S187='자료입력 및 결과표시'!$B$12,COUNTIF($W187:$DR187,'자료입력 및 결과표시'!$C$12)&gt;=1),IF(OR('자료입력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C187" s="28">
        <f>IF(AND($S187='자료입력 및 결과표시'!$B$13,COUNTIF($W187:$DR187,'자료입력 및 결과표시'!$C$13)&gt;=1),IF(OR('자료입력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D187" s="28">
        <f>IF(AND($S187='자료입력 및 결과표시'!$B$14,COUNTIF($W187:$DR187,'자료입력 및 결과표시'!$C$14)&gt;=1),IF(OR('자료입력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E187" s="28">
        <f>IF(AND($S187='자료입력 및 결과표시'!$B$15,COUNTIF($W187:$DR187,'자료입력 및 결과표시'!$C$15)&gt;=1),IF(OR('자료입력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F187" s="28">
        <f>IF(AND($S187='자료입력 및 결과표시'!$B$16,COUNTIF($W187:$DR187,'자료입력 및 결과표시'!$C$16)&gt;=1),IF(OR('자료입력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G187" s="28">
        <f>IF(AND($S187='자료입력 및 결과표시'!$B$17,COUNTIF($W187:$DR187,'자료입력 및 결과표시'!$C$17)&gt;=1),IF(OR('자료입력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H187" s="28">
        <f>IF(AND($S187='자료입력 및 결과표시'!$B$18,COUNTIF($W187:$DR187,'자료입력 및 결과표시'!$C$18)&gt;=1),IF(OR('자료입력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I187" s="28">
        <f>IF(AND($S187='자료입력 및 결과표시'!$B$19,COUNTIF($W187:$DR187,'자료입력 및 결과표시'!$C$19)&gt;=1),IF(OR('자료입력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J187" s="28">
        <f>IF(AND($S187='자료입력 및 결과표시'!$B$20,COUNTIF($W187:$DR187,'자료입력 및 결과표시'!$C$20)&gt;=1),IF(OR('자료입력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K187" s="28">
        <f>IF(AND($S187='자료입력 및 결과표시'!$B$21,COUNTIF($W187:$DR187,'자료입력 및 결과표시'!$C$21)&gt;=1),IF(OR('자료입력 및 결과표시'!$B$4+90&gt;=$V187,'자료입력 및 결과표시'!$B$4&lt;$U187),0,IF($V187-'자료입력 및 결과표시'!$B$4-90&gt;='자료입력 및 결과표시'!$E$4,'자료입력 및 결과표시'!$E$4,$V187-'자료입력 및 결과표시'!$B$4-90)),0)</f>
        <v>0</v>
      </c>
      <c r="EL187" s="17">
        <f>IF(AND(S187='자료입력 및 결과표시'!$B$6,COUNTIF('업무중복도(데이터 입력)'!$W187:$DR187,'자료입력 및 결과표시'!$C$6)&gt;=1),1,0)</f>
        <v>0</v>
      </c>
      <c r="EM187" s="17">
        <f>IF(AND(S187='자료입력 및 결과표시'!$B$7,COUNTIF('업무중복도(데이터 입력)'!$W187:$DR187,'자료입력 및 결과표시'!$C$7)&gt;=1),2,0)</f>
        <v>0</v>
      </c>
      <c r="EN187" s="17">
        <f>IF(AND(S187='자료입력 및 결과표시'!$B$8,COUNTIF('업무중복도(데이터 입력)'!$W187:$DR187,'자료입력 및 결과표시'!$C$8)&gt;=1),3,0)</f>
        <v>0</v>
      </c>
      <c r="EO187" s="17">
        <f>IF(AND(S187='자료입력 및 결과표시'!$B$9,COUNTIF('업무중복도(데이터 입력)'!$W187:$DR187,'자료입력 및 결과표시'!$C$9)&gt;=1),4,0)</f>
        <v>0</v>
      </c>
      <c r="EP187" s="17">
        <f>IF(AND(S187='자료입력 및 결과표시'!$B$10,COUNTIF('업무중복도(데이터 입력)'!$W187:$DR187,'자료입력 및 결과표시'!$C$10)&gt;=1),5,0)</f>
        <v>0</v>
      </c>
      <c r="EQ187" s="17">
        <f>IF(AND(S187='자료입력 및 결과표시'!$B$11,COUNTIF('업무중복도(데이터 입력)'!$W187:$DR187,'자료입력 및 결과표시'!$C$11)&gt;=1),6,0)</f>
        <v>0</v>
      </c>
      <c r="ER187" s="17">
        <f>IF(AND(S187='자료입력 및 결과표시'!$B$12,COUNTIF('업무중복도(데이터 입력)'!$W187:$DR187,'자료입력 및 결과표시'!$C$12)&gt;=1),7,0)</f>
        <v>0</v>
      </c>
      <c r="ES187" s="17">
        <f>IF(AND(S187='자료입력 및 결과표시'!$B$13,COUNTIF('업무중복도(데이터 입력)'!$W187:$DR187,'자료입력 및 결과표시'!$C$13)&gt;=1),8,0)</f>
        <v>0</v>
      </c>
      <c r="ET187" s="17">
        <f>IF(AND(S187='자료입력 및 결과표시'!$B$14,COUNTIF('업무중복도(데이터 입력)'!$W187:$DR187,'자료입력 및 결과표시'!$C$14)&gt;=1),9,0)</f>
        <v>0</v>
      </c>
      <c r="EU187" s="17">
        <f>IF(AND(S187='자료입력 및 결과표시'!$B$15,COUNTIF('업무중복도(데이터 입력)'!$W187:$DR187,'자료입력 및 결과표시'!$C$15)&gt;=1),10,0)</f>
        <v>0</v>
      </c>
      <c r="EV187" s="17">
        <f>IF(AND(S187='자료입력 및 결과표시'!$B$16,COUNTIF('업무중복도(데이터 입력)'!$W187:$DR187,'자료입력 및 결과표시'!$C$16)&gt;=1),11,0)</f>
        <v>0</v>
      </c>
      <c r="EW187" s="17">
        <f>IF(AND(S187='자료입력 및 결과표시'!$B$17,COUNTIF('업무중복도(데이터 입력)'!$W187:$DR187,'자료입력 및 결과표시'!$C$17)&gt;=1),12,0)</f>
        <v>0</v>
      </c>
      <c r="EX187" s="17">
        <f>IF(AND(S187='자료입력 및 결과표시'!$B$18,COUNTIF('업무중복도(데이터 입력)'!$W187:$DR187,'자료입력 및 결과표시'!$C$18)&gt;=1),13,0)</f>
        <v>0</v>
      </c>
      <c r="EY187" s="17">
        <f>IF(AND(S187='자료입력 및 결과표시'!$B$19,COUNTIF('업무중복도(데이터 입력)'!$W187:$DR187,'자료입력 및 결과표시'!$C$19)&gt;=1),14,0)</f>
        <v>0</v>
      </c>
      <c r="EZ187" s="17">
        <f>IF(AND(S187='자료입력 및 결과표시'!$B$20,COUNTIF('업무중복도(데이터 입력)'!$W187:$DR187,'자료입력 및 결과표시'!$C$20)&gt;=1),15,0)</f>
        <v>0</v>
      </c>
      <c r="FA187" s="17">
        <f>IF(AND(S187='자료입력 및 결과표시'!$B$21,COUNTIF('업무중복도(데이터 입력)'!$W187:$DR187,'자료입력 및 결과표시'!$C$21)&gt;=1),16,0)</f>
        <v>0</v>
      </c>
      <c r="FD187" s="270" t="str">
        <f ca="1">IFERROR(MATCH('자료입력 및 결과표시'!$C$62,OFFSET($R$3,$FD186,,1000),0)+$FD186,"")</f>
        <v/>
      </c>
      <c r="FE187" s="271" t="str">
        <f t="shared" ca="1" si="383"/>
        <v/>
      </c>
      <c r="FK187" s="17">
        <f t="shared" si="384"/>
        <v>0</v>
      </c>
      <c r="FO187"/>
      <c r="FP187" s="17" t="str">
        <f t="shared" ca="1" si="385"/>
        <v/>
      </c>
      <c r="FQ187" s="270" t="str">
        <f ca="1">IFERROR(MATCH('자료입력 및 결과표시'!$C$62,OFFSET($R$3,$FQ186,,1000),0)+$FQ186,"")</f>
        <v/>
      </c>
      <c r="FR187" s="17" t="str">
        <f t="shared" ca="1" si="386"/>
        <v/>
      </c>
      <c r="FS187" s="17" t="str">
        <f t="shared" ca="1" si="387"/>
        <v/>
      </c>
      <c r="FT187" s="17" t="str">
        <f t="shared" ca="1" si="388"/>
        <v/>
      </c>
      <c r="FU187" s="17" t="str">
        <f t="shared" ca="1" si="389"/>
        <v/>
      </c>
      <c r="FV187" s="17" t="str">
        <f t="shared" ca="1" si="390"/>
        <v/>
      </c>
      <c r="FW187" s="17" t="str">
        <f t="shared" ca="1" si="391"/>
        <v/>
      </c>
      <c r="FX187" s="17" t="str">
        <f t="shared" ca="1" si="392"/>
        <v/>
      </c>
      <c r="FY187" s="17" t="str">
        <f t="shared" ca="1" si="393"/>
        <v/>
      </c>
      <c r="FZ187" s="17" t="str">
        <f t="shared" ca="1" si="394"/>
        <v/>
      </c>
      <c r="GA187" s="17" t="str">
        <f t="shared" ca="1" si="395"/>
        <v/>
      </c>
      <c r="GB187" s="17" t="str">
        <f t="shared" ca="1" si="396"/>
        <v/>
      </c>
      <c r="GC187" s="17" t="str">
        <f t="shared" ca="1" si="397"/>
        <v/>
      </c>
      <c r="GD187" s="17" t="str">
        <f t="shared" ca="1" si="398"/>
        <v/>
      </c>
      <c r="GE187" s="17" t="str">
        <f t="shared" ca="1" si="399"/>
        <v/>
      </c>
      <c r="GF187" s="17" t="str">
        <f t="shared" ca="1" si="400"/>
        <v/>
      </c>
      <c r="GG187" s="17" t="str">
        <f t="shared" ca="1" si="401"/>
        <v/>
      </c>
      <c r="GH187" s="17" t="str">
        <f t="shared" ca="1" si="402"/>
        <v/>
      </c>
      <c r="GI187" s="17" t="str">
        <f t="shared" ca="1" si="403"/>
        <v/>
      </c>
      <c r="GJ187" s="17" t="str">
        <f t="shared" ca="1" si="404"/>
        <v/>
      </c>
      <c r="GK187" s="17" t="str">
        <f t="shared" ca="1" si="405"/>
        <v/>
      </c>
      <c r="GL187" s="17" t="str">
        <f t="shared" ca="1" si="406"/>
        <v/>
      </c>
      <c r="GM187" s="17" t="str">
        <f t="shared" ca="1" si="407"/>
        <v/>
      </c>
      <c r="GN187" s="17" t="str">
        <f t="shared" ca="1" si="408"/>
        <v/>
      </c>
      <c r="GO187" s="17" t="str">
        <f t="shared" ca="1" si="409"/>
        <v/>
      </c>
      <c r="GP187" s="17" t="str">
        <f t="shared" ca="1" si="410"/>
        <v/>
      </c>
      <c r="GQ187" s="17" t="str">
        <f t="shared" ca="1" si="411"/>
        <v/>
      </c>
      <c r="GR187" s="17" t="str">
        <f t="shared" ca="1" si="412"/>
        <v/>
      </c>
      <c r="GS187" s="17" t="str">
        <f t="shared" ca="1" si="413"/>
        <v/>
      </c>
      <c r="GT187" s="17" t="str">
        <f t="shared" ca="1" si="414"/>
        <v/>
      </c>
      <c r="GU187" s="17" t="str">
        <f t="shared" ca="1" si="415"/>
        <v/>
      </c>
      <c r="GV187" s="17" t="str">
        <f t="shared" ca="1" si="416"/>
        <v/>
      </c>
      <c r="GW187" s="17" t="str">
        <f t="shared" ca="1" si="417"/>
        <v/>
      </c>
      <c r="GX187" s="17" t="str">
        <f t="shared" ca="1" si="418"/>
        <v/>
      </c>
      <c r="GY187" s="17" t="str">
        <f t="shared" ca="1" si="419"/>
        <v/>
      </c>
      <c r="GZ187" s="17" t="str">
        <f t="shared" ca="1" si="420"/>
        <v/>
      </c>
      <c r="HA187" s="17" t="str">
        <f t="shared" ca="1" si="421"/>
        <v/>
      </c>
      <c r="HB187" s="17" t="str">
        <f t="shared" ca="1" si="422"/>
        <v/>
      </c>
      <c r="HC187" s="17" t="str">
        <f t="shared" ca="1" si="423"/>
        <v/>
      </c>
      <c r="HD187" s="17" t="str">
        <f t="shared" ca="1" si="424"/>
        <v/>
      </c>
      <c r="HE187" s="17" t="str">
        <f t="shared" ca="1" si="425"/>
        <v/>
      </c>
      <c r="HF187" s="17" t="str">
        <f t="shared" ca="1" si="426"/>
        <v/>
      </c>
      <c r="HG187" s="17" t="str">
        <f t="shared" ca="1" si="427"/>
        <v/>
      </c>
      <c r="HH187" s="17" t="str">
        <f t="shared" ca="1" si="428"/>
        <v/>
      </c>
      <c r="HI187" s="17" t="str">
        <f t="shared" ca="1" si="429"/>
        <v/>
      </c>
      <c r="HJ187" s="17" t="str">
        <f t="shared" ca="1" si="430"/>
        <v/>
      </c>
      <c r="HK187" s="17" t="str">
        <f t="shared" ca="1" si="431"/>
        <v/>
      </c>
      <c r="HL187" s="17" t="str">
        <f t="shared" ca="1" si="432"/>
        <v/>
      </c>
      <c r="HM187" s="17" t="str">
        <f t="shared" ca="1" si="433"/>
        <v/>
      </c>
      <c r="HN187" s="17" t="str">
        <f t="shared" ca="1" si="434"/>
        <v/>
      </c>
      <c r="HO187" s="17" t="str">
        <f t="shared" ca="1" si="435"/>
        <v/>
      </c>
      <c r="HP187" s="17" t="str">
        <f t="shared" ca="1" si="436"/>
        <v/>
      </c>
      <c r="HQ187" s="17" t="str">
        <f t="shared" ca="1" si="437"/>
        <v/>
      </c>
      <c r="HR187" s="17" t="str">
        <f t="shared" ca="1" si="438"/>
        <v/>
      </c>
      <c r="HS187" s="17" t="str">
        <f t="shared" ca="1" si="439"/>
        <v/>
      </c>
      <c r="HT187" s="17" t="str">
        <f t="shared" ca="1" si="440"/>
        <v/>
      </c>
      <c r="HU187" s="17" t="str">
        <f t="shared" ca="1" si="441"/>
        <v/>
      </c>
      <c r="HV187" s="17" t="str">
        <f t="shared" ca="1" si="442"/>
        <v/>
      </c>
      <c r="HW187" s="17" t="str">
        <f t="shared" ca="1" si="443"/>
        <v/>
      </c>
      <c r="HX187" s="17" t="str">
        <f t="shared" ca="1" si="444"/>
        <v/>
      </c>
      <c r="HY187" s="17" t="str">
        <f t="shared" ca="1" si="445"/>
        <v/>
      </c>
      <c r="HZ187" s="17" t="str">
        <f t="shared" ca="1" si="446"/>
        <v/>
      </c>
      <c r="IA187" s="17" t="str">
        <f t="shared" ca="1" si="447"/>
        <v/>
      </c>
      <c r="IB187" s="17" t="str">
        <f t="shared" ca="1" si="448"/>
        <v/>
      </c>
      <c r="IC187" s="17" t="str">
        <f t="shared" ca="1" si="449"/>
        <v/>
      </c>
      <c r="ID187" s="17" t="str">
        <f t="shared" ca="1" si="450"/>
        <v/>
      </c>
      <c r="IE187" s="17" t="str">
        <f t="shared" ca="1" si="451"/>
        <v/>
      </c>
      <c r="IF187" s="17" t="str">
        <f t="shared" ca="1" si="452"/>
        <v/>
      </c>
      <c r="IG187" s="17" t="str">
        <f t="shared" ca="1" si="453"/>
        <v/>
      </c>
      <c r="IH187" s="17" t="str">
        <f t="shared" ca="1" si="454"/>
        <v/>
      </c>
      <c r="II187" s="17" t="str">
        <f t="shared" ca="1" si="455"/>
        <v/>
      </c>
      <c r="IJ187" s="17" t="str">
        <f t="shared" ca="1" si="456"/>
        <v/>
      </c>
      <c r="IK187" s="17" t="str">
        <f t="shared" ca="1" si="457"/>
        <v/>
      </c>
      <c r="IL187" s="17" t="str">
        <f t="shared" ca="1" si="458"/>
        <v/>
      </c>
      <c r="IM187" s="17" t="str">
        <f t="shared" ca="1" si="459"/>
        <v/>
      </c>
      <c r="IN187" s="17" t="str">
        <f t="shared" ca="1" si="460"/>
        <v/>
      </c>
      <c r="IO187" s="17" t="str">
        <f t="shared" ca="1" si="461"/>
        <v/>
      </c>
      <c r="IP187" s="17" t="str">
        <f t="shared" ca="1" si="462"/>
        <v/>
      </c>
      <c r="IQ187" s="17" t="str">
        <f t="shared" ca="1" si="463"/>
        <v/>
      </c>
      <c r="IR187" s="17" t="str">
        <f t="shared" ca="1" si="464"/>
        <v/>
      </c>
      <c r="IS187" s="17" t="str">
        <f t="shared" ca="1" si="465"/>
        <v/>
      </c>
      <c r="IT187" s="17" t="str">
        <f t="shared" ca="1" si="466"/>
        <v/>
      </c>
      <c r="IU187" s="17" t="str">
        <f t="shared" ca="1" si="467"/>
        <v/>
      </c>
      <c r="IV187" s="17" t="str">
        <f t="shared" ca="1" si="468"/>
        <v/>
      </c>
      <c r="IW187" s="17" t="str">
        <f t="shared" ca="1" si="469"/>
        <v/>
      </c>
      <c r="IX187" s="17" t="str">
        <f t="shared" ca="1" si="470"/>
        <v/>
      </c>
      <c r="IY187" s="17" t="str">
        <f t="shared" ca="1" si="471"/>
        <v/>
      </c>
      <c r="IZ187" s="17" t="str">
        <f t="shared" ca="1" si="472"/>
        <v/>
      </c>
      <c r="JA187" s="17" t="str">
        <f t="shared" ca="1" si="473"/>
        <v/>
      </c>
      <c r="JB187" s="17" t="str">
        <f t="shared" ca="1" si="474"/>
        <v/>
      </c>
      <c r="JC187" s="17" t="str">
        <f t="shared" ca="1" si="475"/>
        <v/>
      </c>
      <c r="JD187" s="17" t="str">
        <f t="shared" ca="1" si="476"/>
        <v/>
      </c>
      <c r="JE187" s="17" t="str">
        <f t="shared" ca="1" si="477"/>
        <v/>
      </c>
      <c r="JF187" s="17" t="str">
        <f t="shared" ca="1" si="478"/>
        <v/>
      </c>
      <c r="JG187" s="17" t="str">
        <f t="shared" ca="1" si="479"/>
        <v/>
      </c>
      <c r="JH187" s="17" t="str">
        <f t="shared" ca="1" si="480"/>
        <v/>
      </c>
      <c r="JI187" s="17" t="str">
        <f t="shared" ca="1" si="481"/>
        <v/>
      </c>
      <c r="JJ187" s="17" t="str">
        <f t="shared" ca="1" si="482"/>
        <v/>
      </c>
      <c r="JK187" s="17" t="str">
        <f t="shared" ca="1" si="483"/>
        <v/>
      </c>
      <c r="JL187" s="17" t="str">
        <f t="shared" ca="1" si="484"/>
        <v/>
      </c>
      <c r="JM187" s="17" t="str">
        <f t="shared" ca="1" si="485"/>
        <v/>
      </c>
    </row>
    <row r="188" spans="1:273">
      <c r="A188" s="17" t="str">
        <f t="shared" si="366"/>
        <v>\\\0</v>
      </c>
      <c r="B188" s="17" t="str">
        <f t="shared" si="367"/>
        <v>\\\0</v>
      </c>
      <c r="C188" s="17" t="str">
        <f t="shared" si="368"/>
        <v>\\\0</v>
      </c>
      <c r="D188" s="17" t="str">
        <f t="shared" si="369"/>
        <v>\\\0</v>
      </c>
      <c r="E188" s="17" t="str">
        <f t="shared" si="370"/>
        <v>\\\0</v>
      </c>
      <c r="F188" s="17" t="str">
        <f t="shared" si="371"/>
        <v>\\\0</v>
      </c>
      <c r="G188" s="17" t="str">
        <f t="shared" si="372"/>
        <v>\\\0</v>
      </c>
      <c r="H188" s="17" t="str">
        <f t="shared" si="373"/>
        <v>\\\0</v>
      </c>
      <c r="I188" s="17" t="str">
        <f t="shared" si="374"/>
        <v>\\\0</v>
      </c>
      <c r="J188" s="17" t="str">
        <f t="shared" si="375"/>
        <v>\\\0</v>
      </c>
      <c r="K188" s="17" t="str">
        <f t="shared" si="376"/>
        <v>\\\0</v>
      </c>
      <c r="L188" s="17" t="str">
        <f t="shared" si="377"/>
        <v>\\\0</v>
      </c>
      <c r="M188" s="17" t="str">
        <f t="shared" si="378"/>
        <v>\\\0</v>
      </c>
      <c r="N188" s="17" t="str">
        <f t="shared" si="379"/>
        <v>\\\0</v>
      </c>
      <c r="O188" s="17" t="str">
        <f t="shared" si="380"/>
        <v>\\\0</v>
      </c>
      <c r="P188" s="17" t="str">
        <f t="shared" si="381"/>
        <v>\\\0</v>
      </c>
      <c r="R188" s="17" t="str">
        <f t="shared" si="382"/>
        <v>\\</v>
      </c>
      <c r="S188" s="38"/>
      <c r="T188" s="39"/>
      <c r="U188" s="31"/>
      <c r="V188" s="32"/>
      <c r="W188" s="36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35"/>
      <c r="DS188" s="287"/>
      <c r="DT188" s="36"/>
      <c r="DU188" s="37"/>
      <c r="DV188" s="28">
        <f>IF(AND($S188='자료입력 및 결과표시'!$B$6,COUNTIF($W188:$DR188,'자료입력 및 결과표시'!$C$6)&gt;=1),IF(OR('자료입력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DW188" s="28">
        <f>IF(AND($S188='자료입력 및 결과표시'!$B$7,COUNTIF($W188:$DR188,'자료입력 및 결과표시'!$C$7)&gt;=1),IF(OR('자료입력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DX188" s="28">
        <f>IF(AND($S188='자료입력 및 결과표시'!$B$8,COUNTIF($W188:$DR188,'자료입력 및 결과표시'!$C$8)&gt;=1),IF(OR('자료입력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DY188" s="28">
        <f>IF(AND($S188='자료입력 및 결과표시'!$B$9,COUNTIF($W188:$DR188,'자료입력 및 결과표시'!$C$9)&gt;=1),IF(OR('자료입력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DZ188" s="28">
        <f>IF(AND($S188='자료입력 및 결과표시'!$B$10,COUNTIF($W188:$DR188,'자료입력 및 결과표시'!$C$10)&gt;=1),IF(OR('자료입력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A188" s="28">
        <f>IF(AND($S188='자료입력 및 결과표시'!$B$11,COUNTIF($W188:$DR188,'자료입력 및 결과표시'!$C$11)&gt;=1),IF(OR('자료입력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B188" s="28">
        <f>IF(AND($S188='자료입력 및 결과표시'!$B$12,COUNTIF($W188:$DR188,'자료입력 및 결과표시'!$C$12)&gt;=1),IF(OR('자료입력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C188" s="28">
        <f>IF(AND($S188='자료입력 및 결과표시'!$B$13,COUNTIF($W188:$DR188,'자료입력 및 결과표시'!$C$13)&gt;=1),IF(OR('자료입력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D188" s="28">
        <f>IF(AND($S188='자료입력 및 결과표시'!$B$14,COUNTIF($W188:$DR188,'자료입력 및 결과표시'!$C$14)&gt;=1),IF(OR('자료입력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E188" s="28">
        <f>IF(AND($S188='자료입력 및 결과표시'!$B$15,COUNTIF($W188:$DR188,'자료입력 및 결과표시'!$C$15)&gt;=1),IF(OR('자료입력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F188" s="28">
        <f>IF(AND($S188='자료입력 및 결과표시'!$B$16,COUNTIF($W188:$DR188,'자료입력 및 결과표시'!$C$16)&gt;=1),IF(OR('자료입력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G188" s="28">
        <f>IF(AND($S188='자료입력 및 결과표시'!$B$17,COUNTIF($W188:$DR188,'자료입력 및 결과표시'!$C$17)&gt;=1),IF(OR('자료입력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H188" s="28">
        <f>IF(AND($S188='자료입력 및 결과표시'!$B$18,COUNTIF($W188:$DR188,'자료입력 및 결과표시'!$C$18)&gt;=1),IF(OR('자료입력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I188" s="28">
        <f>IF(AND($S188='자료입력 및 결과표시'!$B$19,COUNTIF($W188:$DR188,'자료입력 및 결과표시'!$C$19)&gt;=1),IF(OR('자료입력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J188" s="28">
        <f>IF(AND($S188='자료입력 및 결과표시'!$B$20,COUNTIF($W188:$DR188,'자료입력 및 결과표시'!$C$20)&gt;=1),IF(OR('자료입력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K188" s="28">
        <f>IF(AND($S188='자료입력 및 결과표시'!$B$21,COUNTIF($W188:$DR188,'자료입력 및 결과표시'!$C$21)&gt;=1),IF(OR('자료입력 및 결과표시'!$B$4+90&gt;=$V188,'자료입력 및 결과표시'!$B$4&lt;$U188),0,IF($V188-'자료입력 및 결과표시'!$B$4-90&gt;='자료입력 및 결과표시'!$E$4,'자료입력 및 결과표시'!$E$4,$V188-'자료입력 및 결과표시'!$B$4-90)),0)</f>
        <v>0</v>
      </c>
      <c r="EL188" s="17">
        <f>IF(AND(S188='자료입력 및 결과표시'!$B$6,COUNTIF('업무중복도(데이터 입력)'!$W188:$DR188,'자료입력 및 결과표시'!$C$6)&gt;=1),1,0)</f>
        <v>0</v>
      </c>
      <c r="EM188" s="17">
        <f>IF(AND(S188='자료입력 및 결과표시'!$B$7,COUNTIF('업무중복도(데이터 입력)'!$W188:$DR188,'자료입력 및 결과표시'!$C$7)&gt;=1),2,0)</f>
        <v>0</v>
      </c>
      <c r="EN188" s="17">
        <f>IF(AND(S188='자료입력 및 결과표시'!$B$8,COUNTIF('업무중복도(데이터 입력)'!$W188:$DR188,'자료입력 및 결과표시'!$C$8)&gt;=1),3,0)</f>
        <v>0</v>
      </c>
      <c r="EO188" s="17">
        <f>IF(AND(S188='자료입력 및 결과표시'!$B$9,COUNTIF('업무중복도(데이터 입력)'!$W188:$DR188,'자료입력 및 결과표시'!$C$9)&gt;=1),4,0)</f>
        <v>0</v>
      </c>
      <c r="EP188" s="17">
        <f>IF(AND(S188='자료입력 및 결과표시'!$B$10,COUNTIF('업무중복도(데이터 입력)'!$W188:$DR188,'자료입력 및 결과표시'!$C$10)&gt;=1),5,0)</f>
        <v>0</v>
      </c>
      <c r="EQ188" s="17">
        <f>IF(AND(S188='자료입력 및 결과표시'!$B$11,COUNTIF('업무중복도(데이터 입력)'!$W188:$DR188,'자료입력 및 결과표시'!$C$11)&gt;=1),6,0)</f>
        <v>0</v>
      </c>
      <c r="ER188" s="17">
        <f>IF(AND(S188='자료입력 및 결과표시'!$B$12,COUNTIF('업무중복도(데이터 입력)'!$W188:$DR188,'자료입력 및 결과표시'!$C$12)&gt;=1),7,0)</f>
        <v>0</v>
      </c>
      <c r="ES188" s="17">
        <f>IF(AND(S188='자료입력 및 결과표시'!$B$13,COUNTIF('업무중복도(데이터 입력)'!$W188:$DR188,'자료입력 및 결과표시'!$C$13)&gt;=1),8,0)</f>
        <v>0</v>
      </c>
      <c r="ET188" s="17">
        <f>IF(AND(S188='자료입력 및 결과표시'!$B$14,COUNTIF('업무중복도(데이터 입력)'!$W188:$DR188,'자료입력 및 결과표시'!$C$14)&gt;=1),9,0)</f>
        <v>0</v>
      </c>
      <c r="EU188" s="17">
        <f>IF(AND(S188='자료입력 및 결과표시'!$B$15,COUNTIF('업무중복도(데이터 입력)'!$W188:$DR188,'자료입력 및 결과표시'!$C$15)&gt;=1),10,0)</f>
        <v>0</v>
      </c>
      <c r="EV188" s="17">
        <f>IF(AND(S188='자료입력 및 결과표시'!$B$16,COUNTIF('업무중복도(데이터 입력)'!$W188:$DR188,'자료입력 및 결과표시'!$C$16)&gt;=1),11,0)</f>
        <v>0</v>
      </c>
      <c r="EW188" s="17">
        <f>IF(AND(S188='자료입력 및 결과표시'!$B$17,COUNTIF('업무중복도(데이터 입력)'!$W188:$DR188,'자료입력 및 결과표시'!$C$17)&gt;=1),12,0)</f>
        <v>0</v>
      </c>
      <c r="EX188" s="17">
        <f>IF(AND(S188='자료입력 및 결과표시'!$B$18,COUNTIF('업무중복도(데이터 입력)'!$W188:$DR188,'자료입력 및 결과표시'!$C$18)&gt;=1),13,0)</f>
        <v>0</v>
      </c>
      <c r="EY188" s="17">
        <f>IF(AND(S188='자료입력 및 결과표시'!$B$19,COUNTIF('업무중복도(데이터 입력)'!$W188:$DR188,'자료입력 및 결과표시'!$C$19)&gt;=1),14,0)</f>
        <v>0</v>
      </c>
      <c r="EZ188" s="17">
        <f>IF(AND(S188='자료입력 및 결과표시'!$B$20,COUNTIF('업무중복도(데이터 입력)'!$W188:$DR188,'자료입력 및 결과표시'!$C$20)&gt;=1),15,0)</f>
        <v>0</v>
      </c>
      <c r="FA188" s="17">
        <f>IF(AND(S188='자료입력 및 결과표시'!$B$21,COUNTIF('업무중복도(데이터 입력)'!$W188:$DR188,'자료입력 및 결과표시'!$C$21)&gt;=1),16,0)</f>
        <v>0</v>
      </c>
      <c r="FD188" s="270" t="str">
        <f ca="1">IFERROR(MATCH('자료입력 및 결과표시'!$C$62,OFFSET($R$3,$FD187,,1000),0)+$FD187,"")</f>
        <v/>
      </c>
      <c r="FE188" s="271" t="str">
        <f t="shared" ca="1" si="383"/>
        <v/>
      </c>
      <c r="FK188" s="17">
        <f t="shared" si="384"/>
        <v>0</v>
      </c>
      <c r="FO188"/>
      <c r="FP188" s="17" t="str">
        <f t="shared" ca="1" si="385"/>
        <v/>
      </c>
      <c r="FQ188" s="270" t="str">
        <f ca="1">IFERROR(MATCH('자료입력 및 결과표시'!$C$62,OFFSET($R$3,$FQ187,,1000),0)+$FQ187,"")</f>
        <v/>
      </c>
      <c r="FR188" s="17" t="str">
        <f t="shared" ca="1" si="386"/>
        <v/>
      </c>
      <c r="FS188" s="17" t="str">
        <f t="shared" ca="1" si="387"/>
        <v/>
      </c>
      <c r="FT188" s="17" t="str">
        <f t="shared" ca="1" si="388"/>
        <v/>
      </c>
      <c r="FU188" s="17" t="str">
        <f t="shared" ca="1" si="389"/>
        <v/>
      </c>
      <c r="FV188" s="17" t="str">
        <f t="shared" ca="1" si="390"/>
        <v/>
      </c>
      <c r="FW188" s="17" t="str">
        <f t="shared" ca="1" si="391"/>
        <v/>
      </c>
      <c r="FX188" s="17" t="str">
        <f t="shared" ca="1" si="392"/>
        <v/>
      </c>
      <c r="FY188" s="17" t="str">
        <f t="shared" ca="1" si="393"/>
        <v/>
      </c>
      <c r="FZ188" s="17" t="str">
        <f t="shared" ca="1" si="394"/>
        <v/>
      </c>
      <c r="GA188" s="17" t="str">
        <f t="shared" ca="1" si="395"/>
        <v/>
      </c>
      <c r="GB188" s="17" t="str">
        <f t="shared" ca="1" si="396"/>
        <v/>
      </c>
      <c r="GC188" s="17" t="str">
        <f t="shared" ca="1" si="397"/>
        <v/>
      </c>
      <c r="GD188" s="17" t="str">
        <f t="shared" ca="1" si="398"/>
        <v/>
      </c>
      <c r="GE188" s="17" t="str">
        <f t="shared" ca="1" si="399"/>
        <v/>
      </c>
      <c r="GF188" s="17" t="str">
        <f t="shared" ca="1" si="400"/>
        <v/>
      </c>
      <c r="GG188" s="17" t="str">
        <f t="shared" ca="1" si="401"/>
        <v/>
      </c>
      <c r="GH188" s="17" t="str">
        <f t="shared" ca="1" si="402"/>
        <v/>
      </c>
      <c r="GI188" s="17" t="str">
        <f t="shared" ca="1" si="403"/>
        <v/>
      </c>
      <c r="GJ188" s="17" t="str">
        <f t="shared" ca="1" si="404"/>
        <v/>
      </c>
      <c r="GK188" s="17" t="str">
        <f t="shared" ca="1" si="405"/>
        <v/>
      </c>
      <c r="GL188" s="17" t="str">
        <f t="shared" ca="1" si="406"/>
        <v/>
      </c>
      <c r="GM188" s="17" t="str">
        <f t="shared" ca="1" si="407"/>
        <v/>
      </c>
      <c r="GN188" s="17" t="str">
        <f t="shared" ca="1" si="408"/>
        <v/>
      </c>
      <c r="GO188" s="17" t="str">
        <f t="shared" ca="1" si="409"/>
        <v/>
      </c>
      <c r="GP188" s="17" t="str">
        <f t="shared" ca="1" si="410"/>
        <v/>
      </c>
      <c r="GQ188" s="17" t="str">
        <f t="shared" ca="1" si="411"/>
        <v/>
      </c>
      <c r="GR188" s="17" t="str">
        <f t="shared" ca="1" si="412"/>
        <v/>
      </c>
      <c r="GS188" s="17" t="str">
        <f t="shared" ca="1" si="413"/>
        <v/>
      </c>
      <c r="GT188" s="17" t="str">
        <f t="shared" ca="1" si="414"/>
        <v/>
      </c>
      <c r="GU188" s="17" t="str">
        <f t="shared" ca="1" si="415"/>
        <v/>
      </c>
      <c r="GV188" s="17" t="str">
        <f t="shared" ca="1" si="416"/>
        <v/>
      </c>
      <c r="GW188" s="17" t="str">
        <f t="shared" ca="1" si="417"/>
        <v/>
      </c>
      <c r="GX188" s="17" t="str">
        <f t="shared" ca="1" si="418"/>
        <v/>
      </c>
      <c r="GY188" s="17" t="str">
        <f t="shared" ca="1" si="419"/>
        <v/>
      </c>
      <c r="GZ188" s="17" t="str">
        <f t="shared" ca="1" si="420"/>
        <v/>
      </c>
      <c r="HA188" s="17" t="str">
        <f t="shared" ca="1" si="421"/>
        <v/>
      </c>
      <c r="HB188" s="17" t="str">
        <f t="shared" ca="1" si="422"/>
        <v/>
      </c>
      <c r="HC188" s="17" t="str">
        <f t="shared" ca="1" si="423"/>
        <v/>
      </c>
      <c r="HD188" s="17" t="str">
        <f t="shared" ca="1" si="424"/>
        <v/>
      </c>
      <c r="HE188" s="17" t="str">
        <f t="shared" ca="1" si="425"/>
        <v/>
      </c>
      <c r="HF188" s="17" t="str">
        <f t="shared" ca="1" si="426"/>
        <v/>
      </c>
      <c r="HG188" s="17" t="str">
        <f t="shared" ca="1" si="427"/>
        <v/>
      </c>
      <c r="HH188" s="17" t="str">
        <f t="shared" ca="1" si="428"/>
        <v/>
      </c>
      <c r="HI188" s="17" t="str">
        <f t="shared" ca="1" si="429"/>
        <v/>
      </c>
      <c r="HJ188" s="17" t="str">
        <f t="shared" ca="1" si="430"/>
        <v/>
      </c>
      <c r="HK188" s="17" t="str">
        <f t="shared" ca="1" si="431"/>
        <v/>
      </c>
      <c r="HL188" s="17" t="str">
        <f t="shared" ca="1" si="432"/>
        <v/>
      </c>
      <c r="HM188" s="17" t="str">
        <f t="shared" ca="1" si="433"/>
        <v/>
      </c>
      <c r="HN188" s="17" t="str">
        <f t="shared" ca="1" si="434"/>
        <v/>
      </c>
      <c r="HO188" s="17" t="str">
        <f t="shared" ca="1" si="435"/>
        <v/>
      </c>
      <c r="HP188" s="17" t="str">
        <f t="shared" ca="1" si="436"/>
        <v/>
      </c>
      <c r="HQ188" s="17" t="str">
        <f t="shared" ca="1" si="437"/>
        <v/>
      </c>
      <c r="HR188" s="17" t="str">
        <f t="shared" ca="1" si="438"/>
        <v/>
      </c>
      <c r="HS188" s="17" t="str">
        <f t="shared" ca="1" si="439"/>
        <v/>
      </c>
      <c r="HT188" s="17" t="str">
        <f t="shared" ca="1" si="440"/>
        <v/>
      </c>
      <c r="HU188" s="17" t="str">
        <f t="shared" ca="1" si="441"/>
        <v/>
      </c>
      <c r="HV188" s="17" t="str">
        <f t="shared" ca="1" si="442"/>
        <v/>
      </c>
      <c r="HW188" s="17" t="str">
        <f t="shared" ca="1" si="443"/>
        <v/>
      </c>
      <c r="HX188" s="17" t="str">
        <f t="shared" ca="1" si="444"/>
        <v/>
      </c>
      <c r="HY188" s="17" t="str">
        <f t="shared" ca="1" si="445"/>
        <v/>
      </c>
      <c r="HZ188" s="17" t="str">
        <f t="shared" ca="1" si="446"/>
        <v/>
      </c>
      <c r="IA188" s="17" t="str">
        <f t="shared" ca="1" si="447"/>
        <v/>
      </c>
      <c r="IB188" s="17" t="str">
        <f t="shared" ca="1" si="448"/>
        <v/>
      </c>
      <c r="IC188" s="17" t="str">
        <f t="shared" ca="1" si="449"/>
        <v/>
      </c>
      <c r="ID188" s="17" t="str">
        <f t="shared" ca="1" si="450"/>
        <v/>
      </c>
      <c r="IE188" s="17" t="str">
        <f t="shared" ca="1" si="451"/>
        <v/>
      </c>
      <c r="IF188" s="17" t="str">
        <f t="shared" ca="1" si="452"/>
        <v/>
      </c>
      <c r="IG188" s="17" t="str">
        <f t="shared" ca="1" si="453"/>
        <v/>
      </c>
      <c r="IH188" s="17" t="str">
        <f t="shared" ca="1" si="454"/>
        <v/>
      </c>
      <c r="II188" s="17" t="str">
        <f t="shared" ca="1" si="455"/>
        <v/>
      </c>
      <c r="IJ188" s="17" t="str">
        <f t="shared" ca="1" si="456"/>
        <v/>
      </c>
      <c r="IK188" s="17" t="str">
        <f t="shared" ca="1" si="457"/>
        <v/>
      </c>
      <c r="IL188" s="17" t="str">
        <f t="shared" ca="1" si="458"/>
        <v/>
      </c>
      <c r="IM188" s="17" t="str">
        <f t="shared" ca="1" si="459"/>
        <v/>
      </c>
      <c r="IN188" s="17" t="str">
        <f t="shared" ca="1" si="460"/>
        <v/>
      </c>
      <c r="IO188" s="17" t="str">
        <f t="shared" ca="1" si="461"/>
        <v/>
      </c>
      <c r="IP188" s="17" t="str">
        <f t="shared" ca="1" si="462"/>
        <v/>
      </c>
      <c r="IQ188" s="17" t="str">
        <f t="shared" ca="1" si="463"/>
        <v/>
      </c>
      <c r="IR188" s="17" t="str">
        <f t="shared" ca="1" si="464"/>
        <v/>
      </c>
      <c r="IS188" s="17" t="str">
        <f t="shared" ca="1" si="465"/>
        <v/>
      </c>
      <c r="IT188" s="17" t="str">
        <f t="shared" ca="1" si="466"/>
        <v/>
      </c>
      <c r="IU188" s="17" t="str">
        <f t="shared" ca="1" si="467"/>
        <v/>
      </c>
      <c r="IV188" s="17" t="str">
        <f t="shared" ca="1" si="468"/>
        <v/>
      </c>
      <c r="IW188" s="17" t="str">
        <f t="shared" ca="1" si="469"/>
        <v/>
      </c>
      <c r="IX188" s="17" t="str">
        <f t="shared" ca="1" si="470"/>
        <v/>
      </c>
      <c r="IY188" s="17" t="str">
        <f t="shared" ca="1" si="471"/>
        <v/>
      </c>
      <c r="IZ188" s="17" t="str">
        <f t="shared" ca="1" si="472"/>
        <v/>
      </c>
      <c r="JA188" s="17" t="str">
        <f t="shared" ca="1" si="473"/>
        <v/>
      </c>
      <c r="JB188" s="17" t="str">
        <f t="shared" ca="1" si="474"/>
        <v/>
      </c>
      <c r="JC188" s="17" t="str">
        <f t="shared" ca="1" si="475"/>
        <v/>
      </c>
      <c r="JD188" s="17" t="str">
        <f t="shared" ca="1" si="476"/>
        <v/>
      </c>
      <c r="JE188" s="17" t="str">
        <f t="shared" ca="1" si="477"/>
        <v/>
      </c>
      <c r="JF188" s="17" t="str">
        <f t="shared" ca="1" si="478"/>
        <v/>
      </c>
      <c r="JG188" s="17" t="str">
        <f t="shared" ca="1" si="479"/>
        <v/>
      </c>
      <c r="JH188" s="17" t="str">
        <f t="shared" ca="1" si="480"/>
        <v/>
      </c>
      <c r="JI188" s="17" t="str">
        <f t="shared" ca="1" si="481"/>
        <v/>
      </c>
      <c r="JJ188" s="17" t="str">
        <f t="shared" ca="1" si="482"/>
        <v/>
      </c>
      <c r="JK188" s="17" t="str">
        <f t="shared" ca="1" si="483"/>
        <v/>
      </c>
      <c r="JL188" s="17" t="str">
        <f t="shared" ca="1" si="484"/>
        <v/>
      </c>
      <c r="JM188" s="17" t="str">
        <f t="shared" ca="1" si="485"/>
        <v/>
      </c>
    </row>
    <row r="189" spans="1:273">
      <c r="A189" s="17" t="str">
        <f t="shared" si="366"/>
        <v>\\\0</v>
      </c>
      <c r="B189" s="17" t="str">
        <f t="shared" si="367"/>
        <v>\\\0</v>
      </c>
      <c r="C189" s="17" t="str">
        <f t="shared" si="368"/>
        <v>\\\0</v>
      </c>
      <c r="D189" s="17" t="str">
        <f t="shared" si="369"/>
        <v>\\\0</v>
      </c>
      <c r="E189" s="17" t="str">
        <f t="shared" si="370"/>
        <v>\\\0</v>
      </c>
      <c r="F189" s="17" t="str">
        <f t="shared" si="371"/>
        <v>\\\0</v>
      </c>
      <c r="G189" s="17" t="str">
        <f t="shared" si="372"/>
        <v>\\\0</v>
      </c>
      <c r="H189" s="17" t="str">
        <f t="shared" si="373"/>
        <v>\\\0</v>
      </c>
      <c r="I189" s="17" t="str">
        <f t="shared" si="374"/>
        <v>\\\0</v>
      </c>
      <c r="J189" s="17" t="str">
        <f t="shared" si="375"/>
        <v>\\\0</v>
      </c>
      <c r="K189" s="17" t="str">
        <f t="shared" si="376"/>
        <v>\\\0</v>
      </c>
      <c r="L189" s="17" t="str">
        <f t="shared" si="377"/>
        <v>\\\0</v>
      </c>
      <c r="M189" s="17" t="str">
        <f t="shared" si="378"/>
        <v>\\\0</v>
      </c>
      <c r="N189" s="17" t="str">
        <f t="shared" si="379"/>
        <v>\\\0</v>
      </c>
      <c r="O189" s="17" t="str">
        <f t="shared" si="380"/>
        <v>\\\0</v>
      </c>
      <c r="P189" s="17" t="str">
        <f t="shared" si="381"/>
        <v>\\\0</v>
      </c>
      <c r="R189" s="17" t="str">
        <f t="shared" si="382"/>
        <v>\\</v>
      </c>
      <c r="S189" s="38"/>
      <c r="T189" s="39"/>
      <c r="U189" s="31"/>
      <c r="V189" s="32"/>
      <c r="W189" s="36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35"/>
      <c r="DS189" s="287"/>
      <c r="DT189" s="36"/>
      <c r="DU189" s="37"/>
      <c r="DV189" s="28">
        <f>IF(AND($S189='자료입력 및 결과표시'!$B$6,COUNTIF($W189:$DR189,'자료입력 및 결과표시'!$C$6)&gt;=1),IF(OR('자료입력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DW189" s="28">
        <f>IF(AND($S189='자료입력 및 결과표시'!$B$7,COUNTIF($W189:$DR189,'자료입력 및 결과표시'!$C$7)&gt;=1),IF(OR('자료입력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DX189" s="28">
        <f>IF(AND($S189='자료입력 및 결과표시'!$B$8,COUNTIF($W189:$DR189,'자료입력 및 결과표시'!$C$8)&gt;=1),IF(OR('자료입력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DY189" s="28">
        <f>IF(AND($S189='자료입력 및 결과표시'!$B$9,COUNTIF($W189:$DR189,'자료입력 및 결과표시'!$C$9)&gt;=1),IF(OR('자료입력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DZ189" s="28">
        <f>IF(AND($S189='자료입력 및 결과표시'!$B$10,COUNTIF($W189:$DR189,'자료입력 및 결과표시'!$C$10)&gt;=1),IF(OR('자료입력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A189" s="28">
        <f>IF(AND($S189='자료입력 및 결과표시'!$B$11,COUNTIF($W189:$DR189,'자료입력 및 결과표시'!$C$11)&gt;=1),IF(OR('자료입력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B189" s="28">
        <f>IF(AND($S189='자료입력 및 결과표시'!$B$12,COUNTIF($W189:$DR189,'자료입력 및 결과표시'!$C$12)&gt;=1),IF(OR('자료입력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C189" s="28">
        <f>IF(AND($S189='자료입력 및 결과표시'!$B$13,COUNTIF($W189:$DR189,'자료입력 및 결과표시'!$C$13)&gt;=1),IF(OR('자료입력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D189" s="28">
        <f>IF(AND($S189='자료입력 및 결과표시'!$B$14,COUNTIF($W189:$DR189,'자료입력 및 결과표시'!$C$14)&gt;=1),IF(OR('자료입력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E189" s="28">
        <f>IF(AND($S189='자료입력 및 결과표시'!$B$15,COUNTIF($W189:$DR189,'자료입력 및 결과표시'!$C$15)&gt;=1),IF(OR('자료입력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F189" s="28">
        <f>IF(AND($S189='자료입력 및 결과표시'!$B$16,COUNTIF($W189:$DR189,'자료입력 및 결과표시'!$C$16)&gt;=1),IF(OR('자료입력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G189" s="28">
        <f>IF(AND($S189='자료입력 및 결과표시'!$B$17,COUNTIF($W189:$DR189,'자료입력 및 결과표시'!$C$17)&gt;=1),IF(OR('자료입력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H189" s="28">
        <f>IF(AND($S189='자료입력 및 결과표시'!$B$18,COUNTIF($W189:$DR189,'자료입력 및 결과표시'!$C$18)&gt;=1),IF(OR('자료입력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I189" s="28">
        <f>IF(AND($S189='자료입력 및 결과표시'!$B$19,COUNTIF($W189:$DR189,'자료입력 및 결과표시'!$C$19)&gt;=1),IF(OR('자료입력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J189" s="28">
        <f>IF(AND($S189='자료입력 및 결과표시'!$B$20,COUNTIF($W189:$DR189,'자료입력 및 결과표시'!$C$20)&gt;=1),IF(OR('자료입력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K189" s="28">
        <f>IF(AND($S189='자료입력 및 결과표시'!$B$21,COUNTIF($W189:$DR189,'자료입력 및 결과표시'!$C$21)&gt;=1),IF(OR('자료입력 및 결과표시'!$B$4+90&gt;=$V189,'자료입력 및 결과표시'!$B$4&lt;$U189),0,IF($V189-'자료입력 및 결과표시'!$B$4-90&gt;='자료입력 및 결과표시'!$E$4,'자료입력 및 결과표시'!$E$4,$V189-'자료입력 및 결과표시'!$B$4-90)),0)</f>
        <v>0</v>
      </c>
      <c r="EL189" s="17">
        <f>IF(AND(S189='자료입력 및 결과표시'!$B$6,COUNTIF('업무중복도(데이터 입력)'!$W189:$DR189,'자료입력 및 결과표시'!$C$6)&gt;=1),1,0)</f>
        <v>0</v>
      </c>
      <c r="EM189" s="17">
        <f>IF(AND(S189='자료입력 및 결과표시'!$B$7,COUNTIF('업무중복도(데이터 입력)'!$W189:$DR189,'자료입력 및 결과표시'!$C$7)&gt;=1),2,0)</f>
        <v>0</v>
      </c>
      <c r="EN189" s="17">
        <f>IF(AND(S189='자료입력 및 결과표시'!$B$8,COUNTIF('업무중복도(데이터 입력)'!$W189:$DR189,'자료입력 및 결과표시'!$C$8)&gt;=1),3,0)</f>
        <v>0</v>
      </c>
      <c r="EO189" s="17">
        <f>IF(AND(S189='자료입력 및 결과표시'!$B$9,COUNTIF('업무중복도(데이터 입력)'!$W189:$DR189,'자료입력 및 결과표시'!$C$9)&gt;=1),4,0)</f>
        <v>0</v>
      </c>
      <c r="EP189" s="17">
        <f>IF(AND(S189='자료입력 및 결과표시'!$B$10,COUNTIF('업무중복도(데이터 입력)'!$W189:$DR189,'자료입력 및 결과표시'!$C$10)&gt;=1),5,0)</f>
        <v>0</v>
      </c>
      <c r="EQ189" s="17">
        <f>IF(AND(S189='자료입력 및 결과표시'!$B$11,COUNTIF('업무중복도(데이터 입력)'!$W189:$DR189,'자료입력 및 결과표시'!$C$11)&gt;=1),6,0)</f>
        <v>0</v>
      </c>
      <c r="ER189" s="17">
        <f>IF(AND(S189='자료입력 및 결과표시'!$B$12,COUNTIF('업무중복도(데이터 입력)'!$W189:$DR189,'자료입력 및 결과표시'!$C$12)&gt;=1),7,0)</f>
        <v>0</v>
      </c>
      <c r="ES189" s="17">
        <f>IF(AND(S189='자료입력 및 결과표시'!$B$13,COUNTIF('업무중복도(데이터 입력)'!$W189:$DR189,'자료입력 및 결과표시'!$C$13)&gt;=1),8,0)</f>
        <v>0</v>
      </c>
      <c r="ET189" s="17">
        <f>IF(AND(S189='자료입력 및 결과표시'!$B$14,COUNTIF('업무중복도(데이터 입력)'!$W189:$DR189,'자료입력 및 결과표시'!$C$14)&gt;=1),9,0)</f>
        <v>0</v>
      </c>
      <c r="EU189" s="17">
        <f>IF(AND(S189='자료입력 및 결과표시'!$B$15,COUNTIF('업무중복도(데이터 입력)'!$W189:$DR189,'자료입력 및 결과표시'!$C$15)&gt;=1),10,0)</f>
        <v>0</v>
      </c>
      <c r="EV189" s="17">
        <f>IF(AND(S189='자료입력 및 결과표시'!$B$16,COUNTIF('업무중복도(데이터 입력)'!$W189:$DR189,'자료입력 및 결과표시'!$C$16)&gt;=1),11,0)</f>
        <v>0</v>
      </c>
      <c r="EW189" s="17">
        <f>IF(AND(S189='자료입력 및 결과표시'!$B$17,COUNTIF('업무중복도(데이터 입력)'!$W189:$DR189,'자료입력 및 결과표시'!$C$17)&gt;=1),12,0)</f>
        <v>0</v>
      </c>
      <c r="EX189" s="17">
        <f>IF(AND(S189='자료입력 및 결과표시'!$B$18,COUNTIF('업무중복도(데이터 입력)'!$W189:$DR189,'자료입력 및 결과표시'!$C$18)&gt;=1),13,0)</f>
        <v>0</v>
      </c>
      <c r="EY189" s="17">
        <f>IF(AND(S189='자료입력 및 결과표시'!$B$19,COUNTIF('업무중복도(데이터 입력)'!$W189:$DR189,'자료입력 및 결과표시'!$C$19)&gt;=1),14,0)</f>
        <v>0</v>
      </c>
      <c r="EZ189" s="17">
        <f>IF(AND(S189='자료입력 및 결과표시'!$B$20,COUNTIF('업무중복도(데이터 입력)'!$W189:$DR189,'자료입력 및 결과표시'!$C$20)&gt;=1),15,0)</f>
        <v>0</v>
      </c>
      <c r="FA189" s="17">
        <f>IF(AND(S189='자료입력 및 결과표시'!$B$21,COUNTIF('업무중복도(데이터 입력)'!$W189:$DR189,'자료입력 및 결과표시'!$C$21)&gt;=1),16,0)</f>
        <v>0</v>
      </c>
      <c r="FD189" s="270" t="str">
        <f ca="1">IFERROR(MATCH('자료입력 및 결과표시'!$C$62,OFFSET($R$3,$FD188,,1000),0)+$FD188,"")</f>
        <v/>
      </c>
      <c r="FE189" s="271" t="str">
        <f t="shared" ca="1" si="383"/>
        <v/>
      </c>
      <c r="FK189" s="17">
        <f t="shared" si="384"/>
        <v>0</v>
      </c>
      <c r="FO189"/>
      <c r="FP189" s="17" t="str">
        <f t="shared" ca="1" si="385"/>
        <v/>
      </c>
      <c r="FQ189" s="270" t="str">
        <f ca="1">IFERROR(MATCH('자료입력 및 결과표시'!$C$62,OFFSET($R$3,$FQ188,,1000),0)+$FQ188,"")</f>
        <v/>
      </c>
      <c r="FR189" s="17" t="str">
        <f t="shared" ca="1" si="386"/>
        <v/>
      </c>
      <c r="FS189" s="17" t="str">
        <f t="shared" ca="1" si="387"/>
        <v/>
      </c>
      <c r="FT189" s="17" t="str">
        <f t="shared" ca="1" si="388"/>
        <v/>
      </c>
      <c r="FU189" s="17" t="str">
        <f t="shared" ca="1" si="389"/>
        <v/>
      </c>
      <c r="FV189" s="17" t="str">
        <f t="shared" ca="1" si="390"/>
        <v/>
      </c>
      <c r="FW189" s="17" t="str">
        <f t="shared" ca="1" si="391"/>
        <v/>
      </c>
      <c r="FX189" s="17" t="str">
        <f t="shared" ca="1" si="392"/>
        <v/>
      </c>
      <c r="FY189" s="17" t="str">
        <f t="shared" ca="1" si="393"/>
        <v/>
      </c>
      <c r="FZ189" s="17" t="str">
        <f t="shared" ca="1" si="394"/>
        <v/>
      </c>
      <c r="GA189" s="17" t="str">
        <f t="shared" ca="1" si="395"/>
        <v/>
      </c>
      <c r="GB189" s="17" t="str">
        <f t="shared" ca="1" si="396"/>
        <v/>
      </c>
      <c r="GC189" s="17" t="str">
        <f t="shared" ca="1" si="397"/>
        <v/>
      </c>
      <c r="GD189" s="17" t="str">
        <f t="shared" ca="1" si="398"/>
        <v/>
      </c>
      <c r="GE189" s="17" t="str">
        <f t="shared" ca="1" si="399"/>
        <v/>
      </c>
      <c r="GF189" s="17" t="str">
        <f t="shared" ca="1" si="400"/>
        <v/>
      </c>
      <c r="GG189" s="17" t="str">
        <f t="shared" ca="1" si="401"/>
        <v/>
      </c>
      <c r="GH189" s="17" t="str">
        <f t="shared" ca="1" si="402"/>
        <v/>
      </c>
      <c r="GI189" s="17" t="str">
        <f t="shared" ca="1" si="403"/>
        <v/>
      </c>
      <c r="GJ189" s="17" t="str">
        <f t="shared" ca="1" si="404"/>
        <v/>
      </c>
      <c r="GK189" s="17" t="str">
        <f t="shared" ca="1" si="405"/>
        <v/>
      </c>
      <c r="GL189" s="17" t="str">
        <f t="shared" ca="1" si="406"/>
        <v/>
      </c>
      <c r="GM189" s="17" t="str">
        <f t="shared" ca="1" si="407"/>
        <v/>
      </c>
      <c r="GN189" s="17" t="str">
        <f t="shared" ca="1" si="408"/>
        <v/>
      </c>
      <c r="GO189" s="17" t="str">
        <f t="shared" ca="1" si="409"/>
        <v/>
      </c>
      <c r="GP189" s="17" t="str">
        <f t="shared" ca="1" si="410"/>
        <v/>
      </c>
      <c r="GQ189" s="17" t="str">
        <f t="shared" ca="1" si="411"/>
        <v/>
      </c>
      <c r="GR189" s="17" t="str">
        <f t="shared" ca="1" si="412"/>
        <v/>
      </c>
      <c r="GS189" s="17" t="str">
        <f t="shared" ca="1" si="413"/>
        <v/>
      </c>
      <c r="GT189" s="17" t="str">
        <f t="shared" ca="1" si="414"/>
        <v/>
      </c>
      <c r="GU189" s="17" t="str">
        <f t="shared" ca="1" si="415"/>
        <v/>
      </c>
      <c r="GV189" s="17" t="str">
        <f t="shared" ca="1" si="416"/>
        <v/>
      </c>
      <c r="GW189" s="17" t="str">
        <f t="shared" ca="1" si="417"/>
        <v/>
      </c>
      <c r="GX189" s="17" t="str">
        <f t="shared" ca="1" si="418"/>
        <v/>
      </c>
      <c r="GY189" s="17" t="str">
        <f t="shared" ca="1" si="419"/>
        <v/>
      </c>
      <c r="GZ189" s="17" t="str">
        <f t="shared" ca="1" si="420"/>
        <v/>
      </c>
      <c r="HA189" s="17" t="str">
        <f t="shared" ca="1" si="421"/>
        <v/>
      </c>
      <c r="HB189" s="17" t="str">
        <f t="shared" ca="1" si="422"/>
        <v/>
      </c>
      <c r="HC189" s="17" t="str">
        <f t="shared" ca="1" si="423"/>
        <v/>
      </c>
      <c r="HD189" s="17" t="str">
        <f t="shared" ca="1" si="424"/>
        <v/>
      </c>
      <c r="HE189" s="17" t="str">
        <f t="shared" ca="1" si="425"/>
        <v/>
      </c>
      <c r="HF189" s="17" t="str">
        <f t="shared" ca="1" si="426"/>
        <v/>
      </c>
      <c r="HG189" s="17" t="str">
        <f t="shared" ca="1" si="427"/>
        <v/>
      </c>
      <c r="HH189" s="17" t="str">
        <f t="shared" ca="1" si="428"/>
        <v/>
      </c>
      <c r="HI189" s="17" t="str">
        <f t="shared" ca="1" si="429"/>
        <v/>
      </c>
      <c r="HJ189" s="17" t="str">
        <f t="shared" ca="1" si="430"/>
        <v/>
      </c>
      <c r="HK189" s="17" t="str">
        <f t="shared" ca="1" si="431"/>
        <v/>
      </c>
      <c r="HL189" s="17" t="str">
        <f t="shared" ca="1" si="432"/>
        <v/>
      </c>
      <c r="HM189" s="17" t="str">
        <f t="shared" ca="1" si="433"/>
        <v/>
      </c>
      <c r="HN189" s="17" t="str">
        <f t="shared" ca="1" si="434"/>
        <v/>
      </c>
      <c r="HO189" s="17" t="str">
        <f t="shared" ca="1" si="435"/>
        <v/>
      </c>
      <c r="HP189" s="17" t="str">
        <f t="shared" ca="1" si="436"/>
        <v/>
      </c>
      <c r="HQ189" s="17" t="str">
        <f t="shared" ca="1" si="437"/>
        <v/>
      </c>
      <c r="HR189" s="17" t="str">
        <f t="shared" ca="1" si="438"/>
        <v/>
      </c>
      <c r="HS189" s="17" t="str">
        <f t="shared" ca="1" si="439"/>
        <v/>
      </c>
      <c r="HT189" s="17" t="str">
        <f t="shared" ca="1" si="440"/>
        <v/>
      </c>
      <c r="HU189" s="17" t="str">
        <f t="shared" ca="1" si="441"/>
        <v/>
      </c>
      <c r="HV189" s="17" t="str">
        <f t="shared" ca="1" si="442"/>
        <v/>
      </c>
      <c r="HW189" s="17" t="str">
        <f t="shared" ca="1" si="443"/>
        <v/>
      </c>
      <c r="HX189" s="17" t="str">
        <f t="shared" ca="1" si="444"/>
        <v/>
      </c>
      <c r="HY189" s="17" t="str">
        <f t="shared" ca="1" si="445"/>
        <v/>
      </c>
      <c r="HZ189" s="17" t="str">
        <f t="shared" ca="1" si="446"/>
        <v/>
      </c>
      <c r="IA189" s="17" t="str">
        <f t="shared" ca="1" si="447"/>
        <v/>
      </c>
      <c r="IB189" s="17" t="str">
        <f t="shared" ca="1" si="448"/>
        <v/>
      </c>
      <c r="IC189" s="17" t="str">
        <f t="shared" ca="1" si="449"/>
        <v/>
      </c>
      <c r="ID189" s="17" t="str">
        <f t="shared" ca="1" si="450"/>
        <v/>
      </c>
      <c r="IE189" s="17" t="str">
        <f t="shared" ca="1" si="451"/>
        <v/>
      </c>
      <c r="IF189" s="17" t="str">
        <f t="shared" ca="1" si="452"/>
        <v/>
      </c>
      <c r="IG189" s="17" t="str">
        <f t="shared" ca="1" si="453"/>
        <v/>
      </c>
      <c r="IH189" s="17" t="str">
        <f t="shared" ca="1" si="454"/>
        <v/>
      </c>
      <c r="II189" s="17" t="str">
        <f t="shared" ca="1" si="455"/>
        <v/>
      </c>
      <c r="IJ189" s="17" t="str">
        <f t="shared" ca="1" si="456"/>
        <v/>
      </c>
      <c r="IK189" s="17" t="str">
        <f t="shared" ca="1" si="457"/>
        <v/>
      </c>
      <c r="IL189" s="17" t="str">
        <f t="shared" ca="1" si="458"/>
        <v/>
      </c>
      <c r="IM189" s="17" t="str">
        <f t="shared" ca="1" si="459"/>
        <v/>
      </c>
      <c r="IN189" s="17" t="str">
        <f t="shared" ca="1" si="460"/>
        <v/>
      </c>
      <c r="IO189" s="17" t="str">
        <f t="shared" ca="1" si="461"/>
        <v/>
      </c>
      <c r="IP189" s="17" t="str">
        <f t="shared" ca="1" si="462"/>
        <v/>
      </c>
      <c r="IQ189" s="17" t="str">
        <f t="shared" ca="1" si="463"/>
        <v/>
      </c>
      <c r="IR189" s="17" t="str">
        <f t="shared" ca="1" si="464"/>
        <v/>
      </c>
      <c r="IS189" s="17" t="str">
        <f t="shared" ca="1" si="465"/>
        <v/>
      </c>
      <c r="IT189" s="17" t="str">
        <f t="shared" ca="1" si="466"/>
        <v/>
      </c>
      <c r="IU189" s="17" t="str">
        <f t="shared" ca="1" si="467"/>
        <v/>
      </c>
      <c r="IV189" s="17" t="str">
        <f t="shared" ca="1" si="468"/>
        <v/>
      </c>
      <c r="IW189" s="17" t="str">
        <f t="shared" ca="1" si="469"/>
        <v/>
      </c>
      <c r="IX189" s="17" t="str">
        <f t="shared" ca="1" si="470"/>
        <v/>
      </c>
      <c r="IY189" s="17" t="str">
        <f t="shared" ca="1" si="471"/>
        <v/>
      </c>
      <c r="IZ189" s="17" t="str">
        <f t="shared" ca="1" si="472"/>
        <v/>
      </c>
      <c r="JA189" s="17" t="str">
        <f t="shared" ca="1" si="473"/>
        <v/>
      </c>
      <c r="JB189" s="17" t="str">
        <f t="shared" ca="1" si="474"/>
        <v/>
      </c>
      <c r="JC189" s="17" t="str">
        <f t="shared" ca="1" si="475"/>
        <v/>
      </c>
      <c r="JD189" s="17" t="str">
        <f t="shared" ca="1" si="476"/>
        <v/>
      </c>
      <c r="JE189" s="17" t="str">
        <f t="shared" ca="1" si="477"/>
        <v/>
      </c>
      <c r="JF189" s="17" t="str">
        <f t="shared" ca="1" si="478"/>
        <v/>
      </c>
      <c r="JG189" s="17" t="str">
        <f t="shared" ca="1" si="479"/>
        <v/>
      </c>
      <c r="JH189" s="17" t="str">
        <f t="shared" ca="1" si="480"/>
        <v/>
      </c>
      <c r="JI189" s="17" t="str">
        <f t="shared" ca="1" si="481"/>
        <v/>
      </c>
      <c r="JJ189" s="17" t="str">
        <f t="shared" ca="1" si="482"/>
        <v/>
      </c>
      <c r="JK189" s="17" t="str">
        <f t="shared" ca="1" si="483"/>
        <v/>
      </c>
      <c r="JL189" s="17" t="str">
        <f t="shared" ca="1" si="484"/>
        <v/>
      </c>
      <c r="JM189" s="17" t="str">
        <f t="shared" ca="1" si="485"/>
        <v/>
      </c>
    </row>
    <row r="190" spans="1:273">
      <c r="A190" s="17" t="str">
        <f t="shared" si="366"/>
        <v>\\\0</v>
      </c>
      <c r="B190" s="17" t="str">
        <f t="shared" si="367"/>
        <v>\\\0</v>
      </c>
      <c r="C190" s="17" t="str">
        <f t="shared" si="368"/>
        <v>\\\0</v>
      </c>
      <c r="D190" s="17" t="str">
        <f t="shared" si="369"/>
        <v>\\\0</v>
      </c>
      <c r="E190" s="17" t="str">
        <f t="shared" si="370"/>
        <v>\\\0</v>
      </c>
      <c r="F190" s="17" t="str">
        <f t="shared" si="371"/>
        <v>\\\0</v>
      </c>
      <c r="G190" s="17" t="str">
        <f t="shared" si="372"/>
        <v>\\\0</v>
      </c>
      <c r="H190" s="17" t="str">
        <f t="shared" si="373"/>
        <v>\\\0</v>
      </c>
      <c r="I190" s="17" t="str">
        <f t="shared" si="374"/>
        <v>\\\0</v>
      </c>
      <c r="J190" s="17" t="str">
        <f t="shared" si="375"/>
        <v>\\\0</v>
      </c>
      <c r="K190" s="17" t="str">
        <f t="shared" si="376"/>
        <v>\\\0</v>
      </c>
      <c r="L190" s="17" t="str">
        <f t="shared" si="377"/>
        <v>\\\0</v>
      </c>
      <c r="M190" s="17" t="str">
        <f t="shared" si="378"/>
        <v>\\\0</v>
      </c>
      <c r="N190" s="17" t="str">
        <f t="shared" si="379"/>
        <v>\\\0</v>
      </c>
      <c r="O190" s="17" t="str">
        <f t="shared" si="380"/>
        <v>\\\0</v>
      </c>
      <c r="P190" s="17" t="str">
        <f t="shared" si="381"/>
        <v>\\\0</v>
      </c>
      <c r="R190" s="17" t="str">
        <f t="shared" si="382"/>
        <v>\\</v>
      </c>
      <c r="S190" s="38"/>
      <c r="T190" s="39"/>
      <c r="U190" s="31"/>
      <c r="V190" s="32"/>
      <c r="W190" s="36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35"/>
      <c r="DS190" s="287"/>
      <c r="DT190" s="36"/>
      <c r="DU190" s="37"/>
      <c r="DV190" s="28">
        <f>IF(AND($S190='자료입력 및 결과표시'!$B$6,COUNTIF($W190:$DR190,'자료입력 및 결과표시'!$C$6)&gt;=1),IF(OR('자료입력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DW190" s="28">
        <f>IF(AND($S190='자료입력 및 결과표시'!$B$7,COUNTIF($W190:$DR190,'자료입력 및 결과표시'!$C$7)&gt;=1),IF(OR('자료입력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DX190" s="28">
        <f>IF(AND($S190='자료입력 및 결과표시'!$B$8,COUNTIF($W190:$DR190,'자료입력 및 결과표시'!$C$8)&gt;=1),IF(OR('자료입력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DY190" s="28">
        <f>IF(AND($S190='자료입력 및 결과표시'!$B$9,COUNTIF($W190:$DR190,'자료입력 및 결과표시'!$C$9)&gt;=1),IF(OR('자료입력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DZ190" s="28">
        <f>IF(AND($S190='자료입력 및 결과표시'!$B$10,COUNTIF($W190:$DR190,'자료입력 및 결과표시'!$C$10)&gt;=1),IF(OR('자료입력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A190" s="28">
        <f>IF(AND($S190='자료입력 및 결과표시'!$B$11,COUNTIF($W190:$DR190,'자료입력 및 결과표시'!$C$11)&gt;=1),IF(OR('자료입력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B190" s="28">
        <f>IF(AND($S190='자료입력 및 결과표시'!$B$12,COUNTIF($W190:$DR190,'자료입력 및 결과표시'!$C$12)&gt;=1),IF(OR('자료입력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C190" s="28">
        <f>IF(AND($S190='자료입력 및 결과표시'!$B$13,COUNTIF($W190:$DR190,'자료입력 및 결과표시'!$C$13)&gt;=1),IF(OR('자료입력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D190" s="28">
        <f>IF(AND($S190='자료입력 및 결과표시'!$B$14,COUNTIF($W190:$DR190,'자료입력 및 결과표시'!$C$14)&gt;=1),IF(OR('자료입력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E190" s="28">
        <f>IF(AND($S190='자료입력 및 결과표시'!$B$15,COUNTIF($W190:$DR190,'자료입력 및 결과표시'!$C$15)&gt;=1),IF(OR('자료입력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F190" s="28">
        <f>IF(AND($S190='자료입력 및 결과표시'!$B$16,COUNTIF($W190:$DR190,'자료입력 및 결과표시'!$C$16)&gt;=1),IF(OR('자료입력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G190" s="28">
        <f>IF(AND($S190='자료입력 및 결과표시'!$B$17,COUNTIF($W190:$DR190,'자료입력 및 결과표시'!$C$17)&gt;=1),IF(OR('자료입력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H190" s="28">
        <f>IF(AND($S190='자료입력 및 결과표시'!$B$18,COUNTIF($W190:$DR190,'자료입력 및 결과표시'!$C$18)&gt;=1),IF(OR('자료입력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I190" s="28">
        <f>IF(AND($S190='자료입력 및 결과표시'!$B$19,COUNTIF($W190:$DR190,'자료입력 및 결과표시'!$C$19)&gt;=1),IF(OR('자료입력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J190" s="28">
        <f>IF(AND($S190='자료입력 및 결과표시'!$B$20,COUNTIF($W190:$DR190,'자료입력 및 결과표시'!$C$20)&gt;=1),IF(OR('자료입력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K190" s="28">
        <f>IF(AND($S190='자료입력 및 결과표시'!$B$21,COUNTIF($W190:$DR190,'자료입력 및 결과표시'!$C$21)&gt;=1),IF(OR('자료입력 및 결과표시'!$B$4+90&gt;=$V190,'자료입력 및 결과표시'!$B$4&lt;$U190),0,IF($V190-'자료입력 및 결과표시'!$B$4-90&gt;='자료입력 및 결과표시'!$E$4,'자료입력 및 결과표시'!$E$4,$V190-'자료입력 및 결과표시'!$B$4-90)),0)</f>
        <v>0</v>
      </c>
      <c r="EL190" s="17">
        <f>IF(AND(S190='자료입력 및 결과표시'!$B$6,COUNTIF('업무중복도(데이터 입력)'!$W190:$DR190,'자료입력 및 결과표시'!$C$6)&gt;=1),1,0)</f>
        <v>0</v>
      </c>
      <c r="EM190" s="17">
        <f>IF(AND(S190='자료입력 및 결과표시'!$B$7,COUNTIF('업무중복도(데이터 입력)'!$W190:$DR190,'자료입력 및 결과표시'!$C$7)&gt;=1),2,0)</f>
        <v>0</v>
      </c>
      <c r="EN190" s="17">
        <f>IF(AND(S190='자료입력 및 결과표시'!$B$8,COUNTIF('업무중복도(데이터 입력)'!$W190:$DR190,'자료입력 및 결과표시'!$C$8)&gt;=1),3,0)</f>
        <v>0</v>
      </c>
      <c r="EO190" s="17">
        <f>IF(AND(S190='자료입력 및 결과표시'!$B$9,COUNTIF('업무중복도(데이터 입력)'!$W190:$DR190,'자료입력 및 결과표시'!$C$9)&gt;=1),4,0)</f>
        <v>0</v>
      </c>
      <c r="EP190" s="17">
        <f>IF(AND(S190='자료입력 및 결과표시'!$B$10,COUNTIF('업무중복도(데이터 입력)'!$W190:$DR190,'자료입력 및 결과표시'!$C$10)&gt;=1),5,0)</f>
        <v>0</v>
      </c>
      <c r="EQ190" s="17">
        <f>IF(AND(S190='자료입력 및 결과표시'!$B$11,COUNTIF('업무중복도(데이터 입력)'!$W190:$DR190,'자료입력 및 결과표시'!$C$11)&gt;=1),6,0)</f>
        <v>0</v>
      </c>
      <c r="ER190" s="17">
        <f>IF(AND(S190='자료입력 및 결과표시'!$B$12,COUNTIF('업무중복도(데이터 입력)'!$W190:$DR190,'자료입력 및 결과표시'!$C$12)&gt;=1),7,0)</f>
        <v>0</v>
      </c>
      <c r="ES190" s="17">
        <f>IF(AND(S190='자료입력 및 결과표시'!$B$13,COUNTIF('업무중복도(데이터 입력)'!$W190:$DR190,'자료입력 및 결과표시'!$C$13)&gt;=1),8,0)</f>
        <v>0</v>
      </c>
      <c r="ET190" s="17">
        <f>IF(AND(S190='자료입력 및 결과표시'!$B$14,COUNTIF('업무중복도(데이터 입력)'!$W190:$DR190,'자료입력 및 결과표시'!$C$14)&gt;=1),9,0)</f>
        <v>0</v>
      </c>
      <c r="EU190" s="17">
        <f>IF(AND(S190='자료입력 및 결과표시'!$B$15,COUNTIF('업무중복도(데이터 입력)'!$W190:$DR190,'자료입력 및 결과표시'!$C$15)&gt;=1),10,0)</f>
        <v>0</v>
      </c>
      <c r="EV190" s="17">
        <f>IF(AND(S190='자료입력 및 결과표시'!$B$16,COUNTIF('업무중복도(데이터 입력)'!$W190:$DR190,'자료입력 및 결과표시'!$C$16)&gt;=1),11,0)</f>
        <v>0</v>
      </c>
      <c r="EW190" s="17">
        <f>IF(AND(S190='자료입력 및 결과표시'!$B$17,COUNTIF('업무중복도(데이터 입력)'!$W190:$DR190,'자료입력 및 결과표시'!$C$17)&gt;=1),12,0)</f>
        <v>0</v>
      </c>
      <c r="EX190" s="17">
        <f>IF(AND(S190='자료입력 및 결과표시'!$B$18,COUNTIF('업무중복도(데이터 입력)'!$W190:$DR190,'자료입력 및 결과표시'!$C$18)&gt;=1),13,0)</f>
        <v>0</v>
      </c>
      <c r="EY190" s="17">
        <f>IF(AND(S190='자료입력 및 결과표시'!$B$19,COUNTIF('업무중복도(데이터 입력)'!$W190:$DR190,'자료입력 및 결과표시'!$C$19)&gt;=1),14,0)</f>
        <v>0</v>
      </c>
      <c r="EZ190" s="17">
        <f>IF(AND(S190='자료입력 및 결과표시'!$B$20,COUNTIF('업무중복도(데이터 입력)'!$W190:$DR190,'자료입력 및 결과표시'!$C$20)&gt;=1),15,0)</f>
        <v>0</v>
      </c>
      <c r="FA190" s="17">
        <f>IF(AND(S190='자료입력 및 결과표시'!$B$21,COUNTIF('업무중복도(데이터 입력)'!$W190:$DR190,'자료입력 및 결과표시'!$C$21)&gt;=1),16,0)</f>
        <v>0</v>
      </c>
      <c r="FD190" s="270" t="str">
        <f ca="1">IFERROR(MATCH('자료입력 및 결과표시'!$C$62,OFFSET($R$3,$FD189,,1000),0)+$FD189,"")</f>
        <v/>
      </c>
      <c r="FE190" s="271" t="str">
        <f t="shared" ca="1" si="383"/>
        <v/>
      </c>
      <c r="FK190" s="17">
        <f t="shared" si="384"/>
        <v>0</v>
      </c>
      <c r="FO190"/>
      <c r="FP190" s="17" t="str">
        <f t="shared" ca="1" si="385"/>
        <v/>
      </c>
      <c r="FQ190" s="270" t="str">
        <f ca="1">IFERROR(MATCH('자료입력 및 결과표시'!$C$62,OFFSET($R$3,$FQ189,,1000),0)+$FQ189,"")</f>
        <v/>
      </c>
      <c r="FR190" s="17" t="str">
        <f t="shared" ca="1" si="386"/>
        <v/>
      </c>
      <c r="FS190" s="17" t="str">
        <f t="shared" ca="1" si="387"/>
        <v/>
      </c>
      <c r="FT190" s="17" t="str">
        <f t="shared" ca="1" si="388"/>
        <v/>
      </c>
      <c r="FU190" s="17" t="str">
        <f t="shared" ca="1" si="389"/>
        <v/>
      </c>
      <c r="FV190" s="17" t="str">
        <f t="shared" ca="1" si="390"/>
        <v/>
      </c>
      <c r="FW190" s="17" t="str">
        <f t="shared" ca="1" si="391"/>
        <v/>
      </c>
      <c r="FX190" s="17" t="str">
        <f t="shared" ca="1" si="392"/>
        <v/>
      </c>
      <c r="FY190" s="17" t="str">
        <f t="shared" ca="1" si="393"/>
        <v/>
      </c>
      <c r="FZ190" s="17" t="str">
        <f t="shared" ca="1" si="394"/>
        <v/>
      </c>
      <c r="GA190" s="17" t="str">
        <f t="shared" ca="1" si="395"/>
        <v/>
      </c>
      <c r="GB190" s="17" t="str">
        <f t="shared" ca="1" si="396"/>
        <v/>
      </c>
      <c r="GC190" s="17" t="str">
        <f t="shared" ca="1" si="397"/>
        <v/>
      </c>
      <c r="GD190" s="17" t="str">
        <f t="shared" ca="1" si="398"/>
        <v/>
      </c>
      <c r="GE190" s="17" t="str">
        <f t="shared" ca="1" si="399"/>
        <v/>
      </c>
      <c r="GF190" s="17" t="str">
        <f t="shared" ca="1" si="400"/>
        <v/>
      </c>
      <c r="GG190" s="17" t="str">
        <f t="shared" ca="1" si="401"/>
        <v/>
      </c>
      <c r="GH190" s="17" t="str">
        <f t="shared" ca="1" si="402"/>
        <v/>
      </c>
      <c r="GI190" s="17" t="str">
        <f t="shared" ca="1" si="403"/>
        <v/>
      </c>
      <c r="GJ190" s="17" t="str">
        <f t="shared" ca="1" si="404"/>
        <v/>
      </c>
      <c r="GK190" s="17" t="str">
        <f t="shared" ca="1" si="405"/>
        <v/>
      </c>
      <c r="GL190" s="17" t="str">
        <f t="shared" ca="1" si="406"/>
        <v/>
      </c>
      <c r="GM190" s="17" t="str">
        <f t="shared" ca="1" si="407"/>
        <v/>
      </c>
      <c r="GN190" s="17" t="str">
        <f t="shared" ca="1" si="408"/>
        <v/>
      </c>
      <c r="GO190" s="17" t="str">
        <f t="shared" ca="1" si="409"/>
        <v/>
      </c>
      <c r="GP190" s="17" t="str">
        <f t="shared" ca="1" si="410"/>
        <v/>
      </c>
      <c r="GQ190" s="17" t="str">
        <f t="shared" ca="1" si="411"/>
        <v/>
      </c>
      <c r="GR190" s="17" t="str">
        <f t="shared" ca="1" si="412"/>
        <v/>
      </c>
      <c r="GS190" s="17" t="str">
        <f t="shared" ca="1" si="413"/>
        <v/>
      </c>
      <c r="GT190" s="17" t="str">
        <f t="shared" ca="1" si="414"/>
        <v/>
      </c>
      <c r="GU190" s="17" t="str">
        <f t="shared" ca="1" si="415"/>
        <v/>
      </c>
      <c r="GV190" s="17" t="str">
        <f t="shared" ca="1" si="416"/>
        <v/>
      </c>
      <c r="GW190" s="17" t="str">
        <f t="shared" ca="1" si="417"/>
        <v/>
      </c>
      <c r="GX190" s="17" t="str">
        <f t="shared" ca="1" si="418"/>
        <v/>
      </c>
      <c r="GY190" s="17" t="str">
        <f t="shared" ca="1" si="419"/>
        <v/>
      </c>
      <c r="GZ190" s="17" t="str">
        <f t="shared" ca="1" si="420"/>
        <v/>
      </c>
      <c r="HA190" s="17" t="str">
        <f t="shared" ca="1" si="421"/>
        <v/>
      </c>
      <c r="HB190" s="17" t="str">
        <f t="shared" ca="1" si="422"/>
        <v/>
      </c>
      <c r="HC190" s="17" t="str">
        <f t="shared" ca="1" si="423"/>
        <v/>
      </c>
      <c r="HD190" s="17" t="str">
        <f t="shared" ca="1" si="424"/>
        <v/>
      </c>
      <c r="HE190" s="17" t="str">
        <f t="shared" ca="1" si="425"/>
        <v/>
      </c>
      <c r="HF190" s="17" t="str">
        <f t="shared" ca="1" si="426"/>
        <v/>
      </c>
      <c r="HG190" s="17" t="str">
        <f t="shared" ca="1" si="427"/>
        <v/>
      </c>
      <c r="HH190" s="17" t="str">
        <f t="shared" ca="1" si="428"/>
        <v/>
      </c>
      <c r="HI190" s="17" t="str">
        <f t="shared" ca="1" si="429"/>
        <v/>
      </c>
      <c r="HJ190" s="17" t="str">
        <f t="shared" ca="1" si="430"/>
        <v/>
      </c>
      <c r="HK190" s="17" t="str">
        <f t="shared" ca="1" si="431"/>
        <v/>
      </c>
      <c r="HL190" s="17" t="str">
        <f t="shared" ca="1" si="432"/>
        <v/>
      </c>
      <c r="HM190" s="17" t="str">
        <f t="shared" ca="1" si="433"/>
        <v/>
      </c>
      <c r="HN190" s="17" t="str">
        <f t="shared" ca="1" si="434"/>
        <v/>
      </c>
      <c r="HO190" s="17" t="str">
        <f t="shared" ca="1" si="435"/>
        <v/>
      </c>
      <c r="HP190" s="17" t="str">
        <f t="shared" ca="1" si="436"/>
        <v/>
      </c>
      <c r="HQ190" s="17" t="str">
        <f t="shared" ca="1" si="437"/>
        <v/>
      </c>
      <c r="HR190" s="17" t="str">
        <f t="shared" ca="1" si="438"/>
        <v/>
      </c>
      <c r="HS190" s="17" t="str">
        <f t="shared" ca="1" si="439"/>
        <v/>
      </c>
      <c r="HT190" s="17" t="str">
        <f t="shared" ca="1" si="440"/>
        <v/>
      </c>
      <c r="HU190" s="17" t="str">
        <f t="shared" ca="1" si="441"/>
        <v/>
      </c>
      <c r="HV190" s="17" t="str">
        <f t="shared" ca="1" si="442"/>
        <v/>
      </c>
      <c r="HW190" s="17" t="str">
        <f t="shared" ca="1" si="443"/>
        <v/>
      </c>
      <c r="HX190" s="17" t="str">
        <f t="shared" ca="1" si="444"/>
        <v/>
      </c>
      <c r="HY190" s="17" t="str">
        <f t="shared" ca="1" si="445"/>
        <v/>
      </c>
      <c r="HZ190" s="17" t="str">
        <f t="shared" ca="1" si="446"/>
        <v/>
      </c>
      <c r="IA190" s="17" t="str">
        <f t="shared" ca="1" si="447"/>
        <v/>
      </c>
      <c r="IB190" s="17" t="str">
        <f t="shared" ca="1" si="448"/>
        <v/>
      </c>
      <c r="IC190" s="17" t="str">
        <f t="shared" ca="1" si="449"/>
        <v/>
      </c>
      <c r="ID190" s="17" t="str">
        <f t="shared" ca="1" si="450"/>
        <v/>
      </c>
      <c r="IE190" s="17" t="str">
        <f t="shared" ca="1" si="451"/>
        <v/>
      </c>
      <c r="IF190" s="17" t="str">
        <f t="shared" ca="1" si="452"/>
        <v/>
      </c>
      <c r="IG190" s="17" t="str">
        <f t="shared" ca="1" si="453"/>
        <v/>
      </c>
      <c r="IH190" s="17" t="str">
        <f t="shared" ca="1" si="454"/>
        <v/>
      </c>
      <c r="II190" s="17" t="str">
        <f t="shared" ca="1" si="455"/>
        <v/>
      </c>
      <c r="IJ190" s="17" t="str">
        <f t="shared" ca="1" si="456"/>
        <v/>
      </c>
      <c r="IK190" s="17" t="str">
        <f t="shared" ca="1" si="457"/>
        <v/>
      </c>
      <c r="IL190" s="17" t="str">
        <f t="shared" ca="1" si="458"/>
        <v/>
      </c>
      <c r="IM190" s="17" t="str">
        <f t="shared" ca="1" si="459"/>
        <v/>
      </c>
      <c r="IN190" s="17" t="str">
        <f t="shared" ca="1" si="460"/>
        <v/>
      </c>
      <c r="IO190" s="17" t="str">
        <f t="shared" ca="1" si="461"/>
        <v/>
      </c>
      <c r="IP190" s="17" t="str">
        <f t="shared" ca="1" si="462"/>
        <v/>
      </c>
      <c r="IQ190" s="17" t="str">
        <f t="shared" ca="1" si="463"/>
        <v/>
      </c>
      <c r="IR190" s="17" t="str">
        <f t="shared" ca="1" si="464"/>
        <v/>
      </c>
      <c r="IS190" s="17" t="str">
        <f t="shared" ca="1" si="465"/>
        <v/>
      </c>
      <c r="IT190" s="17" t="str">
        <f t="shared" ca="1" si="466"/>
        <v/>
      </c>
      <c r="IU190" s="17" t="str">
        <f t="shared" ca="1" si="467"/>
        <v/>
      </c>
      <c r="IV190" s="17" t="str">
        <f t="shared" ca="1" si="468"/>
        <v/>
      </c>
      <c r="IW190" s="17" t="str">
        <f t="shared" ca="1" si="469"/>
        <v/>
      </c>
      <c r="IX190" s="17" t="str">
        <f t="shared" ca="1" si="470"/>
        <v/>
      </c>
      <c r="IY190" s="17" t="str">
        <f t="shared" ca="1" si="471"/>
        <v/>
      </c>
      <c r="IZ190" s="17" t="str">
        <f t="shared" ca="1" si="472"/>
        <v/>
      </c>
      <c r="JA190" s="17" t="str">
        <f t="shared" ca="1" si="473"/>
        <v/>
      </c>
      <c r="JB190" s="17" t="str">
        <f t="shared" ca="1" si="474"/>
        <v/>
      </c>
      <c r="JC190" s="17" t="str">
        <f t="shared" ca="1" si="475"/>
        <v/>
      </c>
      <c r="JD190" s="17" t="str">
        <f t="shared" ca="1" si="476"/>
        <v/>
      </c>
      <c r="JE190" s="17" t="str">
        <f t="shared" ca="1" si="477"/>
        <v/>
      </c>
      <c r="JF190" s="17" t="str">
        <f t="shared" ca="1" si="478"/>
        <v/>
      </c>
      <c r="JG190" s="17" t="str">
        <f t="shared" ca="1" si="479"/>
        <v/>
      </c>
      <c r="JH190" s="17" t="str">
        <f t="shared" ca="1" si="480"/>
        <v/>
      </c>
      <c r="JI190" s="17" t="str">
        <f t="shared" ca="1" si="481"/>
        <v/>
      </c>
      <c r="JJ190" s="17" t="str">
        <f t="shared" ca="1" si="482"/>
        <v/>
      </c>
      <c r="JK190" s="17" t="str">
        <f t="shared" ca="1" si="483"/>
        <v/>
      </c>
      <c r="JL190" s="17" t="str">
        <f t="shared" ca="1" si="484"/>
        <v/>
      </c>
      <c r="JM190" s="17" t="str">
        <f t="shared" ca="1" si="485"/>
        <v/>
      </c>
    </row>
    <row r="191" spans="1:273">
      <c r="A191" s="17" t="str">
        <f t="shared" si="366"/>
        <v>\\\0</v>
      </c>
      <c r="B191" s="17" t="str">
        <f t="shared" si="367"/>
        <v>\\\0</v>
      </c>
      <c r="C191" s="17" t="str">
        <f t="shared" si="368"/>
        <v>\\\0</v>
      </c>
      <c r="D191" s="17" t="str">
        <f t="shared" si="369"/>
        <v>\\\0</v>
      </c>
      <c r="E191" s="17" t="str">
        <f t="shared" si="370"/>
        <v>\\\0</v>
      </c>
      <c r="F191" s="17" t="str">
        <f t="shared" si="371"/>
        <v>\\\0</v>
      </c>
      <c r="G191" s="17" t="str">
        <f t="shared" si="372"/>
        <v>\\\0</v>
      </c>
      <c r="H191" s="17" t="str">
        <f t="shared" si="373"/>
        <v>\\\0</v>
      </c>
      <c r="I191" s="17" t="str">
        <f t="shared" si="374"/>
        <v>\\\0</v>
      </c>
      <c r="J191" s="17" t="str">
        <f t="shared" si="375"/>
        <v>\\\0</v>
      </c>
      <c r="K191" s="17" t="str">
        <f t="shared" si="376"/>
        <v>\\\0</v>
      </c>
      <c r="L191" s="17" t="str">
        <f t="shared" si="377"/>
        <v>\\\0</v>
      </c>
      <c r="M191" s="17" t="str">
        <f t="shared" si="378"/>
        <v>\\\0</v>
      </c>
      <c r="N191" s="17" t="str">
        <f t="shared" si="379"/>
        <v>\\\0</v>
      </c>
      <c r="O191" s="17" t="str">
        <f t="shared" si="380"/>
        <v>\\\0</v>
      </c>
      <c r="P191" s="17" t="str">
        <f t="shared" si="381"/>
        <v>\\\0</v>
      </c>
      <c r="R191" s="17" t="str">
        <f t="shared" si="382"/>
        <v>\\</v>
      </c>
      <c r="S191" s="38"/>
      <c r="T191" s="39"/>
      <c r="U191" s="31"/>
      <c r="V191" s="32"/>
      <c r="W191" s="36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35"/>
      <c r="DS191" s="287"/>
      <c r="DT191" s="36"/>
      <c r="DU191" s="37"/>
      <c r="DV191" s="28">
        <f>IF(AND($S191='자료입력 및 결과표시'!$B$6,COUNTIF($W191:$DR191,'자료입력 및 결과표시'!$C$6)&gt;=1),IF(OR('자료입력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DW191" s="28">
        <f>IF(AND($S191='자료입력 및 결과표시'!$B$7,COUNTIF($W191:$DR191,'자료입력 및 결과표시'!$C$7)&gt;=1),IF(OR('자료입력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DX191" s="28">
        <f>IF(AND($S191='자료입력 및 결과표시'!$B$8,COUNTIF($W191:$DR191,'자료입력 및 결과표시'!$C$8)&gt;=1),IF(OR('자료입력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DY191" s="28">
        <f>IF(AND($S191='자료입력 및 결과표시'!$B$9,COUNTIF($W191:$DR191,'자료입력 및 결과표시'!$C$9)&gt;=1),IF(OR('자료입력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DZ191" s="28">
        <f>IF(AND($S191='자료입력 및 결과표시'!$B$10,COUNTIF($W191:$DR191,'자료입력 및 결과표시'!$C$10)&gt;=1),IF(OR('자료입력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A191" s="28">
        <f>IF(AND($S191='자료입력 및 결과표시'!$B$11,COUNTIF($W191:$DR191,'자료입력 및 결과표시'!$C$11)&gt;=1),IF(OR('자료입력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B191" s="28">
        <f>IF(AND($S191='자료입력 및 결과표시'!$B$12,COUNTIF($W191:$DR191,'자료입력 및 결과표시'!$C$12)&gt;=1),IF(OR('자료입력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C191" s="28">
        <f>IF(AND($S191='자료입력 및 결과표시'!$B$13,COUNTIF($W191:$DR191,'자료입력 및 결과표시'!$C$13)&gt;=1),IF(OR('자료입력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D191" s="28">
        <f>IF(AND($S191='자료입력 및 결과표시'!$B$14,COUNTIF($W191:$DR191,'자료입력 및 결과표시'!$C$14)&gt;=1),IF(OR('자료입력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E191" s="28">
        <f>IF(AND($S191='자료입력 및 결과표시'!$B$15,COUNTIF($W191:$DR191,'자료입력 및 결과표시'!$C$15)&gt;=1),IF(OR('자료입력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F191" s="28">
        <f>IF(AND($S191='자료입력 및 결과표시'!$B$16,COUNTIF($W191:$DR191,'자료입력 및 결과표시'!$C$16)&gt;=1),IF(OR('자료입력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G191" s="28">
        <f>IF(AND($S191='자료입력 및 결과표시'!$B$17,COUNTIF($W191:$DR191,'자료입력 및 결과표시'!$C$17)&gt;=1),IF(OR('자료입력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H191" s="28">
        <f>IF(AND($S191='자료입력 및 결과표시'!$B$18,COUNTIF($W191:$DR191,'자료입력 및 결과표시'!$C$18)&gt;=1),IF(OR('자료입력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I191" s="28">
        <f>IF(AND($S191='자료입력 및 결과표시'!$B$19,COUNTIF($W191:$DR191,'자료입력 및 결과표시'!$C$19)&gt;=1),IF(OR('자료입력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J191" s="28">
        <f>IF(AND($S191='자료입력 및 결과표시'!$B$20,COUNTIF($W191:$DR191,'자료입력 및 결과표시'!$C$20)&gt;=1),IF(OR('자료입력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K191" s="28">
        <f>IF(AND($S191='자료입력 및 결과표시'!$B$21,COUNTIF($W191:$DR191,'자료입력 및 결과표시'!$C$21)&gt;=1),IF(OR('자료입력 및 결과표시'!$B$4+90&gt;=$V191,'자료입력 및 결과표시'!$B$4&lt;$U191),0,IF($V191-'자료입력 및 결과표시'!$B$4-90&gt;='자료입력 및 결과표시'!$E$4,'자료입력 및 결과표시'!$E$4,$V191-'자료입력 및 결과표시'!$B$4-90)),0)</f>
        <v>0</v>
      </c>
      <c r="EL191" s="17">
        <f>IF(AND(S191='자료입력 및 결과표시'!$B$6,COUNTIF('업무중복도(데이터 입력)'!$W191:$DR191,'자료입력 및 결과표시'!$C$6)&gt;=1),1,0)</f>
        <v>0</v>
      </c>
      <c r="EM191" s="17">
        <f>IF(AND(S191='자료입력 및 결과표시'!$B$7,COUNTIF('업무중복도(데이터 입력)'!$W191:$DR191,'자료입력 및 결과표시'!$C$7)&gt;=1),2,0)</f>
        <v>0</v>
      </c>
      <c r="EN191" s="17">
        <f>IF(AND(S191='자료입력 및 결과표시'!$B$8,COUNTIF('업무중복도(데이터 입력)'!$W191:$DR191,'자료입력 및 결과표시'!$C$8)&gt;=1),3,0)</f>
        <v>0</v>
      </c>
      <c r="EO191" s="17">
        <f>IF(AND(S191='자료입력 및 결과표시'!$B$9,COUNTIF('업무중복도(데이터 입력)'!$W191:$DR191,'자료입력 및 결과표시'!$C$9)&gt;=1),4,0)</f>
        <v>0</v>
      </c>
      <c r="EP191" s="17">
        <f>IF(AND(S191='자료입력 및 결과표시'!$B$10,COUNTIF('업무중복도(데이터 입력)'!$W191:$DR191,'자료입력 및 결과표시'!$C$10)&gt;=1),5,0)</f>
        <v>0</v>
      </c>
      <c r="EQ191" s="17">
        <f>IF(AND(S191='자료입력 및 결과표시'!$B$11,COUNTIF('업무중복도(데이터 입력)'!$W191:$DR191,'자료입력 및 결과표시'!$C$11)&gt;=1),6,0)</f>
        <v>0</v>
      </c>
      <c r="ER191" s="17">
        <f>IF(AND(S191='자료입력 및 결과표시'!$B$12,COUNTIF('업무중복도(데이터 입력)'!$W191:$DR191,'자료입력 및 결과표시'!$C$12)&gt;=1),7,0)</f>
        <v>0</v>
      </c>
      <c r="ES191" s="17">
        <f>IF(AND(S191='자료입력 및 결과표시'!$B$13,COUNTIF('업무중복도(데이터 입력)'!$W191:$DR191,'자료입력 및 결과표시'!$C$13)&gt;=1),8,0)</f>
        <v>0</v>
      </c>
      <c r="ET191" s="17">
        <f>IF(AND(S191='자료입력 및 결과표시'!$B$14,COUNTIF('업무중복도(데이터 입력)'!$W191:$DR191,'자료입력 및 결과표시'!$C$14)&gt;=1),9,0)</f>
        <v>0</v>
      </c>
      <c r="EU191" s="17">
        <f>IF(AND(S191='자료입력 및 결과표시'!$B$15,COUNTIF('업무중복도(데이터 입력)'!$W191:$DR191,'자료입력 및 결과표시'!$C$15)&gt;=1),10,0)</f>
        <v>0</v>
      </c>
      <c r="EV191" s="17">
        <f>IF(AND(S191='자료입력 및 결과표시'!$B$16,COUNTIF('업무중복도(데이터 입력)'!$W191:$DR191,'자료입력 및 결과표시'!$C$16)&gt;=1),11,0)</f>
        <v>0</v>
      </c>
      <c r="EW191" s="17">
        <f>IF(AND(S191='자료입력 및 결과표시'!$B$17,COUNTIF('업무중복도(데이터 입력)'!$W191:$DR191,'자료입력 및 결과표시'!$C$17)&gt;=1),12,0)</f>
        <v>0</v>
      </c>
      <c r="EX191" s="17">
        <f>IF(AND(S191='자료입력 및 결과표시'!$B$18,COUNTIF('업무중복도(데이터 입력)'!$W191:$DR191,'자료입력 및 결과표시'!$C$18)&gt;=1),13,0)</f>
        <v>0</v>
      </c>
      <c r="EY191" s="17">
        <f>IF(AND(S191='자료입력 및 결과표시'!$B$19,COUNTIF('업무중복도(데이터 입력)'!$W191:$DR191,'자료입력 및 결과표시'!$C$19)&gt;=1),14,0)</f>
        <v>0</v>
      </c>
      <c r="EZ191" s="17">
        <f>IF(AND(S191='자료입력 및 결과표시'!$B$20,COUNTIF('업무중복도(데이터 입력)'!$W191:$DR191,'자료입력 및 결과표시'!$C$20)&gt;=1),15,0)</f>
        <v>0</v>
      </c>
      <c r="FA191" s="17">
        <f>IF(AND(S191='자료입력 및 결과표시'!$B$21,COUNTIF('업무중복도(데이터 입력)'!$W191:$DR191,'자료입력 및 결과표시'!$C$21)&gt;=1),16,0)</f>
        <v>0</v>
      </c>
      <c r="FD191" s="270" t="str">
        <f ca="1">IFERROR(MATCH('자료입력 및 결과표시'!$C$62,OFFSET($R$3,$FD190,,1000),0)+$FD190,"")</f>
        <v/>
      </c>
      <c r="FE191" s="271" t="str">
        <f t="shared" ca="1" si="383"/>
        <v/>
      </c>
      <c r="FK191" s="17">
        <f t="shared" si="384"/>
        <v>0</v>
      </c>
      <c r="FO191"/>
      <c r="FP191" s="17" t="str">
        <f t="shared" ca="1" si="385"/>
        <v/>
      </c>
      <c r="FQ191" s="270" t="str">
        <f ca="1">IFERROR(MATCH('자료입력 및 결과표시'!$C$62,OFFSET($R$3,$FQ190,,1000),0)+$FQ190,"")</f>
        <v/>
      </c>
      <c r="FR191" s="17" t="str">
        <f t="shared" ca="1" si="386"/>
        <v/>
      </c>
      <c r="FS191" s="17" t="str">
        <f t="shared" ca="1" si="387"/>
        <v/>
      </c>
      <c r="FT191" s="17" t="str">
        <f t="shared" ca="1" si="388"/>
        <v/>
      </c>
      <c r="FU191" s="17" t="str">
        <f t="shared" ca="1" si="389"/>
        <v/>
      </c>
      <c r="FV191" s="17" t="str">
        <f t="shared" ca="1" si="390"/>
        <v/>
      </c>
      <c r="FW191" s="17" t="str">
        <f t="shared" ca="1" si="391"/>
        <v/>
      </c>
      <c r="FX191" s="17" t="str">
        <f t="shared" ca="1" si="392"/>
        <v/>
      </c>
      <c r="FY191" s="17" t="str">
        <f t="shared" ca="1" si="393"/>
        <v/>
      </c>
      <c r="FZ191" s="17" t="str">
        <f t="shared" ca="1" si="394"/>
        <v/>
      </c>
      <c r="GA191" s="17" t="str">
        <f t="shared" ca="1" si="395"/>
        <v/>
      </c>
      <c r="GB191" s="17" t="str">
        <f t="shared" ca="1" si="396"/>
        <v/>
      </c>
      <c r="GC191" s="17" t="str">
        <f t="shared" ca="1" si="397"/>
        <v/>
      </c>
      <c r="GD191" s="17" t="str">
        <f t="shared" ca="1" si="398"/>
        <v/>
      </c>
      <c r="GE191" s="17" t="str">
        <f t="shared" ca="1" si="399"/>
        <v/>
      </c>
      <c r="GF191" s="17" t="str">
        <f t="shared" ca="1" si="400"/>
        <v/>
      </c>
      <c r="GG191" s="17" t="str">
        <f t="shared" ca="1" si="401"/>
        <v/>
      </c>
      <c r="GH191" s="17" t="str">
        <f t="shared" ca="1" si="402"/>
        <v/>
      </c>
      <c r="GI191" s="17" t="str">
        <f t="shared" ca="1" si="403"/>
        <v/>
      </c>
      <c r="GJ191" s="17" t="str">
        <f t="shared" ca="1" si="404"/>
        <v/>
      </c>
      <c r="GK191" s="17" t="str">
        <f t="shared" ca="1" si="405"/>
        <v/>
      </c>
      <c r="GL191" s="17" t="str">
        <f t="shared" ca="1" si="406"/>
        <v/>
      </c>
      <c r="GM191" s="17" t="str">
        <f t="shared" ca="1" si="407"/>
        <v/>
      </c>
      <c r="GN191" s="17" t="str">
        <f t="shared" ca="1" si="408"/>
        <v/>
      </c>
      <c r="GO191" s="17" t="str">
        <f t="shared" ca="1" si="409"/>
        <v/>
      </c>
      <c r="GP191" s="17" t="str">
        <f t="shared" ca="1" si="410"/>
        <v/>
      </c>
      <c r="GQ191" s="17" t="str">
        <f t="shared" ca="1" si="411"/>
        <v/>
      </c>
      <c r="GR191" s="17" t="str">
        <f t="shared" ca="1" si="412"/>
        <v/>
      </c>
      <c r="GS191" s="17" t="str">
        <f t="shared" ca="1" si="413"/>
        <v/>
      </c>
      <c r="GT191" s="17" t="str">
        <f t="shared" ca="1" si="414"/>
        <v/>
      </c>
      <c r="GU191" s="17" t="str">
        <f t="shared" ca="1" si="415"/>
        <v/>
      </c>
      <c r="GV191" s="17" t="str">
        <f t="shared" ca="1" si="416"/>
        <v/>
      </c>
      <c r="GW191" s="17" t="str">
        <f t="shared" ca="1" si="417"/>
        <v/>
      </c>
      <c r="GX191" s="17" t="str">
        <f t="shared" ca="1" si="418"/>
        <v/>
      </c>
      <c r="GY191" s="17" t="str">
        <f t="shared" ca="1" si="419"/>
        <v/>
      </c>
      <c r="GZ191" s="17" t="str">
        <f t="shared" ca="1" si="420"/>
        <v/>
      </c>
      <c r="HA191" s="17" t="str">
        <f t="shared" ca="1" si="421"/>
        <v/>
      </c>
      <c r="HB191" s="17" t="str">
        <f t="shared" ca="1" si="422"/>
        <v/>
      </c>
      <c r="HC191" s="17" t="str">
        <f t="shared" ca="1" si="423"/>
        <v/>
      </c>
      <c r="HD191" s="17" t="str">
        <f t="shared" ca="1" si="424"/>
        <v/>
      </c>
      <c r="HE191" s="17" t="str">
        <f t="shared" ca="1" si="425"/>
        <v/>
      </c>
      <c r="HF191" s="17" t="str">
        <f t="shared" ca="1" si="426"/>
        <v/>
      </c>
      <c r="HG191" s="17" t="str">
        <f t="shared" ca="1" si="427"/>
        <v/>
      </c>
      <c r="HH191" s="17" t="str">
        <f t="shared" ca="1" si="428"/>
        <v/>
      </c>
      <c r="HI191" s="17" t="str">
        <f t="shared" ca="1" si="429"/>
        <v/>
      </c>
      <c r="HJ191" s="17" t="str">
        <f t="shared" ca="1" si="430"/>
        <v/>
      </c>
      <c r="HK191" s="17" t="str">
        <f t="shared" ca="1" si="431"/>
        <v/>
      </c>
      <c r="HL191" s="17" t="str">
        <f t="shared" ca="1" si="432"/>
        <v/>
      </c>
      <c r="HM191" s="17" t="str">
        <f t="shared" ca="1" si="433"/>
        <v/>
      </c>
      <c r="HN191" s="17" t="str">
        <f t="shared" ca="1" si="434"/>
        <v/>
      </c>
      <c r="HO191" s="17" t="str">
        <f t="shared" ca="1" si="435"/>
        <v/>
      </c>
      <c r="HP191" s="17" t="str">
        <f t="shared" ca="1" si="436"/>
        <v/>
      </c>
      <c r="HQ191" s="17" t="str">
        <f t="shared" ca="1" si="437"/>
        <v/>
      </c>
      <c r="HR191" s="17" t="str">
        <f t="shared" ca="1" si="438"/>
        <v/>
      </c>
      <c r="HS191" s="17" t="str">
        <f t="shared" ca="1" si="439"/>
        <v/>
      </c>
      <c r="HT191" s="17" t="str">
        <f t="shared" ca="1" si="440"/>
        <v/>
      </c>
      <c r="HU191" s="17" t="str">
        <f t="shared" ca="1" si="441"/>
        <v/>
      </c>
      <c r="HV191" s="17" t="str">
        <f t="shared" ca="1" si="442"/>
        <v/>
      </c>
      <c r="HW191" s="17" t="str">
        <f t="shared" ca="1" si="443"/>
        <v/>
      </c>
      <c r="HX191" s="17" t="str">
        <f t="shared" ca="1" si="444"/>
        <v/>
      </c>
      <c r="HY191" s="17" t="str">
        <f t="shared" ca="1" si="445"/>
        <v/>
      </c>
      <c r="HZ191" s="17" t="str">
        <f t="shared" ca="1" si="446"/>
        <v/>
      </c>
      <c r="IA191" s="17" t="str">
        <f t="shared" ca="1" si="447"/>
        <v/>
      </c>
      <c r="IB191" s="17" t="str">
        <f t="shared" ca="1" si="448"/>
        <v/>
      </c>
      <c r="IC191" s="17" t="str">
        <f t="shared" ca="1" si="449"/>
        <v/>
      </c>
      <c r="ID191" s="17" t="str">
        <f t="shared" ca="1" si="450"/>
        <v/>
      </c>
      <c r="IE191" s="17" t="str">
        <f t="shared" ca="1" si="451"/>
        <v/>
      </c>
      <c r="IF191" s="17" t="str">
        <f t="shared" ca="1" si="452"/>
        <v/>
      </c>
      <c r="IG191" s="17" t="str">
        <f t="shared" ca="1" si="453"/>
        <v/>
      </c>
      <c r="IH191" s="17" t="str">
        <f t="shared" ca="1" si="454"/>
        <v/>
      </c>
      <c r="II191" s="17" t="str">
        <f t="shared" ca="1" si="455"/>
        <v/>
      </c>
      <c r="IJ191" s="17" t="str">
        <f t="shared" ca="1" si="456"/>
        <v/>
      </c>
      <c r="IK191" s="17" t="str">
        <f t="shared" ca="1" si="457"/>
        <v/>
      </c>
      <c r="IL191" s="17" t="str">
        <f t="shared" ca="1" si="458"/>
        <v/>
      </c>
      <c r="IM191" s="17" t="str">
        <f t="shared" ca="1" si="459"/>
        <v/>
      </c>
      <c r="IN191" s="17" t="str">
        <f t="shared" ca="1" si="460"/>
        <v/>
      </c>
      <c r="IO191" s="17" t="str">
        <f t="shared" ca="1" si="461"/>
        <v/>
      </c>
      <c r="IP191" s="17" t="str">
        <f t="shared" ca="1" si="462"/>
        <v/>
      </c>
      <c r="IQ191" s="17" t="str">
        <f t="shared" ca="1" si="463"/>
        <v/>
      </c>
      <c r="IR191" s="17" t="str">
        <f t="shared" ca="1" si="464"/>
        <v/>
      </c>
      <c r="IS191" s="17" t="str">
        <f t="shared" ca="1" si="465"/>
        <v/>
      </c>
      <c r="IT191" s="17" t="str">
        <f t="shared" ca="1" si="466"/>
        <v/>
      </c>
      <c r="IU191" s="17" t="str">
        <f t="shared" ca="1" si="467"/>
        <v/>
      </c>
      <c r="IV191" s="17" t="str">
        <f t="shared" ca="1" si="468"/>
        <v/>
      </c>
      <c r="IW191" s="17" t="str">
        <f t="shared" ca="1" si="469"/>
        <v/>
      </c>
      <c r="IX191" s="17" t="str">
        <f t="shared" ca="1" si="470"/>
        <v/>
      </c>
      <c r="IY191" s="17" t="str">
        <f t="shared" ca="1" si="471"/>
        <v/>
      </c>
      <c r="IZ191" s="17" t="str">
        <f t="shared" ca="1" si="472"/>
        <v/>
      </c>
      <c r="JA191" s="17" t="str">
        <f t="shared" ca="1" si="473"/>
        <v/>
      </c>
      <c r="JB191" s="17" t="str">
        <f t="shared" ca="1" si="474"/>
        <v/>
      </c>
      <c r="JC191" s="17" t="str">
        <f t="shared" ca="1" si="475"/>
        <v/>
      </c>
      <c r="JD191" s="17" t="str">
        <f t="shared" ca="1" si="476"/>
        <v/>
      </c>
      <c r="JE191" s="17" t="str">
        <f t="shared" ca="1" si="477"/>
        <v/>
      </c>
      <c r="JF191" s="17" t="str">
        <f t="shared" ca="1" si="478"/>
        <v/>
      </c>
      <c r="JG191" s="17" t="str">
        <f t="shared" ca="1" si="479"/>
        <v/>
      </c>
      <c r="JH191" s="17" t="str">
        <f t="shared" ca="1" si="480"/>
        <v/>
      </c>
      <c r="JI191" s="17" t="str">
        <f t="shared" ca="1" si="481"/>
        <v/>
      </c>
      <c r="JJ191" s="17" t="str">
        <f t="shared" ca="1" si="482"/>
        <v/>
      </c>
      <c r="JK191" s="17" t="str">
        <f t="shared" ca="1" si="483"/>
        <v/>
      </c>
      <c r="JL191" s="17" t="str">
        <f t="shared" ca="1" si="484"/>
        <v/>
      </c>
      <c r="JM191" s="17" t="str">
        <f t="shared" ca="1" si="485"/>
        <v/>
      </c>
    </row>
    <row r="192" spans="1:273">
      <c r="A192" s="17" t="str">
        <f t="shared" si="366"/>
        <v>\\\0</v>
      </c>
      <c r="B192" s="17" t="str">
        <f t="shared" si="367"/>
        <v>\\\0</v>
      </c>
      <c r="C192" s="17" t="str">
        <f t="shared" si="368"/>
        <v>\\\0</v>
      </c>
      <c r="D192" s="17" t="str">
        <f t="shared" si="369"/>
        <v>\\\0</v>
      </c>
      <c r="E192" s="17" t="str">
        <f t="shared" si="370"/>
        <v>\\\0</v>
      </c>
      <c r="F192" s="17" t="str">
        <f t="shared" si="371"/>
        <v>\\\0</v>
      </c>
      <c r="G192" s="17" t="str">
        <f t="shared" si="372"/>
        <v>\\\0</v>
      </c>
      <c r="H192" s="17" t="str">
        <f t="shared" si="373"/>
        <v>\\\0</v>
      </c>
      <c r="I192" s="17" t="str">
        <f t="shared" si="374"/>
        <v>\\\0</v>
      </c>
      <c r="J192" s="17" t="str">
        <f t="shared" si="375"/>
        <v>\\\0</v>
      </c>
      <c r="K192" s="17" t="str">
        <f t="shared" si="376"/>
        <v>\\\0</v>
      </c>
      <c r="L192" s="17" t="str">
        <f t="shared" si="377"/>
        <v>\\\0</v>
      </c>
      <c r="M192" s="17" t="str">
        <f t="shared" si="378"/>
        <v>\\\0</v>
      </c>
      <c r="N192" s="17" t="str">
        <f t="shared" si="379"/>
        <v>\\\0</v>
      </c>
      <c r="O192" s="17" t="str">
        <f t="shared" si="380"/>
        <v>\\\0</v>
      </c>
      <c r="P192" s="17" t="str">
        <f t="shared" si="381"/>
        <v>\\\0</v>
      </c>
      <c r="R192" s="17" t="str">
        <f t="shared" si="382"/>
        <v>\\</v>
      </c>
      <c r="S192" s="38"/>
      <c r="T192" s="39"/>
      <c r="U192" s="31"/>
      <c r="V192" s="32"/>
      <c r="W192" s="36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35"/>
      <c r="DS192" s="287"/>
      <c r="DT192" s="36"/>
      <c r="DU192" s="37"/>
      <c r="DV192" s="28">
        <f>IF(AND($S192='자료입력 및 결과표시'!$B$6,COUNTIF($W192:$DR192,'자료입력 및 결과표시'!$C$6)&gt;=1),IF(OR('자료입력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DW192" s="28">
        <f>IF(AND($S192='자료입력 및 결과표시'!$B$7,COUNTIF($W192:$DR192,'자료입력 및 결과표시'!$C$7)&gt;=1),IF(OR('자료입력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DX192" s="28">
        <f>IF(AND($S192='자료입력 및 결과표시'!$B$8,COUNTIF($W192:$DR192,'자료입력 및 결과표시'!$C$8)&gt;=1),IF(OR('자료입력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DY192" s="28">
        <f>IF(AND($S192='자료입력 및 결과표시'!$B$9,COUNTIF($W192:$DR192,'자료입력 및 결과표시'!$C$9)&gt;=1),IF(OR('자료입력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DZ192" s="28">
        <f>IF(AND($S192='자료입력 및 결과표시'!$B$10,COUNTIF($W192:$DR192,'자료입력 및 결과표시'!$C$10)&gt;=1),IF(OR('자료입력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A192" s="28">
        <f>IF(AND($S192='자료입력 및 결과표시'!$B$11,COUNTIF($W192:$DR192,'자료입력 및 결과표시'!$C$11)&gt;=1),IF(OR('자료입력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B192" s="28">
        <f>IF(AND($S192='자료입력 및 결과표시'!$B$12,COUNTIF($W192:$DR192,'자료입력 및 결과표시'!$C$12)&gt;=1),IF(OR('자료입력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C192" s="28">
        <f>IF(AND($S192='자료입력 및 결과표시'!$B$13,COUNTIF($W192:$DR192,'자료입력 및 결과표시'!$C$13)&gt;=1),IF(OR('자료입력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D192" s="28">
        <f>IF(AND($S192='자료입력 및 결과표시'!$B$14,COUNTIF($W192:$DR192,'자료입력 및 결과표시'!$C$14)&gt;=1),IF(OR('자료입력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E192" s="28">
        <f>IF(AND($S192='자료입력 및 결과표시'!$B$15,COUNTIF($W192:$DR192,'자료입력 및 결과표시'!$C$15)&gt;=1),IF(OR('자료입력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F192" s="28">
        <f>IF(AND($S192='자료입력 및 결과표시'!$B$16,COUNTIF($W192:$DR192,'자료입력 및 결과표시'!$C$16)&gt;=1),IF(OR('자료입력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G192" s="28">
        <f>IF(AND($S192='자료입력 및 결과표시'!$B$17,COUNTIF($W192:$DR192,'자료입력 및 결과표시'!$C$17)&gt;=1),IF(OR('자료입력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H192" s="28">
        <f>IF(AND($S192='자료입력 및 결과표시'!$B$18,COUNTIF($W192:$DR192,'자료입력 및 결과표시'!$C$18)&gt;=1),IF(OR('자료입력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I192" s="28">
        <f>IF(AND($S192='자료입력 및 결과표시'!$B$19,COUNTIF($W192:$DR192,'자료입력 및 결과표시'!$C$19)&gt;=1),IF(OR('자료입력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J192" s="28">
        <f>IF(AND($S192='자료입력 및 결과표시'!$B$20,COUNTIF($W192:$DR192,'자료입력 및 결과표시'!$C$20)&gt;=1),IF(OR('자료입력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K192" s="28">
        <f>IF(AND($S192='자료입력 및 결과표시'!$B$21,COUNTIF($W192:$DR192,'자료입력 및 결과표시'!$C$21)&gt;=1),IF(OR('자료입력 및 결과표시'!$B$4+90&gt;=$V192,'자료입력 및 결과표시'!$B$4&lt;$U192),0,IF($V192-'자료입력 및 결과표시'!$B$4-90&gt;='자료입력 및 결과표시'!$E$4,'자료입력 및 결과표시'!$E$4,$V192-'자료입력 및 결과표시'!$B$4-90)),0)</f>
        <v>0</v>
      </c>
      <c r="EL192" s="17">
        <f>IF(AND(S192='자료입력 및 결과표시'!$B$6,COUNTIF('업무중복도(데이터 입력)'!$W192:$DR192,'자료입력 및 결과표시'!$C$6)&gt;=1),1,0)</f>
        <v>0</v>
      </c>
      <c r="EM192" s="17">
        <f>IF(AND(S192='자료입력 및 결과표시'!$B$7,COUNTIF('업무중복도(데이터 입력)'!$W192:$DR192,'자료입력 및 결과표시'!$C$7)&gt;=1),2,0)</f>
        <v>0</v>
      </c>
      <c r="EN192" s="17">
        <f>IF(AND(S192='자료입력 및 결과표시'!$B$8,COUNTIF('업무중복도(데이터 입력)'!$W192:$DR192,'자료입력 및 결과표시'!$C$8)&gt;=1),3,0)</f>
        <v>0</v>
      </c>
      <c r="EO192" s="17">
        <f>IF(AND(S192='자료입력 및 결과표시'!$B$9,COUNTIF('업무중복도(데이터 입력)'!$W192:$DR192,'자료입력 및 결과표시'!$C$9)&gt;=1),4,0)</f>
        <v>0</v>
      </c>
      <c r="EP192" s="17">
        <f>IF(AND(S192='자료입력 및 결과표시'!$B$10,COUNTIF('업무중복도(데이터 입력)'!$W192:$DR192,'자료입력 및 결과표시'!$C$10)&gt;=1),5,0)</f>
        <v>0</v>
      </c>
      <c r="EQ192" s="17">
        <f>IF(AND(S192='자료입력 및 결과표시'!$B$11,COUNTIF('업무중복도(데이터 입력)'!$W192:$DR192,'자료입력 및 결과표시'!$C$11)&gt;=1),6,0)</f>
        <v>0</v>
      </c>
      <c r="ER192" s="17">
        <f>IF(AND(S192='자료입력 및 결과표시'!$B$12,COUNTIF('업무중복도(데이터 입력)'!$W192:$DR192,'자료입력 및 결과표시'!$C$12)&gt;=1),7,0)</f>
        <v>0</v>
      </c>
      <c r="ES192" s="17">
        <f>IF(AND(S192='자료입력 및 결과표시'!$B$13,COUNTIF('업무중복도(데이터 입력)'!$W192:$DR192,'자료입력 및 결과표시'!$C$13)&gt;=1),8,0)</f>
        <v>0</v>
      </c>
      <c r="ET192" s="17">
        <f>IF(AND(S192='자료입력 및 결과표시'!$B$14,COUNTIF('업무중복도(데이터 입력)'!$W192:$DR192,'자료입력 및 결과표시'!$C$14)&gt;=1),9,0)</f>
        <v>0</v>
      </c>
      <c r="EU192" s="17">
        <f>IF(AND(S192='자료입력 및 결과표시'!$B$15,COUNTIF('업무중복도(데이터 입력)'!$W192:$DR192,'자료입력 및 결과표시'!$C$15)&gt;=1),10,0)</f>
        <v>0</v>
      </c>
      <c r="EV192" s="17">
        <f>IF(AND(S192='자료입력 및 결과표시'!$B$16,COUNTIF('업무중복도(데이터 입력)'!$W192:$DR192,'자료입력 및 결과표시'!$C$16)&gt;=1),11,0)</f>
        <v>0</v>
      </c>
      <c r="EW192" s="17">
        <f>IF(AND(S192='자료입력 및 결과표시'!$B$17,COUNTIF('업무중복도(데이터 입력)'!$W192:$DR192,'자료입력 및 결과표시'!$C$17)&gt;=1),12,0)</f>
        <v>0</v>
      </c>
      <c r="EX192" s="17">
        <f>IF(AND(S192='자료입력 및 결과표시'!$B$18,COUNTIF('업무중복도(데이터 입력)'!$W192:$DR192,'자료입력 및 결과표시'!$C$18)&gt;=1),13,0)</f>
        <v>0</v>
      </c>
      <c r="EY192" s="17">
        <f>IF(AND(S192='자료입력 및 결과표시'!$B$19,COUNTIF('업무중복도(데이터 입력)'!$W192:$DR192,'자료입력 및 결과표시'!$C$19)&gt;=1),14,0)</f>
        <v>0</v>
      </c>
      <c r="EZ192" s="17">
        <f>IF(AND(S192='자료입력 및 결과표시'!$B$20,COUNTIF('업무중복도(데이터 입력)'!$W192:$DR192,'자료입력 및 결과표시'!$C$20)&gt;=1),15,0)</f>
        <v>0</v>
      </c>
      <c r="FA192" s="17">
        <f>IF(AND(S192='자료입력 및 결과표시'!$B$21,COUNTIF('업무중복도(데이터 입력)'!$W192:$DR192,'자료입력 및 결과표시'!$C$21)&gt;=1),16,0)</f>
        <v>0</v>
      </c>
      <c r="FD192" s="270" t="str">
        <f ca="1">IFERROR(MATCH('자료입력 및 결과표시'!$C$62,OFFSET($R$3,$FD191,,1000),0)+$FD191,"")</f>
        <v/>
      </c>
      <c r="FE192" s="271" t="str">
        <f t="shared" ca="1" si="383"/>
        <v/>
      </c>
      <c r="FK192" s="17">
        <f t="shared" si="384"/>
        <v>0</v>
      </c>
      <c r="FO192"/>
      <c r="FP192" s="17" t="str">
        <f t="shared" ca="1" si="385"/>
        <v/>
      </c>
      <c r="FQ192" s="270" t="str">
        <f ca="1">IFERROR(MATCH('자료입력 및 결과표시'!$C$62,OFFSET($R$3,$FQ191,,1000),0)+$FQ191,"")</f>
        <v/>
      </c>
      <c r="FR192" s="17" t="str">
        <f t="shared" ca="1" si="386"/>
        <v/>
      </c>
      <c r="FS192" s="17" t="str">
        <f t="shared" ca="1" si="387"/>
        <v/>
      </c>
      <c r="FT192" s="17" t="str">
        <f t="shared" ca="1" si="388"/>
        <v/>
      </c>
      <c r="FU192" s="17" t="str">
        <f t="shared" ca="1" si="389"/>
        <v/>
      </c>
      <c r="FV192" s="17" t="str">
        <f t="shared" ca="1" si="390"/>
        <v/>
      </c>
      <c r="FW192" s="17" t="str">
        <f t="shared" ca="1" si="391"/>
        <v/>
      </c>
      <c r="FX192" s="17" t="str">
        <f t="shared" ca="1" si="392"/>
        <v/>
      </c>
      <c r="FY192" s="17" t="str">
        <f t="shared" ca="1" si="393"/>
        <v/>
      </c>
      <c r="FZ192" s="17" t="str">
        <f t="shared" ca="1" si="394"/>
        <v/>
      </c>
      <c r="GA192" s="17" t="str">
        <f t="shared" ca="1" si="395"/>
        <v/>
      </c>
      <c r="GB192" s="17" t="str">
        <f t="shared" ca="1" si="396"/>
        <v/>
      </c>
      <c r="GC192" s="17" t="str">
        <f t="shared" ca="1" si="397"/>
        <v/>
      </c>
      <c r="GD192" s="17" t="str">
        <f t="shared" ca="1" si="398"/>
        <v/>
      </c>
      <c r="GE192" s="17" t="str">
        <f t="shared" ca="1" si="399"/>
        <v/>
      </c>
      <c r="GF192" s="17" t="str">
        <f t="shared" ca="1" si="400"/>
        <v/>
      </c>
      <c r="GG192" s="17" t="str">
        <f t="shared" ca="1" si="401"/>
        <v/>
      </c>
      <c r="GH192" s="17" t="str">
        <f t="shared" ca="1" si="402"/>
        <v/>
      </c>
      <c r="GI192" s="17" t="str">
        <f t="shared" ca="1" si="403"/>
        <v/>
      </c>
      <c r="GJ192" s="17" t="str">
        <f t="shared" ca="1" si="404"/>
        <v/>
      </c>
      <c r="GK192" s="17" t="str">
        <f t="shared" ca="1" si="405"/>
        <v/>
      </c>
      <c r="GL192" s="17" t="str">
        <f t="shared" ca="1" si="406"/>
        <v/>
      </c>
      <c r="GM192" s="17" t="str">
        <f t="shared" ca="1" si="407"/>
        <v/>
      </c>
      <c r="GN192" s="17" t="str">
        <f t="shared" ca="1" si="408"/>
        <v/>
      </c>
      <c r="GO192" s="17" t="str">
        <f t="shared" ca="1" si="409"/>
        <v/>
      </c>
      <c r="GP192" s="17" t="str">
        <f t="shared" ca="1" si="410"/>
        <v/>
      </c>
      <c r="GQ192" s="17" t="str">
        <f t="shared" ca="1" si="411"/>
        <v/>
      </c>
      <c r="GR192" s="17" t="str">
        <f t="shared" ca="1" si="412"/>
        <v/>
      </c>
      <c r="GS192" s="17" t="str">
        <f t="shared" ca="1" si="413"/>
        <v/>
      </c>
      <c r="GT192" s="17" t="str">
        <f t="shared" ca="1" si="414"/>
        <v/>
      </c>
      <c r="GU192" s="17" t="str">
        <f t="shared" ca="1" si="415"/>
        <v/>
      </c>
      <c r="GV192" s="17" t="str">
        <f t="shared" ca="1" si="416"/>
        <v/>
      </c>
      <c r="GW192" s="17" t="str">
        <f t="shared" ca="1" si="417"/>
        <v/>
      </c>
      <c r="GX192" s="17" t="str">
        <f t="shared" ca="1" si="418"/>
        <v/>
      </c>
      <c r="GY192" s="17" t="str">
        <f t="shared" ca="1" si="419"/>
        <v/>
      </c>
      <c r="GZ192" s="17" t="str">
        <f t="shared" ca="1" si="420"/>
        <v/>
      </c>
      <c r="HA192" s="17" t="str">
        <f t="shared" ca="1" si="421"/>
        <v/>
      </c>
      <c r="HB192" s="17" t="str">
        <f t="shared" ca="1" si="422"/>
        <v/>
      </c>
      <c r="HC192" s="17" t="str">
        <f t="shared" ca="1" si="423"/>
        <v/>
      </c>
      <c r="HD192" s="17" t="str">
        <f t="shared" ca="1" si="424"/>
        <v/>
      </c>
      <c r="HE192" s="17" t="str">
        <f t="shared" ca="1" si="425"/>
        <v/>
      </c>
      <c r="HF192" s="17" t="str">
        <f t="shared" ca="1" si="426"/>
        <v/>
      </c>
      <c r="HG192" s="17" t="str">
        <f t="shared" ca="1" si="427"/>
        <v/>
      </c>
      <c r="HH192" s="17" t="str">
        <f t="shared" ca="1" si="428"/>
        <v/>
      </c>
      <c r="HI192" s="17" t="str">
        <f t="shared" ca="1" si="429"/>
        <v/>
      </c>
      <c r="HJ192" s="17" t="str">
        <f t="shared" ca="1" si="430"/>
        <v/>
      </c>
      <c r="HK192" s="17" t="str">
        <f t="shared" ca="1" si="431"/>
        <v/>
      </c>
      <c r="HL192" s="17" t="str">
        <f t="shared" ca="1" si="432"/>
        <v/>
      </c>
      <c r="HM192" s="17" t="str">
        <f t="shared" ca="1" si="433"/>
        <v/>
      </c>
      <c r="HN192" s="17" t="str">
        <f t="shared" ca="1" si="434"/>
        <v/>
      </c>
      <c r="HO192" s="17" t="str">
        <f t="shared" ca="1" si="435"/>
        <v/>
      </c>
      <c r="HP192" s="17" t="str">
        <f t="shared" ca="1" si="436"/>
        <v/>
      </c>
      <c r="HQ192" s="17" t="str">
        <f t="shared" ca="1" si="437"/>
        <v/>
      </c>
      <c r="HR192" s="17" t="str">
        <f t="shared" ca="1" si="438"/>
        <v/>
      </c>
      <c r="HS192" s="17" t="str">
        <f t="shared" ca="1" si="439"/>
        <v/>
      </c>
      <c r="HT192" s="17" t="str">
        <f t="shared" ca="1" si="440"/>
        <v/>
      </c>
      <c r="HU192" s="17" t="str">
        <f t="shared" ca="1" si="441"/>
        <v/>
      </c>
      <c r="HV192" s="17" t="str">
        <f t="shared" ca="1" si="442"/>
        <v/>
      </c>
      <c r="HW192" s="17" t="str">
        <f t="shared" ca="1" si="443"/>
        <v/>
      </c>
      <c r="HX192" s="17" t="str">
        <f t="shared" ca="1" si="444"/>
        <v/>
      </c>
      <c r="HY192" s="17" t="str">
        <f t="shared" ca="1" si="445"/>
        <v/>
      </c>
      <c r="HZ192" s="17" t="str">
        <f t="shared" ca="1" si="446"/>
        <v/>
      </c>
      <c r="IA192" s="17" t="str">
        <f t="shared" ca="1" si="447"/>
        <v/>
      </c>
      <c r="IB192" s="17" t="str">
        <f t="shared" ca="1" si="448"/>
        <v/>
      </c>
      <c r="IC192" s="17" t="str">
        <f t="shared" ca="1" si="449"/>
        <v/>
      </c>
      <c r="ID192" s="17" t="str">
        <f t="shared" ca="1" si="450"/>
        <v/>
      </c>
      <c r="IE192" s="17" t="str">
        <f t="shared" ca="1" si="451"/>
        <v/>
      </c>
      <c r="IF192" s="17" t="str">
        <f t="shared" ca="1" si="452"/>
        <v/>
      </c>
      <c r="IG192" s="17" t="str">
        <f t="shared" ca="1" si="453"/>
        <v/>
      </c>
      <c r="IH192" s="17" t="str">
        <f t="shared" ca="1" si="454"/>
        <v/>
      </c>
      <c r="II192" s="17" t="str">
        <f t="shared" ca="1" si="455"/>
        <v/>
      </c>
      <c r="IJ192" s="17" t="str">
        <f t="shared" ca="1" si="456"/>
        <v/>
      </c>
      <c r="IK192" s="17" t="str">
        <f t="shared" ca="1" si="457"/>
        <v/>
      </c>
      <c r="IL192" s="17" t="str">
        <f t="shared" ca="1" si="458"/>
        <v/>
      </c>
      <c r="IM192" s="17" t="str">
        <f t="shared" ca="1" si="459"/>
        <v/>
      </c>
      <c r="IN192" s="17" t="str">
        <f t="shared" ca="1" si="460"/>
        <v/>
      </c>
      <c r="IO192" s="17" t="str">
        <f t="shared" ca="1" si="461"/>
        <v/>
      </c>
      <c r="IP192" s="17" t="str">
        <f t="shared" ca="1" si="462"/>
        <v/>
      </c>
      <c r="IQ192" s="17" t="str">
        <f t="shared" ca="1" si="463"/>
        <v/>
      </c>
      <c r="IR192" s="17" t="str">
        <f t="shared" ca="1" si="464"/>
        <v/>
      </c>
      <c r="IS192" s="17" t="str">
        <f t="shared" ca="1" si="465"/>
        <v/>
      </c>
      <c r="IT192" s="17" t="str">
        <f t="shared" ca="1" si="466"/>
        <v/>
      </c>
      <c r="IU192" s="17" t="str">
        <f t="shared" ca="1" si="467"/>
        <v/>
      </c>
      <c r="IV192" s="17" t="str">
        <f t="shared" ca="1" si="468"/>
        <v/>
      </c>
      <c r="IW192" s="17" t="str">
        <f t="shared" ca="1" si="469"/>
        <v/>
      </c>
      <c r="IX192" s="17" t="str">
        <f t="shared" ca="1" si="470"/>
        <v/>
      </c>
      <c r="IY192" s="17" t="str">
        <f t="shared" ca="1" si="471"/>
        <v/>
      </c>
      <c r="IZ192" s="17" t="str">
        <f t="shared" ca="1" si="472"/>
        <v/>
      </c>
      <c r="JA192" s="17" t="str">
        <f t="shared" ca="1" si="473"/>
        <v/>
      </c>
      <c r="JB192" s="17" t="str">
        <f t="shared" ca="1" si="474"/>
        <v/>
      </c>
      <c r="JC192" s="17" t="str">
        <f t="shared" ca="1" si="475"/>
        <v/>
      </c>
      <c r="JD192" s="17" t="str">
        <f t="shared" ca="1" si="476"/>
        <v/>
      </c>
      <c r="JE192" s="17" t="str">
        <f t="shared" ca="1" si="477"/>
        <v/>
      </c>
      <c r="JF192" s="17" t="str">
        <f t="shared" ca="1" si="478"/>
        <v/>
      </c>
      <c r="JG192" s="17" t="str">
        <f t="shared" ca="1" si="479"/>
        <v/>
      </c>
      <c r="JH192" s="17" t="str">
        <f t="shared" ca="1" si="480"/>
        <v/>
      </c>
      <c r="JI192" s="17" t="str">
        <f t="shared" ca="1" si="481"/>
        <v/>
      </c>
      <c r="JJ192" s="17" t="str">
        <f t="shared" ca="1" si="482"/>
        <v/>
      </c>
      <c r="JK192" s="17" t="str">
        <f t="shared" ca="1" si="483"/>
        <v/>
      </c>
      <c r="JL192" s="17" t="str">
        <f t="shared" ca="1" si="484"/>
        <v/>
      </c>
      <c r="JM192" s="17" t="str">
        <f t="shared" ca="1" si="485"/>
        <v/>
      </c>
    </row>
    <row r="193" spans="1:273">
      <c r="A193" s="17" t="str">
        <f t="shared" si="366"/>
        <v>\\\0</v>
      </c>
      <c r="B193" s="17" t="str">
        <f t="shared" si="367"/>
        <v>\\\0</v>
      </c>
      <c r="C193" s="17" t="str">
        <f t="shared" si="368"/>
        <v>\\\0</v>
      </c>
      <c r="D193" s="17" t="str">
        <f t="shared" si="369"/>
        <v>\\\0</v>
      </c>
      <c r="E193" s="17" t="str">
        <f t="shared" si="370"/>
        <v>\\\0</v>
      </c>
      <c r="F193" s="17" t="str">
        <f t="shared" si="371"/>
        <v>\\\0</v>
      </c>
      <c r="G193" s="17" t="str">
        <f t="shared" si="372"/>
        <v>\\\0</v>
      </c>
      <c r="H193" s="17" t="str">
        <f t="shared" si="373"/>
        <v>\\\0</v>
      </c>
      <c r="I193" s="17" t="str">
        <f t="shared" si="374"/>
        <v>\\\0</v>
      </c>
      <c r="J193" s="17" t="str">
        <f t="shared" si="375"/>
        <v>\\\0</v>
      </c>
      <c r="K193" s="17" t="str">
        <f t="shared" si="376"/>
        <v>\\\0</v>
      </c>
      <c r="L193" s="17" t="str">
        <f t="shared" si="377"/>
        <v>\\\0</v>
      </c>
      <c r="M193" s="17" t="str">
        <f t="shared" si="378"/>
        <v>\\\0</v>
      </c>
      <c r="N193" s="17" t="str">
        <f t="shared" si="379"/>
        <v>\\\0</v>
      </c>
      <c r="O193" s="17" t="str">
        <f t="shared" si="380"/>
        <v>\\\0</v>
      </c>
      <c r="P193" s="17" t="str">
        <f t="shared" si="381"/>
        <v>\\\0</v>
      </c>
      <c r="R193" s="17" t="str">
        <f t="shared" si="382"/>
        <v>\\</v>
      </c>
      <c r="S193" s="38"/>
      <c r="T193" s="39"/>
      <c r="U193" s="31"/>
      <c r="V193" s="32"/>
      <c r="W193" s="36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35"/>
      <c r="DS193" s="287"/>
      <c r="DT193" s="36"/>
      <c r="DU193" s="37"/>
      <c r="DV193" s="28">
        <f>IF(AND($S193='자료입력 및 결과표시'!$B$6,COUNTIF($W193:$DR193,'자료입력 및 결과표시'!$C$6)&gt;=1),IF(OR('자료입력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DW193" s="28">
        <f>IF(AND($S193='자료입력 및 결과표시'!$B$7,COUNTIF($W193:$DR193,'자료입력 및 결과표시'!$C$7)&gt;=1),IF(OR('자료입력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DX193" s="28">
        <f>IF(AND($S193='자료입력 및 결과표시'!$B$8,COUNTIF($W193:$DR193,'자료입력 및 결과표시'!$C$8)&gt;=1),IF(OR('자료입력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DY193" s="28">
        <f>IF(AND($S193='자료입력 및 결과표시'!$B$9,COUNTIF($W193:$DR193,'자료입력 및 결과표시'!$C$9)&gt;=1),IF(OR('자료입력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DZ193" s="28">
        <f>IF(AND($S193='자료입력 및 결과표시'!$B$10,COUNTIF($W193:$DR193,'자료입력 및 결과표시'!$C$10)&gt;=1),IF(OR('자료입력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A193" s="28">
        <f>IF(AND($S193='자료입력 및 결과표시'!$B$11,COUNTIF($W193:$DR193,'자료입력 및 결과표시'!$C$11)&gt;=1),IF(OR('자료입력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B193" s="28">
        <f>IF(AND($S193='자료입력 및 결과표시'!$B$12,COUNTIF($W193:$DR193,'자료입력 및 결과표시'!$C$12)&gt;=1),IF(OR('자료입력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C193" s="28">
        <f>IF(AND($S193='자료입력 및 결과표시'!$B$13,COUNTIF($W193:$DR193,'자료입력 및 결과표시'!$C$13)&gt;=1),IF(OR('자료입력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D193" s="28">
        <f>IF(AND($S193='자료입력 및 결과표시'!$B$14,COUNTIF($W193:$DR193,'자료입력 및 결과표시'!$C$14)&gt;=1),IF(OR('자료입력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E193" s="28">
        <f>IF(AND($S193='자료입력 및 결과표시'!$B$15,COUNTIF($W193:$DR193,'자료입력 및 결과표시'!$C$15)&gt;=1),IF(OR('자료입력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F193" s="28">
        <f>IF(AND($S193='자료입력 및 결과표시'!$B$16,COUNTIF($W193:$DR193,'자료입력 및 결과표시'!$C$16)&gt;=1),IF(OR('자료입력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G193" s="28">
        <f>IF(AND($S193='자료입력 및 결과표시'!$B$17,COUNTIF($W193:$DR193,'자료입력 및 결과표시'!$C$17)&gt;=1),IF(OR('자료입력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H193" s="28">
        <f>IF(AND($S193='자료입력 및 결과표시'!$B$18,COUNTIF($W193:$DR193,'자료입력 및 결과표시'!$C$18)&gt;=1),IF(OR('자료입력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I193" s="28">
        <f>IF(AND($S193='자료입력 및 결과표시'!$B$19,COUNTIF($W193:$DR193,'자료입력 및 결과표시'!$C$19)&gt;=1),IF(OR('자료입력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J193" s="28">
        <f>IF(AND($S193='자료입력 및 결과표시'!$B$20,COUNTIF($W193:$DR193,'자료입력 및 결과표시'!$C$20)&gt;=1),IF(OR('자료입력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K193" s="28">
        <f>IF(AND($S193='자료입력 및 결과표시'!$B$21,COUNTIF($W193:$DR193,'자료입력 및 결과표시'!$C$21)&gt;=1),IF(OR('자료입력 및 결과표시'!$B$4+90&gt;=$V193,'자료입력 및 결과표시'!$B$4&lt;$U193),0,IF($V193-'자료입력 및 결과표시'!$B$4-90&gt;='자료입력 및 결과표시'!$E$4,'자료입력 및 결과표시'!$E$4,$V193-'자료입력 및 결과표시'!$B$4-90)),0)</f>
        <v>0</v>
      </c>
      <c r="EL193" s="17">
        <f>IF(AND(S193='자료입력 및 결과표시'!$B$6,COUNTIF('업무중복도(데이터 입력)'!$W193:$DR193,'자료입력 및 결과표시'!$C$6)&gt;=1),1,0)</f>
        <v>0</v>
      </c>
      <c r="EM193" s="17">
        <f>IF(AND(S193='자료입력 및 결과표시'!$B$7,COUNTIF('업무중복도(데이터 입력)'!$W193:$DR193,'자료입력 및 결과표시'!$C$7)&gt;=1),2,0)</f>
        <v>0</v>
      </c>
      <c r="EN193" s="17">
        <f>IF(AND(S193='자료입력 및 결과표시'!$B$8,COUNTIF('업무중복도(데이터 입력)'!$W193:$DR193,'자료입력 및 결과표시'!$C$8)&gt;=1),3,0)</f>
        <v>0</v>
      </c>
      <c r="EO193" s="17">
        <f>IF(AND(S193='자료입력 및 결과표시'!$B$9,COUNTIF('업무중복도(데이터 입력)'!$W193:$DR193,'자료입력 및 결과표시'!$C$9)&gt;=1),4,0)</f>
        <v>0</v>
      </c>
      <c r="EP193" s="17">
        <f>IF(AND(S193='자료입력 및 결과표시'!$B$10,COUNTIF('업무중복도(데이터 입력)'!$W193:$DR193,'자료입력 및 결과표시'!$C$10)&gt;=1),5,0)</f>
        <v>0</v>
      </c>
      <c r="EQ193" s="17">
        <f>IF(AND(S193='자료입력 및 결과표시'!$B$11,COUNTIF('업무중복도(데이터 입력)'!$W193:$DR193,'자료입력 및 결과표시'!$C$11)&gt;=1),6,0)</f>
        <v>0</v>
      </c>
      <c r="ER193" s="17">
        <f>IF(AND(S193='자료입력 및 결과표시'!$B$12,COUNTIF('업무중복도(데이터 입력)'!$W193:$DR193,'자료입력 및 결과표시'!$C$12)&gt;=1),7,0)</f>
        <v>0</v>
      </c>
      <c r="ES193" s="17">
        <f>IF(AND(S193='자료입력 및 결과표시'!$B$13,COUNTIF('업무중복도(데이터 입력)'!$W193:$DR193,'자료입력 및 결과표시'!$C$13)&gt;=1),8,0)</f>
        <v>0</v>
      </c>
      <c r="ET193" s="17">
        <f>IF(AND(S193='자료입력 및 결과표시'!$B$14,COUNTIF('업무중복도(데이터 입력)'!$W193:$DR193,'자료입력 및 결과표시'!$C$14)&gt;=1),9,0)</f>
        <v>0</v>
      </c>
      <c r="EU193" s="17">
        <f>IF(AND(S193='자료입력 및 결과표시'!$B$15,COUNTIF('업무중복도(데이터 입력)'!$W193:$DR193,'자료입력 및 결과표시'!$C$15)&gt;=1),10,0)</f>
        <v>0</v>
      </c>
      <c r="EV193" s="17">
        <f>IF(AND(S193='자료입력 및 결과표시'!$B$16,COUNTIF('업무중복도(데이터 입력)'!$W193:$DR193,'자료입력 및 결과표시'!$C$16)&gt;=1),11,0)</f>
        <v>0</v>
      </c>
      <c r="EW193" s="17">
        <f>IF(AND(S193='자료입력 및 결과표시'!$B$17,COUNTIF('업무중복도(데이터 입력)'!$W193:$DR193,'자료입력 및 결과표시'!$C$17)&gt;=1),12,0)</f>
        <v>0</v>
      </c>
      <c r="EX193" s="17">
        <f>IF(AND(S193='자료입력 및 결과표시'!$B$18,COUNTIF('업무중복도(데이터 입력)'!$W193:$DR193,'자료입력 및 결과표시'!$C$18)&gt;=1),13,0)</f>
        <v>0</v>
      </c>
      <c r="EY193" s="17">
        <f>IF(AND(S193='자료입력 및 결과표시'!$B$19,COUNTIF('업무중복도(데이터 입력)'!$W193:$DR193,'자료입력 및 결과표시'!$C$19)&gt;=1),14,0)</f>
        <v>0</v>
      </c>
      <c r="EZ193" s="17">
        <f>IF(AND(S193='자료입력 및 결과표시'!$B$20,COUNTIF('업무중복도(데이터 입력)'!$W193:$DR193,'자료입력 및 결과표시'!$C$20)&gt;=1),15,0)</f>
        <v>0</v>
      </c>
      <c r="FA193" s="17">
        <f>IF(AND(S193='자료입력 및 결과표시'!$B$21,COUNTIF('업무중복도(데이터 입력)'!$W193:$DR193,'자료입력 및 결과표시'!$C$21)&gt;=1),16,0)</f>
        <v>0</v>
      </c>
      <c r="FD193" s="270" t="str">
        <f ca="1">IFERROR(MATCH('자료입력 및 결과표시'!$C$62,OFFSET($R$3,$FD192,,1000),0)+$FD192,"")</f>
        <v/>
      </c>
      <c r="FE193" s="271" t="str">
        <f t="shared" ca="1" si="383"/>
        <v/>
      </c>
      <c r="FK193" s="17">
        <f t="shared" si="384"/>
        <v>0</v>
      </c>
      <c r="FO193"/>
      <c r="FP193" s="17" t="str">
        <f t="shared" ca="1" si="385"/>
        <v/>
      </c>
      <c r="FQ193" s="270" t="str">
        <f ca="1">IFERROR(MATCH('자료입력 및 결과표시'!$C$62,OFFSET($R$3,$FQ192,,1000),0)+$FQ192,"")</f>
        <v/>
      </c>
      <c r="FR193" s="17" t="str">
        <f t="shared" ca="1" si="386"/>
        <v/>
      </c>
      <c r="FS193" s="17" t="str">
        <f t="shared" ca="1" si="387"/>
        <v/>
      </c>
      <c r="FT193" s="17" t="str">
        <f t="shared" ca="1" si="388"/>
        <v/>
      </c>
      <c r="FU193" s="17" t="str">
        <f t="shared" ca="1" si="389"/>
        <v/>
      </c>
      <c r="FV193" s="17" t="str">
        <f t="shared" ca="1" si="390"/>
        <v/>
      </c>
      <c r="FW193" s="17" t="str">
        <f t="shared" ca="1" si="391"/>
        <v/>
      </c>
      <c r="FX193" s="17" t="str">
        <f t="shared" ca="1" si="392"/>
        <v/>
      </c>
      <c r="FY193" s="17" t="str">
        <f t="shared" ca="1" si="393"/>
        <v/>
      </c>
      <c r="FZ193" s="17" t="str">
        <f t="shared" ca="1" si="394"/>
        <v/>
      </c>
      <c r="GA193" s="17" t="str">
        <f t="shared" ca="1" si="395"/>
        <v/>
      </c>
      <c r="GB193" s="17" t="str">
        <f t="shared" ca="1" si="396"/>
        <v/>
      </c>
      <c r="GC193" s="17" t="str">
        <f t="shared" ca="1" si="397"/>
        <v/>
      </c>
      <c r="GD193" s="17" t="str">
        <f t="shared" ca="1" si="398"/>
        <v/>
      </c>
      <c r="GE193" s="17" t="str">
        <f t="shared" ca="1" si="399"/>
        <v/>
      </c>
      <c r="GF193" s="17" t="str">
        <f t="shared" ca="1" si="400"/>
        <v/>
      </c>
      <c r="GG193" s="17" t="str">
        <f t="shared" ca="1" si="401"/>
        <v/>
      </c>
      <c r="GH193" s="17" t="str">
        <f t="shared" ca="1" si="402"/>
        <v/>
      </c>
      <c r="GI193" s="17" t="str">
        <f t="shared" ca="1" si="403"/>
        <v/>
      </c>
      <c r="GJ193" s="17" t="str">
        <f t="shared" ca="1" si="404"/>
        <v/>
      </c>
      <c r="GK193" s="17" t="str">
        <f t="shared" ca="1" si="405"/>
        <v/>
      </c>
      <c r="GL193" s="17" t="str">
        <f t="shared" ca="1" si="406"/>
        <v/>
      </c>
      <c r="GM193" s="17" t="str">
        <f t="shared" ca="1" si="407"/>
        <v/>
      </c>
      <c r="GN193" s="17" t="str">
        <f t="shared" ca="1" si="408"/>
        <v/>
      </c>
      <c r="GO193" s="17" t="str">
        <f t="shared" ca="1" si="409"/>
        <v/>
      </c>
      <c r="GP193" s="17" t="str">
        <f t="shared" ca="1" si="410"/>
        <v/>
      </c>
      <c r="GQ193" s="17" t="str">
        <f t="shared" ca="1" si="411"/>
        <v/>
      </c>
      <c r="GR193" s="17" t="str">
        <f t="shared" ca="1" si="412"/>
        <v/>
      </c>
      <c r="GS193" s="17" t="str">
        <f t="shared" ca="1" si="413"/>
        <v/>
      </c>
      <c r="GT193" s="17" t="str">
        <f t="shared" ca="1" si="414"/>
        <v/>
      </c>
      <c r="GU193" s="17" t="str">
        <f t="shared" ca="1" si="415"/>
        <v/>
      </c>
      <c r="GV193" s="17" t="str">
        <f t="shared" ca="1" si="416"/>
        <v/>
      </c>
      <c r="GW193" s="17" t="str">
        <f t="shared" ca="1" si="417"/>
        <v/>
      </c>
      <c r="GX193" s="17" t="str">
        <f t="shared" ca="1" si="418"/>
        <v/>
      </c>
      <c r="GY193" s="17" t="str">
        <f t="shared" ca="1" si="419"/>
        <v/>
      </c>
      <c r="GZ193" s="17" t="str">
        <f t="shared" ca="1" si="420"/>
        <v/>
      </c>
      <c r="HA193" s="17" t="str">
        <f t="shared" ca="1" si="421"/>
        <v/>
      </c>
      <c r="HB193" s="17" t="str">
        <f t="shared" ca="1" si="422"/>
        <v/>
      </c>
      <c r="HC193" s="17" t="str">
        <f t="shared" ca="1" si="423"/>
        <v/>
      </c>
      <c r="HD193" s="17" t="str">
        <f t="shared" ca="1" si="424"/>
        <v/>
      </c>
      <c r="HE193" s="17" t="str">
        <f t="shared" ca="1" si="425"/>
        <v/>
      </c>
      <c r="HF193" s="17" t="str">
        <f t="shared" ca="1" si="426"/>
        <v/>
      </c>
      <c r="HG193" s="17" t="str">
        <f t="shared" ca="1" si="427"/>
        <v/>
      </c>
      <c r="HH193" s="17" t="str">
        <f t="shared" ca="1" si="428"/>
        <v/>
      </c>
      <c r="HI193" s="17" t="str">
        <f t="shared" ca="1" si="429"/>
        <v/>
      </c>
      <c r="HJ193" s="17" t="str">
        <f t="shared" ca="1" si="430"/>
        <v/>
      </c>
      <c r="HK193" s="17" t="str">
        <f t="shared" ca="1" si="431"/>
        <v/>
      </c>
      <c r="HL193" s="17" t="str">
        <f t="shared" ca="1" si="432"/>
        <v/>
      </c>
      <c r="HM193" s="17" t="str">
        <f t="shared" ca="1" si="433"/>
        <v/>
      </c>
      <c r="HN193" s="17" t="str">
        <f t="shared" ca="1" si="434"/>
        <v/>
      </c>
      <c r="HO193" s="17" t="str">
        <f t="shared" ca="1" si="435"/>
        <v/>
      </c>
      <c r="HP193" s="17" t="str">
        <f t="shared" ca="1" si="436"/>
        <v/>
      </c>
      <c r="HQ193" s="17" t="str">
        <f t="shared" ca="1" si="437"/>
        <v/>
      </c>
      <c r="HR193" s="17" t="str">
        <f t="shared" ca="1" si="438"/>
        <v/>
      </c>
      <c r="HS193" s="17" t="str">
        <f t="shared" ca="1" si="439"/>
        <v/>
      </c>
      <c r="HT193" s="17" t="str">
        <f t="shared" ca="1" si="440"/>
        <v/>
      </c>
      <c r="HU193" s="17" t="str">
        <f t="shared" ca="1" si="441"/>
        <v/>
      </c>
      <c r="HV193" s="17" t="str">
        <f t="shared" ca="1" si="442"/>
        <v/>
      </c>
      <c r="HW193" s="17" t="str">
        <f t="shared" ca="1" si="443"/>
        <v/>
      </c>
      <c r="HX193" s="17" t="str">
        <f t="shared" ca="1" si="444"/>
        <v/>
      </c>
      <c r="HY193" s="17" t="str">
        <f t="shared" ca="1" si="445"/>
        <v/>
      </c>
      <c r="HZ193" s="17" t="str">
        <f t="shared" ca="1" si="446"/>
        <v/>
      </c>
      <c r="IA193" s="17" t="str">
        <f t="shared" ca="1" si="447"/>
        <v/>
      </c>
      <c r="IB193" s="17" t="str">
        <f t="shared" ca="1" si="448"/>
        <v/>
      </c>
      <c r="IC193" s="17" t="str">
        <f t="shared" ca="1" si="449"/>
        <v/>
      </c>
      <c r="ID193" s="17" t="str">
        <f t="shared" ca="1" si="450"/>
        <v/>
      </c>
      <c r="IE193" s="17" t="str">
        <f t="shared" ca="1" si="451"/>
        <v/>
      </c>
      <c r="IF193" s="17" t="str">
        <f t="shared" ca="1" si="452"/>
        <v/>
      </c>
      <c r="IG193" s="17" t="str">
        <f t="shared" ca="1" si="453"/>
        <v/>
      </c>
      <c r="IH193" s="17" t="str">
        <f t="shared" ca="1" si="454"/>
        <v/>
      </c>
      <c r="II193" s="17" t="str">
        <f t="shared" ca="1" si="455"/>
        <v/>
      </c>
      <c r="IJ193" s="17" t="str">
        <f t="shared" ca="1" si="456"/>
        <v/>
      </c>
      <c r="IK193" s="17" t="str">
        <f t="shared" ca="1" si="457"/>
        <v/>
      </c>
      <c r="IL193" s="17" t="str">
        <f t="shared" ca="1" si="458"/>
        <v/>
      </c>
      <c r="IM193" s="17" t="str">
        <f t="shared" ca="1" si="459"/>
        <v/>
      </c>
      <c r="IN193" s="17" t="str">
        <f t="shared" ca="1" si="460"/>
        <v/>
      </c>
      <c r="IO193" s="17" t="str">
        <f t="shared" ca="1" si="461"/>
        <v/>
      </c>
      <c r="IP193" s="17" t="str">
        <f t="shared" ca="1" si="462"/>
        <v/>
      </c>
      <c r="IQ193" s="17" t="str">
        <f t="shared" ca="1" si="463"/>
        <v/>
      </c>
      <c r="IR193" s="17" t="str">
        <f t="shared" ca="1" si="464"/>
        <v/>
      </c>
      <c r="IS193" s="17" t="str">
        <f t="shared" ca="1" si="465"/>
        <v/>
      </c>
      <c r="IT193" s="17" t="str">
        <f t="shared" ca="1" si="466"/>
        <v/>
      </c>
      <c r="IU193" s="17" t="str">
        <f t="shared" ca="1" si="467"/>
        <v/>
      </c>
      <c r="IV193" s="17" t="str">
        <f t="shared" ca="1" si="468"/>
        <v/>
      </c>
      <c r="IW193" s="17" t="str">
        <f t="shared" ca="1" si="469"/>
        <v/>
      </c>
      <c r="IX193" s="17" t="str">
        <f t="shared" ca="1" si="470"/>
        <v/>
      </c>
      <c r="IY193" s="17" t="str">
        <f t="shared" ca="1" si="471"/>
        <v/>
      </c>
      <c r="IZ193" s="17" t="str">
        <f t="shared" ca="1" si="472"/>
        <v/>
      </c>
      <c r="JA193" s="17" t="str">
        <f t="shared" ca="1" si="473"/>
        <v/>
      </c>
      <c r="JB193" s="17" t="str">
        <f t="shared" ca="1" si="474"/>
        <v/>
      </c>
      <c r="JC193" s="17" t="str">
        <f t="shared" ca="1" si="475"/>
        <v/>
      </c>
      <c r="JD193" s="17" t="str">
        <f t="shared" ca="1" si="476"/>
        <v/>
      </c>
      <c r="JE193" s="17" t="str">
        <f t="shared" ca="1" si="477"/>
        <v/>
      </c>
      <c r="JF193" s="17" t="str">
        <f t="shared" ca="1" si="478"/>
        <v/>
      </c>
      <c r="JG193" s="17" t="str">
        <f t="shared" ca="1" si="479"/>
        <v/>
      </c>
      <c r="JH193" s="17" t="str">
        <f t="shared" ca="1" si="480"/>
        <v/>
      </c>
      <c r="JI193" s="17" t="str">
        <f t="shared" ca="1" si="481"/>
        <v/>
      </c>
      <c r="JJ193" s="17" t="str">
        <f t="shared" ca="1" si="482"/>
        <v/>
      </c>
      <c r="JK193" s="17" t="str">
        <f t="shared" ca="1" si="483"/>
        <v/>
      </c>
      <c r="JL193" s="17" t="str">
        <f t="shared" ca="1" si="484"/>
        <v/>
      </c>
      <c r="JM193" s="17" t="str">
        <f t="shared" ca="1" si="485"/>
        <v/>
      </c>
    </row>
    <row r="194" spans="1:273">
      <c r="A194" s="17" t="str">
        <f t="shared" si="366"/>
        <v>\\\0</v>
      </c>
      <c r="B194" s="17" t="str">
        <f t="shared" si="367"/>
        <v>\\\0</v>
      </c>
      <c r="C194" s="17" t="str">
        <f t="shared" si="368"/>
        <v>\\\0</v>
      </c>
      <c r="D194" s="17" t="str">
        <f t="shared" si="369"/>
        <v>\\\0</v>
      </c>
      <c r="E194" s="17" t="str">
        <f t="shared" si="370"/>
        <v>\\\0</v>
      </c>
      <c r="F194" s="17" t="str">
        <f t="shared" si="371"/>
        <v>\\\0</v>
      </c>
      <c r="G194" s="17" t="str">
        <f t="shared" si="372"/>
        <v>\\\0</v>
      </c>
      <c r="H194" s="17" t="str">
        <f t="shared" si="373"/>
        <v>\\\0</v>
      </c>
      <c r="I194" s="17" t="str">
        <f t="shared" si="374"/>
        <v>\\\0</v>
      </c>
      <c r="J194" s="17" t="str">
        <f t="shared" si="375"/>
        <v>\\\0</v>
      </c>
      <c r="K194" s="17" t="str">
        <f t="shared" si="376"/>
        <v>\\\0</v>
      </c>
      <c r="L194" s="17" t="str">
        <f t="shared" si="377"/>
        <v>\\\0</v>
      </c>
      <c r="M194" s="17" t="str">
        <f t="shared" si="378"/>
        <v>\\\0</v>
      </c>
      <c r="N194" s="17" t="str">
        <f t="shared" si="379"/>
        <v>\\\0</v>
      </c>
      <c r="O194" s="17" t="str">
        <f t="shared" si="380"/>
        <v>\\\0</v>
      </c>
      <c r="P194" s="17" t="str">
        <f t="shared" si="381"/>
        <v>\\\0</v>
      </c>
      <c r="R194" s="17" t="str">
        <f t="shared" si="382"/>
        <v>\\</v>
      </c>
      <c r="S194" s="38"/>
      <c r="T194" s="39"/>
      <c r="U194" s="31"/>
      <c r="V194" s="32"/>
      <c r="W194" s="36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35"/>
      <c r="DS194" s="287"/>
      <c r="DT194" s="36"/>
      <c r="DU194" s="37"/>
      <c r="DV194" s="28">
        <f>IF(AND($S194='자료입력 및 결과표시'!$B$6,COUNTIF($W194:$DR194,'자료입력 및 결과표시'!$C$6)&gt;=1),IF(OR('자료입력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DW194" s="28">
        <f>IF(AND($S194='자료입력 및 결과표시'!$B$7,COUNTIF($W194:$DR194,'자료입력 및 결과표시'!$C$7)&gt;=1),IF(OR('자료입력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DX194" s="28">
        <f>IF(AND($S194='자료입력 및 결과표시'!$B$8,COUNTIF($W194:$DR194,'자료입력 및 결과표시'!$C$8)&gt;=1),IF(OR('자료입력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DY194" s="28">
        <f>IF(AND($S194='자료입력 및 결과표시'!$B$9,COUNTIF($W194:$DR194,'자료입력 및 결과표시'!$C$9)&gt;=1),IF(OR('자료입력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DZ194" s="28">
        <f>IF(AND($S194='자료입력 및 결과표시'!$B$10,COUNTIF($W194:$DR194,'자료입력 및 결과표시'!$C$10)&gt;=1),IF(OR('자료입력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A194" s="28">
        <f>IF(AND($S194='자료입력 및 결과표시'!$B$11,COUNTIF($W194:$DR194,'자료입력 및 결과표시'!$C$11)&gt;=1),IF(OR('자료입력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B194" s="28">
        <f>IF(AND($S194='자료입력 및 결과표시'!$B$12,COUNTIF($W194:$DR194,'자료입력 및 결과표시'!$C$12)&gt;=1),IF(OR('자료입력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C194" s="28">
        <f>IF(AND($S194='자료입력 및 결과표시'!$B$13,COUNTIF($W194:$DR194,'자료입력 및 결과표시'!$C$13)&gt;=1),IF(OR('자료입력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D194" s="28">
        <f>IF(AND($S194='자료입력 및 결과표시'!$B$14,COUNTIF($W194:$DR194,'자료입력 및 결과표시'!$C$14)&gt;=1),IF(OR('자료입력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E194" s="28">
        <f>IF(AND($S194='자료입력 및 결과표시'!$B$15,COUNTIF($W194:$DR194,'자료입력 및 결과표시'!$C$15)&gt;=1),IF(OR('자료입력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F194" s="28">
        <f>IF(AND($S194='자료입력 및 결과표시'!$B$16,COUNTIF($W194:$DR194,'자료입력 및 결과표시'!$C$16)&gt;=1),IF(OR('자료입력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G194" s="28">
        <f>IF(AND($S194='자료입력 및 결과표시'!$B$17,COUNTIF($W194:$DR194,'자료입력 및 결과표시'!$C$17)&gt;=1),IF(OR('자료입력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H194" s="28">
        <f>IF(AND($S194='자료입력 및 결과표시'!$B$18,COUNTIF($W194:$DR194,'자료입력 및 결과표시'!$C$18)&gt;=1),IF(OR('자료입력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I194" s="28">
        <f>IF(AND($S194='자료입력 및 결과표시'!$B$19,COUNTIF($W194:$DR194,'자료입력 및 결과표시'!$C$19)&gt;=1),IF(OR('자료입력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J194" s="28">
        <f>IF(AND($S194='자료입력 및 결과표시'!$B$20,COUNTIF($W194:$DR194,'자료입력 및 결과표시'!$C$20)&gt;=1),IF(OR('자료입력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K194" s="28">
        <f>IF(AND($S194='자료입력 및 결과표시'!$B$21,COUNTIF($W194:$DR194,'자료입력 및 결과표시'!$C$21)&gt;=1),IF(OR('자료입력 및 결과표시'!$B$4+90&gt;=$V194,'자료입력 및 결과표시'!$B$4&lt;$U194),0,IF($V194-'자료입력 및 결과표시'!$B$4-90&gt;='자료입력 및 결과표시'!$E$4,'자료입력 및 결과표시'!$E$4,$V194-'자료입력 및 결과표시'!$B$4-90)),0)</f>
        <v>0</v>
      </c>
      <c r="EL194" s="17">
        <f>IF(AND(S194='자료입력 및 결과표시'!$B$6,COUNTIF('업무중복도(데이터 입력)'!$W194:$DR194,'자료입력 및 결과표시'!$C$6)&gt;=1),1,0)</f>
        <v>0</v>
      </c>
      <c r="EM194" s="17">
        <f>IF(AND(S194='자료입력 및 결과표시'!$B$7,COUNTIF('업무중복도(데이터 입력)'!$W194:$DR194,'자료입력 및 결과표시'!$C$7)&gt;=1),2,0)</f>
        <v>0</v>
      </c>
      <c r="EN194" s="17">
        <f>IF(AND(S194='자료입력 및 결과표시'!$B$8,COUNTIF('업무중복도(데이터 입력)'!$W194:$DR194,'자료입력 및 결과표시'!$C$8)&gt;=1),3,0)</f>
        <v>0</v>
      </c>
      <c r="EO194" s="17">
        <f>IF(AND(S194='자료입력 및 결과표시'!$B$9,COUNTIF('업무중복도(데이터 입력)'!$W194:$DR194,'자료입력 및 결과표시'!$C$9)&gt;=1),4,0)</f>
        <v>0</v>
      </c>
      <c r="EP194" s="17">
        <f>IF(AND(S194='자료입력 및 결과표시'!$B$10,COUNTIF('업무중복도(데이터 입력)'!$W194:$DR194,'자료입력 및 결과표시'!$C$10)&gt;=1),5,0)</f>
        <v>0</v>
      </c>
      <c r="EQ194" s="17">
        <f>IF(AND(S194='자료입력 및 결과표시'!$B$11,COUNTIF('업무중복도(데이터 입력)'!$W194:$DR194,'자료입력 및 결과표시'!$C$11)&gt;=1),6,0)</f>
        <v>0</v>
      </c>
      <c r="ER194" s="17">
        <f>IF(AND(S194='자료입력 및 결과표시'!$B$12,COUNTIF('업무중복도(데이터 입력)'!$W194:$DR194,'자료입력 및 결과표시'!$C$12)&gt;=1),7,0)</f>
        <v>0</v>
      </c>
      <c r="ES194" s="17">
        <f>IF(AND(S194='자료입력 및 결과표시'!$B$13,COUNTIF('업무중복도(데이터 입력)'!$W194:$DR194,'자료입력 및 결과표시'!$C$13)&gt;=1),8,0)</f>
        <v>0</v>
      </c>
      <c r="ET194" s="17">
        <f>IF(AND(S194='자료입력 및 결과표시'!$B$14,COUNTIF('업무중복도(데이터 입력)'!$W194:$DR194,'자료입력 및 결과표시'!$C$14)&gt;=1),9,0)</f>
        <v>0</v>
      </c>
      <c r="EU194" s="17">
        <f>IF(AND(S194='자료입력 및 결과표시'!$B$15,COUNTIF('업무중복도(데이터 입력)'!$W194:$DR194,'자료입력 및 결과표시'!$C$15)&gt;=1),10,0)</f>
        <v>0</v>
      </c>
      <c r="EV194" s="17">
        <f>IF(AND(S194='자료입력 및 결과표시'!$B$16,COUNTIF('업무중복도(데이터 입력)'!$W194:$DR194,'자료입력 및 결과표시'!$C$16)&gt;=1),11,0)</f>
        <v>0</v>
      </c>
      <c r="EW194" s="17">
        <f>IF(AND(S194='자료입력 및 결과표시'!$B$17,COUNTIF('업무중복도(데이터 입력)'!$W194:$DR194,'자료입력 및 결과표시'!$C$17)&gt;=1),12,0)</f>
        <v>0</v>
      </c>
      <c r="EX194" s="17">
        <f>IF(AND(S194='자료입력 및 결과표시'!$B$18,COUNTIF('업무중복도(데이터 입력)'!$W194:$DR194,'자료입력 및 결과표시'!$C$18)&gt;=1),13,0)</f>
        <v>0</v>
      </c>
      <c r="EY194" s="17">
        <f>IF(AND(S194='자료입력 및 결과표시'!$B$19,COUNTIF('업무중복도(데이터 입력)'!$W194:$DR194,'자료입력 및 결과표시'!$C$19)&gt;=1),14,0)</f>
        <v>0</v>
      </c>
      <c r="EZ194" s="17">
        <f>IF(AND(S194='자료입력 및 결과표시'!$B$20,COUNTIF('업무중복도(데이터 입력)'!$W194:$DR194,'자료입력 및 결과표시'!$C$20)&gt;=1),15,0)</f>
        <v>0</v>
      </c>
      <c r="FA194" s="17">
        <f>IF(AND(S194='자료입력 및 결과표시'!$B$21,COUNTIF('업무중복도(데이터 입력)'!$W194:$DR194,'자료입력 및 결과표시'!$C$21)&gt;=1),16,0)</f>
        <v>0</v>
      </c>
      <c r="FD194" s="270" t="str">
        <f ca="1">IFERROR(MATCH('자료입력 및 결과표시'!$C$62,OFFSET($R$3,$FD193,,1000),0)+$FD193,"")</f>
        <v/>
      </c>
      <c r="FE194" s="271" t="str">
        <f t="shared" ca="1" si="383"/>
        <v/>
      </c>
      <c r="FK194" s="17">
        <f t="shared" si="384"/>
        <v>0</v>
      </c>
      <c r="FO194"/>
      <c r="FP194" s="17" t="str">
        <f t="shared" ca="1" si="385"/>
        <v/>
      </c>
      <c r="FQ194" s="270" t="str">
        <f ca="1">IFERROR(MATCH('자료입력 및 결과표시'!$C$62,OFFSET($R$3,$FQ193,,1000),0)+$FQ193,"")</f>
        <v/>
      </c>
      <c r="FR194" s="17" t="str">
        <f t="shared" ca="1" si="386"/>
        <v/>
      </c>
      <c r="FS194" s="17" t="str">
        <f t="shared" ca="1" si="387"/>
        <v/>
      </c>
      <c r="FT194" s="17" t="str">
        <f t="shared" ca="1" si="388"/>
        <v/>
      </c>
      <c r="FU194" s="17" t="str">
        <f t="shared" ca="1" si="389"/>
        <v/>
      </c>
      <c r="FV194" s="17" t="str">
        <f t="shared" ca="1" si="390"/>
        <v/>
      </c>
      <c r="FW194" s="17" t="str">
        <f t="shared" ca="1" si="391"/>
        <v/>
      </c>
      <c r="FX194" s="17" t="str">
        <f t="shared" ca="1" si="392"/>
        <v/>
      </c>
      <c r="FY194" s="17" t="str">
        <f t="shared" ca="1" si="393"/>
        <v/>
      </c>
      <c r="FZ194" s="17" t="str">
        <f t="shared" ca="1" si="394"/>
        <v/>
      </c>
      <c r="GA194" s="17" t="str">
        <f t="shared" ca="1" si="395"/>
        <v/>
      </c>
      <c r="GB194" s="17" t="str">
        <f t="shared" ca="1" si="396"/>
        <v/>
      </c>
      <c r="GC194" s="17" t="str">
        <f t="shared" ca="1" si="397"/>
        <v/>
      </c>
      <c r="GD194" s="17" t="str">
        <f t="shared" ca="1" si="398"/>
        <v/>
      </c>
      <c r="GE194" s="17" t="str">
        <f t="shared" ca="1" si="399"/>
        <v/>
      </c>
      <c r="GF194" s="17" t="str">
        <f t="shared" ca="1" si="400"/>
        <v/>
      </c>
      <c r="GG194" s="17" t="str">
        <f t="shared" ca="1" si="401"/>
        <v/>
      </c>
      <c r="GH194" s="17" t="str">
        <f t="shared" ca="1" si="402"/>
        <v/>
      </c>
      <c r="GI194" s="17" t="str">
        <f t="shared" ca="1" si="403"/>
        <v/>
      </c>
      <c r="GJ194" s="17" t="str">
        <f t="shared" ca="1" si="404"/>
        <v/>
      </c>
      <c r="GK194" s="17" t="str">
        <f t="shared" ca="1" si="405"/>
        <v/>
      </c>
      <c r="GL194" s="17" t="str">
        <f t="shared" ca="1" si="406"/>
        <v/>
      </c>
      <c r="GM194" s="17" t="str">
        <f t="shared" ca="1" si="407"/>
        <v/>
      </c>
      <c r="GN194" s="17" t="str">
        <f t="shared" ca="1" si="408"/>
        <v/>
      </c>
      <c r="GO194" s="17" t="str">
        <f t="shared" ca="1" si="409"/>
        <v/>
      </c>
      <c r="GP194" s="17" t="str">
        <f t="shared" ca="1" si="410"/>
        <v/>
      </c>
      <c r="GQ194" s="17" t="str">
        <f t="shared" ca="1" si="411"/>
        <v/>
      </c>
      <c r="GR194" s="17" t="str">
        <f t="shared" ca="1" si="412"/>
        <v/>
      </c>
      <c r="GS194" s="17" t="str">
        <f t="shared" ca="1" si="413"/>
        <v/>
      </c>
      <c r="GT194" s="17" t="str">
        <f t="shared" ca="1" si="414"/>
        <v/>
      </c>
      <c r="GU194" s="17" t="str">
        <f t="shared" ca="1" si="415"/>
        <v/>
      </c>
      <c r="GV194" s="17" t="str">
        <f t="shared" ca="1" si="416"/>
        <v/>
      </c>
      <c r="GW194" s="17" t="str">
        <f t="shared" ca="1" si="417"/>
        <v/>
      </c>
      <c r="GX194" s="17" t="str">
        <f t="shared" ca="1" si="418"/>
        <v/>
      </c>
      <c r="GY194" s="17" t="str">
        <f t="shared" ca="1" si="419"/>
        <v/>
      </c>
      <c r="GZ194" s="17" t="str">
        <f t="shared" ca="1" si="420"/>
        <v/>
      </c>
      <c r="HA194" s="17" t="str">
        <f t="shared" ca="1" si="421"/>
        <v/>
      </c>
      <c r="HB194" s="17" t="str">
        <f t="shared" ca="1" si="422"/>
        <v/>
      </c>
      <c r="HC194" s="17" t="str">
        <f t="shared" ca="1" si="423"/>
        <v/>
      </c>
      <c r="HD194" s="17" t="str">
        <f t="shared" ca="1" si="424"/>
        <v/>
      </c>
      <c r="HE194" s="17" t="str">
        <f t="shared" ca="1" si="425"/>
        <v/>
      </c>
      <c r="HF194" s="17" t="str">
        <f t="shared" ca="1" si="426"/>
        <v/>
      </c>
      <c r="HG194" s="17" t="str">
        <f t="shared" ca="1" si="427"/>
        <v/>
      </c>
      <c r="HH194" s="17" t="str">
        <f t="shared" ca="1" si="428"/>
        <v/>
      </c>
      <c r="HI194" s="17" t="str">
        <f t="shared" ca="1" si="429"/>
        <v/>
      </c>
      <c r="HJ194" s="17" t="str">
        <f t="shared" ca="1" si="430"/>
        <v/>
      </c>
      <c r="HK194" s="17" t="str">
        <f t="shared" ca="1" si="431"/>
        <v/>
      </c>
      <c r="HL194" s="17" t="str">
        <f t="shared" ca="1" si="432"/>
        <v/>
      </c>
      <c r="HM194" s="17" t="str">
        <f t="shared" ca="1" si="433"/>
        <v/>
      </c>
      <c r="HN194" s="17" t="str">
        <f t="shared" ca="1" si="434"/>
        <v/>
      </c>
      <c r="HO194" s="17" t="str">
        <f t="shared" ca="1" si="435"/>
        <v/>
      </c>
      <c r="HP194" s="17" t="str">
        <f t="shared" ca="1" si="436"/>
        <v/>
      </c>
      <c r="HQ194" s="17" t="str">
        <f t="shared" ca="1" si="437"/>
        <v/>
      </c>
      <c r="HR194" s="17" t="str">
        <f t="shared" ca="1" si="438"/>
        <v/>
      </c>
      <c r="HS194" s="17" t="str">
        <f t="shared" ca="1" si="439"/>
        <v/>
      </c>
      <c r="HT194" s="17" t="str">
        <f t="shared" ca="1" si="440"/>
        <v/>
      </c>
      <c r="HU194" s="17" t="str">
        <f t="shared" ca="1" si="441"/>
        <v/>
      </c>
      <c r="HV194" s="17" t="str">
        <f t="shared" ca="1" si="442"/>
        <v/>
      </c>
      <c r="HW194" s="17" t="str">
        <f t="shared" ca="1" si="443"/>
        <v/>
      </c>
      <c r="HX194" s="17" t="str">
        <f t="shared" ca="1" si="444"/>
        <v/>
      </c>
      <c r="HY194" s="17" t="str">
        <f t="shared" ca="1" si="445"/>
        <v/>
      </c>
      <c r="HZ194" s="17" t="str">
        <f t="shared" ca="1" si="446"/>
        <v/>
      </c>
      <c r="IA194" s="17" t="str">
        <f t="shared" ca="1" si="447"/>
        <v/>
      </c>
      <c r="IB194" s="17" t="str">
        <f t="shared" ca="1" si="448"/>
        <v/>
      </c>
      <c r="IC194" s="17" t="str">
        <f t="shared" ca="1" si="449"/>
        <v/>
      </c>
      <c r="ID194" s="17" t="str">
        <f t="shared" ca="1" si="450"/>
        <v/>
      </c>
      <c r="IE194" s="17" t="str">
        <f t="shared" ca="1" si="451"/>
        <v/>
      </c>
      <c r="IF194" s="17" t="str">
        <f t="shared" ca="1" si="452"/>
        <v/>
      </c>
      <c r="IG194" s="17" t="str">
        <f t="shared" ca="1" si="453"/>
        <v/>
      </c>
      <c r="IH194" s="17" t="str">
        <f t="shared" ca="1" si="454"/>
        <v/>
      </c>
      <c r="II194" s="17" t="str">
        <f t="shared" ca="1" si="455"/>
        <v/>
      </c>
      <c r="IJ194" s="17" t="str">
        <f t="shared" ca="1" si="456"/>
        <v/>
      </c>
      <c r="IK194" s="17" t="str">
        <f t="shared" ca="1" si="457"/>
        <v/>
      </c>
      <c r="IL194" s="17" t="str">
        <f t="shared" ca="1" si="458"/>
        <v/>
      </c>
      <c r="IM194" s="17" t="str">
        <f t="shared" ca="1" si="459"/>
        <v/>
      </c>
      <c r="IN194" s="17" t="str">
        <f t="shared" ca="1" si="460"/>
        <v/>
      </c>
      <c r="IO194" s="17" t="str">
        <f t="shared" ca="1" si="461"/>
        <v/>
      </c>
      <c r="IP194" s="17" t="str">
        <f t="shared" ca="1" si="462"/>
        <v/>
      </c>
      <c r="IQ194" s="17" t="str">
        <f t="shared" ca="1" si="463"/>
        <v/>
      </c>
      <c r="IR194" s="17" t="str">
        <f t="shared" ca="1" si="464"/>
        <v/>
      </c>
      <c r="IS194" s="17" t="str">
        <f t="shared" ca="1" si="465"/>
        <v/>
      </c>
      <c r="IT194" s="17" t="str">
        <f t="shared" ca="1" si="466"/>
        <v/>
      </c>
      <c r="IU194" s="17" t="str">
        <f t="shared" ca="1" si="467"/>
        <v/>
      </c>
      <c r="IV194" s="17" t="str">
        <f t="shared" ca="1" si="468"/>
        <v/>
      </c>
      <c r="IW194" s="17" t="str">
        <f t="shared" ca="1" si="469"/>
        <v/>
      </c>
      <c r="IX194" s="17" t="str">
        <f t="shared" ca="1" si="470"/>
        <v/>
      </c>
      <c r="IY194" s="17" t="str">
        <f t="shared" ca="1" si="471"/>
        <v/>
      </c>
      <c r="IZ194" s="17" t="str">
        <f t="shared" ca="1" si="472"/>
        <v/>
      </c>
      <c r="JA194" s="17" t="str">
        <f t="shared" ca="1" si="473"/>
        <v/>
      </c>
      <c r="JB194" s="17" t="str">
        <f t="shared" ca="1" si="474"/>
        <v/>
      </c>
      <c r="JC194" s="17" t="str">
        <f t="shared" ca="1" si="475"/>
        <v/>
      </c>
      <c r="JD194" s="17" t="str">
        <f t="shared" ca="1" si="476"/>
        <v/>
      </c>
      <c r="JE194" s="17" t="str">
        <f t="shared" ca="1" si="477"/>
        <v/>
      </c>
      <c r="JF194" s="17" t="str">
        <f t="shared" ca="1" si="478"/>
        <v/>
      </c>
      <c r="JG194" s="17" t="str">
        <f t="shared" ca="1" si="479"/>
        <v/>
      </c>
      <c r="JH194" s="17" t="str">
        <f t="shared" ca="1" si="480"/>
        <v/>
      </c>
      <c r="JI194" s="17" t="str">
        <f t="shared" ca="1" si="481"/>
        <v/>
      </c>
      <c r="JJ194" s="17" t="str">
        <f t="shared" ca="1" si="482"/>
        <v/>
      </c>
      <c r="JK194" s="17" t="str">
        <f t="shared" ca="1" si="483"/>
        <v/>
      </c>
      <c r="JL194" s="17" t="str">
        <f t="shared" ca="1" si="484"/>
        <v/>
      </c>
      <c r="JM194" s="17" t="str">
        <f t="shared" ca="1" si="485"/>
        <v/>
      </c>
    </row>
    <row r="195" spans="1:273">
      <c r="A195" s="17" t="str">
        <f t="shared" si="366"/>
        <v>\\\0</v>
      </c>
      <c r="B195" s="17" t="str">
        <f t="shared" si="367"/>
        <v>\\\0</v>
      </c>
      <c r="C195" s="17" t="str">
        <f t="shared" si="368"/>
        <v>\\\0</v>
      </c>
      <c r="D195" s="17" t="str">
        <f t="shared" si="369"/>
        <v>\\\0</v>
      </c>
      <c r="E195" s="17" t="str">
        <f t="shared" si="370"/>
        <v>\\\0</v>
      </c>
      <c r="F195" s="17" t="str">
        <f t="shared" si="371"/>
        <v>\\\0</v>
      </c>
      <c r="G195" s="17" t="str">
        <f t="shared" si="372"/>
        <v>\\\0</v>
      </c>
      <c r="H195" s="17" t="str">
        <f t="shared" si="373"/>
        <v>\\\0</v>
      </c>
      <c r="I195" s="17" t="str">
        <f t="shared" si="374"/>
        <v>\\\0</v>
      </c>
      <c r="J195" s="17" t="str">
        <f t="shared" si="375"/>
        <v>\\\0</v>
      </c>
      <c r="K195" s="17" t="str">
        <f t="shared" si="376"/>
        <v>\\\0</v>
      </c>
      <c r="L195" s="17" t="str">
        <f t="shared" si="377"/>
        <v>\\\0</v>
      </c>
      <c r="M195" s="17" t="str">
        <f t="shared" si="378"/>
        <v>\\\0</v>
      </c>
      <c r="N195" s="17" t="str">
        <f t="shared" si="379"/>
        <v>\\\0</v>
      </c>
      <c r="O195" s="17" t="str">
        <f t="shared" si="380"/>
        <v>\\\0</v>
      </c>
      <c r="P195" s="17" t="str">
        <f t="shared" si="381"/>
        <v>\\\0</v>
      </c>
      <c r="R195" s="17" t="str">
        <f t="shared" si="382"/>
        <v>\\</v>
      </c>
      <c r="S195" s="38"/>
      <c r="T195" s="39"/>
      <c r="U195" s="31"/>
      <c r="V195" s="32"/>
      <c r="W195" s="36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35"/>
      <c r="DS195" s="287"/>
      <c r="DT195" s="36"/>
      <c r="DU195" s="37"/>
      <c r="DV195" s="28">
        <f>IF(AND($S195='자료입력 및 결과표시'!$B$6,COUNTIF($W195:$DR195,'자료입력 및 결과표시'!$C$6)&gt;=1),IF(OR('자료입력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DW195" s="28">
        <f>IF(AND($S195='자료입력 및 결과표시'!$B$7,COUNTIF($W195:$DR195,'자료입력 및 결과표시'!$C$7)&gt;=1),IF(OR('자료입력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DX195" s="28">
        <f>IF(AND($S195='자료입력 및 결과표시'!$B$8,COUNTIF($W195:$DR195,'자료입력 및 결과표시'!$C$8)&gt;=1),IF(OR('자료입력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DY195" s="28">
        <f>IF(AND($S195='자료입력 및 결과표시'!$B$9,COUNTIF($W195:$DR195,'자료입력 및 결과표시'!$C$9)&gt;=1),IF(OR('자료입력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DZ195" s="28">
        <f>IF(AND($S195='자료입력 및 결과표시'!$B$10,COUNTIF($W195:$DR195,'자료입력 및 결과표시'!$C$10)&gt;=1),IF(OR('자료입력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A195" s="28">
        <f>IF(AND($S195='자료입력 및 결과표시'!$B$11,COUNTIF($W195:$DR195,'자료입력 및 결과표시'!$C$11)&gt;=1),IF(OR('자료입력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B195" s="28">
        <f>IF(AND($S195='자료입력 및 결과표시'!$B$12,COUNTIF($W195:$DR195,'자료입력 및 결과표시'!$C$12)&gt;=1),IF(OR('자료입력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C195" s="28">
        <f>IF(AND($S195='자료입력 및 결과표시'!$B$13,COUNTIF($W195:$DR195,'자료입력 및 결과표시'!$C$13)&gt;=1),IF(OR('자료입력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D195" s="28">
        <f>IF(AND($S195='자료입력 및 결과표시'!$B$14,COUNTIF($W195:$DR195,'자료입력 및 결과표시'!$C$14)&gt;=1),IF(OR('자료입력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E195" s="28">
        <f>IF(AND($S195='자료입력 및 결과표시'!$B$15,COUNTIF($W195:$DR195,'자료입력 및 결과표시'!$C$15)&gt;=1),IF(OR('자료입력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F195" s="28">
        <f>IF(AND($S195='자료입력 및 결과표시'!$B$16,COUNTIF($W195:$DR195,'자료입력 및 결과표시'!$C$16)&gt;=1),IF(OR('자료입력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G195" s="28">
        <f>IF(AND($S195='자료입력 및 결과표시'!$B$17,COUNTIF($W195:$DR195,'자료입력 및 결과표시'!$C$17)&gt;=1),IF(OR('자료입력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H195" s="28">
        <f>IF(AND($S195='자료입력 및 결과표시'!$B$18,COUNTIF($W195:$DR195,'자료입력 및 결과표시'!$C$18)&gt;=1),IF(OR('자료입력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I195" s="28">
        <f>IF(AND($S195='자료입력 및 결과표시'!$B$19,COUNTIF($W195:$DR195,'자료입력 및 결과표시'!$C$19)&gt;=1),IF(OR('자료입력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J195" s="28">
        <f>IF(AND($S195='자료입력 및 결과표시'!$B$20,COUNTIF($W195:$DR195,'자료입력 및 결과표시'!$C$20)&gt;=1),IF(OR('자료입력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K195" s="28">
        <f>IF(AND($S195='자료입력 및 결과표시'!$B$21,COUNTIF($W195:$DR195,'자료입력 및 결과표시'!$C$21)&gt;=1),IF(OR('자료입력 및 결과표시'!$B$4+90&gt;=$V195,'자료입력 및 결과표시'!$B$4&lt;$U195),0,IF($V195-'자료입력 및 결과표시'!$B$4-90&gt;='자료입력 및 결과표시'!$E$4,'자료입력 및 결과표시'!$E$4,$V195-'자료입력 및 결과표시'!$B$4-90)),0)</f>
        <v>0</v>
      </c>
      <c r="EL195" s="17">
        <f>IF(AND(S195='자료입력 및 결과표시'!$B$6,COUNTIF('업무중복도(데이터 입력)'!$W195:$DR195,'자료입력 및 결과표시'!$C$6)&gt;=1),1,0)</f>
        <v>0</v>
      </c>
      <c r="EM195" s="17">
        <f>IF(AND(S195='자료입력 및 결과표시'!$B$7,COUNTIF('업무중복도(데이터 입력)'!$W195:$DR195,'자료입력 및 결과표시'!$C$7)&gt;=1),2,0)</f>
        <v>0</v>
      </c>
      <c r="EN195" s="17">
        <f>IF(AND(S195='자료입력 및 결과표시'!$B$8,COUNTIF('업무중복도(데이터 입력)'!$W195:$DR195,'자료입력 및 결과표시'!$C$8)&gt;=1),3,0)</f>
        <v>0</v>
      </c>
      <c r="EO195" s="17">
        <f>IF(AND(S195='자료입력 및 결과표시'!$B$9,COUNTIF('업무중복도(데이터 입력)'!$W195:$DR195,'자료입력 및 결과표시'!$C$9)&gt;=1),4,0)</f>
        <v>0</v>
      </c>
      <c r="EP195" s="17">
        <f>IF(AND(S195='자료입력 및 결과표시'!$B$10,COUNTIF('업무중복도(데이터 입력)'!$W195:$DR195,'자료입력 및 결과표시'!$C$10)&gt;=1),5,0)</f>
        <v>0</v>
      </c>
      <c r="EQ195" s="17">
        <f>IF(AND(S195='자료입력 및 결과표시'!$B$11,COUNTIF('업무중복도(데이터 입력)'!$W195:$DR195,'자료입력 및 결과표시'!$C$11)&gt;=1),6,0)</f>
        <v>0</v>
      </c>
      <c r="ER195" s="17">
        <f>IF(AND(S195='자료입력 및 결과표시'!$B$12,COUNTIF('업무중복도(데이터 입력)'!$W195:$DR195,'자료입력 및 결과표시'!$C$12)&gt;=1),7,0)</f>
        <v>0</v>
      </c>
      <c r="ES195" s="17">
        <f>IF(AND(S195='자료입력 및 결과표시'!$B$13,COUNTIF('업무중복도(데이터 입력)'!$W195:$DR195,'자료입력 및 결과표시'!$C$13)&gt;=1),8,0)</f>
        <v>0</v>
      </c>
      <c r="ET195" s="17">
        <f>IF(AND(S195='자료입력 및 결과표시'!$B$14,COUNTIF('업무중복도(데이터 입력)'!$W195:$DR195,'자료입력 및 결과표시'!$C$14)&gt;=1),9,0)</f>
        <v>0</v>
      </c>
      <c r="EU195" s="17">
        <f>IF(AND(S195='자료입력 및 결과표시'!$B$15,COUNTIF('업무중복도(데이터 입력)'!$W195:$DR195,'자료입력 및 결과표시'!$C$15)&gt;=1),10,0)</f>
        <v>0</v>
      </c>
      <c r="EV195" s="17">
        <f>IF(AND(S195='자료입력 및 결과표시'!$B$16,COUNTIF('업무중복도(데이터 입력)'!$W195:$DR195,'자료입력 및 결과표시'!$C$16)&gt;=1),11,0)</f>
        <v>0</v>
      </c>
      <c r="EW195" s="17">
        <f>IF(AND(S195='자료입력 및 결과표시'!$B$17,COUNTIF('업무중복도(데이터 입력)'!$W195:$DR195,'자료입력 및 결과표시'!$C$17)&gt;=1),12,0)</f>
        <v>0</v>
      </c>
      <c r="EX195" s="17">
        <f>IF(AND(S195='자료입력 및 결과표시'!$B$18,COUNTIF('업무중복도(데이터 입력)'!$W195:$DR195,'자료입력 및 결과표시'!$C$18)&gt;=1),13,0)</f>
        <v>0</v>
      </c>
      <c r="EY195" s="17">
        <f>IF(AND(S195='자료입력 및 결과표시'!$B$19,COUNTIF('업무중복도(데이터 입력)'!$W195:$DR195,'자료입력 및 결과표시'!$C$19)&gt;=1),14,0)</f>
        <v>0</v>
      </c>
      <c r="EZ195" s="17">
        <f>IF(AND(S195='자료입력 및 결과표시'!$B$20,COUNTIF('업무중복도(데이터 입력)'!$W195:$DR195,'자료입력 및 결과표시'!$C$20)&gt;=1),15,0)</f>
        <v>0</v>
      </c>
      <c r="FA195" s="17">
        <f>IF(AND(S195='자료입력 및 결과표시'!$B$21,COUNTIF('업무중복도(데이터 입력)'!$W195:$DR195,'자료입력 및 결과표시'!$C$21)&gt;=1),16,0)</f>
        <v>0</v>
      </c>
      <c r="FD195" s="270" t="str">
        <f ca="1">IFERROR(MATCH('자료입력 및 결과표시'!$C$62,OFFSET($R$3,$FD194,,1000),0)+$FD194,"")</f>
        <v/>
      </c>
      <c r="FE195" s="271" t="str">
        <f t="shared" ca="1" si="383"/>
        <v/>
      </c>
      <c r="FK195" s="17">
        <f t="shared" si="384"/>
        <v>0</v>
      </c>
      <c r="FO195"/>
      <c r="FP195" s="17" t="str">
        <f t="shared" ca="1" si="385"/>
        <v/>
      </c>
      <c r="FQ195" s="270" t="str">
        <f ca="1">IFERROR(MATCH('자료입력 및 결과표시'!$C$62,OFFSET($R$3,$FQ194,,1000),0)+$FQ194,"")</f>
        <v/>
      </c>
      <c r="FR195" s="17" t="str">
        <f t="shared" ca="1" si="386"/>
        <v/>
      </c>
      <c r="FS195" s="17" t="str">
        <f t="shared" ca="1" si="387"/>
        <v/>
      </c>
      <c r="FT195" s="17" t="str">
        <f t="shared" ca="1" si="388"/>
        <v/>
      </c>
      <c r="FU195" s="17" t="str">
        <f t="shared" ca="1" si="389"/>
        <v/>
      </c>
      <c r="FV195" s="17" t="str">
        <f t="shared" ca="1" si="390"/>
        <v/>
      </c>
      <c r="FW195" s="17" t="str">
        <f t="shared" ca="1" si="391"/>
        <v/>
      </c>
      <c r="FX195" s="17" t="str">
        <f t="shared" ca="1" si="392"/>
        <v/>
      </c>
      <c r="FY195" s="17" t="str">
        <f t="shared" ca="1" si="393"/>
        <v/>
      </c>
      <c r="FZ195" s="17" t="str">
        <f t="shared" ca="1" si="394"/>
        <v/>
      </c>
      <c r="GA195" s="17" t="str">
        <f t="shared" ca="1" si="395"/>
        <v/>
      </c>
      <c r="GB195" s="17" t="str">
        <f t="shared" ca="1" si="396"/>
        <v/>
      </c>
      <c r="GC195" s="17" t="str">
        <f t="shared" ca="1" si="397"/>
        <v/>
      </c>
      <c r="GD195" s="17" t="str">
        <f t="shared" ca="1" si="398"/>
        <v/>
      </c>
      <c r="GE195" s="17" t="str">
        <f t="shared" ca="1" si="399"/>
        <v/>
      </c>
      <c r="GF195" s="17" t="str">
        <f t="shared" ca="1" si="400"/>
        <v/>
      </c>
      <c r="GG195" s="17" t="str">
        <f t="shared" ca="1" si="401"/>
        <v/>
      </c>
      <c r="GH195" s="17" t="str">
        <f t="shared" ca="1" si="402"/>
        <v/>
      </c>
      <c r="GI195" s="17" t="str">
        <f t="shared" ca="1" si="403"/>
        <v/>
      </c>
      <c r="GJ195" s="17" t="str">
        <f t="shared" ca="1" si="404"/>
        <v/>
      </c>
      <c r="GK195" s="17" t="str">
        <f t="shared" ca="1" si="405"/>
        <v/>
      </c>
      <c r="GL195" s="17" t="str">
        <f t="shared" ca="1" si="406"/>
        <v/>
      </c>
      <c r="GM195" s="17" t="str">
        <f t="shared" ca="1" si="407"/>
        <v/>
      </c>
      <c r="GN195" s="17" t="str">
        <f t="shared" ca="1" si="408"/>
        <v/>
      </c>
      <c r="GO195" s="17" t="str">
        <f t="shared" ca="1" si="409"/>
        <v/>
      </c>
      <c r="GP195" s="17" t="str">
        <f t="shared" ca="1" si="410"/>
        <v/>
      </c>
      <c r="GQ195" s="17" t="str">
        <f t="shared" ca="1" si="411"/>
        <v/>
      </c>
      <c r="GR195" s="17" t="str">
        <f t="shared" ca="1" si="412"/>
        <v/>
      </c>
      <c r="GS195" s="17" t="str">
        <f t="shared" ca="1" si="413"/>
        <v/>
      </c>
      <c r="GT195" s="17" t="str">
        <f t="shared" ca="1" si="414"/>
        <v/>
      </c>
      <c r="GU195" s="17" t="str">
        <f t="shared" ca="1" si="415"/>
        <v/>
      </c>
      <c r="GV195" s="17" t="str">
        <f t="shared" ca="1" si="416"/>
        <v/>
      </c>
      <c r="GW195" s="17" t="str">
        <f t="shared" ca="1" si="417"/>
        <v/>
      </c>
      <c r="GX195" s="17" t="str">
        <f t="shared" ca="1" si="418"/>
        <v/>
      </c>
      <c r="GY195" s="17" t="str">
        <f t="shared" ca="1" si="419"/>
        <v/>
      </c>
      <c r="GZ195" s="17" t="str">
        <f t="shared" ca="1" si="420"/>
        <v/>
      </c>
      <c r="HA195" s="17" t="str">
        <f t="shared" ca="1" si="421"/>
        <v/>
      </c>
      <c r="HB195" s="17" t="str">
        <f t="shared" ca="1" si="422"/>
        <v/>
      </c>
      <c r="HC195" s="17" t="str">
        <f t="shared" ca="1" si="423"/>
        <v/>
      </c>
      <c r="HD195" s="17" t="str">
        <f t="shared" ca="1" si="424"/>
        <v/>
      </c>
      <c r="HE195" s="17" t="str">
        <f t="shared" ca="1" si="425"/>
        <v/>
      </c>
      <c r="HF195" s="17" t="str">
        <f t="shared" ca="1" si="426"/>
        <v/>
      </c>
      <c r="HG195" s="17" t="str">
        <f t="shared" ca="1" si="427"/>
        <v/>
      </c>
      <c r="HH195" s="17" t="str">
        <f t="shared" ca="1" si="428"/>
        <v/>
      </c>
      <c r="HI195" s="17" t="str">
        <f t="shared" ca="1" si="429"/>
        <v/>
      </c>
      <c r="HJ195" s="17" t="str">
        <f t="shared" ca="1" si="430"/>
        <v/>
      </c>
      <c r="HK195" s="17" t="str">
        <f t="shared" ca="1" si="431"/>
        <v/>
      </c>
      <c r="HL195" s="17" t="str">
        <f t="shared" ca="1" si="432"/>
        <v/>
      </c>
      <c r="HM195" s="17" t="str">
        <f t="shared" ca="1" si="433"/>
        <v/>
      </c>
      <c r="HN195" s="17" t="str">
        <f t="shared" ca="1" si="434"/>
        <v/>
      </c>
      <c r="HO195" s="17" t="str">
        <f t="shared" ca="1" si="435"/>
        <v/>
      </c>
      <c r="HP195" s="17" t="str">
        <f t="shared" ca="1" si="436"/>
        <v/>
      </c>
      <c r="HQ195" s="17" t="str">
        <f t="shared" ca="1" si="437"/>
        <v/>
      </c>
      <c r="HR195" s="17" t="str">
        <f t="shared" ca="1" si="438"/>
        <v/>
      </c>
      <c r="HS195" s="17" t="str">
        <f t="shared" ca="1" si="439"/>
        <v/>
      </c>
      <c r="HT195" s="17" t="str">
        <f t="shared" ca="1" si="440"/>
        <v/>
      </c>
      <c r="HU195" s="17" t="str">
        <f t="shared" ca="1" si="441"/>
        <v/>
      </c>
      <c r="HV195" s="17" t="str">
        <f t="shared" ca="1" si="442"/>
        <v/>
      </c>
      <c r="HW195" s="17" t="str">
        <f t="shared" ca="1" si="443"/>
        <v/>
      </c>
      <c r="HX195" s="17" t="str">
        <f t="shared" ca="1" si="444"/>
        <v/>
      </c>
      <c r="HY195" s="17" t="str">
        <f t="shared" ca="1" si="445"/>
        <v/>
      </c>
      <c r="HZ195" s="17" t="str">
        <f t="shared" ca="1" si="446"/>
        <v/>
      </c>
      <c r="IA195" s="17" t="str">
        <f t="shared" ca="1" si="447"/>
        <v/>
      </c>
      <c r="IB195" s="17" t="str">
        <f t="shared" ca="1" si="448"/>
        <v/>
      </c>
      <c r="IC195" s="17" t="str">
        <f t="shared" ca="1" si="449"/>
        <v/>
      </c>
      <c r="ID195" s="17" t="str">
        <f t="shared" ca="1" si="450"/>
        <v/>
      </c>
      <c r="IE195" s="17" t="str">
        <f t="shared" ca="1" si="451"/>
        <v/>
      </c>
      <c r="IF195" s="17" t="str">
        <f t="shared" ca="1" si="452"/>
        <v/>
      </c>
      <c r="IG195" s="17" t="str">
        <f t="shared" ca="1" si="453"/>
        <v/>
      </c>
      <c r="IH195" s="17" t="str">
        <f t="shared" ca="1" si="454"/>
        <v/>
      </c>
      <c r="II195" s="17" t="str">
        <f t="shared" ca="1" si="455"/>
        <v/>
      </c>
      <c r="IJ195" s="17" t="str">
        <f t="shared" ca="1" si="456"/>
        <v/>
      </c>
      <c r="IK195" s="17" t="str">
        <f t="shared" ca="1" si="457"/>
        <v/>
      </c>
      <c r="IL195" s="17" t="str">
        <f t="shared" ca="1" si="458"/>
        <v/>
      </c>
      <c r="IM195" s="17" t="str">
        <f t="shared" ca="1" si="459"/>
        <v/>
      </c>
      <c r="IN195" s="17" t="str">
        <f t="shared" ca="1" si="460"/>
        <v/>
      </c>
      <c r="IO195" s="17" t="str">
        <f t="shared" ca="1" si="461"/>
        <v/>
      </c>
      <c r="IP195" s="17" t="str">
        <f t="shared" ca="1" si="462"/>
        <v/>
      </c>
      <c r="IQ195" s="17" t="str">
        <f t="shared" ca="1" si="463"/>
        <v/>
      </c>
      <c r="IR195" s="17" t="str">
        <f t="shared" ca="1" si="464"/>
        <v/>
      </c>
      <c r="IS195" s="17" t="str">
        <f t="shared" ca="1" si="465"/>
        <v/>
      </c>
      <c r="IT195" s="17" t="str">
        <f t="shared" ca="1" si="466"/>
        <v/>
      </c>
      <c r="IU195" s="17" t="str">
        <f t="shared" ca="1" si="467"/>
        <v/>
      </c>
      <c r="IV195" s="17" t="str">
        <f t="shared" ca="1" si="468"/>
        <v/>
      </c>
      <c r="IW195" s="17" t="str">
        <f t="shared" ca="1" si="469"/>
        <v/>
      </c>
      <c r="IX195" s="17" t="str">
        <f t="shared" ca="1" si="470"/>
        <v/>
      </c>
      <c r="IY195" s="17" t="str">
        <f t="shared" ca="1" si="471"/>
        <v/>
      </c>
      <c r="IZ195" s="17" t="str">
        <f t="shared" ca="1" si="472"/>
        <v/>
      </c>
      <c r="JA195" s="17" t="str">
        <f t="shared" ca="1" si="473"/>
        <v/>
      </c>
      <c r="JB195" s="17" t="str">
        <f t="shared" ca="1" si="474"/>
        <v/>
      </c>
      <c r="JC195" s="17" t="str">
        <f t="shared" ca="1" si="475"/>
        <v/>
      </c>
      <c r="JD195" s="17" t="str">
        <f t="shared" ca="1" si="476"/>
        <v/>
      </c>
      <c r="JE195" s="17" t="str">
        <f t="shared" ca="1" si="477"/>
        <v/>
      </c>
      <c r="JF195" s="17" t="str">
        <f t="shared" ca="1" si="478"/>
        <v/>
      </c>
      <c r="JG195" s="17" t="str">
        <f t="shared" ca="1" si="479"/>
        <v/>
      </c>
      <c r="JH195" s="17" t="str">
        <f t="shared" ca="1" si="480"/>
        <v/>
      </c>
      <c r="JI195" s="17" t="str">
        <f t="shared" ca="1" si="481"/>
        <v/>
      </c>
      <c r="JJ195" s="17" t="str">
        <f t="shared" ca="1" si="482"/>
        <v/>
      </c>
      <c r="JK195" s="17" t="str">
        <f t="shared" ca="1" si="483"/>
        <v/>
      </c>
      <c r="JL195" s="17" t="str">
        <f t="shared" ca="1" si="484"/>
        <v/>
      </c>
      <c r="JM195" s="17" t="str">
        <f t="shared" ca="1" si="485"/>
        <v/>
      </c>
    </row>
    <row r="196" spans="1:273">
      <c r="A196" s="17" t="str">
        <f t="shared" ref="A196:A259" si="486">$S196&amp;"\"&amp;$DT196&amp;"\"&amp;$DU196&amp;"\"&amp;EL196</f>
        <v>\\\0</v>
      </c>
      <c r="B196" s="17" t="str">
        <f t="shared" ref="B196:B259" si="487">$S196&amp;"\"&amp;$DT196&amp;"\"&amp;$DU196&amp;"\"&amp;EM196</f>
        <v>\\\0</v>
      </c>
      <c r="C196" s="17" t="str">
        <f t="shared" ref="C196:C259" si="488">$S196&amp;"\"&amp;$DT196&amp;"\"&amp;$DU196&amp;"\"&amp;EN196</f>
        <v>\\\0</v>
      </c>
      <c r="D196" s="17" t="str">
        <f t="shared" ref="D196:D259" si="489">$S196&amp;"\"&amp;$DT196&amp;"\"&amp;$DU196&amp;"\"&amp;EO196</f>
        <v>\\\0</v>
      </c>
      <c r="E196" s="17" t="str">
        <f t="shared" ref="E196:E259" si="490">$S196&amp;"\"&amp;$DT196&amp;"\"&amp;$DU196&amp;"\"&amp;EP196</f>
        <v>\\\0</v>
      </c>
      <c r="F196" s="17" t="str">
        <f t="shared" ref="F196:F259" si="491">$S196&amp;"\"&amp;$DT196&amp;"\"&amp;$DU196&amp;"\"&amp;EQ196</f>
        <v>\\\0</v>
      </c>
      <c r="G196" s="17" t="str">
        <f t="shared" ref="G196:G259" si="492">$S196&amp;"\"&amp;$DT196&amp;"\"&amp;$DU196&amp;"\"&amp;ER196</f>
        <v>\\\0</v>
      </c>
      <c r="H196" s="17" t="str">
        <f t="shared" ref="H196:H259" si="493">$S196&amp;"\"&amp;$DT196&amp;"\"&amp;$DU196&amp;"\"&amp;ES196</f>
        <v>\\\0</v>
      </c>
      <c r="I196" s="17" t="str">
        <f t="shared" ref="I196:I259" si="494">$S196&amp;"\"&amp;$DT196&amp;"\"&amp;$DU196&amp;"\"&amp;ET196</f>
        <v>\\\0</v>
      </c>
      <c r="J196" s="17" t="str">
        <f t="shared" ref="J196:J259" si="495">$S196&amp;"\"&amp;$DT196&amp;"\"&amp;$DU196&amp;"\"&amp;EU196</f>
        <v>\\\0</v>
      </c>
      <c r="K196" s="17" t="str">
        <f t="shared" ref="K196:K259" si="496">$S196&amp;"\"&amp;$DT196&amp;"\"&amp;$DU196&amp;"\"&amp;EV196</f>
        <v>\\\0</v>
      </c>
      <c r="L196" s="17" t="str">
        <f t="shared" ref="L196:L259" si="497">$S196&amp;"\"&amp;$DT196&amp;"\"&amp;$DU196&amp;"\"&amp;EW196</f>
        <v>\\\0</v>
      </c>
      <c r="M196" s="17" t="str">
        <f t="shared" ref="M196:M259" si="498">$S196&amp;"\"&amp;$DT196&amp;"\"&amp;$DU196&amp;"\"&amp;EX196</f>
        <v>\\\0</v>
      </c>
      <c r="N196" s="17" t="str">
        <f t="shared" ref="N196:N259" si="499">$S196&amp;"\"&amp;$DT196&amp;"\"&amp;$DU196&amp;"\"&amp;EY196</f>
        <v>\\\0</v>
      </c>
      <c r="O196" s="17" t="str">
        <f t="shared" ref="O196:O259" si="500">$S196&amp;"\"&amp;$DT196&amp;"\"&amp;$DU196&amp;"\"&amp;EZ196</f>
        <v>\\\0</v>
      </c>
      <c r="P196" s="17" t="str">
        <f t="shared" ref="P196:P259" si="501">$S196&amp;"\"&amp;$DT196&amp;"\"&amp;$DU196&amp;"\"&amp;FA196</f>
        <v>\\\0</v>
      </c>
      <c r="R196" s="17" t="str">
        <f t="shared" ref="R196:R259" si="502">S196&amp;"\"&amp;DT196&amp;"\"&amp;DU196</f>
        <v>\\</v>
      </c>
      <c r="S196" s="38"/>
      <c r="T196" s="39"/>
      <c r="U196" s="31"/>
      <c r="V196" s="32"/>
      <c r="W196" s="36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35"/>
      <c r="DS196" s="287"/>
      <c r="DT196" s="36"/>
      <c r="DU196" s="37"/>
      <c r="DV196" s="28">
        <f>IF(AND($S196='자료입력 및 결과표시'!$B$6,COUNTIF($W196:$DR196,'자료입력 및 결과표시'!$C$6)&gt;=1),IF(OR('자료입력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DW196" s="28">
        <f>IF(AND($S196='자료입력 및 결과표시'!$B$7,COUNTIF($W196:$DR196,'자료입력 및 결과표시'!$C$7)&gt;=1),IF(OR('자료입력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DX196" s="28">
        <f>IF(AND($S196='자료입력 및 결과표시'!$B$8,COUNTIF($W196:$DR196,'자료입력 및 결과표시'!$C$8)&gt;=1),IF(OR('자료입력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DY196" s="28">
        <f>IF(AND($S196='자료입력 및 결과표시'!$B$9,COUNTIF($W196:$DR196,'자료입력 및 결과표시'!$C$9)&gt;=1),IF(OR('자료입력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DZ196" s="28">
        <f>IF(AND($S196='자료입력 및 결과표시'!$B$10,COUNTIF($W196:$DR196,'자료입력 및 결과표시'!$C$10)&gt;=1),IF(OR('자료입력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A196" s="28">
        <f>IF(AND($S196='자료입력 및 결과표시'!$B$11,COUNTIF($W196:$DR196,'자료입력 및 결과표시'!$C$11)&gt;=1),IF(OR('자료입력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B196" s="28">
        <f>IF(AND($S196='자료입력 및 결과표시'!$B$12,COUNTIF($W196:$DR196,'자료입력 및 결과표시'!$C$12)&gt;=1),IF(OR('자료입력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C196" s="28">
        <f>IF(AND($S196='자료입력 및 결과표시'!$B$13,COUNTIF($W196:$DR196,'자료입력 및 결과표시'!$C$13)&gt;=1),IF(OR('자료입력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D196" s="28">
        <f>IF(AND($S196='자료입력 및 결과표시'!$B$14,COUNTIF($W196:$DR196,'자료입력 및 결과표시'!$C$14)&gt;=1),IF(OR('자료입력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E196" s="28">
        <f>IF(AND($S196='자료입력 및 결과표시'!$B$15,COUNTIF($W196:$DR196,'자료입력 및 결과표시'!$C$15)&gt;=1),IF(OR('자료입력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F196" s="28">
        <f>IF(AND($S196='자료입력 및 결과표시'!$B$16,COUNTIF($W196:$DR196,'자료입력 및 결과표시'!$C$16)&gt;=1),IF(OR('자료입력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G196" s="28">
        <f>IF(AND($S196='자료입력 및 결과표시'!$B$17,COUNTIF($W196:$DR196,'자료입력 및 결과표시'!$C$17)&gt;=1),IF(OR('자료입력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H196" s="28">
        <f>IF(AND($S196='자료입력 및 결과표시'!$B$18,COUNTIF($W196:$DR196,'자료입력 및 결과표시'!$C$18)&gt;=1),IF(OR('자료입력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I196" s="28">
        <f>IF(AND($S196='자료입력 및 결과표시'!$B$19,COUNTIF($W196:$DR196,'자료입력 및 결과표시'!$C$19)&gt;=1),IF(OR('자료입력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J196" s="28">
        <f>IF(AND($S196='자료입력 및 결과표시'!$B$20,COUNTIF($W196:$DR196,'자료입력 및 결과표시'!$C$20)&gt;=1),IF(OR('자료입력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K196" s="28">
        <f>IF(AND($S196='자료입력 및 결과표시'!$B$21,COUNTIF($W196:$DR196,'자료입력 및 결과표시'!$C$21)&gt;=1),IF(OR('자료입력 및 결과표시'!$B$4+90&gt;=$V196,'자료입력 및 결과표시'!$B$4&lt;$U196),0,IF($V196-'자료입력 및 결과표시'!$B$4-90&gt;='자료입력 및 결과표시'!$E$4,'자료입력 및 결과표시'!$E$4,$V196-'자료입력 및 결과표시'!$B$4-90)),0)</f>
        <v>0</v>
      </c>
      <c r="EL196" s="17">
        <f>IF(AND(S196='자료입력 및 결과표시'!$B$6,COUNTIF('업무중복도(데이터 입력)'!$W196:$DR196,'자료입력 및 결과표시'!$C$6)&gt;=1),1,0)</f>
        <v>0</v>
      </c>
      <c r="EM196" s="17">
        <f>IF(AND(S196='자료입력 및 결과표시'!$B$7,COUNTIF('업무중복도(데이터 입력)'!$W196:$DR196,'자료입력 및 결과표시'!$C$7)&gt;=1),2,0)</f>
        <v>0</v>
      </c>
      <c r="EN196" s="17">
        <f>IF(AND(S196='자료입력 및 결과표시'!$B$8,COUNTIF('업무중복도(데이터 입력)'!$W196:$DR196,'자료입력 및 결과표시'!$C$8)&gt;=1),3,0)</f>
        <v>0</v>
      </c>
      <c r="EO196" s="17">
        <f>IF(AND(S196='자료입력 및 결과표시'!$B$9,COUNTIF('업무중복도(데이터 입력)'!$W196:$DR196,'자료입력 및 결과표시'!$C$9)&gt;=1),4,0)</f>
        <v>0</v>
      </c>
      <c r="EP196" s="17">
        <f>IF(AND(S196='자료입력 및 결과표시'!$B$10,COUNTIF('업무중복도(데이터 입력)'!$W196:$DR196,'자료입력 및 결과표시'!$C$10)&gt;=1),5,0)</f>
        <v>0</v>
      </c>
      <c r="EQ196" s="17">
        <f>IF(AND(S196='자료입력 및 결과표시'!$B$11,COUNTIF('업무중복도(데이터 입력)'!$W196:$DR196,'자료입력 및 결과표시'!$C$11)&gt;=1),6,0)</f>
        <v>0</v>
      </c>
      <c r="ER196" s="17">
        <f>IF(AND(S196='자료입력 및 결과표시'!$B$12,COUNTIF('업무중복도(데이터 입력)'!$W196:$DR196,'자료입력 및 결과표시'!$C$12)&gt;=1),7,0)</f>
        <v>0</v>
      </c>
      <c r="ES196" s="17">
        <f>IF(AND(S196='자료입력 및 결과표시'!$B$13,COUNTIF('업무중복도(데이터 입력)'!$W196:$DR196,'자료입력 및 결과표시'!$C$13)&gt;=1),8,0)</f>
        <v>0</v>
      </c>
      <c r="ET196" s="17">
        <f>IF(AND(S196='자료입력 및 결과표시'!$B$14,COUNTIF('업무중복도(데이터 입력)'!$W196:$DR196,'자료입력 및 결과표시'!$C$14)&gt;=1),9,0)</f>
        <v>0</v>
      </c>
      <c r="EU196" s="17">
        <f>IF(AND(S196='자료입력 및 결과표시'!$B$15,COUNTIF('업무중복도(데이터 입력)'!$W196:$DR196,'자료입력 및 결과표시'!$C$15)&gt;=1),10,0)</f>
        <v>0</v>
      </c>
      <c r="EV196" s="17">
        <f>IF(AND(S196='자료입력 및 결과표시'!$B$16,COUNTIF('업무중복도(데이터 입력)'!$W196:$DR196,'자료입력 및 결과표시'!$C$16)&gt;=1),11,0)</f>
        <v>0</v>
      </c>
      <c r="EW196" s="17">
        <f>IF(AND(S196='자료입력 및 결과표시'!$B$17,COUNTIF('업무중복도(데이터 입력)'!$W196:$DR196,'자료입력 및 결과표시'!$C$17)&gt;=1),12,0)</f>
        <v>0</v>
      </c>
      <c r="EX196" s="17">
        <f>IF(AND(S196='자료입력 및 결과표시'!$B$18,COUNTIF('업무중복도(데이터 입력)'!$W196:$DR196,'자료입력 및 결과표시'!$C$18)&gt;=1),13,0)</f>
        <v>0</v>
      </c>
      <c r="EY196" s="17">
        <f>IF(AND(S196='자료입력 및 결과표시'!$B$19,COUNTIF('업무중복도(데이터 입력)'!$W196:$DR196,'자료입력 및 결과표시'!$C$19)&gt;=1),14,0)</f>
        <v>0</v>
      </c>
      <c r="EZ196" s="17">
        <f>IF(AND(S196='자료입력 및 결과표시'!$B$20,COUNTIF('업무중복도(데이터 입력)'!$W196:$DR196,'자료입력 및 결과표시'!$C$20)&gt;=1),15,0)</f>
        <v>0</v>
      </c>
      <c r="FA196" s="17">
        <f>IF(AND(S196='자료입력 및 결과표시'!$B$21,COUNTIF('업무중복도(데이터 입력)'!$W196:$DR196,'자료입력 및 결과표시'!$C$21)&gt;=1),16,0)</f>
        <v>0</v>
      </c>
      <c r="FD196" s="270" t="str">
        <f ca="1">IFERROR(MATCH('자료입력 및 결과표시'!$C$62,OFFSET($R$3,$FD195,,1000),0)+$FD195,"")</f>
        <v/>
      </c>
      <c r="FE196" s="271" t="str">
        <f t="shared" ref="FE196:FE259" ca="1" si="503">IFERROR(INDEX(DS$3:DS$1003,$FD196),"")</f>
        <v/>
      </c>
      <c r="FK196" s="17">
        <f t="shared" ref="FK196:FK259" si="504">COUNTA(W196:DR196)</f>
        <v>0</v>
      </c>
      <c r="FO196"/>
      <c r="FP196" s="17" t="str">
        <f t="shared" ref="FP196:FP259" ca="1" si="505">IFERROR(INDEX(FK$3:FK$1003,$FQ196),"")</f>
        <v/>
      </c>
      <c r="FQ196" s="270" t="str">
        <f ca="1">IFERROR(MATCH('자료입력 및 결과표시'!$C$62,OFFSET($R$3,$FQ195,,1000),0)+$FQ195,"")</f>
        <v/>
      </c>
      <c r="FR196" s="17" t="str">
        <f t="shared" ca="1" si="386"/>
        <v/>
      </c>
      <c r="FS196" s="17" t="str">
        <f t="shared" ca="1" si="387"/>
        <v/>
      </c>
      <c r="FT196" s="17" t="str">
        <f t="shared" ca="1" si="388"/>
        <v/>
      </c>
      <c r="FU196" s="17" t="str">
        <f t="shared" ca="1" si="389"/>
        <v/>
      </c>
      <c r="FV196" s="17" t="str">
        <f t="shared" ca="1" si="390"/>
        <v/>
      </c>
      <c r="FW196" s="17" t="str">
        <f t="shared" ca="1" si="391"/>
        <v/>
      </c>
      <c r="FX196" s="17" t="str">
        <f t="shared" ca="1" si="392"/>
        <v/>
      </c>
      <c r="FY196" s="17" t="str">
        <f t="shared" ca="1" si="393"/>
        <v/>
      </c>
      <c r="FZ196" s="17" t="str">
        <f t="shared" ca="1" si="394"/>
        <v/>
      </c>
      <c r="GA196" s="17" t="str">
        <f t="shared" ca="1" si="395"/>
        <v/>
      </c>
      <c r="GB196" s="17" t="str">
        <f t="shared" ca="1" si="396"/>
        <v/>
      </c>
      <c r="GC196" s="17" t="str">
        <f t="shared" ca="1" si="397"/>
        <v/>
      </c>
      <c r="GD196" s="17" t="str">
        <f t="shared" ca="1" si="398"/>
        <v/>
      </c>
      <c r="GE196" s="17" t="str">
        <f t="shared" ca="1" si="399"/>
        <v/>
      </c>
      <c r="GF196" s="17" t="str">
        <f t="shared" ca="1" si="400"/>
        <v/>
      </c>
      <c r="GG196" s="17" t="str">
        <f t="shared" ca="1" si="401"/>
        <v/>
      </c>
      <c r="GH196" s="17" t="str">
        <f t="shared" ca="1" si="402"/>
        <v/>
      </c>
      <c r="GI196" s="17" t="str">
        <f t="shared" ca="1" si="403"/>
        <v/>
      </c>
      <c r="GJ196" s="17" t="str">
        <f t="shared" ca="1" si="404"/>
        <v/>
      </c>
      <c r="GK196" s="17" t="str">
        <f t="shared" ca="1" si="405"/>
        <v/>
      </c>
      <c r="GL196" s="17" t="str">
        <f t="shared" ca="1" si="406"/>
        <v/>
      </c>
      <c r="GM196" s="17" t="str">
        <f t="shared" ca="1" si="407"/>
        <v/>
      </c>
      <c r="GN196" s="17" t="str">
        <f t="shared" ca="1" si="408"/>
        <v/>
      </c>
      <c r="GO196" s="17" t="str">
        <f t="shared" ca="1" si="409"/>
        <v/>
      </c>
      <c r="GP196" s="17" t="str">
        <f t="shared" ca="1" si="410"/>
        <v/>
      </c>
      <c r="GQ196" s="17" t="str">
        <f t="shared" ca="1" si="411"/>
        <v/>
      </c>
      <c r="GR196" s="17" t="str">
        <f t="shared" ca="1" si="412"/>
        <v/>
      </c>
      <c r="GS196" s="17" t="str">
        <f t="shared" ca="1" si="413"/>
        <v/>
      </c>
      <c r="GT196" s="17" t="str">
        <f t="shared" ca="1" si="414"/>
        <v/>
      </c>
      <c r="GU196" s="17" t="str">
        <f t="shared" ca="1" si="415"/>
        <v/>
      </c>
      <c r="GV196" s="17" t="str">
        <f t="shared" ca="1" si="416"/>
        <v/>
      </c>
      <c r="GW196" s="17" t="str">
        <f t="shared" ca="1" si="417"/>
        <v/>
      </c>
      <c r="GX196" s="17" t="str">
        <f t="shared" ca="1" si="418"/>
        <v/>
      </c>
      <c r="GY196" s="17" t="str">
        <f t="shared" ca="1" si="419"/>
        <v/>
      </c>
      <c r="GZ196" s="17" t="str">
        <f t="shared" ca="1" si="420"/>
        <v/>
      </c>
      <c r="HA196" s="17" t="str">
        <f t="shared" ca="1" si="421"/>
        <v/>
      </c>
      <c r="HB196" s="17" t="str">
        <f t="shared" ca="1" si="422"/>
        <v/>
      </c>
      <c r="HC196" s="17" t="str">
        <f t="shared" ca="1" si="423"/>
        <v/>
      </c>
      <c r="HD196" s="17" t="str">
        <f t="shared" ca="1" si="424"/>
        <v/>
      </c>
      <c r="HE196" s="17" t="str">
        <f t="shared" ca="1" si="425"/>
        <v/>
      </c>
      <c r="HF196" s="17" t="str">
        <f t="shared" ca="1" si="426"/>
        <v/>
      </c>
      <c r="HG196" s="17" t="str">
        <f t="shared" ca="1" si="427"/>
        <v/>
      </c>
      <c r="HH196" s="17" t="str">
        <f t="shared" ca="1" si="428"/>
        <v/>
      </c>
      <c r="HI196" s="17" t="str">
        <f t="shared" ca="1" si="429"/>
        <v/>
      </c>
      <c r="HJ196" s="17" t="str">
        <f t="shared" ca="1" si="430"/>
        <v/>
      </c>
      <c r="HK196" s="17" t="str">
        <f t="shared" ca="1" si="431"/>
        <v/>
      </c>
      <c r="HL196" s="17" t="str">
        <f t="shared" ca="1" si="432"/>
        <v/>
      </c>
      <c r="HM196" s="17" t="str">
        <f t="shared" ca="1" si="433"/>
        <v/>
      </c>
      <c r="HN196" s="17" t="str">
        <f t="shared" ca="1" si="434"/>
        <v/>
      </c>
      <c r="HO196" s="17" t="str">
        <f t="shared" ca="1" si="435"/>
        <v/>
      </c>
      <c r="HP196" s="17" t="str">
        <f t="shared" ca="1" si="436"/>
        <v/>
      </c>
      <c r="HQ196" s="17" t="str">
        <f t="shared" ca="1" si="437"/>
        <v/>
      </c>
      <c r="HR196" s="17" t="str">
        <f t="shared" ca="1" si="438"/>
        <v/>
      </c>
      <c r="HS196" s="17" t="str">
        <f t="shared" ca="1" si="439"/>
        <v/>
      </c>
      <c r="HT196" s="17" t="str">
        <f t="shared" ca="1" si="440"/>
        <v/>
      </c>
      <c r="HU196" s="17" t="str">
        <f t="shared" ca="1" si="441"/>
        <v/>
      </c>
      <c r="HV196" s="17" t="str">
        <f t="shared" ca="1" si="442"/>
        <v/>
      </c>
      <c r="HW196" s="17" t="str">
        <f t="shared" ca="1" si="443"/>
        <v/>
      </c>
      <c r="HX196" s="17" t="str">
        <f t="shared" ca="1" si="444"/>
        <v/>
      </c>
      <c r="HY196" s="17" t="str">
        <f t="shared" ca="1" si="445"/>
        <v/>
      </c>
      <c r="HZ196" s="17" t="str">
        <f t="shared" ca="1" si="446"/>
        <v/>
      </c>
      <c r="IA196" s="17" t="str">
        <f t="shared" ca="1" si="447"/>
        <v/>
      </c>
      <c r="IB196" s="17" t="str">
        <f t="shared" ca="1" si="448"/>
        <v/>
      </c>
      <c r="IC196" s="17" t="str">
        <f t="shared" ca="1" si="449"/>
        <v/>
      </c>
      <c r="ID196" s="17" t="str">
        <f t="shared" ca="1" si="450"/>
        <v/>
      </c>
      <c r="IE196" s="17" t="str">
        <f t="shared" ca="1" si="451"/>
        <v/>
      </c>
      <c r="IF196" s="17" t="str">
        <f t="shared" ca="1" si="452"/>
        <v/>
      </c>
      <c r="IG196" s="17" t="str">
        <f t="shared" ca="1" si="453"/>
        <v/>
      </c>
      <c r="IH196" s="17" t="str">
        <f t="shared" ca="1" si="454"/>
        <v/>
      </c>
      <c r="II196" s="17" t="str">
        <f t="shared" ca="1" si="455"/>
        <v/>
      </c>
      <c r="IJ196" s="17" t="str">
        <f t="shared" ca="1" si="456"/>
        <v/>
      </c>
      <c r="IK196" s="17" t="str">
        <f t="shared" ca="1" si="457"/>
        <v/>
      </c>
      <c r="IL196" s="17" t="str">
        <f t="shared" ca="1" si="458"/>
        <v/>
      </c>
      <c r="IM196" s="17" t="str">
        <f t="shared" ca="1" si="459"/>
        <v/>
      </c>
      <c r="IN196" s="17" t="str">
        <f t="shared" ca="1" si="460"/>
        <v/>
      </c>
      <c r="IO196" s="17" t="str">
        <f t="shared" ca="1" si="461"/>
        <v/>
      </c>
      <c r="IP196" s="17" t="str">
        <f t="shared" ca="1" si="462"/>
        <v/>
      </c>
      <c r="IQ196" s="17" t="str">
        <f t="shared" ca="1" si="463"/>
        <v/>
      </c>
      <c r="IR196" s="17" t="str">
        <f t="shared" ca="1" si="464"/>
        <v/>
      </c>
      <c r="IS196" s="17" t="str">
        <f t="shared" ca="1" si="465"/>
        <v/>
      </c>
      <c r="IT196" s="17" t="str">
        <f t="shared" ca="1" si="466"/>
        <v/>
      </c>
      <c r="IU196" s="17" t="str">
        <f t="shared" ca="1" si="467"/>
        <v/>
      </c>
      <c r="IV196" s="17" t="str">
        <f t="shared" ca="1" si="468"/>
        <v/>
      </c>
      <c r="IW196" s="17" t="str">
        <f t="shared" ca="1" si="469"/>
        <v/>
      </c>
      <c r="IX196" s="17" t="str">
        <f t="shared" ca="1" si="470"/>
        <v/>
      </c>
      <c r="IY196" s="17" t="str">
        <f t="shared" ca="1" si="471"/>
        <v/>
      </c>
      <c r="IZ196" s="17" t="str">
        <f t="shared" ca="1" si="472"/>
        <v/>
      </c>
      <c r="JA196" s="17" t="str">
        <f t="shared" ca="1" si="473"/>
        <v/>
      </c>
      <c r="JB196" s="17" t="str">
        <f t="shared" ca="1" si="474"/>
        <v/>
      </c>
      <c r="JC196" s="17" t="str">
        <f t="shared" ca="1" si="475"/>
        <v/>
      </c>
      <c r="JD196" s="17" t="str">
        <f t="shared" ca="1" si="476"/>
        <v/>
      </c>
      <c r="JE196" s="17" t="str">
        <f t="shared" ca="1" si="477"/>
        <v/>
      </c>
      <c r="JF196" s="17" t="str">
        <f t="shared" ca="1" si="478"/>
        <v/>
      </c>
      <c r="JG196" s="17" t="str">
        <f t="shared" ca="1" si="479"/>
        <v/>
      </c>
      <c r="JH196" s="17" t="str">
        <f t="shared" ca="1" si="480"/>
        <v/>
      </c>
      <c r="JI196" s="17" t="str">
        <f t="shared" ca="1" si="481"/>
        <v/>
      </c>
      <c r="JJ196" s="17" t="str">
        <f t="shared" ca="1" si="482"/>
        <v/>
      </c>
      <c r="JK196" s="17" t="str">
        <f t="shared" ca="1" si="483"/>
        <v/>
      </c>
      <c r="JL196" s="17" t="str">
        <f t="shared" ca="1" si="484"/>
        <v/>
      </c>
      <c r="JM196" s="17" t="str">
        <f t="shared" ca="1" si="485"/>
        <v/>
      </c>
    </row>
    <row r="197" spans="1:273">
      <c r="A197" s="17" t="str">
        <f t="shared" si="486"/>
        <v>\\\0</v>
      </c>
      <c r="B197" s="17" t="str">
        <f t="shared" si="487"/>
        <v>\\\0</v>
      </c>
      <c r="C197" s="17" t="str">
        <f t="shared" si="488"/>
        <v>\\\0</v>
      </c>
      <c r="D197" s="17" t="str">
        <f t="shared" si="489"/>
        <v>\\\0</v>
      </c>
      <c r="E197" s="17" t="str">
        <f t="shared" si="490"/>
        <v>\\\0</v>
      </c>
      <c r="F197" s="17" t="str">
        <f t="shared" si="491"/>
        <v>\\\0</v>
      </c>
      <c r="G197" s="17" t="str">
        <f t="shared" si="492"/>
        <v>\\\0</v>
      </c>
      <c r="H197" s="17" t="str">
        <f t="shared" si="493"/>
        <v>\\\0</v>
      </c>
      <c r="I197" s="17" t="str">
        <f t="shared" si="494"/>
        <v>\\\0</v>
      </c>
      <c r="J197" s="17" t="str">
        <f t="shared" si="495"/>
        <v>\\\0</v>
      </c>
      <c r="K197" s="17" t="str">
        <f t="shared" si="496"/>
        <v>\\\0</v>
      </c>
      <c r="L197" s="17" t="str">
        <f t="shared" si="497"/>
        <v>\\\0</v>
      </c>
      <c r="M197" s="17" t="str">
        <f t="shared" si="498"/>
        <v>\\\0</v>
      </c>
      <c r="N197" s="17" t="str">
        <f t="shared" si="499"/>
        <v>\\\0</v>
      </c>
      <c r="O197" s="17" t="str">
        <f t="shared" si="500"/>
        <v>\\\0</v>
      </c>
      <c r="P197" s="17" t="str">
        <f t="shared" si="501"/>
        <v>\\\0</v>
      </c>
      <c r="R197" s="17" t="str">
        <f t="shared" si="502"/>
        <v>\\</v>
      </c>
      <c r="S197" s="38"/>
      <c r="T197" s="39"/>
      <c r="U197" s="31"/>
      <c r="V197" s="32"/>
      <c r="W197" s="36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35"/>
      <c r="DS197" s="287"/>
      <c r="DT197" s="36"/>
      <c r="DU197" s="37"/>
      <c r="DV197" s="28">
        <f>IF(AND($S197='자료입력 및 결과표시'!$B$6,COUNTIF($W197:$DR197,'자료입력 및 결과표시'!$C$6)&gt;=1),IF(OR('자료입력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DW197" s="28">
        <f>IF(AND($S197='자료입력 및 결과표시'!$B$7,COUNTIF($W197:$DR197,'자료입력 및 결과표시'!$C$7)&gt;=1),IF(OR('자료입력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DX197" s="28">
        <f>IF(AND($S197='자료입력 및 결과표시'!$B$8,COUNTIF($W197:$DR197,'자료입력 및 결과표시'!$C$8)&gt;=1),IF(OR('자료입력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DY197" s="28">
        <f>IF(AND($S197='자료입력 및 결과표시'!$B$9,COUNTIF($W197:$DR197,'자료입력 및 결과표시'!$C$9)&gt;=1),IF(OR('자료입력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DZ197" s="28">
        <f>IF(AND($S197='자료입력 및 결과표시'!$B$10,COUNTIF($W197:$DR197,'자료입력 및 결과표시'!$C$10)&gt;=1),IF(OR('자료입력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A197" s="28">
        <f>IF(AND($S197='자료입력 및 결과표시'!$B$11,COUNTIF($W197:$DR197,'자료입력 및 결과표시'!$C$11)&gt;=1),IF(OR('자료입력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B197" s="28">
        <f>IF(AND($S197='자료입력 및 결과표시'!$B$12,COUNTIF($W197:$DR197,'자료입력 및 결과표시'!$C$12)&gt;=1),IF(OR('자료입력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C197" s="28">
        <f>IF(AND($S197='자료입력 및 결과표시'!$B$13,COUNTIF($W197:$DR197,'자료입력 및 결과표시'!$C$13)&gt;=1),IF(OR('자료입력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D197" s="28">
        <f>IF(AND($S197='자료입력 및 결과표시'!$B$14,COUNTIF($W197:$DR197,'자료입력 및 결과표시'!$C$14)&gt;=1),IF(OR('자료입력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E197" s="28">
        <f>IF(AND($S197='자료입력 및 결과표시'!$B$15,COUNTIF($W197:$DR197,'자료입력 및 결과표시'!$C$15)&gt;=1),IF(OR('자료입력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F197" s="28">
        <f>IF(AND($S197='자료입력 및 결과표시'!$B$16,COUNTIF($W197:$DR197,'자료입력 및 결과표시'!$C$16)&gt;=1),IF(OR('자료입력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G197" s="28">
        <f>IF(AND($S197='자료입력 및 결과표시'!$B$17,COUNTIF($W197:$DR197,'자료입력 및 결과표시'!$C$17)&gt;=1),IF(OR('자료입력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H197" s="28">
        <f>IF(AND($S197='자료입력 및 결과표시'!$B$18,COUNTIF($W197:$DR197,'자료입력 및 결과표시'!$C$18)&gt;=1),IF(OR('자료입력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I197" s="28">
        <f>IF(AND($S197='자료입력 및 결과표시'!$B$19,COUNTIF($W197:$DR197,'자료입력 및 결과표시'!$C$19)&gt;=1),IF(OR('자료입력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J197" s="28">
        <f>IF(AND($S197='자료입력 및 결과표시'!$B$20,COUNTIF($W197:$DR197,'자료입력 및 결과표시'!$C$20)&gt;=1),IF(OR('자료입력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K197" s="28">
        <f>IF(AND($S197='자료입력 및 결과표시'!$B$21,COUNTIF($W197:$DR197,'자료입력 및 결과표시'!$C$21)&gt;=1),IF(OR('자료입력 및 결과표시'!$B$4+90&gt;=$V197,'자료입력 및 결과표시'!$B$4&lt;$U197),0,IF($V197-'자료입력 및 결과표시'!$B$4-90&gt;='자료입력 및 결과표시'!$E$4,'자료입력 및 결과표시'!$E$4,$V197-'자료입력 및 결과표시'!$B$4-90)),0)</f>
        <v>0</v>
      </c>
      <c r="EL197" s="17">
        <f>IF(AND(S197='자료입력 및 결과표시'!$B$6,COUNTIF('업무중복도(데이터 입력)'!$W197:$DR197,'자료입력 및 결과표시'!$C$6)&gt;=1),1,0)</f>
        <v>0</v>
      </c>
      <c r="EM197" s="17">
        <f>IF(AND(S197='자료입력 및 결과표시'!$B$7,COUNTIF('업무중복도(데이터 입력)'!$W197:$DR197,'자료입력 및 결과표시'!$C$7)&gt;=1),2,0)</f>
        <v>0</v>
      </c>
      <c r="EN197" s="17">
        <f>IF(AND(S197='자료입력 및 결과표시'!$B$8,COUNTIF('업무중복도(데이터 입력)'!$W197:$DR197,'자료입력 및 결과표시'!$C$8)&gt;=1),3,0)</f>
        <v>0</v>
      </c>
      <c r="EO197" s="17">
        <f>IF(AND(S197='자료입력 및 결과표시'!$B$9,COUNTIF('업무중복도(데이터 입력)'!$W197:$DR197,'자료입력 및 결과표시'!$C$9)&gt;=1),4,0)</f>
        <v>0</v>
      </c>
      <c r="EP197" s="17">
        <f>IF(AND(S197='자료입력 및 결과표시'!$B$10,COUNTIF('업무중복도(데이터 입력)'!$W197:$DR197,'자료입력 및 결과표시'!$C$10)&gt;=1),5,0)</f>
        <v>0</v>
      </c>
      <c r="EQ197" s="17">
        <f>IF(AND(S197='자료입력 및 결과표시'!$B$11,COUNTIF('업무중복도(데이터 입력)'!$W197:$DR197,'자료입력 및 결과표시'!$C$11)&gt;=1),6,0)</f>
        <v>0</v>
      </c>
      <c r="ER197" s="17">
        <f>IF(AND(S197='자료입력 및 결과표시'!$B$12,COUNTIF('업무중복도(데이터 입력)'!$W197:$DR197,'자료입력 및 결과표시'!$C$12)&gt;=1),7,0)</f>
        <v>0</v>
      </c>
      <c r="ES197" s="17">
        <f>IF(AND(S197='자료입력 및 결과표시'!$B$13,COUNTIF('업무중복도(데이터 입력)'!$W197:$DR197,'자료입력 및 결과표시'!$C$13)&gt;=1),8,0)</f>
        <v>0</v>
      </c>
      <c r="ET197" s="17">
        <f>IF(AND(S197='자료입력 및 결과표시'!$B$14,COUNTIF('업무중복도(데이터 입력)'!$W197:$DR197,'자료입력 및 결과표시'!$C$14)&gt;=1),9,0)</f>
        <v>0</v>
      </c>
      <c r="EU197" s="17">
        <f>IF(AND(S197='자료입력 및 결과표시'!$B$15,COUNTIF('업무중복도(데이터 입력)'!$W197:$DR197,'자료입력 및 결과표시'!$C$15)&gt;=1),10,0)</f>
        <v>0</v>
      </c>
      <c r="EV197" s="17">
        <f>IF(AND(S197='자료입력 및 결과표시'!$B$16,COUNTIF('업무중복도(데이터 입력)'!$W197:$DR197,'자료입력 및 결과표시'!$C$16)&gt;=1),11,0)</f>
        <v>0</v>
      </c>
      <c r="EW197" s="17">
        <f>IF(AND(S197='자료입력 및 결과표시'!$B$17,COUNTIF('업무중복도(데이터 입력)'!$W197:$DR197,'자료입력 및 결과표시'!$C$17)&gt;=1),12,0)</f>
        <v>0</v>
      </c>
      <c r="EX197" s="17">
        <f>IF(AND(S197='자료입력 및 결과표시'!$B$18,COUNTIF('업무중복도(데이터 입력)'!$W197:$DR197,'자료입력 및 결과표시'!$C$18)&gt;=1),13,0)</f>
        <v>0</v>
      </c>
      <c r="EY197" s="17">
        <f>IF(AND(S197='자료입력 및 결과표시'!$B$19,COUNTIF('업무중복도(데이터 입력)'!$W197:$DR197,'자료입력 및 결과표시'!$C$19)&gt;=1),14,0)</f>
        <v>0</v>
      </c>
      <c r="EZ197" s="17">
        <f>IF(AND(S197='자료입력 및 결과표시'!$B$20,COUNTIF('업무중복도(데이터 입력)'!$W197:$DR197,'자료입력 및 결과표시'!$C$20)&gt;=1),15,0)</f>
        <v>0</v>
      </c>
      <c r="FA197" s="17">
        <f>IF(AND(S197='자료입력 및 결과표시'!$B$21,COUNTIF('업무중복도(데이터 입력)'!$W197:$DR197,'자료입력 및 결과표시'!$C$21)&gt;=1),16,0)</f>
        <v>0</v>
      </c>
      <c r="FD197" s="270" t="str">
        <f ca="1">IFERROR(MATCH('자료입력 및 결과표시'!$C$62,OFFSET($R$3,$FD196,,1000),0)+$FD196,"")</f>
        <v/>
      </c>
      <c r="FE197" s="271" t="str">
        <f t="shared" ca="1" si="503"/>
        <v/>
      </c>
      <c r="FK197" s="17">
        <f t="shared" si="504"/>
        <v>0</v>
      </c>
      <c r="FO197"/>
      <c r="FP197" s="17" t="str">
        <f t="shared" ca="1" si="505"/>
        <v/>
      </c>
      <c r="FQ197" s="270" t="str">
        <f ca="1">IFERROR(MATCH('자료입력 및 결과표시'!$C$62,OFFSET($R$3,$FQ196,,1000),0)+$FQ196,"")</f>
        <v/>
      </c>
      <c r="FR197" s="17" t="str">
        <f t="shared" ca="1" si="386"/>
        <v/>
      </c>
      <c r="FS197" s="17" t="str">
        <f t="shared" ca="1" si="387"/>
        <v/>
      </c>
      <c r="FT197" s="17" t="str">
        <f t="shared" ca="1" si="388"/>
        <v/>
      </c>
      <c r="FU197" s="17" t="str">
        <f t="shared" ca="1" si="389"/>
        <v/>
      </c>
      <c r="FV197" s="17" t="str">
        <f t="shared" ca="1" si="390"/>
        <v/>
      </c>
      <c r="FW197" s="17" t="str">
        <f t="shared" ca="1" si="391"/>
        <v/>
      </c>
      <c r="FX197" s="17" t="str">
        <f t="shared" ca="1" si="392"/>
        <v/>
      </c>
      <c r="FY197" s="17" t="str">
        <f t="shared" ca="1" si="393"/>
        <v/>
      </c>
      <c r="FZ197" s="17" t="str">
        <f t="shared" ca="1" si="394"/>
        <v/>
      </c>
      <c r="GA197" s="17" t="str">
        <f t="shared" ca="1" si="395"/>
        <v/>
      </c>
      <c r="GB197" s="17" t="str">
        <f t="shared" ca="1" si="396"/>
        <v/>
      </c>
      <c r="GC197" s="17" t="str">
        <f t="shared" ca="1" si="397"/>
        <v/>
      </c>
      <c r="GD197" s="17" t="str">
        <f t="shared" ca="1" si="398"/>
        <v/>
      </c>
      <c r="GE197" s="17" t="str">
        <f t="shared" ca="1" si="399"/>
        <v/>
      </c>
      <c r="GF197" s="17" t="str">
        <f t="shared" ca="1" si="400"/>
        <v/>
      </c>
      <c r="GG197" s="17" t="str">
        <f t="shared" ca="1" si="401"/>
        <v/>
      </c>
      <c r="GH197" s="17" t="str">
        <f t="shared" ca="1" si="402"/>
        <v/>
      </c>
      <c r="GI197" s="17" t="str">
        <f t="shared" ca="1" si="403"/>
        <v/>
      </c>
      <c r="GJ197" s="17" t="str">
        <f t="shared" ca="1" si="404"/>
        <v/>
      </c>
      <c r="GK197" s="17" t="str">
        <f t="shared" ca="1" si="405"/>
        <v/>
      </c>
      <c r="GL197" s="17" t="str">
        <f t="shared" ca="1" si="406"/>
        <v/>
      </c>
      <c r="GM197" s="17" t="str">
        <f t="shared" ca="1" si="407"/>
        <v/>
      </c>
      <c r="GN197" s="17" t="str">
        <f t="shared" ca="1" si="408"/>
        <v/>
      </c>
      <c r="GO197" s="17" t="str">
        <f t="shared" ca="1" si="409"/>
        <v/>
      </c>
      <c r="GP197" s="17" t="str">
        <f t="shared" ca="1" si="410"/>
        <v/>
      </c>
      <c r="GQ197" s="17" t="str">
        <f t="shared" ca="1" si="411"/>
        <v/>
      </c>
      <c r="GR197" s="17" t="str">
        <f t="shared" ca="1" si="412"/>
        <v/>
      </c>
      <c r="GS197" s="17" t="str">
        <f t="shared" ca="1" si="413"/>
        <v/>
      </c>
      <c r="GT197" s="17" t="str">
        <f t="shared" ca="1" si="414"/>
        <v/>
      </c>
      <c r="GU197" s="17" t="str">
        <f t="shared" ca="1" si="415"/>
        <v/>
      </c>
      <c r="GV197" s="17" t="str">
        <f t="shared" ca="1" si="416"/>
        <v/>
      </c>
      <c r="GW197" s="17" t="str">
        <f t="shared" ca="1" si="417"/>
        <v/>
      </c>
      <c r="GX197" s="17" t="str">
        <f t="shared" ca="1" si="418"/>
        <v/>
      </c>
      <c r="GY197" s="17" t="str">
        <f t="shared" ca="1" si="419"/>
        <v/>
      </c>
      <c r="GZ197" s="17" t="str">
        <f t="shared" ca="1" si="420"/>
        <v/>
      </c>
      <c r="HA197" s="17" t="str">
        <f t="shared" ca="1" si="421"/>
        <v/>
      </c>
      <c r="HB197" s="17" t="str">
        <f t="shared" ca="1" si="422"/>
        <v/>
      </c>
      <c r="HC197" s="17" t="str">
        <f t="shared" ca="1" si="423"/>
        <v/>
      </c>
      <c r="HD197" s="17" t="str">
        <f t="shared" ca="1" si="424"/>
        <v/>
      </c>
      <c r="HE197" s="17" t="str">
        <f t="shared" ca="1" si="425"/>
        <v/>
      </c>
      <c r="HF197" s="17" t="str">
        <f t="shared" ca="1" si="426"/>
        <v/>
      </c>
      <c r="HG197" s="17" t="str">
        <f t="shared" ca="1" si="427"/>
        <v/>
      </c>
      <c r="HH197" s="17" t="str">
        <f t="shared" ca="1" si="428"/>
        <v/>
      </c>
      <c r="HI197" s="17" t="str">
        <f t="shared" ca="1" si="429"/>
        <v/>
      </c>
      <c r="HJ197" s="17" t="str">
        <f t="shared" ca="1" si="430"/>
        <v/>
      </c>
      <c r="HK197" s="17" t="str">
        <f t="shared" ca="1" si="431"/>
        <v/>
      </c>
      <c r="HL197" s="17" t="str">
        <f t="shared" ca="1" si="432"/>
        <v/>
      </c>
      <c r="HM197" s="17" t="str">
        <f t="shared" ca="1" si="433"/>
        <v/>
      </c>
      <c r="HN197" s="17" t="str">
        <f t="shared" ca="1" si="434"/>
        <v/>
      </c>
      <c r="HO197" s="17" t="str">
        <f t="shared" ca="1" si="435"/>
        <v/>
      </c>
      <c r="HP197" s="17" t="str">
        <f t="shared" ca="1" si="436"/>
        <v/>
      </c>
      <c r="HQ197" s="17" t="str">
        <f t="shared" ca="1" si="437"/>
        <v/>
      </c>
      <c r="HR197" s="17" t="str">
        <f t="shared" ca="1" si="438"/>
        <v/>
      </c>
      <c r="HS197" s="17" t="str">
        <f t="shared" ca="1" si="439"/>
        <v/>
      </c>
      <c r="HT197" s="17" t="str">
        <f t="shared" ca="1" si="440"/>
        <v/>
      </c>
      <c r="HU197" s="17" t="str">
        <f t="shared" ca="1" si="441"/>
        <v/>
      </c>
      <c r="HV197" s="17" t="str">
        <f t="shared" ca="1" si="442"/>
        <v/>
      </c>
      <c r="HW197" s="17" t="str">
        <f t="shared" ca="1" si="443"/>
        <v/>
      </c>
      <c r="HX197" s="17" t="str">
        <f t="shared" ca="1" si="444"/>
        <v/>
      </c>
      <c r="HY197" s="17" t="str">
        <f t="shared" ca="1" si="445"/>
        <v/>
      </c>
      <c r="HZ197" s="17" t="str">
        <f t="shared" ca="1" si="446"/>
        <v/>
      </c>
      <c r="IA197" s="17" t="str">
        <f t="shared" ca="1" si="447"/>
        <v/>
      </c>
      <c r="IB197" s="17" t="str">
        <f t="shared" ca="1" si="448"/>
        <v/>
      </c>
      <c r="IC197" s="17" t="str">
        <f t="shared" ca="1" si="449"/>
        <v/>
      </c>
      <c r="ID197" s="17" t="str">
        <f t="shared" ca="1" si="450"/>
        <v/>
      </c>
      <c r="IE197" s="17" t="str">
        <f t="shared" ca="1" si="451"/>
        <v/>
      </c>
      <c r="IF197" s="17" t="str">
        <f t="shared" ca="1" si="452"/>
        <v/>
      </c>
      <c r="IG197" s="17" t="str">
        <f t="shared" ca="1" si="453"/>
        <v/>
      </c>
      <c r="IH197" s="17" t="str">
        <f t="shared" ca="1" si="454"/>
        <v/>
      </c>
      <c r="II197" s="17" t="str">
        <f t="shared" ca="1" si="455"/>
        <v/>
      </c>
      <c r="IJ197" s="17" t="str">
        <f t="shared" ca="1" si="456"/>
        <v/>
      </c>
      <c r="IK197" s="17" t="str">
        <f t="shared" ca="1" si="457"/>
        <v/>
      </c>
      <c r="IL197" s="17" t="str">
        <f t="shared" ca="1" si="458"/>
        <v/>
      </c>
      <c r="IM197" s="17" t="str">
        <f t="shared" ca="1" si="459"/>
        <v/>
      </c>
      <c r="IN197" s="17" t="str">
        <f t="shared" ca="1" si="460"/>
        <v/>
      </c>
      <c r="IO197" s="17" t="str">
        <f t="shared" ca="1" si="461"/>
        <v/>
      </c>
      <c r="IP197" s="17" t="str">
        <f t="shared" ca="1" si="462"/>
        <v/>
      </c>
      <c r="IQ197" s="17" t="str">
        <f t="shared" ca="1" si="463"/>
        <v/>
      </c>
      <c r="IR197" s="17" t="str">
        <f t="shared" ca="1" si="464"/>
        <v/>
      </c>
      <c r="IS197" s="17" t="str">
        <f t="shared" ca="1" si="465"/>
        <v/>
      </c>
      <c r="IT197" s="17" t="str">
        <f t="shared" ca="1" si="466"/>
        <v/>
      </c>
      <c r="IU197" s="17" t="str">
        <f t="shared" ca="1" si="467"/>
        <v/>
      </c>
      <c r="IV197" s="17" t="str">
        <f t="shared" ca="1" si="468"/>
        <v/>
      </c>
      <c r="IW197" s="17" t="str">
        <f t="shared" ca="1" si="469"/>
        <v/>
      </c>
      <c r="IX197" s="17" t="str">
        <f t="shared" ca="1" si="470"/>
        <v/>
      </c>
      <c r="IY197" s="17" t="str">
        <f t="shared" ca="1" si="471"/>
        <v/>
      </c>
      <c r="IZ197" s="17" t="str">
        <f t="shared" ca="1" si="472"/>
        <v/>
      </c>
      <c r="JA197" s="17" t="str">
        <f t="shared" ca="1" si="473"/>
        <v/>
      </c>
      <c r="JB197" s="17" t="str">
        <f t="shared" ca="1" si="474"/>
        <v/>
      </c>
      <c r="JC197" s="17" t="str">
        <f t="shared" ca="1" si="475"/>
        <v/>
      </c>
      <c r="JD197" s="17" t="str">
        <f t="shared" ca="1" si="476"/>
        <v/>
      </c>
      <c r="JE197" s="17" t="str">
        <f t="shared" ca="1" si="477"/>
        <v/>
      </c>
      <c r="JF197" s="17" t="str">
        <f t="shared" ca="1" si="478"/>
        <v/>
      </c>
      <c r="JG197" s="17" t="str">
        <f t="shared" ca="1" si="479"/>
        <v/>
      </c>
      <c r="JH197" s="17" t="str">
        <f t="shared" ca="1" si="480"/>
        <v/>
      </c>
      <c r="JI197" s="17" t="str">
        <f t="shared" ca="1" si="481"/>
        <v/>
      </c>
      <c r="JJ197" s="17" t="str">
        <f t="shared" ca="1" si="482"/>
        <v/>
      </c>
      <c r="JK197" s="17" t="str">
        <f t="shared" ca="1" si="483"/>
        <v/>
      </c>
      <c r="JL197" s="17" t="str">
        <f t="shared" ca="1" si="484"/>
        <v/>
      </c>
      <c r="JM197" s="17" t="str">
        <f t="shared" ca="1" si="485"/>
        <v/>
      </c>
    </row>
    <row r="198" spans="1:273">
      <c r="A198" s="17" t="str">
        <f t="shared" si="486"/>
        <v>\\\0</v>
      </c>
      <c r="B198" s="17" t="str">
        <f t="shared" si="487"/>
        <v>\\\0</v>
      </c>
      <c r="C198" s="17" t="str">
        <f t="shared" si="488"/>
        <v>\\\0</v>
      </c>
      <c r="D198" s="17" t="str">
        <f t="shared" si="489"/>
        <v>\\\0</v>
      </c>
      <c r="E198" s="17" t="str">
        <f t="shared" si="490"/>
        <v>\\\0</v>
      </c>
      <c r="F198" s="17" t="str">
        <f t="shared" si="491"/>
        <v>\\\0</v>
      </c>
      <c r="G198" s="17" t="str">
        <f t="shared" si="492"/>
        <v>\\\0</v>
      </c>
      <c r="H198" s="17" t="str">
        <f t="shared" si="493"/>
        <v>\\\0</v>
      </c>
      <c r="I198" s="17" t="str">
        <f t="shared" si="494"/>
        <v>\\\0</v>
      </c>
      <c r="J198" s="17" t="str">
        <f t="shared" si="495"/>
        <v>\\\0</v>
      </c>
      <c r="K198" s="17" t="str">
        <f t="shared" si="496"/>
        <v>\\\0</v>
      </c>
      <c r="L198" s="17" t="str">
        <f t="shared" si="497"/>
        <v>\\\0</v>
      </c>
      <c r="M198" s="17" t="str">
        <f t="shared" si="498"/>
        <v>\\\0</v>
      </c>
      <c r="N198" s="17" t="str">
        <f t="shared" si="499"/>
        <v>\\\0</v>
      </c>
      <c r="O198" s="17" t="str">
        <f t="shared" si="500"/>
        <v>\\\0</v>
      </c>
      <c r="P198" s="17" t="str">
        <f t="shared" si="501"/>
        <v>\\\0</v>
      </c>
      <c r="R198" s="17" t="str">
        <f t="shared" si="502"/>
        <v>\\</v>
      </c>
      <c r="S198" s="38"/>
      <c r="T198" s="39"/>
      <c r="U198" s="31"/>
      <c r="V198" s="32"/>
      <c r="W198" s="36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35"/>
      <c r="DS198" s="287"/>
      <c r="DT198" s="36"/>
      <c r="DU198" s="37"/>
      <c r="DV198" s="28">
        <f>IF(AND($S198='자료입력 및 결과표시'!$B$6,COUNTIF($W198:$DR198,'자료입력 및 결과표시'!$C$6)&gt;=1),IF(OR('자료입력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DW198" s="28">
        <f>IF(AND($S198='자료입력 및 결과표시'!$B$7,COUNTIF($W198:$DR198,'자료입력 및 결과표시'!$C$7)&gt;=1),IF(OR('자료입력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DX198" s="28">
        <f>IF(AND($S198='자료입력 및 결과표시'!$B$8,COUNTIF($W198:$DR198,'자료입력 및 결과표시'!$C$8)&gt;=1),IF(OR('자료입력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DY198" s="28">
        <f>IF(AND($S198='자료입력 및 결과표시'!$B$9,COUNTIF($W198:$DR198,'자료입력 및 결과표시'!$C$9)&gt;=1),IF(OR('자료입력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DZ198" s="28">
        <f>IF(AND($S198='자료입력 및 결과표시'!$B$10,COUNTIF($W198:$DR198,'자료입력 및 결과표시'!$C$10)&gt;=1),IF(OR('자료입력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A198" s="28">
        <f>IF(AND($S198='자료입력 및 결과표시'!$B$11,COUNTIF($W198:$DR198,'자료입력 및 결과표시'!$C$11)&gt;=1),IF(OR('자료입력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B198" s="28">
        <f>IF(AND($S198='자료입력 및 결과표시'!$B$12,COUNTIF($W198:$DR198,'자료입력 및 결과표시'!$C$12)&gt;=1),IF(OR('자료입력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C198" s="28">
        <f>IF(AND($S198='자료입력 및 결과표시'!$B$13,COUNTIF($W198:$DR198,'자료입력 및 결과표시'!$C$13)&gt;=1),IF(OR('자료입력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D198" s="28">
        <f>IF(AND($S198='자료입력 및 결과표시'!$B$14,COUNTIF($W198:$DR198,'자료입력 및 결과표시'!$C$14)&gt;=1),IF(OR('자료입력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E198" s="28">
        <f>IF(AND($S198='자료입력 및 결과표시'!$B$15,COUNTIF($W198:$DR198,'자료입력 및 결과표시'!$C$15)&gt;=1),IF(OR('자료입력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F198" s="28">
        <f>IF(AND($S198='자료입력 및 결과표시'!$B$16,COUNTIF($W198:$DR198,'자료입력 및 결과표시'!$C$16)&gt;=1),IF(OR('자료입력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G198" s="28">
        <f>IF(AND($S198='자료입력 및 결과표시'!$B$17,COUNTIF($W198:$DR198,'자료입력 및 결과표시'!$C$17)&gt;=1),IF(OR('자료입력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H198" s="28">
        <f>IF(AND($S198='자료입력 및 결과표시'!$B$18,COUNTIF($W198:$DR198,'자료입력 및 결과표시'!$C$18)&gt;=1),IF(OR('자료입력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I198" s="28">
        <f>IF(AND($S198='자료입력 및 결과표시'!$B$19,COUNTIF($W198:$DR198,'자료입력 및 결과표시'!$C$19)&gt;=1),IF(OR('자료입력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J198" s="28">
        <f>IF(AND($S198='자료입력 및 결과표시'!$B$20,COUNTIF($W198:$DR198,'자료입력 및 결과표시'!$C$20)&gt;=1),IF(OR('자료입력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K198" s="28">
        <f>IF(AND($S198='자료입력 및 결과표시'!$B$21,COUNTIF($W198:$DR198,'자료입력 및 결과표시'!$C$21)&gt;=1),IF(OR('자료입력 및 결과표시'!$B$4+90&gt;=$V198,'자료입력 및 결과표시'!$B$4&lt;$U198),0,IF($V198-'자료입력 및 결과표시'!$B$4-90&gt;='자료입력 및 결과표시'!$E$4,'자료입력 및 결과표시'!$E$4,$V198-'자료입력 및 결과표시'!$B$4-90)),0)</f>
        <v>0</v>
      </c>
      <c r="EL198" s="17">
        <f>IF(AND(S198='자료입력 및 결과표시'!$B$6,COUNTIF('업무중복도(데이터 입력)'!$W198:$DR198,'자료입력 및 결과표시'!$C$6)&gt;=1),1,0)</f>
        <v>0</v>
      </c>
      <c r="EM198" s="17">
        <f>IF(AND(S198='자료입력 및 결과표시'!$B$7,COUNTIF('업무중복도(데이터 입력)'!$W198:$DR198,'자료입력 및 결과표시'!$C$7)&gt;=1),2,0)</f>
        <v>0</v>
      </c>
      <c r="EN198" s="17">
        <f>IF(AND(S198='자료입력 및 결과표시'!$B$8,COUNTIF('업무중복도(데이터 입력)'!$W198:$DR198,'자료입력 및 결과표시'!$C$8)&gt;=1),3,0)</f>
        <v>0</v>
      </c>
      <c r="EO198" s="17">
        <f>IF(AND(S198='자료입력 및 결과표시'!$B$9,COUNTIF('업무중복도(데이터 입력)'!$W198:$DR198,'자료입력 및 결과표시'!$C$9)&gt;=1),4,0)</f>
        <v>0</v>
      </c>
      <c r="EP198" s="17">
        <f>IF(AND(S198='자료입력 및 결과표시'!$B$10,COUNTIF('업무중복도(데이터 입력)'!$W198:$DR198,'자료입력 및 결과표시'!$C$10)&gt;=1),5,0)</f>
        <v>0</v>
      </c>
      <c r="EQ198" s="17">
        <f>IF(AND(S198='자료입력 및 결과표시'!$B$11,COUNTIF('업무중복도(데이터 입력)'!$W198:$DR198,'자료입력 및 결과표시'!$C$11)&gt;=1),6,0)</f>
        <v>0</v>
      </c>
      <c r="ER198" s="17">
        <f>IF(AND(S198='자료입력 및 결과표시'!$B$12,COUNTIF('업무중복도(데이터 입력)'!$W198:$DR198,'자료입력 및 결과표시'!$C$12)&gt;=1),7,0)</f>
        <v>0</v>
      </c>
      <c r="ES198" s="17">
        <f>IF(AND(S198='자료입력 및 결과표시'!$B$13,COUNTIF('업무중복도(데이터 입력)'!$W198:$DR198,'자료입력 및 결과표시'!$C$13)&gt;=1),8,0)</f>
        <v>0</v>
      </c>
      <c r="ET198" s="17">
        <f>IF(AND(S198='자료입력 및 결과표시'!$B$14,COUNTIF('업무중복도(데이터 입력)'!$W198:$DR198,'자료입력 및 결과표시'!$C$14)&gt;=1),9,0)</f>
        <v>0</v>
      </c>
      <c r="EU198" s="17">
        <f>IF(AND(S198='자료입력 및 결과표시'!$B$15,COUNTIF('업무중복도(데이터 입력)'!$W198:$DR198,'자료입력 및 결과표시'!$C$15)&gt;=1),10,0)</f>
        <v>0</v>
      </c>
      <c r="EV198" s="17">
        <f>IF(AND(S198='자료입력 및 결과표시'!$B$16,COUNTIF('업무중복도(데이터 입력)'!$W198:$DR198,'자료입력 및 결과표시'!$C$16)&gt;=1),11,0)</f>
        <v>0</v>
      </c>
      <c r="EW198" s="17">
        <f>IF(AND(S198='자료입력 및 결과표시'!$B$17,COUNTIF('업무중복도(데이터 입력)'!$W198:$DR198,'자료입력 및 결과표시'!$C$17)&gt;=1),12,0)</f>
        <v>0</v>
      </c>
      <c r="EX198" s="17">
        <f>IF(AND(S198='자료입력 및 결과표시'!$B$18,COUNTIF('업무중복도(데이터 입력)'!$W198:$DR198,'자료입력 및 결과표시'!$C$18)&gt;=1),13,0)</f>
        <v>0</v>
      </c>
      <c r="EY198" s="17">
        <f>IF(AND(S198='자료입력 및 결과표시'!$B$19,COUNTIF('업무중복도(데이터 입력)'!$W198:$DR198,'자료입력 및 결과표시'!$C$19)&gt;=1),14,0)</f>
        <v>0</v>
      </c>
      <c r="EZ198" s="17">
        <f>IF(AND(S198='자료입력 및 결과표시'!$B$20,COUNTIF('업무중복도(데이터 입력)'!$W198:$DR198,'자료입력 및 결과표시'!$C$20)&gt;=1),15,0)</f>
        <v>0</v>
      </c>
      <c r="FA198" s="17">
        <f>IF(AND(S198='자료입력 및 결과표시'!$B$21,COUNTIF('업무중복도(데이터 입력)'!$W198:$DR198,'자료입력 및 결과표시'!$C$21)&gt;=1),16,0)</f>
        <v>0</v>
      </c>
      <c r="FD198" s="270" t="str">
        <f ca="1">IFERROR(MATCH('자료입력 및 결과표시'!$C$62,OFFSET($R$3,$FD197,,1000),0)+$FD197,"")</f>
        <v/>
      </c>
      <c r="FE198" s="271" t="str">
        <f t="shared" ca="1" si="503"/>
        <v/>
      </c>
      <c r="FK198" s="17">
        <f t="shared" si="504"/>
        <v>0</v>
      </c>
      <c r="FO198"/>
      <c r="FP198" s="17" t="str">
        <f t="shared" ca="1" si="505"/>
        <v/>
      </c>
      <c r="FQ198" s="270" t="str">
        <f ca="1">IFERROR(MATCH('자료입력 및 결과표시'!$C$62,OFFSET($R$3,$FQ197,,1000),0)+$FQ197,"")</f>
        <v/>
      </c>
      <c r="FR198" s="17" t="str">
        <f t="shared" ca="1" si="386"/>
        <v/>
      </c>
      <c r="FS198" s="17" t="str">
        <f t="shared" ca="1" si="387"/>
        <v/>
      </c>
      <c r="FT198" s="17" t="str">
        <f t="shared" ca="1" si="388"/>
        <v/>
      </c>
      <c r="FU198" s="17" t="str">
        <f t="shared" ca="1" si="389"/>
        <v/>
      </c>
      <c r="FV198" s="17" t="str">
        <f t="shared" ca="1" si="390"/>
        <v/>
      </c>
      <c r="FW198" s="17" t="str">
        <f t="shared" ca="1" si="391"/>
        <v/>
      </c>
      <c r="FX198" s="17" t="str">
        <f t="shared" ca="1" si="392"/>
        <v/>
      </c>
      <c r="FY198" s="17" t="str">
        <f t="shared" ca="1" si="393"/>
        <v/>
      </c>
      <c r="FZ198" s="17" t="str">
        <f t="shared" ca="1" si="394"/>
        <v/>
      </c>
      <c r="GA198" s="17" t="str">
        <f t="shared" ca="1" si="395"/>
        <v/>
      </c>
      <c r="GB198" s="17" t="str">
        <f t="shared" ca="1" si="396"/>
        <v/>
      </c>
      <c r="GC198" s="17" t="str">
        <f t="shared" ca="1" si="397"/>
        <v/>
      </c>
      <c r="GD198" s="17" t="str">
        <f t="shared" ca="1" si="398"/>
        <v/>
      </c>
      <c r="GE198" s="17" t="str">
        <f t="shared" ca="1" si="399"/>
        <v/>
      </c>
      <c r="GF198" s="17" t="str">
        <f t="shared" ca="1" si="400"/>
        <v/>
      </c>
      <c r="GG198" s="17" t="str">
        <f t="shared" ca="1" si="401"/>
        <v/>
      </c>
      <c r="GH198" s="17" t="str">
        <f t="shared" ca="1" si="402"/>
        <v/>
      </c>
      <c r="GI198" s="17" t="str">
        <f t="shared" ca="1" si="403"/>
        <v/>
      </c>
      <c r="GJ198" s="17" t="str">
        <f t="shared" ca="1" si="404"/>
        <v/>
      </c>
      <c r="GK198" s="17" t="str">
        <f t="shared" ca="1" si="405"/>
        <v/>
      </c>
      <c r="GL198" s="17" t="str">
        <f t="shared" ca="1" si="406"/>
        <v/>
      </c>
      <c r="GM198" s="17" t="str">
        <f t="shared" ca="1" si="407"/>
        <v/>
      </c>
      <c r="GN198" s="17" t="str">
        <f t="shared" ca="1" si="408"/>
        <v/>
      </c>
      <c r="GO198" s="17" t="str">
        <f t="shared" ca="1" si="409"/>
        <v/>
      </c>
      <c r="GP198" s="17" t="str">
        <f t="shared" ca="1" si="410"/>
        <v/>
      </c>
      <c r="GQ198" s="17" t="str">
        <f t="shared" ca="1" si="411"/>
        <v/>
      </c>
      <c r="GR198" s="17" t="str">
        <f t="shared" ca="1" si="412"/>
        <v/>
      </c>
      <c r="GS198" s="17" t="str">
        <f t="shared" ca="1" si="413"/>
        <v/>
      </c>
      <c r="GT198" s="17" t="str">
        <f t="shared" ca="1" si="414"/>
        <v/>
      </c>
      <c r="GU198" s="17" t="str">
        <f t="shared" ca="1" si="415"/>
        <v/>
      </c>
      <c r="GV198" s="17" t="str">
        <f t="shared" ca="1" si="416"/>
        <v/>
      </c>
      <c r="GW198" s="17" t="str">
        <f t="shared" ca="1" si="417"/>
        <v/>
      </c>
      <c r="GX198" s="17" t="str">
        <f t="shared" ca="1" si="418"/>
        <v/>
      </c>
      <c r="GY198" s="17" t="str">
        <f t="shared" ca="1" si="419"/>
        <v/>
      </c>
      <c r="GZ198" s="17" t="str">
        <f t="shared" ca="1" si="420"/>
        <v/>
      </c>
      <c r="HA198" s="17" t="str">
        <f t="shared" ca="1" si="421"/>
        <v/>
      </c>
      <c r="HB198" s="17" t="str">
        <f t="shared" ca="1" si="422"/>
        <v/>
      </c>
      <c r="HC198" s="17" t="str">
        <f t="shared" ca="1" si="423"/>
        <v/>
      </c>
      <c r="HD198" s="17" t="str">
        <f t="shared" ca="1" si="424"/>
        <v/>
      </c>
      <c r="HE198" s="17" t="str">
        <f t="shared" ca="1" si="425"/>
        <v/>
      </c>
      <c r="HF198" s="17" t="str">
        <f t="shared" ca="1" si="426"/>
        <v/>
      </c>
      <c r="HG198" s="17" t="str">
        <f t="shared" ca="1" si="427"/>
        <v/>
      </c>
      <c r="HH198" s="17" t="str">
        <f t="shared" ca="1" si="428"/>
        <v/>
      </c>
      <c r="HI198" s="17" t="str">
        <f t="shared" ca="1" si="429"/>
        <v/>
      </c>
      <c r="HJ198" s="17" t="str">
        <f t="shared" ca="1" si="430"/>
        <v/>
      </c>
      <c r="HK198" s="17" t="str">
        <f t="shared" ca="1" si="431"/>
        <v/>
      </c>
      <c r="HL198" s="17" t="str">
        <f t="shared" ca="1" si="432"/>
        <v/>
      </c>
      <c r="HM198" s="17" t="str">
        <f t="shared" ca="1" si="433"/>
        <v/>
      </c>
      <c r="HN198" s="17" t="str">
        <f t="shared" ca="1" si="434"/>
        <v/>
      </c>
      <c r="HO198" s="17" t="str">
        <f t="shared" ca="1" si="435"/>
        <v/>
      </c>
      <c r="HP198" s="17" t="str">
        <f t="shared" ca="1" si="436"/>
        <v/>
      </c>
      <c r="HQ198" s="17" t="str">
        <f t="shared" ca="1" si="437"/>
        <v/>
      </c>
      <c r="HR198" s="17" t="str">
        <f t="shared" ca="1" si="438"/>
        <v/>
      </c>
      <c r="HS198" s="17" t="str">
        <f t="shared" ca="1" si="439"/>
        <v/>
      </c>
      <c r="HT198" s="17" t="str">
        <f t="shared" ca="1" si="440"/>
        <v/>
      </c>
      <c r="HU198" s="17" t="str">
        <f t="shared" ca="1" si="441"/>
        <v/>
      </c>
      <c r="HV198" s="17" t="str">
        <f t="shared" ca="1" si="442"/>
        <v/>
      </c>
      <c r="HW198" s="17" t="str">
        <f t="shared" ca="1" si="443"/>
        <v/>
      </c>
      <c r="HX198" s="17" t="str">
        <f t="shared" ca="1" si="444"/>
        <v/>
      </c>
      <c r="HY198" s="17" t="str">
        <f t="shared" ca="1" si="445"/>
        <v/>
      </c>
      <c r="HZ198" s="17" t="str">
        <f t="shared" ca="1" si="446"/>
        <v/>
      </c>
      <c r="IA198" s="17" t="str">
        <f t="shared" ca="1" si="447"/>
        <v/>
      </c>
      <c r="IB198" s="17" t="str">
        <f t="shared" ca="1" si="448"/>
        <v/>
      </c>
      <c r="IC198" s="17" t="str">
        <f t="shared" ca="1" si="449"/>
        <v/>
      </c>
      <c r="ID198" s="17" t="str">
        <f t="shared" ca="1" si="450"/>
        <v/>
      </c>
      <c r="IE198" s="17" t="str">
        <f t="shared" ca="1" si="451"/>
        <v/>
      </c>
      <c r="IF198" s="17" t="str">
        <f t="shared" ca="1" si="452"/>
        <v/>
      </c>
      <c r="IG198" s="17" t="str">
        <f t="shared" ca="1" si="453"/>
        <v/>
      </c>
      <c r="IH198" s="17" t="str">
        <f t="shared" ca="1" si="454"/>
        <v/>
      </c>
      <c r="II198" s="17" t="str">
        <f t="shared" ca="1" si="455"/>
        <v/>
      </c>
      <c r="IJ198" s="17" t="str">
        <f t="shared" ca="1" si="456"/>
        <v/>
      </c>
      <c r="IK198" s="17" t="str">
        <f t="shared" ca="1" si="457"/>
        <v/>
      </c>
      <c r="IL198" s="17" t="str">
        <f t="shared" ca="1" si="458"/>
        <v/>
      </c>
      <c r="IM198" s="17" t="str">
        <f t="shared" ca="1" si="459"/>
        <v/>
      </c>
      <c r="IN198" s="17" t="str">
        <f t="shared" ca="1" si="460"/>
        <v/>
      </c>
      <c r="IO198" s="17" t="str">
        <f t="shared" ca="1" si="461"/>
        <v/>
      </c>
      <c r="IP198" s="17" t="str">
        <f t="shared" ca="1" si="462"/>
        <v/>
      </c>
      <c r="IQ198" s="17" t="str">
        <f t="shared" ca="1" si="463"/>
        <v/>
      </c>
      <c r="IR198" s="17" t="str">
        <f t="shared" ca="1" si="464"/>
        <v/>
      </c>
      <c r="IS198" s="17" t="str">
        <f t="shared" ca="1" si="465"/>
        <v/>
      </c>
      <c r="IT198" s="17" t="str">
        <f t="shared" ca="1" si="466"/>
        <v/>
      </c>
      <c r="IU198" s="17" t="str">
        <f t="shared" ca="1" si="467"/>
        <v/>
      </c>
      <c r="IV198" s="17" t="str">
        <f t="shared" ca="1" si="468"/>
        <v/>
      </c>
      <c r="IW198" s="17" t="str">
        <f t="shared" ca="1" si="469"/>
        <v/>
      </c>
      <c r="IX198" s="17" t="str">
        <f t="shared" ca="1" si="470"/>
        <v/>
      </c>
      <c r="IY198" s="17" t="str">
        <f t="shared" ca="1" si="471"/>
        <v/>
      </c>
      <c r="IZ198" s="17" t="str">
        <f t="shared" ca="1" si="472"/>
        <v/>
      </c>
      <c r="JA198" s="17" t="str">
        <f t="shared" ca="1" si="473"/>
        <v/>
      </c>
      <c r="JB198" s="17" t="str">
        <f t="shared" ca="1" si="474"/>
        <v/>
      </c>
      <c r="JC198" s="17" t="str">
        <f t="shared" ca="1" si="475"/>
        <v/>
      </c>
      <c r="JD198" s="17" t="str">
        <f t="shared" ca="1" si="476"/>
        <v/>
      </c>
      <c r="JE198" s="17" t="str">
        <f t="shared" ca="1" si="477"/>
        <v/>
      </c>
      <c r="JF198" s="17" t="str">
        <f t="shared" ca="1" si="478"/>
        <v/>
      </c>
      <c r="JG198" s="17" t="str">
        <f t="shared" ca="1" si="479"/>
        <v/>
      </c>
      <c r="JH198" s="17" t="str">
        <f t="shared" ca="1" si="480"/>
        <v/>
      </c>
      <c r="JI198" s="17" t="str">
        <f t="shared" ca="1" si="481"/>
        <v/>
      </c>
      <c r="JJ198" s="17" t="str">
        <f t="shared" ca="1" si="482"/>
        <v/>
      </c>
      <c r="JK198" s="17" t="str">
        <f t="shared" ca="1" si="483"/>
        <v/>
      </c>
      <c r="JL198" s="17" t="str">
        <f t="shared" ca="1" si="484"/>
        <v/>
      </c>
      <c r="JM198" s="17" t="str">
        <f t="shared" ca="1" si="485"/>
        <v/>
      </c>
    </row>
    <row r="199" spans="1:273">
      <c r="A199" s="17" t="str">
        <f t="shared" si="486"/>
        <v>\\\0</v>
      </c>
      <c r="B199" s="17" t="str">
        <f t="shared" si="487"/>
        <v>\\\0</v>
      </c>
      <c r="C199" s="17" t="str">
        <f t="shared" si="488"/>
        <v>\\\0</v>
      </c>
      <c r="D199" s="17" t="str">
        <f t="shared" si="489"/>
        <v>\\\0</v>
      </c>
      <c r="E199" s="17" t="str">
        <f t="shared" si="490"/>
        <v>\\\0</v>
      </c>
      <c r="F199" s="17" t="str">
        <f t="shared" si="491"/>
        <v>\\\0</v>
      </c>
      <c r="G199" s="17" t="str">
        <f t="shared" si="492"/>
        <v>\\\0</v>
      </c>
      <c r="H199" s="17" t="str">
        <f t="shared" si="493"/>
        <v>\\\0</v>
      </c>
      <c r="I199" s="17" t="str">
        <f t="shared" si="494"/>
        <v>\\\0</v>
      </c>
      <c r="J199" s="17" t="str">
        <f t="shared" si="495"/>
        <v>\\\0</v>
      </c>
      <c r="K199" s="17" t="str">
        <f t="shared" si="496"/>
        <v>\\\0</v>
      </c>
      <c r="L199" s="17" t="str">
        <f t="shared" si="497"/>
        <v>\\\0</v>
      </c>
      <c r="M199" s="17" t="str">
        <f t="shared" si="498"/>
        <v>\\\0</v>
      </c>
      <c r="N199" s="17" t="str">
        <f t="shared" si="499"/>
        <v>\\\0</v>
      </c>
      <c r="O199" s="17" t="str">
        <f t="shared" si="500"/>
        <v>\\\0</v>
      </c>
      <c r="P199" s="17" t="str">
        <f t="shared" si="501"/>
        <v>\\\0</v>
      </c>
      <c r="R199" s="17" t="str">
        <f t="shared" si="502"/>
        <v>\\</v>
      </c>
      <c r="S199" s="38"/>
      <c r="T199" s="39"/>
      <c r="U199" s="31"/>
      <c r="V199" s="32"/>
      <c r="W199" s="36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35"/>
      <c r="DS199" s="287"/>
      <c r="DT199" s="36"/>
      <c r="DU199" s="37"/>
      <c r="DV199" s="28">
        <f>IF(AND($S199='자료입력 및 결과표시'!$B$6,COUNTIF($W199:$DR199,'자료입력 및 결과표시'!$C$6)&gt;=1),IF(OR('자료입력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DW199" s="28">
        <f>IF(AND($S199='자료입력 및 결과표시'!$B$7,COUNTIF($W199:$DR199,'자료입력 및 결과표시'!$C$7)&gt;=1),IF(OR('자료입력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DX199" s="28">
        <f>IF(AND($S199='자료입력 및 결과표시'!$B$8,COUNTIF($W199:$DR199,'자료입력 및 결과표시'!$C$8)&gt;=1),IF(OR('자료입력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DY199" s="28">
        <f>IF(AND($S199='자료입력 및 결과표시'!$B$9,COUNTIF($W199:$DR199,'자료입력 및 결과표시'!$C$9)&gt;=1),IF(OR('자료입력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DZ199" s="28">
        <f>IF(AND($S199='자료입력 및 결과표시'!$B$10,COUNTIF($W199:$DR199,'자료입력 및 결과표시'!$C$10)&gt;=1),IF(OR('자료입력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A199" s="28">
        <f>IF(AND($S199='자료입력 및 결과표시'!$B$11,COUNTIF($W199:$DR199,'자료입력 및 결과표시'!$C$11)&gt;=1),IF(OR('자료입력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B199" s="28">
        <f>IF(AND($S199='자료입력 및 결과표시'!$B$12,COUNTIF($W199:$DR199,'자료입력 및 결과표시'!$C$12)&gt;=1),IF(OR('자료입력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C199" s="28">
        <f>IF(AND($S199='자료입력 및 결과표시'!$B$13,COUNTIF($W199:$DR199,'자료입력 및 결과표시'!$C$13)&gt;=1),IF(OR('자료입력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D199" s="28">
        <f>IF(AND($S199='자료입력 및 결과표시'!$B$14,COUNTIF($W199:$DR199,'자료입력 및 결과표시'!$C$14)&gt;=1),IF(OR('자료입력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E199" s="28">
        <f>IF(AND($S199='자료입력 및 결과표시'!$B$15,COUNTIF($W199:$DR199,'자료입력 및 결과표시'!$C$15)&gt;=1),IF(OR('자료입력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F199" s="28">
        <f>IF(AND($S199='자료입력 및 결과표시'!$B$16,COUNTIF($W199:$DR199,'자료입력 및 결과표시'!$C$16)&gt;=1),IF(OR('자료입력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G199" s="28">
        <f>IF(AND($S199='자료입력 및 결과표시'!$B$17,COUNTIF($W199:$DR199,'자료입력 및 결과표시'!$C$17)&gt;=1),IF(OR('자료입력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H199" s="28">
        <f>IF(AND($S199='자료입력 및 결과표시'!$B$18,COUNTIF($W199:$DR199,'자료입력 및 결과표시'!$C$18)&gt;=1),IF(OR('자료입력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I199" s="28">
        <f>IF(AND($S199='자료입력 및 결과표시'!$B$19,COUNTIF($W199:$DR199,'자료입력 및 결과표시'!$C$19)&gt;=1),IF(OR('자료입력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J199" s="28">
        <f>IF(AND($S199='자료입력 및 결과표시'!$B$20,COUNTIF($W199:$DR199,'자료입력 및 결과표시'!$C$20)&gt;=1),IF(OR('자료입력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K199" s="28">
        <f>IF(AND($S199='자료입력 및 결과표시'!$B$21,COUNTIF($W199:$DR199,'자료입력 및 결과표시'!$C$21)&gt;=1),IF(OR('자료입력 및 결과표시'!$B$4+90&gt;=$V199,'자료입력 및 결과표시'!$B$4&lt;$U199),0,IF($V199-'자료입력 및 결과표시'!$B$4-90&gt;='자료입력 및 결과표시'!$E$4,'자료입력 및 결과표시'!$E$4,$V199-'자료입력 및 결과표시'!$B$4-90)),0)</f>
        <v>0</v>
      </c>
      <c r="EL199" s="17">
        <f>IF(AND(S199='자료입력 및 결과표시'!$B$6,COUNTIF('업무중복도(데이터 입력)'!$W199:$DR199,'자료입력 및 결과표시'!$C$6)&gt;=1),1,0)</f>
        <v>0</v>
      </c>
      <c r="EM199" s="17">
        <f>IF(AND(S199='자료입력 및 결과표시'!$B$7,COUNTIF('업무중복도(데이터 입력)'!$W199:$DR199,'자료입력 및 결과표시'!$C$7)&gt;=1),2,0)</f>
        <v>0</v>
      </c>
      <c r="EN199" s="17">
        <f>IF(AND(S199='자료입력 및 결과표시'!$B$8,COUNTIF('업무중복도(데이터 입력)'!$W199:$DR199,'자료입력 및 결과표시'!$C$8)&gt;=1),3,0)</f>
        <v>0</v>
      </c>
      <c r="EO199" s="17">
        <f>IF(AND(S199='자료입력 및 결과표시'!$B$9,COUNTIF('업무중복도(데이터 입력)'!$W199:$DR199,'자료입력 및 결과표시'!$C$9)&gt;=1),4,0)</f>
        <v>0</v>
      </c>
      <c r="EP199" s="17">
        <f>IF(AND(S199='자료입력 및 결과표시'!$B$10,COUNTIF('업무중복도(데이터 입력)'!$W199:$DR199,'자료입력 및 결과표시'!$C$10)&gt;=1),5,0)</f>
        <v>0</v>
      </c>
      <c r="EQ199" s="17">
        <f>IF(AND(S199='자료입력 및 결과표시'!$B$11,COUNTIF('업무중복도(데이터 입력)'!$W199:$DR199,'자료입력 및 결과표시'!$C$11)&gt;=1),6,0)</f>
        <v>0</v>
      </c>
      <c r="ER199" s="17">
        <f>IF(AND(S199='자료입력 및 결과표시'!$B$12,COUNTIF('업무중복도(데이터 입력)'!$W199:$DR199,'자료입력 및 결과표시'!$C$12)&gt;=1),7,0)</f>
        <v>0</v>
      </c>
      <c r="ES199" s="17">
        <f>IF(AND(S199='자료입력 및 결과표시'!$B$13,COUNTIF('업무중복도(데이터 입력)'!$W199:$DR199,'자료입력 및 결과표시'!$C$13)&gt;=1),8,0)</f>
        <v>0</v>
      </c>
      <c r="ET199" s="17">
        <f>IF(AND(S199='자료입력 및 결과표시'!$B$14,COUNTIF('업무중복도(데이터 입력)'!$W199:$DR199,'자료입력 및 결과표시'!$C$14)&gt;=1),9,0)</f>
        <v>0</v>
      </c>
      <c r="EU199" s="17">
        <f>IF(AND(S199='자료입력 및 결과표시'!$B$15,COUNTIF('업무중복도(데이터 입력)'!$W199:$DR199,'자료입력 및 결과표시'!$C$15)&gt;=1),10,0)</f>
        <v>0</v>
      </c>
      <c r="EV199" s="17">
        <f>IF(AND(S199='자료입력 및 결과표시'!$B$16,COUNTIF('업무중복도(데이터 입력)'!$W199:$DR199,'자료입력 및 결과표시'!$C$16)&gt;=1),11,0)</f>
        <v>0</v>
      </c>
      <c r="EW199" s="17">
        <f>IF(AND(S199='자료입력 및 결과표시'!$B$17,COUNTIF('업무중복도(데이터 입력)'!$W199:$DR199,'자료입력 및 결과표시'!$C$17)&gt;=1),12,0)</f>
        <v>0</v>
      </c>
      <c r="EX199" s="17">
        <f>IF(AND(S199='자료입력 및 결과표시'!$B$18,COUNTIF('업무중복도(데이터 입력)'!$W199:$DR199,'자료입력 및 결과표시'!$C$18)&gt;=1),13,0)</f>
        <v>0</v>
      </c>
      <c r="EY199" s="17">
        <f>IF(AND(S199='자료입력 및 결과표시'!$B$19,COUNTIF('업무중복도(데이터 입력)'!$W199:$DR199,'자료입력 및 결과표시'!$C$19)&gt;=1),14,0)</f>
        <v>0</v>
      </c>
      <c r="EZ199" s="17">
        <f>IF(AND(S199='자료입력 및 결과표시'!$B$20,COUNTIF('업무중복도(데이터 입력)'!$W199:$DR199,'자료입력 및 결과표시'!$C$20)&gt;=1),15,0)</f>
        <v>0</v>
      </c>
      <c r="FA199" s="17">
        <f>IF(AND(S199='자료입력 및 결과표시'!$B$21,COUNTIF('업무중복도(데이터 입력)'!$W199:$DR199,'자료입력 및 결과표시'!$C$21)&gt;=1),16,0)</f>
        <v>0</v>
      </c>
      <c r="FD199" s="270" t="str">
        <f ca="1">IFERROR(MATCH('자료입력 및 결과표시'!$C$62,OFFSET($R$3,$FD198,,1000),0)+$FD198,"")</f>
        <v/>
      </c>
      <c r="FE199" s="271" t="str">
        <f t="shared" ca="1" si="503"/>
        <v/>
      </c>
      <c r="FK199" s="17">
        <f t="shared" si="504"/>
        <v>0</v>
      </c>
      <c r="FO199"/>
      <c r="FP199" s="17" t="str">
        <f t="shared" ca="1" si="505"/>
        <v/>
      </c>
      <c r="FQ199" s="270" t="str">
        <f ca="1">IFERROR(MATCH('자료입력 및 결과표시'!$C$62,OFFSET($R$3,$FQ198,,1000),0)+$FQ198,"")</f>
        <v/>
      </c>
      <c r="FR199" s="17" t="str">
        <f t="shared" ca="1" si="386"/>
        <v/>
      </c>
      <c r="FS199" s="17" t="str">
        <f t="shared" ca="1" si="387"/>
        <v/>
      </c>
      <c r="FT199" s="17" t="str">
        <f t="shared" ca="1" si="388"/>
        <v/>
      </c>
      <c r="FU199" s="17" t="str">
        <f t="shared" ca="1" si="389"/>
        <v/>
      </c>
      <c r="FV199" s="17" t="str">
        <f t="shared" ca="1" si="390"/>
        <v/>
      </c>
      <c r="FW199" s="17" t="str">
        <f t="shared" ca="1" si="391"/>
        <v/>
      </c>
      <c r="FX199" s="17" t="str">
        <f t="shared" ca="1" si="392"/>
        <v/>
      </c>
      <c r="FY199" s="17" t="str">
        <f t="shared" ca="1" si="393"/>
        <v/>
      </c>
      <c r="FZ199" s="17" t="str">
        <f t="shared" ca="1" si="394"/>
        <v/>
      </c>
      <c r="GA199" s="17" t="str">
        <f t="shared" ca="1" si="395"/>
        <v/>
      </c>
      <c r="GB199" s="17" t="str">
        <f t="shared" ca="1" si="396"/>
        <v/>
      </c>
      <c r="GC199" s="17" t="str">
        <f t="shared" ca="1" si="397"/>
        <v/>
      </c>
      <c r="GD199" s="17" t="str">
        <f t="shared" ca="1" si="398"/>
        <v/>
      </c>
      <c r="GE199" s="17" t="str">
        <f t="shared" ca="1" si="399"/>
        <v/>
      </c>
      <c r="GF199" s="17" t="str">
        <f t="shared" ca="1" si="400"/>
        <v/>
      </c>
      <c r="GG199" s="17" t="str">
        <f t="shared" ca="1" si="401"/>
        <v/>
      </c>
      <c r="GH199" s="17" t="str">
        <f t="shared" ca="1" si="402"/>
        <v/>
      </c>
      <c r="GI199" s="17" t="str">
        <f t="shared" ca="1" si="403"/>
        <v/>
      </c>
      <c r="GJ199" s="17" t="str">
        <f t="shared" ca="1" si="404"/>
        <v/>
      </c>
      <c r="GK199" s="17" t="str">
        <f t="shared" ca="1" si="405"/>
        <v/>
      </c>
      <c r="GL199" s="17" t="str">
        <f t="shared" ca="1" si="406"/>
        <v/>
      </c>
      <c r="GM199" s="17" t="str">
        <f t="shared" ca="1" si="407"/>
        <v/>
      </c>
      <c r="GN199" s="17" t="str">
        <f t="shared" ca="1" si="408"/>
        <v/>
      </c>
      <c r="GO199" s="17" t="str">
        <f t="shared" ca="1" si="409"/>
        <v/>
      </c>
      <c r="GP199" s="17" t="str">
        <f t="shared" ca="1" si="410"/>
        <v/>
      </c>
      <c r="GQ199" s="17" t="str">
        <f t="shared" ca="1" si="411"/>
        <v/>
      </c>
      <c r="GR199" s="17" t="str">
        <f t="shared" ca="1" si="412"/>
        <v/>
      </c>
      <c r="GS199" s="17" t="str">
        <f t="shared" ca="1" si="413"/>
        <v/>
      </c>
      <c r="GT199" s="17" t="str">
        <f t="shared" ca="1" si="414"/>
        <v/>
      </c>
      <c r="GU199" s="17" t="str">
        <f t="shared" ca="1" si="415"/>
        <v/>
      </c>
      <c r="GV199" s="17" t="str">
        <f t="shared" ca="1" si="416"/>
        <v/>
      </c>
      <c r="GW199" s="17" t="str">
        <f t="shared" ca="1" si="417"/>
        <v/>
      </c>
      <c r="GX199" s="17" t="str">
        <f t="shared" ca="1" si="418"/>
        <v/>
      </c>
      <c r="GY199" s="17" t="str">
        <f t="shared" ca="1" si="419"/>
        <v/>
      </c>
      <c r="GZ199" s="17" t="str">
        <f t="shared" ca="1" si="420"/>
        <v/>
      </c>
      <c r="HA199" s="17" t="str">
        <f t="shared" ca="1" si="421"/>
        <v/>
      </c>
      <c r="HB199" s="17" t="str">
        <f t="shared" ca="1" si="422"/>
        <v/>
      </c>
      <c r="HC199" s="17" t="str">
        <f t="shared" ca="1" si="423"/>
        <v/>
      </c>
      <c r="HD199" s="17" t="str">
        <f t="shared" ca="1" si="424"/>
        <v/>
      </c>
      <c r="HE199" s="17" t="str">
        <f t="shared" ca="1" si="425"/>
        <v/>
      </c>
      <c r="HF199" s="17" t="str">
        <f t="shared" ca="1" si="426"/>
        <v/>
      </c>
      <c r="HG199" s="17" t="str">
        <f t="shared" ca="1" si="427"/>
        <v/>
      </c>
      <c r="HH199" s="17" t="str">
        <f t="shared" ca="1" si="428"/>
        <v/>
      </c>
      <c r="HI199" s="17" t="str">
        <f t="shared" ca="1" si="429"/>
        <v/>
      </c>
      <c r="HJ199" s="17" t="str">
        <f t="shared" ca="1" si="430"/>
        <v/>
      </c>
      <c r="HK199" s="17" t="str">
        <f t="shared" ca="1" si="431"/>
        <v/>
      </c>
      <c r="HL199" s="17" t="str">
        <f t="shared" ca="1" si="432"/>
        <v/>
      </c>
      <c r="HM199" s="17" t="str">
        <f t="shared" ca="1" si="433"/>
        <v/>
      </c>
      <c r="HN199" s="17" t="str">
        <f t="shared" ca="1" si="434"/>
        <v/>
      </c>
      <c r="HO199" s="17" t="str">
        <f t="shared" ca="1" si="435"/>
        <v/>
      </c>
      <c r="HP199" s="17" t="str">
        <f t="shared" ca="1" si="436"/>
        <v/>
      </c>
      <c r="HQ199" s="17" t="str">
        <f t="shared" ca="1" si="437"/>
        <v/>
      </c>
      <c r="HR199" s="17" t="str">
        <f t="shared" ca="1" si="438"/>
        <v/>
      </c>
      <c r="HS199" s="17" t="str">
        <f t="shared" ca="1" si="439"/>
        <v/>
      </c>
      <c r="HT199" s="17" t="str">
        <f t="shared" ca="1" si="440"/>
        <v/>
      </c>
      <c r="HU199" s="17" t="str">
        <f t="shared" ca="1" si="441"/>
        <v/>
      </c>
      <c r="HV199" s="17" t="str">
        <f t="shared" ca="1" si="442"/>
        <v/>
      </c>
      <c r="HW199" s="17" t="str">
        <f t="shared" ca="1" si="443"/>
        <v/>
      </c>
      <c r="HX199" s="17" t="str">
        <f t="shared" ca="1" si="444"/>
        <v/>
      </c>
      <c r="HY199" s="17" t="str">
        <f t="shared" ca="1" si="445"/>
        <v/>
      </c>
      <c r="HZ199" s="17" t="str">
        <f t="shared" ca="1" si="446"/>
        <v/>
      </c>
      <c r="IA199" s="17" t="str">
        <f t="shared" ca="1" si="447"/>
        <v/>
      </c>
      <c r="IB199" s="17" t="str">
        <f t="shared" ca="1" si="448"/>
        <v/>
      </c>
      <c r="IC199" s="17" t="str">
        <f t="shared" ca="1" si="449"/>
        <v/>
      </c>
      <c r="ID199" s="17" t="str">
        <f t="shared" ca="1" si="450"/>
        <v/>
      </c>
      <c r="IE199" s="17" t="str">
        <f t="shared" ca="1" si="451"/>
        <v/>
      </c>
      <c r="IF199" s="17" t="str">
        <f t="shared" ca="1" si="452"/>
        <v/>
      </c>
      <c r="IG199" s="17" t="str">
        <f t="shared" ca="1" si="453"/>
        <v/>
      </c>
      <c r="IH199" s="17" t="str">
        <f t="shared" ca="1" si="454"/>
        <v/>
      </c>
      <c r="II199" s="17" t="str">
        <f t="shared" ca="1" si="455"/>
        <v/>
      </c>
      <c r="IJ199" s="17" t="str">
        <f t="shared" ca="1" si="456"/>
        <v/>
      </c>
      <c r="IK199" s="17" t="str">
        <f t="shared" ca="1" si="457"/>
        <v/>
      </c>
      <c r="IL199" s="17" t="str">
        <f t="shared" ca="1" si="458"/>
        <v/>
      </c>
      <c r="IM199" s="17" t="str">
        <f t="shared" ca="1" si="459"/>
        <v/>
      </c>
      <c r="IN199" s="17" t="str">
        <f t="shared" ca="1" si="460"/>
        <v/>
      </c>
      <c r="IO199" s="17" t="str">
        <f t="shared" ca="1" si="461"/>
        <v/>
      </c>
      <c r="IP199" s="17" t="str">
        <f t="shared" ca="1" si="462"/>
        <v/>
      </c>
      <c r="IQ199" s="17" t="str">
        <f t="shared" ca="1" si="463"/>
        <v/>
      </c>
      <c r="IR199" s="17" t="str">
        <f t="shared" ca="1" si="464"/>
        <v/>
      </c>
      <c r="IS199" s="17" t="str">
        <f t="shared" ca="1" si="465"/>
        <v/>
      </c>
      <c r="IT199" s="17" t="str">
        <f t="shared" ca="1" si="466"/>
        <v/>
      </c>
      <c r="IU199" s="17" t="str">
        <f t="shared" ca="1" si="467"/>
        <v/>
      </c>
      <c r="IV199" s="17" t="str">
        <f t="shared" ca="1" si="468"/>
        <v/>
      </c>
      <c r="IW199" s="17" t="str">
        <f t="shared" ca="1" si="469"/>
        <v/>
      </c>
      <c r="IX199" s="17" t="str">
        <f t="shared" ca="1" si="470"/>
        <v/>
      </c>
      <c r="IY199" s="17" t="str">
        <f t="shared" ca="1" si="471"/>
        <v/>
      </c>
      <c r="IZ199" s="17" t="str">
        <f t="shared" ca="1" si="472"/>
        <v/>
      </c>
      <c r="JA199" s="17" t="str">
        <f t="shared" ca="1" si="473"/>
        <v/>
      </c>
      <c r="JB199" s="17" t="str">
        <f t="shared" ca="1" si="474"/>
        <v/>
      </c>
      <c r="JC199" s="17" t="str">
        <f t="shared" ca="1" si="475"/>
        <v/>
      </c>
      <c r="JD199" s="17" t="str">
        <f t="shared" ca="1" si="476"/>
        <v/>
      </c>
      <c r="JE199" s="17" t="str">
        <f t="shared" ca="1" si="477"/>
        <v/>
      </c>
      <c r="JF199" s="17" t="str">
        <f t="shared" ca="1" si="478"/>
        <v/>
      </c>
      <c r="JG199" s="17" t="str">
        <f t="shared" ca="1" si="479"/>
        <v/>
      </c>
      <c r="JH199" s="17" t="str">
        <f t="shared" ca="1" si="480"/>
        <v/>
      </c>
      <c r="JI199" s="17" t="str">
        <f t="shared" ca="1" si="481"/>
        <v/>
      </c>
      <c r="JJ199" s="17" t="str">
        <f t="shared" ca="1" si="482"/>
        <v/>
      </c>
      <c r="JK199" s="17" t="str">
        <f t="shared" ca="1" si="483"/>
        <v/>
      </c>
      <c r="JL199" s="17" t="str">
        <f t="shared" ca="1" si="484"/>
        <v/>
      </c>
      <c r="JM199" s="17" t="str">
        <f t="shared" ca="1" si="485"/>
        <v/>
      </c>
    </row>
    <row r="200" spans="1:273">
      <c r="A200" s="17" t="str">
        <f t="shared" si="486"/>
        <v>\\\0</v>
      </c>
      <c r="B200" s="17" t="str">
        <f t="shared" si="487"/>
        <v>\\\0</v>
      </c>
      <c r="C200" s="17" t="str">
        <f t="shared" si="488"/>
        <v>\\\0</v>
      </c>
      <c r="D200" s="17" t="str">
        <f t="shared" si="489"/>
        <v>\\\0</v>
      </c>
      <c r="E200" s="17" t="str">
        <f t="shared" si="490"/>
        <v>\\\0</v>
      </c>
      <c r="F200" s="17" t="str">
        <f t="shared" si="491"/>
        <v>\\\0</v>
      </c>
      <c r="G200" s="17" t="str">
        <f t="shared" si="492"/>
        <v>\\\0</v>
      </c>
      <c r="H200" s="17" t="str">
        <f t="shared" si="493"/>
        <v>\\\0</v>
      </c>
      <c r="I200" s="17" t="str">
        <f t="shared" si="494"/>
        <v>\\\0</v>
      </c>
      <c r="J200" s="17" t="str">
        <f t="shared" si="495"/>
        <v>\\\0</v>
      </c>
      <c r="K200" s="17" t="str">
        <f t="shared" si="496"/>
        <v>\\\0</v>
      </c>
      <c r="L200" s="17" t="str">
        <f t="shared" si="497"/>
        <v>\\\0</v>
      </c>
      <c r="M200" s="17" t="str">
        <f t="shared" si="498"/>
        <v>\\\0</v>
      </c>
      <c r="N200" s="17" t="str">
        <f t="shared" si="499"/>
        <v>\\\0</v>
      </c>
      <c r="O200" s="17" t="str">
        <f t="shared" si="500"/>
        <v>\\\0</v>
      </c>
      <c r="P200" s="17" t="str">
        <f t="shared" si="501"/>
        <v>\\\0</v>
      </c>
      <c r="R200" s="17" t="str">
        <f t="shared" si="502"/>
        <v>\\</v>
      </c>
      <c r="S200" s="38"/>
      <c r="T200" s="39"/>
      <c r="U200" s="31"/>
      <c r="V200" s="32"/>
      <c r="W200" s="36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35"/>
      <c r="DS200" s="287"/>
      <c r="DT200" s="36"/>
      <c r="DU200" s="37"/>
      <c r="DV200" s="28">
        <f>IF(AND($S200='자료입력 및 결과표시'!$B$6,COUNTIF($W200:$DR200,'자료입력 및 결과표시'!$C$6)&gt;=1),IF(OR('자료입력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DW200" s="28">
        <f>IF(AND($S200='자료입력 및 결과표시'!$B$7,COUNTIF($W200:$DR200,'자료입력 및 결과표시'!$C$7)&gt;=1),IF(OR('자료입력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DX200" s="28">
        <f>IF(AND($S200='자료입력 및 결과표시'!$B$8,COUNTIF($W200:$DR200,'자료입력 및 결과표시'!$C$8)&gt;=1),IF(OR('자료입력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DY200" s="28">
        <f>IF(AND($S200='자료입력 및 결과표시'!$B$9,COUNTIF($W200:$DR200,'자료입력 및 결과표시'!$C$9)&gt;=1),IF(OR('자료입력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DZ200" s="28">
        <f>IF(AND($S200='자료입력 및 결과표시'!$B$10,COUNTIF($W200:$DR200,'자료입력 및 결과표시'!$C$10)&gt;=1),IF(OR('자료입력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A200" s="28">
        <f>IF(AND($S200='자료입력 및 결과표시'!$B$11,COUNTIF($W200:$DR200,'자료입력 및 결과표시'!$C$11)&gt;=1),IF(OR('자료입력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B200" s="28">
        <f>IF(AND($S200='자료입력 및 결과표시'!$B$12,COUNTIF($W200:$DR200,'자료입력 및 결과표시'!$C$12)&gt;=1),IF(OR('자료입력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C200" s="28">
        <f>IF(AND($S200='자료입력 및 결과표시'!$B$13,COUNTIF($W200:$DR200,'자료입력 및 결과표시'!$C$13)&gt;=1),IF(OR('자료입력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D200" s="28">
        <f>IF(AND($S200='자료입력 및 결과표시'!$B$14,COUNTIF($W200:$DR200,'자료입력 및 결과표시'!$C$14)&gt;=1),IF(OR('자료입력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E200" s="28">
        <f>IF(AND($S200='자료입력 및 결과표시'!$B$15,COUNTIF($W200:$DR200,'자료입력 및 결과표시'!$C$15)&gt;=1),IF(OR('자료입력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F200" s="28">
        <f>IF(AND($S200='자료입력 및 결과표시'!$B$16,COUNTIF($W200:$DR200,'자료입력 및 결과표시'!$C$16)&gt;=1),IF(OR('자료입력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G200" s="28">
        <f>IF(AND($S200='자료입력 및 결과표시'!$B$17,COUNTIF($W200:$DR200,'자료입력 및 결과표시'!$C$17)&gt;=1),IF(OR('자료입력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H200" s="28">
        <f>IF(AND($S200='자료입력 및 결과표시'!$B$18,COUNTIF($W200:$DR200,'자료입력 및 결과표시'!$C$18)&gt;=1),IF(OR('자료입력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I200" s="28">
        <f>IF(AND($S200='자료입력 및 결과표시'!$B$19,COUNTIF($W200:$DR200,'자료입력 및 결과표시'!$C$19)&gt;=1),IF(OR('자료입력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J200" s="28">
        <f>IF(AND($S200='자료입력 및 결과표시'!$B$20,COUNTIF($W200:$DR200,'자료입력 및 결과표시'!$C$20)&gt;=1),IF(OR('자료입력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K200" s="28">
        <f>IF(AND($S200='자료입력 및 결과표시'!$B$21,COUNTIF($W200:$DR200,'자료입력 및 결과표시'!$C$21)&gt;=1),IF(OR('자료입력 및 결과표시'!$B$4+90&gt;=$V200,'자료입력 및 결과표시'!$B$4&lt;$U200),0,IF($V200-'자료입력 및 결과표시'!$B$4-90&gt;='자료입력 및 결과표시'!$E$4,'자료입력 및 결과표시'!$E$4,$V200-'자료입력 및 결과표시'!$B$4-90)),0)</f>
        <v>0</v>
      </c>
      <c r="EL200" s="17">
        <f>IF(AND(S200='자료입력 및 결과표시'!$B$6,COUNTIF('업무중복도(데이터 입력)'!$W200:$DR200,'자료입력 및 결과표시'!$C$6)&gt;=1),1,0)</f>
        <v>0</v>
      </c>
      <c r="EM200" s="17">
        <f>IF(AND(S200='자료입력 및 결과표시'!$B$7,COUNTIF('업무중복도(데이터 입력)'!$W200:$DR200,'자료입력 및 결과표시'!$C$7)&gt;=1),2,0)</f>
        <v>0</v>
      </c>
      <c r="EN200" s="17">
        <f>IF(AND(S200='자료입력 및 결과표시'!$B$8,COUNTIF('업무중복도(데이터 입력)'!$W200:$DR200,'자료입력 및 결과표시'!$C$8)&gt;=1),3,0)</f>
        <v>0</v>
      </c>
      <c r="EO200" s="17">
        <f>IF(AND(S200='자료입력 및 결과표시'!$B$9,COUNTIF('업무중복도(데이터 입력)'!$W200:$DR200,'자료입력 및 결과표시'!$C$9)&gt;=1),4,0)</f>
        <v>0</v>
      </c>
      <c r="EP200" s="17">
        <f>IF(AND(S200='자료입력 및 결과표시'!$B$10,COUNTIF('업무중복도(데이터 입력)'!$W200:$DR200,'자료입력 및 결과표시'!$C$10)&gt;=1),5,0)</f>
        <v>0</v>
      </c>
      <c r="EQ200" s="17">
        <f>IF(AND(S200='자료입력 및 결과표시'!$B$11,COUNTIF('업무중복도(데이터 입력)'!$W200:$DR200,'자료입력 및 결과표시'!$C$11)&gt;=1),6,0)</f>
        <v>0</v>
      </c>
      <c r="ER200" s="17">
        <f>IF(AND(S200='자료입력 및 결과표시'!$B$12,COUNTIF('업무중복도(데이터 입력)'!$W200:$DR200,'자료입력 및 결과표시'!$C$12)&gt;=1),7,0)</f>
        <v>0</v>
      </c>
      <c r="ES200" s="17">
        <f>IF(AND(S200='자료입력 및 결과표시'!$B$13,COUNTIF('업무중복도(데이터 입력)'!$W200:$DR200,'자료입력 및 결과표시'!$C$13)&gt;=1),8,0)</f>
        <v>0</v>
      </c>
      <c r="ET200" s="17">
        <f>IF(AND(S200='자료입력 및 결과표시'!$B$14,COUNTIF('업무중복도(데이터 입력)'!$W200:$DR200,'자료입력 및 결과표시'!$C$14)&gt;=1),9,0)</f>
        <v>0</v>
      </c>
      <c r="EU200" s="17">
        <f>IF(AND(S200='자료입력 및 결과표시'!$B$15,COUNTIF('업무중복도(데이터 입력)'!$W200:$DR200,'자료입력 및 결과표시'!$C$15)&gt;=1),10,0)</f>
        <v>0</v>
      </c>
      <c r="EV200" s="17">
        <f>IF(AND(S200='자료입력 및 결과표시'!$B$16,COUNTIF('업무중복도(데이터 입력)'!$W200:$DR200,'자료입력 및 결과표시'!$C$16)&gt;=1),11,0)</f>
        <v>0</v>
      </c>
      <c r="EW200" s="17">
        <f>IF(AND(S200='자료입력 및 결과표시'!$B$17,COUNTIF('업무중복도(데이터 입력)'!$W200:$DR200,'자료입력 및 결과표시'!$C$17)&gt;=1),12,0)</f>
        <v>0</v>
      </c>
      <c r="EX200" s="17">
        <f>IF(AND(S200='자료입력 및 결과표시'!$B$18,COUNTIF('업무중복도(데이터 입력)'!$W200:$DR200,'자료입력 및 결과표시'!$C$18)&gt;=1),13,0)</f>
        <v>0</v>
      </c>
      <c r="EY200" s="17">
        <f>IF(AND(S200='자료입력 및 결과표시'!$B$19,COUNTIF('업무중복도(데이터 입력)'!$W200:$DR200,'자료입력 및 결과표시'!$C$19)&gt;=1),14,0)</f>
        <v>0</v>
      </c>
      <c r="EZ200" s="17">
        <f>IF(AND(S200='자료입력 및 결과표시'!$B$20,COUNTIF('업무중복도(데이터 입력)'!$W200:$DR200,'자료입력 및 결과표시'!$C$20)&gt;=1),15,0)</f>
        <v>0</v>
      </c>
      <c r="FA200" s="17">
        <f>IF(AND(S200='자료입력 및 결과표시'!$B$21,COUNTIF('업무중복도(데이터 입력)'!$W200:$DR200,'자료입력 및 결과표시'!$C$21)&gt;=1),16,0)</f>
        <v>0</v>
      </c>
      <c r="FD200" s="270" t="str">
        <f ca="1">IFERROR(MATCH('자료입력 및 결과표시'!$C$62,OFFSET($R$3,$FD199,,1000),0)+$FD199,"")</f>
        <v/>
      </c>
      <c r="FE200" s="271" t="str">
        <f t="shared" ca="1" si="503"/>
        <v/>
      </c>
      <c r="FK200" s="17">
        <f t="shared" si="504"/>
        <v>0</v>
      </c>
      <c r="FO200"/>
      <c r="FP200" s="17" t="str">
        <f t="shared" ca="1" si="505"/>
        <v/>
      </c>
      <c r="FQ200" s="270" t="str">
        <f ca="1">IFERROR(MATCH('자료입력 및 결과표시'!$C$62,OFFSET($R$3,$FQ199,,1000),0)+$FQ199,"")</f>
        <v/>
      </c>
      <c r="FR200" s="17" t="str">
        <f t="shared" ca="1" si="386"/>
        <v/>
      </c>
      <c r="FS200" s="17" t="str">
        <f t="shared" ca="1" si="387"/>
        <v/>
      </c>
      <c r="FT200" s="17" t="str">
        <f t="shared" ca="1" si="388"/>
        <v/>
      </c>
      <c r="FU200" s="17" t="str">
        <f t="shared" ca="1" si="389"/>
        <v/>
      </c>
      <c r="FV200" s="17" t="str">
        <f t="shared" ca="1" si="390"/>
        <v/>
      </c>
      <c r="FW200" s="17" t="str">
        <f t="shared" ca="1" si="391"/>
        <v/>
      </c>
      <c r="FX200" s="17" t="str">
        <f t="shared" ca="1" si="392"/>
        <v/>
      </c>
      <c r="FY200" s="17" t="str">
        <f t="shared" ca="1" si="393"/>
        <v/>
      </c>
      <c r="FZ200" s="17" t="str">
        <f t="shared" ca="1" si="394"/>
        <v/>
      </c>
      <c r="GA200" s="17" t="str">
        <f t="shared" ca="1" si="395"/>
        <v/>
      </c>
      <c r="GB200" s="17" t="str">
        <f t="shared" ca="1" si="396"/>
        <v/>
      </c>
      <c r="GC200" s="17" t="str">
        <f t="shared" ca="1" si="397"/>
        <v/>
      </c>
      <c r="GD200" s="17" t="str">
        <f t="shared" ca="1" si="398"/>
        <v/>
      </c>
      <c r="GE200" s="17" t="str">
        <f t="shared" ca="1" si="399"/>
        <v/>
      </c>
      <c r="GF200" s="17" t="str">
        <f t="shared" ca="1" si="400"/>
        <v/>
      </c>
      <c r="GG200" s="17" t="str">
        <f t="shared" ca="1" si="401"/>
        <v/>
      </c>
      <c r="GH200" s="17" t="str">
        <f t="shared" ca="1" si="402"/>
        <v/>
      </c>
      <c r="GI200" s="17" t="str">
        <f t="shared" ca="1" si="403"/>
        <v/>
      </c>
      <c r="GJ200" s="17" t="str">
        <f t="shared" ca="1" si="404"/>
        <v/>
      </c>
      <c r="GK200" s="17" t="str">
        <f t="shared" ca="1" si="405"/>
        <v/>
      </c>
      <c r="GL200" s="17" t="str">
        <f t="shared" ca="1" si="406"/>
        <v/>
      </c>
      <c r="GM200" s="17" t="str">
        <f t="shared" ca="1" si="407"/>
        <v/>
      </c>
      <c r="GN200" s="17" t="str">
        <f t="shared" ca="1" si="408"/>
        <v/>
      </c>
      <c r="GO200" s="17" t="str">
        <f t="shared" ca="1" si="409"/>
        <v/>
      </c>
      <c r="GP200" s="17" t="str">
        <f t="shared" ca="1" si="410"/>
        <v/>
      </c>
      <c r="GQ200" s="17" t="str">
        <f t="shared" ca="1" si="411"/>
        <v/>
      </c>
      <c r="GR200" s="17" t="str">
        <f t="shared" ca="1" si="412"/>
        <v/>
      </c>
      <c r="GS200" s="17" t="str">
        <f t="shared" ca="1" si="413"/>
        <v/>
      </c>
      <c r="GT200" s="17" t="str">
        <f t="shared" ca="1" si="414"/>
        <v/>
      </c>
      <c r="GU200" s="17" t="str">
        <f t="shared" ca="1" si="415"/>
        <v/>
      </c>
      <c r="GV200" s="17" t="str">
        <f t="shared" ca="1" si="416"/>
        <v/>
      </c>
      <c r="GW200" s="17" t="str">
        <f t="shared" ca="1" si="417"/>
        <v/>
      </c>
      <c r="GX200" s="17" t="str">
        <f t="shared" ca="1" si="418"/>
        <v/>
      </c>
      <c r="GY200" s="17" t="str">
        <f t="shared" ca="1" si="419"/>
        <v/>
      </c>
      <c r="GZ200" s="17" t="str">
        <f t="shared" ca="1" si="420"/>
        <v/>
      </c>
      <c r="HA200" s="17" t="str">
        <f t="shared" ca="1" si="421"/>
        <v/>
      </c>
      <c r="HB200" s="17" t="str">
        <f t="shared" ca="1" si="422"/>
        <v/>
      </c>
      <c r="HC200" s="17" t="str">
        <f t="shared" ca="1" si="423"/>
        <v/>
      </c>
      <c r="HD200" s="17" t="str">
        <f t="shared" ca="1" si="424"/>
        <v/>
      </c>
      <c r="HE200" s="17" t="str">
        <f t="shared" ca="1" si="425"/>
        <v/>
      </c>
      <c r="HF200" s="17" t="str">
        <f t="shared" ca="1" si="426"/>
        <v/>
      </c>
      <c r="HG200" s="17" t="str">
        <f t="shared" ca="1" si="427"/>
        <v/>
      </c>
      <c r="HH200" s="17" t="str">
        <f t="shared" ca="1" si="428"/>
        <v/>
      </c>
      <c r="HI200" s="17" t="str">
        <f t="shared" ca="1" si="429"/>
        <v/>
      </c>
      <c r="HJ200" s="17" t="str">
        <f t="shared" ca="1" si="430"/>
        <v/>
      </c>
      <c r="HK200" s="17" t="str">
        <f t="shared" ca="1" si="431"/>
        <v/>
      </c>
      <c r="HL200" s="17" t="str">
        <f t="shared" ca="1" si="432"/>
        <v/>
      </c>
      <c r="HM200" s="17" t="str">
        <f t="shared" ca="1" si="433"/>
        <v/>
      </c>
      <c r="HN200" s="17" t="str">
        <f t="shared" ca="1" si="434"/>
        <v/>
      </c>
      <c r="HO200" s="17" t="str">
        <f t="shared" ca="1" si="435"/>
        <v/>
      </c>
      <c r="HP200" s="17" t="str">
        <f t="shared" ca="1" si="436"/>
        <v/>
      </c>
      <c r="HQ200" s="17" t="str">
        <f t="shared" ca="1" si="437"/>
        <v/>
      </c>
      <c r="HR200" s="17" t="str">
        <f t="shared" ca="1" si="438"/>
        <v/>
      </c>
      <c r="HS200" s="17" t="str">
        <f t="shared" ca="1" si="439"/>
        <v/>
      </c>
      <c r="HT200" s="17" t="str">
        <f t="shared" ca="1" si="440"/>
        <v/>
      </c>
      <c r="HU200" s="17" t="str">
        <f t="shared" ca="1" si="441"/>
        <v/>
      </c>
      <c r="HV200" s="17" t="str">
        <f t="shared" ca="1" si="442"/>
        <v/>
      </c>
      <c r="HW200" s="17" t="str">
        <f t="shared" ca="1" si="443"/>
        <v/>
      </c>
      <c r="HX200" s="17" t="str">
        <f t="shared" ca="1" si="444"/>
        <v/>
      </c>
      <c r="HY200" s="17" t="str">
        <f t="shared" ca="1" si="445"/>
        <v/>
      </c>
      <c r="HZ200" s="17" t="str">
        <f t="shared" ca="1" si="446"/>
        <v/>
      </c>
      <c r="IA200" s="17" t="str">
        <f t="shared" ca="1" si="447"/>
        <v/>
      </c>
      <c r="IB200" s="17" t="str">
        <f t="shared" ca="1" si="448"/>
        <v/>
      </c>
      <c r="IC200" s="17" t="str">
        <f t="shared" ca="1" si="449"/>
        <v/>
      </c>
      <c r="ID200" s="17" t="str">
        <f t="shared" ca="1" si="450"/>
        <v/>
      </c>
      <c r="IE200" s="17" t="str">
        <f t="shared" ca="1" si="451"/>
        <v/>
      </c>
      <c r="IF200" s="17" t="str">
        <f t="shared" ca="1" si="452"/>
        <v/>
      </c>
      <c r="IG200" s="17" t="str">
        <f t="shared" ca="1" si="453"/>
        <v/>
      </c>
      <c r="IH200" s="17" t="str">
        <f t="shared" ca="1" si="454"/>
        <v/>
      </c>
      <c r="II200" s="17" t="str">
        <f t="shared" ca="1" si="455"/>
        <v/>
      </c>
      <c r="IJ200" s="17" t="str">
        <f t="shared" ca="1" si="456"/>
        <v/>
      </c>
      <c r="IK200" s="17" t="str">
        <f t="shared" ca="1" si="457"/>
        <v/>
      </c>
      <c r="IL200" s="17" t="str">
        <f t="shared" ca="1" si="458"/>
        <v/>
      </c>
      <c r="IM200" s="17" t="str">
        <f t="shared" ca="1" si="459"/>
        <v/>
      </c>
      <c r="IN200" s="17" t="str">
        <f t="shared" ca="1" si="460"/>
        <v/>
      </c>
      <c r="IO200" s="17" t="str">
        <f t="shared" ca="1" si="461"/>
        <v/>
      </c>
      <c r="IP200" s="17" t="str">
        <f t="shared" ca="1" si="462"/>
        <v/>
      </c>
      <c r="IQ200" s="17" t="str">
        <f t="shared" ca="1" si="463"/>
        <v/>
      </c>
      <c r="IR200" s="17" t="str">
        <f t="shared" ca="1" si="464"/>
        <v/>
      </c>
      <c r="IS200" s="17" t="str">
        <f t="shared" ca="1" si="465"/>
        <v/>
      </c>
      <c r="IT200" s="17" t="str">
        <f t="shared" ca="1" si="466"/>
        <v/>
      </c>
      <c r="IU200" s="17" t="str">
        <f t="shared" ca="1" si="467"/>
        <v/>
      </c>
      <c r="IV200" s="17" t="str">
        <f t="shared" ca="1" si="468"/>
        <v/>
      </c>
      <c r="IW200" s="17" t="str">
        <f t="shared" ca="1" si="469"/>
        <v/>
      </c>
      <c r="IX200" s="17" t="str">
        <f t="shared" ca="1" si="470"/>
        <v/>
      </c>
      <c r="IY200" s="17" t="str">
        <f t="shared" ca="1" si="471"/>
        <v/>
      </c>
      <c r="IZ200" s="17" t="str">
        <f t="shared" ca="1" si="472"/>
        <v/>
      </c>
      <c r="JA200" s="17" t="str">
        <f t="shared" ca="1" si="473"/>
        <v/>
      </c>
      <c r="JB200" s="17" t="str">
        <f t="shared" ca="1" si="474"/>
        <v/>
      </c>
      <c r="JC200" s="17" t="str">
        <f t="shared" ca="1" si="475"/>
        <v/>
      </c>
      <c r="JD200" s="17" t="str">
        <f t="shared" ca="1" si="476"/>
        <v/>
      </c>
      <c r="JE200" s="17" t="str">
        <f t="shared" ca="1" si="477"/>
        <v/>
      </c>
      <c r="JF200" s="17" t="str">
        <f t="shared" ca="1" si="478"/>
        <v/>
      </c>
      <c r="JG200" s="17" t="str">
        <f t="shared" ca="1" si="479"/>
        <v/>
      </c>
      <c r="JH200" s="17" t="str">
        <f t="shared" ca="1" si="480"/>
        <v/>
      </c>
      <c r="JI200" s="17" t="str">
        <f t="shared" ca="1" si="481"/>
        <v/>
      </c>
      <c r="JJ200" s="17" t="str">
        <f t="shared" ca="1" si="482"/>
        <v/>
      </c>
      <c r="JK200" s="17" t="str">
        <f t="shared" ca="1" si="483"/>
        <v/>
      </c>
      <c r="JL200" s="17" t="str">
        <f t="shared" ca="1" si="484"/>
        <v/>
      </c>
      <c r="JM200" s="17" t="str">
        <f t="shared" ca="1" si="485"/>
        <v/>
      </c>
    </row>
    <row r="201" spans="1:273">
      <c r="A201" s="17" t="str">
        <f t="shared" si="486"/>
        <v>\\\0</v>
      </c>
      <c r="B201" s="17" t="str">
        <f t="shared" si="487"/>
        <v>\\\0</v>
      </c>
      <c r="C201" s="17" t="str">
        <f t="shared" si="488"/>
        <v>\\\0</v>
      </c>
      <c r="D201" s="17" t="str">
        <f t="shared" si="489"/>
        <v>\\\0</v>
      </c>
      <c r="E201" s="17" t="str">
        <f t="shared" si="490"/>
        <v>\\\0</v>
      </c>
      <c r="F201" s="17" t="str">
        <f t="shared" si="491"/>
        <v>\\\0</v>
      </c>
      <c r="G201" s="17" t="str">
        <f t="shared" si="492"/>
        <v>\\\0</v>
      </c>
      <c r="H201" s="17" t="str">
        <f t="shared" si="493"/>
        <v>\\\0</v>
      </c>
      <c r="I201" s="17" t="str">
        <f t="shared" si="494"/>
        <v>\\\0</v>
      </c>
      <c r="J201" s="17" t="str">
        <f t="shared" si="495"/>
        <v>\\\0</v>
      </c>
      <c r="K201" s="17" t="str">
        <f t="shared" si="496"/>
        <v>\\\0</v>
      </c>
      <c r="L201" s="17" t="str">
        <f t="shared" si="497"/>
        <v>\\\0</v>
      </c>
      <c r="M201" s="17" t="str">
        <f t="shared" si="498"/>
        <v>\\\0</v>
      </c>
      <c r="N201" s="17" t="str">
        <f t="shared" si="499"/>
        <v>\\\0</v>
      </c>
      <c r="O201" s="17" t="str">
        <f t="shared" si="500"/>
        <v>\\\0</v>
      </c>
      <c r="P201" s="17" t="str">
        <f t="shared" si="501"/>
        <v>\\\0</v>
      </c>
      <c r="R201" s="17" t="str">
        <f t="shared" si="502"/>
        <v>\\</v>
      </c>
      <c r="S201" s="38"/>
      <c r="T201" s="39"/>
      <c r="U201" s="31"/>
      <c r="V201" s="32"/>
      <c r="W201" s="36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35"/>
      <c r="DS201" s="287"/>
      <c r="DT201" s="36"/>
      <c r="DU201" s="37"/>
      <c r="DV201" s="28">
        <f>IF(AND($S201='자료입력 및 결과표시'!$B$6,COUNTIF($W201:$DR201,'자료입력 및 결과표시'!$C$6)&gt;=1),IF(OR('자료입력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DW201" s="28">
        <f>IF(AND($S201='자료입력 및 결과표시'!$B$7,COUNTIF($W201:$DR201,'자료입력 및 결과표시'!$C$7)&gt;=1),IF(OR('자료입력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DX201" s="28">
        <f>IF(AND($S201='자료입력 및 결과표시'!$B$8,COUNTIF($W201:$DR201,'자료입력 및 결과표시'!$C$8)&gt;=1),IF(OR('자료입력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DY201" s="28">
        <f>IF(AND($S201='자료입력 및 결과표시'!$B$9,COUNTIF($W201:$DR201,'자료입력 및 결과표시'!$C$9)&gt;=1),IF(OR('자료입력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DZ201" s="28">
        <f>IF(AND($S201='자료입력 및 결과표시'!$B$10,COUNTIF($W201:$DR201,'자료입력 및 결과표시'!$C$10)&gt;=1),IF(OR('자료입력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A201" s="28">
        <f>IF(AND($S201='자료입력 및 결과표시'!$B$11,COUNTIF($W201:$DR201,'자료입력 및 결과표시'!$C$11)&gt;=1),IF(OR('자료입력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B201" s="28">
        <f>IF(AND($S201='자료입력 및 결과표시'!$B$12,COUNTIF($W201:$DR201,'자료입력 및 결과표시'!$C$12)&gt;=1),IF(OR('자료입력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C201" s="28">
        <f>IF(AND($S201='자료입력 및 결과표시'!$B$13,COUNTIF($W201:$DR201,'자료입력 및 결과표시'!$C$13)&gt;=1),IF(OR('자료입력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D201" s="28">
        <f>IF(AND($S201='자료입력 및 결과표시'!$B$14,COUNTIF($W201:$DR201,'자료입력 및 결과표시'!$C$14)&gt;=1),IF(OR('자료입력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E201" s="28">
        <f>IF(AND($S201='자료입력 및 결과표시'!$B$15,COUNTIF($W201:$DR201,'자료입력 및 결과표시'!$C$15)&gt;=1),IF(OR('자료입력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F201" s="28">
        <f>IF(AND($S201='자료입력 및 결과표시'!$B$16,COUNTIF($W201:$DR201,'자료입력 및 결과표시'!$C$16)&gt;=1),IF(OR('자료입력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G201" s="28">
        <f>IF(AND($S201='자료입력 및 결과표시'!$B$17,COUNTIF($W201:$DR201,'자료입력 및 결과표시'!$C$17)&gt;=1),IF(OR('자료입력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H201" s="28">
        <f>IF(AND($S201='자료입력 및 결과표시'!$B$18,COUNTIF($W201:$DR201,'자료입력 및 결과표시'!$C$18)&gt;=1),IF(OR('자료입력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I201" s="28">
        <f>IF(AND($S201='자료입력 및 결과표시'!$B$19,COUNTIF($W201:$DR201,'자료입력 및 결과표시'!$C$19)&gt;=1),IF(OR('자료입력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J201" s="28">
        <f>IF(AND($S201='자료입력 및 결과표시'!$B$20,COUNTIF($W201:$DR201,'자료입력 및 결과표시'!$C$20)&gt;=1),IF(OR('자료입력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K201" s="28">
        <f>IF(AND($S201='자료입력 및 결과표시'!$B$21,COUNTIF($W201:$DR201,'자료입력 및 결과표시'!$C$21)&gt;=1),IF(OR('자료입력 및 결과표시'!$B$4+90&gt;=$V201,'자료입력 및 결과표시'!$B$4&lt;$U201),0,IF($V201-'자료입력 및 결과표시'!$B$4-90&gt;='자료입력 및 결과표시'!$E$4,'자료입력 및 결과표시'!$E$4,$V201-'자료입력 및 결과표시'!$B$4-90)),0)</f>
        <v>0</v>
      </c>
      <c r="EL201" s="17">
        <f>IF(AND(S201='자료입력 및 결과표시'!$B$6,COUNTIF('업무중복도(데이터 입력)'!$W201:$DR201,'자료입력 및 결과표시'!$C$6)&gt;=1),1,0)</f>
        <v>0</v>
      </c>
      <c r="EM201" s="17">
        <f>IF(AND(S201='자료입력 및 결과표시'!$B$7,COUNTIF('업무중복도(데이터 입력)'!$W201:$DR201,'자료입력 및 결과표시'!$C$7)&gt;=1),2,0)</f>
        <v>0</v>
      </c>
      <c r="EN201" s="17">
        <f>IF(AND(S201='자료입력 및 결과표시'!$B$8,COUNTIF('업무중복도(데이터 입력)'!$W201:$DR201,'자료입력 및 결과표시'!$C$8)&gt;=1),3,0)</f>
        <v>0</v>
      </c>
      <c r="EO201" s="17">
        <f>IF(AND(S201='자료입력 및 결과표시'!$B$9,COUNTIF('업무중복도(데이터 입력)'!$W201:$DR201,'자료입력 및 결과표시'!$C$9)&gt;=1),4,0)</f>
        <v>0</v>
      </c>
      <c r="EP201" s="17">
        <f>IF(AND(S201='자료입력 및 결과표시'!$B$10,COUNTIF('업무중복도(데이터 입력)'!$W201:$DR201,'자료입력 및 결과표시'!$C$10)&gt;=1),5,0)</f>
        <v>0</v>
      </c>
      <c r="EQ201" s="17">
        <f>IF(AND(S201='자료입력 및 결과표시'!$B$11,COUNTIF('업무중복도(데이터 입력)'!$W201:$DR201,'자료입력 및 결과표시'!$C$11)&gt;=1),6,0)</f>
        <v>0</v>
      </c>
      <c r="ER201" s="17">
        <f>IF(AND(S201='자료입력 및 결과표시'!$B$12,COUNTIF('업무중복도(데이터 입력)'!$W201:$DR201,'자료입력 및 결과표시'!$C$12)&gt;=1),7,0)</f>
        <v>0</v>
      </c>
      <c r="ES201" s="17">
        <f>IF(AND(S201='자료입력 및 결과표시'!$B$13,COUNTIF('업무중복도(데이터 입력)'!$W201:$DR201,'자료입력 및 결과표시'!$C$13)&gt;=1),8,0)</f>
        <v>0</v>
      </c>
      <c r="ET201" s="17">
        <f>IF(AND(S201='자료입력 및 결과표시'!$B$14,COUNTIF('업무중복도(데이터 입력)'!$W201:$DR201,'자료입력 및 결과표시'!$C$14)&gt;=1),9,0)</f>
        <v>0</v>
      </c>
      <c r="EU201" s="17">
        <f>IF(AND(S201='자료입력 및 결과표시'!$B$15,COUNTIF('업무중복도(데이터 입력)'!$W201:$DR201,'자료입력 및 결과표시'!$C$15)&gt;=1),10,0)</f>
        <v>0</v>
      </c>
      <c r="EV201" s="17">
        <f>IF(AND(S201='자료입력 및 결과표시'!$B$16,COUNTIF('업무중복도(데이터 입력)'!$W201:$DR201,'자료입력 및 결과표시'!$C$16)&gt;=1),11,0)</f>
        <v>0</v>
      </c>
      <c r="EW201" s="17">
        <f>IF(AND(S201='자료입력 및 결과표시'!$B$17,COUNTIF('업무중복도(데이터 입력)'!$W201:$DR201,'자료입력 및 결과표시'!$C$17)&gt;=1),12,0)</f>
        <v>0</v>
      </c>
      <c r="EX201" s="17">
        <f>IF(AND(S201='자료입력 및 결과표시'!$B$18,COUNTIF('업무중복도(데이터 입력)'!$W201:$DR201,'자료입력 및 결과표시'!$C$18)&gt;=1),13,0)</f>
        <v>0</v>
      </c>
      <c r="EY201" s="17">
        <f>IF(AND(S201='자료입력 및 결과표시'!$B$19,COUNTIF('업무중복도(데이터 입력)'!$W201:$DR201,'자료입력 및 결과표시'!$C$19)&gt;=1),14,0)</f>
        <v>0</v>
      </c>
      <c r="EZ201" s="17">
        <f>IF(AND(S201='자료입력 및 결과표시'!$B$20,COUNTIF('업무중복도(데이터 입력)'!$W201:$DR201,'자료입력 및 결과표시'!$C$20)&gt;=1),15,0)</f>
        <v>0</v>
      </c>
      <c r="FA201" s="17">
        <f>IF(AND(S201='자료입력 및 결과표시'!$B$21,COUNTIF('업무중복도(데이터 입력)'!$W201:$DR201,'자료입력 및 결과표시'!$C$21)&gt;=1),16,0)</f>
        <v>0</v>
      </c>
      <c r="FD201" s="270" t="str">
        <f ca="1">IFERROR(MATCH('자료입력 및 결과표시'!$C$62,OFFSET($R$3,$FD200,,1000),0)+$FD200,"")</f>
        <v/>
      </c>
      <c r="FE201" s="271" t="str">
        <f t="shared" ca="1" si="503"/>
        <v/>
      </c>
      <c r="FK201" s="17">
        <f t="shared" si="504"/>
        <v>0</v>
      </c>
      <c r="FO201"/>
      <c r="FP201" s="17" t="str">
        <f t="shared" ca="1" si="505"/>
        <v/>
      </c>
      <c r="FQ201" s="270" t="str">
        <f ca="1">IFERROR(MATCH('자료입력 및 결과표시'!$C$62,OFFSET($R$3,$FQ200,,1000),0)+$FQ200,"")</f>
        <v/>
      </c>
      <c r="FR201" s="17" t="str">
        <f t="shared" ca="1" si="386"/>
        <v/>
      </c>
      <c r="FS201" s="17" t="str">
        <f t="shared" ca="1" si="387"/>
        <v/>
      </c>
      <c r="FT201" s="17" t="str">
        <f t="shared" ca="1" si="388"/>
        <v/>
      </c>
      <c r="FU201" s="17" t="str">
        <f t="shared" ca="1" si="389"/>
        <v/>
      </c>
      <c r="FV201" s="17" t="str">
        <f t="shared" ca="1" si="390"/>
        <v/>
      </c>
      <c r="FW201" s="17" t="str">
        <f t="shared" ca="1" si="391"/>
        <v/>
      </c>
      <c r="FX201" s="17" t="str">
        <f t="shared" ca="1" si="392"/>
        <v/>
      </c>
      <c r="FY201" s="17" t="str">
        <f t="shared" ca="1" si="393"/>
        <v/>
      </c>
      <c r="FZ201" s="17" t="str">
        <f t="shared" ca="1" si="394"/>
        <v/>
      </c>
      <c r="GA201" s="17" t="str">
        <f t="shared" ca="1" si="395"/>
        <v/>
      </c>
      <c r="GB201" s="17" t="str">
        <f t="shared" ca="1" si="396"/>
        <v/>
      </c>
      <c r="GC201" s="17" t="str">
        <f t="shared" ca="1" si="397"/>
        <v/>
      </c>
      <c r="GD201" s="17" t="str">
        <f t="shared" ca="1" si="398"/>
        <v/>
      </c>
      <c r="GE201" s="17" t="str">
        <f t="shared" ca="1" si="399"/>
        <v/>
      </c>
      <c r="GF201" s="17" t="str">
        <f t="shared" ca="1" si="400"/>
        <v/>
      </c>
      <c r="GG201" s="17" t="str">
        <f t="shared" ca="1" si="401"/>
        <v/>
      </c>
      <c r="GH201" s="17" t="str">
        <f t="shared" ca="1" si="402"/>
        <v/>
      </c>
      <c r="GI201" s="17" t="str">
        <f t="shared" ca="1" si="403"/>
        <v/>
      </c>
      <c r="GJ201" s="17" t="str">
        <f t="shared" ca="1" si="404"/>
        <v/>
      </c>
      <c r="GK201" s="17" t="str">
        <f t="shared" ca="1" si="405"/>
        <v/>
      </c>
      <c r="GL201" s="17" t="str">
        <f t="shared" ca="1" si="406"/>
        <v/>
      </c>
      <c r="GM201" s="17" t="str">
        <f t="shared" ca="1" si="407"/>
        <v/>
      </c>
      <c r="GN201" s="17" t="str">
        <f t="shared" ca="1" si="408"/>
        <v/>
      </c>
      <c r="GO201" s="17" t="str">
        <f t="shared" ca="1" si="409"/>
        <v/>
      </c>
      <c r="GP201" s="17" t="str">
        <f t="shared" ca="1" si="410"/>
        <v/>
      </c>
      <c r="GQ201" s="17" t="str">
        <f t="shared" ca="1" si="411"/>
        <v/>
      </c>
      <c r="GR201" s="17" t="str">
        <f t="shared" ca="1" si="412"/>
        <v/>
      </c>
      <c r="GS201" s="17" t="str">
        <f t="shared" ca="1" si="413"/>
        <v/>
      </c>
      <c r="GT201" s="17" t="str">
        <f t="shared" ca="1" si="414"/>
        <v/>
      </c>
      <c r="GU201" s="17" t="str">
        <f t="shared" ca="1" si="415"/>
        <v/>
      </c>
      <c r="GV201" s="17" t="str">
        <f t="shared" ca="1" si="416"/>
        <v/>
      </c>
      <c r="GW201" s="17" t="str">
        <f t="shared" ca="1" si="417"/>
        <v/>
      </c>
      <c r="GX201" s="17" t="str">
        <f t="shared" ca="1" si="418"/>
        <v/>
      </c>
      <c r="GY201" s="17" t="str">
        <f t="shared" ca="1" si="419"/>
        <v/>
      </c>
      <c r="GZ201" s="17" t="str">
        <f t="shared" ca="1" si="420"/>
        <v/>
      </c>
      <c r="HA201" s="17" t="str">
        <f t="shared" ca="1" si="421"/>
        <v/>
      </c>
      <c r="HB201" s="17" t="str">
        <f t="shared" ca="1" si="422"/>
        <v/>
      </c>
      <c r="HC201" s="17" t="str">
        <f t="shared" ca="1" si="423"/>
        <v/>
      </c>
      <c r="HD201" s="17" t="str">
        <f t="shared" ca="1" si="424"/>
        <v/>
      </c>
      <c r="HE201" s="17" t="str">
        <f t="shared" ca="1" si="425"/>
        <v/>
      </c>
      <c r="HF201" s="17" t="str">
        <f t="shared" ca="1" si="426"/>
        <v/>
      </c>
      <c r="HG201" s="17" t="str">
        <f t="shared" ca="1" si="427"/>
        <v/>
      </c>
      <c r="HH201" s="17" t="str">
        <f t="shared" ca="1" si="428"/>
        <v/>
      </c>
      <c r="HI201" s="17" t="str">
        <f t="shared" ca="1" si="429"/>
        <v/>
      </c>
      <c r="HJ201" s="17" t="str">
        <f t="shared" ca="1" si="430"/>
        <v/>
      </c>
      <c r="HK201" s="17" t="str">
        <f t="shared" ca="1" si="431"/>
        <v/>
      </c>
      <c r="HL201" s="17" t="str">
        <f t="shared" ca="1" si="432"/>
        <v/>
      </c>
      <c r="HM201" s="17" t="str">
        <f t="shared" ca="1" si="433"/>
        <v/>
      </c>
      <c r="HN201" s="17" t="str">
        <f t="shared" ca="1" si="434"/>
        <v/>
      </c>
      <c r="HO201" s="17" t="str">
        <f t="shared" ca="1" si="435"/>
        <v/>
      </c>
      <c r="HP201" s="17" t="str">
        <f t="shared" ca="1" si="436"/>
        <v/>
      </c>
      <c r="HQ201" s="17" t="str">
        <f t="shared" ca="1" si="437"/>
        <v/>
      </c>
      <c r="HR201" s="17" t="str">
        <f t="shared" ca="1" si="438"/>
        <v/>
      </c>
      <c r="HS201" s="17" t="str">
        <f t="shared" ca="1" si="439"/>
        <v/>
      </c>
      <c r="HT201" s="17" t="str">
        <f t="shared" ca="1" si="440"/>
        <v/>
      </c>
      <c r="HU201" s="17" t="str">
        <f t="shared" ca="1" si="441"/>
        <v/>
      </c>
      <c r="HV201" s="17" t="str">
        <f t="shared" ca="1" si="442"/>
        <v/>
      </c>
      <c r="HW201" s="17" t="str">
        <f t="shared" ca="1" si="443"/>
        <v/>
      </c>
      <c r="HX201" s="17" t="str">
        <f t="shared" ca="1" si="444"/>
        <v/>
      </c>
      <c r="HY201" s="17" t="str">
        <f t="shared" ca="1" si="445"/>
        <v/>
      </c>
      <c r="HZ201" s="17" t="str">
        <f t="shared" ca="1" si="446"/>
        <v/>
      </c>
      <c r="IA201" s="17" t="str">
        <f t="shared" ca="1" si="447"/>
        <v/>
      </c>
      <c r="IB201" s="17" t="str">
        <f t="shared" ca="1" si="448"/>
        <v/>
      </c>
      <c r="IC201" s="17" t="str">
        <f t="shared" ca="1" si="449"/>
        <v/>
      </c>
      <c r="ID201" s="17" t="str">
        <f t="shared" ca="1" si="450"/>
        <v/>
      </c>
      <c r="IE201" s="17" t="str">
        <f t="shared" ca="1" si="451"/>
        <v/>
      </c>
      <c r="IF201" s="17" t="str">
        <f t="shared" ca="1" si="452"/>
        <v/>
      </c>
      <c r="IG201" s="17" t="str">
        <f t="shared" ca="1" si="453"/>
        <v/>
      </c>
      <c r="IH201" s="17" t="str">
        <f t="shared" ca="1" si="454"/>
        <v/>
      </c>
      <c r="II201" s="17" t="str">
        <f t="shared" ca="1" si="455"/>
        <v/>
      </c>
      <c r="IJ201" s="17" t="str">
        <f t="shared" ca="1" si="456"/>
        <v/>
      </c>
      <c r="IK201" s="17" t="str">
        <f t="shared" ca="1" si="457"/>
        <v/>
      </c>
      <c r="IL201" s="17" t="str">
        <f t="shared" ca="1" si="458"/>
        <v/>
      </c>
      <c r="IM201" s="17" t="str">
        <f t="shared" ca="1" si="459"/>
        <v/>
      </c>
      <c r="IN201" s="17" t="str">
        <f t="shared" ca="1" si="460"/>
        <v/>
      </c>
      <c r="IO201" s="17" t="str">
        <f t="shared" ca="1" si="461"/>
        <v/>
      </c>
      <c r="IP201" s="17" t="str">
        <f t="shared" ca="1" si="462"/>
        <v/>
      </c>
      <c r="IQ201" s="17" t="str">
        <f t="shared" ca="1" si="463"/>
        <v/>
      </c>
      <c r="IR201" s="17" t="str">
        <f t="shared" ca="1" si="464"/>
        <v/>
      </c>
      <c r="IS201" s="17" t="str">
        <f t="shared" ca="1" si="465"/>
        <v/>
      </c>
      <c r="IT201" s="17" t="str">
        <f t="shared" ca="1" si="466"/>
        <v/>
      </c>
      <c r="IU201" s="17" t="str">
        <f t="shared" ca="1" si="467"/>
        <v/>
      </c>
      <c r="IV201" s="17" t="str">
        <f t="shared" ca="1" si="468"/>
        <v/>
      </c>
      <c r="IW201" s="17" t="str">
        <f t="shared" ca="1" si="469"/>
        <v/>
      </c>
      <c r="IX201" s="17" t="str">
        <f t="shared" ca="1" si="470"/>
        <v/>
      </c>
      <c r="IY201" s="17" t="str">
        <f t="shared" ca="1" si="471"/>
        <v/>
      </c>
      <c r="IZ201" s="17" t="str">
        <f t="shared" ca="1" si="472"/>
        <v/>
      </c>
      <c r="JA201" s="17" t="str">
        <f t="shared" ca="1" si="473"/>
        <v/>
      </c>
      <c r="JB201" s="17" t="str">
        <f t="shared" ca="1" si="474"/>
        <v/>
      </c>
      <c r="JC201" s="17" t="str">
        <f t="shared" ca="1" si="475"/>
        <v/>
      </c>
      <c r="JD201" s="17" t="str">
        <f t="shared" ca="1" si="476"/>
        <v/>
      </c>
      <c r="JE201" s="17" t="str">
        <f t="shared" ca="1" si="477"/>
        <v/>
      </c>
      <c r="JF201" s="17" t="str">
        <f t="shared" ca="1" si="478"/>
        <v/>
      </c>
      <c r="JG201" s="17" t="str">
        <f t="shared" ca="1" si="479"/>
        <v/>
      </c>
      <c r="JH201" s="17" t="str">
        <f t="shared" ca="1" si="480"/>
        <v/>
      </c>
      <c r="JI201" s="17" t="str">
        <f t="shared" ca="1" si="481"/>
        <v/>
      </c>
      <c r="JJ201" s="17" t="str">
        <f t="shared" ca="1" si="482"/>
        <v/>
      </c>
      <c r="JK201" s="17" t="str">
        <f t="shared" ca="1" si="483"/>
        <v/>
      </c>
      <c r="JL201" s="17" t="str">
        <f t="shared" ca="1" si="484"/>
        <v/>
      </c>
      <c r="JM201" s="17" t="str">
        <f t="shared" ca="1" si="485"/>
        <v/>
      </c>
    </row>
    <row r="202" spans="1:273">
      <c r="A202" s="17" t="str">
        <f t="shared" si="486"/>
        <v>\\\0</v>
      </c>
      <c r="B202" s="17" t="str">
        <f t="shared" si="487"/>
        <v>\\\0</v>
      </c>
      <c r="C202" s="17" t="str">
        <f t="shared" si="488"/>
        <v>\\\0</v>
      </c>
      <c r="D202" s="17" t="str">
        <f t="shared" si="489"/>
        <v>\\\0</v>
      </c>
      <c r="E202" s="17" t="str">
        <f t="shared" si="490"/>
        <v>\\\0</v>
      </c>
      <c r="F202" s="17" t="str">
        <f t="shared" si="491"/>
        <v>\\\0</v>
      </c>
      <c r="G202" s="17" t="str">
        <f t="shared" si="492"/>
        <v>\\\0</v>
      </c>
      <c r="H202" s="17" t="str">
        <f t="shared" si="493"/>
        <v>\\\0</v>
      </c>
      <c r="I202" s="17" t="str">
        <f t="shared" si="494"/>
        <v>\\\0</v>
      </c>
      <c r="J202" s="17" t="str">
        <f t="shared" si="495"/>
        <v>\\\0</v>
      </c>
      <c r="K202" s="17" t="str">
        <f t="shared" si="496"/>
        <v>\\\0</v>
      </c>
      <c r="L202" s="17" t="str">
        <f t="shared" si="497"/>
        <v>\\\0</v>
      </c>
      <c r="M202" s="17" t="str">
        <f t="shared" si="498"/>
        <v>\\\0</v>
      </c>
      <c r="N202" s="17" t="str">
        <f t="shared" si="499"/>
        <v>\\\0</v>
      </c>
      <c r="O202" s="17" t="str">
        <f t="shared" si="500"/>
        <v>\\\0</v>
      </c>
      <c r="P202" s="17" t="str">
        <f t="shared" si="501"/>
        <v>\\\0</v>
      </c>
      <c r="R202" s="17" t="str">
        <f t="shared" si="502"/>
        <v>\\</v>
      </c>
      <c r="S202" s="38"/>
      <c r="T202" s="39"/>
      <c r="U202" s="31"/>
      <c r="V202" s="32"/>
      <c r="W202" s="36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35"/>
      <c r="DS202" s="287"/>
      <c r="DT202" s="36"/>
      <c r="DU202" s="37"/>
      <c r="DV202" s="28">
        <f>IF(AND($S202='자료입력 및 결과표시'!$B$6,COUNTIF($W202:$DR202,'자료입력 및 결과표시'!$C$6)&gt;=1),IF(OR('자료입력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DW202" s="28">
        <f>IF(AND($S202='자료입력 및 결과표시'!$B$7,COUNTIF($W202:$DR202,'자료입력 및 결과표시'!$C$7)&gt;=1),IF(OR('자료입력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DX202" s="28">
        <f>IF(AND($S202='자료입력 및 결과표시'!$B$8,COUNTIF($W202:$DR202,'자료입력 및 결과표시'!$C$8)&gt;=1),IF(OR('자료입력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DY202" s="28">
        <f>IF(AND($S202='자료입력 및 결과표시'!$B$9,COUNTIF($W202:$DR202,'자료입력 및 결과표시'!$C$9)&gt;=1),IF(OR('자료입력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DZ202" s="28">
        <f>IF(AND($S202='자료입력 및 결과표시'!$B$10,COUNTIF($W202:$DR202,'자료입력 및 결과표시'!$C$10)&gt;=1),IF(OR('자료입력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A202" s="28">
        <f>IF(AND($S202='자료입력 및 결과표시'!$B$11,COUNTIF($W202:$DR202,'자료입력 및 결과표시'!$C$11)&gt;=1),IF(OR('자료입력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B202" s="28">
        <f>IF(AND($S202='자료입력 및 결과표시'!$B$12,COUNTIF($W202:$DR202,'자료입력 및 결과표시'!$C$12)&gt;=1),IF(OR('자료입력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C202" s="28">
        <f>IF(AND($S202='자료입력 및 결과표시'!$B$13,COUNTIF($W202:$DR202,'자료입력 및 결과표시'!$C$13)&gt;=1),IF(OR('자료입력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D202" s="28">
        <f>IF(AND($S202='자료입력 및 결과표시'!$B$14,COUNTIF($W202:$DR202,'자료입력 및 결과표시'!$C$14)&gt;=1),IF(OR('자료입력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E202" s="28">
        <f>IF(AND($S202='자료입력 및 결과표시'!$B$15,COUNTIF($W202:$DR202,'자료입력 및 결과표시'!$C$15)&gt;=1),IF(OR('자료입력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F202" s="28">
        <f>IF(AND($S202='자료입력 및 결과표시'!$B$16,COUNTIF($W202:$DR202,'자료입력 및 결과표시'!$C$16)&gt;=1),IF(OR('자료입력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G202" s="28">
        <f>IF(AND($S202='자료입력 및 결과표시'!$B$17,COUNTIF($W202:$DR202,'자료입력 및 결과표시'!$C$17)&gt;=1),IF(OR('자료입력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H202" s="28">
        <f>IF(AND($S202='자료입력 및 결과표시'!$B$18,COUNTIF($W202:$DR202,'자료입력 및 결과표시'!$C$18)&gt;=1),IF(OR('자료입력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I202" s="28">
        <f>IF(AND($S202='자료입력 및 결과표시'!$B$19,COUNTIF($W202:$DR202,'자료입력 및 결과표시'!$C$19)&gt;=1),IF(OR('자료입력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J202" s="28">
        <f>IF(AND($S202='자료입력 및 결과표시'!$B$20,COUNTIF($W202:$DR202,'자료입력 및 결과표시'!$C$20)&gt;=1),IF(OR('자료입력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K202" s="28">
        <f>IF(AND($S202='자료입력 및 결과표시'!$B$21,COUNTIF($W202:$DR202,'자료입력 및 결과표시'!$C$21)&gt;=1),IF(OR('자료입력 및 결과표시'!$B$4+90&gt;=$V202,'자료입력 및 결과표시'!$B$4&lt;$U202),0,IF($V202-'자료입력 및 결과표시'!$B$4-90&gt;='자료입력 및 결과표시'!$E$4,'자료입력 및 결과표시'!$E$4,$V202-'자료입력 및 결과표시'!$B$4-90)),0)</f>
        <v>0</v>
      </c>
      <c r="EL202" s="17">
        <f>IF(AND(S202='자료입력 및 결과표시'!$B$6,COUNTIF('업무중복도(데이터 입력)'!$W202:$DR202,'자료입력 및 결과표시'!$C$6)&gt;=1),1,0)</f>
        <v>0</v>
      </c>
      <c r="EM202" s="17">
        <f>IF(AND(S202='자료입력 및 결과표시'!$B$7,COUNTIF('업무중복도(데이터 입력)'!$W202:$DR202,'자료입력 및 결과표시'!$C$7)&gt;=1),2,0)</f>
        <v>0</v>
      </c>
      <c r="EN202" s="17">
        <f>IF(AND(S202='자료입력 및 결과표시'!$B$8,COUNTIF('업무중복도(데이터 입력)'!$W202:$DR202,'자료입력 및 결과표시'!$C$8)&gt;=1),3,0)</f>
        <v>0</v>
      </c>
      <c r="EO202" s="17">
        <f>IF(AND(S202='자료입력 및 결과표시'!$B$9,COUNTIF('업무중복도(데이터 입력)'!$W202:$DR202,'자료입력 및 결과표시'!$C$9)&gt;=1),4,0)</f>
        <v>0</v>
      </c>
      <c r="EP202" s="17">
        <f>IF(AND(S202='자료입력 및 결과표시'!$B$10,COUNTIF('업무중복도(데이터 입력)'!$W202:$DR202,'자료입력 및 결과표시'!$C$10)&gt;=1),5,0)</f>
        <v>0</v>
      </c>
      <c r="EQ202" s="17">
        <f>IF(AND(S202='자료입력 및 결과표시'!$B$11,COUNTIF('업무중복도(데이터 입력)'!$W202:$DR202,'자료입력 및 결과표시'!$C$11)&gt;=1),6,0)</f>
        <v>0</v>
      </c>
      <c r="ER202" s="17">
        <f>IF(AND(S202='자료입력 및 결과표시'!$B$12,COUNTIF('업무중복도(데이터 입력)'!$W202:$DR202,'자료입력 및 결과표시'!$C$12)&gt;=1),7,0)</f>
        <v>0</v>
      </c>
      <c r="ES202" s="17">
        <f>IF(AND(S202='자료입력 및 결과표시'!$B$13,COUNTIF('업무중복도(데이터 입력)'!$W202:$DR202,'자료입력 및 결과표시'!$C$13)&gt;=1),8,0)</f>
        <v>0</v>
      </c>
      <c r="ET202" s="17">
        <f>IF(AND(S202='자료입력 및 결과표시'!$B$14,COUNTIF('업무중복도(데이터 입력)'!$W202:$DR202,'자료입력 및 결과표시'!$C$14)&gt;=1),9,0)</f>
        <v>0</v>
      </c>
      <c r="EU202" s="17">
        <f>IF(AND(S202='자료입력 및 결과표시'!$B$15,COUNTIF('업무중복도(데이터 입력)'!$W202:$DR202,'자료입력 및 결과표시'!$C$15)&gt;=1),10,0)</f>
        <v>0</v>
      </c>
      <c r="EV202" s="17">
        <f>IF(AND(S202='자료입력 및 결과표시'!$B$16,COUNTIF('업무중복도(데이터 입력)'!$W202:$DR202,'자료입력 및 결과표시'!$C$16)&gt;=1),11,0)</f>
        <v>0</v>
      </c>
      <c r="EW202" s="17">
        <f>IF(AND(S202='자료입력 및 결과표시'!$B$17,COUNTIF('업무중복도(데이터 입력)'!$W202:$DR202,'자료입력 및 결과표시'!$C$17)&gt;=1),12,0)</f>
        <v>0</v>
      </c>
      <c r="EX202" s="17">
        <f>IF(AND(S202='자료입력 및 결과표시'!$B$18,COUNTIF('업무중복도(데이터 입력)'!$W202:$DR202,'자료입력 및 결과표시'!$C$18)&gt;=1),13,0)</f>
        <v>0</v>
      </c>
      <c r="EY202" s="17">
        <f>IF(AND(S202='자료입력 및 결과표시'!$B$19,COUNTIF('업무중복도(데이터 입력)'!$W202:$DR202,'자료입력 및 결과표시'!$C$19)&gt;=1),14,0)</f>
        <v>0</v>
      </c>
      <c r="EZ202" s="17">
        <f>IF(AND(S202='자료입력 및 결과표시'!$B$20,COUNTIF('업무중복도(데이터 입력)'!$W202:$DR202,'자료입력 및 결과표시'!$C$20)&gt;=1),15,0)</f>
        <v>0</v>
      </c>
      <c r="FA202" s="17">
        <f>IF(AND(S202='자료입력 및 결과표시'!$B$21,COUNTIF('업무중복도(데이터 입력)'!$W202:$DR202,'자료입력 및 결과표시'!$C$21)&gt;=1),16,0)</f>
        <v>0</v>
      </c>
      <c r="FD202" s="270" t="str">
        <f ca="1">IFERROR(MATCH('자료입력 및 결과표시'!$C$62,OFFSET($R$3,$FD201,,1000),0)+$FD201,"")</f>
        <v/>
      </c>
      <c r="FE202" s="271" t="str">
        <f t="shared" ca="1" si="503"/>
        <v/>
      </c>
      <c r="FK202" s="17">
        <f t="shared" si="504"/>
        <v>0</v>
      </c>
      <c r="FO202"/>
      <c r="FP202" s="17" t="str">
        <f t="shared" ca="1" si="505"/>
        <v/>
      </c>
      <c r="FQ202" s="270" t="str">
        <f ca="1">IFERROR(MATCH('자료입력 및 결과표시'!$C$62,OFFSET($R$3,$FQ201,,1000),0)+$FQ201,"")</f>
        <v/>
      </c>
      <c r="FR202" s="17" t="str">
        <f t="shared" ca="1" si="386"/>
        <v/>
      </c>
      <c r="FS202" s="17" t="str">
        <f t="shared" ca="1" si="387"/>
        <v/>
      </c>
      <c r="FT202" s="17" t="str">
        <f t="shared" ca="1" si="388"/>
        <v/>
      </c>
      <c r="FU202" s="17" t="str">
        <f t="shared" ca="1" si="389"/>
        <v/>
      </c>
      <c r="FV202" s="17" t="str">
        <f t="shared" ca="1" si="390"/>
        <v/>
      </c>
      <c r="FW202" s="17" t="str">
        <f t="shared" ca="1" si="391"/>
        <v/>
      </c>
      <c r="FX202" s="17" t="str">
        <f t="shared" ca="1" si="392"/>
        <v/>
      </c>
      <c r="FY202" s="17" t="str">
        <f t="shared" ca="1" si="393"/>
        <v/>
      </c>
      <c r="FZ202" s="17" t="str">
        <f t="shared" ca="1" si="394"/>
        <v/>
      </c>
      <c r="GA202" s="17" t="str">
        <f t="shared" ca="1" si="395"/>
        <v/>
      </c>
      <c r="GB202" s="17" t="str">
        <f t="shared" ca="1" si="396"/>
        <v/>
      </c>
      <c r="GC202" s="17" t="str">
        <f t="shared" ca="1" si="397"/>
        <v/>
      </c>
      <c r="GD202" s="17" t="str">
        <f t="shared" ca="1" si="398"/>
        <v/>
      </c>
      <c r="GE202" s="17" t="str">
        <f t="shared" ca="1" si="399"/>
        <v/>
      </c>
      <c r="GF202" s="17" t="str">
        <f t="shared" ca="1" si="400"/>
        <v/>
      </c>
      <c r="GG202" s="17" t="str">
        <f t="shared" ca="1" si="401"/>
        <v/>
      </c>
      <c r="GH202" s="17" t="str">
        <f t="shared" ca="1" si="402"/>
        <v/>
      </c>
      <c r="GI202" s="17" t="str">
        <f t="shared" ca="1" si="403"/>
        <v/>
      </c>
      <c r="GJ202" s="17" t="str">
        <f t="shared" ca="1" si="404"/>
        <v/>
      </c>
      <c r="GK202" s="17" t="str">
        <f t="shared" ca="1" si="405"/>
        <v/>
      </c>
      <c r="GL202" s="17" t="str">
        <f t="shared" ca="1" si="406"/>
        <v/>
      </c>
      <c r="GM202" s="17" t="str">
        <f t="shared" ca="1" si="407"/>
        <v/>
      </c>
      <c r="GN202" s="17" t="str">
        <f t="shared" ca="1" si="408"/>
        <v/>
      </c>
      <c r="GO202" s="17" t="str">
        <f t="shared" ca="1" si="409"/>
        <v/>
      </c>
      <c r="GP202" s="17" t="str">
        <f t="shared" ca="1" si="410"/>
        <v/>
      </c>
      <c r="GQ202" s="17" t="str">
        <f t="shared" ca="1" si="411"/>
        <v/>
      </c>
      <c r="GR202" s="17" t="str">
        <f t="shared" ca="1" si="412"/>
        <v/>
      </c>
      <c r="GS202" s="17" t="str">
        <f t="shared" ca="1" si="413"/>
        <v/>
      </c>
      <c r="GT202" s="17" t="str">
        <f t="shared" ca="1" si="414"/>
        <v/>
      </c>
      <c r="GU202" s="17" t="str">
        <f t="shared" ca="1" si="415"/>
        <v/>
      </c>
      <c r="GV202" s="17" t="str">
        <f t="shared" ca="1" si="416"/>
        <v/>
      </c>
      <c r="GW202" s="17" t="str">
        <f t="shared" ca="1" si="417"/>
        <v/>
      </c>
      <c r="GX202" s="17" t="str">
        <f t="shared" ca="1" si="418"/>
        <v/>
      </c>
      <c r="GY202" s="17" t="str">
        <f t="shared" ca="1" si="419"/>
        <v/>
      </c>
      <c r="GZ202" s="17" t="str">
        <f t="shared" ca="1" si="420"/>
        <v/>
      </c>
      <c r="HA202" s="17" t="str">
        <f t="shared" ca="1" si="421"/>
        <v/>
      </c>
      <c r="HB202" s="17" t="str">
        <f t="shared" ca="1" si="422"/>
        <v/>
      </c>
      <c r="HC202" s="17" t="str">
        <f t="shared" ca="1" si="423"/>
        <v/>
      </c>
      <c r="HD202" s="17" t="str">
        <f t="shared" ca="1" si="424"/>
        <v/>
      </c>
      <c r="HE202" s="17" t="str">
        <f t="shared" ca="1" si="425"/>
        <v/>
      </c>
      <c r="HF202" s="17" t="str">
        <f t="shared" ca="1" si="426"/>
        <v/>
      </c>
      <c r="HG202" s="17" t="str">
        <f t="shared" ca="1" si="427"/>
        <v/>
      </c>
      <c r="HH202" s="17" t="str">
        <f t="shared" ca="1" si="428"/>
        <v/>
      </c>
      <c r="HI202" s="17" t="str">
        <f t="shared" ca="1" si="429"/>
        <v/>
      </c>
      <c r="HJ202" s="17" t="str">
        <f t="shared" ca="1" si="430"/>
        <v/>
      </c>
      <c r="HK202" s="17" t="str">
        <f t="shared" ca="1" si="431"/>
        <v/>
      </c>
      <c r="HL202" s="17" t="str">
        <f t="shared" ca="1" si="432"/>
        <v/>
      </c>
      <c r="HM202" s="17" t="str">
        <f t="shared" ca="1" si="433"/>
        <v/>
      </c>
      <c r="HN202" s="17" t="str">
        <f t="shared" ca="1" si="434"/>
        <v/>
      </c>
      <c r="HO202" s="17" t="str">
        <f t="shared" ca="1" si="435"/>
        <v/>
      </c>
      <c r="HP202" s="17" t="str">
        <f t="shared" ca="1" si="436"/>
        <v/>
      </c>
      <c r="HQ202" s="17" t="str">
        <f t="shared" ca="1" si="437"/>
        <v/>
      </c>
      <c r="HR202" s="17" t="str">
        <f t="shared" ca="1" si="438"/>
        <v/>
      </c>
      <c r="HS202" s="17" t="str">
        <f t="shared" ca="1" si="439"/>
        <v/>
      </c>
      <c r="HT202" s="17" t="str">
        <f t="shared" ca="1" si="440"/>
        <v/>
      </c>
      <c r="HU202" s="17" t="str">
        <f t="shared" ca="1" si="441"/>
        <v/>
      </c>
      <c r="HV202" s="17" t="str">
        <f t="shared" ca="1" si="442"/>
        <v/>
      </c>
      <c r="HW202" s="17" t="str">
        <f t="shared" ca="1" si="443"/>
        <v/>
      </c>
      <c r="HX202" s="17" t="str">
        <f t="shared" ca="1" si="444"/>
        <v/>
      </c>
      <c r="HY202" s="17" t="str">
        <f t="shared" ca="1" si="445"/>
        <v/>
      </c>
      <c r="HZ202" s="17" t="str">
        <f t="shared" ca="1" si="446"/>
        <v/>
      </c>
      <c r="IA202" s="17" t="str">
        <f t="shared" ca="1" si="447"/>
        <v/>
      </c>
      <c r="IB202" s="17" t="str">
        <f t="shared" ca="1" si="448"/>
        <v/>
      </c>
      <c r="IC202" s="17" t="str">
        <f t="shared" ca="1" si="449"/>
        <v/>
      </c>
      <c r="ID202" s="17" t="str">
        <f t="shared" ca="1" si="450"/>
        <v/>
      </c>
      <c r="IE202" s="17" t="str">
        <f t="shared" ca="1" si="451"/>
        <v/>
      </c>
      <c r="IF202" s="17" t="str">
        <f t="shared" ca="1" si="452"/>
        <v/>
      </c>
      <c r="IG202" s="17" t="str">
        <f t="shared" ca="1" si="453"/>
        <v/>
      </c>
      <c r="IH202" s="17" t="str">
        <f t="shared" ca="1" si="454"/>
        <v/>
      </c>
      <c r="II202" s="17" t="str">
        <f t="shared" ca="1" si="455"/>
        <v/>
      </c>
      <c r="IJ202" s="17" t="str">
        <f t="shared" ca="1" si="456"/>
        <v/>
      </c>
      <c r="IK202" s="17" t="str">
        <f t="shared" ca="1" si="457"/>
        <v/>
      </c>
      <c r="IL202" s="17" t="str">
        <f t="shared" ca="1" si="458"/>
        <v/>
      </c>
      <c r="IM202" s="17" t="str">
        <f t="shared" ca="1" si="459"/>
        <v/>
      </c>
      <c r="IN202" s="17" t="str">
        <f t="shared" ca="1" si="460"/>
        <v/>
      </c>
      <c r="IO202" s="17" t="str">
        <f t="shared" ca="1" si="461"/>
        <v/>
      </c>
      <c r="IP202" s="17" t="str">
        <f t="shared" ca="1" si="462"/>
        <v/>
      </c>
      <c r="IQ202" s="17" t="str">
        <f t="shared" ca="1" si="463"/>
        <v/>
      </c>
      <c r="IR202" s="17" t="str">
        <f t="shared" ca="1" si="464"/>
        <v/>
      </c>
      <c r="IS202" s="17" t="str">
        <f t="shared" ca="1" si="465"/>
        <v/>
      </c>
      <c r="IT202" s="17" t="str">
        <f t="shared" ca="1" si="466"/>
        <v/>
      </c>
      <c r="IU202" s="17" t="str">
        <f t="shared" ca="1" si="467"/>
        <v/>
      </c>
      <c r="IV202" s="17" t="str">
        <f t="shared" ca="1" si="468"/>
        <v/>
      </c>
      <c r="IW202" s="17" t="str">
        <f t="shared" ca="1" si="469"/>
        <v/>
      </c>
      <c r="IX202" s="17" t="str">
        <f t="shared" ca="1" si="470"/>
        <v/>
      </c>
      <c r="IY202" s="17" t="str">
        <f t="shared" ca="1" si="471"/>
        <v/>
      </c>
      <c r="IZ202" s="17" t="str">
        <f t="shared" ca="1" si="472"/>
        <v/>
      </c>
      <c r="JA202" s="17" t="str">
        <f t="shared" ca="1" si="473"/>
        <v/>
      </c>
      <c r="JB202" s="17" t="str">
        <f t="shared" ca="1" si="474"/>
        <v/>
      </c>
      <c r="JC202" s="17" t="str">
        <f t="shared" ca="1" si="475"/>
        <v/>
      </c>
      <c r="JD202" s="17" t="str">
        <f t="shared" ca="1" si="476"/>
        <v/>
      </c>
      <c r="JE202" s="17" t="str">
        <f t="shared" ca="1" si="477"/>
        <v/>
      </c>
      <c r="JF202" s="17" t="str">
        <f t="shared" ca="1" si="478"/>
        <v/>
      </c>
      <c r="JG202" s="17" t="str">
        <f t="shared" ca="1" si="479"/>
        <v/>
      </c>
      <c r="JH202" s="17" t="str">
        <f t="shared" ca="1" si="480"/>
        <v/>
      </c>
      <c r="JI202" s="17" t="str">
        <f t="shared" ca="1" si="481"/>
        <v/>
      </c>
      <c r="JJ202" s="17" t="str">
        <f t="shared" ca="1" si="482"/>
        <v/>
      </c>
      <c r="JK202" s="17" t="str">
        <f t="shared" ca="1" si="483"/>
        <v/>
      </c>
      <c r="JL202" s="17" t="str">
        <f t="shared" ca="1" si="484"/>
        <v/>
      </c>
      <c r="JM202" s="17" t="str">
        <f t="shared" ca="1" si="485"/>
        <v/>
      </c>
    </row>
    <row r="203" spans="1:273">
      <c r="A203" s="17" t="str">
        <f t="shared" si="486"/>
        <v>\\\0</v>
      </c>
      <c r="B203" s="17" t="str">
        <f t="shared" si="487"/>
        <v>\\\0</v>
      </c>
      <c r="C203" s="17" t="str">
        <f t="shared" si="488"/>
        <v>\\\0</v>
      </c>
      <c r="D203" s="17" t="str">
        <f t="shared" si="489"/>
        <v>\\\0</v>
      </c>
      <c r="E203" s="17" t="str">
        <f t="shared" si="490"/>
        <v>\\\0</v>
      </c>
      <c r="F203" s="17" t="str">
        <f t="shared" si="491"/>
        <v>\\\0</v>
      </c>
      <c r="G203" s="17" t="str">
        <f t="shared" si="492"/>
        <v>\\\0</v>
      </c>
      <c r="H203" s="17" t="str">
        <f t="shared" si="493"/>
        <v>\\\0</v>
      </c>
      <c r="I203" s="17" t="str">
        <f t="shared" si="494"/>
        <v>\\\0</v>
      </c>
      <c r="J203" s="17" t="str">
        <f t="shared" si="495"/>
        <v>\\\0</v>
      </c>
      <c r="K203" s="17" t="str">
        <f t="shared" si="496"/>
        <v>\\\0</v>
      </c>
      <c r="L203" s="17" t="str">
        <f t="shared" si="497"/>
        <v>\\\0</v>
      </c>
      <c r="M203" s="17" t="str">
        <f t="shared" si="498"/>
        <v>\\\0</v>
      </c>
      <c r="N203" s="17" t="str">
        <f t="shared" si="499"/>
        <v>\\\0</v>
      </c>
      <c r="O203" s="17" t="str">
        <f t="shared" si="500"/>
        <v>\\\0</v>
      </c>
      <c r="P203" s="17" t="str">
        <f t="shared" si="501"/>
        <v>\\\0</v>
      </c>
      <c r="R203" s="17" t="str">
        <f t="shared" si="502"/>
        <v>\\</v>
      </c>
      <c r="S203" s="38"/>
      <c r="T203" s="39"/>
      <c r="U203" s="31"/>
      <c r="V203" s="32"/>
      <c r="W203" s="36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35"/>
      <c r="DS203" s="287"/>
      <c r="DT203" s="36"/>
      <c r="DU203" s="37"/>
      <c r="DV203" s="28">
        <f>IF(AND($S203='자료입력 및 결과표시'!$B$6,COUNTIF($W203:$DR203,'자료입력 및 결과표시'!$C$6)&gt;=1),IF(OR('자료입력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DW203" s="28">
        <f>IF(AND($S203='자료입력 및 결과표시'!$B$7,COUNTIF($W203:$DR203,'자료입력 및 결과표시'!$C$7)&gt;=1),IF(OR('자료입력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DX203" s="28">
        <f>IF(AND($S203='자료입력 및 결과표시'!$B$8,COUNTIF($W203:$DR203,'자료입력 및 결과표시'!$C$8)&gt;=1),IF(OR('자료입력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DY203" s="28">
        <f>IF(AND($S203='자료입력 및 결과표시'!$B$9,COUNTIF($W203:$DR203,'자료입력 및 결과표시'!$C$9)&gt;=1),IF(OR('자료입력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DZ203" s="28">
        <f>IF(AND($S203='자료입력 및 결과표시'!$B$10,COUNTIF($W203:$DR203,'자료입력 및 결과표시'!$C$10)&gt;=1),IF(OR('자료입력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A203" s="28">
        <f>IF(AND($S203='자료입력 및 결과표시'!$B$11,COUNTIF($W203:$DR203,'자료입력 및 결과표시'!$C$11)&gt;=1),IF(OR('자료입력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B203" s="28">
        <f>IF(AND($S203='자료입력 및 결과표시'!$B$12,COUNTIF($W203:$DR203,'자료입력 및 결과표시'!$C$12)&gt;=1),IF(OR('자료입력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C203" s="28">
        <f>IF(AND($S203='자료입력 및 결과표시'!$B$13,COUNTIF($W203:$DR203,'자료입력 및 결과표시'!$C$13)&gt;=1),IF(OR('자료입력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D203" s="28">
        <f>IF(AND($S203='자료입력 및 결과표시'!$B$14,COUNTIF($W203:$DR203,'자료입력 및 결과표시'!$C$14)&gt;=1),IF(OR('자료입력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E203" s="28">
        <f>IF(AND($S203='자료입력 및 결과표시'!$B$15,COUNTIF($W203:$DR203,'자료입력 및 결과표시'!$C$15)&gt;=1),IF(OR('자료입력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F203" s="28">
        <f>IF(AND($S203='자료입력 및 결과표시'!$B$16,COUNTIF($W203:$DR203,'자료입력 및 결과표시'!$C$16)&gt;=1),IF(OR('자료입력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G203" s="28">
        <f>IF(AND($S203='자료입력 및 결과표시'!$B$17,COUNTIF($W203:$DR203,'자료입력 및 결과표시'!$C$17)&gt;=1),IF(OR('자료입력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H203" s="28">
        <f>IF(AND($S203='자료입력 및 결과표시'!$B$18,COUNTIF($W203:$DR203,'자료입력 및 결과표시'!$C$18)&gt;=1),IF(OR('자료입력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I203" s="28">
        <f>IF(AND($S203='자료입력 및 결과표시'!$B$19,COUNTIF($W203:$DR203,'자료입력 및 결과표시'!$C$19)&gt;=1),IF(OR('자료입력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J203" s="28">
        <f>IF(AND($S203='자료입력 및 결과표시'!$B$20,COUNTIF($W203:$DR203,'자료입력 및 결과표시'!$C$20)&gt;=1),IF(OR('자료입력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K203" s="28">
        <f>IF(AND($S203='자료입력 및 결과표시'!$B$21,COUNTIF($W203:$DR203,'자료입력 및 결과표시'!$C$21)&gt;=1),IF(OR('자료입력 및 결과표시'!$B$4+90&gt;=$V203,'자료입력 및 결과표시'!$B$4&lt;$U203),0,IF($V203-'자료입력 및 결과표시'!$B$4-90&gt;='자료입력 및 결과표시'!$E$4,'자료입력 및 결과표시'!$E$4,$V203-'자료입력 및 결과표시'!$B$4-90)),0)</f>
        <v>0</v>
      </c>
      <c r="EL203" s="17">
        <f>IF(AND(S203='자료입력 및 결과표시'!$B$6,COUNTIF('업무중복도(데이터 입력)'!$W203:$DR203,'자료입력 및 결과표시'!$C$6)&gt;=1),1,0)</f>
        <v>0</v>
      </c>
      <c r="EM203" s="17">
        <f>IF(AND(S203='자료입력 및 결과표시'!$B$7,COUNTIF('업무중복도(데이터 입력)'!$W203:$DR203,'자료입력 및 결과표시'!$C$7)&gt;=1),2,0)</f>
        <v>0</v>
      </c>
      <c r="EN203" s="17">
        <f>IF(AND(S203='자료입력 및 결과표시'!$B$8,COUNTIF('업무중복도(데이터 입력)'!$W203:$DR203,'자료입력 및 결과표시'!$C$8)&gt;=1),3,0)</f>
        <v>0</v>
      </c>
      <c r="EO203" s="17">
        <f>IF(AND(S203='자료입력 및 결과표시'!$B$9,COUNTIF('업무중복도(데이터 입력)'!$W203:$DR203,'자료입력 및 결과표시'!$C$9)&gt;=1),4,0)</f>
        <v>0</v>
      </c>
      <c r="EP203" s="17">
        <f>IF(AND(S203='자료입력 및 결과표시'!$B$10,COUNTIF('업무중복도(데이터 입력)'!$W203:$DR203,'자료입력 및 결과표시'!$C$10)&gt;=1),5,0)</f>
        <v>0</v>
      </c>
      <c r="EQ203" s="17">
        <f>IF(AND(S203='자료입력 및 결과표시'!$B$11,COUNTIF('업무중복도(데이터 입력)'!$W203:$DR203,'자료입력 및 결과표시'!$C$11)&gt;=1),6,0)</f>
        <v>0</v>
      </c>
      <c r="ER203" s="17">
        <f>IF(AND(S203='자료입력 및 결과표시'!$B$12,COUNTIF('업무중복도(데이터 입력)'!$W203:$DR203,'자료입력 및 결과표시'!$C$12)&gt;=1),7,0)</f>
        <v>0</v>
      </c>
      <c r="ES203" s="17">
        <f>IF(AND(S203='자료입력 및 결과표시'!$B$13,COUNTIF('업무중복도(데이터 입력)'!$W203:$DR203,'자료입력 및 결과표시'!$C$13)&gt;=1),8,0)</f>
        <v>0</v>
      </c>
      <c r="ET203" s="17">
        <f>IF(AND(S203='자료입력 및 결과표시'!$B$14,COUNTIF('업무중복도(데이터 입력)'!$W203:$DR203,'자료입력 및 결과표시'!$C$14)&gt;=1),9,0)</f>
        <v>0</v>
      </c>
      <c r="EU203" s="17">
        <f>IF(AND(S203='자료입력 및 결과표시'!$B$15,COUNTIF('업무중복도(데이터 입력)'!$W203:$DR203,'자료입력 및 결과표시'!$C$15)&gt;=1),10,0)</f>
        <v>0</v>
      </c>
      <c r="EV203" s="17">
        <f>IF(AND(S203='자료입력 및 결과표시'!$B$16,COUNTIF('업무중복도(데이터 입력)'!$W203:$DR203,'자료입력 및 결과표시'!$C$16)&gt;=1),11,0)</f>
        <v>0</v>
      </c>
      <c r="EW203" s="17">
        <f>IF(AND(S203='자료입력 및 결과표시'!$B$17,COUNTIF('업무중복도(데이터 입력)'!$W203:$DR203,'자료입력 및 결과표시'!$C$17)&gt;=1),12,0)</f>
        <v>0</v>
      </c>
      <c r="EX203" s="17">
        <f>IF(AND(S203='자료입력 및 결과표시'!$B$18,COUNTIF('업무중복도(데이터 입력)'!$W203:$DR203,'자료입력 및 결과표시'!$C$18)&gt;=1),13,0)</f>
        <v>0</v>
      </c>
      <c r="EY203" s="17">
        <f>IF(AND(S203='자료입력 및 결과표시'!$B$19,COUNTIF('업무중복도(데이터 입력)'!$W203:$DR203,'자료입력 및 결과표시'!$C$19)&gt;=1),14,0)</f>
        <v>0</v>
      </c>
      <c r="EZ203" s="17">
        <f>IF(AND(S203='자료입력 및 결과표시'!$B$20,COUNTIF('업무중복도(데이터 입력)'!$W203:$DR203,'자료입력 및 결과표시'!$C$20)&gt;=1),15,0)</f>
        <v>0</v>
      </c>
      <c r="FA203" s="17">
        <f>IF(AND(S203='자료입력 및 결과표시'!$B$21,COUNTIF('업무중복도(데이터 입력)'!$W203:$DR203,'자료입력 및 결과표시'!$C$21)&gt;=1),16,0)</f>
        <v>0</v>
      </c>
      <c r="FD203" s="270" t="str">
        <f ca="1">IFERROR(MATCH('자료입력 및 결과표시'!$C$62,OFFSET($R$3,$FD202,,1000),0)+$FD202,"")</f>
        <v/>
      </c>
      <c r="FE203" s="271" t="str">
        <f t="shared" ca="1" si="503"/>
        <v/>
      </c>
      <c r="FK203" s="17">
        <f t="shared" si="504"/>
        <v>0</v>
      </c>
      <c r="FO203"/>
      <c r="FP203" s="17" t="str">
        <f t="shared" ca="1" si="505"/>
        <v/>
      </c>
      <c r="FQ203" s="270" t="str">
        <f ca="1">IFERROR(MATCH('자료입력 및 결과표시'!$C$62,OFFSET($R$3,$FQ202,,1000),0)+$FQ202,"")</f>
        <v/>
      </c>
      <c r="FR203" s="17" t="str">
        <f t="shared" ca="1" si="386"/>
        <v/>
      </c>
      <c r="FS203" s="17" t="str">
        <f t="shared" ca="1" si="387"/>
        <v/>
      </c>
      <c r="FT203" s="17" t="str">
        <f t="shared" ca="1" si="388"/>
        <v/>
      </c>
      <c r="FU203" s="17" t="str">
        <f t="shared" ca="1" si="389"/>
        <v/>
      </c>
      <c r="FV203" s="17" t="str">
        <f t="shared" ca="1" si="390"/>
        <v/>
      </c>
      <c r="FW203" s="17" t="str">
        <f t="shared" ca="1" si="391"/>
        <v/>
      </c>
      <c r="FX203" s="17" t="str">
        <f t="shared" ca="1" si="392"/>
        <v/>
      </c>
      <c r="FY203" s="17" t="str">
        <f t="shared" ca="1" si="393"/>
        <v/>
      </c>
      <c r="FZ203" s="17" t="str">
        <f t="shared" ca="1" si="394"/>
        <v/>
      </c>
      <c r="GA203" s="17" t="str">
        <f t="shared" ca="1" si="395"/>
        <v/>
      </c>
      <c r="GB203" s="17" t="str">
        <f t="shared" ca="1" si="396"/>
        <v/>
      </c>
      <c r="GC203" s="17" t="str">
        <f t="shared" ca="1" si="397"/>
        <v/>
      </c>
      <c r="GD203" s="17" t="str">
        <f t="shared" ca="1" si="398"/>
        <v/>
      </c>
      <c r="GE203" s="17" t="str">
        <f t="shared" ca="1" si="399"/>
        <v/>
      </c>
      <c r="GF203" s="17" t="str">
        <f t="shared" ca="1" si="400"/>
        <v/>
      </c>
      <c r="GG203" s="17" t="str">
        <f t="shared" ca="1" si="401"/>
        <v/>
      </c>
      <c r="GH203" s="17" t="str">
        <f t="shared" ca="1" si="402"/>
        <v/>
      </c>
      <c r="GI203" s="17" t="str">
        <f t="shared" ca="1" si="403"/>
        <v/>
      </c>
      <c r="GJ203" s="17" t="str">
        <f t="shared" ca="1" si="404"/>
        <v/>
      </c>
      <c r="GK203" s="17" t="str">
        <f t="shared" ca="1" si="405"/>
        <v/>
      </c>
      <c r="GL203" s="17" t="str">
        <f t="shared" ca="1" si="406"/>
        <v/>
      </c>
      <c r="GM203" s="17" t="str">
        <f t="shared" ca="1" si="407"/>
        <v/>
      </c>
      <c r="GN203" s="17" t="str">
        <f t="shared" ca="1" si="408"/>
        <v/>
      </c>
      <c r="GO203" s="17" t="str">
        <f t="shared" ca="1" si="409"/>
        <v/>
      </c>
      <c r="GP203" s="17" t="str">
        <f t="shared" ca="1" si="410"/>
        <v/>
      </c>
      <c r="GQ203" s="17" t="str">
        <f t="shared" ca="1" si="411"/>
        <v/>
      </c>
      <c r="GR203" s="17" t="str">
        <f t="shared" ca="1" si="412"/>
        <v/>
      </c>
      <c r="GS203" s="17" t="str">
        <f t="shared" ca="1" si="413"/>
        <v/>
      </c>
      <c r="GT203" s="17" t="str">
        <f t="shared" ca="1" si="414"/>
        <v/>
      </c>
      <c r="GU203" s="17" t="str">
        <f t="shared" ca="1" si="415"/>
        <v/>
      </c>
      <c r="GV203" s="17" t="str">
        <f t="shared" ca="1" si="416"/>
        <v/>
      </c>
      <c r="GW203" s="17" t="str">
        <f t="shared" ca="1" si="417"/>
        <v/>
      </c>
      <c r="GX203" s="17" t="str">
        <f t="shared" ca="1" si="418"/>
        <v/>
      </c>
      <c r="GY203" s="17" t="str">
        <f t="shared" ca="1" si="419"/>
        <v/>
      </c>
      <c r="GZ203" s="17" t="str">
        <f t="shared" ca="1" si="420"/>
        <v/>
      </c>
      <c r="HA203" s="17" t="str">
        <f t="shared" ca="1" si="421"/>
        <v/>
      </c>
      <c r="HB203" s="17" t="str">
        <f t="shared" ca="1" si="422"/>
        <v/>
      </c>
      <c r="HC203" s="17" t="str">
        <f t="shared" ca="1" si="423"/>
        <v/>
      </c>
      <c r="HD203" s="17" t="str">
        <f t="shared" ca="1" si="424"/>
        <v/>
      </c>
      <c r="HE203" s="17" t="str">
        <f t="shared" ca="1" si="425"/>
        <v/>
      </c>
      <c r="HF203" s="17" t="str">
        <f t="shared" ca="1" si="426"/>
        <v/>
      </c>
      <c r="HG203" s="17" t="str">
        <f t="shared" ca="1" si="427"/>
        <v/>
      </c>
      <c r="HH203" s="17" t="str">
        <f t="shared" ca="1" si="428"/>
        <v/>
      </c>
      <c r="HI203" s="17" t="str">
        <f t="shared" ca="1" si="429"/>
        <v/>
      </c>
      <c r="HJ203" s="17" t="str">
        <f t="shared" ca="1" si="430"/>
        <v/>
      </c>
      <c r="HK203" s="17" t="str">
        <f t="shared" ca="1" si="431"/>
        <v/>
      </c>
      <c r="HL203" s="17" t="str">
        <f t="shared" ca="1" si="432"/>
        <v/>
      </c>
      <c r="HM203" s="17" t="str">
        <f t="shared" ca="1" si="433"/>
        <v/>
      </c>
      <c r="HN203" s="17" t="str">
        <f t="shared" ca="1" si="434"/>
        <v/>
      </c>
      <c r="HO203" s="17" t="str">
        <f t="shared" ca="1" si="435"/>
        <v/>
      </c>
      <c r="HP203" s="17" t="str">
        <f t="shared" ca="1" si="436"/>
        <v/>
      </c>
      <c r="HQ203" s="17" t="str">
        <f t="shared" ca="1" si="437"/>
        <v/>
      </c>
      <c r="HR203" s="17" t="str">
        <f t="shared" ca="1" si="438"/>
        <v/>
      </c>
      <c r="HS203" s="17" t="str">
        <f t="shared" ca="1" si="439"/>
        <v/>
      </c>
      <c r="HT203" s="17" t="str">
        <f t="shared" ca="1" si="440"/>
        <v/>
      </c>
      <c r="HU203" s="17" t="str">
        <f t="shared" ca="1" si="441"/>
        <v/>
      </c>
      <c r="HV203" s="17" t="str">
        <f t="shared" ca="1" si="442"/>
        <v/>
      </c>
      <c r="HW203" s="17" t="str">
        <f t="shared" ca="1" si="443"/>
        <v/>
      </c>
      <c r="HX203" s="17" t="str">
        <f t="shared" ca="1" si="444"/>
        <v/>
      </c>
      <c r="HY203" s="17" t="str">
        <f t="shared" ca="1" si="445"/>
        <v/>
      </c>
      <c r="HZ203" s="17" t="str">
        <f t="shared" ca="1" si="446"/>
        <v/>
      </c>
      <c r="IA203" s="17" t="str">
        <f t="shared" ca="1" si="447"/>
        <v/>
      </c>
      <c r="IB203" s="17" t="str">
        <f t="shared" ca="1" si="448"/>
        <v/>
      </c>
      <c r="IC203" s="17" t="str">
        <f t="shared" ca="1" si="449"/>
        <v/>
      </c>
      <c r="ID203" s="17" t="str">
        <f t="shared" ca="1" si="450"/>
        <v/>
      </c>
      <c r="IE203" s="17" t="str">
        <f t="shared" ca="1" si="451"/>
        <v/>
      </c>
      <c r="IF203" s="17" t="str">
        <f t="shared" ca="1" si="452"/>
        <v/>
      </c>
      <c r="IG203" s="17" t="str">
        <f t="shared" ca="1" si="453"/>
        <v/>
      </c>
      <c r="IH203" s="17" t="str">
        <f t="shared" ca="1" si="454"/>
        <v/>
      </c>
      <c r="II203" s="17" t="str">
        <f t="shared" ca="1" si="455"/>
        <v/>
      </c>
      <c r="IJ203" s="17" t="str">
        <f t="shared" ca="1" si="456"/>
        <v/>
      </c>
      <c r="IK203" s="17" t="str">
        <f t="shared" ca="1" si="457"/>
        <v/>
      </c>
      <c r="IL203" s="17" t="str">
        <f t="shared" ca="1" si="458"/>
        <v/>
      </c>
      <c r="IM203" s="17" t="str">
        <f t="shared" ca="1" si="459"/>
        <v/>
      </c>
      <c r="IN203" s="17" t="str">
        <f t="shared" ca="1" si="460"/>
        <v/>
      </c>
      <c r="IO203" s="17" t="str">
        <f t="shared" ca="1" si="461"/>
        <v/>
      </c>
      <c r="IP203" s="17" t="str">
        <f t="shared" ca="1" si="462"/>
        <v/>
      </c>
      <c r="IQ203" s="17" t="str">
        <f t="shared" ca="1" si="463"/>
        <v/>
      </c>
      <c r="IR203" s="17" t="str">
        <f t="shared" ca="1" si="464"/>
        <v/>
      </c>
      <c r="IS203" s="17" t="str">
        <f t="shared" ca="1" si="465"/>
        <v/>
      </c>
      <c r="IT203" s="17" t="str">
        <f t="shared" ca="1" si="466"/>
        <v/>
      </c>
      <c r="IU203" s="17" t="str">
        <f t="shared" ca="1" si="467"/>
        <v/>
      </c>
      <c r="IV203" s="17" t="str">
        <f t="shared" ca="1" si="468"/>
        <v/>
      </c>
      <c r="IW203" s="17" t="str">
        <f t="shared" ca="1" si="469"/>
        <v/>
      </c>
      <c r="IX203" s="17" t="str">
        <f t="shared" ca="1" si="470"/>
        <v/>
      </c>
      <c r="IY203" s="17" t="str">
        <f t="shared" ca="1" si="471"/>
        <v/>
      </c>
      <c r="IZ203" s="17" t="str">
        <f t="shared" ca="1" si="472"/>
        <v/>
      </c>
      <c r="JA203" s="17" t="str">
        <f t="shared" ca="1" si="473"/>
        <v/>
      </c>
      <c r="JB203" s="17" t="str">
        <f t="shared" ca="1" si="474"/>
        <v/>
      </c>
      <c r="JC203" s="17" t="str">
        <f t="shared" ca="1" si="475"/>
        <v/>
      </c>
      <c r="JD203" s="17" t="str">
        <f t="shared" ca="1" si="476"/>
        <v/>
      </c>
      <c r="JE203" s="17" t="str">
        <f t="shared" ca="1" si="477"/>
        <v/>
      </c>
      <c r="JF203" s="17" t="str">
        <f t="shared" ca="1" si="478"/>
        <v/>
      </c>
      <c r="JG203" s="17" t="str">
        <f t="shared" ca="1" si="479"/>
        <v/>
      </c>
      <c r="JH203" s="17" t="str">
        <f t="shared" ca="1" si="480"/>
        <v/>
      </c>
      <c r="JI203" s="17" t="str">
        <f t="shared" ca="1" si="481"/>
        <v/>
      </c>
      <c r="JJ203" s="17" t="str">
        <f t="shared" ca="1" si="482"/>
        <v/>
      </c>
      <c r="JK203" s="17" t="str">
        <f t="shared" ca="1" si="483"/>
        <v/>
      </c>
      <c r="JL203" s="17" t="str">
        <f t="shared" ca="1" si="484"/>
        <v/>
      </c>
      <c r="JM203" s="17" t="str">
        <f t="shared" ca="1" si="485"/>
        <v/>
      </c>
    </row>
    <row r="204" spans="1:273">
      <c r="A204" s="17" t="str">
        <f t="shared" si="486"/>
        <v>\\\0</v>
      </c>
      <c r="B204" s="17" t="str">
        <f t="shared" si="487"/>
        <v>\\\0</v>
      </c>
      <c r="C204" s="17" t="str">
        <f t="shared" si="488"/>
        <v>\\\0</v>
      </c>
      <c r="D204" s="17" t="str">
        <f t="shared" si="489"/>
        <v>\\\0</v>
      </c>
      <c r="E204" s="17" t="str">
        <f t="shared" si="490"/>
        <v>\\\0</v>
      </c>
      <c r="F204" s="17" t="str">
        <f t="shared" si="491"/>
        <v>\\\0</v>
      </c>
      <c r="G204" s="17" t="str">
        <f t="shared" si="492"/>
        <v>\\\0</v>
      </c>
      <c r="H204" s="17" t="str">
        <f t="shared" si="493"/>
        <v>\\\0</v>
      </c>
      <c r="I204" s="17" t="str">
        <f t="shared" si="494"/>
        <v>\\\0</v>
      </c>
      <c r="J204" s="17" t="str">
        <f t="shared" si="495"/>
        <v>\\\0</v>
      </c>
      <c r="K204" s="17" t="str">
        <f t="shared" si="496"/>
        <v>\\\0</v>
      </c>
      <c r="L204" s="17" t="str">
        <f t="shared" si="497"/>
        <v>\\\0</v>
      </c>
      <c r="M204" s="17" t="str">
        <f t="shared" si="498"/>
        <v>\\\0</v>
      </c>
      <c r="N204" s="17" t="str">
        <f t="shared" si="499"/>
        <v>\\\0</v>
      </c>
      <c r="O204" s="17" t="str">
        <f t="shared" si="500"/>
        <v>\\\0</v>
      </c>
      <c r="P204" s="17" t="str">
        <f t="shared" si="501"/>
        <v>\\\0</v>
      </c>
      <c r="R204" s="17" t="str">
        <f t="shared" si="502"/>
        <v>\\</v>
      </c>
      <c r="S204" s="38"/>
      <c r="T204" s="39"/>
      <c r="U204" s="31"/>
      <c r="V204" s="32"/>
      <c r="W204" s="36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35"/>
      <c r="DS204" s="287"/>
      <c r="DT204" s="36"/>
      <c r="DU204" s="37"/>
      <c r="DV204" s="28">
        <f>IF(AND($S204='자료입력 및 결과표시'!$B$6,COUNTIF($W204:$DR204,'자료입력 및 결과표시'!$C$6)&gt;=1),IF(OR('자료입력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DW204" s="28">
        <f>IF(AND($S204='자료입력 및 결과표시'!$B$7,COUNTIF($W204:$DR204,'자료입력 및 결과표시'!$C$7)&gt;=1),IF(OR('자료입력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DX204" s="28">
        <f>IF(AND($S204='자료입력 및 결과표시'!$B$8,COUNTIF($W204:$DR204,'자료입력 및 결과표시'!$C$8)&gt;=1),IF(OR('자료입력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DY204" s="28">
        <f>IF(AND($S204='자료입력 및 결과표시'!$B$9,COUNTIF($W204:$DR204,'자료입력 및 결과표시'!$C$9)&gt;=1),IF(OR('자료입력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DZ204" s="28">
        <f>IF(AND($S204='자료입력 및 결과표시'!$B$10,COUNTIF($W204:$DR204,'자료입력 및 결과표시'!$C$10)&gt;=1),IF(OR('자료입력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A204" s="28">
        <f>IF(AND($S204='자료입력 및 결과표시'!$B$11,COUNTIF($W204:$DR204,'자료입력 및 결과표시'!$C$11)&gt;=1),IF(OR('자료입력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B204" s="28">
        <f>IF(AND($S204='자료입력 및 결과표시'!$B$12,COUNTIF($W204:$DR204,'자료입력 및 결과표시'!$C$12)&gt;=1),IF(OR('자료입력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C204" s="28">
        <f>IF(AND($S204='자료입력 및 결과표시'!$B$13,COUNTIF($W204:$DR204,'자료입력 및 결과표시'!$C$13)&gt;=1),IF(OR('자료입력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D204" s="28">
        <f>IF(AND($S204='자료입력 및 결과표시'!$B$14,COUNTIF($W204:$DR204,'자료입력 및 결과표시'!$C$14)&gt;=1),IF(OR('자료입력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E204" s="28">
        <f>IF(AND($S204='자료입력 및 결과표시'!$B$15,COUNTIF($W204:$DR204,'자료입력 및 결과표시'!$C$15)&gt;=1),IF(OR('자료입력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F204" s="28">
        <f>IF(AND($S204='자료입력 및 결과표시'!$B$16,COUNTIF($W204:$DR204,'자료입력 및 결과표시'!$C$16)&gt;=1),IF(OR('자료입력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G204" s="28">
        <f>IF(AND($S204='자료입력 및 결과표시'!$B$17,COUNTIF($W204:$DR204,'자료입력 및 결과표시'!$C$17)&gt;=1),IF(OR('자료입력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H204" s="28">
        <f>IF(AND($S204='자료입력 및 결과표시'!$B$18,COUNTIF($W204:$DR204,'자료입력 및 결과표시'!$C$18)&gt;=1),IF(OR('자료입력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I204" s="28">
        <f>IF(AND($S204='자료입력 및 결과표시'!$B$19,COUNTIF($W204:$DR204,'자료입력 및 결과표시'!$C$19)&gt;=1),IF(OR('자료입력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J204" s="28">
        <f>IF(AND($S204='자료입력 및 결과표시'!$B$20,COUNTIF($W204:$DR204,'자료입력 및 결과표시'!$C$20)&gt;=1),IF(OR('자료입력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K204" s="28">
        <f>IF(AND($S204='자료입력 및 결과표시'!$B$21,COUNTIF($W204:$DR204,'자료입력 및 결과표시'!$C$21)&gt;=1),IF(OR('자료입력 및 결과표시'!$B$4+90&gt;=$V204,'자료입력 및 결과표시'!$B$4&lt;$U204),0,IF($V204-'자료입력 및 결과표시'!$B$4-90&gt;='자료입력 및 결과표시'!$E$4,'자료입력 및 결과표시'!$E$4,$V204-'자료입력 및 결과표시'!$B$4-90)),0)</f>
        <v>0</v>
      </c>
      <c r="EL204" s="17">
        <f>IF(AND(S204='자료입력 및 결과표시'!$B$6,COUNTIF('업무중복도(데이터 입력)'!$W204:$DR204,'자료입력 및 결과표시'!$C$6)&gt;=1),1,0)</f>
        <v>0</v>
      </c>
      <c r="EM204" s="17">
        <f>IF(AND(S204='자료입력 및 결과표시'!$B$7,COUNTIF('업무중복도(데이터 입력)'!$W204:$DR204,'자료입력 및 결과표시'!$C$7)&gt;=1),2,0)</f>
        <v>0</v>
      </c>
      <c r="EN204" s="17">
        <f>IF(AND(S204='자료입력 및 결과표시'!$B$8,COUNTIF('업무중복도(데이터 입력)'!$W204:$DR204,'자료입력 및 결과표시'!$C$8)&gt;=1),3,0)</f>
        <v>0</v>
      </c>
      <c r="EO204" s="17">
        <f>IF(AND(S204='자료입력 및 결과표시'!$B$9,COUNTIF('업무중복도(데이터 입력)'!$W204:$DR204,'자료입력 및 결과표시'!$C$9)&gt;=1),4,0)</f>
        <v>0</v>
      </c>
      <c r="EP204" s="17">
        <f>IF(AND(S204='자료입력 및 결과표시'!$B$10,COUNTIF('업무중복도(데이터 입력)'!$W204:$DR204,'자료입력 및 결과표시'!$C$10)&gt;=1),5,0)</f>
        <v>0</v>
      </c>
      <c r="EQ204" s="17">
        <f>IF(AND(S204='자료입력 및 결과표시'!$B$11,COUNTIF('업무중복도(데이터 입력)'!$W204:$DR204,'자료입력 및 결과표시'!$C$11)&gt;=1),6,0)</f>
        <v>0</v>
      </c>
      <c r="ER204" s="17">
        <f>IF(AND(S204='자료입력 및 결과표시'!$B$12,COUNTIF('업무중복도(데이터 입력)'!$W204:$DR204,'자료입력 및 결과표시'!$C$12)&gt;=1),7,0)</f>
        <v>0</v>
      </c>
      <c r="ES204" s="17">
        <f>IF(AND(S204='자료입력 및 결과표시'!$B$13,COUNTIF('업무중복도(데이터 입력)'!$W204:$DR204,'자료입력 및 결과표시'!$C$13)&gt;=1),8,0)</f>
        <v>0</v>
      </c>
      <c r="ET204" s="17">
        <f>IF(AND(S204='자료입력 및 결과표시'!$B$14,COUNTIF('업무중복도(데이터 입력)'!$W204:$DR204,'자료입력 및 결과표시'!$C$14)&gt;=1),9,0)</f>
        <v>0</v>
      </c>
      <c r="EU204" s="17">
        <f>IF(AND(S204='자료입력 및 결과표시'!$B$15,COUNTIF('업무중복도(데이터 입력)'!$W204:$DR204,'자료입력 및 결과표시'!$C$15)&gt;=1),10,0)</f>
        <v>0</v>
      </c>
      <c r="EV204" s="17">
        <f>IF(AND(S204='자료입력 및 결과표시'!$B$16,COUNTIF('업무중복도(데이터 입력)'!$W204:$DR204,'자료입력 및 결과표시'!$C$16)&gt;=1),11,0)</f>
        <v>0</v>
      </c>
      <c r="EW204" s="17">
        <f>IF(AND(S204='자료입력 및 결과표시'!$B$17,COUNTIF('업무중복도(데이터 입력)'!$W204:$DR204,'자료입력 및 결과표시'!$C$17)&gt;=1),12,0)</f>
        <v>0</v>
      </c>
      <c r="EX204" s="17">
        <f>IF(AND(S204='자료입력 및 결과표시'!$B$18,COUNTIF('업무중복도(데이터 입력)'!$W204:$DR204,'자료입력 및 결과표시'!$C$18)&gt;=1),13,0)</f>
        <v>0</v>
      </c>
      <c r="EY204" s="17">
        <f>IF(AND(S204='자료입력 및 결과표시'!$B$19,COUNTIF('업무중복도(데이터 입력)'!$W204:$DR204,'자료입력 및 결과표시'!$C$19)&gt;=1),14,0)</f>
        <v>0</v>
      </c>
      <c r="EZ204" s="17">
        <f>IF(AND(S204='자료입력 및 결과표시'!$B$20,COUNTIF('업무중복도(데이터 입력)'!$W204:$DR204,'자료입력 및 결과표시'!$C$20)&gt;=1),15,0)</f>
        <v>0</v>
      </c>
      <c r="FA204" s="17">
        <f>IF(AND(S204='자료입력 및 결과표시'!$B$21,COUNTIF('업무중복도(데이터 입력)'!$W204:$DR204,'자료입력 및 결과표시'!$C$21)&gt;=1),16,0)</f>
        <v>0</v>
      </c>
      <c r="FD204" s="270" t="str">
        <f ca="1">IFERROR(MATCH('자료입력 및 결과표시'!$C$62,OFFSET($R$3,$FD203,,1000),0)+$FD203,"")</f>
        <v/>
      </c>
      <c r="FE204" s="271" t="str">
        <f t="shared" ca="1" si="503"/>
        <v/>
      </c>
      <c r="FK204" s="17">
        <f t="shared" si="504"/>
        <v>0</v>
      </c>
      <c r="FO204"/>
      <c r="FP204" s="17" t="str">
        <f t="shared" ca="1" si="505"/>
        <v/>
      </c>
      <c r="FQ204" s="270" t="str">
        <f ca="1">IFERROR(MATCH('자료입력 및 결과표시'!$C$62,OFFSET($R$3,$FQ203,,1000),0)+$FQ203,"")</f>
        <v/>
      </c>
      <c r="FR204" s="17" t="str">
        <f t="shared" ca="1" si="386"/>
        <v/>
      </c>
      <c r="FS204" s="17" t="str">
        <f t="shared" ca="1" si="387"/>
        <v/>
      </c>
      <c r="FT204" s="17" t="str">
        <f t="shared" ca="1" si="388"/>
        <v/>
      </c>
      <c r="FU204" s="17" t="str">
        <f t="shared" ca="1" si="389"/>
        <v/>
      </c>
      <c r="FV204" s="17" t="str">
        <f t="shared" ca="1" si="390"/>
        <v/>
      </c>
      <c r="FW204" s="17" t="str">
        <f t="shared" ca="1" si="391"/>
        <v/>
      </c>
      <c r="FX204" s="17" t="str">
        <f t="shared" ca="1" si="392"/>
        <v/>
      </c>
      <c r="FY204" s="17" t="str">
        <f t="shared" ca="1" si="393"/>
        <v/>
      </c>
      <c r="FZ204" s="17" t="str">
        <f t="shared" ca="1" si="394"/>
        <v/>
      </c>
      <c r="GA204" s="17" t="str">
        <f t="shared" ca="1" si="395"/>
        <v/>
      </c>
      <c r="GB204" s="17" t="str">
        <f t="shared" ca="1" si="396"/>
        <v/>
      </c>
      <c r="GC204" s="17" t="str">
        <f t="shared" ca="1" si="397"/>
        <v/>
      </c>
      <c r="GD204" s="17" t="str">
        <f t="shared" ca="1" si="398"/>
        <v/>
      </c>
      <c r="GE204" s="17" t="str">
        <f t="shared" ca="1" si="399"/>
        <v/>
      </c>
      <c r="GF204" s="17" t="str">
        <f t="shared" ca="1" si="400"/>
        <v/>
      </c>
      <c r="GG204" s="17" t="str">
        <f t="shared" ca="1" si="401"/>
        <v/>
      </c>
      <c r="GH204" s="17" t="str">
        <f t="shared" ca="1" si="402"/>
        <v/>
      </c>
      <c r="GI204" s="17" t="str">
        <f t="shared" ca="1" si="403"/>
        <v/>
      </c>
      <c r="GJ204" s="17" t="str">
        <f t="shared" ca="1" si="404"/>
        <v/>
      </c>
      <c r="GK204" s="17" t="str">
        <f t="shared" ca="1" si="405"/>
        <v/>
      </c>
      <c r="GL204" s="17" t="str">
        <f t="shared" ca="1" si="406"/>
        <v/>
      </c>
      <c r="GM204" s="17" t="str">
        <f t="shared" ca="1" si="407"/>
        <v/>
      </c>
      <c r="GN204" s="17" t="str">
        <f t="shared" ca="1" si="408"/>
        <v/>
      </c>
      <c r="GO204" s="17" t="str">
        <f t="shared" ca="1" si="409"/>
        <v/>
      </c>
      <c r="GP204" s="17" t="str">
        <f t="shared" ca="1" si="410"/>
        <v/>
      </c>
      <c r="GQ204" s="17" t="str">
        <f t="shared" ca="1" si="411"/>
        <v/>
      </c>
      <c r="GR204" s="17" t="str">
        <f t="shared" ca="1" si="412"/>
        <v/>
      </c>
      <c r="GS204" s="17" t="str">
        <f t="shared" ca="1" si="413"/>
        <v/>
      </c>
      <c r="GT204" s="17" t="str">
        <f t="shared" ca="1" si="414"/>
        <v/>
      </c>
      <c r="GU204" s="17" t="str">
        <f t="shared" ca="1" si="415"/>
        <v/>
      </c>
      <c r="GV204" s="17" t="str">
        <f t="shared" ca="1" si="416"/>
        <v/>
      </c>
      <c r="GW204" s="17" t="str">
        <f t="shared" ca="1" si="417"/>
        <v/>
      </c>
      <c r="GX204" s="17" t="str">
        <f t="shared" ca="1" si="418"/>
        <v/>
      </c>
      <c r="GY204" s="17" t="str">
        <f t="shared" ca="1" si="419"/>
        <v/>
      </c>
      <c r="GZ204" s="17" t="str">
        <f t="shared" ca="1" si="420"/>
        <v/>
      </c>
      <c r="HA204" s="17" t="str">
        <f t="shared" ca="1" si="421"/>
        <v/>
      </c>
      <c r="HB204" s="17" t="str">
        <f t="shared" ca="1" si="422"/>
        <v/>
      </c>
      <c r="HC204" s="17" t="str">
        <f t="shared" ca="1" si="423"/>
        <v/>
      </c>
      <c r="HD204" s="17" t="str">
        <f t="shared" ca="1" si="424"/>
        <v/>
      </c>
      <c r="HE204" s="17" t="str">
        <f t="shared" ca="1" si="425"/>
        <v/>
      </c>
      <c r="HF204" s="17" t="str">
        <f t="shared" ca="1" si="426"/>
        <v/>
      </c>
      <c r="HG204" s="17" t="str">
        <f t="shared" ca="1" si="427"/>
        <v/>
      </c>
      <c r="HH204" s="17" t="str">
        <f t="shared" ca="1" si="428"/>
        <v/>
      </c>
      <c r="HI204" s="17" t="str">
        <f t="shared" ca="1" si="429"/>
        <v/>
      </c>
      <c r="HJ204" s="17" t="str">
        <f t="shared" ca="1" si="430"/>
        <v/>
      </c>
      <c r="HK204" s="17" t="str">
        <f t="shared" ca="1" si="431"/>
        <v/>
      </c>
      <c r="HL204" s="17" t="str">
        <f t="shared" ca="1" si="432"/>
        <v/>
      </c>
      <c r="HM204" s="17" t="str">
        <f t="shared" ca="1" si="433"/>
        <v/>
      </c>
      <c r="HN204" s="17" t="str">
        <f t="shared" ca="1" si="434"/>
        <v/>
      </c>
      <c r="HO204" s="17" t="str">
        <f t="shared" ca="1" si="435"/>
        <v/>
      </c>
      <c r="HP204" s="17" t="str">
        <f t="shared" ca="1" si="436"/>
        <v/>
      </c>
      <c r="HQ204" s="17" t="str">
        <f t="shared" ca="1" si="437"/>
        <v/>
      </c>
      <c r="HR204" s="17" t="str">
        <f t="shared" ca="1" si="438"/>
        <v/>
      </c>
      <c r="HS204" s="17" t="str">
        <f t="shared" ca="1" si="439"/>
        <v/>
      </c>
      <c r="HT204" s="17" t="str">
        <f t="shared" ca="1" si="440"/>
        <v/>
      </c>
      <c r="HU204" s="17" t="str">
        <f t="shared" ca="1" si="441"/>
        <v/>
      </c>
      <c r="HV204" s="17" t="str">
        <f t="shared" ca="1" si="442"/>
        <v/>
      </c>
      <c r="HW204" s="17" t="str">
        <f t="shared" ca="1" si="443"/>
        <v/>
      </c>
      <c r="HX204" s="17" t="str">
        <f t="shared" ca="1" si="444"/>
        <v/>
      </c>
      <c r="HY204" s="17" t="str">
        <f t="shared" ca="1" si="445"/>
        <v/>
      </c>
      <c r="HZ204" s="17" t="str">
        <f t="shared" ca="1" si="446"/>
        <v/>
      </c>
      <c r="IA204" s="17" t="str">
        <f t="shared" ca="1" si="447"/>
        <v/>
      </c>
      <c r="IB204" s="17" t="str">
        <f t="shared" ca="1" si="448"/>
        <v/>
      </c>
      <c r="IC204" s="17" t="str">
        <f t="shared" ca="1" si="449"/>
        <v/>
      </c>
      <c r="ID204" s="17" t="str">
        <f t="shared" ca="1" si="450"/>
        <v/>
      </c>
      <c r="IE204" s="17" t="str">
        <f t="shared" ca="1" si="451"/>
        <v/>
      </c>
      <c r="IF204" s="17" t="str">
        <f t="shared" ca="1" si="452"/>
        <v/>
      </c>
      <c r="IG204" s="17" t="str">
        <f t="shared" ca="1" si="453"/>
        <v/>
      </c>
      <c r="IH204" s="17" t="str">
        <f t="shared" ca="1" si="454"/>
        <v/>
      </c>
      <c r="II204" s="17" t="str">
        <f t="shared" ca="1" si="455"/>
        <v/>
      </c>
      <c r="IJ204" s="17" t="str">
        <f t="shared" ca="1" si="456"/>
        <v/>
      </c>
      <c r="IK204" s="17" t="str">
        <f t="shared" ca="1" si="457"/>
        <v/>
      </c>
      <c r="IL204" s="17" t="str">
        <f t="shared" ca="1" si="458"/>
        <v/>
      </c>
      <c r="IM204" s="17" t="str">
        <f t="shared" ca="1" si="459"/>
        <v/>
      </c>
      <c r="IN204" s="17" t="str">
        <f t="shared" ca="1" si="460"/>
        <v/>
      </c>
      <c r="IO204" s="17" t="str">
        <f t="shared" ca="1" si="461"/>
        <v/>
      </c>
      <c r="IP204" s="17" t="str">
        <f t="shared" ca="1" si="462"/>
        <v/>
      </c>
      <c r="IQ204" s="17" t="str">
        <f t="shared" ca="1" si="463"/>
        <v/>
      </c>
      <c r="IR204" s="17" t="str">
        <f t="shared" ca="1" si="464"/>
        <v/>
      </c>
      <c r="IS204" s="17" t="str">
        <f t="shared" ca="1" si="465"/>
        <v/>
      </c>
      <c r="IT204" s="17" t="str">
        <f t="shared" ca="1" si="466"/>
        <v/>
      </c>
      <c r="IU204" s="17" t="str">
        <f t="shared" ca="1" si="467"/>
        <v/>
      </c>
      <c r="IV204" s="17" t="str">
        <f t="shared" ca="1" si="468"/>
        <v/>
      </c>
      <c r="IW204" s="17" t="str">
        <f t="shared" ca="1" si="469"/>
        <v/>
      </c>
      <c r="IX204" s="17" t="str">
        <f t="shared" ca="1" si="470"/>
        <v/>
      </c>
      <c r="IY204" s="17" t="str">
        <f t="shared" ca="1" si="471"/>
        <v/>
      </c>
      <c r="IZ204" s="17" t="str">
        <f t="shared" ca="1" si="472"/>
        <v/>
      </c>
      <c r="JA204" s="17" t="str">
        <f t="shared" ca="1" si="473"/>
        <v/>
      </c>
      <c r="JB204" s="17" t="str">
        <f t="shared" ca="1" si="474"/>
        <v/>
      </c>
      <c r="JC204" s="17" t="str">
        <f t="shared" ca="1" si="475"/>
        <v/>
      </c>
      <c r="JD204" s="17" t="str">
        <f t="shared" ca="1" si="476"/>
        <v/>
      </c>
      <c r="JE204" s="17" t="str">
        <f t="shared" ca="1" si="477"/>
        <v/>
      </c>
      <c r="JF204" s="17" t="str">
        <f t="shared" ca="1" si="478"/>
        <v/>
      </c>
      <c r="JG204" s="17" t="str">
        <f t="shared" ca="1" si="479"/>
        <v/>
      </c>
      <c r="JH204" s="17" t="str">
        <f t="shared" ca="1" si="480"/>
        <v/>
      </c>
      <c r="JI204" s="17" t="str">
        <f t="shared" ca="1" si="481"/>
        <v/>
      </c>
      <c r="JJ204" s="17" t="str">
        <f t="shared" ca="1" si="482"/>
        <v/>
      </c>
      <c r="JK204" s="17" t="str">
        <f t="shared" ca="1" si="483"/>
        <v/>
      </c>
      <c r="JL204" s="17" t="str">
        <f t="shared" ca="1" si="484"/>
        <v/>
      </c>
      <c r="JM204" s="17" t="str">
        <f t="shared" ca="1" si="485"/>
        <v/>
      </c>
    </row>
    <row r="205" spans="1:273">
      <c r="A205" s="17" t="str">
        <f t="shared" si="486"/>
        <v>\\\0</v>
      </c>
      <c r="B205" s="17" t="str">
        <f t="shared" si="487"/>
        <v>\\\0</v>
      </c>
      <c r="C205" s="17" t="str">
        <f t="shared" si="488"/>
        <v>\\\0</v>
      </c>
      <c r="D205" s="17" t="str">
        <f t="shared" si="489"/>
        <v>\\\0</v>
      </c>
      <c r="E205" s="17" t="str">
        <f t="shared" si="490"/>
        <v>\\\0</v>
      </c>
      <c r="F205" s="17" t="str">
        <f t="shared" si="491"/>
        <v>\\\0</v>
      </c>
      <c r="G205" s="17" t="str">
        <f t="shared" si="492"/>
        <v>\\\0</v>
      </c>
      <c r="H205" s="17" t="str">
        <f t="shared" si="493"/>
        <v>\\\0</v>
      </c>
      <c r="I205" s="17" t="str">
        <f t="shared" si="494"/>
        <v>\\\0</v>
      </c>
      <c r="J205" s="17" t="str">
        <f t="shared" si="495"/>
        <v>\\\0</v>
      </c>
      <c r="K205" s="17" t="str">
        <f t="shared" si="496"/>
        <v>\\\0</v>
      </c>
      <c r="L205" s="17" t="str">
        <f t="shared" si="497"/>
        <v>\\\0</v>
      </c>
      <c r="M205" s="17" t="str">
        <f t="shared" si="498"/>
        <v>\\\0</v>
      </c>
      <c r="N205" s="17" t="str">
        <f t="shared" si="499"/>
        <v>\\\0</v>
      </c>
      <c r="O205" s="17" t="str">
        <f t="shared" si="500"/>
        <v>\\\0</v>
      </c>
      <c r="P205" s="17" t="str">
        <f t="shared" si="501"/>
        <v>\\\0</v>
      </c>
      <c r="R205" s="17" t="str">
        <f t="shared" si="502"/>
        <v>\\</v>
      </c>
      <c r="S205" s="38"/>
      <c r="T205" s="39"/>
      <c r="U205" s="31"/>
      <c r="V205" s="32"/>
      <c r="W205" s="36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35"/>
      <c r="DS205" s="287"/>
      <c r="DT205" s="36"/>
      <c r="DU205" s="37"/>
      <c r="DV205" s="28">
        <f>IF(AND($S205='자료입력 및 결과표시'!$B$6,COUNTIF($W205:$DR205,'자료입력 및 결과표시'!$C$6)&gt;=1),IF(OR('자료입력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DW205" s="28">
        <f>IF(AND($S205='자료입력 및 결과표시'!$B$7,COUNTIF($W205:$DR205,'자료입력 및 결과표시'!$C$7)&gt;=1),IF(OR('자료입력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DX205" s="28">
        <f>IF(AND($S205='자료입력 및 결과표시'!$B$8,COUNTIF($W205:$DR205,'자료입력 및 결과표시'!$C$8)&gt;=1),IF(OR('자료입력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DY205" s="28">
        <f>IF(AND($S205='자료입력 및 결과표시'!$B$9,COUNTIF($W205:$DR205,'자료입력 및 결과표시'!$C$9)&gt;=1),IF(OR('자료입력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DZ205" s="28">
        <f>IF(AND($S205='자료입력 및 결과표시'!$B$10,COUNTIF($W205:$DR205,'자료입력 및 결과표시'!$C$10)&gt;=1),IF(OR('자료입력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A205" s="28">
        <f>IF(AND($S205='자료입력 및 결과표시'!$B$11,COUNTIF($W205:$DR205,'자료입력 및 결과표시'!$C$11)&gt;=1),IF(OR('자료입력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B205" s="28">
        <f>IF(AND($S205='자료입력 및 결과표시'!$B$12,COUNTIF($W205:$DR205,'자료입력 및 결과표시'!$C$12)&gt;=1),IF(OR('자료입력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C205" s="28">
        <f>IF(AND($S205='자료입력 및 결과표시'!$B$13,COUNTIF($W205:$DR205,'자료입력 및 결과표시'!$C$13)&gt;=1),IF(OR('자료입력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D205" s="28">
        <f>IF(AND($S205='자료입력 및 결과표시'!$B$14,COUNTIF($W205:$DR205,'자료입력 및 결과표시'!$C$14)&gt;=1),IF(OR('자료입력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E205" s="28">
        <f>IF(AND($S205='자료입력 및 결과표시'!$B$15,COUNTIF($W205:$DR205,'자료입력 및 결과표시'!$C$15)&gt;=1),IF(OR('자료입력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F205" s="28">
        <f>IF(AND($S205='자료입력 및 결과표시'!$B$16,COUNTIF($W205:$DR205,'자료입력 및 결과표시'!$C$16)&gt;=1),IF(OR('자료입력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G205" s="28">
        <f>IF(AND($S205='자료입력 및 결과표시'!$B$17,COUNTIF($W205:$DR205,'자료입력 및 결과표시'!$C$17)&gt;=1),IF(OR('자료입력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H205" s="28">
        <f>IF(AND($S205='자료입력 및 결과표시'!$B$18,COUNTIF($W205:$DR205,'자료입력 및 결과표시'!$C$18)&gt;=1),IF(OR('자료입력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I205" s="28">
        <f>IF(AND($S205='자료입력 및 결과표시'!$B$19,COUNTIF($W205:$DR205,'자료입력 및 결과표시'!$C$19)&gt;=1),IF(OR('자료입력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J205" s="28">
        <f>IF(AND($S205='자료입력 및 결과표시'!$B$20,COUNTIF($W205:$DR205,'자료입력 및 결과표시'!$C$20)&gt;=1),IF(OR('자료입력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K205" s="28">
        <f>IF(AND($S205='자료입력 및 결과표시'!$B$21,COUNTIF($W205:$DR205,'자료입력 및 결과표시'!$C$21)&gt;=1),IF(OR('자료입력 및 결과표시'!$B$4+90&gt;=$V205,'자료입력 및 결과표시'!$B$4&lt;$U205),0,IF($V205-'자료입력 및 결과표시'!$B$4-90&gt;='자료입력 및 결과표시'!$E$4,'자료입력 및 결과표시'!$E$4,$V205-'자료입력 및 결과표시'!$B$4-90)),0)</f>
        <v>0</v>
      </c>
      <c r="EL205" s="17">
        <f>IF(AND(S205='자료입력 및 결과표시'!$B$6,COUNTIF('업무중복도(데이터 입력)'!$W205:$DR205,'자료입력 및 결과표시'!$C$6)&gt;=1),1,0)</f>
        <v>0</v>
      </c>
      <c r="EM205" s="17">
        <f>IF(AND(S205='자료입력 및 결과표시'!$B$7,COUNTIF('업무중복도(데이터 입력)'!$W205:$DR205,'자료입력 및 결과표시'!$C$7)&gt;=1),2,0)</f>
        <v>0</v>
      </c>
      <c r="EN205" s="17">
        <f>IF(AND(S205='자료입력 및 결과표시'!$B$8,COUNTIF('업무중복도(데이터 입력)'!$W205:$DR205,'자료입력 및 결과표시'!$C$8)&gt;=1),3,0)</f>
        <v>0</v>
      </c>
      <c r="EO205" s="17">
        <f>IF(AND(S205='자료입력 및 결과표시'!$B$9,COUNTIF('업무중복도(데이터 입력)'!$W205:$DR205,'자료입력 및 결과표시'!$C$9)&gt;=1),4,0)</f>
        <v>0</v>
      </c>
      <c r="EP205" s="17">
        <f>IF(AND(S205='자료입력 및 결과표시'!$B$10,COUNTIF('업무중복도(데이터 입력)'!$W205:$DR205,'자료입력 및 결과표시'!$C$10)&gt;=1),5,0)</f>
        <v>0</v>
      </c>
      <c r="EQ205" s="17">
        <f>IF(AND(S205='자료입력 및 결과표시'!$B$11,COUNTIF('업무중복도(데이터 입력)'!$W205:$DR205,'자료입력 및 결과표시'!$C$11)&gt;=1),6,0)</f>
        <v>0</v>
      </c>
      <c r="ER205" s="17">
        <f>IF(AND(S205='자료입력 및 결과표시'!$B$12,COUNTIF('업무중복도(데이터 입력)'!$W205:$DR205,'자료입력 및 결과표시'!$C$12)&gt;=1),7,0)</f>
        <v>0</v>
      </c>
      <c r="ES205" s="17">
        <f>IF(AND(S205='자료입력 및 결과표시'!$B$13,COUNTIF('업무중복도(데이터 입력)'!$W205:$DR205,'자료입력 및 결과표시'!$C$13)&gt;=1),8,0)</f>
        <v>0</v>
      </c>
      <c r="ET205" s="17">
        <f>IF(AND(S205='자료입력 및 결과표시'!$B$14,COUNTIF('업무중복도(데이터 입력)'!$W205:$DR205,'자료입력 및 결과표시'!$C$14)&gt;=1),9,0)</f>
        <v>0</v>
      </c>
      <c r="EU205" s="17">
        <f>IF(AND(S205='자료입력 및 결과표시'!$B$15,COUNTIF('업무중복도(데이터 입력)'!$W205:$DR205,'자료입력 및 결과표시'!$C$15)&gt;=1),10,0)</f>
        <v>0</v>
      </c>
      <c r="EV205" s="17">
        <f>IF(AND(S205='자료입력 및 결과표시'!$B$16,COUNTIF('업무중복도(데이터 입력)'!$W205:$DR205,'자료입력 및 결과표시'!$C$16)&gt;=1),11,0)</f>
        <v>0</v>
      </c>
      <c r="EW205" s="17">
        <f>IF(AND(S205='자료입력 및 결과표시'!$B$17,COUNTIF('업무중복도(데이터 입력)'!$W205:$DR205,'자료입력 및 결과표시'!$C$17)&gt;=1),12,0)</f>
        <v>0</v>
      </c>
      <c r="EX205" s="17">
        <f>IF(AND(S205='자료입력 및 결과표시'!$B$18,COUNTIF('업무중복도(데이터 입력)'!$W205:$DR205,'자료입력 및 결과표시'!$C$18)&gt;=1),13,0)</f>
        <v>0</v>
      </c>
      <c r="EY205" s="17">
        <f>IF(AND(S205='자료입력 및 결과표시'!$B$19,COUNTIF('업무중복도(데이터 입력)'!$W205:$DR205,'자료입력 및 결과표시'!$C$19)&gt;=1),14,0)</f>
        <v>0</v>
      </c>
      <c r="EZ205" s="17">
        <f>IF(AND(S205='자료입력 및 결과표시'!$B$20,COUNTIF('업무중복도(데이터 입력)'!$W205:$DR205,'자료입력 및 결과표시'!$C$20)&gt;=1),15,0)</f>
        <v>0</v>
      </c>
      <c r="FA205" s="17">
        <f>IF(AND(S205='자료입력 및 결과표시'!$B$21,COUNTIF('업무중복도(데이터 입력)'!$W205:$DR205,'자료입력 및 결과표시'!$C$21)&gt;=1),16,0)</f>
        <v>0</v>
      </c>
      <c r="FD205" s="270" t="str">
        <f ca="1">IFERROR(MATCH('자료입력 및 결과표시'!$C$62,OFFSET($R$3,$FD204,,1000),0)+$FD204,"")</f>
        <v/>
      </c>
      <c r="FE205" s="271" t="str">
        <f t="shared" ca="1" si="503"/>
        <v/>
      </c>
      <c r="FK205" s="17">
        <f t="shared" si="504"/>
        <v>0</v>
      </c>
      <c r="FO205"/>
      <c r="FP205" s="17" t="str">
        <f t="shared" ca="1" si="505"/>
        <v/>
      </c>
      <c r="FQ205" s="270" t="str">
        <f ca="1">IFERROR(MATCH('자료입력 및 결과표시'!$C$62,OFFSET($R$3,$FQ204,,1000),0)+$FQ204,"")</f>
        <v/>
      </c>
      <c r="FR205" s="17" t="str">
        <f t="shared" ca="1" si="386"/>
        <v/>
      </c>
      <c r="FS205" s="17" t="str">
        <f t="shared" ca="1" si="387"/>
        <v/>
      </c>
      <c r="FT205" s="17" t="str">
        <f t="shared" ca="1" si="388"/>
        <v/>
      </c>
      <c r="FU205" s="17" t="str">
        <f t="shared" ca="1" si="389"/>
        <v/>
      </c>
      <c r="FV205" s="17" t="str">
        <f t="shared" ca="1" si="390"/>
        <v/>
      </c>
      <c r="FW205" s="17" t="str">
        <f t="shared" ca="1" si="391"/>
        <v/>
      </c>
      <c r="FX205" s="17" t="str">
        <f t="shared" ca="1" si="392"/>
        <v/>
      </c>
      <c r="FY205" s="17" t="str">
        <f t="shared" ca="1" si="393"/>
        <v/>
      </c>
      <c r="FZ205" s="17" t="str">
        <f t="shared" ca="1" si="394"/>
        <v/>
      </c>
      <c r="GA205" s="17" t="str">
        <f t="shared" ca="1" si="395"/>
        <v/>
      </c>
      <c r="GB205" s="17" t="str">
        <f t="shared" ca="1" si="396"/>
        <v/>
      </c>
      <c r="GC205" s="17" t="str">
        <f t="shared" ca="1" si="397"/>
        <v/>
      </c>
      <c r="GD205" s="17" t="str">
        <f t="shared" ca="1" si="398"/>
        <v/>
      </c>
      <c r="GE205" s="17" t="str">
        <f t="shared" ca="1" si="399"/>
        <v/>
      </c>
      <c r="GF205" s="17" t="str">
        <f t="shared" ca="1" si="400"/>
        <v/>
      </c>
      <c r="GG205" s="17" t="str">
        <f t="shared" ca="1" si="401"/>
        <v/>
      </c>
      <c r="GH205" s="17" t="str">
        <f t="shared" ca="1" si="402"/>
        <v/>
      </c>
      <c r="GI205" s="17" t="str">
        <f t="shared" ca="1" si="403"/>
        <v/>
      </c>
      <c r="GJ205" s="17" t="str">
        <f t="shared" ca="1" si="404"/>
        <v/>
      </c>
      <c r="GK205" s="17" t="str">
        <f t="shared" ca="1" si="405"/>
        <v/>
      </c>
      <c r="GL205" s="17" t="str">
        <f t="shared" ca="1" si="406"/>
        <v/>
      </c>
      <c r="GM205" s="17" t="str">
        <f t="shared" ca="1" si="407"/>
        <v/>
      </c>
      <c r="GN205" s="17" t="str">
        <f t="shared" ca="1" si="408"/>
        <v/>
      </c>
      <c r="GO205" s="17" t="str">
        <f t="shared" ca="1" si="409"/>
        <v/>
      </c>
      <c r="GP205" s="17" t="str">
        <f t="shared" ca="1" si="410"/>
        <v/>
      </c>
      <c r="GQ205" s="17" t="str">
        <f t="shared" ca="1" si="411"/>
        <v/>
      </c>
      <c r="GR205" s="17" t="str">
        <f t="shared" ca="1" si="412"/>
        <v/>
      </c>
      <c r="GS205" s="17" t="str">
        <f t="shared" ca="1" si="413"/>
        <v/>
      </c>
      <c r="GT205" s="17" t="str">
        <f t="shared" ca="1" si="414"/>
        <v/>
      </c>
      <c r="GU205" s="17" t="str">
        <f t="shared" ca="1" si="415"/>
        <v/>
      </c>
      <c r="GV205" s="17" t="str">
        <f t="shared" ca="1" si="416"/>
        <v/>
      </c>
      <c r="GW205" s="17" t="str">
        <f t="shared" ca="1" si="417"/>
        <v/>
      </c>
      <c r="GX205" s="17" t="str">
        <f t="shared" ca="1" si="418"/>
        <v/>
      </c>
      <c r="GY205" s="17" t="str">
        <f t="shared" ca="1" si="419"/>
        <v/>
      </c>
      <c r="GZ205" s="17" t="str">
        <f t="shared" ca="1" si="420"/>
        <v/>
      </c>
      <c r="HA205" s="17" t="str">
        <f t="shared" ca="1" si="421"/>
        <v/>
      </c>
      <c r="HB205" s="17" t="str">
        <f t="shared" ca="1" si="422"/>
        <v/>
      </c>
      <c r="HC205" s="17" t="str">
        <f t="shared" ca="1" si="423"/>
        <v/>
      </c>
      <c r="HD205" s="17" t="str">
        <f t="shared" ca="1" si="424"/>
        <v/>
      </c>
      <c r="HE205" s="17" t="str">
        <f t="shared" ca="1" si="425"/>
        <v/>
      </c>
      <c r="HF205" s="17" t="str">
        <f t="shared" ca="1" si="426"/>
        <v/>
      </c>
      <c r="HG205" s="17" t="str">
        <f t="shared" ca="1" si="427"/>
        <v/>
      </c>
      <c r="HH205" s="17" t="str">
        <f t="shared" ca="1" si="428"/>
        <v/>
      </c>
      <c r="HI205" s="17" t="str">
        <f t="shared" ca="1" si="429"/>
        <v/>
      </c>
      <c r="HJ205" s="17" t="str">
        <f t="shared" ca="1" si="430"/>
        <v/>
      </c>
      <c r="HK205" s="17" t="str">
        <f t="shared" ca="1" si="431"/>
        <v/>
      </c>
      <c r="HL205" s="17" t="str">
        <f t="shared" ca="1" si="432"/>
        <v/>
      </c>
      <c r="HM205" s="17" t="str">
        <f t="shared" ca="1" si="433"/>
        <v/>
      </c>
      <c r="HN205" s="17" t="str">
        <f t="shared" ca="1" si="434"/>
        <v/>
      </c>
      <c r="HO205" s="17" t="str">
        <f t="shared" ca="1" si="435"/>
        <v/>
      </c>
      <c r="HP205" s="17" t="str">
        <f t="shared" ca="1" si="436"/>
        <v/>
      </c>
      <c r="HQ205" s="17" t="str">
        <f t="shared" ca="1" si="437"/>
        <v/>
      </c>
      <c r="HR205" s="17" t="str">
        <f t="shared" ca="1" si="438"/>
        <v/>
      </c>
      <c r="HS205" s="17" t="str">
        <f t="shared" ca="1" si="439"/>
        <v/>
      </c>
      <c r="HT205" s="17" t="str">
        <f t="shared" ca="1" si="440"/>
        <v/>
      </c>
      <c r="HU205" s="17" t="str">
        <f t="shared" ca="1" si="441"/>
        <v/>
      </c>
      <c r="HV205" s="17" t="str">
        <f t="shared" ca="1" si="442"/>
        <v/>
      </c>
      <c r="HW205" s="17" t="str">
        <f t="shared" ca="1" si="443"/>
        <v/>
      </c>
      <c r="HX205" s="17" t="str">
        <f t="shared" ca="1" si="444"/>
        <v/>
      </c>
      <c r="HY205" s="17" t="str">
        <f t="shared" ca="1" si="445"/>
        <v/>
      </c>
      <c r="HZ205" s="17" t="str">
        <f t="shared" ca="1" si="446"/>
        <v/>
      </c>
      <c r="IA205" s="17" t="str">
        <f t="shared" ca="1" si="447"/>
        <v/>
      </c>
      <c r="IB205" s="17" t="str">
        <f t="shared" ca="1" si="448"/>
        <v/>
      </c>
      <c r="IC205" s="17" t="str">
        <f t="shared" ca="1" si="449"/>
        <v/>
      </c>
      <c r="ID205" s="17" t="str">
        <f t="shared" ca="1" si="450"/>
        <v/>
      </c>
      <c r="IE205" s="17" t="str">
        <f t="shared" ca="1" si="451"/>
        <v/>
      </c>
      <c r="IF205" s="17" t="str">
        <f t="shared" ca="1" si="452"/>
        <v/>
      </c>
      <c r="IG205" s="17" t="str">
        <f t="shared" ca="1" si="453"/>
        <v/>
      </c>
      <c r="IH205" s="17" t="str">
        <f t="shared" ca="1" si="454"/>
        <v/>
      </c>
      <c r="II205" s="17" t="str">
        <f t="shared" ca="1" si="455"/>
        <v/>
      </c>
      <c r="IJ205" s="17" t="str">
        <f t="shared" ca="1" si="456"/>
        <v/>
      </c>
      <c r="IK205" s="17" t="str">
        <f t="shared" ca="1" si="457"/>
        <v/>
      </c>
      <c r="IL205" s="17" t="str">
        <f t="shared" ca="1" si="458"/>
        <v/>
      </c>
      <c r="IM205" s="17" t="str">
        <f t="shared" ca="1" si="459"/>
        <v/>
      </c>
      <c r="IN205" s="17" t="str">
        <f t="shared" ca="1" si="460"/>
        <v/>
      </c>
      <c r="IO205" s="17" t="str">
        <f t="shared" ca="1" si="461"/>
        <v/>
      </c>
      <c r="IP205" s="17" t="str">
        <f t="shared" ca="1" si="462"/>
        <v/>
      </c>
      <c r="IQ205" s="17" t="str">
        <f t="shared" ca="1" si="463"/>
        <v/>
      </c>
      <c r="IR205" s="17" t="str">
        <f t="shared" ca="1" si="464"/>
        <v/>
      </c>
      <c r="IS205" s="17" t="str">
        <f t="shared" ca="1" si="465"/>
        <v/>
      </c>
      <c r="IT205" s="17" t="str">
        <f t="shared" ca="1" si="466"/>
        <v/>
      </c>
      <c r="IU205" s="17" t="str">
        <f t="shared" ca="1" si="467"/>
        <v/>
      </c>
      <c r="IV205" s="17" t="str">
        <f t="shared" ca="1" si="468"/>
        <v/>
      </c>
      <c r="IW205" s="17" t="str">
        <f t="shared" ca="1" si="469"/>
        <v/>
      </c>
      <c r="IX205" s="17" t="str">
        <f t="shared" ca="1" si="470"/>
        <v/>
      </c>
      <c r="IY205" s="17" t="str">
        <f t="shared" ca="1" si="471"/>
        <v/>
      </c>
      <c r="IZ205" s="17" t="str">
        <f t="shared" ca="1" si="472"/>
        <v/>
      </c>
      <c r="JA205" s="17" t="str">
        <f t="shared" ca="1" si="473"/>
        <v/>
      </c>
      <c r="JB205" s="17" t="str">
        <f t="shared" ca="1" si="474"/>
        <v/>
      </c>
      <c r="JC205" s="17" t="str">
        <f t="shared" ca="1" si="475"/>
        <v/>
      </c>
      <c r="JD205" s="17" t="str">
        <f t="shared" ca="1" si="476"/>
        <v/>
      </c>
      <c r="JE205" s="17" t="str">
        <f t="shared" ca="1" si="477"/>
        <v/>
      </c>
      <c r="JF205" s="17" t="str">
        <f t="shared" ca="1" si="478"/>
        <v/>
      </c>
      <c r="JG205" s="17" t="str">
        <f t="shared" ca="1" si="479"/>
        <v/>
      </c>
      <c r="JH205" s="17" t="str">
        <f t="shared" ca="1" si="480"/>
        <v/>
      </c>
      <c r="JI205" s="17" t="str">
        <f t="shared" ca="1" si="481"/>
        <v/>
      </c>
      <c r="JJ205" s="17" t="str">
        <f t="shared" ca="1" si="482"/>
        <v/>
      </c>
      <c r="JK205" s="17" t="str">
        <f t="shared" ca="1" si="483"/>
        <v/>
      </c>
      <c r="JL205" s="17" t="str">
        <f t="shared" ca="1" si="484"/>
        <v/>
      </c>
      <c r="JM205" s="17" t="str">
        <f t="shared" ca="1" si="485"/>
        <v/>
      </c>
    </row>
    <row r="206" spans="1:273">
      <c r="A206" s="17" t="str">
        <f t="shared" si="486"/>
        <v>\\\0</v>
      </c>
      <c r="B206" s="17" t="str">
        <f t="shared" si="487"/>
        <v>\\\0</v>
      </c>
      <c r="C206" s="17" t="str">
        <f t="shared" si="488"/>
        <v>\\\0</v>
      </c>
      <c r="D206" s="17" t="str">
        <f t="shared" si="489"/>
        <v>\\\0</v>
      </c>
      <c r="E206" s="17" t="str">
        <f t="shared" si="490"/>
        <v>\\\0</v>
      </c>
      <c r="F206" s="17" t="str">
        <f t="shared" si="491"/>
        <v>\\\0</v>
      </c>
      <c r="G206" s="17" t="str">
        <f t="shared" si="492"/>
        <v>\\\0</v>
      </c>
      <c r="H206" s="17" t="str">
        <f t="shared" si="493"/>
        <v>\\\0</v>
      </c>
      <c r="I206" s="17" t="str">
        <f t="shared" si="494"/>
        <v>\\\0</v>
      </c>
      <c r="J206" s="17" t="str">
        <f t="shared" si="495"/>
        <v>\\\0</v>
      </c>
      <c r="K206" s="17" t="str">
        <f t="shared" si="496"/>
        <v>\\\0</v>
      </c>
      <c r="L206" s="17" t="str">
        <f t="shared" si="497"/>
        <v>\\\0</v>
      </c>
      <c r="M206" s="17" t="str">
        <f t="shared" si="498"/>
        <v>\\\0</v>
      </c>
      <c r="N206" s="17" t="str">
        <f t="shared" si="499"/>
        <v>\\\0</v>
      </c>
      <c r="O206" s="17" t="str">
        <f t="shared" si="500"/>
        <v>\\\0</v>
      </c>
      <c r="P206" s="17" t="str">
        <f t="shared" si="501"/>
        <v>\\\0</v>
      </c>
      <c r="R206" s="17" t="str">
        <f t="shared" si="502"/>
        <v>\\</v>
      </c>
      <c r="S206" s="38"/>
      <c r="T206" s="39"/>
      <c r="U206" s="31"/>
      <c r="V206" s="32"/>
      <c r="W206" s="36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35"/>
      <c r="DS206" s="287"/>
      <c r="DT206" s="36"/>
      <c r="DU206" s="37"/>
      <c r="DV206" s="28">
        <f>IF(AND($S206='자료입력 및 결과표시'!$B$6,COUNTIF($W206:$DR206,'자료입력 및 결과표시'!$C$6)&gt;=1),IF(OR('자료입력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DW206" s="28">
        <f>IF(AND($S206='자료입력 및 결과표시'!$B$7,COUNTIF($W206:$DR206,'자료입력 및 결과표시'!$C$7)&gt;=1),IF(OR('자료입력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DX206" s="28">
        <f>IF(AND($S206='자료입력 및 결과표시'!$B$8,COUNTIF($W206:$DR206,'자료입력 및 결과표시'!$C$8)&gt;=1),IF(OR('자료입력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DY206" s="28">
        <f>IF(AND($S206='자료입력 및 결과표시'!$B$9,COUNTIF($W206:$DR206,'자료입력 및 결과표시'!$C$9)&gt;=1),IF(OR('자료입력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DZ206" s="28">
        <f>IF(AND($S206='자료입력 및 결과표시'!$B$10,COUNTIF($W206:$DR206,'자료입력 및 결과표시'!$C$10)&gt;=1),IF(OR('자료입력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A206" s="28">
        <f>IF(AND($S206='자료입력 및 결과표시'!$B$11,COUNTIF($W206:$DR206,'자료입력 및 결과표시'!$C$11)&gt;=1),IF(OR('자료입력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B206" s="28">
        <f>IF(AND($S206='자료입력 및 결과표시'!$B$12,COUNTIF($W206:$DR206,'자료입력 및 결과표시'!$C$12)&gt;=1),IF(OR('자료입력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C206" s="28">
        <f>IF(AND($S206='자료입력 및 결과표시'!$B$13,COUNTIF($W206:$DR206,'자료입력 및 결과표시'!$C$13)&gt;=1),IF(OR('자료입력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D206" s="28">
        <f>IF(AND($S206='자료입력 및 결과표시'!$B$14,COUNTIF($W206:$DR206,'자료입력 및 결과표시'!$C$14)&gt;=1),IF(OR('자료입력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E206" s="28">
        <f>IF(AND($S206='자료입력 및 결과표시'!$B$15,COUNTIF($W206:$DR206,'자료입력 및 결과표시'!$C$15)&gt;=1),IF(OR('자료입력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F206" s="28">
        <f>IF(AND($S206='자료입력 및 결과표시'!$B$16,COUNTIF($W206:$DR206,'자료입력 및 결과표시'!$C$16)&gt;=1),IF(OR('자료입력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G206" s="28">
        <f>IF(AND($S206='자료입력 및 결과표시'!$B$17,COUNTIF($W206:$DR206,'자료입력 및 결과표시'!$C$17)&gt;=1),IF(OR('자료입력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H206" s="28">
        <f>IF(AND($S206='자료입력 및 결과표시'!$B$18,COUNTIF($W206:$DR206,'자료입력 및 결과표시'!$C$18)&gt;=1),IF(OR('자료입력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I206" s="28">
        <f>IF(AND($S206='자료입력 및 결과표시'!$B$19,COUNTIF($W206:$DR206,'자료입력 및 결과표시'!$C$19)&gt;=1),IF(OR('자료입력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J206" s="28">
        <f>IF(AND($S206='자료입력 및 결과표시'!$B$20,COUNTIF($W206:$DR206,'자료입력 및 결과표시'!$C$20)&gt;=1),IF(OR('자료입력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K206" s="28">
        <f>IF(AND($S206='자료입력 및 결과표시'!$B$21,COUNTIF($W206:$DR206,'자료입력 및 결과표시'!$C$21)&gt;=1),IF(OR('자료입력 및 결과표시'!$B$4+90&gt;=$V206,'자료입력 및 결과표시'!$B$4&lt;$U206),0,IF($V206-'자료입력 및 결과표시'!$B$4-90&gt;='자료입력 및 결과표시'!$E$4,'자료입력 및 결과표시'!$E$4,$V206-'자료입력 및 결과표시'!$B$4-90)),0)</f>
        <v>0</v>
      </c>
      <c r="EL206" s="17">
        <f>IF(AND(S206='자료입력 및 결과표시'!$B$6,COUNTIF('업무중복도(데이터 입력)'!$W206:$DR206,'자료입력 및 결과표시'!$C$6)&gt;=1),1,0)</f>
        <v>0</v>
      </c>
      <c r="EM206" s="17">
        <f>IF(AND(S206='자료입력 및 결과표시'!$B$7,COUNTIF('업무중복도(데이터 입력)'!$W206:$DR206,'자료입력 및 결과표시'!$C$7)&gt;=1),2,0)</f>
        <v>0</v>
      </c>
      <c r="EN206" s="17">
        <f>IF(AND(S206='자료입력 및 결과표시'!$B$8,COUNTIF('업무중복도(데이터 입력)'!$W206:$DR206,'자료입력 및 결과표시'!$C$8)&gt;=1),3,0)</f>
        <v>0</v>
      </c>
      <c r="EO206" s="17">
        <f>IF(AND(S206='자료입력 및 결과표시'!$B$9,COUNTIF('업무중복도(데이터 입력)'!$W206:$DR206,'자료입력 및 결과표시'!$C$9)&gt;=1),4,0)</f>
        <v>0</v>
      </c>
      <c r="EP206" s="17">
        <f>IF(AND(S206='자료입력 및 결과표시'!$B$10,COUNTIF('업무중복도(데이터 입력)'!$W206:$DR206,'자료입력 및 결과표시'!$C$10)&gt;=1),5,0)</f>
        <v>0</v>
      </c>
      <c r="EQ206" s="17">
        <f>IF(AND(S206='자료입력 및 결과표시'!$B$11,COUNTIF('업무중복도(데이터 입력)'!$W206:$DR206,'자료입력 및 결과표시'!$C$11)&gt;=1),6,0)</f>
        <v>0</v>
      </c>
      <c r="ER206" s="17">
        <f>IF(AND(S206='자료입력 및 결과표시'!$B$12,COUNTIF('업무중복도(데이터 입력)'!$W206:$DR206,'자료입력 및 결과표시'!$C$12)&gt;=1),7,0)</f>
        <v>0</v>
      </c>
      <c r="ES206" s="17">
        <f>IF(AND(S206='자료입력 및 결과표시'!$B$13,COUNTIF('업무중복도(데이터 입력)'!$W206:$DR206,'자료입력 및 결과표시'!$C$13)&gt;=1),8,0)</f>
        <v>0</v>
      </c>
      <c r="ET206" s="17">
        <f>IF(AND(S206='자료입력 및 결과표시'!$B$14,COUNTIF('업무중복도(데이터 입력)'!$W206:$DR206,'자료입력 및 결과표시'!$C$14)&gt;=1),9,0)</f>
        <v>0</v>
      </c>
      <c r="EU206" s="17">
        <f>IF(AND(S206='자료입력 및 결과표시'!$B$15,COUNTIF('업무중복도(데이터 입력)'!$W206:$DR206,'자료입력 및 결과표시'!$C$15)&gt;=1),10,0)</f>
        <v>0</v>
      </c>
      <c r="EV206" s="17">
        <f>IF(AND(S206='자료입력 및 결과표시'!$B$16,COUNTIF('업무중복도(데이터 입력)'!$W206:$DR206,'자료입력 및 결과표시'!$C$16)&gt;=1),11,0)</f>
        <v>0</v>
      </c>
      <c r="EW206" s="17">
        <f>IF(AND(S206='자료입력 및 결과표시'!$B$17,COUNTIF('업무중복도(데이터 입력)'!$W206:$DR206,'자료입력 및 결과표시'!$C$17)&gt;=1),12,0)</f>
        <v>0</v>
      </c>
      <c r="EX206" s="17">
        <f>IF(AND(S206='자료입력 및 결과표시'!$B$18,COUNTIF('업무중복도(데이터 입력)'!$W206:$DR206,'자료입력 및 결과표시'!$C$18)&gt;=1),13,0)</f>
        <v>0</v>
      </c>
      <c r="EY206" s="17">
        <f>IF(AND(S206='자료입력 및 결과표시'!$B$19,COUNTIF('업무중복도(데이터 입력)'!$W206:$DR206,'자료입력 및 결과표시'!$C$19)&gt;=1),14,0)</f>
        <v>0</v>
      </c>
      <c r="EZ206" s="17">
        <f>IF(AND(S206='자료입력 및 결과표시'!$B$20,COUNTIF('업무중복도(데이터 입력)'!$W206:$DR206,'자료입력 및 결과표시'!$C$20)&gt;=1),15,0)</f>
        <v>0</v>
      </c>
      <c r="FA206" s="17">
        <f>IF(AND(S206='자료입력 및 결과표시'!$B$21,COUNTIF('업무중복도(데이터 입력)'!$W206:$DR206,'자료입력 및 결과표시'!$C$21)&gt;=1),16,0)</f>
        <v>0</v>
      </c>
      <c r="FD206" s="270" t="str">
        <f ca="1">IFERROR(MATCH('자료입력 및 결과표시'!$C$62,OFFSET($R$3,$FD205,,1000),0)+$FD205,"")</f>
        <v/>
      </c>
      <c r="FE206" s="271" t="str">
        <f t="shared" ca="1" si="503"/>
        <v/>
      </c>
      <c r="FK206" s="17">
        <f t="shared" si="504"/>
        <v>0</v>
      </c>
      <c r="FO206"/>
      <c r="FP206" s="17" t="str">
        <f t="shared" ca="1" si="505"/>
        <v/>
      </c>
      <c r="FQ206" s="270" t="str">
        <f ca="1">IFERROR(MATCH('자료입력 및 결과표시'!$C$62,OFFSET($R$3,$FQ205,,1000),0)+$FQ205,"")</f>
        <v/>
      </c>
      <c r="FR206" s="17" t="str">
        <f t="shared" ca="1" si="386"/>
        <v/>
      </c>
      <c r="FS206" s="17" t="str">
        <f t="shared" ca="1" si="387"/>
        <v/>
      </c>
      <c r="FT206" s="17" t="str">
        <f t="shared" ca="1" si="388"/>
        <v/>
      </c>
      <c r="FU206" s="17" t="str">
        <f t="shared" ca="1" si="389"/>
        <v/>
      </c>
      <c r="FV206" s="17" t="str">
        <f t="shared" ca="1" si="390"/>
        <v/>
      </c>
      <c r="FW206" s="17" t="str">
        <f t="shared" ca="1" si="391"/>
        <v/>
      </c>
      <c r="FX206" s="17" t="str">
        <f t="shared" ca="1" si="392"/>
        <v/>
      </c>
      <c r="FY206" s="17" t="str">
        <f t="shared" ca="1" si="393"/>
        <v/>
      </c>
      <c r="FZ206" s="17" t="str">
        <f t="shared" ca="1" si="394"/>
        <v/>
      </c>
      <c r="GA206" s="17" t="str">
        <f t="shared" ca="1" si="395"/>
        <v/>
      </c>
      <c r="GB206" s="17" t="str">
        <f t="shared" ca="1" si="396"/>
        <v/>
      </c>
      <c r="GC206" s="17" t="str">
        <f t="shared" ca="1" si="397"/>
        <v/>
      </c>
      <c r="GD206" s="17" t="str">
        <f t="shared" ca="1" si="398"/>
        <v/>
      </c>
      <c r="GE206" s="17" t="str">
        <f t="shared" ca="1" si="399"/>
        <v/>
      </c>
      <c r="GF206" s="17" t="str">
        <f t="shared" ca="1" si="400"/>
        <v/>
      </c>
      <c r="GG206" s="17" t="str">
        <f t="shared" ca="1" si="401"/>
        <v/>
      </c>
      <c r="GH206" s="17" t="str">
        <f t="shared" ca="1" si="402"/>
        <v/>
      </c>
      <c r="GI206" s="17" t="str">
        <f t="shared" ca="1" si="403"/>
        <v/>
      </c>
      <c r="GJ206" s="17" t="str">
        <f t="shared" ca="1" si="404"/>
        <v/>
      </c>
      <c r="GK206" s="17" t="str">
        <f t="shared" ca="1" si="405"/>
        <v/>
      </c>
      <c r="GL206" s="17" t="str">
        <f t="shared" ca="1" si="406"/>
        <v/>
      </c>
      <c r="GM206" s="17" t="str">
        <f t="shared" ca="1" si="407"/>
        <v/>
      </c>
      <c r="GN206" s="17" t="str">
        <f t="shared" ca="1" si="408"/>
        <v/>
      </c>
      <c r="GO206" s="17" t="str">
        <f t="shared" ca="1" si="409"/>
        <v/>
      </c>
      <c r="GP206" s="17" t="str">
        <f t="shared" ca="1" si="410"/>
        <v/>
      </c>
      <c r="GQ206" s="17" t="str">
        <f t="shared" ca="1" si="411"/>
        <v/>
      </c>
      <c r="GR206" s="17" t="str">
        <f t="shared" ca="1" si="412"/>
        <v/>
      </c>
      <c r="GS206" s="17" t="str">
        <f t="shared" ca="1" si="413"/>
        <v/>
      </c>
      <c r="GT206" s="17" t="str">
        <f t="shared" ca="1" si="414"/>
        <v/>
      </c>
      <c r="GU206" s="17" t="str">
        <f t="shared" ca="1" si="415"/>
        <v/>
      </c>
      <c r="GV206" s="17" t="str">
        <f t="shared" ca="1" si="416"/>
        <v/>
      </c>
      <c r="GW206" s="17" t="str">
        <f t="shared" ca="1" si="417"/>
        <v/>
      </c>
      <c r="GX206" s="17" t="str">
        <f t="shared" ca="1" si="418"/>
        <v/>
      </c>
      <c r="GY206" s="17" t="str">
        <f t="shared" ca="1" si="419"/>
        <v/>
      </c>
      <c r="GZ206" s="17" t="str">
        <f t="shared" ca="1" si="420"/>
        <v/>
      </c>
      <c r="HA206" s="17" t="str">
        <f t="shared" ca="1" si="421"/>
        <v/>
      </c>
      <c r="HB206" s="17" t="str">
        <f t="shared" ca="1" si="422"/>
        <v/>
      </c>
      <c r="HC206" s="17" t="str">
        <f t="shared" ca="1" si="423"/>
        <v/>
      </c>
      <c r="HD206" s="17" t="str">
        <f t="shared" ca="1" si="424"/>
        <v/>
      </c>
      <c r="HE206" s="17" t="str">
        <f t="shared" ca="1" si="425"/>
        <v/>
      </c>
      <c r="HF206" s="17" t="str">
        <f t="shared" ca="1" si="426"/>
        <v/>
      </c>
      <c r="HG206" s="17" t="str">
        <f t="shared" ca="1" si="427"/>
        <v/>
      </c>
      <c r="HH206" s="17" t="str">
        <f t="shared" ca="1" si="428"/>
        <v/>
      </c>
      <c r="HI206" s="17" t="str">
        <f t="shared" ca="1" si="429"/>
        <v/>
      </c>
      <c r="HJ206" s="17" t="str">
        <f t="shared" ca="1" si="430"/>
        <v/>
      </c>
      <c r="HK206" s="17" t="str">
        <f t="shared" ca="1" si="431"/>
        <v/>
      </c>
      <c r="HL206" s="17" t="str">
        <f t="shared" ca="1" si="432"/>
        <v/>
      </c>
      <c r="HM206" s="17" t="str">
        <f t="shared" ca="1" si="433"/>
        <v/>
      </c>
      <c r="HN206" s="17" t="str">
        <f t="shared" ca="1" si="434"/>
        <v/>
      </c>
      <c r="HO206" s="17" t="str">
        <f t="shared" ca="1" si="435"/>
        <v/>
      </c>
      <c r="HP206" s="17" t="str">
        <f t="shared" ca="1" si="436"/>
        <v/>
      </c>
      <c r="HQ206" s="17" t="str">
        <f t="shared" ca="1" si="437"/>
        <v/>
      </c>
      <c r="HR206" s="17" t="str">
        <f t="shared" ca="1" si="438"/>
        <v/>
      </c>
      <c r="HS206" s="17" t="str">
        <f t="shared" ca="1" si="439"/>
        <v/>
      </c>
      <c r="HT206" s="17" t="str">
        <f t="shared" ca="1" si="440"/>
        <v/>
      </c>
      <c r="HU206" s="17" t="str">
        <f t="shared" ca="1" si="441"/>
        <v/>
      </c>
      <c r="HV206" s="17" t="str">
        <f t="shared" ca="1" si="442"/>
        <v/>
      </c>
      <c r="HW206" s="17" t="str">
        <f t="shared" ca="1" si="443"/>
        <v/>
      </c>
      <c r="HX206" s="17" t="str">
        <f t="shared" ca="1" si="444"/>
        <v/>
      </c>
      <c r="HY206" s="17" t="str">
        <f t="shared" ca="1" si="445"/>
        <v/>
      </c>
      <c r="HZ206" s="17" t="str">
        <f t="shared" ca="1" si="446"/>
        <v/>
      </c>
      <c r="IA206" s="17" t="str">
        <f t="shared" ca="1" si="447"/>
        <v/>
      </c>
      <c r="IB206" s="17" t="str">
        <f t="shared" ca="1" si="448"/>
        <v/>
      </c>
      <c r="IC206" s="17" t="str">
        <f t="shared" ca="1" si="449"/>
        <v/>
      </c>
      <c r="ID206" s="17" t="str">
        <f t="shared" ca="1" si="450"/>
        <v/>
      </c>
      <c r="IE206" s="17" t="str">
        <f t="shared" ca="1" si="451"/>
        <v/>
      </c>
      <c r="IF206" s="17" t="str">
        <f t="shared" ca="1" si="452"/>
        <v/>
      </c>
      <c r="IG206" s="17" t="str">
        <f t="shared" ca="1" si="453"/>
        <v/>
      </c>
      <c r="IH206" s="17" t="str">
        <f t="shared" ca="1" si="454"/>
        <v/>
      </c>
      <c r="II206" s="17" t="str">
        <f t="shared" ca="1" si="455"/>
        <v/>
      </c>
      <c r="IJ206" s="17" t="str">
        <f t="shared" ca="1" si="456"/>
        <v/>
      </c>
      <c r="IK206" s="17" t="str">
        <f t="shared" ca="1" si="457"/>
        <v/>
      </c>
      <c r="IL206" s="17" t="str">
        <f t="shared" ca="1" si="458"/>
        <v/>
      </c>
      <c r="IM206" s="17" t="str">
        <f t="shared" ca="1" si="459"/>
        <v/>
      </c>
      <c r="IN206" s="17" t="str">
        <f t="shared" ca="1" si="460"/>
        <v/>
      </c>
      <c r="IO206" s="17" t="str">
        <f t="shared" ca="1" si="461"/>
        <v/>
      </c>
      <c r="IP206" s="17" t="str">
        <f t="shared" ca="1" si="462"/>
        <v/>
      </c>
      <c r="IQ206" s="17" t="str">
        <f t="shared" ca="1" si="463"/>
        <v/>
      </c>
      <c r="IR206" s="17" t="str">
        <f t="shared" ca="1" si="464"/>
        <v/>
      </c>
      <c r="IS206" s="17" t="str">
        <f t="shared" ca="1" si="465"/>
        <v/>
      </c>
      <c r="IT206" s="17" t="str">
        <f t="shared" ca="1" si="466"/>
        <v/>
      </c>
      <c r="IU206" s="17" t="str">
        <f t="shared" ca="1" si="467"/>
        <v/>
      </c>
      <c r="IV206" s="17" t="str">
        <f t="shared" ca="1" si="468"/>
        <v/>
      </c>
      <c r="IW206" s="17" t="str">
        <f t="shared" ca="1" si="469"/>
        <v/>
      </c>
      <c r="IX206" s="17" t="str">
        <f t="shared" ca="1" si="470"/>
        <v/>
      </c>
      <c r="IY206" s="17" t="str">
        <f t="shared" ca="1" si="471"/>
        <v/>
      </c>
      <c r="IZ206" s="17" t="str">
        <f t="shared" ca="1" si="472"/>
        <v/>
      </c>
      <c r="JA206" s="17" t="str">
        <f t="shared" ca="1" si="473"/>
        <v/>
      </c>
      <c r="JB206" s="17" t="str">
        <f t="shared" ca="1" si="474"/>
        <v/>
      </c>
      <c r="JC206" s="17" t="str">
        <f t="shared" ca="1" si="475"/>
        <v/>
      </c>
      <c r="JD206" s="17" t="str">
        <f t="shared" ca="1" si="476"/>
        <v/>
      </c>
      <c r="JE206" s="17" t="str">
        <f t="shared" ca="1" si="477"/>
        <v/>
      </c>
      <c r="JF206" s="17" t="str">
        <f t="shared" ca="1" si="478"/>
        <v/>
      </c>
      <c r="JG206" s="17" t="str">
        <f t="shared" ca="1" si="479"/>
        <v/>
      </c>
      <c r="JH206" s="17" t="str">
        <f t="shared" ca="1" si="480"/>
        <v/>
      </c>
      <c r="JI206" s="17" t="str">
        <f t="shared" ca="1" si="481"/>
        <v/>
      </c>
      <c r="JJ206" s="17" t="str">
        <f t="shared" ca="1" si="482"/>
        <v/>
      </c>
      <c r="JK206" s="17" t="str">
        <f t="shared" ca="1" si="483"/>
        <v/>
      </c>
      <c r="JL206" s="17" t="str">
        <f t="shared" ca="1" si="484"/>
        <v/>
      </c>
      <c r="JM206" s="17" t="str">
        <f t="shared" ca="1" si="485"/>
        <v/>
      </c>
    </row>
    <row r="207" spans="1:273">
      <c r="A207" s="17" t="str">
        <f t="shared" si="486"/>
        <v>\\\0</v>
      </c>
      <c r="B207" s="17" t="str">
        <f t="shared" si="487"/>
        <v>\\\0</v>
      </c>
      <c r="C207" s="17" t="str">
        <f t="shared" si="488"/>
        <v>\\\0</v>
      </c>
      <c r="D207" s="17" t="str">
        <f t="shared" si="489"/>
        <v>\\\0</v>
      </c>
      <c r="E207" s="17" t="str">
        <f t="shared" si="490"/>
        <v>\\\0</v>
      </c>
      <c r="F207" s="17" t="str">
        <f t="shared" si="491"/>
        <v>\\\0</v>
      </c>
      <c r="G207" s="17" t="str">
        <f t="shared" si="492"/>
        <v>\\\0</v>
      </c>
      <c r="H207" s="17" t="str">
        <f t="shared" si="493"/>
        <v>\\\0</v>
      </c>
      <c r="I207" s="17" t="str">
        <f t="shared" si="494"/>
        <v>\\\0</v>
      </c>
      <c r="J207" s="17" t="str">
        <f t="shared" si="495"/>
        <v>\\\0</v>
      </c>
      <c r="K207" s="17" t="str">
        <f t="shared" si="496"/>
        <v>\\\0</v>
      </c>
      <c r="L207" s="17" t="str">
        <f t="shared" si="497"/>
        <v>\\\0</v>
      </c>
      <c r="M207" s="17" t="str">
        <f t="shared" si="498"/>
        <v>\\\0</v>
      </c>
      <c r="N207" s="17" t="str">
        <f t="shared" si="499"/>
        <v>\\\0</v>
      </c>
      <c r="O207" s="17" t="str">
        <f t="shared" si="500"/>
        <v>\\\0</v>
      </c>
      <c r="P207" s="17" t="str">
        <f t="shared" si="501"/>
        <v>\\\0</v>
      </c>
      <c r="R207" s="17" t="str">
        <f t="shared" si="502"/>
        <v>\\</v>
      </c>
      <c r="S207" s="38"/>
      <c r="T207" s="39"/>
      <c r="U207" s="31"/>
      <c r="V207" s="32"/>
      <c r="W207" s="36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35"/>
      <c r="DS207" s="287"/>
      <c r="DT207" s="36"/>
      <c r="DU207" s="37"/>
      <c r="DV207" s="28">
        <f>IF(AND($S207='자료입력 및 결과표시'!$B$6,COUNTIF($W207:$DR207,'자료입력 및 결과표시'!$C$6)&gt;=1),IF(OR('자료입력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DW207" s="28">
        <f>IF(AND($S207='자료입력 및 결과표시'!$B$7,COUNTIF($W207:$DR207,'자료입력 및 결과표시'!$C$7)&gt;=1),IF(OR('자료입력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DX207" s="28">
        <f>IF(AND($S207='자료입력 및 결과표시'!$B$8,COUNTIF($W207:$DR207,'자료입력 및 결과표시'!$C$8)&gt;=1),IF(OR('자료입력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DY207" s="28">
        <f>IF(AND($S207='자료입력 및 결과표시'!$B$9,COUNTIF($W207:$DR207,'자료입력 및 결과표시'!$C$9)&gt;=1),IF(OR('자료입력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DZ207" s="28">
        <f>IF(AND($S207='자료입력 및 결과표시'!$B$10,COUNTIF($W207:$DR207,'자료입력 및 결과표시'!$C$10)&gt;=1),IF(OR('자료입력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A207" s="28">
        <f>IF(AND($S207='자료입력 및 결과표시'!$B$11,COUNTIF($W207:$DR207,'자료입력 및 결과표시'!$C$11)&gt;=1),IF(OR('자료입력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B207" s="28">
        <f>IF(AND($S207='자료입력 및 결과표시'!$B$12,COUNTIF($W207:$DR207,'자료입력 및 결과표시'!$C$12)&gt;=1),IF(OR('자료입력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C207" s="28">
        <f>IF(AND($S207='자료입력 및 결과표시'!$B$13,COUNTIF($W207:$DR207,'자료입력 및 결과표시'!$C$13)&gt;=1),IF(OR('자료입력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D207" s="28">
        <f>IF(AND($S207='자료입력 및 결과표시'!$B$14,COUNTIF($W207:$DR207,'자료입력 및 결과표시'!$C$14)&gt;=1),IF(OR('자료입력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E207" s="28">
        <f>IF(AND($S207='자료입력 및 결과표시'!$B$15,COUNTIF($W207:$DR207,'자료입력 및 결과표시'!$C$15)&gt;=1),IF(OR('자료입력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F207" s="28">
        <f>IF(AND($S207='자료입력 및 결과표시'!$B$16,COUNTIF($W207:$DR207,'자료입력 및 결과표시'!$C$16)&gt;=1),IF(OR('자료입력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G207" s="28">
        <f>IF(AND($S207='자료입력 및 결과표시'!$B$17,COUNTIF($W207:$DR207,'자료입력 및 결과표시'!$C$17)&gt;=1),IF(OR('자료입력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H207" s="28">
        <f>IF(AND($S207='자료입력 및 결과표시'!$B$18,COUNTIF($W207:$DR207,'자료입력 및 결과표시'!$C$18)&gt;=1),IF(OR('자료입력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I207" s="28">
        <f>IF(AND($S207='자료입력 및 결과표시'!$B$19,COUNTIF($W207:$DR207,'자료입력 및 결과표시'!$C$19)&gt;=1),IF(OR('자료입력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J207" s="28">
        <f>IF(AND($S207='자료입력 및 결과표시'!$B$20,COUNTIF($W207:$DR207,'자료입력 및 결과표시'!$C$20)&gt;=1),IF(OR('자료입력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K207" s="28">
        <f>IF(AND($S207='자료입력 및 결과표시'!$B$21,COUNTIF($W207:$DR207,'자료입력 및 결과표시'!$C$21)&gt;=1),IF(OR('자료입력 및 결과표시'!$B$4+90&gt;=$V207,'자료입력 및 결과표시'!$B$4&lt;$U207),0,IF($V207-'자료입력 및 결과표시'!$B$4-90&gt;='자료입력 및 결과표시'!$E$4,'자료입력 및 결과표시'!$E$4,$V207-'자료입력 및 결과표시'!$B$4-90)),0)</f>
        <v>0</v>
      </c>
      <c r="EL207" s="17">
        <f>IF(AND(S207='자료입력 및 결과표시'!$B$6,COUNTIF('업무중복도(데이터 입력)'!$W207:$DR207,'자료입력 및 결과표시'!$C$6)&gt;=1),1,0)</f>
        <v>0</v>
      </c>
      <c r="EM207" s="17">
        <f>IF(AND(S207='자료입력 및 결과표시'!$B$7,COUNTIF('업무중복도(데이터 입력)'!$W207:$DR207,'자료입력 및 결과표시'!$C$7)&gt;=1),2,0)</f>
        <v>0</v>
      </c>
      <c r="EN207" s="17">
        <f>IF(AND(S207='자료입력 및 결과표시'!$B$8,COUNTIF('업무중복도(데이터 입력)'!$W207:$DR207,'자료입력 및 결과표시'!$C$8)&gt;=1),3,0)</f>
        <v>0</v>
      </c>
      <c r="EO207" s="17">
        <f>IF(AND(S207='자료입력 및 결과표시'!$B$9,COUNTIF('업무중복도(데이터 입력)'!$W207:$DR207,'자료입력 및 결과표시'!$C$9)&gt;=1),4,0)</f>
        <v>0</v>
      </c>
      <c r="EP207" s="17">
        <f>IF(AND(S207='자료입력 및 결과표시'!$B$10,COUNTIF('업무중복도(데이터 입력)'!$W207:$DR207,'자료입력 및 결과표시'!$C$10)&gt;=1),5,0)</f>
        <v>0</v>
      </c>
      <c r="EQ207" s="17">
        <f>IF(AND(S207='자료입력 및 결과표시'!$B$11,COUNTIF('업무중복도(데이터 입력)'!$W207:$DR207,'자료입력 및 결과표시'!$C$11)&gt;=1),6,0)</f>
        <v>0</v>
      </c>
      <c r="ER207" s="17">
        <f>IF(AND(S207='자료입력 및 결과표시'!$B$12,COUNTIF('업무중복도(데이터 입력)'!$W207:$DR207,'자료입력 및 결과표시'!$C$12)&gt;=1),7,0)</f>
        <v>0</v>
      </c>
      <c r="ES207" s="17">
        <f>IF(AND(S207='자료입력 및 결과표시'!$B$13,COUNTIF('업무중복도(데이터 입력)'!$W207:$DR207,'자료입력 및 결과표시'!$C$13)&gt;=1),8,0)</f>
        <v>0</v>
      </c>
      <c r="ET207" s="17">
        <f>IF(AND(S207='자료입력 및 결과표시'!$B$14,COUNTIF('업무중복도(데이터 입력)'!$W207:$DR207,'자료입력 및 결과표시'!$C$14)&gt;=1),9,0)</f>
        <v>0</v>
      </c>
      <c r="EU207" s="17">
        <f>IF(AND(S207='자료입력 및 결과표시'!$B$15,COUNTIF('업무중복도(데이터 입력)'!$W207:$DR207,'자료입력 및 결과표시'!$C$15)&gt;=1),10,0)</f>
        <v>0</v>
      </c>
      <c r="EV207" s="17">
        <f>IF(AND(S207='자료입력 및 결과표시'!$B$16,COUNTIF('업무중복도(데이터 입력)'!$W207:$DR207,'자료입력 및 결과표시'!$C$16)&gt;=1),11,0)</f>
        <v>0</v>
      </c>
      <c r="EW207" s="17">
        <f>IF(AND(S207='자료입력 및 결과표시'!$B$17,COUNTIF('업무중복도(데이터 입력)'!$W207:$DR207,'자료입력 및 결과표시'!$C$17)&gt;=1),12,0)</f>
        <v>0</v>
      </c>
      <c r="EX207" s="17">
        <f>IF(AND(S207='자료입력 및 결과표시'!$B$18,COUNTIF('업무중복도(데이터 입력)'!$W207:$DR207,'자료입력 및 결과표시'!$C$18)&gt;=1),13,0)</f>
        <v>0</v>
      </c>
      <c r="EY207" s="17">
        <f>IF(AND(S207='자료입력 및 결과표시'!$B$19,COUNTIF('업무중복도(데이터 입력)'!$W207:$DR207,'자료입력 및 결과표시'!$C$19)&gt;=1),14,0)</f>
        <v>0</v>
      </c>
      <c r="EZ207" s="17">
        <f>IF(AND(S207='자료입력 및 결과표시'!$B$20,COUNTIF('업무중복도(데이터 입력)'!$W207:$DR207,'자료입력 및 결과표시'!$C$20)&gt;=1),15,0)</f>
        <v>0</v>
      </c>
      <c r="FA207" s="17">
        <f>IF(AND(S207='자료입력 및 결과표시'!$B$21,COUNTIF('업무중복도(데이터 입력)'!$W207:$DR207,'자료입력 및 결과표시'!$C$21)&gt;=1),16,0)</f>
        <v>0</v>
      </c>
      <c r="FD207" s="270" t="str">
        <f ca="1">IFERROR(MATCH('자료입력 및 결과표시'!$C$62,OFFSET($R$3,$FD206,,1000),0)+$FD206,"")</f>
        <v/>
      </c>
      <c r="FE207" s="271" t="str">
        <f t="shared" ca="1" si="503"/>
        <v/>
      </c>
      <c r="FK207" s="17">
        <f t="shared" si="504"/>
        <v>0</v>
      </c>
      <c r="FO207"/>
      <c r="FP207" s="17" t="str">
        <f t="shared" ca="1" si="505"/>
        <v/>
      </c>
      <c r="FQ207" s="270" t="str">
        <f ca="1">IFERROR(MATCH('자료입력 및 결과표시'!$C$62,OFFSET($R$3,$FQ206,,1000),0)+$FQ206,"")</f>
        <v/>
      </c>
      <c r="FR207" s="17" t="str">
        <f t="shared" ca="1" si="386"/>
        <v/>
      </c>
      <c r="FS207" s="17" t="str">
        <f t="shared" ca="1" si="387"/>
        <v/>
      </c>
      <c r="FT207" s="17" t="str">
        <f t="shared" ca="1" si="388"/>
        <v/>
      </c>
      <c r="FU207" s="17" t="str">
        <f t="shared" ca="1" si="389"/>
        <v/>
      </c>
      <c r="FV207" s="17" t="str">
        <f t="shared" ca="1" si="390"/>
        <v/>
      </c>
      <c r="FW207" s="17" t="str">
        <f t="shared" ca="1" si="391"/>
        <v/>
      </c>
      <c r="FX207" s="17" t="str">
        <f t="shared" ca="1" si="392"/>
        <v/>
      </c>
      <c r="FY207" s="17" t="str">
        <f t="shared" ca="1" si="393"/>
        <v/>
      </c>
      <c r="FZ207" s="17" t="str">
        <f t="shared" ca="1" si="394"/>
        <v/>
      </c>
      <c r="GA207" s="17" t="str">
        <f t="shared" ca="1" si="395"/>
        <v/>
      </c>
      <c r="GB207" s="17" t="str">
        <f t="shared" ca="1" si="396"/>
        <v/>
      </c>
      <c r="GC207" s="17" t="str">
        <f t="shared" ca="1" si="397"/>
        <v/>
      </c>
      <c r="GD207" s="17" t="str">
        <f t="shared" ca="1" si="398"/>
        <v/>
      </c>
      <c r="GE207" s="17" t="str">
        <f t="shared" ca="1" si="399"/>
        <v/>
      </c>
      <c r="GF207" s="17" t="str">
        <f t="shared" ca="1" si="400"/>
        <v/>
      </c>
      <c r="GG207" s="17" t="str">
        <f t="shared" ca="1" si="401"/>
        <v/>
      </c>
      <c r="GH207" s="17" t="str">
        <f t="shared" ca="1" si="402"/>
        <v/>
      </c>
      <c r="GI207" s="17" t="str">
        <f t="shared" ca="1" si="403"/>
        <v/>
      </c>
      <c r="GJ207" s="17" t="str">
        <f t="shared" ca="1" si="404"/>
        <v/>
      </c>
      <c r="GK207" s="17" t="str">
        <f t="shared" ca="1" si="405"/>
        <v/>
      </c>
      <c r="GL207" s="17" t="str">
        <f t="shared" ca="1" si="406"/>
        <v/>
      </c>
      <c r="GM207" s="17" t="str">
        <f t="shared" ca="1" si="407"/>
        <v/>
      </c>
      <c r="GN207" s="17" t="str">
        <f t="shared" ca="1" si="408"/>
        <v/>
      </c>
      <c r="GO207" s="17" t="str">
        <f t="shared" ca="1" si="409"/>
        <v/>
      </c>
      <c r="GP207" s="17" t="str">
        <f t="shared" ca="1" si="410"/>
        <v/>
      </c>
      <c r="GQ207" s="17" t="str">
        <f t="shared" ca="1" si="411"/>
        <v/>
      </c>
      <c r="GR207" s="17" t="str">
        <f t="shared" ca="1" si="412"/>
        <v/>
      </c>
      <c r="GS207" s="17" t="str">
        <f t="shared" ca="1" si="413"/>
        <v/>
      </c>
      <c r="GT207" s="17" t="str">
        <f t="shared" ca="1" si="414"/>
        <v/>
      </c>
      <c r="GU207" s="17" t="str">
        <f t="shared" ca="1" si="415"/>
        <v/>
      </c>
      <c r="GV207" s="17" t="str">
        <f t="shared" ca="1" si="416"/>
        <v/>
      </c>
      <c r="GW207" s="17" t="str">
        <f t="shared" ca="1" si="417"/>
        <v/>
      </c>
      <c r="GX207" s="17" t="str">
        <f t="shared" ca="1" si="418"/>
        <v/>
      </c>
      <c r="GY207" s="17" t="str">
        <f t="shared" ca="1" si="419"/>
        <v/>
      </c>
      <c r="GZ207" s="17" t="str">
        <f t="shared" ca="1" si="420"/>
        <v/>
      </c>
      <c r="HA207" s="17" t="str">
        <f t="shared" ca="1" si="421"/>
        <v/>
      </c>
      <c r="HB207" s="17" t="str">
        <f t="shared" ca="1" si="422"/>
        <v/>
      </c>
      <c r="HC207" s="17" t="str">
        <f t="shared" ca="1" si="423"/>
        <v/>
      </c>
      <c r="HD207" s="17" t="str">
        <f t="shared" ca="1" si="424"/>
        <v/>
      </c>
      <c r="HE207" s="17" t="str">
        <f t="shared" ca="1" si="425"/>
        <v/>
      </c>
      <c r="HF207" s="17" t="str">
        <f t="shared" ca="1" si="426"/>
        <v/>
      </c>
      <c r="HG207" s="17" t="str">
        <f t="shared" ca="1" si="427"/>
        <v/>
      </c>
      <c r="HH207" s="17" t="str">
        <f t="shared" ca="1" si="428"/>
        <v/>
      </c>
      <c r="HI207" s="17" t="str">
        <f t="shared" ca="1" si="429"/>
        <v/>
      </c>
      <c r="HJ207" s="17" t="str">
        <f t="shared" ca="1" si="430"/>
        <v/>
      </c>
      <c r="HK207" s="17" t="str">
        <f t="shared" ca="1" si="431"/>
        <v/>
      </c>
      <c r="HL207" s="17" t="str">
        <f t="shared" ca="1" si="432"/>
        <v/>
      </c>
      <c r="HM207" s="17" t="str">
        <f t="shared" ca="1" si="433"/>
        <v/>
      </c>
      <c r="HN207" s="17" t="str">
        <f t="shared" ca="1" si="434"/>
        <v/>
      </c>
      <c r="HO207" s="17" t="str">
        <f t="shared" ca="1" si="435"/>
        <v/>
      </c>
      <c r="HP207" s="17" t="str">
        <f t="shared" ca="1" si="436"/>
        <v/>
      </c>
      <c r="HQ207" s="17" t="str">
        <f t="shared" ca="1" si="437"/>
        <v/>
      </c>
      <c r="HR207" s="17" t="str">
        <f t="shared" ca="1" si="438"/>
        <v/>
      </c>
      <c r="HS207" s="17" t="str">
        <f t="shared" ca="1" si="439"/>
        <v/>
      </c>
      <c r="HT207" s="17" t="str">
        <f t="shared" ca="1" si="440"/>
        <v/>
      </c>
      <c r="HU207" s="17" t="str">
        <f t="shared" ca="1" si="441"/>
        <v/>
      </c>
      <c r="HV207" s="17" t="str">
        <f t="shared" ca="1" si="442"/>
        <v/>
      </c>
      <c r="HW207" s="17" t="str">
        <f t="shared" ca="1" si="443"/>
        <v/>
      </c>
      <c r="HX207" s="17" t="str">
        <f t="shared" ca="1" si="444"/>
        <v/>
      </c>
      <c r="HY207" s="17" t="str">
        <f t="shared" ca="1" si="445"/>
        <v/>
      </c>
      <c r="HZ207" s="17" t="str">
        <f t="shared" ca="1" si="446"/>
        <v/>
      </c>
      <c r="IA207" s="17" t="str">
        <f t="shared" ca="1" si="447"/>
        <v/>
      </c>
      <c r="IB207" s="17" t="str">
        <f t="shared" ca="1" si="448"/>
        <v/>
      </c>
      <c r="IC207" s="17" t="str">
        <f t="shared" ca="1" si="449"/>
        <v/>
      </c>
      <c r="ID207" s="17" t="str">
        <f t="shared" ca="1" si="450"/>
        <v/>
      </c>
      <c r="IE207" s="17" t="str">
        <f t="shared" ca="1" si="451"/>
        <v/>
      </c>
      <c r="IF207" s="17" t="str">
        <f t="shared" ca="1" si="452"/>
        <v/>
      </c>
      <c r="IG207" s="17" t="str">
        <f t="shared" ca="1" si="453"/>
        <v/>
      </c>
      <c r="IH207" s="17" t="str">
        <f t="shared" ca="1" si="454"/>
        <v/>
      </c>
      <c r="II207" s="17" t="str">
        <f t="shared" ca="1" si="455"/>
        <v/>
      </c>
      <c r="IJ207" s="17" t="str">
        <f t="shared" ca="1" si="456"/>
        <v/>
      </c>
      <c r="IK207" s="17" t="str">
        <f t="shared" ca="1" si="457"/>
        <v/>
      </c>
      <c r="IL207" s="17" t="str">
        <f t="shared" ca="1" si="458"/>
        <v/>
      </c>
      <c r="IM207" s="17" t="str">
        <f t="shared" ca="1" si="459"/>
        <v/>
      </c>
      <c r="IN207" s="17" t="str">
        <f t="shared" ca="1" si="460"/>
        <v/>
      </c>
      <c r="IO207" s="17" t="str">
        <f t="shared" ca="1" si="461"/>
        <v/>
      </c>
      <c r="IP207" s="17" t="str">
        <f t="shared" ca="1" si="462"/>
        <v/>
      </c>
      <c r="IQ207" s="17" t="str">
        <f t="shared" ca="1" si="463"/>
        <v/>
      </c>
      <c r="IR207" s="17" t="str">
        <f t="shared" ca="1" si="464"/>
        <v/>
      </c>
      <c r="IS207" s="17" t="str">
        <f t="shared" ca="1" si="465"/>
        <v/>
      </c>
      <c r="IT207" s="17" t="str">
        <f t="shared" ca="1" si="466"/>
        <v/>
      </c>
      <c r="IU207" s="17" t="str">
        <f t="shared" ca="1" si="467"/>
        <v/>
      </c>
      <c r="IV207" s="17" t="str">
        <f t="shared" ca="1" si="468"/>
        <v/>
      </c>
      <c r="IW207" s="17" t="str">
        <f t="shared" ca="1" si="469"/>
        <v/>
      </c>
      <c r="IX207" s="17" t="str">
        <f t="shared" ca="1" si="470"/>
        <v/>
      </c>
      <c r="IY207" s="17" t="str">
        <f t="shared" ca="1" si="471"/>
        <v/>
      </c>
      <c r="IZ207" s="17" t="str">
        <f t="shared" ca="1" si="472"/>
        <v/>
      </c>
      <c r="JA207" s="17" t="str">
        <f t="shared" ca="1" si="473"/>
        <v/>
      </c>
      <c r="JB207" s="17" t="str">
        <f t="shared" ca="1" si="474"/>
        <v/>
      </c>
      <c r="JC207" s="17" t="str">
        <f t="shared" ca="1" si="475"/>
        <v/>
      </c>
      <c r="JD207" s="17" t="str">
        <f t="shared" ca="1" si="476"/>
        <v/>
      </c>
      <c r="JE207" s="17" t="str">
        <f t="shared" ca="1" si="477"/>
        <v/>
      </c>
      <c r="JF207" s="17" t="str">
        <f t="shared" ca="1" si="478"/>
        <v/>
      </c>
      <c r="JG207" s="17" t="str">
        <f t="shared" ca="1" si="479"/>
        <v/>
      </c>
      <c r="JH207" s="17" t="str">
        <f t="shared" ca="1" si="480"/>
        <v/>
      </c>
      <c r="JI207" s="17" t="str">
        <f t="shared" ca="1" si="481"/>
        <v/>
      </c>
      <c r="JJ207" s="17" t="str">
        <f t="shared" ca="1" si="482"/>
        <v/>
      </c>
      <c r="JK207" s="17" t="str">
        <f t="shared" ca="1" si="483"/>
        <v/>
      </c>
      <c r="JL207" s="17" t="str">
        <f t="shared" ca="1" si="484"/>
        <v/>
      </c>
      <c r="JM207" s="17" t="str">
        <f t="shared" ca="1" si="485"/>
        <v/>
      </c>
    </row>
    <row r="208" spans="1:273">
      <c r="A208" s="17" t="str">
        <f t="shared" si="486"/>
        <v>\\\0</v>
      </c>
      <c r="B208" s="17" t="str">
        <f t="shared" si="487"/>
        <v>\\\0</v>
      </c>
      <c r="C208" s="17" t="str">
        <f t="shared" si="488"/>
        <v>\\\0</v>
      </c>
      <c r="D208" s="17" t="str">
        <f t="shared" si="489"/>
        <v>\\\0</v>
      </c>
      <c r="E208" s="17" t="str">
        <f t="shared" si="490"/>
        <v>\\\0</v>
      </c>
      <c r="F208" s="17" t="str">
        <f t="shared" si="491"/>
        <v>\\\0</v>
      </c>
      <c r="G208" s="17" t="str">
        <f t="shared" si="492"/>
        <v>\\\0</v>
      </c>
      <c r="H208" s="17" t="str">
        <f t="shared" si="493"/>
        <v>\\\0</v>
      </c>
      <c r="I208" s="17" t="str">
        <f t="shared" si="494"/>
        <v>\\\0</v>
      </c>
      <c r="J208" s="17" t="str">
        <f t="shared" si="495"/>
        <v>\\\0</v>
      </c>
      <c r="K208" s="17" t="str">
        <f t="shared" si="496"/>
        <v>\\\0</v>
      </c>
      <c r="L208" s="17" t="str">
        <f t="shared" si="497"/>
        <v>\\\0</v>
      </c>
      <c r="M208" s="17" t="str">
        <f t="shared" si="498"/>
        <v>\\\0</v>
      </c>
      <c r="N208" s="17" t="str">
        <f t="shared" si="499"/>
        <v>\\\0</v>
      </c>
      <c r="O208" s="17" t="str">
        <f t="shared" si="500"/>
        <v>\\\0</v>
      </c>
      <c r="P208" s="17" t="str">
        <f t="shared" si="501"/>
        <v>\\\0</v>
      </c>
      <c r="R208" s="17" t="str">
        <f t="shared" si="502"/>
        <v>\\</v>
      </c>
      <c r="S208" s="38"/>
      <c r="T208" s="39"/>
      <c r="U208" s="31"/>
      <c r="V208" s="32"/>
      <c r="W208" s="36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35"/>
      <c r="DS208" s="287"/>
      <c r="DT208" s="36"/>
      <c r="DU208" s="37"/>
      <c r="DV208" s="28">
        <f>IF(AND($S208='자료입력 및 결과표시'!$B$6,COUNTIF($W208:$DR208,'자료입력 및 결과표시'!$C$6)&gt;=1),IF(OR('자료입력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DW208" s="28">
        <f>IF(AND($S208='자료입력 및 결과표시'!$B$7,COUNTIF($W208:$DR208,'자료입력 및 결과표시'!$C$7)&gt;=1),IF(OR('자료입력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DX208" s="28">
        <f>IF(AND($S208='자료입력 및 결과표시'!$B$8,COUNTIF($W208:$DR208,'자료입력 및 결과표시'!$C$8)&gt;=1),IF(OR('자료입력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DY208" s="28">
        <f>IF(AND($S208='자료입력 및 결과표시'!$B$9,COUNTIF($W208:$DR208,'자료입력 및 결과표시'!$C$9)&gt;=1),IF(OR('자료입력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DZ208" s="28">
        <f>IF(AND($S208='자료입력 및 결과표시'!$B$10,COUNTIF($W208:$DR208,'자료입력 및 결과표시'!$C$10)&gt;=1),IF(OR('자료입력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A208" s="28">
        <f>IF(AND($S208='자료입력 및 결과표시'!$B$11,COUNTIF($W208:$DR208,'자료입력 및 결과표시'!$C$11)&gt;=1),IF(OR('자료입력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B208" s="28">
        <f>IF(AND($S208='자료입력 및 결과표시'!$B$12,COUNTIF($W208:$DR208,'자료입력 및 결과표시'!$C$12)&gt;=1),IF(OR('자료입력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C208" s="28">
        <f>IF(AND($S208='자료입력 및 결과표시'!$B$13,COUNTIF($W208:$DR208,'자료입력 및 결과표시'!$C$13)&gt;=1),IF(OR('자료입력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D208" s="28">
        <f>IF(AND($S208='자료입력 및 결과표시'!$B$14,COUNTIF($W208:$DR208,'자료입력 및 결과표시'!$C$14)&gt;=1),IF(OR('자료입력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E208" s="28">
        <f>IF(AND($S208='자료입력 및 결과표시'!$B$15,COUNTIF($W208:$DR208,'자료입력 및 결과표시'!$C$15)&gt;=1),IF(OR('자료입력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F208" s="28">
        <f>IF(AND($S208='자료입력 및 결과표시'!$B$16,COUNTIF($W208:$DR208,'자료입력 및 결과표시'!$C$16)&gt;=1),IF(OR('자료입력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G208" s="28">
        <f>IF(AND($S208='자료입력 및 결과표시'!$B$17,COUNTIF($W208:$DR208,'자료입력 및 결과표시'!$C$17)&gt;=1),IF(OR('자료입력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H208" s="28">
        <f>IF(AND($S208='자료입력 및 결과표시'!$B$18,COUNTIF($W208:$DR208,'자료입력 및 결과표시'!$C$18)&gt;=1),IF(OR('자료입력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I208" s="28">
        <f>IF(AND($S208='자료입력 및 결과표시'!$B$19,COUNTIF($W208:$DR208,'자료입력 및 결과표시'!$C$19)&gt;=1),IF(OR('자료입력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J208" s="28">
        <f>IF(AND($S208='자료입력 및 결과표시'!$B$20,COUNTIF($W208:$DR208,'자료입력 및 결과표시'!$C$20)&gt;=1),IF(OR('자료입력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K208" s="28">
        <f>IF(AND($S208='자료입력 및 결과표시'!$B$21,COUNTIF($W208:$DR208,'자료입력 및 결과표시'!$C$21)&gt;=1),IF(OR('자료입력 및 결과표시'!$B$4+90&gt;=$V208,'자료입력 및 결과표시'!$B$4&lt;$U208),0,IF($V208-'자료입력 및 결과표시'!$B$4-90&gt;='자료입력 및 결과표시'!$E$4,'자료입력 및 결과표시'!$E$4,$V208-'자료입력 및 결과표시'!$B$4-90)),0)</f>
        <v>0</v>
      </c>
      <c r="EL208" s="17">
        <f>IF(AND(S208='자료입력 및 결과표시'!$B$6,COUNTIF('업무중복도(데이터 입력)'!$W208:$DR208,'자료입력 및 결과표시'!$C$6)&gt;=1),1,0)</f>
        <v>0</v>
      </c>
      <c r="EM208" s="17">
        <f>IF(AND(S208='자료입력 및 결과표시'!$B$7,COUNTIF('업무중복도(데이터 입력)'!$W208:$DR208,'자료입력 및 결과표시'!$C$7)&gt;=1),2,0)</f>
        <v>0</v>
      </c>
      <c r="EN208" s="17">
        <f>IF(AND(S208='자료입력 및 결과표시'!$B$8,COUNTIF('업무중복도(데이터 입력)'!$W208:$DR208,'자료입력 및 결과표시'!$C$8)&gt;=1),3,0)</f>
        <v>0</v>
      </c>
      <c r="EO208" s="17">
        <f>IF(AND(S208='자료입력 및 결과표시'!$B$9,COUNTIF('업무중복도(데이터 입력)'!$W208:$DR208,'자료입력 및 결과표시'!$C$9)&gt;=1),4,0)</f>
        <v>0</v>
      </c>
      <c r="EP208" s="17">
        <f>IF(AND(S208='자료입력 및 결과표시'!$B$10,COUNTIF('업무중복도(데이터 입력)'!$W208:$DR208,'자료입력 및 결과표시'!$C$10)&gt;=1),5,0)</f>
        <v>0</v>
      </c>
      <c r="EQ208" s="17">
        <f>IF(AND(S208='자료입력 및 결과표시'!$B$11,COUNTIF('업무중복도(데이터 입력)'!$W208:$DR208,'자료입력 및 결과표시'!$C$11)&gt;=1),6,0)</f>
        <v>0</v>
      </c>
      <c r="ER208" s="17">
        <f>IF(AND(S208='자료입력 및 결과표시'!$B$12,COUNTIF('업무중복도(데이터 입력)'!$W208:$DR208,'자료입력 및 결과표시'!$C$12)&gt;=1),7,0)</f>
        <v>0</v>
      </c>
      <c r="ES208" s="17">
        <f>IF(AND(S208='자료입력 및 결과표시'!$B$13,COUNTIF('업무중복도(데이터 입력)'!$W208:$DR208,'자료입력 및 결과표시'!$C$13)&gt;=1),8,0)</f>
        <v>0</v>
      </c>
      <c r="ET208" s="17">
        <f>IF(AND(S208='자료입력 및 결과표시'!$B$14,COUNTIF('업무중복도(데이터 입력)'!$W208:$DR208,'자료입력 및 결과표시'!$C$14)&gt;=1),9,0)</f>
        <v>0</v>
      </c>
      <c r="EU208" s="17">
        <f>IF(AND(S208='자료입력 및 결과표시'!$B$15,COUNTIF('업무중복도(데이터 입력)'!$W208:$DR208,'자료입력 및 결과표시'!$C$15)&gt;=1),10,0)</f>
        <v>0</v>
      </c>
      <c r="EV208" s="17">
        <f>IF(AND(S208='자료입력 및 결과표시'!$B$16,COUNTIF('업무중복도(데이터 입력)'!$W208:$DR208,'자료입력 및 결과표시'!$C$16)&gt;=1),11,0)</f>
        <v>0</v>
      </c>
      <c r="EW208" s="17">
        <f>IF(AND(S208='자료입력 및 결과표시'!$B$17,COUNTIF('업무중복도(데이터 입력)'!$W208:$DR208,'자료입력 및 결과표시'!$C$17)&gt;=1),12,0)</f>
        <v>0</v>
      </c>
      <c r="EX208" s="17">
        <f>IF(AND(S208='자료입력 및 결과표시'!$B$18,COUNTIF('업무중복도(데이터 입력)'!$W208:$DR208,'자료입력 및 결과표시'!$C$18)&gt;=1),13,0)</f>
        <v>0</v>
      </c>
      <c r="EY208" s="17">
        <f>IF(AND(S208='자료입력 및 결과표시'!$B$19,COUNTIF('업무중복도(데이터 입력)'!$W208:$DR208,'자료입력 및 결과표시'!$C$19)&gt;=1),14,0)</f>
        <v>0</v>
      </c>
      <c r="EZ208" s="17">
        <f>IF(AND(S208='자료입력 및 결과표시'!$B$20,COUNTIF('업무중복도(데이터 입력)'!$W208:$DR208,'자료입력 및 결과표시'!$C$20)&gt;=1),15,0)</f>
        <v>0</v>
      </c>
      <c r="FA208" s="17">
        <f>IF(AND(S208='자료입력 및 결과표시'!$B$21,COUNTIF('업무중복도(데이터 입력)'!$W208:$DR208,'자료입력 및 결과표시'!$C$21)&gt;=1),16,0)</f>
        <v>0</v>
      </c>
      <c r="FD208" s="270" t="str">
        <f ca="1">IFERROR(MATCH('자료입력 및 결과표시'!$C$62,OFFSET($R$3,$FD207,,1000),0)+$FD207,"")</f>
        <v/>
      </c>
      <c r="FE208" s="271" t="str">
        <f t="shared" ca="1" si="503"/>
        <v/>
      </c>
      <c r="FK208" s="17">
        <f t="shared" si="504"/>
        <v>0</v>
      </c>
      <c r="FO208"/>
      <c r="FP208" s="17" t="str">
        <f t="shared" ca="1" si="505"/>
        <v/>
      </c>
      <c r="FQ208" s="270" t="str">
        <f ca="1">IFERROR(MATCH('자료입력 및 결과표시'!$C$62,OFFSET($R$3,$FQ207,,1000),0)+$FQ207,"")</f>
        <v/>
      </c>
      <c r="FR208" s="17" t="str">
        <f t="shared" ca="1" si="386"/>
        <v/>
      </c>
      <c r="FS208" s="17" t="str">
        <f t="shared" ca="1" si="387"/>
        <v/>
      </c>
      <c r="FT208" s="17" t="str">
        <f t="shared" ca="1" si="388"/>
        <v/>
      </c>
      <c r="FU208" s="17" t="str">
        <f t="shared" ca="1" si="389"/>
        <v/>
      </c>
      <c r="FV208" s="17" t="str">
        <f t="shared" ca="1" si="390"/>
        <v/>
      </c>
      <c r="FW208" s="17" t="str">
        <f t="shared" ca="1" si="391"/>
        <v/>
      </c>
      <c r="FX208" s="17" t="str">
        <f t="shared" ca="1" si="392"/>
        <v/>
      </c>
      <c r="FY208" s="17" t="str">
        <f t="shared" ca="1" si="393"/>
        <v/>
      </c>
      <c r="FZ208" s="17" t="str">
        <f t="shared" ca="1" si="394"/>
        <v/>
      </c>
      <c r="GA208" s="17" t="str">
        <f t="shared" ca="1" si="395"/>
        <v/>
      </c>
      <c r="GB208" s="17" t="str">
        <f t="shared" ca="1" si="396"/>
        <v/>
      </c>
      <c r="GC208" s="17" t="str">
        <f t="shared" ca="1" si="397"/>
        <v/>
      </c>
      <c r="GD208" s="17" t="str">
        <f t="shared" ca="1" si="398"/>
        <v/>
      </c>
      <c r="GE208" s="17" t="str">
        <f t="shared" ca="1" si="399"/>
        <v/>
      </c>
      <c r="GF208" s="17" t="str">
        <f t="shared" ca="1" si="400"/>
        <v/>
      </c>
      <c r="GG208" s="17" t="str">
        <f t="shared" ca="1" si="401"/>
        <v/>
      </c>
      <c r="GH208" s="17" t="str">
        <f t="shared" ca="1" si="402"/>
        <v/>
      </c>
      <c r="GI208" s="17" t="str">
        <f t="shared" ca="1" si="403"/>
        <v/>
      </c>
      <c r="GJ208" s="17" t="str">
        <f t="shared" ca="1" si="404"/>
        <v/>
      </c>
      <c r="GK208" s="17" t="str">
        <f t="shared" ca="1" si="405"/>
        <v/>
      </c>
      <c r="GL208" s="17" t="str">
        <f t="shared" ca="1" si="406"/>
        <v/>
      </c>
      <c r="GM208" s="17" t="str">
        <f t="shared" ca="1" si="407"/>
        <v/>
      </c>
      <c r="GN208" s="17" t="str">
        <f t="shared" ca="1" si="408"/>
        <v/>
      </c>
      <c r="GO208" s="17" t="str">
        <f t="shared" ca="1" si="409"/>
        <v/>
      </c>
      <c r="GP208" s="17" t="str">
        <f t="shared" ca="1" si="410"/>
        <v/>
      </c>
      <c r="GQ208" s="17" t="str">
        <f t="shared" ca="1" si="411"/>
        <v/>
      </c>
      <c r="GR208" s="17" t="str">
        <f t="shared" ca="1" si="412"/>
        <v/>
      </c>
      <c r="GS208" s="17" t="str">
        <f t="shared" ca="1" si="413"/>
        <v/>
      </c>
      <c r="GT208" s="17" t="str">
        <f t="shared" ca="1" si="414"/>
        <v/>
      </c>
      <c r="GU208" s="17" t="str">
        <f t="shared" ca="1" si="415"/>
        <v/>
      </c>
      <c r="GV208" s="17" t="str">
        <f t="shared" ca="1" si="416"/>
        <v/>
      </c>
      <c r="GW208" s="17" t="str">
        <f t="shared" ca="1" si="417"/>
        <v/>
      </c>
      <c r="GX208" s="17" t="str">
        <f t="shared" ca="1" si="418"/>
        <v/>
      </c>
      <c r="GY208" s="17" t="str">
        <f t="shared" ca="1" si="419"/>
        <v/>
      </c>
      <c r="GZ208" s="17" t="str">
        <f t="shared" ca="1" si="420"/>
        <v/>
      </c>
      <c r="HA208" s="17" t="str">
        <f t="shared" ca="1" si="421"/>
        <v/>
      </c>
      <c r="HB208" s="17" t="str">
        <f t="shared" ca="1" si="422"/>
        <v/>
      </c>
      <c r="HC208" s="17" t="str">
        <f t="shared" ca="1" si="423"/>
        <v/>
      </c>
      <c r="HD208" s="17" t="str">
        <f t="shared" ca="1" si="424"/>
        <v/>
      </c>
      <c r="HE208" s="17" t="str">
        <f t="shared" ca="1" si="425"/>
        <v/>
      </c>
      <c r="HF208" s="17" t="str">
        <f t="shared" ca="1" si="426"/>
        <v/>
      </c>
      <c r="HG208" s="17" t="str">
        <f t="shared" ca="1" si="427"/>
        <v/>
      </c>
      <c r="HH208" s="17" t="str">
        <f t="shared" ca="1" si="428"/>
        <v/>
      </c>
      <c r="HI208" s="17" t="str">
        <f t="shared" ca="1" si="429"/>
        <v/>
      </c>
      <c r="HJ208" s="17" t="str">
        <f t="shared" ca="1" si="430"/>
        <v/>
      </c>
      <c r="HK208" s="17" t="str">
        <f t="shared" ca="1" si="431"/>
        <v/>
      </c>
      <c r="HL208" s="17" t="str">
        <f t="shared" ca="1" si="432"/>
        <v/>
      </c>
      <c r="HM208" s="17" t="str">
        <f t="shared" ca="1" si="433"/>
        <v/>
      </c>
      <c r="HN208" s="17" t="str">
        <f t="shared" ca="1" si="434"/>
        <v/>
      </c>
      <c r="HO208" s="17" t="str">
        <f t="shared" ca="1" si="435"/>
        <v/>
      </c>
      <c r="HP208" s="17" t="str">
        <f t="shared" ca="1" si="436"/>
        <v/>
      </c>
      <c r="HQ208" s="17" t="str">
        <f t="shared" ca="1" si="437"/>
        <v/>
      </c>
      <c r="HR208" s="17" t="str">
        <f t="shared" ca="1" si="438"/>
        <v/>
      </c>
      <c r="HS208" s="17" t="str">
        <f t="shared" ca="1" si="439"/>
        <v/>
      </c>
      <c r="HT208" s="17" t="str">
        <f t="shared" ca="1" si="440"/>
        <v/>
      </c>
      <c r="HU208" s="17" t="str">
        <f t="shared" ca="1" si="441"/>
        <v/>
      </c>
      <c r="HV208" s="17" t="str">
        <f t="shared" ca="1" si="442"/>
        <v/>
      </c>
      <c r="HW208" s="17" t="str">
        <f t="shared" ca="1" si="443"/>
        <v/>
      </c>
      <c r="HX208" s="17" t="str">
        <f t="shared" ca="1" si="444"/>
        <v/>
      </c>
      <c r="HY208" s="17" t="str">
        <f t="shared" ca="1" si="445"/>
        <v/>
      </c>
      <c r="HZ208" s="17" t="str">
        <f t="shared" ca="1" si="446"/>
        <v/>
      </c>
      <c r="IA208" s="17" t="str">
        <f t="shared" ca="1" si="447"/>
        <v/>
      </c>
      <c r="IB208" s="17" t="str">
        <f t="shared" ca="1" si="448"/>
        <v/>
      </c>
      <c r="IC208" s="17" t="str">
        <f t="shared" ca="1" si="449"/>
        <v/>
      </c>
      <c r="ID208" s="17" t="str">
        <f t="shared" ca="1" si="450"/>
        <v/>
      </c>
      <c r="IE208" s="17" t="str">
        <f t="shared" ca="1" si="451"/>
        <v/>
      </c>
      <c r="IF208" s="17" t="str">
        <f t="shared" ca="1" si="452"/>
        <v/>
      </c>
      <c r="IG208" s="17" t="str">
        <f t="shared" ca="1" si="453"/>
        <v/>
      </c>
      <c r="IH208" s="17" t="str">
        <f t="shared" ca="1" si="454"/>
        <v/>
      </c>
      <c r="II208" s="17" t="str">
        <f t="shared" ca="1" si="455"/>
        <v/>
      </c>
      <c r="IJ208" s="17" t="str">
        <f t="shared" ca="1" si="456"/>
        <v/>
      </c>
      <c r="IK208" s="17" t="str">
        <f t="shared" ca="1" si="457"/>
        <v/>
      </c>
      <c r="IL208" s="17" t="str">
        <f t="shared" ca="1" si="458"/>
        <v/>
      </c>
      <c r="IM208" s="17" t="str">
        <f t="shared" ca="1" si="459"/>
        <v/>
      </c>
      <c r="IN208" s="17" t="str">
        <f t="shared" ca="1" si="460"/>
        <v/>
      </c>
      <c r="IO208" s="17" t="str">
        <f t="shared" ca="1" si="461"/>
        <v/>
      </c>
      <c r="IP208" s="17" t="str">
        <f t="shared" ca="1" si="462"/>
        <v/>
      </c>
      <c r="IQ208" s="17" t="str">
        <f t="shared" ca="1" si="463"/>
        <v/>
      </c>
      <c r="IR208" s="17" t="str">
        <f t="shared" ca="1" si="464"/>
        <v/>
      </c>
      <c r="IS208" s="17" t="str">
        <f t="shared" ca="1" si="465"/>
        <v/>
      </c>
      <c r="IT208" s="17" t="str">
        <f t="shared" ca="1" si="466"/>
        <v/>
      </c>
      <c r="IU208" s="17" t="str">
        <f t="shared" ca="1" si="467"/>
        <v/>
      </c>
      <c r="IV208" s="17" t="str">
        <f t="shared" ca="1" si="468"/>
        <v/>
      </c>
      <c r="IW208" s="17" t="str">
        <f t="shared" ca="1" si="469"/>
        <v/>
      </c>
      <c r="IX208" s="17" t="str">
        <f t="shared" ca="1" si="470"/>
        <v/>
      </c>
      <c r="IY208" s="17" t="str">
        <f t="shared" ca="1" si="471"/>
        <v/>
      </c>
      <c r="IZ208" s="17" t="str">
        <f t="shared" ca="1" si="472"/>
        <v/>
      </c>
      <c r="JA208" s="17" t="str">
        <f t="shared" ca="1" si="473"/>
        <v/>
      </c>
      <c r="JB208" s="17" t="str">
        <f t="shared" ca="1" si="474"/>
        <v/>
      </c>
      <c r="JC208" s="17" t="str">
        <f t="shared" ca="1" si="475"/>
        <v/>
      </c>
      <c r="JD208" s="17" t="str">
        <f t="shared" ca="1" si="476"/>
        <v/>
      </c>
      <c r="JE208" s="17" t="str">
        <f t="shared" ca="1" si="477"/>
        <v/>
      </c>
      <c r="JF208" s="17" t="str">
        <f t="shared" ca="1" si="478"/>
        <v/>
      </c>
      <c r="JG208" s="17" t="str">
        <f t="shared" ca="1" si="479"/>
        <v/>
      </c>
      <c r="JH208" s="17" t="str">
        <f t="shared" ca="1" si="480"/>
        <v/>
      </c>
      <c r="JI208" s="17" t="str">
        <f t="shared" ca="1" si="481"/>
        <v/>
      </c>
      <c r="JJ208" s="17" t="str">
        <f t="shared" ca="1" si="482"/>
        <v/>
      </c>
      <c r="JK208" s="17" t="str">
        <f t="shared" ca="1" si="483"/>
        <v/>
      </c>
      <c r="JL208" s="17" t="str">
        <f t="shared" ca="1" si="484"/>
        <v/>
      </c>
      <c r="JM208" s="17" t="str">
        <f t="shared" ca="1" si="485"/>
        <v/>
      </c>
    </row>
    <row r="209" spans="1:273">
      <c r="A209" s="17" t="str">
        <f t="shared" si="486"/>
        <v>\\\0</v>
      </c>
      <c r="B209" s="17" t="str">
        <f t="shared" si="487"/>
        <v>\\\0</v>
      </c>
      <c r="C209" s="17" t="str">
        <f t="shared" si="488"/>
        <v>\\\0</v>
      </c>
      <c r="D209" s="17" t="str">
        <f t="shared" si="489"/>
        <v>\\\0</v>
      </c>
      <c r="E209" s="17" t="str">
        <f t="shared" si="490"/>
        <v>\\\0</v>
      </c>
      <c r="F209" s="17" t="str">
        <f t="shared" si="491"/>
        <v>\\\0</v>
      </c>
      <c r="G209" s="17" t="str">
        <f t="shared" si="492"/>
        <v>\\\0</v>
      </c>
      <c r="H209" s="17" t="str">
        <f t="shared" si="493"/>
        <v>\\\0</v>
      </c>
      <c r="I209" s="17" t="str">
        <f t="shared" si="494"/>
        <v>\\\0</v>
      </c>
      <c r="J209" s="17" t="str">
        <f t="shared" si="495"/>
        <v>\\\0</v>
      </c>
      <c r="K209" s="17" t="str">
        <f t="shared" si="496"/>
        <v>\\\0</v>
      </c>
      <c r="L209" s="17" t="str">
        <f t="shared" si="497"/>
        <v>\\\0</v>
      </c>
      <c r="M209" s="17" t="str">
        <f t="shared" si="498"/>
        <v>\\\0</v>
      </c>
      <c r="N209" s="17" t="str">
        <f t="shared" si="499"/>
        <v>\\\0</v>
      </c>
      <c r="O209" s="17" t="str">
        <f t="shared" si="500"/>
        <v>\\\0</v>
      </c>
      <c r="P209" s="17" t="str">
        <f t="shared" si="501"/>
        <v>\\\0</v>
      </c>
      <c r="R209" s="17" t="str">
        <f t="shared" si="502"/>
        <v>\\</v>
      </c>
      <c r="S209" s="38"/>
      <c r="T209" s="39"/>
      <c r="U209" s="31"/>
      <c r="V209" s="32"/>
      <c r="W209" s="36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35"/>
      <c r="DS209" s="287"/>
      <c r="DT209" s="36"/>
      <c r="DU209" s="37"/>
      <c r="DV209" s="28">
        <f>IF(AND($S209='자료입력 및 결과표시'!$B$6,COUNTIF($W209:$DR209,'자료입력 및 결과표시'!$C$6)&gt;=1),IF(OR('자료입력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DW209" s="28">
        <f>IF(AND($S209='자료입력 및 결과표시'!$B$7,COUNTIF($W209:$DR209,'자료입력 및 결과표시'!$C$7)&gt;=1),IF(OR('자료입력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DX209" s="28">
        <f>IF(AND($S209='자료입력 및 결과표시'!$B$8,COUNTIF($W209:$DR209,'자료입력 및 결과표시'!$C$8)&gt;=1),IF(OR('자료입력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DY209" s="28">
        <f>IF(AND($S209='자료입력 및 결과표시'!$B$9,COUNTIF($W209:$DR209,'자료입력 및 결과표시'!$C$9)&gt;=1),IF(OR('자료입력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DZ209" s="28">
        <f>IF(AND($S209='자료입력 및 결과표시'!$B$10,COUNTIF($W209:$DR209,'자료입력 및 결과표시'!$C$10)&gt;=1),IF(OR('자료입력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A209" s="28">
        <f>IF(AND($S209='자료입력 및 결과표시'!$B$11,COUNTIF($W209:$DR209,'자료입력 및 결과표시'!$C$11)&gt;=1),IF(OR('자료입력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B209" s="28">
        <f>IF(AND($S209='자료입력 및 결과표시'!$B$12,COUNTIF($W209:$DR209,'자료입력 및 결과표시'!$C$12)&gt;=1),IF(OR('자료입력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C209" s="28">
        <f>IF(AND($S209='자료입력 및 결과표시'!$B$13,COUNTIF($W209:$DR209,'자료입력 및 결과표시'!$C$13)&gt;=1),IF(OR('자료입력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D209" s="28">
        <f>IF(AND($S209='자료입력 및 결과표시'!$B$14,COUNTIF($W209:$DR209,'자료입력 및 결과표시'!$C$14)&gt;=1),IF(OR('자료입력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E209" s="28">
        <f>IF(AND($S209='자료입력 및 결과표시'!$B$15,COUNTIF($W209:$DR209,'자료입력 및 결과표시'!$C$15)&gt;=1),IF(OR('자료입력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F209" s="28">
        <f>IF(AND($S209='자료입력 및 결과표시'!$B$16,COUNTIF($W209:$DR209,'자료입력 및 결과표시'!$C$16)&gt;=1),IF(OR('자료입력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G209" s="28">
        <f>IF(AND($S209='자료입력 및 결과표시'!$B$17,COUNTIF($W209:$DR209,'자료입력 및 결과표시'!$C$17)&gt;=1),IF(OR('자료입력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H209" s="28">
        <f>IF(AND($S209='자료입력 및 결과표시'!$B$18,COUNTIF($W209:$DR209,'자료입력 및 결과표시'!$C$18)&gt;=1),IF(OR('자료입력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I209" s="28">
        <f>IF(AND($S209='자료입력 및 결과표시'!$B$19,COUNTIF($W209:$DR209,'자료입력 및 결과표시'!$C$19)&gt;=1),IF(OR('자료입력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J209" s="28">
        <f>IF(AND($S209='자료입력 및 결과표시'!$B$20,COUNTIF($W209:$DR209,'자료입력 및 결과표시'!$C$20)&gt;=1),IF(OR('자료입력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K209" s="28">
        <f>IF(AND($S209='자료입력 및 결과표시'!$B$21,COUNTIF($W209:$DR209,'자료입력 및 결과표시'!$C$21)&gt;=1),IF(OR('자료입력 및 결과표시'!$B$4+90&gt;=$V209,'자료입력 및 결과표시'!$B$4&lt;$U209),0,IF($V209-'자료입력 및 결과표시'!$B$4-90&gt;='자료입력 및 결과표시'!$E$4,'자료입력 및 결과표시'!$E$4,$V209-'자료입력 및 결과표시'!$B$4-90)),0)</f>
        <v>0</v>
      </c>
      <c r="EL209" s="17">
        <f>IF(AND(S209='자료입력 및 결과표시'!$B$6,COUNTIF('업무중복도(데이터 입력)'!$W209:$DR209,'자료입력 및 결과표시'!$C$6)&gt;=1),1,0)</f>
        <v>0</v>
      </c>
      <c r="EM209" s="17">
        <f>IF(AND(S209='자료입력 및 결과표시'!$B$7,COUNTIF('업무중복도(데이터 입력)'!$W209:$DR209,'자료입력 및 결과표시'!$C$7)&gt;=1),2,0)</f>
        <v>0</v>
      </c>
      <c r="EN209" s="17">
        <f>IF(AND(S209='자료입력 및 결과표시'!$B$8,COUNTIF('업무중복도(데이터 입력)'!$W209:$DR209,'자료입력 및 결과표시'!$C$8)&gt;=1),3,0)</f>
        <v>0</v>
      </c>
      <c r="EO209" s="17">
        <f>IF(AND(S209='자료입력 및 결과표시'!$B$9,COUNTIF('업무중복도(데이터 입력)'!$W209:$DR209,'자료입력 및 결과표시'!$C$9)&gt;=1),4,0)</f>
        <v>0</v>
      </c>
      <c r="EP209" s="17">
        <f>IF(AND(S209='자료입력 및 결과표시'!$B$10,COUNTIF('업무중복도(데이터 입력)'!$W209:$DR209,'자료입력 및 결과표시'!$C$10)&gt;=1),5,0)</f>
        <v>0</v>
      </c>
      <c r="EQ209" s="17">
        <f>IF(AND(S209='자료입력 및 결과표시'!$B$11,COUNTIF('업무중복도(데이터 입력)'!$W209:$DR209,'자료입력 및 결과표시'!$C$11)&gt;=1),6,0)</f>
        <v>0</v>
      </c>
      <c r="ER209" s="17">
        <f>IF(AND(S209='자료입력 및 결과표시'!$B$12,COUNTIF('업무중복도(데이터 입력)'!$W209:$DR209,'자료입력 및 결과표시'!$C$12)&gt;=1),7,0)</f>
        <v>0</v>
      </c>
      <c r="ES209" s="17">
        <f>IF(AND(S209='자료입력 및 결과표시'!$B$13,COUNTIF('업무중복도(데이터 입력)'!$W209:$DR209,'자료입력 및 결과표시'!$C$13)&gt;=1),8,0)</f>
        <v>0</v>
      </c>
      <c r="ET209" s="17">
        <f>IF(AND(S209='자료입력 및 결과표시'!$B$14,COUNTIF('업무중복도(데이터 입력)'!$W209:$DR209,'자료입력 및 결과표시'!$C$14)&gt;=1),9,0)</f>
        <v>0</v>
      </c>
      <c r="EU209" s="17">
        <f>IF(AND(S209='자료입력 및 결과표시'!$B$15,COUNTIF('업무중복도(데이터 입력)'!$W209:$DR209,'자료입력 및 결과표시'!$C$15)&gt;=1),10,0)</f>
        <v>0</v>
      </c>
      <c r="EV209" s="17">
        <f>IF(AND(S209='자료입력 및 결과표시'!$B$16,COUNTIF('업무중복도(데이터 입력)'!$W209:$DR209,'자료입력 및 결과표시'!$C$16)&gt;=1),11,0)</f>
        <v>0</v>
      </c>
      <c r="EW209" s="17">
        <f>IF(AND(S209='자료입력 및 결과표시'!$B$17,COUNTIF('업무중복도(데이터 입력)'!$W209:$DR209,'자료입력 및 결과표시'!$C$17)&gt;=1),12,0)</f>
        <v>0</v>
      </c>
      <c r="EX209" s="17">
        <f>IF(AND(S209='자료입력 및 결과표시'!$B$18,COUNTIF('업무중복도(데이터 입력)'!$W209:$DR209,'자료입력 및 결과표시'!$C$18)&gt;=1),13,0)</f>
        <v>0</v>
      </c>
      <c r="EY209" s="17">
        <f>IF(AND(S209='자료입력 및 결과표시'!$B$19,COUNTIF('업무중복도(데이터 입력)'!$W209:$DR209,'자료입력 및 결과표시'!$C$19)&gt;=1),14,0)</f>
        <v>0</v>
      </c>
      <c r="EZ209" s="17">
        <f>IF(AND(S209='자료입력 및 결과표시'!$B$20,COUNTIF('업무중복도(데이터 입력)'!$W209:$DR209,'자료입력 및 결과표시'!$C$20)&gt;=1),15,0)</f>
        <v>0</v>
      </c>
      <c r="FA209" s="17">
        <f>IF(AND(S209='자료입력 및 결과표시'!$B$21,COUNTIF('업무중복도(데이터 입력)'!$W209:$DR209,'자료입력 및 결과표시'!$C$21)&gt;=1),16,0)</f>
        <v>0</v>
      </c>
      <c r="FD209" s="270" t="str">
        <f ca="1">IFERROR(MATCH('자료입력 및 결과표시'!$C$62,OFFSET($R$3,$FD208,,1000),0)+$FD208,"")</f>
        <v/>
      </c>
      <c r="FE209" s="271" t="str">
        <f t="shared" ca="1" si="503"/>
        <v/>
      </c>
      <c r="FK209" s="17">
        <f t="shared" si="504"/>
        <v>0</v>
      </c>
      <c r="FO209"/>
      <c r="FP209" s="17" t="str">
        <f t="shared" ca="1" si="505"/>
        <v/>
      </c>
      <c r="FQ209" s="270" t="str">
        <f ca="1">IFERROR(MATCH('자료입력 및 결과표시'!$C$62,OFFSET($R$3,$FQ208,,1000),0)+$FQ208,"")</f>
        <v/>
      </c>
      <c r="FR209" s="17" t="str">
        <f t="shared" ca="1" si="386"/>
        <v/>
      </c>
      <c r="FS209" s="17" t="str">
        <f t="shared" ca="1" si="387"/>
        <v/>
      </c>
      <c r="FT209" s="17" t="str">
        <f t="shared" ca="1" si="388"/>
        <v/>
      </c>
      <c r="FU209" s="17" t="str">
        <f t="shared" ca="1" si="389"/>
        <v/>
      </c>
      <c r="FV209" s="17" t="str">
        <f t="shared" ca="1" si="390"/>
        <v/>
      </c>
      <c r="FW209" s="17" t="str">
        <f t="shared" ca="1" si="391"/>
        <v/>
      </c>
      <c r="FX209" s="17" t="str">
        <f t="shared" ca="1" si="392"/>
        <v/>
      </c>
      <c r="FY209" s="17" t="str">
        <f t="shared" ca="1" si="393"/>
        <v/>
      </c>
      <c r="FZ209" s="17" t="str">
        <f t="shared" ca="1" si="394"/>
        <v/>
      </c>
      <c r="GA209" s="17" t="str">
        <f t="shared" ca="1" si="395"/>
        <v/>
      </c>
      <c r="GB209" s="17" t="str">
        <f t="shared" ca="1" si="396"/>
        <v/>
      </c>
      <c r="GC209" s="17" t="str">
        <f t="shared" ca="1" si="397"/>
        <v/>
      </c>
      <c r="GD209" s="17" t="str">
        <f t="shared" ca="1" si="398"/>
        <v/>
      </c>
      <c r="GE209" s="17" t="str">
        <f t="shared" ca="1" si="399"/>
        <v/>
      </c>
      <c r="GF209" s="17" t="str">
        <f t="shared" ca="1" si="400"/>
        <v/>
      </c>
      <c r="GG209" s="17" t="str">
        <f t="shared" ca="1" si="401"/>
        <v/>
      </c>
      <c r="GH209" s="17" t="str">
        <f t="shared" ca="1" si="402"/>
        <v/>
      </c>
      <c r="GI209" s="17" t="str">
        <f t="shared" ca="1" si="403"/>
        <v/>
      </c>
      <c r="GJ209" s="17" t="str">
        <f t="shared" ca="1" si="404"/>
        <v/>
      </c>
      <c r="GK209" s="17" t="str">
        <f t="shared" ca="1" si="405"/>
        <v/>
      </c>
      <c r="GL209" s="17" t="str">
        <f t="shared" ca="1" si="406"/>
        <v/>
      </c>
      <c r="GM209" s="17" t="str">
        <f t="shared" ca="1" si="407"/>
        <v/>
      </c>
      <c r="GN209" s="17" t="str">
        <f t="shared" ca="1" si="408"/>
        <v/>
      </c>
      <c r="GO209" s="17" t="str">
        <f t="shared" ca="1" si="409"/>
        <v/>
      </c>
      <c r="GP209" s="17" t="str">
        <f t="shared" ca="1" si="410"/>
        <v/>
      </c>
      <c r="GQ209" s="17" t="str">
        <f t="shared" ca="1" si="411"/>
        <v/>
      </c>
      <c r="GR209" s="17" t="str">
        <f t="shared" ca="1" si="412"/>
        <v/>
      </c>
      <c r="GS209" s="17" t="str">
        <f t="shared" ca="1" si="413"/>
        <v/>
      </c>
      <c r="GT209" s="17" t="str">
        <f t="shared" ca="1" si="414"/>
        <v/>
      </c>
      <c r="GU209" s="17" t="str">
        <f t="shared" ca="1" si="415"/>
        <v/>
      </c>
      <c r="GV209" s="17" t="str">
        <f t="shared" ca="1" si="416"/>
        <v/>
      </c>
      <c r="GW209" s="17" t="str">
        <f t="shared" ca="1" si="417"/>
        <v/>
      </c>
      <c r="GX209" s="17" t="str">
        <f t="shared" ca="1" si="418"/>
        <v/>
      </c>
      <c r="GY209" s="17" t="str">
        <f t="shared" ca="1" si="419"/>
        <v/>
      </c>
      <c r="GZ209" s="17" t="str">
        <f t="shared" ca="1" si="420"/>
        <v/>
      </c>
      <c r="HA209" s="17" t="str">
        <f t="shared" ca="1" si="421"/>
        <v/>
      </c>
      <c r="HB209" s="17" t="str">
        <f t="shared" ca="1" si="422"/>
        <v/>
      </c>
      <c r="HC209" s="17" t="str">
        <f t="shared" ca="1" si="423"/>
        <v/>
      </c>
      <c r="HD209" s="17" t="str">
        <f t="shared" ca="1" si="424"/>
        <v/>
      </c>
      <c r="HE209" s="17" t="str">
        <f t="shared" ca="1" si="425"/>
        <v/>
      </c>
      <c r="HF209" s="17" t="str">
        <f t="shared" ca="1" si="426"/>
        <v/>
      </c>
      <c r="HG209" s="17" t="str">
        <f t="shared" ca="1" si="427"/>
        <v/>
      </c>
      <c r="HH209" s="17" t="str">
        <f t="shared" ca="1" si="428"/>
        <v/>
      </c>
      <c r="HI209" s="17" t="str">
        <f t="shared" ca="1" si="429"/>
        <v/>
      </c>
      <c r="HJ209" s="17" t="str">
        <f t="shared" ca="1" si="430"/>
        <v/>
      </c>
      <c r="HK209" s="17" t="str">
        <f t="shared" ca="1" si="431"/>
        <v/>
      </c>
      <c r="HL209" s="17" t="str">
        <f t="shared" ca="1" si="432"/>
        <v/>
      </c>
      <c r="HM209" s="17" t="str">
        <f t="shared" ca="1" si="433"/>
        <v/>
      </c>
      <c r="HN209" s="17" t="str">
        <f t="shared" ca="1" si="434"/>
        <v/>
      </c>
      <c r="HO209" s="17" t="str">
        <f t="shared" ca="1" si="435"/>
        <v/>
      </c>
      <c r="HP209" s="17" t="str">
        <f t="shared" ca="1" si="436"/>
        <v/>
      </c>
      <c r="HQ209" s="17" t="str">
        <f t="shared" ca="1" si="437"/>
        <v/>
      </c>
      <c r="HR209" s="17" t="str">
        <f t="shared" ca="1" si="438"/>
        <v/>
      </c>
      <c r="HS209" s="17" t="str">
        <f t="shared" ca="1" si="439"/>
        <v/>
      </c>
      <c r="HT209" s="17" t="str">
        <f t="shared" ca="1" si="440"/>
        <v/>
      </c>
      <c r="HU209" s="17" t="str">
        <f t="shared" ca="1" si="441"/>
        <v/>
      </c>
      <c r="HV209" s="17" t="str">
        <f t="shared" ca="1" si="442"/>
        <v/>
      </c>
      <c r="HW209" s="17" t="str">
        <f t="shared" ca="1" si="443"/>
        <v/>
      </c>
      <c r="HX209" s="17" t="str">
        <f t="shared" ca="1" si="444"/>
        <v/>
      </c>
      <c r="HY209" s="17" t="str">
        <f t="shared" ca="1" si="445"/>
        <v/>
      </c>
      <c r="HZ209" s="17" t="str">
        <f t="shared" ca="1" si="446"/>
        <v/>
      </c>
      <c r="IA209" s="17" t="str">
        <f t="shared" ca="1" si="447"/>
        <v/>
      </c>
      <c r="IB209" s="17" t="str">
        <f t="shared" ca="1" si="448"/>
        <v/>
      </c>
      <c r="IC209" s="17" t="str">
        <f t="shared" ca="1" si="449"/>
        <v/>
      </c>
      <c r="ID209" s="17" t="str">
        <f t="shared" ca="1" si="450"/>
        <v/>
      </c>
      <c r="IE209" s="17" t="str">
        <f t="shared" ca="1" si="451"/>
        <v/>
      </c>
      <c r="IF209" s="17" t="str">
        <f t="shared" ca="1" si="452"/>
        <v/>
      </c>
      <c r="IG209" s="17" t="str">
        <f t="shared" ca="1" si="453"/>
        <v/>
      </c>
      <c r="IH209" s="17" t="str">
        <f t="shared" ca="1" si="454"/>
        <v/>
      </c>
      <c r="II209" s="17" t="str">
        <f t="shared" ca="1" si="455"/>
        <v/>
      </c>
      <c r="IJ209" s="17" t="str">
        <f t="shared" ca="1" si="456"/>
        <v/>
      </c>
      <c r="IK209" s="17" t="str">
        <f t="shared" ca="1" si="457"/>
        <v/>
      </c>
      <c r="IL209" s="17" t="str">
        <f t="shared" ca="1" si="458"/>
        <v/>
      </c>
      <c r="IM209" s="17" t="str">
        <f t="shared" ca="1" si="459"/>
        <v/>
      </c>
      <c r="IN209" s="17" t="str">
        <f t="shared" ca="1" si="460"/>
        <v/>
      </c>
      <c r="IO209" s="17" t="str">
        <f t="shared" ca="1" si="461"/>
        <v/>
      </c>
      <c r="IP209" s="17" t="str">
        <f t="shared" ca="1" si="462"/>
        <v/>
      </c>
      <c r="IQ209" s="17" t="str">
        <f t="shared" ca="1" si="463"/>
        <v/>
      </c>
      <c r="IR209" s="17" t="str">
        <f t="shared" ca="1" si="464"/>
        <v/>
      </c>
      <c r="IS209" s="17" t="str">
        <f t="shared" ca="1" si="465"/>
        <v/>
      </c>
      <c r="IT209" s="17" t="str">
        <f t="shared" ca="1" si="466"/>
        <v/>
      </c>
      <c r="IU209" s="17" t="str">
        <f t="shared" ca="1" si="467"/>
        <v/>
      </c>
      <c r="IV209" s="17" t="str">
        <f t="shared" ca="1" si="468"/>
        <v/>
      </c>
      <c r="IW209" s="17" t="str">
        <f t="shared" ca="1" si="469"/>
        <v/>
      </c>
      <c r="IX209" s="17" t="str">
        <f t="shared" ca="1" si="470"/>
        <v/>
      </c>
      <c r="IY209" s="17" t="str">
        <f t="shared" ca="1" si="471"/>
        <v/>
      </c>
      <c r="IZ209" s="17" t="str">
        <f t="shared" ca="1" si="472"/>
        <v/>
      </c>
      <c r="JA209" s="17" t="str">
        <f t="shared" ca="1" si="473"/>
        <v/>
      </c>
      <c r="JB209" s="17" t="str">
        <f t="shared" ca="1" si="474"/>
        <v/>
      </c>
      <c r="JC209" s="17" t="str">
        <f t="shared" ca="1" si="475"/>
        <v/>
      </c>
      <c r="JD209" s="17" t="str">
        <f t="shared" ca="1" si="476"/>
        <v/>
      </c>
      <c r="JE209" s="17" t="str">
        <f t="shared" ca="1" si="477"/>
        <v/>
      </c>
      <c r="JF209" s="17" t="str">
        <f t="shared" ca="1" si="478"/>
        <v/>
      </c>
      <c r="JG209" s="17" t="str">
        <f t="shared" ca="1" si="479"/>
        <v/>
      </c>
      <c r="JH209" s="17" t="str">
        <f t="shared" ca="1" si="480"/>
        <v/>
      </c>
      <c r="JI209" s="17" t="str">
        <f t="shared" ca="1" si="481"/>
        <v/>
      </c>
      <c r="JJ209" s="17" t="str">
        <f t="shared" ca="1" si="482"/>
        <v/>
      </c>
      <c r="JK209" s="17" t="str">
        <f t="shared" ca="1" si="483"/>
        <v/>
      </c>
      <c r="JL209" s="17" t="str">
        <f t="shared" ca="1" si="484"/>
        <v/>
      </c>
      <c r="JM209" s="17" t="str">
        <f t="shared" ca="1" si="485"/>
        <v/>
      </c>
    </row>
    <row r="210" spans="1:273">
      <c r="A210" s="17" t="str">
        <f t="shared" si="486"/>
        <v>\\\0</v>
      </c>
      <c r="B210" s="17" t="str">
        <f t="shared" si="487"/>
        <v>\\\0</v>
      </c>
      <c r="C210" s="17" t="str">
        <f t="shared" si="488"/>
        <v>\\\0</v>
      </c>
      <c r="D210" s="17" t="str">
        <f t="shared" si="489"/>
        <v>\\\0</v>
      </c>
      <c r="E210" s="17" t="str">
        <f t="shared" si="490"/>
        <v>\\\0</v>
      </c>
      <c r="F210" s="17" t="str">
        <f t="shared" si="491"/>
        <v>\\\0</v>
      </c>
      <c r="G210" s="17" t="str">
        <f t="shared" si="492"/>
        <v>\\\0</v>
      </c>
      <c r="H210" s="17" t="str">
        <f t="shared" si="493"/>
        <v>\\\0</v>
      </c>
      <c r="I210" s="17" t="str">
        <f t="shared" si="494"/>
        <v>\\\0</v>
      </c>
      <c r="J210" s="17" t="str">
        <f t="shared" si="495"/>
        <v>\\\0</v>
      </c>
      <c r="K210" s="17" t="str">
        <f t="shared" si="496"/>
        <v>\\\0</v>
      </c>
      <c r="L210" s="17" t="str">
        <f t="shared" si="497"/>
        <v>\\\0</v>
      </c>
      <c r="M210" s="17" t="str">
        <f t="shared" si="498"/>
        <v>\\\0</v>
      </c>
      <c r="N210" s="17" t="str">
        <f t="shared" si="499"/>
        <v>\\\0</v>
      </c>
      <c r="O210" s="17" t="str">
        <f t="shared" si="500"/>
        <v>\\\0</v>
      </c>
      <c r="P210" s="17" t="str">
        <f t="shared" si="501"/>
        <v>\\\0</v>
      </c>
      <c r="R210" s="17" t="str">
        <f t="shared" si="502"/>
        <v>\\</v>
      </c>
      <c r="S210" s="38"/>
      <c r="T210" s="39"/>
      <c r="U210" s="31"/>
      <c r="V210" s="32"/>
      <c r="W210" s="36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35"/>
      <c r="DS210" s="287"/>
      <c r="DT210" s="36"/>
      <c r="DU210" s="37"/>
      <c r="DV210" s="28">
        <f>IF(AND($S210='자료입력 및 결과표시'!$B$6,COUNTIF($W210:$DR210,'자료입력 및 결과표시'!$C$6)&gt;=1),IF(OR('자료입력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DW210" s="28">
        <f>IF(AND($S210='자료입력 및 결과표시'!$B$7,COUNTIF($W210:$DR210,'자료입력 및 결과표시'!$C$7)&gt;=1),IF(OR('자료입력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DX210" s="28">
        <f>IF(AND($S210='자료입력 및 결과표시'!$B$8,COUNTIF($W210:$DR210,'자료입력 및 결과표시'!$C$8)&gt;=1),IF(OR('자료입력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DY210" s="28">
        <f>IF(AND($S210='자료입력 및 결과표시'!$B$9,COUNTIF($W210:$DR210,'자료입력 및 결과표시'!$C$9)&gt;=1),IF(OR('자료입력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DZ210" s="28">
        <f>IF(AND($S210='자료입력 및 결과표시'!$B$10,COUNTIF($W210:$DR210,'자료입력 및 결과표시'!$C$10)&gt;=1),IF(OR('자료입력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A210" s="28">
        <f>IF(AND($S210='자료입력 및 결과표시'!$B$11,COUNTIF($W210:$DR210,'자료입력 및 결과표시'!$C$11)&gt;=1),IF(OR('자료입력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B210" s="28">
        <f>IF(AND($S210='자료입력 및 결과표시'!$B$12,COUNTIF($W210:$DR210,'자료입력 및 결과표시'!$C$12)&gt;=1),IF(OR('자료입력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C210" s="28">
        <f>IF(AND($S210='자료입력 및 결과표시'!$B$13,COUNTIF($W210:$DR210,'자료입력 및 결과표시'!$C$13)&gt;=1),IF(OR('자료입력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D210" s="28">
        <f>IF(AND($S210='자료입력 및 결과표시'!$B$14,COUNTIF($W210:$DR210,'자료입력 및 결과표시'!$C$14)&gt;=1),IF(OR('자료입력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E210" s="28">
        <f>IF(AND($S210='자료입력 및 결과표시'!$B$15,COUNTIF($W210:$DR210,'자료입력 및 결과표시'!$C$15)&gt;=1),IF(OR('자료입력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F210" s="28">
        <f>IF(AND($S210='자료입력 및 결과표시'!$B$16,COUNTIF($W210:$DR210,'자료입력 및 결과표시'!$C$16)&gt;=1),IF(OR('자료입력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G210" s="28">
        <f>IF(AND($S210='자료입력 및 결과표시'!$B$17,COUNTIF($W210:$DR210,'자료입력 및 결과표시'!$C$17)&gt;=1),IF(OR('자료입력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H210" s="28">
        <f>IF(AND($S210='자료입력 및 결과표시'!$B$18,COUNTIF($W210:$DR210,'자료입력 및 결과표시'!$C$18)&gt;=1),IF(OR('자료입력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I210" s="28">
        <f>IF(AND($S210='자료입력 및 결과표시'!$B$19,COUNTIF($W210:$DR210,'자료입력 및 결과표시'!$C$19)&gt;=1),IF(OR('자료입력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J210" s="28">
        <f>IF(AND($S210='자료입력 및 결과표시'!$B$20,COUNTIF($W210:$DR210,'자료입력 및 결과표시'!$C$20)&gt;=1),IF(OR('자료입력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K210" s="28">
        <f>IF(AND($S210='자료입력 및 결과표시'!$B$21,COUNTIF($W210:$DR210,'자료입력 및 결과표시'!$C$21)&gt;=1),IF(OR('자료입력 및 결과표시'!$B$4+90&gt;=$V210,'자료입력 및 결과표시'!$B$4&lt;$U210),0,IF($V210-'자료입력 및 결과표시'!$B$4-90&gt;='자료입력 및 결과표시'!$E$4,'자료입력 및 결과표시'!$E$4,$V210-'자료입력 및 결과표시'!$B$4-90)),0)</f>
        <v>0</v>
      </c>
      <c r="EL210" s="17">
        <f>IF(AND(S210='자료입력 및 결과표시'!$B$6,COUNTIF('업무중복도(데이터 입력)'!$W210:$DR210,'자료입력 및 결과표시'!$C$6)&gt;=1),1,0)</f>
        <v>0</v>
      </c>
      <c r="EM210" s="17">
        <f>IF(AND(S210='자료입력 및 결과표시'!$B$7,COUNTIF('업무중복도(데이터 입력)'!$W210:$DR210,'자료입력 및 결과표시'!$C$7)&gt;=1),2,0)</f>
        <v>0</v>
      </c>
      <c r="EN210" s="17">
        <f>IF(AND(S210='자료입력 및 결과표시'!$B$8,COUNTIF('업무중복도(데이터 입력)'!$W210:$DR210,'자료입력 및 결과표시'!$C$8)&gt;=1),3,0)</f>
        <v>0</v>
      </c>
      <c r="EO210" s="17">
        <f>IF(AND(S210='자료입력 및 결과표시'!$B$9,COUNTIF('업무중복도(데이터 입력)'!$W210:$DR210,'자료입력 및 결과표시'!$C$9)&gt;=1),4,0)</f>
        <v>0</v>
      </c>
      <c r="EP210" s="17">
        <f>IF(AND(S210='자료입력 및 결과표시'!$B$10,COUNTIF('업무중복도(데이터 입력)'!$W210:$DR210,'자료입력 및 결과표시'!$C$10)&gt;=1),5,0)</f>
        <v>0</v>
      </c>
      <c r="EQ210" s="17">
        <f>IF(AND(S210='자료입력 및 결과표시'!$B$11,COUNTIF('업무중복도(데이터 입력)'!$W210:$DR210,'자료입력 및 결과표시'!$C$11)&gt;=1),6,0)</f>
        <v>0</v>
      </c>
      <c r="ER210" s="17">
        <f>IF(AND(S210='자료입력 및 결과표시'!$B$12,COUNTIF('업무중복도(데이터 입력)'!$W210:$DR210,'자료입력 및 결과표시'!$C$12)&gt;=1),7,0)</f>
        <v>0</v>
      </c>
      <c r="ES210" s="17">
        <f>IF(AND(S210='자료입력 및 결과표시'!$B$13,COUNTIF('업무중복도(데이터 입력)'!$W210:$DR210,'자료입력 및 결과표시'!$C$13)&gt;=1),8,0)</f>
        <v>0</v>
      </c>
      <c r="ET210" s="17">
        <f>IF(AND(S210='자료입력 및 결과표시'!$B$14,COUNTIF('업무중복도(데이터 입력)'!$W210:$DR210,'자료입력 및 결과표시'!$C$14)&gt;=1),9,0)</f>
        <v>0</v>
      </c>
      <c r="EU210" s="17">
        <f>IF(AND(S210='자료입력 및 결과표시'!$B$15,COUNTIF('업무중복도(데이터 입력)'!$W210:$DR210,'자료입력 및 결과표시'!$C$15)&gt;=1),10,0)</f>
        <v>0</v>
      </c>
      <c r="EV210" s="17">
        <f>IF(AND(S210='자료입력 및 결과표시'!$B$16,COUNTIF('업무중복도(데이터 입력)'!$W210:$DR210,'자료입력 및 결과표시'!$C$16)&gt;=1),11,0)</f>
        <v>0</v>
      </c>
      <c r="EW210" s="17">
        <f>IF(AND(S210='자료입력 및 결과표시'!$B$17,COUNTIF('업무중복도(데이터 입력)'!$W210:$DR210,'자료입력 및 결과표시'!$C$17)&gt;=1),12,0)</f>
        <v>0</v>
      </c>
      <c r="EX210" s="17">
        <f>IF(AND(S210='자료입력 및 결과표시'!$B$18,COUNTIF('업무중복도(데이터 입력)'!$W210:$DR210,'자료입력 및 결과표시'!$C$18)&gt;=1),13,0)</f>
        <v>0</v>
      </c>
      <c r="EY210" s="17">
        <f>IF(AND(S210='자료입력 및 결과표시'!$B$19,COUNTIF('업무중복도(데이터 입력)'!$W210:$DR210,'자료입력 및 결과표시'!$C$19)&gt;=1),14,0)</f>
        <v>0</v>
      </c>
      <c r="EZ210" s="17">
        <f>IF(AND(S210='자료입력 및 결과표시'!$B$20,COUNTIF('업무중복도(데이터 입력)'!$W210:$DR210,'자료입력 및 결과표시'!$C$20)&gt;=1),15,0)</f>
        <v>0</v>
      </c>
      <c r="FA210" s="17">
        <f>IF(AND(S210='자료입력 및 결과표시'!$B$21,COUNTIF('업무중복도(데이터 입력)'!$W210:$DR210,'자료입력 및 결과표시'!$C$21)&gt;=1),16,0)</f>
        <v>0</v>
      </c>
      <c r="FD210" s="270" t="str">
        <f ca="1">IFERROR(MATCH('자료입력 및 결과표시'!$C$62,OFFSET($R$3,$FD209,,1000),0)+$FD209,"")</f>
        <v/>
      </c>
      <c r="FE210" s="271" t="str">
        <f t="shared" ca="1" si="503"/>
        <v/>
      </c>
      <c r="FK210" s="17">
        <f t="shared" si="504"/>
        <v>0</v>
      </c>
      <c r="FO210"/>
      <c r="FP210" s="17" t="str">
        <f t="shared" ca="1" si="505"/>
        <v/>
      </c>
      <c r="FQ210" s="270" t="str">
        <f ca="1">IFERROR(MATCH('자료입력 및 결과표시'!$C$62,OFFSET($R$3,$FQ209,,1000),0)+$FQ209,"")</f>
        <v/>
      </c>
      <c r="FR210" s="17" t="str">
        <f t="shared" ca="1" si="386"/>
        <v/>
      </c>
      <c r="FS210" s="17" t="str">
        <f t="shared" ca="1" si="387"/>
        <v/>
      </c>
      <c r="FT210" s="17" t="str">
        <f t="shared" ca="1" si="388"/>
        <v/>
      </c>
      <c r="FU210" s="17" t="str">
        <f t="shared" ca="1" si="389"/>
        <v/>
      </c>
      <c r="FV210" s="17" t="str">
        <f t="shared" ca="1" si="390"/>
        <v/>
      </c>
      <c r="FW210" s="17" t="str">
        <f t="shared" ca="1" si="391"/>
        <v/>
      </c>
      <c r="FX210" s="17" t="str">
        <f t="shared" ca="1" si="392"/>
        <v/>
      </c>
      <c r="FY210" s="17" t="str">
        <f t="shared" ca="1" si="393"/>
        <v/>
      </c>
      <c r="FZ210" s="17" t="str">
        <f t="shared" ca="1" si="394"/>
        <v/>
      </c>
      <c r="GA210" s="17" t="str">
        <f t="shared" ca="1" si="395"/>
        <v/>
      </c>
      <c r="GB210" s="17" t="str">
        <f t="shared" ca="1" si="396"/>
        <v/>
      </c>
      <c r="GC210" s="17" t="str">
        <f t="shared" ca="1" si="397"/>
        <v/>
      </c>
      <c r="GD210" s="17" t="str">
        <f t="shared" ca="1" si="398"/>
        <v/>
      </c>
      <c r="GE210" s="17" t="str">
        <f t="shared" ca="1" si="399"/>
        <v/>
      </c>
      <c r="GF210" s="17" t="str">
        <f t="shared" ca="1" si="400"/>
        <v/>
      </c>
      <c r="GG210" s="17" t="str">
        <f t="shared" ca="1" si="401"/>
        <v/>
      </c>
      <c r="GH210" s="17" t="str">
        <f t="shared" ca="1" si="402"/>
        <v/>
      </c>
      <c r="GI210" s="17" t="str">
        <f t="shared" ca="1" si="403"/>
        <v/>
      </c>
      <c r="GJ210" s="17" t="str">
        <f t="shared" ca="1" si="404"/>
        <v/>
      </c>
      <c r="GK210" s="17" t="str">
        <f t="shared" ca="1" si="405"/>
        <v/>
      </c>
      <c r="GL210" s="17" t="str">
        <f t="shared" ca="1" si="406"/>
        <v/>
      </c>
      <c r="GM210" s="17" t="str">
        <f t="shared" ca="1" si="407"/>
        <v/>
      </c>
      <c r="GN210" s="17" t="str">
        <f t="shared" ca="1" si="408"/>
        <v/>
      </c>
      <c r="GO210" s="17" t="str">
        <f t="shared" ca="1" si="409"/>
        <v/>
      </c>
      <c r="GP210" s="17" t="str">
        <f t="shared" ca="1" si="410"/>
        <v/>
      </c>
      <c r="GQ210" s="17" t="str">
        <f t="shared" ca="1" si="411"/>
        <v/>
      </c>
      <c r="GR210" s="17" t="str">
        <f t="shared" ca="1" si="412"/>
        <v/>
      </c>
      <c r="GS210" s="17" t="str">
        <f t="shared" ca="1" si="413"/>
        <v/>
      </c>
      <c r="GT210" s="17" t="str">
        <f t="shared" ca="1" si="414"/>
        <v/>
      </c>
      <c r="GU210" s="17" t="str">
        <f t="shared" ca="1" si="415"/>
        <v/>
      </c>
      <c r="GV210" s="17" t="str">
        <f t="shared" ca="1" si="416"/>
        <v/>
      </c>
      <c r="GW210" s="17" t="str">
        <f t="shared" ca="1" si="417"/>
        <v/>
      </c>
      <c r="GX210" s="17" t="str">
        <f t="shared" ca="1" si="418"/>
        <v/>
      </c>
      <c r="GY210" s="17" t="str">
        <f t="shared" ca="1" si="419"/>
        <v/>
      </c>
      <c r="GZ210" s="17" t="str">
        <f t="shared" ca="1" si="420"/>
        <v/>
      </c>
      <c r="HA210" s="17" t="str">
        <f t="shared" ca="1" si="421"/>
        <v/>
      </c>
      <c r="HB210" s="17" t="str">
        <f t="shared" ca="1" si="422"/>
        <v/>
      </c>
      <c r="HC210" s="17" t="str">
        <f t="shared" ca="1" si="423"/>
        <v/>
      </c>
      <c r="HD210" s="17" t="str">
        <f t="shared" ca="1" si="424"/>
        <v/>
      </c>
      <c r="HE210" s="17" t="str">
        <f t="shared" ca="1" si="425"/>
        <v/>
      </c>
      <c r="HF210" s="17" t="str">
        <f t="shared" ca="1" si="426"/>
        <v/>
      </c>
      <c r="HG210" s="17" t="str">
        <f t="shared" ca="1" si="427"/>
        <v/>
      </c>
      <c r="HH210" s="17" t="str">
        <f t="shared" ca="1" si="428"/>
        <v/>
      </c>
      <c r="HI210" s="17" t="str">
        <f t="shared" ca="1" si="429"/>
        <v/>
      </c>
      <c r="HJ210" s="17" t="str">
        <f t="shared" ca="1" si="430"/>
        <v/>
      </c>
      <c r="HK210" s="17" t="str">
        <f t="shared" ca="1" si="431"/>
        <v/>
      </c>
      <c r="HL210" s="17" t="str">
        <f t="shared" ca="1" si="432"/>
        <v/>
      </c>
      <c r="HM210" s="17" t="str">
        <f t="shared" ca="1" si="433"/>
        <v/>
      </c>
      <c r="HN210" s="17" t="str">
        <f t="shared" ca="1" si="434"/>
        <v/>
      </c>
      <c r="HO210" s="17" t="str">
        <f t="shared" ca="1" si="435"/>
        <v/>
      </c>
      <c r="HP210" s="17" t="str">
        <f t="shared" ca="1" si="436"/>
        <v/>
      </c>
      <c r="HQ210" s="17" t="str">
        <f t="shared" ca="1" si="437"/>
        <v/>
      </c>
      <c r="HR210" s="17" t="str">
        <f t="shared" ca="1" si="438"/>
        <v/>
      </c>
      <c r="HS210" s="17" t="str">
        <f t="shared" ca="1" si="439"/>
        <v/>
      </c>
      <c r="HT210" s="17" t="str">
        <f t="shared" ca="1" si="440"/>
        <v/>
      </c>
      <c r="HU210" s="17" t="str">
        <f t="shared" ca="1" si="441"/>
        <v/>
      </c>
      <c r="HV210" s="17" t="str">
        <f t="shared" ca="1" si="442"/>
        <v/>
      </c>
      <c r="HW210" s="17" t="str">
        <f t="shared" ca="1" si="443"/>
        <v/>
      </c>
      <c r="HX210" s="17" t="str">
        <f t="shared" ca="1" si="444"/>
        <v/>
      </c>
      <c r="HY210" s="17" t="str">
        <f t="shared" ca="1" si="445"/>
        <v/>
      </c>
      <c r="HZ210" s="17" t="str">
        <f t="shared" ca="1" si="446"/>
        <v/>
      </c>
      <c r="IA210" s="17" t="str">
        <f t="shared" ca="1" si="447"/>
        <v/>
      </c>
      <c r="IB210" s="17" t="str">
        <f t="shared" ca="1" si="448"/>
        <v/>
      </c>
      <c r="IC210" s="17" t="str">
        <f t="shared" ca="1" si="449"/>
        <v/>
      </c>
      <c r="ID210" s="17" t="str">
        <f t="shared" ca="1" si="450"/>
        <v/>
      </c>
      <c r="IE210" s="17" t="str">
        <f t="shared" ca="1" si="451"/>
        <v/>
      </c>
      <c r="IF210" s="17" t="str">
        <f t="shared" ca="1" si="452"/>
        <v/>
      </c>
      <c r="IG210" s="17" t="str">
        <f t="shared" ca="1" si="453"/>
        <v/>
      </c>
      <c r="IH210" s="17" t="str">
        <f t="shared" ca="1" si="454"/>
        <v/>
      </c>
      <c r="II210" s="17" t="str">
        <f t="shared" ca="1" si="455"/>
        <v/>
      </c>
      <c r="IJ210" s="17" t="str">
        <f t="shared" ca="1" si="456"/>
        <v/>
      </c>
      <c r="IK210" s="17" t="str">
        <f t="shared" ca="1" si="457"/>
        <v/>
      </c>
      <c r="IL210" s="17" t="str">
        <f t="shared" ca="1" si="458"/>
        <v/>
      </c>
      <c r="IM210" s="17" t="str">
        <f t="shared" ca="1" si="459"/>
        <v/>
      </c>
      <c r="IN210" s="17" t="str">
        <f t="shared" ca="1" si="460"/>
        <v/>
      </c>
      <c r="IO210" s="17" t="str">
        <f t="shared" ca="1" si="461"/>
        <v/>
      </c>
      <c r="IP210" s="17" t="str">
        <f t="shared" ca="1" si="462"/>
        <v/>
      </c>
      <c r="IQ210" s="17" t="str">
        <f t="shared" ca="1" si="463"/>
        <v/>
      </c>
      <c r="IR210" s="17" t="str">
        <f t="shared" ca="1" si="464"/>
        <v/>
      </c>
      <c r="IS210" s="17" t="str">
        <f t="shared" ca="1" si="465"/>
        <v/>
      </c>
      <c r="IT210" s="17" t="str">
        <f t="shared" ca="1" si="466"/>
        <v/>
      </c>
      <c r="IU210" s="17" t="str">
        <f t="shared" ca="1" si="467"/>
        <v/>
      </c>
      <c r="IV210" s="17" t="str">
        <f t="shared" ca="1" si="468"/>
        <v/>
      </c>
      <c r="IW210" s="17" t="str">
        <f t="shared" ca="1" si="469"/>
        <v/>
      </c>
      <c r="IX210" s="17" t="str">
        <f t="shared" ca="1" si="470"/>
        <v/>
      </c>
      <c r="IY210" s="17" t="str">
        <f t="shared" ca="1" si="471"/>
        <v/>
      </c>
      <c r="IZ210" s="17" t="str">
        <f t="shared" ca="1" si="472"/>
        <v/>
      </c>
      <c r="JA210" s="17" t="str">
        <f t="shared" ca="1" si="473"/>
        <v/>
      </c>
      <c r="JB210" s="17" t="str">
        <f t="shared" ca="1" si="474"/>
        <v/>
      </c>
      <c r="JC210" s="17" t="str">
        <f t="shared" ca="1" si="475"/>
        <v/>
      </c>
      <c r="JD210" s="17" t="str">
        <f t="shared" ca="1" si="476"/>
        <v/>
      </c>
      <c r="JE210" s="17" t="str">
        <f t="shared" ca="1" si="477"/>
        <v/>
      </c>
      <c r="JF210" s="17" t="str">
        <f t="shared" ca="1" si="478"/>
        <v/>
      </c>
      <c r="JG210" s="17" t="str">
        <f t="shared" ca="1" si="479"/>
        <v/>
      </c>
      <c r="JH210" s="17" t="str">
        <f t="shared" ca="1" si="480"/>
        <v/>
      </c>
      <c r="JI210" s="17" t="str">
        <f t="shared" ca="1" si="481"/>
        <v/>
      </c>
      <c r="JJ210" s="17" t="str">
        <f t="shared" ca="1" si="482"/>
        <v/>
      </c>
      <c r="JK210" s="17" t="str">
        <f t="shared" ca="1" si="483"/>
        <v/>
      </c>
      <c r="JL210" s="17" t="str">
        <f t="shared" ca="1" si="484"/>
        <v/>
      </c>
      <c r="JM210" s="17" t="str">
        <f t="shared" ca="1" si="485"/>
        <v/>
      </c>
    </row>
    <row r="211" spans="1:273">
      <c r="A211" s="17" t="str">
        <f t="shared" si="486"/>
        <v>\\\0</v>
      </c>
      <c r="B211" s="17" t="str">
        <f t="shared" si="487"/>
        <v>\\\0</v>
      </c>
      <c r="C211" s="17" t="str">
        <f t="shared" si="488"/>
        <v>\\\0</v>
      </c>
      <c r="D211" s="17" t="str">
        <f t="shared" si="489"/>
        <v>\\\0</v>
      </c>
      <c r="E211" s="17" t="str">
        <f t="shared" si="490"/>
        <v>\\\0</v>
      </c>
      <c r="F211" s="17" t="str">
        <f t="shared" si="491"/>
        <v>\\\0</v>
      </c>
      <c r="G211" s="17" t="str">
        <f t="shared" si="492"/>
        <v>\\\0</v>
      </c>
      <c r="H211" s="17" t="str">
        <f t="shared" si="493"/>
        <v>\\\0</v>
      </c>
      <c r="I211" s="17" t="str">
        <f t="shared" si="494"/>
        <v>\\\0</v>
      </c>
      <c r="J211" s="17" t="str">
        <f t="shared" si="495"/>
        <v>\\\0</v>
      </c>
      <c r="K211" s="17" t="str">
        <f t="shared" si="496"/>
        <v>\\\0</v>
      </c>
      <c r="L211" s="17" t="str">
        <f t="shared" si="497"/>
        <v>\\\0</v>
      </c>
      <c r="M211" s="17" t="str">
        <f t="shared" si="498"/>
        <v>\\\0</v>
      </c>
      <c r="N211" s="17" t="str">
        <f t="shared" si="499"/>
        <v>\\\0</v>
      </c>
      <c r="O211" s="17" t="str">
        <f t="shared" si="500"/>
        <v>\\\0</v>
      </c>
      <c r="P211" s="17" t="str">
        <f t="shared" si="501"/>
        <v>\\\0</v>
      </c>
      <c r="R211" s="17" t="str">
        <f t="shared" si="502"/>
        <v>\\</v>
      </c>
      <c r="S211" s="38"/>
      <c r="T211" s="39"/>
      <c r="U211" s="31"/>
      <c r="V211" s="32"/>
      <c r="W211" s="36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35"/>
      <c r="DS211" s="287"/>
      <c r="DT211" s="36"/>
      <c r="DU211" s="37"/>
      <c r="DV211" s="28">
        <f>IF(AND($S211='자료입력 및 결과표시'!$B$6,COUNTIF($W211:$DR211,'자료입력 및 결과표시'!$C$6)&gt;=1),IF(OR('자료입력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DW211" s="28">
        <f>IF(AND($S211='자료입력 및 결과표시'!$B$7,COUNTIF($W211:$DR211,'자료입력 및 결과표시'!$C$7)&gt;=1),IF(OR('자료입력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DX211" s="28">
        <f>IF(AND($S211='자료입력 및 결과표시'!$B$8,COUNTIF($W211:$DR211,'자료입력 및 결과표시'!$C$8)&gt;=1),IF(OR('자료입력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DY211" s="28">
        <f>IF(AND($S211='자료입력 및 결과표시'!$B$9,COUNTIF($W211:$DR211,'자료입력 및 결과표시'!$C$9)&gt;=1),IF(OR('자료입력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DZ211" s="28">
        <f>IF(AND($S211='자료입력 및 결과표시'!$B$10,COUNTIF($W211:$DR211,'자료입력 및 결과표시'!$C$10)&gt;=1),IF(OR('자료입력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A211" s="28">
        <f>IF(AND($S211='자료입력 및 결과표시'!$B$11,COUNTIF($W211:$DR211,'자료입력 및 결과표시'!$C$11)&gt;=1),IF(OR('자료입력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B211" s="28">
        <f>IF(AND($S211='자료입력 및 결과표시'!$B$12,COUNTIF($W211:$DR211,'자료입력 및 결과표시'!$C$12)&gt;=1),IF(OR('자료입력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C211" s="28">
        <f>IF(AND($S211='자료입력 및 결과표시'!$B$13,COUNTIF($W211:$DR211,'자료입력 및 결과표시'!$C$13)&gt;=1),IF(OR('자료입력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D211" s="28">
        <f>IF(AND($S211='자료입력 및 결과표시'!$B$14,COUNTIF($W211:$DR211,'자료입력 및 결과표시'!$C$14)&gt;=1),IF(OR('자료입력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E211" s="28">
        <f>IF(AND($S211='자료입력 및 결과표시'!$B$15,COUNTIF($W211:$DR211,'자료입력 및 결과표시'!$C$15)&gt;=1),IF(OR('자료입력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F211" s="28">
        <f>IF(AND($S211='자료입력 및 결과표시'!$B$16,COUNTIF($W211:$DR211,'자료입력 및 결과표시'!$C$16)&gt;=1),IF(OR('자료입력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G211" s="28">
        <f>IF(AND($S211='자료입력 및 결과표시'!$B$17,COUNTIF($W211:$DR211,'자료입력 및 결과표시'!$C$17)&gt;=1),IF(OR('자료입력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H211" s="28">
        <f>IF(AND($S211='자료입력 및 결과표시'!$B$18,COUNTIF($W211:$DR211,'자료입력 및 결과표시'!$C$18)&gt;=1),IF(OR('자료입력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I211" s="28">
        <f>IF(AND($S211='자료입력 및 결과표시'!$B$19,COUNTIF($W211:$DR211,'자료입력 및 결과표시'!$C$19)&gt;=1),IF(OR('자료입력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J211" s="28">
        <f>IF(AND($S211='자료입력 및 결과표시'!$B$20,COUNTIF($W211:$DR211,'자료입력 및 결과표시'!$C$20)&gt;=1),IF(OR('자료입력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K211" s="28">
        <f>IF(AND($S211='자료입력 및 결과표시'!$B$21,COUNTIF($W211:$DR211,'자료입력 및 결과표시'!$C$21)&gt;=1),IF(OR('자료입력 및 결과표시'!$B$4+90&gt;=$V211,'자료입력 및 결과표시'!$B$4&lt;$U211),0,IF($V211-'자료입력 및 결과표시'!$B$4-90&gt;='자료입력 및 결과표시'!$E$4,'자료입력 및 결과표시'!$E$4,$V211-'자료입력 및 결과표시'!$B$4-90)),0)</f>
        <v>0</v>
      </c>
      <c r="EL211" s="17">
        <f>IF(AND(S211='자료입력 및 결과표시'!$B$6,COUNTIF('업무중복도(데이터 입력)'!$W211:$DR211,'자료입력 및 결과표시'!$C$6)&gt;=1),1,0)</f>
        <v>0</v>
      </c>
      <c r="EM211" s="17">
        <f>IF(AND(S211='자료입력 및 결과표시'!$B$7,COUNTIF('업무중복도(데이터 입력)'!$W211:$DR211,'자료입력 및 결과표시'!$C$7)&gt;=1),2,0)</f>
        <v>0</v>
      </c>
      <c r="EN211" s="17">
        <f>IF(AND(S211='자료입력 및 결과표시'!$B$8,COUNTIF('업무중복도(데이터 입력)'!$W211:$DR211,'자료입력 및 결과표시'!$C$8)&gt;=1),3,0)</f>
        <v>0</v>
      </c>
      <c r="EO211" s="17">
        <f>IF(AND(S211='자료입력 및 결과표시'!$B$9,COUNTIF('업무중복도(데이터 입력)'!$W211:$DR211,'자료입력 및 결과표시'!$C$9)&gt;=1),4,0)</f>
        <v>0</v>
      </c>
      <c r="EP211" s="17">
        <f>IF(AND(S211='자료입력 및 결과표시'!$B$10,COUNTIF('업무중복도(데이터 입력)'!$W211:$DR211,'자료입력 및 결과표시'!$C$10)&gt;=1),5,0)</f>
        <v>0</v>
      </c>
      <c r="EQ211" s="17">
        <f>IF(AND(S211='자료입력 및 결과표시'!$B$11,COUNTIF('업무중복도(데이터 입력)'!$W211:$DR211,'자료입력 및 결과표시'!$C$11)&gt;=1),6,0)</f>
        <v>0</v>
      </c>
      <c r="ER211" s="17">
        <f>IF(AND(S211='자료입력 및 결과표시'!$B$12,COUNTIF('업무중복도(데이터 입력)'!$W211:$DR211,'자료입력 및 결과표시'!$C$12)&gt;=1),7,0)</f>
        <v>0</v>
      </c>
      <c r="ES211" s="17">
        <f>IF(AND(S211='자료입력 및 결과표시'!$B$13,COUNTIF('업무중복도(데이터 입력)'!$W211:$DR211,'자료입력 및 결과표시'!$C$13)&gt;=1),8,0)</f>
        <v>0</v>
      </c>
      <c r="ET211" s="17">
        <f>IF(AND(S211='자료입력 및 결과표시'!$B$14,COUNTIF('업무중복도(데이터 입력)'!$W211:$DR211,'자료입력 및 결과표시'!$C$14)&gt;=1),9,0)</f>
        <v>0</v>
      </c>
      <c r="EU211" s="17">
        <f>IF(AND(S211='자료입력 및 결과표시'!$B$15,COUNTIF('업무중복도(데이터 입력)'!$W211:$DR211,'자료입력 및 결과표시'!$C$15)&gt;=1),10,0)</f>
        <v>0</v>
      </c>
      <c r="EV211" s="17">
        <f>IF(AND(S211='자료입력 및 결과표시'!$B$16,COUNTIF('업무중복도(데이터 입력)'!$W211:$DR211,'자료입력 및 결과표시'!$C$16)&gt;=1),11,0)</f>
        <v>0</v>
      </c>
      <c r="EW211" s="17">
        <f>IF(AND(S211='자료입력 및 결과표시'!$B$17,COUNTIF('업무중복도(데이터 입력)'!$W211:$DR211,'자료입력 및 결과표시'!$C$17)&gt;=1),12,0)</f>
        <v>0</v>
      </c>
      <c r="EX211" s="17">
        <f>IF(AND(S211='자료입력 및 결과표시'!$B$18,COUNTIF('업무중복도(데이터 입력)'!$W211:$DR211,'자료입력 및 결과표시'!$C$18)&gt;=1),13,0)</f>
        <v>0</v>
      </c>
      <c r="EY211" s="17">
        <f>IF(AND(S211='자료입력 및 결과표시'!$B$19,COUNTIF('업무중복도(데이터 입력)'!$W211:$DR211,'자료입력 및 결과표시'!$C$19)&gt;=1),14,0)</f>
        <v>0</v>
      </c>
      <c r="EZ211" s="17">
        <f>IF(AND(S211='자료입력 및 결과표시'!$B$20,COUNTIF('업무중복도(데이터 입력)'!$W211:$DR211,'자료입력 및 결과표시'!$C$20)&gt;=1),15,0)</f>
        <v>0</v>
      </c>
      <c r="FA211" s="17">
        <f>IF(AND(S211='자료입력 및 결과표시'!$B$21,COUNTIF('업무중복도(데이터 입력)'!$W211:$DR211,'자료입력 및 결과표시'!$C$21)&gt;=1),16,0)</f>
        <v>0</v>
      </c>
      <c r="FD211" s="270" t="str">
        <f ca="1">IFERROR(MATCH('자료입력 및 결과표시'!$C$62,OFFSET($R$3,$FD210,,1000),0)+$FD210,"")</f>
        <v/>
      </c>
      <c r="FE211" s="271" t="str">
        <f t="shared" ca="1" si="503"/>
        <v/>
      </c>
      <c r="FK211" s="17">
        <f t="shared" si="504"/>
        <v>0</v>
      </c>
      <c r="FO211"/>
      <c r="FP211" s="17" t="str">
        <f t="shared" ca="1" si="505"/>
        <v/>
      </c>
      <c r="FQ211" s="270" t="str">
        <f ca="1">IFERROR(MATCH('자료입력 및 결과표시'!$C$62,OFFSET($R$3,$FQ210,,1000),0)+$FQ210,"")</f>
        <v/>
      </c>
      <c r="FR211" s="17" t="str">
        <f t="shared" ca="1" si="386"/>
        <v/>
      </c>
      <c r="FS211" s="17" t="str">
        <f t="shared" ca="1" si="387"/>
        <v/>
      </c>
      <c r="FT211" s="17" t="str">
        <f t="shared" ca="1" si="388"/>
        <v/>
      </c>
      <c r="FU211" s="17" t="str">
        <f t="shared" ca="1" si="389"/>
        <v/>
      </c>
      <c r="FV211" s="17" t="str">
        <f t="shared" ca="1" si="390"/>
        <v/>
      </c>
      <c r="FW211" s="17" t="str">
        <f t="shared" ca="1" si="391"/>
        <v/>
      </c>
      <c r="FX211" s="17" t="str">
        <f t="shared" ca="1" si="392"/>
        <v/>
      </c>
      <c r="FY211" s="17" t="str">
        <f t="shared" ca="1" si="393"/>
        <v/>
      </c>
      <c r="FZ211" s="17" t="str">
        <f t="shared" ca="1" si="394"/>
        <v/>
      </c>
      <c r="GA211" s="17" t="str">
        <f t="shared" ca="1" si="395"/>
        <v/>
      </c>
      <c r="GB211" s="17" t="str">
        <f t="shared" ca="1" si="396"/>
        <v/>
      </c>
      <c r="GC211" s="17" t="str">
        <f t="shared" ca="1" si="397"/>
        <v/>
      </c>
      <c r="GD211" s="17" t="str">
        <f t="shared" ca="1" si="398"/>
        <v/>
      </c>
      <c r="GE211" s="17" t="str">
        <f t="shared" ca="1" si="399"/>
        <v/>
      </c>
      <c r="GF211" s="17" t="str">
        <f t="shared" ca="1" si="400"/>
        <v/>
      </c>
      <c r="GG211" s="17" t="str">
        <f t="shared" ca="1" si="401"/>
        <v/>
      </c>
      <c r="GH211" s="17" t="str">
        <f t="shared" ca="1" si="402"/>
        <v/>
      </c>
      <c r="GI211" s="17" t="str">
        <f t="shared" ca="1" si="403"/>
        <v/>
      </c>
      <c r="GJ211" s="17" t="str">
        <f t="shared" ca="1" si="404"/>
        <v/>
      </c>
      <c r="GK211" s="17" t="str">
        <f t="shared" ca="1" si="405"/>
        <v/>
      </c>
      <c r="GL211" s="17" t="str">
        <f t="shared" ca="1" si="406"/>
        <v/>
      </c>
      <c r="GM211" s="17" t="str">
        <f t="shared" ca="1" si="407"/>
        <v/>
      </c>
      <c r="GN211" s="17" t="str">
        <f t="shared" ca="1" si="408"/>
        <v/>
      </c>
      <c r="GO211" s="17" t="str">
        <f t="shared" ca="1" si="409"/>
        <v/>
      </c>
      <c r="GP211" s="17" t="str">
        <f t="shared" ca="1" si="410"/>
        <v/>
      </c>
      <c r="GQ211" s="17" t="str">
        <f t="shared" ca="1" si="411"/>
        <v/>
      </c>
      <c r="GR211" s="17" t="str">
        <f t="shared" ca="1" si="412"/>
        <v/>
      </c>
      <c r="GS211" s="17" t="str">
        <f t="shared" ca="1" si="413"/>
        <v/>
      </c>
      <c r="GT211" s="17" t="str">
        <f t="shared" ca="1" si="414"/>
        <v/>
      </c>
      <c r="GU211" s="17" t="str">
        <f t="shared" ca="1" si="415"/>
        <v/>
      </c>
      <c r="GV211" s="17" t="str">
        <f t="shared" ca="1" si="416"/>
        <v/>
      </c>
      <c r="GW211" s="17" t="str">
        <f t="shared" ca="1" si="417"/>
        <v/>
      </c>
      <c r="GX211" s="17" t="str">
        <f t="shared" ca="1" si="418"/>
        <v/>
      </c>
      <c r="GY211" s="17" t="str">
        <f t="shared" ca="1" si="419"/>
        <v/>
      </c>
      <c r="GZ211" s="17" t="str">
        <f t="shared" ca="1" si="420"/>
        <v/>
      </c>
      <c r="HA211" s="17" t="str">
        <f t="shared" ca="1" si="421"/>
        <v/>
      </c>
      <c r="HB211" s="17" t="str">
        <f t="shared" ca="1" si="422"/>
        <v/>
      </c>
      <c r="HC211" s="17" t="str">
        <f t="shared" ca="1" si="423"/>
        <v/>
      </c>
      <c r="HD211" s="17" t="str">
        <f t="shared" ca="1" si="424"/>
        <v/>
      </c>
      <c r="HE211" s="17" t="str">
        <f t="shared" ca="1" si="425"/>
        <v/>
      </c>
      <c r="HF211" s="17" t="str">
        <f t="shared" ca="1" si="426"/>
        <v/>
      </c>
      <c r="HG211" s="17" t="str">
        <f t="shared" ca="1" si="427"/>
        <v/>
      </c>
      <c r="HH211" s="17" t="str">
        <f t="shared" ca="1" si="428"/>
        <v/>
      </c>
      <c r="HI211" s="17" t="str">
        <f t="shared" ca="1" si="429"/>
        <v/>
      </c>
      <c r="HJ211" s="17" t="str">
        <f t="shared" ca="1" si="430"/>
        <v/>
      </c>
      <c r="HK211" s="17" t="str">
        <f t="shared" ca="1" si="431"/>
        <v/>
      </c>
      <c r="HL211" s="17" t="str">
        <f t="shared" ca="1" si="432"/>
        <v/>
      </c>
      <c r="HM211" s="17" t="str">
        <f t="shared" ca="1" si="433"/>
        <v/>
      </c>
      <c r="HN211" s="17" t="str">
        <f t="shared" ca="1" si="434"/>
        <v/>
      </c>
      <c r="HO211" s="17" t="str">
        <f t="shared" ca="1" si="435"/>
        <v/>
      </c>
      <c r="HP211" s="17" t="str">
        <f t="shared" ca="1" si="436"/>
        <v/>
      </c>
      <c r="HQ211" s="17" t="str">
        <f t="shared" ca="1" si="437"/>
        <v/>
      </c>
      <c r="HR211" s="17" t="str">
        <f t="shared" ca="1" si="438"/>
        <v/>
      </c>
      <c r="HS211" s="17" t="str">
        <f t="shared" ca="1" si="439"/>
        <v/>
      </c>
      <c r="HT211" s="17" t="str">
        <f t="shared" ca="1" si="440"/>
        <v/>
      </c>
      <c r="HU211" s="17" t="str">
        <f t="shared" ca="1" si="441"/>
        <v/>
      </c>
      <c r="HV211" s="17" t="str">
        <f t="shared" ca="1" si="442"/>
        <v/>
      </c>
      <c r="HW211" s="17" t="str">
        <f t="shared" ca="1" si="443"/>
        <v/>
      </c>
      <c r="HX211" s="17" t="str">
        <f t="shared" ca="1" si="444"/>
        <v/>
      </c>
      <c r="HY211" s="17" t="str">
        <f t="shared" ca="1" si="445"/>
        <v/>
      </c>
      <c r="HZ211" s="17" t="str">
        <f t="shared" ca="1" si="446"/>
        <v/>
      </c>
      <c r="IA211" s="17" t="str">
        <f t="shared" ca="1" si="447"/>
        <v/>
      </c>
      <c r="IB211" s="17" t="str">
        <f t="shared" ca="1" si="448"/>
        <v/>
      </c>
      <c r="IC211" s="17" t="str">
        <f t="shared" ca="1" si="449"/>
        <v/>
      </c>
      <c r="ID211" s="17" t="str">
        <f t="shared" ca="1" si="450"/>
        <v/>
      </c>
      <c r="IE211" s="17" t="str">
        <f t="shared" ca="1" si="451"/>
        <v/>
      </c>
      <c r="IF211" s="17" t="str">
        <f t="shared" ca="1" si="452"/>
        <v/>
      </c>
      <c r="IG211" s="17" t="str">
        <f t="shared" ca="1" si="453"/>
        <v/>
      </c>
      <c r="IH211" s="17" t="str">
        <f t="shared" ca="1" si="454"/>
        <v/>
      </c>
      <c r="II211" s="17" t="str">
        <f t="shared" ca="1" si="455"/>
        <v/>
      </c>
      <c r="IJ211" s="17" t="str">
        <f t="shared" ca="1" si="456"/>
        <v/>
      </c>
      <c r="IK211" s="17" t="str">
        <f t="shared" ca="1" si="457"/>
        <v/>
      </c>
      <c r="IL211" s="17" t="str">
        <f t="shared" ca="1" si="458"/>
        <v/>
      </c>
      <c r="IM211" s="17" t="str">
        <f t="shared" ca="1" si="459"/>
        <v/>
      </c>
      <c r="IN211" s="17" t="str">
        <f t="shared" ca="1" si="460"/>
        <v/>
      </c>
      <c r="IO211" s="17" t="str">
        <f t="shared" ca="1" si="461"/>
        <v/>
      </c>
      <c r="IP211" s="17" t="str">
        <f t="shared" ca="1" si="462"/>
        <v/>
      </c>
      <c r="IQ211" s="17" t="str">
        <f t="shared" ca="1" si="463"/>
        <v/>
      </c>
      <c r="IR211" s="17" t="str">
        <f t="shared" ca="1" si="464"/>
        <v/>
      </c>
      <c r="IS211" s="17" t="str">
        <f t="shared" ca="1" si="465"/>
        <v/>
      </c>
      <c r="IT211" s="17" t="str">
        <f t="shared" ca="1" si="466"/>
        <v/>
      </c>
      <c r="IU211" s="17" t="str">
        <f t="shared" ca="1" si="467"/>
        <v/>
      </c>
      <c r="IV211" s="17" t="str">
        <f t="shared" ca="1" si="468"/>
        <v/>
      </c>
      <c r="IW211" s="17" t="str">
        <f t="shared" ca="1" si="469"/>
        <v/>
      </c>
      <c r="IX211" s="17" t="str">
        <f t="shared" ca="1" si="470"/>
        <v/>
      </c>
      <c r="IY211" s="17" t="str">
        <f t="shared" ca="1" si="471"/>
        <v/>
      </c>
      <c r="IZ211" s="17" t="str">
        <f t="shared" ca="1" si="472"/>
        <v/>
      </c>
      <c r="JA211" s="17" t="str">
        <f t="shared" ca="1" si="473"/>
        <v/>
      </c>
      <c r="JB211" s="17" t="str">
        <f t="shared" ca="1" si="474"/>
        <v/>
      </c>
      <c r="JC211" s="17" t="str">
        <f t="shared" ca="1" si="475"/>
        <v/>
      </c>
      <c r="JD211" s="17" t="str">
        <f t="shared" ca="1" si="476"/>
        <v/>
      </c>
      <c r="JE211" s="17" t="str">
        <f t="shared" ca="1" si="477"/>
        <v/>
      </c>
      <c r="JF211" s="17" t="str">
        <f t="shared" ca="1" si="478"/>
        <v/>
      </c>
      <c r="JG211" s="17" t="str">
        <f t="shared" ca="1" si="479"/>
        <v/>
      </c>
      <c r="JH211" s="17" t="str">
        <f t="shared" ca="1" si="480"/>
        <v/>
      </c>
      <c r="JI211" s="17" t="str">
        <f t="shared" ca="1" si="481"/>
        <v/>
      </c>
      <c r="JJ211" s="17" t="str">
        <f t="shared" ca="1" si="482"/>
        <v/>
      </c>
      <c r="JK211" s="17" t="str">
        <f t="shared" ca="1" si="483"/>
        <v/>
      </c>
      <c r="JL211" s="17" t="str">
        <f t="shared" ca="1" si="484"/>
        <v/>
      </c>
      <c r="JM211" s="17" t="str">
        <f t="shared" ca="1" si="485"/>
        <v/>
      </c>
    </row>
    <row r="212" spans="1:273">
      <c r="A212" s="17" t="str">
        <f t="shared" si="486"/>
        <v>\\\0</v>
      </c>
      <c r="B212" s="17" t="str">
        <f t="shared" si="487"/>
        <v>\\\0</v>
      </c>
      <c r="C212" s="17" t="str">
        <f t="shared" si="488"/>
        <v>\\\0</v>
      </c>
      <c r="D212" s="17" t="str">
        <f t="shared" si="489"/>
        <v>\\\0</v>
      </c>
      <c r="E212" s="17" t="str">
        <f t="shared" si="490"/>
        <v>\\\0</v>
      </c>
      <c r="F212" s="17" t="str">
        <f t="shared" si="491"/>
        <v>\\\0</v>
      </c>
      <c r="G212" s="17" t="str">
        <f t="shared" si="492"/>
        <v>\\\0</v>
      </c>
      <c r="H212" s="17" t="str">
        <f t="shared" si="493"/>
        <v>\\\0</v>
      </c>
      <c r="I212" s="17" t="str">
        <f t="shared" si="494"/>
        <v>\\\0</v>
      </c>
      <c r="J212" s="17" t="str">
        <f t="shared" si="495"/>
        <v>\\\0</v>
      </c>
      <c r="K212" s="17" t="str">
        <f t="shared" si="496"/>
        <v>\\\0</v>
      </c>
      <c r="L212" s="17" t="str">
        <f t="shared" si="497"/>
        <v>\\\0</v>
      </c>
      <c r="M212" s="17" t="str">
        <f t="shared" si="498"/>
        <v>\\\0</v>
      </c>
      <c r="N212" s="17" t="str">
        <f t="shared" si="499"/>
        <v>\\\0</v>
      </c>
      <c r="O212" s="17" t="str">
        <f t="shared" si="500"/>
        <v>\\\0</v>
      </c>
      <c r="P212" s="17" t="str">
        <f t="shared" si="501"/>
        <v>\\\0</v>
      </c>
      <c r="R212" s="17" t="str">
        <f t="shared" si="502"/>
        <v>\\</v>
      </c>
      <c r="S212" s="38"/>
      <c r="T212" s="39"/>
      <c r="U212" s="31"/>
      <c r="V212" s="32"/>
      <c r="W212" s="36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35"/>
      <c r="DS212" s="287"/>
      <c r="DT212" s="36"/>
      <c r="DU212" s="37"/>
      <c r="DV212" s="28">
        <f>IF(AND($S212='자료입력 및 결과표시'!$B$6,COUNTIF($W212:$DR212,'자료입력 및 결과표시'!$C$6)&gt;=1),IF(OR('자료입력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DW212" s="28">
        <f>IF(AND($S212='자료입력 및 결과표시'!$B$7,COUNTIF($W212:$DR212,'자료입력 및 결과표시'!$C$7)&gt;=1),IF(OR('자료입력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DX212" s="28">
        <f>IF(AND($S212='자료입력 및 결과표시'!$B$8,COUNTIF($W212:$DR212,'자료입력 및 결과표시'!$C$8)&gt;=1),IF(OR('자료입력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DY212" s="28">
        <f>IF(AND($S212='자료입력 및 결과표시'!$B$9,COUNTIF($W212:$DR212,'자료입력 및 결과표시'!$C$9)&gt;=1),IF(OR('자료입력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DZ212" s="28">
        <f>IF(AND($S212='자료입력 및 결과표시'!$B$10,COUNTIF($W212:$DR212,'자료입력 및 결과표시'!$C$10)&gt;=1),IF(OR('자료입력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A212" s="28">
        <f>IF(AND($S212='자료입력 및 결과표시'!$B$11,COUNTIF($W212:$DR212,'자료입력 및 결과표시'!$C$11)&gt;=1),IF(OR('자료입력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B212" s="28">
        <f>IF(AND($S212='자료입력 및 결과표시'!$B$12,COUNTIF($W212:$DR212,'자료입력 및 결과표시'!$C$12)&gt;=1),IF(OR('자료입력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C212" s="28">
        <f>IF(AND($S212='자료입력 및 결과표시'!$B$13,COUNTIF($W212:$DR212,'자료입력 및 결과표시'!$C$13)&gt;=1),IF(OR('자료입력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D212" s="28">
        <f>IF(AND($S212='자료입력 및 결과표시'!$B$14,COUNTIF($W212:$DR212,'자료입력 및 결과표시'!$C$14)&gt;=1),IF(OR('자료입력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E212" s="28">
        <f>IF(AND($S212='자료입력 및 결과표시'!$B$15,COUNTIF($W212:$DR212,'자료입력 및 결과표시'!$C$15)&gt;=1),IF(OR('자료입력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F212" s="28">
        <f>IF(AND($S212='자료입력 및 결과표시'!$B$16,COUNTIF($W212:$DR212,'자료입력 및 결과표시'!$C$16)&gt;=1),IF(OR('자료입력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G212" s="28">
        <f>IF(AND($S212='자료입력 및 결과표시'!$B$17,COUNTIF($W212:$DR212,'자료입력 및 결과표시'!$C$17)&gt;=1),IF(OR('자료입력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H212" s="28">
        <f>IF(AND($S212='자료입력 및 결과표시'!$B$18,COUNTIF($W212:$DR212,'자료입력 및 결과표시'!$C$18)&gt;=1),IF(OR('자료입력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I212" s="28">
        <f>IF(AND($S212='자료입력 및 결과표시'!$B$19,COUNTIF($W212:$DR212,'자료입력 및 결과표시'!$C$19)&gt;=1),IF(OR('자료입력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J212" s="28">
        <f>IF(AND($S212='자료입력 및 결과표시'!$B$20,COUNTIF($W212:$DR212,'자료입력 및 결과표시'!$C$20)&gt;=1),IF(OR('자료입력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K212" s="28">
        <f>IF(AND($S212='자료입력 및 결과표시'!$B$21,COUNTIF($W212:$DR212,'자료입력 및 결과표시'!$C$21)&gt;=1),IF(OR('자료입력 및 결과표시'!$B$4+90&gt;=$V212,'자료입력 및 결과표시'!$B$4&lt;$U212),0,IF($V212-'자료입력 및 결과표시'!$B$4-90&gt;='자료입력 및 결과표시'!$E$4,'자료입력 및 결과표시'!$E$4,$V212-'자료입력 및 결과표시'!$B$4-90)),0)</f>
        <v>0</v>
      </c>
      <c r="EL212" s="17">
        <f>IF(AND(S212='자료입력 및 결과표시'!$B$6,COUNTIF('업무중복도(데이터 입력)'!$W212:$DR212,'자료입력 및 결과표시'!$C$6)&gt;=1),1,0)</f>
        <v>0</v>
      </c>
      <c r="EM212" s="17">
        <f>IF(AND(S212='자료입력 및 결과표시'!$B$7,COUNTIF('업무중복도(데이터 입력)'!$W212:$DR212,'자료입력 및 결과표시'!$C$7)&gt;=1),2,0)</f>
        <v>0</v>
      </c>
      <c r="EN212" s="17">
        <f>IF(AND(S212='자료입력 및 결과표시'!$B$8,COUNTIF('업무중복도(데이터 입력)'!$W212:$DR212,'자료입력 및 결과표시'!$C$8)&gt;=1),3,0)</f>
        <v>0</v>
      </c>
      <c r="EO212" s="17">
        <f>IF(AND(S212='자료입력 및 결과표시'!$B$9,COUNTIF('업무중복도(데이터 입력)'!$W212:$DR212,'자료입력 및 결과표시'!$C$9)&gt;=1),4,0)</f>
        <v>0</v>
      </c>
      <c r="EP212" s="17">
        <f>IF(AND(S212='자료입력 및 결과표시'!$B$10,COUNTIF('업무중복도(데이터 입력)'!$W212:$DR212,'자료입력 및 결과표시'!$C$10)&gt;=1),5,0)</f>
        <v>0</v>
      </c>
      <c r="EQ212" s="17">
        <f>IF(AND(S212='자료입력 및 결과표시'!$B$11,COUNTIF('업무중복도(데이터 입력)'!$W212:$DR212,'자료입력 및 결과표시'!$C$11)&gt;=1),6,0)</f>
        <v>0</v>
      </c>
      <c r="ER212" s="17">
        <f>IF(AND(S212='자료입력 및 결과표시'!$B$12,COUNTIF('업무중복도(데이터 입력)'!$W212:$DR212,'자료입력 및 결과표시'!$C$12)&gt;=1),7,0)</f>
        <v>0</v>
      </c>
      <c r="ES212" s="17">
        <f>IF(AND(S212='자료입력 및 결과표시'!$B$13,COUNTIF('업무중복도(데이터 입력)'!$W212:$DR212,'자료입력 및 결과표시'!$C$13)&gt;=1),8,0)</f>
        <v>0</v>
      </c>
      <c r="ET212" s="17">
        <f>IF(AND(S212='자료입력 및 결과표시'!$B$14,COUNTIF('업무중복도(데이터 입력)'!$W212:$DR212,'자료입력 및 결과표시'!$C$14)&gt;=1),9,0)</f>
        <v>0</v>
      </c>
      <c r="EU212" s="17">
        <f>IF(AND(S212='자료입력 및 결과표시'!$B$15,COUNTIF('업무중복도(데이터 입력)'!$W212:$DR212,'자료입력 및 결과표시'!$C$15)&gt;=1),10,0)</f>
        <v>0</v>
      </c>
      <c r="EV212" s="17">
        <f>IF(AND(S212='자료입력 및 결과표시'!$B$16,COUNTIF('업무중복도(데이터 입력)'!$W212:$DR212,'자료입력 및 결과표시'!$C$16)&gt;=1),11,0)</f>
        <v>0</v>
      </c>
      <c r="EW212" s="17">
        <f>IF(AND(S212='자료입력 및 결과표시'!$B$17,COUNTIF('업무중복도(데이터 입력)'!$W212:$DR212,'자료입력 및 결과표시'!$C$17)&gt;=1),12,0)</f>
        <v>0</v>
      </c>
      <c r="EX212" s="17">
        <f>IF(AND(S212='자료입력 및 결과표시'!$B$18,COUNTIF('업무중복도(데이터 입력)'!$W212:$DR212,'자료입력 및 결과표시'!$C$18)&gt;=1),13,0)</f>
        <v>0</v>
      </c>
      <c r="EY212" s="17">
        <f>IF(AND(S212='자료입력 및 결과표시'!$B$19,COUNTIF('업무중복도(데이터 입력)'!$W212:$DR212,'자료입력 및 결과표시'!$C$19)&gt;=1),14,0)</f>
        <v>0</v>
      </c>
      <c r="EZ212" s="17">
        <f>IF(AND(S212='자료입력 및 결과표시'!$B$20,COUNTIF('업무중복도(데이터 입력)'!$W212:$DR212,'자료입력 및 결과표시'!$C$20)&gt;=1),15,0)</f>
        <v>0</v>
      </c>
      <c r="FA212" s="17">
        <f>IF(AND(S212='자료입력 및 결과표시'!$B$21,COUNTIF('업무중복도(데이터 입력)'!$W212:$DR212,'자료입력 및 결과표시'!$C$21)&gt;=1),16,0)</f>
        <v>0</v>
      </c>
      <c r="FD212" s="270" t="str">
        <f ca="1">IFERROR(MATCH('자료입력 및 결과표시'!$C$62,OFFSET($R$3,$FD211,,1000),0)+$FD211,"")</f>
        <v/>
      </c>
      <c r="FE212" s="271" t="str">
        <f t="shared" ca="1" si="503"/>
        <v/>
      </c>
      <c r="FK212" s="17">
        <f t="shared" si="504"/>
        <v>0</v>
      </c>
      <c r="FO212"/>
      <c r="FP212" s="17" t="str">
        <f t="shared" ca="1" si="505"/>
        <v/>
      </c>
      <c r="FQ212" s="270" t="str">
        <f ca="1">IFERROR(MATCH('자료입력 및 결과표시'!$C$62,OFFSET($R$3,$FQ211,,1000),0)+$FQ211,"")</f>
        <v/>
      </c>
      <c r="FR212" s="17" t="str">
        <f t="shared" ca="1" si="386"/>
        <v/>
      </c>
      <c r="FS212" s="17" t="str">
        <f t="shared" ca="1" si="387"/>
        <v/>
      </c>
      <c r="FT212" s="17" t="str">
        <f t="shared" ca="1" si="388"/>
        <v/>
      </c>
      <c r="FU212" s="17" t="str">
        <f t="shared" ca="1" si="389"/>
        <v/>
      </c>
      <c r="FV212" s="17" t="str">
        <f t="shared" ca="1" si="390"/>
        <v/>
      </c>
      <c r="FW212" s="17" t="str">
        <f t="shared" ca="1" si="391"/>
        <v/>
      </c>
      <c r="FX212" s="17" t="str">
        <f t="shared" ca="1" si="392"/>
        <v/>
      </c>
      <c r="FY212" s="17" t="str">
        <f t="shared" ca="1" si="393"/>
        <v/>
      </c>
      <c r="FZ212" s="17" t="str">
        <f t="shared" ca="1" si="394"/>
        <v/>
      </c>
      <c r="GA212" s="17" t="str">
        <f t="shared" ca="1" si="395"/>
        <v/>
      </c>
      <c r="GB212" s="17" t="str">
        <f t="shared" ca="1" si="396"/>
        <v/>
      </c>
      <c r="GC212" s="17" t="str">
        <f t="shared" ca="1" si="397"/>
        <v/>
      </c>
      <c r="GD212" s="17" t="str">
        <f t="shared" ca="1" si="398"/>
        <v/>
      </c>
      <c r="GE212" s="17" t="str">
        <f t="shared" ca="1" si="399"/>
        <v/>
      </c>
      <c r="GF212" s="17" t="str">
        <f t="shared" ca="1" si="400"/>
        <v/>
      </c>
      <c r="GG212" s="17" t="str">
        <f t="shared" ca="1" si="401"/>
        <v/>
      </c>
      <c r="GH212" s="17" t="str">
        <f t="shared" ca="1" si="402"/>
        <v/>
      </c>
      <c r="GI212" s="17" t="str">
        <f t="shared" ca="1" si="403"/>
        <v/>
      </c>
      <c r="GJ212" s="17" t="str">
        <f t="shared" ca="1" si="404"/>
        <v/>
      </c>
      <c r="GK212" s="17" t="str">
        <f t="shared" ca="1" si="405"/>
        <v/>
      </c>
      <c r="GL212" s="17" t="str">
        <f t="shared" ca="1" si="406"/>
        <v/>
      </c>
      <c r="GM212" s="17" t="str">
        <f t="shared" ca="1" si="407"/>
        <v/>
      </c>
      <c r="GN212" s="17" t="str">
        <f t="shared" ca="1" si="408"/>
        <v/>
      </c>
      <c r="GO212" s="17" t="str">
        <f t="shared" ca="1" si="409"/>
        <v/>
      </c>
      <c r="GP212" s="17" t="str">
        <f t="shared" ca="1" si="410"/>
        <v/>
      </c>
      <c r="GQ212" s="17" t="str">
        <f t="shared" ca="1" si="411"/>
        <v/>
      </c>
      <c r="GR212" s="17" t="str">
        <f t="shared" ca="1" si="412"/>
        <v/>
      </c>
      <c r="GS212" s="17" t="str">
        <f t="shared" ca="1" si="413"/>
        <v/>
      </c>
      <c r="GT212" s="17" t="str">
        <f t="shared" ca="1" si="414"/>
        <v/>
      </c>
      <c r="GU212" s="17" t="str">
        <f t="shared" ca="1" si="415"/>
        <v/>
      </c>
      <c r="GV212" s="17" t="str">
        <f t="shared" ca="1" si="416"/>
        <v/>
      </c>
      <c r="GW212" s="17" t="str">
        <f t="shared" ca="1" si="417"/>
        <v/>
      </c>
      <c r="GX212" s="17" t="str">
        <f t="shared" ca="1" si="418"/>
        <v/>
      </c>
      <c r="GY212" s="17" t="str">
        <f t="shared" ca="1" si="419"/>
        <v/>
      </c>
      <c r="GZ212" s="17" t="str">
        <f t="shared" ca="1" si="420"/>
        <v/>
      </c>
      <c r="HA212" s="17" t="str">
        <f t="shared" ca="1" si="421"/>
        <v/>
      </c>
      <c r="HB212" s="17" t="str">
        <f t="shared" ca="1" si="422"/>
        <v/>
      </c>
      <c r="HC212" s="17" t="str">
        <f t="shared" ca="1" si="423"/>
        <v/>
      </c>
      <c r="HD212" s="17" t="str">
        <f t="shared" ca="1" si="424"/>
        <v/>
      </c>
      <c r="HE212" s="17" t="str">
        <f t="shared" ca="1" si="425"/>
        <v/>
      </c>
      <c r="HF212" s="17" t="str">
        <f t="shared" ca="1" si="426"/>
        <v/>
      </c>
      <c r="HG212" s="17" t="str">
        <f t="shared" ca="1" si="427"/>
        <v/>
      </c>
      <c r="HH212" s="17" t="str">
        <f t="shared" ca="1" si="428"/>
        <v/>
      </c>
      <c r="HI212" s="17" t="str">
        <f t="shared" ca="1" si="429"/>
        <v/>
      </c>
      <c r="HJ212" s="17" t="str">
        <f t="shared" ca="1" si="430"/>
        <v/>
      </c>
      <c r="HK212" s="17" t="str">
        <f t="shared" ca="1" si="431"/>
        <v/>
      </c>
      <c r="HL212" s="17" t="str">
        <f t="shared" ca="1" si="432"/>
        <v/>
      </c>
      <c r="HM212" s="17" t="str">
        <f t="shared" ca="1" si="433"/>
        <v/>
      </c>
      <c r="HN212" s="17" t="str">
        <f t="shared" ca="1" si="434"/>
        <v/>
      </c>
      <c r="HO212" s="17" t="str">
        <f t="shared" ca="1" si="435"/>
        <v/>
      </c>
      <c r="HP212" s="17" t="str">
        <f t="shared" ca="1" si="436"/>
        <v/>
      </c>
      <c r="HQ212" s="17" t="str">
        <f t="shared" ca="1" si="437"/>
        <v/>
      </c>
      <c r="HR212" s="17" t="str">
        <f t="shared" ca="1" si="438"/>
        <v/>
      </c>
      <c r="HS212" s="17" t="str">
        <f t="shared" ca="1" si="439"/>
        <v/>
      </c>
      <c r="HT212" s="17" t="str">
        <f t="shared" ca="1" si="440"/>
        <v/>
      </c>
      <c r="HU212" s="17" t="str">
        <f t="shared" ca="1" si="441"/>
        <v/>
      </c>
      <c r="HV212" s="17" t="str">
        <f t="shared" ca="1" si="442"/>
        <v/>
      </c>
      <c r="HW212" s="17" t="str">
        <f t="shared" ca="1" si="443"/>
        <v/>
      </c>
      <c r="HX212" s="17" t="str">
        <f t="shared" ca="1" si="444"/>
        <v/>
      </c>
      <c r="HY212" s="17" t="str">
        <f t="shared" ca="1" si="445"/>
        <v/>
      </c>
      <c r="HZ212" s="17" t="str">
        <f t="shared" ca="1" si="446"/>
        <v/>
      </c>
      <c r="IA212" s="17" t="str">
        <f t="shared" ca="1" si="447"/>
        <v/>
      </c>
      <c r="IB212" s="17" t="str">
        <f t="shared" ca="1" si="448"/>
        <v/>
      </c>
      <c r="IC212" s="17" t="str">
        <f t="shared" ca="1" si="449"/>
        <v/>
      </c>
      <c r="ID212" s="17" t="str">
        <f t="shared" ca="1" si="450"/>
        <v/>
      </c>
      <c r="IE212" s="17" t="str">
        <f t="shared" ca="1" si="451"/>
        <v/>
      </c>
      <c r="IF212" s="17" t="str">
        <f t="shared" ca="1" si="452"/>
        <v/>
      </c>
      <c r="IG212" s="17" t="str">
        <f t="shared" ca="1" si="453"/>
        <v/>
      </c>
      <c r="IH212" s="17" t="str">
        <f t="shared" ca="1" si="454"/>
        <v/>
      </c>
      <c r="II212" s="17" t="str">
        <f t="shared" ca="1" si="455"/>
        <v/>
      </c>
      <c r="IJ212" s="17" t="str">
        <f t="shared" ca="1" si="456"/>
        <v/>
      </c>
      <c r="IK212" s="17" t="str">
        <f t="shared" ca="1" si="457"/>
        <v/>
      </c>
      <c r="IL212" s="17" t="str">
        <f t="shared" ca="1" si="458"/>
        <v/>
      </c>
      <c r="IM212" s="17" t="str">
        <f t="shared" ca="1" si="459"/>
        <v/>
      </c>
      <c r="IN212" s="17" t="str">
        <f t="shared" ca="1" si="460"/>
        <v/>
      </c>
      <c r="IO212" s="17" t="str">
        <f t="shared" ca="1" si="461"/>
        <v/>
      </c>
      <c r="IP212" s="17" t="str">
        <f t="shared" ca="1" si="462"/>
        <v/>
      </c>
      <c r="IQ212" s="17" t="str">
        <f t="shared" ca="1" si="463"/>
        <v/>
      </c>
      <c r="IR212" s="17" t="str">
        <f t="shared" ca="1" si="464"/>
        <v/>
      </c>
      <c r="IS212" s="17" t="str">
        <f t="shared" ca="1" si="465"/>
        <v/>
      </c>
      <c r="IT212" s="17" t="str">
        <f t="shared" ca="1" si="466"/>
        <v/>
      </c>
      <c r="IU212" s="17" t="str">
        <f t="shared" ca="1" si="467"/>
        <v/>
      </c>
      <c r="IV212" s="17" t="str">
        <f t="shared" ca="1" si="468"/>
        <v/>
      </c>
      <c r="IW212" s="17" t="str">
        <f t="shared" ca="1" si="469"/>
        <v/>
      </c>
      <c r="IX212" s="17" t="str">
        <f t="shared" ca="1" si="470"/>
        <v/>
      </c>
      <c r="IY212" s="17" t="str">
        <f t="shared" ca="1" si="471"/>
        <v/>
      </c>
      <c r="IZ212" s="17" t="str">
        <f t="shared" ca="1" si="472"/>
        <v/>
      </c>
      <c r="JA212" s="17" t="str">
        <f t="shared" ca="1" si="473"/>
        <v/>
      </c>
      <c r="JB212" s="17" t="str">
        <f t="shared" ca="1" si="474"/>
        <v/>
      </c>
      <c r="JC212" s="17" t="str">
        <f t="shared" ca="1" si="475"/>
        <v/>
      </c>
      <c r="JD212" s="17" t="str">
        <f t="shared" ca="1" si="476"/>
        <v/>
      </c>
      <c r="JE212" s="17" t="str">
        <f t="shared" ca="1" si="477"/>
        <v/>
      </c>
      <c r="JF212" s="17" t="str">
        <f t="shared" ca="1" si="478"/>
        <v/>
      </c>
      <c r="JG212" s="17" t="str">
        <f t="shared" ca="1" si="479"/>
        <v/>
      </c>
      <c r="JH212" s="17" t="str">
        <f t="shared" ca="1" si="480"/>
        <v/>
      </c>
      <c r="JI212" s="17" t="str">
        <f t="shared" ca="1" si="481"/>
        <v/>
      </c>
      <c r="JJ212" s="17" t="str">
        <f t="shared" ca="1" si="482"/>
        <v/>
      </c>
      <c r="JK212" s="17" t="str">
        <f t="shared" ca="1" si="483"/>
        <v/>
      </c>
      <c r="JL212" s="17" t="str">
        <f t="shared" ca="1" si="484"/>
        <v/>
      </c>
      <c r="JM212" s="17" t="str">
        <f t="shared" ca="1" si="485"/>
        <v/>
      </c>
    </row>
    <row r="213" spans="1:273">
      <c r="A213" s="17" t="str">
        <f t="shared" si="486"/>
        <v>\\\0</v>
      </c>
      <c r="B213" s="17" t="str">
        <f t="shared" si="487"/>
        <v>\\\0</v>
      </c>
      <c r="C213" s="17" t="str">
        <f t="shared" si="488"/>
        <v>\\\0</v>
      </c>
      <c r="D213" s="17" t="str">
        <f t="shared" si="489"/>
        <v>\\\0</v>
      </c>
      <c r="E213" s="17" t="str">
        <f t="shared" si="490"/>
        <v>\\\0</v>
      </c>
      <c r="F213" s="17" t="str">
        <f t="shared" si="491"/>
        <v>\\\0</v>
      </c>
      <c r="G213" s="17" t="str">
        <f t="shared" si="492"/>
        <v>\\\0</v>
      </c>
      <c r="H213" s="17" t="str">
        <f t="shared" si="493"/>
        <v>\\\0</v>
      </c>
      <c r="I213" s="17" t="str">
        <f t="shared" si="494"/>
        <v>\\\0</v>
      </c>
      <c r="J213" s="17" t="str">
        <f t="shared" si="495"/>
        <v>\\\0</v>
      </c>
      <c r="K213" s="17" t="str">
        <f t="shared" si="496"/>
        <v>\\\0</v>
      </c>
      <c r="L213" s="17" t="str">
        <f t="shared" si="497"/>
        <v>\\\0</v>
      </c>
      <c r="M213" s="17" t="str">
        <f t="shared" si="498"/>
        <v>\\\0</v>
      </c>
      <c r="N213" s="17" t="str">
        <f t="shared" si="499"/>
        <v>\\\0</v>
      </c>
      <c r="O213" s="17" t="str">
        <f t="shared" si="500"/>
        <v>\\\0</v>
      </c>
      <c r="P213" s="17" t="str">
        <f t="shared" si="501"/>
        <v>\\\0</v>
      </c>
      <c r="R213" s="17" t="str">
        <f t="shared" si="502"/>
        <v>\\</v>
      </c>
      <c r="S213" s="38"/>
      <c r="T213" s="39"/>
      <c r="U213" s="31"/>
      <c r="V213" s="32"/>
      <c r="W213" s="36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35"/>
      <c r="DS213" s="287"/>
      <c r="DT213" s="36"/>
      <c r="DU213" s="37"/>
      <c r="DV213" s="28">
        <f>IF(AND($S213='자료입력 및 결과표시'!$B$6,COUNTIF($W213:$DR213,'자료입력 및 결과표시'!$C$6)&gt;=1),IF(OR('자료입력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DW213" s="28">
        <f>IF(AND($S213='자료입력 및 결과표시'!$B$7,COUNTIF($W213:$DR213,'자료입력 및 결과표시'!$C$7)&gt;=1),IF(OR('자료입력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DX213" s="28">
        <f>IF(AND($S213='자료입력 및 결과표시'!$B$8,COUNTIF($W213:$DR213,'자료입력 및 결과표시'!$C$8)&gt;=1),IF(OR('자료입력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DY213" s="28">
        <f>IF(AND($S213='자료입력 및 결과표시'!$B$9,COUNTIF($W213:$DR213,'자료입력 및 결과표시'!$C$9)&gt;=1),IF(OR('자료입력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DZ213" s="28">
        <f>IF(AND($S213='자료입력 및 결과표시'!$B$10,COUNTIF($W213:$DR213,'자료입력 및 결과표시'!$C$10)&gt;=1),IF(OR('자료입력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A213" s="28">
        <f>IF(AND($S213='자료입력 및 결과표시'!$B$11,COUNTIF($W213:$DR213,'자료입력 및 결과표시'!$C$11)&gt;=1),IF(OR('자료입력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B213" s="28">
        <f>IF(AND($S213='자료입력 및 결과표시'!$B$12,COUNTIF($W213:$DR213,'자료입력 및 결과표시'!$C$12)&gt;=1),IF(OR('자료입력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C213" s="28">
        <f>IF(AND($S213='자료입력 및 결과표시'!$B$13,COUNTIF($W213:$DR213,'자료입력 및 결과표시'!$C$13)&gt;=1),IF(OR('자료입력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D213" s="28">
        <f>IF(AND($S213='자료입력 및 결과표시'!$B$14,COUNTIF($W213:$DR213,'자료입력 및 결과표시'!$C$14)&gt;=1),IF(OR('자료입력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E213" s="28">
        <f>IF(AND($S213='자료입력 및 결과표시'!$B$15,COUNTIF($W213:$DR213,'자료입력 및 결과표시'!$C$15)&gt;=1),IF(OR('자료입력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F213" s="28">
        <f>IF(AND($S213='자료입력 및 결과표시'!$B$16,COUNTIF($W213:$DR213,'자료입력 및 결과표시'!$C$16)&gt;=1),IF(OR('자료입력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G213" s="28">
        <f>IF(AND($S213='자료입력 및 결과표시'!$B$17,COUNTIF($W213:$DR213,'자료입력 및 결과표시'!$C$17)&gt;=1),IF(OR('자료입력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H213" s="28">
        <f>IF(AND($S213='자료입력 및 결과표시'!$B$18,COUNTIF($W213:$DR213,'자료입력 및 결과표시'!$C$18)&gt;=1),IF(OR('자료입력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I213" s="28">
        <f>IF(AND($S213='자료입력 및 결과표시'!$B$19,COUNTIF($W213:$DR213,'자료입력 및 결과표시'!$C$19)&gt;=1),IF(OR('자료입력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J213" s="28">
        <f>IF(AND($S213='자료입력 및 결과표시'!$B$20,COUNTIF($W213:$DR213,'자료입력 및 결과표시'!$C$20)&gt;=1),IF(OR('자료입력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K213" s="28">
        <f>IF(AND($S213='자료입력 및 결과표시'!$B$21,COUNTIF($W213:$DR213,'자료입력 및 결과표시'!$C$21)&gt;=1),IF(OR('자료입력 및 결과표시'!$B$4+90&gt;=$V213,'자료입력 및 결과표시'!$B$4&lt;$U213),0,IF($V213-'자료입력 및 결과표시'!$B$4-90&gt;='자료입력 및 결과표시'!$E$4,'자료입력 및 결과표시'!$E$4,$V213-'자료입력 및 결과표시'!$B$4-90)),0)</f>
        <v>0</v>
      </c>
      <c r="EL213" s="17">
        <f>IF(AND(S213='자료입력 및 결과표시'!$B$6,COUNTIF('업무중복도(데이터 입력)'!$W213:$DR213,'자료입력 및 결과표시'!$C$6)&gt;=1),1,0)</f>
        <v>0</v>
      </c>
      <c r="EM213" s="17">
        <f>IF(AND(S213='자료입력 및 결과표시'!$B$7,COUNTIF('업무중복도(데이터 입력)'!$W213:$DR213,'자료입력 및 결과표시'!$C$7)&gt;=1),2,0)</f>
        <v>0</v>
      </c>
      <c r="EN213" s="17">
        <f>IF(AND(S213='자료입력 및 결과표시'!$B$8,COUNTIF('업무중복도(데이터 입력)'!$W213:$DR213,'자료입력 및 결과표시'!$C$8)&gt;=1),3,0)</f>
        <v>0</v>
      </c>
      <c r="EO213" s="17">
        <f>IF(AND(S213='자료입력 및 결과표시'!$B$9,COUNTIF('업무중복도(데이터 입력)'!$W213:$DR213,'자료입력 및 결과표시'!$C$9)&gt;=1),4,0)</f>
        <v>0</v>
      </c>
      <c r="EP213" s="17">
        <f>IF(AND(S213='자료입력 및 결과표시'!$B$10,COUNTIF('업무중복도(데이터 입력)'!$W213:$DR213,'자료입력 및 결과표시'!$C$10)&gt;=1),5,0)</f>
        <v>0</v>
      </c>
      <c r="EQ213" s="17">
        <f>IF(AND(S213='자료입력 및 결과표시'!$B$11,COUNTIF('업무중복도(데이터 입력)'!$W213:$DR213,'자료입력 및 결과표시'!$C$11)&gt;=1),6,0)</f>
        <v>0</v>
      </c>
      <c r="ER213" s="17">
        <f>IF(AND(S213='자료입력 및 결과표시'!$B$12,COUNTIF('업무중복도(데이터 입력)'!$W213:$DR213,'자료입력 및 결과표시'!$C$12)&gt;=1),7,0)</f>
        <v>0</v>
      </c>
      <c r="ES213" s="17">
        <f>IF(AND(S213='자료입력 및 결과표시'!$B$13,COUNTIF('업무중복도(데이터 입력)'!$W213:$DR213,'자료입력 및 결과표시'!$C$13)&gt;=1),8,0)</f>
        <v>0</v>
      </c>
      <c r="ET213" s="17">
        <f>IF(AND(S213='자료입력 및 결과표시'!$B$14,COUNTIF('업무중복도(데이터 입력)'!$W213:$DR213,'자료입력 및 결과표시'!$C$14)&gt;=1),9,0)</f>
        <v>0</v>
      </c>
      <c r="EU213" s="17">
        <f>IF(AND(S213='자료입력 및 결과표시'!$B$15,COUNTIF('업무중복도(데이터 입력)'!$W213:$DR213,'자료입력 및 결과표시'!$C$15)&gt;=1),10,0)</f>
        <v>0</v>
      </c>
      <c r="EV213" s="17">
        <f>IF(AND(S213='자료입력 및 결과표시'!$B$16,COUNTIF('업무중복도(데이터 입력)'!$W213:$DR213,'자료입력 및 결과표시'!$C$16)&gt;=1),11,0)</f>
        <v>0</v>
      </c>
      <c r="EW213" s="17">
        <f>IF(AND(S213='자료입력 및 결과표시'!$B$17,COUNTIF('업무중복도(데이터 입력)'!$W213:$DR213,'자료입력 및 결과표시'!$C$17)&gt;=1),12,0)</f>
        <v>0</v>
      </c>
      <c r="EX213" s="17">
        <f>IF(AND(S213='자료입력 및 결과표시'!$B$18,COUNTIF('업무중복도(데이터 입력)'!$W213:$DR213,'자료입력 및 결과표시'!$C$18)&gt;=1),13,0)</f>
        <v>0</v>
      </c>
      <c r="EY213" s="17">
        <f>IF(AND(S213='자료입력 및 결과표시'!$B$19,COUNTIF('업무중복도(데이터 입력)'!$W213:$DR213,'자료입력 및 결과표시'!$C$19)&gt;=1),14,0)</f>
        <v>0</v>
      </c>
      <c r="EZ213" s="17">
        <f>IF(AND(S213='자료입력 및 결과표시'!$B$20,COUNTIF('업무중복도(데이터 입력)'!$W213:$DR213,'자료입력 및 결과표시'!$C$20)&gt;=1),15,0)</f>
        <v>0</v>
      </c>
      <c r="FA213" s="17">
        <f>IF(AND(S213='자료입력 및 결과표시'!$B$21,COUNTIF('업무중복도(데이터 입력)'!$W213:$DR213,'자료입력 및 결과표시'!$C$21)&gt;=1),16,0)</f>
        <v>0</v>
      </c>
      <c r="FD213" s="270" t="str">
        <f ca="1">IFERROR(MATCH('자료입력 및 결과표시'!$C$62,OFFSET($R$3,$FD212,,1000),0)+$FD212,"")</f>
        <v/>
      </c>
      <c r="FE213" s="271" t="str">
        <f t="shared" ca="1" si="503"/>
        <v/>
      </c>
      <c r="FK213" s="17">
        <f t="shared" si="504"/>
        <v>0</v>
      </c>
      <c r="FO213"/>
      <c r="FP213" s="17" t="str">
        <f t="shared" ca="1" si="505"/>
        <v/>
      </c>
      <c r="FQ213" s="270" t="str">
        <f ca="1">IFERROR(MATCH('자료입력 및 결과표시'!$C$62,OFFSET($R$3,$FQ212,,1000),0)+$FQ212,"")</f>
        <v/>
      </c>
      <c r="FR213" s="17" t="str">
        <f t="shared" ca="1" si="386"/>
        <v/>
      </c>
      <c r="FS213" s="17" t="str">
        <f t="shared" ca="1" si="387"/>
        <v/>
      </c>
      <c r="FT213" s="17" t="str">
        <f t="shared" ca="1" si="388"/>
        <v/>
      </c>
      <c r="FU213" s="17" t="str">
        <f t="shared" ca="1" si="389"/>
        <v/>
      </c>
      <c r="FV213" s="17" t="str">
        <f t="shared" ca="1" si="390"/>
        <v/>
      </c>
      <c r="FW213" s="17" t="str">
        <f t="shared" ca="1" si="391"/>
        <v/>
      </c>
      <c r="FX213" s="17" t="str">
        <f t="shared" ca="1" si="392"/>
        <v/>
      </c>
      <c r="FY213" s="17" t="str">
        <f t="shared" ca="1" si="393"/>
        <v/>
      </c>
      <c r="FZ213" s="17" t="str">
        <f t="shared" ca="1" si="394"/>
        <v/>
      </c>
      <c r="GA213" s="17" t="str">
        <f t="shared" ca="1" si="395"/>
        <v/>
      </c>
      <c r="GB213" s="17" t="str">
        <f t="shared" ca="1" si="396"/>
        <v/>
      </c>
      <c r="GC213" s="17" t="str">
        <f t="shared" ca="1" si="397"/>
        <v/>
      </c>
      <c r="GD213" s="17" t="str">
        <f t="shared" ca="1" si="398"/>
        <v/>
      </c>
      <c r="GE213" s="17" t="str">
        <f t="shared" ca="1" si="399"/>
        <v/>
      </c>
      <c r="GF213" s="17" t="str">
        <f t="shared" ca="1" si="400"/>
        <v/>
      </c>
      <c r="GG213" s="17" t="str">
        <f t="shared" ca="1" si="401"/>
        <v/>
      </c>
      <c r="GH213" s="17" t="str">
        <f t="shared" ca="1" si="402"/>
        <v/>
      </c>
      <c r="GI213" s="17" t="str">
        <f t="shared" ca="1" si="403"/>
        <v/>
      </c>
      <c r="GJ213" s="17" t="str">
        <f t="shared" ca="1" si="404"/>
        <v/>
      </c>
      <c r="GK213" s="17" t="str">
        <f t="shared" ca="1" si="405"/>
        <v/>
      </c>
      <c r="GL213" s="17" t="str">
        <f t="shared" ca="1" si="406"/>
        <v/>
      </c>
      <c r="GM213" s="17" t="str">
        <f t="shared" ca="1" si="407"/>
        <v/>
      </c>
      <c r="GN213" s="17" t="str">
        <f t="shared" ca="1" si="408"/>
        <v/>
      </c>
      <c r="GO213" s="17" t="str">
        <f t="shared" ca="1" si="409"/>
        <v/>
      </c>
      <c r="GP213" s="17" t="str">
        <f t="shared" ca="1" si="410"/>
        <v/>
      </c>
      <c r="GQ213" s="17" t="str">
        <f t="shared" ca="1" si="411"/>
        <v/>
      </c>
      <c r="GR213" s="17" t="str">
        <f t="shared" ca="1" si="412"/>
        <v/>
      </c>
      <c r="GS213" s="17" t="str">
        <f t="shared" ca="1" si="413"/>
        <v/>
      </c>
      <c r="GT213" s="17" t="str">
        <f t="shared" ca="1" si="414"/>
        <v/>
      </c>
      <c r="GU213" s="17" t="str">
        <f t="shared" ca="1" si="415"/>
        <v/>
      </c>
      <c r="GV213" s="17" t="str">
        <f t="shared" ca="1" si="416"/>
        <v/>
      </c>
      <c r="GW213" s="17" t="str">
        <f t="shared" ca="1" si="417"/>
        <v/>
      </c>
      <c r="GX213" s="17" t="str">
        <f t="shared" ca="1" si="418"/>
        <v/>
      </c>
      <c r="GY213" s="17" t="str">
        <f t="shared" ca="1" si="419"/>
        <v/>
      </c>
      <c r="GZ213" s="17" t="str">
        <f t="shared" ca="1" si="420"/>
        <v/>
      </c>
      <c r="HA213" s="17" t="str">
        <f t="shared" ca="1" si="421"/>
        <v/>
      </c>
      <c r="HB213" s="17" t="str">
        <f t="shared" ca="1" si="422"/>
        <v/>
      </c>
      <c r="HC213" s="17" t="str">
        <f t="shared" ca="1" si="423"/>
        <v/>
      </c>
      <c r="HD213" s="17" t="str">
        <f t="shared" ca="1" si="424"/>
        <v/>
      </c>
      <c r="HE213" s="17" t="str">
        <f t="shared" ca="1" si="425"/>
        <v/>
      </c>
      <c r="HF213" s="17" t="str">
        <f t="shared" ca="1" si="426"/>
        <v/>
      </c>
      <c r="HG213" s="17" t="str">
        <f t="shared" ca="1" si="427"/>
        <v/>
      </c>
      <c r="HH213" s="17" t="str">
        <f t="shared" ca="1" si="428"/>
        <v/>
      </c>
      <c r="HI213" s="17" t="str">
        <f t="shared" ca="1" si="429"/>
        <v/>
      </c>
      <c r="HJ213" s="17" t="str">
        <f t="shared" ca="1" si="430"/>
        <v/>
      </c>
      <c r="HK213" s="17" t="str">
        <f t="shared" ca="1" si="431"/>
        <v/>
      </c>
      <c r="HL213" s="17" t="str">
        <f t="shared" ca="1" si="432"/>
        <v/>
      </c>
      <c r="HM213" s="17" t="str">
        <f t="shared" ca="1" si="433"/>
        <v/>
      </c>
      <c r="HN213" s="17" t="str">
        <f t="shared" ca="1" si="434"/>
        <v/>
      </c>
      <c r="HO213" s="17" t="str">
        <f t="shared" ca="1" si="435"/>
        <v/>
      </c>
      <c r="HP213" s="17" t="str">
        <f t="shared" ca="1" si="436"/>
        <v/>
      </c>
      <c r="HQ213" s="17" t="str">
        <f t="shared" ca="1" si="437"/>
        <v/>
      </c>
      <c r="HR213" s="17" t="str">
        <f t="shared" ca="1" si="438"/>
        <v/>
      </c>
      <c r="HS213" s="17" t="str">
        <f t="shared" ca="1" si="439"/>
        <v/>
      </c>
      <c r="HT213" s="17" t="str">
        <f t="shared" ca="1" si="440"/>
        <v/>
      </c>
      <c r="HU213" s="17" t="str">
        <f t="shared" ca="1" si="441"/>
        <v/>
      </c>
      <c r="HV213" s="17" t="str">
        <f t="shared" ca="1" si="442"/>
        <v/>
      </c>
      <c r="HW213" s="17" t="str">
        <f t="shared" ca="1" si="443"/>
        <v/>
      </c>
      <c r="HX213" s="17" t="str">
        <f t="shared" ca="1" si="444"/>
        <v/>
      </c>
      <c r="HY213" s="17" t="str">
        <f t="shared" ca="1" si="445"/>
        <v/>
      </c>
      <c r="HZ213" s="17" t="str">
        <f t="shared" ca="1" si="446"/>
        <v/>
      </c>
      <c r="IA213" s="17" t="str">
        <f t="shared" ca="1" si="447"/>
        <v/>
      </c>
      <c r="IB213" s="17" t="str">
        <f t="shared" ca="1" si="448"/>
        <v/>
      </c>
      <c r="IC213" s="17" t="str">
        <f t="shared" ca="1" si="449"/>
        <v/>
      </c>
      <c r="ID213" s="17" t="str">
        <f t="shared" ca="1" si="450"/>
        <v/>
      </c>
      <c r="IE213" s="17" t="str">
        <f t="shared" ca="1" si="451"/>
        <v/>
      </c>
      <c r="IF213" s="17" t="str">
        <f t="shared" ca="1" si="452"/>
        <v/>
      </c>
      <c r="IG213" s="17" t="str">
        <f t="shared" ca="1" si="453"/>
        <v/>
      </c>
      <c r="IH213" s="17" t="str">
        <f t="shared" ca="1" si="454"/>
        <v/>
      </c>
      <c r="II213" s="17" t="str">
        <f t="shared" ca="1" si="455"/>
        <v/>
      </c>
      <c r="IJ213" s="17" t="str">
        <f t="shared" ca="1" si="456"/>
        <v/>
      </c>
      <c r="IK213" s="17" t="str">
        <f t="shared" ca="1" si="457"/>
        <v/>
      </c>
      <c r="IL213" s="17" t="str">
        <f t="shared" ca="1" si="458"/>
        <v/>
      </c>
      <c r="IM213" s="17" t="str">
        <f t="shared" ca="1" si="459"/>
        <v/>
      </c>
      <c r="IN213" s="17" t="str">
        <f t="shared" ca="1" si="460"/>
        <v/>
      </c>
      <c r="IO213" s="17" t="str">
        <f t="shared" ca="1" si="461"/>
        <v/>
      </c>
      <c r="IP213" s="17" t="str">
        <f t="shared" ca="1" si="462"/>
        <v/>
      </c>
      <c r="IQ213" s="17" t="str">
        <f t="shared" ca="1" si="463"/>
        <v/>
      </c>
      <c r="IR213" s="17" t="str">
        <f t="shared" ca="1" si="464"/>
        <v/>
      </c>
      <c r="IS213" s="17" t="str">
        <f t="shared" ca="1" si="465"/>
        <v/>
      </c>
      <c r="IT213" s="17" t="str">
        <f t="shared" ca="1" si="466"/>
        <v/>
      </c>
      <c r="IU213" s="17" t="str">
        <f t="shared" ca="1" si="467"/>
        <v/>
      </c>
      <c r="IV213" s="17" t="str">
        <f t="shared" ca="1" si="468"/>
        <v/>
      </c>
      <c r="IW213" s="17" t="str">
        <f t="shared" ca="1" si="469"/>
        <v/>
      </c>
      <c r="IX213" s="17" t="str">
        <f t="shared" ca="1" si="470"/>
        <v/>
      </c>
      <c r="IY213" s="17" t="str">
        <f t="shared" ca="1" si="471"/>
        <v/>
      </c>
      <c r="IZ213" s="17" t="str">
        <f t="shared" ca="1" si="472"/>
        <v/>
      </c>
      <c r="JA213" s="17" t="str">
        <f t="shared" ca="1" si="473"/>
        <v/>
      </c>
      <c r="JB213" s="17" t="str">
        <f t="shared" ca="1" si="474"/>
        <v/>
      </c>
      <c r="JC213" s="17" t="str">
        <f t="shared" ca="1" si="475"/>
        <v/>
      </c>
      <c r="JD213" s="17" t="str">
        <f t="shared" ca="1" si="476"/>
        <v/>
      </c>
      <c r="JE213" s="17" t="str">
        <f t="shared" ca="1" si="477"/>
        <v/>
      </c>
      <c r="JF213" s="17" t="str">
        <f t="shared" ca="1" si="478"/>
        <v/>
      </c>
      <c r="JG213" s="17" t="str">
        <f t="shared" ca="1" si="479"/>
        <v/>
      </c>
      <c r="JH213" s="17" t="str">
        <f t="shared" ca="1" si="480"/>
        <v/>
      </c>
      <c r="JI213" s="17" t="str">
        <f t="shared" ca="1" si="481"/>
        <v/>
      </c>
      <c r="JJ213" s="17" t="str">
        <f t="shared" ca="1" si="482"/>
        <v/>
      </c>
      <c r="JK213" s="17" t="str">
        <f t="shared" ca="1" si="483"/>
        <v/>
      </c>
      <c r="JL213" s="17" t="str">
        <f t="shared" ca="1" si="484"/>
        <v/>
      </c>
      <c r="JM213" s="17" t="str">
        <f t="shared" ca="1" si="485"/>
        <v/>
      </c>
    </row>
    <row r="214" spans="1:273">
      <c r="A214" s="17" t="str">
        <f t="shared" si="486"/>
        <v>\\\0</v>
      </c>
      <c r="B214" s="17" t="str">
        <f t="shared" si="487"/>
        <v>\\\0</v>
      </c>
      <c r="C214" s="17" t="str">
        <f t="shared" si="488"/>
        <v>\\\0</v>
      </c>
      <c r="D214" s="17" t="str">
        <f t="shared" si="489"/>
        <v>\\\0</v>
      </c>
      <c r="E214" s="17" t="str">
        <f t="shared" si="490"/>
        <v>\\\0</v>
      </c>
      <c r="F214" s="17" t="str">
        <f t="shared" si="491"/>
        <v>\\\0</v>
      </c>
      <c r="G214" s="17" t="str">
        <f t="shared" si="492"/>
        <v>\\\0</v>
      </c>
      <c r="H214" s="17" t="str">
        <f t="shared" si="493"/>
        <v>\\\0</v>
      </c>
      <c r="I214" s="17" t="str">
        <f t="shared" si="494"/>
        <v>\\\0</v>
      </c>
      <c r="J214" s="17" t="str">
        <f t="shared" si="495"/>
        <v>\\\0</v>
      </c>
      <c r="K214" s="17" t="str">
        <f t="shared" si="496"/>
        <v>\\\0</v>
      </c>
      <c r="L214" s="17" t="str">
        <f t="shared" si="497"/>
        <v>\\\0</v>
      </c>
      <c r="M214" s="17" t="str">
        <f t="shared" si="498"/>
        <v>\\\0</v>
      </c>
      <c r="N214" s="17" t="str">
        <f t="shared" si="499"/>
        <v>\\\0</v>
      </c>
      <c r="O214" s="17" t="str">
        <f t="shared" si="500"/>
        <v>\\\0</v>
      </c>
      <c r="P214" s="17" t="str">
        <f t="shared" si="501"/>
        <v>\\\0</v>
      </c>
      <c r="R214" s="17" t="str">
        <f t="shared" si="502"/>
        <v>\\</v>
      </c>
      <c r="S214" s="38"/>
      <c r="T214" s="39"/>
      <c r="U214" s="31"/>
      <c r="V214" s="32"/>
      <c r="W214" s="36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35"/>
      <c r="DS214" s="287"/>
      <c r="DT214" s="36"/>
      <c r="DU214" s="37"/>
      <c r="DV214" s="28">
        <f>IF(AND($S214='자료입력 및 결과표시'!$B$6,COUNTIF($W214:$DR214,'자료입력 및 결과표시'!$C$6)&gt;=1),IF(OR('자료입력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DW214" s="28">
        <f>IF(AND($S214='자료입력 및 결과표시'!$B$7,COUNTIF($W214:$DR214,'자료입력 및 결과표시'!$C$7)&gt;=1),IF(OR('자료입력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DX214" s="28">
        <f>IF(AND($S214='자료입력 및 결과표시'!$B$8,COUNTIF($W214:$DR214,'자료입력 및 결과표시'!$C$8)&gt;=1),IF(OR('자료입력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DY214" s="28">
        <f>IF(AND($S214='자료입력 및 결과표시'!$B$9,COUNTIF($W214:$DR214,'자료입력 및 결과표시'!$C$9)&gt;=1),IF(OR('자료입력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DZ214" s="28">
        <f>IF(AND($S214='자료입력 및 결과표시'!$B$10,COUNTIF($W214:$DR214,'자료입력 및 결과표시'!$C$10)&gt;=1),IF(OR('자료입력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A214" s="28">
        <f>IF(AND($S214='자료입력 및 결과표시'!$B$11,COUNTIF($W214:$DR214,'자료입력 및 결과표시'!$C$11)&gt;=1),IF(OR('자료입력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B214" s="28">
        <f>IF(AND($S214='자료입력 및 결과표시'!$B$12,COUNTIF($W214:$DR214,'자료입력 및 결과표시'!$C$12)&gt;=1),IF(OR('자료입력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C214" s="28">
        <f>IF(AND($S214='자료입력 및 결과표시'!$B$13,COUNTIF($W214:$DR214,'자료입력 및 결과표시'!$C$13)&gt;=1),IF(OR('자료입력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D214" s="28">
        <f>IF(AND($S214='자료입력 및 결과표시'!$B$14,COUNTIF($W214:$DR214,'자료입력 및 결과표시'!$C$14)&gt;=1),IF(OR('자료입력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E214" s="28">
        <f>IF(AND($S214='자료입력 및 결과표시'!$B$15,COUNTIF($W214:$DR214,'자료입력 및 결과표시'!$C$15)&gt;=1),IF(OR('자료입력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F214" s="28">
        <f>IF(AND($S214='자료입력 및 결과표시'!$B$16,COUNTIF($W214:$DR214,'자료입력 및 결과표시'!$C$16)&gt;=1),IF(OR('자료입력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G214" s="28">
        <f>IF(AND($S214='자료입력 및 결과표시'!$B$17,COUNTIF($W214:$DR214,'자료입력 및 결과표시'!$C$17)&gt;=1),IF(OR('자료입력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H214" s="28">
        <f>IF(AND($S214='자료입력 및 결과표시'!$B$18,COUNTIF($W214:$DR214,'자료입력 및 결과표시'!$C$18)&gt;=1),IF(OR('자료입력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I214" s="28">
        <f>IF(AND($S214='자료입력 및 결과표시'!$B$19,COUNTIF($W214:$DR214,'자료입력 및 결과표시'!$C$19)&gt;=1),IF(OR('자료입력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J214" s="28">
        <f>IF(AND($S214='자료입력 및 결과표시'!$B$20,COUNTIF($W214:$DR214,'자료입력 및 결과표시'!$C$20)&gt;=1),IF(OR('자료입력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K214" s="28">
        <f>IF(AND($S214='자료입력 및 결과표시'!$B$21,COUNTIF($W214:$DR214,'자료입력 및 결과표시'!$C$21)&gt;=1),IF(OR('자료입력 및 결과표시'!$B$4+90&gt;=$V214,'자료입력 및 결과표시'!$B$4&lt;$U214),0,IF($V214-'자료입력 및 결과표시'!$B$4-90&gt;='자료입력 및 결과표시'!$E$4,'자료입력 및 결과표시'!$E$4,$V214-'자료입력 및 결과표시'!$B$4-90)),0)</f>
        <v>0</v>
      </c>
      <c r="EL214" s="17">
        <f>IF(AND(S214='자료입력 및 결과표시'!$B$6,COUNTIF('업무중복도(데이터 입력)'!$W214:$DR214,'자료입력 및 결과표시'!$C$6)&gt;=1),1,0)</f>
        <v>0</v>
      </c>
      <c r="EM214" s="17">
        <f>IF(AND(S214='자료입력 및 결과표시'!$B$7,COUNTIF('업무중복도(데이터 입력)'!$W214:$DR214,'자료입력 및 결과표시'!$C$7)&gt;=1),2,0)</f>
        <v>0</v>
      </c>
      <c r="EN214" s="17">
        <f>IF(AND(S214='자료입력 및 결과표시'!$B$8,COUNTIF('업무중복도(데이터 입력)'!$W214:$DR214,'자료입력 및 결과표시'!$C$8)&gt;=1),3,0)</f>
        <v>0</v>
      </c>
      <c r="EO214" s="17">
        <f>IF(AND(S214='자료입력 및 결과표시'!$B$9,COUNTIF('업무중복도(데이터 입력)'!$W214:$DR214,'자료입력 및 결과표시'!$C$9)&gt;=1),4,0)</f>
        <v>0</v>
      </c>
      <c r="EP214" s="17">
        <f>IF(AND(S214='자료입력 및 결과표시'!$B$10,COUNTIF('업무중복도(데이터 입력)'!$W214:$DR214,'자료입력 및 결과표시'!$C$10)&gt;=1),5,0)</f>
        <v>0</v>
      </c>
      <c r="EQ214" s="17">
        <f>IF(AND(S214='자료입력 및 결과표시'!$B$11,COUNTIF('업무중복도(데이터 입력)'!$W214:$DR214,'자료입력 및 결과표시'!$C$11)&gt;=1),6,0)</f>
        <v>0</v>
      </c>
      <c r="ER214" s="17">
        <f>IF(AND(S214='자료입력 및 결과표시'!$B$12,COUNTIF('업무중복도(데이터 입력)'!$W214:$DR214,'자료입력 및 결과표시'!$C$12)&gt;=1),7,0)</f>
        <v>0</v>
      </c>
      <c r="ES214" s="17">
        <f>IF(AND(S214='자료입력 및 결과표시'!$B$13,COUNTIF('업무중복도(데이터 입력)'!$W214:$DR214,'자료입력 및 결과표시'!$C$13)&gt;=1),8,0)</f>
        <v>0</v>
      </c>
      <c r="ET214" s="17">
        <f>IF(AND(S214='자료입력 및 결과표시'!$B$14,COUNTIF('업무중복도(데이터 입력)'!$W214:$DR214,'자료입력 및 결과표시'!$C$14)&gt;=1),9,0)</f>
        <v>0</v>
      </c>
      <c r="EU214" s="17">
        <f>IF(AND(S214='자료입력 및 결과표시'!$B$15,COUNTIF('업무중복도(데이터 입력)'!$W214:$DR214,'자료입력 및 결과표시'!$C$15)&gt;=1),10,0)</f>
        <v>0</v>
      </c>
      <c r="EV214" s="17">
        <f>IF(AND(S214='자료입력 및 결과표시'!$B$16,COUNTIF('업무중복도(데이터 입력)'!$W214:$DR214,'자료입력 및 결과표시'!$C$16)&gt;=1),11,0)</f>
        <v>0</v>
      </c>
      <c r="EW214" s="17">
        <f>IF(AND(S214='자료입력 및 결과표시'!$B$17,COUNTIF('업무중복도(데이터 입력)'!$W214:$DR214,'자료입력 및 결과표시'!$C$17)&gt;=1),12,0)</f>
        <v>0</v>
      </c>
      <c r="EX214" s="17">
        <f>IF(AND(S214='자료입력 및 결과표시'!$B$18,COUNTIF('업무중복도(데이터 입력)'!$W214:$DR214,'자료입력 및 결과표시'!$C$18)&gt;=1),13,0)</f>
        <v>0</v>
      </c>
      <c r="EY214" s="17">
        <f>IF(AND(S214='자료입력 및 결과표시'!$B$19,COUNTIF('업무중복도(데이터 입력)'!$W214:$DR214,'자료입력 및 결과표시'!$C$19)&gt;=1),14,0)</f>
        <v>0</v>
      </c>
      <c r="EZ214" s="17">
        <f>IF(AND(S214='자료입력 및 결과표시'!$B$20,COUNTIF('업무중복도(데이터 입력)'!$W214:$DR214,'자료입력 및 결과표시'!$C$20)&gt;=1),15,0)</f>
        <v>0</v>
      </c>
      <c r="FA214" s="17">
        <f>IF(AND(S214='자료입력 및 결과표시'!$B$21,COUNTIF('업무중복도(데이터 입력)'!$W214:$DR214,'자료입력 및 결과표시'!$C$21)&gt;=1),16,0)</f>
        <v>0</v>
      </c>
      <c r="FD214" s="270" t="str">
        <f ca="1">IFERROR(MATCH('자료입력 및 결과표시'!$C$62,OFFSET($R$3,$FD213,,1000),0)+$FD213,"")</f>
        <v/>
      </c>
      <c r="FE214" s="271" t="str">
        <f t="shared" ca="1" si="503"/>
        <v/>
      </c>
      <c r="FK214" s="17">
        <f t="shared" si="504"/>
        <v>0</v>
      </c>
      <c r="FO214"/>
      <c r="FP214" s="17" t="str">
        <f t="shared" ca="1" si="505"/>
        <v/>
      </c>
      <c r="FQ214" s="270" t="str">
        <f ca="1">IFERROR(MATCH('자료입력 및 결과표시'!$C$62,OFFSET($R$3,$FQ213,,1000),0)+$FQ213,"")</f>
        <v/>
      </c>
      <c r="FR214" s="17" t="str">
        <f t="shared" ca="1" si="386"/>
        <v/>
      </c>
      <c r="FS214" s="17" t="str">
        <f t="shared" ca="1" si="387"/>
        <v/>
      </c>
      <c r="FT214" s="17" t="str">
        <f t="shared" ca="1" si="388"/>
        <v/>
      </c>
      <c r="FU214" s="17" t="str">
        <f t="shared" ca="1" si="389"/>
        <v/>
      </c>
      <c r="FV214" s="17" t="str">
        <f t="shared" ca="1" si="390"/>
        <v/>
      </c>
      <c r="FW214" s="17" t="str">
        <f t="shared" ca="1" si="391"/>
        <v/>
      </c>
      <c r="FX214" s="17" t="str">
        <f t="shared" ca="1" si="392"/>
        <v/>
      </c>
      <c r="FY214" s="17" t="str">
        <f t="shared" ca="1" si="393"/>
        <v/>
      </c>
      <c r="FZ214" s="17" t="str">
        <f t="shared" ca="1" si="394"/>
        <v/>
      </c>
      <c r="GA214" s="17" t="str">
        <f t="shared" ca="1" si="395"/>
        <v/>
      </c>
      <c r="GB214" s="17" t="str">
        <f t="shared" ca="1" si="396"/>
        <v/>
      </c>
      <c r="GC214" s="17" t="str">
        <f t="shared" ca="1" si="397"/>
        <v/>
      </c>
      <c r="GD214" s="17" t="str">
        <f t="shared" ca="1" si="398"/>
        <v/>
      </c>
      <c r="GE214" s="17" t="str">
        <f t="shared" ca="1" si="399"/>
        <v/>
      </c>
      <c r="GF214" s="17" t="str">
        <f t="shared" ca="1" si="400"/>
        <v/>
      </c>
      <c r="GG214" s="17" t="str">
        <f t="shared" ca="1" si="401"/>
        <v/>
      </c>
      <c r="GH214" s="17" t="str">
        <f t="shared" ca="1" si="402"/>
        <v/>
      </c>
      <c r="GI214" s="17" t="str">
        <f t="shared" ca="1" si="403"/>
        <v/>
      </c>
      <c r="GJ214" s="17" t="str">
        <f t="shared" ca="1" si="404"/>
        <v/>
      </c>
      <c r="GK214" s="17" t="str">
        <f t="shared" ca="1" si="405"/>
        <v/>
      </c>
      <c r="GL214" s="17" t="str">
        <f t="shared" ca="1" si="406"/>
        <v/>
      </c>
      <c r="GM214" s="17" t="str">
        <f t="shared" ca="1" si="407"/>
        <v/>
      </c>
      <c r="GN214" s="17" t="str">
        <f t="shared" ca="1" si="408"/>
        <v/>
      </c>
      <c r="GO214" s="17" t="str">
        <f t="shared" ca="1" si="409"/>
        <v/>
      </c>
      <c r="GP214" s="17" t="str">
        <f t="shared" ca="1" si="410"/>
        <v/>
      </c>
      <c r="GQ214" s="17" t="str">
        <f t="shared" ca="1" si="411"/>
        <v/>
      </c>
      <c r="GR214" s="17" t="str">
        <f t="shared" ca="1" si="412"/>
        <v/>
      </c>
      <c r="GS214" s="17" t="str">
        <f t="shared" ca="1" si="413"/>
        <v/>
      </c>
      <c r="GT214" s="17" t="str">
        <f t="shared" ca="1" si="414"/>
        <v/>
      </c>
      <c r="GU214" s="17" t="str">
        <f t="shared" ca="1" si="415"/>
        <v/>
      </c>
      <c r="GV214" s="17" t="str">
        <f t="shared" ca="1" si="416"/>
        <v/>
      </c>
      <c r="GW214" s="17" t="str">
        <f t="shared" ca="1" si="417"/>
        <v/>
      </c>
      <c r="GX214" s="17" t="str">
        <f t="shared" ca="1" si="418"/>
        <v/>
      </c>
      <c r="GY214" s="17" t="str">
        <f t="shared" ca="1" si="419"/>
        <v/>
      </c>
      <c r="GZ214" s="17" t="str">
        <f t="shared" ca="1" si="420"/>
        <v/>
      </c>
      <c r="HA214" s="17" t="str">
        <f t="shared" ca="1" si="421"/>
        <v/>
      </c>
      <c r="HB214" s="17" t="str">
        <f t="shared" ca="1" si="422"/>
        <v/>
      </c>
      <c r="HC214" s="17" t="str">
        <f t="shared" ca="1" si="423"/>
        <v/>
      </c>
      <c r="HD214" s="17" t="str">
        <f t="shared" ca="1" si="424"/>
        <v/>
      </c>
      <c r="HE214" s="17" t="str">
        <f t="shared" ca="1" si="425"/>
        <v/>
      </c>
      <c r="HF214" s="17" t="str">
        <f t="shared" ca="1" si="426"/>
        <v/>
      </c>
      <c r="HG214" s="17" t="str">
        <f t="shared" ca="1" si="427"/>
        <v/>
      </c>
      <c r="HH214" s="17" t="str">
        <f t="shared" ca="1" si="428"/>
        <v/>
      </c>
      <c r="HI214" s="17" t="str">
        <f t="shared" ca="1" si="429"/>
        <v/>
      </c>
      <c r="HJ214" s="17" t="str">
        <f t="shared" ca="1" si="430"/>
        <v/>
      </c>
      <c r="HK214" s="17" t="str">
        <f t="shared" ca="1" si="431"/>
        <v/>
      </c>
      <c r="HL214" s="17" t="str">
        <f t="shared" ca="1" si="432"/>
        <v/>
      </c>
      <c r="HM214" s="17" t="str">
        <f t="shared" ca="1" si="433"/>
        <v/>
      </c>
      <c r="HN214" s="17" t="str">
        <f t="shared" ca="1" si="434"/>
        <v/>
      </c>
      <c r="HO214" s="17" t="str">
        <f t="shared" ca="1" si="435"/>
        <v/>
      </c>
      <c r="HP214" s="17" t="str">
        <f t="shared" ca="1" si="436"/>
        <v/>
      </c>
      <c r="HQ214" s="17" t="str">
        <f t="shared" ca="1" si="437"/>
        <v/>
      </c>
      <c r="HR214" s="17" t="str">
        <f t="shared" ca="1" si="438"/>
        <v/>
      </c>
      <c r="HS214" s="17" t="str">
        <f t="shared" ca="1" si="439"/>
        <v/>
      </c>
      <c r="HT214" s="17" t="str">
        <f t="shared" ca="1" si="440"/>
        <v/>
      </c>
      <c r="HU214" s="17" t="str">
        <f t="shared" ca="1" si="441"/>
        <v/>
      </c>
      <c r="HV214" s="17" t="str">
        <f t="shared" ca="1" si="442"/>
        <v/>
      </c>
      <c r="HW214" s="17" t="str">
        <f t="shared" ca="1" si="443"/>
        <v/>
      </c>
      <c r="HX214" s="17" t="str">
        <f t="shared" ca="1" si="444"/>
        <v/>
      </c>
      <c r="HY214" s="17" t="str">
        <f t="shared" ca="1" si="445"/>
        <v/>
      </c>
      <c r="HZ214" s="17" t="str">
        <f t="shared" ca="1" si="446"/>
        <v/>
      </c>
      <c r="IA214" s="17" t="str">
        <f t="shared" ca="1" si="447"/>
        <v/>
      </c>
      <c r="IB214" s="17" t="str">
        <f t="shared" ca="1" si="448"/>
        <v/>
      </c>
      <c r="IC214" s="17" t="str">
        <f t="shared" ca="1" si="449"/>
        <v/>
      </c>
      <c r="ID214" s="17" t="str">
        <f t="shared" ca="1" si="450"/>
        <v/>
      </c>
      <c r="IE214" s="17" t="str">
        <f t="shared" ca="1" si="451"/>
        <v/>
      </c>
      <c r="IF214" s="17" t="str">
        <f t="shared" ca="1" si="452"/>
        <v/>
      </c>
      <c r="IG214" s="17" t="str">
        <f t="shared" ca="1" si="453"/>
        <v/>
      </c>
      <c r="IH214" s="17" t="str">
        <f t="shared" ca="1" si="454"/>
        <v/>
      </c>
      <c r="II214" s="17" t="str">
        <f t="shared" ca="1" si="455"/>
        <v/>
      </c>
      <c r="IJ214" s="17" t="str">
        <f t="shared" ca="1" si="456"/>
        <v/>
      </c>
      <c r="IK214" s="17" t="str">
        <f t="shared" ca="1" si="457"/>
        <v/>
      </c>
      <c r="IL214" s="17" t="str">
        <f t="shared" ca="1" si="458"/>
        <v/>
      </c>
      <c r="IM214" s="17" t="str">
        <f t="shared" ca="1" si="459"/>
        <v/>
      </c>
      <c r="IN214" s="17" t="str">
        <f t="shared" ca="1" si="460"/>
        <v/>
      </c>
      <c r="IO214" s="17" t="str">
        <f t="shared" ca="1" si="461"/>
        <v/>
      </c>
      <c r="IP214" s="17" t="str">
        <f t="shared" ca="1" si="462"/>
        <v/>
      </c>
      <c r="IQ214" s="17" t="str">
        <f t="shared" ca="1" si="463"/>
        <v/>
      </c>
      <c r="IR214" s="17" t="str">
        <f t="shared" ca="1" si="464"/>
        <v/>
      </c>
      <c r="IS214" s="17" t="str">
        <f t="shared" ca="1" si="465"/>
        <v/>
      </c>
      <c r="IT214" s="17" t="str">
        <f t="shared" ca="1" si="466"/>
        <v/>
      </c>
      <c r="IU214" s="17" t="str">
        <f t="shared" ca="1" si="467"/>
        <v/>
      </c>
      <c r="IV214" s="17" t="str">
        <f t="shared" ca="1" si="468"/>
        <v/>
      </c>
      <c r="IW214" s="17" t="str">
        <f t="shared" ca="1" si="469"/>
        <v/>
      </c>
      <c r="IX214" s="17" t="str">
        <f t="shared" ca="1" si="470"/>
        <v/>
      </c>
      <c r="IY214" s="17" t="str">
        <f t="shared" ca="1" si="471"/>
        <v/>
      </c>
      <c r="IZ214" s="17" t="str">
        <f t="shared" ca="1" si="472"/>
        <v/>
      </c>
      <c r="JA214" s="17" t="str">
        <f t="shared" ca="1" si="473"/>
        <v/>
      </c>
      <c r="JB214" s="17" t="str">
        <f t="shared" ca="1" si="474"/>
        <v/>
      </c>
      <c r="JC214" s="17" t="str">
        <f t="shared" ca="1" si="475"/>
        <v/>
      </c>
      <c r="JD214" s="17" t="str">
        <f t="shared" ca="1" si="476"/>
        <v/>
      </c>
      <c r="JE214" s="17" t="str">
        <f t="shared" ca="1" si="477"/>
        <v/>
      </c>
      <c r="JF214" s="17" t="str">
        <f t="shared" ca="1" si="478"/>
        <v/>
      </c>
      <c r="JG214" s="17" t="str">
        <f t="shared" ca="1" si="479"/>
        <v/>
      </c>
      <c r="JH214" s="17" t="str">
        <f t="shared" ca="1" si="480"/>
        <v/>
      </c>
      <c r="JI214" s="17" t="str">
        <f t="shared" ca="1" si="481"/>
        <v/>
      </c>
      <c r="JJ214" s="17" t="str">
        <f t="shared" ca="1" si="482"/>
        <v/>
      </c>
      <c r="JK214" s="17" t="str">
        <f t="shared" ca="1" si="483"/>
        <v/>
      </c>
      <c r="JL214" s="17" t="str">
        <f t="shared" ca="1" si="484"/>
        <v/>
      </c>
      <c r="JM214" s="17" t="str">
        <f t="shared" ca="1" si="485"/>
        <v/>
      </c>
    </row>
    <row r="215" spans="1:273">
      <c r="A215" s="17" t="str">
        <f t="shared" si="486"/>
        <v>\\\0</v>
      </c>
      <c r="B215" s="17" t="str">
        <f t="shared" si="487"/>
        <v>\\\0</v>
      </c>
      <c r="C215" s="17" t="str">
        <f t="shared" si="488"/>
        <v>\\\0</v>
      </c>
      <c r="D215" s="17" t="str">
        <f t="shared" si="489"/>
        <v>\\\0</v>
      </c>
      <c r="E215" s="17" t="str">
        <f t="shared" si="490"/>
        <v>\\\0</v>
      </c>
      <c r="F215" s="17" t="str">
        <f t="shared" si="491"/>
        <v>\\\0</v>
      </c>
      <c r="G215" s="17" t="str">
        <f t="shared" si="492"/>
        <v>\\\0</v>
      </c>
      <c r="H215" s="17" t="str">
        <f t="shared" si="493"/>
        <v>\\\0</v>
      </c>
      <c r="I215" s="17" t="str">
        <f t="shared" si="494"/>
        <v>\\\0</v>
      </c>
      <c r="J215" s="17" t="str">
        <f t="shared" si="495"/>
        <v>\\\0</v>
      </c>
      <c r="K215" s="17" t="str">
        <f t="shared" si="496"/>
        <v>\\\0</v>
      </c>
      <c r="L215" s="17" t="str">
        <f t="shared" si="497"/>
        <v>\\\0</v>
      </c>
      <c r="M215" s="17" t="str">
        <f t="shared" si="498"/>
        <v>\\\0</v>
      </c>
      <c r="N215" s="17" t="str">
        <f t="shared" si="499"/>
        <v>\\\0</v>
      </c>
      <c r="O215" s="17" t="str">
        <f t="shared" si="500"/>
        <v>\\\0</v>
      </c>
      <c r="P215" s="17" t="str">
        <f t="shared" si="501"/>
        <v>\\\0</v>
      </c>
      <c r="R215" s="17" t="str">
        <f t="shared" si="502"/>
        <v>\\</v>
      </c>
      <c r="S215" s="38"/>
      <c r="T215" s="39"/>
      <c r="U215" s="31"/>
      <c r="V215" s="32"/>
      <c r="W215" s="36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35"/>
      <c r="DS215" s="287"/>
      <c r="DT215" s="36"/>
      <c r="DU215" s="37"/>
      <c r="DV215" s="28">
        <f>IF(AND($S215='자료입력 및 결과표시'!$B$6,COUNTIF($W215:$DR215,'자료입력 및 결과표시'!$C$6)&gt;=1),IF(OR('자료입력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DW215" s="28">
        <f>IF(AND($S215='자료입력 및 결과표시'!$B$7,COUNTIF($W215:$DR215,'자료입력 및 결과표시'!$C$7)&gt;=1),IF(OR('자료입력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DX215" s="28">
        <f>IF(AND($S215='자료입력 및 결과표시'!$B$8,COUNTIF($W215:$DR215,'자료입력 및 결과표시'!$C$8)&gt;=1),IF(OR('자료입력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DY215" s="28">
        <f>IF(AND($S215='자료입력 및 결과표시'!$B$9,COUNTIF($W215:$DR215,'자료입력 및 결과표시'!$C$9)&gt;=1),IF(OR('자료입력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DZ215" s="28">
        <f>IF(AND($S215='자료입력 및 결과표시'!$B$10,COUNTIF($W215:$DR215,'자료입력 및 결과표시'!$C$10)&gt;=1),IF(OR('자료입력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A215" s="28">
        <f>IF(AND($S215='자료입력 및 결과표시'!$B$11,COUNTIF($W215:$DR215,'자료입력 및 결과표시'!$C$11)&gt;=1),IF(OR('자료입력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B215" s="28">
        <f>IF(AND($S215='자료입력 및 결과표시'!$B$12,COUNTIF($W215:$DR215,'자료입력 및 결과표시'!$C$12)&gt;=1),IF(OR('자료입력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C215" s="28">
        <f>IF(AND($S215='자료입력 및 결과표시'!$B$13,COUNTIF($W215:$DR215,'자료입력 및 결과표시'!$C$13)&gt;=1),IF(OR('자료입력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D215" s="28">
        <f>IF(AND($S215='자료입력 및 결과표시'!$B$14,COUNTIF($W215:$DR215,'자료입력 및 결과표시'!$C$14)&gt;=1),IF(OR('자료입력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E215" s="28">
        <f>IF(AND($S215='자료입력 및 결과표시'!$B$15,COUNTIF($W215:$DR215,'자료입력 및 결과표시'!$C$15)&gt;=1),IF(OR('자료입력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F215" s="28">
        <f>IF(AND($S215='자료입력 및 결과표시'!$B$16,COUNTIF($W215:$DR215,'자료입력 및 결과표시'!$C$16)&gt;=1),IF(OR('자료입력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G215" s="28">
        <f>IF(AND($S215='자료입력 및 결과표시'!$B$17,COUNTIF($W215:$DR215,'자료입력 및 결과표시'!$C$17)&gt;=1),IF(OR('자료입력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H215" s="28">
        <f>IF(AND($S215='자료입력 및 결과표시'!$B$18,COUNTIF($W215:$DR215,'자료입력 및 결과표시'!$C$18)&gt;=1),IF(OR('자료입력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I215" s="28">
        <f>IF(AND($S215='자료입력 및 결과표시'!$B$19,COUNTIF($W215:$DR215,'자료입력 및 결과표시'!$C$19)&gt;=1),IF(OR('자료입력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J215" s="28">
        <f>IF(AND($S215='자료입력 및 결과표시'!$B$20,COUNTIF($W215:$DR215,'자료입력 및 결과표시'!$C$20)&gt;=1),IF(OR('자료입력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K215" s="28">
        <f>IF(AND($S215='자료입력 및 결과표시'!$B$21,COUNTIF($W215:$DR215,'자료입력 및 결과표시'!$C$21)&gt;=1),IF(OR('자료입력 및 결과표시'!$B$4+90&gt;=$V215,'자료입력 및 결과표시'!$B$4&lt;$U215),0,IF($V215-'자료입력 및 결과표시'!$B$4-90&gt;='자료입력 및 결과표시'!$E$4,'자료입력 및 결과표시'!$E$4,$V215-'자료입력 및 결과표시'!$B$4-90)),0)</f>
        <v>0</v>
      </c>
      <c r="EL215" s="17">
        <f>IF(AND(S215='자료입력 및 결과표시'!$B$6,COUNTIF('업무중복도(데이터 입력)'!$W215:$DR215,'자료입력 및 결과표시'!$C$6)&gt;=1),1,0)</f>
        <v>0</v>
      </c>
      <c r="EM215" s="17">
        <f>IF(AND(S215='자료입력 및 결과표시'!$B$7,COUNTIF('업무중복도(데이터 입력)'!$W215:$DR215,'자료입력 및 결과표시'!$C$7)&gt;=1),2,0)</f>
        <v>0</v>
      </c>
      <c r="EN215" s="17">
        <f>IF(AND(S215='자료입력 및 결과표시'!$B$8,COUNTIF('업무중복도(데이터 입력)'!$W215:$DR215,'자료입력 및 결과표시'!$C$8)&gt;=1),3,0)</f>
        <v>0</v>
      </c>
      <c r="EO215" s="17">
        <f>IF(AND(S215='자료입력 및 결과표시'!$B$9,COUNTIF('업무중복도(데이터 입력)'!$W215:$DR215,'자료입력 및 결과표시'!$C$9)&gt;=1),4,0)</f>
        <v>0</v>
      </c>
      <c r="EP215" s="17">
        <f>IF(AND(S215='자료입력 및 결과표시'!$B$10,COUNTIF('업무중복도(데이터 입력)'!$W215:$DR215,'자료입력 및 결과표시'!$C$10)&gt;=1),5,0)</f>
        <v>0</v>
      </c>
      <c r="EQ215" s="17">
        <f>IF(AND(S215='자료입력 및 결과표시'!$B$11,COUNTIF('업무중복도(데이터 입력)'!$W215:$DR215,'자료입력 및 결과표시'!$C$11)&gt;=1),6,0)</f>
        <v>0</v>
      </c>
      <c r="ER215" s="17">
        <f>IF(AND(S215='자료입력 및 결과표시'!$B$12,COUNTIF('업무중복도(데이터 입력)'!$W215:$DR215,'자료입력 및 결과표시'!$C$12)&gt;=1),7,0)</f>
        <v>0</v>
      </c>
      <c r="ES215" s="17">
        <f>IF(AND(S215='자료입력 및 결과표시'!$B$13,COUNTIF('업무중복도(데이터 입력)'!$W215:$DR215,'자료입력 및 결과표시'!$C$13)&gt;=1),8,0)</f>
        <v>0</v>
      </c>
      <c r="ET215" s="17">
        <f>IF(AND(S215='자료입력 및 결과표시'!$B$14,COUNTIF('업무중복도(데이터 입력)'!$W215:$DR215,'자료입력 및 결과표시'!$C$14)&gt;=1),9,0)</f>
        <v>0</v>
      </c>
      <c r="EU215" s="17">
        <f>IF(AND(S215='자료입력 및 결과표시'!$B$15,COUNTIF('업무중복도(데이터 입력)'!$W215:$DR215,'자료입력 및 결과표시'!$C$15)&gt;=1),10,0)</f>
        <v>0</v>
      </c>
      <c r="EV215" s="17">
        <f>IF(AND(S215='자료입력 및 결과표시'!$B$16,COUNTIF('업무중복도(데이터 입력)'!$W215:$DR215,'자료입력 및 결과표시'!$C$16)&gt;=1),11,0)</f>
        <v>0</v>
      </c>
      <c r="EW215" s="17">
        <f>IF(AND(S215='자료입력 및 결과표시'!$B$17,COUNTIF('업무중복도(데이터 입력)'!$W215:$DR215,'자료입력 및 결과표시'!$C$17)&gt;=1),12,0)</f>
        <v>0</v>
      </c>
      <c r="EX215" s="17">
        <f>IF(AND(S215='자료입력 및 결과표시'!$B$18,COUNTIF('업무중복도(데이터 입력)'!$W215:$DR215,'자료입력 및 결과표시'!$C$18)&gt;=1),13,0)</f>
        <v>0</v>
      </c>
      <c r="EY215" s="17">
        <f>IF(AND(S215='자료입력 및 결과표시'!$B$19,COUNTIF('업무중복도(데이터 입력)'!$W215:$DR215,'자료입력 및 결과표시'!$C$19)&gt;=1),14,0)</f>
        <v>0</v>
      </c>
      <c r="EZ215" s="17">
        <f>IF(AND(S215='자료입력 및 결과표시'!$B$20,COUNTIF('업무중복도(데이터 입력)'!$W215:$DR215,'자료입력 및 결과표시'!$C$20)&gt;=1),15,0)</f>
        <v>0</v>
      </c>
      <c r="FA215" s="17">
        <f>IF(AND(S215='자료입력 및 결과표시'!$B$21,COUNTIF('업무중복도(데이터 입력)'!$W215:$DR215,'자료입력 및 결과표시'!$C$21)&gt;=1),16,0)</f>
        <v>0</v>
      </c>
      <c r="FD215" s="270" t="str">
        <f ca="1">IFERROR(MATCH('자료입력 및 결과표시'!$C$62,OFFSET($R$3,$FD214,,1000),0)+$FD214,"")</f>
        <v/>
      </c>
      <c r="FE215" s="271" t="str">
        <f t="shared" ca="1" si="503"/>
        <v/>
      </c>
      <c r="FK215" s="17">
        <f t="shared" si="504"/>
        <v>0</v>
      </c>
      <c r="FO215"/>
      <c r="FP215" s="17" t="str">
        <f t="shared" ca="1" si="505"/>
        <v/>
      </c>
      <c r="FQ215" s="270" t="str">
        <f ca="1">IFERROR(MATCH('자료입력 및 결과표시'!$C$62,OFFSET($R$3,$FQ214,,1000),0)+$FQ214,"")</f>
        <v/>
      </c>
      <c r="FR215" s="17" t="str">
        <f t="shared" ca="1" si="386"/>
        <v/>
      </c>
      <c r="FS215" s="17" t="str">
        <f t="shared" ca="1" si="387"/>
        <v/>
      </c>
      <c r="FT215" s="17" t="str">
        <f t="shared" ca="1" si="388"/>
        <v/>
      </c>
      <c r="FU215" s="17" t="str">
        <f t="shared" ca="1" si="389"/>
        <v/>
      </c>
      <c r="FV215" s="17" t="str">
        <f t="shared" ca="1" si="390"/>
        <v/>
      </c>
      <c r="FW215" s="17" t="str">
        <f t="shared" ca="1" si="391"/>
        <v/>
      </c>
      <c r="FX215" s="17" t="str">
        <f t="shared" ca="1" si="392"/>
        <v/>
      </c>
      <c r="FY215" s="17" t="str">
        <f t="shared" ca="1" si="393"/>
        <v/>
      </c>
      <c r="FZ215" s="17" t="str">
        <f t="shared" ca="1" si="394"/>
        <v/>
      </c>
      <c r="GA215" s="17" t="str">
        <f t="shared" ca="1" si="395"/>
        <v/>
      </c>
      <c r="GB215" s="17" t="str">
        <f t="shared" ca="1" si="396"/>
        <v/>
      </c>
      <c r="GC215" s="17" t="str">
        <f t="shared" ca="1" si="397"/>
        <v/>
      </c>
      <c r="GD215" s="17" t="str">
        <f t="shared" ca="1" si="398"/>
        <v/>
      </c>
      <c r="GE215" s="17" t="str">
        <f t="shared" ca="1" si="399"/>
        <v/>
      </c>
      <c r="GF215" s="17" t="str">
        <f t="shared" ca="1" si="400"/>
        <v/>
      </c>
      <c r="GG215" s="17" t="str">
        <f t="shared" ca="1" si="401"/>
        <v/>
      </c>
      <c r="GH215" s="17" t="str">
        <f t="shared" ca="1" si="402"/>
        <v/>
      </c>
      <c r="GI215" s="17" t="str">
        <f t="shared" ca="1" si="403"/>
        <v/>
      </c>
      <c r="GJ215" s="17" t="str">
        <f t="shared" ca="1" si="404"/>
        <v/>
      </c>
      <c r="GK215" s="17" t="str">
        <f t="shared" ca="1" si="405"/>
        <v/>
      </c>
      <c r="GL215" s="17" t="str">
        <f t="shared" ca="1" si="406"/>
        <v/>
      </c>
      <c r="GM215" s="17" t="str">
        <f t="shared" ca="1" si="407"/>
        <v/>
      </c>
      <c r="GN215" s="17" t="str">
        <f t="shared" ca="1" si="408"/>
        <v/>
      </c>
      <c r="GO215" s="17" t="str">
        <f t="shared" ca="1" si="409"/>
        <v/>
      </c>
      <c r="GP215" s="17" t="str">
        <f t="shared" ca="1" si="410"/>
        <v/>
      </c>
      <c r="GQ215" s="17" t="str">
        <f t="shared" ca="1" si="411"/>
        <v/>
      </c>
      <c r="GR215" s="17" t="str">
        <f t="shared" ca="1" si="412"/>
        <v/>
      </c>
      <c r="GS215" s="17" t="str">
        <f t="shared" ca="1" si="413"/>
        <v/>
      </c>
      <c r="GT215" s="17" t="str">
        <f t="shared" ca="1" si="414"/>
        <v/>
      </c>
      <c r="GU215" s="17" t="str">
        <f t="shared" ca="1" si="415"/>
        <v/>
      </c>
      <c r="GV215" s="17" t="str">
        <f t="shared" ca="1" si="416"/>
        <v/>
      </c>
      <c r="GW215" s="17" t="str">
        <f t="shared" ca="1" si="417"/>
        <v/>
      </c>
      <c r="GX215" s="17" t="str">
        <f t="shared" ca="1" si="418"/>
        <v/>
      </c>
      <c r="GY215" s="17" t="str">
        <f t="shared" ca="1" si="419"/>
        <v/>
      </c>
      <c r="GZ215" s="17" t="str">
        <f t="shared" ca="1" si="420"/>
        <v/>
      </c>
      <c r="HA215" s="17" t="str">
        <f t="shared" ca="1" si="421"/>
        <v/>
      </c>
      <c r="HB215" s="17" t="str">
        <f t="shared" ca="1" si="422"/>
        <v/>
      </c>
      <c r="HC215" s="17" t="str">
        <f t="shared" ca="1" si="423"/>
        <v/>
      </c>
      <c r="HD215" s="17" t="str">
        <f t="shared" ca="1" si="424"/>
        <v/>
      </c>
      <c r="HE215" s="17" t="str">
        <f t="shared" ca="1" si="425"/>
        <v/>
      </c>
      <c r="HF215" s="17" t="str">
        <f t="shared" ca="1" si="426"/>
        <v/>
      </c>
      <c r="HG215" s="17" t="str">
        <f t="shared" ca="1" si="427"/>
        <v/>
      </c>
      <c r="HH215" s="17" t="str">
        <f t="shared" ca="1" si="428"/>
        <v/>
      </c>
      <c r="HI215" s="17" t="str">
        <f t="shared" ca="1" si="429"/>
        <v/>
      </c>
      <c r="HJ215" s="17" t="str">
        <f t="shared" ca="1" si="430"/>
        <v/>
      </c>
      <c r="HK215" s="17" t="str">
        <f t="shared" ca="1" si="431"/>
        <v/>
      </c>
      <c r="HL215" s="17" t="str">
        <f t="shared" ca="1" si="432"/>
        <v/>
      </c>
      <c r="HM215" s="17" t="str">
        <f t="shared" ca="1" si="433"/>
        <v/>
      </c>
      <c r="HN215" s="17" t="str">
        <f t="shared" ca="1" si="434"/>
        <v/>
      </c>
      <c r="HO215" s="17" t="str">
        <f t="shared" ca="1" si="435"/>
        <v/>
      </c>
      <c r="HP215" s="17" t="str">
        <f t="shared" ca="1" si="436"/>
        <v/>
      </c>
      <c r="HQ215" s="17" t="str">
        <f t="shared" ca="1" si="437"/>
        <v/>
      </c>
      <c r="HR215" s="17" t="str">
        <f t="shared" ca="1" si="438"/>
        <v/>
      </c>
      <c r="HS215" s="17" t="str">
        <f t="shared" ca="1" si="439"/>
        <v/>
      </c>
      <c r="HT215" s="17" t="str">
        <f t="shared" ca="1" si="440"/>
        <v/>
      </c>
      <c r="HU215" s="17" t="str">
        <f t="shared" ca="1" si="441"/>
        <v/>
      </c>
      <c r="HV215" s="17" t="str">
        <f t="shared" ca="1" si="442"/>
        <v/>
      </c>
      <c r="HW215" s="17" t="str">
        <f t="shared" ca="1" si="443"/>
        <v/>
      </c>
      <c r="HX215" s="17" t="str">
        <f t="shared" ca="1" si="444"/>
        <v/>
      </c>
      <c r="HY215" s="17" t="str">
        <f t="shared" ca="1" si="445"/>
        <v/>
      </c>
      <c r="HZ215" s="17" t="str">
        <f t="shared" ca="1" si="446"/>
        <v/>
      </c>
      <c r="IA215" s="17" t="str">
        <f t="shared" ca="1" si="447"/>
        <v/>
      </c>
      <c r="IB215" s="17" t="str">
        <f t="shared" ca="1" si="448"/>
        <v/>
      </c>
      <c r="IC215" s="17" t="str">
        <f t="shared" ca="1" si="449"/>
        <v/>
      </c>
      <c r="ID215" s="17" t="str">
        <f t="shared" ca="1" si="450"/>
        <v/>
      </c>
      <c r="IE215" s="17" t="str">
        <f t="shared" ca="1" si="451"/>
        <v/>
      </c>
      <c r="IF215" s="17" t="str">
        <f t="shared" ca="1" si="452"/>
        <v/>
      </c>
      <c r="IG215" s="17" t="str">
        <f t="shared" ca="1" si="453"/>
        <v/>
      </c>
      <c r="IH215" s="17" t="str">
        <f t="shared" ca="1" si="454"/>
        <v/>
      </c>
      <c r="II215" s="17" t="str">
        <f t="shared" ca="1" si="455"/>
        <v/>
      </c>
      <c r="IJ215" s="17" t="str">
        <f t="shared" ca="1" si="456"/>
        <v/>
      </c>
      <c r="IK215" s="17" t="str">
        <f t="shared" ca="1" si="457"/>
        <v/>
      </c>
      <c r="IL215" s="17" t="str">
        <f t="shared" ca="1" si="458"/>
        <v/>
      </c>
      <c r="IM215" s="17" t="str">
        <f t="shared" ca="1" si="459"/>
        <v/>
      </c>
      <c r="IN215" s="17" t="str">
        <f t="shared" ca="1" si="460"/>
        <v/>
      </c>
      <c r="IO215" s="17" t="str">
        <f t="shared" ca="1" si="461"/>
        <v/>
      </c>
      <c r="IP215" s="17" t="str">
        <f t="shared" ca="1" si="462"/>
        <v/>
      </c>
      <c r="IQ215" s="17" t="str">
        <f t="shared" ca="1" si="463"/>
        <v/>
      </c>
      <c r="IR215" s="17" t="str">
        <f t="shared" ca="1" si="464"/>
        <v/>
      </c>
      <c r="IS215" s="17" t="str">
        <f t="shared" ca="1" si="465"/>
        <v/>
      </c>
      <c r="IT215" s="17" t="str">
        <f t="shared" ca="1" si="466"/>
        <v/>
      </c>
      <c r="IU215" s="17" t="str">
        <f t="shared" ca="1" si="467"/>
        <v/>
      </c>
      <c r="IV215" s="17" t="str">
        <f t="shared" ca="1" si="468"/>
        <v/>
      </c>
      <c r="IW215" s="17" t="str">
        <f t="shared" ca="1" si="469"/>
        <v/>
      </c>
      <c r="IX215" s="17" t="str">
        <f t="shared" ca="1" si="470"/>
        <v/>
      </c>
      <c r="IY215" s="17" t="str">
        <f t="shared" ca="1" si="471"/>
        <v/>
      </c>
      <c r="IZ215" s="17" t="str">
        <f t="shared" ca="1" si="472"/>
        <v/>
      </c>
      <c r="JA215" s="17" t="str">
        <f t="shared" ca="1" si="473"/>
        <v/>
      </c>
      <c r="JB215" s="17" t="str">
        <f t="shared" ca="1" si="474"/>
        <v/>
      </c>
      <c r="JC215" s="17" t="str">
        <f t="shared" ca="1" si="475"/>
        <v/>
      </c>
      <c r="JD215" s="17" t="str">
        <f t="shared" ca="1" si="476"/>
        <v/>
      </c>
      <c r="JE215" s="17" t="str">
        <f t="shared" ca="1" si="477"/>
        <v/>
      </c>
      <c r="JF215" s="17" t="str">
        <f t="shared" ca="1" si="478"/>
        <v/>
      </c>
      <c r="JG215" s="17" t="str">
        <f t="shared" ca="1" si="479"/>
        <v/>
      </c>
      <c r="JH215" s="17" t="str">
        <f t="shared" ca="1" si="480"/>
        <v/>
      </c>
      <c r="JI215" s="17" t="str">
        <f t="shared" ca="1" si="481"/>
        <v/>
      </c>
      <c r="JJ215" s="17" t="str">
        <f t="shared" ca="1" si="482"/>
        <v/>
      </c>
      <c r="JK215" s="17" t="str">
        <f t="shared" ca="1" si="483"/>
        <v/>
      </c>
      <c r="JL215" s="17" t="str">
        <f t="shared" ca="1" si="484"/>
        <v/>
      </c>
      <c r="JM215" s="17" t="str">
        <f t="shared" ca="1" si="485"/>
        <v/>
      </c>
    </row>
    <row r="216" spans="1:273">
      <c r="A216" s="17" t="str">
        <f t="shared" si="486"/>
        <v>\\\0</v>
      </c>
      <c r="B216" s="17" t="str">
        <f t="shared" si="487"/>
        <v>\\\0</v>
      </c>
      <c r="C216" s="17" t="str">
        <f t="shared" si="488"/>
        <v>\\\0</v>
      </c>
      <c r="D216" s="17" t="str">
        <f t="shared" si="489"/>
        <v>\\\0</v>
      </c>
      <c r="E216" s="17" t="str">
        <f t="shared" si="490"/>
        <v>\\\0</v>
      </c>
      <c r="F216" s="17" t="str">
        <f t="shared" si="491"/>
        <v>\\\0</v>
      </c>
      <c r="G216" s="17" t="str">
        <f t="shared" si="492"/>
        <v>\\\0</v>
      </c>
      <c r="H216" s="17" t="str">
        <f t="shared" si="493"/>
        <v>\\\0</v>
      </c>
      <c r="I216" s="17" t="str">
        <f t="shared" si="494"/>
        <v>\\\0</v>
      </c>
      <c r="J216" s="17" t="str">
        <f t="shared" si="495"/>
        <v>\\\0</v>
      </c>
      <c r="K216" s="17" t="str">
        <f t="shared" si="496"/>
        <v>\\\0</v>
      </c>
      <c r="L216" s="17" t="str">
        <f t="shared" si="497"/>
        <v>\\\0</v>
      </c>
      <c r="M216" s="17" t="str">
        <f t="shared" si="498"/>
        <v>\\\0</v>
      </c>
      <c r="N216" s="17" t="str">
        <f t="shared" si="499"/>
        <v>\\\0</v>
      </c>
      <c r="O216" s="17" t="str">
        <f t="shared" si="500"/>
        <v>\\\0</v>
      </c>
      <c r="P216" s="17" t="str">
        <f t="shared" si="501"/>
        <v>\\\0</v>
      </c>
      <c r="R216" s="17" t="str">
        <f t="shared" si="502"/>
        <v>\\</v>
      </c>
      <c r="S216" s="38"/>
      <c r="T216" s="39"/>
      <c r="U216" s="31"/>
      <c r="V216" s="32"/>
      <c r="W216" s="36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35"/>
      <c r="DS216" s="287"/>
      <c r="DT216" s="36"/>
      <c r="DU216" s="37"/>
      <c r="DV216" s="28">
        <f>IF(AND($S216='자료입력 및 결과표시'!$B$6,COUNTIF($W216:$DR216,'자료입력 및 결과표시'!$C$6)&gt;=1),IF(OR('자료입력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DW216" s="28">
        <f>IF(AND($S216='자료입력 및 결과표시'!$B$7,COUNTIF($W216:$DR216,'자료입력 및 결과표시'!$C$7)&gt;=1),IF(OR('자료입력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DX216" s="28">
        <f>IF(AND($S216='자료입력 및 결과표시'!$B$8,COUNTIF($W216:$DR216,'자료입력 및 결과표시'!$C$8)&gt;=1),IF(OR('자료입력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DY216" s="28">
        <f>IF(AND($S216='자료입력 및 결과표시'!$B$9,COUNTIF($W216:$DR216,'자료입력 및 결과표시'!$C$9)&gt;=1),IF(OR('자료입력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DZ216" s="28">
        <f>IF(AND($S216='자료입력 및 결과표시'!$B$10,COUNTIF($W216:$DR216,'자료입력 및 결과표시'!$C$10)&gt;=1),IF(OR('자료입력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A216" s="28">
        <f>IF(AND($S216='자료입력 및 결과표시'!$B$11,COUNTIF($W216:$DR216,'자료입력 및 결과표시'!$C$11)&gt;=1),IF(OR('자료입력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B216" s="28">
        <f>IF(AND($S216='자료입력 및 결과표시'!$B$12,COUNTIF($W216:$DR216,'자료입력 및 결과표시'!$C$12)&gt;=1),IF(OR('자료입력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C216" s="28">
        <f>IF(AND($S216='자료입력 및 결과표시'!$B$13,COUNTIF($W216:$DR216,'자료입력 및 결과표시'!$C$13)&gt;=1),IF(OR('자료입력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D216" s="28">
        <f>IF(AND($S216='자료입력 및 결과표시'!$B$14,COUNTIF($W216:$DR216,'자료입력 및 결과표시'!$C$14)&gt;=1),IF(OR('자료입력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E216" s="28">
        <f>IF(AND($S216='자료입력 및 결과표시'!$B$15,COUNTIF($W216:$DR216,'자료입력 및 결과표시'!$C$15)&gt;=1),IF(OR('자료입력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F216" s="28">
        <f>IF(AND($S216='자료입력 및 결과표시'!$B$16,COUNTIF($W216:$DR216,'자료입력 및 결과표시'!$C$16)&gt;=1),IF(OR('자료입력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G216" s="28">
        <f>IF(AND($S216='자료입력 및 결과표시'!$B$17,COUNTIF($W216:$DR216,'자료입력 및 결과표시'!$C$17)&gt;=1),IF(OR('자료입력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H216" s="28">
        <f>IF(AND($S216='자료입력 및 결과표시'!$B$18,COUNTIF($W216:$DR216,'자료입력 및 결과표시'!$C$18)&gt;=1),IF(OR('자료입력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I216" s="28">
        <f>IF(AND($S216='자료입력 및 결과표시'!$B$19,COUNTIF($W216:$DR216,'자료입력 및 결과표시'!$C$19)&gt;=1),IF(OR('자료입력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J216" s="28">
        <f>IF(AND($S216='자료입력 및 결과표시'!$B$20,COUNTIF($W216:$DR216,'자료입력 및 결과표시'!$C$20)&gt;=1),IF(OR('자료입력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K216" s="28">
        <f>IF(AND($S216='자료입력 및 결과표시'!$B$21,COUNTIF($W216:$DR216,'자료입력 및 결과표시'!$C$21)&gt;=1),IF(OR('자료입력 및 결과표시'!$B$4+90&gt;=$V216,'자료입력 및 결과표시'!$B$4&lt;$U216),0,IF($V216-'자료입력 및 결과표시'!$B$4-90&gt;='자료입력 및 결과표시'!$E$4,'자료입력 및 결과표시'!$E$4,$V216-'자료입력 및 결과표시'!$B$4-90)),0)</f>
        <v>0</v>
      </c>
      <c r="EL216" s="17">
        <f>IF(AND(S216='자료입력 및 결과표시'!$B$6,COUNTIF('업무중복도(데이터 입력)'!$W216:$DR216,'자료입력 및 결과표시'!$C$6)&gt;=1),1,0)</f>
        <v>0</v>
      </c>
      <c r="EM216" s="17">
        <f>IF(AND(S216='자료입력 및 결과표시'!$B$7,COUNTIF('업무중복도(데이터 입력)'!$W216:$DR216,'자료입력 및 결과표시'!$C$7)&gt;=1),2,0)</f>
        <v>0</v>
      </c>
      <c r="EN216" s="17">
        <f>IF(AND(S216='자료입력 및 결과표시'!$B$8,COUNTIF('업무중복도(데이터 입력)'!$W216:$DR216,'자료입력 및 결과표시'!$C$8)&gt;=1),3,0)</f>
        <v>0</v>
      </c>
      <c r="EO216" s="17">
        <f>IF(AND(S216='자료입력 및 결과표시'!$B$9,COUNTIF('업무중복도(데이터 입력)'!$W216:$DR216,'자료입력 및 결과표시'!$C$9)&gt;=1),4,0)</f>
        <v>0</v>
      </c>
      <c r="EP216" s="17">
        <f>IF(AND(S216='자료입력 및 결과표시'!$B$10,COUNTIF('업무중복도(데이터 입력)'!$W216:$DR216,'자료입력 및 결과표시'!$C$10)&gt;=1),5,0)</f>
        <v>0</v>
      </c>
      <c r="EQ216" s="17">
        <f>IF(AND(S216='자료입력 및 결과표시'!$B$11,COUNTIF('업무중복도(데이터 입력)'!$W216:$DR216,'자료입력 및 결과표시'!$C$11)&gt;=1),6,0)</f>
        <v>0</v>
      </c>
      <c r="ER216" s="17">
        <f>IF(AND(S216='자료입력 및 결과표시'!$B$12,COUNTIF('업무중복도(데이터 입력)'!$W216:$DR216,'자료입력 및 결과표시'!$C$12)&gt;=1),7,0)</f>
        <v>0</v>
      </c>
      <c r="ES216" s="17">
        <f>IF(AND(S216='자료입력 및 결과표시'!$B$13,COUNTIF('업무중복도(데이터 입력)'!$W216:$DR216,'자료입력 및 결과표시'!$C$13)&gt;=1),8,0)</f>
        <v>0</v>
      </c>
      <c r="ET216" s="17">
        <f>IF(AND(S216='자료입력 및 결과표시'!$B$14,COUNTIF('업무중복도(데이터 입력)'!$W216:$DR216,'자료입력 및 결과표시'!$C$14)&gt;=1),9,0)</f>
        <v>0</v>
      </c>
      <c r="EU216" s="17">
        <f>IF(AND(S216='자료입력 및 결과표시'!$B$15,COUNTIF('업무중복도(데이터 입력)'!$W216:$DR216,'자료입력 및 결과표시'!$C$15)&gt;=1),10,0)</f>
        <v>0</v>
      </c>
      <c r="EV216" s="17">
        <f>IF(AND(S216='자료입력 및 결과표시'!$B$16,COUNTIF('업무중복도(데이터 입력)'!$W216:$DR216,'자료입력 및 결과표시'!$C$16)&gt;=1),11,0)</f>
        <v>0</v>
      </c>
      <c r="EW216" s="17">
        <f>IF(AND(S216='자료입력 및 결과표시'!$B$17,COUNTIF('업무중복도(데이터 입력)'!$W216:$DR216,'자료입력 및 결과표시'!$C$17)&gt;=1),12,0)</f>
        <v>0</v>
      </c>
      <c r="EX216" s="17">
        <f>IF(AND(S216='자료입력 및 결과표시'!$B$18,COUNTIF('업무중복도(데이터 입력)'!$W216:$DR216,'자료입력 및 결과표시'!$C$18)&gt;=1),13,0)</f>
        <v>0</v>
      </c>
      <c r="EY216" s="17">
        <f>IF(AND(S216='자료입력 및 결과표시'!$B$19,COUNTIF('업무중복도(데이터 입력)'!$W216:$DR216,'자료입력 및 결과표시'!$C$19)&gt;=1),14,0)</f>
        <v>0</v>
      </c>
      <c r="EZ216" s="17">
        <f>IF(AND(S216='자료입력 및 결과표시'!$B$20,COUNTIF('업무중복도(데이터 입력)'!$W216:$DR216,'자료입력 및 결과표시'!$C$20)&gt;=1),15,0)</f>
        <v>0</v>
      </c>
      <c r="FA216" s="17">
        <f>IF(AND(S216='자료입력 및 결과표시'!$B$21,COUNTIF('업무중복도(데이터 입력)'!$W216:$DR216,'자료입력 및 결과표시'!$C$21)&gt;=1),16,0)</f>
        <v>0</v>
      </c>
      <c r="FD216" s="270" t="str">
        <f ca="1">IFERROR(MATCH('자료입력 및 결과표시'!$C$62,OFFSET($R$3,$FD215,,1000),0)+$FD215,"")</f>
        <v/>
      </c>
      <c r="FE216" s="271" t="str">
        <f t="shared" ca="1" si="503"/>
        <v/>
      </c>
      <c r="FK216" s="17">
        <f t="shared" si="504"/>
        <v>0</v>
      </c>
      <c r="FO216"/>
      <c r="FP216" s="17" t="str">
        <f t="shared" ca="1" si="505"/>
        <v/>
      </c>
      <c r="FQ216" s="270" t="str">
        <f ca="1">IFERROR(MATCH('자료입력 및 결과표시'!$C$62,OFFSET($R$3,$FQ215,,1000),0)+$FQ215,"")</f>
        <v/>
      </c>
      <c r="FR216" s="17" t="str">
        <f t="shared" ca="1" si="386"/>
        <v/>
      </c>
      <c r="FS216" s="17" t="str">
        <f t="shared" ca="1" si="387"/>
        <v/>
      </c>
      <c r="FT216" s="17" t="str">
        <f t="shared" ca="1" si="388"/>
        <v/>
      </c>
      <c r="FU216" s="17" t="str">
        <f t="shared" ca="1" si="389"/>
        <v/>
      </c>
      <c r="FV216" s="17" t="str">
        <f t="shared" ca="1" si="390"/>
        <v/>
      </c>
      <c r="FW216" s="17" t="str">
        <f t="shared" ca="1" si="391"/>
        <v/>
      </c>
      <c r="FX216" s="17" t="str">
        <f t="shared" ca="1" si="392"/>
        <v/>
      </c>
      <c r="FY216" s="17" t="str">
        <f t="shared" ca="1" si="393"/>
        <v/>
      </c>
      <c r="FZ216" s="17" t="str">
        <f t="shared" ca="1" si="394"/>
        <v/>
      </c>
      <c r="GA216" s="17" t="str">
        <f t="shared" ca="1" si="395"/>
        <v/>
      </c>
      <c r="GB216" s="17" t="str">
        <f t="shared" ca="1" si="396"/>
        <v/>
      </c>
      <c r="GC216" s="17" t="str">
        <f t="shared" ca="1" si="397"/>
        <v/>
      </c>
      <c r="GD216" s="17" t="str">
        <f t="shared" ca="1" si="398"/>
        <v/>
      </c>
      <c r="GE216" s="17" t="str">
        <f t="shared" ca="1" si="399"/>
        <v/>
      </c>
      <c r="GF216" s="17" t="str">
        <f t="shared" ca="1" si="400"/>
        <v/>
      </c>
      <c r="GG216" s="17" t="str">
        <f t="shared" ca="1" si="401"/>
        <v/>
      </c>
      <c r="GH216" s="17" t="str">
        <f t="shared" ca="1" si="402"/>
        <v/>
      </c>
      <c r="GI216" s="17" t="str">
        <f t="shared" ca="1" si="403"/>
        <v/>
      </c>
      <c r="GJ216" s="17" t="str">
        <f t="shared" ca="1" si="404"/>
        <v/>
      </c>
      <c r="GK216" s="17" t="str">
        <f t="shared" ca="1" si="405"/>
        <v/>
      </c>
      <c r="GL216" s="17" t="str">
        <f t="shared" ca="1" si="406"/>
        <v/>
      </c>
      <c r="GM216" s="17" t="str">
        <f t="shared" ca="1" si="407"/>
        <v/>
      </c>
      <c r="GN216" s="17" t="str">
        <f t="shared" ca="1" si="408"/>
        <v/>
      </c>
      <c r="GO216" s="17" t="str">
        <f t="shared" ca="1" si="409"/>
        <v/>
      </c>
      <c r="GP216" s="17" t="str">
        <f t="shared" ca="1" si="410"/>
        <v/>
      </c>
      <c r="GQ216" s="17" t="str">
        <f t="shared" ca="1" si="411"/>
        <v/>
      </c>
      <c r="GR216" s="17" t="str">
        <f t="shared" ca="1" si="412"/>
        <v/>
      </c>
      <c r="GS216" s="17" t="str">
        <f t="shared" ca="1" si="413"/>
        <v/>
      </c>
      <c r="GT216" s="17" t="str">
        <f t="shared" ca="1" si="414"/>
        <v/>
      </c>
      <c r="GU216" s="17" t="str">
        <f t="shared" ca="1" si="415"/>
        <v/>
      </c>
      <c r="GV216" s="17" t="str">
        <f t="shared" ca="1" si="416"/>
        <v/>
      </c>
      <c r="GW216" s="17" t="str">
        <f t="shared" ca="1" si="417"/>
        <v/>
      </c>
      <c r="GX216" s="17" t="str">
        <f t="shared" ca="1" si="418"/>
        <v/>
      </c>
      <c r="GY216" s="17" t="str">
        <f t="shared" ca="1" si="419"/>
        <v/>
      </c>
      <c r="GZ216" s="17" t="str">
        <f t="shared" ca="1" si="420"/>
        <v/>
      </c>
      <c r="HA216" s="17" t="str">
        <f t="shared" ca="1" si="421"/>
        <v/>
      </c>
      <c r="HB216" s="17" t="str">
        <f t="shared" ca="1" si="422"/>
        <v/>
      </c>
      <c r="HC216" s="17" t="str">
        <f t="shared" ca="1" si="423"/>
        <v/>
      </c>
      <c r="HD216" s="17" t="str">
        <f t="shared" ca="1" si="424"/>
        <v/>
      </c>
      <c r="HE216" s="17" t="str">
        <f t="shared" ca="1" si="425"/>
        <v/>
      </c>
      <c r="HF216" s="17" t="str">
        <f t="shared" ca="1" si="426"/>
        <v/>
      </c>
      <c r="HG216" s="17" t="str">
        <f t="shared" ca="1" si="427"/>
        <v/>
      </c>
      <c r="HH216" s="17" t="str">
        <f t="shared" ca="1" si="428"/>
        <v/>
      </c>
      <c r="HI216" s="17" t="str">
        <f t="shared" ca="1" si="429"/>
        <v/>
      </c>
      <c r="HJ216" s="17" t="str">
        <f t="shared" ca="1" si="430"/>
        <v/>
      </c>
      <c r="HK216" s="17" t="str">
        <f t="shared" ca="1" si="431"/>
        <v/>
      </c>
      <c r="HL216" s="17" t="str">
        <f t="shared" ca="1" si="432"/>
        <v/>
      </c>
      <c r="HM216" s="17" t="str">
        <f t="shared" ca="1" si="433"/>
        <v/>
      </c>
      <c r="HN216" s="17" t="str">
        <f t="shared" ca="1" si="434"/>
        <v/>
      </c>
      <c r="HO216" s="17" t="str">
        <f t="shared" ca="1" si="435"/>
        <v/>
      </c>
      <c r="HP216" s="17" t="str">
        <f t="shared" ca="1" si="436"/>
        <v/>
      </c>
      <c r="HQ216" s="17" t="str">
        <f t="shared" ca="1" si="437"/>
        <v/>
      </c>
      <c r="HR216" s="17" t="str">
        <f t="shared" ca="1" si="438"/>
        <v/>
      </c>
      <c r="HS216" s="17" t="str">
        <f t="shared" ca="1" si="439"/>
        <v/>
      </c>
      <c r="HT216" s="17" t="str">
        <f t="shared" ca="1" si="440"/>
        <v/>
      </c>
      <c r="HU216" s="17" t="str">
        <f t="shared" ca="1" si="441"/>
        <v/>
      </c>
      <c r="HV216" s="17" t="str">
        <f t="shared" ca="1" si="442"/>
        <v/>
      </c>
      <c r="HW216" s="17" t="str">
        <f t="shared" ca="1" si="443"/>
        <v/>
      </c>
      <c r="HX216" s="17" t="str">
        <f t="shared" ca="1" si="444"/>
        <v/>
      </c>
      <c r="HY216" s="17" t="str">
        <f t="shared" ca="1" si="445"/>
        <v/>
      </c>
      <c r="HZ216" s="17" t="str">
        <f t="shared" ca="1" si="446"/>
        <v/>
      </c>
      <c r="IA216" s="17" t="str">
        <f t="shared" ca="1" si="447"/>
        <v/>
      </c>
      <c r="IB216" s="17" t="str">
        <f t="shared" ca="1" si="448"/>
        <v/>
      </c>
      <c r="IC216" s="17" t="str">
        <f t="shared" ca="1" si="449"/>
        <v/>
      </c>
      <c r="ID216" s="17" t="str">
        <f t="shared" ca="1" si="450"/>
        <v/>
      </c>
      <c r="IE216" s="17" t="str">
        <f t="shared" ca="1" si="451"/>
        <v/>
      </c>
      <c r="IF216" s="17" t="str">
        <f t="shared" ca="1" si="452"/>
        <v/>
      </c>
      <c r="IG216" s="17" t="str">
        <f t="shared" ca="1" si="453"/>
        <v/>
      </c>
      <c r="IH216" s="17" t="str">
        <f t="shared" ca="1" si="454"/>
        <v/>
      </c>
      <c r="II216" s="17" t="str">
        <f t="shared" ca="1" si="455"/>
        <v/>
      </c>
      <c r="IJ216" s="17" t="str">
        <f t="shared" ca="1" si="456"/>
        <v/>
      </c>
      <c r="IK216" s="17" t="str">
        <f t="shared" ca="1" si="457"/>
        <v/>
      </c>
      <c r="IL216" s="17" t="str">
        <f t="shared" ca="1" si="458"/>
        <v/>
      </c>
      <c r="IM216" s="17" t="str">
        <f t="shared" ca="1" si="459"/>
        <v/>
      </c>
      <c r="IN216" s="17" t="str">
        <f t="shared" ca="1" si="460"/>
        <v/>
      </c>
      <c r="IO216" s="17" t="str">
        <f t="shared" ca="1" si="461"/>
        <v/>
      </c>
      <c r="IP216" s="17" t="str">
        <f t="shared" ca="1" si="462"/>
        <v/>
      </c>
      <c r="IQ216" s="17" t="str">
        <f t="shared" ca="1" si="463"/>
        <v/>
      </c>
      <c r="IR216" s="17" t="str">
        <f t="shared" ca="1" si="464"/>
        <v/>
      </c>
      <c r="IS216" s="17" t="str">
        <f t="shared" ca="1" si="465"/>
        <v/>
      </c>
      <c r="IT216" s="17" t="str">
        <f t="shared" ca="1" si="466"/>
        <v/>
      </c>
      <c r="IU216" s="17" t="str">
        <f t="shared" ca="1" si="467"/>
        <v/>
      </c>
      <c r="IV216" s="17" t="str">
        <f t="shared" ca="1" si="468"/>
        <v/>
      </c>
      <c r="IW216" s="17" t="str">
        <f t="shared" ca="1" si="469"/>
        <v/>
      </c>
      <c r="IX216" s="17" t="str">
        <f t="shared" ca="1" si="470"/>
        <v/>
      </c>
      <c r="IY216" s="17" t="str">
        <f t="shared" ca="1" si="471"/>
        <v/>
      </c>
      <c r="IZ216" s="17" t="str">
        <f t="shared" ca="1" si="472"/>
        <v/>
      </c>
      <c r="JA216" s="17" t="str">
        <f t="shared" ca="1" si="473"/>
        <v/>
      </c>
      <c r="JB216" s="17" t="str">
        <f t="shared" ca="1" si="474"/>
        <v/>
      </c>
      <c r="JC216" s="17" t="str">
        <f t="shared" ca="1" si="475"/>
        <v/>
      </c>
      <c r="JD216" s="17" t="str">
        <f t="shared" ca="1" si="476"/>
        <v/>
      </c>
      <c r="JE216" s="17" t="str">
        <f t="shared" ca="1" si="477"/>
        <v/>
      </c>
      <c r="JF216" s="17" t="str">
        <f t="shared" ca="1" si="478"/>
        <v/>
      </c>
      <c r="JG216" s="17" t="str">
        <f t="shared" ca="1" si="479"/>
        <v/>
      </c>
      <c r="JH216" s="17" t="str">
        <f t="shared" ca="1" si="480"/>
        <v/>
      </c>
      <c r="JI216" s="17" t="str">
        <f t="shared" ca="1" si="481"/>
        <v/>
      </c>
      <c r="JJ216" s="17" t="str">
        <f t="shared" ca="1" si="482"/>
        <v/>
      </c>
      <c r="JK216" s="17" t="str">
        <f t="shared" ca="1" si="483"/>
        <v/>
      </c>
      <c r="JL216" s="17" t="str">
        <f t="shared" ca="1" si="484"/>
        <v/>
      </c>
      <c r="JM216" s="17" t="str">
        <f t="shared" ca="1" si="485"/>
        <v/>
      </c>
    </row>
    <row r="217" spans="1:273">
      <c r="A217" s="17" t="str">
        <f t="shared" si="486"/>
        <v>\\\0</v>
      </c>
      <c r="B217" s="17" t="str">
        <f t="shared" si="487"/>
        <v>\\\0</v>
      </c>
      <c r="C217" s="17" t="str">
        <f t="shared" si="488"/>
        <v>\\\0</v>
      </c>
      <c r="D217" s="17" t="str">
        <f t="shared" si="489"/>
        <v>\\\0</v>
      </c>
      <c r="E217" s="17" t="str">
        <f t="shared" si="490"/>
        <v>\\\0</v>
      </c>
      <c r="F217" s="17" t="str">
        <f t="shared" si="491"/>
        <v>\\\0</v>
      </c>
      <c r="G217" s="17" t="str">
        <f t="shared" si="492"/>
        <v>\\\0</v>
      </c>
      <c r="H217" s="17" t="str">
        <f t="shared" si="493"/>
        <v>\\\0</v>
      </c>
      <c r="I217" s="17" t="str">
        <f t="shared" si="494"/>
        <v>\\\0</v>
      </c>
      <c r="J217" s="17" t="str">
        <f t="shared" si="495"/>
        <v>\\\0</v>
      </c>
      <c r="K217" s="17" t="str">
        <f t="shared" si="496"/>
        <v>\\\0</v>
      </c>
      <c r="L217" s="17" t="str">
        <f t="shared" si="497"/>
        <v>\\\0</v>
      </c>
      <c r="M217" s="17" t="str">
        <f t="shared" si="498"/>
        <v>\\\0</v>
      </c>
      <c r="N217" s="17" t="str">
        <f t="shared" si="499"/>
        <v>\\\0</v>
      </c>
      <c r="O217" s="17" t="str">
        <f t="shared" si="500"/>
        <v>\\\0</v>
      </c>
      <c r="P217" s="17" t="str">
        <f t="shared" si="501"/>
        <v>\\\0</v>
      </c>
      <c r="R217" s="17" t="str">
        <f t="shared" si="502"/>
        <v>\\</v>
      </c>
      <c r="S217" s="38"/>
      <c r="T217" s="39"/>
      <c r="U217" s="31"/>
      <c r="V217" s="32"/>
      <c r="W217" s="36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35"/>
      <c r="DS217" s="287"/>
      <c r="DT217" s="36"/>
      <c r="DU217" s="37"/>
      <c r="DV217" s="28">
        <f>IF(AND($S217='자료입력 및 결과표시'!$B$6,COUNTIF($W217:$DR217,'자료입력 및 결과표시'!$C$6)&gt;=1),IF(OR('자료입력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DW217" s="28">
        <f>IF(AND($S217='자료입력 및 결과표시'!$B$7,COUNTIF($W217:$DR217,'자료입력 및 결과표시'!$C$7)&gt;=1),IF(OR('자료입력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DX217" s="28">
        <f>IF(AND($S217='자료입력 및 결과표시'!$B$8,COUNTIF($W217:$DR217,'자료입력 및 결과표시'!$C$8)&gt;=1),IF(OR('자료입력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DY217" s="28">
        <f>IF(AND($S217='자료입력 및 결과표시'!$B$9,COUNTIF($W217:$DR217,'자료입력 및 결과표시'!$C$9)&gt;=1),IF(OR('자료입력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DZ217" s="28">
        <f>IF(AND($S217='자료입력 및 결과표시'!$B$10,COUNTIF($W217:$DR217,'자료입력 및 결과표시'!$C$10)&gt;=1),IF(OR('자료입력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A217" s="28">
        <f>IF(AND($S217='자료입력 및 결과표시'!$B$11,COUNTIF($W217:$DR217,'자료입력 및 결과표시'!$C$11)&gt;=1),IF(OR('자료입력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B217" s="28">
        <f>IF(AND($S217='자료입력 및 결과표시'!$B$12,COUNTIF($W217:$DR217,'자료입력 및 결과표시'!$C$12)&gt;=1),IF(OR('자료입력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C217" s="28">
        <f>IF(AND($S217='자료입력 및 결과표시'!$B$13,COUNTIF($W217:$DR217,'자료입력 및 결과표시'!$C$13)&gt;=1),IF(OR('자료입력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D217" s="28">
        <f>IF(AND($S217='자료입력 및 결과표시'!$B$14,COUNTIF($W217:$DR217,'자료입력 및 결과표시'!$C$14)&gt;=1),IF(OR('자료입력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E217" s="28">
        <f>IF(AND($S217='자료입력 및 결과표시'!$B$15,COUNTIF($W217:$DR217,'자료입력 및 결과표시'!$C$15)&gt;=1),IF(OR('자료입력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F217" s="28">
        <f>IF(AND($S217='자료입력 및 결과표시'!$B$16,COUNTIF($W217:$DR217,'자료입력 및 결과표시'!$C$16)&gt;=1),IF(OR('자료입력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G217" s="28">
        <f>IF(AND($S217='자료입력 및 결과표시'!$B$17,COUNTIF($W217:$DR217,'자료입력 및 결과표시'!$C$17)&gt;=1),IF(OR('자료입력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H217" s="28">
        <f>IF(AND($S217='자료입력 및 결과표시'!$B$18,COUNTIF($W217:$DR217,'자료입력 및 결과표시'!$C$18)&gt;=1),IF(OR('자료입력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I217" s="28">
        <f>IF(AND($S217='자료입력 및 결과표시'!$B$19,COUNTIF($W217:$DR217,'자료입력 및 결과표시'!$C$19)&gt;=1),IF(OR('자료입력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J217" s="28">
        <f>IF(AND($S217='자료입력 및 결과표시'!$B$20,COUNTIF($W217:$DR217,'자료입력 및 결과표시'!$C$20)&gt;=1),IF(OR('자료입력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K217" s="28">
        <f>IF(AND($S217='자료입력 및 결과표시'!$B$21,COUNTIF($W217:$DR217,'자료입력 및 결과표시'!$C$21)&gt;=1),IF(OR('자료입력 및 결과표시'!$B$4+90&gt;=$V217,'자료입력 및 결과표시'!$B$4&lt;$U217),0,IF($V217-'자료입력 및 결과표시'!$B$4-90&gt;='자료입력 및 결과표시'!$E$4,'자료입력 및 결과표시'!$E$4,$V217-'자료입력 및 결과표시'!$B$4-90)),0)</f>
        <v>0</v>
      </c>
      <c r="EL217" s="17">
        <f>IF(AND(S217='자료입력 및 결과표시'!$B$6,COUNTIF('업무중복도(데이터 입력)'!$W217:$DR217,'자료입력 및 결과표시'!$C$6)&gt;=1),1,0)</f>
        <v>0</v>
      </c>
      <c r="EM217" s="17">
        <f>IF(AND(S217='자료입력 및 결과표시'!$B$7,COUNTIF('업무중복도(데이터 입력)'!$W217:$DR217,'자료입력 및 결과표시'!$C$7)&gt;=1),2,0)</f>
        <v>0</v>
      </c>
      <c r="EN217" s="17">
        <f>IF(AND(S217='자료입력 및 결과표시'!$B$8,COUNTIF('업무중복도(데이터 입력)'!$W217:$DR217,'자료입력 및 결과표시'!$C$8)&gt;=1),3,0)</f>
        <v>0</v>
      </c>
      <c r="EO217" s="17">
        <f>IF(AND(S217='자료입력 및 결과표시'!$B$9,COUNTIF('업무중복도(데이터 입력)'!$W217:$DR217,'자료입력 및 결과표시'!$C$9)&gt;=1),4,0)</f>
        <v>0</v>
      </c>
      <c r="EP217" s="17">
        <f>IF(AND(S217='자료입력 및 결과표시'!$B$10,COUNTIF('업무중복도(데이터 입력)'!$W217:$DR217,'자료입력 및 결과표시'!$C$10)&gt;=1),5,0)</f>
        <v>0</v>
      </c>
      <c r="EQ217" s="17">
        <f>IF(AND(S217='자료입력 및 결과표시'!$B$11,COUNTIF('업무중복도(데이터 입력)'!$W217:$DR217,'자료입력 및 결과표시'!$C$11)&gt;=1),6,0)</f>
        <v>0</v>
      </c>
      <c r="ER217" s="17">
        <f>IF(AND(S217='자료입력 및 결과표시'!$B$12,COUNTIF('업무중복도(데이터 입력)'!$W217:$DR217,'자료입력 및 결과표시'!$C$12)&gt;=1),7,0)</f>
        <v>0</v>
      </c>
      <c r="ES217" s="17">
        <f>IF(AND(S217='자료입력 및 결과표시'!$B$13,COUNTIF('업무중복도(데이터 입력)'!$W217:$DR217,'자료입력 및 결과표시'!$C$13)&gt;=1),8,0)</f>
        <v>0</v>
      </c>
      <c r="ET217" s="17">
        <f>IF(AND(S217='자료입력 및 결과표시'!$B$14,COUNTIF('업무중복도(데이터 입력)'!$W217:$DR217,'자료입력 및 결과표시'!$C$14)&gt;=1),9,0)</f>
        <v>0</v>
      </c>
      <c r="EU217" s="17">
        <f>IF(AND(S217='자료입력 및 결과표시'!$B$15,COUNTIF('업무중복도(데이터 입력)'!$W217:$DR217,'자료입력 및 결과표시'!$C$15)&gt;=1),10,0)</f>
        <v>0</v>
      </c>
      <c r="EV217" s="17">
        <f>IF(AND(S217='자료입력 및 결과표시'!$B$16,COUNTIF('업무중복도(데이터 입력)'!$W217:$DR217,'자료입력 및 결과표시'!$C$16)&gt;=1),11,0)</f>
        <v>0</v>
      </c>
      <c r="EW217" s="17">
        <f>IF(AND(S217='자료입력 및 결과표시'!$B$17,COUNTIF('업무중복도(데이터 입력)'!$W217:$DR217,'자료입력 및 결과표시'!$C$17)&gt;=1),12,0)</f>
        <v>0</v>
      </c>
      <c r="EX217" s="17">
        <f>IF(AND(S217='자료입력 및 결과표시'!$B$18,COUNTIF('업무중복도(데이터 입력)'!$W217:$DR217,'자료입력 및 결과표시'!$C$18)&gt;=1),13,0)</f>
        <v>0</v>
      </c>
      <c r="EY217" s="17">
        <f>IF(AND(S217='자료입력 및 결과표시'!$B$19,COUNTIF('업무중복도(데이터 입력)'!$W217:$DR217,'자료입력 및 결과표시'!$C$19)&gt;=1),14,0)</f>
        <v>0</v>
      </c>
      <c r="EZ217" s="17">
        <f>IF(AND(S217='자료입력 및 결과표시'!$B$20,COUNTIF('업무중복도(데이터 입력)'!$W217:$DR217,'자료입력 및 결과표시'!$C$20)&gt;=1),15,0)</f>
        <v>0</v>
      </c>
      <c r="FA217" s="17">
        <f>IF(AND(S217='자료입력 및 결과표시'!$B$21,COUNTIF('업무중복도(데이터 입력)'!$W217:$DR217,'자료입력 및 결과표시'!$C$21)&gt;=1),16,0)</f>
        <v>0</v>
      </c>
      <c r="FD217" s="270" t="str">
        <f ca="1">IFERROR(MATCH('자료입력 및 결과표시'!$C$62,OFFSET($R$3,$FD216,,1000),0)+$FD216,"")</f>
        <v/>
      </c>
      <c r="FE217" s="271" t="str">
        <f t="shared" ca="1" si="503"/>
        <v/>
      </c>
      <c r="FK217" s="17">
        <f t="shared" si="504"/>
        <v>0</v>
      </c>
      <c r="FO217"/>
      <c r="FP217" s="17" t="str">
        <f t="shared" ca="1" si="505"/>
        <v/>
      </c>
      <c r="FQ217" s="270" t="str">
        <f ca="1">IFERROR(MATCH('자료입력 및 결과표시'!$C$62,OFFSET($R$3,$FQ216,,1000),0)+$FQ216,"")</f>
        <v/>
      </c>
      <c r="FR217" s="17" t="str">
        <f t="shared" ca="1" si="386"/>
        <v/>
      </c>
      <c r="FS217" s="17" t="str">
        <f t="shared" ca="1" si="387"/>
        <v/>
      </c>
      <c r="FT217" s="17" t="str">
        <f t="shared" ca="1" si="388"/>
        <v/>
      </c>
      <c r="FU217" s="17" t="str">
        <f t="shared" ca="1" si="389"/>
        <v/>
      </c>
      <c r="FV217" s="17" t="str">
        <f t="shared" ca="1" si="390"/>
        <v/>
      </c>
      <c r="FW217" s="17" t="str">
        <f t="shared" ca="1" si="391"/>
        <v/>
      </c>
      <c r="FX217" s="17" t="str">
        <f t="shared" ca="1" si="392"/>
        <v/>
      </c>
      <c r="FY217" s="17" t="str">
        <f t="shared" ca="1" si="393"/>
        <v/>
      </c>
      <c r="FZ217" s="17" t="str">
        <f t="shared" ca="1" si="394"/>
        <v/>
      </c>
      <c r="GA217" s="17" t="str">
        <f t="shared" ca="1" si="395"/>
        <v/>
      </c>
      <c r="GB217" s="17" t="str">
        <f t="shared" ca="1" si="396"/>
        <v/>
      </c>
      <c r="GC217" s="17" t="str">
        <f t="shared" ca="1" si="397"/>
        <v/>
      </c>
      <c r="GD217" s="17" t="str">
        <f t="shared" ca="1" si="398"/>
        <v/>
      </c>
      <c r="GE217" s="17" t="str">
        <f t="shared" ca="1" si="399"/>
        <v/>
      </c>
      <c r="GF217" s="17" t="str">
        <f t="shared" ca="1" si="400"/>
        <v/>
      </c>
      <c r="GG217" s="17" t="str">
        <f t="shared" ca="1" si="401"/>
        <v/>
      </c>
      <c r="GH217" s="17" t="str">
        <f t="shared" ca="1" si="402"/>
        <v/>
      </c>
      <c r="GI217" s="17" t="str">
        <f t="shared" ca="1" si="403"/>
        <v/>
      </c>
      <c r="GJ217" s="17" t="str">
        <f t="shared" ca="1" si="404"/>
        <v/>
      </c>
      <c r="GK217" s="17" t="str">
        <f t="shared" ca="1" si="405"/>
        <v/>
      </c>
      <c r="GL217" s="17" t="str">
        <f t="shared" ca="1" si="406"/>
        <v/>
      </c>
      <c r="GM217" s="17" t="str">
        <f t="shared" ca="1" si="407"/>
        <v/>
      </c>
      <c r="GN217" s="17" t="str">
        <f t="shared" ca="1" si="408"/>
        <v/>
      </c>
      <c r="GO217" s="17" t="str">
        <f t="shared" ca="1" si="409"/>
        <v/>
      </c>
      <c r="GP217" s="17" t="str">
        <f t="shared" ca="1" si="410"/>
        <v/>
      </c>
      <c r="GQ217" s="17" t="str">
        <f t="shared" ca="1" si="411"/>
        <v/>
      </c>
      <c r="GR217" s="17" t="str">
        <f t="shared" ca="1" si="412"/>
        <v/>
      </c>
      <c r="GS217" s="17" t="str">
        <f t="shared" ca="1" si="413"/>
        <v/>
      </c>
      <c r="GT217" s="17" t="str">
        <f t="shared" ca="1" si="414"/>
        <v/>
      </c>
      <c r="GU217" s="17" t="str">
        <f t="shared" ca="1" si="415"/>
        <v/>
      </c>
      <c r="GV217" s="17" t="str">
        <f t="shared" ca="1" si="416"/>
        <v/>
      </c>
      <c r="GW217" s="17" t="str">
        <f t="shared" ca="1" si="417"/>
        <v/>
      </c>
      <c r="GX217" s="17" t="str">
        <f t="shared" ca="1" si="418"/>
        <v/>
      </c>
      <c r="GY217" s="17" t="str">
        <f t="shared" ca="1" si="419"/>
        <v/>
      </c>
      <c r="GZ217" s="17" t="str">
        <f t="shared" ca="1" si="420"/>
        <v/>
      </c>
      <c r="HA217" s="17" t="str">
        <f t="shared" ca="1" si="421"/>
        <v/>
      </c>
      <c r="HB217" s="17" t="str">
        <f t="shared" ca="1" si="422"/>
        <v/>
      </c>
      <c r="HC217" s="17" t="str">
        <f t="shared" ca="1" si="423"/>
        <v/>
      </c>
      <c r="HD217" s="17" t="str">
        <f t="shared" ca="1" si="424"/>
        <v/>
      </c>
      <c r="HE217" s="17" t="str">
        <f t="shared" ca="1" si="425"/>
        <v/>
      </c>
      <c r="HF217" s="17" t="str">
        <f t="shared" ca="1" si="426"/>
        <v/>
      </c>
      <c r="HG217" s="17" t="str">
        <f t="shared" ca="1" si="427"/>
        <v/>
      </c>
      <c r="HH217" s="17" t="str">
        <f t="shared" ca="1" si="428"/>
        <v/>
      </c>
      <c r="HI217" s="17" t="str">
        <f t="shared" ca="1" si="429"/>
        <v/>
      </c>
      <c r="HJ217" s="17" t="str">
        <f t="shared" ca="1" si="430"/>
        <v/>
      </c>
      <c r="HK217" s="17" t="str">
        <f t="shared" ca="1" si="431"/>
        <v/>
      </c>
      <c r="HL217" s="17" t="str">
        <f t="shared" ca="1" si="432"/>
        <v/>
      </c>
      <c r="HM217" s="17" t="str">
        <f t="shared" ca="1" si="433"/>
        <v/>
      </c>
      <c r="HN217" s="17" t="str">
        <f t="shared" ca="1" si="434"/>
        <v/>
      </c>
      <c r="HO217" s="17" t="str">
        <f t="shared" ca="1" si="435"/>
        <v/>
      </c>
      <c r="HP217" s="17" t="str">
        <f t="shared" ca="1" si="436"/>
        <v/>
      </c>
      <c r="HQ217" s="17" t="str">
        <f t="shared" ca="1" si="437"/>
        <v/>
      </c>
      <c r="HR217" s="17" t="str">
        <f t="shared" ca="1" si="438"/>
        <v/>
      </c>
      <c r="HS217" s="17" t="str">
        <f t="shared" ca="1" si="439"/>
        <v/>
      </c>
      <c r="HT217" s="17" t="str">
        <f t="shared" ca="1" si="440"/>
        <v/>
      </c>
      <c r="HU217" s="17" t="str">
        <f t="shared" ca="1" si="441"/>
        <v/>
      </c>
      <c r="HV217" s="17" t="str">
        <f t="shared" ca="1" si="442"/>
        <v/>
      </c>
      <c r="HW217" s="17" t="str">
        <f t="shared" ca="1" si="443"/>
        <v/>
      </c>
      <c r="HX217" s="17" t="str">
        <f t="shared" ca="1" si="444"/>
        <v/>
      </c>
      <c r="HY217" s="17" t="str">
        <f t="shared" ca="1" si="445"/>
        <v/>
      </c>
      <c r="HZ217" s="17" t="str">
        <f t="shared" ca="1" si="446"/>
        <v/>
      </c>
      <c r="IA217" s="17" t="str">
        <f t="shared" ca="1" si="447"/>
        <v/>
      </c>
      <c r="IB217" s="17" t="str">
        <f t="shared" ca="1" si="448"/>
        <v/>
      </c>
      <c r="IC217" s="17" t="str">
        <f t="shared" ca="1" si="449"/>
        <v/>
      </c>
      <c r="ID217" s="17" t="str">
        <f t="shared" ca="1" si="450"/>
        <v/>
      </c>
      <c r="IE217" s="17" t="str">
        <f t="shared" ca="1" si="451"/>
        <v/>
      </c>
      <c r="IF217" s="17" t="str">
        <f t="shared" ca="1" si="452"/>
        <v/>
      </c>
      <c r="IG217" s="17" t="str">
        <f t="shared" ca="1" si="453"/>
        <v/>
      </c>
      <c r="IH217" s="17" t="str">
        <f t="shared" ca="1" si="454"/>
        <v/>
      </c>
      <c r="II217" s="17" t="str">
        <f t="shared" ca="1" si="455"/>
        <v/>
      </c>
      <c r="IJ217" s="17" t="str">
        <f t="shared" ca="1" si="456"/>
        <v/>
      </c>
      <c r="IK217" s="17" t="str">
        <f t="shared" ca="1" si="457"/>
        <v/>
      </c>
      <c r="IL217" s="17" t="str">
        <f t="shared" ca="1" si="458"/>
        <v/>
      </c>
      <c r="IM217" s="17" t="str">
        <f t="shared" ca="1" si="459"/>
        <v/>
      </c>
      <c r="IN217" s="17" t="str">
        <f t="shared" ca="1" si="460"/>
        <v/>
      </c>
      <c r="IO217" s="17" t="str">
        <f t="shared" ca="1" si="461"/>
        <v/>
      </c>
      <c r="IP217" s="17" t="str">
        <f t="shared" ca="1" si="462"/>
        <v/>
      </c>
      <c r="IQ217" s="17" t="str">
        <f t="shared" ca="1" si="463"/>
        <v/>
      </c>
      <c r="IR217" s="17" t="str">
        <f t="shared" ca="1" si="464"/>
        <v/>
      </c>
      <c r="IS217" s="17" t="str">
        <f t="shared" ca="1" si="465"/>
        <v/>
      </c>
      <c r="IT217" s="17" t="str">
        <f t="shared" ca="1" si="466"/>
        <v/>
      </c>
      <c r="IU217" s="17" t="str">
        <f t="shared" ca="1" si="467"/>
        <v/>
      </c>
      <c r="IV217" s="17" t="str">
        <f t="shared" ca="1" si="468"/>
        <v/>
      </c>
      <c r="IW217" s="17" t="str">
        <f t="shared" ca="1" si="469"/>
        <v/>
      </c>
      <c r="IX217" s="17" t="str">
        <f t="shared" ca="1" si="470"/>
        <v/>
      </c>
      <c r="IY217" s="17" t="str">
        <f t="shared" ca="1" si="471"/>
        <v/>
      </c>
      <c r="IZ217" s="17" t="str">
        <f t="shared" ca="1" si="472"/>
        <v/>
      </c>
      <c r="JA217" s="17" t="str">
        <f t="shared" ca="1" si="473"/>
        <v/>
      </c>
      <c r="JB217" s="17" t="str">
        <f t="shared" ca="1" si="474"/>
        <v/>
      </c>
      <c r="JC217" s="17" t="str">
        <f t="shared" ca="1" si="475"/>
        <v/>
      </c>
      <c r="JD217" s="17" t="str">
        <f t="shared" ca="1" si="476"/>
        <v/>
      </c>
      <c r="JE217" s="17" t="str">
        <f t="shared" ca="1" si="477"/>
        <v/>
      </c>
      <c r="JF217" s="17" t="str">
        <f t="shared" ca="1" si="478"/>
        <v/>
      </c>
      <c r="JG217" s="17" t="str">
        <f t="shared" ca="1" si="479"/>
        <v/>
      </c>
      <c r="JH217" s="17" t="str">
        <f t="shared" ca="1" si="480"/>
        <v/>
      </c>
      <c r="JI217" s="17" t="str">
        <f t="shared" ca="1" si="481"/>
        <v/>
      </c>
      <c r="JJ217" s="17" t="str">
        <f t="shared" ca="1" si="482"/>
        <v/>
      </c>
      <c r="JK217" s="17" t="str">
        <f t="shared" ca="1" si="483"/>
        <v/>
      </c>
      <c r="JL217" s="17" t="str">
        <f t="shared" ca="1" si="484"/>
        <v/>
      </c>
      <c r="JM217" s="17" t="str">
        <f t="shared" ca="1" si="485"/>
        <v/>
      </c>
    </row>
    <row r="218" spans="1:273">
      <c r="A218" s="17" t="str">
        <f t="shared" si="486"/>
        <v>\\\0</v>
      </c>
      <c r="B218" s="17" t="str">
        <f t="shared" si="487"/>
        <v>\\\0</v>
      </c>
      <c r="C218" s="17" t="str">
        <f t="shared" si="488"/>
        <v>\\\0</v>
      </c>
      <c r="D218" s="17" t="str">
        <f t="shared" si="489"/>
        <v>\\\0</v>
      </c>
      <c r="E218" s="17" t="str">
        <f t="shared" si="490"/>
        <v>\\\0</v>
      </c>
      <c r="F218" s="17" t="str">
        <f t="shared" si="491"/>
        <v>\\\0</v>
      </c>
      <c r="G218" s="17" t="str">
        <f t="shared" si="492"/>
        <v>\\\0</v>
      </c>
      <c r="H218" s="17" t="str">
        <f t="shared" si="493"/>
        <v>\\\0</v>
      </c>
      <c r="I218" s="17" t="str">
        <f t="shared" si="494"/>
        <v>\\\0</v>
      </c>
      <c r="J218" s="17" t="str">
        <f t="shared" si="495"/>
        <v>\\\0</v>
      </c>
      <c r="K218" s="17" t="str">
        <f t="shared" si="496"/>
        <v>\\\0</v>
      </c>
      <c r="L218" s="17" t="str">
        <f t="shared" si="497"/>
        <v>\\\0</v>
      </c>
      <c r="M218" s="17" t="str">
        <f t="shared" si="498"/>
        <v>\\\0</v>
      </c>
      <c r="N218" s="17" t="str">
        <f t="shared" si="499"/>
        <v>\\\0</v>
      </c>
      <c r="O218" s="17" t="str">
        <f t="shared" si="500"/>
        <v>\\\0</v>
      </c>
      <c r="P218" s="17" t="str">
        <f t="shared" si="501"/>
        <v>\\\0</v>
      </c>
      <c r="R218" s="17" t="str">
        <f t="shared" si="502"/>
        <v>\\</v>
      </c>
      <c r="S218" s="38"/>
      <c r="T218" s="39"/>
      <c r="U218" s="31"/>
      <c r="V218" s="32"/>
      <c r="W218" s="36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35"/>
      <c r="DS218" s="287"/>
      <c r="DT218" s="36"/>
      <c r="DU218" s="37"/>
      <c r="DV218" s="28">
        <f>IF(AND($S218='자료입력 및 결과표시'!$B$6,COUNTIF($W218:$DR218,'자료입력 및 결과표시'!$C$6)&gt;=1),IF(OR('자료입력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DW218" s="28">
        <f>IF(AND($S218='자료입력 및 결과표시'!$B$7,COUNTIF($W218:$DR218,'자료입력 및 결과표시'!$C$7)&gt;=1),IF(OR('자료입력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DX218" s="28">
        <f>IF(AND($S218='자료입력 및 결과표시'!$B$8,COUNTIF($W218:$DR218,'자료입력 및 결과표시'!$C$8)&gt;=1),IF(OR('자료입력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DY218" s="28">
        <f>IF(AND($S218='자료입력 및 결과표시'!$B$9,COUNTIF($W218:$DR218,'자료입력 및 결과표시'!$C$9)&gt;=1),IF(OR('자료입력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DZ218" s="28">
        <f>IF(AND($S218='자료입력 및 결과표시'!$B$10,COUNTIF($W218:$DR218,'자료입력 및 결과표시'!$C$10)&gt;=1),IF(OR('자료입력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A218" s="28">
        <f>IF(AND($S218='자료입력 및 결과표시'!$B$11,COUNTIF($W218:$DR218,'자료입력 및 결과표시'!$C$11)&gt;=1),IF(OR('자료입력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B218" s="28">
        <f>IF(AND($S218='자료입력 및 결과표시'!$B$12,COUNTIF($W218:$DR218,'자료입력 및 결과표시'!$C$12)&gt;=1),IF(OR('자료입력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C218" s="28">
        <f>IF(AND($S218='자료입력 및 결과표시'!$B$13,COUNTIF($W218:$DR218,'자료입력 및 결과표시'!$C$13)&gt;=1),IF(OR('자료입력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D218" s="28">
        <f>IF(AND($S218='자료입력 및 결과표시'!$B$14,COUNTIF($W218:$DR218,'자료입력 및 결과표시'!$C$14)&gt;=1),IF(OR('자료입력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E218" s="28">
        <f>IF(AND($S218='자료입력 및 결과표시'!$B$15,COUNTIF($W218:$DR218,'자료입력 및 결과표시'!$C$15)&gt;=1),IF(OR('자료입력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F218" s="28">
        <f>IF(AND($S218='자료입력 및 결과표시'!$B$16,COUNTIF($W218:$DR218,'자료입력 및 결과표시'!$C$16)&gt;=1),IF(OR('자료입력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G218" s="28">
        <f>IF(AND($S218='자료입력 및 결과표시'!$B$17,COUNTIF($W218:$DR218,'자료입력 및 결과표시'!$C$17)&gt;=1),IF(OR('자료입력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H218" s="28">
        <f>IF(AND($S218='자료입력 및 결과표시'!$B$18,COUNTIF($W218:$DR218,'자료입력 및 결과표시'!$C$18)&gt;=1),IF(OR('자료입력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I218" s="28">
        <f>IF(AND($S218='자료입력 및 결과표시'!$B$19,COUNTIF($W218:$DR218,'자료입력 및 결과표시'!$C$19)&gt;=1),IF(OR('자료입력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J218" s="28">
        <f>IF(AND($S218='자료입력 및 결과표시'!$B$20,COUNTIF($W218:$DR218,'자료입력 및 결과표시'!$C$20)&gt;=1),IF(OR('자료입력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K218" s="28">
        <f>IF(AND($S218='자료입력 및 결과표시'!$B$21,COUNTIF($W218:$DR218,'자료입력 및 결과표시'!$C$21)&gt;=1),IF(OR('자료입력 및 결과표시'!$B$4+90&gt;=$V218,'자료입력 및 결과표시'!$B$4&lt;$U218),0,IF($V218-'자료입력 및 결과표시'!$B$4-90&gt;='자료입력 및 결과표시'!$E$4,'자료입력 및 결과표시'!$E$4,$V218-'자료입력 및 결과표시'!$B$4-90)),0)</f>
        <v>0</v>
      </c>
      <c r="EL218" s="17">
        <f>IF(AND(S218='자료입력 및 결과표시'!$B$6,COUNTIF('업무중복도(데이터 입력)'!$W218:$DR218,'자료입력 및 결과표시'!$C$6)&gt;=1),1,0)</f>
        <v>0</v>
      </c>
      <c r="EM218" s="17">
        <f>IF(AND(S218='자료입력 및 결과표시'!$B$7,COUNTIF('업무중복도(데이터 입력)'!$W218:$DR218,'자료입력 및 결과표시'!$C$7)&gt;=1),2,0)</f>
        <v>0</v>
      </c>
      <c r="EN218" s="17">
        <f>IF(AND(S218='자료입력 및 결과표시'!$B$8,COUNTIF('업무중복도(데이터 입력)'!$W218:$DR218,'자료입력 및 결과표시'!$C$8)&gt;=1),3,0)</f>
        <v>0</v>
      </c>
      <c r="EO218" s="17">
        <f>IF(AND(S218='자료입력 및 결과표시'!$B$9,COUNTIF('업무중복도(데이터 입력)'!$W218:$DR218,'자료입력 및 결과표시'!$C$9)&gt;=1),4,0)</f>
        <v>0</v>
      </c>
      <c r="EP218" s="17">
        <f>IF(AND(S218='자료입력 및 결과표시'!$B$10,COUNTIF('업무중복도(데이터 입력)'!$W218:$DR218,'자료입력 및 결과표시'!$C$10)&gt;=1),5,0)</f>
        <v>0</v>
      </c>
      <c r="EQ218" s="17">
        <f>IF(AND(S218='자료입력 및 결과표시'!$B$11,COUNTIF('업무중복도(데이터 입력)'!$W218:$DR218,'자료입력 및 결과표시'!$C$11)&gt;=1),6,0)</f>
        <v>0</v>
      </c>
      <c r="ER218" s="17">
        <f>IF(AND(S218='자료입력 및 결과표시'!$B$12,COUNTIF('업무중복도(데이터 입력)'!$W218:$DR218,'자료입력 및 결과표시'!$C$12)&gt;=1),7,0)</f>
        <v>0</v>
      </c>
      <c r="ES218" s="17">
        <f>IF(AND(S218='자료입력 및 결과표시'!$B$13,COUNTIF('업무중복도(데이터 입력)'!$W218:$DR218,'자료입력 및 결과표시'!$C$13)&gt;=1),8,0)</f>
        <v>0</v>
      </c>
      <c r="ET218" s="17">
        <f>IF(AND(S218='자료입력 및 결과표시'!$B$14,COUNTIF('업무중복도(데이터 입력)'!$W218:$DR218,'자료입력 및 결과표시'!$C$14)&gt;=1),9,0)</f>
        <v>0</v>
      </c>
      <c r="EU218" s="17">
        <f>IF(AND(S218='자료입력 및 결과표시'!$B$15,COUNTIF('업무중복도(데이터 입력)'!$W218:$DR218,'자료입력 및 결과표시'!$C$15)&gt;=1),10,0)</f>
        <v>0</v>
      </c>
      <c r="EV218" s="17">
        <f>IF(AND(S218='자료입력 및 결과표시'!$B$16,COUNTIF('업무중복도(데이터 입력)'!$W218:$DR218,'자료입력 및 결과표시'!$C$16)&gt;=1),11,0)</f>
        <v>0</v>
      </c>
      <c r="EW218" s="17">
        <f>IF(AND(S218='자료입력 및 결과표시'!$B$17,COUNTIF('업무중복도(데이터 입력)'!$W218:$DR218,'자료입력 및 결과표시'!$C$17)&gt;=1),12,0)</f>
        <v>0</v>
      </c>
      <c r="EX218" s="17">
        <f>IF(AND(S218='자료입력 및 결과표시'!$B$18,COUNTIF('업무중복도(데이터 입력)'!$W218:$DR218,'자료입력 및 결과표시'!$C$18)&gt;=1),13,0)</f>
        <v>0</v>
      </c>
      <c r="EY218" s="17">
        <f>IF(AND(S218='자료입력 및 결과표시'!$B$19,COUNTIF('업무중복도(데이터 입력)'!$W218:$DR218,'자료입력 및 결과표시'!$C$19)&gt;=1),14,0)</f>
        <v>0</v>
      </c>
      <c r="EZ218" s="17">
        <f>IF(AND(S218='자료입력 및 결과표시'!$B$20,COUNTIF('업무중복도(데이터 입력)'!$W218:$DR218,'자료입력 및 결과표시'!$C$20)&gt;=1),15,0)</f>
        <v>0</v>
      </c>
      <c r="FA218" s="17">
        <f>IF(AND(S218='자료입력 및 결과표시'!$B$21,COUNTIF('업무중복도(데이터 입력)'!$W218:$DR218,'자료입력 및 결과표시'!$C$21)&gt;=1),16,0)</f>
        <v>0</v>
      </c>
      <c r="FD218" s="270" t="str">
        <f ca="1">IFERROR(MATCH('자료입력 및 결과표시'!$C$62,OFFSET($R$3,$FD217,,1000),0)+$FD217,"")</f>
        <v/>
      </c>
      <c r="FE218" s="271" t="str">
        <f t="shared" ca="1" si="503"/>
        <v/>
      </c>
      <c r="FK218" s="17">
        <f t="shared" si="504"/>
        <v>0</v>
      </c>
      <c r="FO218"/>
      <c r="FP218" s="17" t="str">
        <f t="shared" ca="1" si="505"/>
        <v/>
      </c>
      <c r="FQ218" s="270" t="str">
        <f ca="1">IFERROR(MATCH('자료입력 및 결과표시'!$C$62,OFFSET($R$3,$FQ217,,1000),0)+$FQ217,"")</f>
        <v/>
      </c>
      <c r="FR218" s="17" t="str">
        <f t="shared" ca="1" si="386"/>
        <v/>
      </c>
      <c r="FS218" s="17" t="str">
        <f t="shared" ca="1" si="387"/>
        <v/>
      </c>
      <c r="FT218" s="17" t="str">
        <f t="shared" ca="1" si="388"/>
        <v/>
      </c>
      <c r="FU218" s="17" t="str">
        <f t="shared" ca="1" si="389"/>
        <v/>
      </c>
      <c r="FV218" s="17" t="str">
        <f t="shared" ca="1" si="390"/>
        <v/>
      </c>
      <c r="FW218" s="17" t="str">
        <f t="shared" ca="1" si="391"/>
        <v/>
      </c>
      <c r="FX218" s="17" t="str">
        <f t="shared" ca="1" si="392"/>
        <v/>
      </c>
      <c r="FY218" s="17" t="str">
        <f t="shared" ca="1" si="393"/>
        <v/>
      </c>
      <c r="FZ218" s="17" t="str">
        <f t="shared" ca="1" si="394"/>
        <v/>
      </c>
      <c r="GA218" s="17" t="str">
        <f t="shared" ca="1" si="395"/>
        <v/>
      </c>
      <c r="GB218" s="17" t="str">
        <f t="shared" ca="1" si="396"/>
        <v/>
      </c>
      <c r="GC218" s="17" t="str">
        <f t="shared" ca="1" si="397"/>
        <v/>
      </c>
      <c r="GD218" s="17" t="str">
        <f t="shared" ca="1" si="398"/>
        <v/>
      </c>
      <c r="GE218" s="17" t="str">
        <f t="shared" ca="1" si="399"/>
        <v/>
      </c>
      <c r="GF218" s="17" t="str">
        <f t="shared" ca="1" si="400"/>
        <v/>
      </c>
      <c r="GG218" s="17" t="str">
        <f t="shared" ca="1" si="401"/>
        <v/>
      </c>
      <c r="GH218" s="17" t="str">
        <f t="shared" ca="1" si="402"/>
        <v/>
      </c>
      <c r="GI218" s="17" t="str">
        <f t="shared" ca="1" si="403"/>
        <v/>
      </c>
      <c r="GJ218" s="17" t="str">
        <f t="shared" ca="1" si="404"/>
        <v/>
      </c>
      <c r="GK218" s="17" t="str">
        <f t="shared" ca="1" si="405"/>
        <v/>
      </c>
      <c r="GL218" s="17" t="str">
        <f t="shared" ca="1" si="406"/>
        <v/>
      </c>
      <c r="GM218" s="17" t="str">
        <f t="shared" ca="1" si="407"/>
        <v/>
      </c>
      <c r="GN218" s="17" t="str">
        <f t="shared" ca="1" si="408"/>
        <v/>
      </c>
      <c r="GO218" s="17" t="str">
        <f t="shared" ca="1" si="409"/>
        <v/>
      </c>
      <c r="GP218" s="17" t="str">
        <f t="shared" ca="1" si="410"/>
        <v/>
      </c>
      <c r="GQ218" s="17" t="str">
        <f t="shared" ca="1" si="411"/>
        <v/>
      </c>
      <c r="GR218" s="17" t="str">
        <f t="shared" ca="1" si="412"/>
        <v/>
      </c>
      <c r="GS218" s="17" t="str">
        <f t="shared" ca="1" si="413"/>
        <v/>
      </c>
      <c r="GT218" s="17" t="str">
        <f t="shared" ca="1" si="414"/>
        <v/>
      </c>
      <c r="GU218" s="17" t="str">
        <f t="shared" ca="1" si="415"/>
        <v/>
      </c>
      <c r="GV218" s="17" t="str">
        <f t="shared" ca="1" si="416"/>
        <v/>
      </c>
      <c r="GW218" s="17" t="str">
        <f t="shared" ca="1" si="417"/>
        <v/>
      </c>
      <c r="GX218" s="17" t="str">
        <f t="shared" ca="1" si="418"/>
        <v/>
      </c>
      <c r="GY218" s="17" t="str">
        <f t="shared" ca="1" si="419"/>
        <v/>
      </c>
      <c r="GZ218" s="17" t="str">
        <f t="shared" ca="1" si="420"/>
        <v/>
      </c>
      <c r="HA218" s="17" t="str">
        <f t="shared" ca="1" si="421"/>
        <v/>
      </c>
      <c r="HB218" s="17" t="str">
        <f t="shared" ca="1" si="422"/>
        <v/>
      </c>
      <c r="HC218" s="17" t="str">
        <f t="shared" ca="1" si="423"/>
        <v/>
      </c>
      <c r="HD218" s="17" t="str">
        <f t="shared" ca="1" si="424"/>
        <v/>
      </c>
      <c r="HE218" s="17" t="str">
        <f t="shared" ca="1" si="425"/>
        <v/>
      </c>
      <c r="HF218" s="17" t="str">
        <f t="shared" ca="1" si="426"/>
        <v/>
      </c>
      <c r="HG218" s="17" t="str">
        <f t="shared" ca="1" si="427"/>
        <v/>
      </c>
      <c r="HH218" s="17" t="str">
        <f t="shared" ca="1" si="428"/>
        <v/>
      </c>
      <c r="HI218" s="17" t="str">
        <f t="shared" ca="1" si="429"/>
        <v/>
      </c>
      <c r="HJ218" s="17" t="str">
        <f t="shared" ca="1" si="430"/>
        <v/>
      </c>
      <c r="HK218" s="17" t="str">
        <f t="shared" ca="1" si="431"/>
        <v/>
      </c>
      <c r="HL218" s="17" t="str">
        <f t="shared" ca="1" si="432"/>
        <v/>
      </c>
      <c r="HM218" s="17" t="str">
        <f t="shared" ca="1" si="433"/>
        <v/>
      </c>
      <c r="HN218" s="17" t="str">
        <f t="shared" ca="1" si="434"/>
        <v/>
      </c>
      <c r="HO218" s="17" t="str">
        <f t="shared" ca="1" si="435"/>
        <v/>
      </c>
      <c r="HP218" s="17" t="str">
        <f t="shared" ca="1" si="436"/>
        <v/>
      </c>
      <c r="HQ218" s="17" t="str">
        <f t="shared" ca="1" si="437"/>
        <v/>
      </c>
      <c r="HR218" s="17" t="str">
        <f t="shared" ca="1" si="438"/>
        <v/>
      </c>
      <c r="HS218" s="17" t="str">
        <f t="shared" ca="1" si="439"/>
        <v/>
      </c>
      <c r="HT218" s="17" t="str">
        <f t="shared" ca="1" si="440"/>
        <v/>
      </c>
      <c r="HU218" s="17" t="str">
        <f t="shared" ca="1" si="441"/>
        <v/>
      </c>
      <c r="HV218" s="17" t="str">
        <f t="shared" ca="1" si="442"/>
        <v/>
      </c>
      <c r="HW218" s="17" t="str">
        <f t="shared" ca="1" si="443"/>
        <v/>
      </c>
      <c r="HX218" s="17" t="str">
        <f t="shared" ca="1" si="444"/>
        <v/>
      </c>
      <c r="HY218" s="17" t="str">
        <f t="shared" ca="1" si="445"/>
        <v/>
      </c>
      <c r="HZ218" s="17" t="str">
        <f t="shared" ca="1" si="446"/>
        <v/>
      </c>
      <c r="IA218" s="17" t="str">
        <f t="shared" ca="1" si="447"/>
        <v/>
      </c>
      <c r="IB218" s="17" t="str">
        <f t="shared" ca="1" si="448"/>
        <v/>
      </c>
      <c r="IC218" s="17" t="str">
        <f t="shared" ca="1" si="449"/>
        <v/>
      </c>
      <c r="ID218" s="17" t="str">
        <f t="shared" ca="1" si="450"/>
        <v/>
      </c>
      <c r="IE218" s="17" t="str">
        <f t="shared" ca="1" si="451"/>
        <v/>
      </c>
      <c r="IF218" s="17" t="str">
        <f t="shared" ca="1" si="452"/>
        <v/>
      </c>
      <c r="IG218" s="17" t="str">
        <f t="shared" ca="1" si="453"/>
        <v/>
      </c>
      <c r="IH218" s="17" t="str">
        <f t="shared" ca="1" si="454"/>
        <v/>
      </c>
      <c r="II218" s="17" t="str">
        <f t="shared" ca="1" si="455"/>
        <v/>
      </c>
      <c r="IJ218" s="17" t="str">
        <f t="shared" ca="1" si="456"/>
        <v/>
      </c>
      <c r="IK218" s="17" t="str">
        <f t="shared" ca="1" si="457"/>
        <v/>
      </c>
      <c r="IL218" s="17" t="str">
        <f t="shared" ca="1" si="458"/>
        <v/>
      </c>
      <c r="IM218" s="17" t="str">
        <f t="shared" ca="1" si="459"/>
        <v/>
      </c>
      <c r="IN218" s="17" t="str">
        <f t="shared" ca="1" si="460"/>
        <v/>
      </c>
      <c r="IO218" s="17" t="str">
        <f t="shared" ca="1" si="461"/>
        <v/>
      </c>
      <c r="IP218" s="17" t="str">
        <f t="shared" ca="1" si="462"/>
        <v/>
      </c>
      <c r="IQ218" s="17" t="str">
        <f t="shared" ca="1" si="463"/>
        <v/>
      </c>
      <c r="IR218" s="17" t="str">
        <f t="shared" ca="1" si="464"/>
        <v/>
      </c>
      <c r="IS218" s="17" t="str">
        <f t="shared" ca="1" si="465"/>
        <v/>
      </c>
      <c r="IT218" s="17" t="str">
        <f t="shared" ca="1" si="466"/>
        <v/>
      </c>
      <c r="IU218" s="17" t="str">
        <f t="shared" ca="1" si="467"/>
        <v/>
      </c>
      <c r="IV218" s="17" t="str">
        <f t="shared" ca="1" si="468"/>
        <v/>
      </c>
      <c r="IW218" s="17" t="str">
        <f t="shared" ca="1" si="469"/>
        <v/>
      </c>
      <c r="IX218" s="17" t="str">
        <f t="shared" ca="1" si="470"/>
        <v/>
      </c>
      <c r="IY218" s="17" t="str">
        <f t="shared" ca="1" si="471"/>
        <v/>
      </c>
      <c r="IZ218" s="17" t="str">
        <f t="shared" ca="1" si="472"/>
        <v/>
      </c>
      <c r="JA218" s="17" t="str">
        <f t="shared" ca="1" si="473"/>
        <v/>
      </c>
      <c r="JB218" s="17" t="str">
        <f t="shared" ca="1" si="474"/>
        <v/>
      </c>
      <c r="JC218" s="17" t="str">
        <f t="shared" ca="1" si="475"/>
        <v/>
      </c>
      <c r="JD218" s="17" t="str">
        <f t="shared" ca="1" si="476"/>
        <v/>
      </c>
      <c r="JE218" s="17" t="str">
        <f t="shared" ca="1" si="477"/>
        <v/>
      </c>
      <c r="JF218" s="17" t="str">
        <f t="shared" ca="1" si="478"/>
        <v/>
      </c>
      <c r="JG218" s="17" t="str">
        <f t="shared" ca="1" si="479"/>
        <v/>
      </c>
      <c r="JH218" s="17" t="str">
        <f t="shared" ca="1" si="480"/>
        <v/>
      </c>
      <c r="JI218" s="17" t="str">
        <f t="shared" ca="1" si="481"/>
        <v/>
      </c>
      <c r="JJ218" s="17" t="str">
        <f t="shared" ca="1" si="482"/>
        <v/>
      </c>
      <c r="JK218" s="17" t="str">
        <f t="shared" ca="1" si="483"/>
        <v/>
      </c>
      <c r="JL218" s="17" t="str">
        <f t="shared" ca="1" si="484"/>
        <v/>
      </c>
      <c r="JM218" s="17" t="str">
        <f t="shared" ca="1" si="485"/>
        <v/>
      </c>
    </row>
    <row r="219" spans="1:273">
      <c r="A219" s="17" t="str">
        <f t="shared" si="486"/>
        <v>\\\0</v>
      </c>
      <c r="B219" s="17" t="str">
        <f t="shared" si="487"/>
        <v>\\\0</v>
      </c>
      <c r="C219" s="17" t="str">
        <f t="shared" si="488"/>
        <v>\\\0</v>
      </c>
      <c r="D219" s="17" t="str">
        <f t="shared" si="489"/>
        <v>\\\0</v>
      </c>
      <c r="E219" s="17" t="str">
        <f t="shared" si="490"/>
        <v>\\\0</v>
      </c>
      <c r="F219" s="17" t="str">
        <f t="shared" si="491"/>
        <v>\\\0</v>
      </c>
      <c r="G219" s="17" t="str">
        <f t="shared" si="492"/>
        <v>\\\0</v>
      </c>
      <c r="H219" s="17" t="str">
        <f t="shared" si="493"/>
        <v>\\\0</v>
      </c>
      <c r="I219" s="17" t="str">
        <f t="shared" si="494"/>
        <v>\\\0</v>
      </c>
      <c r="J219" s="17" t="str">
        <f t="shared" si="495"/>
        <v>\\\0</v>
      </c>
      <c r="K219" s="17" t="str">
        <f t="shared" si="496"/>
        <v>\\\0</v>
      </c>
      <c r="L219" s="17" t="str">
        <f t="shared" si="497"/>
        <v>\\\0</v>
      </c>
      <c r="M219" s="17" t="str">
        <f t="shared" si="498"/>
        <v>\\\0</v>
      </c>
      <c r="N219" s="17" t="str">
        <f t="shared" si="499"/>
        <v>\\\0</v>
      </c>
      <c r="O219" s="17" t="str">
        <f t="shared" si="500"/>
        <v>\\\0</v>
      </c>
      <c r="P219" s="17" t="str">
        <f t="shared" si="501"/>
        <v>\\\0</v>
      </c>
      <c r="R219" s="17" t="str">
        <f t="shared" si="502"/>
        <v>\\</v>
      </c>
      <c r="S219" s="38"/>
      <c r="T219" s="39"/>
      <c r="U219" s="31"/>
      <c r="V219" s="32"/>
      <c r="W219" s="36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35"/>
      <c r="DS219" s="287"/>
      <c r="DT219" s="36"/>
      <c r="DU219" s="37"/>
      <c r="DV219" s="28">
        <f>IF(AND($S219='자료입력 및 결과표시'!$B$6,COUNTIF($W219:$DR219,'자료입력 및 결과표시'!$C$6)&gt;=1),IF(OR('자료입력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DW219" s="28">
        <f>IF(AND($S219='자료입력 및 결과표시'!$B$7,COUNTIF($W219:$DR219,'자료입력 및 결과표시'!$C$7)&gt;=1),IF(OR('자료입력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DX219" s="28">
        <f>IF(AND($S219='자료입력 및 결과표시'!$B$8,COUNTIF($W219:$DR219,'자료입력 및 결과표시'!$C$8)&gt;=1),IF(OR('자료입력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DY219" s="28">
        <f>IF(AND($S219='자료입력 및 결과표시'!$B$9,COUNTIF($W219:$DR219,'자료입력 및 결과표시'!$C$9)&gt;=1),IF(OR('자료입력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DZ219" s="28">
        <f>IF(AND($S219='자료입력 및 결과표시'!$B$10,COUNTIF($W219:$DR219,'자료입력 및 결과표시'!$C$10)&gt;=1),IF(OR('자료입력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A219" s="28">
        <f>IF(AND($S219='자료입력 및 결과표시'!$B$11,COUNTIF($W219:$DR219,'자료입력 및 결과표시'!$C$11)&gt;=1),IF(OR('자료입력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B219" s="28">
        <f>IF(AND($S219='자료입력 및 결과표시'!$B$12,COUNTIF($W219:$DR219,'자료입력 및 결과표시'!$C$12)&gt;=1),IF(OR('자료입력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C219" s="28">
        <f>IF(AND($S219='자료입력 및 결과표시'!$B$13,COUNTIF($W219:$DR219,'자료입력 및 결과표시'!$C$13)&gt;=1),IF(OR('자료입력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D219" s="28">
        <f>IF(AND($S219='자료입력 및 결과표시'!$B$14,COUNTIF($W219:$DR219,'자료입력 및 결과표시'!$C$14)&gt;=1),IF(OR('자료입력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E219" s="28">
        <f>IF(AND($S219='자료입력 및 결과표시'!$B$15,COUNTIF($W219:$DR219,'자료입력 및 결과표시'!$C$15)&gt;=1),IF(OR('자료입력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F219" s="28">
        <f>IF(AND($S219='자료입력 및 결과표시'!$B$16,COUNTIF($W219:$DR219,'자료입력 및 결과표시'!$C$16)&gt;=1),IF(OR('자료입력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G219" s="28">
        <f>IF(AND($S219='자료입력 및 결과표시'!$B$17,COUNTIF($W219:$DR219,'자료입력 및 결과표시'!$C$17)&gt;=1),IF(OR('자료입력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H219" s="28">
        <f>IF(AND($S219='자료입력 및 결과표시'!$B$18,COUNTIF($W219:$DR219,'자료입력 및 결과표시'!$C$18)&gt;=1),IF(OR('자료입력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I219" s="28">
        <f>IF(AND($S219='자료입력 및 결과표시'!$B$19,COUNTIF($W219:$DR219,'자료입력 및 결과표시'!$C$19)&gt;=1),IF(OR('자료입력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J219" s="28">
        <f>IF(AND($S219='자료입력 및 결과표시'!$B$20,COUNTIF($W219:$DR219,'자료입력 및 결과표시'!$C$20)&gt;=1),IF(OR('자료입력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K219" s="28">
        <f>IF(AND($S219='자료입력 및 결과표시'!$B$21,COUNTIF($W219:$DR219,'자료입력 및 결과표시'!$C$21)&gt;=1),IF(OR('자료입력 및 결과표시'!$B$4+90&gt;=$V219,'자료입력 및 결과표시'!$B$4&lt;$U219),0,IF($V219-'자료입력 및 결과표시'!$B$4-90&gt;='자료입력 및 결과표시'!$E$4,'자료입력 및 결과표시'!$E$4,$V219-'자료입력 및 결과표시'!$B$4-90)),0)</f>
        <v>0</v>
      </c>
      <c r="EL219" s="17">
        <f>IF(AND(S219='자료입력 및 결과표시'!$B$6,COUNTIF('업무중복도(데이터 입력)'!$W219:$DR219,'자료입력 및 결과표시'!$C$6)&gt;=1),1,0)</f>
        <v>0</v>
      </c>
      <c r="EM219" s="17">
        <f>IF(AND(S219='자료입력 및 결과표시'!$B$7,COUNTIF('업무중복도(데이터 입력)'!$W219:$DR219,'자료입력 및 결과표시'!$C$7)&gt;=1),2,0)</f>
        <v>0</v>
      </c>
      <c r="EN219" s="17">
        <f>IF(AND(S219='자료입력 및 결과표시'!$B$8,COUNTIF('업무중복도(데이터 입력)'!$W219:$DR219,'자료입력 및 결과표시'!$C$8)&gt;=1),3,0)</f>
        <v>0</v>
      </c>
      <c r="EO219" s="17">
        <f>IF(AND(S219='자료입력 및 결과표시'!$B$9,COUNTIF('업무중복도(데이터 입력)'!$W219:$DR219,'자료입력 및 결과표시'!$C$9)&gt;=1),4,0)</f>
        <v>0</v>
      </c>
      <c r="EP219" s="17">
        <f>IF(AND(S219='자료입력 및 결과표시'!$B$10,COUNTIF('업무중복도(데이터 입력)'!$W219:$DR219,'자료입력 및 결과표시'!$C$10)&gt;=1),5,0)</f>
        <v>0</v>
      </c>
      <c r="EQ219" s="17">
        <f>IF(AND(S219='자료입력 및 결과표시'!$B$11,COUNTIF('업무중복도(데이터 입력)'!$W219:$DR219,'자료입력 및 결과표시'!$C$11)&gt;=1),6,0)</f>
        <v>0</v>
      </c>
      <c r="ER219" s="17">
        <f>IF(AND(S219='자료입력 및 결과표시'!$B$12,COUNTIF('업무중복도(데이터 입력)'!$W219:$DR219,'자료입력 및 결과표시'!$C$12)&gt;=1),7,0)</f>
        <v>0</v>
      </c>
      <c r="ES219" s="17">
        <f>IF(AND(S219='자료입력 및 결과표시'!$B$13,COUNTIF('업무중복도(데이터 입력)'!$W219:$DR219,'자료입력 및 결과표시'!$C$13)&gt;=1),8,0)</f>
        <v>0</v>
      </c>
      <c r="ET219" s="17">
        <f>IF(AND(S219='자료입력 및 결과표시'!$B$14,COUNTIF('업무중복도(데이터 입력)'!$W219:$DR219,'자료입력 및 결과표시'!$C$14)&gt;=1),9,0)</f>
        <v>0</v>
      </c>
      <c r="EU219" s="17">
        <f>IF(AND(S219='자료입력 및 결과표시'!$B$15,COUNTIF('업무중복도(데이터 입력)'!$W219:$DR219,'자료입력 및 결과표시'!$C$15)&gt;=1),10,0)</f>
        <v>0</v>
      </c>
      <c r="EV219" s="17">
        <f>IF(AND(S219='자료입력 및 결과표시'!$B$16,COUNTIF('업무중복도(데이터 입력)'!$W219:$DR219,'자료입력 및 결과표시'!$C$16)&gt;=1),11,0)</f>
        <v>0</v>
      </c>
      <c r="EW219" s="17">
        <f>IF(AND(S219='자료입력 및 결과표시'!$B$17,COUNTIF('업무중복도(데이터 입력)'!$W219:$DR219,'자료입력 및 결과표시'!$C$17)&gt;=1),12,0)</f>
        <v>0</v>
      </c>
      <c r="EX219" s="17">
        <f>IF(AND(S219='자료입력 및 결과표시'!$B$18,COUNTIF('업무중복도(데이터 입력)'!$W219:$DR219,'자료입력 및 결과표시'!$C$18)&gt;=1),13,0)</f>
        <v>0</v>
      </c>
      <c r="EY219" s="17">
        <f>IF(AND(S219='자료입력 및 결과표시'!$B$19,COUNTIF('업무중복도(데이터 입력)'!$W219:$DR219,'자료입력 및 결과표시'!$C$19)&gt;=1),14,0)</f>
        <v>0</v>
      </c>
      <c r="EZ219" s="17">
        <f>IF(AND(S219='자료입력 및 결과표시'!$B$20,COUNTIF('업무중복도(데이터 입력)'!$W219:$DR219,'자료입력 및 결과표시'!$C$20)&gt;=1),15,0)</f>
        <v>0</v>
      </c>
      <c r="FA219" s="17">
        <f>IF(AND(S219='자료입력 및 결과표시'!$B$21,COUNTIF('업무중복도(데이터 입력)'!$W219:$DR219,'자료입력 및 결과표시'!$C$21)&gt;=1),16,0)</f>
        <v>0</v>
      </c>
      <c r="FD219" s="270" t="str">
        <f ca="1">IFERROR(MATCH('자료입력 및 결과표시'!$C$62,OFFSET($R$3,$FD218,,1000),0)+$FD218,"")</f>
        <v/>
      </c>
      <c r="FE219" s="271" t="str">
        <f t="shared" ca="1" si="503"/>
        <v/>
      </c>
      <c r="FK219" s="17">
        <f t="shared" si="504"/>
        <v>0</v>
      </c>
      <c r="FO219"/>
      <c r="FP219" s="17" t="str">
        <f t="shared" ca="1" si="505"/>
        <v/>
      </c>
      <c r="FQ219" s="270" t="str">
        <f ca="1">IFERROR(MATCH('자료입력 및 결과표시'!$C$62,OFFSET($R$3,$FQ218,,1000),0)+$FQ218,"")</f>
        <v/>
      </c>
      <c r="FR219" s="17" t="str">
        <f t="shared" ca="1" si="386"/>
        <v/>
      </c>
      <c r="FS219" s="17" t="str">
        <f t="shared" ca="1" si="387"/>
        <v/>
      </c>
      <c r="FT219" s="17" t="str">
        <f t="shared" ca="1" si="388"/>
        <v/>
      </c>
      <c r="FU219" s="17" t="str">
        <f t="shared" ca="1" si="389"/>
        <v/>
      </c>
      <c r="FV219" s="17" t="str">
        <f t="shared" ca="1" si="390"/>
        <v/>
      </c>
      <c r="FW219" s="17" t="str">
        <f t="shared" ca="1" si="391"/>
        <v/>
      </c>
      <c r="FX219" s="17" t="str">
        <f t="shared" ca="1" si="392"/>
        <v/>
      </c>
      <c r="FY219" s="17" t="str">
        <f t="shared" ca="1" si="393"/>
        <v/>
      </c>
      <c r="FZ219" s="17" t="str">
        <f t="shared" ca="1" si="394"/>
        <v/>
      </c>
      <c r="GA219" s="17" t="str">
        <f t="shared" ca="1" si="395"/>
        <v/>
      </c>
      <c r="GB219" s="17" t="str">
        <f t="shared" ca="1" si="396"/>
        <v/>
      </c>
      <c r="GC219" s="17" t="str">
        <f t="shared" ca="1" si="397"/>
        <v/>
      </c>
      <c r="GD219" s="17" t="str">
        <f t="shared" ca="1" si="398"/>
        <v/>
      </c>
      <c r="GE219" s="17" t="str">
        <f t="shared" ca="1" si="399"/>
        <v/>
      </c>
      <c r="GF219" s="17" t="str">
        <f t="shared" ca="1" si="400"/>
        <v/>
      </c>
      <c r="GG219" s="17" t="str">
        <f t="shared" ca="1" si="401"/>
        <v/>
      </c>
      <c r="GH219" s="17" t="str">
        <f t="shared" ca="1" si="402"/>
        <v/>
      </c>
      <c r="GI219" s="17" t="str">
        <f t="shared" ca="1" si="403"/>
        <v/>
      </c>
      <c r="GJ219" s="17" t="str">
        <f t="shared" ca="1" si="404"/>
        <v/>
      </c>
      <c r="GK219" s="17" t="str">
        <f t="shared" ca="1" si="405"/>
        <v/>
      </c>
      <c r="GL219" s="17" t="str">
        <f t="shared" ca="1" si="406"/>
        <v/>
      </c>
      <c r="GM219" s="17" t="str">
        <f t="shared" ca="1" si="407"/>
        <v/>
      </c>
      <c r="GN219" s="17" t="str">
        <f t="shared" ca="1" si="408"/>
        <v/>
      </c>
      <c r="GO219" s="17" t="str">
        <f t="shared" ca="1" si="409"/>
        <v/>
      </c>
      <c r="GP219" s="17" t="str">
        <f t="shared" ca="1" si="410"/>
        <v/>
      </c>
      <c r="GQ219" s="17" t="str">
        <f t="shared" ca="1" si="411"/>
        <v/>
      </c>
      <c r="GR219" s="17" t="str">
        <f t="shared" ca="1" si="412"/>
        <v/>
      </c>
      <c r="GS219" s="17" t="str">
        <f t="shared" ca="1" si="413"/>
        <v/>
      </c>
      <c r="GT219" s="17" t="str">
        <f t="shared" ca="1" si="414"/>
        <v/>
      </c>
      <c r="GU219" s="17" t="str">
        <f t="shared" ca="1" si="415"/>
        <v/>
      </c>
      <c r="GV219" s="17" t="str">
        <f t="shared" ca="1" si="416"/>
        <v/>
      </c>
      <c r="GW219" s="17" t="str">
        <f t="shared" ca="1" si="417"/>
        <v/>
      </c>
      <c r="GX219" s="17" t="str">
        <f t="shared" ca="1" si="418"/>
        <v/>
      </c>
      <c r="GY219" s="17" t="str">
        <f t="shared" ca="1" si="419"/>
        <v/>
      </c>
      <c r="GZ219" s="17" t="str">
        <f t="shared" ca="1" si="420"/>
        <v/>
      </c>
      <c r="HA219" s="17" t="str">
        <f t="shared" ca="1" si="421"/>
        <v/>
      </c>
      <c r="HB219" s="17" t="str">
        <f t="shared" ca="1" si="422"/>
        <v/>
      </c>
      <c r="HC219" s="17" t="str">
        <f t="shared" ca="1" si="423"/>
        <v/>
      </c>
      <c r="HD219" s="17" t="str">
        <f t="shared" ca="1" si="424"/>
        <v/>
      </c>
      <c r="HE219" s="17" t="str">
        <f t="shared" ca="1" si="425"/>
        <v/>
      </c>
      <c r="HF219" s="17" t="str">
        <f t="shared" ca="1" si="426"/>
        <v/>
      </c>
      <c r="HG219" s="17" t="str">
        <f t="shared" ca="1" si="427"/>
        <v/>
      </c>
      <c r="HH219" s="17" t="str">
        <f t="shared" ca="1" si="428"/>
        <v/>
      </c>
      <c r="HI219" s="17" t="str">
        <f t="shared" ca="1" si="429"/>
        <v/>
      </c>
      <c r="HJ219" s="17" t="str">
        <f t="shared" ca="1" si="430"/>
        <v/>
      </c>
      <c r="HK219" s="17" t="str">
        <f t="shared" ca="1" si="431"/>
        <v/>
      </c>
      <c r="HL219" s="17" t="str">
        <f t="shared" ca="1" si="432"/>
        <v/>
      </c>
      <c r="HM219" s="17" t="str">
        <f t="shared" ca="1" si="433"/>
        <v/>
      </c>
      <c r="HN219" s="17" t="str">
        <f t="shared" ca="1" si="434"/>
        <v/>
      </c>
      <c r="HO219" s="17" t="str">
        <f t="shared" ca="1" si="435"/>
        <v/>
      </c>
      <c r="HP219" s="17" t="str">
        <f t="shared" ca="1" si="436"/>
        <v/>
      </c>
      <c r="HQ219" s="17" t="str">
        <f t="shared" ca="1" si="437"/>
        <v/>
      </c>
      <c r="HR219" s="17" t="str">
        <f t="shared" ca="1" si="438"/>
        <v/>
      </c>
      <c r="HS219" s="17" t="str">
        <f t="shared" ca="1" si="439"/>
        <v/>
      </c>
      <c r="HT219" s="17" t="str">
        <f t="shared" ca="1" si="440"/>
        <v/>
      </c>
      <c r="HU219" s="17" t="str">
        <f t="shared" ca="1" si="441"/>
        <v/>
      </c>
      <c r="HV219" s="17" t="str">
        <f t="shared" ca="1" si="442"/>
        <v/>
      </c>
      <c r="HW219" s="17" t="str">
        <f t="shared" ca="1" si="443"/>
        <v/>
      </c>
      <c r="HX219" s="17" t="str">
        <f t="shared" ca="1" si="444"/>
        <v/>
      </c>
      <c r="HY219" s="17" t="str">
        <f t="shared" ca="1" si="445"/>
        <v/>
      </c>
      <c r="HZ219" s="17" t="str">
        <f t="shared" ca="1" si="446"/>
        <v/>
      </c>
      <c r="IA219" s="17" t="str">
        <f t="shared" ca="1" si="447"/>
        <v/>
      </c>
      <c r="IB219" s="17" t="str">
        <f t="shared" ca="1" si="448"/>
        <v/>
      </c>
      <c r="IC219" s="17" t="str">
        <f t="shared" ca="1" si="449"/>
        <v/>
      </c>
      <c r="ID219" s="17" t="str">
        <f t="shared" ca="1" si="450"/>
        <v/>
      </c>
      <c r="IE219" s="17" t="str">
        <f t="shared" ca="1" si="451"/>
        <v/>
      </c>
      <c r="IF219" s="17" t="str">
        <f t="shared" ca="1" si="452"/>
        <v/>
      </c>
      <c r="IG219" s="17" t="str">
        <f t="shared" ca="1" si="453"/>
        <v/>
      </c>
      <c r="IH219" s="17" t="str">
        <f t="shared" ca="1" si="454"/>
        <v/>
      </c>
      <c r="II219" s="17" t="str">
        <f t="shared" ca="1" si="455"/>
        <v/>
      </c>
      <c r="IJ219" s="17" t="str">
        <f t="shared" ca="1" si="456"/>
        <v/>
      </c>
      <c r="IK219" s="17" t="str">
        <f t="shared" ca="1" si="457"/>
        <v/>
      </c>
      <c r="IL219" s="17" t="str">
        <f t="shared" ca="1" si="458"/>
        <v/>
      </c>
      <c r="IM219" s="17" t="str">
        <f t="shared" ca="1" si="459"/>
        <v/>
      </c>
      <c r="IN219" s="17" t="str">
        <f t="shared" ca="1" si="460"/>
        <v/>
      </c>
      <c r="IO219" s="17" t="str">
        <f t="shared" ca="1" si="461"/>
        <v/>
      </c>
      <c r="IP219" s="17" t="str">
        <f t="shared" ca="1" si="462"/>
        <v/>
      </c>
      <c r="IQ219" s="17" t="str">
        <f t="shared" ca="1" si="463"/>
        <v/>
      </c>
      <c r="IR219" s="17" t="str">
        <f t="shared" ca="1" si="464"/>
        <v/>
      </c>
      <c r="IS219" s="17" t="str">
        <f t="shared" ca="1" si="465"/>
        <v/>
      </c>
      <c r="IT219" s="17" t="str">
        <f t="shared" ca="1" si="466"/>
        <v/>
      </c>
      <c r="IU219" s="17" t="str">
        <f t="shared" ca="1" si="467"/>
        <v/>
      </c>
      <c r="IV219" s="17" t="str">
        <f t="shared" ca="1" si="468"/>
        <v/>
      </c>
      <c r="IW219" s="17" t="str">
        <f t="shared" ca="1" si="469"/>
        <v/>
      </c>
      <c r="IX219" s="17" t="str">
        <f t="shared" ca="1" si="470"/>
        <v/>
      </c>
      <c r="IY219" s="17" t="str">
        <f t="shared" ca="1" si="471"/>
        <v/>
      </c>
      <c r="IZ219" s="17" t="str">
        <f t="shared" ca="1" si="472"/>
        <v/>
      </c>
      <c r="JA219" s="17" t="str">
        <f t="shared" ca="1" si="473"/>
        <v/>
      </c>
      <c r="JB219" s="17" t="str">
        <f t="shared" ca="1" si="474"/>
        <v/>
      </c>
      <c r="JC219" s="17" t="str">
        <f t="shared" ca="1" si="475"/>
        <v/>
      </c>
      <c r="JD219" s="17" t="str">
        <f t="shared" ca="1" si="476"/>
        <v/>
      </c>
      <c r="JE219" s="17" t="str">
        <f t="shared" ca="1" si="477"/>
        <v/>
      </c>
      <c r="JF219" s="17" t="str">
        <f t="shared" ca="1" si="478"/>
        <v/>
      </c>
      <c r="JG219" s="17" t="str">
        <f t="shared" ca="1" si="479"/>
        <v/>
      </c>
      <c r="JH219" s="17" t="str">
        <f t="shared" ca="1" si="480"/>
        <v/>
      </c>
      <c r="JI219" s="17" t="str">
        <f t="shared" ca="1" si="481"/>
        <v/>
      </c>
      <c r="JJ219" s="17" t="str">
        <f t="shared" ca="1" si="482"/>
        <v/>
      </c>
      <c r="JK219" s="17" t="str">
        <f t="shared" ca="1" si="483"/>
        <v/>
      </c>
      <c r="JL219" s="17" t="str">
        <f t="shared" ca="1" si="484"/>
        <v/>
      </c>
      <c r="JM219" s="17" t="str">
        <f t="shared" ca="1" si="485"/>
        <v/>
      </c>
    </row>
    <row r="220" spans="1:273">
      <c r="A220" s="17" t="str">
        <f t="shared" si="486"/>
        <v>\\\0</v>
      </c>
      <c r="B220" s="17" t="str">
        <f t="shared" si="487"/>
        <v>\\\0</v>
      </c>
      <c r="C220" s="17" t="str">
        <f t="shared" si="488"/>
        <v>\\\0</v>
      </c>
      <c r="D220" s="17" t="str">
        <f t="shared" si="489"/>
        <v>\\\0</v>
      </c>
      <c r="E220" s="17" t="str">
        <f t="shared" si="490"/>
        <v>\\\0</v>
      </c>
      <c r="F220" s="17" t="str">
        <f t="shared" si="491"/>
        <v>\\\0</v>
      </c>
      <c r="G220" s="17" t="str">
        <f t="shared" si="492"/>
        <v>\\\0</v>
      </c>
      <c r="H220" s="17" t="str">
        <f t="shared" si="493"/>
        <v>\\\0</v>
      </c>
      <c r="I220" s="17" t="str">
        <f t="shared" si="494"/>
        <v>\\\0</v>
      </c>
      <c r="J220" s="17" t="str">
        <f t="shared" si="495"/>
        <v>\\\0</v>
      </c>
      <c r="K220" s="17" t="str">
        <f t="shared" si="496"/>
        <v>\\\0</v>
      </c>
      <c r="L220" s="17" t="str">
        <f t="shared" si="497"/>
        <v>\\\0</v>
      </c>
      <c r="M220" s="17" t="str">
        <f t="shared" si="498"/>
        <v>\\\0</v>
      </c>
      <c r="N220" s="17" t="str">
        <f t="shared" si="499"/>
        <v>\\\0</v>
      </c>
      <c r="O220" s="17" t="str">
        <f t="shared" si="500"/>
        <v>\\\0</v>
      </c>
      <c r="P220" s="17" t="str">
        <f t="shared" si="501"/>
        <v>\\\0</v>
      </c>
      <c r="R220" s="17" t="str">
        <f t="shared" si="502"/>
        <v>\\</v>
      </c>
      <c r="S220" s="38"/>
      <c r="T220" s="39"/>
      <c r="U220" s="31"/>
      <c r="V220" s="32"/>
      <c r="W220" s="36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35"/>
      <c r="DS220" s="287"/>
      <c r="DT220" s="36"/>
      <c r="DU220" s="37"/>
      <c r="DV220" s="28">
        <f>IF(AND($S220='자료입력 및 결과표시'!$B$6,COUNTIF($W220:$DR220,'자료입력 및 결과표시'!$C$6)&gt;=1),IF(OR('자료입력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DW220" s="28">
        <f>IF(AND($S220='자료입력 및 결과표시'!$B$7,COUNTIF($W220:$DR220,'자료입력 및 결과표시'!$C$7)&gt;=1),IF(OR('자료입력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DX220" s="28">
        <f>IF(AND($S220='자료입력 및 결과표시'!$B$8,COUNTIF($W220:$DR220,'자료입력 및 결과표시'!$C$8)&gt;=1),IF(OR('자료입력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DY220" s="28">
        <f>IF(AND($S220='자료입력 및 결과표시'!$B$9,COUNTIF($W220:$DR220,'자료입력 및 결과표시'!$C$9)&gt;=1),IF(OR('자료입력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DZ220" s="28">
        <f>IF(AND($S220='자료입력 및 결과표시'!$B$10,COUNTIF($W220:$DR220,'자료입력 및 결과표시'!$C$10)&gt;=1),IF(OR('자료입력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A220" s="28">
        <f>IF(AND($S220='자료입력 및 결과표시'!$B$11,COUNTIF($W220:$DR220,'자료입력 및 결과표시'!$C$11)&gt;=1),IF(OR('자료입력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B220" s="28">
        <f>IF(AND($S220='자료입력 및 결과표시'!$B$12,COUNTIF($W220:$DR220,'자료입력 및 결과표시'!$C$12)&gt;=1),IF(OR('자료입력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C220" s="28">
        <f>IF(AND($S220='자료입력 및 결과표시'!$B$13,COUNTIF($W220:$DR220,'자료입력 및 결과표시'!$C$13)&gt;=1),IF(OR('자료입력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D220" s="28">
        <f>IF(AND($S220='자료입력 및 결과표시'!$B$14,COUNTIF($W220:$DR220,'자료입력 및 결과표시'!$C$14)&gt;=1),IF(OR('자료입력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E220" s="28">
        <f>IF(AND($S220='자료입력 및 결과표시'!$B$15,COUNTIF($W220:$DR220,'자료입력 및 결과표시'!$C$15)&gt;=1),IF(OR('자료입력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F220" s="28">
        <f>IF(AND($S220='자료입력 및 결과표시'!$B$16,COUNTIF($W220:$DR220,'자료입력 및 결과표시'!$C$16)&gt;=1),IF(OR('자료입력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G220" s="28">
        <f>IF(AND($S220='자료입력 및 결과표시'!$B$17,COUNTIF($W220:$DR220,'자료입력 및 결과표시'!$C$17)&gt;=1),IF(OR('자료입력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H220" s="28">
        <f>IF(AND($S220='자료입력 및 결과표시'!$B$18,COUNTIF($W220:$DR220,'자료입력 및 결과표시'!$C$18)&gt;=1),IF(OR('자료입력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I220" s="28">
        <f>IF(AND($S220='자료입력 및 결과표시'!$B$19,COUNTIF($W220:$DR220,'자료입력 및 결과표시'!$C$19)&gt;=1),IF(OR('자료입력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J220" s="28">
        <f>IF(AND($S220='자료입력 및 결과표시'!$B$20,COUNTIF($W220:$DR220,'자료입력 및 결과표시'!$C$20)&gt;=1),IF(OR('자료입력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K220" s="28">
        <f>IF(AND($S220='자료입력 및 결과표시'!$B$21,COUNTIF($W220:$DR220,'자료입력 및 결과표시'!$C$21)&gt;=1),IF(OR('자료입력 및 결과표시'!$B$4+90&gt;=$V220,'자료입력 및 결과표시'!$B$4&lt;$U220),0,IF($V220-'자료입력 및 결과표시'!$B$4-90&gt;='자료입력 및 결과표시'!$E$4,'자료입력 및 결과표시'!$E$4,$V220-'자료입력 및 결과표시'!$B$4-90)),0)</f>
        <v>0</v>
      </c>
      <c r="EL220" s="17">
        <f>IF(AND(S220='자료입력 및 결과표시'!$B$6,COUNTIF('업무중복도(데이터 입력)'!$W220:$DR220,'자료입력 및 결과표시'!$C$6)&gt;=1),1,0)</f>
        <v>0</v>
      </c>
      <c r="EM220" s="17">
        <f>IF(AND(S220='자료입력 및 결과표시'!$B$7,COUNTIF('업무중복도(데이터 입력)'!$W220:$DR220,'자료입력 및 결과표시'!$C$7)&gt;=1),2,0)</f>
        <v>0</v>
      </c>
      <c r="EN220" s="17">
        <f>IF(AND(S220='자료입력 및 결과표시'!$B$8,COUNTIF('업무중복도(데이터 입력)'!$W220:$DR220,'자료입력 및 결과표시'!$C$8)&gt;=1),3,0)</f>
        <v>0</v>
      </c>
      <c r="EO220" s="17">
        <f>IF(AND(S220='자료입력 및 결과표시'!$B$9,COUNTIF('업무중복도(데이터 입력)'!$W220:$DR220,'자료입력 및 결과표시'!$C$9)&gt;=1),4,0)</f>
        <v>0</v>
      </c>
      <c r="EP220" s="17">
        <f>IF(AND(S220='자료입력 및 결과표시'!$B$10,COUNTIF('업무중복도(데이터 입력)'!$W220:$DR220,'자료입력 및 결과표시'!$C$10)&gt;=1),5,0)</f>
        <v>0</v>
      </c>
      <c r="EQ220" s="17">
        <f>IF(AND(S220='자료입력 및 결과표시'!$B$11,COUNTIF('업무중복도(데이터 입력)'!$W220:$DR220,'자료입력 및 결과표시'!$C$11)&gt;=1),6,0)</f>
        <v>0</v>
      </c>
      <c r="ER220" s="17">
        <f>IF(AND(S220='자료입력 및 결과표시'!$B$12,COUNTIF('업무중복도(데이터 입력)'!$W220:$DR220,'자료입력 및 결과표시'!$C$12)&gt;=1),7,0)</f>
        <v>0</v>
      </c>
      <c r="ES220" s="17">
        <f>IF(AND(S220='자료입력 및 결과표시'!$B$13,COUNTIF('업무중복도(데이터 입력)'!$W220:$DR220,'자료입력 및 결과표시'!$C$13)&gt;=1),8,0)</f>
        <v>0</v>
      </c>
      <c r="ET220" s="17">
        <f>IF(AND(S220='자료입력 및 결과표시'!$B$14,COUNTIF('업무중복도(데이터 입력)'!$W220:$DR220,'자료입력 및 결과표시'!$C$14)&gt;=1),9,0)</f>
        <v>0</v>
      </c>
      <c r="EU220" s="17">
        <f>IF(AND(S220='자료입력 및 결과표시'!$B$15,COUNTIF('업무중복도(데이터 입력)'!$W220:$DR220,'자료입력 및 결과표시'!$C$15)&gt;=1),10,0)</f>
        <v>0</v>
      </c>
      <c r="EV220" s="17">
        <f>IF(AND(S220='자료입력 및 결과표시'!$B$16,COUNTIF('업무중복도(데이터 입력)'!$W220:$DR220,'자료입력 및 결과표시'!$C$16)&gt;=1),11,0)</f>
        <v>0</v>
      </c>
      <c r="EW220" s="17">
        <f>IF(AND(S220='자료입력 및 결과표시'!$B$17,COUNTIF('업무중복도(데이터 입력)'!$W220:$DR220,'자료입력 및 결과표시'!$C$17)&gt;=1),12,0)</f>
        <v>0</v>
      </c>
      <c r="EX220" s="17">
        <f>IF(AND(S220='자료입력 및 결과표시'!$B$18,COUNTIF('업무중복도(데이터 입력)'!$W220:$DR220,'자료입력 및 결과표시'!$C$18)&gt;=1),13,0)</f>
        <v>0</v>
      </c>
      <c r="EY220" s="17">
        <f>IF(AND(S220='자료입력 및 결과표시'!$B$19,COUNTIF('업무중복도(데이터 입력)'!$W220:$DR220,'자료입력 및 결과표시'!$C$19)&gt;=1),14,0)</f>
        <v>0</v>
      </c>
      <c r="EZ220" s="17">
        <f>IF(AND(S220='자료입력 및 결과표시'!$B$20,COUNTIF('업무중복도(데이터 입력)'!$W220:$DR220,'자료입력 및 결과표시'!$C$20)&gt;=1),15,0)</f>
        <v>0</v>
      </c>
      <c r="FA220" s="17">
        <f>IF(AND(S220='자료입력 및 결과표시'!$B$21,COUNTIF('업무중복도(데이터 입력)'!$W220:$DR220,'자료입력 및 결과표시'!$C$21)&gt;=1),16,0)</f>
        <v>0</v>
      </c>
      <c r="FD220" s="270" t="str">
        <f ca="1">IFERROR(MATCH('자료입력 및 결과표시'!$C$62,OFFSET($R$3,$FD219,,1000),0)+$FD219,"")</f>
        <v/>
      </c>
      <c r="FE220" s="271" t="str">
        <f t="shared" ca="1" si="503"/>
        <v/>
      </c>
      <c r="FK220" s="17">
        <f t="shared" si="504"/>
        <v>0</v>
      </c>
      <c r="FO220"/>
      <c r="FP220" s="17" t="str">
        <f t="shared" ca="1" si="505"/>
        <v/>
      </c>
      <c r="FQ220" s="270" t="str">
        <f ca="1">IFERROR(MATCH('자료입력 및 결과표시'!$C$62,OFFSET($R$3,$FQ219,,1000),0)+$FQ219,"")</f>
        <v/>
      </c>
      <c r="FR220" s="17" t="str">
        <f t="shared" ca="1" si="386"/>
        <v/>
      </c>
      <c r="FS220" s="17" t="str">
        <f t="shared" ca="1" si="387"/>
        <v/>
      </c>
      <c r="FT220" s="17" t="str">
        <f t="shared" ca="1" si="388"/>
        <v/>
      </c>
      <c r="FU220" s="17" t="str">
        <f t="shared" ca="1" si="389"/>
        <v/>
      </c>
      <c r="FV220" s="17" t="str">
        <f t="shared" ca="1" si="390"/>
        <v/>
      </c>
      <c r="FW220" s="17" t="str">
        <f t="shared" ca="1" si="391"/>
        <v/>
      </c>
      <c r="FX220" s="17" t="str">
        <f t="shared" ca="1" si="392"/>
        <v/>
      </c>
      <c r="FY220" s="17" t="str">
        <f t="shared" ca="1" si="393"/>
        <v/>
      </c>
      <c r="FZ220" s="17" t="str">
        <f t="shared" ca="1" si="394"/>
        <v/>
      </c>
      <c r="GA220" s="17" t="str">
        <f t="shared" ca="1" si="395"/>
        <v/>
      </c>
      <c r="GB220" s="17" t="str">
        <f t="shared" ca="1" si="396"/>
        <v/>
      </c>
      <c r="GC220" s="17" t="str">
        <f t="shared" ca="1" si="397"/>
        <v/>
      </c>
      <c r="GD220" s="17" t="str">
        <f t="shared" ca="1" si="398"/>
        <v/>
      </c>
      <c r="GE220" s="17" t="str">
        <f t="shared" ca="1" si="399"/>
        <v/>
      </c>
      <c r="GF220" s="17" t="str">
        <f t="shared" ca="1" si="400"/>
        <v/>
      </c>
      <c r="GG220" s="17" t="str">
        <f t="shared" ca="1" si="401"/>
        <v/>
      </c>
      <c r="GH220" s="17" t="str">
        <f t="shared" ca="1" si="402"/>
        <v/>
      </c>
      <c r="GI220" s="17" t="str">
        <f t="shared" ca="1" si="403"/>
        <v/>
      </c>
      <c r="GJ220" s="17" t="str">
        <f t="shared" ca="1" si="404"/>
        <v/>
      </c>
      <c r="GK220" s="17" t="str">
        <f t="shared" ca="1" si="405"/>
        <v/>
      </c>
      <c r="GL220" s="17" t="str">
        <f t="shared" ca="1" si="406"/>
        <v/>
      </c>
      <c r="GM220" s="17" t="str">
        <f t="shared" ca="1" si="407"/>
        <v/>
      </c>
      <c r="GN220" s="17" t="str">
        <f t="shared" ca="1" si="408"/>
        <v/>
      </c>
      <c r="GO220" s="17" t="str">
        <f t="shared" ca="1" si="409"/>
        <v/>
      </c>
      <c r="GP220" s="17" t="str">
        <f t="shared" ca="1" si="410"/>
        <v/>
      </c>
      <c r="GQ220" s="17" t="str">
        <f t="shared" ca="1" si="411"/>
        <v/>
      </c>
      <c r="GR220" s="17" t="str">
        <f t="shared" ca="1" si="412"/>
        <v/>
      </c>
      <c r="GS220" s="17" t="str">
        <f t="shared" ca="1" si="413"/>
        <v/>
      </c>
      <c r="GT220" s="17" t="str">
        <f t="shared" ca="1" si="414"/>
        <v/>
      </c>
      <c r="GU220" s="17" t="str">
        <f t="shared" ca="1" si="415"/>
        <v/>
      </c>
      <c r="GV220" s="17" t="str">
        <f t="shared" ca="1" si="416"/>
        <v/>
      </c>
      <c r="GW220" s="17" t="str">
        <f t="shared" ca="1" si="417"/>
        <v/>
      </c>
      <c r="GX220" s="17" t="str">
        <f t="shared" ca="1" si="418"/>
        <v/>
      </c>
      <c r="GY220" s="17" t="str">
        <f t="shared" ca="1" si="419"/>
        <v/>
      </c>
      <c r="GZ220" s="17" t="str">
        <f t="shared" ca="1" si="420"/>
        <v/>
      </c>
      <c r="HA220" s="17" t="str">
        <f t="shared" ca="1" si="421"/>
        <v/>
      </c>
      <c r="HB220" s="17" t="str">
        <f t="shared" ca="1" si="422"/>
        <v/>
      </c>
      <c r="HC220" s="17" t="str">
        <f t="shared" ca="1" si="423"/>
        <v/>
      </c>
      <c r="HD220" s="17" t="str">
        <f t="shared" ca="1" si="424"/>
        <v/>
      </c>
      <c r="HE220" s="17" t="str">
        <f t="shared" ca="1" si="425"/>
        <v/>
      </c>
      <c r="HF220" s="17" t="str">
        <f t="shared" ca="1" si="426"/>
        <v/>
      </c>
      <c r="HG220" s="17" t="str">
        <f t="shared" ca="1" si="427"/>
        <v/>
      </c>
      <c r="HH220" s="17" t="str">
        <f t="shared" ca="1" si="428"/>
        <v/>
      </c>
      <c r="HI220" s="17" t="str">
        <f t="shared" ca="1" si="429"/>
        <v/>
      </c>
      <c r="HJ220" s="17" t="str">
        <f t="shared" ca="1" si="430"/>
        <v/>
      </c>
      <c r="HK220" s="17" t="str">
        <f t="shared" ca="1" si="431"/>
        <v/>
      </c>
      <c r="HL220" s="17" t="str">
        <f t="shared" ca="1" si="432"/>
        <v/>
      </c>
      <c r="HM220" s="17" t="str">
        <f t="shared" ca="1" si="433"/>
        <v/>
      </c>
      <c r="HN220" s="17" t="str">
        <f t="shared" ca="1" si="434"/>
        <v/>
      </c>
      <c r="HO220" s="17" t="str">
        <f t="shared" ca="1" si="435"/>
        <v/>
      </c>
      <c r="HP220" s="17" t="str">
        <f t="shared" ca="1" si="436"/>
        <v/>
      </c>
      <c r="HQ220" s="17" t="str">
        <f t="shared" ca="1" si="437"/>
        <v/>
      </c>
      <c r="HR220" s="17" t="str">
        <f t="shared" ca="1" si="438"/>
        <v/>
      </c>
      <c r="HS220" s="17" t="str">
        <f t="shared" ca="1" si="439"/>
        <v/>
      </c>
      <c r="HT220" s="17" t="str">
        <f t="shared" ca="1" si="440"/>
        <v/>
      </c>
      <c r="HU220" s="17" t="str">
        <f t="shared" ca="1" si="441"/>
        <v/>
      </c>
      <c r="HV220" s="17" t="str">
        <f t="shared" ca="1" si="442"/>
        <v/>
      </c>
      <c r="HW220" s="17" t="str">
        <f t="shared" ca="1" si="443"/>
        <v/>
      </c>
      <c r="HX220" s="17" t="str">
        <f t="shared" ca="1" si="444"/>
        <v/>
      </c>
      <c r="HY220" s="17" t="str">
        <f t="shared" ca="1" si="445"/>
        <v/>
      </c>
      <c r="HZ220" s="17" t="str">
        <f t="shared" ca="1" si="446"/>
        <v/>
      </c>
      <c r="IA220" s="17" t="str">
        <f t="shared" ca="1" si="447"/>
        <v/>
      </c>
      <c r="IB220" s="17" t="str">
        <f t="shared" ca="1" si="448"/>
        <v/>
      </c>
      <c r="IC220" s="17" t="str">
        <f t="shared" ca="1" si="449"/>
        <v/>
      </c>
      <c r="ID220" s="17" t="str">
        <f t="shared" ca="1" si="450"/>
        <v/>
      </c>
      <c r="IE220" s="17" t="str">
        <f t="shared" ca="1" si="451"/>
        <v/>
      </c>
      <c r="IF220" s="17" t="str">
        <f t="shared" ca="1" si="452"/>
        <v/>
      </c>
      <c r="IG220" s="17" t="str">
        <f t="shared" ca="1" si="453"/>
        <v/>
      </c>
      <c r="IH220" s="17" t="str">
        <f t="shared" ca="1" si="454"/>
        <v/>
      </c>
      <c r="II220" s="17" t="str">
        <f t="shared" ca="1" si="455"/>
        <v/>
      </c>
      <c r="IJ220" s="17" t="str">
        <f t="shared" ca="1" si="456"/>
        <v/>
      </c>
      <c r="IK220" s="17" t="str">
        <f t="shared" ca="1" si="457"/>
        <v/>
      </c>
      <c r="IL220" s="17" t="str">
        <f t="shared" ca="1" si="458"/>
        <v/>
      </c>
      <c r="IM220" s="17" t="str">
        <f t="shared" ca="1" si="459"/>
        <v/>
      </c>
      <c r="IN220" s="17" t="str">
        <f t="shared" ca="1" si="460"/>
        <v/>
      </c>
      <c r="IO220" s="17" t="str">
        <f t="shared" ca="1" si="461"/>
        <v/>
      </c>
      <c r="IP220" s="17" t="str">
        <f t="shared" ca="1" si="462"/>
        <v/>
      </c>
      <c r="IQ220" s="17" t="str">
        <f t="shared" ca="1" si="463"/>
        <v/>
      </c>
      <c r="IR220" s="17" t="str">
        <f t="shared" ca="1" si="464"/>
        <v/>
      </c>
      <c r="IS220" s="17" t="str">
        <f t="shared" ca="1" si="465"/>
        <v/>
      </c>
      <c r="IT220" s="17" t="str">
        <f t="shared" ca="1" si="466"/>
        <v/>
      </c>
      <c r="IU220" s="17" t="str">
        <f t="shared" ca="1" si="467"/>
        <v/>
      </c>
      <c r="IV220" s="17" t="str">
        <f t="shared" ca="1" si="468"/>
        <v/>
      </c>
      <c r="IW220" s="17" t="str">
        <f t="shared" ca="1" si="469"/>
        <v/>
      </c>
      <c r="IX220" s="17" t="str">
        <f t="shared" ca="1" si="470"/>
        <v/>
      </c>
      <c r="IY220" s="17" t="str">
        <f t="shared" ca="1" si="471"/>
        <v/>
      </c>
      <c r="IZ220" s="17" t="str">
        <f t="shared" ca="1" si="472"/>
        <v/>
      </c>
      <c r="JA220" s="17" t="str">
        <f t="shared" ca="1" si="473"/>
        <v/>
      </c>
      <c r="JB220" s="17" t="str">
        <f t="shared" ca="1" si="474"/>
        <v/>
      </c>
      <c r="JC220" s="17" t="str">
        <f t="shared" ca="1" si="475"/>
        <v/>
      </c>
      <c r="JD220" s="17" t="str">
        <f t="shared" ca="1" si="476"/>
        <v/>
      </c>
      <c r="JE220" s="17" t="str">
        <f t="shared" ca="1" si="477"/>
        <v/>
      </c>
      <c r="JF220" s="17" t="str">
        <f t="shared" ca="1" si="478"/>
        <v/>
      </c>
      <c r="JG220" s="17" t="str">
        <f t="shared" ca="1" si="479"/>
        <v/>
      </c>
      <c r="JH220" s="17" t="str">
        <f t="shared" ca="1" si="480"/>
        <v/>
      </c>
      <c r="JI220" s="17" t="str">
        <f t="shared" ca="1" si="481"/>
        <v/>
      </c>
      <c r="JJ220" s="17" t="str">
        <f t="shared" ca="1" si="482"/>
        <v/>
      </c>
      <c r="JK220" s="17" t="str">
        <f t="shared" ca="1" si="483"/>
        <v/>
      </c>
      <c r="JL220" s="17" t="str">
        <f t="shared" ca="1" si="484"/>
        <v/>
      </c>
      <c r="JM220" s="17" t="str">
        <f t="shared" ca="1" si="485"/>
        <v/>
      </c>
    </row>
    <row r="221" spans="1:273">
      <c r="A221" s="17" t="str">
        <f t="shared" si="486"/>
        <v>\\\0</v>
      </c>
      <c r="B221" s="17" t="str">
        <f t="shared" si="487"/>
        <v>\\\0</v>
      </c>
      <c r="C221" s="17" t="str">
        <f t="shared" si="488"/>
        <v>\\\0</v>
      </c>
      <c r="D221" s="17" t="str">
        <f t="shared" si="489"/>
        <v>\\\0</v>
      </c>
      <c r="E221" s="17" t="str">
        <f t="shared" si="490"/>
        <v>\\\0</v>
      </c>
      <c r="F221" s="17" t="str">
        <f t="shared" si="491"/>
        <v>\\\0</v>
      </c>
      <c r="G221" s="17" t="str">
        <f t="shared" si="492"/>
        <v>\\\0</v>
      </c>
      <c r="H221" s="17" t="str">
        <f t="shared" si="493"/>
        <v>\\\0</v>
      </c>
      <c r="I221" s="17" t="str">
        <f t="shared" si="494"/>
        <v>\\\0</v>
      </c>
      <c r="J221" s="17" t="str">
        <f t="shared" si="495"/>
        <v>\\\0</v>
      </c>
      <c r="K221" s="17" t="str">
        <f t="shared" si="496"/>
        <v>\\\0</v>
      </c>
      <c r="L221" s="17" t="str">
        <f t="shared" si="497"/>
        <v>\\\0</v>
      </c>
      <c r="M221" s="17" t="str">
        <f t="shared" si="498"/>
        <v>\\\0</v>
      </c>
      <c r="N221" s="17" t="str">
        <f t="shared" si="499"/>
        <v>\\\0</v>
      </c>
      <c r="O221" s="17" t="str">
        <f t="shared" si="500"/>
        <v>\\\0</v>
      </c>
      <c r="P221" s="17" t="str">
        <f t="shared" si="501"/>
        <v>\\\0</v>
      </c>
      <c r="R221" s="17" t="str">
        <f t="shared" si="502"/>
        <v>\\</v>
      </c>
      <c r="S221" s="38"/>
      <c r="T221" s="39"/>
      <c r="U221" s="31"/>
      <c r="V221" s="32"/>
      <c r="W221" s="36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35"/>
      <c r="DS221" s="287"/>
      <c r="DT221" s="36"/>
      <c r="DU221" s="37"/>
      <c r="DV221" s="28">
        <f>IF(AND($S221='자료입력 및 결과표시'!$B$6,COUNTIF($W221:$DR221,'자료입력 및 결과표시'!$C$6)&gt;=1),IF(OR('자료입력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DW221" s="28">
        <f>IF(AND($S221='자료입력 및 결과표시'!$B$7,COUNTIF($W221:$DR221,'자료입력 및 결과표시'!$C$7)&gt;=1),IF(OR('자료입력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DX221" s="28">
        <f>IF(AND($S221='자료입력 및 결과표시'!$B$8,COUNTIF($W221:$DR221,'자료입력 및 결과표시'!$C$8)&gt;=1),IF(OR('자료입력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DY221" s="28">
        <f>IF(AND($S221='자료입력 및 결과표시'!$B$9,COUNTIF($W221:$DR221,'자료입력 및 결과표시'!$C$9)&gt;=1),IF(OR('자료입력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DZ221" s="28">
        <f>IF(AND($S221='자료입력 및 결과표시'!$B$10,COUNTIF($W221:$DR221,'자료입력 및 결과표시'!$C$10)&gt;=1),IF(OR('자료입력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A221" s="28">
        <f>IF(AND($S221='자료입력 및 결과표시'!$B$11,COUNTIF($W221:$DR221,'자료입력 및 결과표시'!$C$11)&gt;=1),IF(OR('자료입력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B221" s="28">
        <f>IF(AND($S221='자료입력 및 결과표시'!$B$12,COUNTIF($W221:$DR221,'자료입력 및 결과표시'!$C$12)&gt;=1),IF(OR('자료입력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C221" s="28">
        <f>IF(AND($S221='자료입력 및 결과표시'!$B$13,COUNTIF($W221:$DR221,'자료입력 및 결과표시'!$C$13)&gt;=1),IF(OR('자료입력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D221" s="28">
        <f>IF(AND($S221='자료입력 및 결과표시'!$B$14,COUNTIF($W221:$DR221,'자료입력 및 결과표시'!$C$14)&gt;=1),IF(OR('자료입력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E221" s="28">
        <f>IF(AND($S221='자료입력 및 결과표시'!$B$15,COUNTIF($W221:$DR221,'자료입력 및 결과표시'!$C$15)&gt;=1),IF(OR('자료입력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F221" s="28">
        <f>IF(AND($S221='자료입력 및 결과표시'!$B$16,COUNTIF($W221:$DR221,'자료입력 및 결과표시'!$C$16)&gt;=1),IF(OR('자료입력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G221" s="28">
        <f>IF(AND($S221='자료입력 및 결과표시'!$B$17,COUNTIF($W221:$DR221,'자료입력 및 결과표시'!$C$17)&gt;=1),IF(OR('자료입력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H221" s="28">
        <f>IF(AND($S221='자료입력 및 결과표시'!$B$18,COUNTIF($W221:$DR221,'자료입력 및 결과표시'!$C$18)&gt;=1),IF(OR('자료입력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I221" s="28">
        <f>IF(AND($S221='자료입력 및 결과표시'!$B$19,COUNTIF($W221:$DR221,'자료입력 및 결과표시'!$C$19)&gt;=1),IF(OR('자료입력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J221" s="28">
        <f>IF(AND($S221='자료입력 및 결과표시'!$B$20,COUNTIF($W221:$DR221,'자료입력 및 결과표시'!$C$20)&gt;=1),IF(OR('자료입력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K221" s="28">
        <f>IF(AND($S221='자료입력 및 결과표시'!$B$21,COUNTIF($W221:$DR221,'자료입력 및 결과표시'!$C$21)&gt;=1),IF(OR('자료입력 및 결과표시'!$B$4+90&gt;=$V221,'자료입력 및 결과표시'!$B$4&lt;$U221),0,IF($V221-'자료입력 및 결과표시'!$B$4-90&gt;='자료입력 및 결과표시'!$E$4,'자료입력 및 결과표시'!$E$4,$V221-'자료입력 및 결과표시'!$B$4-90)),0)</f>
        <v>0</v>
      </c>
      <c r="EL221" s="17">
        <f>IF(AND(S221='자료입력 및 결과표시'!$B$6,COUNTIF('업무중복도(데이터 입력)'!$W221:$DR221,'자료입력 및 결과표시'!$C$6)&gt;=1),1,0)</f>
        <v>0</v>
      </c>
      <c r="EM221" s="17">
        <f>IF(AND(S221='자료입력 및 결과표시'!$B$7,COUNTIF('업무중복도(데이터 입력)'!$W221:$DR221,'자료입력 및 결과표시'!$C$7)&gt;=1),2,0)</f>
        <v>0</v>
      </c>
      <c r="EN221" s="17">
        <f>IF(AND(S221='자료입력 및 결과표시'!$B$8,COUNTIF('업무중복도(데이터 입력)'!$W221:$DR221,'자료입력 및 결과표시'!$C$8)&gt;=1),3,0)</f>
        <v>0</v>
      </c>
      <c r="EO221" s="17">
        <f>IF(AND(S221='자료입력 및 결과표시'!$B$9,COUNTIF('업무중복도(데이터 입력)'!$W221:$DR221,'자료입력 및 결과표시'!$C$9)&gt;=1),4,0)</f>
        <v>0</v>
      </c>
      <c r="EP221" s="17">
        <f>IF(AND(S221='자료입력 및 결과표시'!$B$10,COUNTIF('업무중복도(데이터 입력)'!$W221:$DR221,'자료입력 및 결과표시'!$C$10)&gt;=1),5,0)</f>
        <v>0</v>
      </c>
      <c r="EQ221" s="17">
        <f>IF(AND(S221='자료입력 및 결과표시'!$B$11,COUNTIF('업무중복도(데이터 입력)'!$W221:$DR221,'자료입력 및 결과표시'!$C$11)&gt;=1),6,0)</f>
        <v>0</v>
      </c>
      <c r="ER221" s="17">
        <f>IF(AND(S221='자료입력 및 결과표시'!$B$12,COUNTIF('업무중복도(데이터 입력)'!$W221:$DR221,'자료입력 및 결과표시'!$C$12)&gt;=1),7,0)</f>
        <v>0</v>
      </c>
      <c r="ES221" s="17">
        <f>IF(AND(S221='자료입력 및 결과표시'!$B$13,COUNTIF('업무중복도(데이터 입력)'!$W221:$DR221,'자료입력 및 결과표시'!$C$13)&gt;=1),8,0)</f>
        <v>0</v>
      </c>
      <c r="ET221" s="17">
        <f>IF(AND(S221='자료입력 및 결과표시'!$B$14,COUNTIF('업무중복도(데이터 입력)'!$W221:$DR221,'자료입력 및 결과표시'!$C$14)&gt;=1),9,0)</f>
        <v>0</v>
      </c>
      <c r="EU221" s="17">
        <f>IF(AND(S221='자료입력 및 결과표시'!$B$15,COUNTIF('업무중복도(데이터 입력)'!$W221:$DR221,'자료입력 및 결과표시'!$C$15)&gt;=1),10,0)</f>
        <v>0</v>
      </c>
      <c r="EV221" s="17">
        <f>IF(AND(S221='자료입력 및 결과표시'!$B$16,COUNTIF('업무중복도(데이터 입력)'!$W221:$DR221,'자료입력 및 결과표시'!$C$16)&gt;=1),11,0)</f>
        <v>0</v>
      </c>
      <c r="EW221" s="17">
        <f>IF(AND(S221='자료입력 및 결과표시'!$B$17,COUNTIF('업무중복도(데이터 입력)'!$W221:$DR221,'자료입력 및 결과표시'!$C$17)&gt;=1),12,0)</f>
        <v>0</v>
      </c>
      <c r="EX221" s="17">
        <f>IF(AND(S221='자료입력 및 결과표시'!$B$18,COUNTIF('업무중복도(데이터 입력)'!$W221:$DR221,'자료입력 및 결과표시'!$C$18)&gt;=1),13,0)</f>
        <v>0</v>
      </c>
      <c r="EY221" s="17">
        <f>IF(AND(S221='자료입력 및 결과표시'!$B$19,COUNTIF('업무중복도(데이터 입력)'!$W221:$DR221,'자료입력 및 결과표시'!$C$19)&gt;=1),14,0)</f>
        <v>0</v>
      </c>
      <c r="EZ221" s="17">
        <f>IF(AND(S221='자료입력 및 결과표시'!$B$20,COUNTIF('업무중복도(데이터 입력)'!$W221:$DR221,'자료입력 및 결과표시'!$C$20)&gt;=1),15,0)</f>
        <v>0</v>
      </c>
      <c r="FA221" s="17">
        <f>IF(AND(S221='자료입력 및 결과표시'!$B$21,COUNTIF('업무중복도(데이터 입력)'!$W221:$DR221,'자료입력 및 결과표시'!$C$21)&gt;=1),16,0)</f>
        <v>0</v>
      </c>
      <c r="FD221" s="270" t="str">
        <f ca="1">IFERROR(MATCH('자료입력 및 결과표시'!$C$62,OFFSET($R$3,$FD220,,1000),0)+$FD220,"")</f>
        <v/>
      </c>
      <c r="FE221" s="271" t="str">
        <f t="shared" ca="1" si="503"/>
        <v/>
      </c>
      <c r="FK221" s="17">
        <f t="shared" si="504"/>
        <v>0</v>
      </c>
      <c r="FO221"/>
      <c r="FP221" s="17" t="str">
        <f t="shared" ca="1" si="505"/>
        <v/>
      </c>
      <c r="FQ221" s="270" t="str">
        <f ca="1">IFERROR(MATCH('자료입력 및 결과표시'!$C$62,OFFSET($R$3,$FQ220,,1000),0)+$FQ220,"")</f>
        <v/>
      </c>
      <c r="FR221" s="17" t="str">
        <f t="shared" ca="1" si="386"/>
        <v/>
      </c>
      <c r="FS221" s="17" t="str">
        <f t="shared" ca="1" si="387"/>
        <v/>
      </c>
      <c r="FT221" s="17" t="str">
        <f t="shared" ca="1" si="388"/>
        <v/>
      </c>
      <c r="FU221" s="17" t="str">
        <f t="shared" ca="1" si="389"/>
        <v/>
      </c>
      <c r="FV221" s="17" t="str">
        <f t="shared" ca="1" si="390"/>
        <v/>
      </c>
      <c r="FW221" s="17" t="str">
        <f t="shared" ca="1" si="391"/>
        <v/>
      </c>
      <c r="FX221" s="17" t="str">
        <f t="shared" ca="1" si="392"/>
        <v/>
      </c>
      <c r="FY221" s="17" t="str">
        <f t="shared" ca="1" si="393"/>
        <v/>
      </c>
      <c r="FZ221" s="17" t="str">
        <f t="shared" ca="1" si="394"/>
        <v/>
      </c>
      <c r="GA221" s="17" t="str">
        <f t="shared" ca="1" si="395"/>
        <v/>
      </c>
      <c r="GB221" s="17" t="str">
        <f t="shared" ca="1" si="396"/>
        <v/>
      </c>
      <c r="GC221" s="17" t="str">
        <f t="shared" ca="1" si="397"/>
        <v/>
      </c>
      <c r="GD221" s="17" t="str">
        <f t="shared" ca="1" si="398"/>
        <v/>
      </c>
      <c r="GE221" s="17" t="str">
        <f t="shared" ca="1" si="399"/>
        <v/>
      </c>
      <c r="GF221" s="17" t="str">
        <f t="shared" ca="1" si="400"/>
        <v/>
      </c>
      <c r="GG221" s="17" t="str">
        <f t="shared" ca="1" si="401"/>
        <v/>
      </c>
      <c r="GH221" s="17" t="str">
        <f t="shared" ca="1" si="402"/>
        <v/>
      </c>
      <c r="GI221" s="17" t="str">
        <f t="shared" ca="1" si="403"/>
        <v/>
      </c>
      <c r="GJ221" s="17" t="str">
        <f t="shared" ca="1" si="404"/>
        <v/>
      </c>
      <c r="GK221" s="17" t="str">
        <f t="shared" ca="1" si="405"/>
        <v/>
      </c>
      <c r="GL221" s="17" t="str">
        <f t="shared" ca="1" si="406"/>
        <v/>
      </c>
      <c r="GM221" s="17" t="str">
        <f t="shared" ca="1" si="407"/>
        <v/>
      </c>
      <c r="GN221" s="17" t="str">
        <f t="shared" ca="1" si="408"/>
        <v/>
      </c>
      <c r="GO221" s="17" t="str">
        <f t="shared" ca="1" si="409"/>
        <v/>
      </c>
      <c r="GP221" s="17" t="str">
        <f t="shared" ca="1" si="410"/>
        <v/>
      </c>
      <c r="GQ221" s="17" t="str">
        <f t="shared" ca="1" si="411"/>
        <v/>
      </c>
      <c r="GR221" s="17" t="str">
        <f t="shared" ca="1" si="412"/>
        <v/>
      </c>
      <c r="GS221" s="17" t="str">
        <f t="shared" ca="1" si="413"/>
        <v/>
      </c>
      <c r="GT221" s="17" t="str">
        <f t="shared" ca="1" si="414"/>
        <v/>
      </c>
      <c r="GU221" s="17" t="str">
        <f t="shared" ca="1" si="415"/>
        <v/>
      </c>
      <c r="GV221" s="17" t="str">
        <f t="shared" ca="1" si="416"/>
        <v/>
      </c>
      <c r="GW221" s="17" t="str">
        <f t="shared" ca="1" si="417"/>
        <v/>
      </c>
      <c r="GX221" s="17" t="str">
        <f t="shared" ca="1" si="418"/>
        <v/>
      </c>
      <c r="GY221" s="17" t="str">
        <f t="shared" ca="1" si="419"/>
        <v/>
      </c>
      <c r="GZ221" s="17" t="str">
        <f t="shared" ca="1" si="420"/>
        <v/>
      </c>
      <c r="HA221" s="17" t="str">
        <f t="shared" ca="1" si="421"/>
        <v/>
      </c>
      <c r="HB221" s="17" t="str">
        <f t="shared" ca="1" si="422"/>
        <v/>
      </c>
      <c r="HC221" s="17" t="str">
        <f t="shared" ca="1" si="423"/>
        <v/>
      </c>
      <c r="HD221" s="17" t="str">
        <f t="shared" ca="1" si="424"/>
        <v/>
      </c>
      <c r="HE221" s="17" t="str">
        <f t="shared" ca="1" si="425"/>
        <v/>
      </c>
      <c r="HF221" s="17" t="str">
        <f t="shared" ca="1" si="426"/>
        <v/>
      </c>
      <c r="HG221" s="17" t="str">
        <f t="shared" ca="1" si="427"/>
        <v/>
      </c>
      <c r="HH221" s="17" t="str">
        <f t="shared" ca="1" si="428"/>
        <v/>
      </c>
      <c r="HI221" s="17" t="str">
        <f t="shared" ca="1" si="429"/>
        <v/>
      </c>
      <c r="HJ221" s="17" t="str">
        <f t="shared" ca="1" si="430"/>
        <v/>
      </c>
      <c r="HK221" s="17" t="str">
        <f t="shared" ca="1" si="431"/>
        <v/>
      </c>
      <c r="HL221" s="17" t="str">
        <f t="shared" ca="1" si="432"/>
        <v/>
      </c>
      <c r="HM221" s="17" t="str">
        <f t="shared" ca="1" si="433"/>
        <v/>
      </c>
      <c r="HN221" s="17" t="str">
        <f t="shared" ca="1" si="434"/>
        <v/>
      </c>
      <c r="HO221" s="17" t="str">
        <f t="shared" ca="1" si="435"/>
        <v/>
      </c>
      <c r="HP221" s="17" t="str">
        <f t="shared" ca="1" si="436"/>
        <v/>
      </c>
      <c r="HQ221" s="17" t="str">
        <f t="shared" ca="1" si="437"/>
        <v/>
      </c>
      <c r="HR221" s="17" t="str">
        <f t="shared" ca="1" si="438"/>
        <v/>
      </c>
      <c r="HS221" s="17" t="str">
        <f t="shared" ca="1" si="439"/>
        <v/>
      </c>
      <c r="HT221" s="17" t="str">
        <f t="shared" ca="1" si="440"/>
        <v/>
      </c>
      <c r="HU221" s="17" t="str">
        <f t="shared" ca="1" si="441"/>
        <v/>
      </c>
      <c r="HV221" s="17" t="str">
        <f t="shared" ca="1" si="442"/>
        <v/>
      </c>
      <c r="HW221" s="17" t="str">
        <f t="shared" ca="1" si="443"/>
        <v/>
      </c>
      <c r="HX221" s="17" t="str">
        <f t="shared" ca="1" si="444"/>
        <v/>
      </c>
      <c r="HY221" s="17" t="str">
        <f t="shared" ca="1" si="445"/>
        <v/>
      </c>
      <c r="HZ221" s="17" t="str">
        <f t="shared" ca="1" si="446"/>
        <v/>
      </c>
      <c r="IA221" s="17" t="str">
        <f t="shared" ca="1" si="447"/>
        <v/>
      </c>
      <c r="IB221" s="17" t="str">
        <f t="shared" ca="1" si="448"/>
        <v/>
      </c>
      <c r="IC221" s="17" t="str">
        <f t="shared" ca="1" si="449"/>
        <v/>
      </c>
      <c r="ID221" s="17" t="str">
        <f t="shared" ca="1" si="450"/>
        <v/>
      </c>
      <c r="IE221" s="17" t="str">
        <f t="shared" ca="1" si="451"/>
        <v/>
      </c>
      <c r="IF221" s="17" t="str">
        <f t="shared" ca="1" si="452"/>
        <v/>
      </c>
      <c r="IG221" s="17" t="str">
        <f t="shared" ca="1" si="453"/>
        <v/>
      </c>
      <c r="IH221" s="17" t="str">
        <f t="shared" ca="1" si="454"/>
        <v/>
      </c>
      <c r="II221" s="17" t="str">
        <f t="shared" ca="1" si="455"/>
        <v/>
      </c>
      <c r="IJ221" s="17" t="str">
        <f t="shared" ca="1" si="456"/>
        <v/>
      </c>
      <c r="IK221" s="17" t="str">
        <f t="shared" ca="1" si="457"/>
        <v/>
      </c>
      <c r="IL221" s="17" t="str">
        <f t="shared" ca="1" si="458"/>
        <v/>
      </c>
      <c r="IM221" s="17" t="str">
        <f t="shared" ca="1" si="459"/>
        <v/>
      </c>
      <c r="IN221" s="17" t="str">
        <f t="shared" ca="1" si="460"/>
        <v/>
      </c>
      <c r="IO221" s="17" t="str">
        <f t="shared" ca="1" si="461"/>
        <v/>
      </c>
      <c r="IP221" s="17" t="str">
        <f t="shared" ca="1" si="462"/>
        <v/>
      </c>
      <c r="IQ221" s="17" t="str">
        <f t="shared" ca="1" si="463"/>
        <v/>
      </c>
      <c r="IR221" s="17" t="str">
        <f t="shared" ca="1" si="464"/>
        <v/>
      </c>
      <c r="IS221" s="17" t="str">
        <f t="shared" ca="1" si="465"/>
        <v/>
      </c>
      <c r="IT221" s="17" t="str">
        <f t="shared" ca="1" si="466"/>
        <v/>
      </c>
      <c r="IU221" s="17" t="str">
        <f t="shared" ca="1" si="467"/>
        <v/>
      </c>
      <c r="IV221" s="17" t="str">
        <f t="shared" ca="1" si="468"/>
        <v/>
      </c>
      <c r="IW221" s="17" t="str">
        <f t="shared" ca="1" si="469"/>
        <v/>
      </c>
      <c r="IX221" s="17" t="str">
        <f t="shared" ca="1" si="470"/>
        <v/>
      </c>
      <c r="IY221" s="17" t="str">
        <f t="shared" ca="1" si="471"/>
        <v/>
      </c>
      <c r="IZ221" s="17" t="str">
        <f t="shared" ca="1" si="472"/>
        <v/>
      </c>
      <c r="JA221" s="17" t="str">
        <f t="shared" ca="1" si="473"/>
        <v/>
      </c>
      <c r="JB221" s="17" t="str">
        <f t="shared" ca="1" si="474"/>
        <v/>
      </c>
      <c r="JC221" s="17" t="str">
        <f t="shared" ca="1" si="475"/>
        <v/>
      </c>
      <c r="JD221" s="17" t="str">
        <f t="shared" ca="1" si="476"/>
        <v/>
      </c>
      <c r="JE221" s="17" t="str">
        <f t="shared" ca="1" si="477"/>
        <v/>
      </c>
      <c r="JF221" s="17" t="str">
        <f t="shared" ca="1" si="478"/>
        <v/>
      </c>
      <c r="JG221" s="17" t="str">
        <f t="shared" ca="1" si="479"/>
        <v/>
      </c>
      <c r="JH221" s="17" t="str">
        <f t="shared" ca="1" si="480"/>
        <v/>
      </c>
      <c r="JI221" s="17" t="str">
        <f t="shared" ca="1" si="481"/>
        <v/>
      </c>
      <c r="JJ221" s="17" t="str">
        <f t="shared" ca="1" si="482"/>
        <v/>
      </c>
      <c r="JK221" s="17" t="str">
        <f t="shared" ca="1" si="483"/>
        <v/>
      </c>
      <c r="JL221" s="17" t="str">
        <f t="shared" ca="1" si="484"/>
        <v/>
      </c>
      <c r="JM221" s="17" t="str">
        <f t="shared" ca="1" si="485"/>
        <v/>
      </c>
    </row>
    <row r="222" spans="1:273">
      <c r="A222" s="17" t="str">
        <f t="shared" si="486"/>
        <v>\\\0</v>
      </c>
      <c r="B222" s="17" t="str">
        <f t="shared" si="487"/>
        <v>\\\0</v>
      </c>
      <c r="C222" s="17" t="str">
        <f t="shared" si="488"/>
        <v>\\\0</v>
      </c>
      <c r="D222" s="17" t="str">
        <f t="shared" si="489"/>
        <v>\\\0</v>
      </c>
      <c r="E222" s="17" t="str">
        <f t="shared" si="490"/>
        <v>\\\0</v>
      </c>
      <c r="F222" s="17" t="str">
        <f t="shared" si="491"/>
        <v>\\\0</v>
      </c>
      <c r="G222" s="17" t="str">
        <f t="shared" si="492"/>
        <v>\\\0</v>
      </c>
      <c r="H222" s="17" t="str">
        <f t="shared" si="493"/>
        <v>\\\0</v>
      </c>
      <c r="I222" s="17" t="str">
        <f t="shared" si="494"/>
        <v>\\\0</v>
      </c>
      <c r="J222" s="17" t="str">
        <f t="shared" si="495"/>
        <v>\\\0</v>
      </c>
      <c r="K222" s="17" t="str">
        <f t="shared" si="496"/>
        <v>\\\0</v>
      </c>
      <c r="L222" s="17" t="str">
        <f t="shared" si="497"/>
        <v>\\\0</v>
      </c>
      <c r="M222" s="17" t="str">
        <f t="shared" si="498"/>
        <v>\\\0</v>
      </c>
      <c r="N222" s="17" t="str">
        <f t="shared" si="499"/>
        <v>\\\0</v>
      </c>
      <c r="O222" s="17" t="str">
        <f t="shared" si="500"/>
        <v>\\\0</v>
      </c>
      <c r="P222" s="17" t="str">
        <f t="shared" si="501"/>
        <v>\\\0</v>
      </c>
      <c r="R222" s="17" t="str">
        <f t="shared" si="502"/>
        <v>\\</v>
      </c>
      <c r="S222" s="38"/>
      <c r="T222" s="39"/>
      <c r="U222" s="31"/>
      <c r="V222" s="32"/>
      <c r="W222" s="36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35"/>
      <c r="DS222" s="287"/>
      <c r="DT222" s="36"/>
      <c r="DU222" s="37"/>
      <c r="DV222" s="28">
        <f>IF(AND($S222='자료입력 및 결과표시'!$B$6,COUNTIF($W222:$DR222,'자료입력 및 결과표시'!$C$6)&gt;=1),IF(OR('자료입력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DW222" s="28">
        <f>IF(AND($S222='자료입력 및 결과표시'!$B$7,COUNTIF($W222:$DR222,'자료입력 및 결과표시'!$C$7)&gt;=1),IF(OR('자료입력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DX222" s="28">
        <f>IF(AND($S222='자료입력 및 결과표시'!$B$8,COUNTIF($W222:$DR222,'자료입력 및 결과표시'!$C$8)&gt;=1),IF(OR('자료입력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DY222" s="28">
        <f>IF(AND($S222='자료입력 및 결과표시'!$B$9,COUNTIF($W222:$DR222,'자료입력 및 결과표시'!$C$9)&gt;=1),IF(OR('자료입력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DZ222" s="28">
        <f>IF(AND($S222='자료입력 및 결과표시'!$B$10,COUNTIF($W222:$DR222,'자료입력 및 결과표시'!$C$10)&gt;=1),IF(OR('자료입력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A222" s="28">
        <f>IF(AND($S222='자료입력 및 결과표시'!$B$11,COUNTIF($W222:$DR222,'자료입력 및 결과표시'!$C$11)&gt;=1),IF(OR('자료입력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B222" s="28">
        <f>IF(AND($S222='자료입력 및 결과표시'!$B$12,COUNTIF($W222:$DR222,'자료입력 및 결과표시'!$C$12)&gt;=1),IF(OR('자료입력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C222" s="28">
        <f>IF(AND($S222='자료입력 및 결과표시'!$B$13,COUNTIF($W222:$DR222,'자료입력 및 결과표시'!$C$13)&gt;=1),IF(OR('자료입력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D222" s="28">
        <f>IF(AND($S222='자료입력 및 결과표시'!$B$14,COUNTIF($W222:$DR222,'자료입력 및 결과표시'!$C$14)&gt;=1),IF(OR('자료입력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E222" s="28">
        <f>IF(AND($S222='자료입력 및 결과표시'!$B$15,COUNTIF($W222:$DR222,'자료입력 및 결과표시'!$C$15)&gt;=1),IF(OR('자료입력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F222" s="28">
        <f>IF(AND($S222='자료입력 및 결과표시'!$B$16,COUNTIF($W222:$DR222,'자료입력 및 결과표시'!$C$16)&gt;=1),IF(OR('자료입력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G222" s="28">
        <f>IF(AND($S222='자료입력 및 결과표시'!$B$17,COUNTIF($W222:$DR222,'자료입력 및 결과표시'!$C$17)&gt;=1),IF(OR('자료입력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H222" s="28">
        <f>IF(AND($S222='자료입력 및 결과표시'!$B$18,COUNTIF($W222:$DR222,'자료입력 및 결과표시'!$C$18)&gt;=1),IF(OR('자료입력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I222" s="28">
        <f>IF(AND($S222='자료입력 및 결과표시'!$B$19,COUNTIF($W222:$DR222,'자료입력 및 결과표시'!$C$19)&gt;=1),IF(OR('자료입력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J222" s="28">
        <f>IF(AND($S222='자료입력 및 결과표시'!$B$20,COUNTIF($W222:$DR222,'자료입력 및 결과표시'!$C$20)&gt;=1),IF(OR('자료입력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K222" s="28">
        <f>IF(AND($S222='자료입력 및 결과표시'!$B$21,COUNTIF($W222:$DR222,'자료입력 및 결과표시'!$C$21)&gt;=1),IF(OR('자료입력 및 결과표시'!$B$4+90&gt;=$V222,'자료입력 및 결과표시'!$B$4&lt;$U222),0,IF($V222-'자료입력 및 결과표시'!$B$4-90&gt;='자료입력 및 결과표시'!$E$4,'자료입력 및 결과표시'!$E$4,$V222-'자료입력 및 결과표시'!$B$4-90)),0)</f>
        <v>0</v>
      </c>
      <c r="EL222" s="17">
        <f>IF(AND(S222='자료입력 및 결과표시'!$B$6,COUNTIF('업무중복도(데이터 입력)'!$W222:$DR222,'자료입력 및 결과표시'!$C$6)&gt;=1),1,0)</f>
        <v>0</v>
      </c>
      <c r="EM222" s="17">
        <f>IF(AND(S222='자료입력 및 결과표시'!$B$7,COUNTIF('업무중복도(데이터 입력)'!$W222:$DR222,'자료입력 및 결과표시'!$C$7)&gt;=1),2,0)</f>
        <v>0</v>
      </c>
      <c r="EN222" s="17">
        <f>IF(AND(S222='자료입력 및 결과표시'!$B$8,COUNTIF('업무중복도(데이터 입력)'!$W222:$DR222,'자료입력 및 결과표시'!$C$8)&gt;=1),3,0)</f>
        <v>0</v>
      </c>
      <c r="EO222" s="17">
        <f>IF(AND(S222='자료입력 및 결과표시'!$B$9,COUNTIF('업무중복도(데이터 입력)'!$W222:$DR222,'자료입력 및 결과표시'!$C$9)&gt;=1),4,0)</f>
        <v>0</v>
      </c>
      <c r="EP222" s="17">
        <f>IF(AND(S222='자료입력 및 결과표시'!$B$10,COUNTIF('업무중복도(데이터 입력)'!$W222:$DR222,'자료입력 및 결과표시'!$C$10)&gt;=1),5,0)</f>
        <v>0</v>
      </c>
      <c r="EQ222" s="17">
        <f>IF(AND(S222='자료입력 및 결과표시'!$B$11,COUNTIF('업무중복도(데이터 입력)'!$W222:$DR222,'자료입력 및 결과표시'!$C$11)&gt;=1),6,0)</f>
        <v>0</v>
      </c>
      <c r="ER222" s="17">
        <f>IF(AND(S222='자료입력 및 결과표시'!$B$12,COUNTIF('업무중복도(데이터 입력)'!$W222:$DR222,'자료입력 및 결과표시'!$C$12)&gt;=1),7,0)</f>
        <v>0</v>
      </c>
      <c r="ES222" s="17">
        <f>IF(AND(S222='자료입력 및 결과표시'!$B$13,COUNTIF('업무중복도(데이터 입력)'!$W222:$DR222,'자료입력 및 결과표시'!$C$13)&gt;=1),8,0)</f>
        <v>0</v>
      </c>
      <c r="ET222" s="17">
        <f>IF(AND(S222='자료입력 및 결과표시'!$B$14,COUNTIF('업무중복도(데이터 입력)'!$W222:$DR222,'자료입력 및 결과표시'!$C$14)&gt;=1),9,0)</f>
        <v>0</v>
      </c>
      <c r="EU222" s="17">
        <f>IF(AND(S222='자료입력 및 결과표시'!$B$15,COUNTIF('업무중복도(데이터 입력)'!$W222:$DR222,'자료입력 및 결과표시'!$C$15)&gt;=1),10,0)</f>
        <v>0</v>
      </c>
      <c r="EV222" s="17">
        <f>IF(AND(S222='자료입력 및 결과표시'!$B$16,COUNTIF('업무중복도(데이터 입력)'!$W222:$DR222,'자료입력 및 결과표시'!$C$16)&gt;=1),11,0)</f>
        <v>0</v>
      </c>
      <c r="EW222" s="17">
        <f>IF(AND(S222='자료입력 및 결과표시'!$B$17,COUNTIF('업무중복도(데이터 입력)'!$W222:$DR222,'자료입력 및 결과표시'!$C$17)&gt;=1),12,0)</f>
        <v>0</v>
      </c>
      <c r="EX222" s="17">
        <f>IF(AND(S222='자료입력 및 결과표시'!$B$18,COUNTIF('업무중복도(데이터 입력)'!$W222:$DR222,'자료입력 및 결과표시'!$C$18)&gt;=1),13,0)</f>
        <v>0</v>
      </c>
      <c r="EY222" s="17">
        <f>IF(AND(S222='자료입력 및 결과표시'!$B$19,COUNTIF('업무중복도(데이터 입력)'!$W222:$DR222,'자료입력 및 결과표시'!$C$19)&gt;=1),14,0)</f>
        <v>0</v>
      </c>
      <c r="EZ222" s="17">
        <f>IF(AND(S222='자료입력 및 결과표시'!$B$20,COUNTIF('업무중복도(데이터 입력)'!$W222:$DR222,'자료입력 및 결과표시'!$C$20)&gt;=1),15,0)</f>
        <v>0</v>
      </c>
      <c r="FA222" s="17">
        <f>IF(AND(S222='자료입력 및 결과표시'!$B$21,COUNTIF('업무중복도(데이터 입력)'!$W222:$DR222,'자료입력 및 결과표시'!$C$21)&gt;=1),16,0)</f>
        <v>0</v>
      </c>
      <c r="FD222" s="270" t="str">
        <f ca="1">IFERROR(MATCH('자료입력 및 결과표시'!$C$62,OFFSET($R$3,$FD221,,1000),0)+$FD221,"")</f>
        <v/>
      </c>
      <c r="FE222" s="271" t="str">
        <f t="shared" ca="1" si="503"/>
        <v/>
      </c>
      <c r="FK222" s="17">
        <f t="shared" si="504"/>
        <v>0</v>
      </c>
      <c r="FO222"/>
      <c r="FP222" s="17" t="str">
        <f t="shared" ca="1" si="505"/>
        <v/>
      </c>
      <c r="FQ222" s="270" t="str">
        <f ca="1">IFERROR(MATCH('자료입력 및 결과표시'!$C$62,OFFSET($R$3,$FQ221,,1000),0)+$FQ221,"")</f>
        <v/>
      </c>
      <c r="FR222" s="17" t="str">
        <f t="shared" ca="1" si="386"/>
        <v/>
      </c>
      <c r="FS222" s="17" t="str">
        <f t="shared" ca="1" si="387"/>
        <v/>
      </c>
      <c r="FT222" s="17" t="str">
        <f t="shared" ca="1" si="388"/>
        <v/>
      </c>
      <c r="FU222" s="17" t="str">
        <f t="shared" ca="1" si="389"/>
        <v/>
      </c>
      <c r="FV222" s="17" t="str">
        <f t="shared" ca="1" si="390"/>
        <v/>
      </c>
      <c r="FW222" s="17" t="str">
        <f t="shared" ca="1" si="391"/>
        <v/>
      </c>
      <c r="FX222" s="17" t="str">
        <f t="shared" ca="1" si="392"/>
        <v/>
      </c>
      <c r="FY222" s="17" t="str">
        <f t="shared" ca="1" si="393"/>
        <v/>
      </c>
      <c r="FZ222" s="17" t="str">
        <f t="shared" ca="1" si="394"/>
        <v/>
      </c>
      <c r="GA222" s="17" t="str">
        <f t="shared" ca="1" si="395"/>
        <v/>
      </c>
      <c r="GB222" s="17" t="str">
        <f t="shared" ca="1" si="396"/>
        <v/>
      </c>
      <c r="GC222" s="17" t="str">
        <f t="shared" ca="1" si="397"/>
        <v/>
      </c>
      <c r="GD222" s="17" t="str">
        <f t="shared" ca="1" si="398"/>
        <v/>
      </c>
      <c r="GE222" s="17" t="str">
        <f t="shared" ca="1" si="399"/>
        <v/>
      </c>
      <c r="GF222" s="17" t="str">
        <f t="shared" ca="1" si="400"/>
        <v/>
      </c>
      <c r="GG222" s="17" t="str">
        <f t="shared" ca="1" si="401"/>
        <v/>
      </c>
      <c r="GH222" s="17" t="str">
        <f t="shared" ca="1" si="402"/>
        <v/>
      </c>
      <c r="GI222" s="17" t="str">
        <f t="shared" ca="1" si="403"/>
        <v/>
      </c>
      <c r="GJ222" s="17" t="str">
        <f t="shared" ca="1" si="404"/>
        <v/>
      </c>
      <c r="GK222" s="17" t="str">
        <f t="shared" ca="1" si="405"/>
        <v/>
      </c>
      <c r="GL222" s="17" t="str">
        <f t="shared" ca="1" si="406"/>
        <v/>
      </c>
      <c r="GM222" s="17" t="str">
        <f t="shared" ca="1" si="407"/>
        <v/>
      </c>
      <c r="GN222" s="17" t="str">
        <f t="shared" ca="1" si="408"/>
        <v/>
      </c>
      <c r="GO222" s="17" t="str">
        <f t="shared" ca="1" si="409"/>
        <v/>
      </c>
      <c r="GP222" s="17" t="str">
        <f t="shared" ca="1" si="410"/>
        <v/>
      </c>
      <c r="GQ222" s="17" t="str">
        <f t="shared" ca="1" si="411"/>
        <v/>
      </c>
      <c r="GR222" s="17" t="str">
        <f t="shared" ca="1" si="412"/>
        <v/>
      </c>
      <c r="GS222" s="17" t="str">
        <f t="shared" ca="1" si="413"/>
        <v/>
      </c>
      <c r="GT222" s="17" t="str">
        <f t="shared" ca="1" si="414"/>
        <v/>
      </c>
      <c r="GU222" s="17" t="str">
        <f t="shared" ca="1" si="415"/>
        <v/>
      </c>
      <c r="GV222" s="17" t="str">
        <f t="shared" ca="1" si="416"/>
        <v/>
      </c>
      <c r="GW222" s="17" t="str">
        <f t="shared" ca="1" si="417"/>
        <v/>
      </c>
      <c r="GX222" s="17" t="str">
        <f t="shared" ca="1" si="418"/>
        <v/>
      </c>
      <c r="GY222" s="17" t="str">
        <f t="shared" ca="1" si="419"/>
        <v/>
      </c>
      <c r="GZ222" s="17" t="str">
        <f t="shared" ca="1" si="420"/>
        <v/>
      </c>
      <c r="HA222" s="17" t="str">
        <f t="shared" ca="1" si="421"/>
        <v/>
      </c>
      <c r="HB222" s="17" t="str">
        <f t="shared" ca="1" si="422"/>
        <v/>
      </c>
      <c r="HC222" s="17" t="str">
        <f t="shared" ca="1" si="423"/>
        <v/>
      </c>
      <c r="HD222" s="17" t="str">
        <f t="shared" ca="1" si="424"/>
        <v/>
      </c>
      <c r="HE222" s="17" t="str">
        <f t="shared" ca="1" si="425"/>
        <v/>
      </c>
      <c r="HF222" s="17" t="str">
        <f t="shared" ca="1" si="426"/>
        <v/>
      </c>
      <c r="HG222" s="17" t="str">
        <f t="shared" ca="1" si="427"/>
        <v/>
      </c>
      <c r="HH222" s="17" t="str">
        <f t="shared" ca="1" si="428"/>
        <v/>
      </c>
      <c r="HI222" s="17" t="str">
        <f t="shared" ca="1" si="429"/>
        <v/>
      </c>
      <c r="HJ222" s="17" t="str">
        <f t="shared" ca="1" si="430"/>
        <v/>
      </c>
      <c r="HK222" s="17" t="str">
        <f t="shared" ca="1" si="431"/>
        <v/>
      </c>
      <c r="HL222" s="17" t="str">
        <f t="shared" ca="1" si="432"/>
        <v/>
      </c>
      <c r="HM222" s="17" t="str">
        <f t="shared" ca="1" si="433"/>
        <v/>
      </c>
      <c r="HN222" s="17" t="str">
        <f t="shared" ca="1" si="434"/>
        <v/>
      </c>
      <c r="HO222" s="17" t="str">
        <f t="shared" ca="1" si="435"/>
        <v/>
      </c>
      <c r="HP222" s="17" t="str">
        <f t="shared" ca="1" si="436"/>
        <v/>
      </c>
      <c r="HQ222" s="17" t="str">
        <f t="shared" ca="1" si="437"/>
        <v/>
      </c>
      <c r="HR222" s="17" t="str">
        <f t="shared" ca="1" si="438"/>
        <v/>
      </c>
      <c r="HS222" s="17" t="str">
        <f t="shared" ca="1" si="439"/>
        <v/>
      </c>
      <c r="HT222" s="17" t="str">
        <f t="shared" ca="1" si="440"/>
        <v/>
      </c>
      <c r="HU222" s="17" t="str">
        <f t="shared" ca="1" si="441"/>
        <v/>
      </c>
      <c r="HV222" s="17" t="str">
        <f t="shared" ca="1" si="442"/>
        <v/>
      </c>
      <c r="HW222" s="17" t="str">
        <f t="shared" ca="1" si="443"/>
        <v/>
      </c>
      <c r="HX222" s="17" t="str">
        <f t="shared" ca="1" si="444"/>
        <v/>
      </c>
      <c r="HY222" s="17" t="str">
        <f t="shared" ca="1" si="445"/>
        <v/>
      </c>
      <c r="HZ222" s="17" t="str">
        <f t="shared" ca="1" si="446"/>
        <v/>
      </c>
      <c r="IA222" s="17" t="str">
        <f t="shared" ca="1" si="447"/>
        <v/>
      </c>
      <c r="IB222" s="17" t="str">
        <f t="shared" ca="1" si="448"/>
        <v/>
      </c>
      <c r="IC222" s="17" t="str">
        <f t="shared" ca="1" si="449"/>
        <v/>
      </c>
      <c r="ID222" s="17" t="str">
        <f t="shared" ca="1" si="450"/>
        <v/>
      </c>
      <c r="IE222" s="17" t="str">
        <f t="shared" ca="1" si="451"/>
        <v/>
      </c>
      <c r="IF222" s="17" t="str">
        <f t="shared" ca="1" si="452"/>
        <v/>
      </c>
      <c r="IG222" s="17" t="str">
        <f t="shared" ca="1" si="453"/>
        <v/>
      </c>
      <c r="IH222" s="17" t="str">
        <f t="shared" ca="1" si="454"/>
        <v/>
      </c>
      <c r="II222" s="17" t="str">
        <f t="shared" ca="1" si="455"/>
        <v/>
      </c>
      <c r="IJ222" s="17" t="str">
        <f t="shared" ca="1" si="456"/>
        <v/>
      </c>
      <c r="IK222" s="17" t="str">
        <f t="shared" ca="1" si="457"/>
        <v/>
      </c>
      <c r="IL222" s="17" t="str">
        <f t="shared" ca="1" si="458"/>
        <v/>
      </c>
      <c r="IM222" s="17" t="str">
        <f t="shared" ca="1" si="459"/>
        <v/>
      </c>
      <c r="IN222" s="17" t="str">
        <f t="shared" ca="1" si="460"/>
        <v/>
      </c>
      <c r="IO222" s="17" t="str">
        <f t="shared" ca="1" si="461"/>
        <v/>
      </c>
      <c r="IP222" s="17" t="str">
        <f t="shared" ca="1" si="462"/>
        <v/>
      </c>
      <c r="IQ222" s="17" t="str">
        <f t="shared" ca="1" si="463"/>
        <v/>
      </c>
      <c r="IR222" s="17" t="str">
        <f t="shared" ca="1" si="464"/>
        <v/>
      </c>
      <c r="IS222" s="17" t="str">
        <f t="shared" ca="1" si="465"/>
        <v/>
      </c>
      <c r="IT222" s="17" t="str">
        <f t="shared" ca="1" si="466"/>
        <v/>
      </c>
      <c r="IU222" s="17" t="str">
        <f t="shared" ca="1" si="467"/>
        <v/>
      </c>
      <c r="IV222" s="17" t="str">
        <f t="shared" ca="1" si="468"/>
        <v/>
      </c>
      <c r="IW222" s="17" t="str">
        <f t="shared" ca="1" si="469"/>
        <v/>
      </c>
      <c r="IX222" s="17" t="str">
        <f t="shared" ca="1" si="470"/>
        <v/>
      </c>
      <c r="IY222" s="17" t="str">
        <f t="shared" ca="1" si="471"/>
        <v/>
      </c>
      <c r="IZ222" s="17" t="str">
        <f t="shared" ca="1" si="472"/>
        <v/>
      </c>
      <c r="JA222" s="17" t="str">
        <f t="shared" ca="1" si="473"/>
        <v/>
      </c>
      <c r="JB222" s="17" t="str">
        <f t="shared" ca="1" si="474"/>
        <v/>
      </c>
      <c r="JC222" s="17" t="str">
        <f t="shared" ca="1" si="475"/>
        <v/>
      </c>
      <c r="JD222" s="17" t="str">
        <f t="shared" ca="1" si="476"/>
        <v/>
      </c>
      <c r="JE222" s="17" t="str">
        <f t="shared" ca="1" si="477"/>
        <v/>
      </c>
      <c r="JF222" s="17" t="str">
        <f t="shared" ca="1" si="478"/>
        <v/>
      </c>
      <c r="JG222" s="17" t="str">
        <f t="shared" ca="1" si="479"/>
        <v/>
      </c>
      <c r="JH222" s="17" t="str">
        <f t="shared" ca="1" si="480"/>
        <v/>
      </c>
      <c r="JI222" s="17" t="str">
        <f t="shared" ca="1" si="481"/>
        <v/>
      </c>
      <c r="JJ222" s="17" t="str">
        <f t="shared" ca="1" si="482"/>
        <v/>
      </c>
      <c r="JK222" s="17" t="str">
        <f t="shared" ca="1" si="483"/>
        <v/>
      </c>
      <c r="JL222" s="17" t="str">
        <f t="shared" ca="1" si="484"/>
        <v/>
      </c>
      <c r="JM222" s="17" t="str">
        <f t="shared" ca="1" si="485"/>
        <v/>
      </c>
    </row>
    <row r="223" spans="1:273">
      <c r="A223" s="17" t="str">
        <f t="shared" si="486"/>
        <v>\\\0</v>
      </c>
      <c r="B223" s="17" t="str">
        <f t="shared" si="487"/>
        <v>\\\0</v>
      </c>
      <c r="C223" s="17" t="str">
        <f t="shared" si="488"/>
        <v>\\\0</v>
      </c>
      <c r="D223" s="17" t="str">
        <f t="shared" si="489"/>
        <v>\\\0</v>
      </c>
      <c r="E223" s="17" t="str">
        <f t="shared" si="490"/>
        <v>\\\0</v>
      </c>
      <c r="F223" s="17" t="str">
        <f t="shared" si="491"/>
        <v>\\\0</v>
      </c>
      <c r="G223" s="17" t="str">
        <f t="shared" si="492"/>
        <v>\\\0</v>
      </c>
      <c r="H223" s="17" t="str">
        <f t="shared" si="493"/>
        <v>\\\0</v>
      </c>
      <c r="I223" s="17" t="str">
        <f t="shared" si="494"/>
        <v>\\\0</v>
      </c>
      <c r="J223" s="17" t="str">
        <f t="shared" si="495"/>
        <v>\\\0</v>
      </c>
      <c r="K223" s="17" t="str">
        <f t="shared" si="496"/>
        <v>\\\0</v>
      </c>
      <c r="L223" s="17" t="str">
        <f t="shared" si="497"/>
        <v>\\\0</v>
      </c>
      <c r="M223" s="17" t="str">
        <f t="shared" si="498"/>
        <v>\\\0</v>
      </c>
      <c r="N223" s="17" t="str">
        <f t="shared" si="499"/>
        <v>\\\0</v>
      </c>
      <c r="O223" s="17" t="str">
        <f t="shared" si="500"/>
        <v>\\\0</v>
      </c>
      <c r="P223" s="17" t="str">
        <f t="shared" si="501"/>
        <v>\\\0</v>
      </c>
      <c r="R223" s="17" t="str">
        <f t="shared" si="502"/>
        <v>\\</v>
      </c>
      <c r="S223" s="38"/>
      <c r="T223" s="39"/>
      <c r="U223" s="31"/>
      <c r="V223" s="32"/>
      <c r="W223" s="36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35"/>
      <c r="DS223" s="287"/>
      <c r="DT223" s="36"/>
      <c r="DU223" s="37"/>
      <c r="DV223" s="28">
        <f>IF(AND($S223='자료입력 및 결과표시'!$B$6,COUNTIF($W223:$DR223,'자료입력 및 결과표시'!$C$6)&gt;=1),IF(OR('자료입력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DW223" s="28">
        <f>IF(AND($S223='자료입력 및 결과표시'!$B$7,COUNTIF($W223:$DR223,'자료입력 및 결과표시'!$C$7)&gt;=1),IF(OR('자료입력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DX223" s="28">
        <f>IF(AND($S223='자료입력 및 결과표시'!$B$8,COUNTIF($W223:$DR223,'자료입력 및 결과표시'!$C$8)&gt;=1),IF(OR('자료입력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DY223" s="28">
        <f>IF(AND($S223='자료입력 및 결과표시'!$B$9,COUNTIF($W223:$DR223,'자료입력 및 결과표시'!$C$9)&gt;=1),IF(OR('자료입력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DZ223" s="28">
        <f>IF(AND($S223='자료입력 및 결과표시'!$B$10,COUNTIF($W223:$DR223,'자료입력 및 결과표시'!$C$10)&gt;=1),IF(OR('자료입력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A223" s="28">
        <f>IF(AND($S223='자료입력 및 결과표시'!$B$11,COUNTIF($W223:$DR223,'자료입력 및 결과표시'!$C$11)&gt;=1),IF(OR('자료입력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B223" s="28">
        <f>IF(AND($S223='자료입력 및 결과표시'!$B$12,COUNTIF($W223:$DR223,'자료입력 및 결과표시'!$C$12)&gt;=1),IF(OR('자료입력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C223" s="28">
        <f>IF(AND($S223='자료입력 및 결과표시'!$B$13,COUNTIF($W223:$DR223,'자료입력 및 결과표시'!$C$13)&gt;=1),IF(OR('자료입력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D223" s="28">
        <f>IF(AND($S223='자료입력 및 결과표시'!$B$14,COUNTIF($W223:$DR223,'자료입력 및 결과표시'!$C$14)&gt;=1),IF(OR('자료입력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E223" s="28">
        <f>IF(AND($S223='자료입력 및 결과표시'!$B$15,COUNTIF($W223:$DR223,'자료입력 및 결과표시'!$C$15)&gt;=1),IF(OR('자료입력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F223" s="28">
        <f>IF(AND($S223='자료입력 및 결과표시'!$B$16,COUNTIF($W223:$DR223,'자료입력 및 결과표시'!$C$16)&gt;=1),IF(OR('자료입력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G223" s="28">
        <f>IF(AND($S223='자료입력 및 결과표시'!$B$17,COUNTIF($W223:$DR223,'자료입력 및 결과표시'!$C$17)&gt;=1),IF(OR('자료입력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H223" s="28">
        <f>IF(AND($S223='자료입력 및 결과표시'!$B$18,COUNTIF($W223:$DR223,'자료입력 및 결과표시'!$C$18)&gt;=1),IF(OR('자료입력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I223" s="28">
        <f>IF(AND($S223='자료입력 및 결과표시'!$B$19,COUNTIF($W223:$DR223,'자료입력 및 결과표시'!$C$19)&gt;=1),IF(OR('자료입력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J223" s="28">
        <f>IF(AND($S223='자료입력 및 결과표시'!$B$20,COUNTIF($W223:$DR223,'자료입력 및 결과표시'!$C$20)&gt;=1),IF(OR('자료입력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K223" s="28">
        <f>IF(AND($S223='자료입력 및 결과표시'!$B$21,COUNTIF($W223:$DR223,'자료입력 및 결과표시'!$C$21)&gt;=1),IF(OR('자료입력 및 결과표시'!$B$4+90&gt;=$V223,'자료입력 및 결과표시'!$B$4&lt;$U223),0,IF($V223-'자료입력 및 결과표시'!$B$4-90&gt;='자료입력 및 결과표시'!$E$4,'자료입력 및 결과표시'!$E$4,$V223-'자료입력 및 결과표시'!$B$4-90)),0)</f>
        <v>0</v>
      </c>
      <c r="EL223" s="17">
        <f>IF(AND(S223='자료입력 및 결과표시'!$B$6,COUNTIF('업무중복도(데이터 입력)'!$W223:$DR223,'자료입력 및 결과표시'!$C$6)&gt;=1),1,0)</f>
        <v>0</v>
      </c>
      <c r="EM223" s="17">
        <f>IF(AND(S223='자료입력 및 결과표시'!$B$7,COUNTIF('업무중복도(데이터 입력)'!$W223:$DR223,'자료입력 및 결과표시'!$C$7)&gt;=1),2,0)</f>
        <v>0</v>
      </c>
      <c r="EN223" s="17">
        <f>IF(AND(S223='자료입력 및 결과표시'!$B$8,COUNTIF('업무중복도(데이터 입력)'!$W223:$DR223,'자료입력 및 결과표시'!$C$8)&gt;=1),3,0)</f>
        <v>0</v>
      </c>
      <c r="EO223" s="17">
        <f>IF(AND(S223='자료입력 및 결과표시'!$B$9,COUNTIF('업무중복도(데이터 입력)'!$W223:$DR223,'자료입력 및 결과표시'!$C$9)&gt;=1),4,0)</f>
        <v>0</v>
      </c>
      <c r="EP223" s="17">
        <f>IF(AND(S223='자료입력 및 결과표시'!$B$10,COUNTIF('업무중복도(데이터 입력)'!$W223:$DR223,'자료입력 및 결과표시'!$C$10)&gt;=1),5,0)</f>
        <v>0</v>
      </c>
      <c r="EQ223" s="17">
        <f>IF(AND(S223='자료입력 및 결과표시'!$B$11,COUNTIF('업무중복도(데이터 입력)'!$W223:$DR223,'자료입력 및 결과표시'!$C$11)&gt;=1),6,0)</f>
        <v>0</v>
      </c>
      <c r="ER223" s="17">
        <f>IF(AND(S223='자료입력 및 결과표시'!$B$12,COUNTIF('업무중복도(데이터 입력)'!$W223:$DR223,'자료입력 및 결과표시'!$C$12)&gt;=1),7,0)</f>
        <v>0</v>
      </c>
      <c r="ES223" s="17">
        <f>IF(AND(S223='자료입력 및 결과표시'!$B$13,COUNTIF('업무중복도(데이터 입력)'!$W223:$DR223,'자료입력 및 결과표시'!$C$13)&gt;=1),8,0)</f>
        <v>0</v>
      </c>
      <c r="ET223" s="17">
        <f>IF(AND(S223='자료입력 및 결과표시'!$B$14,COUNTIF('업무중복도(데이터 입력)'!$W223:$DR223,'자료입력 및 결과표시'!$C$14)&gt;=1),9,0)</f>
        <v>0</v>
      </c>
      <c r="EU223" s="17">
        <f>IF(AND(S223='자료입력 및 결과표시'!$B$15,COUNTIF('업무중복도(데이터 입력)'!$W223:$DR223,'자료입력 및 결과표시'!$C$15)&gt;=1),10,0)</f>
        <v>0</v>
      </c>
      <c r="EV223" s="17">
        <f>IF(AND(S223='자료입력 및 결과표시'!$B$16,COUNTIF('업무중복도(데이터 입력)'!$W223:$DR223,'자료입력 및 결과표시'!$C$16)&gt;=1),11,0)</f>
        <v>0</v>
      </c>
      <c r="EW223" s="17">
        <f>IF(AND(S223='자료입력 및 결과표시'!$B$17,COUNTIF('업무중복도(데이터 입력)'!$W223:$DR223,'자료입력 및 결과표시'!$C$17)&gt;=1),12,0)</f>
        <v>0</v>
      </c>
      <c r="EX223" s="17">
        <f>IF(AND(S223='자료입력 및 결과표시'!$B$18,COUNTIF('업무중복도(데이터 입력)'!$W223:$DR223,'자료입력 및 결과표시'!$C$18)&gt;=1),13,0)</f>
        <v>0</v>
      </c>
      <c r="EY223" s="17">
        <f>IF(AND(S223='자료입력 및 결과표시'!$B$19,COUNTIF('업무중복도(데이터 입력)'!$W223:$DR223,'자료입력 및 결과표시'!$C$19)&gt;=1),14,0)</f>
        <v>0</v>
      </c>
      <c r="EZ223" s="17">
        <f>IF(AND(S223='자료입력 및 결과표시'!$B$20,COUNTIF('업무중복도(데이터 입력)'!$W223:$DR223,'자료입력 및 결과표시'!$C$20)&gt;=1),15,0)</f>
        <v>0</v>
      </c>
      <c r="FA223" s="17">
        <f>IF(AND(S223='자료입력 및 결과표시'!$B$21,COUNTIF('업무중복도(데이터 입력)'!$W223:$DR223,'자료입력 및 결과표시'!$C$21)&gt;=1),16,0)</f>
        <v>0</v>
      </c>
      <c r="FD223" s="270" t="str">
        <f ca="1">IFERROR(MATCH('자료입력 및 결과표시'!$C$62,OFFSET($R$3,$FD222,,1000),0)+$FD222,"")</f>
        <v/>
      </c>
      <c r="FE223" s="271" t="str">
        <f t="shared" ca="1" si="503"/>
        <v/>
      </c>
      <c r="FK223" s="17">
        <f t="shared" si="504"/>
        <v>0</v>
      </c>
      <c r="FO223"/>
      <c r="FP223" s="17" t="str">
        <f t="shared" ca="1" si="505"/>
        <v/>
      </c>
      <c r="FQ223" s="270" t="str">
        <f ca="1">IFERROR(MATCH('자료입력 및 결과표시'!$C$62,OFFSET($R$3,$FQ222,,1000),0)+$FQ222,"")</f>
        <v/>
      </c>
      <c r="FR223" s="17" t="str">
        <f t="shared" ca="1" si="386"/>
        <v/>
      </c>
      <c r="FS223" s="17" t="str">
        <f t="shared" ca="1" si="387"/>
        <v/>
      </c>
      <c r="FT223" s="17" t="str">
        <f t="shared" ca="1" si="388"/>
        <v/>
      </c>
      <c r="FU223" s="17" t="str">
        <f t="shared" ca="1" si="389"/>
        <v/>
      </c>
      <c r="FV223" s="17" t="str">
        <f t="shared" ca="1" si="390"/>
        <v/>
      </c>
      <c r="FW223" s="17" t="str">
        <f t="shared" ca="1" si="391"/>
        <v/>
      </c>
      <c r="FX223" s="17" t="str">
        <f t="shared" ca="1" si="392"/>
        <v/>
      </c>
      <c r="FY223" s="17" t="str">
        <f t="shared" ca="1" si="393"/>
        <v/>
      </c>
      <c r="FZ223" s="17" t="str">
        <f t="shared" ca="1" si="394"/>
        <v/>
      </c>
      <c r="GA223" s="17" t="str">
        <f t="shared" ca="1" si="395"/>
        <v/>
      </c>
      <c r="GB223" s="17" t="str">
        <f t="shared" ca="1" si="396"/>
        <v/>
      </c>
      <c r="GC223" s="17" t="str">
        <f t="shared" ca="1" si="397"/>
        <v/>
      </c>
      <c r="GD223" s="17" t="str">
        <f t="shared" ca="1" si="398"/>
        <v/>
      </c>
      <c r="GE223" s="17" t="str">
        <f t="shared" ca="1" si="399"/>
        <v/>
      </c>
      <c r="GF223" s="17" t="str">
        <f t="shared" ca="1" si="400"/>
        <v/>
      </c>
      <c r="GG223" s="17" t="str">
        <f t="shared" ca="1" si="401"/>
        <v/>
      </c>
      <c r="GH223" s="17" t="str">
        <f t="shared" ca="1" si="402"/>
        <v/>
      </c>
      <c r="GI223" s="17" t="str">
        <f t="shared" ca="1" si="403"/>
        <v/>
      </c>
      <c r="GJ223" s="17" t="str">
        <f t="shared" ca="1" si="404"/>
        <v/>
      </c>
      <c r="GK223" s="17" t="str">
        <f t="shared" ca="1" si="405"/>
        <v/>
      </c>
      <c r="GL223" s="17" t="str">
        <f t="shared" ca="1" si="406"/>
        <v/>
      </c>
      <c r="GM223" s="17" t="str">
        <f t="shared" ca="1" si="407"/>
        <v/>
      </c>
      <c r="GN223" s="17" t="str">
        <f t="shared" ca="1" si="408"/>
        <v/>
      </c>
      <c r="GO223" s="17" t="str">
        <f t="shared" ca="1" si="409"/>
        <v/>
      </c>
      <c r="GP223" s="17" t="str">
        <f t="shared" ca="1" si="410"/>
        <v/>
      </c>
      <c r="GQ223" s="17" t="str">
        <f t="shared" ca="1" si="411"/>
        <v/>
      </c>
      <c r="GR223" s="17" t="str">
        <f t="shared" ca="1" si="412"/>
        <v/>
      </c>
      <c r="GS223" s="17" t="str">
        <f t="shared" ca="1" si="413"/>
        <v/>
      </c>
      <c r="GT223" s="17" t="str">
        <f t="shared" ca="1" si="414"/>
        <v/>
      </c>
      <c r="GU223" s="17" t="str">
        <f t="shared" ca="1" si="415"/>
        <v/>
      </c>
      <c r="GV223" s="17" t="str">
        <f t="shared" ca="1" si="416"/>
        <v/>
      </c>
      <c r="GW223" s="17" t="str">
        <f t="shared" ca="1" si="417"/>
        <v/>
      </c>
      <c r="GX223" s="17" t="str">
        <f t="shared" ca="1" si="418"/>
        <v/>
      </c>
      <c r="GY223" s="17" t="str">
        <f t="shared" ca="1" si="419"/>
        <v/>
      </c>
      <c r="GZ223" s="17" t="str">
        <f t="shared" ca="1" si="420"/>
        <v/>
      </c>
      <c r="HA223" s="17" t="str">
        <f t="shared" ca="1" si="421"/>
        <v/>
      </c>
      <c r="HB223" s="17" t="str">
        <f t="shared" ca="1" si="422"/>
        <v/>
      </c>
      <c r="HC223" s="17" t="str">
        <f t="shared" ca="1" si="423"/>
        <v/>
      </c>
      <c r="HD223" s="17" t="str">
        <f t="shared" ca="1" si="424"/>
        <v/>
      </c>
      <c r="HE223" s="17" t="str">
        <f t="shared" ca="1" si="425"/>
        <v/>
      </c>
      <c r="HF223" s="17" t="str">
        <f t="shared" ca="1" si="426"/>
        <v/>
      </c>
      <c r="HG223" s="17" t="str">
        <f t="shared" ca="1" si="427"/>
        <v/>
      </c>
      <c r="HH223" s="17" t="str">
        <f t="shared" ca="1" si="428"/>
        <v/>
      </c>
      <c r="HI223" s="17" t="str">
        <f t="shared" ca="1" si="429"/>
        <v/>
      </c>
      <c r="HJ223" s="17" t="str">
        <f t="shared" ca="1" si="430"/>
        <v/>
      </c>
      <c r="HK223" s="17" t="str">
        <f t="shared" ca="1" si="431"/>
        <v/>
      </c>
      <c r="HL223" s="17" t="str">
        <f t="shared" ca="1" si="432"/>
        <v/>
      </c>
      <c r="HM223" s="17" t="str">
        <f t="shared" ca="1" si="433"/>
        <v/>
      </c>
      <c r="HN223" s="17" t="str">
        <f t="shared" ca="1" si="434"/>
        <v/>
      </c>
      <c r="HO223" s="17" t="str">
        <f t="shared" ca="1" si="435"/>
        <v/>
      </c>
      <c r="HP223" s="17" t="str">
        <f t="shared" ca="1" si="436"/>
        <v/>
      </c>
      <c r="HQ223" s="17" t="str">
        <f t="shared" ca="1" si="437"/>
        <v/>
      </c>
      <c r="HR223" s="17" t="str">
        <f t="shared" ca="1" si="438"/>
        <v/>
      </c>
      <c r="HS223" s="17" t="str">
        <f t="shared" ca="1" si="439"/>
        <v/>
      </c>
      <c r="HT223" s="17" t="str">
        <f t="shared" ca="1" si="440"/>
        <v/>
      </c>
      <c r="HU223" s="17" t="str">
        <f t="shared" ca="1" si="441"/>
        <v/>
      </c>
      <c r="HV223" s="17" t="str">
        <f t="shared" ca="1" si="442"/>
        <v/>
      </c>
      <c r="HW223" s="17" t="str">
        <f t="shared" ca="1" si="443"/>
        <v/>
      </c>
      <c r="HX223" s="17" t="str">
        <f t="shared" ca="1" si="444"/>
        <v/>
      </c>
      <c r="HY223" s="17" t="str">
        <f t="shared" ca="1" si="445"/>
        <v/>
      </c>
      <c r="HZ223" s="17" t="str">
        <f t="shared" ca="1" si="446"/>
        <v/>
      </c>
      <c r="IA223" s="17" t="str">
        <f t="shared" ca="1" si="447"/>
        <v/>
      </c>
      <c r="IB223" s="17" t="str">
        <f t="shared" ca="1" si="448"/>
        <v/>
      </c>
      <c r="IC223" s="17" t="str">
        <f t="shared" ca="1" si="449"/>
        <v/>
      </c>
      <c r="ID223" s="17" t="str">
        <f t="shared" ca="1" si="450"/>
        <v/>
      </c>
      <c r="IE223" s="17" t="str">
        <f t="shared" ca="1" si="451"/>
        <v/>
      </c>
      <c r="IF223" s="17" t="str">
        <f t="shared" ca="1" si="452"/>
        <v/>
      </c>
      <c r="IG223" s="17" t="str">
        <f t="shared" ca="1" si="453"/>
        <v/>
      </c>
      <c r="IH223" s="17" t="str">
        <f t="shared" ca="1" si="454"/>
        <v/>
      </c>
      <c r="II223" s="17" t="str">
        <f t="shared" ca="1" si="455"/>
        <v/>
      </c>
      <c r="IJ223" s="17" t="str">
        <f t="shared" ca="1" si="456"/>
        <v/>
      </c>
      <c r="IK223" s="17" t="str">
        <f t="shared" ca="1" si="457"/>
        <v/>
      </c>
      <c r="IL223" s="17" t="str">
        <f t="shared" ca="1" si="458"/>
        <v/>
      </c>
      <c r="IM223" s="17" t="str">
        <f t="shared" ca="1" si="459"/>
        <v/>
      </c>
      <c r="IN223" s="17" t="str">
        <f t="shared" ca="1" si="460"/>
        <v/>
      </c>
      <c r="IO223" s="17" t="str">
        <f t="shared" ca="1" si="461"/>
        <v/>
      </c>
      <c r="IP223" s="17" t="str">
        <f t="shared" ca="1" si="462"/>
        <v/>
      </c>
      <c r="IQ223" s="17" t="str">
        <f t="shared" ca="1" si="463"/>
        <v/>
      </c>
      <c r="IR223" s="17" t="str">
        <f t="shared" ca="1" si="464"/>
        <v/>
      </c>
      <c r="IS223" s="17" t="str">
        <f t="shared" ca="1" si="465"/>
        <v/>
      </c>
      <c r="IT223" s="17" t="str">
        <f t="shared" ca="1" si="466"/>
        <v/>
      </c>
      <c r="IU223" s="17" t="str">
        <f t="shared" ca="1" si="467"/>
        <v/>
      </c>
      <c r="IV223" s="17" t="str">
        <f t="shared" ca="1" si="468"/>
        <v/>
      </c>
      <c r="IW223" s="17" t="str">
        <f t="shared" ca="1" si="469"/>
        <v/>
      </c>
      <c r="IX223" s="17" t="str">
        <f t="shared" ca="1" si="470"/>
        <v/>
      </c>
      <c r="IY223" s="17" t="str">
        <f t="shared" ca="1" si="471"/>
        <v/>
      </c>
      <c r="IZ223" s="17" t="str">
        <f t="shared" ca="1" si="472"/>
        <v/>
      </c>
      <c r="JA223" s="17" t="str">
        <f t="shared" ca="1" si="473"/>
        <v/>
      </c>
      <c r="JB223" s="17" t="str">
        <f t="shared" ca="1" si="474"/>
        <v/>
      </c>
      <c r="JC223" s="17" t="str">
        <f t="shared" ca="1" si="475"/>
        <v/>
      </c>
      <c r="JD223" s="17" t="str">
        <f t="shared" ca="1" si="476"/>
        <v/>
      </c>
      <c r="JE223" s="17" t="str">
        <f t="shared" ca="1" si="477"/>
        <v/>
      </c>
      <c r="JF223" s="17" t="str">
        <f t="shared" ca="1" si="478"/>
        <v/>
      </c>
      <c r="JG223" s="17" t="str">
        <f t="shared" ca="1" si="479"/>
        <v/>
      </c>
      <c r="JH223" s="17" t="str">
        <f t="shared" ca="1" si="480"/>
        <v/>
      </c>
      <c r="JI223" s="17" t="str">
        <f t="shared" ca="1" si="481"/>
        <v/>
      </c>
      <c r="JJ223" s="17" t="str">
        <f t="shared" ca="1" si="482"/>
        <v/>
      </c>
      <c r="JK223" s="17" t="str">
        <f t="shared" ca="1" si="483"/>
        <v/>
      </c>
      <c r="JL223" s="17" t="str">
        <f t="shared" ca="1" si="484"/>
        <v/>
      </c>
      <c r="JM223" s="17" t="str">
        <f t="shared" ca="1" si="485"/>
        <v/>
      </c>
    </row>
    <row r="224" spans="1:273">
      <c r="A224" s="17" t="str">
        <f t="shared" si="486"/>
        <v>\\\0</v>
      </c>
      <c r="B224" s="17" t="str">
        <f t="shared" si="487"/>
        <v>\\\0</v>
      </c>
      <c r="C224" s="17" t="str">
        <f t="shared" si="488"/>
        <v>\\\0</v>
      </c>
      <c r="D224" s="17" t="str">
        <f t="shared" si="489"/>
        <v>\\\0</v>
      </c>
      <c r="E224" s="17" t="str">
        <f t="shared" si="490"/>
        <v>\\\0</v>
      </c>
      <c r="F224" s="17" t="str">
        <f t="shared" si="491"/>
        <v>\\\0</v>
      </c>
      <c r="G224" s="17" t="str">
        <f t="shared" si="492"/>
        <v>\\\0</v>
      </c>
      <c r="H224" s="17" t="str">
        <f t="shared" si="493"/>
        <v>\\\0</v>
      </c>
      <c r="I224" s="17" t="str">
        <f t="shared" si="494"/>
        <v>\\\0</v>
      </c>
      <c r="J224" s="17" t="str">
        <f t="shared" si="495"/>
        <v>\\\0</v>
      </c>
      <c r="K224" s="17" t="str">
        <f t="shared" si="496"/>
        <v>\\\0</v>
      </c>
      <c r="L224" s="17" t="str">
        <f t="shared" si="497"/>
        <v>\\\0</v>
      </c>
      <c r="M224" s="17" t="str">
        <f t="shared" si="498"/>
        <v>\\\0</v>
      </c>
      <c r="N224" s="17" t="str">
        <f t="shared" si="499"/>
        <v>\\\0</v>
      </c>
      <c r="O224" s="17" t="str">
        <f t="shared" si="500"/>
        <v>\\\0</v>
      </c>
      <c r="P224" s="17" t="str">
        <f t="shared" si="501"/>
        <v>\\\0</v>
      </c>
      <c r="R224" s="17" t="str">
        <f t="shared" si="502"/>
        <v>\\</v>
      </c>
      <c r="S224" s="38"/>
      <c r="T224" s="39"/>
      <c r="U224" s="31"/>
      <c r="V224" s="32"/>
      <c r="W224" s="36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35"/>
      <c r="DS224" s="287"/>
      <c r="DT224" s="36"/>
      <c r="DU224" s="37"/>
      <c r="DV224" s="28">
        <f>IF(AND($S224='자료입력 및 결과표시'!$B$6,COUNTIF($W224:$DR224,'자료입력 및 결과표시'!$C$6)&gt;=1),IF(OR('자료입력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DW224" s="28">
        <f>IF(AND($S224='자료입력 및 결과표시'!$B$7,COUNTIF($W224:$DR224,'자료입력 및 결과표시'!$C$7)&gt;=1),IF(OR('자료입력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DX224" s="28">
        <f>IF(AND($S224='자료입력 및 결과표시'!$B$8,COUNTIF($W224:$DR224,'자료입력 및 결과표시'!$C$8)&gt;=1),IF(OR('자료입력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DY224" s="28">
        <f>IF(AND($S224='자료입력 및 결과표시'!$B$9,COUNTIF($W224:$DR224,'자료입력 및 결과표시'!$C$9)&gt;=1),IF(OR('자료입력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DZ224" s="28">
        <f>IF(AND($S224='자료입력 및 결과표시'!$B$10,COUNTIF($W224:$DR224,'자료입력 및 결과표시'!$C$10)&gt;=1),IF(OR('자료입력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A224" s="28">
        <f>IF(AND($S224='자료입력 및 결과표시'!$B$11,COUNTIF($W224:$DR224,'자료입력 및 결과표시'!$C$11)&gt;=1),IF(OR('자료입력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B224" s="28">
        <f>IF(AND($S224='자료입력 및 결과표시'!$B$12,COUNTIF($W224:$DR224,'자료입력 및 결과표시'!$C$12)&gt;=1),IF(OR('자료입력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C224" s="28">
        <f>IF(AND($S224='자료입력 및 결과표시'!$B$13,COUNTIF($W224:$DR224,'자료입력 및 결과표시'!$C$13)&gt;=1),IF(OR('자료입력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D224" s="28">
        <f>IF(AND($S224='자료입력 및 결과표시'!$B$14,COUNTIF($W224:$DR224,'자료입력 및 결과표시'!$C$14)&gt;=1),IF(OR('자료입력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E224" s="28">
        <f>IF(AND($S224='자료입력 및 결과표시'!$B$15,COUNTIF($W224:$DR224,'자료입력 및 결과표시'!$C$15)&gt;=1),IF(OR('자료입력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F224" s="28">
        <f>IF(AND($S224='자료입력 및 결과표시'!$B$16,COUNTIF($W224:$DR224,'자료입력 및 결과표시'!$C$16)&gt;=1),IF(OR('자료입력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G224" s="28">
        <f>IF(AND($S224='자료입력 및 결과표시'!$B$17,COUNTIF($W224:$DR224,'자료입력 및 결과표시'!$C$17)&gt;=1),IF(OR('자료입력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H224" s="28">
        <f>IF(AND($S224='자료입력 및 결과표시'!$B$18,COUNTIF($W224:$DR224,'자료입력 및 결과표시'!$C$18)&gt;=1),IF(OR('자료입력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I224" s="28">
        <f>IF(AND($S224='자료입력 및 결과표시'!$B$19,COUNTIF($W224:$DR224,'자료입력 및 결과표시'!$C$19)&gt;=1),IF(OR('자료입력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J224" s="28">
        <f>IF(AND($S224='자료입력 및 결과표시'!$B$20,COUNTIF($W224:$DR224,'자료입력 및 결과표시'!$C$20)&gt;=1),IF(OR('자료입력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K224" s="28">
        <f>IF(AND($S224='자료입력 및 결과표시'!$B$21,COUNTIF($W224:$DR224,'자료입력 및 결과표시'!$C$21)&gt;=1),IF(OR('자료입력 및 결과표시'!$B$4+90&gt;=$V224,'자료입력 및 결과표시'!$B$4&lt;$U224),0,IF($V224-'자료입력 및 결과표시'!$B$4-90&gt;='자료입력 및 결과표시'!$E$4,'자료입력 및 결과표시'!$E$4,$V224-'자료입력 및 결과표시'!$B$4-90)),0)</f>
        <v>0</v>
      </c>
      <c r="EL224" s="17">
        <f>IF(AND(S224='자료입력 및 결과표시'!$B$6,COUNTIF('업무중복도(데이터 입력)'!$W224:$DR224,'자료입력 및 결과표시'!$C$6)&gt;=1),1,0)</f>
        <v>0</v>
      </c>
      <c r="EM224" s="17">
        <f>IF(AND(S224='자료입력 및 결과표시'!$B$7,COUNTIF('업무중복도(데이터 입력)'!$W224:$DR224,'자료입력 및 결과표시'!$C$7)&gt;=1),2,0)</f>
        <v>0</v>
      </c>
      <c r="EN224" s="17">
        <f>IF(AND(S224='자료입력 및 결과표시'!$B$8,COUNTIF('업무중복도(데이터 입력)'!$W224:$DR224,'자료입력 및 결과표시'!$C$8)&gt;=1),3,0)</f>
        <v>0</v>
      </c>
      <c r="EO224" s="17">
        <f>IF(AND(S224='자료입력 및 결과표시'!$B$9,COUNTIF('업무중복도(데이터 입력)'!$W224:$DR224,'자료입력 및 결과표시'!$C$9)&gt;=1),4,0)</f>
        <v>0</v>
      </c>
      <c r="EP224" s="17">
        <f>IF(AND(S224='자료입력 및 결과표시'!$B$10,COUNTIF('업무중복도(데이터 입력)'!$W224:$DR224,'자료입력 및 결과표시'!$C$10)&gt;=1),5,0)</f>
        <v>0</v>
      </c>
      <c r="EQ224" s="17">
        <f>IF(AND(S224='자료입력 및 결과표시'!$B$11,COUNTIF('업무중복도(데이터 입력)'!$W224:$DR224,'자료입력 및 결과표시'!$C$11)&gt;=1),6,0)</f>
        <v>0</v>
      </c>
      <c r="ER224" s="17">
        <f>IF(AND(S224='자료입력 및 결과표시'!$B$12,COUNTIF('업무중복도(데이터 입력)'!$W224:$DR224,'자료입력 및 결과표시'!$C$12)&gt;=1),7,0)</f>
        <v>0</v>
      </c>
      <c r="ES224" s="17">
        <f>IF(AND(S224='자료입력 및 결과표시'!$B$13,COUNTIF('업무중복도(데이터 입력)'!$W224:$DR224,'자료입력 및 결과표시'!$C$13)&gt;=1),8,0)</f>
        <v>0</v>
      </c>
      <c r="ET224" s="17">
        <f>IF(AND(S224='자료입력 및 결과표시'!$B$14,COUNTIF('업무중복도(데이터 입력)'!$W224:$DR224,'자료입력 및 결과표시'!$C$14)&gt;=1),9,0)</f>
        <v>0</v>
      </c>
      <c r="EU224" s="17">
        <f>IF(AND(S224='자료입력 및 결과표시'!$B$15,COUNTIF('업무중복도(데이터 입력)'!$W224:$DR224,'자료입력 및 결과표시'!$C$15)&gt;=1),10,0)</f>
        <v>0</v>
      </c>
      <c r="EV224" s="17">
        <f>IF(AND(S224='자료입력 및 결과표시'!$B$16,COUNTIF('업무중복도(데이터 입력)'!$W224:$DR224,'자료입력 및 결과표시'!$C$16)&gt;=1),11,0)</f>
        <v>0</v>
      </c>
      <c r="EW224" s="17">
        <f>IF(AND(S224='자료입력 및 결과표시'!$B$17,COUNTIF('업무중복도(데이터 입력)'!$W224:$DR224,'자료입력 및 결과표시'!$C$17)&gt;=1),12,0)</f>
        <v>0</v>
      </c>
      <c r="EX224" s="17">
        <f>IF(AND(S224='자료입력 및 결과표시'!$B$18,COUNTIF('업무중복도(데이터 입력)'!$W224:$DR224,'자료입력 및 결과표시'!$C$18)&gt;=1),13,0)</f>
        <v>0</v>
      </c>
      <c r="EY224" s="17">
        <f>IF(AND(S224='자료입력 및 결과표시'!$B$19,COUNTIF('업무중복도(데이터 입력)'!$W224:$DR224,'자료입력 및 결과표시'!$C$19)&gt;=1),14,0)</f>
        <v>0</v>
      </c>
      <c r="EZ224" s="17">
        <f>IF(AND(S224='자료입력 및 결과표시'!$B$20,COUNTIF('업무중복도(데이터 입력)'!$W224:$DR224,'자료입력 및 결과표시'!$C$20)&gt;=1),15,0)</f>
        <v>0</v>
      </c>
      <c r="FA224" s="17">
        <f>IF(AND(S224='자료입력 및 결과표시'!$B$21,COUNTIF('업무중복도(데이터 입력)'!$W224:$DR224,'자료입력 및 결과표시'!$C$21)&gt;=1),16,0)</f>
        <v>0</v>
      </c>
      <c r="FD224" s="270" t="str">
        <f ca="1">IFERROR(MATCH('자료입력 및 결과표시'!$C$62,OFFSET($R$3,$FD223,,1000),0)+$FD223,"")</f>
        <v/>
      </c>
      <c r="FE224" s="271" t="str">
        <f t="shared" ca="1" si="503"/>
        <v/>
      </c>
      <c r="FK224" s="17">
        <f t="shared" si="504"/>
        <v>0</v>
      </c>
      <c r="FO224"/>
      <c r="FP224" s="17" t="str">
        <f t="shared" ca="1" si="505"/>
        <v/>
      </c>
      <c r="FQ224" s="270" t="str">
        <f ca="1">IFERROR(MATCH('자료입력 및 결과표시'!$C$62,OFFSET($R$3,$FQ223,,1000),0)+$FQ223,"")</f>
        <v/>
      </c>
      <c r="FR224" s="17" t="str">
        <f t="shared" ca="1" si="386"/>
        <v/>
      </c>
      <c r="FS224" s="17" t="str">
        <f t="shared" ca="1" si="387"/>
        <v/>
      </c>
      <c r="FT224" s="17" t="str">
        <f t="shared" ca="1" si="388"/>
        <v/>
      </c>
      <c r="FU224" s="17" t="str">
        <f t="shared" ca="1" si="389"/>
        <v/>
      </c>
      <c r="FV224" s="17" t="str">
        <f t="shared" ca="1" si="390"/>
        <v/>
      </c>
      <c r="FW224" s="17" t="str">
        <f t="shared" ca="1" si="391"/>
        <v/>
      </c>
      <c r="FX224" s="17" t="str">
        <f t="shared" ca="1" si="392"/>
        <v/>
      </c>
      <c r="FY224" s="17" t="str">
        <f t="shared" ca="1" si="393"/>
        <v/>
      </c>
      <c r="FZ224" s="17" t="str">
        <f t="shared" ca="1" si="394"/>
        <v/>
      </c>
      <c r="GA224" s="17" t="str">
        <f t="shared" ca="1" si="395"/>
        <v/>
      </c>
      <c r="GB224" s="17" t="str">
        <f t="shared" ca="1" si="396"/>
        <v/>
      </c>
      <c r="GC224" s="17" t="str">
        <f t="shared" ca="1" si="397"/>
        <v/>
      </c>
      <c r="GD224" s="17" t="str">
        <f t="shared" ca="1" si="398"/>
        <v/>
      </c>
      <c r="GE224" s="17" t="str">
        <f t="shared" ca="1" si="399"/>
        <v/>
      </c>
      <c r="GF224" s="17" t="str">
        <f t="shared" ca="1" si="400"/>
        <v/>
      </c>
      <c r="GG224" s="17" t="str">
        <f t="shared" ca="1" si="401"/>
        <v/>
      </c>
      <c r="GH224" s="17" t="str">
        <f t="shared" ca="1" si="402"/>
        <v/>
      </c>
      <c r="GI224" s="17" t="str">
        <f t="shared" ca="1" si="403"/>
        <v/>
      </c>
      <c r="GJ224" s="17" t="str">
        <f t="shared" ca="1" si="404"/>
        <v/>
      </c>
      <c r="GK224" s="17" t="str">
        <f t="shared" ca="1" si="405"/>
        <v/>
      </c>
      <c r="GL224" s="17" t="str">
        <f t="shared" ca="1" si="406"/>
        <v/>
      </c>
      <c r="GM224" s="17" t="str">
        <f t="shared" ca="1" si="407"/>
        <v/>
      </c>
      <c r="GN224" s="17" t="str">
        <f t="shared" ca="1" si="408"/>
        <v/>
      </c>
      <c r="GO224" s="17" t="str">
        <f t="shared" ca="1" si="409"/>
        <v/>
      </c>
      <c r="GP224" s="17" t="str">
        <f t="shared" ca="1" si="410"/>
        <v/>
      </c>
      <c r="GQ224" s="17" t="str">
        <f t="shared" ca="1" si="411"/>
        <v/>
      </c>
      <c r="GR224" s="17" t="str">
        <f t="shared" ca="1" si="412"/>
        <v/>
      </c>
      <c r="GS224" s="17" t="str">
        <f t="shared" ca="1" si="413"/>
        <v/>
      </c>
      <c r="GT224" s="17" t="str">
        <f t="shared" ca="1" si="414"/>
        <v/>
      </c>
      <c r="GU224" s="17" t="str">
        <f t="shared" ca="1" si="415"/>
        <v/>
      </c>
      <c r="GV224" s="17" t="str">
        <f t="shared" ca="1" si="416"/>
        <v/>
      </c>
      <c r="GW224" s="17" t="str">
        <f t="shared" ca="1" si="417"/>
        <v/>
      </c>
      <c r="GX224" s="17" t="str">
        <f t="shared" ca="1" si="418"/>
        <v/>
      </c>
      <c r="GY224" s="17" t="str">
        <f t="shared" ca="1" si="419"/>
        <v/>
      </c>
      <c r="GZ224" s="17" t="str">
        <f t="shared" ca="1" si="420"/>
        <v/>
      </c>
      <c r="HA224" s="17" t="str">
        <f t="shared" ca="1" si="421"/>
        <v/>
      </c>
      <c r="HB224" s="17" t="str">
        <f t="shared" ca="1" si="422"/>
        <v/>
      </c>
      <c r="HC224" s="17" t="str">
        <f t="shared" ca="1" si="423"/>
        <v/>
      </c>
      <c r="HD224" s="17" t="str">
        <f t="shared" ca="1" si="424"/>
        <v/>
      </c>
      <c r="HE224" s="17" t="str">
        <f t="shared" ca="1" si="425"/>
        <v/>
      </c>
      <c r="HF224" s="17" t="str">
        <f t="shared" ca="1" si="426"/>
        <v/>
      </c>
      <c r="HG224" s="17" t="str">
        <f t="shared" ca="1" si="427"/>
        <v/>
      </c>
      <c r="HH224" s="17" t="str">
        <f t="shared" ca="1" si="428"/>
        <v/>
      </c>
      <c r="HI224" s="17" t="str">
        <f t="shared" ca="1" si="429"/>
        <v/>
      </c>
      <c r="HJ224" s="17" t="str">
        <f t="shared" ca="1" si="430"/>
        <v/>
      </c>
      <c r="HK224" s="17" t="str">
        <f t="shared" ca="1" si="431"/>
        <v/>
      </c>
      <c r="HL224" s="17" t="str">
        <f t="shared" ca="1" si="432"/>
        <v/>
      </c>
      <c r="HM224" s="17" t="str">
        <f t="shared" ca="1" si="433"/>
        <v/>
      </c>
      <c r="HN224" s="17" t="str">
        <f t="shared" ca="1" si="434"/>
        <v/>
      </c>
      <c r="HO224" s="17" t="str">
        <f t="shared" ca="1" si="435"/>
        <v/>
      </c>
      <c r="HP224" s="17" t="str">
        <f t="shared" ca="1" si="436"/>
        <v/>
      </c>
      <c r="HQ224" s="17" t="str">
        <f t="shared" ca="1" si="437"/>
        <v/>
      </c>
      <c r="HR224" s="17" t="str">
        <f t="shared" ca="1" si="438"/>
        <v/>
      </c>
      <c r="HS224" s="17" t="str">
        <f t="shared" ca="1" si="439"/>
        <v/>
      </c>
      <c r="HT224" s="17" t="str">
        <f t="shared" ca="1" si="440"/>
        <v/>
      </c>
      <c r="HU224" s="17" t="str">
        <f t="shared" ca="1" si="441"/>
        <v/>
      </c>
      <c r="HV224" s="17" t="str">
        <f t="shared" ca="1" si="442"/>
        <v/>
      </c>
      <c r="HW224" s="17" t="str">
        <f t="shared" ca="1" si="443"/>
        <v/>
      </c>
      <c r="HX224" s="17" t="str">
        <f t="shared" ca="1" si="444"/>
        <v/>
      </c>
      <c r="HY224" s="17" t="str">
        <f t="shared" ca="1" si="445"/>
        <v/>
      </c>
      <c r="HZ224" s="17" t="str">
        <f t="shared" ca="1" si="446"/>
        <v/>
      </c>
      <c r="IA224" s="17" t="str">
        <f t="shared" ca="1" si="447"/>
        <v/>
      </c>
      <c r="IB224" s="17" t="str">
        <f t="shared" ca="1" si="448"/>
        <v/>
      </c>
      <c r="IC224" s="17" t="str">
        <f t="shared" ca="1" si="449"/>
        <v/>
      </c>
      <c r="ID224" s="17" t="str">
        <f t="shared" ca="1" si="450"/>
        <v/>
      </c>
      <c r="IE224" s="17" t="str">
        <f t="shared" ca="1" si="451"/>
        <v/>
      </c>
      <c r="IF224" s="17" t="str">
        <f t="shared" ca="1" si="452"/>
        <v/>
      </c>
      <c r="IG224" s="17" t="str">
        <f t="shared" ca="1" si="453"/>
        <v/>
      </c>
      <c r="IH224" s="17" t="str">
        <f t="shared" ca="1" si="454"/>
        <v/>
      </c>
      <c r="II224" s="17" t="str">
        <f t="shared" ca="1" si="455"/>
        <v/>
      </c>
      <c r="IJ224" s="17" t="str">
        <f t="shared" ca="1" si="456"/>
        <v/>
      </c>
      <c r="IK224" s="17" t="str">
        <f t="shared" ca="1" si="457"/>
        <v/>
      </c>
      <c r="IL224" s="17" t="str">
        <f t="shared" ca="1" si="458"/>
        <v/>
      </c>
      <c r="IM224" s="17" t="str">
        <f t="shared" ca="1" si="459"/>
        <v/>
      </c>
      <c r="IN224" s="17" t="str">
        <f t="shared" ca="1" si="460"/>
        <v/>
      </c>
      <c r="IO224" s="17" t="str">
        <f t="shared" ca="1" si="461"/>
        <v/>
      </c>
      <c r="IP224" s="17" t="str">
        <f t="shared" ca="1" si="462"/>
        <v/>
      </c>
      <c r="IQ224" s="17" t="str">
        <f t="shared" ca="1" si="463"/>
        <v/>
      </c>
      <c r="IR224" s="17" t="str">
        <f t="shared" ca="1" si="464"/>
        <v/>
      </c>
      <c r="IS224" s="17" t="str">
        <f t="shared" ca="1" si="465"/>
        <v/>
      </c>
      <c r="IT224" s="17" t="str">
        <f t="shared" ca="1" si="466"/>
        <v/>
      </c>
      <c r="IU224" s="17" t="str">
        <f t="shared" ca="1" si="467"/>
        <v/>
      </c>
      <c r="IV224" s="17" t="str">
        <f t="shared" ca="1" si="468"/>
        <v/>
      </c>
      <c r="IW224" s="17" t="str">
        <f t="shared" ca="1" si="469"/>
        <v/>
      </c>
      <c r="IX224" s="17" t="str">
        <f t="shared" ca="1" si="470"/>
        <v/>
      </c>
      <c r="IY224" s="17" t="str">
        <f t="shared" ca="1" si="471"/>
        <v/>
      </c>
      <c r="IZ224" s="17" t="str">
        <f t="shared" ca="1" si="472"/>
        <v/>
      </c>
      <c r="JA224" s="17" t="str">
        <f t="shared" ca="1" si="473"/>
        <v/>
      </c>
      <c r="JB224" s="17" t="str">
        <f t="shared" ca="1" si="474"/>
        <v/>
      </c>
      <c r="JC224" s="17" t="str">
        <f t="shared" ca="1" si="475"/>
        <v/>
      </c>
      <c r="JD224" s="17" t="str">
        <f t="shared" ca="1" si="476"/>
        <v/>
      </c>
      <c r="JE224" s="17" t="str">
        <f t="shared" ca="1" si="477"/>
        <v/>
      </c>
      <c r="JF224" s="17" t="str">
        <f t="shared" ca="1" si="478"/>
        <v/>
      </c>
      <c r="JG224" s="17" t="str">
        <f t="shared" ca="1" si="479"/>
        <v/>
      </c>
      <c r="JH224" s="17" t="str">
        <f t="shared" ca="1" si="480"/>
        <v/>
      </c>
      <c r="JI224" s="17" t="str">
        <f t="shared" ca="1" si="481"/>
        <v/>
      </c>
      <c r="JJ224" s="17" t="str">
        <f t="shared" ca="1" si="482"/>
        <v/>
      </c>
      <c r="JK224" s="17" t="str">
        <f t="shared" ca="1" si="483"/>
        <v/>
      </c>
      <c r="JL224" s="17" t="str">
        <f t="shared" ca="1" si="484"/>
        <v/>
      </c>
      <c r="JM224" s="17" t="str">
        <f t="shared" ca="1" si="485"/>
        <v/>
      </c>
    </row>
    <row r="225" spans="1:273">
      <c r="A225" s="17" t="str">
        <f t="shared" si="486"/>
        <v>\\\0</v>
      </c>
      <c r="B225" s="17" t="str">
        <f t="shared" si="487"/>
        <v>\\\0</v>
      </c>
      <c r="C225" s="17" t="str">
        <f t="shared" si="488"/>
        <v>\\\0</v>
      </c>
      <c r="D225" s="17" t="str">
        <f t="shared" si="489"/>
        <v>\\\0</v>
      </c>
      <c r="E225" s="17" t="str">
        <f t="shared" si="490"/>
        <v>\\\0</v>
      </c>
      <c r="F225" s="17" t="str">
        <f t="shared" si="491"/>
        <v>\\\0</v>
      </c>
      <c r="G225" s="17" t="str">
        <f t="shared" si="492"/>
        <v>\\\0</v>
      </c>
      <c r="H225" s="17" t="str">
        <f t="shared" si="493"/>
        <v>\\\0</v>
      </c>
      <c r="I225" s="17" t="str">
        <f t="shared" si="494"/>
        <v>\\\0</v>
      </c>
      <c r="J225" s="17" t="str">
        <f t="shared" si="495"/>
        <v>\\\0</v>
      </c>
      <c r="K225" s="17" t="str">
        <f t="shared" si="496"/>
        <v>\\\0</v>
      </c>
      <c r="L225" s="17" t="str">
        <f t="shared" si="497"/>
        <v>\\\0</v>
      </c>
      <c r="M225" s="17" t="str">
        <f t="shared" si="498"/>
        <v>\\\0</v>
      </c>
      <c r="N225" s="17" t="str">
        <f t="shared" si="499"/>
        <v>\\\0</v>
      </c>
      <c r="O225" s="17" t="str">
        <f t="shared" si="500"/>
        <v>\\\0</v>
      </c>
      <c r="P225" s="17" t="str">
        <f t="shared" si="501"/>
        <v>\\\0</v>
      </c>
      <c r="R225" s="17" t="str">
        <f t="shared" si="502"/>
        <v>\\</v>
      </c>
      <c r="S225" s="38"/>
      <c r="T225" s="39"/>
      <c r="U225" s="31"/>
      <c r="V225" s="32"/>
      <c r="W225" s="36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35"/>
      <c r="DS225" s="287"/>
      <c r="DT225" s="36"/>
      <c r="DU225" s="37"/>
      <c r="DV225" s="28">
        <f>IF(AND($S225='자료입력 및 결과표시'!$B$6,COUNTIF($W225:$DR225,'자료입력 및 결과표시'!$C$6)&gt;=1),IF(OR('자료입력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DW225" s="28">
        <f>IF(AND($S225='자료입력 및 결과표시'!$B$7,COUNTIF($W225:$DR225,'자료입력 및 결과표시'!$C$7)&gt;=1),IF(OR('자료입력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DX225" s="28">
        <f>IF(AND($S225='자료입력 및 결과표시'!$B$8,COUNTIF($W225:$DR225,'자료입력 및 결과표시'!$C$8)&gt;=1),IF(OR('자료입력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DY225" s="28">
        <f>IF(AND($S225='자료입력 및 결과표시'!$B$9,COUNTIF($W225:$DR225,'자료입력 및 결과표시'!$C$9)&gt;=1),IF(OR('자료입력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DZ225" s="28">
        <f>IF(AND($S225='자료입력 및 결과표시'!$B$10,COUNTIF($W225:$DR225,'자료입력 및 결과표시'!$C$10)&gt;=1),IF(OR('자료입력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A225" s="28">
        <f>IF(AND($S225='자료입력 및 결과표시'!$B$11,COUNTIF($W225:$DR225,'자료입력 및 결과표시'!$C$11)&gt;=1),IF(OR('자료입력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B225" s="28">
        <f>IF(AND($S225='자료입력 및 결과표시'!$B$12,COUNTIF($W225:$DR225,'자료입력 및 결과표시'!$C$12)&gt;=1),IF(OR('자료입력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C225" s="28">
        <f>IF(AND($S225='자료입력 및 결과표시'!$B$13,COUNTIF($W225:$DR225,'자료입력 및 결과표시'!$C$13)&gt;=1),IF(OR('자료입력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D225" s="28">
        <f>IF(AND($S225='자료입력 및 결과표시'!$B$14,COUNTIF($W225:$DR225,'자료입력 및 결과표시'!$C$14)&gt;=1),IF(OR('자료입력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E225" s="28">
        <f>IF(AND($S225='자료입력 및 결과표시'!$B$15,COUNTIF($W225:$DR225,'자료입력 및 결과표시'!$C$15)&gt;=1),IF(OR('자료입력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F225" s="28">
        <f>IF(AND($S225='자료입력 및 결과표시'!$B$16,COUNTIF($W225:$DR225,'자료입력 및 결과표시'!$C$16)&gt;=1),IF(OR('자료입력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G225" s="28">
        <f>IF(AND($S225='자료입력 및 결과표시'!$B$17,COUNTIF($W225:$DR225,'자료입력 및 결과표시'!$C$17)&gt;=1),IF(OR('자료입력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H225" s="28">
        <f>IF(AND($S225='자료입력 및 결과표시'!$B$18,COUNTIF($W225:$DR225,'자료입력 및 결과표시'!$C$18)&gt;=1),IF(OR('자료입력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I225" s="28">
        <f>IF(AND($S225='자료입력 및 결과표시'!$B$19,COUNTIF($W225:$DR225,'자료입력 및 결과표시'!$C$19)&gt;=1),IF(OR('자료입력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J225" s="28">
        <f>IF(AND($S225='자료입력 및 결과표시'!$B$20,COUNTIF($W225:$DR225,'자료입력 및 결과표시'!$C$20)&gt;=1),IF(OR('자료입력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K225" s="28">
        <f>IF(AND($S225='자료입력 및 결과표시'!$B$21,COUNTIF($W225:$DR225,'자료입력 및 결과표시'!$C$21)&gt;=1),IF(OR('자료입력 및 결과표시'!$B$4+90&gt;=$V225,'자료입력 및 결과표시'!$B$4&lt;$U225),0,IF($V225-'자료입력 및 결과표시'!$B$4-90&gt;='자료입력 및 결과표시'!$E$4,'자료입력 및 결과표시'!$E$4,$V225-'자료입력 및 결과표시'!$B$4-90)),0)</f>
        <v>0</v>
      </c>
      <c r="EL225" s="17">
        <f>IF(AND(S225='자료입력 및 결과표시'!$B$6,COUNTIF('업무중복도(데이터 입력)'!$W225:$DR225,'자료입력 및 결과표시'!$C$6)&gt;=1),1,0)</f>
        <v>0</v>
      </c>
      <c r="EM225" s="17">
        <f>IF(AND(S225='자료입력 및 결과표시'!$B$7,COUNTIF('업무중복도(데이터 입력)'!$W225:$DR225,'자료입력 및 결과표시'!$C$7)&gt;=1),2,0)</f>
        <v>0</v>
      </c>
      <c r="EN225" s="17">
        <f>IF(AND(S225='자료입력 및 결과표시'!$B$8,COUNTIF('업무중복도(데이터 입력)'!$W225:$DR225,'자료입력 및 결과표시'!$C$8)&gt;=1),3,0)</f>
        <v>0</v>
      </c>
      <c r="EO225" s="17">
        <f>IF(AND(S225='자료입력 및 결과표시'!$B$9,COUNTIF('업무중복도(데이터 입력)'!$W225:$DR225,'자료입력 및 결과표시'!$C$9)&gt;=1),4,0)</f>
        <v>0</v>
      </c>
      <c r="EP225" s="17">
        <f>IF(AND(S225='자료입력 및 결과표시'!$B$10,COUNTIF('업무중복도(데이터 입력)'!$W225:$DR225,'자료입력 및 결과표시'!$C$10)&gt;=1),5,0)</f>
        <v>0</v>
      </c>
      <c r="EQ225" s="17">
        <f>IF(AND(S225='자료입력 및 결과표시'!$B$11,COUNTIF('업무중복도(데이터 입력)'!$W225:$DR225,'자료입력 및 결과표시'!$C$11)&gt;=1),6,0)</f>
        <v>0</v>
      </c>
      <c r="ER225" s="17">
        <f>IF(AND(S225='자료입력 및 결과표시'!$B$12,COUNTIF('업무중복도(데이터 입력)'!$W225:$DR225,'자료입력 및 결과표시'!$C$12)&gt;=1),7,0)</f>
        <v>0</v>
      </c>
      <c r="ES225" s="17">
        <f>IF(AND(S225='자료입력 및 결과표시'!$B$13,COUNTIF('업무중복도(데이터 입력)'!$W225:$DR225,'자료입력 및 결과표시'!$C$13)&gt;=1),8,0)</f>
        <v>0</v>
      </c>
      <c r="ET225" s="17">
        <f>IF(AND(S225='자료입력 및 결과표시'!$B$14,COUNTIF('업무중복도(데이터 입력)'!$W225:$DR225,'자료입력 및 결과표시'!$C$14)&gt;=1),9,0)</f>
        <v>0</v>
      </c>
      <c r="EU225" s="17">
        <f>IF(AND(S225='자료입력 및 결과표시'!$B$15,COUNTIF('업무중복도(데이터 입력)'!$W225:$DR225,'자료입력 및 결과표시'!$C$15)&gt;=1),10,0)</f>
        <v>0</v>
      </c>
      <c r="EV225" s="17">
        <f>IF(AND(S225='자료입력 및 결과표시'!$B$16,COUNTIF('업무중복도(데이터 입력)'!$W225:$DR225,'자료입력 및 결과표시'!$C$16)&gt;=1),11,0)</f>
        <v>0</v>
      </c>
      <c r="EW225" s="17">
        <f>IF(AND(S225='자료입력 및 결과표시'!$B$17,COUNTIF('업무중복도(데이터 입력)'!$W225:$DR225,'자료입력 및 결과표시'!$C$17)&gt;=1),12,0)</f>
        <v>0</v>
      </c>
      <c r="EX225" s="17">
        <f>IF(AND(S225='자료입력 및 결과표시'!$B$18,COUNTIF('업무중복도(데이터 입력)'!$W225:$DR225,'자료입력 및 결과표시'!$C$18)&gt;=1),13,0)</f>
        <v>0</v>
      </c>
      <c r="EY225" s="17">
        <f>IF(AND(S225='자료입력 및 결과표시'!$B$19,COUNTIF('업무중복도(데이터 입력)'!$W225:$DR225,'자료입력 및 결과표시'!$C$19)&gt;=1),14,0)</f>
        <v>0</v>
      </c>
      <c r="EZ225" s="17">
        <f>IF(AND(S225='자료입력 및 결과표시'!$B$20,COUNTIF('업무중복도(데이터 입력)'!$W225:$DR225,'자료입력 및 결과표시'!$C$20)&gt;=1),15,0)</f>
        <v>0</v>
      </c>
      <c r="FA225" s="17">
        <f>IF(AND(S225='자료입력 및 결과표시'!$B$21,COUNTIF('업무중복도(데이터 입력)'!$W225:$DR225,'자료입력 및 결과표시'!$C$21)&gt;=1),16,0)</f>
        <v>0</v>
      </c>
      <c r="FD225" s="270" t="str">
        <f ca="1">IFERROR(MATCH('자료입력 및 결과표시'!$C$62,OFFSET($R$3,$FD224,,1000),0)+$FD224,"")</f>
        <v/>
      </c>
      <c r="FE225" s="271" t="str">
        <f t="shared" ca="1" si="503"/>
        <v/>
      </c>
      <c r="FK225" s="17">
        <f t="shared" si="504"/>
        <v>0</v>
      </c>
      <c r="FO225"/>
      <c r="FP225" s="17" t="str">
        <f t="shared" ca="1" si="505"/>
        <v/>
      </c>
      <c r="FQ225" s="270" t="str">
        <f ca="1">IFERROR(MATCH('자료입력 및 결과표시'!$C$62,OFFSET($R$3,$FQ224,,1000),0)+$FQ224,"")</f>
        <v/>
      </c>
      <c r="FR225" s="17" t="str">
        <f t="shared" ca="1" si="386"/>
        <v/>
      </c>
      <c r="FS225" s="17" t="str">
        <f t="shared" ca="1" si="387"/>
        <v/>
      </c>
      <c r="FT225" s="17" t="str">
        <f t="shared" ca="1" si="388"/>
        <v/>
      </c>
      <c r="FU225" s="17" t="str">
        <f t="shared" ca="1" si="389"/>
        <v/>
      </c>
      <c r="FV225" s="17" t="str">
        <f t="shared" ca="1" si="390"/>
        <v/>
      </c>
      <c r="FW225" s="17" t="str">
        <f t="shared" ca="1" si="391"/>
        <v/>
      </c>
      <c r="FX225" s="17" t="str">
        <f t="shared" ca="1" si="392"/>
        <v/>
      </c>
      <c r="FY225" s="17" t="str">
        <f t="shared" ca="1" si="393"/>
        <v/>
      </c>
      <c r="FZ225" s="17" t="str">
        <f t="shared" ca="1" si="394"/>
        <v/>
      </c>
      <c r="GA225" s="17" t="str">
        <f t="shared" ca="1" si="395"/>
        <v/>
      </c>
      <c r="GB225" s="17" t="str">
        <f t="shared" ca="1" si="396"/>
        <v/>
      </c>
      <c r="GC225" s="17" t="str">
        <f t="shared" ca="1" si="397"/>
        <v/>
      </c>
      <c r="GD225" s="17" t="str">
        <f t="shared" ca="1" si="398"/>
        <v/>
      </c>
      <c r="GE225" s="17" t="str">
        <f t="shared" ca="1" si="399"/>
        <v/>
      </c>
      <c r="GF225" s="17" t="str">
        <f t="shared" ca="1" si="400"/>
        <v/>
      </c>
      <c r="GG225" s="17" t="str">
        <f t="shared" ca="1" si="401"/>
        <v/>
      </c>
      <c r="GH225" s="17" t="str">
        <f t="shared" ca="1" si="402"/>
        <v/>
      </c>
      <c r="GI225" s="17" t="str">
        <f t="shared" ca="1" si="403"/>
        <v/>
      </c>
      <c r="GJ225" s="17" t="str">
        <f t="shared" ca="1" si="404"/>
        <v/>
      </c>
      <c r="GK225" s="17" t="str">
        <f t="shared" ca="1" si="405"/>
        <v/>
      </c>
      <c r="GL225" s="17" t="str">
        <f t="shared" ca="1" si="406"/>
        <v/>
      </c>
      <c r="GM225" s="17" t="str">
        <f t="shared" ca="1" si="407"/>
        <v/>
      </c>
      <c r="GN225" s="17" t="str">
        <f t="shared" ca="1" si="408"/>
        <v/>
      </c>
      <c r="GO225" s="17" t="str">
        <f t="shared" ca="1" si="409"/>
        <v/>
      </c>
      <c r="GP225" s="17" t="str">
        <f t="shared" ca="1" si="410"/>
        <v/>
      </c>
      <c r="GQ225" s="17" t="str">
        <f t="shared" ca="1" si="411"/>
        <v/>
      </c>
      <c r="GR225" s="17" t="str">
        <f t="shared" ca="1" si="412"/>
        <v/>
      </c>
      <c r="GS225" s="17" t="str">
        <f t="shared" ca="1" si="413"/>
        <v/>
      </c>
      <c r="GT225" s="17" t="str">
        <f t="shared" ca="1" si="414"/>
        <v/>
      </c>
      <c r="GU225" s="17" t="str">
        <f t="shared" ca="1" si="415"/>
        <v/>
      </c>
      <c r="GV225" s="17" t="str">
        <f t="shared" ca="1" si="416"/>
        <v/>
      </c>
      <c r="GW225" s="17" t="str">
        <f t="shared" ca="1" si="417"/>
        <v/>
      </c>
      <c r="GX225" s="17" t="str">
        <f t="shared" ca="1" si="418"/>
        <v/>
      </c>
      <c r="GY225" s="17" t="str">
        <f t="shared" ca="1" si="419"/>
        <v/>
      </c>
      <c r="GZ225" s="17" t="str">
        <f t="shared" ca="1" si="420"/>
        <v/>
      </c>
      <c r="HA225" s="17" t="str">
        <f t="shared" ca="1" si="421"/>
        <v/>
      </c>
      <c r="HB225" s="17" t="str">
        <f t="shared" ca="1" si="422"/>
        <v/>
      </c>
      <c r="HC225" s="17" t="str">
        <f t="shared" ca="1" si="423"/>
        <v/>
      </c>
      <c r="HD225" s="17" t="str">
        <f t="shared" ca="1" si="424"/>
        <v/>
      </c>
      <c r="HE225" s="17" t="str">
        <f t="shared" ca="1" si="425"/>
        <v/>
      </c>
      <c r="HF225" s="17" t="str">
        <f t="shared" ca="1" si="426"/>
        <v/>
      </c>
      <c r="HG225" s="17" t="str">
        <f t="shared" ca="1" si="427"/>
        <v/>
      </c>
      <c r="HH225" s="17" t="str">
        <f t="shared" ca="1" si="428"/>
        <v/>
      </c>
      <c r="HI225" s="17" t="str">
        <f t="shared" ca="1" si="429"/>
        <v/>
      </c>
      <c r="HJ225" s="17" t="str">
        <f t="shared" ca="1" si="430"/>
        <v/>
      </c>
      <c r="HK225" s="17" t="str">
        <f t="shared" ca="1" si="431"/>
        <v/>
      </c>
      <c r="HL225" s="17" t="str">
        <f t="shared" ca="1" si="432"/>
        <v/>
      </c>
      <c r="HM225" s="17" t="str">
        <f t="shared" ca="1" si="433"/>
        <v/>
      </c>
      <c r="HN225" s="17" t="str">
        <f t="shared" ca="1" si="434"/>
        <v/>
      </c>
      <c r="HO225" s="17" t="str">
        <f t="shared" ca="1" si="435"/>
        <v/>
      </c>
      <c r="HP225" s="17" t="str">
        <f t="shared" ca="1" si="436"/>
        <v/>
      </c>
      <c r="HQ225" s="17" t="str">
        <f t="shared" ca="1" si="437"/>
        <v/>
      </c>
      <c r="HR225" s="17" t="str">
        <f t="shared" ca="1" si="438"/>
        <v/>
      </c>
      <c r="HS225" s="17" t="str">
        <f t="shared" ca="1" si="439"/>
        <v/>
      </c>
      <c r="HT225" s="17" t="str">
        <f t="shared" ca="1" si="440"/>
        <v/>
      </c>
      <c r="HU225" s="17" t="str">
        <f t="shared" ca="1" si="441"/>
        <v/>
      </c>
      <c r="HV225" s="17" t="str">
        <f t="shared" ca="1" si="442"/>
        <v/>
      </c>
      <c r="HW225" s="17" t="str">
        <f t="shared" ca="1" si="443"/>
        <v/>
      </c>
      <c r="HX225" s="17" t="str">
        <f t="shared" ca="1" si="444"/>
        <v/>
      </c>
      <c r="HY225" s="17" t="str">
        <f t="shared" ca="1" si="445"/>
        <v/>
      </c>
      <c r="HZ225" s="17" t="str">
        <f t="shared" ca="1" si="446"/>
        <v/>
      </c>
      <c r="IA225" s="17" t="str">
        <f t="shared" ca="1" si="447"/>
        <v/>
      </c>
      <c r="IB225" s="17" t="str">
        <f t="shared" ca="1" si="448"/>
        <v/>
      </c>
      <c r="IC225" s="17" t="str">
        <f t="shared" ca="1" si="449"/>
        <v/>
      </c>
      <c r="ID225" s="17" t="str">
        <f t="shared" ca="1" si="450"/>
        <v/>
      </c>
      <c r="IE225" s="17" t="str">
        <f t="shared" ca="1" si="451"/>
        <v/>
      </c>
      <c r="IF225" s="17" t="str">
        <f t="shared" ca="1" si="452"/>
        <v/>
      </c>
      <c r="IG225" s="17" t="str">
        <f t="shared" ca="1" si="453"/>
        <v/>
      </c>
      <c r="IH225" s="17" t="str">
        <f t="shared" ca="1" si="454"/>
        <v/>
      </c>
      <c r="II225" s="17" t="str">
        <f t="shared" ca="1" si="455"/>
        <v/>
      </c>
      <c r="IJ225" s="17" t="str">
        <f t="shared" ca="1" si="456"/>
        <v/>
      </c>
      <c r="IK225" s="17" t="str">
        <f t="shared" ca="1" si="457"/>
        <v/>
      </c>
      <c r="IL225" s="17" t="str">
        <f t="shared" ca="1" si="458"/>
        <v/>
      </c>
      <c r="IM225" s="17" t="str">
        <f t="shared" ca="1" si="459"/>
        <v/>
      </c>
      <c r="IN225" s="17" t="str">
        <f t="shared" ca="1" si="460"/>
        <v/>
      </c>
      <c r="IO225" s="17" t="str">
        <f t="shared" ca="1" si="461"/>
        <v/>
      </c>
      <c r="IP225" s="17" t="str">
        <f t="shared" ca="1" si="462"/>
        <v/>
      </c>
      <c r="IQ225" s="17" t="str">
        <f t="shared" ca="1" si="463"/>
        <v/>
      </c>
      <c r="IR225" s="17" t="str">
        <f t="shared" ca="1" si="464"/>
        <v/>
      </c>
      <c r="IS225" s="17" t="str">
        <f t="shared" ca="1" si="465"/>
        <v/>
      </c>
      <c r="IT225" s="17" t="str">
        <f t="shared" ca="1" si="466"/>
        <v/>
      </c>
      <c r="IU225" s="17" t="str">
        <f t="shared" ca="1" si="467"/>
        <v/>
      </c>
      <c r="IV225" s="17" t="str">
        <f t="shared" ca="1" si="468"/>
        <v/>
      </c>
      <c r="IW225" s="17" t="str">
        <f t="shared" ca="1" si="469"/>
        <v/>
      </c>
      <c r="IX225" s="17" t="str">
        <f t="shared" ca="1" si="470"/>
        <v/>
      </c>
      <c r="IY225" s="17" t="str">
        <f t="shared" ca="1" si="471"/>
        <v/>
      </c>
      <c r="IZ225" s="17" t="str">
        <f t="shared" ca="1" si="472"/>
        <v/>
      </c>
      <c r="JA225" s="17" t="str">
        <f t="shared" ca="1" si="473"/>
        <v/>
      </c>
      <c r="JB225" s="17" t="str">
        <f t="shared" ca="1" si="474"/>
        <v/>
      </c>
      <c r="JC225" s="17" t="str">
        <f t="shared" ca="1" si="475"/>
        <v/>
      </c>
      <c r="JD225" s="17" t="str">
        <f t="shared" ca="1" si="476"/>
        <v/>
      </c>
      <c r="JE225" s="17" t="str">
        <f t="shared" ca="1" si="477"/>
        <v/>
      </c>
      <c r="JF225" s="17" t="str">
        <f t="shared" ca="1" si="478"/>
        <v/>
      </c>
      <c r="JG225" s="17" t="str">
        <f t="shared" ca="1" si="479"/>
        <v/>
      </c>
      <c r="JH225" s="17" t="str">
        <f t="shared" ca="1" si="480"/>
        <v/>
      </c>
      <c r="JI225" s="17" t="str">
        <f t="shared" ca="1" si="481"/>
        <v/>
      </c>
      <c r="JJ225" s="17" t="str">
        <f t="shared" ca="1" si="482"/>
        <v/>
      </c>
      <c r="JK225" s="17" t="str">
        <f t="shared" ca="1" si="483"/>
        <v/>
      </c>
      <c r="JL225" s="17" t="str">
        <f t="shared" ca="1" si="484"/>
        <v/>
      </c>
      <c r="JM225" s="17" t="str">
        <f t="shared" ca="1" si="485"/>
        <v/>
      </c>
    </row>
    <row r="226" spans="1:273">
      <c r="A226" s="17" t="str">
        <f t="shared" si="486"/>
        <v>\\\0</v>
      </c>
      <c r="B226" s="17" t="str">
        <f t="shared" si="487"/>
        <v>\\\0</v>
      </c>
      <c r="C226" s="17" t="str">
        <f t="shared" si="488"/>
        <v>\\\0</v>
      </c>
      <c r="D226" s="17" t="str">
        <f t="shared" si="489"/>
        <v>\\\0</v>
      </c>
      <c r="E226" s="17" t="str">
        <f t="shared" si="490"/>
        <v>\\\0</v>
      </c>
      <c r="F226" s="17" t="str">
        <f t="shared" si="491"/>
        <v>\\\0</v>
      </c>
      <c r="G226" s="17" t="str">
        <f t="shared" si="492"/>
        <v>\\\0</v>
      </c>
      <c r="H226" s="17" t="str">
        <f t="shared" si="493"/>
        <v>\\\0</v>
      </c>
      <c r="I226" s="17" t="str">
        <f t="shared" si="494"/>
        <v>\\\0</v>
      </c>
      <c r="J226" s="17" t="str">
        <f t="shared" si="495"/>
        <v>\\\0</v>
      </c>
      <c r="K226" s="17" t="str">
        <f t="shared" si="496"/>
        <v>\\\0</v>
      </c>
      <c r="L226" s="17" t="str">
        <f t="shared" si="497"/>
        <v>\\\0</v>
      </c>
      <c r="M226" s="17" t="str">
        <f t="shared" si="498"/>
        <v>\\\0</v>
      </c>
      <c r="N226" s="17" t="str">
        <f t="shared" si="499"/>
        <v>\\\0</v>
      </c>
      <c r="O226" s="17" t="str">
        <f t="shared" si="500"/>
        <v>\\\0</v>
      </c>
      <c r="P226" s="17" t="str">
        <f t="shared" si="501"/>
        <v>\\\0</v>
      </c>
      <c r="R226" s="17" t="str">
        <f t="shared" si="502"/>
        <v>\\</v>
      </c>
      <c r="S226" s="38"/>
      <c r="T226" s="39"/>
      <c r="U226" s="31"/>
      <c r="V226" s="32"/>
      <c r="W226" s="36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35"/>
      <c r="DS226" s="287"/>
      <c r="DT226" s="36"/>
      <c r="DU226" s="37"/>
      <c r="DV226" s="28">
        <f>IF(AND($S226='자료입력 및 결과표시'!$B$6,COUNTIF($W226:$DR226,'자료입력 및 결과표시'!$C$6)&gt;=1),IF(OR('자료입력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DW226" s="28">
        <f>IF(AND($S226='자료입력 및 결과표시'!$B$7,COUNTIF($W226:$DR226,'자료입력 및 결과표시'!$C$7)&gt;=1),IF(OR('자료입력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DX226" s="28">
        <f>IF(AND($S226='자료입력 및 결과표시'!$B$8,COUNTIF($W226:$DR226,'자료입력 및 결과표시'!$C$8)&gt;=1),IF(OR('자료입력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DY226" s="28">
        <f>IF(AND($S226='자료입력 및 결과표시'!$B$9,COUNTIF($W226:$DR226,'자료입력 및 결과표시'!$C$9)&gt;=1),IF(OR('자료입력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DZ226" s="28">
        <f>IF(AND($S226='자료입력 및 결과표시'!$B$10,COUNTIF($W226:$DR226,'자료입력 및 결과표시'!$C$10)&gt;=1),IF(OR('자료입력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A226" s="28">
        <f>IF(AND($S226='자료입력 및 결과표시'!$B$11,COUNTIF($W226:$DR226,'자료입력 및 결과표시'!$C$11)&gt;=1),IF(OR('자료입력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B226" s="28">
        <f>IF(AND($S226='자료입력 및 결과표시'!$B$12,COUNTIF($W226:$DR226,'자료입력 및 결과표시'!$C$12)&gt;=1),IF(OR('자료입력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C226" s="28">
        <f>IF(AND($S226='자료입력 및 결과표시'!$B$13,COUNTIF($W226:$DR226,'자료입력 및 결과표시'!$C$13)&gt;=1),IF(OR('자료입력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D226" s="28">
        <f>IF(AND($S226='자료입력 및 결과표시'!$B$14,COUNTIF($W226:$DR226,'자료입력 및 결과표시'!$C$14)&gt;=1),IF(OR('자료입력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E226" s="28">
        <f>IF(AND($S226='자료입력 및 결과표시'!$B$15,COUNTIF($W226:$DR226,'자료입력 및 결과표시'!$C$15)&gt;=1),IF(OR('자료입력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F226" s="28">
        <f>IF(AND($S226='자료입력 및 결과표시'!$B$16,COUNTIF($W226:$DR226,'자료입력 및 결과표시'!$C$16)&gt;=1),IF(OR('자료입력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G226" s="28">
        <f>IF(AND($S226='자료입력 및 결과표시'!$B$17,COUNTIF($W226:$DR226,'자료입력 및 결과표시'!$C$17)&gt;=1),IF(OR('자료입력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H226" s="28">
        <f>IF(AND($S226='자료입력 및 결과표시'!$B$18,COUNTIF($W226:$DR226,'자료입력 및 결과표시'!$C$18)&gt;=1),IF(OR('자료입력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I226" s="28">
        <f>IF(AND($S226='자료입력 및 결과표시'!$B$19,COUNTIF($W226:$DR226,'자료입력 및 결과표시'!$C$19)&gt;=1),IF(OR('자료입력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J226" s="28">
        <f>IF(AND($S226='자료입력 및 결과표시'!$B$20,COUNTIF($W226:$DR226,'자료입력 및 결과표시'!$C$20)&gt;=1),IF(OR('자료입력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K226" s="28">
        <f>IF(AND($S226='자료입력 및 결과표시'!$B$21,COUNTIF($W226:$DR226,'자료입력 및 결과표시'!$C$21)&gt;=1),IF(OR('자료입력 및 결과표시'!$B$4+90&gt;=$V226,'자료입력 및 결과표시'!$B$4&lt;$U226),0,IF($V226-'자료입력 및 결과표시'!$B$4-90&gt;='자료입력 및 결과표시'!$E$4,'자료입력 및 결과표시'!$E$4,$V226-'자료입력 및 결과표시'!$B$4-90)),0)</f>
        <v>0</v>
      </c>
      <c r="EL226" s="17">
        <f>IF(AND(S226='자료입력 및 결과표시'!$B$6,COUNTIF('업무중복도(데이터 입력)'!$W226:$DR226,'자료입력 및 결과표시'!$C$6)&gt;=1),1,0)</f>
        <v>0</v>
      </c>
      <c r="EM226" s="17">
        <f>IF(AND(S226='자료입력 및 결과표시'!$B$7,COUNTIF('업무중복도(데이터 입력)'!$W226:$DR226,'자료입력 및 결과표시'!$C$7)&gt;=1),2,0)</f>
        <v>0</v>
      </c>
      <c r="EN226" s="17">
        <f>IF(AND(S226='자료입력 및 결과표시'!$B$8,COUNTIF('업무중복도(데이터 입력)'!$W226:$DR226,'자료입력 및 결과표시'!$C$8)&gt;=1),3,0)</f>
        <v>0</v>
      </c>
      <c r="EO226" s="17">
        <f>IF(AND(S226='자료입력 및 결과표시'!$B$9,COUNTIF('업무중복도(데이터 입력)'!$W226:$DR226,'자료입력 및 결과표시'!$C$9)&gt;=1),4,0)</f>
        <v>0</v>
      </c>
      <c r="EP226" s="17">
        <f>IF(AND(S226='자료입력 및 결과표시'!$B$10,COUNTIF('업무중복도(데이터 입력)'!$W226:$DR226,'자료입력 및 결과표시'!$C$10)&gt;=1),5,0)</f>
        <v>0</v>
      </c>
      <c r="EQ226" s="17">
        <f>IF(AND(S226='자료입력 및 결과표시'!$B$11,COUNTIF('업무중복도(데이터 입력)'!$W226:$DR226,'자료입력 및 결과표시'!$C$11)&gt;=1),6,0)</f>
        <v>0</v>
      </c>
      <c r="ER226" s="17">
        <f>IF(AND(S226='자료입력 및 결과표시'!$B$12,COUNTIF('업무중복도(데이터 입력)'!$W226:$DR226,'자료입력 및 결과표시'!$C$12)&gt;=1),7,0)</f>
        <v>0</v>
      </c>
      <c r="ES226" s="17">
        <f>IF(AND(S226='자료입력 및 결과표시'!$B$13,COUNTIF('업무중복도(데이터 입력)'!$W226:$DR226,'자료입력 및 결과표시'!$C$13)&gt;=1),8,0)</f>
        <v>0</v>
      </c>
      <c r="ET226" s="17">
        <f>IF(AND(S226='자료입력 및 결과표시'!$B$14,COUNTIF('업무중복도(데이터 입력)'!$W226:$DR226,'자료입력 및 결과표시'!$C$14)&gt;=1),9,0)</f>
        <v>0</v>
      </c>
      <c r="EU226" s="17">
        <f>IF(AND(S226='자료입력 및 결과표시'!$B$15,COUNTIF('업무중복도(데이터 입력)'!$W226:$DR226,'자료입력 및 결과표시'!$C$15)&gt;=1),10,0)</f>
        <v>0</v>
      </c>
      <c r="EV226" s="17">
        <f>IF(AND(S226='자료입력 및 결과표시'!$B$16,COUNTIF('업무중복도(데이터 입력)'!$W226:$DR226,'자료입력 및 결과표시'!$C$16)&gt;=1),11,0)</f>
        <v>0</v>
      </c>
      <c r="EW226" s="17">
        <f>IF(AND(S226='자료입력 및 결과표시'!$B$17,COUNTIF('업무중복도(데이터 입력)'!$W226:$DR226,'자료입력 및 결과표시'!$C$17)&gt;=1),12,0)</f>
        <v>0</v>
      </c>
      <c r="EX226" s="17">
        <f>IF(AND(S226='자료입력 및 결과표시'!$B$18,COUNTIF('업무중복도(데이터 입력)'!$W226:$DR226,'자료입력 및 결과표시'!$C$18)&gt;=1),13,0)</f>
        <v>0</v>
      </c>
      <c r="EY226" s="17">
        <f>IF(AND(S226='자료입력 및 결과표시'!$B$19,COUNTIF('업무중복도(데이터 입력)'!$W226:$DR226,'자료입력 및 결과표시'!$C$19)&gt;=1),14,0)</f>
        <v>0</v>
      </c>
      <c r="EZ226" s="17">
        <f>IF(AND(S226='자료입력 및 결과표시'!$B$20,COUNTIF('업무중복도(데이터 입력)'!$W226:$DR226,'자료입력 및 결과표시'!$C$20)&gt;=1),15,0)</f>
        <v>0</v>
      </c>
      <c r="FA226" s="17">
        <f>IF(AND(S226='자료입력 및 결과표시'!$B$21,COUNTIF('업무중복도(데이터 입력)'!$W226:$DR226,'자료입력 및 결과표시'!$C$21)&gt;=1),16,0)</f>
        <v>0</v>
      </c>
      <c r="FD226" s="270" t="str">
        <f ca="1">IFERROR(MATCH('자료입력 및 결과표시'!$C$62,OFFSET($R$3,$FD225,,1000),0)+$FD225,"")</f>
        <v/>
      </c>
      <c r="FE226" s="271" t="str">
        <f t="shared" ca="1" si="503"/>
        <v/>
      </c>
      <c r="FK226" s="17">
        <f t="shared" si="504"/>
        <v>0</v>
      </c>
      <c r="FO226"/>
      <c r="FP226" s="17" t="str">
        <f t="shared" ca="1" si="505"/>
        <v/>
      </c>
      <c r="FQ226" s="270" t="str">
        <f ca="1">IFERROR(MATCH('자료입력 및 결과표시'!$C$62,OFFSET($R$3,$FQ225,,1000),0)+$FQ225,"")</f>
        <v/>
      </c>
      <c r="FR226" s="17" t="str">
        <f t="shared" ca="1" si="386"/>
        <v/>
      </c>
      <c r="FS226" s="17" t="str">
        <f t="shared" ca="1" si="387"/>
        <v/>
      </c>
      <c r="FT226" s="17" t="str">
        <f t="shared" ca="1" si="388"/>
        <v/>
      </c>
      <c r="FU226" s="17" t="str">
        <f t="shared" ca="1" si="389"/>
        <v/>
      </c>
      <c r="FV226" s="17" t="str">
        <f t="shared" ca="1" si="390"/>
        <v/>
      </c>
      <c r="FW226" s="17" t="str">
        <f t="shared" ca="1" si="391"/>
        <v/>
      </c>
      <c r="FX226" s="17" t="str">
        <f t="shared" ca="1" si="392"/>
        <v/>
      </c>
      <c r="FY226" s="17" t="str">
        <f t="shared" ca="1" si="393"/>
        <v/>
      </c>
      <c r="FZ226" s="17" t="str">
        <f t="shared" ca="1" si="394"/>
        <v/>
      </c>
      <c r="GA226" s="17" t="str">
        <f t="shared" ca="1" si="395"/>
        <v/>
      </c>
      <c r="GB226" s="17" t="str">
        <f t="shared" ca="1" si="396"/>
        <v/>
      </c>
      <c r="GC226" s="17" t="str">
        <f t="shared" ca="1" si="397"/>
        <v/>
      </c>
      <c r="GD226" s="17" t="str">
        <f t="shared" ca="1" si="398"/>
        <v/>
      </c>
      <c r="GE226" s="17" t="str">
        <f t="shared" ca="1" si="399"/>
        <v/>
      </c>
      <c r="GF226" s="17" t="str">
        <f t="shared" ca="1" si="400"/>
        <v/>
      </c>
      <c r="GG226" s="17" t="str">
        <f t="shared" ca="1" si="401"/>
        <v/>
      </c>
      <c r="GH226" s="17" t="str">
        <f t="shared" ca="1" si="402"/>
        <v/>
      </c>
      <c r="GI226" s="17" t="str">
        <f t="shared" ca="1" si="403"/>
        <v/>
      </c>
      <c r="GJ226" s="17" t="str">
        <f t="shared" ca="1" si="404"/>
        <v/>
      </c>
      <c r="GK226" s="17" t="str">
        <f t="shared" ca="1" si="405"/>
        <v/>
      </c>
      <c r="GL226" s="17" t="str">
        <f t="shared" ca="1" si="406"/>
        <v/>
      </c>
      <c r="GM226" s="17" t="str">
        <f t="shared" ca="1" si="407"/>
        <v/>
      </c>
      <c r="GN226" s="17" t="str">
        <f t="shared" ca="1" si="408"/>
        <v/>
      </c>
      <c r="GO226" s="17" t="str">
        <f t="shared" ca="1" si="409"/>
        <v/>
      </c>
      <c r="GP226" s="17" t="str">
        <f t="shared" ca="1" si="410"/>
        <v/>
      </c>
      <c r="GQ226" s="17" t="str">
        <f t="shared" ca="1" si="411"/>
        <v/>
      </c>
      <c r="GR226" s="17" t="str">
        <f t="shared" ca="1" si="412"/>
        <v/>
      </c>
      <c r="GS226" s="17" t="str">
        <f t="shared" ca="1" si="413"/>
        <v/>
      </c>
      <c r="GT226" s="17" t="str">
        <f t="shared" ca="1" si="414"/>
        <v/>
      </c>
      <c r="GU226" s="17" t="str">
        <f t="shared" ca="1" si="415"/>
        <v/>
      </c>
      <c r="GV226" s="17" t="str">
        <f t="shared" ca="1" si="416"/>
        <v/>
      </c>
      <c r="GW226" s="17" t="str">
        <f t="shared" ca="1" si="417"/>
        <v/>
      </c>
      <c r="GX226" s="17" t="str">
        <f t="shared" ca="1" si="418"/>
        <v/>
      </c>
      <c r="GY226" s="17" t="str">
        <f t="shared" ca="1" si="419"/>
        <v/>
      </c>
      <c r="GZ226" s="17" t="str">
        <f t="shared" ca="1" si="420"/>
        <v/>
      </c>
      <c r="HA226" s="17" t="str">
        <f t="shared" ca="1" si="421"/>
        <v/>
      </c>
      <c r="HB226" s="17" t="str">
        <f t="shared" ca="1" si="422"/>
        <v/>
      </c>
      <c r="HC226" s="17" t="str">
        <f t="shared" ca="1" si="423"/>
        <v/>
      </c>
      <c r="HD226" s="17" t="str">
        <f t="shared" ca="1" si="424"/>
        <v/>
      </c>
      <c r="HE226" s="17" t="str">
        <f t="shared" ca="1" si="425"/>
        <v/>
      </c>
      <c r="HF226" s="17" t="str">
        <f t="shared" ca="1" si="426"/>
        <v/>
      </c>
      <c r="HG226" s="17" t="str">
        <f t="shared" ca="1" si="427"/>
        <v/>
      </c>
      <c r="HH226" s="17" t="str">
        <f t="shared" ca="1" si="428"/>
        <v/>
      </c>
      <c r="HI226" s="17" t="str">
        <f t="shared" ca="1" si="429"/>
        <v/>
      </c>
      <c r="HJ226" s="17" t="str">
        <f t="shared" ca="1" si="430"/>
        <v/>
      </c>
      <c r="HK226" s="17" t="str">
        <f t="shared" ca="1" si="431"/>
        <v/>
      </c>
      <c r="HL226" s="17" t="str">
        <f t="shared" ca="1" si="432"/>
        <v/>
      </c>
      <c r="HM226" s="17" t="str">
        <f t="shared" ca="1" si="433"/>
        <v/>
      </c>
      <c r="HN226" s="17" t="str">
        <f t="shared" ca="1" si="434"/>
        <v/>
      </c>
      <c r="HO226" s="17" t="str">
        <f t="shared" ca="1" si="435"/>
        <v/>
      </c>
      <c r="HP226" s="17" t="str">
        <f t="shared" ca="1" si="436"/>
        <v/>
      </c>
      <c r="HQ226" s="17" t="str">
        <f t="shared" ca="1" si="437"/>
        <v/>
      </c>
      <c r="HR226" s="17" t="str">
        <f t="shared" ca="1" si="438"/>
        <v/>
      </c>
      <c r="HS226" s="17" t="str">
        <f t="shared" ca="1" si="439"/>
        <v/>
      </c>
      <c r="HT226" s="17" t="str">
        <f t="shared" ca="1" si="440"/>
        <v/>
      </c>
      <c r="HU226" s="17" t="str">
        <f t="shared" ca="1" si="441"/>
        <v/>
      </c>
      <c r="HV226" s="17" t="str">
        <f t="shared" ca="1" si="442"/>
        <v/>
      </c>
      <c r="HW226" s="17" t="str">
        <f t="shared" ca="1" si="443"/>
        <v/>
      </c>
      <c r="HX226" s="17" t="str">
        <f t="shared" ca="1" si="444"/>
        <v/>
      </c>
      <c r="HY226" s="17" t="str">
        <f t="shared" ca="1" si="445"/>
        <v/>
      </c>
      <c r="HZ226" s="17" t="str">
        <f t="shared" ca="1" si="446"/>
        <v/>
      </c>
      <c r="IA226" s="17" t="str">
        <f t="shared" ca="1" si="447"/>
        <v/>
      </c>
      <c r="IB226" s="17" t="str">
        <f t="shared" ca="1" si="448"/>
        <v/>
      </c>
      <c r="IC226" s="17" t="str">
        <f t="shared" ca="1" si="449"/>
        <v/>
      </c>
      <c r="ID226" s="17" t="str">
        <f t="shared" ca="1" si="450"/>
        <v/>
      </c>
      <c r="IE226" s="17" t="str">
        <f t="shared" ca="1" si="451"/>
        <v/>
      </c>
      <c r="IF226" s="17" t="str">
        <f t="shared" ca="1" si="452"/>
        <v/>
      </c>
      <c r="IG226" s="17" t="str">
        <f t="shared" ca="1" si="453"/>
        <v/>
      </c>
      <c r="IH226" s="17" t="str">
        <f t="shared" ca="1" si="454"/>
        <v/>
      </c>
      <c r="II226" s="17" t="str">
        <f t="shared" ca="1" si="455"/>
        <v/>
      </c>
      <c r="IJ226" s="17" t="str">
        <f t="shared" ca="1" si="456"/>
        <v/>
      </c>
      <c r="IK226" s="17" t="str">
        <f t="shared" ca="1" si="457"/>
        <v/>
      </c>
      <c r="IL226" s="17" t="str">
        <f t="shared" ca="1" si="458"/>
        <v/>
      </c>
      <c r="IM226" s="17" t="str">
        <f t="shared" ca="1" si="459"/>
        <v/>
      </c>
      <c r="IN226" s="17" t="str">
        <f t="shared" ca="1" si="460"/>
        <v/>
      </c>
      <c r="IO226" s="17" t="str">
        <f t="shared" ca="1" si="461"/>
        <v/>
      </c>
      <c r="IP226" s="17" t="str">
        <f t="shared" ca="1" si="462"/>
        <v/>
      </c>
      <c r="IQ226" s="17" t="str">
        <f t="shared" ca="1" si="463"/>
        <v/>
      </c>
      <c r="IR226" s="17" t="str">
        <f t="shared" ca="1" si="464"/>
        <v/>
      </c>
      <c r="IS226" s="17" t="str">
        <f t="shared" ca="1" si="465"/>
        <v/>
      </c>
      <c r="IT226" s="17" t="str">
        <f t="shared" ca="1" si="466"/>
        <v/>
      </c>
      <c r="IU226" s="17" t="str">
        <f t="shared" ca="1" si="467"/>
        <v/>
      </c>
      <c r="IV226" s="17" t="str">
        <f t="shared" ca="1" si="468"/>
        <v/>
      </c>
      <c r="IW226" s="17" t="str">
        <f t="shared" ca="1" si="469"/>
        <v/>
      </c>
      <c r="IX226" s="17" t="str">
        <f t="shared" ca="1" si="470"/>
        <v/>
      </c>
      <c r="IY226" s="17" t="str">
        <f t="shared" ca="1" si="471"/>
        <v/>
      </c>
      <c r="IZ226" s="17" t="str">
        <f t="shared" ca="1" si="472"/>
        <v/>
      </c>
      <c r="JA226" s="17" t="str">
        <f t="shared" ca="1" si="473"/>
        <v/>
      </c>
      <c r="JB226" s="17" t="str">
        <f t="shared" ca="1" si="474"/>
        <v/>
      </c>
      <c r="JC226" s="17" t="str">
        <f t="shared" ca="1" si="475"/>
        <v/>
      </c>
      <c r="JD226" s="17" t="str">
        <f t="shared" ca="1" si="476"/>
        <v/>
      </c>
      <c r="JE226" s="17" t="str">
        <f t="shared" ca="1" si="477"/>
        <v/>
      </c>
      <c r="JF226" s="17" t="str">
        <f t="shared" ca="1" si="478"/>
        <v/>
      </c>
      <c r="JG226" s="17" t="str">
        <f t="shared" ca="1" si="479"/>
        <v/>
      </c>
      <c r="JH226" s="17" t="str">
        <f t="shared" ca="1" si="480"/>
        <v/>
      </c>
      <c r="JI226" s="17" t="str">
        <f t="shared" ca="1" si="481"/>
        <v/>
      </c>
      <c r="JJ226" s="17" t="str">
        <f t="shared" ca="1" si="482"/>
        <v/>
      </c>
      <c r="JK226" s="17" t="str">
        <f t="shared" ca="1" si="483"/>
        <v/>
      </c>
      <c r="JL226" s="17" t="str">
        <f t="shared" ca="1" si="484"/>
        <v/>
      </c>
      <c r="JM226" s="17" t="str">
        <f t="shared" ca="1" si="485"/>
        <v/>
      </c>
    </row>
    <row r="227" spans="1:273">
      <c r="A227" s="17" t="str">
        <f t="shared" si="486"/>
        <v>\\\0</v>
      </c>
      <c r="B227" s="17" t="str">
        <f t="shared" si="487"/>
        <v>\\\0</v>
      </c>
      <c r="C227" s="17" t="str">
        <f t="shared" si="488"/>
        <v>\\\0</v>
      </c>
      <c r="D227" s="17" t="str">
        <f t="shared" si="489"/>
        <v>\\\0</v>
      </c>
      <c r="E227" s="17" t="str">
        <f t="shared" si="490"/>
        <v>\\\0</v>
      </c>
      <c r="F227" s="17" t="str">
        <f t="shared" si="491"/>
        <v>\\\0</v>
      </c>
      <c r="G227" s="17" t="str">
        <f t="shared" si="492"/>
        <v>\\\0</v>
      </c>
      <c r="H227" s="17" t="str">
        <f t="shared" si="493"/>
        <v>\\\0</v>
      </c>
      <c r="I227" s="17" t="str">
        <f t="shared" si="494"/>
        <v>\\\0</v>
      </c>
      <c r="J227" s="17" t="str">
        <f t="shared" si="495"/>
        <v>\\\0</v>
      </c>
      <c r="K227" s="17" t="str">
        <f t="shared" si="496"/>
        <v>\\\0</v>
      </c>
      <c r="L227" s="17" t="str">
        <f t="shared" si="497"/>
        <v>\\\0</v>
      </c>
      <c r="M227" s="17" t="str">
        <f t="shared" si="498"/>
        <v>\\\0</v>
      </c>
      <c r="N227" s="17" t="str">
        <f t="shared" si="499"/>
        <v>\\\0</v>
      </c>
      <c r="O227" s="17" t="str">
        <f t="shared" si="500"/>
        <v>\\\0</v>
      </c>
      <c r="P227" s="17" t="str">
        <f t="shared" si="501"/>
        <v>\\\0</v>
      </c>
      <c r="R227" s="17" t="str">
        <f t="shared" si="502"/>
        <v>\\</v>
      </c>
      <c r="S227" s="38"/>
      <c r="T227" s="39"/>
      <c r="U227" s="31"/>
      <c r="V227" s="32"/>
      <c r="W227" s="36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35"/>
      <c r="DS227" s="287"/>
      <c r="DT227" s="36"/>
      <c r="DU227" s="37"/>
      <c r="DV227" s="28">
        <f>IF(AND($S227='자료입력 및 결과표시'!$B$6,COUNTIF($W227:$DR227,'자료입력 및 결과표시'!$C$6)&gt;=1),IF(OR('자료입력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DW227" s="28">
        <f>IF(AND($S227='자료입력 및 결과표시'!$B$7,COUNTIF($W227:$DR227,'자료입력 및 결과표시'!$C$7)&gt;=1),IF(OR('자료입력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DX227" s="28">
        <f>IF(AND($S227='자료입력 및 결과표시'!$B$8,COUNTIF($W227:$DR227,'자료입력 및 결과표시'!$C$8)&gt;=1),IF(OR('자료입력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DY227" s="28">
        <f>IF(AND($S227='자료입력 및 결과표시'!$B$9,COUNTIF($W227:$DR227,'자료입력 및 결과표시'!$C$9)&gt;=1),IF(OR('자료입력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DZ227" s="28">
        <f>IF(AND($S227='자료입력 및 결과표시'!$B$10,COUNTIF($W227:$DR227,'자료입력 및 결과표시'!$C$10)&gt;=1),IF(OR('자료입력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A227" s="28">
        <f>IF(AND($S227='자료입력 및 결과표시'!$B$11,COUNTIF($W227:$DR227,'자료입력 및 결과표시'!$C$11)&gt;=1),IF(OR('자료입력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B227" s="28">
        <f>IF(AND($S227='자료입력 및 결과표시'!$B$12,COUNTIF($W227:$DR227,'자료입력 및 결과표시'!$C$12)&gt;=1),IF(OR('자료입력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C227" s="28">
        <f>IF(AND($S227='자료입력 및 결과표시'!$B$13,COUNTIF($W227:$DR227,'자료입력 및 결과표시'!$C$13)&gt;=1),IF(OR('자료입력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D227" s="28">
        <f>IF(AND($S227='자료입력 및 결과표시'!$B$14,COUNTIF($W227:$DR227,'자료입력 및 결과표시'!$C$14)&gt;=1),IF(OR('자료입력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E227" s="28">
        <f>IF(AND($S227='자료입력 및 결과표시'!$B$15,COUNTIF($W227:$DR227,'자료입력 및 결과표시'!$C$15)&gt;=1),IF(OR('자료입력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F227" s="28">
        <f>IF(AND($S227='자료입력 및 결과표시'!$B$16,COUNTIF($W227:$DR227,'자료입력 및 결과표시'!$C$16)&gt;=1),IF(OR('자료입력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G227" s="28">
        <f>IF(AND($S227='자료입력 및 결과표시'!$B$17,COUNTIF($W227:$DR227,'자료입력 및 결과표시'!$C$17)&gt;=1),IF(OR('자료입력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H227" s="28">
        <f>IF(AND($S227='자료입력 및 결과표시'!$B$18,COUNTIF($W227:$DR227,'자료입력 및 결과표시'!$C$18)&gt;=1),IF(OR('자료입력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I227" s="28">
        <f>IF(AND($S227='자료입력 및 결과표시'!$B$19,COUNTIF($W227:$DR227,'자료입력 및 결과표시'!$C$19)&gt;=1),IF(OR('자료입력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J227" s="28">
        <f>IF(AND($S227='자료입력 및 결과표시'!$B$20,COUNTIF($W227:$DR227,'자료입력 및 결과표시'!$C$20)&gt;=1),IF(OR('자료입력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K227" s="28">
        <f>IF(AND($S227='자료입력 및 결과표시'!$B$21,COUNTIF($W227:$DR227,'자료입력 및 결과표시'!$C$21)&gt;=1),IF(OR('자료입력 및 결과표시'!$B$4+90&gt;=$V227,'자료입력 및 결과표시'!$B$4&lt;$U227),0,IF($V227-'자료입력 및 결과표시'!$B$4-90&gt;='자료입력 및 결과표시'!$E$4,'자료입력 및 결과표시'!$E$4,$V227-'자료입력 및 결과표시'!$B$4-90)),0)</f>
        <v>0</v>
      </c>
      <c r="EL227" s="17">
        <f>IF(AND(S227='자료입력 및 결과표시'!$B$6,COUNTIF('업무중복도(데이터 입력)'!$W227:$DR227,'자료입력 및 결과표시'!$C$6)&gt;=1),1,0)</f>
        <v>0</v>
      </c>
      <c r="EM227" s="17">
        <f>IF(AND(S227='자료입력 및 결과표시'!$B$7,COUNTIF('업무중복도(데이터 입력)'!$W227:$DR227,'자료입력 및 결과표시'!$C$7)&gt;=1),2,0)</f>
        <v>0</v>
      </c>
      <c r="EN227" s="17">
        <f>IF(AND(S227='자료입력 및 결과표시'!$B$8,COUNTIF('업무중복도(데이터 입력)'!$W227:$DR227,'자료입력 및 결과표시'!$C$8)&gt;=1),3,0)</f>
        <v>0</v>
      </c>
      <c r="EO227" s="17">
        <f>IF(AND(S227='자료입력 및 결과표시'!$B$9,COUNTIF('업무중복도(데이터 입력)'!$W227:$DR227,'자료입력 및 결과표시'!$C$9)&gt;=1),4,0)</f>
        <v>0</v>
      </c>
      <c r="EP227" s="17">
        <f>IF(AND(S227='자료입력 및 결과표시'!$B$10,COUNTIF('업무중복도(데이터 입력)'!$W227:$DR227,'자료입력 및 결과표시'!$C$10)&gt;=1),5,0)</f>
        <v>0</v>
      </c>
      <c r="EQ227" s="17">
        <f>IF(AND(S227='자료입력 및 결과표시'!$B$11,COUNTIF('업무중복도(데이터 입력)'!$W227:$DR227,'자료입력 및 결과표시'!$C$11)&gt;=1),6,0)</f>
        <v>0</v>
      </c>
      <c r="ER227" s="17">
        <f>IF(AND(S227='자료입력 및 결과표시'!$B$12,COUNTIF('업무중복도(데이터 입력)'!$W227:$DR227,'자료입력 및 결과표시'!$C$12)&gt;=1),7,0)</f>
        <v>0</v>
      </c>
      <c r="ES227" s="17">
        <f>IF(AND(S227='자료입력 및 결과표시'!$B$13,COUNTIF('업무중복도(데이터 입력)'!$W227:$DR227,'자료입력 및 결과표시'!$C$13)&gt;=1),8,0)</f>
        <v>0</v>
      </c>
      <c r="ET227" s="17">
        <f>IF(AND(S227='자료입력 및 결과표시'!$B$14,COUNTIF('업무중복도(데이터 입력)'!$W227:$DR227,'자료입력 및 결과표시'!$C$14)&gt;=1),9,0)</f>
        <v>0</v>
      </c>
      <c r="EU227" s="17">
        <f>IF(AND(S227='자료입력 및 결과표시'!$B$15,COUNTIF('업무중복도(데이터 입력)'!$W227:$DR227,'자료입력 및 결과표시'!$C$15)&gt;=1),10,0)</f>
        <v>0</v>
      </c>
      <c r="EV227" s="17">
        <f>IF(AND(S227='자료입력 및 결과표시'!$B$16,COUNTIF('업무중복도(데이터 입력)'!$W227:$DR227,'자료입력 및 결과표시'!$C$16)&gt;=1),11,0)</f>
        <v>0</v>
      </c>
      <c r="EW227" s="17">
        <f>IF(AND(S227='자료입력 및 결과표시'!$B$17,COUNTIF('업무중복도(데이터 입력)'!$W227:$DR227,'자료입력 및 결과표시'!$C$17)&gt;=1),12,0)</f>
        <v>0</v>
      </c>
      <c r="EX227" s="17">
        <f>IF(AND(S227='자료입력 및 결과표시'!$B$18,COUNTIF('업무중복도(데이터 입력)'!$W227:$DR227,'자료입력 및 결과표시'!$C$18)&gt;=1),13,0)</f>
        <v>0</v>
      </c>
      <c r="EY227" s="17">
        <f>IF(AND(S227='자료입력 및 결과표시'!$B$19,COUNTIF('업무중복도(데이터 입력)'!$W227:$DR227,'자료입력 및 결과표시'!$C$19)&gt;=1),14,0)</f>
        <v>0</v>
      </c>
      <c r="EZ227" s="17">
        <f>IF(AND(S227='자료입력 및 결과표시'!$B$20,COUNTIF('업무중복도(데이터 입력)'!$W227:$DR227,'자료입력 및 결과표시'!$C$20)&gt;=1),15,0)</f>
        <v>0</v>
      </c>
      <c r="FA227" s="17">
        <f>IF(AND(S227='자료입력 및 결과표시'!$B$21,COUNTIF('업무중복도(데이터 입력)'!$W227:$DR227,'자료입력 및 결과표시'!$C$21)&gt;=1),16,0)</f>
        <v>0</v>
      </c>
      <c r="FD227" s="270" t="str">
        <f ca="1">IFERROR(MATCH('자료입력 및 결과표시'!$C$62,OFFSET($R$3,$FD226,,1000),0)+$FD226,"")</f>
        <v/>
      </c>
      <c r="FE227" s="271" t="str">
        <f t="shared" ca="1" si="503"/>
        <v/>
      </c>
      <c r="FK227" s="17">
        <f t="shared" si="504"/>
        <v>0</v>
      </c>
      <c r="FO227"/>
      <c r="FP227" s="17" t="str">
        <f t="shared" ca="1" si="505"/>
        <v/>
      </c>
      <c r="FQ227" s="270" t="str">
        <f ca="1">IFERROR(MATCH('자료입력 및 결과표시'!$C$62,OFFSET($R$3,$FQ226,,1000),0)+$FQ226,"")</f>
        <v/>
      </c>
      <c r="FR227" s="17" t="str">
        <f t="shared" ca="1" si="386"/>
        <v/>
      </c>
      <c r="FS227" s="17" t="str">
        <f t="shared" ca="1" si="387"/>
        <v/>
      </c>
      <c r="FT227" s="17" t="str">
        <f t="shared" ca="1" si="388"/>
        <v/>
      </c>
      <c r="FU227" s="17" t="str">
        <f t="shared" ca="1" si="389"/>
        <v/>
      </c>
      <c r="FV227" s="17" t="str">
        <f t="shared" ca="1" si="390"/>
        <v/>
      </c>
      <c r="FW227" s="17" t="str">
        <f t="shared" ca="1" si="391"/>
        <v/>
      </c>
      <c r="FX227" s="17" t="str">
        <f t="shared" ca="1" si="392"/>
        <v/>
      </c>
      <c r="FY227" s="17" t="str">
        <f t="shared" ca="1" si="393"/>
        <v/>
      </c>
      <c r="FZ227" s="17" t="str">
        <f t="shared" ca="1" si="394"/>
        <v/>
      </c>
      <c r="GA227" s="17" t="str">
        <f t="shared" ca="1" si="395"/>
        <v/>
      </c>
      <c r="GB227" s="17" t="str">
        <f t="shared" ca="1" si="396"/>
        <v/>
      </c>
      <c r="GC227" s="17" t="str">
        <f t="shared" ca="1" si="397"/>
        <v/>
      </c>
      <c r="GD227" s="17" t="str">
        <f t="shared" ca="1" si="398"/>
        <v/>
      </c>
      <c r="GE227" s="17" t="str">
        <f t="shared" ca="1" si="399"/>
        <v/>
      </c>
      <c r="GF227" s="17" t="str">
        <f t="shared" ca="1" si="400"/>
        <v/>
      </c>
      <c r="GG227" s="17" t="str">
        <f t="shared" ca="1" si="401"/>
        <v/>
      </c>
      <c r="GH227" s="17" t="str">
        <f t="shared" ca="1" si="402"/>
        <v/>
      </c>
      <c r="GI227" s="17" t="str">
        <f t="shared" ca="1" si="403"/>
        <v/>
      </c>
      <c r="GJ227" s="17" t="str">
        <f t="shared" ca="1" si="404"/>
        <v/>
      </c>
      <c r="GK227" s="17" t="str">
        <f t="shared" ca="1" si="405"/>
        <v/>
      </c>
      <c r="GL227" s="17" t="str">
        <f t="shared" ca="1" si="406"/>
        <v/>
      </c>
      <c r="GM227" s="17" t="str">
        <f t="shared" ca="1" si="407"/>
        <v/>
      </c>
      <c r="GN227" s="17" t="str">
        <f t="shared" ca="1" si="408"/>
        <v/>
      </c>
      <c r="GO227" s="17" t="str">
        <f t="shared" ca="1" si="409"/>
        <v/>
      </c>
      <c r="GP227" s="17" t="str">
        <f t="shared" ca="1" si="410"/>
        <v/>
      </c>
      <c r="GQ227" s="17" t="str">
        <f t="shared" ca="1" si="411"/>
        <v/>
      </c>
      <c r="GR227" s="17" t="str">
        <f t="shared" ca="1" si="412"/>
        <v/>
      </c>
      <c r="GS227" s="17" t="str">
        <f t="shared" ca="1" si="413"/>
        <v/>
      </c>
      <c r="GT227" s="17" t="str">
        <f t="shared" ca="1" si="414"/>
        <v/>
      </c>
      <c r="GU227" s="17" t="str">
        <f t="shared" ca="1" si="415"/>
        <v/>
      </c>
      <c r="GV227" s="17" t="str">
        <f t="shared" ca="1" si="416"/>
        <v/>
      </c>
      <c r="GW227" s="17" t="str">
        <f t="shared" ca="1" si="417"/>
        <v/>
      </c>
      <c r="GX227" s="17" t="str">
        <f t="shared" ca="1" si="418"/>
        <v/>
      </c>
      <c r="GY227" s="17" t="str">
        <f t="shared" ca="1" si="419"/>
        <v/>
      </c>
      <c r="GZ227" s="17" t="str">
        <f t="shared" ca="1" si="420"/>
        <v/>
      </c>
      <c r="HA227" s="17" t="str">
        <f t="shared" ca="1" si="421"/>
        <v/>
      </c>
      <c r="HB227" s="17" t="str">
        <f t="shared" ca="1" si="422"/>
        <v/>
      </c>
      <c r="HC227" s="17" t="str">
        <f t="shared" ca="1" si="423"/>
        <v/>
      </c>
      <c r="HD227" s="17" t="str">
        <f t="shared" ca="1" si="424"/>
        <v/>
      </c>
      <c r="HE227" s="17" t="str">
        <f t="shared" ca="1" si="425"/>
        <v/>
      </c>
      <c r="HF227" s="17" t="str">
        <f t="shared" ca="1" si="426"/>
        <v/>
      </c>
      <c r="HG227" s="17" t="str">
        <f t="shared" ca="1" si="427"/>
        <v/>
      </c>
      <c r="HH227" s="17" t="str">
        <f t="shared" ca="1" si="428"/>
        <v/>
      </c>
      <c r="HI227" s="17" t="str">
        <f t="shared" ca="1" si="429"/>
        <v/>
      </c>
      <c r="HJ227" s="17" t="str">
        <f t="shared" ca="1" si="430"/>
        <v/>
      </c>
      <c r="HK227" s="17" t="str">
        <f t="shared" ca="1" si="431"/>
        <v/>
      </c>
      <c r="HL227" s="17" t="str">
        <f t="shared" ca="1" si="432"/>
        <v/>
      </c>
      <c r="HM227" s="17" t="str">
        <f t="shared" ca="1" si="433"/>
        <v/>
      </c>
      <c r="HN227" s="17" t="str">
        <f t="shared" ca="1" si="434"/>
        <v/>
      </c>
      <c r="HO227" s="17" t="str">
        <f t="shared" ca="1" si="435"/>
        <v/>
      </c>
      <c r="HP227" s="17" t="str">
        <f t="shared" ca="1" si="436"/>
        <v/>
      </c>
      <c r="HQ227" s="17" t="str">
        <f t="shared" ca="1" si="437"/>
        <v/>
      </c>
      <c r="HR227" s="17" t="str">
        <f t="shared" ca="1" si="438"/>
        <v/>
      </c>
      <c r="HS227" s="17" t="str">
        <f t="shared" ca="1" si="439"/>
        <v/>
      </c>
      <c r="HT227" s="17" t="str">
        <f t="shared" ca="1" si="440"/>
        <v/>
      </c>
      <c r="HU227" s="17" t="str">
        <f t="shared" ca="1" si="441"/>
        <v/>
      </c>
      <c r="HV227" s="17" t="str">
        <f t="shared" ca="1" si="442"/>
        <v/>
      </c>
      <c r="HW227" s="17" t="str">
        <f t="shared" ca="1" si="443"/>
        <v/>
      </c>
      <c r="HX227" s="17" t="str">
        <f t="shared" ca="1" si="444"/>
        <v/>
      </c>
      <c r="HY227" s="17" t="str">
        <f t="shared" ca="1" si="445"/>
        <v/>
      </c>
      <c r="HZ227" s="17" t="str">
        <f t="shared" ca="1" si="446"/>
        <v/>
      </c>
      <c r="IA227" s="17" t="str">
        <f t="shared" ca="1" si="447"/>
        <v/>
      </c>
      <c r="IB227" s="17" t="str">
        <f t="shared" ca="1" si="448"/>
        <v/>
      </c>
      <c r="IC227" s="17" t="str">
        <f t="shared" ca="1" si="449"/>
        <v/>
      </c>
      <c r="ID227" s="17" t="str">
        <f t="shared" ca="1" si="450"/>
        <v/>
      </c>
      <c r="IE227" s="17" t="str">
        <f t="shared" ca="1" si="451"/>
        <v/>
      </c>
      <c r="IF227" s="17" t="str">
        <f t="shared" ca="1" si="452"/>
        <v/>
      </c>
      <c r="IG227" s="17" t="str">
        <f t="shared" ca="1" si="453"/>
        <v/>
      </c>
      <c r="IH227" s="17" t="str">
        <f t="shared" ca="1" si="454"/>
        <v/>
      </c>
      <c r="II227" s="17" t="str">
        <f t="shared" ca="1" si="455"/>
        <v/>
      </c>
      <c r="IJ227" s="17" t="str">
        <f t="shared" ca="1" si="456"/>
        <v/>
      </c>
      <c r="IK227" s="17" t="str">
        <f t="shared" ca="1" si="457"/>
        <v/>
      </c>
      <c r="IL227" s="17" t="str">
        <f t="shared" ca="1" si="458"/>
        <v/>
      </c>
      <c r="IM227" s="17" t="str">
        <f t="shared" ca="1" si="459"/>
        <v/>
      </c>
      <c r="IN227" s="17" t="str">
        <f t="shared" ca="1" si="460"/>
        <v/>
      </c>
      <c r="IO227" s="17" t="str">
        <f t="shared" ca="1" si="461"/>
        <v/>
      </c>
      <c r="IP227" s="17" t="str">
        <f t="shared" ca="1" si="462"/>
        <v/>
      </c>
      <c r="IQ227" s="17" t="str">
        <f t="shared" ca="1" si="463"/>
        <v/>
      </c>
      <c r="IR227" s="17" t="str">
        <f t="shared" ca="1" si="464"/>
        <v/>
      </c>
      <c r="IS227" s="17" t="str">
        <f t="shared" ca="1" si="465"/>
        <v/>
      </c>
      <c r="IT227" s="17" t="str">
        <f t="shared" ca="1" si="466"/>
        <v/>
      </c>
      <c r="IU227" s="17" t="str">
        <f t="shared" ca="1" si="467"/>
        <v/>
      </c>
      <c r="IV227" s="17" t="str">
        <f t="shared" ca="1" si="468"/>
        <v/>
      </c>
      <c r="IW227" s="17" t="str">
        <f t="shared" ca="1" si="469"/>
        <v/>
      </c>
      <c r="IX227" s="17" t="str">
        <f t="shared" ca="1" si="470"/>
        <v/>
      </c>
      <c r="IY227" s="17" t="str">
        <f t="shared" ca="1" si="471"/>
        <v/>
      </c>
      <c r="IZ227" s="17" t="str">
        <f t="shared" ca="1" si="472"/>
        <v/>
      </c>
      <c r="JA227" s="17" t="str">
        <f t="shared" ca="1" si="473"/>
        <v/>
      </c>
      <c r="JB227" s="17" t="str">
        <f t="shared" ca="1" si="474"/>
        <v/>
      </c>
      <c r="JC227" s="17" t="str">
        <f t="shared" ca="1" si="475"/>
        <v/>
      </c>
      <c r="JD227" s="17" t="str">
        <f t="shared" ca="1" si="476"/>
        <v/>
      </c>
      <c r="JE227" s="17" t="str">
        <f t="shared" ca="1" si="477"/>
        <v/>
      </c>
      <c r="JF227" s="17" t="str">
        <f t="shared" ca="1" si="478"/>
        <v/>
      </c>
      <c r="JG227" s="17" t="str">
        <f t="shared" ca="1" si="479"/>
        <v/>
      </c>
      <c r="JH227" s="17" t="str">
        <f t="shared" ca="1" si="480"/>
        <v/>
      </c>
      <c r="JI227" s="17" t="str">
        <f t="shared" ca="1" si="481"/>
        <v/>
      </c>
      <c r="JJ227" s="17" t="str">
        <f t="shared" ca="1" si="482"/>
        <v/>
      </c>
      <c r="JK227" s="17" t="str">
        <f t="shared" ca="1" si="483"/>
        <v/>
      </c>
      <c r="JL227" s="17" t="str">
        <f t="shared" ca="1" si="484"/>
        <v/>
      </c>
      <c r="JM227" s="17" t="str">
        <f t="shared" ca="1" si="485"/>
        <v/>
      </c>
    </row>
    <row r="228" spans="1:273">
      <c r="A228" s="17" t="str">
        <f t="shared" si="486"/>
        <v>\\\0</v>
      </c>
      <c r="B228" s="17" t="str">
        <f t="shared" si="487"/>
        <v>\\\0</v>
      </c>
      <c r="C228" s="17" t="str">
        <f t="shared" si="488"/>
        <v>\\\0</v>
      </c>
      <c r="D228" s="17" t="str">
        <f t="shared" si="489"/>
        <v>\\\0</v>
      </c>
      <c r="E228" s="17" t="str">
        <f t="shared" si="490"/>
        <v>\\\0</v>
      </c>
      <c r="F228" s="17" t="str">
        <f t="shared" si="491"/>
        <v>\\\0</v>
      </c>
      <c r="G228" s="17" t="str">
        <f t="shared" si="492"/>
        <v>\\\0</v>
      </c>
      <c r="H228" s="17" t="str">
        <f t="shared" si="493"/>
        <v>\\\0</v>
      </c>
      <c r="I228" s="17" t="str">
        <f t="shared" si="494"/>
        <v>\\\0</v>
      </c>
      <c r="J228" s="17" t="str">
        <f t="shared" si="495"/>
        <v>\\\0</v>
      </c>
      <c r="K228" s="17" t="str">
        <f t="shared" si="496"/>
        <v>\\\0</v>
      </c>
      <c r="L228" s="17" t="str">
        <f t="shared" si="497"/>
        <v>\\\0</v>
      </c>
      <c r="M228" s="17" t="str">
        <f t="shared" si="498"/>
        <v>\\\0</v>
      </c>
      <c r="N228" s="17" t="str">
        <f t="shared" si="499"/>
        <v>\\\0</v>
      </c>
      <c r="O228" s="17" t="str">
        <f t="shared" si="500"/>
        <v>\\\0</v>
      </c>
      <c r="P228" s="17" t="str">
        <f t="shared" si="501"/>
        <v>\\\0</v>
      </c>
      <c r="R228" s="17" t="str">
        <f t="shared" si="502"/>
        <v>\\</v>
      </c>
      <c r="S228" s="38"/>
      <c r="T228" s="39"/>
      <c r="U228" s="31"/>
      <c r="V228" s="32"/>
      <c r="W228" s="36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35"/>
      <c r="DS228" s="287"/>
      <c r="DT228" s="36"/>
      <c r="DU228" s="37"/>
      <c r="DV228" s="28">
        <f>IF(AND($S228='자료입력 및 결과표시'!$B$6,COUNTIF($W228:$DR228,'자료입력 및 결과표시'!$C$6)&gt;=1),IF(OR('자료입력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DW228" s="28">
        <f>IF(AND($S228='자료입력 및 결과표시'!$B$7,COUNTIF($W228:$DR228,'자료입력 및 결과표시'!$C$7)&gt;=1),IF(OR('자료입력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DX228" s="28">
        <f>IF(AND($S228='자료입력 및 결과표시'!$B$8,COUNTIF($W228:$DR228,'자료입력 및 결과표시'!$C$8)&gt;=1),IF(OR('자료입력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DY228" s="28">
        <f>IF(AND($S228='자료입력 및 결과표시'!$B$9,COUNTIF($W228:$DR228,'자료입력 및 결과표시'!$C$9)&gt;=1),IF(OR('자료입력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DZ228" s="28">
        <f>IF(AND($S228='자료입력 및 결과표시'!$B$10,COUNTIF($W228:$DR228,'자료입력 및 결과표시'!$C$10)&gt;=1),IF(OR('자료입력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A228" s="28">
        <f>IF(AND($S228='자료입력 및 결과표시'!$B$11,COUNTIF($W228:$DR228,'자료입력 및 결과표시'!$C$11)&gt;=1),IF(OR('자료입력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B228" s="28">
        <f>IF(AND($S228='자료입력 및 결과표시'!$B$12,COUNTIF($W228:$DR228,'자료입력 및 결과표시'!$C$12)&gt;=1),IF(OR('자료입력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C228" s="28">
        <f>IF(AND($S228='자료입력 및 결과표시'!$B$13,COUNTIF($W228:$DR228,'자료입력 및 결과표시'!$C$13)&gt;=1),IF(OR('자료입력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D228" s="28">
        <f>IF(AND($S228='자료입력 및 결과표시'!$B$14,COUNTIF($W228:$DR228,'자료입력 및 결과표시'!$C$14)&gt;=1),IF(OR('자료입력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E228" s="28">
        <f>IF(AND($S228='자료입력 및 결과표시'!$B$15,COUNTIF($W228:$DR228,'자료입력 및 결과표시'!$C$15)&gt;=1),IF(OR('자료입력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F228" s="28">
        <f>IF(AND($S228='자료입력 및 결과표시'!$B$16,COUNTIF($W228:$DR228,'자료입력 및 결과표시'!$C$16)&gt;=1),IF(OR('자료입력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G228" s="28">
        <f>IF(AND($S228='자료입력 및 결과표시'!$B$17,COUNTIF($W228:$DR228,'자료입력 및 결과표시'!$C$17)&gt;=1),IF(OR('자료입력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H228" s="28">
        <f>IF(AND($S228='자료입력 및 결과표시'!$B$18,COUNTIF($W228:$DR228,'자료입력 및 결과표시'!$C$18)&gt;=1),IF(OR('자료입력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I228" s="28">
        <f>IF(AND($S228='자료입력 및 결과표시'!$B$19,COUNTIF($W228:$DR228,'자료입력 및 결과표시'!$C$19)&gt;=1),IF(OR('자료입력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J228" s="28">
        <f>IF(AND($S228='자료입력 및 결과표시'!$B$20,COUNTIF($W228:$DR228,'자료입력 및 결과표시'!$C$20)&gt;=1),IF(OR('자료입력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K228" s="28">
        <f>IF(AND($S228='자료입력 및 결과표시'!$B$21,COUNTIF($W228:$DR228,'자료입력 및 결과표시'!$C$21)&gt;=1),IF(OR('자료입력 및 결과표시'!$B$4+90&gt;=$V228,'자료입력 및 결과표시'!$B$4&lt;$U228),0,IF($V228-'자료입력 및 결과표시'!$B$4-90&gt;='자료입력 및 결과표시'!$E$4,'자료입력 및 결과표시'!$E$4,$V228-'자료입력 및 결과표시'!$B$4-90)),0)</f>
        <v>0</v>
      </c>
      <c r="EL228" s="17">
        <f>IF(AND(S228='자료입력 및 결과표시'!$B$6,COUNTIF('업무중복도(데이터 입력)'!$W228:$DR228,'자료입력 및 결과표시'!$C$6)&gt;=1),1,0)</f>
        <v>0</v>
      </c>
      <c r="EM228" s="17">
        <f>IF(AND(S228='자료입력 및 결과표시'!$B$7,COUNTIF('업무중복도(데이터 입력)'!$W228:$DR228,'자료입력 및 결과표시'!$C$7)&gt;=1),2,0)</f>
        <v>0</v>
      </c>
      <c r="EN228" s="17">
        <f>IF(AND(S228='자료입력 및 결과표시'!$B$8,COUNTIF('업무중복도(데이터 입력)'!$W228:$DR228,'자료입력 및 결과표시'!$C$8)&gt;=1),3,0)</f>
        <v>0</v>
      </c>
      <c r="EO228" s="17">
        <f>IF(AND(S228='자료입력 및 결과표시'!$B$9,COUNTIF('업무중복도(데이터 입력)'!$W228:$DR228,'자료입력 및 결과표시'!$C$9)&gt;=1),4,0)</f>
        <v>0</v>
      </c>
      <c r="EP228" s="17">
        <f>IF(AND(S228='자료입력 및 결과표시'!$B$10,COUNTIF('업무중복도(데이터 입력)'!$W228:$DR228,'자료입력 및 결과표시'!$C$10)&gt;=1),5,0)</f>
        <v>0</v>
      </c>
      <c r="EQ228" s="17">
        <f>IF(AND(S228='자료입력 및 결과표시'!$B$11,COUNTIF('업무중복도(데이터 입력)'!$W228:$DR228,'자료입력 및 결과표시'!$C$11)&gt;=1),6,0)</f>
        <v>0</v>
      </c>
      <c r="ER228" s="17">
        <f>IF(AND(S228='자료입력 및 결과표시'!$B$12,COUNTIF('업무중복도(데이터 입력)'!$W228:$DR228,'자료입력 및 결과표시'!$C$12)&gt;=1),7,0)</f>
        <v>0</v>
      </c>
      <c r="ES228" s="17">
        <f>IF(AND(S228='자료입력 및 결과표시'!$B$13,COUNTIF('업무중복도(데이터 입력)'!$W228:$DR228,'자료입력 및 결과표시'!$C$13)&gt;=1),8,0)</f>
        <v>0</v>
      </c>
      <c r="ET228" s="17">
        <f>IF(AND(S228='자료입력 및 결과표시'!$B$14,COUNTIF('업무중복도(데이터 입력)'!$W228:$DR228,'자료입력 및 결과표시'!$C$14)&gt;=1),9,0)</f>
        <v>0</v>
      </c>
      <c r="EU228" s="17">
        <f>IF(AND(S228='자료입력 및 결과표시'!$B$15,COUNTIF('업무중복도(데이터 입력)'!$W228:$DR228,'자료입력 및 결과표시'!$C$15)&gt;=1),10,0)</f>
        <v>0</v>
      </c>
      <c r="EV228" s="17">
        <f>IF(AND(S228='자료입력 및 결과표시'!$B$16,COUNTIF('업무중복도(데이터 입력)'!$W228:$DR228,'자료입력 및 결과표시'!$C$16)&gt;=1),11,0)</f>
        <v>0</v>
      </c>
      <c r="EW228" s="17">
        <f>IF(AND(S228='자료입력 및 결과표시'!$B$17,COUNTIF('업무중복도(데이터 입력)'!$W228:$DR228,'자료입력 및 결과표시'!$C$17)&gt;=1),12,0)</f>
        <v>0</v>
      </c>
      <c r="EX228" s="17">
        <f>IF(AND(S228='자료입력 및 결과표시'!$B$18,COUNTIF('업무중복도(데이터 입력)'!$W228:$DR228,'자료입력 및 결과표시'!$C$18)&gt;=1),13,0)</f>
        <v>0</v>
      </c>
      <c r="EY228" s="17">
        <f>IF(AND(S228='자료입력 및 결과표시'!$B$19,COUNTIF('업무중복도(데이터 입력)'!$W228:$DR228,'자료입력 및 결과표시'!$C$19)&gt;=1),14,0)</f>
        <v>0</v>
      </c>
      <c r="EZ228" s="17">
        <f>IF(AND(S228='자료입력 및 결과표시'!$B$20,COUNTIF('업무중복도(데이터 입력)'!$W228:$DR228,'자료입력 및 결과표시'!$C$20)&gt;=1),15,0)</f>
        <v>0</v>
      </c>
      <c r="FA228" s="17">
        <f>IF(AND(S228='자료입력 및 결과표시'!$B$21,COUNTIF('업무중복도(데이터 입력)'!$W228:$DR228,'자료입력 및 결과표시'!$C$21)&gt;=1),16,0)</f>
        <v>0</v>
      </c>
      <c r="FD228" s="270" t="str">
        <f ca="1">IFERROR(MATCH('자료입력 및 결과표시'!$C$62,OFFSET($R$3,$FD227,,1000),0)+$FD227,"")</f>
        <v/>
      </c>
      <c r="FE228" s="271" t="str">
        <f t="shared" ca="1" si="503"/>
        <v/>
      </c>
      <c r="FK228" s="17">
        <f t="shared" si="504"/>
        <v>0</v>
      </c>
      <c r="FO228"/>
      <c r="FP228" s="17" t="str">
        <f t="shared" ca="1" si="505"/>
        <v/>
      </c>
      <c r="FQ228" s="270" t="str">
        <f ca="1">IFERROR(MATCH('자료입력 및 결과표시'!$C$62,OFFSET($R$3,$FQ227,,1000),0)+$FQ227,"")</f>
        <v/>
      </c>
      <c r="FR228" s="17" t="str">
        <f t="shared" ca="1" si="386"/>
        <v/>
      </c>
      <c r="FS228" s="17" t="str">
        <f t="shared" ca="1" si="387"/>
        <v/>
      </c>
      <c r="FT228" s="17" t="str">
        <f t="shared" ca="1" si="388"/>
        <v/>
      </c>
      <c r="FU228" s="17" t="str">
        <f t="shared" ca="1" si="389"/>
        <v/>
      </c>
      <c r="FV228" s="17" t="str">
        <f t="shared" ca="1" si="390"/>
        <v/>
      </c>
      <c r="FW228" s="17" t="str">
        <f t="shared" ca="1" si="391"/>
        <v/>
      </c>
      <c r="FX228" s="17" t="str">
        <f t="shared" ca="1" si="392"/>
        <v/>
      </c>
      <c r="FY228" s="17" t="str">
        <f t="shared" ca="1" si="393"/>
        <v/>
      </c>
      <c r="FZ228" s="17" t="str">
        <f t="shared" ca="1" si="394"/>
        <v/>
      </c>
      <c r="GA228" s="17" t="str">
        <f t="shared" ca="1" si="395"/>
        <v/>
      </c>
      <c r="GB228" s="17" t="str">
        <f t="shared" ca="1" si="396"/>
        <v/>
      </c>
      <c r="GC228" s="17" t="str">
        <f t="shared" ca="1" si="397"/>
        <v/>
      </c>
      <c r="GD228" s="17" t="str">
        <f t="shared" ca="1" si="398"/>
        <v/>
      </c>
      <c r="GE228" s="17" t="str">
        <f t="shared" ca="1" si="399"/>
        <v/>
      </c>
      <c r="GF228" s="17" t="str">
        <f t="shared" ca="1" si="400"/>
        <v/>
      </c>
      <c r="GG228" s="17" t="str">
        <f t="shared" ca="1" si="401"/>
        <v/>
      </c>
      <c r="GH228" s="17" t="str">
        <f t="shared" ca="1" si="402"/>
        <v/>
      </c>
      <c r="GI228" s="17" t="str">
        <f t="shared" ca="1" si="403"/>
        <v/>
      </c>
      <c r="GJ228" s="17" t="str">
        <f t="shared" ca="1" si="404"/>
        <v/>
      </c>
      <c r="GK228" s="17" t="str">
        <f t="shared" ca="1" si="405"/>
        <v/>
      </c>
      <c r="GL228" s="17" t="str">
        <f t="shared" ca="1" si="406"/>
        <v/>
      </c>
      <c r="GM228" s="17" t="str">
        <f t="shared" ca="1" si="407"/>
        <v/>
      </c>
      <c r="GN228" s="17" t="str">
        <f t="shared" ca="1" si="408"/>
        <v/>
      </c>
      <c r="GO228" s="17" t="str">
        <f t="shared" ca="1" si="409"/>
        <v/>
      </c>
      <c r="GP228" s="17" t="str">
        <f t="shared" ca="1" si="410"/>
        <v/>
      </c>
      <c r="GQ228" s="17" t="str">
        <f t="shared" ca="1" si="411"/>
        <v/>
      </c>
      <c r="GR228" s="17" t="str">
        <f t="shared" ca="1" si="412"/>
        <v/>
      </c>
      <c r="GS228" s="17" t="str">
        <f t="shared" ca="1" si="413"/>
        <v/>
      </c>
      <c r="GT228" s="17" t="str">
        <f t="shared" ca="1" si="414"/>
        <v/>
      </c>
      <c r="GU228" s="17" t="str">
        <f t="shared" ca="1" si="415"/>
        <v/>
      </c>
      <c r="GV228" s="17" t="str">
        <f t="shared" ca="1" si="416"/>
        <v/>
      </c>
      <c r="GW228" s="17" t="str">
        <f t="shared" ca="1" si="417"/>
        <v/>
      </c>
      <c r="GX228" s="17" t="str">
        <f t="shared" ca="1" si="418"/>
        <v/>
      </c>
      <c r="GY228" s="17" t="str">
        <f t="shared" ca="1" si="419"/>
        <v/>
      </c>
      <c r="GZ228" s="17" t="str">
        <f t="shared" ca="1" si="420"/>
        <v/>
      </c>
      <c r="HA228" s="17" t="str">
        <f t="shared" ca="1" si="421"/>
        <v/>
      </c>
      <c r="HB228" s="17" t="str">
        <f t="shared" ca="1" si="422"/>
        <v/>
      </c>
      <c r="HC228" s="17" t="str">
        <f t="shared" ca="1" si="423"/>
        <v/>
      </c>
      <c r="HD228" s="17" t="str">
        <f t="shared" ca="1" si="424"/>
        <v/>
      </c>
      <c r="HE228" s="17" t="str">
        <f t="shared" ca="1" si="425"/>
        <v/>
      </c>
      <c r="HF228" s="17" t="str">
        <f t="shared" ca="1" si="426"/>
        <v/>
      </c>
      <c r="HG228" s="17" t="str">
        <f t="shared" ca="1" si="427"/>
        <v/>
      </c>
      <c r="HH228" s="17" t="str">
        <f t="shared" ca="1" si="428"/>
        <v/>
      </c>
      <c r="HI228" s="17" t="str">
        <f t="shared" ca="1" si="429"/>
        <v/>
      </c>
      <c r="HJ228" s="17" t="str">
        <f t="shared" ca="1" si="430"/>
        <v/>
      </c>
      <c r="HK228" s="17" t="str">
        <f t="shared" ca="1" si="431"/>
        <v/>
      </c>
      <c r="HL228" s="17" t="str">
        <f t="shared" ca="1" si="432"/>
        <v/>
      </c>
      <c r="HM228" s="17" t="str">
        <f t="shared" ca="1" si="433"/>
        <v/>
      </c>
      <c r="HN228" s="17" t="str">
        <f t="shared" ca="1" si="434"/>
        <v/>
      </c>
      <c r="HO228" s="17" t="str">
        <f t="shared" ca="1" si="435"/>
        <v/>
      </c>
      <c r="HP228" s="17" t="str">
        <f t="shared" ca="1" si="436"/>
        <v/>
      </c>
      <c r="HQ228" s="17" t="str">
        <f t="shared" ca="1" si="437"/>
        <v/>
      </c>
      <c r="HR228" s="17" t="str">
        <f t="shared" ca="1" si="438"/>
        <v/>
      </c>
      <c r="HS228" s="17" t="str">
        <f t="shared" ca="1" si="439"/>
        <v/>
      </c>
      <c r="HT228" s="17" t="str">
        <f t="shared" ca="1" si="440"/>
        <v/>
      </c>
      <c r="HU228" s="17" t="str">
        <f t="shared" ca="1" si="441"/>
        <v/>
      </c>
      <c r="HV228" s="17" t="str">
        <f t="shared" ca="1" si="442"/>
        <v/>
      </c>
      <c r="HW228" s="17" t="str">
        <f t="shared" ca="1" si="443"/>
        <v/>
      </c>
      <c r="HX228" s="17" t="str">
        <f t="shared" ca="1" si="444"/>
        <v/>
      </c>
      <c r="HY228" s="17" t="str">
        <f t="shared" ca="1" si="445"/>
        <v/>
      </c>
      <c r="HZ228" s="17" t="str">
        <f t="shared" ca="1" si="446"/>
        <v/>
      </c>
      <c r="IA228" s="17" t="str">
        <f t="shared" ca="1" si="447"/>
        <v/>
      </c>
      <c r="IB228" s="17" t="str">
        <f t="shared" ca="1" si="448"/>
        <v/>
      </c>
      <c r="IC228" s="17" t="str">
        <f t="shared" ca="1" si="449"/>
        <v/>
      </c>
      <c r="ID228" s="17" t="str">
        <f t="shared" ca="1" si="450"/>
        <v/>
      </c>
      <c r="IE228" s="17" t="str">
        <f t="shared" ca="1" si="451"/>
        <v/>
      </c>
      <c r="IF228" s="17" t="str">
        <f t="shared" ca="1" si="452"/>
        <v/>
      </c>
      <c r="IG228" s="17" t="str">
        <f t="shared" ca="1" si="453"/>
        <v/>
      </c>
      <c r="IH228" s="17" t="str">
        <f t="shared" ca="1" si="454"/>
        <v/>
      </c>
      <c r="II228" s="17" t="str">
        <f t="shared" ca="1" si="455"/>
        <v/>
      </c>
      <c r="IJ228" s="17" t="str">
        <f t="shared" ca="1" si="456"/>
        <v/>
      </c>
      <c r="IK228" s="17" t="str">
        <f t="shared" ca="1" si="457"/>
        <v/>
      </c>
      <c r="IL228" s="17" t="str">
        <f t="shared" ca="1" si="458"/>
        <v/>
      </c>
      <c r="IM228" s="17" t="str">
        <f t="shared" ca="1" si="459"/>
        <v/>
      </c>
      <c r="IN228" s="17" t="str">
        <f t="shared" ca="1" si="460"/>
        <v/>
      </c>
      <c r="IO228" s="17" t="str">
        <f t="shared" ca="1" si="461"/>
        <v/>
      </c>
      <c r="IP228" s="17" t="str">
        <f t="shared" ca="1" si="462"/>
        <v/>
      </c>
      <c r="IQ228" s="17" t="str">
        <f t="shared" ca="1" si="463"/>
        <v/>
      </c>
      <c r="IR228" s="17" t="str">
        <f t="shared" ca="1" si="464"/>
        <v/>
      </c>
      <c r="IS228" s="17" t="str">
        <f t="shared" ca="1" si="465"/>
        <v/>
      </c>
      <c r="IT228" s="17" t="str">
        <f t="shared" ca="1" si="466"/>
        <v/>
      </c>
      <c r="IU228" s="17" t="str">
        <f t="shared" ca="1" si="467"/>
        <v/>
      </c>
      <c r="IV228" s="17" t="str">
        <f t="shared" ca="1" si="468"/>
        <v/>
      </c>
      <c r="IW228" s="17" t="str">
        <f t="shared" ca="1" si="469"/>
        <v/>
      </c>
      <c r="IX228" s="17" t="str">
        <f t="shared" ca="1" si="470"/>
        <v/>
      </c>
      <c r="IY228" s="17" t="str">
        <f t="shared" ca="1" si="471"/>
        <v/>
      </c>
      <c r="IZ228" s="17" t="str">
        <f t="shared" ca="1" si="472"/>
        <v/>
      </c>
      <c r="JA228" s="17" t="str">
        <f t="shared" ca="1" si="473"/>
        <v/>
      </c>
      <c r="JB228" s="17" t="str">
        <f t="shared" ca="1" si="474"/>
        <v/>
      </c>
      <c r="JC228" s="17" t="str">
        <f t="shared" ca="1" si="475"/>
        <v/>
      </c>
      <c r="JD228" s="17" t="str">
        <f t="shared" ca="1" si="476"/>
        <v/>
      </c>
      <c r="JE228" s="17" t="str">
        <f t="shared" ca="1" si="477"/>
        <v/>
      </c>
      <c r="JF228" s="17" t="str">
        <f t="shared" ca="1" si="478"/>
        <v/>
      </c>
      <c r="JG228" s="17" t="str">
        <f t="shared" ca="1" si="479"/>
        <v/>
      </c>
      <c r="JH228" s="17" t="str">
        <f t="shared" ca="1" si="480"/>
        <v/>
      </c>
      <c r="JI228" s="17" t="str">
        <f t="shared" ca="1" si="481"/>
        <v/>
      </c>
      <c r="JJ228" s="17" t="str">
        <f t="shared" ca="1" si="482"/>
        <v/>
      </c>
      <c r="JK228" s="17" t="str">
        <f t="shared" ca="1" si="483"/>
        <v/>
      </c>
      <c r="JL228" s="17" t="str">
        <f t="shared" ca="1" si="484"/>
        <v/>
      </c>
      <c r="JM228" s="17" t="str">
        <f t="shared" ca="1" si="485"/>
        <v/>
      </c>
    </row>
    <row r="229" spans="1:273">
      <c r="A229" s="17" t="str">
        <f t="shared" si="486"/>
        <v>\\\0</v>
      </c>
      <c r="B229" s="17" t="str">
        <f t="shared" si="487"/>
        <v>\\\0</v>
      </c>
      <c r="C229" s="17" t="str">
        <f t="shared" si="488"/>
        <v>\\\0</v>
      </c>
      <c r="D229" s="17" t="str">
        <f t="shared" si="489"/>
        <v>\\\0</v>
      </c>
      <c r="E229" s="17" t="str">
        <f t="shared" si="490"/>
        <v>\\\0</v>
      </c>
      <c r="F229" s="17" t="str">
        <f t="shared" si="491"/>
        <v>\\\0</v>
      </c>
      <c r="G229" s="17" t="str">
        <f t="shared" si="492"/>
        <v>\\\0</v>
      </c>
      <c r="H229" s="17" t="str">
        <f t="shared" si="493"/>
        <v>\\\0</v>
      </c>
      <c r="I229" s="17" t="str">
        <f t="shared" si="494"/>
        <v>\\\0</v>
      </c>
      <c r="J229" s="17" t="str">
        <f t="shared" si="495"/>
        <v>\\\0</v>
      </c>
      <c r="K229" s="17" t="str">
        <f t="shared" si="496"/>
        <v>\\\0</v>
      </c>
      <c r="L229" s="17" t="str">
        <f t="shared" si="497"/>
        <v>\\\0</v>
      </c>
      <c r="M229" s="17" t="str">
        <f t="shared" si="498"/>
        <v>\\\0</v>
      </c>
      <c r="N229" s="17" t="str">
        <f t="shared" si="499"/>
        <v>\\\0</v>
      </c>
      <c r="O229" s="17" t="str">
        <f t="shared" si="500"/>
        <v>\\\0</v>
      </c>
      <c r="P229" s="17" t="str">
        <f t="shared" si="501"/>
        <v>\\\0</v>
      </c>
      <c r="R229" s="17" t="str">
        <f t="shared" si="502"/>
        <v>\\</v>
      </c>
      <c r="S229" s="38"/>
      <c r="T229" s="39"/>
      <c r="U229" s="31"/>
      <c r="V229" s="32"/>
      <c r="W229" s="36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35"/>
      <c r="DS229" s="287"/>
      <c r="DT229" s="36"/>
      <c r="DU229" s="37"/>
      <c r="DV229" s="28">
        <f>IF(AND($S229='자료입력 및 결과표시'!$B$6,COUNTIF($W229:$DR229,'자료입력 및 결과표시'!$C$6)&gt;=1),IF(OR('자료입력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DW229" s="28">
        <f>IF(AND($S229='자료입력 및 결과표시'!$B$7,COUNTIF($W229:$DR229,'자료입력 및 결과표시'!$C$7)&gt;=1),IF(OR('자료입력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DX229" s="28">
        <f>IF(AND($S229='자료입력 및 결과표시'!$B$8,COUNTIF($W229:$DR229,'자료입력 및 결과표시'!$C$8)&gt;=1),IF(OR('자료입력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DY229" s="28">
        <f>IF(AND($S229='자료입력 및 결과표시'!$B$9,COUNTIF($W229:$DR229,'자료입력 및 결과표시'!$C$9)&gt;=1),IF(OR('자료입력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DZ229" s="28">
        <f>IF(AND($S229='자료입력 및 결과표시'!$B$10,COUNTIF($W229:$DR229,'자료입력 및 결과표시'!$C$10)&gt;=1),IF(OR('자료입력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A229" s="28">
        <f>IF(AND($S229='자료입력 및 결과표시'!$B$11,COUNTIF($W229:$DR229,'자료입력 및 결과표시'!$C$11)&gt;=1),IF(OR('자료입력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B229" s="28">
        <f>IF(AND($S229='자료입력 및 결과표시'!$B$12,COUNTIF($W229:$DR229,'자료입력 및 결과표시'!$C$12)&gt;=1),IF(OR('자료입력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C229" s="28">
        <f>IF(AND($S229='자료입력 및 결과표시'!$B$13,COUNTIF($W229:$DR229,'자료입력 및 결과표시'!$C$13)&gt;=1),IF(OR('자료입력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D229" s="28">
        <f>IF(AND($S229='자료입력 및 결과표시'!$B$14,COUNTIF($W229:$DR229,'자료입력 및 결과표시'!$C$14)&gt;=1),IF(OR('자료입력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E229" s="28">
        <f>IF(AND($S229='자료입력 및 결과표시'!$B$15,COUNTIF($W229:$DR229,'자료입력 및 결과표시'!$C$15)&gt;=1),IF(OR('자료입력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F229" s="28">
        <f>IF(AND($S229='자료입력 및 결과표시'!$B$16,COUNTIF($W229:$DR229,'자료입력 및 결과표시'!$C$16)&gt;=1),IF(OR('자료입력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G229" s="28">
        <f>IF(AND($S229='자료입력 및 결과표시'!$B$17,COUNTIF($W229:$DR229,'자료입력 및 결과표시'!$C$17)&gt;=1),IF(OR('자료입력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H229" s="28">
        <f>IF(AND($S229='자료입력 및 결과표시'!$B$18,COUNTIF($W229:$DR229,'자료입력 및 결과표시'!$C$18)&gt;=1),IF(OR('자료입력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I229" s="28">
        <f>IF(AND($S229='자료입력 및 결과표시'!$B$19,COUNTIF($W229:$DR229,'자료입력 및 결과표시'!$C$19)&gt;=1),IF(OR('자료입력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J229" s="28">
        <f>IF(AND($S229='자료입력 및 결과표시'!$B$20,COUNTIF($W229:$DR229,'자료입력 및 결과표시'!$C$20)&gt;=1),IF(OR('자료입력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K229" s="28">
        <f>IF(AND($S229='자료입력 및 결과표시'!$B$21,COUNTIF($W229:$DR229,'자료입력 및 결과표시'!$C$21)&gt;=1),IF(OR('자료입력 및 결과표시'!$B$4+90&gt;=$V229,'자료입력 및 결과표시'!$B$4&lt;$U229),0,IF($V229-'자료입력 및 결과표시'!$B$4-90&gt;='자료입력 및 결과표시'!$E$4,'자료입력 및 결과표시'!$E$4,$V229-'자료입력 및 결과표시'!$B$4-90)),0)</f>
        <v>0</v>
      </c>
      <c r="EL229" s="17">
        <f>IF(AND(S229='자료입력 및 결과표시'!$B$6,COUNTIF('업무중복도(데이터 입력)'!$W229:$DR229,'자료입력 및 결과표시'!$C$6)&gt;=1),1,0)</f>
        <v>0</v>
      </c>
      <c r="EM229" s="17">
        <f>IF(AND(S229='자료입력 및 결과표시'!$B$7,COUNTIF('업무중복도(데이터 입력)'!$W229:$DR229,'자료입력 및 결과표시'!$C$7)&gt;=1),2,0)</f>
        <v>0</v>
      </c>
      <c r="EN229" s="17">
        <f>IF(AND(S229='자료입력 및 결과표시'!$B$8,COUNTIF('업무중복도(데이터 입력)'!$W229:$DR229,'자료입력 및 결과표시'!$C$8)&gt;=1),3,0)</f>
        <v>0</v>
      </c>
      <c r="EO229" s="17">
        <f>IF(AND(S229='자료입력 및 결과표시'!$B$9,COUNTIF('업무중복도(데이터 입력)'!$W229:$DR229,'자료입력 및 결과표시'!$C$9)&gt;=1),4,0)</f>
        <v>0</v>
      </c>
      <c r="EP229" s="17">
        <f>IF(AND(S229='자료입력 및 결과표시'!$B$10,COUNTIF('업무중복도(데이터 입력)'!$W229:$DR229,'자료입력 및 결과표시'!$C$10)&gt;=1),5,0)</f>
        <v>0</v>
      </c>
      <c r="EQ229" s="17">
        <f>IF(AND(S229='자료입력 및 결과표시'!$B$11,COUNTIF('업무중복도(데이터 입력)'!$W229:$DR229,'자료입력 및 결과표시'!$C$11)&gt;=1),6,0)</f>
        <v>0</v>
      </c>
      <c r="ER229" s="17">
        <f>IF(AND(S229='자료입력 및 결과표시'!$B$12,COUNTIF('업무중복도(데이터 입력)'!$W229:$DR229,'자료입력 및 결과표시'!$C$12)&gt;=1),7,0)</f>
        <v>0</v>
      </c>
      <c r="ES229" s="17">
        <f>IF(AND(S229='자료입력 및 결과표시'!$B$13,COUNTIF('업무중복도(데이터 입력)'!$W229:$DR229,'자료입력 및 결과표시'!$C$13)&gt;=1),8,0)</f>
        <v>0</v>
      </c>
      <c r="ET229" s="17">
        <f>IF(AND(S229='자료입력 및 결과표시'!$B$14,COUNTIF('업무중복도(데이터 입력)'!$W229:$DR229,'자료입력 및 결과표시'!$C$14)&gt;=1),9,0)</f>
        <v>0</v>
      </c>
      <c r="EU229" s="17">
        <f>IF(AND(S229='자료입력 및 결과표시'!$B$15,COUNTIF('업무중복도(데이터 입력)'!$W229:$DR229,'자료입력 및 결과표시'!$C$15)&gt;=1),10,0)</f>
        <v>0</v>
      </c>
      <c r="EV229" s="17">
        <f>IF(AND(S229='자료입력 및 결과표시'!$B$16,COUNTIF('업무중복도(데이터 입력)'!$W229:$DR229,'자료입력 및 결과표시'!$C$16)&gt;=1),11,0)</f>
        <v>0</v>
      </c>
      <c r="EW229" s="17">
        <f>IF(AND(S229='자료입력 및 결과표시'!$B$17,COUNTIF('업무중복도(데이터 입력)'!$W229:$DR229,'자료입력 및 결과표시'!$C$17)&gt;=1),12,0)</f>
        <v>0</v>
      </c>
      <c r="EX229" s="17">
        <f>IF(AND(S229='자료입력 및 결과표시'!$B$18,COUNTIF('업무중복도(데이터 입력)'!$W229:$DR229,'자료입력 및 결과표시'!$C$18)&gt;=1),13,0)</f>
        <v>0</v>
      </c>
      <c r="EY229" s="17">
        <f>IF(AND(S229='자료입력 및 결과표시'!$B$19,COUNTIF('업무중복도(데이터 입력)'!$W229:$DR229,'자료입력 및 결과표시'!$C$19)&gt;=1),14,0)</f>
        <v>0</v>
      </c>
      <c r="EZ229" s="17">
        <f>IF(AND(S229='자료입력 및 결과표시'!$B$20,COUNTIF('업무중복도(데이터 입력)'!$W229:$DR229,'자료입력 및 결과표시'!$C$20)&gt;=1),15,0)</f>
        <v>0</v>
      </c>
      <c r="FA229" s="17">
        <f>IF(AND(S229='자료입력 및 결과표시'!$B$21,COUNTIF('업무중복도(데이터 입력)'!$W229:$DR229,'자료입력 및 결과표시'!$C$21)&gt;=1),16,0)</f>
        <v>0</v>
      </c>
      <c r="FD229" s="270" t="str">
        <f ca="1">IFERROR(MATCH('자료입력 및 결과표시'!$C$62,OFFSET($R$3,$FD228,,1000),0)+$FD228,"")</f>
        <v/>
      </c>
      <c r="FE229" s="271" t="str">
        <f t="shared" ca="1" si="503"/>
        <v/>
      </c>
      <c r="FK229" s="17">
        <f t="shared" si="504"/>
        <v>0</v>
      </c>
      <c r="FO229"/>
      <c r="FP229" s="17" t="str">
        <f t="shared" ca="1" si="505"/>
        <v/>
      </c>
      <c r="FQ229" s="270" t="str">
        <f ca="1">IFERROR(MATCH('자료입력 및 결과표시'!$C$62,OFFSET($R$3,$FQ228,,1000),0)+$FQ228,"")</f>
        <v/>
      </c>
      <c r="FR229" s="17" t="str">
        <f t="shared" ref="FR229:FR292" ca="1" si="506">IFERROR(INDEX(W$3:W$1003,$FQ229),"")</f>
        <v/>
      </c>
      <c r="FS229" s="17" t="str">
        <f t="shared" ref="FS229:FS292" ca="1" si="507">IFERROR(INDEX(X$3:X$1003,$FQ229),"")</f>
        <v/>
      </c>
      <c r="FT229" s="17" t="str">
        <f t="shared" ref="FT229:FT292" ca="1" si="508">IFERROR(INDEX(Y$3:Y$1003,$FQ229),"")</f>
        <v/>
      </c>
      <c r="FU229" s="17" t="str">
        <f t="shared" ref="FU229:FU292" ca="1" si="509">IFERROR(INDEX(Z$3:Z$1003,$FQ229),"")</f>
        <v/>
      </c>
      <c r="FV229" s="17" t="str">
        <f t="shared" ref="FV229:FV292" ca="1" si="510">IFERROR(INDEX(AA$3:AA$1003,$FQ229),"")</f>
        <v/>
      </c>
      <c r="FW229" s="17" t="str">
        <f t="shared" ref="FW229:FW292" ca="1" si="511">IFERROR(INDEX(AB$3:AB$1003,$FQ229),"")</f>
        <v/>
      </c>
      <c r="FX229" s="17" t="str">
        <f t="shared" ref="FX229:FX292" ca="1" si="512">IFERROR(INDEX(AC$3:AC$1003,$FQ229),"")</f>
        <v/>
      </c>
      <c r="FY229" s="17" t="str">
        <f t="shared" ref="FY229:FY292" ca="1" si="513">IFERROR(INDEX(AD$3:AD$1003,$FQ229),"")</f>
        <v/>
      </c>
      <c r="FZ229" s="17" t="str">
        <f t="shared" ref="FZ229:FZ292" ca="1" si="514">IFERROR(INDEX(AE$3:AE$1003,$FQ229),"")</f>
        <v/>
      </c>
      <c r="GA229" s="17" t="str">
        <f t="shared" ref="GA229:GA292" ca="1" si="515">IFERROR(INDEX(AF$3:AF$1003,$FQ229),"")</f>
        <v/>
      </c>
      <c r="GB229" s="17" t="str">
        <f t="shared" ref="GB229:GB292" ca="1" si="516">IFERROR(INDEX(AG$3:AG$1003,$FQ229),"")</f>
        <v/>
      </c>
      <c r="GC229" s="17" t="str">
        <f t="shared" ref="GC229:GC292" ca="1" si="517">IFERROR(INDEX(AH$3:AH$1003,$FQ229),"")</f>
        <v/>
      </c>
      <c r="GD229" s="17" t="str">
        <f t="shared" ref="GD229:GD292" ca="1" si="518">IFERROR(INDEX(AI$3:AI$1003,$FQ229),"")</f>
        <v/>
      </c>
      <c r="GE229" s="17" t="str">
        <f t="shared" ref="GE229:GE292" ca="1" si="519">IFERROR(INDEX(AJ$3:AJ$1003,$FQ229),"")</f>
        <v/>
      </c>
      <c r="GF229" s="17" t="str">
        <f t="shared" ref="GF229:GF292" ca="1" si="520">IFERROR(INDEX(AK$3:AK$1003,$FQ229),"")</f>
        <v/>
      </c>
      <c r="GG229" s="17" t="str">
        <f t="shared" ref="GG229:GG292" ca="1" si="521">IFERROR(INDEX(AL$3:AL$1003,$FQ229),"")</f>
        <v/>
      </c>
      <c r="GH229" s="17" t="str">
        <f t="shared" ref="GH229:GH292" ca="1" si="522">IFERROR(INDEX(AM$3:AM$1003,$FQ229),"")</f>
        <v/>
      </c>
      <c r="GI229" s="17" t="str">
        <f t="shared" ref="GI229:GI292" ca="1" si="523">IFERROR(INDEX(AN$3:AN$1003,$FQ229),"")</f>
        <v/>
      </c>
      <c r="GJ229" s="17" t="str">
        <f t="shared" ref="GJ229:GJ292" ca="1" si="524">IFERROR(INDEX(AO$3:AO$1003,$FQ229),"")</f>
        <v/>
      </c>
      <c r="GK229" s="17" t="str">
        <f t="shared" ref="GK229:GK292" ca="1" si="525">IFERROR(INDEX(AP$3:AP$1003,$FQ229),"")</f>
        <v/>
      </c>
      <c r="GL229" s="17" t="str">
        <f t="shared" ref="GL229:GL292" ca="1" si="526">IFERROR(INDEX(AQ$3:AQ$1003,$FQ229),"")</f>
        <v/>
      </c>
      <c r="GM229" s="17" t="str">
        <f t="shared" ref="GM229:GM292" ca="1" si="527">IFERROR(INDEX(AR$3:AR$1003,$FQ229),"")</f>
        <v/>
      </c>
      <c r="GN229" s="17" t="str">
        <f t="shared" ref="GN229:GN292" ca="1" si="528">IFERROR(INDEX(AS$3:AS$1003,$FQ229),"")</f>
        <v/>
      </c>
      <c r="GO229" s="17" t="str">
        <f t="shared" ref="GO229:GO292" ca="1" si="529">IFERROR(INDEX(AT$3:AT$1003,$FQ229),"")</f>
        <v/>
      </c>
      <c r="GP229" s="17" t="str">
        <f t="shared" ref="GP229:GP292" ca="1" si="530">IFERROR(INDEX(AU$3:AU$1003,$FQ229),"")</f>
        <v/>
      </c>
      <c r="GQ229" s="17" t="str">
        <f t="shared" ref="GQ229:GQ292" ca="1" si="531">IFERROR(INDEX(AV$3:AV$1003,$FQ229),"")</f>
        <v/>
      </c>
      <c r="GR229" s="17" t="str">
        <f t="shared" ref="GR229:GR292" ca="1" si="532">IFERROR(INDEX(AW$3:AW$1003,$FQ229),"")</f>
        <v/>
      </c>
      <c r="GS229" s="17" t="str">
        <f t="shared" ref="GS229:GS292" ca="1" si="533">IFERROR(INDEX(AX$3:AX$1003,$FQ229),"")</f>
        <v/>
      </c>
      <c r="GT229" s="17" t="str">
        <f t="shared" ref="GT229:GT292" ca="1" si="534">IFERROR(INDEX(AY$3:AY$1003,$FQ229),"")</f>
        <v/>
      </c>
      <c r="GU229" s="17" t="str">
        <f t="shared" ref="GU229:GU292" ca="1" si="535">IFERROR(INDEX(AZ$3:AZ$1003,$FQ229),"")</f>
        <v/>
      </c>
      <c r="GV229" s="17" t="str">
        <f t="shared" ref="GV229:GV292" ca="1" si="536">IFERROR(INDEX(BA$3:BA$1003,$FQ229),"")</f>
        <v/>
      </c>
      <c r="GW229" s="17" t="str">
        <f t="shared" ref="GW229:GW292" ca="1" si="537">IFERROR(INDEX(BB$3:BB$1003,$FQ229),"")</f>
        <v/>
      </c>
      <c r="GX229" s="17" t="str">
        <f t="shared" ref="GX229:GX292" ca="1" si="538">IFERROR(INDEX(BC$3:BC$1003,$FQ229),"")</f>
        <v/>
      </c>
      <c r="GY229" s="17" t="str">
        <f t="shared" ref="GY229:GY292" ca="1" si="539">IFERROR(INDEX(BD$3:BD$1003,$FQ229),"")</f>
        <v/>
      </c>
      <c r="GZ229" s="17" t="str">
        <f t="shared" ref="GZ229:GZ292" ca="1" si="540">IFERROR(INDEX(BE$3:BE$1003,$FQ229),"")</f>
        <v/>
      </c>
      <c r="HA229" s="17" t="str">
        <f t="shared" ref="HA229:HA292" ca="1" si="541">IFERROR(INDEX(BF$3:BF$1003,$FQ229),"")</f>
        <v/>
      </c>
      <c r="HB229" s="17" t="str">
        <f t="shared" ref="HB229:HB292" ca="1" si="542">IFERROR(INDEX(BG$3:BG$1003,$FQ229),"")</f>
        <v/>
      </c>
      <c r="HC229" s="17" t="str">
        <f t="shared" ref="HC229:HC292" ca="1" si="543">IFERROR(INDEX(BH$3:BH$1003,$FQ229),"")</f>
        <v/>
      </c>
      <c r="HD229" s="17" t="str">
        <f t="shared" ref="HD229:HD292" ca="1" si="544">IFERROR(INDEX(BI$3:BI$1003,$FQ229),"")</f>
        <v/>
      </c>
      <c r="HE229" s="17" t="str">
        <f t="shared" ref="HE229:HE292" ca="1" si="545">IFERROR(INDEX(BJ$3:BJ$1003,$FQ229),"")</f>
        <v/>
      </c>
      <c r="HF229" s="17" t="str">
        <f t="shared" ref="HF229:HF292" ca="1" si="546">IFERROR(INDEX(BK$3:BK$1003,$FQ229),"")</f>
        <v/>
      </c>
      <c r="HG229" s="17" t="str">
        <f t="shared" ref="HG229:HG292" ca="1" si="547">IFERROR(INDEX(BL$3:BL$1003,$FQ229),"")</f>
        <v/>
      </c>
      <c r="HH229" s="17" t="str">
        <f t="shared" ref="HH229:HH292" ca="1" si="548">IFERROR(INDEX(BM$3:BM$1003,$FQ229),"")</f>
        <v/>
      </c>
      <c r="HI229" s="17" t="str">
        <f t="shared" ref="HI229:HI292" ca="1" si="549">IFERROR(INDEX(BN$3:BN$1003,$FQ229),"")</f>
        <v/>
      </c>
      <c r="HJ229" s="17" t="str">
        <f t="shared" ref="HJ229:HJ292" ca="1" si="550">IFERROR(INDEX(BO$3:BO$1003,$FQ229),"")</f>
        <v/>
      </c>
      <c r="HK229" s="17" t="str">
        <f t="shared" ref="HK229:HK292" ca="1" si="551">IFERROR(INDEX(BP$3:BP$1003,$FQ229),"")</f>
        <v/>
      </c>
      <c r="HL229" s="17" t="str">
        <f t="shared" ref="HL229:HL292" ca="1" si="552">IFERROR(INDEX(BQ$3:BQ$1003,$FQ229),"")</f>
        <v/>
      </c>
      <c r="HM229" s="17" t="str">
        <f t="shared" ref="HM229:HM292" ca="1" si="553">IFERROR(INDEX(BR$3:BR$1003,$FQ229),"")</f>
        <v/>
      </c>
      <c r="HN229" s="17" t="str">
        <f t="shared" ref="HN229:HN292" ca="1" si="554">IFERROR(INDEX(BS$3:BS$1003,$FQ229),"")</f>
        <v/>
      </c>
      <c r="HO229" s="17" t="str">
        <f t="shared" ref="HO229:HO292" ca="1" si="555">IFERROR(INDEX(BT$3:BT$1003,$FQ229),"")</f>
        <v/>
      </c>
      <c r="HP229" s="17" t="str">
        <f t="shared" ref="HP229:HP292" ca="1" si="556">IFERROR(INDEX(BU$3:BU$1003,$FQ229),"")</f>
        <v/>
      </c>
      <c r="HQ229" s="17" t="str">
        <f t="shared" ref="HQ229:HQ292" ca="1" si="557">IFERROR(INDEX(BV$3:BV$1003,$FQ229),"")</f>
        <v/>
      </c>
      <c r="HR229" s="17" t="str">
        <f t="shared" ref="HR229:HR292" ca="1" si="558">IFERROR(INDEX(BW$3:BW$1003,$FQ229),"")</f>
        <v/>
      </c>
      <c r="HS229" s="17" t="str">
        <f t="shared" ref="HS229:HS292" ca="1" si="559">IFERROR(INDEX(BX$3:BX$1003,$FQ229),"")</f>
        <v/>
      </c>
      <c r="HT229" s="17" t="str">
        <f t="shared" ref="HT229:HT292" ca="1" si="560">IFERROR(INDEX(BY$3:BY$1003,$FQ229),"")</f>
        <v/>
      </c>
      <c r="HU229" s="17" t="str">
        <f t="shared" ref="HU229:HU292" ca="1" si="561">IFERROR(INDEX(BZ$3:BZ$1003,$FQ229),"")</f>
        <v/>
      </c>
      <c r="HV229" s="17" t="str">
        <f t="shared" ref="HV229:HV292" ca="1" si="562">IFERROR(INDEX(CA$3:CA$1003,$FQ229),"")</f>
        <v/>
      </c>
      <c r="HW229" s="17" t="str">
        <f t="shared" ref="HW229:HW292" ca="1" si="563">IFERROR(INDEX(CB$3:CB$1003,$FQ229),"")</f>
        <v/>
      </c>
      <c r="HX229" s="17" t="str">
        <f t="shared" ref="HX229:HX292" ca="1" si="564">IFERROR(INDEX(CC$3:CC$1003,$FQ229),"")</f>
        <v/>
      </c>
      <c r="HY229" s="17" t="str">
        <f t="shared" ref="HY229:HY292" ca="1" si="565">IFERROR(INDEX(CD$3:CD$1003,$FQ229),"")</f>
        <v/>
      </c>
      <c r="HZ229" s="17" t="str">
        <f t="shared" ref="HZ229:HZ292" ca="1" si="566">IFERROR(INDEX(CE$3:CE$1003,$FQ229),"")</f>
        <v/>
      </c>
      <c r="IA229" s="17" t="str">
        <f t="shared" ref="IA229:IA292" ca="1" si="567">IFERROR(INDEX(CF$3:CF$1003,$FQ229),"")</f>
        <v/>
      </c>
      <c r="IB229" s="17" t="str">
        <f t="shared" ref="IB229:IB292" ca="1" si="568">IFERROR(INDEX(CG$3:CG$1003,$FQ229),"")</f>
        <v/>
      </c>
      <c r="IC229" s="17" t="str">
        <f t="shared" ref="IC229:IC292" ca="1" si="569">IFERROR(INDEX(CH$3:CH$1003,$FQ229),"")</f>
        <v/>
      </c>
      <c r="ID229" s="17" t="str">
        <f t="shared" ref="ID229:ID292" ca="1" si="570">IFERROR(INDEX(CI$3:CI$1003,$FQ229),"")</f>
        <v/>
      </c>
      <c r="IE229" s="17" t="str">
        <f t="shared" ref="IE229:IE292" ca="1" si="571">IFERROR(INDEX(CJ$3:CJ$1003,$FQ229),"")</f>
        <v/>
      </c>
      <c r="IF229" s="17" t="str">
        <f t="shared" ref="IF229:IF292" ca="1" si="572">IFERROR(INDEX(CK$3:CK$1003,$FQ229),"")</f>
        <v/>
      </c>
      <c r="IG229" s="17" t="str">
        <f t="shared" ref="IG229:IG292" ca="1" si="573">IFERROR(INDEX(CL$3:CL$1003,$FQ229),"")</f>
        <v/>
      </c>
      <c r="IH229" s="17" t="str">
        <f t="shared" ref="IH229:IH292" ca="1" si="574">IFERROR(INDEX(CM$3:CM$1003,$FQ229),"")</f>
        <v/>
      </c>
      <c r="II229" s="17" t="str">
        <f t="shared" ref="II229:II292" ca="1" si="575">IFERROR(INDEX(CN$3:CN$1003,$FQ229),"")</f>
        <v/>
      </c>
      <c r="IJ229" s="17" t="str">
        <f t="shared" ref="IJ229:IJ292" ca="1" si="576">IFERROR(INDEX(CO$3:CO$1003,$FQ229),"")</f>
        <v/>
      </c>
      <c r="IK229" s="17" t="str">
        <f t="shared" ref="IK229:IK292" ca="1" si="577">IFERROR(INDEX(CP$3:CP$1003,$FQ229),"")</f>
        <v/>
      </c>
      <c r="IL229" s="17" t="str">
        <f t="shared" ref="IL229:IL292" ca="1" si="578">IFERROR(INDEX(CQ$3:CQ$1003,$FQ229),"")</f>
        <v/>
      </c>
      <c r="IM229" s="17" t="str">
        <f t="shared" ref="IM229:IM292" ca="1" si="579">IFERROR(INDEX(CR$3:CR$1003,$FQ229),"")</f>
        <v/>
      </c>
      <c r="IN229" s="17" t="str">
        <f t="shared" ref="IN229:IN292" ca="1" si="580">IFERROR(INDEX(CS$3:CS$1003,$FQ229),"")</f>
        <v/>
      </c>
      <c r="IO229" s="17" t="str">
        <f t="shared" ref="IO229:IO292" ca="1" si="581">IFERROR(INDEX(CT$3:CT$1003,$FQ229),"")</f>
        <v/>
      </c>
      <c r="IP229" s="17" t="str">
        <f t="shared" ref="IP229:IP292" ca="1" si="582">IFERROR(INDEX(CU$3:CU$1003,$FQ229),"")</f>
        <v/>
      </c>
      <c r="IQ229" s="17" t="str">
        <f t="shared" ref="IQ229:IQ292" ca="1" si="583">IFERROR(INDEX(CV$3:CV$1003,$FQ229),"")</f>
        <v/>
      </c>
      <c r="IR229" s="17" t="str">
        <f t="shared" ref="IR229:IR292" ca="1" si="584">IFERROR(INDEX(CW$3:CW$1003,$FQ229),"")</f>
        <v/>
      </c>
      <c r="IS229" s="17" t="str">
        <f t="shared" ref="IS229:IS292" ca="1" si="585">IFERROR(INDEX(CX$3:CX$1003,$FQ229),"")</f>
        <v/>
      </c>
      <c r="IT229" s="17" t="str">
        <f t="shared" ref="IT229:IT292" ca="1" si="586">IFERROR(INDEX(CY$3:CY$1003,$FQ229),"")</f>
        <v/>
      </c>
      <c r="IU229" s="17" t="str">
        <f t="shared" ref="IU229:IU292" ca="1" si="587">IFERROR(INDEX(CZ$3:CZ$1003,$FQ229),"")</f>
        <v/>
      </c>
      <c r="IV229" s="17" t="str">
        <f t="shared" ref="IV229:IV292" ca="1" si="588">IFERROR(INDEX(DA$3:DA$1003,$FQ229),"")</f>
        <v/>
      </c>
      <c r="IW229" s="17" t="str">
        <f t="shared" ref="IW229:IW292" ca="1" si="589">IFERROR(INDEX(DB$3:DB$1003,$FQ229),"")</f>
        <v/>
      </c>
      <c r="IX229" s="17" t="str">
        <f t="shared" ref="IX229:IX292" ca="1" si="590">IFERROR(INDEX(DC$3:DC$1003,$FQ229),"")</f>
        <v/>
      </c>
      <c r="IY229" s="17" t="str">
        <f t="shared" ref="IY229:IY292" ca="1" si="591">IFERROR(INDEX(DD$3:DD$1003,$FQ229),"")</f>
        <v/>
      </c>
      <c r="IZ229" s="17" t="str">
        <f t="shared" ref="IZ229:IZ292" ca="1" si="592">IFERROR(INDEX(DE$3:DE$1003,$FQ229),"")</f>
        <v/>
      </c>
      <c r="JA229" s="17" t="str">
        <f t="shared" ref="JA229:JA292" ca="1" si="593">IFERROR(INDEX(DF$3:DF$1003,$FQ229),"")</f>
        <v/>
      </c>
      <c r="JB229" s="17" t="str">
        <f t="shared" ref="JB229:JB292" ca="1" si="594">IFERROR(INDEX(DG$3:DG$1003,$FQ229),"")</f>
        <v/>
      </c>
      <c r="JC229" s="17" t="str">
        <f t="shared" ref="JC229:JC292" ca="1" si="595">IFERROR(INDEX(DH$3:DH$1003,$FQ229),"")</f>
        <v/>
      </c>
      <c r="JD229" s="17" t="str">
        <f t="shared" ref="JD229:JD292" ca="1" si="596">IFERROR(INDEX(DI$3:DI$1003,$FQ229),"")</f>
        <v/>
      </c>
      <c r="JE229" s="17" t="str">
        <f t="shared" ref="JE229:JE292" ca="1" si="597">IFERROR(INDEX(DJ$3:DJ$1003,$FQ229),"")</f>
        <v/>
      </c>
      <c r="JF229" s="17" t="str">
        <f t="shared" ref="JF229:JF292" ca="1" si="598">IFERROR(INDEX(DK$3:DK$1003,$FQ229),"")</f>
        <v/>
      </c>
      <c r="JG229" s="17" t="str">
        <f t="shared" ref="JG229:JG292" ca="1" si="599">IFERROR(INDEX(DL$3:DL$1003,$FQ229),"")</f>
        <v/>
      </c>
      <c r="JH229" s="17" t="str">
        <f t="shared" ref="JH229:JH292" ca="1" si="600">IFERROR(INDEX(DM$3:DM$1003,$FQ229),"")</f>
        <v/>
      </c>
      <c r="JI229" s="17" t="str">
        <f t="shared" ref="JI229:JI292" ca="1" si="601">IFERROR(INDEX(DN$3:DN$1003,$FQ229),"")</f>
        <v/>
      </c>
      <c r="JJ229" s="17" t="str">
        <f t="shared" ref="JJ229:JJ292" ca="1" si="602">IFERROR(INDEX(DO$3:DO$1003,$FQ229),"")</f>
        <v/>
      </c>
      <c r="JK229" s="17" t="str">
        <f t="shared" ref="JK229:JK292" ca="1" si="603">IFERROR(INDEX(DP$3:DP$1003,$FQ229),"")</f>
        <v/>
      </c>
      <c r="JL229" s="17" t="str">
        <f t="shared" ref="JL229:JL292" ca="1" si="604">IFERROR(INDEX(DQ$3:DQ$1003,$FQ229),"")</f>
        <v/>
      </c>
      <c r="JM229" s="17" t="str">
        <f t="shared" ref="JM229:JM292" ca="1" si="605">IFERROR(INDEX(DR$3:DR$1003,$FQ229),"")</f>
        <v/>
      </c>
    </row>
    <row r="230" spans="1:273">
      <c r="A230" s="17" t="str">
        <f t="shared" si="486"/>
        <v>\\\0</v>
      </c>
      <c r="B230" s="17" t="str">
        <f t="shared" si="487"/>
        <v>\\\0</v>
      </c>
      <c r="C230" s="17" t="str">
        <f t="shared" si="488"/>
        <v>\\\0</v>
      </c>
      <c r="D230" s="17" t="str">
        <f t="shared" si="489"/>
        <v>\\\0</v>
      </c>
      <c r="E230" s="17" t="str">
        <f t="shared" si="490"/>
        <v>\\\0</v>
      </c>
      <c r="F230" s="17" t="str">
        <f t="shared" si="491"/>
        <v>\\\0</v>
      </c>
      <c r="G230" s="17" t="str">
        <f t="shared" si="492"/>
        <v>\\\0</v>
      </c>
      <c r="H230" s="17" t="str">
        <f t="shared" si="493"/>
        <v>\\\0</v>
      </c>
      <c r="I230" s="17" t="str">
        <f t="shared" si="494"/>
        <v>\\\0</v>
      </c>
      <c r="J230" s="17" t="str">
        <f t="shared" si="495"/>
        <v>\\\0</v>
      </c>
      <c r="K230" s="17" t="str">
        <f t="shared" si="496"/>
        <v>\\\0</v>
      </c>
      <c r="L230" s="17" t="str">
        <f t="shared" si="497"/>
        <v>\\\0</v>
      </c>
      <c r="M230" s="17" t="str">
        <f t="shared" si="498"/>
        <v>\\\0</v>
      </c>
      <c r="N230" s="17" t="str">
        <f t="shared" si="499"/>
        <v>\\\0</v>
      </c>
      <c r="O230" s="17" t="str">
        <f t="shared" si="500"/>
        <v>\\\0</v>
      </c>
      <c r="P230" s="17" t="str">
        <f t="shared" si="501"/>
        <v>\\\0</v>
      </c>
      <c r="R230" s="17" t="str">
        <f t="shared" si="502"/>
        <v>\\</v>
      </c>
      <c r="S230" s="38"/>
      <c r="T230" s="39"/>
      <c r="U230" s="31"/>
      <c r="V230" s="32"/>
      <c r="W230" s="36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35"/>
      <c r="DS230" s="287"/>
      <c r="DT230" s="36"/>
      <c r="DU230" s="37"/>
      <c r="DV230" s="28">
        <f>IF(AND($S230='자료입력 및 결과표시'!$B$6,COUNTIF($W230:$DR230,'자료입력 및 결과표시'!$C$6)&gt;=1),IF(OR('자료입력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DW230" s="28">
        <f>IF(AND($S230='자료입력 및 결과표시'!$B$7,COUNTIF($W230:$DR230,'자료입력 및 결과표시'!$C$7)&gt;=1),IF(OR('자료입력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DX230" s="28">
        <f>IF(AND($S230='자료입력 및 결과표시'!$B$8,COUNTIF($W230:$DR230,'자료입력 및 결과표시'!$C$8)&gt;=1),IF(OR('자료입력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DY230" s="28">
        <f>IF(AND($S230='자료입력 및 결과표시'!$B$9,COUNTIF($W230:$DR230,'자료입력 및 결과표시'!$C$9)&gt;=1),IF(OR('자료입력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DZ230" s="28">
        <f>IF(AND($S230='자료입력 및 결과표시'!$B$10,COUNTIF($W230:$DR230,'자료입력 및 결과표시'!$C$10)&gt;=1),IF(OR('자료입력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A230" s="28">
        <f>IF(AND($S230='자료입력 및 결과표시'!$B$11,COUNTIF($W230:$DR230,'자료입력 및 결과표시'!$C$11)&gt;=1),IF(OR('자료입력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B230" s="28">
        <f>IF(AND($S230='자료입력 및 결과표시'!$B$12,COUNTIF($W230:$DR230,'자료입력 및 결과표시'!$C$12)&gt;=1),IF(OR('자료입력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C230" s="28">
        <f>IF(AND($S230='자료입력 및 결과표시'!$B$13,COUNTIF($W230:$DR230,'자료입력 및 결과표시'!$C$13)&gt;=1),IF(OR('자료입력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D230" s="28">
        <f>IF(AND($S230='자료입력 및 결과표시'!$B$14,COUNTIF($W230:$DR230,'자료입력 및 결과표시'!$C$14)&gt;=1),IF(OR('자료입력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E230" s="28">
        <f>IF(AND($S230='자료입력 및 결과표시'!$B$15,COUNTIF($W230:$DR230,'자료입력 및 결과표시'!$C$15)&gt;=1),IF(OR('자료입력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F230" s="28">
        <f>IF(AND($S230='자료입력 및 결과표시'!$B$16,COUNTIF($W230:$DR230,'자료입력 및 결과표시'!$C$16)&gt;=1),IF(OR('자료입력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G230" s="28">
        <f>IF(AND($S230='자료입력 및 결과표시'!$B$17,COUNTIF($W230:$DR230,'자료입력 및 결과표시'!$C$17)&gt;=1),IF(OR('자료입력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H230" s="28">
        <f>IF(AND($S230='자료입력 및 결과표시'!$B$18,COUNTIF($W230:$DR230,'자료입력 및 결과표시'!$C$18)&gt;=1),IF(OR('자료입력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I230" s="28">
        <f>IF(AND($S230='자료입력 및 결과표시'!$B$19,COUNTIF($W230:$DR230,'자료입력 및 결과표시'!$C$19)&gt;=1),IF(OR('자료입력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J230" s="28">
        <f>IF(AND($S230='자료입력 및 결과표시'!$B$20,COUNTIF($W230:$DR230,'자료입력 및 결과표시'!$C$20)&gt;=1),IF(OR('자료입력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K230" s="28">
        <f>IF(AND($S230='자료입력 및 결과표시'!$B$21,COUNTIF($W230:$DR230,'자료입력 및 결과표시'!$C$21)&gt;=1),IF(OR('자료입력 및 결과표시'!$B$4+90&gt;=$V230,'자료입력 및 결과표시'!$B$4&lt;$U230),0,IF($V230-'자료입력 및 결과표시'!$B$4-90&gt;='자료입력 및 결과표시'!$E$4,'자료입력 및 결과표시'!$E$4,$V230-'자료입력 및 결과표시'!$B$4-90)),0)</f>
        <v>0</v>
      </c>
      <c r="EL230" s="17">
        <f>IF(AND(S230='자료입력 및 결과표시'!$B$6,COUNTIF('업무중복도(데이터 입력)'!$W230:$DR230,'자료입력 및 결과표시'!$C$6)&gt;=1),1,0)</f>
        <v>0</v>
      </c>
      <c r="EM230" s="17">
        <f>IF(AND(S230='자료입력 및 결과표시'!$B$7,COUNTIF('업무중복도(데이터 입력)'!$W230:$DR230,'자료입력 및 결과표시'!$C$7)&gt;=1),2,0)</f>
        <v>0</v>
      </c>
      <c r="EN230" s="17">
        <f>IF(AND(S230='자료입력 및 결과표시'!$B$8,COUNTIF('업무중복도(데이터 입력)'!$W230:$DR230,'자료입력 및 결과표시'!$C$8)&gt;=1),3,0)</f>
        <v>0</v>
      </c>
      <c r="EO230" s="17">
        <f>IF(AND(S230='자료입력 및 결과표시'!$B$9,COUNTIF('업무중복도(데이터 입력)'!$W230:$DR230,'자료입력 및 결과표시'!$C$9)&gt;=1),4,0)</f>
        <v>0</v>
      </c>
      <c r="EP230" s="17">
        <f>IF(AND(S230='자료입력 및 결과표시'!$B$10,COUNTIF('업무중복도(데이터 입력)'!$W230:$DR230,'자료입력 및 결과표시'!$C$10)&gt;=1),5,0)</f>
        <v>0</v>
      </c>
      <c r="EQ230" s="17">
        <f>IF(AND(S230='자료입력 및 결과표시'!$B$11,COUNTIF('업무중복도(데이터 입력)'!$W230:$DR230,'자료입력 및 결과표시'!$C$11)&gt;=1),6,0)</f>
        <v>0</v>
      </c>
      <c r="ER230" s="17">
        <f>IF(AND(S230='자료입력 및 결과표시'!$B$12,COUNTIF('업무중복도(데이터 입력)'!$W230:$DR230,'자료입력 및 결과표시'!$C$12)&gt;=1),7,0)</f>
        <v>0</v>
      </c>
      <c r="ES230" s="17">
        <f>IF(AND(S230='자료입력 및 결과표시'!$B$13,COUNTIF('업무중복도(데이터 입력)'!$W230:$DR230,'자료입력 및 결과표시'!$C$13)&gt;=1),8,0)</f>
        <v>0</v>
      </c>
      <c r="ET230" s="17">
        <f>IF(AND(S230='자료입력 및 결과표시'!$B$14,COUNTIF('업무중복도(데이터 입력)'!$W230:$DR230,'자료입력 및 결과표시'!$C$14)&gt;=1),9,0)</f>
        <v>0</v>
      </c>
      <c r="EU230" s="17">
        <f>IF(AND(S230='자료입력 및 결과표시'!$B$15,COUNTIF('업무중복도(데이터 입력)'!$W230:$DR230,'자료입력 및 결과표시'!$C$15)&gt;=1),10,0)</f>
        <v>0</v>
      </c>
      <c r="EV230" s="17">
        <f>IF(AND(S230='자료입력 및 결과표시'!$B$16,COUNTIF('업무중복도(데이터 입력)'!$W230:$DR230,'자료입력 및 결과표시'!$C$16)&gt;=1),11,0)</f>
        <v>0</v>
      </c>
      <c r="EW230" s="17">
        <f>IF(AND(S230='자료입력 및 결과표시'!$B$17,COUNTIF('업무중복도(데이터 입력)'!$W230:$DR230,'자료입력 및 결과표시'!$C$17)&gt;=1),12,0)</f>
        <v>0</v>
      </c>
      <c r="EX230" s="17">
        <f>IF(AND(S230='자료입력 및 결과표시'!$B$18,COUNTIF('업무중복도(데이터 입력)'!$W230:$DR230,'자료입력 및 결과표시'!$C$18)&gt;=1),13,0)</f>
        <v>0</v>
      </c>
      <c r="EY230" s="17">
        <f>IF(AND(S230='자료입력 및 결과표시'!$B$19,COUNTIF('업무중복도(데이터 입력)'!$W230:$DR230,'자료입력 및 결과표시'!$C$19)&gt;=1),14,0)</f>
        <v>0</v>
      </c>
      <c r="EZ230" s="17">
        <f>IF(AND(S230='자료입력 및 결과표시'!$B$20,COUNTIF('업무중복도(데이터 입력)'!$W230:$DR230,'자료입력 및 결과표시'!$C$20)&gt;=1),15,0)</f>
        <v>0</v>
      </c>
      <c r="FA230" s="17">
        <f>IF(AND(S230='자료입력 및 결과표시'!$B$21,COUNTIF('업무중복도(데이터 입력)'!$W230:$DR230,'자료입력 및 결과표시'!$C$21)&gt;=1),16,0)</f>
        <v>0</v>
      </c>
      <c r="FD230" s="270" t="str">
        <f ca="1">IFERROR(MATCH('자료입력 및 결과표시'!$C$62,OFFSET($R$3,$FD229,,1000),0)+$FD229,"")</f>
        <v/>
      </c>
      <c r="FE230" s="271" t="str">
        <f t="shared" ca="1" si="503"/>
        <v/>
      </c>
      <c r="FK230" s="17">
        <f t="shared" si="504"/>
        <v>0</v>
      </c>
      <c r="FO230"/>
      <c r="FP230" s="17" t="str">
        <f t="shared" ca="1" si="505"/>
        <v/>
      </c>
      <c r="FQ230" s="270" t="str">
        <f ca="1">IFERROR(MATCH('자료입력 및 결과표시'!$C$62,OFFSET($R$3,$FQ229,,1000),0)+$FQ229,"")</f>
        <v/>
      </c>
      <c r="FR230" s="17" t="str">
        <f t="shared" ca="1" si="506"/>
        <v/>
      </c>
      <c r="FS230" s="17" t="str">
        <f t="shared" ca="1" si="507"/>
        <v/>
      </c>
      <c r="FT230" s="17" t="str">
        <f t="shared" ca="1" si="508"/>
        <v/>
      </c>
      <c r="FU230" s="17" t="str">
        <f t="shared" ca="1" si="509"/>
        <v/>
      </c>
      <c r="FV230" s="17" t="str">
        <f t="shared" ca="1" si="510"/>
        <v/>
      </c>
      <c r="FW230" s="17" t="str">
        <f t="shared" ca="1" si="511"/>
        <v/>
      </c>
      <c r="FX230" s="17" t="str">
        <f t="shared" ca="1" si="512"/>
        <v/>
      </c>
      <c r="FY230" s="17" t="str">
        <f t="shared" ca="1" si="513"/>
        <v/>
      </c>
      <c r="FZ230" s="17" t="str">
        <f t="shared" ca="1" si="514"/>
        <v/>
      </c>
      <c r="GA230" s="17" t="str">
        <f t="shared" ca="1" si="515"/>
        <v/>
      </c>
      <c r="GB230" s="17" t="str">
        <f t="shared" ca="1" si="516"/>
        <v/>
      </c>
      <c r="GC230" s="17" t="str">
        <f t="shared" ca="1" si="517"/>
        <v/>
      </c>
      <c r="GD230" s="17" t="str">
        <f t="shared" ca="1" si="518"/>
        <v/>
      </c>
      <c r="GE230" s="17" t="str">
        <f t="shared" ca="1" si="519"/>
        <v/>
      </c>
      <c r="GF230" s="17" t="str">
        <f t="shared" ca="1" si="520"/>
        <v/>
      </c>
      <c r="GG230" s="17" t="str">
        <f t="shared" ca="1" si="521"/>
        <v/>
      </c>
      <c r="GH230" s="17" t="str">
        <f t="shared" ca="1" si="522"/>
        <v/>
      </c>
      <c r="GI230" s="17" t="str">
        <f t="shared" ca="1" si="523"/>
        <v/>
      </c>
      <c r="GJ230" s="17" t="str">
        <f t="shared" ca="1" si="524"/>
        <v/>
      </c>
      <c r="GK230" s="17" t="str">
        <f t="shared" ca="1" si="525"/>
        <v/>
      </c>
      <c r="GL230" s="17" t="str">
        <f t="shared" ca="1" si="526"/>
        <v/>
      </c>
      <c r="GM230" s="17" t="str">
        <f t="shared" ca="1" si="527"/>
        <v/>
      </c>
      <c r="GN230" s="17" t="str">
        <f t="shared" ca="1" si="528"/>
        <v/>
      </c>
      <c r="GO230" s="17" t="str">
        <f t="shared" ca="1" si="529"/>
        <v/>
      </c>
      <c r="GP230" s="17" t="str">
        <f t="shared" ca="1" si="530"/>
        <v/>
      </c>
      <c r="GQ230" s="17" t="str">
        <f t="shared" ca="1" si="531"/>
        <v/>
      </c>
      <c r="GR230" s="17" t="str">
        <f t="shared" ca="1" si="532"/>
        <v/>
      </c>
      <c r="GS230" s="17" t="str">
        <f t="shared" ca="1" si="533"/>
        <v/>
      </c>
      <c r="GT230" s="17" t="str">
        <f t="shared" ca="1" si="534"/>
        <v/>
      </c>
      <c r="GU230" s="17" t="str">
        <f t="shared" ca="1" si="535"/>
        <v/>
      </c>
      <c r="GV230" s="17" t="str">
        <f t="shared" ca="1" si="536"/>
        <v/>
      </c>
      <c r="GW230" s="17" t="str">
        <f t="shared" ca="1" si="537"/>
        <v/>
      </c>
      <c r="GX230" s="17" t="str">
        <f t="shared" ca="1" si="538"/>
        <v/>
      </c>
      <c r="GY230" s="17" t="str">
        <f t="shared" ca="1" si="539"/>
        <v/>
      </c>
      <c r="GZ230" s="17" t="str">
        <f t="shared" ca="1" si="540"/>
        <v/>
      </c>
      <c r="HA230" s="17" t="str">
        <f t="shared" ca="1" si="541"/>
        <v/>
      </c>
      <c r="HB230" s="17" t="str">
        <f t="shared" ca="1" si="542"/>
        <v/>
      </c>
      <c r="HC230" s="17" t="str">
        <f t="shared" ca="1" si="543"/>
        <v/>
      </c>
      <c r="HD230" s="17" t="str">
        <f t="shared" ca="1" si="544"/>
        <v/>
      </c>
      <c r="HE230" s="17" t="str">
        <f t="shared" ca="1" si="545"/>
        <v/>
      </c>
      <c r="HF230" s="17" t="str">
        <f t="shared" ca="1" si="546"/>
        <v/>
      </c>
      <c r="HG230" s="17" t="str">
        <f t="shared" ca="1" si="547"/>
        <v/>
      </c>
      <c r="HH230" s="17" t="str">
        <f t="shared" ca="1" si="548"/>
        <v/>
      </c>
      <c r="HI230" s="17" t="str">
        <f t="shared" ca="1" si="549"/>
        <v/>
      </c>
      <c r="HJ230" s="17" t="str">
        <f t="shared" ca="1" si="550"/>
        <v/>
      </c>
      <c r="HK230" s="17" t="str">
        <f t="shared" ca="1" si="551"/>
        <v/>
      </c>
      <c r="HL230" s="17" t="str">
        <f t="shared" ca="1" si="552"/>
        <v/>
      </c>
      <c r="HM230" s="17" t="str">
        <f t="shared" ca="1" si="553"/>
        <v/>
      </c>
      <c r="HN230" s="17" t="str">
        <f t="shared" ca="1" si="554"/>
        <v/>
      </c>
      <c r="HO230" s="17" t="str">
        <f t="shared" ca="1" si="555"/>
        <v/>
      </c>
      <c r="HP230" s="17" t="str">
        <f t="shared" ca="1" si="556"/>
        <v/>
      </c>
      <c r="HQ230" s="17" t="str">
        <f t="shared" ca="1" si="557"/>
        <v/>
      </c>
      <c r="HR230" s="17" t="str">
        <f t="shared" ca="1" si="558"/>
        <v/>
      </c>
      <c r="HS230" s="17" t="str">
        <f t="shared" ca="1" si="559"/>
        <v/>
      </c>
      <c r="HT230" s="17" t="str">
        <f t="shared" ca="1" si="560"/>
        <v/>
      </c>
      <c r="HU230" s="17" t="str">
        <f t="shared" ca="1" si="561"/>
        <v/>
      </c>
      <c r="HV230" s="17" t="str">
        <f t="shared" ca="1" si="562"/>
        <v/>
      </c>
      <c r="HW230" s="17" t="str">
        <f t="shared" ca="1" si="563"/>
        <v/>
      </c>
      <c r="HX230" s="17" t="str">
        <f t="shared" ca="1" si="564"/>
        <v/>
      </c>
      <c r="HY230" s="17" t="str">
        <f t="shared" ca="1" si="565"/>
        <v/>
      </c>
      <c r="HZ230" s="17" t="str">
        <f t="shared" ca="1" si="566"/>
        <v/>
      </c>
      <c r="IA230" s="17" t="str">
        <f t="shared" ca="1" si="567"/>
        <v/>
      </c>
      <c r="IB230" s="17" t="str">
        <f t="shared" ca="1" si="568"/>
        <v/>
      </c>
      <c r="IC230" s="17" t="str">
        <f t="shared" ca="1" si="569"/>
        <v/>
      </c>
      <c r="ID230" s="17" t="str">
        <f t="shared" ca="1" si="570"/>
        <v/>
      </c>
      <c r="IE230" s="17" t="str">
        <f t="shared" ca="1" si="571"/>
        <v/>
      </c>
      <c r="IF230" s="17" t="str">
        <f t="shared" ca="1" si="572"/>
        <v/>
      </c>
      <c r="IG230" s="17" t="str">
        <f t="shared" ca="1" si="573"/>
        <v/>
      </c>
      <c r="IH230" s="17" t="str">
        <f t="shared" ca="1" si="574"/>
        <v/>
      </c>
      <c r="II230" s="17" t="str">
        <f t="shared" ca="1" si="575"/>
        <v/>
      </c>
      <c r="IJ230" s="17" t="str">
        <f t="shared" ca="1" si="576"/>
        <v/>
      </c>
      <c r="IK230" s="17" t="str">
        <f t="shared" ca="1" si="577"/>
        <v/>
      </c>
      <c r="IL230" s="17" t="str">
        <f t="shared" ca="1" si="578"/>
        <v/>
      </c>
      <c r="IM230" s="17" t="str">
        <f t="shared" ca="1" si="579"/>
        <v/>
      </c>
      <c r="IN230" s="17" t="str">
        <f t="shared" ca="1" si="580"/>
        <v/>
      </c>
      <c r="IO230" s="17" t="str">
        <f t="shared" ca="1" si="581"/>
        <v/>
      </c>
      <c r="IP230" s="17" t="str">
        <f t="shared" ca="1" si="582"/>
        <v/>
      </c>
      <c r="IQ230" s="17" t="str">
        <f t="shared" ca="1" si="583"/>
        <v/>
      </c>
      <c r="IR230" s="17" t="str">
        <f t="shared" ca="1" si="584"/>
        <v/>
      </c>
      <c r="IS230" s="17" t="str">
        <f t="shared" ca="1" si="585"/>
        <v/>
      </c>
      <c r="IT230" s="17" t="str">
        <f t="shared" ca="1" si="586"/>
        <v/>
      </c>
      <c r="IU230" s="17" t="str">
        <f t="shared" ca="1" si="587"/>
        <v/>
      </c>
      <c r="IV230" s="17" t="str">
        <f t="shared" ca="1" si="588"/>
        <v/>
      </c>
      <c r="IW230" s="17" t="str">
        <f t="shared" ca="1" si="589"/>
        <v/>
      </c>
      <c r="IX230" s="17" t="str">
        <f t="shared" ca="1" si="590"/>
        <v/>
      </c>
      <c r="IY230" s="17" t="str">
        <f t="shared" ca="1" si="591"/>
        <v/>
      </c>
      <c r="IZ230" s="17" t="str">
        <f t="shared" ca="1" si="592"/>
        <v/>
      </c>
      <c r="JA230" s="17" t="str">
        <f t="shared" ca="1" si="593"/>
        <v/>
      </c>
      <c r="JB230" s="17" t="str">
        <f t="shared" ca="1" si="594"/>
        <v/>
      </c>
      <c r="JC230" s="17" t="str">
        <f t="shared" ca="1" si="595"/>
        <v/>
      </c>
      <c r="JD230" s="17" t="str">
        <f t="shared" ca="1" si="596"/>
        <v/>
      </c>
      <c r="JE230" s="17" t="str">
        <f t="shared" ca="1" si="597"/>
        <v/>
      </c>
      <c r="JF230" s="17" t="str">
        <f t="shared" ca="1" si="598"/>
        <v/>
      </c>
      <c r="JG230" s="17" t="str">
        <f t="shared" ca="1" si="599"/>
        <v/>
      </c>
      <c r="JH230" s="17" t="str">
        <f t="shared" ca="1" si="600"/>
        <v/>
      </c>
      <c r="JI230" s="17" t="str">
        <f t="shared" ca="1" si="601"/>
        <v/>
      </c>
      <c r="JJ230" s="17" t="str">
        <f t="shared" ca="1" si="602"/>
        <v/>
      </c>
      <c r="JK230" s="17" t="str">
        <f t="shared" ca="1" si="603"/>
        <v/>
      </c>
      <c r="JL230" s="17" t="str">
        <f t="shared" ca="1" si="604"/>
        <v/>
      </c>
      <c r="JM230" s="17" t="str">
        <f t="shared" ca="1" si="605"/>
        <v/>
      </c>
    </row>
    <row r="231" spans="1:273">
      <c r="A231" s="17" t="str">
        <f t="shared" si="486"/>
        <v>\\\0</v>
      </c>
      <c r="B231" s="17" t="str">
        <f t="shared" si="487"/>
        <v>\\\0</v>
      </c>
      <c r="C231" s="17" t="str">
        <f t="shared" si="488"/>
        <v>\\\0</v>
      </c>
      <c r="D231" s="17" t="str">
        <f t="shared" si="489"/>
        <v>\\\0</v>
      </c>
      <c r="E231" s="17" t="str">
        <f t="shared" si="490"/>
        <v>\\\0</v>
      </c>
      <c r="F231" s="17" t="str">
        <f t="shared" si="491"/>
        <v>\\\0</v>
      </c>
      <c r="G231" s="17" t="str">
        <f t="shared" si="492"/>
        <v>\\\0</v>
      </c>
      <c r="H231" s="17" t="str">
        <f t="shared" si="493"/>
        <v>\\\0</v>
      </c>
      <c r="I231" s="17" t="str">
        <f t="shared" si="494"/>
        <v>\\\0</v>
      </c>
      <c r="J231" s="17" t="str">
        <f t="shared" si="495"/>
        <v>\\\0</v>
      </c>
      <c r="K231" s="17" t="str">
        <f t="shared" si="496"/>
        <v>\\\0</v>
      </c>
      <c r="L231" s="17" t="str">
        <f t="shared" si="497"/>
        <v>\\\0</v>
      </c>
      <c r="M231" s="17" t="str">
        <f t="shared" si="498"/>
        <v>\\\0</v>
      </c>
      <c r="N231" s="17" t="str">
        <f t="shared" si="499"/>
        <v>\\\0</v>
      </c>
      <c r="O231" s="17" t="str">
        <f t="shared" si="500"/>
        <v>\\\0</v>
      </c>
      <c r="P231" s="17" t="str">
        <f t="shared" si="501"/>
        <v>\\\0</v>
      </c>
      <c r="R231" s="17" t="str">
        <f t="shared" si="502"/>
        <v>\\</v>
      </c>
      <c r="S231" s="38"/>
      <c r="T231" s="39"/>
      <c r="U231" s="31"/>
      <c r="V231" s="32"/>
      <c r="W231" s="36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35"/>
      <c r="DS231" s="287"/>
      <c r="DT231" s="36"/>
      <c r="DU231" s="37"/>
      <c r="DV231" s="28">
        <f>IF(AND($S231='자료입력 및 결과표시'!$B$6,COUNTIF($W231:$DR231,'자료입력 및 결과표시'!$C$6)&gt;=1),IF(OR('자료입력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DW231" s="28">
        <f>IF(AND($S231='자료입력 및 결과표시'!$B$7,COUNTIF($W231:$DR231,'자료입력 및 결과표시'!$C$7)&gt;=1),IF(OR('자료입력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DX231" s="28">
        <f>IF(AND($S231='자료입력 및 결과표시'!$B$8,COUNTIF($W231:$DR231,'자료입력 및 결과표시'!$C$8)&gt;=1),IF(OR('자료입력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DY231" s="28">
        <f>IF(AND($S231='자료입력 및 결과표시'!$B$9,COUNTIF($W231:$DR231,'자료입력 및 결과표시'!$C$9)&gt;=1),IF(OR('자료입력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DZ231" s="28">
        <f>IF(AND($S231='자료입력 및 결과표시'!$B$10,COUNTIF($W231:$DR231,'자료입력 및 결과표시'!$C$10)&gt;=1),IF(OR('자료입력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A231" s="28">
        <f>IF(AND($S231='자료입력 및 결과표시'!$B$11,COUNTIF($W231:$DR231,'자료입력 및 결과표시'!$C$11)&gt;=1),IF(OR('자료입력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B231" s="28">
        <f>IF(AND($S231='자료입력 및 결과표시'!$B$12,COUNTIF($W231:$DR231,'자료입력 및 결과표시'!$C$12)&gt;=1),IF(OR('자료입력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C231" s="28">
        <f>IF(AND($S231='자료입력 및 결과표시'!$B$13,COUNTIF($W231:$DR231,'자료입력 및 결과표시'!$C$13)&gt;=1),IF(OR('자료입력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D231" s="28">
        <f>IF(AND($S231='자료입력 및 결과표시'!$B$14,COUNTIF($W231:$DR231,'자료입력 및 결과표시'!$C$14)&gt;=1),IF(OR('자료입력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E231" s="28">
        <f>IF(AND($S231='자료입력 및 결과표시'!$B$15,COUNTIF($W231:$DR231,'자료입력 및 결과표시'!$C$15)&gt;=1),IF(OR('자료입력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F231" s="28">
        <f>IF(AND($S231='자료입력 및 결과표시'!$B$16,COUNTIF($W231:$DR231,'자료입력 및 결과표시'!$C$16)&gt;=1),IF(OR('자료입력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G231" s="28">
        <f>IF(AND($S231='자료입력 및 결과표시'!$B$17,COUNTIF($W231:$DR231,'자료입력 및 결과표시'!$C$17)&gt;=1),IF(OR('자료입력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H231" s="28">
        <f>IF(AND($S231='자료입력 및 결과표시'!$B$18,COUNTIF($W231:$DR231,'자료입력 및 결과표시'!$C$18)&gt;=1),IF(OR('자료입력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I231" s="28">
        <f>IF(AND($S231='자료입력 및 결과표시'!$B$19,COUNTIF($W231:$DR231,'자료입력 및 결과표시'!$C$19)&gt;=1),IF(OR('자료입력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J231" s="28">
        <f>IF(AND($S231='자료입력 및 결과표시'!$B$20,COUNTIF($W231:$DR231,'자료입력 및 결과표시'!$C$20)&gt;=1),IF(OR('자료입력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K231" s="28">
        <f>IF(AND($S231='자료입력 및 결과표시'!$B$21,COUNTIF($W231:$DR231,'자료입력 및 결과표시'!$C$21)&gt;=1),IF(OR('자료입력 및 결과표시'!$B$4+90&gt;=$V231,'자료입력 및 결과표시'!$B$4&lt;$U231),0,IF($V231-'자료입력 및 결과표시'!$B$4-90&gt;='자료입력 및 결과표시'!$E$4,'자료입력 및 결과표시'!$E$4,$V231-'자료입력 및 결과표시'!$B$4-90)),0)</f>
        <v>0</v>
      </c>
      <c r="EL231" s="17">
        <f>IF(AND(S231='자료입력 및 결과표시'!$B$6,COUNTIF('업무중복도(데이터 입력)'!$W231:$DR231,'자료입력 및 결과표시'!$C$6)&gt;=1),1,0)</f>
        <v>0</v>
      </c>
      <c r="EM231" s="17">
        <f>IF(AND(S231='자료입력 및 결과표시'!$B$7,COUNTIF('업무중복도(데이터 입력)'!$W231:$DR231,'자료입력 및 결과표시'!$C$7)&gt;=1),2,0)</f>
        <v>0</v>
      </c>
      <c r="EN231" s="17">
        <f>IF(AND(S231='자료입력 및 결과표시'!$B$8,COUNTIF('업무중복도(데이터 입력)'!$W231:$DR231,'자료입력 및 결과표시'!$C$8)&gt;=1),3,0)</f>
        <v>0</v>
      </c>
      <c r="EO231" s="17">
        <f>IF(AND(S231='자료입력 및 결과표시'!$B$9,COUNTIF('업무중복도(데이터 입력)'!$W231:$DR231,'자료입력 및 결과표시'!$C$9)&gt;=1),4,0)</f>
        <v>0</v>
      </c>
      <c r="EP231" s="17">
        <f>IF(AND(S231='자료입력 및 결과표시'!$B$10,COUNTIF('업무중복도(데이터 입력)'!$W231:$DR231,'자료입력 및 결과표시'!$C$10)&gt;=1),5,0)</f>
        <v>0</v>
      </c>
      <c r="EQ231" s="17">
        <f>IF(AND(S231='자료입력 및 결과표시'!$B$11,COUNTIF('업무중복도(데이터 입력)'!$W231:$DR231,'자료입력 및 결과표시'!$C$11)&gt;=1),6,0)</f>
        <v>0</v>
      </c>
      <c r="ER231" s="17">
        <f>IF(AND(S231='자료입력 및 결과표시'!$B$12,COUNTIF('업무중복도(데이터 입력)'!$W231:$DR231,'자료입력 및 결과표시'!$C$12)&gt;=1),7,0)</f>
        <v>0</v>
      </c>
      <c r="ES231" s="17">
        <f>IF(AND(S231='자료입력 및 결과표시'!$B$13,COUNTIF('업무중복도(데이터 입력)'!$W231:$DR231,'자료입력 및 결과표시'!$C$13)&gt;=1),8,0)</f>
        <v>0</v>
      </c>
      <c r="ET231" s="17">
        <f>IF(AND(S231='자료입력 및 결과표시'!$B$14,COUNTIF('업무중복도(데이터 입력)'!$W231:$DR231,'자료입력 및 결과표시'!$C$14)&gt;=1),9,0)</f>
        <v>0</v>
      </c>
      <c r="EU231" s="17">
        <f>IF(AND(S231='자료입력 및 결과표시'!$B$15,COUNTIF('업무중복도(데이터 입력)'!$W231:$DR231,'자료입력 및 결과표시'!$C$15)&gt;=1),10,0)</f>
        <v>0</v>
      </c>
      <c r="EV231" s="17">
        <f>IF(AND(S231='자료입력 및 결과표시'!$B$16,COUNTIF('업무중복도(데이터 입력)'!$W231:$DR231,'자료입력 및 결과표시'!$C$16)&gt;=1),11,0)</f>
        <v>0</v>
      </c>
      <c r="EW231" s="17">
        <f>IF(AND(S231='자료입력 및 결과표시'!$B$17,COUNTIF('업무중복도(데이터 입력)'!$W231:$DR231,'자료입력 및 결과표시'!$C$17)&gt;=1),12,0)</f>
        <v>0</v>
      </c>
      <c r="EX231" s="17">
        <f>IF(AND(S231='자료입력 및 결과표시'!$B$18,COUNTIF('업무중복도(데이터 입력)'!$W231:$DR231,'자료입력 및 결과표시'!$C$18)&gt;=1),13,0)</f>
        <v>0</v>
      </c>
      <c r="EY231" s="17">
        <f>IF(AND(S231='자료입력 및 결과표시'!$B$19,COUNTIF('업무중복도(데이터 입력)'!$W231:$DR231,'자료입력 및 결과표시'!$C$19)&gt;=1),14,0)</f>
        <v>0</v>
      </c>
      <c r="EZ231" s="17">
        <f>IF(AND(S231='자료입력 및 결과표시'!$B$20,COUNTIF('업무중복도(데이터 입력)'!$W231:$DR231,'자료입력 및 결과표시'!$C$20)&gt;=1),15,0)</f>
        <v>0</v>
      </c>
      <c r="FA231" s="17">
        <f>IF(AND(S231='자료입력 및 결과표시'!$B$21,COUNTIF('업무중복도(데이터 입력)'!$W231:$DR231,'자료입력 및 결과표시'!$C$21)&gt;=1),16,0)</f>
        <v>0</v>
      </c>
      <c r="FD231" s="270" t="str">
        <f ca="1">IFERROR(MATCH('자료입력 및 결과표시'!$C$62,OFFSET($R$3,$FD230,,1000),0)+$FD230,"")</f>
        <v/>
      </c>
      <c r="FE231" s="271" t="str">
        <f t="shared" ca="1" si="503"/>
        <v/>
      </c>
      <c r="FK231" s="17">
        <f t="shared" si="504"/>
        <v>0</v>
      </c>
      <c r="FO231"/>
      <c r="FP231" s="17" t="str">
        <f t="shared" ca="1" si="505"/>
        <v/>
      </c>
      <c r="FQ231" s="270" t="str">
        <f ca="1">IFERROR(MATCH('자료입력 및 결과표시'!$C$62,OFFSET($R$3,$FQ230,,1000),0)+$FQ230,"")</f>
        <v/>
      </c>
      <c r="FR231" s="17" t="str">
        <f t="shared" ca="1" si="506"/>
        <v/>
      </c>
      <c r="FS231" s="17" t="str">
        <f t="shared" ca="1" si="507"/>
        <v/>
      </c>
      <c r="FT231" s="17" t="str">
        <f t="shared" ca="1" si="508"/>
        <v/>
      </c>
      <c r="FU231" s="17" t="str">
        <f t="shared" ca="1" si="509"/>
        <v/>
      </c>
      <c r="FV231" s="17" t="str">
        <f t="shared" ca="1" si="510"/>
        <v/>
      </c>
      <c r="FW231" s="17" t="str">
        <f t="shared" ca="1" si="511"/>
        <v/>
      </c>
      <c r="FX231" s="17" t="str">
        <f t="shared" ca="1" si="512"/>
        <v/>
      </c>
      <c r="FY231" s="17" t="str">
        <f t="shared" ca="1" si="513"/>
        <v/>
      </c>
      <c r="FZ231" s="17" t="str">
        <f t="shared" ca="1" si="514"/>
        <v/>
      </c>
      <c r="GA231" s="17" t="str">
        <f t="shared" ca="1" si="515"/>
        <v/>
      </c>
      <c r="GB231" s="17" t="str">
        <f t="shared" ca="1" si="516"/>
        <v/>
      </c>
      <c r="GC231" s="17" t="str">
        <f t="shared" ca="1" si="517"/>
        <v/>
      </c>
      <c r="GD231" s="17" t="str">
        <f t="shared" ca="1" si="518"/>
        <v/>
      </c>
      <c r="GE231" s="17" t="str">
        <f t="shared" ca="1" si="519"/>
        <v/>
      </c>
      <c r="GF231" s="17" t="str">
        <f t="shared" ca="1" si="520"/>
        <v/>
      </c>
      <c r="GG231" s="17" t="str">
        <f t="shared" ca="1" si="521"/>
        <v/>
      </c>
      <c r="GH231" s="17" t="str">
        <f t="shared" ca="1" si="522"/>
        <v/>
      </c>
      <c r="GI231" s="17" t="str">
        <f t="shared" ca="1" si="523"/>
        <v/>
      </c>
      <c r="GJ231" s="17" t="str">
        <f t="shared" ca="1" si="524"/>
        <v/>
      </c>
      <c r="GK231" s="17" t="str">
        <f t="shared" ca="1" si="525"/>
        <v/>
      </c>
      <c r="GL231" s="17" t="str">
        <f t="shared" ca="1" si="526"/>
        <v/>
      </c>
      <c r="GM231" s="17" t="str">
        <f t="shared" ca="1" si="527"/>
        <v/>
      </c>
      <c r="GN231" s="17" t="str">
        <f t="shared" ca="1" si="528"/>
        <v/>
      </c>
      <c r="GO231" s="17" t="str">
        <f t="shared" ca="1" si="529"/>
        <v/>
      </c>
      <c r="GP231" s="17" t="str">
        <f t="shared" ca="1" si="530"/>
        <v/>
      </c>
      <c r="GQ231" s="17" t="str">
        <f t="shared" ca="1" si="531"/>
        <v/>
      </c>
      <c r="GR231" s="17" t="str">
        <f t="shared" ca="1" si="532"/>
        <v/>
      </c>
      <c r="GS231" s="17" t="str">
        <f t="shared" ca="1" si="533"/>
        <v/>
      </c>
      <c r="GT231" s="17" t="str">
        <f t="shared" ca="1" si="534"/>
        <v/>
      </c>
      <c r="GU231" s="17" t="str">
        <f t="shared" ca="1" si="535"/>
        <v/>
      </c>
      <c r="GV231" s="17" t="str">
        <f t="shared" ca="1" si="536"/>
        <v/>
      </c>
      <c r="GW231" s="17" t="str">
        <f t="shared" ca="1" si="537"/>
        <v/>
      </c>
      <c r="GX231" s="17" t="str">
        <f t="shared" ca="1" si="538"/>
        <v/>
      </c>
      <c r="GY231" s="17" t="str">
        <f t="shared" ca="1" si="539"/>
        <v/>
      </c>
      <c r="GZ231" s="17" t="str">
        <f t="shared" ca="1" si="540"/>
        <v/>
      </c>
      <c r="HA231" s="17" t="str">
        <f t="shared" ca="1" si="541"/>
        <v/>
      </c>
      <c r="HB231" s="17" t="str">
        <f t="shared" ca="1" si="542"/>
        <v/>
      </c>
      <c r="HC231" s="17" t="str">
        <f t="shared" ca="1" si="543"/>
        <v/>
      </c>
      <c r="HD231" s="17" t="str">
        <f t="shared" ca="1" si="544"/>
        <v/>
      </c>
      <c r="HE231" s="17" t="str">
        <f t="shared" ca="1" si="545"/>
        <v/>
      </c>
      <c r="HF231" s="17" t="str">
        <f t="shared" ca="1" si="546"/>
        <v/>
      </c>
      <c r="HG231" s="17" t="str">
        <f t="shared" ca="1" si="547"/>
        <v/>
      </c>
      <c r="HH231" s="17" t="str">
        <f t="shared" ca="1" si="548"/>
        <v/>
      </c>
      <c r="HI231" s="17" t="str">
        <f t="shared" ca="1" si="549"/>
        <v/>
      </c>
      <c r="HJ231" s="17" t="str">
        <f t="shared" ca="1" si="550"/>
        <v/>
      </c>
      <c r="HK231" s="17" t="str">
        <f t="shared" ca="1" si="551"/>
        <v/>
      </c>
      <c r="HL231" s="17" t="str">
        <f t="shared" ca="1" si="552"/>
        <v/>
      </c>
      <c r="HM231" s="17" t="str">
        <f t="shared" ca="1" si="553"/>
        <v/>
      </c>
      <c r="HN231" s="17" t="str">
        <f t="shared" ca="1" si="554"/>
        <v/>
      </c>
      <c r="HO231" s="17" t="str">
        <f t="shared" ca="1" si="555"/>
        <v/>
      </c>
      <c r="HP231" s="17" t="str">
        <f t="shared" ca="1" si="556"/>
        <v/>
      </c>
      <c r="HQ231" s="17" t="str">
        <f t="shared" ca="1" si="557"/>
        <v/>
      </c>
      <c r="HR231" s="17" t="str">
        <f t="shared" ca="1" si="558"/>
        <v/>
      </c>
      <c r="HS231" s="17" t="str">
        <f t="shared" ca="1" si="559"/>
        <v/>
      </c>
      <c r="HT231" s="17" t="str">
        <f t="shared" ca="1" si="560"/>
        <v/>
      </c>
      <c r="HU231" s="17" t="str">
        <f t="shared" ca="1" si="561"/>
        <v/>
      </c>
      <c r="HV231" s="17" t="str">
        <f t="shared" ca="1" si="562"/>
        <v/>
      </c>
      <c r="HW231" s="17" t="str">
        <f t="shared" ca="1" si="563"/>
        <v/>
      </c>
      <c r="HX231" s="17" t="str">
        <f t="shared" ca="1" si="564"/>
        <v/>
      </c>
      <c r="HY231" s="17" t="str">
        <f t="shared" ca="1" si="565"/>
        <v/>
      </c>
      <c r="HZ231" s="17" t="str">
        <f t="shared" ca="1" si="566"/>
        <v/>
      </c>
      <c r="IA231" s="17" t="str">
        <f t="shared" ca="1" si="567"/>
        <v/>
      </c>
      <c r="IB231" s="17" t="str">
        <f t="shared" ca="1" si="568"/>
        <v/>
      </c>
      <c r="IC231" s="17" t="str">
        <f t="shared" ca="1" si="569"/>
        <v/>
      </c>
      <c r="ID231" s="17" t="str">
        <f t="shared" ca="1" si="570"/>
        <v/>
      </c>
      <c r="IE231" s="17" t="str">
        <f t="shared" ca="1" si="571"/>
        <v/>
      </c>
      <c r="IF231" s="17" t="str">
        <f t="shared" ca="1" si="572"/>
        <v/>
      </c>
      <c r="IG231" s="17" t="str">
        <f t="shared" ca="1" si="573"/>
        <v/>
      </c>
      <c r="IH231" s="17" t="str">
        <f t="shared" ca="1" si="574"/>
        <v/>
      </c>
      <c r="II231" s="17" t="str">
        <f t="shared" ca="1" si="575"/>
        <v/>
      </c>
      <c r="IJ231" s="17" t="str">
        <f t="shared" ca="1" si="576"/>
        <v/>
      </c>
      <c r="IK231" s="17" t="str">
        <f t="shared" ca="1" si="577"/>
        <v/>
      </c>
      <c r="IL231" s="17" t="str">
        <f t="shared" ca="1" si="578"/>
        <v/>
      </c>
      <c r="IM231" s="17" t="str">
        <f t="shared" ca="1" si="579"/>
        <v/>
      </c>
      <c r="IN231" s="17" t="str">
        <f t="shared" ca="1" si="580"/>
        <v/>
      </c>
      <c r="IO231" s="17" t="str">
        <f t="shared" ca="1" si="581"/>
        <v/>
      </c>
      <c r="IP231" s="17" t="str">
        <f t="shared" ca="1" si="582"/>
        <v/>
      </c>
      <c r="IQ231" s="17" t="str">
        <f t="shared" ca="1" si="583"/>
        <v/>
      </c>
      <c r="IR231" s="17" t="str">
        <f t="shared" ca="1" si="584"/>
        <v/>
      </c>
      <c r="IS231" s="17" t="str">
        <f t="shared" ca="1" si="585"/>
        <v/>
      </c>
      <c r="IT231" s="17" t="str">
        <f t="shared" ca="1" si="586"/>
        <v/>
      </c>
      <c r="IU231" s="17" t="str">
        <f t="shared" ca="1" si="587"/>
        <v/>
      </c>
      <c r="IV231" s="17" t="str">
        <f t="shared" ca="1" si="588"/>
        <v/>
      </c>
      <c r="IW231" s="17" t="str">
        <f t="shared" ca="1" si="589"/>
        <v/>
      </c>
      <c r="IX231" s="17" t="str">
        <f t="shared" ca="1" si="590"/>
        <v/>
      </c>
      <c r="IY231" s="17" t="str">
        <f t="shared" ca="1" si="591"/>
        <v/>
      </c>
      <c r="IZ231" s="17" t="str">
        <f t="shared" ca="1" si="592"/>
        <v/>
      </c>
      <c r="JA231" s="17" t="str">
        <f t="shared" ca="1" si="593"/>
        <v/>
      </c>
      <c r="JB231" s="17" t="str">
        <f t="shared" ca="1" si="594"/>
        <v/>
      </c>
      <c r="JC231" s="17" t="str">
        <f t="shared" ca="1" si="595"/>
        <v/>
      </c>
      <c r="JD231" s="17" t="str">
        <f t="shared" ca="1" si="596"/>
        <v/>
      </c>
      <c r="JE231" s="17" t="str">
        <f t="shared" ca="1" si="597"/>
        <v/>
      </c>
      <c r="JF231" s="17" t="str">
        <f t="shared" ca="1" si="598"/>
        <v/>
      </c>
      <c r="JG231" s="17" t="str">
        <f t="shared" ca="1" si="599"/>
        <v/>
      </c>
      <c r="JH231" s="17" t="str">
        <f t="shared" ca="1" si="600"/>
        <v/>
      </c>
      <c r="JI231" s="17" t="str">
        <f t="shared" ca="1" si="601"/>
        <v/>
      </c>
      <c r="JJ231" s="17" t="str">
        <f t="shared" ca="1" si="602"/>
        <v/>
      </c>
      <c r="JK231" s="17" t="str">
        <f t="shared" ca="1" si="603"/>
        <v/>
      </c>
      <c r="JL231" s="17" t="str">
        <f t="shared" ca="1" si="604"/>
        <v/>
      </c>
      <c r="JM231" s="17" t="str">
        <f t="shared" ca="1" si="605"/>
        <v/>
      </c>
    </row>
    <row r="232" spans="1:273">
      <c r="A232" s="17" t="str">
        <f t="shared" si="486"/>
        <v>\\\0</v>
      </c>
      <c r="B232" s="17" t="str">
        <f t="shared" si="487"/>
        <v>\\\0</v>
      </c>
      <c r="C232" s="17" t="str">
        <f t="shared" si="488"/>
        <v>\\\0</v>
      </c>
      <c r="D232" s="17" t="str">
        <f t="shared" si="489"/>
        <v>\\\0</v>
      </c>
      <c r="E232" s="17" t="str">
        <f t="shared" si="490"/>
        <v>\\\0</v>
      </c>
      <c r="F232" s="17" t="str">
        <f t="shared" si="491"/>
        <v>\\\0</v>
      </c>
      <c r="G232" s="17" t="str">
        <f t="shared" si="492"/>
        <v>\\\0</v>
      </c>
      <c r="H232" s="17" t="str">
        <f t="shared" si="493"/>
        <v>\\\0</v>
      </c>
      <c r="I232" s="17" t="str">
        <f t="shared" si="494"/>
        <v>\\\0</v>
      </c>
      <c r="J232" s="17" t="str">
        <f t="shared" si="495"/>
        <v>\\\0</v>
      </c>
      <c r="K232" s="17" t="str">
        <f t="shared" si="496"/>
        <v>\\\0</v>
      </c>
      <c r="L232" s="17" t="str">
        <f t="shared" si="497"/>
        <v>\\\0</v>
      </c>
      <c r="M232" s="17" t="str">
        <f t="shared" si="498"/>
        <v>\\\0</v>
      </c>
      <c r="N232" s="17" t="str">
        <f t="shared" si="499"/>
        <v>\\\0</v>
      </c>
      <c r="O232" s="17" t="str">
        <f t="shared" si="500"/>
        <v>\\\0</v>
      </c>
      <c r="P232" s="17" t="str">
        <f t="shared" si="501"/>
        <v>\\\0</v>
      </c>
      <c r="R232" s="17" t="str">
        <f t="shared" si="502"/>
        <v>\\</v>
      </c>
      <c r="S232" s="38"/>
      <c r="T232" s="39"/>
      <c r="U232" s="31"/>
      <c r="V232" s="32"/>
      <c r="W232" s="36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35"/>
      <c r="DS232" s="287"/>
      <c r="DT232" s="36"/>
      <c r="DU232" s="37"/>
      <c r="DV232" s="28">
        <f>IF(AND($S232='자료입력 및 결과표시'!$B$6,COUNTIF($W232:$DR232,'자료입력 및 결과표시'!$C$6)&gt;=1),IF(OR('자료입력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DW232" s="28">
        <f>IF(AND($S232='자료입력 및 결과표시'!$B$7,COUNTIF($W232:$DR232,'자료입력 및 결과표시'!$C$7)&gt;=1),IF(OR('자료입력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DX232" s="28">
        <f>IF(AND($S232='자료입력 및 결과표시'!$B$8,COUNTIF($W232:$DR232,'자료입력 및 결과표시'!$C$8)&gt;=1),IF(OR('자료입력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DY232" s="28">
        <f>IF(AND($S232='자료입력 및 결과표시'!$B$9,COUNTIF($W232:$DR232,'자료입력 및 결과표시'!$C$9)&gt;=1),IF(OR('자료입력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DZ232" s="28">
        <f>IF(AND($S232='자료입력 및 결과표시'!$B$10,COUNTIF($W232:$DR232,'자료입력 및 결과표시'!$C$10)&gt;=1),IF(OR('자료입력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A232" s="28">
        <f>IF(AND($S232='자료입력 및 결과표시'!$B$11,COUNTIF($W232:$DR232,'자료입력 및 결과표시'!$C$11)&gt;=1),IF(OR('자료입력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B232" s="28">
        <f>IF(AND($S232='자료입력 및 결과표시'!$B$12,COUNTIF($W232:$DR232,'자료입력 및 결과표시'!$C$12)&gt;=1),IF(OR('자료입력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C232" s="28">
        <f>IF(AND($S232='자료입력 및 결과표시'!$B$13,COUNTIF($W232:$DR232,'자료입력 및 결과표시'!$C$13)&gt;=1),IF(OR('자료입력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D232" s="28">
        <f>IF(AND($S232='자료입력 및 결과표시'!$B$14,COUNTIF($W232:$DR232,'자료입력 및 결과표시'!$C$14)&gt;=1),IF(OR('자료입력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E232" s="28">
        <f>IF(AND($S232='자료입력 및 결과표시'!$B$15,COUNTIF($W232:$DR232,'자료입력 및 결과표시'!$C$15)&gt;=1),IF(OR('자료입력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F232" s="28">
        <f>IF(AND($S232='자료입력 및 결과표시'!$B$16,COUNTIF($W232:$DR232,'자료입력 및 결과표시'!$C$16)&gt;=1),IF(OR('자료입력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G232" s="28">
        <f>IF(AND($S232='자료입력 및 결과표시'!$B$17,COUNTIF($W232:$DR232,'자료입력 및 결과표시'!$C$17)&gt;=1),IF(OR('자료입력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H232" s="28">
        <f>IF(AND($S232='자료입력 및 결과표시'!$B$18,COUNTIF($W232:$DR232,'자료입력 및 결과표시'!$C$18)&gt;=1),IF(OR('자료입력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I232" s="28">
        <f>IF(AND($S232='자료입력 및 결과표시'!$B$19,COUNTIF($W232:$DR232,'자료입력 및 결과표시'!$C$19)&gt;=1),IF(OR('자료입력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J232" s="28">
        <f>IF(AND($S232='자료입력 및 결과표시'!$B$20,COUNTIF($W232:$DR232,'자료입력 및 결과표시'!$C$20)&gt;=1),IF(OR('자료입력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K232" s="28">
        <f>IF(AND($S232='자료입력 및 결과표시'!$B$21,COUNTIF($W232:$DR232,'자료입력 및 결과표시'!$C$21)&gt;=1),IF(OR('자료입력 및 결과표시'!$B$4+90&gt;=$V232,'자료입력 및 결과표시'!$B$4&lt;$U232),0,IF($V232-'자료입력 및 결과표시'!$B$4-90&gt;='자료입력 및 결과표시'!$E$4,'자료입력 및 결과표시'!$E$4,$V232-'자료입력 및 결과표시'!$B$4-90)),0)</f>
        <v>0</v>
      </c>
      <c r="EL232" s="17">
        <f>IF(AND(S232='자료입력 및 결과표시'!$B$6,COUNTIF('업무중복도(데이터 입력)'!$W232:$DR232,'자료입력 및 결과표시'!$C$6)&gt;=1),1,0)</f>
        <v>0</v>
      </c>
      <c r="EM232" s="17">
        <f>IF(AND(S232='자료입력 및 결과표시'!$B$7,COUNTIF('업무중복도(데이터 입력)'!$W232:$DR232,'자료입력 및 결과표시'!$C$7)&gt;=1),2,0)</f>
        <v>0</v>
      </c>
      <c r="EN232" s="17">
        <f>IF(AND(S232='자료입력 및 결과표시'!$B$8,COUNTIF('업무중복도(데이터 입력)'!$W232:$DR232,'자료입력 및 결과표시'!$C$8)&gt;=1),3,0)</f>
        <v>0</v>
      </c>
      <c r="EO232" s="17">
        <f>IF(AND(S232='자료입력 및 결과표시'!$B$9,COUNTIF('업무중복도(데이터 입력)'!$W232:$DR232,'자료입력 및 결과표시'!$C$9)&gt;=1),4,0)</f>
        <v>0</v>
      </c>
      <c r="EP232" s="17">
        <f>IF(AND(S232='자료입력 및 결과표시'!$B$10,COUNTIF('업무중복도(데이터 입력)'!$W232:$DR232,'자료입력 및 결과표시'!$C$10)&gt;=1),5,0)</f>
        <v>0</v>
      </c>
      <c r="EQ232" s="17">
        <f>IF(AND(S232='자료입력 및 결과표시'!$B$11,COUNTIF('업무중복도(데이터 입력)'!$W232:$DR232,'자료입력 및 결과표시'!$C$11)&gt;=1),6,0)</f>
        <v>0</v>
      </c>
      <c r="ER232" s="17">
        <f>IF(AND(S232='자료입력 및 결과표시'!$B$12,COUNTIF('업무중복도(데이터 입력)'!$W232:$DR232,'자료입력 및 결과표시'!$C$12)&gt;=1),7,0)</f>
        <v>0</v>
      </c>
      <c r="ES232" s="17">
        <f>IF(AND(S232='자료입력 및 결과표시'!$B$13,COUNTIF('업무중복도(데이터 입력)'!$W232:$DR232,'자료입력 및 결과표시'!$C$13)&gt;=1),8,0)</f>
        <v>0</v>
      </c>
      <c r="ET232" s="17">
        <f>IF(AND(S232='자료입력 및 결과표시'!$B$14,COUNTIF('업무중복도(데이터 입력)'!$W232:$DR232,'자료입력 및 결과표시'!$C$14)&gt;=1),9,0)</f>
        <v>0</v>
      </c>
      <c r="EU232" s="17">
        <f>IF(AND(S232='자료입력 및 결과표시'!$B$15,COUNTIF('업무중복도(데이터 입력)'!$W232:$DR232,'자료입력 및 결과표시'!$C$15)&gt;=1),10,0)</f>
        <v>0</v>
      </c>
      <c r="EV232" s="17">
        <f>IF(AND(S232='자료입력 및 결과표시'!$B$16,COUNTIF('업무중복도(데이터 입력)'!$W232:$DR232,'자료입력 및 결과표시'!$C$16)&gt;=1),11,0)</f>
        <v>0</v>
      </c>
      <c r="EW232" s="17">
        <f>IF(AND(S232='자료입력 및 결과표시'!$B$17,COUNTIF('업무중복도(데이터 입력)'!$W232:$DR232,'자료입력 및 결과표시'!$C$17)&gt;=1),12,0)</f>
        <v>0</v>
      </c>
      <c r="EX232" s="17">
        <f>IF(AND(S232='자료입력 및 결과표시'!$B$18,COUNTIF('업무중복도(데이터 입력)'!$W232:$DR232,'자료입력 및 결과표시'!$C$18)&gt;=1),13,0)</f>
        <v>0</v>
      </c>
      <c r="EY232" s="17">
        <f>IF(AND(S232='자료입력 및 결과표시'!$B$19,COUNTIF('업무중복도(데이터 입력)'!$W232:$DR232,'자료입력 및 결과표시'!$C$19)&gt;=1),14,0)</f>
        <v>0</v>
      </c>
      <c r="EZ232" s="17">
        <f>IF(AND(S232='자료입력 및 결과표시'!$B$20,COUNTIF('업무중복도(데이터 입력)'!$W232:$DR232,'자료입력 및 결과표시'!$C$20)&gt;=1),15,0)</f>
        <v>0</v>
      </c>
      <c r="FA232" s="17">
        <f>IF(AND(S232='자료입력 및 결과표시'!$B$21,COUNTIF('업무중복도(데이터 입력)'!$W232:$DR232,'자료입력 및 결과표시'!$C$21)&gt;=1),16,0)</f>
        <v>0</v>
      </c>
      <c r="FD232" s="270" t="str">
        <f ca="1">IFERROR(MATCH('자료입력 및 결과표시'!$C$62,OFFSET($R$3,$FD231,,1000),0)+$FD231,"")</f>
        <v/>
      </c>
      <c r="FE232" s="271" t="str">
        <f t="shared" ca="1" si="503"/>
        <v/>
      </c>
      <c r="FK232" s="17">
        <f t="shared" si="504"/>
        <v>0</v>
      </c>
      <c r="FO232"/>
      <c r="FP232" s="17" t="str">
        <f t="shared" ca="1" si="505"/>
        <v/>
      </c>
      <c r="FQ232" s="270" t="str">
        <f ca="1">IFERROR(MATCH('자료입력 및 결과표시'!$C$62,OFFSET($R$3,$FQ231,,1000),0)+$FQ231,"")</f>
        <v/>
      </c>
      <c r="FR232" s="17" t="str">
        <f t="shared" ca="1" si="506"/>
        <v/>
      </c>
      <c r="FS232" s="17" t="str">
        <f t="shared" ca="1" si="507"/>
        <v/>
      </c>
      <c r="FT232" s="17" t="str">
        <f t="shared" ca="1" si="508"/>
        <v/>
      </c>
      <c r="FU232" s="17" t="str">
        <f t="shared" ca="1" si="509"/>
        <v/>
      </c>
      <c r="FV232" s="17" t="str">
        <f t="shared" ca="1" si="510"/>
        <v/>
      </c>
      <c r="FW232" s="17" t="str">
        <f t="shared" ca="1" si="511"/>
        <v/>
      </c>
      <c r="FX232" s="17" t="str">
        <f t="shared" ca="1" si="512"/>
        <v/>
      </c>
      <c r="FY232" s="17" t="str">
        <f t="shared" ca="1" si="513"/>
        <v/>
      </c>
      <c r="FZ232" s="17" t="str">
        <f t="shared" ca="1" si="514"/>
        <v/>
      </c>
      <c r="GA232" s="17" t="str">
        <f t="shared" ca="1" si="515"/>
        <v/>
      </c>
      <c r="GB232" s="17" t="str">
        <f t="shared" ca="1" si="516"/>
        <v/>
      </c>
      <c r="GC232" s="17" t="str">
        <f t="shared" ca="1" si="517"/>
        <v/>
      </c>
      <c r="GD232" s="17" t="str">
        <f t="shared" ca="1" si="518"/>
        <v/>
      </c>
      <c r="GE232" s="17" t="str">
        <f t="shared" ca="1" si="519"/>
        <v/>
      </c>
      <c r="GF232" s="17" t="str">
        <f t="shared" ca="1" si="520"/>
        <v/>
      </c>
      <c r="GG232" s="17" t="str">
        <f t="shared" ca="1" si="521"/>
        <v/>
      </c>
      <c r="GH232" s="17" t="str">
        <f t="shared" ca="1" si="522"/>
        <v/>
      </c>
      <c r="GI232" s="17" t="str">
        <f t="shared" ca="1" si="523"/>
        <v/>
      </c>
      <c r="GJ232" s="17" t="str">
        <f t="shared" ca="1" si="524"/>
        <v/>
      </c>
      <c r="GK232" s="17" t="str">
        <f t="shared" ca="1" si="525"/>
        <v/>
      </c>
      <c r="GL232" s="17" t="str">
        <f t="shared" ca="1" si="526"/>
        <v/>
      </c>
      <c r="GM232" s="17" t="str">
        <f t="shared" ca="1" si="527"/>
        <v/>
      </c>
      <c r="GN232" s="17" t="str">
        <f t="shared" ca="1" si="528"/>
        <v/>
      </c>
      <c r="GO232" s="17" t="str">
        <f t="shared" ca="1" si="529"/>
        <v/>
      </c>
      <c r="GP232" s="17" t="str">
        <f t="shared" ca="1" si="530"/>
        <v/>
      </c>
      <c r="GQ232" s="17" t="str">
        <f t="shared" ca="1" si="531"/>
        <v/>
      </c>
      <c r="GR232" s="17" t="str">
        <f t="shared" ca="1" si="532"/>
        <v/>
      </c>
      <c r="GS232" s="17" t="str">
        <f t="shared" ca="1" si="533"/>
        <v/>
      </c>
      <c r="GT232" s="17" t="str">
        <f t="shared" ca="1" si="534"/>
        <v/>
      </c>
      <c r="GU232" s="17" t="str">
        <f t="shared" ca="1" si="535"/>
        <v/>
      </c>
      <c r="GV232" s="17" t="str">
        <f t="shared" ca="1" si="536"/>
        <v/>
      </c>
      <c r="GW232" s="17" t="str">
        <f t="shared" ca="1" si="537"/>
        <v/>
      </c>
      <c r="GX232" s="17" t="str">
        <f t="shared" ca="1" si="538"/>
        <v/>
      </c>
      <c r="GY232" s="17" t="str">
        <f t="shared" ca="1" si="539"/>
        <v/>
      </c>
      <c r="GZ232" s="17" t="str">
        <f t="shared" ca="1" si="540"/>
        <v/>
      </c>
      <c r="HA232" s="17" t="str">
        <f t="shared" ca="1" si="541"/>
        <v/>
      </c>
      <c r="HB232" s="17" t="str">
        <f t="shared" ca="1" si="542"/>
        <v/>
      </c>
      <c r="HC232" s="17" t="str">
        <f t="shared" ca="1" si="543"/>
        <v/>
      </c>
      <c r="HD232" s="17" t="str">
        <f t="shared" ca="1" si="544"/>
        <v/>
      </c>
      <c r="HE232" s="17" t="str">
        <f t="shared" ca="1" si="545"/>
        <v/>
      </c>
      <c r="HF232" s="17" t="str">
        <f t="shared" ca="1" si="546"/>
        <v/>
      </c>
      <c r="HG232" s="17" t="str">
        <f t="shared" ca="1" si="547"/>
        <v/>
      </c>
      <c r="HH232" s="17" t="str">
        <f t="shared" ca="1" si="548"/>
        <v/>
      </c>
      <c r="HI232" s="17" t="str">
        <f t="shared" ca="1" si="549"/>
        <v/>
      </c>
      <c r="HJ232" s="17" t="str">
        <f t="shared" ca="1" si="550"/>
        <v/>
      </c>
      <c r="HK232" s="17" t="str">
        <f t="shared" ca="1" si="551"/>
        <v/>
      </c>
      <c r="HL232" s="17" t="str">
        <f t="shared" ca="1" si="552"/>
        <v/>
      </c>
      <c r="HM232" s="17" t="str">
        <f t="shared" ca="1" si="553"/>
        <v/>
      </c>
      <c r="HN232" s="17" t="str">
        <f t="shared" ca="1" si="554"/>
        <v/>
      </c>
      <c r="HO232" s="17" t="str">
        <f t="shared" ca="1" si="555"/>
        <v/>
      </c>
      <c r="HP232" s="17" t="str">
        <f t="shared" ca="1" si="556"/>
        <v/>
      </c>
      <c r="HQ232" s="17" t="str">
        <f t="shared" ca="1" si="557"/>
        <v/>
      </c>
      <c r="HR232" s="17" t="str">
        <f t="shared" ca="1" si="558"/>
        <v/>
      </c>
      <c r="HS232" s="17" t="str">
        <f t="shared" ca="1" si="559"/>
        <v/>
      </c>
      <c r="HT232" s="17" t="str">
        <f t="shared" ca="1" si="560"/>
        <v/>
      </c>
      <c r="HU232" s="17" t="str">
        <f t="shared" ca="1" si="561"/>
        <v/>
      </c>
      <c r="HV232" s="17" t="str">
        <f t="shared" ca="1" si="562"/>
        <v/>
      </c>
      <c r="HW232" s="17" t="str">
        <f t="shared" ca="1" si="563"/>
        <v/>
      </c>
      <c r="HX232" s="17" t="str">
        <f t="shared" ca="1" si="564"/>
        <v/>
      </c>
      <c r="HY232" s="17" t="str">
        <f t="shared" ca="1" si="565"/>
        <v/>
      </c>
      <c r="HZ232" s="17" t="str">
        <f t="shared" ca="1" si="566"/>
        <v/>
      </c>
      <c r="IA232" s="17" t="str">
        <f t="shared" ca="1" si="567"/>
        <v/>
      </c>
      <c r="IB232" s="17" t="str">
        <f t="shared" ca="1" si="568"/>
        <v/>
      </c>
      <c r="IC232" s="17" t="str">
        <f t="shared" ca="1" si="569"/>
        <v/>
      </c>
      <c r="ID232" s="17" t="str">
        <f t="shared" ca="1" si="570"/>
        <v/>
      </c>
      <c r="IE232" s="17" t="str">
        <f t="shared" ca="1" si="571"/>
        <v/>
      </c>
      <c r="IF232" s="17" t="str">
        <f t="shared" ca="1" si="572"/>
        <v/>
      </c>
      <c r="IG232" s="17" t="str">
        <f t="shared" ca="1" si="573"/>
        <v/>
      </c>
      <c r="IH232" s="17" t="str">
        <f t="shared" ca="1" si="574"/>
        <v/>
      </c>
      <c r="II232" s="17" t="str">
        <f t="shared" ca="1" si="575"/>
        <v/>
      </c>
      <c r="IJ232" s="17" t="str">
        <f t="shared" ca="1" si="576"/>
        <v/>
      </c>
      <c r="IK232" s="17" t="str">
        <f t="shared" ca="1" si="577"/>
        <v/>
      </c>
      <c r="IL232" s="17" t="str">
        <f t="shared" ca="1" si="578"/>
        <v/>
      </c>
      <c r="IM232" s="17" t="str">
        <f t="shared" ca="1" si="579"/>
        <v/>
      </c>
      <c r="IN232" s="17" t="str">
        <f t="shared" ca="1" si="580"/>
        <v/>
      </c>
      <c r="IO232" s="17" t="str">
        <f t="shared" ca="1" si="581"/>
        <v/>
      </c>
      <c r="IP232" s="17" t="str">
        <f t="shared" ca="1" si="582"/>
        <v/>
      </c>
      <c r="IQ232" s="17" t="str">
        <f t="shared" ca="1" si="583"/>
        <v/>
      </c>
      <c r="IR232" s="17" t="str">
        <f t="shared" ca="1" si="584"/>
        <v/>
      </c>
      <c r="IS232" s="17" t="str">
        <f t="shared" ca="1" si="585"/>
        <v/>
      </c>
      <c r="IT232" s="17" t="str">
        <f t="shared" ca="1" si="586"/>
        <v/>
      </c>
      <c r="IU232" s="17" t="str">
        <f t="shared" ca="1" si="587"/>
        <v/>
      </c>
      <c r="IV232" s="17" t="str">
        <f t="shared" ca="1" si="588"/>
        <v/>
      </c>
      <c r="IW232" s="17" t="str">
        <f t="shared" ca="1" si="589"/>
        <v/>
      </c>
      <c r="IX232" s="17" t="str">
        <f t="shared" ca="1" si="590"/>
        <v/>
      </c>
      <c r="IY232" s="17" t="str">
        <f t="shared" ca="1" si="591"/>
        <v/>
      </c>
      <c r="IZ232" s="17" t="str">
        <f t="shared" ca="1" si="592"/>
        <v/>
      </c>
      <c r="JA232" s="17" t="str">
        <f t="shared" ca="1" si="593"/>
        <v/>
      </c>
      <c r="JB232" s="17" t="str">
        <f t="shared" ca="1" si="594"/>
        <v/>
      </c>
      <c r="JC232" s="17" t="str">
        <f t="shared" ca="1" si="595"/>
        <v/>
      </c>
      <c r="JD232" s="17" t="str">
        <f t="shared" ca="1" si="596"/>
        <v/>
      </c>
      <c r="JE232" s="17" t="str">
        <f t="shared" ca="1" si="597"/>
        <v/>
      </c>
      <c r="JF232" s="17" t="str">
        <f t="shared" ca="1" si="598"/>
        <v/>
      </c>
      <c r="JG232" s="17" t="str">
        <f t="shared" ca="1" si="599"/>
        <v/>
      </c>
      <c r="JH232" s="17" t="str">
        <f t="shared" ca="1" si="600"/>
        <v/>
      </c>
      <c r="JI232" s="17" t="str">
        <f t="shared" ca="1" si="601"/>
        <v/>
      </c>
      <c r="JJ232" s="17" t="str">
        <f t="shared" ca="1" si="602"/>
        <v/>
      </c>
      <c r="JK232" s="17" t="str">
        <f t="shared" ca="1" si="603"/>
        <v/>
      </c>
      <c r="JL232" s="17" t="str">
        <f t="shared" ca="1" si="604"/>
        <v/>
      </c>
      <c r="JM232" s="17" t="str">
        <f t="shared" ca="1" si="605"/>
        <v/>
      </c>
    </row>
    <row r="233" spans="1:273">
      <c r="A233" s="17" t="str">
        <f t="shared" si="486"/>
        <v>\\\0</v>
      </c>
      <c r="B233" s="17" t="str">
        <f t="shared" si="487"/>
        <v>\\\0</v>
      </c>
      <c r="C233" s="17" t="str">
        <f t="shared" si="488"/>
        <v>\\\0</v>
      </c>
      <c r="D233" s="17" t="str">
        <f t="shared" si="489"/>
        <v>\\\0</v>
      </c>
      <c r="E233" s="17" t="str">
        <f t="shared" si="490"/>
        <v>\\\0</v>
      </c>
      <c r="F233" s="17" t="str">
        <f t="shared" si="491"/>
        <v>\\\0</v>
      </c>
      <c r="G233" s="17" t="str">
        <f t="shared" si="492"/>
        <v>\\\0</v>
      </c>
      <c r="H233" s="17" t="str">
        <f t="shared" si="493"/>
        <v>\\\0</v>
      </c>
      <c r="I233" s="17" t="str">
        <f t="shared" si="494"/>
        <v>\\\0</v>
      </c>
      <c r="J233" s="17" t="str">
        <f t="shared" si="495"/>
        <v>\\\0</v>
      </c>
      <c r="K233" s="17" t="str">
        <f t="shared" si="496"/>
        <v>\\\0</v>
      </c>
      <c r="L233" s="17" t="str">
        <f t="shared" si="497"/>
        <v>\\\0</v>
      </c>
      <c r="M233" s="17" t="str">
        <f t="shared" si="498"/>
        <v>\\\0</v>
      </c>
      <c r="N233" s="17" t="str">
        <f t="shared" si="499"/>
        <v>\\\0</v>
      </c>
      <c r="O233" s="17" t="str">
        <f t="shared" si="500"/>
        <v>\\\0</v>
      </c>
      <c r="P233" s="17" t="str">
        <f t="shared" si="501"/>
        <v>\\\0</v>
      </c>
      <c r="R233" s="17" t="str">
        <f t="shared" si="502"/>
        <v>\\</v>
      </c>
      <c r="S233" s="38"/>
      <c r="T233" s="39"/>
      <c r="U233" s="31"/>
      <c r="V233" s="32"/>
      <c r="W233" s="36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35"/>
      <c r="DS233" s="287"/>
      <c r="DT233" s="36"/>
      <c r="DU233" s="37"/>
      <c r="DV233" s="28">
        <f>IF(AND($S233='자료입력 및 결과표시'!$B$6,COUNTIF($W233:$DR233,'자료입력 및 결과표시'!$C$6)&gt;=1),IF(OR('자료입력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DW233" s="28">
        <f>IF(AND($S233='자료입력 및 결과표시'!$B$7,COUNTIF($W233:$DR233,'자료입력 및 결과표시'!$C$7)&gt;=1),IF(OR('자료입력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DX233" s="28">
        <f>IF(AND($S233='자료입력 및 결과표시'!$B$8,COUNTIF($W233:$DR233,'자료입력 및 결과표시'!$C$8)&gt;=1),IF(OR('자료입력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DY233" s="28">
        <f>IF(AND($S233='자료입력 및 결과표시'!$B$9,COUNTIF($W233:$DR233,'자료입력 및 결과표시'!$C$9)&gt;=1),IF(OR('자료입력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DZ233" s="28">
        <f>IF(AND($S233='자료입력 및 결과표시'!$B$10,COUNTIF($W233:$DR233,'자료입력 및 결과표시'!$C$10)&gt;=1),IF(OR('자료입력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A233" s="28">
        <f>IF(AND($S233='자료입력 및 결과표시'!$B$11,COUNTIF($W233:$DR233,'자료입력 및 결과표시'!$C$11)&gt;=1),IF(OR('자료입력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B233" s="28">
        <f>IF(AND($S233='자료입력 및 결과표시'!$B$12,COUNTIF($W233:$DR233,'자료입력 및 결과표시'!$C$12)&gt;=1),IF(OR('자료입력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C233" s="28">
        <f>IF(AND($S233='자료입력 및 결과표시'!$B$13,COUNTIF($W233:$DR233,'자료입력 및 결과표시'!$C$13)&gt;=1),IF(OR('자료입력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D233" s="28">
        <f>IF(AND($S233='자료입력 및 결과표시'!$B$14,COUNTIF($W233:$DR233,'자료입력 및 결과표시'!$C$14)&gt;=1),IF(OR('자료입력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E233" s="28">
        <f>IF(AND($S233='자료입력 및 결과표시'!$B$15,COUNTIF($W233:$DR233,'자료입력 및 결과표시'!$C$15)&gt;=1),IF(OR('자료입력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F233" s="28">
        <f>IF(AND($S233='자료입력 및 결과표시'!$B$16,COUNTIF($W233:$DR233,'자료입력 및 결과표시'!$C$16)&gt;=1),IF(OR('자료입력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G233" s="28">
        <f>IF(AND($S233='자료입력 및 결과표시'!$B$17,COUNTIF($W233:$DR233,'자료입력 및 결과표시'!$C$17)&gt;=1),IF(OR('자료입력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H233" s="28">
        <f>IF(AND($S233='자료입력 및 결과표시'!$B$18,COUNTIF($W233:$DR233,'자료입력 및 결과표시'!$C$18)&gt;=1),IF(OR('자료입력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I233" s="28">
        <f>IF(AND($S233='자료입력 및 결과표시'!$B$19,COUNTIF($W233:$DR233,'자료입력 및 결과표시'!$C$19)&gt;=1),IF(OR('자료입력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J233" s="28">
        <f>IF(AND($S233='자료입력 및 결과표시'!$B$20,COUNTIF($W233:$DR233,'자료입력 및 결과표시'!$C$20)&gt;=1),IF(OR('자료입력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K233" s="28">
        <f>IF(AND($S233='자료입력 및 결과표시'!$B$21,COUNTIF($W233:$DR233,'자료입력 및 결과표시'!$C$21)&gt;=1),IF(OR('자료입력 및 결과표시'!$B$4+90&gt;=$V233,'자료입력 및 결과표시'!$B$4&lt;$U233),0,IF($V233-'자료입력 및 결과표시'!$B$4-90&gt;='자료입력 및 결과표시'!$E$4,'자료입력 및 결과표시'!$E$4,$V233-'자료입력 및 결과표시'!$B$4-90)),0)</f>
        <v>0</v>
      </c>
      <c r="EL233" s="17">
        <f>IF(AND(S233='자료입력 및 결과표시'!$B$6,COUNTIF('업무중복도(데이터 입력)'!$W233:$DR233,'자료입력 및 결과표시'!$C$6)&gt;=1),1,0)</f>
        <v>0</v>
      </c>
      <c r="EM233" s="17">
        <f>IF(AND(S233='자료입력 및 결과표시'!$B$7,COUNTIF('업무중복도(데이터 입력)'!$W233:$DR233,'자료입력 및 결과표시'!$C$7)&gt;=1),2,0)</f>
        <v>0</v>
      </c>
      <c r="EN233" s="17">
        <f>IF(AND(S233='자료입력 및 결과표시'!$B$8,COUNTIF('업무중복도(데이터 입력)'!$W233:$DR233,'자료입력 및 결과표시'!$C$8)&gt;=1),3,0)</f>
        <v>0</v>
      </c>
      <c r="EO233" s="17">
        <f>IF(AND(S233='자료입력 및 결과표시'!$B$9,COUNTIF('업무중복도(데이터 입력)'!$W233:$DR233,'자료입력 및 결과표시'!$C$9)&gt;=1),4,0)</f>
        <v>0</v>
      </c>
      <c r="EP233" s="17">
        <f>IF(AND(S233='자료입력 및 결과표시'!$B$10,COUNTIF('업무중복도(데이터 입력)'!$W233:$DR233,'자료입력 및 결과표시'!$C$10)&gt;=1),5,0)</f>
        <v>0</v>
      </c>
      <c r="EQ233" s="17">
        <f>IF(AND(S233='자료입력 및 결과표시'!$B$11,COUNTIF('업무중복도(데이터 입력)'!$W233:$DR233,'자료입력 및 결과표시'!$C$11)&gt;=1),6,0)</f>
        <v>0</v>
      </c>
      <c r="ER233" s="17">
        <f>IF(AND(S233='자료입력 및 결과표시'!$B$12,COUNTIF('업무중복도(데이터 입력)'!$W233:$DR233,'자료입력 및 결과표시'!$C$12)&gt;=1),7,0)</f>
        <v>0</v>
      </c>
      <c r="ES233" s="17">
        <f>IF(AND(S233='자료입력 및 결과표시'!$B$13,COUNTIF('업무중복도(데이터 입력)'!$W233:$DR233,'자료입력 및 결과표시'!$C$13)&gt;=1),8,0)</f>
        <v>0</v>
      </c>
      <c r="ET233" s="17">
        <f>IF(AND(S233='자료입력 및 결과표시'!$B$14,COUNTIF('업무중복도(데이터 입력)'!$W233:$DR233,'자료입력 및 결과표시'!$C$14)&gt;=1),9,0)</f>
        <v>0</v>
      </c>
      <c r="EU233" s="17">
        <f>IF(AND(S233='자료입력 및 결과표시'!$B$15,COUNTIF('업무중복도(데이터 입력)'!$W233:$DR233,'자료입력 및 결과표시'!$C$15)&gt;=1),10,0)</f>
        <v>0</v>
      </c>
      <c r="EV233" s="17">
        <f>IF(AND(S233='자료입력 및 결과표시'!$B$16,COUNTIF('업무중복도(데이터 입력)'!$W233:$DR233,'자료입력 및 결과표시'!$C$16)&gt;=1),11,0)</f>
        <v>0</v>
      </c>
      <c r="EW233" s="17">
        <f>IF(AND(S233='자료입력 및 결과표시'!$B$17,COUNTIF('업무중복도(데이터 입력)'!$W233:$DR233,'자료입력 및 결과표시'!$C$17)&gt;=1),12,0)</f>
        <v>0</v>
      </c>
      <c r="EX233" s="17">
        <f>IF(AND(S233='자료입력 및 결과표시'!$B$18,COUNTIF('업무중복도(데이터 입력)'!$W233:$DR233,'자료입력 및 결과표시'!$C$18)&gt;=1),13,0)</f>
        <v>0</v>
      </c>
      <c r="EY233" s="17">
        <f>IF(AND(S233='자료입력 및 결과표시'!$B$19,COUNTIF('업무중복도(데이터 입력)'!$W233:$DR233,'자료입력 및 결과표시'!$C$19)&gt;=1),14,0)</f>
        <v>0</v>
      </c>
      <c r="EZ233" s="17">
        <f>IF(AND(S233='자료입력 및 결과표시'!$B$20,COUNTIF('업무중복도(데이터 입력)'!$W233:$DR233,'자료입력 및 결과표시'!$C$20)&gt;=1),15,0)</f>
        <v>0</v>
      </c>
      <c r="FA233" s="17">
        <f>IF(AND(S233='자료입력 및 결과표시'!$B$21,COUNTIF('업무중복도(데이터 입력)'!$W233:$DR233,'자료입력 및 결과표시'!$C$21)&gt;=1),16,0)</f>
        <v>0</v>
      </c>
      <c r="FD233" s="270" t="str">
        <f ca="1">IFERROR(MATCH('자료입력 및 결과표시'!$C$62,OFFSET($R$3,$FD232,,1000),0)+$FD232,"")</f>
        <v/>
      </c>
      <c r="FE233" s="271" t="str">
        <f t="shared" ca="1" si="503"/>
        <v/>
      </c>
      <c r="FK233" s="17">
        <f t="shared" si="504"/>
        <v>0</v>
      </c>
      <c r="FO233"/>
      <c r="FP233" s="17" t="str">
        <f t="shared" ca="1" si="505"/>
        <v/>
      </c>
      <c r="FQ233" s="270" t="str">
        <f ca="1">IFERROR(MATCH('자료입력 및 결과표시'!$C$62,OFFSET($R$3,$FQ232,,1000),0)+$FQ232,"")</f>
        <v/>
      </c>
      <c r="FR233" s="17" t="str">
        <f t="shared" ca="1" si="506"/>
        <v/>
      </c>
      <c r="FS233" s="17" t="str">
        <f t="shared" ca="1" si="507"/>
        <v/>
      </c>
      <c r="FT233" s="17" t="str">
        <f t="shared" ca="1" si="508"/>
        <v/>
      </c>
      <c r="FU233" s="17" t="str">
        <f t="shared" ca="1" si="509"/>
        <v/>
      </c>
      <c r="FV233" s="17" t="str">
        <f t="shared" ca="1" si="510"/>
        <v/>
      </c>
      <c r="FW233" s="17" t="str">
        <f t="shared" ca="1" si="511"/>
        <v/>
      </c>
      <c r="FX233" s="17" t="str">
        <f t="shared" ca="1" si="512"/>
        <v/>
      </c>
      <c r="FY233" s="17" t="str">
        <f t="shared" ca="1" si="513"/>
        <v/>
      </c>
      <c r="FZ233" s="17" t="str">
        <f t="shared" ca="1" si="514"/>
        <v/>
      </c>
      <c r="GA233" s="17" t="str">
        <f t="shared" ca="1" si="515"/>
        <v/>
      </c>
      <c r="GB233" s="17" t="str">
        <f t="shared" ca="1" si="516"/>
        <v/>
      </c>
      <c r="GC233" s="17" t="str">
        <f t="shared" ca="1" si="517"/>
        <v/>
      </c>
      <c r="GD233" s="17" t="str">
        <f t="shared" ca="1" si="518"/>
        <v/>
      </c>
      <c r="GE233" s="17" t="str">
        <f t="shared" ca="1" si="519"/>
        <v/>
      </c>
      <c r="GF233" s="17" t="str">
        <f t="shared" ca="1" si="520"/>
        <v/>
      </c>
      <c r="GG233" s="17" t="str">
        <f t="shared" ca="1" si="521"/>
        <v/>
      </c>
      <c r="GH233" s="17" t="str">
        <f t="shared" ca="1" si="522"/>
        <v/>
      </c>
      <c r="GI233" s="17" t="str">
        <f t="shared" ca="1" si="523"/>
        <v/>
      </c>
      <c r="GJ233" s="17" t="str">
        <f t="shared" ca="1" si="524"/>
        <v/>
      </c>
      <c r="GK233" s="17" t="str">
        <f t="shared" ca="1" si="525"/>
        <v/>
      </c>
      <c r="GL233" s="17" t="str">
        <f t="shared" ca="1" si="526"/>
        <v/>
      </c>
      <c r="GM233" s="17" t="str">
        <f t="shared" ca="1" si="527"/>
        <v/>
      </c>
      <c r="GN233" s="17" t="str">
        <f t="shared" ca="1" si="528"/>
        <v/>
      </c>
      <c r="GO233" s="17" t="str">
        <f t="shared" ca="1" si="529"/>
        <v/>
      </c>
      <c r="GP233" s="17" t="str">
        <f t="shared" ca="1" si="530"/>
        <v/>
      </c>
      <c r="GQ233" s="17" t="str">
        <f t="shared" ca="1" si="531"/>
        <v/>
      </c>
      <c r="GR233" s="17" t="str">
        <f t="shared" ca="1" si="532"/>
        <v/>
      </c>
      <c r="GS233" s="17" t="str">
        <f t="shared" ca="1" si="533"/>
        <v/>
      </c>
      <c r="GT233" s="17" t="str">
        <f t="shared" ca="1" si="534"/>
        <v/>
      </c>
      <c r="GU233" s="17" t="str">
        <f t="shared" ca="1" si="535"/>
        <v/>
      </c>
      <c r="GV233" s="17" t="str">
        <f t="shared" ca="1" si="536"/>
        <v/>
      </c>
      <c r="GW233" s="17" t="str">
        <f t="shared" ca="1" si="537"/>
        <v/>
      </c>
      <c r="GX233" s="17" t="str">
        <f t="shared" ca="1" si="538"/>
        <v/>
      </c>
      <c r="GY233" s="17" t="str">
        <f t="shared" ca="1" si="539"/>
        <v/>
      </c>
      <c r="GZ233" s="17" t="str">
        <f t="shared" ca="1" si="540"/>
        <v/>
      </c>
      <c r="HA233" s="17" t="str">
        <f t="shared" ca="1" si="541"/>
        <v/>
      </c>
      <c r="HB233" s="17" t="str">
        <f t="shared" ca="1" si="542"/>
        <v/>
      </c>
      <c r="HC233" s="17" t="str">
        <f t="shared" ca="1" si="543"/>
        <v/>
      </c>
      <c r="HD233" s="17" t="str">
        <f t="shared" ca="1" si="544"/>
        <v/>
      </c>
      <c r="HE233" s="17" t="str">
        <f t="shared" ca="1" si="545"/>
        <v/>
      </c>
      <c r="HF233" s="17" t="str">
        <f t="shared" ca="1" si="546"/>
        <v/>
      </c>
      <c r="HG233" s="17" t="str">
        <f t="shared" ca="1" si="547"/>
        <v/>
      </c>
      <c r="HH233" s="17" t="str">
        <f t="shared" ca="1" si="548"/>
        <v/>
      </c>
      <c r="HI233" s="17" t="str">
        <f t="shared" ca="1" si="549"/>
        <v/>
      </c>
      <c r="HJ233" s="17" t="str">
        <f t="shared" ca="1" si="550"/>
        <v/>
      </c>
      <c r="HK233" s="17" t="str">
        <f t="shared" ca="1" si="551"/>
        <v/>
      </c>
      <c r="HL233" s="17" t="str">
        <f t="shared" ca="1" si="552"/>
        <v/>
      </c>
      <c r="HM233" s="17" t="str">
        <f t="shared" ca="1" si="553"/>
        <v/>
      </c>
      <c r="HN233" s="17" t="str">
        <f t="shared" ca="1" si="554"/>
        <v/>
      </c>
      <c r="HO233" s="17" t="str">
        <f t="shared" ca="1" si="555"/>
        <v/>
      </c>
      <c r="HP233" s="17" t="str">
        <f t="shared" ca="1" si="556"/>
        <v/>
      </c>
      <c r="HQ233" s="17" t="str">
        <f t="shared" ca="1" si="557"/>
        <v/>
      </c>
      <c r="HR233" s="17" t="str">
        <f t="shared" ca="1" si="558"/>
        <v/>
      </c>
      <c r="HS233" s="17" t="str">
        <f t="shared" ca="1" si="559"/>
        <v/>
      </c>
      <c r="HT233" s="17" t="str">
        <f t="shared" ca="1" si="560"/>
        <v/>
      </c>
      <c r="HU233" s="17" t="str">
        <f t="shared" ca="1" si="561"/>
        <v/>
      </c>
      <c r="HV233" s="17" t="str">
        <f t="shared" ca="1" si="562"/>
        <v/>
      </c>
      <c r="HW233" s="17" t="str">
        <f t="shared" ca="1" si="563"/>
        <v/>
      </c>
      <c r="HX233" s="17" t="str">
        <f t="shared" ca="1" si="564"/>
        <v/>
      </c>
      <c r="HY233" s="17" t="str">
        <f t="shared" ca="1" si="565"/>
        <v/>
      </c>
      <c r="HZ233" s="17" t="str">
        <f t="shared" ca="1" si="566"/>
        <v/>
      </c>
      <c r="IA233" s="17" t="str">
        <f t="shared" ca="1" si="567"/>
        <v/>
      </c>
      <c r="IB233" s="17" t="str">
        <f t="shared" ca="1" si="568"/>
        <v/>
      </c>
      <c r="IC233" s="17" t="str">
        <f t="shared" ca="1" si="569"/>
        <v/>
      </c>
      <c r="ID233" s="17" t="str">
        <f t="shared" ca="1" si="570"/>
        <v/>
      </c>
      <c r="IE233" s="17" t="str">
        <f t="shared" ca="1" si="571"/>
        <v/>
      </c>
      <c r="IF233" s="17" t="str">
        <f t="shared" ca="1" si="572"/>
        <v/>
      </c>
      <c r="IG233" s="17" t="str">
        <f t="shared" ca="1" si="573"/>
        <v/>
      </c>
      <c r="IH233" s="17" t="str">
        <f t="shared" ca="1" si="574"/>
        <v/>
      </c>
      <c r="II233" s="17" t="str">
        <f t="shared" ca="1" si="575"/>
        <v/>
      </c>
      <c r="IJ233" s="17" t="str">
        <f t="shared" ca="1" si="576"/>
        <v/>
      </c>
      <c r="IK233" s="17" t="str">
        <f t="shared" ca="1" si="577"/>
        <v/>
      </c>
      <c r="IL233" s="17" t="str">
        <f t="shared" ca="1" si="578"/>
        <v/>
      </c>
      <c r="IM233" s="17" t="str">
        <f t="shared" ca="1" si="579"/>
        <v/>
      </c>
      <c r="IN233" s="17" t="str">
        <f t="shared" ca="1" si="580"/>
        <v/>
      </c>
      <c r="IO233" s="17" t="str">
        <f t="shared" ca="1" si="581"/>
        <v/>
      </c>
      <c r="IP233" s="17" t="str">
        <f t="shared" ca="1" si="582"/>
        <v/>
      </c>
      <c r="IQ233" s="17" t="str">
        <f t="shared" ca="1" si="583"/>
        <v/>
      </c>
      <c r="IR233" s="17" t="str">
        <f t="shared" ca="1" si="584"/>
        <v/>
      </c>
      <c r="IS233" s="17" t="str">
        <f t="shared" ca="1" si="585"/>
        <v/>
      </c>
      <c r="IT233" s="17" t="str">
        <f t="shared" ca="1" si="586"/>
        <v/>
      </c>
      <c r="IU233" s="17" t="str">
        <f t="shared" ca="1" si="587"/>
        <v/>
      </c>
      <c r="IV233" s="17" t="str">
        <f t="shared" ca="1" si="588"/>
        <v/>
      </c>
      <c r="IW233" s="17" t="str">
        <f t="shared" ca="1" si="589"/>
        <v/>
      </c>
      <c r="IX233" s="17" t="str">
        <f t="shared" ca="1" si="590"/>
        <v/>
      </c>
      <c r="IY233" s="17" t="str">
        <f t="shared" ca="1" si="591"/>
        <v/>
      </c>
      <c r="IZ233" s="17" t="str">
        <f t="shared" ca="1" si="592"/>
        <v/>
      </c>
      <c r="JA233" s="17" t="str">
        <f t="shared" ca="1" si="593"/>
        <v/>
      </c>
      <c r="JB233" s="17" t="str">
        <f t="shared" ca="1" si="594"/>
        <v/>
      </c>
      <c r="JC233" s="17" t="str">
        <f t="shared" ca="1" si="595"/>
        <v/>
      </c>
      <c r="JD233" s="17" t="str">
        <f t="shared" ca="1" si="596"/>
        <v/>
      </c>
      <c r="JE233" s="17" t="str">
        <f t="shared" ca="1" si="597"/>
        <v/>
      </c>
      <c r="JF233" s="17" t="str">
        <f t="shared" ca="1" si="598"/>
        <v/>
      </c>
      <c r="JG233" s="17" t="str">
        <f t="shared" ca="1" si="599"/>
        <v/>
      </c>
      <c r="JH233" s="17" t="str">
        <f t="shared" ca="1" si="600"/>
        <v/>
      </c>
      <c r="JI233" s="17" t="str">
        <f t="shared" ca="1" si="601"/>
        <v/>
      </c>
      <c r="JJ233" s="17" t="str">
        <f t="shared" ca="1" si="602"/>
        <v/>
      </c>
      <c r="JK233" s="17" t="str">
        <f t="shared" ca="1" si="603"/>
        <v/>
      </c>
      <c r="JL233" s="17" t="str">
        <f t="shared" ca="1" si="604"/>
        <v/>
      </c>
      <c r="JM233" s="17" t="str">
        <f t="shared" ca="1" si="605"/>
        <v/>
      </c>
    </row>
    <row r="234" spans="1:273">
      <c r="A234" s="17" t="str">
        <f t="shared" si="486"/>
        <v>\\\0</v>
      </c>
      <c r="B234" s="17" t="str">
        <f t="shared" si="487"/>
        <v>\\\0</v>
      </c>
      <c r="C234" s="17" t="str">
        <f t="shared" si="488"/>
        <v>\\\0</v>
      </c>
      <c r="D234" s="17" t="str">
        <f t="shared" si="489"/>
        <v>\\\0</v>
      </c>
      <c r="E234" s="17" t="str">
        <f t="shared" si="490"/>
        <v>\\\0</v>
      </c>
      <c r="F234" s="17" t="str">
        <f t="shared" si="491"/>
        <v>\\\0</v>
      </c>
      <c r="G234" s="17" t="str">
        <f t="shared" si="492"/>
        <v>\\\0</v>
      </c>
      <c r="H234" s="17" t="str">
        <f t="shared" si="493"/>
        <v>\\\0</v>
      </c>
      <c r="I234" s="17" t="str">
        <f t="shared" si="494"/>
        <v>\\\0</v>
      </c>
      <c r="J234" s="17" t="str">
        <f t="shared" si="495"/>
        <v>\\\0</v>
      </c>
      <c r="K234" s="17" t="str">
        <f t="shared" si="496"/>
        <v>\\\0</v>
      </c>
      <c r="L234" s="17" t="str">
        <f t="shared" si="497"/>
        <v>\\\0</v>
      </c>
      <c r="M234" s="17" t="str">
        <f t="shared" si="498"/>
        <v>\\\0</v>
      </c>
      <c r="N234" s="17" t="str">
        <f t="shared" si="499"/>
        <v>\\\0</v>
      </c>
      <c r="O234" s="17" t="str">
        <f t="shared" si="500"/>
        <v>\\\0</v>
      </c>
      <c r="P234" s="17" t="str">
        <f t="shared" si="501"/>
        <v>\\\0</v>
      </c>
      <c r="R234" s="17" t="str">
        <f t="shared" si="502"/>
        <v>\\</v>
      </c>
      <c r="S234" s="38"/>
      <c r="T234" s="39"/>
      <c r="U234" s="31"/>
      <c r="V234" s="32"/>
      <c r="W234" s="36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35"/>
      <c r="DS234" s="287"/>
      <c r="DT234" s="36"/>
      <c r="DU234" s="37"/>
      <c r="DV234" s="28">
        <f>IF(AND($S234='자료입력 및 결과표시'!$B$6,COUNTIF($W234:$DR234,'자료입력 및 결과표시'!$C$6)&gt;=1),IF(OR('자료입력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DW234" s="28">
        <f>IF(AND($S234='자료입력 및 결과표시'!$B$7,COUNTIF($W234:$DR234,'자료입력 및 결과표시'!$C$7)&gt;=1),IF(OR('자료입력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DX234" s="28">
        <f>IF(AND($S234='자료입력 및 결과표시'!$B$8,COUNTIF($W234:$DR234,'자료입력 및 결과표시'!$C$8)&gt;=1),IF(OR('자료입력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DY234" s="28">
        <f>IF(AND($S234='자료입력 및 결과표시'!$B$9,COUNTIF($W234:$DR234,'자료입력 및 결과표시'!$C$9)&gt;=1),IF(OR('자료입력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DZ234" s="28">
        <f>IF(AND($S234='자료입력 및 결과표시'!$B$10,COUNTIF($W234:$DR234,'자료입력 및 결과표시'!$C$10)&gt;=1),IF(OR('자료입력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A234" s="28">
        <f>IF(AND($S234='자료입력 및 결과표시'!$B$11,COUNTIF($W234:$DR234,'자료입력 및 결과표시'!$C$11)&gt;=1),IF(OR('자료입력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B234" s="28">
        <f>IF(AND($S234='자료입력 및 결과표시'!$B$12,COUNTIF($W234:$DR234,'자료입력 및 결과표시'!$C$12)&gt;=1),IF(OR('자료입력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C234" s="28">
        <f>IF(AND($S234='자료입력 및 결과표시'!$B$13,COUNTIF($W234:$DR234,'자료입력 및 결과표시'!$C$13)&gt;=1),IF(OR('자료입력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D234" s="28">
        <f>IF(AND($S234='자료입력 및 결과표시'!$B$14,COUNTIF($W234:$DR234,'자료입력 및 결과표시'!$C$14)&gt;=1),IF(OR('자료입력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E234" s="28">
        <f>IF(AND($S234='자료입력 및 결과표시'!$B$15,COUNTIF($W234:$DR234,'자료입력 및 결과표시'!$C$15)&gt;=1),IF(OR('자료입력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F234" s="28">
        <f>IF(AND($S234='자료입력 및 결과표시'!$B$16,COUNTIF($W234:$DR234,'자료입력 및 결과표시'!$C$16)&gt;=1),IF(OR('자료입력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G234" s="28">
        <f>IF(AND($S234='자료입력 및 결과표시'!$B$17,COUNTIF($W234:$DR234,'자료입력 및 결과표시'!$C$17)&gt;=1),IF(OR('자료입력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H234" s="28">
        <f>IF(AND($S234='자료입력 및 결과표시'!$B$18,COUNTIF($W234:$DR234,'자료입력 및 결과표시'!$C$18)&gt;=1),IF(OR('자료입력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I234" s="28">
        <f>IF(AND($S234='자료입력 및 결과표시'!$B$19,COUNTIF($W234:$DR234,'자료입력 및 결과표시'!$C$19)&gt;=1),IF(OR('자료입력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J234" s="28">
        <f>IF(AND($S234='자료입력 및 결과표시'!$B$20,COUNTIF($W234:$DR234,'자료입력 및 결과표시'!$C$20)&gt;=1),IF(OR('자료입력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K234" s="28">
        <f>IF(AND($S234='자료입력 및 결과표시'!$B$21,COUNTIF($W234:$DR234,'자료입력 및 결과표시'!$C$21)&gt;=1),IF(OR('자료입력 및 결과표시'!$B$4+90&gt;=$V234,'자료입력 및 결과표시'!$B$4&lt;$U234),0,IF($V234-'자료입력 및 결과표시'!$B$4-90&gt;='자료입력 및 결과표시'!$E$4,'자료입력 및 결과표시'!$E$4,$V234-'자료입력 및 결과표시'!$B$4-90)),0)</f>
        <v>0</v>
      </c>
      <c r="EL234" s="17">
        <f>IF(AND(S234='자료입력 및 결과표시'!$B$6,COUNTIF('업무중복도(데이터 입력)'!$W234:$DR234,'자료입력 및 결과표시'!$C$6)&gt;=1),1,0)</f>
        <v>0</v>
      </c>
      <c r="EM234" s="17">
        <f>IF(AND(S234='자료입력 및 결과표시'!$B$7,COUNTIF('업무중복도(데이터 입력)'!$W234:$DR234,'자료입력 및 결과표시'!$C$7)&gt;=1),2,0)</f>
        <v>0</v>
      </c>
      <c r="EN234" s="17">
        <f>IF(AND(S234='자료입력 및 결과표시'!$B$8,COUNTIF('업무중복도(데이터 입력)'!$W234:$DR234,'자료입력 및 결과표시'!$C$8)&gt;=1),3,0)</f>
        <v>0</v>
      </c>
      <c r="EO234" s="17">
        <f>IF(AND(S234='자료입력 및 결과표시'!$B$9,COUNTIF('업무중복도(데이터 입력)'!$W234:$DR234,'자료입력 및 결과표시'!$C$9)&gt;=1),4,0)</f>
        <v>0</v>
      </c>
      <c r="EP234" s="17">
        <f>IF(AND(S234='자료입력 및 결과표시'!$B$10,COUNTIF('업무중복도(데이터 입력)'!$W234:$DR234,'자료입력 및 결과표시'!$C$10)&gt;=1),5,0)</f>
        <v>0</v>
      </c>
      <c r="EQ234" s="17">
        <f>IF(AND(S234='자료입력 및 결과표시'!$B$11,COUNTIF('업무중복도(데이터 입력)'!$W234:$DR234,'자료입력 및 결과표시'!$C$11)&gt;=1),6,0)</f>
        <v>0</v>
      </c>
      <c r="ER234" s="17">
        <f>IF(AND(S234='자료입력 및 결과표시'!$B$12,COUNTIF('업무중복도(데이터 입력)'!$W234:$DR234,'자료입력 및 결과표시'!$C$12)&gt;=1),7,0)</f>
        <v>0</v>
      </c>
      <c r="ES234" s="17">
        <f>IF(AND(S234='자료입력 및 결과표시'!$B$13,COUNTIF('업무중복도(데이터 입력)'!$W234:$DR234,'자료입력 및 결과표시'!$C$13)&gt;=1),8,0)</f>
        <v>0</v>
      </c>
      <c r="ET234" s="17">
        <f>IF(AND(S234='자료입력 및 결과표시'!$B$14,COUNTIF('업무중복도(데이터 입력)'!$W234:$DR234,'자료입력 및 결과표시'!$C$14)&gt;=1),9,0)</f>
        <v>0</v>
      </c>
      <c r="EU234" s="17">
        <f>IF(AND(S234='자료입력 및 결과표시'!$B$15,COUNTIF('업무중복도(데이터 입력)'!$W234:$DR234,'자료입력 및 결과표시'!$C$15)&gt;=1),10,0)</f>
        <v>0</v>
      </c>
      <c r="EV234" s="17">
        <f>IF(AND(S234='자료입력 및 결과표시'!$B$16,COUNTIF('업무중복도(데이터 입력)'!$W234:$DR234,'자료입력 및 결과표시'!$C$16)&gt;=1),11,0)</f>
        <v>0</v>
      </c>
      <c r="EW234" s="17">
        <f>IF(AND(S234='자료입력 및 결과표시'!$B$17,COUNTIF('업무중복도(데이터 입력)'!$W234:$DR234,'자료입력 및 결과표시'!$C$17)&gt;=1),12,0)</f>
        <v>0</v>
      </c>
      <c r="EX234" s="17">
        <f>IF(AND(S234='자료입력 및 결과표시'!$B$18,COUNTIF('업무중복도(데이터 입력)'!$W234:$DR234,'자료입력 및 결과표시'!$C$18)&gt;=1),13,0)</f>
        <v>0</v>
      </c>
      <c r="EY234" s="17">
        <f>IF(AND(S234='자료입력 및 결과표시'!$B$19,COUNTIF('업무중복도(데이터 입력)'!$W234:$DR234,'자료입력 및 결과표시'!$C$19)&gt;=1),14,0)</f>
        <v>0</v>
      </c>
      <c r="EZ234" s="17">
        <f>IF(AND(S234='자료입력 및 결과표시'!$B$20,COUNTIF('업무중복도(데이터 입력)'!$W234:$DR234,'자료입력 및 결과표시'!$C$20)&gt;=1),15,0)</f>
        <v>0</v>
      </c>
      <c r="FA234" s="17">
        <f>IF(AND(S234='자료입력 및 결과표시'!$B$21,COUNTIF('업무중복도(데이터 입력)'!$W234:$DR234,'자료입력 및 결과표시'!$C$21)&gt;=1),16,0)</f>
        <v>0</v>
      </c>
      <c r="FD234" s="270" t="str">
        <f ca="1">IFERROR(MATCH('자료입력 및 결과표시'!$C$62,OFFSET($R$3,$FD233,,1000),0)+$FD233,"")</f>
        <v/>
      </c>
      <c r="FE234" s="271" t="str">
        <f t="shared" ca="1" si="503"/>
        <v/>
      </c>
      <c r="FK234" s="17">
        <f t="shared" si="504"/>
        <v>0</v>
      </c>
      <c r="FO234"/>
      <c r="FP234" s="17" t="str">
        <f t="shared" ca="1" si="505"/>
        <v/>
      </c>
      <c r="FQ234" s="270" t="str">
        <f ca="1">IFERROR(MATCH('자료입력 및 결과표시'!$C$62,OFFSET($R$3,$FQ233,,1000),0)+$FQ233,"")</f>
        <v/>
      </c>
      <c r="FR234" s="17" t="str">
        <f t="shared" ca="1" si="506"/>
        <v/>
      </c>
      <c r="FS234" s="17" t="str">
        <f t="shared" ca="1" si="507"/>
        <v/>
      </c>
      <c r="FT234" s="17" t="str">
        <f t="shared" ca="1" si="508"/>
        <v/>
      </c>
      <c r="FU234" s="17" t="str">
        <f t="shared" ca="1" si="509"/>
        <v/>
      </c>
      <c r="FV234" s="17" t="str">
        <f t="shared" ca="1" si="510"/>
        <v/>
      </c>
      <c r="FW234" s="17" t="str">
        <f t="shared" ca="1" si="511"/>
        <v/>
      </c>
      <c r="FX234" s="17" t="str">
        <f t="shared" ca="1" si="512"/>
        <v/>
      </c>
      <c r="FY234" s="17" t="str">
        <f t="shared" ca="1" si="513"/>
        <v/>
      </c>
      <c r="FZ234" s="17" t="str">
        <f t="shared" ca="1" si="514"/>
        <v/>
      </c>
      <c r="GA234" s="17" t="str">
        <f t="shared" ca="1" si="515"/>
        <v/>
      </c>
      <c r="GB234" s="17" t="str">
        <f t="shared" ca="1" si="516"/>
        <v/>
      </c>
      <c r="GC234" s="17" t="str">
        <f t="shared" ca="1" si="517"/>
        <v/>
      </c>
      <c r="GD234" s="17" t="str">
        <f t="shared" ca="1" si="518"/>
        <v/>
      </c>
      <c r="GE234" s="17" t="str">
        <f t="shared" ca="1" si="519"/>
        <v/>
      </c>
      <c r="GF234" s="17" t="str">
        <f t="shared" ca="1" si="520"/>
        <v/>
      </c>
      <c r="GG234" s="17" t="str">
        <f t="shared" ca="1" si="521"/>
        <v/>
      </c>
      <c r="GH234" s="17" t="str">
        <f t="shared" ca="1" si="522"/>
        <v/>
      </c>
      <c r="GI234" s="17" t="str">
        <f t="shared" ca="1" si="523"/>
        <v/>
      </c>
      <c r="GJ234" s="17" t="str">
        <f t="shared" ca="1" si="524"/>
        <v/>
      </c>
      <c r="GK234" s="17" t="str">
        <f t="shared" ca="1" si="525"/>
        <v/>
      </c>
      <c r="GL234" s="17" t="str">
        <f t="shared" ca="1" si="526"/>
        <v/>
      </c>
      <c r="GM234" s="17" t="str">
        <f t="shared" ca="1" si="527"/>
        <v/>
      </c>
      <c r="GN234" s="17" t="str">
        <f t="shared" ca="1" si="528"/>
        <v/>
      </c>
      <c r="GO234" s="17" t="str">
        <f t="shared" ca="1" si="529"/>
        <v/>
      </c>
      <c r="GP234" s="17" t="str">
        <f t="shared" ca="1" si="530"/>
        <v/>
      </c>
      <c r="GQ234" s="17" t="str">
        <f t="shared" ca="1" si="531"/>
        <v/>
      </c>
      <c r="GR234" s="17" t="str">
        <f t="shared" ca="1" si="532"/>
        <v/>
      </c>
      <c r="GS234" s="17" t="str">
        <f t="shared" ca="1" si="533"/>
        <v/>
      </c>
      <c r="GT234" s="17" t="str">
        <f t="shared" ca="1" si="534"/>
        <v/>
      </c>
      <c r="GU234" s="17" t="str">
        <f t="shared" ca="1" si="535"/>
        <v/>
      </c>
      <c r="GV234" s="17" t="str">
        <f t="shared" ca="1" si="536"/>
        <v/>
      </c>
      <c r="GW234" s="17" t="str">
        <f t="shared" ca="1" si="537"/>
        <v/>
      </c>
      <c r="GX234" s="17" t="str">
        <f t="shared" ca="1" si="538"/>
        <v/>
      </c>
      <c r="GY234" s="17" t="str">
        <f t="shared" ca="1" si="539"/>
        <v/>
      </c>
      <c r="GZ234" s="17" t="str">
        <f t="shared" ca="1" si="540"/>
        <v/>
      </c>
      <c r="HA234" s="17" t="str">
        <f t="shared" ca="1" si="541"/>
        <v/>
      </c>
      <c r="HB234" s="17" t="str">
        <f t="shared" ca="1" si="542"/>
        <v/>
      </c>
      <c r="HC234" s="17" t="str">
        <f t="shared" ca="1" si="543"/>
        <v/>
      </c>
      <c r="HD234" s="17" t="str">
        <f t="shared" ca="1" si="544"/>
        <v/>
      </c>
      <c r="HE234" s="17" t="str">
        <f t="shared" ca="1" si="545"/>
        <v/>
      </c>
      <c r="HF234" s="17" t="str">
        <f t="shared" ca="1" si="546"/>
        <v/>
      </c>
      <c r="HG234" s="17" t="str">
        <f t="shared" ca="1" si="547"/>
        <v/>
      </c>
      <c r="HH234" s="17" t="str">
        <f t="shared" ca="1" si="548"/>
        <v/>
      </c>
      <c r="HI234" s="17" t="str">
        <f t="shared" ca="1" si="549"/>
        <v/>
      </c>
      <c r="HJ234" s="17" t="str">
        <f t="shared" ca="1" si="550"/>
        <v/>
      </c>
      <c r="HK234" s="17" t="str">
        <f t="shared" ca="1" si="551"/>
        <v/>
      </c>
      <c r="HL234" s="17" t="str">
        <f t="shared" ca="1" si="552"/>
        <v/>
      </c>
      <c r="HM234" s="17" t="str">
        <f t="shared" ca="1" si="553"/>
        <v/>
      </c>
      <c r="HN234" s="17" t="str">
        <f t="shared" ca="1" si="554"/>
        <v/>
      </c>
      <c r="HO234" s="17" t="str">
        <f t="shared" ca="1" si="555"/>
        <v/>
      </c>
      <c r="HP234" s="17" t="str">
        <f t="shared" ca="1" si="556"/>
        <v/>
      </c>
      <c r="HQ234" s="17" t="str">
        <f t="shared" ca="1" si="557"/>
        <v/>
      </c>
      <c r="HR234" s="17" t="str">
        <f t="shared" ca="1" si="558"/>
        <v/>
      </c>
      <c r="HS234" s="17" t="str">
        <f t="shared" ca="1" si="559"/>
        <v/>
      </c>
      <c r="HT234" s="17" t="str">
        <f t="shared" ca="1" si="560"/>
        <v/>
      </c>
      <c r="HU234" s="17" t="str">
        <f t="shared" ca="1" si="561"/>
        <v/>
      </c>
      <c r="HV234" s="17" t="str">
        <f t="shared" ca="1" si="562"/>
        <v/>
      </c>
      <c r="HW234" s="17" t="str">
        <f t="shared" ca="1" si="563"/>
        <v/>
      </c>
      <c r="HX234" s="17" t="str">
        <f t="shared" ca="1" si="564"/>
        <v/>
      </c>
      <c r="HY234" s="17" t="str">
        <f t="shared" ca="1" si="565"/>
        <v/>
      </c>
      <c r="HZ234" s="17" t="str">
        <f t="shared" ca="1" si="566"/>
        <v/>
      </c>
      <c r="IA234" s="17" t="str">
        <f t="shared" ca="1" si="567"/>
        <v/>
      </c>
      <c r="IB234" s="17" t="str">
        <f t="shared" ca="1" si="568"/>
        <v/>
      </c>
      <c r="IC234" s="17" t="str">
        <f t="shared" ca="1" si="569"/>
        <v/>
      </c>
      <c r="ID234" s="17" t="str">
        <f t="shared" ca="1" si="570"/>
        <v/>
      </c>
      <c r="IE234" s="17" t="str">
        <f t="shared" ca="1" si="571"/>
        <v/>
      </c>
      <c r="IF234" s="17" t="str">
        <f t="shared" ca="1" si="572"/>
        <v/>
      </c>
      <c r="IG234" s="17" t="str">
        <f t="shared" ca="1" si="573"/>
        <v/>
      </c>
      <c r="IH234" s="17" t="str">
        <f t="shared" ca="1" si="574"/>
        <v/>
      </c>
      <c r="II234" s="17" t="str">
        <f t="shared" ca="1" si="575"/>
        <v/>
      </c>
      <c r="IJ234" s="17" t="str">
        <f t="shared" ca="1" si="576"/>
        <v/>
      </c>
      <c r="IK234" s="17" t="str">
        <f t="shared" ca="1" si="577"/>
        <v/>
      </c>
      <c r="IL234" s="17" t="str">
        <f t="shared" ca="1" si="578"/>
        <v/>
      </c>
      <c r="IM234" s="17" t="str">
        <f t="shared" ca="1" si="579"/>
        <v/>
      </c>
      <c r="IN234" s="17" t="str">
        <f t="shared" ca="1" si="580"/>
        <v/>
      </c>
      <c r="IO234" s="17" t="str">
        <f t="shared" ca="1" si="581"/>
        <v/>
      </c>
      <c r="IP234" s="17" t="str">
        <f t="shared" ca="1" si="582"/>
        <v/>
      </c>
      <c r="IQ234" s="17" t="str">
        <f t="shared" ca="1" si="583"/>
        <v/>
      </c>
      <c r="IR234" s="17" t="str">
        <f t="shared" ca="1" si="584"/>
        <v/>
      </c>
      <c r="IS234" s="17" t="str">
        <f t="shared" ca="1" si="585"/>
        <v/>
      </c>
      <c r="IT234" s="17" t="str">
        <f t="shared" ca="1" si="586"/>
        <v/>
      </c>
      <c r="IU234" s="17" t="str">
        <f t="shared" ca="1" si="587"/>
        <v/>
      </c>
      <c r="IV234" s="17" t="str">
        <f t="shared" ca="1" si="588"/>
        <v/>
      </c>
      <c r="IW234" s="17" t="str">
        <f t="shared" ca="1" si="589"/>
        <v/>
      </c>
      <c r="IX234" s="17" t="str">
        <f t="shared" ca="1" si="590"/>
        <v/>
      </c>
      <c r="IY234" s="17" t="str">
        <f t="shared" ca="1" si="591"/>
        <v/>
      </c>
      <c r="IZ234" s="17" t="str">
        <f t="shared" ca="1" si="592"/>
        <v/>
      </c>
      <c r="JA234" s="17" t="str">
        <f t="shared" ca="1" si="593"/>
        <v/>
      </c>
      <c r="JB234" s="17" t="str">
        <f t="shared" ca="1" si="594"/>
        <v/>
      </c>
      <c r="JC234" s="17" t="str">
        <f t="shared" ca="1" si="595"/>
        <v/>
      </c>
      <c r="JD234" s="17" t="str">
        <f t="shared" ca="1" si="596"/>
        <v/>
      </c>
      <c r="JE234" s="17" t="str">
        <f t="shared" ca="1" si="597"/>
        <v/>
      </c>
      <c r="JF234" s="17" t="str">
        <f t="shared" ca="1" si="598"/>
        <v/>
      </c>
      <c r="JG234" s="17" t="str">
        <f t="shared" ca="1" si="599"/>
        <v/>
      </c>
      <c r="JH234" s="17" t="str">
        <f t="shared" ca="1" si="600"/>
        <v/>
      </c>
      <c r="JI234" s="17" t="str">
        <f t="shared" ca="1" si="601"/>
        <v/>
      </c>
      <c r="JJ234" s="17" t="str">
        <f t="shared" ca="1" si="602"/>
        <v/>
      </c>
      <c r="JK234" s="17" t="str">
        <f t="shared" ca="1" si="603"/>
        <v/>
      </c>
      <c r="JL234" s="17" t="str">
        <f t="shared" ca="1" si="604"/>
        <v/>
      </c>
      <c r="JM234" s="17" t="str">
        <f t="shared" ca="1" si="605"/>
        <v/>
      </c>
    </row>
    <row r="235" spans="1:273">
      <c r="A235" s="17" t="str">
        <f t="shared" si="486"/>
        <v>\\\0</v>
      </c>
      <c r="B235" s="17" t="str">
        <f t="shared" si="487"/>
        <v>\\\0</v>
      </c>
      <c r="C235" s="17" t="str">
        <f t="shared" si="488"/>
        <v>\\\0</v>
      </c>
      <c r="D235" s="17" t="str">
        <f t="shared" si="489"/>
        <v>\\\0</v>
      </c>
      <c r="E235" s="17" t="str">
        <f t="shared" si="490"/>
        <v>\\\0</v>
      </c>
      <c r="F235" s="17" t="str">
        <f t="shared" si="491"/>
        <v>\\\0</v>
      </c>
      <c r="G235" s="17" t="str">
        <f t="shared" si="492"/>
        <v>\\\0</v>
      </c>
      <c r="H235" s="17" t="str">
        <f t="shared" si="493"/>
        <v>\\\0</v>
      </c>
      <c r="I235" s="17" t="str">
        <f t="shared" si="494"/>
        <v>\\\0</v>
      </c>
      <c r="J235" s="17" t="str">
        <f t="shared" si="495"/>
        <v>\\\0</v>
      </c>
      <c r="K235" s="17" t="str">
        <f t="shared" si="496"/>
        <v>\\\0</v>
      </c>
      <c r="L235" s="17" t="str">
        <f t="shared" si="497"/>
        <v>\\\0</v>
      </c>
      <c r="M235" s="17" t="str">
        <f t="shared" si="498"/>
        <v>\\\0</v>
      </c>
      <c r="N235" s="17" t="str">
        <f t="shared" si="499"/>
        <v>\\\0</v>
      </c>
      <c r="O235" s="17" t="str">
        <f t="shared" si="500"/>
        <v>\\\0</v>
      </c>
      <c r="P235" s="17" t="str">
        <f t="shared" si="501"/>
        <v>\\\0</v>
      </c>
      <c r="R235" s="17" t="str">
        <f t="shared" si="502"/>
        <v>\\</v>
      </c>
      <c r="S235" s="38"/>
      <c r="T235" s="39"/>
      <c r="U235" s="31"/>
      <c r="V235" s="32"/>
      <c r="W235" s="36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35"/>
      <c r="DS235" s="287"/>
      <c r="DT235" s="36"/>
      <c r="DU235" s="37"/>
      <c r="DV235" s="28">
        <f>IF(AND($S235='자료입력 및 결과표시'!$B$6,COUNTIF($W235:$DR235,'자료입력 및 결과표시'!$C$6)&gt;=1),IF(OR('자료입력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DW235" s="28">
        <f>IF(AND($S235='자료입력 및 결과표시'!$B$7,COUNTIF($W235:$DR235,'자료입력 및 결과표시'!$C$7)&gt;=1),IF(OR('자료입력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DX235" s="28">
        <f>IF(AND($S235='자료입력 및 결과표시'!$B$8,COUNTIF($W235:$DR235,'자료입력 및 결과표시'!$C$8)&gt;=1),IF(OR('자료입력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DY235" s="28">
        <f>IF(AND($S235='자료입력 및 결과표시'!$B$9,COUNTIF($W235:$DR235,'자료입력 및 결과표시'!$C$9)&gt;=1),IF(OR('자료입력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DZ235" s="28">
        <f>IF(AND($S235='자료입력 및 결과표시'!$B$10,COUNTIF($W235:$DR235,'자료입력 및 결과표시'!$C$10)&gt;=1),IF(OR('자료입력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A235" s="28">
        <f>IF(AND($S235='자료입력 및 결과표시'!$B$11,COUNTIF($W235:$DR235,'자료입력 및 결과표시'!$C$11)&gt;=1),IF(OR('자료입력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B235" s="28">
        <f>IF(AND($S235='자료입력 및 결과표시'!$B$12,COUNTIF($W235:$DR235,'자료입력 및 결과표시'!$C$12)&gt;=1),IF(OR('자료입력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C235" s="28">
        <f>IF(AND($S235='자료입력 및 결과표시'!$B$13,COUNTIF($W235:$DR235,'자료입력 및 결과표시'!$C$13)&gt;=1),IF(OR('자료입력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D235" s="28">
        <f>IF(AND($S235='자료입력 및 결과표시'!$B$14,COUNTIF($W235:$DR235,'자료입력 및 결과표시'!$C$14)&gt;=1),IF(OR('자료입력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E235" s="28">
        <f>IF(AND($S235='자료입력 및 결과표시'!$B$15,COUNTIF($W235:$DR235,'자료입력 및 결과표시'!$C$15)&gt;=1),IF(OR('자료입력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F235" s="28">
        <f>IF(AND($S235='자료입력 및 결과표시'!$B$16,COUNTIF($W235:$DR235,'자료입력 및 결과표시'!$C$16)&gt;=1),IF(OR('자료입력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G235" s="28">
        <f>IF(AND($S235='자료입력 및 결과표시'!$B$17,COUNTIF($W235:$DR235,'자료입력 및 결과표시'!$C$17)&gt;=1),IF(OR('자료입력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H235" s="28">
        <f>IF(AND($S235='자료입력 및 결과표시'!$B$18,COUNTIF($W235:$DR235,'자료입력 및 결과표시'!$C$18)&gt;=1),IF(OR('자료입력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I235" s="28">
        <f>IF(AND($S235='자료입력 및 결과표시'!$B$19,COUNTIF($W235:$DR235,'자료입력 및 결과표시'!$C$19)&gt;=1),IF(OR('자료입력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J235" s="28">
        <f>IF(AND($S235='자료입력 및 결과표시'!$B$20,COUNTIF($W235:$DR235,'자료입력 및 결과표시'!$C$20)&gt;=1),IF(OR('자료입력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K235" s="28">
        <f>IF(AND($S235='자료입력 및 결과표시'!$B$21,COUNTIF($W235:$DR235,'자료입력 및 결과표시'!$C$21)&gt;=1),IF(OR('자료입력 및 결과표시'!$B$4+90&gt;=$V235,'자료입력 및 결과표시'!$B$4&lt;$U235),0,IF($V235-'자료입력 및 결과표시'!$B$4-90&gt;='자료입력 및 결과표시'!$E$4,'자료입력 및 결과표시'!$E$4,$V235-'자료입력 및 결과표시'!$B$4-90)),0)</f>
        <v>0</v>
      </c>
      <c r="EL235" s="17">
        <f>IF(AND(S235='자료입력 및 결과표시'!$B$6,COUNTIF('업무중복도(데이터 입력)'!$W235:$DR235,'자료입력 및 결과표시'!$C$6)&gt;=1),1,0)</f>
        <v>0</v>
      </c>
      <c r="EM235" s="17">
        <f>IF(AND(S235='자료입력 및 결과표시'!$B$7,COUNTIF('업무중복도(데이터 입력)'!$W235:$DR235,'자료입력 및 결과표시'!$C$7)&gt;=1),2,0)</f>
        <v>0</v>
      </c>
      <c r="EN235" s="17">
        <f>IF(AND(S235='자료입력 및 결과표시'!$B$8,COUNTIF('업무중복도(데이터 입력)'!$W235:$DR235,'자료입력 및 결과표시'!$C$8)&gt;=1),3,0)</f>
        <v>0</v>
      </c>
      <c r="EO235" s="17">
        <f>IF(AND(S235='자료입력 및 결과표시'!$B$9,COUNTIF('업무중복도(데이터 입력)'!$W235:$DR235,'자료입력 및 결과표시'!$C$9)&gt;=1),4,0)</f>
        <v>0</v>
      </c>
      <c r="EP235" s="17">
        <f>IF(AND(S235='자료입력 및 결과표시'!$B$10,COUNTIF('업무중복도(데이터 입력)'!$W235:$DR235,'자료입력 및 결과표시'!$C$10)&gt;=1),5,0)</f>
        <v>0</v>
      </c>
      <c r="EQ235" s="17">
        <f>IF(AND(S235='자료입력 및 결과표시'!$B$11,COUNTIF('업무중복도(데이터 입력)'!$W235:$DR235,'자료입력 및 결과표시'!$C$11)&gt;=1),6,0)</f>
        <v>0</v>
      </c>
      <c r="ER235" s="17">
        <f>IF(AND(S235='자료입력 및 결과표시'!$B$12,COUNTIF('업무중복도(데이터 입력)'!$W235:$DR235,'자료입력 및 결과표시'!$C$12)&gt;=1),7,0)</f>
        <v>0</v>
      </c>
      <c r="ES235" s="17">
        <f>IF(AND(S235='자료입력 및 결과표시'!$B$13,COUNTIF('업무중복도(데이터 입력)'!$W235:$DR235,'자료입력 및 결과표시'!$C$13)&gt;=1),8,0)</f>
        <v>0</v>
      </c>
      <c r="ET235" s="17">
        <f>IF(AND(S235='자료입력 및 결과표시'!$B$14,COUNTIF('업무중복도(데이터 입력)'!$W235:$DR235,'자료입력 및 결과표시'!$C$14)&gt;=1),9,0)</f>
        <v>0</v>
      </c>
      <c r="EU235" s="17">
        <f>IF(AND(S235='자료입력 및 결과표시'!$B$15,COUNTIF('업무중복도(데이터 입력)'!$W235:$DR235,'자료입력 및 결과표시'!$C$15)&gt;=1),10,0)</f>
        <v>0</v>
      </c>
      <c r="EV235" s="17">
        <f>IF(AND(S235='자료입력 및 결과표시'!$B$16,COUNTIF('업무중복도(데이터 입력)'!$W235:$DR235,'자료입력 및 결과표시'!$C$16)&gt;=1),11,0)</f>
        <v>0</v>
      </c>
      <c r="EW235" s="17">
        <f>IF(AND(S235='자료입력 및 결과표시'!$B$17,COUNTIF('업무중복도(데이터 입력)'!$W235:$DR235,'자료입력 및 결과표시'!$C$17)&gt;=1),12,0)</f>
        <v>0</v>
      </c>
      <c r="EX235" s="17">
        <f>IF(AND(S235='자료입력 및 결과표시'!$B$18,COUNTIF('업무중복도(데이터 입력)'!$W235:$DR235,'자료입력 및 결과표시'!$C$18)&gt;=1),13,0)</f>
        <v>0</v>
      </c>
      <c r="EY235" s="17">
        <f>IF(AND(S235='자료입력 및 결과표시'!$B$19,COUNTIF('업무중복도(데이터 입력)'!$W235:$DR235,'자료입력 및 결과표시'!$C$19)&gt;=1),14,0)</f>
        <v>0</v>
      </c>
      <c r="EZ235" s="17">
        <f>IF(AND(S235='자료입력 및 결과표시'!$B$20,COUNTIF('업무중복도(데이터 입력)'!$W235:$DR235,'자료입력 및 결과표시'!$C$20)&gt;=1),15,0)</f>
        <v>0</v>
      </c>
      <c r="FA235" s="17">
        <f>IF(AND(S235='자료입력 및 결과표시'!$B$21,COUNTIF('업무중복도(데이터 입력)'!$W235:$DR235,'자료입력 및 결과표시'!$C$21)&gt;=1),16,0)</f>
        <v>0</v>
      </c>
      <c r="FD235" s="270" t="str">
        <f ca="1">IFERROR(MATCH('자료입력 및 결과표시'!$C$62,OFFSET($R$3,$FD234,,1000),0)+$FD234,"")</f>
        <v/>
      </c>
      <c r="FE235" s="271" t="str">
        <f t="shared" ca="1" si="503"/>
        <v/>
      </c>
      <c r="FK235" s="17">
        <f t="shared" si="504"/>
        <v>0</v>
      </c>
      <c r="FO235"/>
      <c r="FP235" s="17" t="str">
        <f t="shared" ca="1" si="505"/>
        <v/>
      </c>
      <c r="FQ235" s="270" t="str">
        <f ca="1">IFERROR(MATCH('자료입력 및 결과표시'!$C$62,OFFSET($R$3,$FQ234,,1000),0)+$FQ234,"")</f>
        <v/>
      </c>
      <c r="FR235" s="17" t="str">
        <f t="shared" ca="1" si="506"/>
        <v/>
      </c>
      <c r="FS235" s="17" t="str">
        <f t="shared" ca="1" si="507"/>
        <v/>
      </c>
      <c r="FT235" s="17" t="str">
        <f t="shared" ca="1" si="508"/>
        <v/>
      </c>
      <c r="FU235" s="17" t="str">
        <f t="shared" ca="1" si="509"/>
        <v/>
      </c>
      <c r="FV235" s="17" t="str">
        <f t="shared" ca="1" si="510"/>
        <v/>
      </c>
      <c r="FW235" s="17" t="str">
        <f t="shared" ca="1" si="511"/>
        <v/>
      </c>
      <c r="FX235" s="17" t="str">
        <f t="shared" ca="1" si="512"/>
        <v/>
      </c>
      <c r="FY235" s="17" t="str">
        <f t="shared" ca="1" si="513"/>
        <v/>
      </c>
      <c r="FZ235" s="17" t="str">
        <f t="shared" ca="1" si="514"/>
        <v/>
      </c>
      <c r="GA235" s="17" t="str">
        <f t="shared" ca="1" si="515"/>
        <v/>
      </c>
      <c r="GB235" s="17" t="str">
        <f t="shared" ca="1" si="516"/>
        <v/>
      </c>
      <c r="GC235" s="17" t="str">
        <f t="shared" ca="1" si="517"/>
        <v/>
      </c>
      <c r="GD235" s="17" t="str">
        <f t="shared" ca="1" si="518"/>
        <v/>
      </c>
      <c r="GE235" s="17" t="str">
        <f t="shared" ca="1" si="519"/>
        <v/>
      </c>
      <c r="GF235" s="17" t="str">
        <f t="shared" ca="1" si="520"/>
        <v/>
      </c>
      <c r="GG235" s="17" t="str">
        <f t="shared" ca="1" si="521"/>
        <v/>
      </c>
      <c r="GH235" s="17" t="str">
        <f t="shared" ca="1" si="522"/>
        <v/>
      </c>
      <c r="GI235" s="17" t="str">
        <f t="shared" ca="1" si="523"/>
        <v/>
      </c>
      <c r="GJ235" s="17" t="str">
        <f t="shared" ca="1" si="524"/>
        <v/>
      </c>
      <c r="GK235" s="17" t="str">
        <f t="shared" ca="1" si="525"/>
        <v/>
      </c>
      <c r="GL235" s="17" t="str">
        <f t="shared" ca="1" si="526"/>
        <v/>
      </c>
      <c r="GM235" s="17" t="str">
        <f t="shared" ca="1" si="527"/>
        <v/>
      </c>
      <c r="GN235" s="17" t="str">
        <f t="shared" ca="1" si="528"/>
        <v/>
      </c>
      <c r="GO235" s="17" t="str">
        <f t="shared" ca="1" si="529"/>
        <v/>
      </c>
      <c r="GP235" s="17" t="str">
        <f t="shared" ca="1" si="530"/>
        <v/>
      </c>
      <c r="GQ235" s="17" t="str">
        <f t="shared" ca="1" si="531"/>
        <v/>
      </c>
      <c r="GR235" s="17" t="str">
        <f t="shared" ca="1" si="532"/>
        <v/>
      </c>
      <c r="GS235" s="17" t="str">
        <f t="shared" ca="1" si="533"/>
        <v/>
      </c>
      <c r="GT235" s="17" t="str">
        <f t="shared" ca="1" si="534"/>
        <v/>
      </c>
      <c r="GU235" s="17" t="str">
        <f t="shared" ca="1" si="535"/>
        <v/>
      </c>
      <c r="GV235" s="17" t="str">
        <f t="shared" ca="1" si="536"/>
        <v/>
      </c>
      <c r="GW235" s="17" t="str">
        <f t="shared" ca="1" si="537"/>
        <v/>
      </c>
      <c r="GX235" s="17" t="str">
        <f t="shared" ca="1" si="538"/>
        <v/>
      </c>
      <c r="GY235" s="17" t="str">
        <f t="shared" ca="1" si="539"/>
        <v/>
      </c>
      <c r="GZ235" s="17" t="str">
        <f t="shared" ca="1" si="540"/>
        <v/>
      </c>
      <c r="HA235" s="17" t="str">
        <f t="shared" ca="1" si="541"/>
        <v/>
      </c>
      <c r="HB235" s="17" t="str">
        <f t="shared" ca="1" si="542"/>
        <v/>
      </c>
      <c r="HC235" s="17" t="str">
        <f t="shared" ca="1" si="543"/>
        <v/>
      </c>
      <c r="HD235" s="17" t="str">
        <f t="shared" ca="1" si="544"/>
        <v/>
      </c>
      <c r="HE235" s="17" t="str">
        <f t="shared" ca="1" si="545"/>
        <v/>
      </c>
      <c r="HF235" s="17" t="str">
        <f t="shared" ca="1" si="546"/>
        <v/>
      </c>
      <c r="HG235" s="17" t="str">
        <f t="shared" ca="1" si="547"/>
        <v/>
      </c>
      <c r="HH235" s="17" t="str">
        <f t="shared" ca="1" si="548"/>
        <v/>
      </c>
      <c r="HI235" s="17" t="str">
        <f t="shared" ca="1" si="549"/>
        <v/>
      </c>
      <c r="HJ235" s="17" t="str">
        <f t="shared" ca="1" si="550"/>
        <v/>
      </c>
      <c r="HK235" s="17" t="str">
        <f t="shared" ca="1" si="551"/>
        <v/>
      </c>
      <c r="HL235" s="17" t="str">
        <f t="shared" ca="1" si="552"/>
        <v/>
      </c>
      <c r="HM235" s="17" t="str">
        <f t="shared" ca="1" si="553"/>
        <v/>
      </c>
      <c r="HN235" s="17" t="str">
        <f t="shared" ca="1" si="554"/>
        <v/>
      </c>
      <c r="HO235" s="17" t="str">
        <f t="shared" ca="1" si="555"/>
        <v/>
      </c>
      <c r="HP235" s="17" t="str">
        <f t="shared" ca="1" si="556"/>
        <v/>
      </c>
      <c r="HQ235" s="17" t="str">
        <f t="shared" ca="1" si="557"/>
        <v/>
      </c>
      <c r="HR235" s="17" t="str">
        <f t="shared" ca="1" si="558"/>
        <v/>
      </c>
      <c r="HS235" s="17" t="str">
        <f t="shared" ca="1" si="559"/>
        <v/>
      </c>
      <c r="HT235" s="17" t="str">
        <f t="shared" ca="1" si="560"/>
        <v/>
      </c>
      <c r="HU235" s="17" t="str">
        <f t="shared" ca="1" si="561"/>
        <v/>
      </c>
      <c r="HV235" s="17" t="str">
        <f t="shared" ca="1" si="562"/>
        <v/>
      </c>
      <c r="HW235" s="17" t="str">
        <f t="shared" ca="1" si="563"/>
        <v/>
      </c>
      <c r="HX235" s="17" t="str">
        <f t="shared" ca="1" si="564"/>
        <v/>
      </c>
      <c r="HY235" s="17" t="str">
        <f t="shared" ca="1" si="565"/>
        <v/>
      </c>
      <c r="HZ235" s="17" t="str">
        <f t="shared" ca="1" si="566"/>
        <v/>
      </c>
      <c r="IA235" s="17" t="str">
        <f t="shared" ca="1" si="567"/>
        <v/>
      </c>
      <c r="IB235" s="17" t="str">
        <f t="shared" ca="1" si="568"/>
        <v/>
      </c>
      <c r="IC235" s="17" t="str">
        <f t="shared" ca="1" si="569"/>
        <v/>
      </c>
      <c r="ID235" s="17" t="str">
        <f t="shared" ca="1" si="570"/>
        <v/>
      </c>
      <c r="IE235" s="17" t="str">
        <f t="shared" ca="1" si="571"/>
        <v/>
      </c>
      <c r="IF235" s="17" t="str">
        <f t="shared" ca="1" si="572"/>
        <v/>
      </c>
      <c r="IG235" s="17" t="str">
        <f t="shared" ca="1" si="573"/>
        <v/>
      </c>
      <c r="IH235" s="17" t="str">
        <f t="shared" ca="1" si="574"/>
        <v/>
      </c>
      <c r="II235" s="17" t="str">
        <f t="shared" ca="1" si="575"/>
        <v/>
      </c>
      <c r="IJ235" s="17" t="str">
        <f t="shared" ca="1" si="576"/>
        <v/>
      </c>
      <c r="IK235" s="17" t="str">
        <f t="shared" ca="1" si="577"/>
        <v/>
      </c>
      <c r="IL235" s="17" t="str">
        <f t="shared" ca="1" si="578"/>
        <v/>
      </c>
      <c r="IM235" s="17" t="str">
        <f t="shared" ca="1" si="579"/>
        <v/>
      </c>
      <c r="IN235" s="17" t="str">
        <f t="shared" ca="1" si="580"/>
        <v/>
      </c>
      <c r="IO235" s="17" t="str">
        <f t="shared" ca="1" si="581"/>
        <v/>
      </c>
      <c r="IP235" s="17" t="str">
        <f t="shared" ca="1" si="582"/>
        <v/>
      </c>
      <c r="IQ235" s="17" t="str">
        <f t="shared" ca="1" si="583"/>
        <v/>
      </c>
      <c r="IR235" s="17" t="str">
        <f t="shared" ca="1" si="584"/>
        <v/>
      </c>
      <c r="IS235" s="17" t="str">
        <f t="shared" ca="1" si="585"/>
        <v/>
      </c>
      <c r="IT235" s="17" t="str">
        <f t="shared" ca="1" si="586"/>
        <v/>
      </c>
      <c r="IU235" s="17" t="str">
        <f t="shared" ca="1" si="587"/>
        <v/>
      </c>
      <c r="IV235" s="17" t="str">
        <f t="shared" ca="1" si="588"/>
        <v/>
      </c>
      <c r="IW235" s="17" t="str">
        <f t="shared" ca="1" si="589"/>
        <v/>
      </c>
      <c r="IX235" s="17" t="str">
        <f t="shared" ca="1" si="590"/>
        <v/>
      </c>
      <c r="IY235" s="17" t="str">
        <f t="shared" ca="1" si="591"/>
        <v/>
      </c>
      <c r="IZ235" s="17" t="str">
        <f t="shared" ca="1" si="592"/>
        <v/>
      </c>
      <c r="JA235" s="17" t="str">
        <f t="shared" ca="1" si="593"/>
        <v/>
      </c>
      <c r="JB235" s="17" t="str">
        <f t="shared" ca="1" si="594"/>
        <v/>
      </c>
      <c r="JC235" s="17" t="str">
        <f t="shared" ca="1" si="595"/>
        <v/>
      </c>
      <c r="JD235" s="17" t="str">
        <f t="shared" ca="1" si="596"/>
        <v/>
      </c>
      <c r="JE235" s="17" t="str">
        <f t="shared" ca="1" si="597"/>
        <v/>
      </c>
      <c r="JF235" s="17" t="str">
        <f t="shared" ca="1" si="598"/>
        <v/>
      </c>
      <c r="JG235" s="17" t="str">
        <f t="shared" ca="1" si="599"/>
        <v/>
      </c>
      <c r="JH235" s="17" t="str">
        <f t="shared" ca="1" si="600"/>
        <v/>
      </c>
      <c r="JI235" s="17" t="str">
        <f t="shared" ca="1" si="601"/>
        <v/>
      </c>
      <c r="JJ235" s="17" t="str">
        <f t="shared" ca="1" si="602"/>
        <v/>
      </c>
      <c r="JK235" s="17" t="str">
        <f t="shared" ca="1" si="603"/>
        <v/>
      </c>
      <c r="JL235" s="17" t="str">
        <f t="shared" ca="1" si="604"/>
        <v/>
      </c>
      <c r="JM235" s="17" t="str">
        <f t="shared" ca="1" si="605"/>
        <v/>
      </c>
    </row>
    <row r="236" spans="1:273">
      <c r="A236" s="17" t="str">
        <f t="shared" si="486"/>
        <v>\\\0</v>
      </c>
      <c r="B236" s="17" t="str">
        <f t="shared" si="487"/>
        <v>\\\0</v>
      </c>
      <c r="C236" s="17" t="str">
        <f t="shared" si="488"/>
        <v>\\\0</v>
      </c>
      <c r="D236" s="17" t="str">
        <f t="shared" si="489"/>
        <v>\\\0</v>
      </c>
      <c r="E236" s="17" t="str">
        <f t="shared" si="490"/>
        <v>\\\0</v>
      </c>
      <c r="F236" s="17" t="str">
        <f t="shared" si="491"/>
        <v>\\\0</v>
      </c>
      <c r="G236" s="17" t="str">
        <f t="shared" si="492"/>
        <v>\\\0</v>
      </c>
      <c r="H236" s="17" t="str">
        <f t="shared" si="493"/>
        <v>\\\0</v>
      </c>
      <c r="I236" s="17" t="str">
        <f t="shared" si="494"/>
        <v>\\\0</v>
      </c>
      <c r="J236" s="17" t="str">
        <f t="shared" si="495"/>
        <v>\\\0</v>
      </c>
      <c r="K236" s="17" t="str">
        <f t="shared" si="496"/>
        <v>\\\0</v>
      </c>
      <c r="L236" s="17" t="str">
        <f t="shared" si="497"/>
        <v>\\\0</v>
      </c>
      <c r="M236" s="17" t="str">
        <f t="shared" si="498"/>
        <v>\\\0</v>
      </c>
      <c r="N236" s="17" t="str">
        <f t="shared" si="499"/>
        <v>\\\0</v>
      </c>
      <c r="O236" s="17" t="str">
        <f t="shared" si="500"/>
        <v>\\\0</v>
      </c>
      <c r="P236" s="17" t="str">
        <f t="shared" si="501"/>
        <v>\\\0</v>
      </c>
      <c r="R236" s="17" t="str">
        <f t="shared" si="502"/>
        <v>\\</v>
      </c>
      <c r="S236" s="38"/>
      <c r="T236" s="39"/>
      <c r="U236" s="31"/>
      <c r="V236" s="32"/>
      <c r="W236" s="36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35"/>
      <c r="DS236" s="287"/>
      <c r="DT236" s="36"/>
      <c r="DU236" s="37"/>
      <c r="DV236" s="28">
        <f>IF(AND($S236='자료입력 및 결과표시'!$B$6,COUNTIF($W236:$DR236,'자료입력 및 결과표시'!$C$6)&gt;=1),IF(OR('자료입력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DW236" s="28">
        <f>IF(AND($S236='자료입력 및 결과표시'!$B$7,COUNTIF($W236:$DR236,'자료입력 및 결과표시'!$C$7)&gt;=1),IF(OR('자료입력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DX236" s="28">
        <f>IF(AND($S236='자료입력 및 결과표시'!$B$8,COUNTIF($W236:$DR236,'자료입력 및 결과표시'!$C$8)&gt;=1),IF(OR('자료입력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DY236" s="28">
        <f>IF(AND($S236='자료입력 및 결과표시'!$B$9,COUNTIF($W236:$DR236,'자료입력 및 결과표시'!$C$9)&gt;=1),IF(OR('자료입력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DZ236" s="28">
        <f>IF(AND($S236='자료입력 및 결과표시'!$B$10,COUNTIF($W236:$DR236,'자료입력 및 결과표시'!$C$10)&gt;=1),IF(OR('자료입력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A236" s="28">
        <f>IF(AND($S236='자료입력 및 결과표시'!$B$11,COUNTIF($W236:$DR236,'자료입력 및 결과표시'!$C$11)&gt;=1),IF(OR('자료입력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B236" s="28">
        <f>IF(AND($S236='자료입력 및 결과표시'!$B$12,COUNTIF($W236:$DR236,'자료입력 및 결과표시'!$C$12)&gt;=1),IF(OR('자료입력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C236" s="28">
        <f>IF(AND($S236='자료입력 및 결과표시'!$B$13,COUNTIF($W236:$DR236,'자료입력 및 결과표시'!$C$13)&gt;=1),IF(OR('자료입력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D236" s="28">
        <f>IF(AND($S236='자료입력 및 결과표시'!$B$14,COUNTIF($W236:$DR236,'자료입력 및 결과표시'!$C$14)&gt;=1),IF(OR('자료입력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E236" s="28">
        <f>IF(AND($S236='자료입력 및 결과표시'!$B$15,COUNTIF($W236:$DR236,'자료입력 및 결과표시'!$C$15)&gt;=1),IF(OR('자료입력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F236" s="28">
        <f>IF(AND($S236='자료입력 및 결과표시'!$B$16,COUNTIF($W236:$DR236,'자료입력 및 결과표시'!$C$16)&gt;=1),IF(OR('자료입력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G236" s="28">
        <f>IF(AND($S236='자료입력 및 결과표시'!$B$17,COUNTIF($W236:$DR236,'자료입력 및 결과표시'!$C$17)&gt;=1),IF(OR('자료입력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H236" s="28">
        <f>IF(AND($S236='자료입력 및 결과표시'!$B$18,COUNTIF($W236:$DR236,'자료입력 및 결과표시'!$C$18)&gt;=1),IF(OR('자료입력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I236" s="28">
        <f>IF(AND($S236='자료입력 및 결과표시'!$B$19,COUNTIF($W236:$DR236,'자료입력 및 결과표시'!$C$19)&gt;=1),IF(OR('자료입력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J236" s="28">
        <f>IF(AND($S236='자료입력 및 결과표시'!$B$20,COUNTIF($W236:$DR236,'자료입력 및 결과표시'!$C$20)&gt;=1),IF(OR('자료입력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K236" s="28">
        <f>IF(AND($S236='자료입력 및 결과표시'!$B$21,COUNTIF($W236:$DR236,'자료입력 및 결과표시'!$C$21)&gt;=1),IF(OR('자료입력 및 결과표시'!$B$4+90&gt;=$V236,'자료입력 및 결과표시'!$B$4&lt;$U236),0,IF($V236-'자료입력 및 결과표시'!$B$4-90&gt;='자료입력 및 결과표시'!$E$4,'자료입력 및 결과표시'!$E$4,$V236-'자료입력 및 결과표시'!$B$4-90)),0)</f>
        <v>0</v>
      </c>
      <c r="EL236" s="17">
        <f>IF(AND(S236='자료입력 및 결과표시'!$B$6,COUNTIF('업무중복도(데이터 입력)'!$W236:$DR236,'자료입력 및 결과표시'!$C$6)&gt;=1),1,0)</f>
        <v>0</v>
      </c>
      <c r="EM236" s="17">
        <f>IF(AND(S236='자료입력 및 결과표시'!$B$7,COUNTIF('업무중복도(데이터 입력)'!$W236:$DR236,'자료입력 및 결과표시'!$C$7)&gt;=1),2,0)</f>
        <v>0</v>
      </c>
      <c r="EN236" s="17">
        <f>IF(AND(S236='자료입력 및 결과표시'!$B$8,COUNTIF('업무중복도(데이터 입력)'!$W236:$DR236,'자료입력 및 결과표시'!$C$8)&gt;=1),3,0)</f>
        <v>0</v>
      </c>
      <c r="EO236" s="17">
        <f>IF(AND(S236='자료입력 및 결과표시'!$B$9,COUNTIF('업무중복도(데이터 입력)'!$W236:$DR236,'자료입력 및 결과표시'!$C$9)&gt;=1),4,0)</f>
        <v>0</v>
      </c>
      <c r="EP236" s="17">
        <f>IF(AND(S236='자료입력 및 결과표시'!$B$10,COUNTIF('업무중복도(데이터 입력)'!$W236:$DR236,'자료입력 및 결과표시'!$C$10)&gt;=1),5,0)</f>
        <v>0</v>
      </c>
      <c r="EQ236" s="17">
        <f>IF(AND(S236='자료입력 및 결과표시'!$B$11,COUNTIF('업무중복도(데이터 입력)'!$W236:$DR236,'자료입력 및 결과표시'!$C$11)&gt;=1),6,0)</f>
        <v>0</v>
      </c>
      <c r="ER236" s="17">
        <f>IF(AND(S236='자료입력 및 결과표시'!$B$12,COUNTIF('업무중복도(데이터 입력)'!$W236:$DR236,'자료입력 및 결과표시'!$C$12)&gt;=1),7,0)</f>
        <v>0</v>
      </c>
      <c r="ES236" s="17">
        <f>IF(AND(S236='자료입력 및 결과표시'!$B$13,COUNTIF('업무중복도(데이터 입력)'!$W236:$DR236,'자료입력 및 결과표시'!$C$13)&gt;=1),8,0)</f>
        <v>0</v>
      </c>
      <c r="ET236" s="17">
        <f>IF(AND(S236='자료입력 및 결과표시'!$B$14,COUNTIF('업무중복도(데이터 입력)'!$W236:$DR236,'자료입력 및 결과표시'!$C$14)&gt;=1),9,0)</f>
        <v>0</v>
      </c>
      <c r="EU236" s="17">
        <f>IF(AND(S236='자료입력 및 결과표시'!$B$15,COUNTIF('업무중복도(데이터 입력)'!$W236:$DR236,'자료입력 및 결과표시'!$C$15)&gt;=1),10,0)</f>
        <v>0</v>
      </c>
      <c r="EV236" s="17">
        <f>IF(AND(S236='자료입력 및 결과표시'!$B$16,COUNTIF('업무중복도(데이터 입력)'!$W236:$DR236,'자료입력 및 결과표시'!$C$16)&gt;=1),11,0)</f>
        <v>0</v>
      </c>
      <c r="EW236" s="17">
        <f>IF(AND(S236='자료입력 및 결과표시'!$B$17,COUNTIF('업무중복도(데이터 입력)'!$W236:$DR236,'자료입력 및 결과표시'!$C$17)&gt;=1),12,0)</f>
        <v>0</v>
      </c>
      <c r="EX236" s="17">
        <f>IF(AND(S236='자료입력 및 결과표시'!$B$18,COUNTIF('업무중복도(데이터 입력)'!$W236:$DR236,'자료입력 및 결과표시'!$C$18)&gt;=1),13,0)</f>
        <v>0</v>
      </c>
      <c r="EY236" s="17">
        <f>IF(AND(S236='자료입력 및 결과표시'!$B$19,COUNTIF('업무중복도(데이터 입력)'!$W236:$DR236,'자료입력 및 결과표시'!$C$19)&gt;=1),14,0)</f>
        <v>0</v>
      </c>
      <c r="EZ236" s="17">
        <f>IF(AND(S236='자료입력 및 결과표시'!$B$20,COUNTIF('업무중복도(데이터 입력)'!$W236:$DR236,'자료입력 및 결과표시'!$C$20)&gt;=1),15,0)</f>
        <v>0</v>
      </c>
      <c r="FA236" s="17">
        <f>IF(AND(S236='자료입력 및 결과표시'!$B$21,COUNTIF('업무중복도(데이터 입력)'!$W236:$DR236,'자료입력 및 결과표시'!$C$21)&gt;=1),16,0)</f>
        <v>0</v>
      </c>
      <c r="FD236" s="270" t="str">
        <f ca="1">IFERROR(MATCH('자료입력 및 결과표시'!$C$62,OFFSET($R$3,$FD235,,1000),0)+$FD235,"")</f>
        <v/>
      </c>
      <c r="FE236" s="271" t="str">
        <f t="shared" ca="1" si="503"/>
        <v/>
      </c>
      <c r="FK236" s="17">
        <f t="shared" si="504"/>
        <v>0</v>
      </c>
      <c r="FO236"/>
      <c r="FP236" s="17" t="str">
        <f t="shared" ca="1" si="505"/>
        <v/>
      </c>
      <c r="FQ236" s="270" t="str">
        <f ca="1">IFERROR(MATCH('자료입력 및 결과표시'!$C$62,OFFSET($R$3,$FQ235,,1000),0)+$FQ235,"")</f>
        <v/>
      </c>
      <c r="FR236" s="17" t="str">
        <f t="shared" ca="1" si="506"/>
        <v/>
      </c>
      <c r="FS236" s="17" t="str">
        <f t="shared" ca="1" si="507"/>
        <v/>
      </c>
      <c r="FT236" s="17" t="str">
        <f t="shared" ca="1" si="508"/>
        <v/>
      </c>
      <c r="FU236" s="17" t="str">
        <f t="shared" ca="1" si="509"/>
        <v/>
      </c>
      <c r="FV236" s="17" t="str">
        <f t="shared" ca="1" si="510"/>
        <v/>
      </c>
      <c r="FW236" s="17" t="str">
        <f t="shared" ca="1" si="511"/>
        <v/>
      </c>
      <c r="FX236" s="17" t="str">
        <f t="shared" ca="1" si="512"/>
        <v/>
      </c>
      <c r="FY236" s="17" t="str">
        <f t="shared" ca="1" si="513"/>
        <v/>
      </c>
      <c r="FZ236" s="17" t="str">
        <f t="shared" ca="1" si="514"/>
        <v/>
      </c>
      <c r="GA236" s="17" t="str">
        <f t="shared" ca="1" si="515"/>
        <v/>
      </c>
      <c r="GB236" s="17" t="str">
        <f t="shared" ca="1" si="516"/>
        <v/>
      </c>
      <c r="GC236" s="17" t="str">
        <f t="shared" ca="1" si="517"/>
        <v/>
      </c>
      <c r="GD236" s="17" t="str">
        <f t="shared" ca="1" si="518"/>
        <v/>
      </c>
      <c r="GE236" s="17" t="str">
        <f t="shared" ca="1" si="519"/>
        <v/>
      </c>
      <c r="GF236" s="17" t="str">
        <f t="shared" ca="1" si="520"/>
        <v/>
      </c>
      <c r="GG236" s="17" t="str">
        <f t="shared" ca="1" si="521"/>
        <v/>
      </c>
      <c r="GH236" s="17" t="str">
        <f t="shared" ca="1" si="522"/>
        <v/>
      </c>
      <c r="GI236" s="17" t="str">
        <f t="shared" ca="1" si="523"/>
        <v/>
      </c>
      <c r="GJ236" s="17" t="str">
        <f t="shared" ca="1" si="524"/>
        <v/>
      </c>
      <c r="GK236" s="17" t="str">
        <f t="shared" ca="1" si="525"/>
        <v/>
      </c>
      <c r="GL236" s="17" t="str">
        <f t="shared" ca="1" si="526"/>
        <v/>
      </c>
      <c r="GM236" s="17" t="str">
        <f t="shared" ca="1" si="527"/>
        <v/>
      </c>
      <c r="GN236" s="17" t="str">
        <f t="shared" ca="1" si="528"/>
        <v/>
      </c>
      <c r="GO236" s="17" t="str">
        <f t="shared" ca="1" si="529"/>
        <v/>
      </c>
      <c r="GP236" s="17" t="str">
        <f t="shared" ca="1" si="530"/>
        <v/>
      </c>
      <c r="GQ236" s="17" t="str">
        <f t="shared" ca="1" si="531"/>
        <v/>
      </c>
      <c r="GR236" s="17" t="str">
        <f t="shared" ca="1" si="532"/>
        <v/>
      </c>
      <c r="GS236" s="17" t="str">
        <f t="shared" ca="1" si="533"/>
        <v/>
      </c>
      <c r="GT236" s="17" t="str">
        <f t="shared" ca="1" si="534"/>
        <v/>
      </c>
      <c r="GU236" s="17" t="str">
        <f t="shared" ca="1" si="535"/>
        <v/>
      </c>
      <c r="GV236" s="17" t="str">
        <f t="shared" ca="1" si="536"/>
        <v/>
      </c>
      <c r="GW236" s="17" t="str">
        <f t="shared" ca="1" si="537"/>
        <v/>
      </c>
      <c r="GX236" s="17" t="str">
        <f t="shared" ca="1" si="538"/>
        <v/>
      </c>
      <c r="GY236" s="17" t="str">
        <f t="shared" ca="1" si="539"/>
        <v/>
      </c>
      <c r="GZ236" s="17" t="str">
        <f t="shared" ca="1" si="540"/>
        <v/>
      </c>
      <c r="HA236" s="17" t="str">
        <f t="shared" ca="1" si="541"/>
        <v/>
      </c>
      <c r="HB236" s="17" t="str">
        <f t="shared" ca="1" si="542"/>
        <v/>
      </c>
      <c r="HC236" s="17" t="str">
        <f t="shared" ca="1" si="543"/>
        <v/>
      </c>
      <c r="HD236" s="17" t="str">
        <f t="shared" ca="1" si="544"/>
        <v/>
      </c>
      <c r="HE236" s="17" t="str">
        <f t="shared" ca="1" si="545"/>
        <v/>
      </c>
      <c r="HF236" s="17" t="str">
        <f t="shared" ca="1" si="546"/>
        <v/>
      </c>
      <c r="HG236" s="17" t="str">
        <f t="shared" ca="1" si="547"/>
        <v/>
      </c>
      <c r="HH236" s="17" t="str">
        <f t="shared" ca="1" si="548"/>
        <v/>
      </c>
      <c r="HI236" s="17" t="str">
        <f t="shared" ca="1" si="549"/>
        <v/>
      </c>
      <c r="HJ236" s="17" t="str">
        <f t="shared" ca="1" si="550"/>
        <v/>
      </c>
      <c r="HK236" s="17" t="str">
        <f t="shared" ca="1" si="551"/>
        <v/>
      </c>
      <c r="HL236" s="17" t="str">
        <f t="shared" ca="1" si="552"/>
        <v/>
      </c>
      <c r="HM236" s="17" t="str">
        <f t="shared" ca="1" si="553"/>
        <v/>
      </c>
      <c r="HN236" s="17" t="str">
        <f t="shared" ca="1" si="554"/>
        <v/>
      </c>
      <c r="HO236" s="17" t="str">
        <f t="shared" ca="1" si="555"/>
        <v/>
      </c>
      <c r="HP236" s="17" t="str">
        <f t="shared" ca="1" si="556"/>
        <v/>
      </c>
      <c r="HQ236" s="17" t="str">
        <f t="shared" ca="1" si="557"/>
        <v/>
      </c>
      <c r="HR236" s="17" t="str">
        <f t="shared" ca="1" si="558"/>
        <v/>
      </c>
      <c r="HS236" s="17" t="str">
        <f t="shared" ca="1" si="559"/>
        <v/>
      </c>
      <c r="HT236" s="17" t="str">
        <f t="shared" ca="1" si="560"/>
        <v/>
      </c>
      <c r="HU236" s="17" t="str">
        <f t="shared" ca="1" si="561"/>
        <v/>
      </c>
      <c r="HV236" s="17" t="str">
        <f t="shared" ca="1" si="562"/>
        <v/>
      </c>
      <c r="HW236" s="17" t="str">
        <f t="shared" ca="1" si="563"/>
        <v/>
      </c>
      <c r="HX236" s="17" t="str">
        <f t="shared" ca="1" si="564"/>
        <v/>
      </c>
      <c r="HY236" s="17" t="str">
        <f t="shared" ca="1" si="565"/>
        <v/>
      </c>
      <c r="HZ236" s="17" t="str">
        <f t="shared" ca="1" si="566"/>
        <v/>
      </c>
      <c r="IA236" s="17" t="str">
        <f t="shared" ca="1" si="567"/>
        <v/>
      </c>
      <c r="IB236" s="17" t="str">
        <f t="shared" ca="1" si="568"/>
        <v/>
      </c>
      <c r="IC236" s="17" t="str">
        <f t="shared" ca="1" si="569"/>
        <v/>
      </c>
      <c r="ID236" s="17" t="str">
        <f t="shared" ca="1" si="570"/>
        <v/>
      </c>
      <c r="IE236" s="17" t="str">
        <f t="shared" ca="1" si="571"/>
        <v/>
      </c>
      <c r="IF236" s="17" t="str">
        <f t="shared" ca="1" si="572"/>
        <v/>
      </c>
      <c r="IG236" s="17" t="str">
        <f t="shared" ca="1" si="573"/>
        <v/>
      </c>
      <c r="IH236" s="17" t="str">
        <f t="shared" ca="1" si="574"/>
        <v/>
      </c>
      <c r="II236" s="17" t="str">
        <f t="shared" ca="1" si="575"/>
        <v/>
      </c>
      <c r="IJ236" s="17" t="str">
        <f t="shared" ca="1" si="576"/>
        <v/>
      </c>
      <c r="IK236" s="17" t="str">
        <f t="shared" ca="1" si="577"/>
        <v/>
      </c>
      <c r="IL236" s="17" t="str">
        <f t="shared" ca="1" si="578"/>
        <v/>
      </c>
      <c r="IM236" s="17" t="str">
        <f t="shared" ca="1" si="579"/>
        <v/>
      </c>
      <c r="IN236" s="17" t="str">
        <f t="shared" ca="1" si="580"/>
        <v/>
      </c>
      <c r="IO236" s="17" t="str">
        <f t="shared" ca="1" si="581"/>
        <v/>
      </c>
      <c r="IP236" s="17" t="str">
        <f t="shared" ca="1" si="582"/>
        <v/>
      </c>
      <c r="IQ236" s="17" t="str">
        <f t="shared" ca="1" si="583"/>
        <v/>
      </c>
      <c r="IR236" s="17" t="str">
        <f t="shared" ca="1" si="584"/>
        <v/>
      </c>
      <c r="IS236" s="17" t="str">
        <f t="shared" ca="1" si="585"/>
        <v/>
      </c>
      <c r="IT236" s="17" t="str">
        <f t="shared" ca="1" si="586"/>
        <v/>
      </c>
      <c r="IU236" s="17" t="str">
        <f t="shared" ca="1" si="587"/>
        <v/>
      </c>
      <c r="IV236" s="17" t="str">
        <f t="shared" ca="1" si="588"/>
        <v/>
      </c>
      <c r="IW236" s="17" t="str">
        <f t="shared" ca="1" si="589"/>
        <v/>
      </c>
      <c r="IX236" s="17" t="str">
        <f t="shared" ca="1" si="590"/>
        <v/>
      </c>
      <c r="IY236" s="17" t="str">
        <f t="shared" ca="1" si="591"/>
        <v/>
      </c>
      <c r="IZ236" s="17" t="str">
        <f t="shared" ca="1" si="592"/>
        <v/>
      </c>
      <c r="JA236" s="17" t="str">
        <f t="shared" ca="1" si="593"/>
        <v/>
      </c>
      <c r="JB236" s="17" t="str">
        <f t="shared" ca="1" si="594"/>
        <v/>
      </c>
      <c r="JC236" s="17" t="str">
        <f t="shared" ca="1" si="595"/>
        <v/>
      </c>
      <c r="JD236" s="17" t="str">
        <f t="shared" ca="1" si="596"/>
        <v/>
      </c>
      <c r="JE236" s="17" t="str">
        <f t="shared" ca="1" si="597"/>
        <v/>
      </c>
      <c r="JF236" s="17" t="str">
        <f t="shared" ca="1" si="598"/>
        <v/>
      </c>
      <c r="JG236" s="17" t="str">
        <f t="shared" ca="1" si="599"/>
        <v/>
      </c>
      <c r="JH236" s="17" t="str">
        <f t="shared" ca="1" si="600"/>
        <v/>
      </c>
      <c r="JI236" s="17" t="str">
        <f t="shared" ca="1" si="601"/>
        <v/>
      </c>
      <c r="JJ236" s="17" t="str">
        <f t="shared" ca="1" si="602"/>
        <v/>
      </c>
      <c r="JK236" s="17" t="str">
        <f t="shared" ca="1" si="603"/>
        <v/>
      </c>
      <c r="JL236" s="17" t="str">
        <f t="shared" ca="1" si="604"/>
        <v/>
      </c>
      <c r="JM236" s="17" t="str">
        <f t="shared" ca="1" si="605"/>
        <v/>
      </c>
    </row>
    <row r="237" spans="1:273">
      <c r="A237" s="17" t="str">
        <f t="shared" si="486"/>
        <v>\\\0</v>
      </c>
      <c r="B237" s="17" t="str">
        <f t="shared" si="487"/>
        <v>\\\0</v>
      </c>
      <c r="C237" s="17" t="str">
        <f t="shared" si="488"/>
        <v>\\\0</v>
      </c>
      <c r="D237" s="17" t="str">
        <f t="shared" si="489"/>
        <v>\\\0</v>
      </c>
      <c r="E237" s="17" t="str">
        <f t="shared" si="490"/>
        <v>\\\0</v>
      </c>
      <c r="F237" s="17" t="str">
        <f t="shared" si="491"/>
        <v>\\\0</v>
      </c>
      <c r="G237" s="17" t="str">
        <f t="shared" si="492"/>
        <v>\\\0</v>
      </c>
      <c r="H237" s="17" t="str">
        <f t="shared" si="493"/>
        <v>\\\0</v>
      </c>
      <c r="I237" s="17" t="str">
        <f t="shared" si="494"/>
        <v>\\\0</v>
      </c>
      <c r="J237" s="17" t="str">
        <f t="shared" si="495"/>
        <v>\\\0</v>
      </c>
      <c r="K237" s="17" t="str">
        <f t="shared" si="496"/>
        <v>\\\0</v>
      </c>
      <c r="L237" s="17" t="str">
        <f t="shared" si="497"/>
        <v>\\\0</v>
      </c>
      <c r="M237" s="17" t="str">
        <f t="shared" si="498"/>
        <v>\\\0</v>
      </c>
      <c r="N237" s="17" t="str">
        <f t="shared" si="499"/>
        <v>\\\0</v>
      </c>
      <c r="O237" s="17" t="str">
        <f t="shared" si="500"/>
        <v>\\\0</v>
      </c>
      <c r="P237" s="17" t="str">
        <f t="shared" si="501"/>
        <v>\\\0</v>
      </c>
      <c r="R237" s="17" t="str">
        <f t="shared" si="502"/>
        <v>\\</v>
      </c>
      <c r="S237" s="38"/>
      <c r="T237" s="39"/>
      <c r="U237" s="31"/>
      <c r="V237" s="32"/>
      <c r="W237" s="36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35"/>
      <c r="DS237" s="287"/>
      <c r="DT237" s="36"/>
      <c r="DU237" s="37"/>
      <c r="DV237" s="28">
        <f>IF(AND($S237='자료입력 및 결과표시'!$B$6,COUNTIF($W237:$DR237,'자료입력 및 결과표시'!$C$6)&gt;=1),IF(OR('자료입력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DW237" s="28">
        <f>IF(AND($S237='자료입력 및 결과표시'!$B$7,COUNTIF($W237:$DR237,'자료입력 및 결과표시'!$C$7)&gt;=1),IF(OR('자료입력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DX237" s="28">
        <f>IF(AND($S237='자료입력 및 결과표시'!$B$8,COUNTIF($W237:$DR237,'자료입력 및 결과표시'!$C$8)&gt;=1),IF(OR('자료입력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DY237" s="28">
        <f>IF(AND($S237='자료입력 및 결과표시'!$B$9,COUNTIF($W237:$DR237,'자료입력 및 결과표시'!$C$9)&gt;=1),IF(OR('자료입력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DZ237" s="28">
        <f>IF(AND($S237='자료입력 및 결과표시'!$B$10,COUNTIF($W237:$DR237,'자료입력 및 결과표시'!$C$10)&gt;=1),IF(OR('자료입력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A237" s="28">
        <f>IF(AND($S237='자료입력 및 결과표시'!$B$11,COUNTIF($W237:$DR237,'자료입력 및 결과표시'!$C$11)&gt;=1),IF(OR('자료입력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B237" s="28">
        <f>IF(AND($S237='자료입력 및 결과표시'!$B$12,COUNTIF($W237:$DR237,'자료입력 및 결과표시'!$C$12)&gt;=1),IF(OR('자료입력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C237" s="28">
        <f>IF(AND($S237='자료입력 및 결과표시'!$B$13,COUNTIF($W237:$DR237,'자료입력 및 결과표시'!$C$13)&gt;=1),IF(OR('자료입력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D237" s="28">
        <f>IF(AND($S237='자료입력 및 결과표시'!$B$14,COUNTIF($W237:$DR237,'자료입력 및 결과표시'!$C$14)&gt;=1),IF(OR('자료입력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E237" s="28">
        <f>IF(AND($S237='자료입력 및 결과표시'!$B$15,COUNTIF($W237:$DR237,'자료입력 및 결과표시'!$C$15)&gt;=1),IF(OR('자료입력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F237" s="28">
        <f>IF(AND($S237='자료입력 및 결과표시'!$B$16,COUNTIF($W237:$DR237,'자료입력 및 결과표시'!$C$16)&gt;=1),IF(OR('자료입력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G237" s="28">
        <f>IF(AND($S237='자료입력 및 결과표시'!$B$17,COUNTIF($W237:$DR237,'자료입력 및 결과표시'!$C$17)&gt;=1),IF(OR('자료입력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H237" s="28">
        <f>IF(AND($S237='자료입력 및 결과표시'!$B$18,COUNTIF($W237:$DR237,'자료입력 및 결과표시'!$C$18)&gt;=1),IF(OR('자료입력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I237" s="28">
        <f>IF(AND($S237='자료입력 및 결과표시'!$B$19,COUNTIF($W237:$DR237,'자료입력 및 결과표시'!$C$19)&gt;=1),IF(OR('자료입력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J237" s="28">
        <f>IF(AND($S237='자료입력 및 결과표시'!$B$20,COUNTIF($W237:$DR237,'자료입력 및 결과표시'!$C$20)&gt;=1),IF(OR('자료입력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K237" s="28">
        <f>IF(AND($S237='자료입력 및 결과표시'!$B$21,COUNTIF($W237:$DR237,'자료입력 및 결과표시'!$C$21)&gt;=1),IF(OR('자료입력 및 결과표시'!$B$4+90&gt;=$V237,'자료입력 및 결과표시'!$B$4&lt;$U237),0,IF($V237-'자료입력 및 결과표시'!$B$4-90&gt;='자료입력 및 결과표시'!$E$4,'자료입력 및 결과표시'!$E$4,$V237-'자료입력 및 결과표시'!$B$4-90)),0)</f>
        <v>0</v>
      </c>
      <c r="EL237" s="17">
        <f>IF(AND(S237='자료입력 및 결과표시'!$B$6,COUNTIF('업무중복도(데이터 입력)'!$W237:$DR237,'자료입력 및 결과표시'!$C$6)&gt;=1),1,0)</f>
        <v>0</v>
      </c>
      <c r="EM237" s="17">
        <f>IF(AND(S237='자료입력 및 결과표시'!$B$7,COUNTIF('업무중복도(데이터 입력)'!$W237:$DR237,'자료입력 및 결과표시'!$C$7)&gt;=1),2,0)</f>
        <v>0</v>
      </c>
      <c r="EN237" s="17">
        <f>IF(AND(S237='자료입력 및 결과표시'!$B$8,COUNTIF('업무중복도(데이터 입력)'!$W237:$DR237,'자료입력 및 결과표시'!$C$8)&gt;=1),3,0)</f>
        <v>0</v>
      </c>
      <c r="EO237" s="17">
        <f>IF(AND(S237='자료입력 및 결과표시'!$B$9,COUNTIF('업무중복도(데이터 입력)'!$W237:$DR237,'자료입력 및 결과표시'!$C$9)&gt;=1),4,0)</f>
        <v>0</v>
      </c>
      <c r="EP237" s="17">
        <f>IF(AND(S237='자료입력 및 결과표시'!$B$10,COUNTIF('업무중복도(데이터 입력)'!$W237:$DR237,'자료입력 및 결과표시'!$C$10)&gt;=1),5,0)</f>
        <v>0</v>
      </c>
      <c r="EQ237" s="17">
        <f>IF(AND(S237='자료입력 및 결과표시'!$B$11,COUNTIF('업무중복도(데이터 입력)'!$W237:$DR237,'자료입력 및 결과표시'!$C$11)&gt;=1),6,0)</f>
        <v>0</v>
      </c>
      <c r="ER237" s="17">
        <f>IF(AND(S237='자료입력 및 결과표시'!$B$12,COUNTIF('업무중복도(데이터 입력)'!$W237:$DR237,'자료입력 및 결과표시'!$C$12)&gt;=1),7,0)</f>
        <v>0</v>
      </c>
      <c r="ES237" s="17">
        <f>IF(AND(S237='자료입력 및 결과표시'!$B$13,COUNTIF('업무중복도(데이터 입력)'!$W237:$DR237,'자료입력 및 결과표시'!$C$13)&gt;=1),8,0)</f>
        <v>0</v>
      </c>
      <c r="ET237" s="17">
        <f>IF(AND(S237='자료입력 및 결과표시'!$B$14,COUNTIF('업무중복도(데이터 입력)'!$W237:$DR237,'자료입력 및 결과표시'!$C$14)&gt;=1),9,0)</f>
        <v>0</v>
      </c>
      <c r="EU237" s="17">
        <f>IF(AND(S237='자료입력 및 결과표시'!$B$15,COUNTIF('업무중복도(데이터 입력)'!$W237:$DR237,'자료입력 및 결과표시'!$C$15)&gt;=1),10,0)</f>
        <v>0</v>
      </c>
      <c r="EV237" s="17">
        <f>IF(AND(S237='자료입력 및 결과표시'!$B$16,COUNTIF('업무중복도(데이터 입력)'!$W237:$DR237,'자료입력 및 결과표시'!$C$16)&gt;=1),11,0)</f>
        <v>0</v>
      </c>
      <c r="EW237" s="17">
        <f>IF(AND(S237='자료입력 및 결과표시'!$B$17,COUNTIF('업무중복도(데이터 입력)'!$W237:$DR237,'자료입력 및 결과표시'!$C$17)&gt;=1),12,0)</f>
        <v>0</v>
      </c>
      <c r="EX237" s="17">
        <f>IF(AND(S237='자료입력 및 결과표시'!$B$18,COUNTIF('업무중복도(데이터 입력)'!$W237:$DR237,'자료입력 및 결과표시'!$C$18)&gt;=1),13,0)</f>
        <v>0</v>
      </c>
      <c r="EY237" s="17">
        <f>IF(AND(S237='자료입력 및 결과표시'!$B$19,COUNTIF('업무중복도(데이터 입력)'!$W237:$DR237,'자료입력 및 결과표시'!$C$19)&gt;=1),14,0)</f>
        <v>0</v>
      </c>
      <c r="EZ237" s="17">
        <f>IF(AND(S237='자료입력 및 결과표시'!$B$20,COUNTIF('업무중복도(데이터 입력)'!$W237:$DR237,'자료입력 및 결과표시'!$C$20)&gt;=1),15,0)</f>
        <v>0</v>
      </c>
      <c r="FA237" s="17">
        <f>IF(AND(S237='자료입력 및 결과표시'!$B$21,COUNTIF('업무중복도(데이터 입력)'!$W237:$DR237,'자료입력 및 결과표시'!$C$21)&gt;=1),16,0)</f>
        <v>0</v>
      </c>
      <c r="FD237" s="270" t="str">
        <f ca="1">IFERROR(MATCH('자료입력 및 결과표시'!$C$62,OFFSET($R$3,$FD236,,1000),0)+$FD236,"")</f>
        <v/>
      </c>
      <c r="FE237" s="271" t="str">
        <f t="shared" ca="1" si="503"/>
        <v/>
      </c>
      <c r="FK237" s="17">
        <f t="shared" si="504"/>
        <v>0</v>
      </c>
      <c r="FO237"/>
      <c r="FP237" s="17" t="str">
        <f t="shared" ca="1" si="505"/>
        <v/>
      </c>
      <c r="FQ237" s="270" t="str">
        <f ca="1">IFERROR(MATCH('자료입력 및 결과표시'!$C$62,OFFSET($R$3,$FQ236,,1000),0)+$FQ236,"")</f>
        <v/>
      </c>
      <c r="FR237" s="17" t="str">
        <f t="shared" ca="1" si="506"/>
        <v/>
      </c>
      <c r="FS237" s="17" t="str">
        <f t="shared" ca="1" si="507"/>
        <v/>
      </c>
      <c r="FT237" s="17" t="str">
        <f t="shared" ca="1" si="508"/>
        <v/>
      </c>
      <c r="FU237" s="17" t="str">
        <f t="shared" ca="1" si="509"/>
        <v/>
      </c>
      <c r="FV237" s="17" t="str">
        <f t="shared" ca="1" si="510"/>
        <v/>
      </c>
      <c r="FW237" s="17" t="str">
        <f t="shared" ca="1" si="511"/>
        <v/>
      </c>
      <c r="FX237" s="17" t="str">
        <f t="shared" ca="1" si="512"/>
        <v/>
      </c>
      <c r="FY237" s="17" t="str">
        <f t="shared" ca="1" si="513"/>
        <v/>
      </c>
      <c r="FZ237" s="17" t="str">
        <f t="shared" ca="1" si="514"/>
        <v/>
      </c>
      <c r="GA237" s="17" t="str">
        <f t="shared" ca="1" si="515"/>
        <v/>
      </c>
      <c r="GB237" s="17" t="str">
        <f t="shared" ca="1" si="516"/>
        <v/>
      </c>
      <c r="GC237" s="17" t="str">
        <f t="shared" ca="1" si="517"/>
        <v/>
      </c>
      <c r="GD237" s="17" t="str">
        <f t="shared" ca="1" si="518"/>
        <v/>
      </c>
      <c r="GE237" s="17" t="str">
        <f t="shared" ca="1" si="519"/>
        <v/>
      </c>
      <c r="GF237" s="17" t="str">
        <f t="shared" ca="1" si="520"/>
        <v/>
      </c>
      <c r="GG237" s="17" t="str">
        <f t="shared" ca="1" si="521"/>
        <v/>
      </c>
      <c r="GH237" s="17" t="str">
        <f t="shared" ca="1" si="522"/>
        <v/>
      </c>
      <c r="GI237" s="17" t="str">
        <f t="shared" ca="1" si="523"/>
        <v/>
      </c>
      <c r="GJ237" s="17" t="str">
        <f t="shared" ca="1" si="524"/>
        <v/>
      </c>
      <c r="GK237" s="17" t="str">
        <f t="shared" ca="1" si="525"/>
        <v/>
      </c>
      <c r="GL237" s="17" t="str">
        <f t="shared" ca="1" si="526"/>
        <v/>
      </c>
      <c r="GM237" s="17" t="str">
        <f t="shared" ca="1" si="527"/>
        <v/>
      </c>
      <c r="GN237" s="17" t="str">
        <f t="shared" ca="1" si="528"/>
        <v/>
      </c>
      <c r="GO237" s="17" t="str">
        <f t="shared" ca="1" si="529"/>
        <v/>
      </c>
      <c r="GP237" s="17" t="str">
        <f t="shared" ca="1" si="530"/>
        <v/>
      </c>
      <c r="GQ237" s="17" t="str">
        <f t="shared" ca="1" si="531"/>
        <v/>
      </c>
      <c r="GR237" s="17" t="str">
        <f t="shared" ca="1" si="532"/>
        <v/>
      </c>
      <c r="GS237" s="17" t="str">
        <f t="shared" ca="1" si="533"/>
        <v/>
      </c>
      <c r="GT237" s="17" t="str">
        <f t="shared" ca="1" si="534"/>
        <v/>
      </c>
      <c r="GU237" s="17" t="str">
        <f t="shared" ca="1" si="535"/>
        <v/>
      </c>
      <c r="GV237" s="17" t="str">
        <f t="shared" ca="1" si="536"/>
        <v/>
      </c>
      <c r="GW237" s="17" t="str">
        <f t="shared" ca="1" si="537"/>
        <v/>
      </c>
      <c r="GX237" s="17" t="str">
        <f t="shared" ca="1" si="538"/>
        <v/>
      </c>
      <c r="GY237" s="17" t="str">
        <f t="shared" ca="1" si="539"/>
        <v/>
      </c>
      <c r="GZ237" s="17" t="str">
        <f t="shared" ca="1" si="540"/>
        <v/>
      </c>
      <c r="HA237" s="17" t="str">
        <f t="shared" ca="1" si="541"/>
        <v/>
      </c>
      <c r="HB237" s="17" t="str">
        <f t="shared" ca="1" si="542"/>
        <v/>
      </c>
      <c r="HC237" s="17" t="str">
        <f t="shared" ca="1" si="543"/>
        <v/>
      </c>
      <c r="HD237" s="17" t="str">
        <f t="shared" ca="1" si="544"/>
        <v/>
      </c>
      <c r="HE237" s="17" t="str">
        <f t="shared" ca="1" si="545"/>
        <v/>
      </c>
      <c r="HF237" s="17" t="str">
        <f t="shared" ca="1" si="546"/>
        <v/>
      </c>
      <c r="HG237" s="17" t="str">
        <f t="shared" ca="1" si="547"/>
        <v/>
      </c>
      <c r="HH237" s="17" t="str">
        <f t="shared" ca="1" si="548"/>
        <v/>
      </c>
      <c r="HI237" s="17" t="str">
        <f t="shared" ca="1" si="549"/>
        <v/>
      </c>
      <c r="HJ237" s="17" t="str">
        <f t="shared" ca="1" si="550"/>
        <v/>
      </c>
      <c r="HK237" s="17" t="str">
        <f t="shared" ca="1" si="551"/>
        <v/>
      </c>
      <c r="HL237" s="17" t="str">
        <f t="shared" ca="1" si="552"/>
        <v/>
      </c>
      <c r="HM237" s="17" t="str">
        <f t="shared" ca="1" si="553"/>
        <v/>
      </c>
      <c r="HN237" s="17" t="str">
        <f t="shared" ca="1" si="554"/>
        <v/>
      </c>
      <c r="HO237" s="17" t="str">
        <f t="shared" ca="1" si="555"/>
        <v/>
      </c>
      <c r="HP237" s="17" t="str">
        <f t="shared" ca="1" si="556"/>
        <v/>
      </c>
      <c r="HQ237" s="17" t="str">
        <f t="shared" ca="1" si="557"/>
        <v/>
      </c>
      <c r="HR237" s="17" t="str">
        <f t="shared" ca="1" si="558"/>
        <v/>
      </c>
      <c r="HS237" s="17" t="str">
        <f t="shared" ca="1" si="559"/>
        <v/>
      </c>
      <c r="HT237" s="17" t="str">
        <f t="shared" ca="1" si="560"/>
        <v/>
      </c>
      <c r="HU237" s="17" t="str">
        <f t="shared" ca="1" si="561"/>
        <v/>
      </c>
      <c r="HV237" s="17" t="str">
        <f t="shared" ca="1" si="562"/>
        <v/>
      </c>
      <c r="HW237" s="17" t="str">
        <f t="shared" ca="1" si="563"/>
        <v/>
      </c>
      <c r="HX237" s="17" t="str">
        <f t="shared" ca="1" si="564"/>
        <v/>
      </c>
      <c r="HY237" s="17" t="str">
        <f t="shared" ca="1" si="565"/>
        <v/>
      </c>
      <c r="HZ237" s="17" t="str">
        <f t="shared" ca="1" si="566"/>
        <v/>
      </c>
      <c r="IA237" s="17" t="str">
        <f t="shared" ca="1" si="567"/>
        <v/>
      </c>
      <c r="IB237" s="17" t="str">
        <f t="shared" ca="1" si="568"/>
        <v/>
      </c>
      <c r="IC237" s="17" t="str">
        <f t="shared" ca="1" si="569"/>
        <v/>
      </c>
      <c r="ID237" s="17" t="str">
        <f t="shared" ca="1" si="570"/>
        <v/>
      </c>
      <c r="IE237" s="17" t="str">
        <f t="shared" ca="1" si="571"/>
        <v/>
      </c>
      <c r="IF237" s="17" t="str">
        <f t="shared" ca="1" si="572"/>
        <v/>
      </c>
      <c r="IG237" s="17" t="str">
        <f t="shared" ca="1" si="573"/>
        <v/>
      </c>
      <c r="IH237" s="17" t="str">
        <f t="shared" ca="1" si="574"/>
        <v/>
      </c>
      <c r="II237" s="17" t="str">
        <f t="shared" ca="1" si="575"/>
        <v/>
      </c>
      <c r="IJ237" s="17" t="str">
        <f t="shared" ca="1" si="576"/>
        <v/>
      </c>
      <c r="IK237" s="17" t="str">
        <f t="shared" ca="1" si="577"/>
        <v/>
      </c>
      <c r="IL237" s="17" t="str">
        <f t="shared" ca="1" si="578"/>
        <v/>
      </c>
      <c r="IM237" s="17" t="str">
        <f t="shared" ca="1" si="579"/>
        <v/>
      </c>
      <c r="IN237" s="17" t="str">
        <f t="shared" ca="1" si="580"/>
        <v/>
      </c>
      <c r="IO237" s="17" t="str">
        <f t="shared" ca="1" si="581"/>
        <v/>
      </c>
      <c r="IP237" s="17" t="str">
        <f t="shared" ca="1" si="582"/>
        <v/>
      </c>
      <c r="IQ237" s="17" t="str">
        <f t="shared" ca="1" si="583"/>
        <v/>
      </c>
      <c r="IR237" s="17" t="str">
        <f t="shared" ca="1" si="584"/>
        <v/>
      </c>
      <c r="IS237" s="17" t="str">
        <f t="shared" ca="1" si="585"/>
        <v/>
      </c>
      <c r="IT237" s="17" t="str">
        <f t="shared" ca="1" si="586"/>
        <v/>
      </c>
      <c r="IU237" s="17" t="str">
        <f t="shared" ca="1" si="587"/>
        <v/>
      </c>
      <c r="IV237" s="17" t="str">
        <f t="shared" ca="1" si="588"/>
        <v/>
      </c>
      <c r="IW237" s="17" t="str">
        <f t="shared" ca="1" si="589"/>
        <v/>
      </c>
      <c r="IX237" s="17" t="str">
        <f t="shared" ca="1" si="590"/>
        <v/>
      </c>
      <c r="IY237" s="17" t="str">
        <f t="shared" ca="1" si="591"/>
        <v/>
      </c>
      <c r="IZ237" s="17" t="str">
        <f t="shared" ca="1" si="592"/>
        <v/>
      </c>
      <c r="JA237" s="17" t="str">
        <f t="shared" ca="1" si="593"/>
        <v/>
      </c>
      <c r="JB237" s="17" t="str">
        <f t="shared" ca="1" si="594"/>
        <v/>
      </c>
      <c r="JC237" s="17" t="str">
        <f t="shared" ca="1" si="595"/>
        <v/>
      </c>
      <c r="JD237" s="17" t="str">
        <f t="shared" ca="1" si="596"/>
        <v/>
      </c>
      <c r="JE237" s="17" t="str">
        <f t="shared" ca="1" si="597"/>
        <v/>
      </c>
      <c r="JF237" s="17" t="str">
        <f t="shared" ca="1" si="598"/>
        <v/>
      </c>
      <c r="JG237" s="17" t="str">
        <f t="shared" ca="1" si="599"/>
        <v/>
      </c>
      <c r="JH237" s="17" t="str">
        <f t="shared" ca="1" si="600"/>
        <v/>
      </c>
      <c r="JI237" s="17" t="str">
        <f t="shared" ca="1" si="601"/>
        <v/>
      </c>
      <c r="JJ237" s="17" t="str">
        <f t="shared" ca="1" si="602"/>
        <v/>
      </c>
      <c r="JK237" s="17" t="str">
        <f t="shared" ca="1" si="603"/>
        <v/>
      </c>
      <c r="JL237" s="17" t="str">
        <f t="shared" ca="1" si="604"/>
        <v/>
      </c>
      <c r="JM237" s="17" t="str">
        <f t="shared" ca="1" si="605"/>
        <v/>
      </c>
    </row>
    <row r="238" spans="1:273">
      <c r="A238" s="17" t="str">
        <f t="shared" si="486"/>
        <v>\\\0</v>
      </c>
      <c r="B238" s="17" t="str">
        <f t="shared" si="487"/>
        <v>\\\0</v>
      </c>
      <c r="C238" s="17" t="str">
        <f t="shared" si="488"/>
        <v>\\\0</v>
      </c>
      <c r="D238" s="17" t="str">
        <f t="shared" si="489"/>
        <v>\\\0</v>
      </c>
      <c r="E238" s="17" t="str">
        <f t="shared" si="490"/>
        <v>\\\0</v>
      </c>
      <c r="F238" s="17" t="str">
        <f t="shared" si="491"/>
        <v>\\\0</v>
      </c>
      <c r="G238" s="17" t="str">
        <f t="shared" si="492"/>
        <v>\\\0</v>
      </c>
      <c r="H238" s="17" t="str">
        <f t="shared" si="493"/>
        <v>\\\0</v>
      </c>
      <c r="I238" s="17" t="str">
        <f t="shared" si="494"/>
        <v>\\\0</v>
      </c>
      <c r="J238" s="17" t="str">
        <f t="shared" si="495"/>
        <v>\\\0</v>
      </c>
      <c r="K238" s="17" t="str">
        <f t="shared" si="496"/>
        <v>\\\0</v>
      </c>
      <c r="L238" s="17" t="str">
        <f t="shared" si="497"/>
        <v>\\\0</v>
      </c>
      <c r="M238" s="17" t="str">
        <f t="shared" si="498"/>
        <v>\\\0</v>
      </c>
      <c r="N238" s="17" t="str">
        <f t="shared" si="499"/>
        <v>\\\0</v>
      </c>
      <c r="O238" s="17" t="str">
        <f t="shared" si="500"/>
        <v>\\\0</v>
      </c>
      <c r="P238" s="17" t="str">
        <f t="shared" si="501"/>
        <v>\\\0</v>
      </c>
      <c r="R238" s="17" t="str">
        <f t="shared" si="502"/>
        <v>\\</v>
      </c>
      <c r="S238" s="38"/>
      <c r="T238" s="39"/>
      <c r="U238" s="31"/>
      <c r="V238" s="32"/>
      <c r="W238" s="36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35"/>
      <c r="DS238" s="287"/>
      <c r="DT238" s="36"/>
      <c r="DU238" s="37"/>
      <c r="DV238" s="28">
        <f>IF(AND($S238='자료입력 및 결과표시'!$B$6,COUNTIF($W238:$DR238,'자료입력 및 결과표시'!$C$6)&gt;=1),IF(OR('자료입력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DW238" s="28">
        <f>IF(AND($S238='자료입력 및 결과표시'!$B$7,COUNTIF($W238:$DR238,'자료입력 및 결과표시'!$C$7)&gt;=1),IF(OR('자료입력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DX238" s="28">
        <f>IF(AND($S238='자료입력 및 결과표시'!$B$8,COUNTIF($W238:$DR238,'자료입력 및 결과표시'!$C$8)&gt;=1),IF(OR('자료입력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DY238" s="28">
        <f>IF(AND($S238='자료입력 및 결과표시'!$B$9,COUNTIF($W238:$DR238,'자료입력 및 결과표시'!$C$9)&gt;=1),IF(OR('자료입력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DZ238" s="28">
        <f>IF(AND($S238='자료입력 및 결과표시'!$B$10,COUNTIF($W238:$DR238,'자료입력 및 결과표시'!$C$10)&gt;=1),IF(OR('자료입력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A238" s="28">
        <f>IF(AND($S238='자료입력 및 결과표시'!$B$11,COUNTIF($W238:$DR238,'자료입력 및 결과표시'!$C$11)&gt;=1),IF(OR('자료입력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B238" s="28">
        <f>IF(AND($S238='자료입력 및 결과표시'!$B$12,COUNTIF($W238:$DR238,'자료입력 및 결과표시'!$C$12)&gt;=1),IF(OR('자료입력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C238" s="28">
        <f>IF(AND($S238='자료입력 및 결과표시'!$B$13,COUNTIF($W238:$DR238,'자료입력 및 결과표시'!$C$13)&gt;=1),IF(OR('자료입력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D238" s="28">
        <f>IF(AND($S238='자료입력 및 결과표시'!$B$14,COUNTIF($W238:$DR238,'자료입력 및 결과표시'!$C$14)&gt;=1),IF(OR('자료입력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E238" s="28">
        <f>IF(AND($S238='자료입력 및 결과표시'!$B$15,COUNTIF($W238:$DR238,'자료입력 및 결과표시'!$C$15)&gt;=1),IF(OR('자료입력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F238" s="28">
        <f>IF(AND($S238='자료입력 및 결과표시'!$B$16,COUNTIF($W238:$DR238,'자료입력 및 결과표시'!$C$16)&gt;=1),IF(OR('자료입력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G238" s="28">
        <f>IF(AND($S238='자료입력 및 결과표시'!$B$17,COUNTIF($W238:$DR238,'자료입력 및 결과표시'!$C$17)&gt;=1),IF(OR('자료입력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H238" s="28">
        <f>IF(AND($S238='자료입력 및 결과표시'!$B$18,COUNTIF($W238:$DR238,'자료입력 및 결과표시'!$C$18)&gt;=1),IF(OR('자료입력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I238" s="28">
        <f>IF(AND($S238='자료입력 및 결과표시'!$B$19,COUNTIF($W238:$DR238,'자료입력 및 결과표시'!$C$19)&gt;=1),IF(OR('자료입력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J238" s="28">
        <f>IF(AND($S238='자료입력 및 결과표시'!$B$20,COUNTIF($W238:$DR238,'자료입력 및 결과표시'!$C$20)&gt;=1),IF(OR('자료입력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K238" s="28">
        <f>IF(AND($S238='자료입력 및 결과표시'!$B$21,COUNTIF($W238:$DR238,'자료입력 및 결과표시'!$C$21)&gt;=1),IF(OR('자료입력 및 결과표시'!$B$4+90&gt;=$V238,'자료입력 및 결과표시'!$B$4&lt;$U238),0,IF($V238-'자료입력 및 결과표시'!$B$4-90&gt;='자료입력 및 결과표시'!$E$4,'자료입력 및 결과표시'!$E$4,$V238-'자료입력 및 결과표시'!$B$4-90)),0)</f>
        <v>0</v>
      </c>
      <c r="EL238" s="17">
        <f>IF(AND(S238='자료입력 및 결과표시'!$B$6,COUNTIF('업무중복도(데이터 입력)'!$W238:$DR238,'자료입력 및 결과표시'!$C$6)&gt;=1),1,0)</f>
        <v>0</v>
      </c>
      <c r="EM238" s="17">
        <f>IF(AND(S238='자료입력 및 결과표시'!$B$7,COUNTIF('업무중복도(데이터 입력)'!$W238:$DR238,'자료입력 및 결과표시'!$C$7)&gt;=1),2,0)</f>
        <v>0</v>
      </c>
      <c r="EN238" s="17">
        <f>IF(AND(S238='자료입력 및 결과표시'!$B$8,COUNTIF('업무중복도(데이터 입력)'!$W238:$DR238,'자료입력 및 결과표시'!$C$8)&gt;=1),3,0)</f>
        <v>0</v>
      </c>
      <c r="EO238" s="17">
        <f>IF(AND(S238='자료입력 및 결과표시'!$B$9,COUNTIF('업무중복도(데이터 입력)'!$W238:$DR238,'자료입력 및 결과표시'!$C$9)&gt;=1),4,0)</f>
        <v>0</v>
      </c>
      <c r="EP238" s="17">
        <f>IF(AND(S238='자료입력 및 결과표시'!$B$10,COUNTIF('업무중복도(데이터 입력)'!$W238:$DR238,'자료입력 및 결과표시'!$C$10)&gt;=1),5,0)</f>
        <v>0</v>
      </c>
      <c r="EQ238" s="17">
        <f>IF(AND(S238='자료입력 및 결과표시'!$B$11,COUNTIF('업무중복도(데이터 입력)'!$W238:$DR238,'자료입력 및 결과표시'!$C$11)&gt;=1),6,0)</f>
        <v>0</v>
      </c>
      <c r="ER238" s="17">
        <f>IF(AND(S238='자료입력 및 결과표시'!$B$12,COUNTIF('업무중복도(데이터 입력)'!$W238:$DR238,'자료입력 및 결과표시'!$C$12)&gt;=1),7,0)</f>
        <v>0</v>
      </c>
      <c r="ES238" s="17">
        <f>IF(AND(S238='자료입력 및 결과표시'!$B$13,COUNTIF('업무중복도(데이터 입력)'!$W238:$DR238,'자료입력 및 결과표시'!$C$13)&gt;=1),8,0)</f>
        <v>0</v>
      </c>
      <c r="ET238" s="17">
        <f>IF(AND(S238='자료입력 및 결과표시'!$B$14,COUNTIF('업무중복도(데이터 입력)'!$W238:$DR238,'자료입력 및 결과표시'!$C$14)&gt;=1),9,0)</f>
        <v>0</v>
      </c>
      <c r="EU238" s="17">
        <f>IF(AND(S238='자료입력 및 결과표시'!$B$15,COUNTIF('업무중복도(데이터 입력)'!$W238:$DR238,'자료입력 및 결과표시'!$C$15)&gt;=1),10,0)</f>
        <v>0</v>
      </c>
      <c r="EV238" s="17">
        <f>IF(AND(S238='자료입력 및 결과표시'!$B$16,COUNTIF('업무중복도(데이터 입력)'!$W238:$DR238,'자료입력 및 결과표시'!$C$16)&gt;=1),11,0)</f>
        <v>0</v>
      </c>
      <c r="EW238" s="17">
        <f>IF(AND(S238='자료입력 및 결과표시'!$B$17,COUNTIF('업무중복도(데이터 입력)'!$W238:$DR238,'자료입력 및 결과표시'!$C$17)&gt;=1),12,0)</f>
        <v>0</v>
      </c>
      <c r="EX238" s="17">
        <f>IF(AND(S238='자료입력 및 결과표시'!$B$18,COUNTIF('업무중복도(데이터 입력)'!$W238:$DR238,'자료입력 및 결과표시'!$C$18)&gt;=1),13,0)</f>
        <v>0</v>
      </c>
      <c r="EY238" s="17">
        <f>IF(AND(S238='자료입력 및 결과표시'!$B$19,COUNTIF('업무중복도(데이터 입력)'!$W238:$DR238,'자료입력 및 결과표시'!$C$19)&gt;=1),14,0)</f>
        <v>0</v>
      </c>
      <c r="EZ238" s="17">
        <f>IF(AND(S238='자료입력 및 결과표시'!$B$20,COUNTIF('업무중복도(데이터 입력)'!$W238:$DR238,'자료입력 및 결과표시'!$C$20)&gt;=1),15,0)</f>
        <v>0</v>
      </c>
      <c r="FA238" s="17">
        <f>IF(AND(S238='자료입력 및 결과표시'!$B$21,COUNTIF('업무중복도(데이터 입력)'!$W238:$DR238,'자료입력 및 결과표시'!$C$21)&gt;=1),16,0)</f>
        <v>0</v>
      </c>
      <c r="FD238" s="270" t="str">
        <f ca="1">IFERROR(MATCH('자료입력 및 결과표시'!$C$62,OFFSET($R$3,$FD237,,1000),0)+$FD237,"")</f>
        <v/>
      </c>
      <c r="FE238" s="271" t="str">
        <f t="shared" ca="1" si="503"/>
        <v/>
      </c>
      <c r="FK238" s="17">
        <f t="shared" si="504"/>
        <v>0</v>
      </c>
      <c r="FO238"/>
      <c r="FP238" s="17" t="str">
        <f t="shared" ca="1" si="505"/>
        <v/>
      </c>
      <c r="FQ238" s="270" t="str">
        <f ca="1">IFERROR(MATCH('자료입력 및 결과표시'!$C$62,OFFSET($R$3,$FQ237,,1000),0)+$FQ237,"")</f>
        <v/>
      </c>
      <c r="FR238" s="17" t="str">
        <f t="shared" ca="1" si="506"/>
        <v/>
      </c>
      <c r="FS238" s="17" t="str">
        <f t="shared" ca="1" si="507"/>
        <v/>
      </c>
      <c r="FT238" s="17" t="str">
        <f t="shared" ca="1" si="508"/>
        <v/>
      </c>
      <c r="FU238" s="17" t="str">
        <f t="shared" ca="1" si="509"/>
        <v/>
      </c>
      <c r="FV238" s="17" t="str">
        <f t="shared" ca="1" si="510"/>
        <v/>
      </c>
      <c r="FW238" s="17" t="str">
        <f t="shared" ca="1" si="511"/>
        <v/>
      </c>
      <c r="FX238" s="17" t="str">
        <f t="shared" ca="1" si="512"/>
        <v/>
      </c>
      <c r="FY238" s="17" t="str">
        <f t="shared" ca="1" si="513"/>
        <v/>
      </c>
      <c r="FZ238" s="17" t="str">
        <f t="shared" ca="1" si="514"/>
        <v/>
      </c>
      <c r="GA238" s="17" t="str">
        <f t="shared" ca="1" si="515"/>
        <v/>
      </c>
      <c r="GB238" s="17" t="str">
        <f t="shared" ca="1" si="516"/>
        <v/>
      </c>
      <c r="GC238" s="17" t="str">
        <f t="shared" ca="1" si="517"/>
        <v/>
      </c>
      <c r="GD238" s="17" t="str">
        <f t="shared" ca="1" si="518"/>
        <v/>
      </c>
      <c r="GE238" s="17" t="str">
        <f t="shared" ca="1" si="519"/>
        <v/>
      </c>
      <c r="GF238" s="17" t="str">
        <f t="shared" ca="1" si="520"/>
        <v/>
      </c>
      <c r="GG238" s="17" t="str">
        <f t="shared" ca="1" si="521"/>
        <v/>
      </c>
      <c r="GH238" s="17" t="str">
        <f t="shared" ca="1" si="522"/>
        <v/>
      </c>
      <c r="GI238" s="17" t="str">
        <f t="shared" ca="1" si="523"/>
        <v/>
      </c>
      <c r="GJ238" s="17" t="str">
        <f t="shared" ca="1" si="524"/>
        <v/>
      </c>
      <c r="GK238" s="17" t="str">
        <f t="shared" ca="1" si="525"/>
        <v/>
      </c>
      <c r="GL238" s="17" t="str">
        <f t="shared" ca="1" si="526"/>
        <v/>
      </c>
      <c r="GM238" s="17" t="str">
        <f t="shared" ca="1" si="527"/>
        <v/>
      </c>
      <c r="GN238" s="17" t="str">
        <f t="shared" ca="1" si="528"/>
        <v/>
      </c>
      <c r="GO238" s="17" t="str">
        <f t="shared" ca="1" si="529"/>
        <v/>
      </c>
      <c r="GP238" s="17" t="str">
        <f t="shared" ca="1" si="530"/>
        <v/>
      </c>
      <c r="GQ238" s="17" t="str">
        <f t="shared" ca="1" si="531"/>
        <v/>
      </c>
      <c r="GR238" s="17" t="str">
        <f t="shared" ca="1" si="532"/>
        <v/>
      </c>
      <c r="GS238" s="17" t="str">
        <f t="shared" ca="1" si="533"/>
        <v/>
      </c>
      <c r="GT238" s="17" t="str">
        <f t="shared" ca="1" si="534"/>
        <v/>
      </c>
      <c r="GU238" s="17" t="str">
        <f t="shared" ca="1" si="535"/>
        <v/>
      </c>
      <c r="GV238" s="17" t="str">
        <f t="shared" ca="1" si="536"/>
        <v/>
      </c>
      <c r="GW238" s="17" t="str">
        <f t="shared" ca="1" si="537"/>
        <v/>
      </c>
      <c r="GX238" s="17" t="str">
        <f t="shared" ca="1" si="538"/>
        <v/>
      </c>
      <c r="GY238" s="17" t="str">
        <f t="shared" ca="1" si="539"/>
        <v/>
      </c>
      <c r="GZ238" s="17" t="str">
        <f t="shared" ca="1" si="540"/>
        <v/>
      </c>
      <c r="HA238" s="17" t="str">
        <f t="shared" ca="1" si="541"/>
        <v/>
      </c>
      <c r="HB238" s="17" t="str">
        <f t="shared" ca="1" si="542"/>
        <v/>
      </c>
      <c r="HC238" s="17" t="str">
        <f t="shared" ca="1" si="543"/>
        <v/>
      </c>
      <c r="HD238" s="17" t="str">
        <f t="shared" ca="1" si="544"/>
        <v/>
      </c>
      <c r="HE238" s="17" t="str">
        <f t="shared" ca="1" si="545"/>
        <v/>
      </c>
      <c r="HF238" s="17" t="str">
        <f t="shared" ca="1" si="546"/>
        <v/>
      </c>
      <c r="HG238" s="17" t="str">
        <f t="shared" ca="1" si="547"/>
        <v/>
      </c>
      <c r="HH238" s="17" t="str">
        <f t="shared" ca="1" si="548"/>
        <v/>
      </c>
      <c r="HI238" s="17" t="str">
        <f t="shared" ca="1" si="549"/>
        <v/>
      </c>
      <c r="HJ238" s="17" t="str">
        <f t="shared" ca="1" si="550"/>
        <v/>
      </c>
      <c r="HK238" s="17" t="str">
        <f t="shared" ca="1" si="551"/>
        <v/>
      </c>
      <c r="HL238" s="17" t="str">
        <f t="shared" ca="1" si="552"/>
        <v/>
      </c>
      <c r="HM238" s="17" t="str">
        <f t="shared" ca="1" si="553"/>
        <v/>
      </c>
      <c r="HN238" s="17" t="str">
        <f t="shared" ca="1" si="554"/>
        <v/>
      </c>
      <c r="HO238" s="17" t="str">
        <f t="shared" ca="1" si="555"/>
        <v/>
      </c>
      <c r="HP238" s="17" t="str">
        <f t="shared" ca="1" si="556"/>
        <v/>
      </c>
      <c r="HQ238" s="17" t="str">
        <f t="shared" ca="1" si="557"/>
        <v/>
      </c>
      <c r="HR238" s="17" t="str">
        <f t="shared" ca="1" si="558"/>
        <v/>
      </c>
      <c r="HS238" s="17" t="str">
        <f t="shared" ca="1" si="559"/>
        <v/>
      </c>
      <c r="HT238" s="17" t="str">
        <f t="shared" ca="1" si="560"/>
        <v/>
      </c>
      <c r="HU238" s="17" t="str">
        <f t="shared" ca="1" si="561"/>
        <v/>
      </c>
      <c r="HV238" s="17" t="str">
        <f t="shared" ca="1" si="562"/>
        <v/>
      </c>
      <c r="HW238" s="17" t="str">
        <f t="shared" ca="1" si="563"/>
        <v/>
      </c>
      <c r="HX238" s="17" t="str">
        <f t="shared" ca="1" si="564"/>
        <v/>
      </c>
      <c r="HY238" s="17" t="str">
        <f t="shared" ca="1" si="565"/>
        <v/>
      </c>
      <c r="HZ238" s="17" t="str">
        <f t="shared" ca="1" si="566"/>
        <v/>
      </c>
      <c r="IA238" s="17" t="str">
        <f t="shared" ca="1" si="567"/>
        <v/>
      </c>
      <c r="IB238" s="17" t="str">
        <f t="shared" ca="1" si="568"/>
        <v/>
      </c>
      <c r="IC238" s="17" t="str">
        <f t="shared" ca="1" si="569"/>
        <v/>
      </c>
      <c r="ID238" s="17" t="str">
        <f t="shared" ca="1" si="570"/>
        <v/>
      </c>
      <c r="IE238" s="17" t="str">
        <f t="shared" ca="1" si="571"/>
        <v/>
      </c>
      <c r="IF238" s="17" t="str">
        <f t="shared" ca="1" si="572"/>
        <v/>
      </c>
      <c r="IG238" s="17" t="str">
        <f t="shared" ca="1" si="573"/>
        <v/>
      </c>
      <c r="IH238" s="17" t="str">
        <f t="shared" ca="1" si="574"/>
        <v/>
      </c>
      <c r="II238" s="17" t="str">
        <f t="shared" ca="1" si="575"/>
        <v/>
      </c>
      <c r="IJ238" s="17" t="str">
        <f t="shared" ca="1" si="576"/>
        <v/>
      </c>
      <c r="IK238" s="17" t="str">
        <f t="shared" ca="1" si="577"/>
        <v/>
      </c>
      <c r="IL238" s="17" t="str">
        <f t="shared" ca="1" si="578"/>
        <v/>
      </c>
      <c r="IM238" s="17" t="str">
        <f t="shared" ca="1" si="579"/>
        <v/>
      </c>
      <c r="IN238" s="17" t="str">
        <f t="shared" ca="1" si="580"/>
        <v/>
      </c>
      <c r="IO238" s="17" t="str">
        <f t="shared" ca="1" si="581"/>
        <v/>
      </c>
      <c r="IP238" s="17" t="str">
        <f t="shared" ca="1" si="582"/>
        <v/>
      </c>
      <c r="IQ238" s="17" t="str">
        <f t="shared" ca="1" si="583"/>
        <v/>
      </c>
      <c r="IR238" s="17" t="str">
        <f t="shared" ca="1" si="584"/>
        <v/>
      </c>
      <c r="IS238" s="17" t="str">
        <f t="shared" ca="1" si="585"/>
        <v/>
      </c>
      <c r="IT238" s="17" t="str">
        <f t="shared" ca="1" si="586"/>
        <v/>
      </c>
      <c r="IU238" s="17" t="str">
        <f t="shared" ca="1" si="587"/>
        <v/>
      </c>
      <c r="IV238" s="17" t="str">
        <f t="shared" ca="1" si="588"/>
        <v/>
      </c>
      <c r="IW238" s="17" t="str">
        <f t="shared" ca="1" si="589"/>
        <v/>
      </c>
      <c r="IX238" s="17" t="str">
        <f t="shared" ca="1" si="590"/>
        <v/>
      </c>
      <c r="IY238" s="17" t="str">
        <f t="shared" ca="1" si="591"/>
        <v/>
      </c>
      <c r="IZ238" s="17" t="str">
        <f t="shared" ca="1" si="592"/>
        <v/>
      </c>
      <c r="JA238" s="17" t="str">
        <f t="shared" ca="1" si="593"/>
        <v/>
      </c>
      <c r="JB238" s="17" t="str">
        <f t="shared" ca="1" si="594"/>
        <v/>
      </c>
      <c r="JC238" s="17" t="str">
        <f t="shared" ca="1" si="595"/>
        <v/>
      </c>
      <c r="JD238" s="17" t="str">
        <f t="shared" ca="1" si="596"/>
        <v/>
      </c>
      <c r="JE238" s="17" t="str">
        <f t="shared" ca="1" si="597"/>
        <v/>
      </c>
      <c r="JF238" s="17" t="str">
        <f t="shared" ca="1" si="598"/>
        <v/>
      </c>
      <c r="JG238" s="17" t="str">
        <f t="shared" ca="1" si="599"/>
        <v/>
      </c>
      <c r="JH238" s="17" t="str">
        <f t="shared" ca="1" si="600"/>
        <v/>
      </c>
      <c r="JI238" s="17" t="str">
        <f t="shared" ca="1" si="601"/>
        <v/>
      </c>
      <c r="JJ238" s="17" t="str">
        <f t="shared" ca="1" si="602"/>
        <v/>
      </c>
      <c r="JK238" s="17" t="str">
        <f t="shared" ca="1" si="603"/>
        <v/>
      </c>
      <c r="JL238" s="17" t="str">
        <f t="shared" ca="1" si="604"/>
        <v/>
      </c>
      <c r="JM238" s="17" t="str">
        <f t="shared" ca="1" si="605"/>
        <v/>
      </c>
    </row>
    <row r="239" spans="1:273">
      <c r="A239" s="17" t="str">
        <f t="shared" si="486"/>
        <v>\\\0</v>
      </c>
      <c r="B239" s="17" t="str">
        <f t="shared" si="487"/>
        <v>\\\0</v>
      </c>
      <c r="C239" s="17" t="str">
        <f t="shared" si="488"/>
        <v>\\\0</v>
      </c>
      <c r="D239" s="17" t="str">
        <f t="shared" si="489"/>
        <v>\\\0</v>
      </c>
      <c r="E239" s="17" t="str">
        <f t="shared" si="490"/>
        <v>\\\0</v>
      </c>
      <c r="F239" s="17" t="str">
        <f t="shared" si="491"/>
        <v>\\\0</v>
      </c>
      <c r="G239" s="17" t="str">
        <f t="shared" si="492"/>
        <v>\\\0</v>
      </c>
      <c r="H239" s="17" t="str">
        <f t="shared" si="493"/>
        <v>\\\0</v>
      </c>
      <c r="I239" s="17" t="str">
        <f t="shared" si="494"/>
        <v>\\\0</v>
      </c>
      <c r="J239" s="17" t="str">
        <f t="shared" si="495"/>
        <v>\\\0</v>
      </c>
      <c r="K239" s="17" t="str">
        <f t="shared" si="496"/>
        <v>\\\0</v>
      </c>
      <c r="L239" s="17" t="str">
        <f t="shared" si="497"/>
        <v>\\\0</v>
      </c>
      <c r="M239" s="17" t="str">
        <f t="shared" si="498"/>
        <v>\\\0</v>
      </c>
      <c r="N239" s="17" t="str">
        <f t="shared" si="499"/>
        <v>\\\0</v>
      </c>
      <c r="O239" s="17" t="str">
        <f t="shared" si="500"/>
        <v>\\\0</v>
      </c>
      <c r="P239" s="17" t="str">
        <f t="shared" si="501"/>
        <v>\\\0</v>
      </c>
      <c r="R239" s="17" t="str">
        <f t="shared" si="502"/>
        <v>\\</v>
      </c>
      <c r="S239" s="38"/>
      <c r="T239" s="39"/>
      <c r="U239" s="31"/>
      <c r="V239" s="32"/>
      <c r="W239" s="36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35"/>
      <c r="DS239" s="287"/>
      <c r="DT239" s="36"/>
      <c r="DU239" s="37"/>
      <c r="DV239" s="28">
        <f>IF(AND($S239='자료입력 및 결과표시'!$B$6,COUNTIF($W239:$DR239,'자료입력 및 결과표시'!$C$6)&gt;=1),IF(OR('자료입력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DW239" s="28">
        <f>IF(AND($S239='자료입력 및 결과표시'!$B$7,COUNTIF($W239:$DR239,'자료입력 및 결과표시'!$C$7)&gt;=1),IF(OR('자료입력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DX239" s="28">
        <f>IF(AND($S239='자료입력 및 결과표시'!$B$8,COUNTIF($W239:$DR239,'자료입력 및 결과표시'!$C$8)&gt;=1),IF(OR('자료입력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DY239" s="28">
        <f>IF(AND($S239='자료입력 및 결과표시'!$B$9,COUNTIF($W239:$DR239,'자료입력 및 결과표시'!$C$9)&gt;=1),IF(OR('자료입력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DZ239" s="28">
        <f>IF(AND($S239='자료입력 및 결과표시'!$B$10,COUNTIF($W239:$DR239,'자료입력 및 결과표시'!$C$10)&gt;=1),IF(OR('자료입력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A239" s="28">
        <f>IF(AND($S239='자료입력 및 결과표시'!$B$11,COUNTIF($W239:$DR239,'자료입력 및 결과표시'!$C$11)&gt;=1),IF(OR('자료입력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B239" s="28">
        <f>IF(AND($S239='자료입력 및 결과표시'!$B$12,COUNTIF($W239:$DR239,'자료입력 및 결과표시'!$C$12)&gt;=1),IF(OR('자료입력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C239" s="28">
        <f>IF(AND($S239='자료입력 및 결과표시'!$B$13,COUNTIF($W239:$DR239,'자료입력 및 결과표시'!$C$13)&gt;=1),IF(OR('자료입력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D239" s="28">
        <f>IF(AND($S239='자료입력 및 결과표시'!$B$14,COUNTIF($W239:$DR239,'자료입력 및 결과표시'!$C$14)&gt;=1),IF(OR('자료입력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E239" s="28">
        <f>IF(AND($S239='자료입력 및 결과표시'!$B$15,COUNTIF($W239:$DR239,'자료입력 및 결과표시'!$C$15)&gt;=1),IF(OR('자료입력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F239" s="28">
        <f>IF(AND($S239='자료입력 및 결과표시'!$B$16,COUNTIF($W239:$DR239,'자료입력 및 결과표시'!$C$16)&gt;=1),IF(OR('자료입력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G239" s="28">
        <f>IF(AND($S239='자료입력 및 결과표시'!$B$17,COUNTIF($W239:$DR239,'자료입력 및 결과표시'!$C$17)&gt;=1),IF(OR('자료입력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H239" s="28">
        <f>IF(AND($S239='자료입력 및 결과표시'!$B$18,COUNTIF($W239:$DR239,'자료입력 및 결과표시'!$C$18)&gt;=1),IF(OR('자료입력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I239" s="28">
        <f>IF(AND($S239='자료입력 및 결과표시'!$B$19,COUNTIF($W239:$DR239,'자료입력 및 결과표시'!$C$19)&gt;=1),IF(OR('자료입력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J239" s="28">
        <f>IF(AND($S239='자료입력 및 결과표시'!$B$20,COUNTIF($W239:$DR239,'자료입력 및 결과표시'!$C$20)&gt;=1),IF(OR('자료입력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K239" s="28">
        <f>IF(AND($S239='자료입력 및 결과표시'!$B$21,COUNTIF($W239:$DR239,'자료입력 및 결과표시'!$C$21)&gt;=1),IF(OR('자료입력 및 결과표시'!$B$4+90&gt;=$V239,'자료입력 및 결과표시'!$B$4&lt;$U239),0,IF($V239-'자료입력 및 결과표시'!$B$4-90&gt;='자료입력 및 결과표시'!$E$4,'자료입력 및 결과표시'!$E$4,$V239-'자료입력 및 결과표시'!$B$4-90)),0)</f>
        <v>0</v>
      </c>
      <c r="EL239" s="17">
        <f>IF(AND(S239='자료입력 및 결과표시'!$B$6,COUNTIF('업무중복도(데이터 입력)'!$W239:$DR239,'자료입력 및 결과표시'!$C$6)&gt;=1),1,0)</f>
        <v>0</v>
      </c>
      <c r="EM239" s="17">
        <f>IF(AND(S239='자료입력 및 결과표시'!$B$7,COUNTIF('업무중복도(데이터 입력)'!$W239:$DR239,'자료입력 및 결과표시'!$C$7)&gt;=1),2,0)</f>
        <v>0</v>
      </c>
      <c r="EN239" s="17">
        <f>IF(AND(S239='자료입력 및 결과표시'!$B$8,COUNTIF('업무중복도(데이터 입력)'!$W239:$DR239,'자료입력 및 결과표시'!$C$8)&gt;=1),3,0)</f>
        <v>0</v>
      </c>
      <c r="EO239" s="17">
        <f>IF(AND(S239='자료입력 및 결과표시'!$B$9,COUNTIF('업무중복도(데이터 입력)'!$W239:$DR239,'자료입력 및 결과표시'!$C$9)&gt;=1),4,0)</f>
        <v>0</v>
      </c>
      <c r="EP239" s="17">
        <f>IF(AND(S239='자료입력 및 결과표시'!$B$10,COUNTIF('업무중복도(데이터 입력)'!$W239:$DR239,'자료입력 및 결과표시'!$C$10)&gt;=1),5,0)</f>
        <v>0</v>
      </c>
      <c r="EQ239" s="17">
        <f>IF(AND(S239='자료입력 및 결과표시'!$B$11,COUNTIF('업무중복도(데이터 입력)'!$W239:$DR239,'자료입력 및 결과표시'!$C$11)&gt;=1),6,0)</f>
        <v>0</v>
      </c>
      <c r="ER239" s="17">
        <f>IF(AND(S239='자료입력 및 결과표시'!$B$12,COUNTIF('업무중복도(데이터 입력)'!$W239:$DR239,'자료입력 및 결과표시'!$C$12)&gt;=1),7,0)</f>
        <v>0</v>
      </c>
      <c r="ES239" s="17">
        <f>IF(AND(S239='자료입력 및 결과표시'!$B$13,COUNTIF('업무중복도(데이터 입력)'!$W239:$DR239,'자료입력 및 결과표시'!$C$13)&gt;=1),8,0)</f>
        <v>0</v>
      </c>
      <c r="ET239" s="17">
        <f>IF(AND(S239='자료입력 및 결과표시'!$B$14,COUNTIF('업무중복도(데이터 입력)'!$W239:$DR239,'자료입력 및 결과표시'!$C$14)&gt;=1),9,0)</f>
        <v>0</v>
      </c>
      <c r="EU239" s="17">
        <f>IF(AND(S239='자료입력 및 결과표시'!$B$15,COUNTIF('업무중복도(데이터 입력)'!$W239:$DR239,'자료입력 및 결과표시'!$C$15)&gt;=1),10,0)</f>
        <v>0</v>
      </c>
      <c r="EV239" s="17">
        <f>IF(AND(S239='자료입력 및 결과표시'!$B$16,COUNTIF('업무중복도(데이터 입력)'!$W239:$DR239,'자료입력 및 결과표시'!$C$16)&gt;=1),11,0)</f>
        <v>0</v>
      </c>
      <c r="EW239" s="17">
        <f>IF(AND(S239='자료입력 및 결과표시'!$B$17,COUNTIF('업무중복도(데이터 입력)'!$W239:$DR239,'자료입력 및 결과표시'!$C$17)&gt;=1),12,0)</f>
        <v>0</v>
      </c>
      <c r="EX239" s="17">
        <f>IF(AND(S239='자료입력 및 결과표시'!$B$18,COUNTIF('업무중복도(데이터 입력)'!$W239:$DR239,'자료입력 및 결과표시'!$C$18)&gt;=1),13,0)</f>
        <v>0</v>
      </c>
      <c r="EY239" s="17">
        <f>IF(AND(S239='자료입력 및 결과표시'!$B$19,COUNTIF('업무중복도(데이터 입력)'!$W239:$DR239,'자료입력 및 결과표시'!$C$19)&gt;=1),14,0)</f>
        <v>0</v>
      </c>
      <c r="EZ239" s="17">
        <f>IF(AND(S239='자료입력 및 결과표시'!$B$20,COUNTIF('업무중복도(데이터 입력)'!$W239:$DR239,'자료입력 및 결과표시'!$C$20)&gt;=1),15,0)</f>
        <v>0</v>
      </c>
      <c r="FA239" s="17">
        <f>IF(AND(S239='자료입력 및 결과표시'!$B$21,COUNTIF('업무중복도(데이터 입력)'!$W239:$DR239,'자료입력 및 결과표시'!$C$21)&gt;=1),16,0)</f>
        <v>0</v>
      </c>
      <c r="FD239" s="270" t="str">
        <f ca="1">IFERROR(MATCH('자료입력 및 결과표시'!$C$62,OFFSET($R$3,$FD238,,1000),0)+$FD238,"")</f>
        <v/>
      </c>
      <c r="FE239" s="271" t="str">
        <f t="shared" ca="1" si="503"/>
        <v/>
      </c>
      <c r="FK239" s="17">
        <f t="shared" si="504"/>
        <v>0</v>
      </c>
      <c r="FO239"/>
      <c r="FP239" s="17" t="str">
        <f t="shared" ca="1" si="505"/>
        <v/>
      </c>
      <c r="FQ239" s="270" t="str">
        <f ca="1">IFERROR(MATCH('자료입력 및 결과표시'!$C$62,OFFSET($R$3,$FQ238,,1000),0)+$FQ238,"")</f>
        <v/>
      </c>
      <c r="FR239" s="17" t="str">
        <f t="shared" ca="1" si="506"/>
        <v/>
      </c>
      <c r="FS239" s="17" t="str">
        <f t="shared" ca="1" si="507"/>
        <v/>
      </c>
      <c r="FT239" s="17" t="str">
        <f t="shared" ca="1" si="508"/>
        <v/>
      </c>
      <c r="FU239" s="17" t="str">
        <f t="shared" ca="1" si="509"/>
        <v/>
      </c>
      <c r="FV239" s="17" t="str">
        <f t="shared" ca="1" si="510"/>
        <v/>
      </c>
      <c r="FW239" s="17" t="str">
        <f t="shared" ca="1" si="511"/>
        <v/>
      </c>
      <c r="FX239" s="17" t="str">
        <f t="shared" ca="1" si="512"/>
        <v/>
      </c>
      <c r="FY239" s="17" t="str">
        <f t="shared" ca="1" si="513"/>
        <v/>
      </c>
      <c r="FZ239" s="17" t="str">
        <f t="shared" ca="1" si="514"/>
        <v/>
      </c>
      <c r="GA239" s="17" t="str">
        <f t="shared" ca="1" si="515"/>
        <v/>
      </c>
      <c r="GB239" s="17" t="str">
        <f t="shared" ca="1" si="516"/>
        <v/>
      </c>
      <c r="GC239" s="17" t="str">
        <f t="shared" ca="1" si="517"/>
        <v/>
      </c>
      <c r="GD239" s="17" t="str">
        <f t="shared" ca="1" si="518"/>
        <v/>
      </c>
      <c r="GE239" s="17" t="str">
        <f t="shared" ca="1" si="519"/>
        <v/>
      </c>
      <c r="GF239" s="17" t="str">
        <f t="shared" ca="1" si="520"/>
        <v/>
      </c>
      <c r="GG239" s="17" t="str">
        <f t="shared" ca="1" si="521"/>
        <v/>
      </c>
      <c r="GH239" s="17" t="str">
        <f t="shared" ca="1" si="522"/>
        <v/>
      </c>
      <c r="GI239" s="17" t="str">
        <f t="shared" ca="1" si="523"/>
        <v/>
      </c>
      <c r="GJ239" s="17" t="str">
        <f t="shared" ca="1" si="524"/>
        <v/>
      </c>
      <c r="GK239" s="17" t="str">
        <f t="shared" ca="1" si="525"/>
        <v/>
      </c>
      <c r="GL239" s="17" t="str">
        <f t="shared" ca="1" si="526"/>
        <v/>
      </c>
      <c r="GM239" s="17" t="str">
        <f t="shared" ca="1" si="527"/>
        <v/>
      </c>
      <c r="GN239" s="17" t="str">
        <f t="shared" ca="1" si="528"/>
        <v/>
      </c>
      <c r="GO239" s="17" t="str">
        <f t="shared" ca="1" si="529"/>
        <v/>
      </c>
      <c r="GP239" s="17" t="str">
        <f t="shared" ca="1" si="530"/>
        <v/>
      </c>
      <c r="GQ239" s="17" t="str">
        <f t="shared" ca="1" si="531"/>
        <v/>
      </c>
      <c r="GR239" s="17" t="str">
        <f t="shared" ca="1" si="532"/>
        <v/>
      </c>
      <c r="GS239" s="17" t="str">
        <f t="shared" ca="1" si="533"/>
        <v/>
      </c>
      <c r="GT239" s="17" t="str">
        <f t="shared" ca="1" si="534"/>
        <v/>
      </c>
      <c r="GU239" s="17" t="str">
        <f t="shared" ca="1" si="535"/>
        <v/>
      </c>
      <c r="GV239" s="17" t="str">
        <f t="shared" ca="1" si="536"/>
        <v/>
      </c>
      <c r="GW239" s="17" t="str">
        <f t="shared" ca="1" si="537"/>
        <v/>
      </c>
      <c r="GX239" s="17" t="str">
        <f t="shared" ca="1" si="538"/>
        <v/>
      </c>
      <c r="GY239" s="17" t="str">
        <f t="shared" ca="1" si="539"/>
        <v/>
      </c>
      <c r="GZ239" s="17" t="str">
        <f t="shared" ca="1" si="540"/>
        <v/>
      </c>
      <c r="HA239" s="17" t="str">
        <f t="shared" ca="1" si="541"/>
        <v/>
      </c>
      <c r="HB239" s="17" t="str">
        <f t="shared" ca="1" si="542"/>
        <v/>
      </c>
      <c r="HC239" s="17" t="str">
        <f t="shared" ca="1" si="543"/>
        <v/>
      </c>
      <c r="HD239" s="17" t="str">
        <f t="shared" ca="1" si="544"/>
        <v/>
      </c>
      <c r="HE239" s="17" t="str">
        <f t="shared" ca="1" si="545"/>
        <v/>
      </c>
      <c r="HF239" s="17" t="str">
        <f t="shared" ca="1" si="546"/>
        <v/>
      </c>
      <c r="HG239" s="17" t="str">
        <f t="shared" ca="1" si="547"/>
        <v/>
      </c>
      <c r="HH239" s="17" t="str">
        <f t="shared" ca="1" si="548"/>
        <v/>
      </c>
      <c r="HI239" s="17" t="str">
        <f t="shared" ca="1" si="549"/>
        <v/>
      </c>
      <c r="HJ239" s="17" t="str">
        <f t="shared" ca="1" si="550"/>
        <v/>
      </c>
      <c r="HK239" s="17" t="str">
        <f t="shared" ca="1" si="551"/>
        <v/>
      </c>
      <c r="HL239" s="17" t="str">
        <f t="shared" ca="1" si="552"/>
        <v/>
      </c>
      <c r="HM239" s="17" t="str">
        <f t="shared" ca="1" si="553"/>
        <v/>
      </c>
      <c r="HN239" s="17" t="str">
        <f t="shared" ca="1" si="554"/>
        <v/>
      </c>
      <c r="HO239" s="17" t="str">
        <f t="shared" ca="1" si="555"/>
        <v/>
      </c>
      <c r="HP239" s="17" t="str">
        <f t="shared" ca="1" si="556"/>
        <v/>
      </c>
      <c r="HQ239" s="17" t="str">
        <f t="shared" ca="1" si="557"/>
        <v/>
      </c>
      <c r="HR239" s="17" t="str">
        <f t="shared" ca="1" si="558"/>
        <v/>
      </c>
      <c r="HS239" s="17" t="str">
        <f t="shared" ca="1" si="559"/>
        <v/>
      </c>
      <c r="HT239" s="17" t="str">
        <f t="shared" ca="1" si="560"/>
        <v/>
      </c>
      <c r="HU239" s="17" t="str">
        <f t="shared" ca="1" si="561"/>
        <v/>
      </c>
      <c r="HV239" s="17" t="str">
        <f t="shared" ca="1" si="562"/>
        <v/>
      </c>
      <c r="HW239" s="17" t="str">
        <f t="shared" ca="1" si="563"/>
        <v/>
      </c>
      <c r="HX239" s="17" t="str">
        <f t="shared" ca="1" si="564"/>
        <v/>
      </c>
      <c r="HY239" s="17" t="str">
        <f t="shared" ca="1" si="565"/>
        <v/>
      </c>
      <c r="HZ239" s="17" t="str">
        <f t="shared" ca="1" si="566"/>
        <v/>
      </c>
      <c r="IA239" s="17" t="str">
        <f t="shared" ca="1" si="567"/>
        <v/>
      </c>
      <c r="IB239" s="17" t="str">
        <f t="shared" ca="1" si="568"/>
        <v/>
      </c>
      <c r="IC239" s="17" t="str">
        <f t="shared" ca="1" si="569"/>
        <v/>
      </c>
      <c r="ID239" s="17" t="str">
        <f t="shared" ca="1" si="570"/>
        <v/>
      </c>
      <c r="IE239" s="17" t="str">
        <f t="shared" ca="1" si="571"/>
        <v/>
      </c>
      <c r="IF239" s="17" t="str">
        <f t="shared" ca="1" si="572"/>
        <v/>
      </c>
      <c r="IG239" s="17" t="str">
        <f t="shared" ca="1" si="573"/>
        <v/>
      </c>
      <c r="IH239" s="17" t="str">
        <f t="shared" ca="1" si="574"/>
        <v/>
      </c>
      <c r="II239" s="17" t="str">
        <f t="shared" ca="1" si="575"/>
        <v/>
      </c>
      <c r="IJ239" s="17" t="str">
        <f t="shared" ca="1" si="576"/>
        <v/>
      </c>
      <c r="IK239" s="17" t="str">
        <f t="shared" ca="1" si="577"/>
        <v/>
      </c>
      <c r="IL239" s="17" t="str">
        <f t="shared" ca="1" si="578"/>
        <v/>
      </c>
      <c r="IM239" s="17" t="str">
        <f t="shared" ca="1" si="579"/>
        <v/>
      </c>
      <c r="IN239" s="17" t="str">
        <f t="shared" ca="1" si="580"/>
        <v/>
      </c>
      <c r="IO239" s="17" t="str">
        <f t="shared" ca="1" si="581"/>
        <v/>
      </c>
      <c r="IP239" s="17" t="str">
        <f t="shared" ca="1" si="582"/>
        <v/>
      </c>
      <c r="IQ239" s="17" t="str">
        <f t="shared" ca="1" si="583"/>
        <v/>
      </c>
      <c r="IR239" s="17" t="str">
        <f t="shared" ca="1" si="584"/>
        <v/>
      </c>
      <c r="IS239" s="17" t="str">
        <f t="shared" ca="1" si="585"/>
        <v/>
      </c>
      <c r="IT239" s="17" t="str">
        <f t="shared" ca="1" si="586"/>
        <v/>
      </c>
      <c r="IU239" s="17" t="str">
        <f t="shared" ca="1" si="587"/>
        <v/>
      </c>
      <c r="IV239" s="17" t="str">
        <f t="shared" ca="1" si="588"/>
        <v/>
      </c>
      <c r="IW239" s="17" t="str">
        <f t="shared" ca="1" si="589"/>
        <v/>
      </c>
      <c r="IX239" s="17" t="str">
        <f t="shared" ca="1" si="590"/>
        <v/>
      </c>
      <c r="IY239" s="17" t="str">
        <f t="shared" ca="1" si="591"/>
        <v/>
      </c>
      <c r="IZ239" s="17" t="str">
        <f t="shared" ca="1" si="592"/>
        <v/>
      </c>
      <c r="JA239" s="17" t="str">
        <f t="shared" ca="1" si="593"/>
        <v/>
      </c>
      <c r="JB239" s="17" t="str">
        <f t="shared" ca="1" si="594"/>
        <v/>
      </c>
      <c r="JC239" s="17" t="str">
        <f t="shared" ca="1" si="595"/>
        <v/>
      </c>
      <c r="JD239" s="17" t="str">
        <f t="shared" ca="1" si="596"/>
        <v/>
      </c>
      <c r="JE239" s="17" t="str">
        <f t="shared" ca="1" si="597"/>
        <v/>
      </c>
      <c r="JF239" s="17" t="str">
        <f t="shared" ca="1" si="598"/>
        <v/>
      </c>
      <c r="JG239" s="17" t="str">
        <f t="shared" ca="1" si="599"/>
        <v/>
      </c>
      <c r="JH239" s="17" t="str">
        <f t="shared" ca="1" si="600"/>
        <v/>
      </c>
      <c r="JI239" s="17" t="str">
        <f t="shared" ca="1" si="601"/>
        <v/>
      </c>
      <c r="JJ239" s="17" t="str">
        <f t="shared" ca="1" si="602"/>
        <v/>
      </c>
      <c r="JK239" s="17" t="str">
        <f t="shared" ca="1" si="603"/>
        <v/>
      </c>
      <c r="JL239" s="17" t="str">
        <f t="shared" ca="1" si="604"/>
        <v/>
      </c>
      <c r="JM239" s="17" t="str">
        <f t="shared" ca="1" si="605"/>
        <v/>
      </c>
    </row>
    <row r="240" spans="1:273">
      <c r="A240" s="17" t="str">
        <f t="shared" si="486"/>
        <v>\\\0</v>
      </c>
      <c r="B240" s="17" t="str">
        <f t="shared" si="487"/>
        <v>\\\0</v>
      </c>
      <c r="C240" s="17" t="str">
        <f t="shared" si="488"/>
        <v>\\\0</v>
      </c>
      <c r="D240" s="17" t="str">
        <f t="shared" si="489"/>
        <v>\\\0</v>
      </c>
      <c r="E240" s="17" t="str">
        <f t="shared" si="490"/>
        <v>\\\0</v>
      </c>
      <c r="F240" s="17" t="str">
        <f t="shared" si="491"/>
        <v>\\\0</v>
      </c>
      <c r="G240" s="17" t="str">
        <f t="shared" si="492"/>
        <v>\\\0</v>
      </c>
      <c r="H240" s="17" t="str">
        <f t="shared" si="493"/>
        <v>\\\0</v>
      </c>
      <c r="I240" s="17" t="str">
        <f t="shared" si="494"/>
        <v>\\\0</v>
      </c>
      <c r="J240" s="17" t="str">
        <f t="shared" si="495"/>
        <v>\\\0</v>
      </c>
      <c r="K240" s="17" t="str">
        <f t="shared" si="496"/>
        <v>\\\0</v>
      </c>
      <c r="L240" s="17" t="str">
        <f t="shared" si="497"/>
        <v>\\\0</v>
      </c>
      <c r="M240" s="17" t="str">
        <f t="shared" si="498"/>
        <v>\\\0</v>
      </c>
      <c r="N240" s="17" t="str">
        <f t="shared" si="499"/>
        <v>\\\0</v>
      </c>
      <c r="O240" s="17" t="str">
        <f t="shared" si="500"/>
        <v>\\\0</v>
      </c>
      <c r="P240" s="17" t="str">
        <f t="shared" si="501"/>
        <v>\\\0</v>
      </c>
      <c r="R240" s="17" t="str">
        <f t="shared" si="502"/>
        <v>\\</v>
      </c>
      <c r="S240" s="38"/>
      <c r="T240" s="39"/>
      <c r="U240" s="31"/>
      <c r="V240" s="32"/>
      <c r="W240" s="36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35"/>
      <c r="DS240" s="287"/>
      <c r="DT240" s="36"/>
      <c r="DU240" s="37"/>
      <c r="DV240" s="28">
        <f>IF(AND($S240='자료입력 및 결과표시'!$B$6,COUNTIF($W240:$DR240,'자료입력 및 결과표시'!$C$6)&gt;=1),IF(OR('자료입력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DW240" s="28">
        <f>IF(AND($S240='자료입력 및 결과표시'!$B$7,COUNTIF($W240:$DR240,'자료입력 및 결과표시'!$C$7)&gt;=1),IF(OR('자료입력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DX240" s="28">
        <f>IF(AND($S240='자료입력 및 결과표시'!$B$8,COUNTIF($W240:$DR240,'자료입력 및 결과표시'!$C$8)&gt;=1),IF(OR('자료입력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DY240" s="28">
        <f>IF(AND($S240='자료입력 및 결과표시'!$B$9,COUNTIF($W240:$DR240,'자료입력 및 결과표시'!$C$9)&gt;=1),IF(OR('자료입력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DZ240" s="28">
        <f>IF(AND($S240='자료입력 및 결과표시'!$B$10,COUNTIF($W240:$DR240,'자료입력 및 결과표시'!$C$10)&gt;=1),IF(OR('자료입력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A240" s="28">
        <f>IF(AND($S240='자료입력 및 결과표시'!$B$11,COUNTIF($W240:$DR240,'자료입력 및 결과표시'!$C$11)&gt;=1),IF(OR('자료입력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B240" s="28">
        <f>IF(AND($S240='자료입력 및 결과표시'!$B$12,COUNTIF($W240:$DR240,'자료입력 및 결과표시'!$C$12)&gt;=1),IF(OR('자료입력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C240" s="28">
        <f>IF(AND($S240='자료입력 및 결과표시'!$B$13,COUNTIF($W240:$DR240,'자료입력 및 결과표시'!$C$13)&gt;=1),IF(OR('자료입력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D240" s="28">
        <f>IF(AND($S240='자료입력 및 결과표시'!$B$14,COUNTIF($W240:$DR240,'자료입력 및 결과표시'!$C$14)&gt;=1),IF(OR('자료입력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E240" s="28">
        <f>IF(AND($S240='자료입력 및 결과표시'!$B$15,COUNTIF($W240:$DR240,'자료입력 및 결과표시'!$C$15)&gt;=1),IF(OR('자료입력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F240" s="28">
        <f>IF(AND($S240='자료입력 및 결과표시'!$B$16,COUNTIF($W240:$DR240,'자료입력 및 결과표시'!$C$16)&gt;=1),IF(OR('자료입력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G240" s="28">
        <f>IF(AND($S240='자료입력 및 결과표시'!$B$17,COUNTIF($W240:$DR240,'자료입력 및 결과표시'!$C$17)&gt;=1),IF(OR('자료입력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H240" s="28">
        <f>IF(AND($S240='자료입력 및 결과표시'!$B$18,COUNTIF($W240:$DR240,'자료입력 및 결과표시'!$C$18)&gt;=1),IF(OR('자료입력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I240" s="28">
        <f>IF(AND($S240='자료입력 및 결과표시'!$B$19,COUNTIF($W240:$DR240,'자료입력 및 결과표시'!$C$19)&gt;=1),IF(OR('자료입력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J240" s="28">
        <f>IF(AND($S240='자료입력 및 결과표시'!$B$20,COUNTIF($W240:$DR240,'자료입력 및 결과표시'!$C$20)&gt;=1),IF(OR('자료입력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K240" s="28">
        <f>IF(AND($S240='자료입력 및 결과표시'!$B$21,COUNTIF($W240:$DR240,'자료입력 및 결과표시'!$C$21)&gt;=1),IF(OR('자료입력 및 결과표시'!$B$4+90&gt;=$V240,'자료입력 및 결과표시'!$B$4&lt;$U240),0,IF($V240-'자료입력 및 결과표시'!$B$4-90&gt;='자료입력 및 결과표시'!$E$4,'자료입력 및 결과표시'!$E$4,$V240-'자료입력 및 결과표시'!$B$4-90)),0)</f>
        <v>0</v>
      </c>
      <c r="EL240" s="17">
        <f>IF(AND(S240='자료입력 및 결과표시'!$B$6,COUNTIF('업무중복도(데이터 입력)'!$W240:$DR240,'자료입력 및 결과표시'!$C$6)&gt;=1),1,0)</f>
        <v>0</v>
      </c>
      <c r="EM240" s="17">
        <f>IF(AND(S240='자료입력 및 결과표시'!$B$7,COUNTIF('업무중복도(데이터 입력)'!$W240:$DR240,'자료입력 및 결과표시'!$C$7)&gt;=1),2,0)</f>
        <v>0</v>
      </c>
      <c r="EN240" s="17">
        <f>IF(AND(S240='자료입력 및 결과표시'!$B$8,COUNTIF('업무중복도(데이터 입력)'!$W240:$DR240,'자료입력 및 결과표시'!$C$8)&gt;=1),3,0)</f>
        <v>0</v>
      </c>
      <c r="EO240" s="17">
        <f>IF(AND(S240='자료입력 및 결과표시'!$B$9,COUNTIF('업무중복도(데이터 입력)'!$W240:$DR240,'자료입력 및 결과표시'!$C$9)&gt;=1),4,0)</f>
        <v>0</v>
      </c>
      <c r="EP240" s="17">
        <f>IF(AND(S240='자료입력 및 결과표시'!$B$10,COUNTIF('업무중복도(데이터 입력)'!$W240:$DR240,'자료입력 및 결과표시'!$C$10)&gt;=1),5,0)</f>
        <v>0</v>
      </c>
      <c r="EQ240" s="17">
        <f>IF(AND(S240='자료입력 및 결과표시'!$B$11,COUNTIF('업무중복도(데이터 입력)'!$W240:$DR240,'자료입력 및 결과표시'!$C$11)&gt;=1),6,0)</f>
        <v>0</v>
      </c>
      <c r="ER240" s="17">
        <f>IF(AND(S240='자료입력 및 결과표시'!$B$12,COUNTIF('업무중복도(데이터 입력)'!$W240:$DR240,'자료입력 및 결과표시'!$C$12)&gt;=1),7,0)</f>
        <v>0</v>
      </c>
      <c r="ES240" s="17">
        <f>IF(AND(S240='자료입력 및 결과표시'!$B$13,COUNTIF('업무중복도(데이터 입력)'!$W240:$DR240,'자료입력 및 결과표시'!$C$13)&gt;=1),8,0)</f>
        <v>0</v>
      </c>
      <c r="ET240" s="17">
        <f>IF(AND(S240='자료입력 및 결과표시'!$B$14,COUNTIF('업무중복도(데이터 입력)'!$W240:$DR240,'자료입력 및 결과표시'!$C$14)&gt;=1),9,0)</f>
        <v>0</v>
      </c>
      <c r="EU240" s="17">
        <f>IF(AND(S240='자료입력 및 결과표시'!$B$15,COUNTIF('업무중복도(데이터 입력)'!$W240:$DR240,'자료입력 및 결과표시'!$C$15)&gt;=1),10,0)</f>
        <v>0</v>
      </c>
      <c r="EV240" s="17">
        <f>IF(AND(S240='자료입력 및 결과표시'!$B$16,COUNTIF('업무중복도(데이터 입력)'!$W240:$DR240,'자료입력 및 결과표시'!$C$16)&gt;=1),11,0)</f>
        <v>0</v>
      </c>
      <c r="EW240" s="17">
        <f>IF(AND(S240='자료입력 및 결과표시'!$B$17,COUNTIF('업무중복도(데이터 입력)'!$W240:$DR240,'자료입력 및 결과표시'!$C$17)&gt;=1),12,0)</f>
        <v>0</v>
      </c>
      <c r="EX240" s="17">
        <f>IF(AND(S240='자료입력 및 결과표시'!$B$18,COUNTIF('업무중복도(데이터 입력)'!$W240:$DR240,'자료입력 및 결과표시'!$C$18)&gt;=1),13,0)</f>
        <v>0</v>
      </c>
      <c r="EY240" s="17">
        <f>IF(AND(S240='자료입력 및 결과표시'!$B$19,COUNTIF('업무중복도(데이터 입력)'!$W240:$DR240,'자료입력 및 결과표시'!$C$19)&gt;=1),14,0)</f>
        <v>0</v>
      </c>
      <c r="EZ240" s="17">
        <f>IF(AND(S240='자료입력 및 결과표시'!$B$20,COUNTIF('업무중복도(데이터 입력)'!$W240:$DR240,'자료입력 및 결과표시'!$C$20)&gt;=1),15,0)</f>
        <v>0</v>
      </c>
      <c r="FA240" s="17">
        <f>IF(AND(S240='자료입력 및 결과표시'!$B$21,COUNTIF('업무중복도(데이터 입력)'!$W240:$DR240,'자료입력 및 결과표시'!$C$21)&gt;=1),16,0)</f>
        <v>0</v>
      </c>
      <c r="FD240" s="270" t="str">
        <f ca="1">IFERROR(MATCH('자료입력 및 결과표시'!$C$62,OFFSET($R$3,$FD239,,1000),0)+$FD239,"")</f>
        <v/>
      </c>
      <c r="FE240" s="271" t="str">
        <f t="shared" ca="1" si="503"/>
        <v/>
      </c>
      <c r="FK240" s="17">
        <f t="shared" si="504"/>
        <v>0</v>
      </c>
      <c r="FO240"/>
      <c r="FP240" s="17" t="str">
        <f t="shared" ca="1" si="505"/>
        <v/>
      </c>
      <c r="FQ240" s="270" t="str">
        <f ca="1">IFERROR(MATCH('자료입력 및 결과표시'!$C$62,OFFSET($R$3,$FQ239,,1000),0)+$FQ239,"")</f>
        <v/>
      </c>
      <c r="FR240" s="17" t="str">
        <f t="shared" ca="1" si="506"/>
        <v/>
      </c>
      <c r="FS240" s="17" t="str">
        <f t="shared" ca="1" si="507"/>
        <v/>
      </c>
      <c r="FT240" s="17" t="str">
        <f t="shared" ca="1" si="508"/>
        <v/>
      </c>
      <c r="FU240" s="17" t="str">
        <f t="shared" ca="1" si="509"/>
        <v/>
      </c>
      <c r="FV240" s="17" t="str">
        <f t="shared" ca="1" si="510"/>
        <v/>
      </c>
      <c r="FW240" s="17" t="str">
        <f t="shared" ca="1" si="511"/>
        <v/>
      </c>
      <c r="FX240" s="17" t="str">
        <f t="shared" ca="1" si="512"/>
        <v/>
      </c>
      <c r="FY240" s="17" t="str">
        <f t="shared" ca="1" si="513"/>
        <v/>
      </c>
      <c r="FZ240" s="17" t="str">
        <f t="shared" ca="1" si="514"/>
        <v/>
      </c>
      <c r="GA240" s="17" t="str">
        <f t="shared" ca="1" si="515"/>
        <v/>
      </c>
      <c r="GB240" s="17" t="str">
        <f t="shared" ca="1" si="516"/>
        <v/>
      </c>
      <c r="GC240" s="17" t="str">
        <f t="shared" ca="1" si="517"/>
        <v/>
      </c>
      <c r="GD240" s="17" t="str">
        <f t="shared" ca="1" si="518"/>
        <v/>
      </c>
      <c r="GE240" s="17" t="str">
        <f t="shared" ca="1" si="519"/>
        <v/>
      </c>
      <c r="GF240" s="17" t="str">
        <f t="shared" ca="1" si="520"/>
        <v/>
      </c>
      <c r="GG240" s="17" t="str">
        <f t="shared" ca="1" si="521"/>
        <v/>
      </c>
      <c r="GH240" s="17" t="str">
        <f t="shared" ca="1" si="522"/>
        <v/>
      </c>
      <c r="GI240" s="17" t="str">
        <f t="shared" ca="1" si="523"/>
        <v/>
      </c>
      <c r="GJ240" s="17" t="str">
        <f t="shared" ca="1" si="524"/>
        <v/>
      </c>
      <c r="GK240" s="17" t="str">
        <f t="shared" ca="1" si="525"/>
        <v/>
      </c>
      <c r="GL240" s="17" t="str">
        <f t="shared" ca="1" si="526"/>
        <v/>
      </c>
      <c r="GM240" s="17" t="str">
        <f t="shared" ca="1" si="527"/>
        <v/>
      </c>
      <c r="GN240" s="17" t="str">
        <f t="shared" ca="1" si="528"/>
        <v/>
      </c>
      <c r="GO240" s="17" t="str">
        <f t="shared" ca="1" si="529"/>
        <v/>
      </c>
      <c r="GP240" s="17" t="str">
        <f t="shared" ca="1" si="530"/>
        <v/>
      </c>
      <c r="GQ240" s="17" t="str">
        <f t="shared" ca="1" si="531"/>
        <v/>
      </c>
      <c r="GR240" s="17" t="str">
        <f t="shared" ca="1" si="532"/>
        <v/>
      </c>
      <c r="GS240" s="17" t="str">
        <f t="shared" ca="1" si="533"/>
        <v/>
      </c>
      <c r="GT240" s="17" t="str">
        <f t="shared" ca="1" si="534"/>
        <v/>
      </c>
      <c r="GU240" s="17" t="str">
        <f t="shared" ca="1" si="535"/>
        <v/>
      </c>
      <c r="GV240" s="17" t="str">
        <f t="shared" ca="1" si="536"/>
        <v/>
      </c>
      <c r="GW240" s="17" t="str">
        <f t="shared" ca="1" si="537"/>
        <v/>
      </c>
      <c r="GX240" s="17" t="str">
        <f t="shared" ca="1" si="538"/>
        <v/>
      </c>
      <c r="GY240" s="17" t="str">
        <f t="shared" ca="1" si="539"/>
        <v/>
      </c>
      <c r="GZ240" s="17" t="str">
        <f t="shared" ca="1" si="540"/>
        <v/>
      </c>
      <c r="HA240" s="17" t="str">
        <f t="shared" ca="1" si="541"/>
        <v/>
      </c>
      <c r="HB240" s="17" t="str">
        <f t="shared" ca="1" si="542"/>
        <v/>
      </c>
      <c r="HC240" s="17" t="str">
        <f t="shared" ca="1" si="543"/>
        <v/>
      </c>
      <c r="HD240" s="17" t="str">
        <f t="shared" ca="1" si="544"/>
        <v/>
      </c>
      <c r="HE240" s="17" t="str">
        <f t="shared" ca="1" si="545"/>
        <v/>
      </c>
      <c r="HF240" s="17" t="str">
        <f t="shared" ca="1" si="546"/>
        <v/>
      </c>
      <c r="HG240" s="17" t="str">
        <f t="shared" ca="1" si="547"/>
        <v/>
      </c>
      <c r="HH240" s="17" t="str">
        <f t="shared" ca="1" si="548"/>
        <v/>
      </c>
      <c r="HI240" s="17" t="str">
        <f t="shared" ca="1" si="549"/>
        <v/>
      </c>
      <c r="HJ240" s="17" t="str">
        <f t="shared" ca="1" si="550"/>
        <v/>
      </c>
      <c r="HK240" s="17" t="str">
        <f t="shared" ca="1" si="551"/>
        <v/>
      </c>
      <c r="HL240" s="17" t="str">
        <f t="shared" ca="1" si="552"/>
        <v/>
      </c>
      <c r="HM240" s="17" t="str">
        <f t="shared" ca="1" si="553"/>
        <v/>
      </c>
      <c r="HN240" s="17" t="str">
        <f t="shared" ca="1" si="554"/>
        <v/>
      </c>
      <c r="HO240" s="17" t="str">
        <f t="shared" ca="1" si="555"/>
        <v/>
      </c>
      <c r="HP240" s="17" t="str">
        <f t="shared" ca="1" si="556"/>
        <v/>
      </c>
      <c r="HQ240" s="17" t="str">
        <f t="shared" ca="1" si="557"/>
        <v/>
      </c>
      <c r="HR240" s="17" t="str">
        <f t="shared" ca="1" si="558"/>
        <v/>
      </c>
      <c r="HS240" s="17" t="str">
        <f t="shared" ca="1" si="559"/>
        <v/>
      </c>
      <c r="HT240" s="17" t="str">
        <f t="shared" ca="1" si="560"/>
        <v/>
      </c>
      <c r="HU240" s="17" t="str">
        <f t="shared" ca="1" si="561"/>
        <v/>
      </c>
      <c r="HV240" s="17" t="str">
        <f t="shared" ca="1" si="562"/>
        <v/>
      </c>
      <c r="HW240" s="17" t="str">
        <f t="shared" ca="1" si="563"/>
        <v/>
      </c>
      <c r="HX240" s="17" t="str">
        <f t="shared" ca="1" si="564"/>
        <v/>
      </c>
      <c r="HY240" s="17" t="str">
        <f t="shared" ca="1" si="565"/>
        <v/>
      </c>
      <c r="HZ240" s="17" t="str">
        <f t="shared" ca="1" si="566"/>
        <v/>
      </c>
      <c r="IA240" s="17" t="str">
        <f t="shared" ca="1" si="567"/>
        <v/>
      </c>
      <c r="IB240" s="17" t="str">
        <f t="shared" ca="1" si="568"/>
        <v/>
      </c>
      <c r="IC240" s="17" t="str">
        <f t="shared" ca="1" si="569"/>
        <v/>
      </c>
      <c r="ID240" s="17" t="str">
        <f t="shared" ca="1" si="570"/>
        <v/>
      </c>
      <c r="IE240" s="17" t="str">
        <f t="shared" ca="1" si="571"/>
        <v/>
      </c>
      <c r="IF240" s="17" t="str">
        <f t="shared" ca="1" si="572"/>
        <v/>
      </c>
      <c r="IG240" s="17" t="str">
        <f t="shared" ca="1" si="573"/>
        <v/>
      </c>
      <c r="IH240" s="17" t="str">
        <f t="shared" ca="1" si="574"/>
        <v/>
      </c>
      <c r="II240" s="17" t="str">
        <f t="shared" ca="1" si="575"/>
        <v/>
      </c>
      <c r="IJ240" s="17" t="str">
        <f t="shared" ca="1" si="576"/>
        <v/>
      </c>
      <c r="IK240" s="17" t="str">
        <f t="shared" ca="1" si="577"/>
        <v/>
      </c>
      <c r="IL240" s="17" t="str">
        <f t="shared" ca="1" si="578"/>
        <v/>
      </c>
      <c r="IM240" s="17" t="str">
        <f t="shared" ca="1" si="579"/>
        <v/>
      </c>
      <c r="IN240" s="17" t="str">
        <f t="shared" ca="1" si="580"/>
        <v/>
      </c>
      <c r="IO240" s="17" t="str">
        <f t="shared" ca="1" si="581"/>
        <v/>
      </c>
      <c r="IP240" s="17" t="str">
        <f t="shared" ca="1" si="582"/>
        <v/>
      </c>
      <c r="IQ240" s="17" t="str">
        <f t="shared" ca="1" si="583"/>
        <v/>
      </c>
      <c r="IR240" s="17" t="str">
        <f t="shared" ca="1" si="584"/>
        <v/>
      </c>
      <c r="IS240" s="17" t="str">
        <f t="shared" ca="1" si="585"/>
        <v/>
      </c>
      <c r="IT240" s="17" t="str">
        <f t="shared" ca="1" si="586"/>
        <v/>
      </c>
      <c r="IU240" s="17" t="str">
        <f t="shared" ca="1" si="587"/>
        <v/>
      </c>
      <c r="IV240" s="17" t="str">
        <f t="shared" ca="1" si="588"/>
        <v/>
      </c>
      <c r="IW240" s="17" t="str">
        <f t="shared" ca="1" si="589"/>
        <v/>
      </c>
      <c r="IX240" s="17" t="str">
        <f t="shared" ca="1" si="590"/>
        <v/>
      </c>
      <c r="IY240" s="17" t="str">
        <f t="shared" ca="1" si="591"/>
        <v/>
      </c>
      <c r="IZ240" s="17" t="str">
        <f t="shared" ca="1" si="592"/>
        <v/>
      </c>
      <c r="JA240" s="17" t="str">
        <f t="shared" ca="1" si="593"/>
        <v/>
      </c>
      <c r="JB240" s="17" t="str">
        <f t="shared" ca="1" si="594"/>
        <v/>
      </c>
      <c r="JC240" s="17" t="str">
        <f t="shared" ca="1" si="595"/>
        <v/>
      </c>
      <c r="JD240" s="17" t="str">
        <f t="shared" ca="1" si="596"/>
        <v/>
      </c>
      <c r="JE240" s="17" t="str">
        <f t="shared" ca="1" si="597"/>
        <v/>
      </c>
      <c r="JF240" s="17" t="str">
        <f t="shared" ca="1" si="598"/>
        <v/>
      </c>
      <c r="JG240" s="17" t="str">
        <f t="shared" ca="1" si="599"/>
        <v/>
      </c>
      <c r="JH240" s="17" t="str">
        <f t="shared" ca="1" si="600"/>
        <v/>
      </c>
      <c r="JI240" s="17" t="str">
        <f t="shared" ca="1" si="601"/>
        <v/>
      </c>
      <c r="JJ240" s="17" t="str">
        <f t="shared" ca="1" si="602"/>
        <v/>
      </c>
      <c r="JK240" s="17" t="str">
        <f t="shared" ca="1" si="603"/>
        <v/>
      </c>
      <c r="JL240" s="17" t="str">
        <f t="shared" ca="1" si="604"/>
        <v/>
      </c>
      <c r="JM240" s="17" t="str">
        <f t="shared" ca="1" si="605"/>
        <v/>
      </c>
    </row>
    <row r="241" spans="1:273">
      <c r="A241" s="17" t="str">
        <f t="shared" si="486"/>
        <v>\\\0</v>
      </c>
      <c r="B241" s="17" t="str">
        <f t="shared" si="487"/>
        <v>\\\0</v>
      </c>
      <c r="C241" s="17" t="str">
        <f t="shared" si="488"/>
        <v>\\\0</v>
      </c>
      <c r="D241" s="17" t="str">
        <f t="shared" si="489"/>
        <v>\\\0</v>
      </c>
      <c r="E241" s="17" t="str">
        <f t="shared" si="490"/>
        <v>\\\0</v>
      </c>
      <c r="F241" s="17" t="str">
        <f t="shared" si="491"/>
        <v>\\\0</v>
      </c>
      <c r="G241" s="17" t="str">
        <f t="shared" si="492"/>
        <v>\\\0</v>
      </c>
      <c r="H241" s="17" t="str">
        <f t="shared" si="493"/>
        <v>\\\0</v>
      </c>
      <c r="I241" s="17" t="str">
        <f t="shared" si="494"/>
        <v>\\\0</v>
      </c>
      <c r="J241" s="17" t="str">
        <f t="shared" si="495"/>
        <v>\\\0</v>
      </c>
      <c r="K241" s="17" t="str">
        <f t="shared" si="496"/>
        <v>\\\0</v>
      </c>
      <c r="L241" s="17" t="str">
        <f t="shared" si="497"/>
        <v>\\\0</v>
      </c>
      <c r="M241" s="17" t="str">
        <f t="shared" si="498"/>
        <v>\\\0</v>
      </c>
      <c r="N241" s="17" t="str">
        <f t="shared" si="499"/>
        <v>\\\0</v>
      </c>
      <c r="O241" s="17" t="str">
        <f t="shared" si="500"/>
        <v>\\\0</v>
      </c>
      <c r="P241" s="17" t="str">
        <f t="shared" si="501"/>
        <v>\\\0</v>
      </c>
      <c r="R241" s="17" t="str">
        <f t="shared" si="502"/>
        <v>\\</v>
      </c>
      <c r="S241" s="38"/>
      <c r="T241" s="39"/>
      <c r="U241" s="31"/>
      <c r="V241" s="32"/>
      <c r="W241" s="36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35"/>
      <c r="DS241" s="287"/>
      <c r="DT241" s="36"/>
      <c r="DU241" s="37"/>
      <c r="DV241" s="28">
        <f>IF(AND($S241='자료입력 및 결과표시'!$B$6,COUNTIF($W241:$DR241,'자료입력 및 결과표시'!$C$6)&gt;=1),IF(OR('자료입력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DW241" s="28">
        <f>IF(AND($S241='자료입력 및 결과표시'!$B$7,COUNTIF($W241:$DR241,'자료입력 및 결과표시'!$C$7)&gt;=1),IF(OR('자료입력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DX241" s="28">
        <f>IF(AND($S241='자료입력 및 결과표시'!$B$8,COUNTIF($W241:$DR241,'자료입력 및 결과표시'!$C$8)&gt;=1),IF(OR('자료입력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DY241" s="28">
        <f>IF(AND($S241='자료입력 및 결과표시'!$B$9,COUNTIF($W241:$DR241,'자료입력 및 결과표시'!$C$9)&gt;=1),IF(OR('자료입력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DZ241" s="28">
        <f>IF(AND($S241='자료입력 및 결과표시'!$B$10,COUNTIF($W241:$DR241,'자료입력 및 결과표시'!$C$10)&gt;=1),IF(OR('자료입력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A241" s="28">
        <f>IF(AND($S241='자료입력 및 결과표시'!$B$11,COUNTIF($W241:$DR241,'자료입력 및 결과표시'!$C$11)&gt;=1),IF(OR('자료입력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B241" s="28">
        <f>IF(AND($S241='자료입력 및 결과표시'!$B$12,COUNTIF($W241:$DR241,'자료입력 및 결과표시'!$C$12)&gt;=1),IF(OR('자료입력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C241" s="28">
        <f>IF(AND($S241='자료입력 및 결과표시'!$B$13,COUNTIF($W241:$DR241,'자료입력 및 결과표시'!$C$13)&gt;=1),IF(OR('자료입력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D241" s="28">
        <f>IF(AND($S241='자료입력 및 결과표시'!$B$14,COUNTIF($W241:$DR241,'자료입력 및 결과표시'!$C$14)&gt;=1),IF(OR('자료입력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E241" s="28">
        <f>IF(AND($S241='자료입력 및 결과표시'!$B$15,COUNTIF($W241:$DR241,'자료입력 및 결과표시'!$C$15)&gt;=1),IF(OR('자료입력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F241" s="28">
        <f>IF(AND($S241='자료입력 및 결과표시'!$B$16,COUNTIF($W241:$DR241,'자료입력 및 결과표시'!$C$16)&gt;=1),IF(OR('자료입력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G241" s="28">
        <f>IF(AND($S241='자료입력 및 결과표시'!$B$17,COUNTIF($W241:$DR241,'자료입력 및 결과표시'!$C$17)&gt;=1),IF(OR('자료입력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H241" s="28">
        <f>IF(AND($S241='자료입력 및 결과표시'!$B$18,COUNTIF($W241:$DR241,'자료입력 및 결과표시'!$C$18)&gt;=1),IF(OR('자료입력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I241" s="28">
        <f>IF(AND($S241='자료입력 및 결과표시'!$B$19,COUNTIF($W241:$DR241,'자료입력 및 결과표시'!$C$19)&gt;=1),IF(OR('자료입력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J241" s="28">
        <f>IF(AND($S241='자료입력 및 결과표시'!$B$20,COUNTIF($W241:$DR241,'자료입력 및 결과표시'!$C$20)&gt;=1),IF(OR('자료입력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K241" s="28">
        <f>IF(AND($S241='자료입력 및 결과표시'!$B$21,COUNTIF($W241:$DR241,'자료입력 및 결과표시'!$C$21)&gt;=1),IF(OR('자료입력 및 결과표시'!$B$4+90&gt;=$V241,'자료입력 및 결과표시'!$B$4&lt;$U241),0,IF($V241-'자료입력 및 결과표시'!$B$4-90&gt;='자료입력 및 결과표시'!$E$4,'자료입력 및 결과표시'!$E$4,$V241-'자료입력 및 결과표시'!$B$4-90)),0)</f>
        <v>0</v>
      </c>
      <c r="EL241" s="17">
        <f>IF(AND(S241='자료입력 및 결과표시'!$B$6,COUNTIF('업무중복도(데이터 입력)'!$W241:$DR241,'자료입력 및 결과표시'!$C$6)&gt;=1),1,0)</f>
        <v>0</v>
      </c>
      <c r="EM241" s="17">
        <f>IF(AND(S241='자료입력 및 결과표시'!$B$7,COUNTIF('업무중복도(데이터 입력)'!$W241:$DR241,'자료입력 및 결과표시'!$C$7)&gt;=1),2,0)</f>
        <v>0</v>
      </c>
      <c r="EN241" s="17">
        <f>IF(AND(S241='자료입력 및 결과표시'!$B$8,COUNTIF('업무중복도(데이터 입력)'!$W241:$DR241,'자료입력 및 결과표시'!$C$8)&gt;=1),3,0)</f>
        <v>0</v>
      </c>
      <c r="EO241" s="17">
        <f>IF(AND(S241='자료입력 및 결과표시'!$B$9,COUNTIF('업무중복도(데이터 입력)'!$W241:$DR241,'자료입력 및 결과표시'!$C$9)&gt;=1),4,0)</f>
        <v>0</v>
      </c>
      <c r="EP241" s="17">
        <f>IF(AND(S241='자료입력 및 결과표시'!$B$10,COUNTIF('업무중복도(데이터 입력)'!$W241:$DR241,'자료입력 및 결과표시'!$C$10)&gt;=1),5,0)</f>
        <v>0</v>
      </c>
      <c r="EQ241" s="17">
        <f>IF(AND(S241='자료입력 및 결과표시'!$B$11,COUNTIF('업무중복도(데이터 입력)'!$W241:$DR241,'자료입력 및 결과표시'!$C$11)&gt;=1),6,0)</f>
        <v>0</v>
      </c>
      <c r="ER241" s="17">
        <f>IF(AND(S241='자료입력 및 결과표시'!$B$12,COUNTIF('업무중복도(데이터 입력)'!$W241:$DR241,'자료입력 및 결과표시'!$C$12)&gt;=1),7,0)</f>
        <v>0</v>
      </c>
      <c r="ES241" s="17">
        <f>IF(AND(S241='자료입력 및 결과표시'!$B$13,COUNTIF('업무중복도(데이터 입력)'!$W241:$DR241,'자료입력 및 결과표시'!$C$13)&gt;=1),8,0)</f>
        <v>0</v>
      </c>
      <c r="ET241" s="17">
        <f>IF(AND(S241='자료입력 및 결과표시'!$B$14,COUNTIF('업무중복도(데이터 입력)'!$W241:$DR241,'자료입력 및 결과표시'!$C$14)&gt;=1),9,0)</f>
        <v>0</v>
      </c>
      <c r="EU241" s="17">
        <f>IF(AND(S241='자료입력 및 결과표시'!$B$15,COUNTIF('업무중복도(데이터 입력)'!$W241:$DR241,'자료입력 및 결과표시'!$C$15)&gt;=1),10,0)</f>
        <v>0</v>
      </c>
      <c r="EV241" s="17">
        <f>IF(AND(S241='자료입력 및 결과표시'!$B$16,COUNTIF('업무중복도(데이터 입력)'!$W241:$DR241,'자료입력 및 결과표시'!$C$16)&gt;=1),11,0)</f>
        <v>0</v>
      </c>
      <c r="EW241" s="17">
        <f>IF(AND(S241='자료입력 및 결과표시'!$B$17,COUNTIF('업무중복도(데이터 입력)'!$W241:$DR241,'자료입력 및 결과표시'!$C$17)&gt;=1),12,0)</f>
        <v>0</v>
      </c>
      <c r="EX241" s="17">
        <f>IF(AND(S241='자료입력 및 결과표시'!$B$18,COUNTIF('업무중복도(데이터 입력)'!$W241:$DR241,'자료입력 및 결과표시'!$C$18)&gt;=1),13,0)</f>
        <v>0</v>
      </c>
      <c r="EY241" s="17">
        <f>IF(AND(S241='자료입력 및 결과표시'!$B$19,COUNTIF('업무중복도(데이터 입력)'!$W241:$DR241,'자료입력 및 결과표시'!$C$19)&gt;=1),14,0)</f>
        <v>0</v>
      </c>
      <c r="EZ241" s="17">
        <f>IF(AND(S241='자료입력 및 결과표시'!$B$20,COUNTIF('업무중복도(데이터 입력)'!$W241:$DR241,'자료입력 및 결과표시'!$C$20)&gt;=1),15,0)</f>
        <v>0</v>
      </c>
      <c r="FA241" s="17">
        <f>IF(AND(S241='자료입력 및 결과표시'!$B$21,COUNTIF('업무중복도(데이터 입력)'!$W241:$DR241,'자료입력 및 결과표시'!$C$21)&gt;=1),16,0)</f>
        <v>0</v>
      </c>
      <c r="FD241" s="270" t="str">
        <f ca="1">IFERROR(MATCH('자료입력 및 결과표시'!$C$62,OFFSET($R$3,$FD240,,1000),0)+$FD240,"")</f>
        <v/>
      </c>
      <c r="FE241" s="271" t="str">
        <f t="shared" ca="1" si="503"/>
        <v/>
      </c>
      <c r="FK241" s="17">
        <f t="shared" si="504"/>
        <v>0</v>
      </c>
      <c r="FO241"/>
      <c r="FP241" s="17" t="str">
        <f t="shared" ca="1" si="505"/>
        <v/>
      </c>
      <c r="FQ241" s="270" t="str">
        <f ca="1">IFERROR(MATCH('자료입력 및 결과표시'!$C$62,OFFSET($R$3,$FQ240,,1000),0)+$FQ240,"")</f>
        <v/>
      </c>
      <c r="FR241" s="17" t="str">
        <f t="shared" ca="1" si="506"/>
        <v/>
      </c>
      <c r="FS241" s="17" t="str">
        <f t="shared" ca="1" si="507"/>
        <v/>
      </c>
      <c r="FT241" s="17" t="str">
        <f t="shared" ca="1" si="508"/>
        <v/>
      </c>
      <c r="FU241" s="17" t="str">
        <f t="shared" ca="1" si="509"/>
        <v/>
      </c>
      <c r="FV241" s="17" t="str">
        <f t="shared" ca="1" si="510"/>
        <v/>
      </c>
      <c r="FW241" s="17" t="str">
        <f t="shared" ca="1" si="511"/>
        <v/>
      </c>
      <c r="FX241" s="17" t="str">
        <f t="shared" ca="1" si="512"/>
        <v/>
      </c>
      <c r="FY241" s="17" t="str">
        <f t="shared" ca="1" si="513"/>
        <v/>
      </c>
      <c r="FZ241" s="17" t="str">
        <f t="shared" ca="1" si="514"/>
        <v/>
      </c>
      <c r="GA241" s="17" t="str">
        <f t="shared" ca="1" si="515"/>
        <v/>
      </c>
      <c r="GB241" s="17" t="str">
        <f t="shared" ca="1" si="516"/>
        <v/>
      </c>
      <c r="GC241" s="17" t="str">
        <f t="shared" ca="1" si="517"/>
        <v/>
      </c>
      <c r="GD241" s="17" t="str">
        <f t="shared" ca="1" si="518"/>
        <v/>
      </c>
      <c r="GE241" s="17" t="str">
        <f t="shared" ca="1" si="519"/>
        <v/>
      </c>
      <c r="GF241" s="17" t="str">
        <f t="shared" ca="1" si="520"/>
        <v/>
      </c>
      <c r="GG241" s="17" t="str">
        <f t="shared" ca="1" si="521"/>
        <v/>
      </c>
      <c r="GH241" s="17" t="str">
        <f t="shared" ca="1" si="522"/>
        <v/>
      </c>
      <c r="GI241" s="17" t="str">
        <f t="shared" ca="1" si="523"/>
        <v/>
      </c>
      <c r="GJ241" s="17" t="str">
        <f t="shared" ca="1" si="524"/>
        <v/>
      </c>
      <c r="GK241" s="17" t="str">
        <f t="shared" ca="1" si="525"/>
        <v/>
      </c>
      <c r="GL241" s="17" t="str">
        <f t="shared" ca="1" si="526"/>
        <v/>
      </c>
      <c r="GM241" s="17" t="str">
        <f t="shared" ca="1" si="527"/>
        <v/>
      </c>
      <c r="GN241" s="17" t="str">
        <f t="shared" ca="1" si="528"/>
        <v/>
      </c>
      <c r="GO241" s="17" t="str">
        <f t="shared" ca="1" si="529"/>
        <v/>
      </c>
      <c r="GP241" s="17" t="str">
        <f t="shared" ca="1" si="530"/>
        <v/>
      </c>
      <c r="GQ241" s="17" t="str">
        <f t="shared" ca="1" si="531"/>
        <v/>
      </c>
      <c r="GR241" s="17" t="str">
        <f t="shared" ca="1" si="532"/>
        <v/>
      </c>
      <c r="GS241" s="17" t="str">
        <f t="shared" ca="1" si="533"/>
        <v/>
      </c>
      <c r="GT241" s="17" t="str">
        <f t="shared" ca="1" si="534"/>
        <v/>
      </c>
      <c r="GU241" s="17" t="str">
        <f t="shared" ca="1" si="535"/>
        <v/>
      </c>
      <c r="GV241" s="17" t="str">
        <f t="shared" ca="1" si="536"/>
        <v/>
      </c>
      <c r="GW241" s="17" t="str">
        <f t="shared" ca="1" si="537"/>
        <v/>
      </c>
      <c r="GX241" s="17" t="str">
        <f t="shared" ca="1" si="538"/>
        <v/>
      </c>
      <c r="GY241" s="17" t="str">
        <f t="shared" ca="1" si="539"/>
        <v/>
      </c>
      <c r="GZ241" s="17" t="str">
        <f t="shared" ca="1" si="540"/>
        <v/>
      </c>
      <c r="HA241" s="17" t="str">
        <f t="shared" ca="1" si="541"/>
        <v/>
      </c>
      <c r="HB241" s="17" t="str">
        <f t="shared" ca="1" si="542"/>
        <v/>
      </c>
      <c r="HC241" s="17" t="str">
        <f t="shared" ca="1" si="543"/>
        <v/>
      </c>
      <c r="HD241" s="17" t="str">
        <f t="shared" ca="1" si="544"/>
        <v/>
      </c>
      <c r="HE241" s="17" t="str">
        <f t="shared" ca="1" si="545"/>
        <v/>
      </c>
      <c r="HF241" s="17" t="str">
        <f t="shared" ca="1" si="546"/>
        <v/>
      </c>
      <c r="HG241" s="17" t="str">
        <f t="shared" ca="1" si="547"/>
        <v/>
      </c>
      <c r="HH241" s="17" t="str">
        <f t="shared" ca="1" si="548"/>
        <v/>
      </c>
      <c r="HI241" s="17" t="str">
        <f t="shared" ca="1" si="549"/>
        <v/>
      </c>
      <c r="HJ241" s="17" t="str">
        <f t="shared" ca="1" si="550"/>
        <v/>
      </c>
      <c r="HK241" s="17" t="str">
        <f t="shared" ca="1" si="551"/>
        <v/>
      </c>
      <c r="HL241" s="17" t="str">
        <f t="shared" ca="1" si="552"/>
        <v/>
      </c>
      <c r="HM241" s="17" t="str">
        <f t="shared" ca="1" si="553"/>
        <v/>
      </c>
      <c r="HN241" s="17" t="str">
        <f t="shared" ca="1" si="554"/>
        <v/>
      </c>
      <c r="HO241" s="17" t="str">
        <f t="shared" ca="1" si="555"/>
        <v/>
      </c>
      <c r="HP241" s="17" t="str">
        <f t="shared" ca="1" si="556"/>
        <v/>
      </c>
      <c r="HQ241" s="17" t="str">
        <f t="shared" ca="1" si="557"/>
        <v/>
      </c>
      <c r="HR241" s="17" t="str">
        <f t="shared" ca="1" si="558"/>
        <v/>
      </c>
      <c r="HS241" s="17" t="str">
        <f t="shared" ca="1" si="559"/>
        <v/>
      </c>
      <c r="HT241" s="17" t="str">
        <f t="shared" ca="1" si="560"/>
        <v/>
      </c>
      <c r="HU241" s="17" t="str">
        <f t="shared" ca="1" si="561"/>
        <v/>
      </c>
      <c r="HV241" s="17" t="str">
        <f t="shared" ca="1" si="562"/>
        <v/>
      </c>
      <c r="HW241" s="17" t="str">
        <f t="shared" ca="1" si="563"/>
        <v/>
      </c>
      <c r="HX241" s="17" t="str">
        <f t="shared" ca="1" si="564"/>
        <v/>
      </c>
      <c r="HY241" s="17" t="str">
        <f t="shared" ca="1" si="565"/>
        <v/>
      </c>
      <c r="HZ241" s="17" t="str">
        <f t="shared" ca="1" si="566"/>
        <v/>
      </c>
      <c r="IA241" s="17" t="str">
        <f t="shared" ca="1" si="567"/>
        <v/>
      </c>
      <c r="IB241" s="17" t="str">
        <f t="shared" ca="1" si="568"/>
        <v/>
      </c>
      <c r="IC241" s="17" t="str">
        <f t="shared" ca="1" si="569"/>
        <v/>
      </c>
      <c r="ID241" s="17" t="str">
        <f t="shared" ca="1" si="570"/>
        <v/>
      </c>
      <c r="IE241" s="17" t="str">
        <f t="shared" ca="1" si="571"/>
        <v/>
      </c>
      <c r="IF241" s="17" t="str">
        <f t="shared" ca="1" si="572"/>
        <v/>
      </c>
      <c r="IG241" s="17" t="str">
        <f t="shared" ca="1" si="573"/>
        <v/>
      </c>
      <c r="IH241" s="17" t="str">
        <f t="shared" ca="1" si="574"/>
        <v/>
      </c>
      <c r="II241" s="17" t="str">
        <f t="shared" ca="1" si="575"/>
        <v/>
      </c>
      <c r="IJ241" s="17" t="str">
        <f t="shared" ca="1" si="576"/>
        <v/>
      </c>
      <c r="IK241" s="17" t="str">
        <f t="shared" ca="1" si="577"/>
        <v/>
      </c>
      <c r="IL241" s="17" t="str">
        <f t="shared" ca="1" si="578"/>
        <v/>
      </c>
      <c r="IM241" s="17" t="str">
        <f t="shared" ca="1" si="579"/>
        <v/>
      </c>
      <c r="IN241" s="17" t="str">
        <f t="shared" ca="1" si="580"/>
        <v/>
      </c>
      <c r="IO241" s="17" t="str">
        <f t="shared" ca="1" si="581"/>
        <v/>
      </c>
      <c r="IP241" s="17" t="str">
        <f t="shared" ca="1" si="582"/>
        <v/>
      </c>
      <c r="IQ241" s="17" t="str">
        <f t="shared" ca="1" si="583"/>
        <v/>
      </c>
      <c r="IR241" s="17" t="str">
        <f t="shared" ca="1" si="584"/>
        <v/>
      </c>
      <c r="IS241" s="17" t="str">
        <f t="shared" ca="1" si="585"/>
        <v/>
      </c>
      <c r="IT241" s="17" t="str">
        <f t="shared" ca="1" si="586"/>
        <v/>
      </c>
      <c r="IU241" s="17" t="str">
        <f t="shared" ca="1" si="587"/>
        <v/>
      </c>
      <c r="IV241" s="17" t="str">
        <f t="shared" ca="1" si="588"/>
        <v/>
      </c>
      <c r="IW241" s="17" t="str">
        <f t="shared" ca="1" si="589"/>
        <v/>
      </c>
      <c r="IX241" s="17" t="str">
        <f t="shared" ca="1" si="590"/>
        <v/>
      </c>
      <c r="IY241" s="17" t="str">
        <f t="shared" ca="1" si="591"/>
        <v/>
      </c>
      <c r="IZ241" s="17" t="str">
        <f t="shared" ca="1" si="592"/>
        <v/>
      </c>
      <c r="JA241" s="17" t="str">
        <f t="shared" ca="1" si="593"/>
        <v/>
      </c>
      <c r="JB241" s="17" t="str">
        <f t="shared" ca="1" si="594"/>
        <v/>
      </c>
      <c r="JC241" s="17" t="str">
        <f t="shared" ca="1" si="595"/>
        <v/>
      </c>
      <c r="JD241" s="17" t="str">
        <f t="shared" ca="1" si="596"/>
        <v/>
      </c>
      <c r="JE241" s="17" t="str">
        <f t="shared" ca="1" si="597"/>
        <v/>
      </c>
      <c r="JF241" s="17" t="str">
        <f t="shared" ca="1" si="598"/>
        <v/>
      </c>
      <c r="JG241" s="17" t="str">
        <f t="shared" ca="1" si="599"/>
        <v/>
      </c>
      <c r="JH241" s="17" t="str">
        <f t="shared" ca="1" si="600"/>
        <v/>
      </c>
      <c r="JI241" s="17" t="str">
        <f t="shared" ca="1" si="601"/>
        <v/>
      </c>
      <c r="JJ241" s="17" t="str">
        <f t="shared" ca="1" si="602"/>
        <v/>
      </c>
      <c r="JK241" s="17" t="str">
        <f t="shared" ca="1" si="603"/>
        <v/>
      </c>
      <c r="JL241" s="17" t="str">
        <f t="shared" ca="1" si="604"/>
        <v/>
      </c>
      <c r="JM241" s="17" t="str">
        <f t="shared" ca="1" si="605"/>
        <v/>
      </c>
    </row>
    <row r="242" spans="1:273">
      <c r="A242" s="17" t="str">
        <f t="shared" si="486"/>
        <v>\\\0</v>
      </c>
      <c r="B242" s="17" t="str">
        <f t="shared" si="487"/>
        <v>\\\0</v>
      </c>
      <c r="C242" s="17" t="str">
        <f t="shared" si="488"/>
        <v>\\\0</v>
      </c>
      <c r="D242" s="17" t="str">
        <f t="shared" si="489"/>
        <v>\\\0</v>
      </c>
      <c r="E242" s="17" t="str">
        <f t="shared" si="490"/>
        <v>\\\0</v>
      </c>
      <c r="F242" s="17" t="str">
        <f t="shared" si="491"/>
        <v>\\\0</v>
      </c>
      <c r="G242" s="17" t="str">
        <f t="shared" si="492"/>
        <v>\\\0</v>
      </c>
      <c r="H242" s="17" t="str">
        <f t="shared" si="493"/>
        <v>\\\0</v>
      </c>
      <c r="I242" s="17" t="str">
        <f t="shared" si="494"/>
        <v>\\\0</v>
      </c>
      <c r="J242" s="17" t="str">
        <f t="shared" si="495"/>
        <v>\\\0</v>
      </c>
      <c r="K242" s="17" t="str">
        <f t="shared" si="496"/>
        <v>\\\0</v>
      </c>
      <c r="L242" s="17" t="str">
        <f t="shared" si="497"/>
        <v>\\\0</v>
      </c>
      <c r="M242" s="17" t="str">
        <f t="shared" si="498"/>
        <v>\\\0</v>
      </c>
      <c r="N242" s="17" t="str">
        <f t="shared" si="499"/>
        <v>\\\0</v>
      </c>
      <c r="O242" s="17" t="str">
        <f t="shared" si="500"/>
        <v>\\\0</v>
      </c>
      <c r="P242" s="17" t="str">
        <f t="shared" si="501"/>
        <v>\\\0</v>
      </c>
      <c r="R242" s="17" t="str">
        <f t="shared" si="502"/>
        <v>\\</v>
      </c>
      <c r="S242" s="38"/>
      <c r="T242" s="39"/>
      <c r="U242" s="31"/>
      <c r="V242" s="32"/>
      <c r="W242" s="36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35"/>
      <c r="DS242" s="287"/>
      <c r="DT242" s="36"/>
      <c r="DU242" s="37"/>
      <c r="DV242" s="28">
        <f>IF(AND($S242='자료입력 및 결과표시'!$B$6,COUNTIF($W242:$DR242,'자료입력 및 결과표시'!$C$6)&gt;=1),IF(OR('자료입력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DW242" s="28">
        <f>IF(AND($S242='자료입력 및 결과표시'!$B$7,COUNTIF($W242:$DR242,'자료입력 및 결과표시'!$C$7)&gt;=1),IF(OR('자료입력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DX242" s="28">
        <f>IF(AND($S242='자료입력 및 결과표시'!$B$8,COUNTIF($W242:$DR242,'자료입력 및 결과표시'!$C$8)&gt;=1),IF(OR('자료입력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DY242" s="28">
        <f>IF(AND($S242='자료입력 및 결과표시'!$B$9,COUNTIF($W242:$DR242,'자료입력 및 결과표시'!$C$9)&gt;=1),IF(OR('자료입력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DZ242" s="28">
        <f>IF(AND($S242='자료입력 및 결과표시'!$B$10,COUNTIF($W242:$DR242,'자료입력 및 결과표시'!$C$10)&gt;=1),IF(OR('자료입력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A242" s="28">
        <f>IF(AND($S242='자료입력 및 결과표시'!$B$11,COUNTIF($W242:$DR242,'자료입력 및 결과표시'!$C$11)&gt;=1),IF(OR('자료입력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B242" s="28">
        <f>IF(AND($S242='자료입력 및 결과표시'!$B$12,COUNTIF($W242:$DR242,'자료입력 및 결과표시'!$C$12)&gt;=1),IF(OR('자료입력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C242" s="28">
        <f>IF(AND($S242='자료입력 및 결과표시'!$B$13,COUNTIF($W242:$DR242,'자료입력 및 결과표시'!$C$13)&gt;=1),IF(OR('자료입력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D242" s="28">
        <f>IF(AND($S242='자료입력 및 결과표시'!$B$14,COUNTIF($W242:$DR242,'자료입력 및 결과표시'!$C$14)&gt;=1),IF(OR('자료입력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E242" s="28">
        <f>IF(AND($S242='자료입력 및 결과표시'!$B$15,COUNTIF($W242:$DR242,'자료입력 및 결과표시'!$C$15)&gt;=1),IF(OR('자료입력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F242" s="28">
        <f>IF(AND($S242='자료입력 및 결과표시'!$B$16,COUNTIF($W242:$DR242,'자료입력 및 결과표시'!$C$16)&gt;=1),IF(OR('자료입력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G242" s="28">
        <f>IF(AND($S242='자료입력 및 결과표시'!$B$17,COUNTIF($W242:$DR242,'자료입력 및 결과표시'!$C$17)&gt;=1),IF(OR('자료입력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H242" s="28">
        <f>IF(AND($S242='자료입력 및 결과표시'!$B$18,COUNTIF($W242:$DR242,'자료입력 및 결과표시'!$C$18)&gt;=1),IF(OR('자료입력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I242" s="28">
        <f>IF(AND($S242='자료입력 및 결과표시'!$B$19,COUNTIF($W242:$DR242,'자료입력 및 결과표시'!$C$19)&gt;=1),IF(OR('자료입력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J242" s="28">
        <f>IF(AND($S242='자료입력 및 결과표시'!$B$20,COUNTIF($W242:$DR242,'자료입력 및 결과표시'!$C$20)&gt;=1),IF(OR('자료입력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K242" s="28">
        <f>IF(AND($S242='자료입력 및 결과표시'!$B$21,COUNTIF($W242:$DR242,'자료입력 및 결과표시'!$C$21)&gt;=1),IF(OR('자료입력 및 결과표시'!$B$4+90&gt;=$V242,'자료입력 및 결과표시'!$B$4&lt;$U242),0,IF($V242-'자료입력 및 결과표시'!$B$4-90&gt;='자료입력 및 결과표시'!$E$4,'자료입력 및 결과표시'!$E$4,$V242-'자료입력 및 결과표시'!$B$4-90)),0)</f>
        <v>0</v>
      </c>
      <c r="EL242" s="17">
        <f>IF(AND(S242='자료입력 및 결과표시'!$B$6,COUNTIF('업무중복도(데이터 입력)'!$W242:$DR242,'자료입력 및 결과표시'!$C$6)&gt;=1),1,0)</f>
        <v>0</v>
      </c>
      <c r="EM242" s="17">
        <f>IF(AND(S242='자료입력 및 결과표시'!$B$7,COUNTIF('업무중복도(데이터 입력)'!$W242:$DR242,'자료입력 및 결과표시'!$C$7)&gt;=1),2,0)</f>
        <v>0</v>
      </c>
      <c r="EN242" s="17">
        <f>IF(AND(S242='자료입력 및 결과표시'!$B$8,COUNTIF('업무중복도(데이터 입력)'!$W242:$DR242,'자료입력 및 결과표시'!$C$8)&gt;=1),3,0)</f>
        <v>0</v>
      </c>
      <c r="EO242" s="17">
        <f>IF(AND(S242='자료입력 및 결과표시'!$B$9,COUNTIF('업무중복도(데이터 입력)'!$W242:$DR242,'자료입력 및 결과표시'!$C$9)&gt;=1),4,0)</f>
        <v>0</v>
      </c>
      <c r="EP242" s="17">
        <f>IF(AND(S242='자료입력 및 결과표시'!$B$10,COUNTIF('업무중복도(데이터 입력)'!$W242:$DR242,'자료입력 및 결과표시'!$C$10)&gt;=1),5,0)</f>
        <v>0</v>
      </c>
      <c r="EQ242" s="17">
        <f>IF(AND(S242='자료입력 및 결과표시'!$B$11,COUNTIF('업무중복도(데이터 입력)'!$W242:$DR242,'자료입력 및 결과표시'!$C$11)&gt;=1),6,0)</f>
        <v>0</v>
      </c>
      <c r="ER242" s="17">
        <f>IF(AND(S242='자료입력 및 결과표시'!$B$12,COUNTIF('업무중복도(데이터 입력)'!$W242:$DR242,'자료입력 및 결과표시'!$C$12)&gt;=1),7,0)</f>
        <v>0</v>
      </c>
      <c r="ES242" s="17">
        <f>IF(AND(S242='자료입력 및 결과표시'!$B$13,COUNTIF('업무중복도(데이터 입력)'!$W242:$DR242,'자료입력 및 결과표시'!$C$13)&gt;=1),8,0)</f>
        <v>0</v>
      </c>
      <c r="ET242" s="17">
        <f>IF(AND(S242='자료입력 및 결과표시'!$B$14,COUNTIF('업무중복도(데이터 입력)'!$W242:$DR242,'자료입력 및 결과표시'!$C$14)&gt;=1),9,0)</f>
        <v>0</v>
      </c>
      <c r="EU242" s="17">
        <f>IF(AND(S242='자료입력 및 결과표시'!$B$15,COUNTIF('업무중복도(데이터 입력)'!$W242:$DR242,'자료입력 및 결과표시'!$C$15)&gt;=1),10,0)</f>
        <v>0</v>
      </c>
      <c r="EV242" s="17">
        <f>IF(AND(S242='자료입력 및 결과표시'!$B$16,COUNTIF('업무중복도(데이터 입력)'!$W242:$DR242,'자료입력 및 결과표시'!$C$16)&gt;=1),11,0)</f>
        <v>0</v>
      </c>
      <c r="EW242" s="17">
        <f>IF(AND(S242='자료입력 및 결과표시'!$B$17,COUNTIF('업무중복도(데이터 입력)'!$W242:$DR242,'자료입력 및 결과표시'!$C$17)&gt;=1),12,0)</f>
        <v>0</v>
      </c>
      <c r="EX242" s="17">
        <f>IF(AND(S242='자료입력 및 결과표시'!$B$18,COUNTIF('업무중복도(데이터 입력)'!$W242:$DR242,'자료입력 및 결과표시'!$C$18)&gt;=1),13,0)</f>
        <v>0</v>
      </c>
      <c r="EY242" s="17">
        <f>IF(AND(S242='자료입력 및 결과표시'!$B$19,COUNTIF('업무중복도(데이터 입력)'!$W242:$DR242,'자료입력 및 결과표시'!$C$19)&gt;=1),14,0)</f>
        <v>0</v>
      </c>
      <c r="EZ242" s="17">
        <f>IF(AND(S242='자료입력 및 결과표시'!$B$20,COUNTIF('업무중복도(데이터 입력)'!$W242:$DR242,'자료입력 및 결과표시'!$C$20)&gt;=1),15,0)</f>
        <v>0</v>
      </c>
      <c r="FA242" s="17">
        <f>IF(AND(S242='자료입력 및 결과표시'!$B$21,COUNTIF('업무중복도(데이터 입력)'!$W242:$DR242,'자료입력 및 결과표시'!$C$21)&gt;=1),16,0)</f>
        <v>0</v>
      </c>
      <c r="FD242" s="270" t="str">
        <f ca="1">IFERROR(MATCH('자료입력 및 결과표시'!$C$62,OFFSET($R$3,$FD241,,1000),0)+$FD241,"")</f>
        <v/>
      </c>
      <c r="FE242" s="271" t="str">
        <f t="shared" ca="1" si="503"/>
        <v/>
      </c>
      <c r="FK242" s="17">
        <f t="shared" si="504"/>
        <v>0</v>
      </c>
      <c r="FO242"/>
      <c r="FP242" s="17" t="str">
        <f t="shared" ca="1" si="505"/>
        <v/>
      </c>
      <c r="FQ242" s="270" t="str">
        <f ca="1">IFERROR(MATCH('자료입력 및 결과표시'!$C$62,OFFSET($R$3,$FQ241,,1000),0)+$FQ241,"")</f>
        <v/>
      </c>
      <c r="FR242" s="17" t="str">
        <f t="shared" ca="1" si="506"/>
        <v/>
      </c>
      <c r="FS242" s="17" t="str">
        <f t="shared" ca="1" si="507"/>
        <v/>
      </c>
      <c r="FT242" s="17" t="str">
        <f t="shared" ca="1" si="508"/>
        <v/>
      </c>
      <c r="FU242" s="17" t="str">
        <f t="shared" ca="1" si="509"/>
        <v/>
      </c>
      <c r="FV242" s="17" t="str">
        <f t="shared" ca="1" si="510"/>
        <v/>
      </c>
      <c r="FW242" s="17" t="str">
        <f t="shared" ca="1" si="511"/>
        <v/>
      </c>
      <c r="FX242" s="17" t="str">
        <f t="shared" ca="1" si="512"/>
        <v/>
      </c>
      <c r="FY242" s="17" t="str">
        <f t="shared" ca="1" si="513"/>
        <v/>
      </c>
      <c r="FZ242" s="17" t="str">
        <f t="shared" ca="1" si="514"/>
        <v/>
      </c>
      <c r="GA242" s="17" t="str">
        <f t="shared" ca="1" si="515"/>
        <v/>
      </c>
      <c r="GB242" s="17" t="str">
        <f t="shared" ca="1" si="516"/>
        <v/>
      </c>
      <c r="GC242" s="17" t="str">
        <f t="shared" ca="1" si="517"/>
        <v/>
      </c>
      <c r="GD242" s="17" t="str">
        <f t="shared" ca="1" si="518"/>
        <v/>
      </c>
      <c r="GE242" s="17" t="str">
        <f t="shared" ca="1" si="519"/>
        <v/>
      </c>
      <c r="GF242" s="17" t="str">
        <f t="shared" ca="1" si="520"/>
        <v/>
      </c>
      <c r="GG242" s="17" t="str">
        <f t="shared" ca="1" si="521"/>
        <v/>
      </c>
      <c r="GH242" s="17" t="str">
        <f t="shared" ca="1" si="522"/>
        <v/>
      </c>
      <c r="GI242" s="17" t="str">
        <f t="shared" ca="1" si="523"/>
        <v/>
      </c>
      <c r="GJ242" s="17" t="str">
        <f t="shared" ca="1" si="524"/>
        <v/>
      </c>
      <c r="GK242" s="17" t="str">
        <f t="shared" ca="1" si="525"/>
        <v/>
      </c>
      <c r="GL242" s="17" t="str">
        <f t="shared" ca="1" si="526"/>
        <v/>
      </c>
      <c r="GM242" s="17" t="str">
        <f t="shared" ca="1" si="527"/>
        <v/>
      </c>
      <c r="GN242" s="17" t="str">
        <f t="shared" ca="1" si="528"/>
        <v/>
      </c>
      <c r="GO242" s="17" t="str">
        <f t="shared" ca="1" si="529"/>
        <v/>
      </c>
      <c r="GP242" s="17" t="str">
        <f t="shared" ca="1" si="530"/>
        <v/>
      </c>
      <c r="GQ242" s="17" t="str">
        <f t="shared" ca="1" si="531"/>
        <v/>
      </c>
      <c r="GR242" s="17" t="str">
        <f t="shared" ca="1" si="532"/>
        <v/>
      </c>
      <c r="GS242" s="17" t="str">
        <f t="shared" ca="1" si="533"/>
        <v/>
      </c>
      <c r="GT242" s="17" t="str">
        <f t="shared" ca="1" si="534"/>
        <v/>
      </c>
      <c r="GU242" s="17" t="str">
        <f t="shared" ca="1" si="535"/>
        <v/>
      </c>
      <c r="GV242" s="17" t="str">
        <f t="shared" ca="1" si="536"/>
        <v/>
      </c>
      <c r="GW242" s="17" t="str">
        <f t="shared" ca="1" si="537"/>
        <v/>
      </c>
      <c r="GX242" s="17" t="str">
        <f t="shared" ca="1" si="538"/>
        <v/>
      </c>
      <c r="GY242" s="17" t="str">
        <f t="shared" ca="1" si="539"/>
        <v/>
      </c>
      <c r="GZ242" s="17" t="str">
        <f t="shared" ca="1" si="540"/>
        <v/>
      </c>
      <c r="HA242" s="17" t="str">
        <f t="shared" ca="1" si="541"/>
        <v/>
      </c>
      <c r="HB242" s="17" t="str">
        <f t="shared" ca="1" si="542"/>
        <v/>
      </c>
      <c r="HC242" s="17" t="str">
        <f t="shared" ca="1" si="543"/>
        <v/>
      </c>
      <c r="HD242" s="17" t="str">
        <f t="shared" ca="1" si="544"/>
        <v/>
      </c>
      <c r="HE242" s="17" t="str">
        <f t="shared" ca="1" si="545"/>
        <v/>
      </c>
      <c r="HF242" s="17" t="str">
        <f t="shared" ca="1" si="546"/>
        <v/>
      </c>
      <c r="HG242" s="17" t="str">
        <f t="shared" ca="1" si="547"/>
        <v/>
      </c>
      <c r="HH242" s="17" t="str">
        <f t="shared" ca="1" si="548"/>
        <v/>
      </c>
      <c r="HI242" s="17" t="str">
        <f t="shared" ca="1" si="549"/>
        <v/>
      </c>
      <c r="HJ242" s="17" t="str">
        <f t="shared" ca="1" si="550"/>
        <v/>
      </c>
      <c r="HK242" s="17" t="str">
        <f t="shared" ca="1" si="551"/>
        <v/>
      </c>
      <c r="HL242" s="17" t="str">
        <f t="shared" ca="1" si="552"/>
        <v/>
      </c>
      <c r="HM242" s="17" t="str">
        <f t="shared" ca="1" si="553"/>
        <v/>
      </c>
      <c r="HN242" s="17" t="str">
        <f t="shared" ca="1" si="554"/>
        <v/>
      </c>
      <c r="HO242" s="17" t="str">
        <f t="shared" ca="1" si="555"/>
        <v/>
      </c>
      <c r="HP242" s="17" t="str">
        <f t="shared" ca="1" si="556"/>
        <v/>
      </c>
      <c r="HQ242" s="17" t="str">
        <f t="shared" ca="1" si="557"/>
        <v/>
      </c>
      <c r="HR242" s="17" t="str">
        <f t="shared" ca="1" si="558"/>
        <v/>
      </c>
      <c r="HS242" s="17" t="str">
        <f t="shared" ca="1" si="559"/>
        <v/>
      </c>
      <c r="HT242" s="17" t="str">
        <f t="shared" ca="1" si="560"/>
        <v/>
      </c>
      <c r="HU242" s="17" t="str">
        <f t="shared" ca="1" si="561"/>
        <v/>
      </c>
      <c r="HV242" s="17" t="str">
        <f t="shared" ca="1" si="562"/>
        <v/>
      </c>
      <c r="HW242" s="17" t="str">
        <f t="shared" ca="1" si="563"/>
        <v/>
      </c>
      <c r="HX242" s="17" t="str">
        <f t="shared" ca="1" si="564"/>
        <v/>
      </c>
      <c r="HY242" s="17" t="str">
        <f t="shared" ca="1" si="565"/>
        <v/>
      </c>
      <c r="HZ242" s="17" t="str">
        <f t="shared" ca="1" si="566"/>
        <v/>
      </c>
      <c r="IA242" s="17" t="str">
        <f t="shared" ca="1" si="567"/>
        <v/>
      </c>
      <c r="IB242" s="17" t="str">
        <f t="shared" ca="1" si="568"/>
        <v/>
      </c>
      <c r="IC242" s="17" t="str">
        <f t="shared" ca="1" si="569"/>
        <v/>
      </c>
      <c r="ID242" s="17" t="str">
        <f t="shared" ca="1" si="570"/>
        <v/>
      </c>
      <c r="IE242" s="17" t="str">
        <f t="shared" ca="1" si="571"/>
        <v/>
      </c>
      <c r="IF242" s="17" t="str">
        <f t="shared" ca="1" si="572"/>
        <v/>
      </c>
      <c r="IG242" s="17" t="str">
        <f t="shared" ca="1" si="573"/>
        <v/>
      </c>
      <c r="IH242" s="17" t="str">
        <f t="shared" ca="1" si="574"/>
        <v/>
      </c>
      <c r="II242" s="17" t="str">
        <f t="shared" ca="1" si="575"/>
        <v/>
      </c>
      <c r="IJ242" s="17" t="str">
        <f t="shared" ca="1" si="576"/>
        <v/>
      </c>
      <c r="IK242" s="17" t="str">
        <f t="shared" ca="1" si="577"/>
        <v/>
      </c>
      <c r="IL242" s="17" t="str">
        <f t="shared" ca="1" si="578"/>
        <v/>
      </c>
      <c r="IM242" s="17" t="str">
        <f t="shared" ca="1" si="579"/>
        <v/>
      </c>
      <c r="IN242" s="17" t="str">
        <f t="shared" ca="1" si="580"/>
        <v/>
      </c>
      <c r="IO242" s="17" t="str">
        <f t="shared" ca="1" si="581"/>
        <v/>
      </c>
      <c r="IP242" s="17" t="str">
        <f t="shared" ca="1" si="582"/>
        <v/>
      </c>
      <c r="IQ242" s="17" t="str">
        <f t="shared" ca="1" si="583"/>
        <v/>
      </c>
      <c r="IR242" s="17" t="str">
        <f t="shared" ca="1" si="584"/>
        <v/>
      </c>
      <c r="IS242" s="17" t="str">
        <f t="shared" ca="1" si="585"/>
        <v/>
      </c>
      <c r="IT242" s="17" t="str">
        <f t="shared" ca="1" si="586"/>
        <v/>
      </c>
      <c r="IU242" s="17" t="str">
        <f t="shared" ca="1" si="587"/>
        <v/>
      </c>
      <c r="IV242" s="17" t="str">
        <f t="shared" ca="1" si="588"/>
        <v/>
      </c>
      <c r="IW242" s="17" t="str">
        <f t="shared" ca="1" si="589"/>
        <v/>
      </c>
      <c r="IX242" s="17" t="str">
        <f t="shared" ca="1" si="590"/>
        <v/>
      </c>
      <c r="IY242" s="17" t="str">
        <f t="shared" ca="1" si="591"/>
        <v/>
      </c>
      <c r="IZ242" s="17" t="str">
        <f t="shared" ca="1" si="592"/>
        <v/>
      </c>
      <c r="JA242" s="17" t="str">
        <f t="shared" ca="1" si="593"/>
        <v/>
      </c>
      <c r="JB242" s="17" t="str">
        <f t="shared" ca="1" si="594"/>
        <v/>
      </c>
      <c r="JC242" s="17" t="str">
        <f t="shared" ca="1" si="595"/>
        <v/>
      </c>
      <c r="JD242" s="17" t="str">
        <f t="shared" ca="1" si="596"/>
        <v/>
      </c>
      <c r="JE242" s="17" t="str">
        <f t="shared" ca="1" si="597"/>
        <v/>
      </c>
      <c r="JF242" s="17" t="str">
        <f t="shared" ca="1" si="598"/>
        <v/>
      </c>
      <c r="JG242" s="17" t="str">
        <f t="shared" ca="1" si="599"/>
        <v/>
      </c>
      <c r="JH242" s="17" t="str">
        <f t="shared" ca="1" si="600"/>
        <v/>
      </c>
      <c r="JI242" s="17" t="str">
        <f t="shared" ca="1" si="601"/>
        <v/>
      </c>
      <c r="JJ242" s="17" t="str">
        <f t="shared" ca="1" si="602"/>
        <v/>
      </c>
      <c r="JK242" s="17" t="str">
        <f t="shared" ca="1" si="603"/>
        <v/>
      </c>
      <c r="JL242" s="17" t="str">
        <f t="shared" ca="1" si="604"/>
        <v/>
      </c>
      <c r="JM242" s="17" t="str">
        <f t="shared" ca="1" si="605"/>
        <v/>
      </c>
    </row>
    <row r="243" spans="1:273">
      <c r="A243" s="17" t="str">
        <f t="shared" si="486"/>
        <v>\\\0</v>
      </c>
      <c r="B243" s="17" t="str">
        <f t="shared" si="487"/>
        <v>\\\0</v>
      </c>
      <c r="C243" s="17" t="str">
        <f t="shared" si="488"/>
        <v>\\\0</v>
      </c>
      <c r="D243" s="17" t="str">
        <f t="shared" si="489"/>
        <v>\\\0</v>
      </c>
      <c r="E243" s="17" t="str">
        <f t="shared" si="490"/>
        <v>\\\0</v>
      </c>
      <c r="F243" s="17" t="str">
        <f t="shared" si="491"/>
        <v>\\\0</v>
      </c>
      <c r="G243" s="17" t="str">
        <f t="shared" si="492"/>
        <v>\\\0</v>
      </c>
      <c r="H243" s="17" t="str">
        <f t="shared" si="493"/>
        <v>\\\0</v>
      </c>
      <c r="I243" s="17" t="str">
        <f t="shared" si="494"/>
        <v>\\\0</v>
      </c>
      <c r="J243" s="17" t="str">
        <f t="shared" si="495"/>
        <v>\\\0</v>
      </c>
      <c r="K243" s="17" t="str">
        <f t="shared" si="496"/>
        <v>\\\0</v>
      </c>
      <c r="L243" s="17" t="str">
        <f t="shared" si="497"/>
        <v>\\\0</v>
      </c>
      <c r="M243" s="17" t="str">
        <f t="shared" si="498"/>
        <v>\\\0</v>
      </c>
      <c r="N243" s="17" t="str">
        <f t="shared" si="499"/>
        <v>\\\0</v>
      </c>
      <c r="O243" s="17" t="str">
        <f t="shared" si="500"/>
        <v>\\\0</v>
      </c>
      <c r="P243" s="17" t="str">
        <f t="shared" si="501"/>
        <v>\\\0</v>
      </c>
      <c r="R243" s="17" t="str">
        <f t="shared" si="502"/>
        <v>\\</v>
      </c>
      <c r="S243" s="38"/>
      <c r="T243" s="39"/>
      <c r="U243" s="31"/>
      <c r="V243" s="32"/>
      <c r="W243" s="36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35"/>
      <c r="DS243" s="287"/>
      <c r="DT243" s="36"/>
      <c r="DU243" s="37"/>
      <c r="DV243" s="28">
        <f>IF(AND($S243='자료입력 및 결과표시'!$B$6,COUNTIF($W243:$DR243,'자료입력 및 결과표시'!$C$6)&gt;=1),IF(OR('자료입력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DW243" s="28">
        <f>IF(AND($S243='자료입력 및 결과표시'!$B$7,COUNTIF($W243:$DR243,'자료입력 및 결과표시'!$C$7)&gt;=1),IF(OR('자료입력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DX243" s="28">
        <f>IF(AND($S243='자료입력 및 결과표시'!$B$8,COUNTIF($W243:$DR243,'자료입력 및 결과표시'!$C$8)&gt;=1),IF(OR('자료입력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DY243" s="28">
        <f>IF(AND($S243='자료입력 및 결과표시'!$B$9,COUNTIF($W243:$DR243,'자료입력 및 결과표시'!$C$9)&gt;=1),IF(OR('자료입력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DZ243" s="28">
        <f>IF(AND($S243='자료입력 및 결과표시'!$B$10,COUNTIF($W243:$DR243,'자료입력 및 결과표시'!$C$10)&gt;=1),IF(OR('자료입력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A243" s="28">
        <f>IF(AND($S243='자료입력 및 결과표시'!$B$11,COUNTIF($W243:$DR243,'자료입력 및 결과표시'!$C$11)&gt;=1),IF(OR('자료입력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B243" s="28">
        <f>IF(AND($S243='자료입력 및 결과표시'!$B$12,COUNTIF($W243:$DR243,'자료입력 및 결과표시'!$C$12)&gt;=1),IF(OR('자료입력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C243" s="28">
        <f>IF(AND($S243='자료입력 및 결과표시'!$B$13,COUNTIF($W243:$DR243,'자료입력 및 결과표시'!$C$13)&gt;=1),IF(OR('자료입력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D243" s="28">
        <f>IF(AND($S243='자료입력 및 결과표시'!$B$14,COUNTIF($W243:$DR243,'자료입력 및 결과표시'!$C$14)&gt;=1),IF(OR('자료입력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E243" s="28">
        <f>IF(AND($S243='자료입력 및 결과표시'!$B$15,COUNTIF($W243:$DR243,'자료입력 및 결과표시'!$C$15)&gt;=1),IF(OR('자료입력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F243" s="28">
        <f>IF(AND($S243='자료입력 및 결과표시'!$B$16,COUNTIF($W243:$DR243,'자료입력 및 결과표시'!$C$16)&gt;=1),IF(OR('자료입력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G243" s="28">
        <f>IF(AND($S243='자료입력 및 결과표시'!$B$17,COUNTIF($W243:$DR243,'자료입력 및 결과표시'!$C$17)&gt;=1),IF(OR('자료입력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H243" s="28">
        <f>IF(AND($S243='자료입력 및 결과표시'!$B$18,COUNTIF($W243:$DR243,'자료입력 및 결과표시'!$C$18)&gt;=1),IF(OR('자료입력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I243" s="28">
        <f>IF(AND($S243='자료입력 및 결과표시'!$B$19,COUNTIF($W243:$DR243,'자료입력 및 결과표시'!$C$19)&gt;=1),IF(OR('자료입력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J243" s="28">
        <f>IF(AND($S243='자료입력 및 결과표시'!$B$20,COUNTIF($W243:$DR243,'자료입력 및 결과표시'!$C$20)&gt;=1),IF(OR('자료입력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K243" s="28">
        <f>IF(AND($S243='자료입력 및 결과표시'!$B$21,COUNTIF($W243:$DR243,'자료입력 및 결과표시'!$C$21)&gt;=1),IF(OR('자료입력 및 결과표시'!$B$4+90&gt;=$V243,'자료입력 및 결과표시'!$B$4&lt;$U243),0,IF($V243-'자료입력 및 결과표시'!$B$4-90&gt;='자료입력 및 결과표시'!$E$4,'자료입력 및 결과표시'!$E$4,$V243-'자료입력 및 결과표시'!$B$4-90)),0)</f>
        <v>0</v>
      </c>
      <c r="EL243" s="17">
        <f>IF(AND(S243='자료입력 및 결과표시'!$B$6,COUNTIF('업무중복도(데이터 입력)'!$W243:$DR243,'자료입력 및 결과표시'!$C$6)&gt;=1),1,0)</f>
        <v>0</v>
      </c>
      <c r="EM243" s="17">
        <f>IF(AND(S243='자료입력 및 결과표시'!$B$7,COUNTIF('업무중복도(데이터 입력)'!$W243:$DR243,'자료입력 및 결과표시'!$C$7)&gt;=1),2,0)</f>
        <v>0</v>
      </c>
      <c r="EN243" s="17">
        <f>IF(AND(S243='자료입력 및 결과표시'!$B$8,COUNTIF('업무중복도(데이터 입력)'!$W243:$DR243,'자료입력 및 결과표시'!$C$8)&gt;=1),3,0)</f>
        <v>0</v>
      </c>
      <c r="EO243" s="17">
        <f>IF(AND(S243='자료입력 및 결과표시'!$B$9,COUNTIF('업무중복도(데이터 입력)'!$W243:$DR243,'자료입력 및 결과표시'!$C$9)&gt;=1),4,0)</f>
        <v>0</v>
      </c>
      <c r="EP243" s="17">
        <f>IF(AND(S243='자료입력 및 결과표시'!$B$10,COUNTIF('업무중복도(데이터 입력)'!$W243:$DR243,'자료입력 및 결과표시'!$C$10)&gt;=1),5,0)</f>
        <v>0</v>
      </c>
      <c r="EQ243" s="17">
        <f>IF(AND(S243='자료입력 및 결과표시'!$B$11,COUNTIF('업무중복도(데이터 입력)'!$W243:$DR243,'자료입력 및 결과표시'!$C$11)&gt;=1),6,0)</f>
        <v>0</v>
      </c>
      <c r="ER243" s="17">
        <f>IF(AND(S243='자료입력 및 결과표시'!$B$12,COUNTIF('업무중복도(데이터 입력)'!$W243:$DR243,'자료입력 및 결과표시'!$C$12)&gt;=1),7,0)</f>
        <v>0</v>
      </c>
      <c r="ES243" s="17">
        <f>IF(AND(S243='자료입력 및 결과표시'!$B$13,COUNTIF('업무중복도(데이터 입력)'!$W243:$DR243,'자료입력 및 결과표시'!$C$13)&gt;=1),8,0)</f>
        <v>0</v>
      </c>
      <c r="ET243" s="17">
        <f>IF(AND(S243='자료입력 및 결과표시'!$B$14,COUNTIF('업무중복도(데이터 입력)'!$W243:$DR243,'자료입력 및 결과표시'!$C$14)&gt;=1),9,0)</f>
        <v>0</v>
      </c>
      <c r="EU243" s="17">
        <f>IF(AND(S243='자료입력 및 결과표시'!$B$15,COUNTIF('업무중복도(데이터 입력)'!$W243:$DR243,'자료입력 및 결과표시'!$C$15)&gt;=1),10,0)</f>
        <v>0</v>
      </c>
      <c r="EV243" s="17">
        <f>IF(AND(S243='자료입력 및 결과표시'!$B$16,COUNTIF('업무중복도(데이터 입력)'!$W243:$DR243,'자료입력 및 결과표시'!$C$16)&gt;=1),11,0)</f>
        <v>0</v>
      </c>
      <c r="EW243" s="17">
        <f>IF(AND(S243='자료입력 및 결과표시'!$B$17,COUNTIF('업무중복도(데이터 입력)'!$W243:$DR243,'자료입력 및 결과표시'!$C$17)&gt;=1),12,0)</f>
        <v>0</v>
      </c>
      <c r="EX243" s="17">
        <f>IF(AND(S243='자료입력 및 결과표시'!$B$18,COUNTIF('업무중복도(데이터 입력)'!$W243:$DR243,'자료입력 및 결과표시'!$C$18)&gt;=1),13,0)</f>
        <v>0</v>
      </c>
      <c r="EY243" s="17">
        <f>IF(AND(S243='자료입력 및 결과표시'!$B$19,COUNTIF('업무중복도(데이터 입력)'!$W243:$DR243,'자료입력 및 결과표시'!$C$19)&gt;=1),14,0)</f>
        <v>0</v>
      </c>
      <c r="EZ243" s="17">
        <f>IF(AND(S243='자료입력 및 결과표시'!$B$20,COUNTIF('업무중복도(데이터 입력)'!$W243:$DR243,'자료입력 및 결과표시'!$C$20)&gt;=1),15,0)</f>
        <v>0</v>
      </c>
      <c r="FA243" s="17">
        <f>IF(AND(S243='자료입력 및 결과표시'!$B$21,COUNTIF('업무중복도(데이터 입력)'!$W243:$DR243,'자료입력 및 결과표시'!$C$21)&gt;=1),16,0)</f>
        <v>0</v>
      </c>
      <c r="FD243" s="270" t="str">
        <f ca="1">IFERROR(MATCH('자료입력 및 결과표시'!$C$62,OFFSET($R$3,$FD242,,1000),0)+$FD242,"")</f>
        <v/>
      </c>
      <c r="FE243" s="271" t="str">
        <f t="shared" ca="1" si="503"/>
        <v/>
      </c>
      <c r="FK243" s="17">
        <f t="shared" si="504"/>
        <v>0</v>
      </c>
      <c r="FO243"/>
      <c r="FP243" s="17" t="str">
        <f t="shared" ca="1" si="505"/>
        <v/>
      </c>
      <c r="FQ243" s="270" t="str">
        <f ca="1">IFERROR(MATCH('자료입력 및 결과표시'!$C$62,OFFSET($R$3,$FQ242,,1000),0)+$FQ242,"")</f>
        <v/>
      </c>
      <c r="FR243" s="17" t="str">
        <f t="shared" ca="1" si="506"/>
        <v/>
      </c>
      <c r="FS243" s="17" t="str">
        <f t="shared" ca="1" si="507"/>
        <v/>
      </c>
      <c r="FT243" s="17" t="str">
        <f t="shared" ca="1" si="508"/>
        <v/>
      </c>
      <c r="FU243" s="17" t="str">
        <f t="shared" ca="1" si="509"/>
        <v/>
      </c>
      <c r="FV243" s="17" t="str">
        <f t="shared" ca="1" si="510"/>
        <v/>
      </c>
      <c r="FW243" s="17" t="str">
        <f t="shared" ca="1" si="511"/>
        <v/>
      </c>
      <c r="FX243" s="17" t="str">
        <f t="shared" ca="1" si="512"/>
        <v/>
      </c>
      <c r="FY243" s="17" t="str">
        <f t="shared" ca="1" si="513"/>
        <v/>
      </c>
      <c r="FZ243" s="17" t="str">
        <f t="shared" ca="1" si="514"/>
        <v/>
      </c>
      <c r="GA243" s="17" t="str">
        <f t="shared" ca="1" si="515"/>
        <v/>
      </c>
      <c r="GB243" s="17" t="str">
        <f t="shared" ca="1" si="516"/>
        <v/>
      </c>
      <c r="GC243" s="17" t="str">
        <f t="shared" ca="1" si="517"/>
        <v/>
      </c>
      <c r="GD243" s="17" t="str">
        <f t="shared" ca="1" si="518"/>
        <v/>
      </c>
      <c r="GE243" s="17" t="str">
        <f t="shared" ca="1" si="519"/>
        <v/>
      </c>
      <c r="GF243" s="17" t="str">
        <f t="shared" ca="1" si="520"/>
        <v/>
      </c>
      <c r="GG243" s="17" t="str">
        <f t="shared" ca="1" si="521"/>
        <v/>
      </c>
      <c r="GH243" s="17" t="str">
        <f t="shared" ca="1" si="522"/>
        <v/>
      </c>
      <c r="GI243" s="17" t="str">
        <f t="shared" ca="1" si="523"/>
        <v/>
      </c>
      <c r="GJ243" s="17" t="str">
        <f t="shared" ca="1" si="524"/>
        <v/>
      </c>
      <c r="GK243" s="17" t="str">
        <f t="shared" ca="1" si="525"/>
        <v/>
      </c>
      <c r="GL243" s="17" t="str">
        <f t="shared" ca="1" si="526"/>
        <v/>
      </c>
      <c r="GM243" s="17" t="str">
        <f t="shared" ca="1" si="527"/>
        <v/>
      </c>
      <c r="GN243" s="17" t="str">
        <f t="shared" ca="1" si="528"/>
        <v/>
      </c>
      <c r="GO243" s="17" t="str">
        <f t="shared" ca="1" si="529"/>
        <v/>
      </c>
      <c r="GP243" s="17" t="str">
        <f t="shared" ca="1" si="530"/>
        <v/>
      </c>
      <c r="GQ243" s="17" t="str">
        <f t="shared" ca="1" si="531"/>
        <v/>
      </c>
      <c r="GR243" s="17" t="str">
        <f t="shared" ca="1" si="532"/>
        <v/>
      </c>
      <c r="GS243" s="17" t="str">
        <f t="shared" ca="1" si="533"/>
        <v/>
      </c>
      <c r="GT243" s="17" t="str">
        <f t="shared" ca="1" si="534"/>
        <v/>
      </c>
      <c r="GU243" s="17" t="str">
        <f t="shared" ca="1" si="535"/>
        <v/>
      </c>
      <c r="GV243" s="17" t="str">
        <f t="shared" ca="1" si="536"/>
        <v/>
      </c>
      <c r="GW243" s="17" t="str">
        <f t="shared" ca="1" si="537"/>
        <v/>
      </c>
      <c r="GX243" s="17" t="str">
        <f t="shared" ca="1" si="538"/>
        <v/>
      </c>
      <c r="GY243" s="17" t="str">
        <f t="shared" ca="1" si="539"/>
        <v/>
      </c>
      <c r="GZ243" s="17" t="str">
        <f t="shared" ca="1" si="540"/>
        <v/>
      </c>
      <c r="HA243" s="17" t="str">
        <f t="shared" ca="1" si="541"/>
        <v/>
      </c>
      <c r="HB243" s="17" t="str">
        <f t="shared" ca="1" si="542"/>
        <v/>
      </c>
      <c r="HC243" s="17" t="str">
        <f t="shared" ca="1" si="543"/>
        <v/>
      </c>
      <c r="HD243" s="17" t="str">
        <f t="shared" ca="1" si="544"/>
        <v/>
      </c>
      <c r="HE243" s="17" t="str">
        <f t="shared" ca="1" si="545"/>
        <v/>
      </c>
      <c r="HF243" s="17" t="str">
        <f t="shared" ca="1" si="546"/>
        <v/>
      </c>
      <c r="HG243" s="17" t="str">
        <f t="shared" ca="1" si="547"/>
        <v/>
      </c>
      <c r="HH243" s="17" t="str">
        <f t="shared" ca="1" si="548"/>
        <v/>
      </c>
      <c r="HI243" s="17" t="str">
        <f t="shared" ca="1" si="549"/>
        <v/>
      </c>
      <c r="HJ243" s="17" t="str">
        <f t="shared" ca="1" si="550"/>
        <v/>
      </c>
      <c r="HK243" s="17" t="str">
        <f t="shared" ca="1" si="551"/>
        <v/>
      </c>
      <c r="HL243" s="17" t="str">
        <f t="shared" ca="1" si="552"/>
        <v/>
      </c>
      <c r="HM243" s="17" t="str">
        <f t="shared" ca="1" si="553"/>
        <v/>
      </c>
      <c r="HN243" s="17" t="str">
        <f t="shared" ca="1" si="554"/>
        <v/>
      </c>
      <c r="HO243" s="17" t="str">
        <f t="shared" ca="1" si="555"/>
        <v/>
      </c>
      <c r="HP243" s="17" t="str">
        <f t="shared" ca="1" si="556"/>
        <v/>
      </c>
      <c r="HQ243" s="17" t="str">
        <f t="shared" ca="1" si="557"/>
        <v/>
      </c>
      <c r="HR243" s="17" t="str">
        <f t="shared" ca="1" si="558"/>
        <v/>
      </c>
      <c r="HS243" s="17" t="str">
        <f t="shared" ca="1" si="559"/>
        <v/>
      </c>
      <c r="HT243" s="17" t="str">
        <f t="shared" ca="1" si="560"/>
        <v/>
      </c>
      <c r="HU243" s="17" t="str">
        <f t="shared" ca="1" si="561"/>
        <v/>
      </c>
      <c r="HV243" s="17" t="str">
        <f t="shared" ca="1" si="562"/>
        <v/>
      </c>
      <c r="HW243" s="17" t="str">
        <f t="shared" ca="1" si="563"/>
        <v/>
      </c>
      <c r="HX243" s="17" t="str">
        <f t="shared" ca="1" si="564"/>
        <v/>
      </c>
      <c r="HY243" s="17" t="str">
        <f t="shared" ca="1" si="565"/>
        <v/>
      </c>
      <c r="HZ243" s="17" t="str">
        <f t="shared" ca="1" si="566"/>
        <v/>
      </c>
      <c r="IA243" s="17" t="str">
        <f t="shared" ca="1" si="567"/>
        <v/>
      </c>
      <c r="IB243" s="17" t="str">
        <f t="shared" ca="1" si="568"/>
        <v/>
      </c>
      <c r="IC243" s="17" t="str">
        <f t="shared" ca="1" si="569"/>
        <v/>
      </c>
      <c r="ID243" s="17" t="str">
        <f t="shared" ca="1" si="570"/>
        <v/>
      </c>
      <c r="IE243" s="17" t="str">
        <f t="shared" ca="1" si="571"/>
        <v/>
      </c>
      <c r="IF243" s="17" t="str">
        <f t="shared" ca="1" si="572"/>
        <v/>
      </c>
      <c r="IG243" s="17" t="str">
        <f t="shared" ca="1" si="573"/>
        <v/>
      </c>
      <c r="IH243" s="17" t="str">
        <f t="shared" ca="1" si="574"/>
        <v/>
      </c>
      <c r="II243" s="17" t="str">
        <f t="shared" ca="1" si="575"/>
        <v/>
      </c>
      <c r="IJ243" s="17" t="str">
        <f t="shared" ca="1" si="576"/>
        <v/>
      </c>
      <c r="IK243" s="17" t="str">
        <f t="shared" ca="1" si="577"/>
        <v/>
      </c>
      <c r="IL243" s="17" t="str">
        <f t="shared" ca="1" si="578"/>
        <v/>
      </c>
      <c r="IM243" s="17" t="str">
        <f t="shared" ca="1" si="579"/>
        <v/>
      </c>
      <c r="IN243" s="17" t="str">
        <f t="shared" ca="1" si="580"/>
        <v/>
      </c>
      <c r="IO243" s="17" t="str">
        <f t="shared" ca="1" si="581"/>
        <v/>
      </c>
      <c r="IP243" s="17" t="str">
        <f t="shared" ca="1" si="582"/>
        <v/>
      </c>
      <c r="IQ243" s="17" t="str">
        <f t="shared" ca="1" si="583"/>
        <v/>
      </c>
      <c r="IR243" s="17" t="str">
        <f t="shared" ca="1" si="584"/>
        <v/>
      </c>
      <c r="IS243" s="17" t="str">
        <f t="shared" ca="1" si="585"/>
        <v/>
      </c>
      <c r="IT243" s="17" t="str">
        <f t="shared" ca="1" si="586"/>
        <v/>
      </c>
      <c r="IU243" s="17" t="str">
        <f t="shared" ca="1" si="587"/>
        <v/>
      </c>
      <c r="IV243" s="17" t="str">
        <f t="shared" ca="1" si="588"/>
        <v/>
      </c>
      <c r="IW243" s="17" t="str">
        <f t="shared" ca="1" si="589"/>
        <v/>
      </c>
      <c r="IX243" s="17" t="str">
        <f t="shared" ca="1" si="590"/>
        <v/>
      </c>
      <c r="IY243" s="17" t="str">
        <f t="shared" ca="1" si="591"/>
        <v/>
      </c>
      <c r="IZ243" s="17" t="str">
        <f t="shared" ca="1" si="592"/>
        <v/>
      </c>
      <c r="JA243" s="17" t="str">
        <f t="shared" ca="1" si="593"/>
        <v/>
      </c>
      <c r="JB243" s="17" t="str">
        <f t="shared" ca="1" si="594"/>
        <v/>
      </c>
      <c r="JC243" s="17" t="str">
        <f t="shared" ca="1" si="595"/>
        <v/>
      </c>
      <c r="JD243" s="17" t="str">
        <f t="shared" ca="1" si="596"/>
        <v/>
      </c>
      <c r="JE243" s="17" t="str">
        <f t="shared" ca="1" si="597"/>
        <v/>
      </c>
      <c r="JF243" s="17" t="str">
        <f t="shared" ca="1" si="598"/>
        <v/>
      </c>
      <c r="JG243" s="17" t="str">
        <f t="shared" ca="1" si="599"/>
        <v/>
      </c>
      <c r="JH243" s="17" t="str">
        <f t="shared" ca="1" si="600"/>
        <v/>
      </c>
      <c r="JI243" s="17" t="str">
        <f t="shared" ca="1" si="601"/>
        <v/>
      </c>
      <c r="JJ243" s="17" t="str">
        <f t="shared" ca="1" si="602"/>
        <v/>
      </c>
      <c r="JK243" s="17" t="str">
        <f t="shared" ca="1" si="603"/>
        <v/>
      </c>
      <c r="JL243" s="17" t="str">
        <f t="shared" ca="1" si="604"/>
        <v/>
      </c>
      <c r="JM243" s="17" t="str">
        <f t="shared" ca="1" si="605"/>
        <v/>
      </c>
    </row>
    <row r="244" spans="1:273">
      <c r="A244" s="17" t="str">
        <f t="shared" si="486"/>
        <v>\\\0</v>
      </c>
      <c r="B244" s="17" t="str">
        <f t="shared" si="487"/>
        <v>\\\0</v>
      </c>
      <c r="C244" s="17" t="str">
        <f t="shared" si="488"/>
        <v>\\\0</v>
      </c>
      <c r="D244" s="17" t="str">
        <f t="shared" si="489"/>
        <v>\\\0</v>
      </c>
      <c r="E244" s="17" t="str">
        <f t="shared" si="490"/>
        <v>\\\0</v>
      </c>
      <c r="F244" s="17" t="str">
        <f t="shared" si="491"/>
        <v>\\\0</v>
      </c>
      <c r="G244" s="17" t="str">
        <f t="shared" si="492"/>
        <v>\\\0</v>
      </c>
      <c r="H244" s="17" t="str">
        <f t="shared" si="493"/>
        <v>\\\0</v>
      </c>
      <c r="I244" s="17" t="str">
        <f t="shared" si="494"/>
        <v>\\\0</v>
      </c>
      <c r="J244" s="17" t="str">
        <f t="shared" si="495"/>
        <v>\\\0</v>
      </c>
      <c r="K244" s="17" t="str">
        <f t="shared" si="496"/>
        <v>\\\0</v>
      </c>
      <c r="L244" s="17" t="str">
        <f t="shared" si="497"/>
        <v>\\\0</v>
      </c>
      <c r="M244" s="17" t="str">
        <f t="shared" si="498"/>
        <v>\\\0</v>
      </c>
      <c r="N244" s="17" t="str">
        <f t="shared" si="499"/>
        <v>\\\0</v>
      </c>
      <c r="O244" s="17" t="str">
        <f t="shared" si="500"/>
        <v>\\\0</v>
      </c>
      <c r="P244" s="17" t="str">
        <f t="shared" si="501"/>
        <v>\\\0</v>
      </c>
      <c r="R244" s="17" t="str">
        <f t="shared" si="502"/>
        <v>\\</v>
      </c>
      <c r="S244" s="38"/>
      <c r="T244" s="39"/>
      <c r="U244" s="31"/>
      <c r="V244" s="32"/>
      <c r="W244" s="36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35"/>
      <c r="DS244" s="287"/>
      <c r="DT244" s="36"/>
      <c r="DU244" s="37"/>
      <c r="DV244" s="28">
        <f>IF(AND($S244='자료입력 및 결과표시'!$B$6,COUNTIF($W244:$DR244,'자료입력 및 결과표시'!$C$6)&gt;=1),IF(OR('자료입력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DW244" s="28">
        <f>IF(AND($S244='자료입력 및 결과표시'!$B$7,COUNTIF($W244:$DR244,'자료입력 및 결과표시'!$C$7)&gt;=1),IF(OR('자료입력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DX244" s="28">
        <f>IF(AND($S244='자료입력 및 결과표시'!$B$8,COUNTIF($W244:$DR244,'자료입력 및 결과표시'!$C$8)&gt;=1),IF(OR('자료입력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DY244" s="28">
        <f>IF(AND($S244='자료입력 및 결과표시'!$B$9,COUNTIF($W244:$DR244,'자료입력 및 결과표시'!$C$9)&gt;=1),IF(OR('자료입력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DZ244" s="28">
        <f>IF(AND($S244='자료입력 및 결과표시'!$B$10,COUNTIF($W244:$DR244,'자료입력 및 결과표시'!$C$10)&gt;=1),IF(OR('자료입력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A244" s="28">
        <f>IF(AND($S244='자료입력 및 결과표시'!$B$11,COUNTIF($W244:$DR244,'자료입력 및 결과표시'!$C$11)&gt;=1),IF(OR('자료입력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B244" s="28">
        <f>IF(AND($S244='자료입력 및 결과표시'!$B$12,COUNTIF($W244:$DR244,'자료입력 및 결과표시'!$C$12)&gt;=1),IF(OR('자료입력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C244" s="28">
        <f>IF(AND($S244='자료입력 및 결과표시'!$B$13,COUNTIF($W244:$DR244,'자료입력 및 결과표시'!$C$13)&gt;=1),IF(OR('자료입력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D244" s="28">
        <f>IF(AND($S244='자료입력 및 결과표시'!$B$14,COUNTIF($W244:$DR244,'자료입력 및 결과표시'!$C$14)&gt;=1),IF(OR('자료입력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E244" s="28">
        <f>IF(AND($S244='자료입력 및 결과표시'!$B$15,COUNTIF($W244:$DR244,'자료입력 및 결과표시'!$C$15)&gt;=1),IF(OR('자료입력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F244" s="28">
        <f>IF(AND($S244='자료입력 및 결과표시'!$B$16,COUNTIF($W244:$DR244,'자료입력 및 결과표시'!$C$16)&gt;=1),IF(OR('자료입력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G244" s="28">
        <f>IF(AND($S244='자료입력 및 결과표시'!$B$17,COUNTIF($W244:$DR244,'자료입력 및 결과표시'!$C$17)&gt;=1),IF(OR('자료입력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H244" s="28">
        <f>IF(AND($S244='자료입력 및 결과표시'!$B$18,COUNTIF($W244:$DR244,'자료입력 및 결과표시'!$C$18)&gt;=1),IF(OR('자료입력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I244" s="28">
        <f>IF(AND($S244='자료입력 및 결과표시'!$B$19,COUNTIF($W244:$DR244,'자료입력 및 결과표시'!$C$19)&gt;=1),IF(OR('자료입력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J244" s="28">
        <f>IF(AND($S244='자료입력 및 결과표시'!$B$20,COUNTIF($W244:$DR244,'자료입력 및 결과표시'!$C$20)&gt;=1),IF(OR('자료입력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K244" s="28">
        <f>IF(AND($S244='자료입력 및 결과표시'!$B$21,COUNTIF($W244:$DR244,'자료입력 및 결과표시'!$C$21)&gt;=1),IF(OR('자료입력 및 결과표시'!$B$4+90&gt;=$V244,'자료입력 및 결과표시'!$B$4&lt;$U244),0,IF($V244-'자료입력 및 결과표시'!$B$4-90&gt;='자료입력 및 결과표시'!$E$4,'자료입력 및 결과표시'!$E$4,$V244-'자료입력 및 결과표시'!$B$4-90)),0)</f>
        <v>0</v>
      </c>
      <c r="EL244" s="17">
        <f>IF(AND(S244='자료입력 및 결과표시'!$B$6,COUNTIF('업무중복도(데이터 입력)'!$W244:$DR244,'자료입력 및 결과표시'!$C$6)&gt;=1),1,0)</f>
        <v>0</v>
      </c>
      <c r="EM244" s="17">
        <f>IF(AND(S244='자료입력 및 결과표시'!$B$7,COUNTIF('업무중복도(데이터 입력)'!$W244:$DR244,'자료입력 및 결과표시'!$C$7)&gt;=1),2,0)</f>
        <v>0</v>
      </c>
      <c r="EN244" s="17">
        <f>IF(AND(S244='자료입력 및 결과표시'!$B$8,COUNTIF('업무중복도(데이터 입력)'!$W244:$DR244,'자료입력 및 결과표시'!$C$8)&gt;=1),3,0)</f>
        <v>0</v>
      </c>
      <c r="EO244" s="17">
        <f>IF(AND(S244='자료입력 및 결과표시'!$B$9,COUNTIF('업무중복도(데이터 입력)'!$W244:$DR244,'자료입력 및 결과표시'!$C$9)&gt;=1),4,0)</f>
        <v>0</v>
      </c>
      <c r="EP244" s="17">
        <f>IF(AND(S244='자료입력 및 결과표시'!$B$10,COUNTIF('업무중복도(데이터 입력)'!$W244:$DR244,'자료입력 및 결과표시'!$C$10)&gt;=1),5,0)</f>
        <v>0</v>
      </c>
      <c r="EQ244" s="17">
        <f>IF(AND(S244='자료입력 및 결과표시'!$B$11,COUNTIF('업무중복도(데이터 입력)'!$W244:$DR244,'자료입력 및 결과표시'!$C$11)&gt;=1),6,0)</f>
        <v>0</v>
      </c>
      <c r="ER244" s="17">
        <f>IF(AND(S244='자료입력 및 결과표시'!$B$12,COUNTIF('업무중복도(데이터 입력)'!$W244:$DR244,'자료입력 및 결과표시'!$C$12)&gt;=1),7,0)</f>
        <v>0</v>
      </c>
      <c r="ES244" s="17">
        <f>IF(AND(S244='자료입력 및 결과표시'!$B$13,COUNTIF('업무중복도(데이터 입력)'!$W244:$DR244,'자료입력 및 결과표시'!$C$13)&gt;=1),8,0)</f>
        <v>0</v>
      </c>
      <c r="ET244" s="17">
        <f>IF(AND(S244='자료입력 및 결과표시'!$B$14,COUNTIF('업무중복도(데이터 입력)'!$W244:$DR244,'자료입력 및 결과표시'!$C$14)&gt;=1),9,0)</f>
        <v>0</v>
      </c>
      <c r="EU244" s="17">
        <f>IF(AND(S244='자료입력 및 결과표시'!$B$15,COUNTIF('업무중복도(데이터 입력)'!$W244:$DR244,'자료입력 및 결과표시'!$C$15)&gt;=1),10,0)</f>
        <v>0</v>
      </c>
      <c r="EV244" s="17">
        <f>IF(AND(S244='자료입력 및 결과표시'!$B$16,COUNTIF('업무중복도(데이터 입력)'!$W244:$DR244,'자료입력 및 결과표시'!$C$16)&gt;=1),11,0)</f>
        <v>0</v>
      </c>
      <c r="EW244" s="17">
        <f>IF(AND(S244='자료입력 및 결과표시'!$B$17,COUNTIF('업무중복도(데이터 입력)'!$W244:$DR244,'자료입력 및 결과표시'!$C$17)&gt;=1),12,0)</f>
        <v>0</v>
      </c>
      <c r="EX244" s="17">
        <f>IF(AND(S244='자료입력 및 결과표시'!$B$18,COUNTIF('업무중복도(데이터 입력)'!$W244:$DR244,'자료입력 및 결과표시'!$C$18)&gt;=1),13,0)</f>
        <v>0</v>
      </c>
      <c r="EY244" s="17">
        <f>IF(AND(S244='자료입력 및 결과표시'!$B$19,COUNTIF('업무중복도(데이터 입력)'!$W244:$DR244,'자료입력 및 결과표시'!$C$19)&gt;=1),14,0)</f>
        <v>0</v>
      </c>
      <c r="EZ244" s="17">
        <f>IF(AND(S244='자료입력 및 결과표시'!$B$20,COUNTIF('업무중복도(데이터 입력)'!$W244:$DR244,'자료입력 및 결과표시'!$C$20)&gt;=1),15,0)</f>
        <v>0</v>
      </c>
      <c r="FA244" s="17">
        <f>IF(AND(S244='자료입력 및 결과표시'!$B$21,COUNTIF('업무중복도(데이터 입력)'!$W244:$DR244,'자료입력 및 결과표시'!$C$21)&gt;=1),16,0)</f>
        <v>0</v>
      </c>
      <c r="FD244" s="270" t="str">
        <f ca="1">IFERROR(MATCH('자료입력 및 결과표시'!$C$62,OFFSET($R$3,$FD243,,1000),0)+$FD243,"")</f>
        <v/>
      </c>
      <c r="FE244" s="271" t="str">
        <f t="shared" ca="1" si="503"/>
        <v/>
      </c>
      <c r="FK244" s="17">
        <f t="shared" si="504"/>
        <v>0</v>
      </c>
      <c r="FO244"/>
      <c r="FP244" s="17" t="str">
        <f t="shared" ca="1" si="505"/>
        <v/>
      </c>
      <c r="FQ244" s="270" t="str">
        <f ca="1">IFERROR(MATCH('자료입력 및 결과표시'!$C$62,OFFSET($R$3,$FQ243,,1000),0)+$FQ243,"")</f>
        <v/>
      </c>
      <c r="FR244" s="17" t="str">
        <f t="shared" ca="1" si="506"/>
        <v/>
      </c>
      <c r="FS244" s="17" t="str">
        <f t="shared" ca="1" si="507"/>
        <v/>
      </c>
      <c r="FT244" s="17" t="str">
        <f t="shared" ca="1" si="508"/>
        <v/>
      </c>
      <c r="FU244" s="17" t="str">
        <f t="shared" ca="1" si="509"/>
        <v/>
      </c>
      <c r="FV244" s="17" t="str">
        <f t="shared" ca="1" si="510"/>
        <v/>
      </c>
      <c r="FW244" s="17" t="str">
        <f t="shared" ca="1" si="511"/>
        <v/>
      </c>
      <c r="FX244" s="17" t="str">
        <f t="shared" ca="1" si="512"/>
        <v/>
      </c>
      <c r="FY244" s="17" t="str">
        <f t="shared" ca="1" si="513"/>
        <v/>
      </c>
      <c r="FZ244" s="17" t="str">
        <f t="shared" ca="1" si="514"/>
        <v/>
      </c>
      <c r="GA244" s="17" t="str">
        <f t="shared" ca="1" si="515"/>
        <v/>
      </c>
      <c r="GB244" s="17" t="str">
        <f t="shared" ca="1" si="516"/>
        <v/>
      </c>
      <c r="GC244" s="17" t="str">
        <f t="shared" ca="1" si="517"/>
        <v/>
      </c>
      <c r="GD244" s="17" t="str">
        <f t="shared" ca="1" si="518"/>
        <v/>
      </c>
      <c r="GE244" s="17" t="str">
        <f t="shared" ca="1" si="519"/>
        <v/>
      </c>
      <c r="GF244" s="17" t="str">
        <f t="shared" ca="1" si="520"/>
        <v/>
      </c>
      <c r="GG244" s="17" t="str">
        <f t="shared" ca="1" si="521"/>
        <v/>
      </c>
      <c r="GH244" s="17" t="str">
        <f t="shared" ca="1" si="522"/>
        <v/>
      </c>
      <c r="GI244" s="17" t="str">
        <f t="shared" ca="1" si="523"/>
        <v/>
      </c>
      <c r="GJ244" s="17" t="str">
        <f t="shared" ca="1" si="524"/>
        <v/>
      </c>
      <c r="GK244" s="17" t="str">
        <f t="shared" ca="1" si="525"/>
        <v/>
      </c>
      <c r="GL244" s="17" t="str">
        <f t="shared" ca="1" si="526"/>
        <v/>
      </c>
      <c r="GM244" s="17" t="str">
        <f t="shared" ca="1" si="527"/>
        <v/>
      </c>
      <c r="GN244" s="17" t="str">
        <f t="shared" ca="1" si="528"/>
        <v/>
      </c>
      <c r="GO244" s="17" t="str">
        <f t="shared" ca="1" si="529"/>
        <v/>
      </c>
      <c r="GP244" s="17" t="str">
        <f t="shared" ca="1" si="530"/>
        <v/>
      </c>
      <c r="GQ244" s="17" t="str">
        <f t="shared" ca="1" si="531"/>
        <v/>
      </c>
      <c r="GR244" s="17" t="str">
        <f t="shared" ca="1" si="532"/>
        <v/>
      </c>
      <c r="GS244" s="17" t="str">
        <f t="shared" ca="1" si="533"/>
        <v/>
      </c>
      <c r="GT244" s="17" t="str">
        <f t="shared" ca="1" si="534"/>
        <v/>
      </c>
      <c r="GU244" s="17" t="str">
        <f t="shared" ca="1" si="535"/>
        <v/>
      </c>
      <c r="GV244" s="17" t="str">
        <f t="shared" ca="1" si="536"/>
        <v/>
      </c>
      <c r="GW244" s="17" t="str">
        <f t="shared" ca="1" si="537"/>
        <v/>
      </c>
      <c r="GX244" s="17" t="str">
        <f t="shared" ca="1" si="538"/>
        <v/>
      </c>
      <c r="GY244" s="17" t="str">
        <f t="shared" ca="1" si="539"/>
        <v/>
      </c>
      <c r="GZ244" s="17" t="str">
        <f t="shared" ca="1" si="540"/>
        <v/>
      </c>
      <c r="HA244" s="17" t="str">
        <f t="shared" ca="1" si="541"/>
        <v/>
      </c>
      <c r="HB244" s="17" t="str">
        <f t="shared" ca="1" si="542"/>
        <v/>
      </c>
      <c r="HC244" s="17" t="str">
        <f t="shared" ca="1" si="543"/>
        <v/>
      </c>
      <c r="HD244" s="17" t="str">
        <f t="shared" ca="1" si="544"/>
        <v/>
      </c>
      <c r="HE244" s="17" t="str">
        <f t="shared" ca="1" si="545"/>
        <v/>
      </c>
      <c r="HF244" s="17" t="str">
        <f t="shared" ca="1" si="546"/>
        <v/>
      </c>
      <c r="HG244" s="17" t="str">
        <f t="shared" ca="1" si="547"/>
        <v/>
      </c>
      <c r="HH244" s="17" t="str">
        <f t="shared" ca="1" si="548"/>
        <v/>
      </c>
      <c r="HI244" s="17" t="str">
        <f t="shared" ca="1" si="549"/>
        <v/>
      </c>
      <c r="HJ244" s="17" t="str">
        <f t="shared" ca="1" si="550"/>
        <v/>
      </c>
      <c r="HK244" s="17" t="str">
        <f t="shared" ca="1" si="551"/>
        <v/>
      </c>
      <c r="HL244" s="17" t="str">
        <f t="shared" ca="1" si="552"/>
        <v/>
      </c>
      <c r="HM244" s="17" t="str">
        <f t="shared" ca="1" si="553"/>
        <v/>
      </c>
      <c r="HN244" s="17" t="str">
        <f t="shared" ca="1" si="554"/>
        <v/>
      </c>
      <c r="HO244" s="17" t="str">
        <f t="shared" ca="1" si="555"/>
        <v/>
      </c>
      <c r="HP244" s="17" t="str">
        <f t="shared" ca="1" si="556"/>
        <v/>
      </c>
      <c r="HQ244" s="17" t="str">
        <f t="shared" ca="1" si="557"/>
        <v/>
      </c>
      <c r="HR244" s="17" t="str">
        <f t="shared" ca="1" si="558"/>
        <v/>
      </c>
      <c r="HS244" s="17" t="str">
        <f t="shared" ca="1" si="559"/>
        <v/>
      </c>
      <c r="HT244" s="17" t="str">
        <f t="shared" ca="1" si="560"/>
        <v/>
      </c>
      <c r="HU244" s="17" t="str">
        <f t="shared" ca="1" si="561"/>
        <v/>
      </c>
      <c r="HV244" s="17" t="str">
        <f t="shared" ca="1" si="562"/>
        <v/>
      </c>
      <c r="HW244" s="17" t="str">
        <f t="shared" ca="1" si="563"/>
        <v/>
      </c>
      <c r="HX244" s="17" t="str">
        <f t="shared" ca="1" si="564"/>
        <v/>
      </c>
      <c r="HY244" s="17" t="str">
        <f t="shared" ca="1" si="565"/>
        <v/>
      </c>
      <c r="HZ244" s="17" t="str">
        <f t="shared" ca="1" si="566"/>
        <v/>
      </c>
      <c r="IA244" s="17" t="str">
        <f t="shared" ca="1" si="567"/>
        <v/>
      </c>
      <c r="IB244" s="17" t="str">
        <f t="shared" ca="1" si="568"/>
        <v/>
      </c>
      <c r="IC244" s="17" t="str">
        <f t="shared" ca="1" si="569"/>
        <v/>
      </c>
      <c r="ID244" s="17" t="str">
        <f t="shared" ca="1" si="570"/>
        <v/>
      </c>
      <c r="IE244" s="17" t="str">
        <f t="shared" ca="1" si="571"/>
        <v/>
      </c>
      <c r="IF244" s="17" t="str">
        <f t="shared" ca="1" si="572"/>
        <v/>
      </c>
      <c r="IG244" s="17" t="str">
        <f t="shared" ca="1" si="573"/>
        <v/>
      </c>
      <c r="IH244" s="17" t="str">
        <f t="shared" ca="1" si="574"/>
        <v/>
      </c>
      <c r="II244" s="17" t="str">
        <f t="shared" ca="1" si="575"/>
        <v/>
      </c>
      <c r="IJ244" s="17" t="str">
        <f t="shared" ca="1" si="576"/>
        <v/>
      </c>
      <c r="IK244" s="17" t="str">
        <f t="shared" ca="1" si="577"/>
        <v/>
      </c>
      <c r="IL244" s="17" t="str">
        <f t="shared" ca="1" si="578"/>
        <v/>
      </c>
      <c r="IM244" s="17" t="str">
        <f t="shared" ca="1" si="579"/>
        <v/>
      </c>
      <c r="IN244" s="17" t="str">
        <f t="shared" ca="1" si="580"/>
        <v/>
      </c>
      <c r="IO244" s="17" t="str">
        <f t="shared" ca="1" si="581"/>
        <v/>
      </c>
      <c r="IP244" s="17" t="str">
        <f t="shared" ca="1" si="582"/>
        <v/>
      </c>
      <c r="IQ244" s="17" t="str">
        <f t="shared" ca="1" si="583"/>
        <v/>
      </c>
      <c r="IR244" s="17" t="str">
        <f t="shared" ca="1" si="584"/>
        <v/>
      </c>
      <c r="IS244" s="17" t="str">
        <f t="shared" ca="1" si="585"/>
        <v/>
      </c>
      <c r="IT244" s="17" t="str">
        <f t="shared" ca="1" si="586"/>
        <v/>
      </c>
      <c r="IU244" s="17" t="str">
        <f t="shared" ca="1" si="587"/>
        <v/>
      </c>
      <c r="IV244" s="17" t="str">
        <f t="shared" ca="1" si="588"/>
        <v/>
      </c>
      <c r="IW244" s="17" t="str">
        <f t="shared" ca="1" si="589"/>
        <v/>
      </c>
      <c r="IX244" s="17" t="str">
        <f t="shared" ca="1" si="590"/>
        <v/>
      </c>
      <c r="IY244" s="17" t="str">
        <f t="shared" ca="1" si="591"/>
        <v/>
      </c>
      <c r="IZ244" s="17" t="str">
        <f t="shared" ca="1" si="592"/>
        <v/>
      </c>
      <c r="JA244" s="17" t="str">
        <f t="shared" ca="1" si="593"/>
        <v/>
      </c>
      <c r="JB244" s="17" t="str">
        <f t="shared" ca="1" si="594"/>
        <v/>
      </c>
      <c r="JC244" s="17" t="str">
        <f t="shared" ca="1" si="595"/>
        <v/>
      </c>
      <c r="JD244" s="17" t="str">
        <f t="shared" ca="1" si="596"/>
        <v/>
      </c>
      <c r="JE244" s="17" t="str">
        <f t="shared" ca="1" si="597"/>
        <v/>
      </c>
      <c r="JF244" s="17" t="str">
        <f t="shared" ca="1" si="598"/>
        <v/>
      </c>
      <c r="JG244" s="17" t="str">
        <f t="shared" ca="1" si="599"/>
        <v/>
      </c>
      <c r="JH244" s="17" t="str">
        <f t="shared" ca="1" si="600"/>
        <v/>
      </c>
      <c r="JI244" s="17" t="str">
        <f t="shared" ca="1" si="601"/>
        <v/>
      </c>
      <c r="JJ244" s="17" t="str">
        <f t="shared" ca="1" si="602"/>
        <v/>
      </c>
      <c r="JK244" s="17" t="str">
        <f t="shared" ca="1" si="603"/>
        <v/>
      </c>
      <c r="JL244" s="17" t="str">
        <f t="shared" ca="1" si="604"/>
        <v/>
      </c>
      <c r="JM244" s="17" t="str">
        <f t="shared" ca="1" si="605"/>
        <v/>
      </c>
    </row>
    <row r="245" spans="1:273">
      <c r="A245" s="17" t="str">
        <f t="shared" si="486"/>
        <v>\\\0</v>
      </c>
      <c r="B245" s="17" t="str">
        <f t="shared" si="487"/>
        <v>\\\0</v>
      </c>
      <c r="C245" s="17" t="str">
        <f t="shared" si="488"/>
        <v>\\\0</v>
      </c>
      <c r="D245" s="17" t="str">
        <f t="shared" si="489"/>
        <v>\\\0</v>
      </c>
      <c r="E245" s="17" t="str">
        <f t="shared" si="490"/>
        <v>\\\0</v>
      </c>
      <c r="F245" s="17" t="str">
        <f t="shared" si="491"/>
        <v>\\\0</v>
      </c>
      <c r="G245" s="17" t="str">
        <f t="shared" si="492"/>
        <v>\\\0</v>
      </c>
      <c r="H245" s="17" t="str">
        <f t="shared" si="493"/>
        <v>\\\0</v>
      </c>
      <c r="I245" s="17" t="str">
        <f t="shared" si="494"/>
        <v>\\\0</v>
      </c>
      <c r="J245" s="17" t="str">
        <f t="shared" si="495"/>
        <v>\\\0</v>
      </c>
      <c r="K245" s="17" t="str">
        <f t="shared" si="496"/>
        <v>\\\0</v>
      </c>
      <c r="L245" s="17" t="str">
        <f t="shared" si="497"/>
        <v>\\\0</v>
      </c>
      <c r="M245" s="17" t="str">
        <f t="shared" si="498"/>
        <v>\\\0</v>
      </c>
      <c r="N245" s="17" t="str">
        <f t="shared" si="499"/>
        <v>\\\0</v>
      </c>
      <c r="O245" s="17" t="str">
        <f t="shared" si="500"/>
        <v>\\\0</v>
      </c>
      <c r="P245" s="17" t="str">
        <f t="shared" si="501"/>
        <v>\\\0</v>
      </c>
      <c r="R245" s="17" t="str">
        <f t="shared" si="502"/>
        <v>\\</v>
      </c>
      <c r="S245" s="38"/>
      <c r="T245" s="39"/>
      <c r="U245" s="31"/>
      <c r="V245" s="32"/>
      <c r="W245" s="36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35"/>
      <c r="DS245" s="287"/>
      <c r="DT245" s="36"/>
      <c r="DU245" s="37"/>
      <c r="DV245" s="28">
        <f>IF(AND($S245='자료입력 및 결과표시'!$B$6,COUNTIF($W245:$DR245,'자료입력 및 결과표시'!$C$6)&gt;=1),IF(OR('자료입력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DW245" s="28">
        <f>IF(AND($S245='자료입력 및 결과표시'!$B$7,COUNTIF($W245:$DR245,'자료입력 및 결과표시'!$C$7)&gt;=1),IF(OR('자료입력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DX245" s="28">
        <f>IF(AND($S245='자료입력 및 결과표시'!$B$8,COUNTIF($W245:$DR245,'자료입력 및 결과표시'!$C$8)&gt;=1),IF(OR('자료입력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DY245" s="28">
        <f>IF(AND($S245='자료입력 및 결과표시'!$B$9,COUNTIF($W245:$DR245,'자료입력 및 결과표시'!$C$9)&gt;=1),IF(OR('자료입력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DZ245" s="28">
        <f>IF(AND($S245='자료입력 및 결과표시'!$B$10,COUNTIF($W245:$DR245,'자료입력 및 결과표시'!$C$10)&gt;=1),IF(OR('자료입력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A245" s="28">
        <f>IF(AND($S245='자료입력 및 결과표시'!$B$11,COUNTIF($W245:$DR245,'자료입력 및 결과표시'!$C$11)&gt;=1),IF(OR('자료입력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B245" s="28">
        <f>IF(AND($S245='자료입력 및 결과표시'!$B$12,COUNTIF($W245:$DR245,'자료입력 및 결과표시'!$C$12)&gt;=1),IF(OR('자료입력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C245" s="28">
        <f>IF(AND($S245='자료입력 및 결과표시'!$B$13,COUNTIF($W245:$DR245,'자료입력 및 결과표시'!$C$13)&gt;=1),IF(OR('자료입력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D245" s="28">
        <f>IF(AND($S245='자료입력 및 결과표시'!$B$14,COUNTIF($W245:$DR245,'자료입력 및 결과표시'!$C$14)&gt;=1),IF(OR('자료입력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E245" s="28">
        <f>IF(AND($S245='자료입력 및 결과표시'!$B$15,COUNTIF($W245:$DR245,'자료입력 및 결과표시'!$C$15)&gt;=1),IF(OR('자료입력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F245" s="28">
        <f>IF(AND($S245='자료입력 및 결과표시'!$B$16,COUNTIF($W245:$DR245,'자료입력 및 결과표시'!$C$16)&gt;=1),IF(OR('자료입력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G245" s="28">
        <f>IF(AND($S245='자료입력 및 결과표시'!$B$17,COUNTIF($W245:$DR245,'자료입력 및 결과표시'!$C$17)&gt;=1),IF(OR('자료입력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H245" s="28">
        <f>IF(AND($S245='자료입력 및 결과표시'!$B$18,COUNTIF($W245:$DR245,'자료입력 및 결과표시'!$C$18)&gt;=1),IF(OR('자료입력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I245" s="28">
        <f>IF(AND($S245='자료입력 및 결과표시'!$B$19,COUNTIF($W245:$DR245,'자료입력 및 결과표시'!$C$19)&gt;=1),IF(OR('자료입력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J245" s="28">
        <f>IF(AND($S245='자료입력 및 결과표시'!$B$20,COUNTIF($W245:$DR245,'자료입력 및 결과표시'!$C$20)&gt;=1),IF(OR('자료입력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K245" s="28">
        <f>IF(AND($S245='자료입력 및 결과표시'!$B$21,COUNTIF($W245:$DR245,'자료입력 및 결과표시'!$C$21)&gt;=1),IF(OR('자료입력 및 결과표시'!$B$4+90&gt;=$V245,'자료입력 및 결과표시'!$B$4&lt;$U245),0,IF($V245-'자료입력 및 결과표시'!$B$4-90&gt;='자료입력 및 결과표시'!$E$4,'자료입력 및 결과표시'!$E$4,$V245-'자료입력 및 결과표시'!$B$4-90)),0)</f>
        <v>0</v>
      </c>
      <c r="EL245" s="17">
        <f>IF(AND(S245='자료입력 및 결과표시'!$B$6,COUNTIF('업무중복도(데이터 입력)'!$W245:$DR245,'자료입력 및 결과표시'!$C$6)&gt;=1),1,0)</f>
        <v>0</v>
      </c>
      <c r="EM245" s="17">
        <f>IF(AND(S245='자료입력 및 결과표시'!$B$7,COUNTIF('업무중복도(데이터 입력)'!$W245:$DR245,'자료입력 및 결과표시'!$C$7)&gt;=1),2,0)</f>
        <v>0</v>
      </c>
      <c r="EN245" s="17">
        <f>IF(AND(S245='자료입력 및 결과표시'!$B$8,COUNTIF('업무중복도(데이터 입력)'!$W245:$DR245,'자료입력 및 결과표시'!$C$8)&gt;=1),3,0)</f>
        <v>0</v>
      </c>
      <c r="EO245" s="17">
        <f>IF(AND(S245='자료입력 및 결과표시'!$B$9,COUNTIF('업무중복도(데이터 입력)'!$W245:$DR245,'자료입력 및 결과표시'!$C$9)&gt;=1),4,0)</f>
        <v>0</v>
      </c>
      <c r="EP245" s="17">
        <f>IF(AND(S245='자료입력 및 결과표시'!$B$10,COUNTIF('업무중복도(데이터 입력)'!$W245:$DR245,'자료입력 및 결과표시'!$C$10)&gt;=1),5,0)</f>
        <v>0</v>
      </c>
      <c r="EQ245" s="17">
        <f>IF(AND(S245='자료입력 및 결과표시'!$B$11,COUNTIF('업무중복도(데이터 입력)'!$W245:$DR245,'자료입력 및 결과표시'!$C$11)&gt;=1),6,0)</f>
        <v>0</v>
      </c>
      <c r="ER245" s="17">
        <f>IF(AND(S245='자료입력 및 결과표시'!$B$12,COUNTIF('업무중복도(데이터 입력)'!$W245:$DR245,'자료입력 및 결과표시'!$C$12)&gt;=1),7,0)</f>
        <v>0</v>
      </c>
      <c r="ES245" s="17">
        <f>IF(AND(S245='자료입력 및 결과표시'!$B$13,COUNTIF('업무중복도(데이터 입력)'!$W245:$DR245,'자료입력 및 결과표시'!$C$13)&gt;=1),8,0)</f>
        <v>0</v>
      </c>
      <c r="ET245" s="17">
        <f>IF(AND(S245='자료입력 및 결과표시'!$B$14,COUNTIF('업무중복도(데이터 입력)'!$W245:$DR245,'자료입력 및 결과표시'!$C$14)&gt;=1),9,0)</f>
        <v>0</v>
      </c>
      <c r="EU245" s="17">
        <f>IF(AND(S245='자료입력 및 결과표시'!$B$15,COUNTIF('업무중복도(데이터 입력)'!$W245:$DR245,'자료입력 및 결과표시'!$C$15)&gt;=1),10,0)</f>
        <v>0</v>
      </c>
      <c r="EV245" s="17">
        <f>IF(AND(S245='자료입력 및 결과표시'!$B$16,COUNTIF('업무중복도(데이터 입력)'!$W245:$DR245,'자료입력 및 결과표시'!$C$16)&gt;=1),11,0)</f>
        <v>0</v>
      </c>
      <c r="EW245" s="17">
        <f>IF(AND(S245='자료입력 및 결과표시'!$B$17,COUNTIF('업무중복도(데이터 입력)'!$W245:$DR245,'자료입력 및 결과표시'!$C$17)&gt;=1),12,0)</f>
        <v>0</v>
      </c>
      <c r="EX245" s="17">
        <f>IF(AND(S245='자료입력 및 결과표시'!$B$18,COUNTIF('업무중복도(데이터 입력)'!$W245:$DR245,'자료입력 및 결과표시'!$C$18)&gt;=1),13,0)</f>
        <v>0</v>
      </c>
      <c r="EY245" s="17">
        <f>IF(AND(S245='자료입력 및 결과표시'!$B$19,COUNTIF('업무중복도(데이터 입력)'!$W245:$DR245,'자료입력 및 결과표시'!$C$19)&gt;=1),14,0)</f>
        <v>0</v>
      </c>
      <c r="EZ245" s="17">
        <f>IF(AND(S245='자료입력 및 결과표시'!$B$20,COUNTIF('업무중복도(데이터 입력)'!$W245:$DR245,'자료입력 및 결과표시'!$C$20)&gt;=1),15,0)</f>
        <v>0</v>
      </c>
      <c r="FA245" s="17">
        <f>IF(AND(S245='자료입력 및 결과표시'!$B$21,COUNTIF('업무중복도(데이터 입력)'!$W245:$DR245,'자료입력 및 결과표시'!$C$21)&gt;=1),16,0)</f>
        <v>0</v>
      </c>
      <c r="FD245" s="270" t="str">
        <f ca="1">IFERROR(MATCH('자료입력 및 결과표시'!$C$62,OFFSET($R$3,$FD244,,1000),0)+$FD244,"")</f>
        <v/>
      </c>
      <c r="FE245" s="271" t="str">
        <f t="shared" ca="1" si="503"/>
        <v/>
      </c>
      <c r="FK245" s="17">
        <f t="shared" si="504"/>
        <v>0</v>
      </c>
      <c r="FO245"/>
      <c r="FP245" s="17" t="str">
        <f t="shared" ca="1" si="505"/>
        <v/>
      </c>
      <c r="FQ245" s="270" t="str">
        <f ca="1">IFERROR(MATCH('자료입력 및 결과표시'!$C$62,OFFSET($R$3,$FQ244,,1000),0)+$FQ244,"")</f>
        <v/>
      </c>
      <c r="FR245" s="17" t="str">
        <f t="shared" ca="1" si="506"/>
        <v/>
      </c>
      <c r="FS245" s="17" t="str">
        <f t="shared" ca="1" si="507"/>
        <v/>
      </c>
      <c r="FT245" s="17" t="str">
        <f t="shared" ca="1" si="508"/>
        <v/>
      </c>
      <c r="FU245" s="17" t="str">
        <f t="shared" ca="1" si="509"/>
        <v/>
      </c>
      <c r="FV245" s="17" t="str">
        <f t="shared" ca="1" si="510"/>
        <v/>
      </c>
      <c r="FW245" s="17" t="str">
        <f t="shared" ca="1" si="511"/>
        <v/>
      </c>
      <c r="FX245" s="17" t="str">
        <f t="shared" ca="1" si="512"/>
        <v/>
      </c>
      <c r="FY245" s="17" t="str">
        <f t="shared" ca="1" si="513"/>
        <v/>
      </c>
      <c r="FZ245" s="17" t="str">
        <f t="shared" ca="1" si="514"/>
        <v/>
      </c>
      <c r="GA245" s="17" t="str">
        <f t="shared" ca="1" si="515"/>
        <v/>
      </c>
      <c r="GB245" s="17" t="str">
        <f t="shared" ca="1" si="516"/>
        <v/>
      </c>
      <c r="GC245" s="17" t="str">
        <f t="shared" ca="1" si="517"/>
        <v/>
      </c>
      <c r="GD245" s="17" t="str">
        <f t="shared" ca="1" si="518"/>
        <v/>
      </c>
      <c r="GE245" s="17" t="str">
        <f t="shared" ca="1" si="519"/>
        <v/>
      </c>
      <c r="GF245" s="17" t="str">
        <f t="shared" ca="1" si="520"/>
        <v/>
      </c>
      <c r="GG245" s="17" t="str">
        <f t="shared" ca="1" si="521"/>
        <v/>
      </c>
      <c r="GH245" s="17" t="str">
        <f t="shared" ca="1" si="522"/>
        <v/>
      </c>
      <c r="GI245" s="17" t="str">
        <f t="shared" ca="1" si="523"/>
        <v/>
      </c>
      <c r="GJ245" s="17" t="str">
        <f t="shared" ca="1" si="524"/>
        <v/>
      </c>
      <c r="GK245" s="17" t="str">
        <f t="shared" ca="1" si="525"/>
        <v/>
      </c>
      <c r="GL245" s="17" t="str">
        <f t="shared" ca="1" si="526"/>
        <v/>
      </c>
      <c r="GM245" s="17" t="str">
        <f t="shared" ca="1" si="527"/>
        <v/>
      </c>
      <c r="GN245" s="17" t="str">
        <f t="shared" ca="1" si="528"/>
        <v/>
      </c>
      <c r="GO245" s="17" t="str">
        <f t="shared" ca="1" si="529"/>
        <v/>
      </c>
      <c r="GP245" s="17" t="str">
        <f t="shared" ca="1" si="530"/>
        <v/>
      </c>
      <c r="GQ245" s="17" t="str">
        <f t="shared" ca="1" si="531"/>
        <v/>
      </c>
      <c r="GR245" s="17" t="str">
        <f t="shared" ca="1" si="532"/>
        <v/>
      </c>
      <c r="GS245" s="17" t="str">
        <f t="shared" ca="1" si="533"/>
        <v/>
      </c>
      <c r="GT245" s="17" t="str">
        <f t="shared" ca="1" si="534"/>
        <v/>
      </c>
      <c r="GU245" s="17" t="str">
        <f t="shared" ca="1" si="535"/>
        <v/>
      </c>
      <c r="GV245" s="17" t="str">
        <f t="shared" ca="1" si="536"/>
        <v/>
      </c>
      <c r="GW245" s="17" t="str">
        <f t="shared" ca="1" si="537"/>
        <v/>
      </c>
      <c r="GX245" s="17" t="str">
        <f t="shared" ca="1" si="538"/>
        <v/>
      </c>
      <c r="GY245" s="17" t="str">
        <f t="shared" ca="1" si="539"/>
        <v/>
      </c>
      <c r="GZ245" s="17" t="str">
        <f t="shared" ca="1" si="540"/>
        <v/>
      </c>
      <c r="HA245" s="17" t="str">
        <f t="shared" ca="1" si="541"/>
        <v/>
      </c>
      <c r="HB245" s="17" t="str">
        <f t="shared" ca="1" si="542"/>
        <v/>
      </c>
      <c r="HC245" s="17" t="str">
        <f t="shared" ca="1" si="543"/>
        <v/>
      </c>
      <c r="HD245" s="17" t="str">
        <f t="shared" ca="1" si="544"/>
        <v/>
      </c>
      <c r="HE245" s="17" t="str">
        <f t="shared" ca="1" si="545"/>
        <v/>
      </c>
      <c r="HF245" s="17" t="str">
        <f t="shared" ca="1" si="546"/>
        <v/>
      </c>
      <c r="HG245" s="17" t="str">
        <f t="shared" ca="1" si="547"/>
        <v/>
      </c>
      <c r="HH245" s="17" t="str">
        <f t="shared" ca="1" si="548"/>
        <v/>
      </c>
      <c r="HI245" s="17" t="str">
        <f t="shared" ca="1" si="549"/>
        <v/>
      </c>
      <c r="HJ245" s="17" t="str">
        <f t="shared" ca="1" si="550"/>
        <v/>
      </c>
      <c r="HK245" s="17" t="str">
        <f t="shared" ca="1" si="551"/>
        <v/>
      </c>
      <c r="HL245" s="17" t="str">
        <f t="shared" ca="1" si="552"/>
        <v/>
      </c>
      <c r="HM245" s="17" t="str">
        <f t="shared" ca="1" si="553"/>
        <v/>
      </c>
      <c r="HN245" s="17" t="str">
        <f t="shared" ca="1" si="554"/>
        <v/>
      </c>
      <c r="HO245" s="17" t="str">
        <f t="shared" ca="1" si="555"/>
        <v/>
      </c>
      <c r="HP245" s="17" t="str">
        <f t="shared" ca="1" si="556"/>
        <v/>
      </c>
      <c r="HQ245" s="17" t="str">
        <f t="shared" ca="1" si="557"/>
        <v/>
      </c>
      <c r="HR245" s="17" t="str">
        <f t="shared" ca="1" si="558"/>
        <v/>
      </c>
      <c r="HS245" s="17" t="str">
        <f t="shared" ca="1" si="559"/>
        <v/>
      </c>
      <c r="HT245" s="17" t="str">
        <f t="shared" ca="1" si="560"/>
        <v/>
      </c>
      <c r="HU245" s="17" t="str">
        <f t="shared" ca="1" si="561"/>
        <v/>
      </c>
      <c r="HV245" s="17" t="str">
        <f t="shared" ca="1" si="562"/>
        <v/>
      </c>
      <c r="HW245" s="17" t="str">
        <f t="shared" ca="1" si="563"/>
        <v/>
      </c>
      <c r="HX245" s="17" t="str">
        <f t="shared" ca="1" si="564"/>
        <v/>
      </c>
      <c r="HY245" s="17" t="str">
        <f t="shared" ca="1" si="565"/>
        <v/>
      </c>
      <c r="HZ245" s="17" t="str">
        <f t="shared" ca="1" si="566"/>
        <v/>
      </c>
      <c r="IA245" s="17" t="str">
        <f t="shared" ca="1" si="567"/>
        <v/>
      </c>
      <c r="IB245" s="17" t="str">
        <f t="shared" ca="1" si="568"/>
        <v/>
      </c>
      <c r="IC245" s="17" t="str">
        <f t="shared" ca="1" si="569"/>
        <v/>
      </c>
      <c r="ID245" s="17" t="str">
        <f t="shared" ca="1" si="570"/>
        <v/>
      </c>
      <c r="IE245" s="17" t="str">
        <f t="shared" ca="1" si="571"/>
        <v/>
      </c>
      <c r="IF245" s="17" t="str">
        <f t="shared" ca="1" si="572"/>
        <v/>
      </c>
      <c r="IG245" s="17" t="str">
        <f t="shared" ca="1" si="573"/>
        <v/>
      </c>
      <c r="IH245" s="17" t="str">
        <f t="shared" ca="1" si="574"/>
        <v/>
      </c>
      <c r="II245" s="17" t="str">
        <f t="shared" ca="1" si="575"/>
        <v/>
      </c>
      <c r="IJ245" s="17" t="str">
        <f t="shared" ca="1" si="576"/>
        <v/>
      </c>
      <c r="IK245" s="17" t="str">
        <f t="shared" ca="1" si="577"/>
        <v/>
      </c>
      <c r="IL245" s="17" t="str">
        <f t="shared" ca="1" si="578"/>
        <v/>
      </c>
      <c r="IM245" s="17" t="str">
        <f t="shared" ca="1" si="579"/>
        <v/>
      </c>
      <c r="IN245" s="17" t="str">
        <f t="shared" ca="1" si="580"/>
        <v/>
      </c>
      <c r="IO245" s="17" t="str">
        <f t="shared" ca="1" si="581"/>
        <v/>
      </c>
      <c r="IP245" s="17" t="str">
        <f t="shared" ca="1" si="582"/>
        <v/>
      </c>
      <c r="IQ245" s="17" t="str">
        <f t="shared" ca="1" si="583"/>
        <v/>
      </c>
      <c r="IR245" s="17" t="str">
        <f t="shared" ca="1" si="584"/>
        <v/>
      </c>
      <c r="IS245" s="17" t="str">
        <f t="shared" ca="1" si="585"/>
        <v/>
      </c>
      <c r="IT245" s="17" t="str">
        <f t="shared" ca="1" si="586"/>
        <v/>
      </c>
      <c r="IU245" s="17" t="str">
        <f t="shared" ca="1" si="587"/>
        <v/>
      </c>
      <c r="IV245" s="17" t="str">
        <f t="shared" ca="1" si="588"/>
        <v/>
      </c>
      <c r="IW245" s="17" t="str">
        <f t="shared" ca="1" si="589"/>
        <v/>
      </c>
      <c r="IX245" s="17" t="str">
        <f t="shared" ca="1" si="590"/>
        <v/>
      </c>
      <c r="IY245" s="17" t="str">
        <f t="shared" ca="1" si="591"/>
        <v/>
      </c>
      <c r="IZ245" s="17" t="str">
        <f t="shared" ca="1" si="592"/>
        <v/>
      </c>
      <c r="JA245" s="17" t="str">
        <f t="shared" ca="1" si="593"/>
        <v/>
      </c>
      <c r="JB245" s="17" t="str">
        <f t="shared" ca="1" si="594"/>
        <v/>
      </c>
      <c r="JC245" s="17" t="str">
        <f t="shared" ca="1" si="595"/>
        <v/>
      </c>
      <c r="JD245" s="17" t="str">
        <f t="shared" ca="1" si="596"/>
        <v/>
      </c>
      <c r="JE245" s="17" t="str">
        <f t="shared" ca="1" si="597"/>
        <v/>
      </c>
      <c r="JF245" s="17" t="str">
        <f t="shared" ca="1" si="598"/>
        <v/>
      </c>
      <c r="JG245" s="17" t="str">
        <f t="shared" ca="1" si="599"/>
        <v/>
      </c>
      <c r="JH245" s="17" t="str">
        <f t="shared" ca="1" si="600"/>
        <v/>
      </c>
      <c r="JI245" s="17" t="str">
        <f t="shared" ca="1" si="601"/>
        <v/>
      </c>
      <c r="JJ245" s="17" t="str">
        <f t="shared" ca="1" si="602"/>
        <v/>
      </c>
      <c r="JK245" s="17" t="str">
        <f t="shared" ca="1" si="603"/>
        <v/>
      </c>
      <c r="JL245" s="17" t="str">
        <f t="shared" ca="1" si="604"/>
        <v/>
      </c>
      <c r="JM245" s="17" t="str">
        <f t="shared" ca="1" si="605"/>
        <v/>
      </c>
    </row>
    <row r="246" spans="1:273">
      <c r="A246" s="17" t="str">
        <f t="shared" si="486"/>
        <v>\\\0</v>
      </c>
      <c r="B246" s="17" t="str">
        <f t="shared" si="487"/>
        <v>\\\0</v>
      </c>
      <c r="C246" s="17" t="str">
        <f t="shared" si="488"/>
        <v>\\\0</v>
      </c>
      <c r="D246" s="17" t="str">
        <f t="shared" si="489"/>
        <v>\\\0</v>
      </c>
      <c r="E246" s="17" t="str">
        <f t="shared" si="490"/>
        <v>\\\0</v>
      </c>
      <c r="F246" s="17" t="str">
        <f t="shared" si="491"/>
        <v>\\\0</v>
      </c>
      <c r="G246" s="17" t="str">
        <f t="shared" si="492"/>
        <v>\\\0</v>
      </c>
      <c r="H246" s="17" t="str">
        <f t="shared" si="493"/>
        <v>\\\0</v>
      </c>
      <c r="I246" s="17" t="str">
        <f t="shared" si="494"/>
        <v>\\\0</v>
      </c>
      <c r="J246" s="17" t="str">
        <f t="shared" si="495"/>
        <v>\\\0</v>
      </c>
      <c r="K246" s="17" t="str">
        <f t="shared" si="496"/>
        <v>\\\0</v>
      </c>
      <c r="L246" s="17" t="str">
        <f t="shared" si="497"/>
        <v>\\\0</v>
      </c>
      <c r="M246" s="17" t="str">
        <f t="shared" si="498"/>
        <v>\\\0</v>
      </c>
      <c r="N246" s="17" t="str">
        <f t="shared" si="499"/>
        <v>\\\0</v>
      </c>
      <c r="O246" s="17" t="str">
        <f t="shared" si="500"/>
        <v>\\\0</v>
      </c>
      <c r="P246" s="17" t="str">
        <f t="shared" si="501"/>
        <v>\\\0</v>
      </c>
      <c r="R246" s="17" t="str">
        <f t="shared" si="502"/>
        <v>\\</v>
      </c>
      <c r="S246" s="38"/>
      <c r="T246" s="39"/>
      <c r="U246" s="31"/>
      <c r="V246" s="32"/>
      <c r="W246" s="36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35"/>
      <c r="DS246" s="287"/>
      <c r="DT246" s="36"/>
      <c r="DU246" s="37"/>
      <c r="DV246" s="28">
        <f>IF(AND($S246='자료입력 및 결과표시'!$B$6,COUNTIF($W246:$DR246,'자료입력 및 결과표시'!$C$6)&gt;=1),IF(OR('자료입력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DW246" s="28">
        <f>IF(AND($S246='자료입력 및 결과표시'!$B$7,COUNTIF($W246:$DR246,'자료입력 및 결과표시'!$C$7)&gt;=1),IF(OR('자료입력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DX246" s="28">
        <f>IF(AND($S246='자료입력 및 결과표시'!$B$8,COUNTIF($W246:$DR246,'자료입력 및 결과표시'!$C$8)&gt;=1),IF(OR('자료입력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DY246" s="28">
        <f>IF(AND($S246='자료입력 및 결과표시'!$B$9,COUNTIF($W246:$DR246,'자료입력 및 결과표시'!$C$9)&gt;=1),IF(OR('자료입력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DZ246" s="28">
        <f>IF(AND($S246='자료입력 및 결과표시'!$B$10,COUNTIF($W246:$DR246,'자료입력 및 결과표시'!$C$10)&gt;=1),IF(OR('자료입력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A246" s="28">
        <f>IF(AND($S246='자료입력 및 결과표시'!$B$11,COUNTIF($W246:$DR246,'자료입력 및 결과표시'!$C$11)&gt;=1),IF(OR('자료입력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B246" s="28">
        <f>IF(AND($S246='자료입력 및 결과표시'!$B$12,COUNTIF($W246:$DR246,'자료입력 및 결과표시'!$C$12)&gt;=1),IF(OR('자료입력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C246" s="28">
        <f>IF(AND($S246='자료입력 및 결과표시'!$B$13,COUNTIF($W246:$DR246,'자료입력 및 결과표시'!$C$13)&gt;=1),IF(OR('자료입력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D246" s="28">
        <f>IF(AND($S246='자료입력 및 결과표시'!$B$14,COUNTIF($W246:$DR246,'자료입력 및 결과표시'!$C$14)&gt;=1),IF(OR('자료입력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E246" s="28">
        <f>IF(AND($S246='자료입력 및 결과표시'!$B$15,COUNTIF($W246:$DR246,'자료입력 및 결과표시'!$C$15)&gt;=1),IF(OR('자료입력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F246" s="28">
        <f>IF(AND($S246='자료입력 및 결과표시'!$B$16,COUNTIF($W246:$DR246,'자료입력 및 결과표시'!$C$16)&gt;=1),IF(OR('자료입력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G246" s="28">
        <f>IF(AND($S246='자료입력 및 결과표시'!$B$17,COUNTIF($W246:$DR246,'자료입력 및 결과표시'!$C$17)&gt;=1),IF(OR('자료입력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H246" s="28">
        <f>IF(AND($S246='자료입력 및 결과표시'!$B$18,COUNTIF($W246:$DR246,'자료입력 및 결과표시'!$C$18)&gt;=1),IF(OR('자료입력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I246" s="28">
        <f>IF(AND($S246='자료입력 및 결과표시'!$B$19,COUNTIF($W246:$DR246,'자료입력 및 결과표시'!$C$19)&gt;=1),IF(OR('자료입력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J246" s="28">
        <f>IF(AND($S246='자료입력 및 결과표시'!$B$20,COUNTIF($W246:$DR246,'자료입력 및 결과표시'!$C$20)&gt;=1),IF(OR('자료입력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K246" s="28">
        <f>IF(AND($S246='자료입력 및 결과표시'!$B$21,COUNTIF($W246:$DR246,'자료입력 및 결과표시'!$C$21)&gt;=1),IF(OR('자료입력 및 결과표시'!$B$4+90&gt;=$V246,'자료입력 및 결과표시'!$B$4&lt;$U246),0,IF($V246-'자료입력 및 결과표시'!$B$4-90&gt;='자료입력 및 결과표시'!$E$4,'자료입력 및 결과표시'!$E$4,$V246-'자료입력 및 결과표시'!$B$4-90)),0)</f>
        <v>0</v>
      </c>
      <c r="EL246" s="17">
        <f>IF(AND(S246='자료입력 및 결과표시'!$B$6,COUNTIF('업무중복도(데이터 입력)'!$W246:$DR246,'자료입력 및 결과표시'!$C$6)&gt;=1),1,0)</f>
        <v>0</v>
      </c>
      <c r="EM246" s="17">
        <f>IF(AND(S246='자료입력 및 결과표시'!$B$7,COUNTIF('업무중복도(데이터 입력)'!$W246:$DR246,'자료입력 및 결과표시'!$C$7)&gt;=1),2,0)</f>
        <v>0</v>
      </c>
      <c r="EN246" s="17">
        <f>IF(AND(S246='자료입력 및 결과표시'!$B$8,COUNTIF('업무중복도(데이터 입력)'!$W246:$DR246,'자료입력 및 결과표시'!$C$8)&gt;=1),3,0)</f>
        <v>0</v>
      </c>
      <c r="EO246" s="17">
        <f>IF(AND(S246='자료입력 및 결과표시'!$B$9,COUNTIF('업무중복도(데이터 입력)'!$W246:$DR246,'자료입력 및 결과표시'!$C$9)&gt;=1),4,0)</f>
        <v>0</v>
      </c>
      <c r="EP246" s="17">
        <f>IF(AND(S246='자료입력 및 결과표시'!$B$10,COUNTIF('업무중복도(데이터 입력)'!$W246:$DR246,'자료입력 및 결과표시'!$C$10)&gt;=1),5,0)</f>
        <v>0</v>
      </c>
      <c r="EQ246" s="17">
        <f>IF(AND(S246='자료입력 및 결과표시'!$B$11,COUNTIF('업무중복도(데이터 입력)'!$W246:$DR246,'자료입력 및 결과표시'!$C$11)&gt;=1),6,0)</f>
        <v>0</v>
      </c>
      <c r="ER246" s="17">
        <f>IF(AND(S246='자료입력 및 결과표시'!$B$12,COUNTIF('업무중복도(데이터 입력)'!$W246:$DR246,'자료입력 및 결과표시'!$C$12)&gt;=1),7,0)</f>
        <v>0</v>
      </c>
      <c r="ES246" s="17">
        <f>IF(AND(S246='자료입력 및 결과표시'!$B$13,COUNTIF('업무중복도(데이터 입력)'!$W246:$DR246,'자료입력 및 결과표시'!$C$13)&gt;=1),8,0)</f>
        <v>0</v>
      </c>
      <c r="ET246" s="17">
        <f>IF(AND(S246='자료입력 및 결과표시'!$B$14,COUNTIF('업무중복도(데이터 입력)'!$W246:$DR246,'자료입력 및 결과표시'!$C$14)&gt;=1),9,0)</f>
        <v>0</v>
      </c>
      <c r="EU246" s="17">
        <f>IF(AND(S246='자료입력 및 결과표시'!$B$15,COUNTIF('업무중복도(데이터 입력)'!$W246:$DR246,'자료입력 및 결과표시'!$C$15)&gt;=1),10,0)</f>
        <v>0</v>
      </c>
      <c r="EV246" s="17">
        <f>IF(AND(S246='자료입력 및 결과표시'!$B$16,COUNTIF('업무중복도(데이터 입력)'!$W246:$DR246,'자료입력 및 결과표시'!$C$16)&gt;=1),11,0)</f>
        <v>0</v>
      </c>
      <c r="EW246" s="17">
        <f>IF(AND(S246='자료입력 및 결과표시'!$B$17,COUNTIF('업무중복도(데이터 입력)'!$W246:$DR246,'자료입력 및 결과표시'!$C$17)&gt;=1),12,0)</f>
        <v>0</v>
      </c>
      <c r="EX246" s="17">
        <f>IF(AND(S246='자료입력 및 결과표시'!$B$18,COUNTIF('업무중복도(데이터 입력)'!$W246:$DR246,'자료입력 및 결과표시'!$C$18)&gt;=1),13,0)</f>
        <v>0</v>
      </c>
      <c r="EY246" s="17">
        <f>IF(AND(S246='자료입력 및 결과표시'!$B$19,COUNTIF('업무중복도(데이터 입력)'!$W246:$DR246,'자료입력 및 결과표시'!$C$19)&gt;=1),14,0)</f>
        <v>0</v>
      </c>
      <c r="EZ246" s="17">
        <f>IF(AND(S246='자료입력 및 결과표시'!$B$20,COUNTIF('업무중복도(데이터 입력)'!$W246:$DR246,'자료입력 및 결과표시'!$C$20)&gt;=1),15,0)</f>
        <v>0</v>
      </c>
      <c r="FA246" s="17">
        <f>IF(AND(S246='자료입력 및 결과표시'!$B$21,COUNTIF('업무중복도(데이터 입력)'!$W246:$DR246,'자료입력 및 결과표시'!$C$21)&gt;=1),16,0)</f>
        <v>0</v>
      </c>
      <c r="FD246" s="270" t="str">
        <f ca="1">IFERROR(MATCH('자료입력 및 결과표시'!$C$62,OFFSET($R$3,$FD245,,1000),0)+$FD245,"")</f>
        <v/>
      </c>
      <c r="FE246" s="271" t="str">
        <f t="shared" ca="1" si="503"/>
        <v/>
      </c>
      <c r="FK246" s="17">
        <f t="shared" si="504"/>
        <v>0</v>
      </c>
      <c r="FO246"/>
      <c r="FP246" s="17" t="str">
        <f t="shared" ca="1" si="505"/>
        <v/>
      </c>
      <c r="FQ246" s="270" t="str">
        <f ca="1">IFERROR(MATCH('자료입력 및 결과표시'!$C$62,OFFSET($R$3,$FQ245,,1000),0)+$FQ245,"")</f>
        <v/>
      </c>
      <c r="FR246" s="17" t="str">
        <f t="shared" ca="1" si="506"/>
        <v/>
      </c>
      <c r="FS246" s="17" t="str">
        <f t="shared" ca="1" si="507"/>
        <v/>
      </c>
      <c r="FT246" s="17" t="str">
        <f t="shared" ca="1" si="508"/>
        <v/>
      </c>
      <c r="FU246" s="17" t="str">
        <f t="shared" ca="1" si="509"/>
        <v/>
      </c>
      <c r="FV246" s="17" t="str">
        <f t="shared" ca="1" si="510"/>
        <v/>
      </c>
      <c r="FW246" s="17" t="str">
        <f t="shared" ca="1" si="511"/>
        <v/>
      </c>
      <c r="FX246" s="17" t="str">
        <f t="shared" ca="1" si="512"/>
        <v/>
      </c>
      <c r="FY246" s="17" t="str">
        <f t="shared" ca="1" si="513"/>
        <v/>
      </c>
      <c r="FZ246" s="17" t="str">
        <f t="shared" ca="1" si="514"/>
        <v/>
      </c>
      <c r="GA246" s="17" t="str">
        <f t="shared" ca="1" si="515"/>
        <v/>
      </c>
      <c r="GB246" s="17" t="str">
        <f t="shared" ca="1" si="516"/>
        <v/>
      </c>
      <c r="GC246" s="17" t="str">
        <f t="shared" ca="1" si="517"/>
        <v/>
      </c>
      <c r="GD246" s="17" t="str">
        <f t="shared" ca="1" si="518"/>
        <v/>
      </c>
      <c r="GE246" s="17" t="str">
        <f t="shared" ca="1" si="519"/>
        <v/>
      </c>
      <c r="GF246" s="17" t="str">
        <f t="shared" ca="1" si="520"/>
        <v/>
      </c>
      <c r="GG246" s="17" t="str">
        <f t="shared" ca="1" si="521"/>
        <v/>
      </c>
      <c r="GH246" s="17" t="str">
        <f t="shared" ca="1" si="522"/>
        <v/>
      </c>
      <c r="GI246" s="17" t="str">
        <f t="shared" ca="1" si="523"/>
        <v/>
      </c>
      <c r="GJ246" s="17" t="str">
        <f t="shared" ca="1" si="524"/>
        <v/>
      </c>
      <c r="GK246" s="17" t="str">
        <f t="shared" ca="1" si="525"/>
        <v/>
      </c>
      <c r="GL246" s="17" t="str">
        <f t="shared" ca="1" si="526"/>
        <v/>
      </c>
      <c r="GM246" s="17" t="str">
        <f t="shared" ca="1" si="527"/>
        <v/>
      </c>
      <c r="GN246" s="17" t="str">
        <f t="shared" ca="1" si="528"/>
        <v/>
      </c>
      <c r="GO246" s="17" t="str">
        <f t="shared" ca="1" si="529"/>
        <v/>
      </c>
      <c r="GP246" s="17" t="str">
        <f t="shared" ca="1" si="530"/>
        <v/>
      </c>
      <c r="GQ246" s="17" t="str">
        <f t="shared" ca="1" si="531"/>
        <v/>
      </c>
      <c r="GR246" s="17" t="str">
        <f t="shared" ca="1" si="532"/>
        <v/>
      </c>
      <c r="GS246" s="17" t="str">
        <f t="shared" ca="1" si="533"/>
        <v/>
      </c>
      <c r="GT246" s="17" t="str">
        <f t="shared" ca="1" si="534"/>
        <v/>
      </c>
      <c r="GU246" s="17" t="str">
        <f t="shared" ca="1" si="535"/>
        <v/>
      </c>
      <c r="GV246" s="17" t="str">
        <f t="shared" ca="1" si="536"/>
        <v/>
      </c>
      <c r="GW246" s="17" t="str">
        <f t="shared" ca="1" si="537"/>
        <v/>
      </c>
      <c r="GX246" s="17" t="str">
        <f t="shared" ca="1" si="538"/>
        <v/>
      </c>
      <c r="GY246" s="17" t="str">
        <f t="shared" ca="1" si="539"/>
        <v/>
      </c>
      <c r="GZ246" s="17" t="str">
        <f t="shared" ca="1" si="540"/>
        <v/>
      </c>
      <c r="HA246" s="17" t="str">
        <f t="shared" ca="1" si="541"/>
        <v/>
      </c>
      <c r="HB246" s="17" t="str">
        <f t="shared" ca="1" si="542"/>
        <v/>
      </c>
      <c r="HC246" s="17" t="str">
        <f t="shared" ca="1" si="543"/>
        <v/>
      </c>
      <c r="HD246" s="17" t="str">
        <f t="shared" ca="1" si="544"/>
        <v/>
      </c>
      <c r="HE246" s="17" t="str">
        <f t="shared" ca="1" si="545"/>
        <v/>
      </c>
      <c r="HF246" s="17" t="str">
        <f t="shared" ca="1" si="546"/>
        <v/>
      </c>
      <c r="HG246" s="17" t="str">
        <f t="shared" ca="1" si="547"/>
        <v/>
      </c>
      <c r="HH246" s="17" t="str">
        <f t="shared" ca="1" si="548"/>
        <v/>
      </c>
      <c r="HI246" s="17" t="str">
        <f t="shared" ca="1" si="549"/>
        <v/>
      </c>
      <c r="HJ246" s="17" t="str">
        <f t="shared" ca="1" si="550"/>
        <v/>
      </c>
      <c r="HK246" s="17" t="str">
        <f t="shared" ca="1" si="551"/>
        <v/>
      </c>
      <c r="HL246" s="17" t="str">
        <f t="shared" ca="1" si="552"/>
        <v/>
      </c>
      <c r="HM246" s="17" t="str">
        <f t="shared" ca="1" si="553"/>
        <v/>
      </c>
      <c r="HN246" s="17" t="str">
        <f t="shared" ca="1" si="554"/>
        <v/>
      </c>
      <c r="HO246" s="17" t="str">
        <f t="shared" ca="1" si="555"/>
        <v/>
      </c>
      <c r="HP246" s="17" t="str">
        <f t="shared" ca="1" si="556"/>
        <v/>
      </c>
      <c r="HQ246" s="17" t="str">
        <f t="shared" ca="1" si="557"/>
        <v/>
      </c>
      <c r="HR246" s="17" t="str">
        <f t="shared" ca="1" si="558"/>
        <v/>
      </c>
      <c r="HS246" s="17" t="str">
        <f t="shared" ca="1" si="559"/>
        <v/>
      </c>
      <c r="HT246" s="17" t="str">
        <f t="shared" ca="1" si="560"/>
        <v/>
      </c>
      <c r="HU246" s="17" t="str">
        <f t="shared" ca="1" si="561"/>
        <v/>
      </c>
      <c r="HV246" s="17" t="str">
        <f t="shared" ca="1" si="562"/>
        <v/>
      </c>
      <c r="HW246" s="17" t="str">
        <f t="shared" ca="1" si="563"/>
        <v/>
      </c>
      <c r="HX246" s="17" t="str">
        <f t="shared" ca="1" si="564"/>
        <v/>
      </c>
      <c r="HY246" s="17" t="str">
        <f t="shared" ca="1" si="565"/>
        <v/>
      </c>
      <c r="HZ246" s="17" t="str">
        <f t="shared" ca="1" si="566"/>
        <v/>
      </c>
      <c r="IA246" s="17" t="str">
        <f t="shared" ca="1" si="567"/>
        <v/>
      </c>
      <c r="IB246" s="17" t="str">
        <f t="shared" ca="1" si="568"/>
        <v/>
      </c>
      <c r="IC246" s="17" t="str">
        <f t="shared" ca="1" si="569"/>
        <v/>
      </c>
      <c r="ID246" s="17" t="str">
        <f t="shared" ca="1" si="570"/>
        <v/>
      </c>
      <c r="IE246" s="17" t="str">
        <f t="shared" ca="1" si="571"/>
        <v/>
      </c>
      <c r="IF246" s="17" t="str">
        <f t="shared" ca="1" si="572"/>
        <v/>
      </c>
      <c r="IG246" s="17" t="str">
        <f t="shared" ca="1" si="573"/>
        <v/>
      </c>
      <c r="IH246" s="17" t="str">
        <f t="shared" ca="1" si="574"/>
        <v/>
      </c>
      <c r="II246" s="17" t="str">
        <f t="shared" ca="1" si="575"/>
        <v/>
      </c>
      <c r="IJ246" s="17" t="str">
        <f t="shared" ca="1" si="576"/>
        <v/>
      </c>
      <c r="IK246" s="17" t="str">
        <f t="shared" ca="1" si="577"/>
        <v/>
      </c>
      <c r="IL246" s="17" t="str">
        <f t="shared" ca="1" si="578"/>
        <v/>
      </c>
      <c r="IM246" s="17" t="str">
        <f t="shared" ca="1" si="579"/>
        <v/>
      </c>
      <c r="IN246" s="17" t="str">
        <f t="shared" ca="1" si="580"/>
        <v/>
      </c>
      <c r="IO246" s="17" t="str">
        <f t="shared" ca="1" si="581"/>
        <v/>
      </c>
      <c r="IP246" s="17" t="str">
        <f t="shared" ca="1" si="582"/>
        <v/>
      </c>
      <c r="IQ246" s="17" t="str">
        <f t="shared" ca="1" si="583"/>
        <v/>
      </c>
      <c r="IR246" s="17" t="str">
        <f t="shared" ca="1" si="584"/>
        <v/>
      </c>
      <c r="IS246" s="17" t="str">
        <f t="shared" ca="1" si="585"/>
        <v/>
      </c>
      <c r="IT246" s="17" t="str">
        <f t="shared" ca="1" si="586"/>
        <v/>
      </c>
      <c r="IU246" s="17" t="str">
        <f t="shared" ca="1" si="587"/>
        <v/>
      </c>
      <c r="IV246" s="17" t="str">
        <f t="shared" ca="1" si="588"/>
        <v/>
      </c>
      <c r="IW246" s="17" t="str">
        <f t="shared" ca="1" si="589"/>
        <v/>
      </c>
      <c r="IX246" s="17" t="str">
        <f t="shared" ca="1" si="590"/>
        <v/>
      </c>
      <c r="IY246" s="17" t="str">
        <f t="shared" ca="1" si="591"/>
        <v/>
      </c>
      <c r="IZ246" s="17" t="str">
        <f t="shared" ca="1" si="592"/>
        <v/>
      </c>
      <c r="JA246" s="17" t="str">
        <f t="shared" ca="1" si="593"/>
        <v/>
      </c>
      <c r="JB246" s="17" t="str">
        <f t="shared" ca="1" si="594"/>
        <v/>
      </c>
      <c r="JC246" s="17" t="str">
        <f t="shared" ca="1" si="595"/>
        <v/>
      </c>
      <c r="JD246" s="17" t="str">
        <f t="shared" ca="1" si="596"/>
        <v/>
      </c>
      <c r="JE246" s="17" t="str">
        <f t="shared" ca="1" si="597"/>
        <v/>
      </c>
      <c r="JF246" s="17" t="str">
        <f t="shared" ca="1" si="598"/>
        <v/>
      </c>
      <c r="JG246" s="17" t="str">
        <f t="shared" ca="1" si="599"/>
        <v/>
      </c>
      <c r="JH246" s="17" t="str">
        <f t="shared" ca="1" si="600"/>
        <v/>
      </c>
      <c r="JI246" s="17" t="str">
        <f t="shared" ca="1" si="601"/>
        <v/>
      </c>
      <c r="JJ246" s="17" t="str">
        <f t="shared" ca="1" si="602"/>
        <v/>
      </c>
      <c r="JK246" s="17" t="str">
        <f t="shared" ca="1" si="603"/>
        <v/>
      </c>
      <c r="JL246" s="17" t="str">
        <f t="shared" ca="1" si="604"/>
        <v/>
      </c>
      <c r="JM246" s="17" t="str">
        <f t="shared" ca="1" si="605"/>
        <v/>
      </c>
    </row>
    <row r="247" spans="1:273">
      <c r="A247" s="17" t="str">
        <f t="shared" si="486"/>
        <v>\\\0</v>
      </c>
      <c r="B247" s="17" t="str">
        <f t="shared" si="487"/>
        <v>\\\0</v>
      </c>
      <c r="C247" s="17" t="str">
        <f t="shared" si="488"/>
        <v>\\\0</v>
      </c>
      <c r="D247" s="17" t="str">
        <f t="shared" si="489"/>
        <v>\\\0</v>
      </c>
      <c r="E247" s="17" t="str">
        <f t="shared" si="490"/>
        <v>\\\0</v>
      </c>
      <c r="F247" s="17" t="str">
        <f t="shared" si="491"/>
        <v>\\\0</v>
      </c>
      <c r="G247" s="17" t="str">
        <f t="shared" si="492"/>
        <v>\\\0</v>
      </c>
      <c r="H247" s="17" t="str">
        <f t="shared" si="493"/>
        <v>\\\0</v>
      </c>
      <c r="I247" s="17" t="str">
        <f t="shared" si="494"/>
        <v>\\\0</v>
      </c>
      <c r="J247" s="17" t="str">
        <f t="shared" si="495"/>
        <v>\\\0</v>
      </c>
      <c r="K247" s="17" t="str">
        <f t="shared" si="496"/>
        <v>\\\0</v>
      </c>
      <c r="L247" s="17" t="str">
        <f t="shared" si="497"/>
        <v>\\\0</v>
      </c>
      <c r="M247" s="17" t="str">
        <f t="shared" si="498"/>
        <v>\\\0</v>
      </c>
      <c r="N247" s="17" t="str">
        <f t="shared" si="499"/>
        <v>\\\0</v>
      </c>
      <c r="O247" s="17" t="str">
        <f t="shared" si="500"/>
        <v>\\\0</v>
      </c>
      <c r="P247" s="17" t="str">
        <f t="shared" si="501"/>
        <v>\\\0</v>
      </c>
      <c r="R247" s="17" t="str">
        <f t="shared" si="502"/>
        <v>\\</v>
      </c>
      <c r="S247" s="38"/>
      <c r="T247" s="39"/>
      <c r="U247" s="31"/>
      <c r="V247" s="32"/>
      <c r="W247" s="36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35"/>
      <c r="DS247" s="287"/>
      <c r="DT247" s="36"/>
      <c r="DU247" s="37"/>
      <c r="DV247" s="28">
        <f>IF(AND($S247='자료입력 및 결과표시'!$B$6,COUNTIF($W247:$DR247,'자료입력 및 결과표시'!$C$6)&gt;=1),IF(OR('자료입력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DW247" s="28">
        <f>IF(AND($S247='자료입력 및 결과표시'!$B$7,COUNTIF($W247:$DR247,'자료입력 및 결과표시'!$C$7)&gt;=1),IF(OR('자료입력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DX247" s="28">
        <f>IF(AND($S247='자료입력 및 결과표시'!$B$8,COUNTIF($W247:$DR247,'자료입력 및 결과표시'!$C$8)&gt;=1),IF(OR('자료입력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DY247" s="28">
        <f>IF(AND($S247='자료입력 및 결과표시'!$B$9,COUNTIF($W247:$DR247,'자료입력 및 결과표시'!$C$9)&gt;=1),IF(OR('자료입력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DZ247" s="28">
        <f>IF(AND($S247='자료입력 및 결과표시'!$B$10,COUNTIF($W247:$DR247,'자료입력 및 결과표시'!$C$10)&gt;=1),IF(OR('자료입력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A247" s="28">
        <f>IF(AND($S247='자료입력 및 결과표시'!$B$11,COUNTIF($W247:$DR247,'자료입력 및 결과표시'!$C$11)&gt;=1),IF(OR('자료입력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B247" s="28">
        <f>IF(AND($S247='자료입력 및 결과표시'!$B$12,COUNTIF($W247:$DR247,'자료입력 및 결과표시'!$C$12)&gt;=1),IF(OR('자료입력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C247" s="28">
        <f>IF(AND($S247='자료입력 및 결과표시'!$B$13,COUNTIF($W247:$DR247,'자료입력 및 결과표시'!$C$13)&gt;=1),IF(OR('자료입력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D247" s="28">
        <f>IF(AND($S247='자료입력 및 결과표시'!$B$14,COUNTIF($W247:$DR247,'자료입력 및 결과표시'!$C$14)&gt;=1),IF(OR('자료입력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E247" s="28">
        <f>IF(AND($S247='자료입력 및 결과표시'!$B$15,COUNTIF($W247:$DR247,'자료입력 및 결과표시'!$C$15)&gt;=1),IF(OR('자료입력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F247" s="28">
        <f>IF(AND($S247='자료입력 및 결과표시'!$B$16,COUNTIF($W247:$DR247,'자료입력 및 결과표시'!$C$16)&gt;=1),IF(OR('자료입력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G247" s="28">
        <f>IF(AND($S247='자료입력 및 결과표시'!$B$17,COUNTIF($W247:$DR247,'자료입력 및 결과표시'!$C$17)&gt;=1),IF(OR('자료입력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H247" s="28">
        <f>IF(AND($S247='자료입력 및 결과표시'!$B$18,COUNTIF($W247:$DR247,'자료입력 및 결과표시'!$C$18)&gt;=1),IF(OR('자료입력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I247" s="28">
        <f>IF(AND($S247='자료입력 및 결과표시'!$B$19,COUNTIF($W247:$DR247,'자료입력 및 결과표시'!$C$19)&gt;=1),IF(OR('자료입력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J247" s="28">
        <f>IF(AND($S247='자료입력 및 결과표시'!$B$20,COUNTIF($W247:$DR247,'자료입력 및 결과표시'!$C$20)&gt;=1),IF(OR('자료입력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K247" s="28">
        <f>IF(AND($S247='자료입력 및 결과표시'!$B$21,COUNTIF($W247:$DR247,'자료입력 및 결과표시'!$C$21)&gt;=1),IF(OR('자료입력 및 결과표시'!$B$4+90&gt;=$V247,'자료입력 및 결과표시'!$B$4&lt;$U247),0,IF($V247-'자료입력 및 결과표시'!$B$4-90&gt;='자료입력 및 결과표시'!$E$4,'자료입력 및 결과표시'!$E$4,$V247-'자료입력 및 결과표시'!$B$4-90)),0)</f>
        <v>0</v>
      </c>
      <c r="EL247" s="17">
        <f>IF(AND(S247='자료입력 및 결과표시'!$B$6,COUNTIF('업무중복도(데이터 입력)'!$W247:$DR247,'자료입력 및 결과표시'!$C$6)&gt;=1),1,0)</f>
        <v>0</v>
      </c>
      <c r="EM247" s="17">
        <f>IF(AND(S247='자료입력 및 결과표시'!$B$7,COUNTIF('업무중복도(데이터 입력)'!$W247:$DR247,'자료입력 및 결과표시'!$C$7)&gt;=1),2,0)</f>
        <v>0</v>
      </c>
      <c r="EN247" s="17">
        <f>IF(AND(S247='자료입력 및 결과표시'!$B$8,COUNTIF('업무중복도(데이터 입력)'!$W247:$DR247,'자료입력 및 결과표시'!$C$8)&gt;=1),3,0)</f>
        <v>0</v>
      </c>
      <c r="EO247" s="17">
        <f>IF(AND(S247='자료입력 및 결과표시'!$B$9,COUNTIF('업무중복도(데이터 입력)'!$W247:$DR247,'자료입력 및 결과표시'!$C$9)&gt;=1),4,0)</f>
        <v>0</v>
      </c>
      <c r="EP247" s="17">
        <f>IF(AND(S247='자료입력 및 결과표시'!$B$10,COUNTIF('업무중복도(데이터 입력)'!$W247:$DR247,'자료입력 및 결과표시'!$C$10)&gt;=1),5,0)</f>
        <v>0</v>
      </c>
      <c r="EQ247" s="17">
        <f>IF(AND(S247='자료입력 및 결과표시'!$B$11,COUNTIF('업무중복도(데이터 입력)'!$W247:$DR247,'자료입력 및 결과표시'!$C$11)&gt;=1),6,0)</f>
        <v>0</v>
      </c>
      <c r="ER247" s="17">
        <f>IF(AND(S247='자료입력 및 결과표시'!$B$12,COUNTIF('업무중복도(데이터 입력)'!$W247:$DR247,'자료입력 및 결과표시'!$C$12)&gt;=1),7,0)</f>
        <v>0</v>
      </c>
      <c r="ES247" s="17">
        <f>IF(AND(S247='자료입력 및 결과표시'!$B$13,COUNTIF('업무중복도(데이터 입력)'!$W247:$DR247,'자료입력 및 결과표시'!$C$13)&gt;=1),8,0)</f>
        <v>0</v>
      </c>
      <c r="ET247" s="17">
        <f>IF(AND(S247='자료입력 및 결과표시'!$B$14,COUNTIF('업무중복도(데이터 입력)'!$W247:$DR247,'자료입력 및 결과표시'!$C$14)&gt;=1),9,0)</f>
        <v>0</v>
      </c>
      <c r="EU247" s="17">
        <f>IF(AND(S247='자료입력 및 결과표시'!$B$15,COUNTIF('업무중복도(데이터 입력)'!$W247:$DR247,'자료입력 및 결과표시'!$C$15)&gt;=1),10,0)</f>
        <v>0</v>
      </c>
      <c r="EV247" s="17">
        <f>IF(AND(S247='자료입력 및 결과표시'!$B$16,COUNTIF('업무중복도(데이터 입력)'!$W247:$DR247,'자료입력 및 결과표시'!$C$16)&gt;=1),11,0)</f>
        <v>0</v>
      </c>
      <c r="EW247" s="17">
        <f>IF(AND(S247='자료입력 및 결과표시'!$B$17,COUNTIF('업무중복도(데이터 입력)'!$W247:$DR247,'자료입력 및 결과표시'!$C$17)&gt;=1),12,0)</f>
        <v>0</v>
      </c>
      <c r="EX247" s="17">
        <f>IF(AND(S247='자료입력 및 결과표시'!$B$18,COUNTIF('업무중복도(데이터 입력)'!$W247:$DR247,'자료입력 및 결과표시'!$C$18)&gt;=1),13,0)</f>
        <v>0</v>
      </c>
      <c r="EY247" s="17">
        <f>IF(AND(S247='자료입력 및 결과표시'!$B$19,COUNTIF('업무중복도(데이터 입력)'!$W247:$DR247,'자료입력 및 결과표시'!$C$19)&gt;=1),14,0)</f>
        <v>0</v>
      </c>
      <c r="EZ247" s="17">
        <f>IF(AND(S247='자료입력 및 결과표시'!$B$20,COUNTIF('업무중복도(데이터 입력)'!$W247:$DR247,'자료입력 및 결과표시'!$C$20)&gt;=1),15,0)</f>
        <v>0</v>
      </c>
      <c r="FA247" s="17">
        <f>IF(AND(S247='자료입력 및 결과표시'!$B$21,COUNTIF('업무중복도(데이터 입력)'!$W247:$DR247,'자료입력 및 결과표시'!$C$21)&gt;=1),16,0)</f>
        <v>0</v>
      </c>
      <c r="FD247" s="270" t="str">
        <f ca="1">IFERROR(MATCH('자료입력 및 결과표시'!$C$62,OFFSET($R$3,$FD246,,1000),0)+$FD246,"")</f>
        <v/>
      </c>
      <c r="FE247" s="271" t="str">
        <f t="shared" ca="1" si="503"/>
        <v/>
      </c>
      <c r="FK247" s="17">
        <f t="shared" si="504"/>
        <v>0</v>
      </c>
      <c r="FO247"/>
      <c r="FP247" s="17" t="str">
        <f t="shared" ca="1" si="505"/>
        <v/>
      </c>
      <c r="FQ247" s="270" t="str">
        <f ca="1">IFERROR(MATCH('자료입력 및 결과표시'!$C$62,OFFSET($R$3,$FQ246,,1000),0)+$FQ246,"")</f>
        <v/>
      </c>
      <c r="FR247" s="17" t="str">
        <f t="shared" ca="1" si="506"/>
        <v/>
      </c>
      <c r="FS247" s="17" t="str">
        <f t="shared" ca="1" si="507"/>
        <v/>
      </c>
      <c r="FT247" s="17" t="str">
        <f t="shared" ca="1" si="508"/>
        <v/>
      </c>
      <c r="FU247" s="17" t="str">
        <f t="shared" ca="1" si="509"/>
        <v/>
      </c>
      <c r="FV247" s="17" t="str">
        <f t="shared" ca="1" si="510"/>
        <v/>
      </c>
      <c r="FW247" s="17" t="str">
        <f t="shared" ca="1" si="511"/>
        <v/>
      </c>
      <c r="FX247" s="17" t="str">
        <f t="shared" ca="1" si="512"/>
        <v/>
      </c>
      <c r="FY247" s="17" t="str">
        <f t="shared" ca="1" si="513"/>
        <v/>
      </c>
      <c r="FZ247" s="17" t="str">
        <f t="shared" ca="1" si="514"/>
        <v/>
      </c>
      <c r="GA247" s="17" t="str">
        <f t="shared" ca="1" si="515"/>
        <v/>
      </c>
      <c r="GB247" s="17" t="str">
        <f t="shared" ca="1" si="516"/>
        <v/>
      </c>
      <c r="GC247" s="17" t="str">
        <f t="shared" ca="1" si="517"/>
        <v/>
      </c>
      <c r="GD247" s="17" t="str">
        <f t="shared" ca="1" si="518"/>
        <v/>
      </c>
      <c r="GE247" s="17" t="str">
        <f t="shared" ca="1" si="519"/>
        <v/>
      </c>
      <c r="GF247" s="17" t="str">
        <f t="shared" ca="1" si="520"/>
        <v/>
      </c>
      <c r="GG247" s="17" t="str">
        <f t="shared" ca="1" si="521"/>
        <v/>
      </c>
      <c r="GH247" s="17" t="str">
        <f t="shared" ca="1" si="522"/>
        <v/>
      </c>
      <c r="GI247" s="17" t="str">
        <f t="shared" ca="1" si="523"/>
        <v/>
      </c>
      <c r="GJ247" s="17" t="str">
        <f t="shared" ca="1" si="524"/>
        <v/>
      </c>
      <c r="GK247" s="17" t="str">
        <f t="shared" ca="1" si="525"/>
        <v/>
      </c>
      <c r="GL247" s="17" t="str">
        <f t="shared" ca="1" si="526"/>
        <v/>
      </c>
      <c r="GM247" s="17" t="str">
        <f t="shared" ca="1" si="527"/>
        <v/>
      </c>
      <c r="GN247" s="17" t="str">
        <f t="shared" ca="1" si="528"/>
        <v/>
      </c>
      <c r="GO247" s="17" t="str">
        <f t="shared" ca="1" si="529"/>
        <v/>
      </c>
      <c r="GP247" s="17" t="str">
        <f t="shared" ca="1" si="530"/>
        <v/>
      </c>
      <c r="GQ247" s="17" t="str">
        <f t="shared" ca="1" si="531"/>
        <v/>
      </c>
      <c r="GR247" s="17" t="str">
        <f t="shared" ca="1" si="532"/>
        <v/>
      </c>
      <c r="GS247" s="17" t="str">
        <f t="shared" ca="1" si="533"/>
        <v/>
      </c>
      <c r="GT247" s="17" t="str">
        <f t="shared" ca="1" si="534"/>
        <v/>
      </c>
      <c r="GU247" s="17" t="str">
        <f t="shared" ca="1" si="535"/>
        <v/>
      </c>
      <c r="GV247" s="17" t="str">
        <f t="shared" ca="1" si="536"/>
        <v/>
      </c>
      <c r="GW247" s="17" t="str">
        <f t="shared" ca="1" si="537"/>
        <v/>
      </c>
      <c r="GX247" s="17" t="str">
        <f t="shared" ca="1" si="538"/>
        <v/>
      </c>
      <c r="GY247" s="17" t="str">
        <f t="shared" ca="1" si="539"/>
        <v/>
      </c>
      <c r="GZ247" s="17" t="str">
        <f t="shared" ca="1" si="540"/>
        <v/>
      </c>
      <c r="HA247" s="17" t="str">
        <f t="shared" ca="1" si="541"/>
        <v/>
      </c>
      <c r="HB247" s="17" t="str">
        <f t="shared" ca="1" si="542"/>
        <v/>
      </c>
      <c r="HC247" s="17" t="str">
        <f t="shared" ca="1" si="543"/>
        <v/>
      </c>
      <c r="HD247" s="17" t="str">
        <f t="shared" ca="1" si="544"/>
        <v/>
      </c>
      <c r="HE247" s="17" t="str">
        <f t="shared" ca="1" si="545"/>
        <v/>
      </c>
      <c r="HF247" s="17" t="str">
        <f t="shared" ca="1" si="546"/>
        <v/>
      </c>
      <c r="HG247" s="17" t="str">
        <f t="shared" ca="1" si="547"/>
        <v/>
      </c>
      <c r="HH247" s="17" t="str">
        <f t="shared" ca="1" si="548"/>
        <v/>
      </c>
      <c r="HI247" s="17" t="str">
        <f t="shared" ca="1" si="549"/>
        <v/>
      </c>
      <c r="HJ247" s="17" t="str">
        <f t="shared" ca="1" si="550"/>
        <v/>
      </c>
      <c r="HK247" s="17" t="str">
        <f t="shared" ca="1" si="551"/>
        <v/>
      </c>
      <c r="HL247" s="17" t="str">
        <f t="shared" ca="1" si="552"/>
        <v/>
      </c>
      <c r="HM247" s="17" t="str">
        <f t="shared" ca="1" si="553"/>
        <v/>
      </c>
      <c r="HN247" s="17" t="str">
        <f t="shared" ca="1" si="554"/>
        <v/>
      </c>
      <c r="HO247" s="17" t="str">
        <f t="shared" ca="1" si="555"/>
        <v/>
      </c>
      <c r="HP247" s="17" t="str">
        <f t="shared" ca="1" si="556"/>
        <v/>
      </c>
      <c r="HQ247" s="17" t="str">
        <f t="shared" ca="1" si="557"/>
        <v/>
      </c>
      <c r="HR247" s="17" t="str">
        <f t="shared" ca="1" si="558"/>
        <v/>
      </c>
      <c r="HS247" s="17" t="str">
        <f t="shared" ca="1" si="559"/>
        <v/>
      </c>
      <c r="HT247" s="17" t="str">
        <f t="shared" ca="1" si="560"/>
        <v/>
      </c>
      <c r="HU247" s="17" t="str">
        <f t="shared" ca="1" si="561"/>
        <v/>
      </c>
      <c r="HV247" s="17" t="str">
        <f t="shared" ca="1" si="562"/>
        <v/>
      </c>
      <c r="HW247" s="17" t="str">
        <f t="shared" ca="1" si="563"/>
        <v/>
      </c>
      <c r="HX247" s="17" t="str">
        <f t="shared" ca="1" si="564"/>
        <v/>
      </c>
      <c r="HY247" s="17" t="str">
        <f t="shared" ca="1" si="565"/>
        <v/>
      </c>
      <c r="HZ247" s="17" t="str">
        <f t="shared" ca="1" si="566"/>
        <v/>
      </c>
      <c r="IA247" s="17" t="str">
        <f t="shared" ca="1" si="567"/>
        <v/>
      </c>
      <c r="IB247" s="17" t="str">
        <f t="shared" ca="1" si="568"/>
        <v/>
      </c>
      <c r="IC247" s="17" t="str">
        <f t="shared" ca="1" si="569"/>
        <v/>
      </c>
      <c r="ID247" s="17" t="str">
        <f t="shared" ca="1" si="570"/>
        <v/>
      </c>
      <c r="IE247" s="17" t="str">
        <f t="shared" ca="1" si="571"/>
        <v/>
      </c>
      <c r="IF247" s="17" t="str">
        <f t="shared" ca="1" si="572"/>
        <v/>
      </c>
      <c r="IG247" s="17" t="str">
        <f t="shared" ca="1" si="573"/>
        <v/>
      </c>
      <c r="IH247" s="17" t="str">
        <f t="shared" ca="1" si="574"/>
        <v/>
      </c>
      <c r="II247" s="17" t="str">
        <f t="shared" ca="1" si="575"/>
        <v/>
      </c>
      <c r="IJ247" s="17" t="str">
        <f t="shared" ca="1" si="576"/>
        <v/>
      </c>
      <c r="IK247" s="17" t="str">
        <f t="shared" ca="1" si="577"/>
        <v/>
      </c>
      <c r="IL247" s="17" t="str">
        <f t="shared" ca="1" si="578"/>
        <v/>
      </c>
      <c r="IM247" s="17" t="str">
        <f t="shared" ca="1" si="579"/>
        <v/>
      </c>
      <c r="IN247" s="17" t="str">
        <f t="shared" ca="1" si="580"/>
        <v/>
      </c>
      <c r="IO247" s="17" t="str">
        <f t="shared" ca="1" si="581"/>
        <v/>
      </c>
      <c r="IP247" s="17" t="str">
        <f t="shared" ca="1" si="582"/>
        <v/>
      </c>
      <c r="IQ247" s="17" t="str">
        <f t="shared" ca="1" si="583"/>
        <v/>
      </c>
      <c r="IR247" s="17" t="str">
        <f t="shared" ca="1" si="584"/>
        <v/>
      </c>
      <c r="IS247" s="17" t="str">
        <f t="shared" ca="1" si="585"/>
        <v/>
      </c>
      <c r="IT247" s="17" t="str">
        <f t="shared" ca="1" si="586"/>
        <v/>
      </c>
      <c r="IU247" s="17" t="str">
        <f t="shared" ca="1" si="587"/>
        <v/>
      </c>
      <c r="IV247" s="17" t="str">
        <f t="shared" ca="1" si="588"/>
        <v/>
      </c>
      <c r="IW247" s="17" t="str">
        <f t="shared" ca="1" si="589"/>
        <v/>
      </c>
      <c r="IX247" s="17" t="str">
        <f t="shared" ca="1" si="590"/>
        <v/>
      </c>
      <c r="IY247" s="17" t="str">
        <f t="shared" ca="1" si="591"/>
        <v/>
      </c>
      <c r="IZ247" s="17" t="str">
        <f t="shared" ca="1" si="592"/>
        <v/>
      </c>
      <c r="JA247" s="17" t="str">
        <f t="shared" ca="1" si="593"/>
        <v/>
      </c>
      <c r="JB247" s="17" t="str">
        <f t="shared" ca="1" si="594"/>
        <v/>
      </c>
      <c r="JC247" s="17" t="str">
        <f t="shared" ca="1" si="595"/>
        <v/>
      </c>
      <c r="JD247" s="17" t="str">
        <f t="shared" ca="1" si="596"/>
        <v/>
      </c>
      <c r="JE247" s="17" t="str">
        <f t="shared" ca="1" si="597"/>
        <v/>
      </c>
      <c r="JF247" s="17" t="str">
        <f t="shared" ca="1" si="598"/>
        <v/>
      </c>
      <c r="JG247" s="17" t="str">
        <f t="shared" ca="1" si="599"/>
        <v/>
      </c>
      <c r="JH247" s="17" t="str">
        <f t="shared" ca="1" si="600"/>
        <v/>
      </c>
      <c r="JI247" s="17" t="str">
        <f t="shared" ca="1" si="601"/>
        <v/>
      </c>
      <c r="JJ247" s="17" t="str">
        <f t="shared" ca="1" si="602"/>
        <v/>
      </c>
      <c r="JK247" s="17" t="str">
        <f t="shared" ca="1" si="603"/>
        <v/>
      </c>
      <c r="JL247" s="17" t="str">
        <f t="shared" ca="1" si="604"/>
        <v/>
      </c>
      <c r="JM247" s="17" t="str">
        <f t="shared" ca="1" si="605"/>
        <v/>
      </c>
    </row>
    <row r="248" spans="1:273">
      <c r="A248" s="17" t="str">
        <f t="shared" si="486"/>
        <v>\\\0</v>
      </c>
      <c r="B248" s="17" t="str">
        <f t="shared" si="487"/>
        <v>\\\0</v>
      </c>
      <c r="C248" s="17" t="str">
        <f t="shared" si="488"/>
        <v>\\\0</v>
      </c>
      <c r="D248" s="17" t="str">
        <f t="shared" si="489"/>
        <v>\\\0</v>
      </c>
      <c r="E248" s="17" t="str">
        <f t="shared" si="490"/>
        <v>\\\0</v>
      </c>
      <c r="F248" s="17" t="str">
        <f t="shared" si="491"/>
        <v>\\\0</v>
      </c>
      <c r="G248" s="17" t="str">
        <f t="shared" si="492"/>
        <v>\\\0</v>
      </c>
      <c r="H248" s="17" t="str">
        <f t="shared" si="493"/>
        <v>\\\0</v>
      </c>
      <c r="I248" s="17" t="str">
        <f t="shared" si="494"/>
        <v>\\\0</v>
      </c>
      <c r="J248" s="17" t="str">
        <f t="shared" si="495"/>
        <v>\\\0</v>
      </c>
      <c r="K248" s="17" t="str">
        <f t="shared" si="496"/>
        <v>\\\0</v>
      </c>
      <c r="L248" s="17" t="str">
        <f t="shared" si="497"/>
        <v>\\\0</v>
      </c>
      <c r="M248" s="17" t="str">
        <f t="shared" si="498"/>
        <v>\\\0</v>
      </c>
      <c r="N248" s="17" t="str">
        <f t="shared" si="499"/>
        <v>\\\0</v>
      </c>
      <c r="O248" s="17" t="str">
        <f t="shared" si="500"/>
        <v>\\\0</v>
      </c>
      <c r="P248" s="17" t="str">
        <f t="shared" si="501"/>
        <v>\\\0</v>
      </c>
      <c r="R248" s="17" t="str">
        <f t="shared" si="502"/>
        <v>\\</v>
      </c>
      <c r="S248" s="38"/>
      <c r="T248" s="39"/>
      <c r="U248" s="31"/>
      <c r="V248" s="32"/>
      <c r="W248" s="36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35"/>
      <c r="DS248" s="287"/>
      <c r="DT248" s="36"/>
      <c r="DU248" s="37"/>
      <c r="DV248" s="28">
        <f>IF(AND($S248='자료입력 및 결과표시'!$B$6,COUNTIF($W248:$DR248,'자료입력 및 결과표시'!$C$6)&gt;=1),IF(OR('자료입력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DW248" s="28">
        <f>IF(AND($S248='자료입력 및 결과표시'!$B$7,COUNTIF($W248:$DR248,'자료입력 및 결과표시'!$C$7)&gt;=1),IF(OR('자료입력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DX248" s="28">
        <f>IF(AND($S248='자료입력 및 결과표시'!$B$8,COUNTIF($W248:$DR248,'자료입력 및 결과표시'!$C$8)&gt;=1),IF(OR('자료입력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DY248" s="28">
        <f>IF(AND($S248='자료입력 및 결과표시'!$B$9,COUNTIF($W248:$DR248,'자료입력 및 결과표시'!$C$9)&gt;=1),IF(OR('자료입력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DZ248" s="28">
        <f>IF(AND($S248='자료입력 및 결과표시'!$B$10,COUNTIF($W248:$DR248,'자료입력 및 결과표시'!$C$10)&gt;=1),IF(OR('자료입력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A248" s="28">
        <f>IF(AND($S248='자료입력 및 결과표시'!$B$11,COUNTIF($W248:$DR248,'자료입력 및 결과표시'!$C$11)&gt;=1),IF(OR('자료입력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B248" s="28">
        <f>IF(AND($S248='자료입력 및 결과표시'!$B$12,COUNTIF($W248:$DR248,'자료입력 및 결과표시'!$C$12)&gt;=1),IF(OR('자료입력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C248" s="28">
        <f>IF(AND($S248='자료입력 및 결과표시'!$B$13,COUNTIF($W248:$DR248,'자료입력 및 결과표시'!$C$13)&gt;=1),IF(OR('자료입력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D248" s="28">
        <f>IF(AND($S248='자료입력 및 결과표시'!$B$14,COUNTIF($W248:$DR248,'자료입력 및 결과표시'!$C$14)&gt;=1),IF(OR('자료입력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E248" s="28">
        <f>IF(AND($S248='자료입력 및 결과표시'!$B$15,COUNTIF($W248:$DR248,'자료입력 및 결과표시'!$C$15)&gt;=1),IF(OR('자료입력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F248" s="28">
        <f>IF(AND($S248='자료입력 및 결과표시'!$B$16,COUNTIF($W248:$DR248,'자료입력 및 결과표시'!$C$16)&gt;=1),IF(OR('자료입력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G248" s="28">
        <f>IF(AND($S248='자료입력 및 결과표시'!$B$17,COUNTIF($W248:$DR248,'자료입력 및 결과표시'!$C$17)&gt;=1),IF(OR('자료입력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H248" s="28">
        <f>IF(AND($S248='자료입력 및 결과표시'!$B$18,COUNTIF($W248:$DR248,'자료입력 및 결과표시'!$C$18)&gt;=1),IF(OR('자료입력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I248" s="28">
        <f>IF(AND($S248='자료입력 및 결과표시'!$B$19,COUNTIF($W248:$DR248,'자료입력 및 결과표시'!$C$19)&gt;=1),IF(OR('자료입력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J248" s="28">
        <f>IF(AND($S248='자료입력 및 결과표시'!$B$20,COUNTIF($W248:$DR248,'자료입력 및 결과표시'!$C$20)&gt;=1),IF(OR('자료입력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K248" s="28">
        <f>IF(AND($S248='자료입력 및 결과표시'!$B$21,COUNTIF($W248:$DR248,'자료입력 및 결과표시'!$C$21)&gt;=1),IF(OR('자료입력 및 결과표시'!$B$4+90&gt;=$V248,'자료입력 및 결과표시'!$B$4&lt;$U248),0,IF($V248-'자료입력 및 결과표시'!$B$4-90&gt;='자료입력 및 결과표시'!$E$4,'자료입력 및 결과표시'!$E$4,$V248-'자료입력 및 결과표시'!$B$4-90)),0)</f>
        <v>0</v>
      </c>
      <c r="EL248" s="17">
        <f>IF(AND(S248='자료입력 및 결과표시'!$B$6,COUNTIF('업무중복도(데이터 입력)'!$W248:$DR248,'자료입력 및 결과표시'!$C$6)&gt;=1),1,0)</f>
        <v>0</v>
      </c>
      <c r="EM248" s="17">
        <f>IF(AND(S248='자료입력 및 결과표시'!$B$7,COUNTIF('업무중복도(데이터 입력)'!$W248:$DR248,'자료입력 및 결과표시'!$C$7)&gt;=1),2,0)</f>
        <v>0</v>
      </c>
      <c r="EN248" s="17">
        <f>IF(AND(S248='자료입력 및 결과표시'!$B$8,COUNTIF('업무중복도(데이터 입력)'!$W248:$DR248,'자료입력 및 결과표시'!$C$8)&gt;=1),3,0)</f>
        <v>0</v>
      </c>
      <c r="EO248" s="17">
        <f>IF(AND(S248='자료입력 및 결과표시'!$B$9,COUNTIF('업무중복도(데이터 입력)'!$W248:$DR248,'자료입력 및 결과표시'!$C$9)&gt;=1),4,0)</f>
        <v>0</v>
      </c>
      <c r="EP248" s="17">
        <f>IF(AND(S248='자료입력 및 결과표시'!$B$10,COUNTIF('업무중복도(데이터 입력)'!$W248:$DR248,'자료입력 및 결과표시'!$C$10)&gt;=1),5,0)</f>
        <v>0</v>
      </c>
      <c r="EQ248" s="17">
        <f>IF(AND(S248='자료입력 및 결과표시'!$B$11,COUNTIF('업무중복도(데이터 입력)'!$W248:$DR248,'자료입력 및 결과표시'!$C$11)&gt;=1),6,0)</f>
        <v>0</v>
      </c>
      <c r="ER248" s="17">
        <f>IF(AND(S248='자료입력 및 결과표시'!$B$12,COUNTIF('업무중복도(데이터 입력)'!$W248:$DR248,'자료입력 및 결과표시'!$C$12)&gt;=1),7,0)</f>
        <v>0</v>
      </c>
      <c r="ES248" s="17">
        <f>IF(AND(S248='자료입력 및 결과표시'!$B$13,COUNTIF('업무중복도(데이터 입력)'!$W248:$DR248,'자료입력 및 결과표시'!$C$13)&gt;=1),8,0)</f>
        <v>0</v>
      </c>
      <c r="ET248" s="17">
        <f>IF(AND(S248='자료입력 및 결과표시'!$B$14,COUNTIF('업무중복도(데이터 입력)'!$W248:$DR248,'자료입력 및 결과표시'!$C$14)&gt;=1),9,0)</f>
        <v>0</v>
      </c>
      <c r="EU248" s="17">
        <f>IF(AND(S248='자료입력 및 결과표시'!$B$15,COUNTIF('업무중복도(데이터 입력)'!$W248:$DR248,'자료입력 및 결과표시'!$C$15)&gt;=1),10,0)</f>
        <v>0</v>
      </c>
      <c r="EV248" s="17">
        <f>IF(AND(S248='자료입력 및 결과표시'!$B$16,COUNTIF('업무중복도(데이터 입력)'!$W248:$DR248,'자료입력 및 결과표시'!$C$16)&gt;=1),11,0)</f>
        <v>0</v>
      </c>
      <c r="EW248" s="17">
        <f>IF(AND(S248='자료입력 및 결과표시'!$B$17,COUNTIF('업무중복도(데이터 입력)'!$W248:$DR248,'자료입력 및 결과표시'!$C$17)&gt;=1),12,0)</f>
        <v>0</v>
      </c>
      <c r="EX248" s="17">
        <f>IF(AND(S248='자료입력 및 결과표시'!$B$18,COUNTIF('업무중복도(데이터 입력)'!$W248:$DR248,'자료입력 및 결과표시'!$C$18)&gt;=1),13,0)</f>
        <v>0</v>
      </c>
      <c r="EY248" s="17">
        <f>IF(AND(S248='자료입력 및 결과표시'!$B$19,COUNTIF('업무중복도(데이터 입력)'!$W248:$DR248,'자료입력 및 결과표시'!$C$19)&gt;=1),14,0)</f>
        <v>0</v>
      </c>
      <c r="EZ248" s="17">
        <f>IF(AND(S248='자료입력 및 결과표시'!$B$20,COUNTIF('업무중복도(데이터 입력)'!$W248:$DR248,'자료입력 및 결과표시'!$C$20)&gt;=1),15,0)</f>
        <v>0</v>
      </c>
      <c r="FA248" s="17">
        <f>IF(AND(S248='자료입력 및 결과표시'!$B$21,COUNTIF('업무중복도(데이터 입력)'!$W248:$DR248,'자료입력 및 결과표시'!$C$21)&gt;=1),16,0)</f>
        <v>0</v>
      </c>
      <c r="FD248" s="270" t="str">
        <f ca="1">IFERROR(MATCH('자료입력 및 결과표시'!$C$62,OFFSET($R$3,$FD247,,1000),0)+$FD247,"")</f>
        <v/>
      </c>
      <c r="FE248" s="271" t="str">
        <f t="shared" ca="1" si="503"/>
        <v/>
      </c>
      <c r="FK248" s="17">
        <f t="shared" si="504"/>
        <v>0</v>
      </c>
      <c r="FO248"/>
      <c r="FP248" s="17" t="str">
        <f t="shared" ca="1" si="505"/>
        <v/>
      </c>
      <c r="FQ248" s="270" t="str">
        <f ca="1">IFERROR(MATCH('자료입력 및 결과표시'!$C$62,OFFSET($R$3,$FQ247,,1000),0)+$FQ247,"")</f>
        <v/>
      </c>
      <c r="FR248" s="17" t="str">
        <f t="shared" ca="1" si="506"/>
        <v/>
      </c>
      <c r="FS248" s="17" t="str">
        <f t="shared" ca="1" si="507"/>
        <v/>
      </c>
      <c r="FT248" s="17" t="str">
        <f t="shared" ca="1" si="508"/>
        <v/>
      </c>
      <c r="FU248" s="17" t="str">
        <f t="shared" ca="1" si="509"/>
        <v/>
      </c>
      <c r="FV248" s="17" t="str">
        <f t="shared" ca="1" si="510"/>
        <v/>
      </c>
      <c r="FW248" s="17" t="str">
        <f t="shared" ca="1" si="511"/>
        <v/>
      </c>
      <c r="FX248" s="17" t="str">
        <f t="shared" ca="1" si="512"/>
        <v/>
      </c>
      <c r="FY248" s="17" t="str">
        <f t="shared" ca="1" si="513"/>
        <v/>
      </c>
      <c r="FZ248" s="17" t="str">
        <f t="shared" ca="1" si="514"/>
        <v/>
      </c>
      <c r="GA248" s="17" t="str">
        <f t="shared" ca="1" si="515"/>
        <v/>
      </c>
      <c r="GB248" s="17" t="str">
        <f t="shared" ca="1" si="516"/>
        <v/>
      </c>
      <c r="GC248" s="17" t="str">
        <f t="shared" ca="1" si="517"/>
        <v/>
      </c>
      <c r="GD248" s="17" t="str">
        <f t="shared" ca="1" si="518"/>
        <v/>
      </c>
      <c r="GE248" s="17" t="str">
        <f t="shared" ca="1" si="519"/>
        <v/>
      </c>
      <c r="GF248" s="17" t="str">
        <f t="shared" ca="1" si="520"/>
        <v/>
      </c>
      <c r="GG248" s="17" t="str">
        <f t="shared" ca="1" si="521"/>
        <v/>
      </c>
      <c r="GH248" s="17" t="str">
        <f t="shared" ca="1" si="522"/>
        <v/>
      </c>
      <c r="GI248" s="17" t="str">
        <f t="shared" ca="1" si="523"/>
        <v/>
      </c>
      <c r="GJ248" s="17" t="str">
        <f t="shared" ca="1" si="524"/>
        <v/>
      </c>
      <c r="GK248" s="17" t="str">
        <f t="shared" ca="1" si="525"/>
        <v/>
      </c>
      <c r="GL248" s="17" t="str">
        <f t="shared" ca="1" si="526"/>
        <v/>
      </c>
      <c r="GM248" s="17" t="str">
        <f t="shared" ca="1" si="527"/>
        <v/>
      </c>
      <c r="GN248" s="17" t="str">
        <f t="shared" ca="1" si="528"/>
        <v/>
      </c>
      <c r="GO248" s="17" t="str">
        <f t="shared" ca="1" si="529"/>
        <v/>
      </c>
      <c r="GP248" s="17" t="str">
        <f t="shared" ca="1" si="530"/>
        <v/>
      </c>
      <c r="GQ248" s="17" t="str">
        <f t="shared" ca="1" si="531"/>
        <v/>
      </c>
      <c r="GR248" s="17" t="str">
        <f t="shared" ca="1" si="532"/>
        <v/>
      </c>
      <c r="GS248" s="17" t="str">
        <f t="shared" ca="1" si="533"/>
        <v/>
      </c>
      <c r="GT248" s="17" t="str">
        <f t="shared" ca="1" si="534"/>
        <v/>
      </c>
      <c r="GU248" s="17" t="str">
        <f t="shared" ca="1" si="535"/>
        <v/>
      </c>
      <c r="GV248" s="17" t="str">
        <f t="shared" ca="1" si="536"/>
        <v/>
      </c>
      <c r="GW248" s="17" t="str">
        <f t="shared" ca="1" si="537"/>
        <v/>
      </c>
      <c r="GX248" s="17" t="str">
        <f t="shared" ca="1" si="538"/>
        <v/>
      </c>
      <c r="GY248" s="17" t="str">
        <f t="shared" ca="1" si="539"/>
        <v/>
      </c>
      <c r="GZ248" s="17" t="str">
        <f t="shared" ca="1" si="540"/>
        <v/>
      </c>
      <c r="HA248" s="17" t="str">
        <f t="shared" ca="1" si="541"/>
        <v/>
      </c>
      <c r="HB248" s="17" t="str">
        <f t="shared" ca="1" si="542"/>
        <v/>
      </c>
      <c r="HC248" s="17" t="str">
        <f t="shared" ca="1" si="543"/>
        <v/>
      </c>
      <c r="HD248" s="17" t="str">
        <f t="shared" ca="1" si="544"/>
        <v/>
      </c>
      <c r="HE248" s="17" t="str">
        <f t="shared" ca="1" si="545"/>
        <v/>
      </c>
      <c r="HF248" s="17" t="str">
        <f t="shared" ca="1" si="546"/>
        <v/>
      </c>
      <c r="HG248" s="17" t="str">
        <f t="shared" ca="1" si="547"/>
        <v/>
      </c>
      <c r="HH248" s="17" t="str">
        <f t="shared" ca="1" si="548"/>
        <v/>
      </c>
      <c r="HI248" s="17" t="str">
        <f t="shared" ca="1" si="549"/>
        <v/>
      </c>
      <c r="HJ248" s="17" t="str">
        <f t="shared" ca="1" si="550"/>
        <v/>
      </c>
      <c r="HK248" s="17" t="str">
        <f t="shared" ca="1" si="551"/>
        <v/>
      </c>
      <c r="HL248" s="17" t="str">
        <f t="shared" ca="1" si="552"/>
        <v/>
      </c>
      <c r="HM248" s="17" t="str">
        <f t="shared" ca="1" si="553"/>
        <v/>
      </c>
      <c r="HN248" s="17" t="str">
        <f t="shared" ca="1" si="554"/>
        <v/>
      </c>
      <c r="HO248" s="17" t="str">
        <f t="shared" ca="1" si="555"/>
        <v/>
      </c>
      <c r="HP248" s="17" t="str">
        <f t="shared" ca="1" si="556"/>
        <v/>
      </c>
      <c r="HQ248" s="17" t="str">
        <f t="shared" ca="1" si="557"/>
        <v/>
      </c>
      <c r="HR248" s="17" t="str">
        <f t="shared" ca="1" si="558"/>
        <v/>
      </c>
      <c r="HS248" s="17" t="str">
        <f t="shared" ca="1" si="559"/>
        <v/>
      </c>
      <c r="HT248" s="17" t="str">
        <f t="shared" ca="1" si="560"/>
        <v/>
      </c>
      <c r="HU248" s="17" t="str">
        <f t="shared" ca="1" si="561"/>
        <v/>
      </c>
      <c r="HV248" s="17" t="str">
        <f t="shared" ca="1" si="562"/>
        <v/>
      </c>
      <c r="HW248" s="17" t="str">
        <f t="shared" ca="1" si="563"/>
        <v/>
      </c>
      <c r="HX248" s="17" t="str">
        <f t="shared" ca="1" si="564"/>
        <v/>
      </c>
      <c r="HY248" s="17" t="str">
        <f t="shared" ca="1" si="565"/>
        <v/>
      </c>
      <c r="HZ248" s="17" t="str">
        <f t="shared" ca="1" si="566"/>
        <v/>
      </c>
      <c r="IA248" s="17" t="str">
        <f t="shared" ca="1" si="567"/>
        <v/>
      </c>
      <c r="IB248" s="17" t="str">
        <f t="shared" ca="1" si="568"/>
        <v/>
      </c>
      <c r="IC248" s="17" t="str">
        <f t="shared" ca="1" si="569"/>
        <v/>
      </c>
      <c r="ID248" s="17" t="str">
        <f t="shared" ca="1" si="570"/>
        <v/>
      </c>
      <c r="IE248" s="17" t="str">
        <f t="shared" ca="1" si="571"/>
        <v/>
      </c>
      <c r="IF248" s="17" t="str">
        <f t="shared" ca="1" si="572"/>
        <v/>
      </c>
      <c r="IG248" s="17" t="str">
        <f t="shared" ca="1" si="573"/>
        <v/>
      </c>
      <c r="IH248" s="17" t="str">
        <f t="shared" ca="1" si="574"/>
        <v/>
      </c>
      <c r="II248" s="17" t="str">
        <f t="shared" ca="1" si="575"/>
        <v/>
      </c>
      <c r="IJ248" s="17" t="str">
        <f t="shared" ca="1" si="576"/>
        <v/>
      </c>
      <c r="IK248" s="17" t="str">
        <f t="shared" ca="1" si="577"/>
        <v/>
      </c>
      <c r="IL248" s="17" t="str">
        <f t="shared" ca="1" si="578"/>
        <v/>
      </c>
      <c r="IM248" s="17" t="str">
        <f t="shared" ca="1" si="579"/>
        <v/>
      </c>
      <c r="IN248" s="17" t="str">
        <f t="shared" ca="1" si="580"/>
        <v/>
      </c>
      <c r="IO248" s="17" t="str">
        <f t="shared" ca="1" si="581"/>
        <v/>
      </c>
      <c r="IP248" s="17" t="str">
        <f t="shared" ca="1" si="582"/>
        <v/>
      </c>
      <c r="IQ248" s="17" t="str">
        <f t="shared" ca="1" si="583"/>
        <v/>
      </c>
      <c r="IR248" s="17" t="str">
        <f t="shared" ca="1" si="584"/>
        <v/>
      </c>
      <c r="IS248" s="17" t="str">
        <f t="shared" ca="1" si="585"/>
        <v/>
      </c>
      <c r="IT248" s="17" t="str">
        <f t="shared" ca="1" si="586"/>
        <v/>
      </c>
      <c r="IU248" s="17" t="str">
        <f t="shared" ca="1" si="587"/>
        <v/>
      </c>
      <c r="IV248" s="17" t="str">
        <f t="shared" ca="1" si="588"/>
        <v/>
      </c>
      <c r="IW248" s="17" t="str">
        <f t="shared" ca="1" si="589"/>
        <v/>
      </c>
      <c r="IX248" s="17" t="str">
        <f t="shared" ca="1" si="590"/>
        <v/>
      </c>
      <c r="IY248" s="17" t="str">
        <f t="shared" ca="1" si="591"/>
        <v/>
      </c>
      <c r="IZ248" s="17" t="str">
        <f t="shared" ca="1" si="592"/>
        <v/>
      </c>
      <c r="JA248" s="17" t="str">
        <f t="shared" ca="1" si="593"/>
        <v/>
      </c>
      <c r="JB248" s="17" t="str">
        <f t="shared" ca="1" si="594"/>
        <v/>
      </c>
      <c r="JC248" s="17" t="str">
        <f t="shared" ca="1" si="595"/>
        <v/>
      </c>
      <c r="JD248" s="17" t="str">
        <f t="shared" ca="1" si="596"/>
        <v/>
      </c>
      <c r="JE248" s="17" t="str">
        <f t="shared" ca="1" si="597"/>
        <v/>
      </c>
      <c r="JF248" s="17" t="str">
        <f t="shared" ca="1" si="598"/>
        <v/>
      </c>
      <c r="JG248" s="17" t="str">
        <f t="shared" ca="1" si="599"/>
        <v/>
      </c>
      <c r="JH248" s="17" t="str">
        <f t="shared" ca="1" si="600"/>
        <v/>
      </c>
      <c r="JI248" s="17" t="str">
        <f t="shared" ca="1" si="601"/>
        <v/>
      </c>
      <c r="JJ248" s="17" t="str">
        <f t="shared" ca="1" si="602"/>
        <v/>
      </c>
      <c r="JK248" s="17" t="str">
        <f t="shared" ca="1" si="603"/>
        <v/>
      </c>
      <c r="JL248" s="17" t="str">
        <f t="shared" ca="1" si="604"/>
        <v/>
      </c>
      <c r="JM248" s="17" t="str">
        <f t="shared" ca="1" si="605"/>
        <v/>
      </c>
    </row>
    <row r="249" spans="1:273">
      <c r="A249" s="17" t="str">
        <f t="shared" si="486"/>
        <v>\\\0</v>
      </c>
      <c r="B249" s="17" t="str">
        <f t="shared" si="487"/>
        <v>\\\0</v>
      </c>
      <c r="C249" s="17" t="str">
        <f t="shared" si="488"/>
        <v>\\\0</v>
      </c>
      <c r="D249" s="17" t="str">
        <f t="shared" si="489"/>
        <v>\\\0</v>
      </c>
      <c r="E249" s="17" t="str">
        <f t="shared" si="490"/>
        <v>\\\0</v>
      </c>
      <c r="F249" s="17" t="str">
        <f t="shared" si="491"/>
        <v>\\\0</v>
      </c>
      <c r="G249" s="17" t="str">
        <f t="shared" si="492"/>
        <v>\\\0</v>
      </c>
      <c r="H249" s="17" t="str">
        <f t="shared" si="493"/>
        <v>\\\0</v>
      </c>
      <c r="I249" s="17" t="str">
        <f t="shared" si="494"/>
        <v>\\\0</v>
      </c>
      <c r="J249" s="17" t="str">
        <f t="shared" si="495"/>
        <v>\\\0</v>
      </c>
      <c r="K249" s="17" t="str">
        <f t="shared" si="496"/>
        <v>\\\0</v>
      </c>
      <c r="L249" s="17" t="str">
        <f t="shared" si="497"/>
        <v>\\\0</v>
      </c>
      <c r="M249" s="17" t="str">
        <f t="shared" si="498"/>
        <v>\\\0</v>
      </c>
      <c r="N249" s="17" t="str">
        <f t="shared" si="499"/>
        <v>\\\0</v>
      </c>
      <c r="O249" s="17" t="str">
        <f t="shared" si="500"/>
        <v>\\\0</v>
      </c>
      <c r="P249" s="17" t="str">
        <f t="shared" si="501"/>
        <v>\\\0</v>
      </c>
      <c r="R249" s="17" t="str">
        <f t="shared" si="502"/>
        <v>\\</v>
      </c>
      <c r="S249" s="38"/>
      <c r="T249" s="39"/>
      <c r="U249" s="31"/>
      <c r="V249" s="32"/>
      <c r="W249" s="36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35"/>
      <c r="DS249" s="287"/>
      <c r="DT249" s="36"/>
      <c r="DU249" s="37"/>
      <c r="DV249" s="28">
        <f>IF(AND($S249='자료입력 및 결과표시'!$B$6,COUNTIF($W249:$DR249,'자료입력 및 결과표시'!$C$6)&gt;=1),IF(OR('자료입력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DW249" s="28">
        <f>IF(AND($S249='자료입력 및 결과표시'!$B$7,COUNTIF($W249:$DR249,'자료입력 및 결과표시'!$C$7)&gt;=1),IF(OR('자료입력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DX249" s="28">
        <f>IF(AND($S249='자료입력 및 결과표시'!$B$8,COUNTIF($W249:$DR249,'자료입력 및 결과표시'!$C$8)&gt;=1),IF(OR('자료입력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DY249" s="28">
        <f>IF(AND($S249='자료입력 및 결과표시'!$B$9,COUNTIF($W249:$DR249,'자료입력 및 결과표시'!$C$9)&gt;=1),IF(OR('자료입력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DZ249" s="28">
        <f>IF(AND($S249='자료입력 및 결과표시'!$B$10,COUNTIF($W249:$DR249,'자료입력 및 결과표시'!$C$10)&gt;=1),IF(OR('자료입력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A249" s="28">
        <f>IF(AND($S249='자료입력 및 결과표시'!$B$11,COUNTIF($W249:$DR249,'자료입력 및 결과표시'!$C$11)&gt;=1),IF(OR('자료입력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B249" s="28">
        <f>IF(AND($S249='자료입력 및 결과표시'!$B$12,COUNTIF($W249:$DR249,'자료입력 및 결과표시'!$C$12)&gt;=1),IF(OR('자료입력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C249" s="28">
        <f>IF(AND($S249='자료입력 및 결과표시'!$B$13,COUNTIF($W249:$DR249,'자료입력 및 결과표시'!$C$13)&gt;=1),IF(OR('자료입력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D249" s="28">
        <f>IF(AND($S249='자료입력 및 결과표시'!$B$14,COUNTIF($W249:$DR249,'자료입력 및 결과표시'!$C$14)&gt;=1),IF(OR('자료입력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E249" s="28">
        <f>IF(AND($S249='자료입력 및 결과표시'!$B$15,COUNTIF($W249:$DR249,'자료입력 및 결과표시'!$C$15)&gt;=1),IF(OR('자료입력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F249" s="28">
        <f>IF(AND($S249='자료입력 및 결과표시'!$B$16,COUNTIF($W249:$DR249,'자료입력 및 결과표시'!$C$16)&gt;=1),IF(OR('자료입력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G249" s="28">
        <f>IF(AND($S249='자료입력 및 결과표시'!$B$17,COUNTIF($W249:$DR249,'자료입력 및 결과표시'!$C$17)&gt;=1),IF(OR('자료입력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H249" s="28">
        <f>IF(AND($S249='자료입력 및 결과표시'!$B$18,COUNTIF($W249:$DR249,'자료입력 및 결과표시'!$C$18)&gt;=1),IF(OR('자료입력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I249" s="28">
        <f>IF(AND($S249='자료입력 및 결과표시'!$B$19,COUNTIF($W249:$DR249,'자료입력 및 결과표시'!$C$19)&gt;=1),IF(OR('자료입력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J249" s="28">
        <f>IF(AND($S249='자료입력 및 결과표시'!$B$20,COUNTIF($W249:$DR249,'자료입력 및 결과표시'!$C$20)&gt;=1),IF(OR('자료입력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K249" s="28">
        <f>IF(AND($S249='자료입력 및 결과표시'!$B$21,COUNTIF($W249:$DR249,'자료입력 및 결과표시'!$C$21)&gt;=1),IF(OR('자료입력 및 결과표시'!$B$4+90&gt;=$V249,'자료입력 및 결과표시'!$B$4&lt;$U249),0,IF($V249-'자료입력 및 결과표시'!$B$4-90&gt;='자료입력 및 결과표시'!$E$4,'자료입력 및 결과표시'!$E$4,$V249-'자료입력 및 결과표시'!$B$4-90)),0)</f>
        <v>0</v>
      </c>
      <c r="EL249" s="17">
        <f>IF(AND(S249='자료입력 및 결과표시'!$B$6,COUNTIF('업무중복도(데이터 입력)'!$W249:$DR249,'자료입력 및 결과표시'!$C$6)&gt;=1),1,0)</f>
        <v>0</v>
      </c>
      <c r="EM249" s="17">
        <f>IF(AND(S249='자료입력 및 결과표시'!$B$7,COUNTIF('업무중복도(데이터 입력)'!$W249:$DR249,'자료입력 및 결과표시'!$C$7)&gt;=1),2,0)</f>
        <v>0</v>
      </c>
      <c r="EN249" s="17">
        <f>IF(AND(S249='자료입력 및 결과표시'!$B$8,COUNTIF('업무중복도(데이터 입력)'!$W249:$DR249,'자료입력 및 결과표시'!$C$8)&gt;=1),3,0)</f>
        <v>0</v>
      </c>
      <c r="EO249" s="17">
        <f>IF(AND(S249='자료입력 및 결과표시'!$B$9,COUNTIF('업무중복도(데이터 입력)'!$W249:$DR249,'자료입력 및 결과표시'!$C$9)&gt;=1),4,0)</f>
        <v>0</v>
      </c>
      <c r="EP249" s="17">
        <f>IF(AND(S249='자료입력 및 결과표시'!$B$10,COUNTIF('업무중복도(데이터 입력)'!$W249:$DR249,'자료입력 및 결과표시'!$C$10)&gt;=1),5,0)</f>
        <v>0</v>
      </c>
      <c r="EQ249" s="17">
        <f>IF(AND(S249='자료입력 및 결과표시'!$B$11,COUNTIF('업무중복도(데이터 입력)'!$W249:$DR249,'자료입력 및 결과표시'!$C$11)&gt;=1),6,0)</f>
        <v>0</v>
      </c>
      <c r="ER249" s="17">
        <f>IF(AND(S249='자료입력 및 결과표시'!$B$12,COUNTIF('업무중복도(데이터 입력)'!$W249:$DR249,'자료입력 및 결과표시'!$C$12)&gt;=1),7,0)</f>
        <v>0</v>
      </c>
      <c r="ES249" s="17">
        <f>IF(AND(S249='자료입력 및 결과표시'!$B$13,COUNTIF('업무중복도(데이터 입력)'!$W249:$DR249,'자료입력 및 결과표시'!$C$13)&gt;=1),8,0)</f>
        <v>0</v>
      </c>
      <c r="ET249" s="17">
        <f>IF(AND(S249='자료입력 및 결과표시'!$B$14,COUNTIF('업무중복도(데이터 입력)'!$W249:$DR249,'자료입력 및 결과표시'!$C$14)&gt;=1),9,0)</f>
        <v>0</v>
      </c>
      <c r="EU249" s="17">
        <f>IF(AND(S249='자료입력 및 결과표시'!$B$15,COUNTIF('업무중복도(데이터 입력)'!$W249:$DR249,'자료입력 및 결과표시'!$C$15)&gt;=1),10,0)</f>
        <v>0</v>
      </c>
      <c r="EV249" s="17">
        <f>IF(AND(S249='자료입력 및 결과표시'!$B$16,COUNTIF('업무중복도(데이터 입력)'!$W249:$DR249,'자료입력 및 결과표시'!$C$16)&gt;=1),11,0)</f>
        <v>0</v>
      </c>
      <c r="EW249" s="17">
        <f>IF(AND(S249='자료입력 및 결과표시'!$B$17,COUNTIF('업무중복도(데이터 입력)'!$W249:$DR249,'자료입력 및 결과표시'!$C$17)&gt;=1),12,0)</f>
        <v>0</v>
      </c>
      <c r="EX249" s="17">
        <f>IF(AND(S249='자료입력 및 결과표시'!$B$18,COUNTIF('업무중복도(데이터 입력)'!$W249:$DR249,'자료입력 및 결과표시'!$C$18)&gt;=1),13,0)</f>
        <v>0</v>
      </c>
      <c r="EY249" s="17">
        <f>IF(AND(S249='자료입력 및 결과표시'!$B$19,COUNTIF('업무중복도(데이터 입력)'!$W249:$DR249,'자료입력 및 결과표시'!$C$19)&gt;=1),14,0)</f>
        <v>0</v>
      </c>
      <c r="EZ249" s="17">
        <f>IF(AND(S249='자료입력 및 결과표시'!$B$20,COUNTIF('업무중복도(데이터 입력)'!$W249:$DR249,'자료입력 및 결과표시'!$C$20)&gt;=1),15,0)</f>
        <v>0</v>
      </c>
      <c r="FA249" s="17">
        <f>IF(AND(S249='자료입력 및 결과표시'!$B$21,COUNTIF('업무중복도(데이터 입력)'!$W249:$DR249,'자료입력 및 결과표시'!$C$21)&gt;=1),16,0)</f>
        <v>0</v>
      </c>
      <c r="FD249" s="270" t="str">
        <f ca="1">IFERROR(MATCH('자료입력 및 결과표시'!$C$62,OFFSET($R$3,$FD248,,1000),0)+$FD248,"")</f>
        <v/>
      </c>
      <c r="FE249" s="271" t="str">
        <f t="shared" ca="1" si="503"/>
        <v/>
      </c>
      <c r="FK249" s="17">
        <f t="shared" si="504"/>
        <v>0</v>
      </c>
      <c r="FO249"/>
      <c r="FP249" s="17" t="str">
        <f t="shared" ca="1" si="505"/>
        <v/>
      </c>
      <c r="FQ249" s="270" t="str">
        <f ca="1">IFERROR(MATCH('자료입력 및 결과표시'!$C$62,OFFSET($R$3,$FQ248,,1000),0)+$FQ248,"")</f>
        <v/>
      </c>
      <c r="FR249" s="17" t="str">
        <f t="shared" ca="1" si="506"/>
        <v/>
      </c>
      <c r="FS249" s="17" t="str">
        <f t="shared" ca="1" si="507"/>
        <v/>
      </c>
      <c r="FT249" s="17" t="str">
        <f t="shared" ca="1" si="508"/>
        <v/>
      </c>
      <c r="FU249" s="17" t="str">
        <f t="shared" ca="1" si="509"/>
        <v/>
      </c>
      <c r="FV249" s="17" t="str">
        <f t="shared" ca="1" si="510"/>
        <v/>
      </c>
      <c r="FW249" s="17" t="str">
        <f t="shared" ca="1" si="511"/>
        <v/>
      </c>
      <c r="FX249" s="17" t="str">
        <f t="shared" ca="1" si="512"/>
        <v/>
      </c>
      <c r="FY249" s="17" t="str">
        <f t="shared" ca="1" si="513"/>
        <v/>
      </c>
      <c r="FZ249" s="17" t="str">
        <f t="shared" ca="1" si="514"/>
        <v/>
      </c>
      <c r="GA249" s="17" t="str">
        <f t="shared" ca="1" si="515"/>
        <v/>
      </c>
      <c r="GB249" s="17" t="str">
        <f t="shared" ca="1" si="516"/>
        <v/>
      </c>
      <c r="GC249" s="17" t="str">
        <f t="shared" ca="1" si="517"/>
        <v/>
      </c>
      <c r="GD249" s="17" t="str">
        <f t="shared" ca="1" si="518"/>
        <v/>
      </c>
      <c r="GE249" s="17" t="str">
        <f t="shared" ca="1" si="519"/>
        <v/>
      </c>
      <c r="GF249" s="17" t="str">
        <f t="shared" ca="1" si="520"/>
        <v/>
      </c>
      <c r="GG249" s="17" t="str">
        <f t="shared" ca="1" si="521"/>
        <v/>
      </c>
      <c r="GH249" s="17" t="str">
        <f t="shared" ca="1" si="522"/>
        <v/>
      </c>
      <c r="GI249" s="17" t="str">
        <f t="shared" ca="1" si="523"/>
        <v/>
      </c>
      <c r="GJ249" s="17" t="str">
        <f t="shared" ca="1" si="524"/>
        <v/>
      </c>
      <c r="GK249" s="17" t="str">
        <f t="shared" ca="1" si="525"/>
        <v/>
      </c>
      <c r="GL249" s="17" t="str">
        <f t="shared" ca="1" si="526"/>
        <v/>
      </c>
      <c r="GM249" s="17" t="str">
        <f t="shared" ca="1" si="527"/>
        <v/>
      </c>
      <c r="GN249" s="17" t="str">
        <f t="shared" ca="1" si="528"/>
        <v/>
      </c>
      <c r="GO249" s="17" t="str">
        <f t="shared" ca="1" si="529"/>
        <v/>
      </c>
      <c r="GP249" s="17" t="str">
        <f t="shared" ca="1" si="530"/>
        <v/>
      </c>
      <c r="GQ249" s="17" t="str">
        <f t="shared" ca="1" si="531"/>
        <v/>
      </c>
      <c r="GR249" s="17" t="str">
        <f t="shared" ca="1" si="532"/>
        <v/>
      </c>
      <c r="GS249" s="17" t="str">
        <f t="shared" ca="1" si="533"/>
        <v/>
      </c>
      <c r="GT249" s="17" t="str">
        <f t="shared" ca="1" si="534"/>
        <v/>
      </c>
      <c r="GU249" s="17" t="str">
        <f t="shared" ca="1" si="535"/>
        <v/>
      </c>
      <c r="GV249" s="17" t="str">
        <f t="shared" ca="1" si="536"/>
        <v/>
      </c>
      <c r="GW249" s="17" t="str">
        <f t="shared" ca="1" si="537"/>
        <v/>
      </c>
      <c r="GX249" s="17" t="str">
        <f t="shared" ca="1" si="538"/>
        <v/>
      </c>
      <c r="GY249" s="17" t="str">
        <f t="shared" ca="1" si="539"/>
        <v/>
      </c>
      <c r="GZ249" s="17" t="str">
        <f t="shared" ca="1" si="540"/>
        <v/>
      </c>
      <c r="HA249" s="17" t="str">
        <f t="shared" ca="1" si="541"/>
        <v/>
      </c>
      <c r="HB249" s="17" t="str">
        <f t="shared" ca="1" si="542"/>
        <v/>
      </c>
      <c r="HC249" s="17" t="str">
        <f t="shared" ca="1" si="543"/>
        <v/>
      </c>
      <c r="HD249" s="17" t="str">
        <f t="shared" ca="1" si="544"/>
        <v/>
      </c>
      <c r="HE249" s="17" t="str">
        <f t="shared" ca="1" si="545"/>
        <v/>
      </c>
      <c r="HF249" s="17" t="str">
        <f t="shared" ca="1" si="546"/>
        <v/>
      </c>
      <c r="HG249" s="17" t="str">
        <f t="shared" ca="1" si="547"/>
        <v/>
      </c>
      <c r="HH249" s="17" t="str">
        <f t="shared" ca="1" si="548"/>
        <v/>
      </c>
      <c r="HI249" s="17" t="str">
        <f t="shared" ca="1" si="549"/>
        <v/>
      </c>
      <c r="HJ249" s="17" t="str">
        <f t="shared" ca="1" si="550"/>
        <v/>
      </c>
      <c r="HK249" s="17" t="str">
        <f t="shared" ca="1" si="551"/>
        <v/>
      </c>
      <c r="HL249" s="17" t="str">
        <f t="shared" ca="1" si="552"/>
        <v/>
      </c>
      <c r="HM249" s="17" t="str">
        <f t="shared" ca="1" si="553"/>
        <v/>
      </c>
      <c r="HN249" s="17" t="str">
        <f t="shared" ca="1" si="554"/>
        <v/>
      </c>
      <c r="HO249" s="17" t="str">
        <f t="shared" ca="1" si="555"/>
        <v/>
      </c>
      <c r="HP249" s="17" t="str">
        <f t="shared" ca="1" si="556"/>
        <v/>
      </c>
      <c r="HQ249" s="17" t="str">
        <f t="shared" ca="1" si="557"/>
        <v/>
      </c>
      <c r="HR249" s="17" t="str">
        <f t="shared" ca="1" si="558"/>
        <v/>
      </c>
      <c r="HS249" s="17" t="str">
        <f t="shared" ca="1" si="559"/>
        <v/>
      </c>
      <c r="HT249" s="17" t="str">
        <f t="shared" ca="1" si="560"/>
        <v/>
      </c>
      <c r="HU249" s="17" t="str">
        <f t="shared" ca="1" si="561"/>
        <v/>
      </c>
      <c r="HV249" s="17" t="str">
        <f t="shared" ca="1" si="562"/>
        <v/>
      </c>
      <c r="HW249" s="17" t="str">
        <f t="shared" ca="1" si="563"/>
        <v/>
      </c>
      <c r="HX249" s="17" t="str">
        <f t="shared" ca="1" si="564"/>
        <v/>
      </c>
      <c r="HY249" s="17" t="str">
        <f t="shared" ca="1" si="565"/>
        <v/>
      </c>
      <c r="HZ249" s="17" t="str">
        <f t="shared" ca="1" si="566"/>
        <v/>
      </c>
      <c r="IA249" s="17" t="str">
        <f t="shared" ca="1" si="567"/>
        <v/>
      </c>
      <c r="IB249" s="17" t="str">
        <f t="shared" ca="1" si="568"/>
        <v/>
      </c>
      <c r="IC249" s="17" t="str">
        <f t="shared" ca="1" si="569"/>
        <v/>
      </c>
      <c r="ID249" s="17" t="str">
        <f t="shared" ca="1" si="570"/>
        <v/>
      </c>
      <c r="IE249" s="17" t="str">
        <f t="shared" ca="1" si="571"/>
        <v/>
      </c>
      <c r="IF249" s="17" t="str">
        <f t="shared" ca="1" si="572"/>
        <v/>
      </c>
      <c r="IG249" s="17" t="str">
        <f t="shared" ca="1" si="573"/>
        <v/>
      </c>
      <c r="IH249" s="17" t="str">
        <f t="shared" ca="1" si="574"/>
        <v/>
      </c>
      <c r="II249" s="17" t="str">
        <f t="shared" ca="1" si="575"/>
        <v/>
      </c>
      <c r="IJ249" s="17" t="str">
        <f t="shared" ca="1" si="576"/>
        <v/>
      </c>
      <c r="IK249" s="17" t="str">
        <f t="shared" ca="1" si="577"/>
        <v/>
      </c>
      <c r="IL249" s="17" t="str">
        <f t="shared" ca="1" si="578"/>
        <v/>
      </c>
      <c r="IM249" s="17" t="str">
        <f t="shared" ca="1" si="579"/>
        <v/>
      </c>
      <c r="IN249" s="17" t="str">
        <f t="shared" ca="1" si="580"/>
        <v/>
      </c>
      <c r="IO249" s="17" t="str">
        <f t="shared" ca="1" si="581"/>
        <v/>
      </c>
      <c r="IP249" s="17" t="str">
        <f t="shared" ca="1" si="582"/>
        <v/>
      </c>
      <c r="IQ249" s="17" t="str">
        <f t="shared" ca="1" si="583"/>
        <v/>
      </c>
      <c r="IR249" s="17" t="str">
        <f t="shared" ca="1" si="584"/>
        <v/>
      </c>
      <c r="IS249" s="17" t="str">
        <f t="shared" ca="1" si="585"/>
        <v/>
      </c>
      <c r="IT249" s="17" t="str">
        <f t="shared" ca="1" si="586"/>
        <v/>
      </c>
      <c r="IU249" s="17" t="str">
        <f t="shared" ca="1" si="587"/>
        <v/>
      </c>
      <c r="IV249" s="17" t="str">
        <f t="shared" ca="1" si="588"/>
        <v/>
      </c>
      <c r="IW249" s="17" t="str">
        <f t="shared" ca="1" si="589"/>
        <v/>
      </c>
      <c r="IX249" s="17" t="str">
        <f t="shared" ca="1" si="590"/>
        <v/>
      </c>
      <c r="IY249" s="17" t="str">
        <f t="shared" ca="1" si="591"/>
        <v/>
      </c>
      <c r="IZ249" s="17" t="str">
        <f t="shared" ca="1" si="592"/>
        <v/>
      </c>
      <c r="JA249" s="17" t="str">
        <f t="shared" ca="1" si="593"/>
        <v/>
      </c>
      <c r="JB249" s="17" t="str">
        <f t="shared" ca="1" si="594"/>
        <v/>
      </c>
      <c r="JC249" s="17" t="str">
        <f t="shared" ca="1" si="595"/>
        <v/>
      </c>
      <c r="JD249" s="17" t="str">
        <f t="shared" ca="1" si="596"/>
        <v/>
      </c>
      <c r="JE249" s="17" t="str">
        <f t="shared" ca="1" si="597"/>
        <v/>
      </c>
      <c r="JF249" s="17" t="str">
        <f t="shared" ca="1" si="598"/>
        <v/>
      </c>
      <c r="JG249" s="17" t="str">
        <f t="shared" ca="1" si="599"/>
        <v/>
      </c>
      <c r="JH249" s="17" t="str">
        <f t="shared" ca="1" si="600"/>
        <v/>
      </c>
      <c r="JI249" s="17" t="str">
        <f t="shared" ca="1" si="601"/>
        <v/>
      </c>
      <c r="JJ249" s="17" t="str">
        <f t="shared" ca="1" si="602"/>
        <v/>
      </c>
      <c r="JK249" s="17" t="str">
        <f t="shared" ca="1" si="603"/>
        <v/>
      </c>
      <c r="JL249" s="17" t="str">
        <f t="shared" ca="1" si="604"/>
        <v/>
      </c>
      <c r="JM249" s="17" t="str">
        <f t="shared" ca="1" si="605"/>
        <v/>
      </c>
    </row>
    <row r="250" spans="1:273">
      <c r="A250" s="17" t="str">
        <f t="shared" si="486"/>
        <v>\\\0</v>
      </c>
      <c r="B250" s="17" t="str">
        <f t="shared" si="487"/>
        <v>\\\0</v>
      </c>
      <c r="C250" s="17" t="str">
        <f t="shared" si="488"/>
        <v>\\\0</v>
      </c>
      <c r="D250" s="17" t="str">
        <f t="shared" si="489"/>
        <v>\\\0</v>
      </c>
      <c r="E250" s="17" t="str">
        <f t="shared" si="490"/>
        <v>\\\0</v>
      </c>
      <c r="F250" s="17" t="str">
        <f t="shared" si="491"/>
        <v>\\\0</v>
      </c>
      <c r="G250" s="17" t="str">
        <f t="shared" si="492"/>
        <v>\\\0</v>
      </c>
      <c r="H250" s="17" t="str">
        <f t="shared" si="493"/>
        <v>\\\0</v>
      </c>
      <c r="I250" s="17" t="str">
        <f t="shared" si="494"/>
        <v>\\\0</v>
      </c>
      <c r="J250" s="17" t="str">
        <f t="shared" si="495"/>
        <v>\\\0</v>
      </c>
      <c r="K250" s="17" t="str">
        <f t="shared" si="496"/>
        <v>\\\0</v>
      </c>
      <c r="L250" s="17" t="str">
        <f t="shared" si="497"/>
        <v>\\\0</v>
      </c>
      <c r="M250" s="17" t="str">
        <f t="shared" si="498"/>
        <v>\\\0</v>
      </c>
      <c r="N250" s="17" t="str">
        <f t="shared" si="499"/>
        <v>\\\0</v>
      </c>
      <c r="O250" s="17" t="str">
        <f t="shared" si="500"/>
        <v>\\\0</v>
      </c>
      <c r="P250" s="17" t="str">
        <f t="shared" si="501"/>
        <v>\\\0</v>
      </c>
      <c r="R250" s="17" t="str">
        <f t="shared" si="502"/>
        <v>\\</v>
      </c>
      <c r="S250" s="38"/>
      <c r="T250" s="39"/>
      <c r="U250" s="31"/>
      <c r="V250" s="32"/>
      <c r="W250" s="36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35"/>
      <c r="DS250" s="287"/>
      <c r="DT250" s="36"/>
      <c r="DU250" s="37"/>
      <c r="DV250" s="28">
        <f>IF(AND($S250='자료입력 및 결과표시'!$B$6,COUNTIF($W250:$DR250,'자료입력 및 결과표시'!$C$6)&gt;=1),IF(OR('자료입력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DW250" s="28">
        <f>IF(AND($S250='자료입력 및 결과표시'!$B$7,COUNTIF($W250:$DR250,'자료입력 및 결과표시'!$C$7)&gt;=1),IF(OR('자료입력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DX250" s="28">
        <f>IF(AND($S250='자료입력 및 결과표시'!$B$8,COUNTIF($W250:$DR250,'자료입력 및 결과표시'!$C$8)&gt;=1),IF(OR('자료입력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DY250" s="28">
        <f>IF(AND($S250='자료입력 및 결과표시'!$B$9,COUNTIF($W250:$DR250,'자료입력 및 결과표시'!$C$9)&gt;=1),IF(OR('자료입력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DZ250" s="28">
        <f>IF(AND($S250='자료입력 및 결과표시'!$B$10,COUNTIF($W250:$DR250,'자료입력 및 결과표시'!$C$10)&gt;=1),IF(OR('자료입력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A250" s="28">
        <f>IF(AND($S250='자료입력 및 결과표시'!$B$11,COUNTIF($W250:$DR250,'자료입력 및 결과표시'!$C$11)&gt;=1),IF(OR('자료입력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B250" s="28">
        <f>IF(AND($S250='자료입력 및 결과표시'!$B$12,COUNTIF($W250:$DR250,'자료입력 및 결과표시'!$C$12)&gt;=1),IF(OR('자료입력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C250" s="28">
        <f>IF(AND($S250='자료입력 및 결과표시'!$B$13,COUNTIF($W250:$DR250,'자료입력 및 결과표시'!$C$13)&gt;=1),IF(OR('자료입력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D250" s="28">
        <f>IF(AND($S250='자료입력 및 결과표시'!$B$14,COUNTIF($W250:$DR250,'자료입력 및 결과표시'!$C$14)&gt;=1),IF(OR('자료입력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E250" s="28">
        <f>IF(AND($S250='자료입력 및 결과표시'!$B$15,COUNTIF($W250:$DR250,'자료입력 및 결과표시'!$C$15)&gt;=1),IF(OR('자료입력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F250" s="28">
        <f>IF(AND($S250='자료입력 및 결과표시'!$B$16,COUNTIF($W250:$DR250,'자료입력 및 결과표시'!$C$16)&gt;=1),IF(OR('자료입력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G250" s="28">
        <f>IF(AND($S250='자료입력 및 결과표시'!$B$17,COUNTIF($W250:$DR250,'자료입력 및 결과표시'!$C$17)&gt;=1),IF(OR('자료입력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H250" s="28">
        <f>IF(AND($S250='자료입력 및 결과표시'!$B$18,COUNTIF($W250:$DR250,'자료입력 및 결과표시'!$C$18)&gt;=1),IF(OR('자료입력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I250" s="28">
        <f>IF(AND($S250='자료입력 및 결과표시'!$B$19,COUNTIF($W250:$DR250,'자료입력 및 결과표시'!$C$19)&gt;=1),IF(OR('자료입력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J250" s="28">
        <f>IF(AND($S250='자료입력 및 결과표시'!$B$20,COUNTIF($W250:$DR250,'자료입력 및 결과표시'!$C$20)&gt;=1),IF(OR('자료입력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K250" s="28">
        <f>IF(AND($S250='자료입력 및 결과표시'!$B$21,COUNTIF($W250:$DR250,'자료입력 및 결과표시'!$C$21)&gt;=1),IF(OR('자료입력 및 결과표시'!$B$4+90&gt;=$V250,'자료입력 및 결과표시'!$B$4&lt;$U250),0,IF($V250-'자료입력 및 결과표시'!$B$4-90&gt;='자료입력 및 결과표시'!$E$4,'자료입력 및 결과표시'!$E$4,$V250-'자료입력 및 결과표시'!$B$4-90)),0)</f>
        <v>0</v>
      </c>
      <c r="EL250" s="17">
        <f>IF(AND(S250='자료입력 및 결과표시'!$B$6,COUNTIF('업무중복도(데이터 입력)'!$W250:$DR250,'자료입력 및 결과표시'!$C$6)&gt;=1),1,0)</f>
        <v>0</v>
      </c>
      <c r="EM250" s="17">
        <f>IF(AND(S250='자료입력 및 결과표시'!$B$7,COUNTIF('업무중복도(데이터 입력)'!$W250:$DR250,'자료입력 및 결과표시'!$C$7)&gt;=1),2,0)</f>
        <v>0</v>
      </c>
      <c r="EN250" s="17">
        <f>IF(AND(S250='자료입력 및 결과표시'!$B$8,COUNTIF('업무중복도(데이터 입력)'!$W250:$DR250,'자료입력 및 결과표시'!$C$8)&gt;=1),3,0)</f>
        <v>0</v>
      </c>
      <c r="EO250" s="17">
        <f>IF(AND(S250='자료입력 및 결과표시'!$B$9,COUNTIF('업무중복도(데이터 입력)'!$W250:$DR250,'자료입력 및 결과표시'!$C$9)&gt;=1),4,0)</f>
        <v>0</v>
      </c>
      <c r="EP250" s="17">
        <f>IF(AND(S250='자료입력 및 결과표시'!$B$10,COUNTIF('업무중복도(데이터 입력)'!$W250:$DR250,'자료입력 및 결과표시'!$C$10)&gt;=1),5,0)</f>
        <v>0</v>
      </c>
      <c r="EQ250" s="17">
        <f>IF(AND(S250='자료입력 및 결과표시'!$B$11,COUNTIF('업무중복도(데이터 입력)'!$W250:$DR250,'자료입력 및 결과표시'!$C$11)&gt;=1),6,0)</f>
        <v>0</v>
      </c>
      <c r="ER250" s="17">
        <f>IF(AND(S250='자료입력 및 결과표시'!$B$12,COUNTIF('업무중복도(데이터 입력)'!$W250:$DR250,'자료입력 및 결과표시'!$C$12)&gt;=1),7,0)</f>
        <v>0</v>
      </c>
      <c r="ES250" s="17">
        <f>IF(AND(S250='자료입력 및 결과표시'!$B$13,COUNTIF('업무중복도(데이터 입력)'!$W250:$DR250,'자료입력 및 결과표시'!$C$13)&gt;=1),8,0)</f>
        <v>0</v>
      </c>
      <c r="ET250" s="17">
        <f>IF(AND(S250='자료입력 및 결과표시'!$B$14,COUNTIF('업무중복도(데이터 입력)'!$W250:$DR250,'자료입력 및 결과표시'!$C$14)&gt;=1),9,0)</f>
        <v>0</v>
      </c>
      <c r="EU250" s="17">
        <f>IF(AND(S250='자료입력 및 결과표시'!$B$15,COUNTIF('업무중복도(데이터 입력)'!$W250:$DR250,'자료입력 및 결과표시'!$C$15)&gt;=1),10,0)</f>
        <v>0</v>
      </c>
      <c r="EV250" s="17">
        <f>IF(AND(S250='자료입력 및 결과표시'!$B$16,COUNTIF('업무중복도(데이터 입력)'!$W250:$DR250,'자료입력 및 결과표시'!$C$16)&gt;=1),11,0)</f>
        <v>0</v>
      </c>
      <c r="EW250" s="17">
        <f>IF(AND(S250='자료입력 및 결과표시'!$B$17,COUNTIF('업무중복도(데이터 입력)'!$W250:$DR250,'자료입력 및 결과표시'!$C$17)&gt;=1),12,0)</f>
        <v>0</v>
      </c>
      <c r="EX250" s="17">
        <f>IF(AND(S250='자료입력 및 결과표시'!$B$18,COUNTIF('업무중복도(데이터 입력)'!$W250:$DR250,'자료입력 및 결과표시'!$C$18)&gt;=1),13,0)</f>
        <v>0</v>
      </c>
      <c r="EY250" s="17">
        <f>IF(AND(S250='자료입력 및 결과표시'!$B$19,COUNTIF('업무중복도(데이터 입력)'!$W250:$DR250,'자료입력 및 결과표시'!$C$19)&gt;=1),14,0)</f>
        <v>0</v>
      </c>
      <c r="EZ250" s="17">
        <f>IF(AND(S250='자료입력 및 결과표시'!$B$20,COUNTIF('업무중복도(데이터 입력)'!$W250:$DR250,'자료입력 및 결과표시'!$C$20)&gt;=1),15,0)</f>
        <v>0</v>
      </c>
      <c r="FA250" s="17">
        <f>IF(AND(S250='자료입력 및 결과표시'!$B$21,COUNTIF('업무중복도(데이터 입력)'!$W250:$DR250,'자료입력 및 결과표시'!$C$21)&gt;=1),16,0)</f>
        <v>0</v>
      </c>
      <c r="FD250" s="270" t="str">
        <f ca="1">IFERROR(MATCH('자료입력 및 결과표시'!$C$62,OFFSET($R$3,$FD249,,1000),0)+$FD249,"")</f>
        <v/>
      </c>
      <c r="FE250" s="271" t="str">
        <f t="shared" ca="1" si="503"/>
        <v/>
      </c>
      <c r="FK250" s="17">
        <f t="shared" si="504"/>
        <v>0</v>
      </c>
      <c r="FO250"/>
      <c r="FP250" s="17" t="str">
        <f t="shared" ca="1" si="505"/>
        <v/>
      </c>
      <c r="FQ250" s="270" t="str">
        <f ca="1">IFERROR(MATCH('자료입력 및 결과표시'!$C$62,OFFSET($R$3,$FQ249,,1000),0)+$FQ249,"")</f>
        <v/>
      </c>
      <c r="FR250" s="17" t="str">
        <f t="shared" ca="1" si="506"/>
        <v/>
      </c>
      <c r="FS250" s="17" t="str">
        <f t="shared" ca="1" si="507"/>
        <v/>
      </c>
      <c r="FT250" s="17" t="str">
        <f t="shared" ca="1" si="508"/>
        <v/>
      </c>
      <c r="FU250" s="17" t="str">
        <f t="shared" ca="1" si="509"/>
        <v/>
      </c>
      <c r="FV250" s="17" t="str">
        <f t="shared" ca="1" si="510"/>
        <v/>
      </c>
      <c r="FW250" s="17" t="str">
        <f t="shared" ca="1" si="511"/>
        <v/>
      </c>
      <c r="FX250" s="17" t="str">
        <f t="shared" ca="1" si="512"/>
        <v/>
      </c>
      <c r="FY250" s="17" t="str">
        <f t="shared" ca="1" si="513"/>
        <v/>
      </c>
      <c r="FZ250" s="17" t="str">
        <f t="shared" ca="1" si="514"/>
        <v/>
      </c>
      <c r="GA250" s="17" t="str">
        <f t="shared" ca="1" si="515"/>
        <v/>
      </c>
      <c r="GB250" s="17" t="str">
        <f t="shared" ca="1" si="516"/>
        <v/>
      </c>
      <c r="GC250" s="17" t="str">
        <f t="shared" ca="1" si="517"/>
        <v/>
      </c>
      <c r="GD250" s="17" t="str">
        <f t="shared" ca="1" si="518"/>
        <v/>
      </c>
      <c r="GE250" s="17" t="str">
        <f t="shared" ca="1" si="519"/>
        <v/>
      </c>
      <c r="GF250" s="17" t="str">
        <f t="shared" ca="1" si="520"/>
        <v/>
      </c>
      <c r="GG250" s="17" t="str">
        <f t="shared" ca="1" si="521"/>
        <v/>
      </c>
      <c r="GH250" s="17" t="str">
        <f t="shared" ca="1" si="522"/>
        <v/>
      </c>
      <c r="GI250" s="17" t="str">
        <f t="shared" ca="1" si="523"/>
        <v/>
      </c>
      <c r="GJ250" s="17" t="str">
        <f t="shared" ca="1" si="524"/>
        <v/>
      </c>
      <c r="GK250" s="17" t="str">
        <f t="shared" ca="1" si="525"/>
        <v/>
      </c>
      <c r="GL250" s="17" t="str">
        <f t="shared" ca="1" si="526"/>
        <v/>
      </c>
      <c r="GM250" s="17" t="str">
        <f t="shared" ca="1" si="527"/>
        <v/>
      </c>
      <c r="GN250" s="17" t="str">
        <f t="shared" ca="1" si="528"/>
        <v/>
      </c>
      <c r="GO250" s="17" t="str">
        <f t="shared" ca="1" si="529"/>
        <v/>
      </c>
      <c r="GP250" s="17" t="str">
        <f t="shared" ca="1" si="530"/>
        <v/>
      </c>
      <c r="GQ250" s="17" t="str">
        <f t="shared" ca="1" si="531"/>
        <v/>
      </c>
      <c r="GR250" s="17" t="str">
        <f t="shared" ca="1" si="532"/>
        <v/>
      </c>
      <c r="GS250" s="17" t="str">
        <f t="shared" ca="1" si="533"/>
        <v/>
      </c>
      <c r="GT250" s="17" t="str">
        <f t="shared" ca="1" si="534"/>
        <v/>
      </c>
      <c r="GU250" s="17" t="str">
        <f t="shared" ca="1" si="535"/>
        <v/>
      </c>
      <c r="GV250" s="17" t="str">
        <f t="shared" ca="1" si="536"/>
        <v/>
      </c>
      <c r="GW250" s="17" t="str">
        <f t="shared" ca="1" si="537"/>
        <v/>
      </c>
      <c r="GX250" s="17" t="str">
        <f t="shared" ca="1" si="538"/>
        <v/>
      </c>
      <c r="GY250" s="17" t="str">
        <f t="shared" ca="1" si="539"/>
        <v/>
      </c>
      <c r="GZ250" s="17" t="str">
        <f t="shared" ca="1" si="540"/>
        <v/>
      </c>
      <c r="HA250" s="17" t="str">
        <f t="shared" ca="1" si="541"/>
        <v/>
      </c>
      <c r="HB250" s="17" t="str">
        <f t="shared" ca="1" si="542"/>
        <v/>
      </c>
      <c r="HC250" s="17" t="str">
        <f t="shared" ca="1" si="543"/>
        <v/>
      </c>
      <c r="HD250" s="17" t="str">
        <f t="shared" ca="1" si="544"/>
        <v/>
      </c>
      <c r="HE250" s="17" t="str">
        <f t="shared" ca="1" si="545"/>
        <v/>
      </c>
      <c r="HF250" s="17" t="str">
        <f t="shared" ca="1" si="546"/>
        <v/>
      </c>
      <c r="HG250" s="17" t="str">
        <f t="shared" ca="1" si="547"/>
        <v/>
      </c>
      <c r="HH250" s="17" t="str">
        <f t="shared" ca="1" si="548"/>
        <v/>
      </c>
      <c r="HI250" s="17" t="str">
        <f t="shared" ca="1" si="549"/>
        <v/>
      </c>
      <c r="HJ250" s="17" t="str">
        <f t="shared" ca="1" si="550"/>
        <v/>
      </c>
      <c r="HK250" s="17" t="str">
        <f t="shared" ca="1" si="551"/>
        <v/>
      </c>
      <c r="HL250" s="17" t="str">
        <f t="shared" ca="1" si="552"/>
        <v/>
      </c>
      <c r="HM250" s="17" t="str">
        <f t="shared" ca="1" si="553"/>
        <v/>
      </c>
      <c r="HN250" s="17" t="str">
        <f t="shared" ca="1" si="554"/>
        <v/>
      </c>
      <c r="HO250" s="17" t="str">
        <f t="shared" ca="1" si="555"/>
        <v/>
      </c>
      <c r="HP250" s="17" t="str">
        <f t="shared" ca="1" si="556"/>
        <v/>
      </c>
      <c r="HQ250" s="17" t="str">
        <f t="shared" ca="1" si="557"/>
        <v/>
      </c>
      <c r="HR250" s="17" t="str">
        <f t="shared" ca="1" si="558"/>
        <v/>
      </c>
      <c r="HS250" s="17" t="str">
        <f t="shared" ca="1" si="559"/>
        <v/>
      </c>
      <c r="HT250" s="17" t="str">
        <f t="shared" ca="1" si="560"/>
        <v/>
      </c>
      <c r="HU250" s="17" t="str">
        <f t="shared" ca="1" si="561"/>
        <v/>
      </c>
      <c r="HV250" s="17" t="str">
        <f t="shared" ca="1" si="562"/>
        <v/>
      </c>
      <c r="HW250" s="17" t="str">
        <f t="shared" ca="1" si="563"/>
        <v/>
      </c>
      <c r="HX250" s="17" t="str">
        <f t="shared" ca="1" si="564"/>
        <v/>
      </c>
      <c r="HY250" s="17" t="str">
        <f t="shared" ca="1" si="565"/>
        <v/>
      </c>
      <c r="HZ250" s="17" t="str">
        <f t="shared" ca="1" si="566"/>
        <v/>
      </c>
      <c r="IA250" s="17" t="str">
        <f t="shared" ca="1" si="567"/>
        <v/>
      </c>
      <c r="IB250" s="17" t="str">
        <f t="shared" ca="1" si="568"/>
        <v/>
      </c>
      <c r="IC250" s="17" t="str">
        <f t="shared" ca="1" si="569"/>
        <v/>
      </c>
      <c r="ID250" s="17" t="str">
        <f t="shared" ca="1" si="570"/>
        <v/>
      </c>
      <c r="IE250" s="17" t="str">
        <f t="shared" ca="1" si="571"/>
        <v/>
      </c>
      <c r="IF250" s="17" t="str">
        <f t="shared" ca="1" si="572"/>
        <v/>
      </c>
      <c r="IG250" s="17" t="str">
        <f t="shared" ca="1" si="573"/>
        <v/>
      </c>
      <c r="IH250" s="17" t="str">
        <f t="shared" ca="1" si="574"/>
        <v/>
      </c>
      <c r="II250" s="17" t="str">
        <f t="shared" ca="1" si="575"/>
        <v/>
      </c>
      <c r="IJ250" s="17" t="str">
        <f t="shared" ca="1" si="576"/>
        <v/>
      </c>
      <c r="IK250" s="17" t="str">
        <f t="shared" ca="1" si="577"/>
        <v/>
      </c>
      <c r="IL250" s="17" t="str">
        <f t="shared" ca="1" si="578"/>
        <v/>
      </c>
      <c r="IM250" s="17" t="str">
        <f t="shared" ca="1" si="579"/>
        <v/>
      </c>
      <c r="IN250" s="17" t="str">
        <f t="shared" ca="1" si="580"/>
        <v/>
      </c>
      <c r="IO250" s="17" t="str">
        <f t="shared" ca="1" si="581"/>
        <v/>
      </c>
      <c r="IP250" s="17" t="str">
        <f t="shared" ca="1" si="582"/>
        <v/>
      </c>
      <c r="IQ250" s="17" t="str">
        <f t="shared" ca="1" si="583"/>
        <v/>
      </c>
      <c r="IR250" s="17" t="str">
        <f t="shared" ca="1" si="584"/>
        <v/>
      </c>
      <c r="IS250" s="17" t="str">
        <f t="shared" ca="1" si="585"/>
        <v/>
      </c>
      <c r="IT250" s="17" t="str">
        <f t="shared" ca="1" si="586"/>
        <v/>
      </c>
      <c r="IU250" s="17" t="str">
        <f t="shared" ca="1" si="587"/>
        <v/>
      </c>
      <c r="IV250" s="17" t="str">
        <f t="shared" ca="1" si="588"/>
        <v/>
      </c>
      <c r="IW250" s="17" t="str">
        <f t="shared" ca="1" si="589"/>
        <v/>
      </c>
      <c r="IX250" s="17" t="str">
        <f t="shared" ca="1" si="590"/>
        <v/>
      </c>
      <c r="IY250" s="17" t="str">
        <f t="shared" ca="1" si="591"/>
        <v/>
      </c>
      <c r="IZ250" s="17" t="str">
        <f t="shared" ca="1" si="592"/>
        <v/>
      </c>
      <c r="JA250" s="17" t="str">
        <f t="shared" ca="1" si="593"/>
        <v/>
      </c>
      <c r="JB250" s="17" t="str">
        <f t="shared" ca="1" si="594"/>
        <v/>
      </c>
      <c r="JC250" s="17" t="str">
        <f t="shared" ca="1" si="595"/>
        <v/>
      </c>
      <c r="JD250" s="17" t="str">
        <f t="shared" ca="1" si="596"/>
        <v/>
      </c>
      <c r="JE250" s="17" t="str">
        <f t="shared" ca="1" si="597"/>
        <v/>
      </c>
      <c r="JF250" s="17" t="str">
        <f t="shared" ca="1" si="598"/>
        <v/>
      </c>
      <c r="JG250" s="17" t="str">
        <f t="shared" ca="1" si="599"/>
        <v/>
      </c>
      <c r="JH250" s="17" t="str">
        <f t="shared" ca="1" si="600"/>
        <v/>
      </c>
      <c r="JI250" s="17" t="str">
        <f t="shared" ca="1" si="601"/>
        <v/>
      </c>
      <c r="JJ250" s="17" t="str">
        <f t="shared" ca="1" si="602"/>
        <v/>
      </c>
      <c r="JK250" s="17" t="str">
        <f t="shared" ca="1" si="603"/>
        <v/>
      </c>
      <c r="JL250" s="17" t="str">
        <f t="shared" ca="1" si="604"/>
        <v/>
      </c>
      <c r="JM250" s="17" t="str">
        <f t="shared" ca="1" si="605"/>
        <v/>
      </c>
    </row>
    <row r="251" spans="1:273">
      <c r="A251" s="17" t="str">
        <f t="shared" si="486"/>
        <v>\\\0</v>
      </c>
      <c r="B251" s="17" t="str">
        <f t="shared" si="487"/>
        <v>\\\0</v>
      </c>
      <c r="C251" s="17" t="str">
        <f t="shared" si="488"/>
        <v>\\\0</v>
      </c>
      <c r="D251" s="17" t="str">
        <f t="shared" si="489"/>
        <v>\\\0</v>
      </c>
      <c r="E251" s="17" t="str">
        <f t="shared" si="490"/>
        <v>\\\0</v>
      </c>
      <c r="F251" s="17" t="str">
        <f t="shared" si="491"/>
        <v>\\\0</v>
      </c>
      <c r="G251" s="17" t="str">
        <f t="shared" si="492"/>
        <v>\\\0</v>
      </c>
      <c r="H251" s="17" t="str">
        <f t="shared" si="493"/>
        <v>\\\0</v>
      </c>
      <c r="I251" s="17" t="str">
        <f t="shared" si="494"/>
        <v>\\\0</v>
      </c>
      <c r="J251" s="17" t="str">
        <f t="shared" si="495"/>
        <v>\\\0</v>
      </c>
      <c r="K251" s="17" t="str">
        <f t="shared" si="496"/>
        <v>\\\0</v>
      </c>
      <c r="L251" s="17" t="str">
        <f t="shared" si="497"/>
        <v>\\\0</v>
      </c>
      <c r="M251" s="17" t="str">
        <f t="shared" si="498"/>
        <v>\\\0</v>
      </c>
      <c r="N251" s="17" t="str">
        <f t="shared" si="499"/>
        <v>\\\0</v>
      </c>
      <c r="O251" s="17" t="str">
        <f t="shared" si="500"/>
        <v>\\\0</v>
      </c>
      <c r="P251" s="17" t="str">
        <f t="shared" si="501"/>
        <v>\\\0</v>
      </c>
      <c r="R251" s="17" t="str">
        <f t="shared" si="502"/>
        <v>\\</v>
      </c>
      <c r="S251" s="38"/>
      <c r="T251" s="39"/>
      <c r="U251" s="31"/>
      <c r="V251" s="32"/>
      <c r="W251" s="36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35"/>
      <c r="DS251" s="287"/>
      <c r="DT251" s="36"/>
      <c r="DU251" s="37"/>
      <c r="DV251" s="28">
        <f>IF(AND($S251='자료입력 및 결과표시'!$B$6,COUNTIF($W251:$DR251,'자료입력 및 결과표시'!$C$6)&gt;=1),IF(OR('자료입력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DW251" s="28">
        <f>IF(AND($S251='자료입력 및 결과표시'!$B$7,COUNTIF($W251:$DR251,'자료입력 및 결과표시'!$C$7)&gt;=1),IF(OR('자료입력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DX251" s="28">
        <f>IF(AND($S251='자료입력 및 결과표시'!$B$8,COUNTIF($W251:$DR251,'자료입력 및 결과표시'!$C$8)&gt;=1),IF(OR('자료입력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DY251" s="28">
        <f>IF(AND($S251='자료입력 및 결과표시'!$B$9,COUNTIF($W251:$DR251,'자료입력 및 결과표시'!$C$9)&gt;=1),IF(OR('자료입력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DZ251" s="28">
        <f>IF(AND($S251='자료입력 및 결과표시'!$B$10,COUNTIF($W251:$DR251,'자료입력 및 결과표시'!$C$10)&gt;=1),IF(OR('자료입력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A251" s="28">
        <f>IF(AND($S251='자료입력 및 결과표시'!$B$11,COUNTIF($W251:$DR251,'자료입력 및 결과표시'!$C$11)&gt;=1),IF(OR('자료입력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B251" s="28">
        <f>IF(AND($S251='자료입력 및 결과표시'!$B$12,COUNTIF($W251:$DR251,'자료입력 및 결과표시'!$C$12)&gt;=1),IF(OR('자료입력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C251" s="28">
        <f>IF(AND($S251='자료입력 및 결과표시'!$B$13,COUNTIF($W251:$DR251,'자료입력 및 결과표시'!$C$13)&gt;=1),IF(OR('자료입력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D251" s="28">
        <f>IF(AND($S251='자료입력 및 결과표시'!$B$14,COUNTIF($W251:$DR251,'자료입력 및 결과표시'!$C$14)&gt;=1),IF(OR('자료입력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E251" s="28">
        <f>IF(AND($S251='자료입력 및 결과표시'!$B$15,COUNTIF($W251:$DR251,'자료입력 및 결과표시'!$C$15)&gt;=1),IF(OR('자료입력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F251" s="28">
        <f>IF(AND($S251='자료입력 및 결과표시'!$B$16,COUNTIF($W251:$DR251,'자료입력 및 결과표시'!$C$16)&gt;=1),IF(OR('자료입력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G251" s="28">
        <f>IF(AND($S251='자료입력 및 결과표시'!$B$17,COUNTIF($W251:$DR251,'자료입력 및 결과표시'!$C$17)&gt;=1),IF(OR('자료입력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H251" s="28">
        <f>IF(AND($S251='자료입력 및 결과표시'!$B$18,COUNTIF($W251:$DR251,'자료입력 및 결과표시'!$C$18)&gt;=1),IF(OR('자료입력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I251" s="28">
        <f>IF(AND($S251='자료입력 및 결과표시'!$B$19,COUNTIF($W251:$DR251,'자료입력 및 결과표시'!$C$19)&gt;=1),IF(OR('자료입력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J251" s="28">
        <f>IF(AND($S251='자료입력 및 결과표시'!$B$20,COUNTIF($W251:$DR251,'자료입력 및 결과표시'!$C$20)&gt;=1),IF(OR('자료입력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K251" s="28">
        <f>IF(AND($S251='자료입력 및 결과표시'!$B$21,COUNTIF($W251:$DR251,'자료입력 및 결과표시'!$C$21)&gt;=1),IF(OR('자료입력 및 결과표시'!$B$4+90&gt;=$V251,'자료입력 및 결과표시'!$B$4&lt;$U251),0,IF($V251-'자료입력 및 결과표시'!$B$4-90&gt;='자료입력 및 결과표시'!$E$4,'자료입력 및 결과표시'!$E$4,$V251-'자료입력 및 결과표시'!$B$4-90)),0)</f>
        <v>0</v>
      </c>
      <c r="EL251" s="17">
        <f>IF(AND(S251='자료입력 및 결과표시'!$B$6,COUNTIF('업무중복도(데이터 입력)'!$W251:$DR251,'자료입력 및 결과표시'!$C$6)&gt;=1),1,0)</f>
        <v>0</v>
      </c>
      <c r="EM251" s="17">
        <f>IF(AND(S251='자료입력 및 결과표시'!$B$7,COUNTIF('업무중복도(데이터 입력)'!$W251:$DR251,'자료입력 및 결과표시'!$C$7)&gt;=1),2,0)</f>
        <v>0</v>
      </c>
      <c r="EN251" s="17">
        <f>IF(AND(S251='자료입력 및 결과표시'!$B$8,COUNTIF('업무중복도(데이터 입력)'!$W251:$DR251,'자료입력 및 결과표시'!$C$8)&gt;=1),3,0)</f>
        <v>0</v>
      </c>
      <c r="EO251" s="17">
        <f>IF(AND(S251='자료입력 및 결과표시'!$B$9,COUNTIF('업무중복도(데이터 입력)'!$W251:$DR251,'자료입력 및 결과표시'!$C$9)&gt;=1),4,0)</f>
        <v>0</v>
      </c>
      <c r="EP251" s="17">
        <f>IF(AND(S251='자료입력 및 결과표시'!$B$10,COUNTIF('업무중복도(데이터 입력)'!$W251:$DR251,'자료입력 및 결과표시'!$C$10)&gt;=1),5,0)</f>
        <v>0</v>
      </c>
      <c r="EQ251" s="17">
        <f>IF(AND(S251='자료입력 및 결과표시'!$B$11,COUNTIF('업무중복도(데이터 입력)'!$W251:$DR251,'자료입력 및 결과표시'!$C$11)&gt;=1),6,0)</f>
        <v>0</v>
      </c>
      <c r="ER251" s="17">
        <f>IF(AND(S251='자료입력 및 결과표시'!$B$12,COUNTIF('업무중복도(데이터 입력)'!$W251:$DR251,'자료입력 및 결과표시'!$C$12)&gt;=1),7,0)</f>
        <v>0</v>
      </c>
      <c r="ES251" s="17">
        <f>IF(AND(S251='자료입력 및 결과표시'!$B$13,COUNTIF('업무중복도(데이터 입력)'!$W251:$DR251,'자료입력 및 결과표시'!$C$13)&gt;=1),8,0)</f>
        <v>0</v>
      </c>
      <c r="ET251" s="17">
        <f>IF(AND(S251='자료입력 및 결과표시'!$B$14,COUNTIF('업무중복도(데이터 입력)'!$W251:$DR251,'자료입력 및 결과표시'!$C$14)&gt;=1),9,0)</f>
        <v>0</v>
      </c>
      <c r="EU251" s="17">
        <f>IF(AND(S251='자료입력 및 결과표시'!$B$15,COUNTIF('업무중복도(데이터 입력)'!$W251:$DR251,'자료입력 및 결과표시'!$C$15)&gt;=1),10,0)</f>
        <v>0</v>
      </c>
      <c r="EV251" s="17">
        <f>IF(AND(S251='자료입력 및 결과표시'!$B$16,COUNTIF('업무중복도(데이터 입력)'!$W251:$DR251,'자료입력 및 결과표시'!$C$16)&gt;=1),11,0)</f>
        <v>0</v>
      </c>
      <c r="EW251" s="17">
        <f>IF(AND(S251='자료입력 및 결과표시'!$B$17,COUNTIF('업무중복도(데이터 입력)'!$W251:$DR251,'자료입력 및 결과표시'!$C$17)&gt;=1),12,0)</f>
        <v>0</v>
      </c>
      <c r="EX251" s="17">
        <f>IF(AND(S251='자료입력 및 결과표시'!$B$18,COUNTIF('업무중복도(데이터 입력)'!$W251:$DR251,'자료입력 및 결과표시'!$C$18)&gt;=1),13,0)</f>
        <v>0</v>
      </c>
      <c r="EY251" s="17">
        <f>IF(AND(S251='자료입력 및 결과표시'!$B$19,COUNTIF('업무중복도(데이터 입력)'!$W251:$DR251,'자료입력 및 결과표시'!$C$19)&gt;=1),14,0)</f>
        <v>0</v>
      </c>
      <c r="EZ251" s="17">
        <f>IF(AND(S251='자료입력 및 결과표시'!$B$20,COUNTIF('업무중복도(데이터 입력)'!$W251:$DR251,'자료입력 및 결과표시'!$C$20)&gt;=1),15,0)</f>
        <v>0</v>
      </c>
      <c r="FA251" s="17">
        <f>IF(AND(S251='자료입력 및 결과표시'!$B$21,COUNTIF('업무중복도(데이터 입력)'!$W251:$DR251,'자료입력 및 결과표시'!$C$21)&gt;=1),16,0)</f>
        <v>0</v>
      </c>
      <c r="FD251" s="270" t="str">
        <f ca="1">IFERROR(MATCH('자료입력 및 결과표시'!$C$62,OFFSET($R$3,$FD250,,1000),0)+$FD250,"")</f>
        <v/>
      </c>
      <c r="FE251" s="271" t="str">
        <f t="shared" ca="1" si="503"/>
        <v/>
      </c>
      <c r="FK251" s="17">
        <f t="shared" si="504"/>
        <v>0</v>
      </c>
      <c r="FO251"/>
      <c r="FP251" s="17" t="str">
        <f t="shared" ca="1" si="505"/>
        <v/>
      </c>
      <c r="FQ251" s="270" t="str">
        <f ca="1">IFERROR(MATCH('자료입력 및 결과표시'!$C$62,OFFSET($R$3,$FQ250,,1000),0)+$FQ250,"")</f>
        <v/>
      </c>
      <c r="FR251" s="17" t="str">
        <f t="shared" ca="1" si="506"/>
        <v/>
      </c>
      <c r="FS251" s="17" t="str">
        <f t="shared" ca="1" si="507"/>
        <v/>
      </c>
      <c r="FT251" s="17" t="str">
        <f t="shared" ca="1" si="508"/>
        <v/>
      </c>
      <c r="FU251" s="17" t="str">
        <f t="shared" ca="1" si="509"/>
        <v/>
      </c>
      <c r="FV251" s="17" t="str">
        <f t="shared" ca="1" si="510"/>
        <v/>
      </c>
      <c r="FW251" s="17" t="str">
        <f t="shared" ca="1" si="511"/>
        <v/>
      </c>
      <c r="FX251" s="17" t="str">
        <f t="shared" ca="1" si="512"/>
        <v/>
      </c>
      <c r="FY251" s="17" t="str">
        <f t="shared" ca="1" si="513"/>
        <v/>
      </c>
      <c r="FZ251" s="17" t="str">
        <f t="shared" ca="1" si="514"/>
        <v/>
      </c>
      <c r="GA251" s="17" t="str">
        <f t="shared" ca="1" si="515"/>
        <v/>
      </c>
      <c r="GB251" s="17" t="str">
        <f t="shared" ca="1" si="516"/>
        <v/>
      </c>
      <c r="GC251" s="17" t="str">
        <f t="shared" ca="1" si="517"/>
        <v/>
      </c>
      <c r="GD251" s="17" t="str">
        <f t="shared" ca="1" si="518"/>
        <v/>
      </c>
      <c r="GE251" s="17" t="str">
        <f t="shared" ca="1" si="519"/>
        <v/>
      </c>
      <c r="GF251" s="17" t="str">
        <f t="shared" ca="1" si="520"/>
        <v/>
      </c>
      <c r="GG251" s="17" t="str">
        <f t="shared" ca="1" si="521"/>
        <v/>
      </c>
      <c r="GH251" s="17" t="str">
        <f t="shared" ca="1" si="522"/>
        <v/>
      </c>
      <c r="GI251" s="17" t="str">
        <f t="shared" ca="1" si="523"/>
        <v/>
      </c>
      <c r="GJ251" s="17" t="str">
        <f t="shared" ca="1" si="524"/>
        <v/>
      </c>
      <c r="GK251" s="17" t="str">
        <f t="shared" ca="1" si="525"/>
        <v/>
      </c>
      <c r="GL251" s="17" t="str">
        <f t="shared" ca="1" si="526"/>
        <v/>
      </c>
      <c r="GM251" s="17" t="str">
        <f t="shared" ca="1" si="527"/>
        <v/>
      </c>
      <c r="GN251" s="17" t="str">
        <f t="shared" ca="1" si="528"/>
        <v/>
      </c>
      <c r="GO251" s="17" t="str">
        <f t="shared" ca="1" si="529"/>
        <v/>
      </c>
      <c r="GP251" s="17" t="str">
        <f t="shared" ca="1" si="530"/>
        <v/>
      </c>
      <c r="GQ251" s="17" t="str">
        <f t="shared" ca="1" si="531"/>
        <v/>
      </c>
      <c r="GR251" s="17" t="str">
        <f t="shared" ca="1" si="532"/>
        <v/>
      </c>
      <c r="GS251" s="17" t="str">
        <f t="shared" ca="1" si="533"/>
        <v/>
      </c>
      <c r="GT251" s="17" t="str">
        <f t="shared" ca="1" si="534"/>
        <v/>
      </c>
      <c r="GU251" s="17" t="str">
        <f t="shared" ca="1" si="535"/>
        <v/>
      </c>
      <c r="GV251" s="17" t="str">
        <f t="shared" ca="1" si="536"/>
        <v/>
      </c>
      <c r="GW251" s="17" t="str">
        <f t="shared" ca="1" si="537"/>
        <v/>
      </c>
      <c r="GX251" s="17" t="str">
        <f t="shared" ca="1" si="538"/>
        <v/>
      </c>
      <c r="GY251" s="17" t="str">
        <f t="shared" ca="1" si="539"/>
        <v/>
      </c>
      <c r="GZ251" s="17" t="str">
        <f t="shared" ca="1" si="540"/>
        <v/>
      </c>
      <c r="HA251" s="17" t="str">
        <f t="shared" ca="1" si="541"/>
        <v/>
      </c>
      <c r="HB251" s="17" t="str">
        <f t="shared" ca="1" si="542"/>
        <v/>
      </c>
      <c r="HC251" s="17" t="str">
        <f t="shared" ca="1" si="543"/>
        <v/>
      </c>
      <c r="HD251" s="17" t="str">
        <f t="shared" ca="1" si="544"/>
        <v/>
      </c>
      <c r="HE251" s="17" t="str">
        <f t="shared" ca="1" si="545"/>
        <v/>
      </c>
      <c r="HF251" s="17" t="str">
        <f t="shared" ca="1" si="546"/>
        <v/>
      </c>
      <c r="HG251" s="17" t="str">
        <f t="shared" ca="1" si="547"/>
        <v/>
      </c>
      <c r="HH251" s="17" t="str">
        <f t="shared" ca="1" si="548"/>
        <v/>
      </c>
      <c r="HI251" s="17" t="str">
        <f t="shared" ca="1" si="549"/>
        <v/>
      </c>
      <c r="HJ251" s="17" t="str">
        <f t="shared" ca="1" si="550"/>
        <v/>
      </c>
      <c r="HK251" s="17" t="str">
        <f t="shared" ca="1" si="551"/>
        <v/>
      </c>
      <c r="HL251" s="17" t="str">
        <f t="shared" ca="1" si="552"/>
        <v/>
      </c>
      <c r="HM251" s="17" t="str">
        <f t="shared" ca="1" si="553"/>
        <v/>
      </c>
      <c r="HN251" s="17" t="str">
        <f t="shared" ca="1" si="554"/>
        <v/>
      </c>
      <c r="HO251" s="17" t="str">
        <f t="shared" ca="1" si="555"/>
        <v/>
      </c>
      <c r="HP251" s="17" t="str">
        <f t="shared" ca="1" si="556"/>
        <v/>
      </c>
      <c r="HQ251" s="17" t="str">
        <f t="shared" ca="1" si="557"/>
        <v/>
      </c>
      <c r="HR251" s="17" t="str">
        <f t="shared" ca="1" si="558"/>
        <v/>
      </c>
      <c r="HS251" s="17" t="str">
        <f t="shared" ca="1" si="559"/>
        <v/>
      </c>
      <c r="HT251" s="17" t="str">
        <f t="shared" ca="1" si="560"/>
        <v/>
      </c>
      <c r="HU251" s="17" t="str">
        <f t="shared" ca="1" si="561"/>
        <v/>
      </c>
      <c r="HV251" s="17" t="str">
        <f t="shared" ca="1" si="562"/>
        <v/>
      </c>
      <c r="HW251" s="17" t="str">
        <f t="shared" ca="1" si="563"/>
        <v/>
      </c>
      <c r="HX251" s="17" t="str">
        <f t="shared" ca="1" si="564"/>
        <v/>
      </c>
      <c r="HY251" s="17" t="str">
        <f t="shared" ca="1" si="565"/>
        <v/>
      </c>
      <c r="HZ251" s="17" t="str">
        <f t="shared" ca="1" si="566"/>
        <v/>
      </c>
      <c r="IA251" s="17" t="str">
        <f t="shared" ca="1" si="567"/>
        <v/>
      </c>
      <c r="IB251" s="17" t="str">
        <f t="shared" ca="1" si="568"/>
        <v/>
      </c>
      <c r="IC251" s="17" t="str">
        <f t="shared" ca="1" si="569"/>
        <v/>
      </c>
      <c r="ID251" s="17" t="str">
        <f t="shared" ca="1" si="570"/>
        <v/>
      </c>
      <c r="IE251" s="17" t="str">
        <f t="shared" ca="1" si="571"/>
        <v/>
      </c>
      <c r="IF251" s="17" t="str">
        <f t="shared" ca="1" si="572"/>
        <v/>
      </c>
      <c r="IG251" s="17" t="str">
        <f t="shared" ca="1" si="573"/>
        <v/>
      </c>
      <c r="IH251" s="17" t="str">
        <f t="shared" ca="1" si="574"/>
        <v/>
      </c>
      <c r="II251" s="17" t="str">
        <f t="shared" ca="1" si="575"/>
        <v/>
      </c>
      <c r="IJ251" s="17" t="str">
        <f t="shared" ca="1" si="576"/>
        <v/>
      </c>
      <c r="IK251" s="17" t="str">
        <f t="shared" ca="1" si="577"/>
        <v/>
      </c>
      <c r="IL251" s="17" t="str">
        <f t="shared" ca="1" si="578"/>
        <v/>
      </c>
      <c r="IM251" s="17" t="str">
        <f t="shared" ca="1" si="579"/>
        <v/>
      </c>
      <c r="IN251" s="17" t="str">
        <f t="shared" ca="1" si="580"/>
        <v/>
      </c>
      <c r="IO251" s="17" t="str">
        <f t="shared" ca="1" si="581"/>
        <v/>
      </c>
      <c r="IP251" s="17" t="str">
        <f t="shared" ca="1" si="582"/>
        <v/>
      </c>
      <c r="IQ251" s="17" t="str">
        <f t="shared" ca="1" si="583"/>
        <v/>
      </c>
      <c r="IR251" s="17" t="str">
        <f t="shared" ca="1" si="584"/>
        <v/>
      </c>
      <c r="IS251" s="17" t="str">
        <f t="shared" ca="1" si="585"/>
        <v/>
      </c>
      <c r="IT251" s="17" t="str">
        <f t="shared" ca="1" si="586"/>
        <v/>
      </c>
      <c r="IU251" s="17" t="str">
        <f t="shared" ca="1" si="587"/>
        <v/>
      </c>
      <c r="IV251" s="17" t="str">
        <f t="shared" ca="1" si="588"/>
        <v/>
      </c>
      <c r="IW251" s="17" t="str">
        <f t="shared" ca="1" si="589"/>
        <v/>
      </c>
      <c r="IX251" s="17" t="str">
        <f t="shared" ca="1" si="590"/>
        <v/>
      </c>
      <c r="IY251" s="17" t="str">
        <f t="shared" ca="1" si="591"/>
        <v/>
      </c>
      <c r="IZ251" s="17" t="str">
        <f t="shared" ca="1" si="592"/>
        <v/>
      </c>
      <c r="JA251" s="17" t="str">
        <f t="shared" ca="1" si="593"/>
        <v/>
      </c>
      <c r="JB251" s="17" t="str">
        <f t="shared" ca="1" si="594"/>
        <v/>
      </c>
      <c r="JC251" s="17" t="str">
        <f t="shared" ca="1" si="595"/>
        <v/>
      </c>
      <c r="JD251" s="17" t="str">
        <f t="shared" ca="1" si="596"/>
        <v/>
      </c>
      <c r="JE251" s="17" t="str">
        <f t="shared" ca="1" si="597"/>
        <v/>
      </c>
      <c r="JF251" s="17" t="str">
        <f t="shared" ca="1" si="598"/>
        <v/>
      </c>
      <c r="JG251" s="17" t="str">
        <f t="shared" ca="1" si="599"/>
        <v/>
      </c>
      <c r="JH251" s="17" t="str">
        <f t="shared" ca="1" si="600"/>
        <v/>
      </c>
      <c r="JI251" s="17" t="str">
        <f t="shared" ca="1" si="601"/>
        <v/>
      </c>
      <c r="JJ251" s="17" t="str">
        <f t="shared" ca="1" si="602"/>
        <v/>
      </c>
      <c r="JK251" s="17" t="str">
        <f t="shared" ca="1" si="603"/>
        <v/>
      </c>
      <c r="JL251" s="17" t="str">
        <f t="shared" ca="1" si="604"/>
        <v/>
      </c>
      <c r="JM251" s="17" t="str">
        <f t="shared" ca="1" si="605"/>
        <v/>
      </c>
    </row>
    <row r="252" spans="1:273">
      <c r="A252" s="17" t="str">
        <f t="shared" si="486"/>
        <v>\\\0</v>
      </c>
      <c r="B252" s="17" t="str">
        <f t="shared" si="487"/>
        <v>\\\0</v>
      </c>
      <c r="C252" s="17" t="str">
        <f t="shared" si="488"/>
        <v>\\\0</v>
      </c>
      <c r="D252" s="17" t="str">
        <f t="shared" si="489"/>
        <v>\\\0</v>
      </c>
      <c r="E252" s="17" t="str">
        <f t="shared" si="490"/>
        <v>\\\0</v>
      </c>
      <c r="F252" s="17" t="str">
        <f t="shared" si="491"/>
        <v>\\\0</v>
      </c>
      <c r="G252" s="17" t="str">
        <f t="shared" si="492"/>
        <v>\\\0</v>
      </c>
      <c r="H252" s="17" t="str">
        <f t="shared" si="493"/>
        <v>\\\0</v>
      </c>
      <c r="I252" s="17" t="str">
        <f t="shared" si="494"/>
        <v>\\\0</v>
      </c>
      <c r="J252" s="17" t="str">
        <f t="shared" si="495"/>
        <v>\\\0</v>
      </c>
      <c r="K252" s="17" t="str">
        <f t="shared" si="496"/>
        <v>\\\0</v>
      </c>
      <c r="L252" s="17" t="str">
        <f t="shared" si="497"/>
        <v>\\\0</v>
      </c>
      <c r="M252" s="17" t="str">
        <f t="shared" si="498"/>
        <v>\\\0</v>
      </c>
      <c r="N252" s="17" t="str">
        <f t="shared" si="499"/>
        <v>\\\0</v>
      </c>
      <c r="O252" s="17" t="str">
        <f t="shared" si="500"/>
        <v>\\\0</v>
      </c>
      <c r="P252" s="17" t="str">
        <f t="shared" si="501"/>
        <v>\\\0</v>
      </c>
      <c r="R252" s="17" t="str">
        <f t="shared" si="502"/>
        <v>\\</v>
      </c>
      <c r="S252" s="38"/>
      <c r="T252" s="39"/>
      <c r="U252" s="31"/>
      <c r="V252" s="32"/>
      <c r="W252" s="36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35"/>
      <c r="DS252" s="287"/>
      <c r="DT252" s="36"/>
      <c r="DU252" s="37"/>
      <c r="DV252" s="28">
        <f>IF(AND($S252='자료입력 및 결과표시'!$B$6,COUNTIF($W252:$DR252,'자료입력 및 결과표시'!$C$6)&gt;=1),IF(OR('자료입력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DW252" s="28">
        <f>IF(AND($S252='자료입력 및 결과표시'!$B$7,COUNTIF($W252:$DR252,'자료입력 및 결과표시'!$C$7)&gt;=1),IF(OR('자료입력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DX252" s="28">
        <f>IF(AND($S252='자료입력 및 결과표시'!$B$8,COUNTIF($W252:$DR252,'자료입력 및 결과표시'!$C$8)&gt;=1),IF(OR('자료입력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DY252" s="28">
        <f>IF(AND($S252='자료입력 및 결과표시'!$B$9,COUNTIF($W252:$DR252,'자료입력 및 결과표시'!$C$9)&gt;=1),IF(OR('자료입력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DZ252" s="28">
        <f>IF(AND($S252='자료입력 및 결과표시'!$B$10,COUNTIF($W252:$DR252,'자료입력 및 결과표시'!$C$10)&gt;=1),IF(OR('자료입력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A252" s="28">
        <f>IF(AND($S252='자료입력 및 결과표시'!$B$11,COUNTIF($W252:$DR252,'자료입력 및 결과표시'!$C$11)&gt;=1),IF(OR('자료입력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B252" s="28">
        <f>IF(AND($S252='자료입력 및 결과표시'!$B$12,COUNTIF($W252:$DR252,'자료입력 및 결과표시'!$C$12)&gt;=1),IF(OR('자료입력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C252" s="28">
        <f>IF(AND($S252='자료입력 및 결과표시'!$B$13,COUNTIF($W252:$DR252,'자료입력 및 결과표시'!$C$13)&gt;=1),IF(OR('자료입력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D252" s="28">
        <f>IF(AND($S252='자료입력 및 결과표시'!$B$14,COUNTIF($W252:$DR252,'자료입력 및 결과표시'!$C$14)&gt;=1),IF(OR('자료입력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E252" s="28">
        <f>IF(AND($S252='자료입력 및 결과표시'!$B$15,COUNTIF($W252:$DR252,'자료입력 및 결과표시'!$C$15)&gt;=1),IF(OR('자료입력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F252" s="28">
        <f>IF(AND($S252='자료입력 및 결과표시'!$B$16,COUNTIF($W252:$DR252,'자료입력 및 결과표시'!$C$16)&gt;=1),IF(OR('자료입력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G252" s="28">
        <f>IF(AND($S252='자료입력 및 결과표시'!$B$17,COUNTIF($W252:$DR252,'자료입력 및 결과표시'!$C$17)&gt;=1),IF(OR('자료입력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H252" s="28">
        <f>IF(AND($S252='자료입력 및 결과표시'!$B$18,COUNTIF($W252:$DR252,'자료입력 및 결과표시'!$C$18)&gt;=1),IF(OR('자료입력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I252" s="28">
        <f>IF(AND($S252='자료입력 및 결과표시'!$B$19,COUNTIF($W252:$DR252,'자료입력 및 결과표시'!$C$19)&gt;=1),IF(OR('자료입력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J252" s="28">
        <f>IF(AND($S252='자료입력 및 결과표시'!$B$20,COUNTIF($W252:$DR252,'자료입력 및 결과표시'!$C$20)&gt;=1),IF(OR('자료입력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K252" s="28">
        <f>IF(AND($S252='자료입력 및 결과표시'!$B$21,COUNTIF($W252:$DR252,'자료입력 및 결과표시'!$C$21)&gt;=1),IF(OR('자료입력 및 결과표시'!$B$4+90&gt;=$V252,'자료입력 및 결과표시'!$B$4&lt;$U252),0,IF($V252-'자료입력 및 결과표시'!$B$4-90&gt;='자료입력 및 결과표시'!$E$4,'자료입력 및 결과표시'!$E$4,$V252-'자료입력 및 결과표시'!$B$4-90)),0)</f>
        <v>0</v>
      </c>
      <c r="EL252" s="17">
        <f>IF(AND(S252='자료입력 및 결과표시'!$B$6,COUNTIF('업무중복도(데이터 입력)'!$W252:$DR252,'자료입력 및 결과표시'!$C$6)&gt;=1),1,0)</f>
        <v>0</v>
      </c>
      <c r="EM252" s="17">
        <f>IF(AND(S252='자료입력 및 결과표시'!$B$7,COUNTIF('업무중복도(데이터 입력)'!$W252:$DR252,'자료입력 및 결과표시'!$C$7)&gt;=1),2,0)</f>
        <v>0</v>
      </c>
      <c r="EN252" s="17">
        <f>IF(AND(S252='자료입력 및 결과표시'!$B$8,COUNTIF('업무중복도(데이터 입력)'!$W252:$DR252,'자료입력 및 결과표시'!$C$8)&gt;=1),3,0)</f>
        <v>0</v>
      </c>
      <c r="EO252" s="17">
        <f>IF(AND(S252='자료입력 및 결과표시'!$B$9,COUNTIF('업무중복도(데이터 입력)'!$W252:$DR252,'자료입력 및 결과표시'!$C$9)&gt;=1),4,0)</f>
        <v>0</v>
      </c>
      <c r="EP252" s="17">
        <f>IF(AND(S252='자료입력 및 결과표시'!$B$10,COUNTIF('업무중복도(데이터 입력)'!$W252:$DR252,'자료입력 및 결과표시'!$C$10)&gt;=1),5,0)</f>
        <v>0</v>
      </c>
      <c r="EQ252" s="17">
        <f>IF(AND(S252='자료입력 및 결과표시'!$B$11,COUNTIF('업무중복도(데이터 입력)'!$W252:$DR252,'자료입력 및 결과표시'!$C$11)&gt;=1),6,0)</f>
        <v>0</v>
      </c>
      <c r="ER252" s="17">
        <f>IF(AND(S252='자료입력 및 결과표시'!$B$12,COUNTIF('업무중복도(데이터 입력)'!$W252:$DR252,'자료입력 및 결과표시'!$C$12)&gt;=1),7,0)</f>
        <v>0</v>
      </c>
      <c r="ES252" s="17">
        <f>IF(AND(S252='자료입력 및 결과표시'!$B$13,COUNTIF('업무중복도(데이터 입력)'!$W252:$DR252,'자료입력 및 결과표시'!$C$13)&gt;=1),8,0)</f>
        <v>0</v>
      </c>
      <c r="ET252" s="17">
        <f>IF(AND(S252='자료입력 및 결과표시'!$B$14,COUNTIF('업무중복도(데이터 입력)'!$W252:$DR252,'자료입력 및 결과표시'!$C$14)&gt;=1),9,0)</f>
        <v>0</v>
      </c>
      <c r="EU252" s="17">
        <f>IF(AND(S252='자료입력 및 결과표시'!$B$15,COUNTIF('업무중복도(데이터 입력)'!$W252:$DR252,'자료입력 및 결과표시'!$C$15)&gt;=1),10,0)</f>
        <v>0</v>
      </c>
      <c r="EV252" s="17">
        <f>IF(AND(S252='자료입력 및 결과표시'!$B$16,COUNTIF('업무중복도(데이터 입력)'!$W252:$DR252,'자료입력 및 결과표시'!$C$16)&gt;=1),11,0)</f>
        <v>0</v>
      </c>
      <c r="EW252" s="17">
        <f>IF(AND(S252='자료입력 및 결과표시'!$B$17,COUNTIF('업무중복도(데이터 입력)'!$W252:$DR252,'자료입력 및 결과표시'!$C$17)&gt;=1),12,0)</f>
        <v>0</v>
      </c>
      <c r="EX252" s="17">
        <f>IF(AND(S252='자료입력 및 결과표시'!$B$18,COUNTIF('업무중복도(데이터 입력)'!$W252:$DR252,'자료입력 및 결과표시'!$C$18)&gt;=1),13,0)</f>
        <v>0</v>
      </c>
      <c r="EY252" s="17">
        <f>IF(AND(S252='자료입력 및 결과표시'!$B$19,COUNTIF('업무중복도(데이터 입력)'!$W252:$DR252,'자료입력 및 결과표시'!$C$19)&gt;=1),14,0)</f>
        <v>0</v>
      </c>
      <c r="EZ252" s="17">
        <f>IF(AND(S252='자료입력 및 결과표시'!$B$20,COUNTIF('업무중복도(데이터 입력)'!$W252:$DR252,'자료입력 및 결과표시'!$C$20)&gt;=1),15,0)</f>
        <v>0</v>
      </c>
      <c r="FA252" s="17">
        <f>IF(AND(S252='자료입력 및 결과표시'!$B$21,COUNTIF('업무중복도(데이터 입력)'!$W252:$DR252,'자료입력 및 결과표시'!$C$21)&gt;=1),16,0)</f>
        <v>0</v>
      </c>
      <c r="FD252" s="270" t="str">
        <f ca="1">IFERROR(MATCH('자료입력 및 결과표시'!$C$62,OFFSET($R$3,$FD251,,1000),0)+$FD251,"")</f>
        <v/>
      </c>
      <c r="FE252" s="271" t="str">
        <f t="shared" ca="1" si="503"/>
        <v/>
      </c>
      <c r="FK252" s="17">
        <f t="shared" si="504"/>
        <v>0</v>
      </c>
      <c r="FO252"/>
      <c r="FP252" s="17" t="str">
        <f t="shared" ca="1" si="505"/>
        <v/>
      </c>
      <c r="FQ252" s="270" t="str">
        <f ca="1">IFERROR(MATCH('자료입력 및 결과표시'!$C$62,OFFSET($R$3,$FQ251,,1000),0)+$FQ251,"")</f>
        <v/>
      </c>
      <c r="FR252" s="17" t="str">
        <f t="shared" ca="1" si="506"/>
        <v/>
      </c>
      <c r="FS252" s="17" t="str">
        <f t="shared" ca="1" si="507"/>
        <v/>
      </c>
      <c r="FT252" s="17" t="str">
        <f t="shared" ca="1" si="508"/>
        <v/>
      </c>
      <c r="FU252" s="17" t="str">
        <f t="shared" ca="1" si="509"/>
        <v/>
      </c>
      <c r="FV252" s="17" t="str">
        <f t="shared" ca="1" si="510"/>
        <v/>
      </c>
      <c r="FW252" s="17" t="str">
        <f t="shared" ca="1" si="511"/>
        <v/>
      </c>
      <c r="FX252" s="17" t="str">
        <f t="shared" ca="1" si="512"/>
        <v/>
      </c>
      <c r="FY252" s="17" t="str">
        <f t="shared" ca="1" si="513"/>
        <v/>
      </c>
      <c r="FZ252" s="17" t="str">
        <f t="shared" ca="1" si="514"/>
        <v/>
      </c>
      <c r="GA252" s="17" t="str">
        <f t="shared" ca="1" si="515"/>
        <v/>
      </c>
      <c r="GB252" s="17" t="str">
        <f t="shared" ca="1" si="516"/>
        <v/>
      </c>
      <c r="GC252" s="17" t="str">
        <f t="shared" ca="1" si="517"/>
        <v/>
      </c>
      <c r="GD252" s="17" t="str">
        <f t="shared" ca="1" si="518"/>
        <v/>
      </c>
      <c r="GE252" s="17" t="str">
        <f t="shared" ca="1" si="519"/>
        <v/>
      </c>
      <c r="GF252" s="17" t="str">
        <f t="shared" ca="1" si="520"/>
        <v/>
      </c>
      <c r="GG252" s="17" t="str">
        <f t="shared" ca="1" si="521"/>
        <v/>
      </c>
      <c r="GH252" s="17" t="str">
        <f t="shared" ca="1" si="522"/>
        <v/>
      </c>
      <c r="GI252" s="17" t="str">
        <f t="shared" ca="1" si="523"/>
        <v/>
      </c>
      <c r="GJ252" s="17" t="str">
        <f t="shared" ca="1" si="524"/>
        <v/>
      </c>
      <c r="GK252" s="17" t="str">
        <f t="shared" ca="1" si="525"/>
        <v/>
      </c>
      <c r="GL252" s="17" t="str">
        <f t="shared" ca="1" si="526"/>
        <v/>
      </c>
      <c r="GM252" s="17" t="str">
        <f t="shared" ca="1" si="527"/>
        <v/>
      </c>
      <c r="GN252" s="17" t="str">
        <f t="shared" ca="1" si="528"/>
        <v/>
      </c>
      <c r="GO252" s="17" t="str">
        <f t="shared" ca="1" si="529"/>
        <v/>
      </c>
      <c r="GP252" s="17" t="str">
        <f t="shared" ca="1" si="530"/>
        <v/>
      </c>
      <c r="GQ252" s="17" t="str">
        <f t="shared" ca="1" si="531"/>
        <v/>
      </c>
      <c r="GR252" s="17" t="str">
        <f t="shared" ca="1" si="532"/>
        <v/>
      </c>
      <c r="GS252" s="17" t="str">
        <f t="shared" ca="1" si="533"/>
        <v/>
      </c>
      <c r="GT252" s="17" t="str">
        <f t="shared" ca="1" si="534"/>
        <v/>
      </c>
      <c r="GU252" s="17" t="str">
        <f t="shared" ca="1" si="535"/>
        <v/>
      </c>
      <c r="GV252" s="17" t="str">
        <f t="shared" ca="1" si="536"/>
        <v/>
      </c>
      <c r="GW252" s="17" t="str">
        <f t="shared" ca="1" si="537"/>
        <v/>
      </c>
      <c r="GX252" s="17" t="str">
        <f t="shared" ca="1" si="538"/>
        <v/>
      </c>
      <c r="GY252" s="17" t="str">
        <f t="shared" ca="1" si="539"/>
        <v/>
      </c>
      <c r="GZ252" s="17" t="str">
        <f t="shared" ca="1" si="540"/>
        <v/>
      </c>
      <c r="HA252" s="17" t="str">
        <f t="shared" ca="1" si="541"/>
        <v/>
      </c>
      <c r="HB252" s="17" t="str">
        <f t="shared" ca="1" si="542"/>
        <v/>
      </c>
      <c r="HC252" s="17" t="str">
        <f t="shared" ca="1" si="543"/>
        <v/>
      </c>
      <c r="HD252" s="17" t="str">
        <f t="shared" ca="1" si="544"/>
        <v/>
      </c>
      <c r="HE252" s="17" t="str">
        <f t="shared" ca="1" si="545"/>
        <v/>
      </c>
      <c r="HF252" s="17" t="str">
        <f t="shared" ca="1" si="546"/>
        <v/>
      </c>
      <c r="HG252" s="17" t="str">
        <f t="shared" ca="1" si="547"/>
        <v/>
      </c>
      <c r="HH252" s="17" t="str">
        <f t="shared" ca="1" si="548"/>
        <v/>
      </c>
      <c r="HI252" s="17" t="str">
        <f t="shared" ca="1" si="549"/>
        <v/>
      </c>
      <c r="HJ252" s="17" t="str">
        <f t="shared" ca="1" si="550"/>
        <v/>
      </c>
      <c r="HK252" s="17" t="str">
        <f t="shared" ca="1" si="551"/>
        <v/>
      </c>
      <c r="HL252" s="17" t="str">
        <f t="shared" ca="1" si="552"/>
        <v/>
      </c>
      <c r="HM252" s="17" t="str">
        <f t="shared" ca="1" si="553"/>
        <v/>
      </c>
      <c r="HN252" s="17" t="str">
        <f t="shared" ca="1" si="554"/>
        <v/>
      </c>
      <c r="HO252" s="17" t="str">
        <f t="shared" ca="1" si="555"/>
        <v/>
      </c>
      <c r="HP252" s="17" t="str">
        <f t="shared" ca="1" si="556"/>
        <v/>
      </c>
      <c r="HQ252" s="17" t="str">
        <f t="shared" ca="1" si="557"/>
        <v/>
      </c>
      <c r="HR252" s="17" t="str">
        <f t="shared" ca="1" si="558"/>
        <v/>
      </c>
      <c r="HS252" s="17" t="str">
        <f t="shared" ca="1" si="559"/>
        <v/>
      </c>
      <c r="HT252" s="17" t="str">
        <f t="shared" ca="1" si="560"/>
        <v/>
      </c>
      <c r="HU252" s="17" t="str">
        <f t="shared" ca="1" si="561"/>
        <v/>
      </c>
      <c r="HV252" s="17" t="str">
        <f t="shared" ca="1" si="562"/>
        <v/>
      </c>
      <c r="HW252" s="17" t="str">
        <f t="shared" ca="1" si="563"/>
        <v/>
      </c>
      <c r="HX252" s="17" t="str">
        <f t="shared" ca="1" si="564"/>
        <v/>
      </c>
      <c r="HY252" s="17" t="str">
        <f t="shared" ca="1" si="565"/>
        <v/>
      </c>
      <c r="HZ252" s="17" t="str">
        <f t="shared" ca="1" si="566"/>
        <v/>
      </c>
      <c r="IA252" s="17" t="str">
        <f t="shared" ca="1" si="567"/>
        <v/>
      </c>
      <c r="IB252" s="17" t="str">
        <f t="shared" ca="1" si="568"/>
        <v/>
      </c>
      <c r="IC252" s="17" t="str">
        <f t="shared" ca="1" si="569"/>
        <v/>
      </c>
      <c r="ID252" s="17" t="str">
        <f t="shared" ca="1" si="570"/>
        <v/>
      </c>
      <c r="IE252" s="17" t="str">
        <f t="shared" ca="1" si="571"/>
        <v/>
      </c>
      <c r="IF252" s="17" t="str">
        <f t="shared" ca="1" si="572"/>
        <v/>
      </c>
      <c r="IG252" s="17" t="str">
        <f t="shared" ca="1" si="573"/>
        <v/>
      </c>
      <c r="IH252" s="17" t="str">
        <f t="shared" ca="1" si="574"/>
        <v/>
      </c>
      <c r="II252" s="17" t="str">
        <f t="shared" ca="1" si="575"/>
        <v/>
      </c>
      <c r="IJ252" s="17" t="str">
        <f t="shared" ca="1" si="576"/>
        <v/>
      </c>
      <c r="IK252" s="17" t="str">
        <f t="shared" ca="1" si="577"/>
        <v/>
      </c>
      <c r="IL252" s="17" t="str">
        <f t="shared" ca="1" si="578"/>
        <v/>
      </c>
      <c r="IM252" s="17" t="str">
        <f t="shared" ca="1" si="579"/>
        <v/>
      </c>
      <c r="IN252" s="17" t="str">
        <f t="shared" ca="1" si="580"/>
        <v/>
      </c>
      <c r="IO252" s="17" t="str">
        <f t="shared" ca="1" si="581"/>
        <v/>
      </c>
      <c r="IP252" s="17" t="str">
        <f t="shared" ca="1" si="582"/>
        <v/>
      </c>
      <c r="IQ252" s="17" t="str">
        <f t="shared" ca="1" si="583"/>
        <v/>
      </c>
      <c r="IR252" s="17" t="str">
        <f t="shared" ca="1" si="584"/>
        <v/>
      </c>
      <c r="IS252" s="17" t="str">
        <f t="shared" ca="1" si="585"/>
        <v/>
      </c>
      <c r="IT252" s="17" t="str">
        <f t="shared" ca="1" si="586"/>
        <v/>
      </c>
      <c r="IU252" s="17" t="str">
        <f t="shared" ca="1" si="587"/>
        <v/>
      </c>
      <c r="IV252" s="17" t="str">
        <f t="shared" ca="1" si="588"/>
        <v/>
      </c>
      <c r="IW252" s="17" t="str">
        <f t="shared" ca="1" si="589"/>
        <v/>
      </c>
      <c r="IX252" s="17" t="str">
        <f t="shared" ca="1" si="590"/>
        <v/>
      </c>
      <c r="IY252" s="17" t="str">
        <f t="shared" ca="1" si="591"/>
        <v/>
      </c>
      <c r="IZ252" s="17" t="str">
        <f t="shared" ca="1" si="592"/>
        <v/>
      </c>
      <c r="JA252" s="17" t="str">
        <f t="shared" ca="1" si="593"/>
        <v/>
      </c>
      <c r="JB252" s="17" t="str">
        <f t="shared" ca="1" si="594"/>
        <v/>
      </c>
      <c r="JC252" s="17" t="str">
        <f t="shared" ca="1" si="595"/>
        <v/>
      </c>
      <c r="JD252" s="17" t="str">
        <f t="shared" ca="1" si="596"/>
        <v/>
      </c>
      <c r="JE252" s="17" t="str">
        <f t="shared" ca="1" si="597"/>
        <v/>
      </c>
      <c r="JF252" s="17" t="str">
        <f t="shared" ca="1" si="598"/>
        <v/>
      </c>
      <c r="JG252" s="17" t="str">
        <f t="shared" ca="1" si="599"/>
        <v/>
      </c>
      <c r="JH252" s="17" t="str">
        <f t="shared" ca="1" si="600"/>
        <v/>
      </c>
      <c r="JI252" s="17" t="str">
        <f t="shared" ca="1" si="601"/>
        <v/>
      </c>
      <c r="JJ252" s="17" t="str">
        <f t="shared" ca="1" si="602"/>
        <v/>
      </c>
      <c r="JK252" s="17" t="str">
        <f t="shared" ca="1" si="603"/>
        <v/>
      </c>
      <c r="JL252" s="17" t="str">
        <f t="shared" ca="1" si="604"/>
        <v/>
      </c>
      <c r="JM252" s="17" t="str">
        <f t="shared" ca="1" si="605"/>
        <v/>
      </c>
    </row>
    <row r="253" spans="1:273">
      <c r="A253" s="17" t="str">
        <f t="shared" si="486"/>
        <v>\\\0</v>
      </c>
      <c r="B253" s="17" t="str">
        <f t="shared" si="487"/>
        <v>\\\0</v>
      </c>
      <c r="C253" s="17" t="str">
        <f t="shared" si="488"/>
        <v>\\\0</v>
      </c>
      <c r="D253" s="17" t="str">
        <f t="shared" si="489"/>
        <v>\\\0</v>
      </c>
      <c r="E253" s="17" t="str">
        <f t="shared" si="490"/>
        <v>\\\0</v>
      </c>
      <c r="F253" s="17" t="str">
        <f t="shared" si="491"/>
        <v>\\\0</v>
      </c>
      <c r="G253" s="17" t="str">
        <f t="shared" si="492"/>
        <v>\\\0</v>
      </c>
      <c r="H253" s="17" t="str">
        <f t="shared" si="493"/>
        <v>\\\0</v>
      </c>
      <c r="I253" s="17" t="str">
        <f t="shared" si="494"/>
        <v>\\\0</v>
      </c>
      <c r="J253" s="17" t="str">
        <f t="shared" si="495"/>
        <v>\\\0</v>
      </c>
      <c r="K253" s="17" t="str">
        <f t="shared" si="496"/>
        <v>\\\0</v>
      </c>
      <c r="L253" s="17" t="str">
        <f t="shared" si="497"/>
        <v>\\\0</v>
      </c>
      <c r="M253" s="17" t="str">
        <f t="shared" si="498"/>
        <v>\\\0</v>
      </c>
      <c r="N253" s="17" t="str">
        <f t="shared" si="499"/>
        <v>\\\0</v>
      </c>
      <c r="O253" s="17" t="str">
        <f t="shared" si="500"/>
        <v>\\\0</v>
      </c>
      <c r="P253" s="17" t="str">
        <f t="shared" si="501"/>
        <v>\\\0</v>
      </c>
      <c r="R253" s="17" t="str">
        <f t="shared" si="502"/>
        <v>\\</v>
      </c>
      <c r="S253" s="38"/>
      <c r="T253" s="39"/>
      <c r="U253" s="31"/>
      <c r="V253" s="32"/>
      <c r="W253" s="36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35"/>
      <c r="DS253" s="287"/>
      <c r="DT253" s="36"/>
      <c r="DU253" s="37"/>
      <c r="DV253" s="28">
        <f>IF(AND($S253='자료입력 및 결과표시'!$B$6,COUNTIF($W253:$DR253,'자료입력 및 결과표시'!$C$6)&gt;=1),IF(OR('자료입력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DW253" s="28">
        <f>IF(AND($S253='자료입력 및 결과표시'!$B$7,COUNTIF($W253:$DR253,'자료입력 및 결과표시'!$C$7)&gt;=1),IF(OR('자료입력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DX253" s="28">
        <f>IF(AND($S253='자료입력 및 결과표시'!$B$8,COUNTIF($W253:$DR253,'자료입력 및 결과표시'!$C$8)&gt;=1),IF(OR('자료입력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DY253" s="28">
        <f>IF(AND($S253='자료입력 및 결과표시'!$B$9,COUNTIF($W253:$DR253,'자료입력 및 결과표시'!$C$9)&gt;=1),IF(OR('자료입력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DZ253" s="28">
        <f>IF(AND($S253='자료입력 및 결과표시'!$B$10,COUNTIF($W253:$DR253,'자료입력 및 결과표시'!$C$10)&gt;=1),IF(OR('자료입력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A253" s="28">
        <f>IF(AND($S253='자료입력 및 결과표시'!$B$11,COUNTIF($W253:$DR253,'자료입력 및 결과표시'!$C$11)&gt;=1),IF(OR('자료입력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B253" s="28">
        <f>IF(AND($S253='자료입력 및 결과표시'!$B$12,COUNTIF($W253:$DR253,'자료입력 및 결과표시'!$C$12)&gt;=1),IF(OR('자료입력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C253" s="28">
        <f>IF(AND($S253='자료입력 및 결과표시'!$B$13,COUNTIF($W253:$DR253,'자료입력 및 결과표시'!$C$13)&gt;=1),IF(OR('자료입력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D253" s="28">
        <f>IF(AND($S253='자료입력 및 결과표시'!$B$14,COUNTIF($W253:$DR253,'자료입력 및 결과표시'!$C$14)&gt;=1),IF(OR('자료입력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E253" s="28">
        <f>IF(AND($S253='자료입력 및 결과표시'!$B$15,COUNTIF($W253:$DR253,'자료입력 및 결과표시'!$C$15)&gt;=1),IF(OR('자료입력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F253" s="28">
        <f>IF(AND($S253='자료입력 및 결과표시'!$B$16,COUNTIF($W253:$DR253,'자료입력 및 결과표시'!$C$16)&gt;=1),IF(OR('자료입력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G253" s="28">
        <f>IF(AND($S253='자료입력 및 결과표시'!$B$17,COUNTIF($W253:$DR253,'자료입력 및 결과표시'!$C$17)&gt;=1),IF(OR('자료입력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H253" s="28">
        <f>IF(AND($S253='자료입력 및 결과표시'!$B$18,COUNTIF($W253:$DR253,'자료입력 및 결과표시'!$C$18)&gt;=1),IF(OR('자료입력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I253" s="28">
        <f>IF(AND($S253='자료입력 및 결과표시'!$B$19,COUNTIF($W253:$DR253,'자료입력 및 결과표시'!$C$19)&gt;=1),IF(OR('자료입력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J253" s="28">
        <f>IF(AND($S253='자료입력 및 결과표시'!$B$20,COUNTIF($W253:$DR253,'자료입력 및 결과표시'!$C$20)&gt;=1),IF(OR('자료입력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K253" s="28">
        <f>IF(AND($S253='자료입력 및 결과표시'!$B$21,COUNTIF($W253:$DR253,'자료입력 및 결과표시'!$C$21)&gt;=1),IF(OR('자료입력 및 결과표시'!$B$4+90&gt;=$V253,'자료입력 및 결과표시'!$B$4&lt;$U253),0,IF($V253-'자료입력 및 결과표시'!$B$4-90&gt;='자료입력 및 결과표시'!$E$4,'자료입력 및 결과표시'!$E$4,$V253-'자료입력 및 결과표시'!$B$4-90)),0)</f>
        <v>0</v>
      </c>
      <c r="EL253" s="17">
        <f>IF(AND(S253='자료입력 및 결과표시'!$B$6,COUNTIF('업무중복도(데이터 입력)'!$W253:$DR253,'자료입력 및 결과표시'!$C$6)&gt;=1),1,0)</f>
        <v>0</v>
      </c>
      <c r="EM253" s="17">
        <f>IF(AND(S253='자료입력 및 결과표시'!$B$7,COUNTIF('업무중복도(데이터 입력)'!$W253:$DR253,'자료입력 및 결과표시'!$C$7)&gt;=1),2,0)</f>
        <v>0</v>
      </c>
      <c r="EN253" s="17">
        <f>IF(AND(S253='자료입력 및 결과표시'!$B$8,COUNTIF('업무중복도(데이터 입력)'!$W253:$DR253,'자료입력 및 결과표시'!$C$8)&gt;=1),3,0)</f>
        <v>0</v>
      </c>
      <c r="EO253" s="17">
        <f>IF(AND(S253='자료입력 및 결과표시'!$B$9,COUNTIF('업무중복도(데이터 입력)'!$W253:$DR253,'자료입력 및 결과표시'!$C$9)&gt;=1),4,0)</f>
        <v>0</v>
      </c>
      <c r="EP253" s="17">
        <f>IF(AND(S253='자료입력 및 결과표시'!$B$10,COUNTIF('업무중복도(데이터 입력)'!$W253:$DR253,'자료입력 및 결과표시'!$C$10)&gt;=1),5,0)</f>
        <v>0</v>
      </c>
      <c r="EQ253" s="17">
        <f>IF(AND(S253='자료입력 및 결과표시'!$B$11,COUNTIF('업무중복도(데이터 입력)'!$W253:$DR253,'자료입력 및 결과표시'!$C$11)&gt;=1),6,0)</f>
        <v>0</v>
      </c>
      <c r="ER253" s="17">
        <f>IF(AND(S253='자료입력 및 결과표시'!$B$12,COUNTIF('업무중복도(데이터 입력)'!$W253:$DR253,'자료입력 및 결과표시'!$C$12)&gt;=1),7,0)</f>
        <v>0</v>
      </c>
      <c r="ES253" s="17">
        <f>IF(AND(S253='자료입력 및 결과표시'!$B$13,COUNTIF('업무중복도(데이터 입력)'!$W253:$DR253,'자료입력 및 결과표시'!$C$13)&gt;=1),8,0)</f>
        <v>0</v>
      </c>
      <c r="ET253" s="17">
        <f>IF(AND(S253='자료입력 및 결과표시'!$B$14,COUNTIF('업무중복도(데이터 입력)'!$W253:$DR253,'자료입력 및 결과표시'!$C$14)&gt;=1),9,0)</f>
        <v>0</v>
      </c>
      <c r="EU253" s="17">
        <f>IF(AND(S253='자료입력 및 결과표시'!$B$15,COUNTIF('업무중복도(데이터 입력)'!$W253:$DR253,'자료입력 및 결과표시'!$C$15)&gt;=1),10,0)</f>
        <v>0</v>
      </c>
      <c r="EV253" s="17">
        <f>IF(AND(S253='자료입력 및 결과표시'!$B$16,COUNTIF('업무중복도(데이터 입력)'!$W253:$DR253,'자료입력 및 결과표시'!$C$16)&gt;=1),11,0)</f>
        <v>0</v>
      </c>
      <c r="EW253" s="17">
        <f>IF(AND(S253='자료입력 및 결과표시'!$B$17,COUNTIF('업무중복도(데이터 입력)'!$W253:$DR253,'자료입력 및 결과표시'!$C$17)&gt;=1),12,0)</f>
        <v>0</v>
      </c>
      <c r="EX253" s="17">
        <f>IF(AND(S253='자료입력 및 결과표시'!$B$18,COUNTIF('업무중복도(데이터 입력)'!$W253:$DR253,'자료입력 및 결과표시'!$C$18)&gt;=1),13,0)</f>
        <v>0</v>
      </c>
      <c r="EY253" s="17">
        <f>IF(AND(S253='자료입력 및 결과표시'!$B$19,COUNTIF('업무중복도(데이터 입력)'!$W253:$DR253,'자료입력 및 결과표시'!$C$19)&gt;=1),14,0)</f>
        <v>0</v>
      </c>
      <c r="EZ253" s="17">
        <f>IF(AND(S253='자료입력 및 결과표시'!$B$20,COUNTIF('업무중복도(데이터 입력)'!$W253:$DR253,'자료입력 및 결과표시'!$C$20)&gt;=1),15,0)</f>
        <v>0</v>
      </c>
      <c r="FA253" s="17">
        <f>IF(AND(S253='자료입력 및 결과표시'!$B$21,COUNTIF('업무중복도(데이터 입력)'!$W253:$DR253,'자료입력 및 결과표시'!$C$21)&gt;=1),16,0)</f>
        <v>0</v>
      </c>
      <c r="FD253" s="270" t="str">
        <f ca="1">IFERROR(MATCH('자료입력 및 결과표시'!$C$62,OFFSET($R$3,$FD252,,1000),0)+$FD252,"")</f>
        <v/>
      </c>
      <c r="FE253" s="271" t="str">
        <f t="shared" ca="1" si="503"/>
        <v/>
      </c>
      <c r="FK253" s="17">
        <f t="shared" si="504"/>
        <v>0</v>
      </c>
      <c r="FO253"/>
      <c r="FP253" s="17" t="str">
        <f t="shared" ca="1" si="505"/>
        <v/>
      </c>
      <c r="FQ253" s="270" t="str">
        <f ca="1">IFERROR(MATCH('자료입력 및 결과표시'!$C$62,OFFSET($R$3,$FQ252,,1000),0)+$FQ252,"")</f>
        <v/>
      </c>
      <c r="FR253" s="17" t="str">
        <f t="shared" ca="1" si="506"/>
        <v/>
      </c>
      <c r="FS253" s="17" t="str">
        <f t="shared" ca="1" si="507"/>
        <v/>
      </c>
      <c r="FT253" s="17" t="str">
        <f t="shared" ca="1" si="508"/>
        <v/>
      </c>
      <c r="FU253" s="17" t="str">
        <f t="shared" ca="1" si="509"/>
        <v/>
      </c>
      <c r="FV253" s="17" t="str">
        <f t="shared" ca="1" si="510"/>
        <v/>
      </c>
      <c r="FW253" s="17" t="str">
        <f t="shared" ca="1" si="511"/>
        <v/>
      </c>
      <c r="FX253" s="17" t="str">
        <f t="shared" ca="1" si="512"/>
        <v/>
      </c>
      <c r="FY253" s="17" t="str">
        <f t="shared" ca="1" si="513"/>
        <v/>
      </c>
      <c r="FZ253" s="17" t="str">
        <f t="shared" ca="1" si="514"/>
        <v/>
      </c>
      <c r="GA253" s="17" t="str">
        <f t="shared" ca="1" si="515"/>
        <v/>
      </c>
      <c r="GB253" s="17" t="str">
        <f t="shared" ca="1" si="516"/>
        <v/>
      </c>
      <c r="GC253" s="17" t="str">
        <f t="shared" ca="1" si="517"/>
        <v/>
      </c>
      <c r="GD253" s="17" t="str">
        <f t="shared" ca="1" si="518"/>
        <v/>
      </c>
      <c r="GE253" s="17" t="str">
        <f t="shared" ca="1" si="519"/>
        <v/>
      </c>
      <c r="GF253" s="17" t="str">
        <f t="shared" ca="1" si="520"/>
        <v/>
      </c>
      <c r="GG253" s="17" t="str">
        <f t="shared" ca="1" si="521"/>
        <v/>
      </c>
      <c r="GH253" s="17" t="str">
        <f t="shared" ca="1" si="522"/>
        <v/>
      </c>
      <c r="GI253" s="17" t="str">
        <f t="shared" ca="1" si="523"/>
        <v/>
      </c>
      <c r="GJ253" s="17" t="str">
        <f t="shared" ca="1" si="524"/>
        <v/>
      </c>
      <c r="GK253" s="17" t="str">
        <f t="shared" ca="1" si="525"/>
        <v/>
      </c>
      <c r="GL253" s="17" t="str">
        <f t="shared" ca="1" si="526"/>
        <v/>
      </c>
      <c r="GM253" s="17" t="str">
        <f t="shared" ca="1" si="527"/>
        <v/>
      </c>
      <c r="GN253" s="17" t="str">
        <f t="shared" ca="1" si="528"/>
        <v/>
      </c>
      <c r="GO253" s="17" t="str">
        <f t="shared" ca="1" si="529"/>
        <v/>
      </c>
      <c r="GP253" s="17" t="str">
        <f t="shared" ca="1" si="530"/>
        <v/>
      </c>
      <c r="GQ253" s="17" t="str">
        <f t="shared" ca="1" si="531"/>
        <v/>
      </c>
      <c r="GR253" s="17" t="str">
        <f t="shared" ca="1" si="532"/>
        <v/>
      </c>
      <c r="GS253" s="17" t="str">
        <f t="shared" ca="1" si="533"/>
        <v/>
      </c>
      <c r="GT253" s="17" t="str">
        <f t="shared" ca="1" si="534"/>
        <v/>
      </c>
      <c r="GU253" s="17" t="str">
        <f t="shared" ca="1" si="535"/>
        <v/>
      </c>
      <c r="GV253" s="17" t="str">
        <f t="shared" ca="1" si="536"/>
        <v/>
      </c>
      <c r="GW253" s="17" t="str">
        <f t="shared" ca="1" si="537"/>
        <v/>
      </c>
      <c r="GX253" s="17" t="str">
        <f t="shared" ca="1" si="538"/>
        <v/>
      </c>
      <c r="GY253" s="17" t="str">
        <f t="shared" ca="1" si="539"/>
        <v/>
      </c>
      <c r="GZ253" s="17" t="str">
        <f t="shared" ca="1" si="540"/>
        <v/>
      </c>
      <c r="HA253" s="17" t="str">
        <f t="shared" ca="1" si="541"/>
        <v/>
      </c>
      <c r="HB253" s="17" t="str">
        <f t="shared" ca="1" si="542"/>
        <v/>
      </c>
      <c r="HC253" s="17" t="str">
        <f t="shared" ca="1" si="543"/>
        <v/>
      </c>
      <c r="HD253" s="17" t="str">
        <f t="shared" ca="1" si="544"/>
        <v/>
      </c>
      <c r="HE253" s="17" t="str">
        <f t="shared" ca="1" si="545"/>
        <v/>
      </c>
      <c r="HF253" s="17" t="str">
        <f t="shared" ca="1" si="546"/>
        <v/>
      </c>
      <c r="HG253" s="17" t="str">
        <f t="shared" ca="1" si="547"/>
        <v/>
      </c>
      <c r="HH253" s="17" t="str">
        <f t="shared" ca="1" si="548"/>
        <v/>
      </c>
      <c r="HI253" s="17" t="str">
        <f t="shared" ca="1" si="549"/>
        <v/>
      </c>
      <c r="HJ253" s="17" t="str">
        <f t="shared" ca="1" si="550"/>
        <v/>
      </c>
      <c r="HK253" s="17" t="str">
        <f t="shared" ca="1" si="551"/>
        <v/>
      </c>
      <c r="HL253" s="17" t="str">
        <f t="shared" ca="1" si="552"/>
        <v/>
      </c>
      <c r="HM253" s="17" t="str">
        <f t="shared" ca="1" si="553"/>
        <v/>
      </c>
      <c r="HN253" s="17" t="str">
        <f t="shared" ca="1" si="554"/>
        <v/>
      </c>
      <c r="HO253" s="17" t="str">
        <f t="shared" ca="1" si="555"/>
        <v/>
      </c>
      <c r="HP253" s="17" t="str">
        <f t="shared" ca="1" si="556"/>
        <v/>
      </c>
      <c r="HQ253" s="17" t="str">
        <f t="shared" ca="1" si="557"/>
        <v/>
      </c>
      <c r="HR253" s="17" t="str">
        <f t="shared" ca="1" si="558"/>
        <v/>
      </c>
      <c r="HS253" s="17" t="str">
        <f t="shared" ca="1" si="559"/>
        <v/>
      </c>
      <c r="HT253" s="17" t="str">
        <f t="shared" ca="1" si="560"/>
        <v/>
      </c>
      <c r="HU253" s="17" t="str">
        <f t="shared" ca="1" si="561"/>
        <v/>
      </c>
      <c r="HV253" s="17" t="str">
        <f t="shared" ca="1" si="562"/>
        <v/>
      </c>
      <c r="HW253" s="17" t="str">
        <f t="shared" ca="1" si="563"/>
        <v/>
      </c>
      <c r="HX253" s="17" t="str">
        <f t="shared" ca="1" si="564"/>
        <v/>
      </c>
      <c r="HY253" s="17" t="str">
        <f t="shared" ca="1" si="565"/>
        <v/>
      </c>
      <c r="HZ253" s="17" t="str">
        <f t="shared" ca="1" si="566"/>
        <v/>
      </c>
      <c r="IA253" s="17" t="str">
        <f t="shared" ca="1" si="567"/>
        <v/>
      </c>
      <c r="IB253" s="17" t="str">
        <f t="shared" ca="1" si="568"/>
        <v/>
      </c>
      <c r="IC253" s="17" t="str">
        <f t="shared" ca="1" si="569"/>
        <v/>
      </c>
      <c r="ID253" s="17" t="str">
        <f t="shared" ca="1" si="570"/>
        <v/>
      </c>
      <c r="IE253" s="17" t="str">
        <f t="shared" ca="1" si="571"/>
        <v/>
      </c>
      <c r="IF253" s="17" t="str">
        <f t="shared" ca="1" si="572"/>
        <v/>
      </c>
      <c r="IG253" s="17" t="str">
        <f t="shared" ca="1" si="573"/>
        <v/>
      </c>
      <c r="IH253" s="17" t="str">
        <f t="shared" ca="1" si="574"/>
        <v/>
      </c>
      <c r="II253" s="17" t="str">
        <f t="shared" ca="1" si="575"/>
        <v/>
      </c>
      <c r="IJ253" s="17" t="str">
        <f t="shared" ca="1" si="576"/>
        <v/>
      </c>
      <c r="IK253" s="17" t="str">
        <f t="shared" ca="1" si="577"/>
        <v/>
      </c>
      <c r="IL253" s="17" t="str">
        <f t="shared" ca="1" si="578"/>
        <v/>
      </c>
      <c r="IM253" s="17" t="str">
        <f t="shared" ca="1" si="579"/>
        <v/>
      </c>
      <c r="IN253" s="17" t="str">
        <f t="shared" ca="1" si="580"/>
        <v/>
      </c>
      <c r="IO253" s="17" t="str">
        <f t="shared" ca="1" si="581"/>
        <v/>
      </c>
      <c r="IP253" s="17" t="str">
        <f t="shared" ca="1" si="582"/>
        <v/>
      </c>
      <c r="IQ253" s="17" t="str">
        <f t="shared" ca="1" si="583"/>
        <v/>
      </c>
      <c r="IR253" s="17" t="str">
        <f t="shared" ca="1" si="584"/>
        <v/>
      </c>
      <c r="IS253" s="17" t="str">
        <f t="shared" ca="1" si="585"/>
        <v/>
      </c>
      <c r="IT253" s="17" t="str">
        <f t="shared" ca="1" si="586"/>
        <v/>
      </c>
      <c r="IU253" s="17" t="str">
        <f t="shared" ca="1" si="587"/>
        <v/>
      </c>
      <c r="IV253" s="17" t="str">
        <f t="shared" ca="1" si="588"/>
        <v/>
      </c>
      <c r="IW253" s="17" t="str">
        <f t="shared" ca="1" si="589"/>
        <v/>
      </c>
      <c r="IX253" s="17" t="str">
        <f t="shared" ca="1" si="590"/>
        <v/>
      </c>
      <c r="IY253" s="17" t="str">
        <f t="shared" ca="1" si="591"/>
        <v/>
      </c>
      <c r="IZ253" s="17" t="str">
        <f t="shared" ca="1" si="592"/>
        <v/>
      </c>
      <c r="JA253" s="17" t="str">
        <f t="shared" ca="1" si="593"/>
        <v/>
      </c>
      <c r="JB253" s="17" t="str">
        <f t="shared" ca="1" si="594"/>
        <v/>
      </c>
      <c r="JC253" s="17" t="str">
        <f t="shared" ca="1" si="595"/>
        <v/>
      </c>
      <c r="JD253" s="17" t="str">
        <f t="shared" ca="1" si="596"/>
        <v/>
      </c>
      <c r="JE253" s="17" t="str">
        <f t="shared" ca="1" si="597"/>
        <v/>
      </c>
      <c r="JF253" s="17" t="str">
        <f t="shared" ca="1" si="598"/>
        <v/>
      </c>
      <c r="JG253" s="17" t="str">
        <f t="shared" ca="1" si="599"/>
        <v/>
      </c>
      <c r="JH253" s="17" t="str">
        <f t="shared" ca="1" si="600"/>
        <v/>
      </c>
      <c r="JI253" s="17" t="str">
        <f t="shared" ca="1" si="601"/>
        <v/>
      </c>
      <c r="JJ253" s="17" t="str">
        <f t="shared" ca="1" si="602"/>
        <v/>
      </c>
      <c r="JK253" s="17" t="str">
        <f t="shared" ca="1" si="603"/>
        <v/>
      </c>
      <c r="JL253" s="17" t="str">
        <f t="shared" ca="1" si="604"/>
        <v/>
      </c>
      <c r="JM253" s="17" t="str">
        <f t="shared" ca="1" si="605"/>
        <v/>
      </c>
    </row>
    <row r="254" spans="1:273">
      <c r="A254" s="17" t="str">
        <f t="shared" si="486"/>
        <v>\\\0</v>
      </c>
      <c r="B254" s="17" t="str">
        <f t="shared" si="487"/>
        <v>\\\0</v>
      </c>
      <c r="C254" s="17" t="str">
        <f t="shared" si="488"/>
        <v>\\\0</v>
      </c>
      <c r="D254" s="17" t="str">
        <f t="shared" si="489"/>
        <v>\\\0</v>
      </c>
      <c r="E254" s="17" t="str">
        <f t="shared" si="490"/>
        <v>\\\0</v>
      </c>
      <c r="F254" s="17" t="str">
        <f t="shared" si="491"/>
        <v>\\\0</v>
      </c>
      <c r="G254" s="17" t="str">
        <f t="shared" si="492"/>
        <v>\\\0</v>
      </c>
      <c r="H254" s="17" t="str">
        <f t="shared" si="493"/>
        <v>\\\0</v>
      </c>
      <c r="I254" s="17" t="str">
        <f t="shared" si="494"/>
        <v>\\\0</v>
      </c>
      <c r="J254" s="17" t="str">
        <f t="shared" si="495"/>
        <v>\\\0</v>
      </c>
      <c r="K254" s="17" t="str">
        <f t="shared" si="496"/>
        <v>\\\0</v>
      </c>
      <c r="L254" s="17" t="str">
        <f t="shared" si="497"/>
        <v>\\\0</v>
      </c>
      <c r="M254" s="17" t="str">
        <f t="shared" si="498"/>
        <v>\\\0</v>
      </c>
      <c r="N254" s="17" t="str">
        <f t="shared" si="499"/>
        <v>\\\0</v>
      </c>
      <c r="O254" s="17" t="str">
        <f t="shared" si="500"/>
        <v>\\\0</v>
      </c>
      <c r="P254" s="17" t="str">
        <f t="shared" si="501"/>
        <v>\\\0</v>
      </c>
      <c r="R254" s="17" t="str">
        <f t="shared" si="502"/>
        <v>\\</v>
      </c>
      <c r="S254" s="38"/>
      <c r="T254" s="39"/>
      <c r="U254" s="31"/>
      <c r="V254" s="32"/>
      <c r="W254" s="36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35"/>
      <c r="DS254" s="287"/>
      <c r="DT254" s="36"/>
      <c r="DU254" s="37"/>
      <c r="DV254" s="28">
        <f>IF(AND($S254='자료입력 및 결과표시'!$B$6,COUNTIF($W254:$DR254,'자료입력 및 결과표시'!$C$6)&gt;=1),IF(OR('자료입력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DW254" s="28">
        <f>IF(AND($S254='자료입력 및 결과표시'!$B$7,COUNTIF($W254:$DR254,'자료입력 및 결과표시'!$C$7)&gt;=1),IF(OR('자료입력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DX254" s="28">
        <f>IF(AND($S254='자료입력 및 결과표시'!$B$8,COUNTIF($W254:$DR254,'자료입력 및 결과표시'!$C$8)&gt;=1),IF(OR('자료입력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DY254" s="28">
        <f>IF(AND($S254='자료입력 및 결과표시'!$B$9,COUNTIF($W254:$DR254,'자료입력 및 결과표시'!$C$9)&gt;=1),IF(OR('자료입력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DZ254" s="28">
        <f>IF(AND($S254='자료입력 및 결과표시'!$B$10,COUNTIF($W254:$DR254,'자료입력 및 결과표시'!$C$10)&gt;=1),IF(OR('자료입력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A254" s="28">
        <f>IF(AND($S254='자료입력 및 결과표시'!$B$11,COUNTIF($W254:$DR254,'자료입력 및 결과표시'!$C$11)&gt;=1),IF(OR('자료입력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B254" s="28">
        <f>IF(AND($S254='자료입력 및 결과표시'!$B$12,COUNTIF($W254:$DR254,'자료입력 및 결과표시'!$C$12)&gt;=1),IF(OR('자료입력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C254" s="28">
        <f>IF(AND($S254='자료입력 및 결과표시'!$B$13,COUNTIF($W254:$DR254,'자료입력 및 결과표시'!$C$13)&gt;=1),IF(OR('자료입력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D254" s="28">
        <f>IF(AND($S254='자료입력 및 결과표시'!$B$14,COUNTIF($W254:$DR254,'자료입력 및 결과표시'!$C$14)&gt;=1),IF(OR('자료입력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E254" s="28">
        <f>IF(AND($S254='자료입력 및 결과표시'!$B$15,COUNTIF($W254:$DR254,'자료입력 및 결과표시'!$C$15)&gt;=1),IF(OR('자료입력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F254" s="28">
        <f>IF(AND($S254='자료입력 및 결과표시'!$B$16,COUNTIF($W254:$DR254,'자료입력 및 결과표시'!$C$16)&gt;=1),IF(OR('자료입력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G254" s="28">
        <f>IF(AND($S254='자료입력 및 결과표시'!$B$17,COUNTIF($W254:$DR254,'자료입력 및 결과표시'!$C$17)&gt;=1),IF(OR('자료입력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H254" s="28">
        <f>IF(AND($S254='자료입력 및 결과표시'!$B$18,COUNTIF($W254:$DR254,'자료입력 및 결과표시'!$C$18)&gt;=1),IF(OR('자료입력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I254" s="28">
        <f>IF(AND($S254='자료입력 및 결과표시'!$B$19,COUNTIF($W254:$DR254,'자료입력 및 결과표시'!$C$19)&gt;=1),IF(OR('자료입력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J254" s="28">
        <f>IF(AND($S254='자료입력 및 결과표시'!$B$20,COUNTIF($W254:$DR254,'자료입력 및 결과표시'!$C$20)&gt;=1),IF(OR('자료입력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K254" s="28">
        <f>IF(AND($S254='자료입력 및 결과표시'!$B$21,COUNTIF($W254:$DR254,'자료입력 및 결과표시'!$C$21)&gt;=1),IF(OR('자료입력 및 결과표시'!$B$4+90&gt;=$V254,'자료입력 및 결과표시'!$B$4&lt;$U254),0,IF($V254-'자료입력 및 결과표시'!$B$4-90&gt;='자료입력 및 결과표시'!$E$4,'자료입력 및 결과표시'!$E$4,$V254-'자료입력 및 결과표시'!$B$4-90)),0)</f>
        <v>0</v>
      </c>
      <c r="EL254" s="17">
        <f>IF(AND(S254='자료입력 및 결과표시'!$B$6,COUNTIF('업무중복도(데이터 입력)'!$W254:$DR254,'자료입력 및 결과표시'!$C$6)&gt;=1),1,0)</f>
        <v>0</v>
      </c>
      <c r="EM254" s="17">
        <f>IF(AND(S254='자료입력 및 결과표시'!$B$7,COUNTIF('업무중복도(데이터 입력)'!$W254:$DR254,'자료입력 및 결과표시'!$C$7)&gt;=1),2,0)</f>
        <v>0</v>
      </c>
      <c r="EN254" s="17">
        <f>IF(AND(S254='자료입력 및 결과표시'!$B$8,COUNTIF('업무중복도(데이터 입력)'!$W254:$DR254,'자료입력 및 결과표시'!$C$8)&gt;=1),3,0)</f>
        <v>0</v>
      </c>
      <c r="EO254" s="17">
        <f>IF(AND(S254='자료입력 및 결과표시'!$B$9,COUNTIF('업무중복도(데이터 입력)'!$W254:$DR254,'자료입력 및 결과표시'!$C$9)&gt;=1),4,0)</f>
        <v>0</v>
      </c>
      <c r="EP254" s="17">
        <f>IF(AND(S254='자료입력 및 결과표시'!$B$10,COUNTIF('업무중복도(데이터 입력)'!$W254:$DR254,'자료입력 및 결과표시'!$C$10)&gt;=1),5,0)</f>
        <v>0</v>
      </c>
      <c r="EQ254" s="17">
        <f>IF(AND(S254='자료입력 및 결과표시'!$B$11,COUNTIF('업무중복도(데이터 입력)'!$W254:$DR254,'자료입력 및 결과표시'!$C$11)&gt;=1),6,0)</f>
        <v>0</v>
      </c>
      <c r="ER254" s="17">
        <f>IF(AND(S254='자료입력 및 결과표시'!$B$12,COUNTIF('업무중복도(데이터 입력)'!$W254:$DR254,'자료입력 및 결과표시'!$C$12)&gt;=1),7,0)</f>
        <v>0</v>
      </c>
      <c r="ES254" s="17">
        <f>IF(AND(S254='자료입력 및 결과표시'!$B$13,COUNTIF('업무중복도(데이터 입력)'!$W254:$DR254,'자료입력 및 결과표시'!$C$13)&gt;=1),8,0)</f>
        <v>0</v>
      </c>
      <c r="ET254" s="17">
        <f>IF(AND(S254='자료입력 및 결과표시'!$B$14,COUNTIF('업무중복도(데이터 입력)'!$W254:$DR254,'자료입력 및 결과표시'!$C$14)&gt;=1),9,0)</f>
        <v>0</v>
      </c>
      <c r="EU254" s="17">
        <f>IF(AND(S254='자료입력 및 결과표시'!$B$15,COUNTIF('업무중복도(데이터 입력)'!$W254:$DR254,'자료입력 및 결과표시'!$C$15)&gt;=1),10,0)</f>
        <v>0</v>
      </c>
      <c r="EV254" s="17">
        <f>IF(AND(S254='자료입력 및 결과표시'!$B$16,COUNTIF('업무중복도(데이터 입력)'!$W254:$DR254,'자료입력 및 결과표시'!$C$16)&gt;=1),11,0)</f>
        <v>0</v>
      </c>
      <c r="EW254" s="17">
        <f>IF(AND(S254='자료입력 및 결과표시'!$B$17,COUNTIF('업무중복도(데이터 입력)'!$W254:$DR254,'자료입력 및 결과표시'!$C$17)&gt;=1),12,0)</f>
        <v>0</v>
      </c>
      <c r="EX254" s="17">
        <f>IF(AND(S254='자료입력 및 결과표시'!$B$18,COUNTIF('업무중복도(데이터 입력)'!$W254:$DR254,'자료입력 및 결과표시'!$C$18)&gt;=1),13,0)</f>
        <v>0</v>
      </c>
      <c r="EY254" s="17">
        <f>IF(AND(S254='자료입력 및 결과표시'!$B$19,COUNTIF('업무중복도(데이터 입력)'!$W254:$DR254,'자료입력 및 결과표시'!$C$19)&gt;=1),14,0)</f>
        <v>0</v>
      </c>
      <c r="EZ254" s="17">
        <f>IF(AND(S254='자료입력 및 결과표시'!$B$20,COUNTIF('업무중복도(데이터 입력)'!$W254:$DR254,'자료입력 및 결과표시'!$C$20)&gt;=1),15,0)</f>
        <v>0</v>
      </c>
      <c r="FA254" s="17">
        <f>IF(AND(S254='자료입력 및 결과표시'!$B$21,COUNTIF('업무중복도(데이터 입력)'!$W254:$DR254,'자료입력 및 결과표시'!$C$21)&gt;=1),16,0)</f>
        <v>0</v>
      </c>
      <c r="FD254" s="270" t="str">
        <f ca="1">IFERROR(MATCH('자료입력 및 결과표시'!$C$62,OFFSET($R$3,$FD253,,1000),0)+$FD253,"")</f>
        <v/>
      </c>
      <c r="FE254" s="271" t="str">
        <f t="shared" ca="1" si="503"/>
        <v/>
      </c>
      <c r="FK254" s="17">
        <f t="shared" si="504"/>
        <v>0</v>
      </c>
      <c r="FO254"/>
      <c r="FP254" s="17" t="str">
        <f t="shared" ca="1" si="505"/>
        <v/>
      </c>
      <c r="FQ254" s="270" t="str">
        <f ca="1">IFERROR(MATCH('자료입력 및 결과표시'!$C$62,OFFSET($R$3,$FQ253,,1000),0)+$FQ253,"")</f>
        <v/>
      </c>
      <c r="FR254" s="17" t="str">
        <f t="shared" ca="1" si="506"/>
        <v/>
      </c>
      <c r="FS254" s="17" t="str">
        <f t="shared" ca="1" si="507"/>
        <v/>
      </c>
      <c r="FT254" s="17" t="str">
        <f t="shared" ca="1" si="508"/>
        <v/>
      </c>
      <c r="FU254" s="17" t="str">
        <f t="shared" ca="1" si="509"/>
        <v/>
      </c>
      <c r="FV254" s="17" t="str">
        <f t="shared" ca="1" si="510"/>
        <v/>
      </c>
      <c r="FW254" s="17" t="str">
        <f t="shared" ca="1" si="511"/>
        <v/>
      </c>
      <c r="FX254" s="17" t="str">
        <f t="shared" ca="1" si="512"/>
        <v/>
      </c>
      <c r="FY254" s="17" t="str">
        <f t="shared" ca="1" si="513"/>
        <v/>
      </c>
      <c r="FZ254" s="17" t="str">
        <f t="shared" ca="1" si="514"/>
        <v/>
      </c>
      <c r="GA254" s="17" t="str">
        <f t="shared" ca="1" si="515"/>
        <v/>
      </c>
      <c r="GB254" s="17" t="str">
        <f t="shared" ca="1" si="516"/>
        <v/>
      </c>
      <c r="GC254" s="17" t="str">
        <f t="shared" ca="1" si="517"/>
        <v/>
      </c>
      <c r="GD254" s="17" t="str">
        <f t="shared" ca="1" si="518"/>
        <v/>
      </c>
      <c r="GE254" s="17" t="str">
        <f t="shared" ca="1" si="519"/>
        <v/>
      </c>
      <c r="GF254" s="17" t="str">
        <f t="shared" ca="1" si="520"/>
        <v/>
      </c>
      <c r="GG254" s="17" t="str">
        <f t="shared" ca="1" si="521"/>
        <v/>
      </c>
      <c r="GH254" s="17" t="str">
        <f t="shared" ca="1" si="522"/>
        <v/>
      </c>
      <c r="GI254" s="17" t="str">
        <f t="shared" ca="1" si="523"/>
        <v/>
      </c>
      <c r="GJ254" s="17" t="str">
        <f t="shared" ca="1" si="524"/>
        <v/>
      </c>
      <c r="GK254" s="17" t="str">
        <f t="shared" ca="1" si="525"/>
        <v/>
      </c>
      <c r="GL254" s="17" t="str">
        <f t="shared" ca="1" si="526"/>
        <v/>
      </c>
      <c r="GM254" s="17" t="str">
        <f t="shared" ca="1" si="527"/>
        <v/>
      </c>
      <c r="GN254" s="17" t="str">
        <f t="shared" ca="1" si="528"/>
        <v/>
      </c>
      <c r="GO254" s="17" t="str">
        <f t="shared" ca="1" si="529"/>
        <v/>
      </c>
      <c r="GP254" s="17" t="str">
        <f t="shared" ca="1" si="530"/>
        <v/>
      </c>
      <c r="GQ254" s="17" t="str">
        <f t="shared" ca="1" si="531"/>
        <v/>
      </c>
      <c r="GR254" s="17" t="str">
        <f t="shared" ca="1" si="532"/>
        <v/>
      </c>
      <c r="GS254" s="17" t="str">
        <f t="shared" ca="1" si="533"/>
        <v/>
      </c>
      <c r="GT254" s="17" t="str">
        <f t="shared" ca="1" si="534"/>
        <v/>
      </c>
      <c r="GU254" s="17" t="str">
        <f t="shared" ca="1" si="535"/>
        <v/>
      </c>
      <c r="GV254" s="17" t="str">
        <f t="shared" ca="1" si="536"/>
        <v/>
      </c>
      <c r="GW254" s="17" t="str">
        <f t="shared" ca="1" si="537"/>
        <v/>
      </c>
      <c r="GX254" s="17" t="str">
        <f t="shared" ca="1" si="538"/>
        <v/>
      </c>
      <c r="GY254" s="17" t="str">
        <f t="shared" ca="1" si="539"/>
        <v/>
      </c>
      <c r="GZ254" s="17" t="str">
        <f t="shared" ca="1" si="540"/>
        <v/>
      </c>
      <c r="HA254" s="17" t="str">
        <f t="shared" ca="1" si="541"/>
        <v/>
      </c>
      <c r="HB254" s="17" t="str">
        <f t="shared" ca="1" si="542"/>
        <v/>
      </c>
      <c r="HC254" s="17" t="str">
        <f t="shared" ca="1" si="543"/>
        <v/>
      </c>
      <c r="HD254" s="17" t="str">
        <f t="shared" ca="1" si="544"/>
        <v/>
      </c>
      <c r="HE254" s="17" t="str">
        <f t="shared" ca="1" si="545"/>
        <v/>
      </c>
      <c r="HF254" s="17" t="str">
        <f t="shared" ca="1" si="546"/>
        <v/>
      </c>
      <c r="HG254" s="17" t="str">
        <f t="shared" ca="1" si="547"/>
        <v/>
      </c>
      <c r="HH254" s="17" t="str">
        <f t="shared" ca="1" si="548"/>
        <v/>
      </c>
      <c r="HI254" s="17" t="str">
        <f t="shared" ca="1" si="549"/>
        <v/>
      </c>
      <c r="HJ254" s="17" t="str">
        <f t="shared" ca="1" si="550"/>
        <v/>
      </c>
      <c r="HK254" s="17" t="str">
        <f t="shared" ca="1" si="551"/>
        <v/>
      </c>
      <c r="HL254" s="17" t="str">
        <f t="shared" ca="1" si="552"/>
        <v/>
      </c>
      <c r="HM254" s="17" t="str">
        <f t="shared" ca="1" si="553"/>
        <v/>
      </c>
      <c r="HN254" s="17" t="str">
        <f t="shared" ca="1" si="554"/>
        <v/>
      </c>
      <c r="HO254" s="17" t="str">
        <f t="shared" ca="1" si="555"/>
        <v/>
      </c>
      <c r="HP254" s="17" t="str">
        <f t="shared" ca="1" si="556"/>
        <v/>
      </c>
      <c r="HQ254" s="17" t="str">
        <f t="shared" ca="1" si="557"/>
        <v/>
      </c>
      <c r="HR254" s="17" t="str">
        <f t="shared" ca="1" si="558"/>
        <v/>
      </c>
      <c r="HS254" s="17" t="str">
        <f t="shared" ca="1" si="559"/>
        <v/>
      </c>
      <c r="HT254" s="17" t="str">
        <f t="shared" ca="1" si="560"/>
        <v/>
      </c>
      <c r="HU254" s="17" t="str">
        <f t="shared" ca="1" si="561"/>
        <v/>
      </c>
      <c r="HV254" s="17" t="str">
        <f t="shared" ca="1" si="562"/>
        <v/>
      </c>
      <c r="HW254" s="17" t="str">
        <f t="shared" ca="1" si="563"/>
        <v/>
      </c>
      <c r="HX254" s="17" t="str">
        <f t="shared" ca="1" si="564"/>
        <v/>
      </c>
      <c r="HY254" s="17" t="str">
        <f t="shared" ca="1" si="565"/>
        <v/>
      </c>
      <c r="HZ254" s="17" t="str">
        <f t="shared" ca="1" si="566"/>
        <v/>
      </c>
      <c r="IA254" s="17" t="str">
        <f t="shared" ca="1" si="567"/>
        <v/>
      </c>
      <c r="IB254" s="17" t="str">
        <f t="shared" ca="1" si="568"/>
        <v/>
      </c>
      <c r="IC254" s="17" t="str">
        <f t="shared" ca="1" si="569"/>
        <v/>
      </c>
      <c r="ID254" s="17" t="str">
        <f t="shared" ca="1" si="570"/>
        <v/>
      </c>
      <c r="IE254" s="17" t="str">
        <f t="shared" ca="1" si="571"/>
        <v/>
      </c>
      <c r="IF254" s="17" t="str">
        <f t="shared" ca="1" si="572"/>
        <v/>
      </c>
      <c r="IG254" s="17" t="str">
        <f t="shared" ca="1" si="573"/>
        <v/>
      </c>
      <c r="IH254" s="17" t="str">
        <f t="shared" ca="1" si="574"/>
        <v/>
      </c>
      <c r="II254" s="17" t="str">
        <f t="shared" ca="1" si="575"/>
        <v/>
      </c>
      <c r="IJ254" s="17" t="str">
        <f t="shared" ca="1" si="576"/>
        <v/>
      </c>
      <c r="IK254" s="17" t="str">
        <f t="shared" ca="1" si="577"/>
        <v/>
      </c>
      <c r="IL254" s="17" t="str">
        <f t="shared" ca="1" si="578"/>
        <v/>
      </c>
      <c r="IM254" s="17" t="str">
        <f t="shared" ca="1" si="579"/>
        <v/>
      </c>
      <c r="IN254" s="17" t="str">
        <f t="shared" ca="1" si="580"/>
        <v/>
      </c>
      <c r="IO254" s="17" t="str">
        <f t="shared" ca="1" si="581"/>
        <v/>
      </c>
      <c r="IP254" s="17" t="str">
        <f t="shared" ca="1" si="582"/>
        <v/>
      </c>
      <c r="IQ254" s="17" t="str">
        <f t="shared" ca="1" si="583"/>
        <v/>
      </c>
      <c r="IR254" s="17" t="str">
        <f t="shared" ca="1" si="584"/>
        <v/>
      </c>
      <c r="IS254" s="17" t="str">
        <f t="shared" ca="1" si="585"/>
        <v/>
      </c>
      <c r="IT254" s="17" t="str">
        <f t="shared" ca="1" si="586"/>
        <v/>
      </c>
      <c r="IU254" s="17" t="str">
        <f t="shared" ca="1" si="587"/>
        <v/>
      </c>
      <c r="IV254" s="17" t="str">
        <f t="shared" ca="1" si="588"/>
        <v/>
      </c>
      <c r="IW254" s="17" t="str">
        <f t="shared" ca="1" si="589"/>
        <v/>
      </c>
      <c r="IX254" s="17" t="str">
        <f t="shared" ca="1" si="590"/>
        <v/>
      </c>
      <c r="IY254" s="17" t="str">
        <f t="shared" ca="1" si="591"/>
        <v/>
      </c>
      <c r="IZ254" s="17" t="str">
        <f t="shared" ca="1" si="592"/>
        <v/>
      </c>
      <c r="JA254" s="17" t="str">
        <f t="shared" ca="1" si="593"/>
        <v/>
      </c>
      <c r="JB254" s="17" t="str">
        <f t="shared" ca="1" si="594"/>
        <v/>
      </c>
      <c r="JC254" s="17" t="str">
        <f t="shared" ca="1" si="595"/>
        <v/>
      </c>
      <c r="JD254" s="17" t="str">
        <f t="shared" ca="1" si="596"/>
        <v/>
      </c>
      <c r="JE254" s="17" t="str">
        <f t="shared" ca="1" si="597"/>
        <v/>
      </c>
      <c r="JF254" s="17" t="str">
        <f t="shared" ca="1" si="598"/>
        <v/>
      </c>
      <c r="JG254" s="17" t="str">
        <f t="shared" ca="1" si="599"/>
        <v/>
      </c>
      <c r="JH254" s="17" t="str">
        <f t="shared" ca="1" si="600"/>
        <v/>
      </c>
      <c r="JI254" s="17" t="str">
        <f t="shared" ca="1" si="601"/>
        <v/>
      </c>
      <c r="JJ254" s="17" t="str">
        <f t="shared" ca="1" si="602"/>
        <v/>
      </c>
      <c r="JK254" s="17" t="str">
        <f t="shared" ca="1" si="603"/>
        <v/>
      </c>
      <c r="JL254" s="17" t="str">
        <f t="shared" ca="1" si="604"/>
        <v/>
      </c>
      <c r="JM254" s="17" t="str">
        <f t="shared" ca="1" si="605"/>
        <v/>
      </c>
    </row>
    <row r="255" spans="1:273">
      <c r="A255" s="17" t="str">
        <f t="shared" si="486"/>
        <v>\\\0</v>
      </c>
      <c r="B255" s="17" t="str">
        <f t="shared" si="487"/>
        <v>\\\0</v>
      </c>
      <c r="C255" s="17" t="str">
        <f t="shared" si="488"/>
        <v>\\\0</v>
      </c>
      <c r="D255" s="17" t="str">
        <f t="shared" si="489"/>
        <v>\\\0</v>
      </c>
      <c r="E255" s="17" t="str">
        <f t="shared" si="490"/>
        <v>\\\0</v>
      </c>
      <c r="F255" s="17" t="str">
        <f t="shared" si="491"/>
        <v>\\\0</v>
      </c>
      <c r="G255" s="17" t="str">
        <f t="shared" si="492"/>
        <v>\\\0</v>
      </c>
      <c r="H255" s="17" t="str">
        <f t="shared" si="493"/>
        <v>\\\0</v>
      </c>
      <c r="I255" s="17" t="str">
        <f t="shared" si="494"/>
        <v>\\\0</v>
      </c>
      <c r="J255" s="17" t="str">
        <f t="shared" si="495"/>
        <v>\\\0</v>
      </c>
      <c r="K255" s="17" t="str">
        <f t="shared" si="496"/>
        <v>\\\0</v>
      </c>
      <c r="L255" s="17" t="str">
        <f t="shared" si="497"/>
        <v>\\\0</v>
      </c>
      <c r="M255" s="17" t="str">
        <f t="shared" si="498"/>
        <v>\\\0</v>
      </c>
      <c r="N255" s="17" t="str">
        <f t="shared" si="499"/>
        <v>\\\0</v>
      </c>
      <c r="O255" s="17" t="str">
        <f t="shared" si="500"/>
        <v>\\\0</v>
      </c>
      <c r="P255" s="17" t="str">
        <f t="shared" si="501"/>
        <v>\\\0</v>
      </c>
      <c r="R255" s="17" t="str">
        <f t="shared" si="502"/>
        <v>\\</v>
      </c>
      <c r="S255" s="38"/>
      <c r="T255" s="39"/>
      <c r="U255" s="31"/>
      <c r="V255" s="32"/>
      <c r="W255" s="36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35"/>
      <c r="DS255" s="287"/>
      <c r="DT255" s="36"/>
      <c r="DU255" s="37"/>
      <c r="DV255" s="28">
        <f>IF(AND($S255='자료입력 및 결과표시'!$B$6,COUNTIF($W255:$DR255,'자료입력 및 결과표시'!$C$6)&gt;=1),IF(OR('자료입력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DW255" s="28">
        <f>IF(AND($S255='자료입력 및 결과표시'!$B$7,COUNTIF($W255:$DR255,'자료입력 및 결과표시'!$C$7)&gt;=1),IF(OR('자료입력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DX255" s="28">
        <f>IF(AND($S255='자료입력 및 결과표시'!$B$8,COUNTIF($W255:$DR255,'자료입력 및 결과표시'!$C$8)&gt;=1),IF(OR('자료입력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DY255" s="28">
        <f>IF(AND($S255='자료입력 및 결과표시'!$B$9,COUNTIF($W255:$DR255,'자료입력 및 결과표시'!$C$9)&gt;=1),IF(OR('자료입력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DZ255" s="28">
        <f>IF(AND($S255='자료입력 및 결과표시'!$B$10,COUNTIF($W255:$DR255,'자료입력 및 결과표시'!$C$10)&gt;=1),IF(OR('자료입력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A255" s="28">
        <f>IF(AND($S255='자료입력 및 결과표시'!$B$11,COUNTIF($W255:$DR255,'자료입력 및 결과표시'!$C$11)&gt;=1),IF(OR('자료입력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B255" s="28">
        <f>IF(AND($S255='자료입력 및 결과표시'!$B$12,COUNTIF($W255:$DR255,'자료입력 및 결과표시'!$C$12)&gt;=1),IF(OR('자료입력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C255" s="28">
        <f>IF(AND($S255='자료입력 및 결과표시'!$B$13,COUNTIF($W255:$DR255,'자료입력 및 결과표시'!$C$13)&gt;=1),IF(OR('자료입력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D255" s="28">
        <f>IF(AND($S255='자료입력 및 결과표시'!$B$14,COUNTIF($W255:$DR255,'자료입력 및 결과표시'!$C$14)&gt;=1),IF(OR('자료입력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E255" s="28">
        <f>IF(AND($S255='자료입력 및 결과표시'!$B$15,COUNTIF($W255:$DR255,'자료입력 및 결과표시'!$C$15)&gt;=1),IF(OR('자료입력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F255" s="28">
        <f>IF(AND($S255='자료입력 및 결과표시'!$B$16,COUNTIF($W255:$DR255,'자료입력 및 결과표시'!$C$16)&gt;=1),IF(OR('자료입력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G255" s="28">
        <f>IF(AND($S255='자료입력 및 결과표시'!$B$17,COUNTIF($W255:$DR255,'자료입력 및 결과표시'!$C$17)&gt;=1),IF(OR('자료입력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H255" s="28">
        <f>IF(AND($S255='자료입력 및 결과표시'!$B$18,COUNTIF($W255:$DR255,'자료입력 및 결과표시'!$C$18)&gt;=1),IF(OR('자료입력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I255" s="28">
        <f>IF(AND($S255='자료입력 및 결과표시'!$B$19,COUNTIF($W255:$DR255,'자료입력 및 결과표시'!$C$19)&gt;=1),IF(OR('자료입력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J255" s="28">
        <f>IF(AND($S255='자료입력 및 결과표시'!$B$20,COUNTIF($W255:$DR255,'자료입력 및 결과표시'!$C$20)&gt;=1),IF(OR('자료입력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K255" s="28">
        <f>IF(AND($S255='자료입력 및 결과표시'!$B$21,COUNTIF($W255:$DR255,'자료입력 및 결과표시'!$C$21)&gt;=1),IF(OR('자료입력 및 결과표시'!$B$4+90&gt;=$V255,'자료입력 및 결과표시'!$B$4&lt;$U255),0,IF($V255-'자료입력 및 결과표시'!$B$4-90&gt;='자료입력 및 결과표시'!$E$4,'자료입력 및 결과표시'!$E$4,$V255-'자료입력 및 결과표시'!$B$4-90)),0)</f>
        <v>0</v>
      </c>
      <c r="EL255" s="17">
        <f>IF(AND(S255='자료입력 및 결과표시'!$B$6,COUNTIF('업무중복도(데이터 입력)'!$W255:$DR255,'자료입력 및 결과표시'!$C$6)&gt;=1),1,0)</f>
        <v>0</v>
      </c>
      <c r="EM255" s="17">
        <f>IF(AND(S255='자료입력 및 결과표시'!$B$7,COUNTIF('업무중복도(데이터 입력)'!$W255:$DR255,'자료입력 및 결과표시'!$C$7)&gt;=1),2,0)</f>
        <v>0</v>
      </c>
      <c r="EN255" s="17">
        <f>IF(AND(S255='자료입력 및 결과표시'!$B$8,COUNTIF('업무중복도(데이터 입력)'!$W255:$DR255,'자료입력 및 결과표시'!$C$8)&gt;=1),3,0)</f>
        <v>0</v>
      </c>
      <c r="EO255" s="17">
        <f>IF(AND(S255='자료입력 및 결과표시'!$B$9,COUNTIF('업무중복도(데이터 입력)'!$W255:$DR255,'자료입력 및 결과표시'!$C$9)&gt;=1),4,0)</f>
        <v>0</v>
      </c>
      <c r="EP255" s="17">
        <f>IF(AND(S255='자료입력 및 결과표시'!$B$10,COUNTIF('업무중복도(데이터 입력)'!$W255:$DR255,'자료입력 및 결과표시'!$C$10)&gt;=1),5,0)</f>
        <v>0</v>
      </c>
      <c r="EQ255" s="17">
        <f>IF(AND(S255='자료입력 및 결과표시'!$B$11,COUNTIF('업무중복도(데이터 입력)'!$W255:$DR255,'자료입력 및 결과표시'!$C$11)&gt;=1),6,0)</f>
        <v>0</v>
      </c>
      <c r="ER255" s="17">
        <f>IF(AND(S255='자료입력 및 결과표시'!$B$12,COUNTIF('업무중복도(데이터 입력)'!$W255:$DR255,'자료입력 및 결과표시'!$C$12)&gt;=1),7,0)</f>
        <v>0</v>
      </c>
      <c r="ES255" s="17">
        <f>IF(AND(S255='자료입력 및 결과표시'!$B$13,COUNTIF('업무중복도(데이터 입력)'!$W255:$DR255,'자료입력 및 결과표시'!$C$13)&gt;=1),8,0)</f>
        <v>0</v>
      </c>
      <c r="ET255" s="17">
        <f>IF(AND(S255='자료입력 및 결과표시'!$B$14,COUNTIF('업무중복도(데이터 입력)'!$W255:$DR255,'자료입력 및 결과표시'!$C$14)&gt;=1),9,0)</f>
        <v>0</v>
      </c>
      <c r="EU255" s="17">
        <f>IF(AND(S255='자료입력 및 결과표시'!$B$15,COUNTIF('업무중복도(데이터 입력)'!$W255:$DR255,'자료입력 및 결과표시'!$C$15)&gt;=1),10,0)</f>
        <v>0</v>
      </c>
      <c r="EV255" s="17">
        <f>IF(AND(S255='자료입력 및 결과표시'!$B$16,COUNTIF('업무중복도(데이터 입력)'!$W255:$DR255,'자료입력 및 결과표시'!$C$16)&gt;=1),11,0)</f>
        <v>0</v>
      </c>
      <c r="EW255" s="17">
        <f>IF(AND(S255='자료입력 및 결과표시'!$B$17,COUNTIF('업무중복도(데이터 입력)'!$W255:$DR255,'자료입력 및 결과표시'!$C$17)&gt;=1),12,0)</f>
        <v>0</v>
      </c>
      <c r="EX255" s="17">
        <f>IF(AND(S255='자료입력 및 결과표시'!$B$18,COUNTIF('업무중복도(데이터 입력)'!$W255:$DR255,'자료입력 및 결과표시'!$C$18)&gt;=1),13,0)</f>
        <v>0</v>
      </c>
      <c r="EY255" s="17">
        <f>IF(AND(S255='자료입력 및 결과표시'!$B$19,COUNTIF('업무중복도(데이터 입력)'!$W255:$DR255,'자료입력 및 결과표시'!$C$19)&gt;=1),14,0)</f>
        <v>0</v>
      </c>
      <c r="EZ255" s="17">
        <f>IF(AND(S255='자료입력 및 결과표시'!$B$20,COUNTIF('업무중복도(데이터 입력)'!$W255:$DR255,'자료입력 및 결과표시'!$C$20)&gt;=1),15,0)</f>
        <v>0</v>
      </c>
      <c r="FA255" s="17">
        <f>IF(AND(S255='자료입력 및 결과표시'!$B$21,COUNTIF('업무중복도(데이터 입력)'!$W255:$DR255,'자료입력 및 결과표시'!$C$21)&gt;=1),16,0)</f>
        <v>0</v>
      </c>
      <c r="FD255" s="270" t="str">
        <f ca="1">IFERROR(MATCH('자료입력 및 결과표시'!$C$62,OFFSET($R$3,$FD254,,1000),0)+$FD254,"")</f>
        <v/>
      </c>
      <c r="FE255" s="271" t="str">
        <f t="shared" ca="1" si="503"/>
        <v/>
      </c>
      <c r="FK255" s="17">
        <f t="shared" si="504"/>
        <v>0</v>
      </c>
      <c r="FO255"/>
      <c r="FP255" s="17" t="str">
        <f t="shared" ca="1" si="505"/>
        <v/>
      </c>
      <c r="FQ255" s="270" t="str">
        <f ca="1">IFERROR(MATCH('자료입력 및 결과표시'!$C$62,OFFSET($R$3,$FQ254,,1000),0)+$FQ254,"")</f>
        <v/>
      </c>
      <c r="FR255" s="17" t="str">
        <f t="shared" ca="1" si="506"/>
        <v/>
      </c>
      <c r="FS255" s="17" t="str">
        <f t="shared" ca="1" si="507"/>
        <v/>
      </c>
      <c r="FT255" s="17" t="str">
        <f t="shared" ca="1" si="508"/>
        <v/>
      </c>
      <c r="FU255" s="17" t="str">
        <f t="shared" ca="1" si="509"/>
        <v/>
      </c>
      <c r="FV255" s="17" t="str">
        <f t="shared" ca="1" si="510"/>
        <v/>
      </c>
      <c r="FW255" s="17" t="str">
        <f t="shared" ca="1" si="511"/>
        <v/>
      </c>
      <c r="FX255" s="17" t="str">
        <f t="shared" ca="1" si="512"/>
        <v/>
      </c>
      <c r="FY255" s="17" t="str">
        <f t="shared" ca="1" si="513"/>
        <v/>
      </c>
      <c r="FZ255" s="17" t="str">
        <f t="shared" ca="1" si="514"/>
        <v/>
      </c>
      <c r="GA255" s="17" t="str">
        <f t="shared" ca="1" si="515"/>
        <v/>
      </c>
      <c r="GB255" s="17" t="str">
        <f t="shared" ca="1" si="516"/>
        <v/>
      </c>
      <c r="GC255" s="17" t="str">
        <f t="shared" ca="1" si="517"/>
        <v/>
      </c>
      <c r="GD255" s="17" t="str">
        <f t="shared" ca="1" si="518"/>
        <v/>
      </c>
      <c r="GE255" s="17" t="str">
        <f t="shared" ca="1" si="519"/>
        <v/>
      </c>
      <c r="GF255" s="17" t="str">
        <f t="shared" ca="1" si="520"/>
        <v/>
      </c>
      <c r="GG255" s="17" t="str">
        <f t="shared" ca="1" si="521"/>
        <v/>
      </c>
      <c r="GH255" s="17" t="str">
        <f t="shared" ca="1" si="522"/>
        <v/>
      </c>
      <c r="GI255" s="17" t="str">
        <f t="shared" ca="1" si="523"/>
        <v/>
      </c>
      <c r="GJ255" s="17" t="str">
        <f t="shared" ca="1" si="524"/>
        <v/>
      </c>
      <c r="GK255" s="17" t="str">
        <f t="shared" ca="1" si="525"/>
        <v/>
      </c>
      <c r="GL255" s="17" t="str">
        <f t="shared" ca="1" si="526"/>
        <v/>
      </c>
      <c r="GM255" s="17" t="str">
        <f t="shared" ca="1" si="527"/>
        <v/>
      </c>
      <c r="GN255" s="17" t="str">
        <f t="shared" ca="1" si="528"/>
        <v/>
      </c>
      <c r="GO255" s="17" t="str">
        <f t="shared" ca="1" si="529"/>
        <v/>
      </c>
      <c r="GP255" s="17" t="str">
        <f t="shared" ca="1" si="530"/>
        <v/>
      </c>
      <c r="GQ255" s="17" t="str">
        <f t="shared" ca="1" si="531"/>
        <v/>
      </c>
      <c r="GR255" s="17" t="str">
        <f t="shared" ca="1" si="532"/>
        <v/>
      </c>
      <c r="GS255" s="17" t="str">
        <f t="shared" ca="1" si="533"/>
        <v/>
      </c>
      <c r="GT255" s="17" t="str">
        <f t="shared" ca="1" si="534"/>
        <v/>
      </c>
      <c r="GU255" s="17" t="str">
        <f t="shared" ca="1" si="535"/>
        <v/>
      </c>
      <c r="GV255" s="17" t="str">
        <f t="shared" ca="1" si="536"/>
        <v/>
      </c>
      <c r="GW255" s="17" t="str">
        <f t="shared" ca="1" si="537"/>
        <v/>
      </c>
      <c r="GX255" s="17" t="str">
        <f t="shared" ca="1" si="538"/>
        <v/>
      </c>
      <c r="GY255" s="17" t="str">
        <f t="shared" ca="1" si="539"/>
        <v/>
      </c>
      <c r="GZ255" s="17" t="str">
        <f t="shared" ca="1" si="540"/>
        <v/>
      </c>
      <c r="HA255" s="17" t="str">
        <f t="shared" ca="1" si="541"/>
        <v/>
      </c>
      <c r="HB255" s="17" t="str">
        <f t="shared" ca="1" si="542"/>
        <v/>
      </c>
      <c r="HC255" s="17" t="str">
        <f t="shared" ca="1" si="543"/>
        <v/>
      </c>
      <c r="HD255" s="17" t="str">
        <f t="shared" ca="1" si="544"/>
        <v/>
      </c>
      <c r="HE255" s="17" t="str">
        <f t="shared" ca="1" si="545"/>
        <v/>
      </c>
      <c r="HF255" s="17" t="str">
        <f t="shared" ca="1" si="546"/>
        <v/>
      </c>
      <c r="HG255" s="17" t="str">
        <f t="shared" ca="1" si="547"/>
        <v/>
      </c>
      <c r="HH255" s="17" t="str">
        <f t="shared" ca="1" si="548"/>
        <v/>
      </c>
      <c r="HI255" s="17" t="str">
        <f t="shared" ca="1" si="549"/>
        <v/>
      </c>
      <c r="HJ255" s="17" t="str">
        <f t="shared" ca="1" si="550"/>
        <v/>
      </c>
      <c r="HK255" s="17" t="str">
        <f t="shared" ca="1" si="551"/>
        <v/>
      </c>
      <c r="HL255" s="17" t="str">
        <f t="shared" ca="1" si="552"/>
        <v/>
      </c>
      <c r="HM255" s="17" t="str">
        <f t="shared" ca="1" si="553"/>
        <v/>
      </c>
      <c r="HN255" s="17" t="str">
        <f t="shared" ca="1" si="554"/>
        <v/>
      </c>
      <c r="HO255" s="17" t="str">
        <f t="shared" ca="1" si="555"/>
        <v/>
      </c>
      <c r="HP255" s="17" t="str">
        <f t="shared" ca="1" si="556"/>
        <v/>
      </c>
      <c r="HQ255" s="17" t="str">
        <f t="shared" ca="1" si="557"/>
        <v/>
      </c>
      <c r="HR255" s="17" t="str">
        <f t="shared" ca="1" si="558"/>
        <v/>
      </c>
      <c r="HS255" s="17" t="str">
        <f t="shared" ca="1" si="559"/>
        <v/>
      </c>
      <c r="HT255" s="17" t="str">
        <f t="shared" ca="1" si="560"/>
        <v/>
      </c>
      <c r="HU255" s="17" t="str">
        <f t="shared" ca="1" si="561"/>
        <v/>
      </c>
      <c r="HV255" s="17" t="str">
        <f t="shared" ca="1" si="562"/>
        <v/>
      </c>
      <c r="HW255" s="17" t="str">
        <f t="shared" ca="1" si="563"/>
        <v/>
      </c>
      <c r="HX255" s="17" t="str">
        <f t="shared" ca="1" si="564"/>
        <v/>
      </c>
      <c r="HY255" s="17" t="str">
        <f t="shared" ca="1" si="565"/>
        <v/>
      </c>
      <c r="HZ255" s="17" t="str">
        <f t="shared" ca="1" si="566"/>
        <v/>
      </c>
      <c r="IA255" s="17" t="str">
        <f t="shared" ca="1" si="567"/>
        <v/>
      </c>
      <c r="IB255" s="17" t="str">
        <f t="shared" ca="1" si="568"/>
        <v/>
      </c>
      <c r="IC255" s="17" t="str">
        <f t="shared" ca="1" si="569"/>
        <v/>
      </c>
      <c r="ID255" s="17" t="str">
        <f t="shared" ca="1" si="570"/>
        <v/>
      </c>
      <c r="IE255" s="17" t="str">
        <f t="shared" ca="1" si="571"/>
        <v/>
      </c>
      <c r="IF255" s="17" t="str">
        <f t="shared" ca="1" si="572"/>
        <v/>
      </c>
      <c r="IG255" s="17" t="str">
        <f t="shared" ca="1" si="573"/>
        <v/>
      </c>
      <c r="IH255" s="17" t="str">
        <f t="shared" ca="1" si="574"/>
        <v/>
      </c>
      <c r="II255" s="17" t="str">
        <f t="shared" ca="1" si="575"/>
        <v/>
      </c>
      <c r="IJ255" s="17" t="str">
        <f t="shared" ca="1" si="576"/>
        <v/>
      </c>
      <c r="IK255" s="17" t="str">
        <f t="shared" ca="1" si="577"/>
        <v/>
      </c>
      <c r="IL255" s="17" t="str">
        <f t="shared" ca="1" si="578"/>
        <v/>
      </c>
      <c r="IM255" s="17" t="str">
        <f t="shared" ca="1" si="579"/>
        <v/>
      </c>
      <c r="IN255" s="17" t="str">
        <f t="shared" ca="1" si="580"/>
        <v/>
      </c>
      <c r="IO255" s="17" t="str">
        <f t="shared" ca="1" si="581"/>
        <v/>
      </c>
      <c r="IP255" s="17" t="str">
        <f t="shared" ca="1" si="582"/>
        <v/>
      </c>
      <c r="IQ255" s="17" t="str">
        <f t="shared" ca="1" si="583"/>
        <v/>
      </c>
      <c r="IR255" s="17" t="str">
        <f t="shared" ca="1" si="584"/>
        <v/>
      </c>
      <c r="IS255" s="17" t="str">
        <f t="shared" ca="1" si="585"/>
        <v/>
      </c>
      <c r="IT255" s="17" t="str">
        <f t="shared" ca="1" si="586"/>
        <v/>
      </c>
      <c r="IU255" s="17" t="str">
        <f t="shared" ca="1" si="587"/>
        <v/>
      </c>
      <c r="IV255" s="17" t="str">
        <f t="shared" ca="1" si="588"/>
        <v/>
      </c>
      <c r="IW255" s="17" t="str">
        <f t="shared" ca="1" si="589"/>
        <v/>
      </c>
      <c r="IX255" s="17" t="str">
        <f t="shared" ca="1" si="590"/>
        <v/>
      </c>
      <c r="IY255" s="17" t="str">
        <f t="shared" ca="1" si="591"/>
        <v/>
      </c>
      <c r="IZ255" s="17" t="str">
        <f t="shared" ca="1" si="592"/>
        <v/>
      </c>
      <c r="JA255" s="17" t="str">
        <f t="shared" ca="1" si="593"/>
        <v/>
      </c>
      <c r="JB255" s="17" t="str">
        <f t="shared" ca="1" si="594"/>
        <v/>
      </c>
      <c r="JC255" s="17" t="str">
        <f t="shared" ca="1" si="595"/>
        <v/>
      </c>
      <c r="JD255" s="17" t="str">
        <f t="shared" ca="1" si="596"/>
        <v/>
      </c>
      <c r="JE255" s="17" t="str">
        <f t="shared" ca="1" si="597"/>
        <v/>
      </c>
      <c r="JF255" s="17" t="str">
        <f t="shared" ca="1" si="598"/>
        <v/>
      </c>
      <c r="JG255" s="17" t="str">
        <f t="shared" ca="1" si="599"/>
        <v/>
      </c>
      <c r="JH255" s="17" t="str">
        <f t="shared" ca="1" si="600"/>
        <v/>
      </c>
      <c r="JI255" s="17" t="str">
        <f t="shared" ca="1" si="601"/>
        <v/>
      </c>
      <c r="JJ255" s="17" t="str">
        <f t="shared" ca="1" si="602"/>
        <v/>
      </c>
      <c r="JK255" s="17" t="str">
        <f t="shared" ca="1" si="603"/>
        <v/>
      </c>
      <c r="JL255" s="17" t="str">
        <f t="shared" ca="1" si="604"/>
        <v/>
      </c>
      <c r="JM255" s="17" t="str">
        <f t="shared" ca="1" si="605"/>
        <v/>
      </c>
    </row>
    <row r="256" spans="1:273">
      <c r="A256" s="17" t="str">
        <f t="shared" si="486"/>
        <v>\\\0</v>
      </c>
      <c r="B256" s="17" t="str">
        <f t="shared" si="487"/>
        <v>\\\0</v>
      </c>
      <c r="C256" s="17" t="str">
        <f t="shared" si="488"/>
        <v>\\\0</v>
      </c>
      <c r="D256" s="17" t="str">
        <f t="shared" si="489"/>
        <v>\\\0</v>
      </c>
      <c r="E256" s="17" t="str">
        <f t="shared" si="490"/>
        <v>\\\0</v>
      </c>
      <c r="F256" s="17" t="str">
        <f t="shared" si="491"/>
        <v>\\\0</v>
      </c>
      <c r="G256" s="17" t="str">
        <f t="shared" si="492"/>
        <v>\\\0</v>
      </c>
      <c r="H256" s="17" t="str">
        <f t="shared" si="493"/>
        <v>\\\0</v>
      </c>
      <c r="I256" s="17" t="str">
        <f t="shared" si="494"/>
        <v>\\\0</v>
      </c>
      <c r="J256" s="17" t="str">
        <f t="shared" si="495"/>
        <v>\\\0</v>
      </c>
      <c r="K256" s="17" t="str">
        <f t="shared" si="496"/>
        <v>\\\0</v>
      </c>
      <c r="L256" s="17" t="str">
        <f t="shared" si="497"/>
        <v>\\\0</v>
      </c>
      <c r="M256" s="17" t="str">
        <f t="shared" si="498"/>
        <v>\\\0</v>
      </c>
      <c r="N256" s="17" t="str">
        <f t="shared" si="499"/>
        <v>\\\0</v>
      </c>
      <c r="O256" s="17" t="str">
        <f t="shared" si="500"/>
        <v>\\\0</v>
      </c>
      <c r="P256" s="17" t="str">
        <f t="shared" si="501"/>
        <v>\\\0</v>
      </c>
      <c r="R256" s="17" t="str">
        <f t="shared" si="502"/>
        <v>\\</v>
      </c>
      <c r="S256" s="38"/>
      <c r="T256" s="39"/>
      <c r="U256" s="31"/>
      <c r="V256" s="32"/>
      <c r="W256" s="36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35"/>
      <c r="DS256" s="287"/>
      <c r="DT256" s="36"/>
      <c r="DU256" s="37"/>
      <c r="DV256" s="28">
        <f>IF(AND($S256='자료입력 및 결과표시'!$B$6,COUNTIF($W256:$DR256,'자료입력 및 결과표시'!$C$6)&gt;=1),IF(OR('자료입력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DW256" s="28">
        <f>IF(AND($S256='자료입력 및 결과표시'!$B$7,COUNTIF($W256:$DR256,'자료입력 및 결과표시'!$C$7)&gt;=1),IF(OR('자료입력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DX256" s="28">
        <f>IF(AND($S256='자료입력 및 결과표시'!$B$8,COUNTIF($W256:$DR256,'자료입력 및 결과표시'!$C$8)&gt;=1),IF(OR('자료입력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DY256" s="28">
        <f>IF(AND($S256='자료입력 및 결과표시'!$B$9,COUNTIF($W256:$DR256,'자료입력 및 결과표시'!$C$9)&gt;=1),IF(OR('자료입력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DZ256" s="28">
        <f>IF(AND($S256='자료입력 및 결과표시'!$B$10,COUNTIF($W256:$DR256,'자료입력 및 결과표시'!$C$10)&gt;=1),IF(OR('자료입력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A256" s="28">
        <f>IF(AND($S256='자료입력 및 결과표시'!$B$11,COUNTIF($W256:$DR256,'자료입력 및 결과표시'!$C$11)&gt;=1),IF(OR('자료입력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B256" s="28">
        <f>IF(AND($S256='자료입력 및 결과표시'!$B$12,COUNTIF($W256:$DR256,'자료입력 및 결과표시'!$C$12)&gt;=1),IF(OR('자료입력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C256" s="28">
        <f>IF(AND($S256='자료입력 및 결과표시'!$B$13,COUNTIF($W256:$DR256,'자료입력 및 결과표시'!$C$13)&gt;=1),IF(OR('자료입력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D256" s="28">
        <f>IF(AND($S256='자료입력 및 결과표시'!$B$14,COUNTIF($W256:$DR256,'자료입력 및 결과표시'!$C$14)&gt;=1),IF(OR('자료입력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E256" s="28">
        <f>IF(AND($S256='자료입력 및 결과표시'!$B$15,COUNTIF($W256:$DR256,'자료입력 및 결과표시'!$C$15)&gt;=1),IF(OR('자료입력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F256" s="28">
        <f>IF(AND($S256='자료입력 및 결과표시'!$B$16,COUNTIF($W256:$DR256,'자료입력 및 결과표시'!$C$16)&gt;=1),IF(OR('자료입력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G256" s="28">
        <f>IF(AND($S256='자료입력 및 결과표시'!$B$17,COUNTIF($W256:$DR256,'자료입력 및 결과표시'!$C$17)&gt;=1),IF(OR('자료입력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H256" s="28">
        <f>IF(AND($S256='자료입력 및 결과표시'!$B$18,COUNTIF($W256:$DR256,'자료입력 및 결과표시'!$C$18)&gt;=1),IF(OR('자료입력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I256" s="28">
        <f>IF(AND($S256='자료입력 및 결과표시'!$B$19,COUNTIF($W256:$DR256,'자료입력 및 결과표시'!$C$19)&gt;=1),IF(OR('자료입력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J256" s="28">
        <f>IF(AND($S256='자료입력 및 결과표시'!$B$20,COUNTIF($W256:$DR256,'자료입력 및 결과표시'!$C$20)&gt;=1),IF(OR('자료입력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K256" s="28">
        <f>IF(AND($S256='자료입력 및 결과표시'!$B$21,COUNTIF($W256:$DR256,'자료입력 및 결과표시'!$C$21)&gt;=1),IF(OR('자료입력 및 결과표시'!$B$4+90&gt;=$V256,'자료입력 및 결과표시'!$B$4&lt;$U256),0,IF($V256-'자료입력 및 결과표시'!$B$4-90&gt;='자료입력 및 결과표시'!$E$4,'자료입력 및 결과표시'!$E$4,$V256-'자료입력 및 결과표시'!$B$4-90)),0)</f>
        <v>0</v>
      </c>
      <c r="EL256" s="17">
        <f>IF(AND(S256='자료입력 및 결과표시'!$B$6,COUNTIF('업무중복도(데이터 입력)'!$W256:$DR256,'자료입력 및 결과표시'!$C$6)&gt;=1),1,0)</f>
        <v>0</v>
      </c>
      <c r="EM256" s="17">
        <f>IF(AND(S256='자료입력 및 결과표시'!$B$7,COUNTIF('업무중복도(데이터 입력)'!$W256:$DR256,'자료입력 및 결과표시'!$C$7)&gt;=1),2,0)</f>
        <v>0</v>
      </c>
      <c r="EN256" s="17">
        <f>IF(AND(S256='자료입력 및 결과표시'!$B$8,COUNTIF('업무중복도(데이터 입력)'!$W256:$DR256,'자료입력 및 결과표시'!$C$8)&gt;=1),3,0)</f>
        <v>0</v>
      </c>
      <c r="EO256" s="17">
        <f>IF(AND(S256='자료입력 및 결과표시'!$B$9,COUNTIF('업무중복도(데이터 입력)'!$W256:$DR256,'자료입력 및 결과표시'!$C$9)&gt;=1),4,0)</f>
        <v>0</v>
      </c>
      <c r="EP256" s="17">
        <f>IF(AND(S256='자료입력 및 결과표시'!$B$10,COUNTIF('업무중복도(데이터 입력)'!$W256:$DR256,'자료입력 및 결과표시'!$C$10)&gt;=1),5,0)</f>
        <v>0</v>
      </c>
      <c r="EQ256" s="17">
        <f>IF(AND(S256='자료입력 및 결과표시'!$B$11,COUNTIF('업무중복도(데이터 입력)'!$W256:$DR256,'자료입력 및 결과표시'!$C$11)&gt;=1),6,0)</f>
        <v>0</v>
      </c>
      <c r="ER256" s="17">
        <f>IF(AND(S256='자료입력 및 결과표시'!$B$12,COUNTIF('업무중복도(데이터 입력)'!$W256:$DR256,'자료입력 및 결과표시'!$C$12)&gt;=1),7,0)</f>
        <v>0</v>
      </c>
      <c r="ES256" s="17">
        <f>IF(AND(S256='자료입력 및 결과표시'!$B$13,COUNTIF('업무중복도(데이터 입력)'!$W256:$DR256,'자료입력 및 결과표시'!$C$13)&gt;=1),8,0)</f>
        <v>0</v>
      </c>
      <c r="ET256" s="17">
        <f>IF(AND(S256='자료입력 및 결과표시'!$B$14,COUNTIF('업무중복도(데이터 입력)'!$W256:$DR256,'자료입력 및 결과표시'!$C$14)&gt;=1),9,0)</f>
        <v>0</v>
      </c>
      <c r="EU256" s="17">
        <f>IF(AND(S256='자료입력 및 결과표시'!$B$15,COUNTIF('업무중복도(데이터 입력)'!$W256:$DR256,'자료입력 및 결과표시'!$C$15)&gt;=1),10,0)</f>
        <v>0</v>
      </c>
      <c r="EV256" s="17">
        <f>IF(AND(S256='자료입력 및 결과표시'!$B$16,COUNTIF('업무중복도(데이터 입력)'!$W256:$DR256,'자료입력 및 결과표시'!$C$16)&gt;=1),11,0)</f>
        <v>0</v>
      </c>
      <c r="EW256" s="17">
        <f>IF(AND(S256='자료입력 및 결과표시'!$B$17,COUNTIF('업무중복도(데이터 입력)'!$W256:$DR256,'자료입력 및 결과표시'!$C$17)&gt;=1),12,0)</f>
        <v>0</v>
      </c>
      <c r="EX256" s="17">
        <f>IF(AND(S256='자료입력 및 결과표시'!$B$18,COUNTIF('업무중복도(데이터 입력)'!$W256:$DR256,'자료입력 및 결과표시'!$C$18)&gt;=1),13,0)</f>
        <v>0</v>
      </c>
      <c r="EY256" s="17">
        <f>IF(AND(S256='자료입력 및 결과표시'!$B$19,COUNTIF('업무중복도(데이터 입력)'!$W256:$DR256,'자료입력 및 결과표시'!$C$19)&gt;=1),14,0)</f>
        <v>0</v>
      </c>
      <c r="EZ256" s="17">
        <f>IF(AND(S256='자료입력 및 결과표시'!$B$20,COUNTIF('업무중복도(데이터 입력)'!$W256:$DR256,'자료입력 및 결과표시'!$C$20)&gt;=1),15,0)</f>
        <v>0</v>
      </c>
      <c r="FA256" s="17">
        <f>IF(AND(S256='자료입력 및 결과표시'!$B$21,COUNTIF('업무중복도(데이터 입력)'!$W256:$DR256,'자료입력 및 결과표시'!$C$21)&gt;=1),16,0)</f>
        <v>0</v>
      </c>
      <c r="FD256" s="270" t="str">
        <f ca="1">IFERROR(MATCH('자료입력 및 결과표시'!$C$62,OFFSET($R$3,$FD255,,1000),0)+$FD255,"")</f>
        <v/>
      </c>
      <c r="FE256" s="271" t="str">
        <f t="shared" ca="1" si="503"/>
        <v/>
      </c>
      <c r="FK256" s="17">
        <f t="shared" si="504"/>
        <v>0</v>
      </c>
      <c r="FO256"/>
      <c r="FP256" s="17" t="str">
        <f t="shared" ca="1" si="505"/>
        <v/>
      </c>
      <c r="FQ256" s="270" t="str">
        <f ca="1">IFERROR(MATCH('자료입력 및 결과표시'!$C$62,OFFSET($R$3,$FQ255,,1000),0)+$FQ255,"")</f>
        <v/>
      </c>
      <c r="FR256" s="17" t="str">
        <f t="shared" ca="1" si="506"/>
        <v/>
      </c>
      <c r="FS256" s="17" t="str">
        <f t="shared" ca="1" si="507"/>
        <v/>
      </c>
      <c r="FT256" s="17" t="str">
        <f t="shared" ca="1" si="508"/>
        <v/>
      </c>
      <c r="FU256" s="17" t="str">
        <f t="shared" ca="1" si="509"/>
        <v/>
      </c>
      <c r="FV256" s="17" t="str">
        <f t="shared" ca="1" si="510"/>
        <v/>
      </c>
      <c r="FW256" s="17" t="str">
        <f t="shared" ca="1" si="511"/>
        <v/>
      </c>
      <c r="FX256" s="17" t="str">
        <f t="shared" ca="1" si="512"/>
        <v/>
      </c>
      <c r="FY256" s="17" t="str">
        <f t="shared" ca="1" si="513"/>
        <v/>
      </c>
      <c r="FZ256" s="17" t="str">
        <f t="shared" ca="1" si="514"/>
        <v/>
      </c>
      <c r="GA256" s="17" t="str">
        <f t="shared" ca="1" si="515"/>
        <v/>
      </c>
      <c r="GB256" s="17" t="str">
        <f t="shared" ca="1" si="516"/>
        <v/>
      </c>
      <c r="GC256" s="17" t="str">
        <f t="shared" ca="1" si="517"/>
        <v/>
      </c>
      <c r="GD256" s="17" t="str">
        <f t="shared" ca="1" si="518"/>
        <v/>
      </c>
      <c r="GE256" s="17" t="str">
        <f t="shared" ca="1" si="519"/>
        <v/>
      </c>
      <c r="GF256" s="17" t="str">
        <f t="shared" ca="1" si="520"/>
        <v/>
      </c>
      <c r="GG256" s="17" t="str">
        <f t="shared" ca="1" si="521"/>
        <v/>
      </c>
      <c r="GH256" s="17" t="str">
        <f t="shared" ca="1" si="522"/>
        <v/>
      </c>
      <c r="GI256" s="17" t="str">
        <f t="shared" ca="1" si="523"/>
        <v/>
      </c>
      <c r="GJ256" s="17" t="str">
        <f t="shared" ca="1" si="524"/>
        <v/>
      </c>
      <c r="GK256" s="17" t="str">
        <f t="shared" ca="1" si="525"/>
        <v/>
      </c>
      <c r="GL256" s="17" t="str">
        <f t="shared" ca="1" si="526"/>
        <v/>
      </c>
      <c r="GM256" s="17" t="str">
        <f t="shared" ca="1" si="527"/>
        <v/>
      </c>
      <c r="GN256" s="17" t="str">
        <f t="shared" ca="1" si="528"/>
        <v/>
      </c>
      <c r="GO256" s="17" t="str">
        <f t="shared" ca="1" si="529"/>
        <v/>
      </c>
      <c r="GP256" s="17" t="str">
        <f t="shared" ca="1" si="530"/>
        <v/>
      </c>
      <c r="GQ256" s="17" t="str">
        <f t="shared" ca="1" si="531"/>
        <v/>
      </c>
      <c r="GR256" s="17" t="str">
        <f t="shared" ca="1" si="532"/>
        <v/>
      </c>
      <c r="GS256" s="17" t="str">
        <f t="shared" ca="1" si="533"/>
        <v/>
      </c>
      <c r="GT256" s="17" t="str">
        <f t="shared" ca="1" si="534"/>
        <v/>
      </c>
      <c r="GU256" s="17" t="str">
        <f t="shared" ca="1" si="535"/>
        <v/>
      </c>
      <c r="GV256" s="17" t="str">
        <f t="shared" ca="1" si="536"/>
        <v/>
      </c>
      <c r="GW256" s="17" t="str">
        <f t="shared" ca="1" si="537"/>
        <v/>
      </c>
      <c r="GX256" s="17" t="str">
        <f t="shared" ca="1" si="538"/>
        <v/>
      </c>
      <c r="GY256" s="17" t="str">
        <f t="shared" ca="1" si="539"/>
        <v/>
      </c>
      <c r="GZ256" s="17" t="str">
        <f t="shared" ca="1" si="540"/>
        <v/>
      </c>
      <c r="HA256" s="17" t="str">
        <f t="shared" ca="1" si="541"/>
        <v/>
      </c>
      <c r="HB256" s="17" t="str">
        <f t="shared" ca="1" si="542"/>
        <v/>
      </c>
      <c r="HC256" s="17" t="str">
        <f t="shared" ca="1" si="543"/>
        <v/>
      </c>
      <c r="HD256" s="17" t="str">
        <f t="shared" ca="1" si="544"/>
        <v/>
      </c>
      <c r="HE256" s="17" t="str">
        <f t="shared" ca="1" si="545"/>
        <v/>
      </c>
      <c r="HF256" s="17" t="str">
        <f t="shared" ca="1" si="546"/>
        <v/>
      </c>
      <c r="HG256" s="17" t="str">
        <f t="shared" ca="1" si="547"/>
        <v/>
      </c>
      <c r="HH256" s="17" t="str">
        <f t="shared" ca="1" si="548"/>
        <v/>
      </c>
      <c r="HI256" s="17" t="str">
        <f t="shared" ca="1" si="549"/>
        <v/>
      </c>
      <c r="HJ256" s="17" t="str">
        <f t="shared" ca="1" si="550"/>
        <v/>
      </c>
      <c r="HK256" s="17" t="str">
        <f t="shared" ca="1" si="551"/>
        <v/>
      </c>
      <c r="HL256" s="17" t="str">
        <f t="shared" ca="1" si="552"/>
        <v/>
      </c>
      <c r="HM256" s="17" t="str">
        <f t="shared" ca="1" si="553"/>
        <v/>
      </c>
      <c r="HN256" s="17" t="str">
        <f t="shared" ca="1" si="554"/>
        <v/>
      </c>
      <c r="HO256" s="17" t="str">
        <f t="shared" ca="1" si="555"/>
        <v/>
      </c>
      <c r="HP256" s="17" t="str">
        <f t="shared" ca="1" si="556"/>
        <v/>
      </c>
      <c r="HQ256" s="17" t="str">
        <f t="shared" ca="1" si="557"/>
        <v/>
      </c>
      <c r="HR256" s="17" t="str">
        <f t="shared" ca="1" si="558"/>
        <v/>
      </c>
      <c r="HS256" s="17" t="str">
        <f t="shared" ca="1" si="559"/>
        <v/>
      </c>
      <c r="HT256" s="17" t="str">
        <f t="shared" ca="1" si="560"/>
        <v/>
      </c>
      <c r="HU256" s="17" t="str">
        <f t="shared" ca="1" si="561"/>
        <v/>
      </c>
      <c r="HV256" s="17" t="str">
        <f t="shared" ca="1" si="562"/>
        <v/>
      </c>
      <c r="HW256" s="17" t="str">
        <f t="shared" ca="1" si="563"/>
        <v/>
      </c>
      <c r="HX256" s="17" t="str">
        <f t="shared" ca="1" si="564"/>
        <v/>
      </c>
      <c r="HY256" s="17" t="str">
        <f t="shared" ca="1" si="565"/>
        <v/>
      </c>
      <c r="HZ256" s="17" t="str">
        <f t="shared" ca="1" si="566"/>
        <v/>
      </c>
      <c r="IA256" s="17" t="str">
        <f t="shared" ca="1" si="567"/>
        <v/>
      </c>
      <c r="IB256" s="17" t="str">
        <f t="shared" ca="1" si="568"/>
        <v/>
      </c>
      <c r="IC256" s="17" t="str">
        <f t="shared" ca="1" si="569"/>
        <v/>
      </c>
      <c r="ID256" s="17" t="str">
        <f t="shared" ca="1" si="570"/>
        <v/>
      </c>
      <c r="IE256" s="17" t="str">
        <f t="shared" ca="1" si="571"/>
        <v/>
      </c>
      <c r="IF256" s="17" t="str">
        <f t="shared" ca="1" si="572"/>
        <v/>
      </c>
      <c r="IG256" s="17" t="str">
        <f t="shared" ca="1" si="573"/>
        <v/>
      </c>
      <c r="IH256" s="17" t="str">
        <f t="shared" ca="1" si="574"/>
        <v/>
      </c>
      <c r="II256" s="17" t="str">
        <f t="shared" ca="1" si="575"/>
        <v/>
      </c>
      <c r="IJ256" s="17" t="str">
        <f t="shared" ca="1" si="576"/>
        <v/>
      </c>
      <c r="IK256" s="17" t="str">
        <f t="shared" ca="1" si="577"/>
        <v/>
      </c>
      <c r="IL256" s="17" t="str">
        <f t="shared" ca="1" si="578"/>
        <v/>
      </c>
      <c r="IM256" s="17" t="str">
        <f t="shared" ca="1" si="579"/>
        <v/>
      </c>
      <c r="IN256" s="17" t="str">
        <f t="shared" ca="1" si="580"/>
        <v/>
      </c>
      <c r="IO256" s="17" t="str">
        <f t="shared" ca="1" si="581"/>
        <v/>
      </c>
      <c r="IP256" s="17" t="str">
        <f t="shared" ca="1" si="582"/>
        <v/>
      </c>
      <c r="IQ256" s="17" t="str">
        <f t="shared" ca="1" si="583"/>
        <v/>
      </c>
      <c r="IR256" s="17" t="str">
        <f t="shared" ca="1" si="584"/>
        <v/>
      </c>
      <c r="IS256" s="17" t="str">
        <f t="shared" ca="1" si="585"/>
        <v/>
      </c>
      <c r="IT256" s="17" t="str">
        <f t="shared" ca="1" si="586"/>
        <v/>
      </c>
      <c r="IU256" s="17" t="str">
        <f t="shared" ca="1" si="587"/>
        <v/>
      </c>
      <c r="IV256" s="17" t="str">
        <f t="shared" ca="1" si="588"/>
        <v/>
      </c>
      <c r="IW256" s="17" t="str">
        <f t="shared" ca="1" si="589"/>
        <v/>
      </c>
      <c r="IX256" s="17" t="str">
        <f t="shared" ca="1" si="590"/>
        <v/>
      </c>
      <c r="IY256" s="17" t="str">
        <f t="shared" ca="1" si="591"/>
        <v/>
      </c>
      <c r="IZ256" s="17" t="str">
        <f t="shared" ca="1" si="592"/>
        <v/>
      </c>
      <c r="JA256" s="17" t="str">
        <f t="shared" ca="1" si="593"/>
        <v/>
      </c>
      <c r="JB256" s="17" t="str">
        <f t="shared" ca="1" si="594"/>
        <v/>
      </c>
      <c r="JC256" s="17" t="str">
        <f t="shared" ca="1" si="595"/>
        <v/>
      </c>
      <c r="JD256" s="17" t="str">
        <f t="shared" ca="1" si="596"/>
        <v/>
      </c>
      <c r="JE256" s="17" t="str">
        <f t="shared" ca="1" si="597"/>
        <v/>
      </c>
      <c r="JF256" s="17" t="str">
        <f t="shared" ca="1" si="598"/>
        <v/>
      </c>
      <c r="JG256" s="17" t="str">
        <f t="shared" ca="1" si="599"/>
        <v/>
      </c>
      <c r="JH256" s="17" t="str">
        <f t="shared" ca="1" si="600"/>
        <v/>
      </c>
      <c r="JI256" s="17" t="str">
        <f t="shared" ca="1" si="601"/>
        <v/>
      </c>
      <c r="JJ256" s="17" t="str">
        <f t="shared" ca="1" si="602"/>
        <v/>
      </c>
      <c r="JK256" s="17" t="str">
        <f t="shared" ca="1" si="603"/>
        <v/>
      </c>
      <c r="JL256" s="17" t="str">
        <f t="shared" ca="1" si="604"/>
        <v/>
      </c>
      <c r="JM256" s="17" t="str">
        <f t="shared" ca="1" si="605"/>
        <v/>
      </c>
    </row>
    <row r="257" spans="1:273">
      <c r="A257" s="17" t="str">
        <f t="shared" si="486"/>
        <v>\\\0</v>
      </c>
      <c r="B257" s="17" t="str">
        <f t="shared" si="487"/>
        <v>\\\0</v>
      </c>
      <c r="C257" s="17" t="str">
        <f t="shared" si="488"/>
        <v>\\\0</v>
      </c>
      <c r="D257" s="17" t="str">
        <f t="shared" si="489"/>
        <v>\\\0</v>
      </c>
      <c r="E257" s="17" t="str">
        <f t="shared" si="490"/>
        <v>\\\0</v>
      </c>
      <c r="F257" s="17" t="str">
        <f t="shared" si="491"/>
        <v>\\\0</v>
      </c>
      <c r="G257" s="17" t="str">
        <f t="shared" si="492"/>
        <v>\\\0</v>
      </c>
      <c r="H257" s="17" t="str">
        <f t="shared" si="493"/>
        <v>\\\0</v>
      </c>
      <c r="I257" s="17" t="str">
        <f t="shared" si="494"/>
        <v>\\\0</v>
      </c>
      <c r="J257" s="17" t="str">
        <f t="shared" si="495"/>
        <v>\\\0</v>
      </c>
      <c r="K257" s="17" t="str">
        <f t="shared" si="496"/>
        <v>\\\0</v>
      </c>
      <c r="L257" s="17" t="str">
        <f t="shared" si="497"/>
        <v>\\\0</v>
      </c>
      <c r="M257" s="17" t="str">
        <f t="shared" si="498"/>
        <v>\\\0</v>
      </c>
      <c r="N257" s="17" t="str">
        <f t="shared" si="499"/>
        <v>\\\0</v>
      </c>
      <c r="O257" s="17" t="str">
        <f t="shared" si="500"/>
        <v>\\\0</v>
      </c>
      <c r="P257" s="17" t="str">
        <f t="shared" si="501"/>
        <v>\\\0</v>
      </c>
      <c r="R257" s="17" t="str">
        <f t="shared" si="502"/>
        <v>\\</v>
      </c>
      <c r="S257" s="38"/>
      <c r="T257" s="39"/>
      <c r="U257" s="31"/>
      <c r="V257" s="32"/>
      <c r="W257" s="36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35"/>
      <c r="DS257" s="287"/>
      <c r="DT257" s="36"/>
      <c r="DU257" s="37"/>
      <c r="DV257" s="28">
        <f>IF(AND($S257='자료입력 및 결과표시'!$B$6,COUNTIF($W257:$DR257,'자료입력 및 결과표시'!$C$6)&gt;=1),IF(OR('자료입력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DW257" s="28">
        <f>IF(AND($S257='자료입력 및 결과표시'!$B$7,COUNTIF($W257:$DR257,'자료입력 및 결과표시'!$C$7)&gt;=1),IF(OR('자료입력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DX257" s="28">
        <f>IF(AND($S257='자료입력 및 결과표시'!$B$8,COUNTIF($W257:$DR257,'자료입력 및 결과표시'!$C$8)&gt;=1),IF(OR('자료입력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DY257" s="28">
        <f>IF(AND($S257='자료입력 및 결과표시'!$B$9,COUNTIF($W257:$DR257,'자료입력 및 결과표시'!$C$9)&gt;=1),IF(OR('자료입력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DZ257" s="28">
        <f>IF(AND($S257='자료입력 및 결과표시'!$B$10,COUNTIF($W257:$DR257,'자료입력 및 결과표시'!$C$10)&gt;=1),IF(OR('자료입력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A257" s="28">
        <f>IF(AND($S257='자료입력 및 결과표시'!$B$11,COUNTIF($W257:$DR257,'자료입력 및 결과표시'!$C$11)&gt;=1),IF(OR('자료입력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B257" s="28">
        <f>IF(AND($S257='자료입력 및 결과표시'!$B$12,COUNTIF($W257:$DR257,'자료입력 및 결과표시'!$C$12)&gt;=1),IF(OR('자료입력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C257" s="28">
        <f>IF(AND($S257='자료입력 및 결과표시'!$B$13,COUNTIF($W257:$DR257,'자료입력 및 결과표시'!$C$13)&gt;=1),IF(OR('자료입력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D257" s="28">
        <f>IF(AND($S257='자료입력 및 결과표시'!$B$14,COUNTIF($W257:$DR257,'자료입력 및 결과표시'!$C$14)&gt;=1),IF(OR('자료입력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E257" s="28">
        <f>IF(AND($S257='자료입력 및 결과표시'!$B$15,COUNTIF($W257:$DR257,'자료입력 및 결과표시'!$C$15)&gt;=1),IF(OR('자료입력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F257" s="28">
        <f>IF(AND($S257='자료입력 및 결과표시'!$B$16,COUNTIF($W257:$DR257,'자료입력 및 결과표시'!$C$16)&gt;=1),IF(OR('자료입력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G257" s="28">
        <f>IF(AND($S257='자료입력 및 결과표시'!$B$17,COUNTIF($W257:$DR257,'자료입력 및 결과표시'!$C$17)&gt;=1),IF(OR('자료입력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H257" s="28">
        <f>IF(AND($S257='자료입력 및 결과표시'!$B$18,COUNTIF($W257:$DR257,'자료입력 및 결과표시'!$C$18)&gt;=1),IF(OR('자료입력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I257" s="28">
        <f>IF(AND($S257='자료입력 및 결과표시'!$B$19,COUNTIF($W257:$DR257,'자료입력 및 결과표시'!$C$19)&gt;=1),IF(OR('자료입력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J257" s="28">
        <f>IF(AND($S257='자료입력 및 결과표시'!$B$20,COUNTIF($W257:$DR257,'자료입력 및 결과표시'!$C$20)&gt;=1),IF(OR('자료입력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K257" s="28">
        <f>IF(AND($S257='자료입력 및 결과표시'!$B$21,COUNTIF($W257:$DR257,'자료입력 및 결과표시'!$C$21)&gt;=1),IF(OR('자료입력 및 결과표시'!$B$4+90&gt;=$V257,'자료입력 및 결과표시'!$B$4&lt;$U257),0,IF($V257-'자료입력 및 결과표시'!$B$4-90&gt;='자료입력 및 결과표시'!$E$4,'자료입력 및 결과표시'!$E$4,$V257-'자료입력 및 결과표시'!$B$4-90)),0)</f>
        <v>0</v>
      </c>
      <c r="EL257" s="17">
        <f>IF(AND(S257='자료입력 및 결과표시'!$B$6,COUNTIF('업무중복도(데이터 입력)'!$W257:$DR257,'자료입력 및 결과표시'!$C$6)&gt;=1),1,0)</f>
        <v>0</v>
      </c>
      <c r="EM257" s="17">
        <f>IF(AND(S257='자료입력 및 결과표시'!$B$7,COUNTIF('업무중복도(데이터 입력)'!$W257:$DR257,'자료입력 및 결과표시'!$C$7)&gt;=1),2,0)</f>
        <v>0</v>
      </c>
      <c r="EN257" s="17">
        <f>IF(AND(S257='자료입력 및 결과표시'!$B$8,COUNTIF('업무중복도(데이터 입력)'!$W257:$DR257,'자료입력 및 결과표시'!$C$8)&gt;=1),3,0)</f>
        <v>0</v>
      </c>
      <c r="EO257" s="17">
        <f>IF(AND(S257='자료입력 및 결과표시'!$B$9,COUNTIF('업무중복도(데이터 입력)'!$W257:$DR257,'자료입력 및 결과표시'!$C$9)&gt;=1),4,0)</f>
        <v>0</v>
      </c>
      <c r="EP257" s="17">
        <f>IF(AND(S257='자료입력 및 결과표시'!$B$10,COUNTIF('업무중복도(데이터 입력)'!$W257:$DR257,'자료입력 및 결과표시'!$C$10)&gt;=1),5,0)</f>
        <v>0</v>
      </c>
      <c r="EQ257" s="17">
        <f>IF(AND(S257='자료입력 및 결과표시'!$B$11,COUNTIF('업무중복도(데이터 입력)'!$W257:$DR257,'자료입력 및 결과표시'!$C$11)&gt;=1),6,0)</f>
        <v>0</v>
      </c>
      <c r="ER257" s="17">
        <f>IF(AND(S257='자료입력 및 결과표시'!$B$12,COUNTIF('업무중복도(데이터 입력)'!$W257:$DR257,'자료입력 및 결과표시'!$C$12)&gt;=1),7,0)</f>
        <v>0</v>
      </c>
      <c r="ES257" s="17">
        <f>IF(AND(S257='자료입력 및 결과표시'!$B$13,COUNTIF('업무중복도(데이터 입력)'!$W257:$DR257,'자료입력 및 결과표시'!$C$13)&gt;=1),8,0)</f>
        <v>0</v>
      </c>
      <c r="ET257" s="17">
        <f>IF(AND(S257='자료입력 및 결과표시'!$B$14,COUNTIF('업무중복도(데이터 입력)'!$W257:$DR257,'자료입력 및 결과표시'!$C$14)&gt;=1),9,0)</f>
        <v>0</v>
      </c>
      <c r="EU257" s="17">
        <f>IF(AND(S257='자료입력 및 결과표시'!$B$15,COUNTIF('업무중복도(데이터 입력)'!$W257:$DR257,'자료입력 및 결과표시'!$C$15)&gt;=1),10,0)</f>
        <v>0</v>
      </c>
      <c r="EV257" s="17">
        <f>IF(AND(S257='자료입력 및 결과표시'!$B$16,COUNTIF('업무중복도(데이터 입력)'!$W257:$DR257,'자료입력 및 결과표시'!$C$16)&gt;=1),11,0)</f>
        <v>0</v>
      </c>
      <c r="EW257" s="17">
        <f>IF(AND(S257='자료입력 및 결과표시'!$B$17,COUNTIF('업무중복도(데이터 입력)'!$W257:$DR257,'자료입력 및 결과표시'!$C$17)&gt;=1),12,0)</f>
        <v>0</v>
      </c>
      <c r="EX257" s="17">
        <f>IF(AND(S257='자료입력 및 결과표시'!$B$18,COUNTIF('업무중복도(데이터 입력)'!$W257:$DR257,'자료입력 및 결과표시'!$C$18)&gt;=1),13,0)</f>
        <v>0</v>
      </c>
      <c r="EY257" s="17">
        <f>IF(AND(S257='자료입력 및 결과표시'!$B$19,COUNTIF('업무중복도(데이터 입력)'!$W257:$DR257,'자료입력 및 결과표시'!$C$19)&gt;=1),14,0)</f>
        <v>0</v>
      </c>
      <c r="EZ257" s="17">
        <f>IF(AND(S257='자료입력 및 결과표시'!$B$20,COUNTIF('업무중복도(데이터 입력)'!$W257:$DR257,'자료입력 및 결과표시'!$C$20)&gt;=1),15,0)</f>
        <v>0</v>
      </c>
      <c r="FA257" s="17">
        <f>IF(AND(S257='자료입력 및 결과표시'!$B$21,COUNTIF('업무중복도(데이터 입력)'!$W257:$DR257,'자료입력 및 결과표시'!$C$21)&gt;=1),16,0)</f>
        <v>0</v>
      </c>
      <c r="FD257" s="270" t="str">
        <f ca="1">IFERROR(MATCH('자료입력 및 결과표시'!$C$62,OFFSET($R$3,$FD256,,1000),0)+$FD256,"")</f>
        <v/>
      </c>
      <c r="FE257" s="271" t="str">
        <f t="shared" ca="1" si="503"/>
        <v/>
      </c>
      <c r="FK257" s="17">
        <f t="shared" si="504"/>
        <v>0</v>
      </c>
      <c r="FO257"/>
      <c r="FP257" s="17" t="str">
        <f t="shared" ca="1" si="505"/>
        <v/>
      </c>
      <c r="FQ257" s="270" t="str">
        <f ca="1">IFERROR(MATCH('자료입력 및 결과표시'!$C$62,OFFSET($R$3,$FQ256,,1000),0)+$FQ256,"")</f>
        <v/>
      </c>
      <c r="FR257" s="17" t="str">
        <f t="shared" ca="1" si="506"/>
        <v/>
      </c>
      <c r="FS257" s="17" t="str">
        <f t="shared" ca="1" si="507"/>
        <v/>
      </c>
      <c r="FT257" s="17" t="str">
        <f t="shared" ca="1" si="508"/>
        <v/>
      </c>
      <c r="FU257" s="17" t="str">
        <f t="shared" ca="1" si="509"/>
        <v/>
      </c>
      <c r="FV257" s="17" t="str">
        <f t="shared" ca="1" si="510"/>
        <v/>
      </c>
      <c r="FW257" s="17" t="str">
        <f t="shared" ca="1" si="511"/>
        <v/>
      </c>
      <c r="FX257" s="17" t="str">
        <f t="shared" ca="1" si="512"/>
        <v/>
      </c>
      <c r="FY257" s="17" t="str">
        <f t="shared" ca="1" si="513"/>
        <v/>
      </c>
      <c r="FZ257" s="17" t="str">
        <f t="shared" ca="1" si="514"/>
        <v/>
      </c>
      <c r="GA257" s="17" t="str">
        <f t="shared" ca="1" si="515"/>
        <v/>
      </c>
      <c r="GB257" s="17" t="str">
        <f t="shared" ca="1" si="516"/>
        <v/>
      </c>
      <c r="GC257" s="17" t="str">
        <f t="shared" ca="1" si="517"/>
        <v/>
      </c>
      <c r="GD257" s="17" t="str">
        <f t="shared" ca="1" si="518"/>
        <v/>
      </c>
      <c r="GE257" s="17" t="str">
        <f t="shared" ca="1" si="519"/>
        <v/>
      </c>
      <c r="GF257" s="17" t="str">
        <f t="shared" ca="1" si="520"/>
        <v/>
      </c>
      <c r="GG257" s="17" t="str">
        <f t="shared" ca="1" si="521"/>
        <v/>
      </c>
      <c r="GH257" s="17" t="str">
        <f t="shared" ca="1" si="522"/>
        <v/>
      </c>
      <c r="GI257" s="17" t="str">
        <f t="shared" ca="1" si="523"/>
        <v/>
      </c>
      <c r="GJ257" s="17" t="str">
        <f t="shared" ca="1" si="524"/>
        <v/>
      </c>
      <c r="GK257" s="17" t="str">
        <f t="shared" ca="1" si="525"/>
        <v/>
      </c>
      <c r="GL257" s="17" t="str">
        <f t="shared" ca="1" si="526"/>
        <v/>
      </c>
      <c r="GM257" s="17" t="str">
        <f t="shared" ca="1" si="527"/>
        <v/>
      </c>
      <c r="GN257" s="17" t="str">
        <f t="shared" ca="1" si="528"/>
        <v/>
      </c>
      <c r="GO257" s="17" t="str">
        <f t="shared" ca="1" si="529"/>
        <v/>
      </c>
      <c r="GP257" s="17" t="str">
        <f t="shared" ca="1" si="530"/>
        <v/>
      </c>
      <c r="GQ257" s="17" t="str">
        <f t="shared" ca="1" si="531"/>
        <v/>
      </c>
      <c r="GR257" s="17" t="str">
        <f t="shared" ca="1" si="532"/>
        <v/>
      </c>
      <c r="GS257" s="17" t="str">
        <f t="shared" ca="1" si="533"/>
        <v/>
      </c>
      <c r="GT257" s="17" t="str">
        <f t="shared" ca="1" si="534"/>
        <v/>
      </c>
      <c r="GU257" s="17" t="str">
        <f t="shared" ca="1" si="535"/>
        <v/>
      </c>
      <c r="GV257" s="17" t="str">
        <f t="shared" ca="1" si="536"/>
        <v/>
      </c>
      <c r="GW257" s="17" t="str">
        <f t="shared" ca="1" si="537"/>
        <v/>
      </c>
      <c r="GX257" s="17" t="str">
        <f t="shared" ca="1" si="538"/>
        <v/>
      </c>
      <c r="GY257" s="17" t="str">
        <f t="shared" ca="1" si="539"/>
        <v/>
      </c>
      <c r="GZ257" s="17" t="str">
        <f t="shared" ca="1" si="540"/>
        <v/>
      </c>
      <c r="HA257" s="17" t="str">
        <f t="shared" ca="1" si="541"/>
        <v/>
      </c>
      <c r="HB257" s="17" t="str">
        <f t="shared" ca="1" si="542"/>
        <v/>
      </c>
      <c r="HC257" s="17" t="str">
        <f t="shared" ca="1" si="543"/>
        <v/>
      </c>
      <c r="HD257" s="17" t="str">
        <f t="shared" ca="1" si="544"/>
        <v/>
      </c>
      <c r="HE257" s="17" t="str">
        <f t="shared" ca="1" si="545"/>
        <v/>
      </c>
      <c r="HF257" s="17" t="str">
        <f t="shared" ca="1" si="546"/>
        <v/>
      </c>
      <c r="HG257" s="17" t="str">
        <f t="shared" ca="1" si="547"/>
        <v/>
      </c>
      <c r="HH257" s="17" t="str">
        <f t="shared" ca="1" si="548"/>
        <v/>
      </c>
      <c r="HI257" s="17" t="str">
        <f t="shared" ca="1" si="549"/>
        <v/>
      </c>
      <c r="HJ257" s="17" t="str">
        <f t="shared" ca="1" si="550"/>
        <v/>
      </c>
      <c r="HK257" s="17" t="str">
        <f t="shared" ca="1" si="551"/>
        <v/>
      </c>
      <c r="HL257" s="17" t="str">
        <f t="shared" ca="1" si="552"/>
        <v/>
      </c>
      <c r="HM257" s="17" t="str">
        <f t="shared" ca="1" si="553"/>
        <v/>
      </c>
      <c r="HN257" s="17" t="str">
        <f t="shared" ca="1" si="554"/>
        <v/>
      </c>
      <c r="HO257" s="17" t="str">
        <f t="shared" ca="1" si="555"/>
        <v/>
      </c>
      <c r="HP257" s="17" t="str">
        <f t="shared" ca="1" si="556"/>
        <v/>
      </c>
      <c r="HQ257" s="17" t="str">
        <f t="shared" ca="1" si="557"/>
        <v/>
      </c>
      <c r="HR257" s="17" t="str">
        <f t="shared" ca="1" si="558"/>
        <v/>
      </c>
      <c r="HS257" s="17" t="str">
        <f t="shared" ca="1" si="559"/>
        <v/>
      </c>
      <c r="HT257" s="17" t="str">
        <f t="shared" ca="1" si="560"/>
        <v/>
      </c>
      <c r="HU257" s="17" t="str">
        <f t="shared" ca="1" si="561"/>
        <v/>
      </c>
      <c r="HV257" s="17" t="str">
        <f t="shared" ca="1" si="562"/>
        <v/>
      </c>
      <c r="HW257" s="17" t="str">
        <f t="shared" ca="1" si="563"/>
        <v/>
      </c>
      <c r="HX257" s="17" t="str">
        <f t="shared" ca="1" si="564"/>
        <v/>
      </c>
      <c r="HY257" s="17" t="str">
        <f t="shared" ca="1" si="565"/>
        <v/>
      </c>
      <c r="HZ257" s="17" t="str">
        <f t="shared" ca="1" si="566"/>
        <v/>
      </c>
      <c r="IA257" s="17" t="str">
        <f t="shared" ca="1" si="567"/>
        <v/>
      </c>
      <c r="IB257" s="17" t="str">
        <f t="shared" ca="1" si="568"/>
        <v/>
      </c>
      <c r="IC257" s="17" t="str">
        <f t="shared" ca="1" si="569"/>
        <v/>
      </c>
      <c r="ID257" s="17" t="str">
        <f t="shared" ca="1" si="570"/>
        <v/>
      </c>
      <c r="IE257" s="17" t="str">
        <f t="shared" ca="1" si="571"/>
        <v/>
      </c>
      <c r="IF257" s="17" t="str">
        <f t="shared" ca="1" si="572"/>
        <v/>
      </c>
      <c r="IG257" s="17" t="str">
        <f t="shared" ca="1" si="573"/>
        <v/>
      </c>
      <c r="IH257" s="17" t="str">
        <f t="shared" ca="1" si="574"/>
        <v/>
      </c>
      <c r="II257" s="17" t="str">
        <f t="shared" ca="1" si="575"/>
        <v/>
      </c>
      <c r="IJ257" s="17" t="str">
        <f t="shared" ca="1" si="576"/>
        <v/>
      </c>
      <c r="IK257" s="17" t="str">
        <f t="shared" ca="1" si="577"/>
        <v/>
      </c>
      <c r="IL257" s="17" t="str">
        <f t="shared" ca="1" si="578"/>
        <v/>
      </c>
      <c r="IM257" s="17" t="str">
        <f t="shared" ca="1" si="579"/>
        <v/>
      </c>
      <c r="IN257" s="17" t="str">
        <f t="shared" ca="1" si="580"/>
        <v/>
      </c>
      <c r="IO257" s="17" t="str">
        <f t="shared" ca="1" si="581"/>
        <v/>
      </c>
      <c r="IP257" s="17" t="str">
        <f t="shared" ca="1" si="582"/>
        <v/>
      </c>
      <c r="IQ257" s="17" t="str">
        <f t="shared" ca="1" si="583"/>
        <v/>
      </c>
      <c r="IR257" s="17" t="str">
        <f t="shared" ca="1" si="584"/>
        <v/>
      </c>
      <c r="IS257" s="17" t="str">
        <f t="shared" ca="1" si="585"/>
        <v/>
      </c>
      <c r="IT257" s="17" t="str">
        <f t="shared" ca="1" si="586"/>
        <v/>
      </c>
      <c r="IU257" s="17" t="str">
        <f t="shared" ca="1" si="587"/>
        <v/>
      </c>
      <c r="IV257" s="17" t="str">
        <f t="shared" ca="1" si="588"/>
        <v/>
      </c>
      <c r="IW257" s="17" t="str">
        <f t="shared" ca="1" si="589"/>
        <v/>
      </c>
      <c r="IX257" s="17" t="str">
        <f t="shared" ca="1" si="590"/>
        <v/>
      </c>
      <c r="IY257" s="17" t="str">
        <f t="shared" ca="1" si="591"/>
        <v/>
      </c>
      <c r="IZ257" s="17" t="str">
        <f t="shared" ca="1" si="592"/>
        <v/>
      </c>
      <c r="JA257" s="17" t="str">
        <f t="shared" ca="1" si="593"/>
        <v/>
      </c>
      <c r="JB257" s="17" t="str">
        <f t="shared" ca="1" si="594"/>
        <v/>
      </c>
      <c r="JC257" s="17" t="str">
        <f t="shared" ca="1" si="595"/>
        <v/>
      </c>
      <c r="JD257" s="17" t="str">
        <f t="shared" ca="1" si="596"/>
        <v/>
      </c>
      <c r="JE257" s="17" t="str">
        <f t="shared" ca="1" si="597"/>
        <v/>
      </c>
      <c r="JF257" s="17" t="str">
        <f t="shared" ca="1" si="598"/>
        <v/>
      </c>
      <c r="JG257" s="17" t="str">
        <f t="shared" ca="1" si="599"/>
        <v/>
      </c>
      <c r="JH257" s="17" t="str">
        <f t="shared" ca="1" si="600"/>
        <v/>
      </c>
      <c r="JI257" s="17" t="str">
        <f t="shared" ca="1" si="601"/>
        <v/>
      </c>
      <c r="JJ257" s="17" t="str">
        <f t="shared" ca="1" si="602"/>
        <v/>
      </c>
      <c r="JK257" s="17" t="str">
        <f t="shared" ca="1" si="603"/>
        <v/>
      </c>
      <c r="JL257" s="17" t="str">
        <f t="shared" ca="1" si="604"/>
        <v/>
      </c>
      <c r="JM257" s="17" t="str">
        <f t="shared" ca="1" si="605"/>
        <v/>
      </c>
    </row>
    <row r="258" spans="1:273">
      <c r="A258" s="17" t="str">
        <f t="shared" si="486"/>
        <v>\\\0</v>
      </c>
      <c r="B258" s="17" t="str">
        <f t="shared" si="487"/>
        <v>\\\0</v>
      </c>
      <c r="C258" s="17" t="str">
        <f t="shared" si="488"/>
        <v>\\\0</v>
      </c>
      <c r="D258" s="17" t="str">
        <f t="shared" si="489"/>
        <v>\\\0</v>
      </c>
      <c r="E258" s="17" t="str">
        <f t="shared" si="490"/>
        <v>\\\0</v>
      </c>
      <c r="F258" s="17" t="str">
        <f t="shared" si="491"/>
        <v>\\\0</v>
      </c>
      <c r="G258" s="17" t="str">
        <f t="shared" si="492"/>
        <v>\\\0</v>
      </c>
      <c r="H258" s="17" t="str">
        <f t="shared" si="493"/>
        <v>\\\0</v>
      </c>
      <c r="I258" s="17" t="str">
        <f t="shared" si="494"/>
        <v>\\\0</v>
      </c>
      <c r="J258" s="17" t="str">
        <f t="shared" si="495"/>
        <v>\\\0</v>
      </c>
      <c r="K258" s="17" t="str">
        <f t="shared" si="496"/>
        <v>\\\0</v>
      </c>
      <c r="L258" s="17" t="str">
        <f t="shared" si="497"/>
        <v>\\\0</v>
      </c>
      <c r="M258" s="17" t="str">
        <f t="shared" si="498"/>
        <v>\\\0</v>
      </c>
      <c r="N258" s="17" t="str">
        <f t="shared" si="499"/>
        <v>\\\0</v>
      </c>
      <c r="O258" s="17" t="str">
        <f t="shared" si="500"/>
        <v>\\\0</v>
      </c>
      <c r="P258" s="17" t="str">
        <f t="shared" si="501"/>
        <v>\\\0</v>
      </c>
      <c r="R258" s="17" t="str">
        <f t="shared" si="502"/>
        <v>\\</v>
      </c>
      <c r="S258" s="38"/>
      <c r="T258" s="39"/>
      <c r="U258" s="31"/>
      <c r="V258" s="32"/>
      <c r="W258" s="36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35"/>
      <c r="DS258" s="287"/>
      <c r="DT258" s="36"/>
      <c r="DU258" s="37"/>
      <c r="DV258" s="28">
        <f>IF(AND($S258='자료입력 및 결과표시'!$B$6,COUNTIF($W258:$DR258,'자료입력 및 결과표시'!$C$6)&gt;=1),IF(OR('자료입력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DW258" s="28">
        <f>IF(AND($S258='자료입력 및 결과표시'!$B$7,COUNTIF($W258:$DR258,'자료입력 및 결과표시'!$C$7)&gt;=1),IF(OR('자료입력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DX258" s="28">
        <f>IF(AND($S258='자료입력 및 결과표시'!$B$8,COUNTIF($W258:$DR258,'자료입력 및 결과표시'!$C$8)&gt;=1),IF(OR('자료입력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DY258" s="28">
        <f>IF(AND($S258='자료입력 및 결과표시'!$B$9,COUNTIF($W258:$DR258,'자료입력 및 결과표시'!$C$9)&gt;=1),IF(OR('자료입력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DZ258" s="28">
        <f>IF(AND($S258='자료입력 및 결과표시'!$B$10,COUNTIF($W258:$DR258,'자료입력 및 결과표시'!$C$10)&gt;=1),IF(OR('자료입력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A258" s="28">
        <f>IF(AND($S258='자료입력 및 결과표시'!$B$11,COUNTIF($W258:$DR258,'자료입력 및 결과표시'!$C$11)&gt;=1),IF(OR('자료입력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B258" s="28">
        <f>IF(AND($S258='자료입력 및 결과표시'!$B$12,COUNTIF($W258:$DR258,'자료입력 및 결과표시'!$C$12)&gt;=1),IF(OR('자료입력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C258" s="28">
        <f>IF(AND($S258='자료입력 및 결과표시'!$B$13,COUNTIF($W258:$DR258,'자료입력 및 결과표시'!$C$13)&gt;=1),IF(OR('자료입력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D258" s="28">
        <f>IF(AND($S258='자료입력 및 결과표시'!$B$14,COUNTIF($W258:$DR258,'자료입력 및 결과표시'!$C$14)&gt;=1),IF(OR('자료입력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E258" s="28">
        <f>IF(AND($S258='자료입력 및 결과표시'!$B$15,COUNTIF($W258:$DR258,'자료입력 및 결과표시'!$C$15)&gt;=1),IF(OR('자료입력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F258" s="28">
        <f>IF(AND($S258='자료입력 및 결과표시'!$B$16,COUNTIF($W258:$DR258,'자료입력 및 결과표시'!$C$16)&gt;=1),IF(OR('자료입력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G258" s="28">
        <f>IF(AND($S258='자료입력 및 결과표시'!$B$17,COUNTIF($W258:$DR258,'자료입력 및 결과표시'!$C$17)&gt;=1),IF(OR('자료입력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H258" s="28">
        <f>IF(AND($S258='자료입력 및 결과표시'!$B$18,COUNTIF($W258:$DR258,'자료입력 및 결과표시'!$C$18)&gt;=1),IF(OR('자료입력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I258" s="28">
        <f>IF(AND($S258='자료입력 및 결과표시'!$B$19,COUNTIF($W258:$DR258,'자료입력 및 결과표시'!$C$19)&gt;=1),IF(OR('자료입력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J258" s="28">
        <f>IF(AND($S258='자료입력 및 결과표시'!$B$20,COUNTIF($W258:$DR258,'자료입력 및 결과표시'!$C$20)&gt;=1),IF(OR('자료입력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K258" s="28">
        <f>IF(AND($S258='자료입력 및 결과표시'!$B$21,COUNTIF($W258:$DR258,'자료입력 및 결과표시'!$C$21)&gt;=1),IF(OR('자료입력 및 결과표시'!$B$4+90&gt;=$V258,'자료입력 및 결과표시'!$B$4&lt;$U258),0,IF($V258-'자료입력 및 결과표시'!$B$4-90&gt;='자료입력 및 결과표시'!$E$4,'자료입력 및 결과표시'!$E$4,$V258-'자료입력 및 결과표시'!$B$4-90)),0)</f>
        <v>0</v>
      </c>
      <c r="EL258" s="17">
        <f>IF(AND(S258='자료입력 및 결과표시'!$B$6,COUNTIF('업무중복도(데이터 입력)'!$W258:$DR258,'자료입력 및 결과표시'!$C$6)&gt;=1),1,0)</f>
        <v>0</v>
      </c>
      <c r="EM258" s="17">
        <f>IF(AND(S258='자료입력 및 결과표시'!$B$7,COUNTIF('업무중복도(데이터 입력)'!$W258:$DR258,'자료입력 및 결과표시'!$C$7)&gt;=1),2,0)</f>
        <v>0</v>
      </c>
      <c r="EN258" s="17">
        <f>IF(AND(S258='자료입력 및 결과표시'!$B$8,COUNTIF('업무중복도(데이터 입력)'!$W258:$DR258,'자료입력 및 결과표시'!$C$8)&gt;=1),3,0)</f>
        <v>0</v>
      </c>
      <c r="EO258" s="17">
        <f>IF(AND(S258='자료입력 및 결과표시'!$B$9,COUNTIF('업무중복도(데이터 입력)'!$W258:$DR258,'자료입력 및 결과표시'!$C$9)&gt;=1),4,0)</f>
        <v>0</v>
      </c>
      <c r="EP258" s="17">
        <f>IF(AND(S258='자료입력 및 결과표시'!$B$10,COUNTIF('업무중복도(데이터 입력)'!$W258:$DR258,'자료입력 및 결과표시'!$C$10)&gt;=1),5,0)</f>
        <v>0</v>
      </c>
      <c r="EQ258" s="17">
        <f>IF(AND(S258='자료입력 및 결과표시'!$B$11,COUNTIF('업무중복도(데이터 입력)'!$W258:$DR258,'자료입력 및 결과표시'!$C$11)&gt;=1),6,0)</f>
        <v>0</v>
      </c>
      <c r="ER258" s="17">
        <f>IF(AND(S258='자료입력 및 결과표시'!$B$12,COUNTIF('업무중복도(데이터 입력)'!$W258:$DR258,'자료입력 및 결과표시'!$C$12)&gt;=1),7,0)</f>
        <v>0</v>
      </c>
      <c r="ES258" s="17">
        <f>IF(AND(S258='자료입력 및 결과표시'!$B$13,COUNTIF('업무중복도(데이터 입력)'!$W258:$DR258,'자료입력 및 결과표시'!$C$13)&gt;=1),8,0)</f>
        <v>0</v>
      </c>
      <c r="ET258" s="17">
        <f>IF(AND(S258='자료입력 및 결과표시'!$B$14,COUNTIF('업무중복도(데이터 입력)'!$W258:$DR258,'자료입력 및 결과표시'!$C$14)&gt;=1),9,0)</f>
        <v>0</v>
      </c>
      <c r="EU258" s="17">
        <f>IF(AND(S258='자료입력 및 결과표시'!$B$15,COUNTIF('업무중복도(데이터 입력)'!$W258:$DR258,'자료입력 및 결과표시'!$C$15)&gt;=1),10,0)</f>
        <v>0</v>
      </c>
      <c r="EV258" s="17">
        <f>IF(AND(S258='자료입력 및 결과표시'!$B$16,COUNTIF('업무중복도(데이터 입력)'!$W258:$DR258,'자료입력 및 결과표시'!$C$16)&gt;=1),11,0)</f>
        <v>0</v>
      </c>
      <c r="EW258" s="17">
        <f>IF(AND(S258='자료입력 및 결과표시'!$B$17,COUNTIF('업무중복도(데이터 입력)'!$W258:$DR258,'자료입력 및 결과표시'!$C$17)&gt;=1),12,0)</f>
        <v>0</v>
      </c>
      <c r="EX258" s="17">
        <f>IF(AND(S258='자료입력 및 결과표시'!$B$18,COUNTIF('업무중복도(데이터 입력)'!$W258:$DR258,'자료입력 및 결과표시'!$C$18)&gt;=1),13,0)</f>
        <v>0</v>
      </c>
      <c r="EY258" s="17">
        <f>IF(AND(S258='자료입력 및 결과표시'!$B$19,COUNTIF('업무중복도(데이터 입력)'!$W258:$DR258,'자료입력 및 결과표시'!$C$19)&gt;=1),14,0)</f>
        <v>0</v>
      </c>
      <c r="EZ258" s="17">
        <f>IF(AND(S258='자료입력 및 결과표시'!$B$20,COUNTIF('업무중복도(데이터 입력)'!$W258:$DR258,'자료입력 및 결과표시'!$C$20)&gt;=1),15,0)</f>
        <v>0</v>
      </c>
      <c r="FA258" s="17">
        <f>IF(AND(S258='자료입력 및 결과표시'!$B$21,COUNTIF('업무중복도(데이터 입력)'!$W258:$DR258,'자료입력 및 결과표시'!$C$21)&gt;=1),16,0)</f>
        <v>0</v>
      </c>
      <c r="FD258" s="270" t="str">
        <f ca="1">IFERROR(MATCH('자료입력 및 결과표시'!$C$62,OFFSET($R$3,$FD257,,1000),0)+$FD257,"")</f>
        <v/>
      </c>
      <c r="FE258" s="271" t="str">
        <f t="shared" ca="1" si="503"/>
        <v/>
      </c>
      <c r="FK258" s="17">
        <f t="shared" si="504"/>
        <v>0</v>
      </c>
      <c r="FO258"/>
      <c r="FP258" s="17" t="str">
        <f t="shared" ca="1" si="505"/>
        <v/>
      </c>
      <c r="FQ258" s="270" t="str">
        <f ca="1">IFERROR(MATCH('자료입력 및 결과표시'!$C$62,OFFSET($R$3,$FQ257,,1000),0)+$FQ257,"")</f>
        <v/>
      </c>
      <c r="FR258" s="17" t="str">
        <f t="shared" ca="1" si="506"/>
        <v/>
      </c>
      <c r="FS258" s="17" t="str">
        <f t="shared" ca="1" si="507"/>
        <v/>
      </c>
      <c r="FT258" s="17" t="str">
        <f t="shared" ca="1" si="508"/>
        <v/>
      </c>
      <c r="FU258" s="17" t="str">
        <f t="shared" ca="1" si="509"/>
        <v/>
      </c>
      <c r="FV258" s="17" t="str">
        <f t="shared" ca="1" si="510"/>
        <v/>
      </c>
      <c r="FW258" s="17" t="str">
        <f t="shared" ca="1" si="511"/>
        <v/>
      </c>
      <c r="FX258" s="17" t="str">
        <f t="shared" ca="1" si="512"/>
        <v/>
      </c>
      <c r="FY258" s="17" t="str">
        <f t="shared" ca="1" si="513"/>
        <v/>
      </c>
      <c r="FZ258" s="17" t="str">
        <f t="shared" ca="1" si="514"/>
        <v/>
      </c>
      <c r="GA258" s="17" t="str">
        <f t="shared" ca="1" si="515"/>
        <v/>
      </c>
      <c r="GB258" s="17" t="str">
        <f t="shared" ca="1" si="516"/>
        <v/>
      </c>
      <c r="GC258" s="17" t="str">
        <f t="shared" ca="1" si="517"/>
        <v/>
      </c>
      <c r="GD258" s="17" t="str">
        <f t="shared" ca="1" si="518"/>
        <v/>
      </c>
      <c r="GE258" s="17" t="str">
        <f t="shared" ca="1" si="519"/>
        <v/>
      </c>
      <c r="GF258" s="17" t="str">
        <f t="shared" ca="1" si="520"/>
        <v/>
      </c>
      <c r="GG258" s="17" t="str">
        <f t="shared" ca="1" si="521"/>
        <v/>
      </c>
      <c r="GH258" s="17" t="str">
        <f t="shared" ca="1" si="522"/>
        <v/>
      </c>
      <c r="GI258" s="17" t="str">
        <f t="shared" ca="1" si="523"/>
        <v/>
      </c>
      <c r="GJ258" s="17" t="str">
        <f t="shared" ca="1" si="524"/>
        <v/>
      </c>
      <c r="GK258" s="17" t="str">
        <f t="shared" ca="1" si="525"/>
        <v/>
      </c>
      <c r="GL258" s="17" t="str">
        <f t="shared" ca="1" si="526"/>
        <v/>
      </c>
      <c r="GM258" s="17" t="str">
        <f t="shared" ca="1" si="527"/>
        <v/>
      </c>
      <c r="GN258" s="17" t="str">
        <f t="shared" ca="1" si="528"/>
        <v/>
      </c>
      <c r="GO258" s="17" t="str">
        <f t="shared" ca="1" si="529"/>
        <v/>
      </c>
      <c r="GP258" s="17" t="str">
        <f t="shared" ca="1" si="530"/>
        <v/>
      </c>
      <c r="GQ258" s="17" t="str">
        <f t="shared" ca="1" si="531"/>
        <v/>
      </c>
      <c r="GR258" s="17" t="str">
        <f t="shared" ca="1" si="532"/>
        <v/>
      </c>
      <c r="GS258" s="17" t="str">
        <f t="shared" ca="1" si="533"/>
        <v/>
      </c>
      <c r="GT258" s="17" t="str">
        <f t="shared" ca="1" si="534"/>
        <v/>
      </c>
      <c r="GU258" s="17" t="str">
        <f t="shared" ca="1" si="535"/>
        <v/>
      </c>
      <c r="GV258" s="17" t="str">
        <f t="shared" ca="1" si="536"/>
        <v/>
      </c>
      <c r="GW258" s="17" t="str">
        <f t="shared" ca="1" si="537"/>
        <v/>
      </c>
      <c r="GX258" s="17" t="str">
        <f t="shared" ca="1" si="538"/>
        <v/>
      </c>
      <c r="GY258" s="17" t="str">
        <f t="shared" ca="1" si="539"/>
        <v/>
      </c>
      <c r="GZ258" s="17" t="str">
        <f t="shared" ca="1" si="540"/>
        <v/>
      </c>
      <c r="HA258" s="17" t="str">
        <f t="shared" ca="1" si="541"/>
        <v/>
      </c>
      <c r="HB258" s="17" t="str">
        <f t="shared" ca="1" si="542"/>
        <v/>
      </c>
      <c r="HC258" s="17" t="str">
        <f t="shared" ca="1" si="543"/>
        <v/>
      </c>
      <c r="HD258" s="17" t="str">
        <f t="shared" ca="1" si="544"/>
        <v/>
      </c>
      <c r="HE258" s="17" t="str">
        <f t="shared" ca="1" si="545"/>
        <v/>
      </c>
      <c r="HF258" s="17" t="str">
        <f t="shared" ca="1" si="546"/>
        <v/>
      </c>
      <c r="HG258" s="17" t="str">
        <f t="shared" ca="1" si="547"/>
        <v/>
      </c>
      <c r="HH258" s="17" t="str">
        <f t="shared" ca="1" si="548"/>
        <v/>
      </c>
      <c r="HI258" s="17" t="str">
        <f t="shared" ca="1" si="549"/>
        <v/>
      </c>
      <c r="HJ258" s="17" t="str">
        <f t="shared" ca="1" si="550"/>
        <v/>
      </c>
      <c r="HK258" s="17" t="str">
        <f t="shared" ca="1" si="551"/>
        <v/>
      </c>
      <c r="HL258" s="17" t="str">
        <f t="shared" ca="1" si="552"/>
        <v/>
      </c>
      <c r="HM258" s="17" t="str">
        <f t="shared" ca="1" si="553"/>
        <v/>
      </c>
      <c r="HN258" s="17" t="str">
        <f t="shared" ca="1" si="554"/>
        <v/>
      </c>
      <c r="HO258" s="17" t="str">
        <f t="shared" ca="1" si="555"/>
        <v/>
      </c>
      <c r="HP258" s="17" t="str">
        <f t="shared" ca="1" si="556"/>
        <v/>
      </c>
      <c r="HQ258" s="17" t="str">
        <f t="shared" ca="1" si="557"/>
        <v/>
      </c>
      <c r="HR258" s="17" t="str">
        <f t="shared" ca="1" si="558"/>
        <v/>
      </c>
      <c r="HS258" s="17" t="str">
        <f t="shared" ca="1" si="559"/>
        <v/>
      </c>
      <c r="HT258" s="17" t="str">
        <f t="shared" ca="1" si="560"/>
        <v/>
      </c>
      <c r="HU258" s="17" t="str">
        <f t="shared" ca="1" si="561"/>
        <v/>
      </c>
      <c r="HV258" s="17" t="str">
        <f t="shared" ca="1" si="562"/>
        <v/>
      </c>
      <c r="HW258" s="17" t="str">
        <f t="shared" ca="1" si="563"/>
        <v/>
      </c>
      <c r="HX258" s="17" t="str">
        <f t="shared" ca="1" si="564"/>
        <v/>
      </c>
      <c r="HY258" s="17" t="str">
        <f t="shared" ca="1" si="565"/>
        <v/>
      </c>
      <c r="HZ258" s="17" t="str">
        <f t="shared" ca="1" si="566"/>
        <v/>
      </c>
      <c r="IA258" s="17" t="str">
        <f t="shared" ca="1" si="567"/>
        <v/>
      </c>
      <c r="IB258" s="17" t="str">
        <f t="shared" ca="1" si="568"/>
        <v/>
      </c>
      <c r="IC258" s="17" t="str">
        <f t="shared" ca="1" si="569"/>
        <v/>
      </c>
      <c r="ID258" s="17" t="str">
        <f t="shared" ca="1" si="570"/>
        <v/>
      </c>
      <c r="IE258" s="17" t="str">
        <f t="shared" ca="1" si="571"/>
        <v/>
      </c>
      <c r="IF258" s="17" t="str">
        <f t="shared" ca="1" si="572"/>
        <v/>
      </c>
      <c r="IG258" s="17" t="str">
        <f t="shared" ca="1" si="573"/>
        <v/>
      </c>
      <c r="IH258" s="17" t="str">
        <f t="shared" ca="1" si="574"/>
        <v/>
      </c>
      <c r="II258" s="17" t="str">
        <f t="shared" ca="1" si="575"/>
        <v/>
      </c>
      <c r="IJ258" s="17" t="str">
        <f t="shared" ca="1" si="576"/>
        <v/>
      </c>
      <c r="IK258" s="17" t="str">
        <f t="shared" ca="1" si="577"/>
        <v/>
      </c>
      <c r="IL258" s="17" t="str">
        <f t="shared" ca="1" si="578"/>
        <v/>
      </c>
      <c r="IM258" s="17" t="str">
        <f t="shared" ca="1" si="579"/>
        <v/>
      </c>
      <c r="IN258" s="17" t="str">
        <f t="shared" ca="1" si="580"/>
        <v/>
      </c>
      <c r="IO258" s="17" t="str">
        <f t="shared" ca="1" si="581"/>
        <v/>
      </c>
      <c r="IP258" s="17" t="str">
        <f t="shared" ca="1" si="582"/>
        <v/>
      </c>
      <c r="IQ258" s="17" t="str">
        <f t="shared" ca="1" si="583"/>
        <v/>
      </c>
      <c r="IR258" s="17" t="str">
        <f t="shared" ca="1" si="584"/>
        <v/>
      </c>
      <c r="IS258" s="17" t="str">
        <f t="shared" ca="1" si="585"/>
        <v/>
      </c>
      <c r="IT258" s="17" t="str">
        <f t="shared" ca="1" si="586"/>
        <v/>
      </c>
      <c r="IU258" s="17" t="str">
        <f t="shared" ca="1" si="587"/>
        <v/>
      </c>
      <c r="IV258" s="17" t="str">
        <f t="shared" ca="1" si="588"/>
        <v/>
      </c>
      <c r="IW258" s="17" t="str">
        <f t="shared" ca="1" si="589"/>
        <v/>
      </c>
      <c r="IX258" s="17" t="str">
        <f t="shared" ca="1" si="590"/>
        <v/>
      </c>
      <c r="IY258" s="17" t="str">
        <f t="shared" ca="1" si="591"/>
        <v/>
      </c>
      <c r="IZ258" s="17" t="str">
        <f t="shared" ca="1" si="592"/>
        <v/>
      </c>
      <c r="JA258" s="17" t="str">
        <f t="shared" ca="1" si="593"/>
        <v/>
      </c>
      <c r="JB258" s="17" t="str">
        <f t="shared" ca="1" si="594"/>
        <v/>
      </c>
      <c r="JC258" s="17" t="str">
        <f t="shared" ca="1" si="595"/>
        <v/>
      </c>
      <c r="JD258" s="17" t="str">
        <f t="shared" ca="1" si="596"/>
        <v/>
      </c>
      <c r="JE258" s="17" t="str">
        <f t="shared" ca="1" si="597"/>
        <v/>
      </c>
      <c r="JF258" s="17" t="str">
        <f t="shared" ca="1" si="598"/>
        <v/>
      </c>
      <c r="JG258" s="17" t="str">
        <f t="shared" ca="1" si="599"/>
        <v/>
      </c>
      <c r="JH258" s="17" t="str">
        <f t="shared" ca="1" si="600"/>
        <v/>
      </c>
      <c r="JI258" s="17" t="str">
        <f t="shared" ca="1" si="601"/>
        <v/>
      </c>
      <c r="JJ258" s="17" t="str">
        <f t="shared" ca="1" si="602"/>
        <v/>
      </c>
      <c r="JK258" s="17" t="str">
        <f t="shared" ca="1" si="603"/>
        <v/>
      </c>
      <c r="JL258" s="17" t="str">
        <f t="shared" ca="1" si="604"/>
        <v/>
      </c>
      <c r="JM258" s="17" t="str">
        <f t="shared" ca="1" si="605"/>
        <v/>
      </c>
    </row>
    <row r="259" spans="1:273">
      <c r="A259" s="17" t="str">
        <f t="shared" si="486"/>
        <v>\\\0</v>
      </c>
      <c r="B259" s="17" t="str">
        <f t="shared" si="487"/>
        <v>\\\0</v>
      </c>
      <c r="C259" s="17" t="str">
        <f t="shared" si="488"/>
        <v>\\\0</v>
      </c>
      <c r="D259" s="17" t="str">
        <f t="shared" si="489"/>
        <v>\\\0</v>
      </c>
      <c r="E259" s="17" t="str">
        <f t="shared" si="490"/>
        <v>\\\0</v>
      </c>
      <c r="F259" s="17" t="str">
        <f t="shared" si="491"/>
        <v>\\\0</v>
      </c>
      <c r="G259" s="17" t="str">
        <f t="shared" si="492"/>
        <v>\\\0</v>
      </c>
      <c r="H259" s="17" t="str">
        <f t="shared" si="493"/>
        <v>\\\0</v>
      </c>
      <c r="I259" s="17" t="str">
        <f t="shared" si="494"/>
        <v>\\\0</v>
      </c>
      <c r="J259" s="17" t="str">
        <f t="shared" si="495"/>
        <v>\\\0</v>
      </c>
      <c r="K259" s="17" t="str">
        <f t="shared" si="496"/>
        <v>\\\0</v>
      </c>
      <c r="L259" s="17" t="str">
        <f t="shared" si="497"/>
        <v>\\\0</v>
      </c>
      <c r="M259" s="17" t="str">
        <f t="shared" si="498"/>
        <v>\\\0</v>
      </c>
      <c r="N259" s="17" t="str">
        <f t="shared" si="499"/>
        <v>\\\0</v>
      </c>
      <c r="O259" s="17" t="str">
        <f t="shared" si="500"/>
        <v>\\\0</v>
      </c>
      <c r="P259" s="17" t="str">
        <f t="shared" si="501"/>
        <v>\\\0</v>
      </c>
      <c r="R259" s="17" t="str">
        <f t="shared" si="502"/>
        <v>\\</v>
      </c>
      <c r="S259" s="38"/>
      <c r="T259" s="39"/>
      <c r="U259" s="31"/>
      <c r="V259" s="32"/>
      <c r="W259" s="36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35"/>
      <c r="DS259" s="287"/>
      <c r="DT259" s="36"/>
      <c r="DU259" s="37"/>
      <c r="DV259" s="28">
        <f>IF(AND($S259='자료입력 및 결과표시'!$B$6,COUNTIF($W259:$DR259,'자료입력 및 결과표시'!$C$6)&gt;=1),IF(OR('자료입력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DW259" s="28">
        <f>IF(AND($S259='자료입력 및 결과표시'!$B$7,COUNTIF($W259:$DR259,'자료입력 및 결과표시'!$C$7)&gt;=1),IF(OR('자료입력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DX259" s="28">
        <f>IF(AND($S259='자료입력 및 결과표시'!$B$8,COUNTIF($W259:$DR259,'자료입력 및 결과표시'!$C$8)&gt;=1),IF(OR('자료입력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DY259" s="28">
        <f>IF(AND($S259='자료입력 및 결과표시'!$B$9,COUNTIF($W259:$DR259,'자료입력 및 결과표시'!$C$9)&gt;=1),IF(OR('자료입력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DZ259" s="28">
        <f>IF(AND($S259='자료입력 및 결과표시'!$B$10,COUNTIF($W259:$DR259,'자료입력 및 결과표시'!$C$10)&gt;=1),IF(OR('자료입력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A259" s="28">
        <f>IF(AND($S259='자료입력 및 결과표시'!$B$11,COUNTIF($W259:$DR259,'자료입력 및 결과표시'!$C$11)&gt;=1),IF(OR('자료입력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B259" s="28">
        <f>IF(AND($S259='자료입력 및 결과표시'!$B$12,COUNTIF($W259:$DR259,'자료입력 및 결과표시'!$C$12)&gt;=1),IF(OR('자료입력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C259" s="28">
        <f>IF(AND($S259='자료입력 및 결과표시'!$B$13,COUNTIF($W259:$DR259,'자료입력 및 결과표시'!$C$13)&gt;=1),IF(OR('자료입력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D259" s="28">
        <f>IF(AND($S259='자료입력 및 결과표시'!$B$14,COUNTIF($W259:$DR259,'자료입력 및 결과표시'!$C$14)&gt;=1),IF(OR('자료입력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E259" s="28">
        <f>IF(AND($S259='자료입력 및 결과표시'!$B$15,COUNTIF($W259:$DR259,'자료입력 및 결과표시'!$C$15)&gt;=1),IF(OR('자료입력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F259" s="28">
        <f>IF(AND($S259='자료입력 및 결과표시'!$B$16,COUNTIF($W259:$DR259,'자료입력 및 결과표시'!$C$16)&gt;=1),IF(OR('자료입력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G259" s="28">
        <f>IF(AND($S259='자료입력 및 결과표시'!$B$17,COUNTIF($W259:$DR259,'자료입력 및 결과표시'!$C$17)&gt;=1),IF(OR('자료입력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H259" s="28">
        <f>IF(AND($S259='자료입력 및 결과표시'!$B$18,COUNTIF($W259:$DR259,'자료입력 및 결과표시'!$C$18)&gt;=1),IF(OR('자료입력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I259" s="28">
        <f>IF(AND($S259='자료입력 및 결과표시'!$B$19,COUNTIF($W259:$DR259,'자료입력 및 결과표시'!$C$19)&gt;=1),IF(OR('자료입력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J259" s="28">
        <f>IF(AND($S259='자료입력 및 결과표시'!$B$20,COUNTIF($W259:$DR259,'자료입력 및 결과표시'!$C$20)&gt;=1),IF(OR('자료입력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K259" s="28">
        <f>IF(AND($S259='자료입력 및 결과표시'!$B$21,COUNTIF($W259:$DR259,'자료입력 및 결과표시'!$C$21)&gt;=1),IF(OR('자료입력 및 결과표시'!$B$4+90&gt;=$V259,'자료입력 및 결과표시'!$B$4&lt;$U259),0,IF($V259-'자료입력 및 결과표시'!$B$4-90&gt;='자료입력 및 결과표시'!$E$4,'자료입력 및 결과표시'!$E$4,$V259-'자료입력 및 결과표시'!$B$4-90)),0)</f>
        <v>0</v>
      </c>
      <c r="EL259" s="17">
        <f>IF(AND(S259='자료입력 및 결과표시'!$B$6,COUNTIF('업무중복도(데이터 입력)'!$W259:$DR259,'자료입력 및 결과표시'!$C$6)&gt;=1),1,0)</f>
        <v>0</v>
      </c>
      <c r="EM259" s="17">
        <f>IF(AND(S259='자료입력 및 결과표시'!$B$7,COUNTIF('업무중복도(데이터 입력)'!$W259:$DR259,'자료입력 및 결과표시'!$C$7)&gt;=1),2,0)</f>
        <v>0</v>
      </c>
      <c r="EN259" s="17">
        <f>IF(AND(S259='자료입력 및 결과표시'!$B$8,COUNTIF('업무중복도(데이터 입력)'!$W259:$DR259,'자료입력 및 결과표시'!$C$8)&gt;=1),3,0)</f>
        <v>0</v>
      </c>
      <c r="EO259" s="17">
        <f>IF(AND(S259='자료입력 및 결과표시'!$B$9,COUNTIF('업무중복도(데이터 입력)'!$W259:$DR259,'자료입력 및 결과표시'!$C$9)&gt;=1),4,0)</f>
        <v>0</v>
      </c>
      <c r="EP259" s="17">
        <f>IF(AND(S259='자료입력 및 결과표시'!$B$10,COUNTIF('업무중복도(데이터 입력)'!$W259:$DR259,'자료입력 및 결과표시'!$C$10)&gt;=1),5,0)</f>
        <v>0</v>
      </c>
      <c r="EQ259" s="17">
        <f>IF(AND(S259='자료입력 및 결과표시'!$B$11,COUNTIF('업무중복도(데이터 입력)'!$W259:$DR259,'자료입력 및 결과표시'!$C$11)&gt;=1),6,0)</f>
        <v>0</v>
      </c>
      <c r="ER259" s="17">
        <f>IF(AND(S259='자료입력 및 결과표시'!$B$12,COUNTIF('업무중복도(데이터 입력)'!$W259:$DR259,'자료입력 및 결과표시'!$C$12)&gt;=1),7,0)</f>
        <v>0</v>
      </c>
      <c r="ES259" s="17">
        <f>IF(AND(S259='자료입력 및 결과표시'!$B$13,COUNTIF('업무중복도(데이터 입력)'!$W259:$DR259,'자료입력 및 결과표시'!$C$13)&gt;=1),8,0)</f>
        <v>0</v>
      </c>
      <c r="ET259" s="17">
        <f>IF(AND(S259='자료입력 및 결과표시'!$B$14,COUNTIF('업무중복도(데이터 입력)'!$W259:$DR259,'자료입력 및 결과표시'!$C$14)&gt;=1),9,0)</f>
        <v>0</v>
      </c>
      <c r="EU259" s="17">
        <f>IF(AND(S259='자료입력 및 결과표시'!$B$15,COUNTIF('업무중복도(데이터 입력)'!$W259:$DR259,'자료입력 및 결과표시'!$C$15)&gt;=1),10,0)</f>
        <v>0</v>
      </c>
      <c r="EV259" s="17">
        <f>IF(AND(S259='자료입력 및 결과표시'!$B$16,COUNTIF('업무중복도(데이터 입력)'!$W259:$DR259,'자료입력 및 결과표시'!$C$16)&gt;=1),11,0)</f>
        <v>0</v>
      </c>
      <c r="EW259" s="17">
        <f>IF(AND(S259='자료입력 및 결과표시'!$B$17,COUNTIF('업무중복도(데이터 입력)'!$W259:$DR259,'자료입력 및 결과표시'!$C$17)&gt;=1),12,0)</f>
        <v>0</v>
      </c>
      <c r="EX259" s="17">
        <f>IF(AND(S259='자료입력 및 결과표시'!$B$18,COUNTIF('업무중복도(데이터 입력)'!$W259:$DR259,'자료입력 및 결과표시'!$C$18)&gt;=1),13,0)</f>
        <v>0</v>
      </c>
      <c r="EY259" s="17">
        <f>IF(AND(S259='자료입력 및 결과표시'!$B$19,COUNTIF('업무중복도(데이터 입력)'!$W259:$DR259,'자료입력 및 결과표시'!$C$19)&gt;=1),14,0)</f>
        <v>0</v>
      </c>
      <c r="EZ259" s="17">
        <f>IF(AND(S259='자료입력 및 결과표시'!$B$20,COUNTIF('업무중복도(데이터 입력)'!$W259:$DR259,'자료입력 및 결과표시'!$C$20)&gt;=1),15,0)</f>
        <v>0</v>
      </c>
      <c r="FA259" s="17">
        <f>IF(AND(S259='자료입력 및 결과표시'!$B$21,COUNTIF('업무중복도(데이터 입력)'!$W259:$DR259,'자료입력 및 결과표시'!$C$21)&gt;=1),16,0)</f>
        <v>0</v>
      </c>
      <c r="FD259" s="270" t="str">
        <f ca="1">IFERROR(MATCH('자료입력 및 결과표시'!$C$62,OFFSET($R$3,$FD258,,1000),0)+$FD258,"")</f>
        <v/>
      </c>
      <c r="FE259" s="271" t="str">
        <f t="shared" ca="1" si="503"/>
        <v/>
      </c>
      <c r="FK259" s="17">
        <f t="shared" si="504"/>
        <v>0</v>
      </c>
      <c r="FO259"/>
      <c r="FP259" s="17" t="str">
        <f t="shared" ca="1" si="505"/>
        <v/>
      </c>
      <c r="FQ259" s="270" t="str">
        <f ca="1">IFERROR(MATCH('자료입력 및 결과표시'!$C$62,OFFSET($R$3,$FQ258,,1000),0)+$FQ258,"")</f>
        <v/>
      </c>
      <c r="FR259" s="17" t="str">
        <f t="shared" ca="1" si="506"/>
        <v/>
      </c>
      <c r="FS259" s="17" t="str">
        <f t="shared" ca="1" si="507"/>
        <v/>
      </c>
      <c r="FT259" s="17" t="str">
        <f t="shared" ca="1" si="508"/>
        <v/>
      </c>
      <c r="FU259" s="17" t="str">
        <f t="shared" ca="1" si="509"/>
        <v/>
      </c>
      <c r="FV259" s="17" t="str">
        <f t="shared" ca="1" si="510"/>
        <v/>
      </c>
      <c r="FW259" s="17" t="str">
        <f t="shared" ca="1" si="511"/>
        <v/>
      </c>
      <c r="FX259" s="17" t="str">
        <f t="shared" ca="1" si="512"/>
        <v/>
      </c>
      <c r="FY259" s="17" t="str">
        <f t="shared" ca="1" si="513"/>
        <v/>
      </c>
      <c r="FZ259" s="17" t="str">
        <f t="shared" ca="1" si="514"/>
        <v/>
      </c>
      <c r="GA259" s="17" t="str">
        <f t="shared" ca="1" si="515"/>
        <v/>
      </c>
      <c r="GB259" s="17" t="str">
        <f t="shared" ca="1" si="516"/>
        <v/>
      </c>
      <c r="GC259" s="17" t="str">
        <f t="shared" ca="1" si="517"/>
        <v/>
      </c>
      <c r="GD259" s="17" t="str">
        <f t="shared" ca="1" si="518"/>
        <v/>
      </c>
      <c r="GE259" s="17" t="str">
        <f t="shared" ca="1" si="519"/>
        <v/>
      </c>
      <c r="GF259" s="17" t="str">
        <f t="shared" ca="1" si="520"/>
        <v/>
      </c>
      <c r="GG259" s="17" t="str">
        <f t="shared" ca="1" si="521"/>
        <v/>
      </c>
      <c r="GH259" s="17" t="str">
        <f t="shared" ca="1" si="522"/>
        <v/>
      </c>
      <c r="GI259" s="17" t="str">
        <f t="shared" ca="1" si="523"/>
        <v/>
      </c>
      <c r="GJ259" s="17" t="str">
        <f t="shared" ca="1" si="524"/>
        <v/>
      </c>
      <c r="GK259" s="17" t="str">
        <f t="shared" ca="1" si="525"/>
        <v/>
      </c>
      <c r="GL259" s="17" t="str">
        <f t="shared" ca="1" si="526"/>
        <v/>
      </c>
      <c r="GM259" s="17" t="str">
        <f t="shared" ca="1" si="527"/>
        <v/>
      </c>
      <c r="GN259" s="17" t="str">
        <f t="shared" ca="1" si="528"/>
        <v/>
      </c>
      <c r="GO259" s="17" t="str">
        <f t="shared" ca="1" si="529"/>
        <v/>
      </c>
      <c r="GP259" s="17" t="str">
        <f t="shared" ca="1" si="530"/>
        <v/>
      </c>
      <c r="GQ259" s="17" t="str">
        <f t="shared" ca="1" si="531"/>
        <v/>
      </c>
      <c r="GR259" s="17" t="str">
        <f t="shared" ca="1" si="532"/>
        <v/>
      </c>
      <c r="GS259" s="17" t="str">
        <f t="shared" ca="1" si="533"/>
        <v/>
      </c>
      <c r="GT259" s="17" t="str">
        <f t="shared" ca="1" si="534"/>
        <v/>
      </c>
      <c r="GU259" s="17" t="str">
        <f t="shared" ca="1" si="535"/>
        <v/>
      </c>
      <c r="GV259" s="17" t="str">
        <f t="shared" ca="1" si="536"/>
        <v/>
      </c>
      <c r="GW259" s="17" t="str">
        <f t="shared" ca="1" si="537"/>
        <v/>
      </c>
      <c r="GX259" s="17" t="str">
        <f t="shared" ca="1" si="538"/>
        <v/>
      </c>
      <c r="GY259" s="17" t="str">
        <f t="shared" ca="1" si="539"/>
        <v/>
      </c>
      <c r="GZ259" s="17" t="str">
        <f t="shared" ca="1" si="540"/>
        <v/>
      </c>
      <c r="HA259" s="17" t="str">
        <f t="shared" ca="1" si="541"/>
        <v/>
      </c>
      <c r="HB259" s="17" t="str">
        <f t="shared" ca="1" si="542"/>
        <v/>
      </c>
      <c r="HC259" s="17" t="str">
        <f t="shared" ca="1" si="543"/>
        <v/>
      </c>
      <c r="HD259" s="17" t="str">
        <f t="shared" ca="1" si="544"/>
        <v/>
      </c>
      <c r="HE259" s="17" t="str">
        <f t="shared" ca="1" si="545"/>
        <v/>
      </c>
      <c r="HF259" s="17" t="str">
        <f t="shared" ca="1" si="546"/>
        <v/>
      </c>
      <c r="HG259" s="17" t="str">
        <f t="shared" ca="1" si="547"/>
        <v/>
      </c>
      <c r="HH259" s="17" t="str">
        <f t="shared" ca="1" si="548"/>
        <v/>
      </c>
      <c r="HI259" s="17" t="str">
        <f t="shared" ca="1" si="549"/>
        <v/>
      </c>
      <c r="HJ259" s="17" t="str">
        <f t="shared" ca="1" si="550"/>
        <v/>
      </c>
      <c r="HK259" s="17" t="str">
        <f t="shared" ca="1" si="551"/>
        <v/>
      </c>
      <c r="HL259" s="17" t="str">
        <f t="shared" ca="1" si="552"/>
        <v/>
      </c>
      <c r="HM259" s="17" t="str">
        <f t="shared" ca="1" si="553"/>
        <v/>
      </c>
      <c r="HN259" s="17" t="str">
        <f t="shared" ca="1" si="554"/>
        <v/>
      </c>
      <c r="HO259" s="17" t="str">
        <f t="shared" ca="1" si="555"/>
        <v/>
      </c>
      <c r="HP259" s="17" t="str">
        <f t="shared" ca="1" si="556"/>
        <v/>
      </c>
      <c r="HQ259" s="17" t="str">
        <f t="shared" ca="1" si="557"/>
        <v/>
      </c>
      <c r="HR259" s="17" t="str">
        <f t="shared" ca="1" si="558"/>
        <v/>
      </c>
      <c r="HS259" s="17" t="str">
        <f t="shared" ca="1" si="559"/>
        <v/>
      </c>
      <c r="HT259" s="17" t="str">
        <f t="shared" ca="1" si="560"/>
        <v/>
      </c>
      <c r="HU259" s="17" t="str">
        <f t="shared" ca="1" si="561"/>
        <v/>
      </c>
      <c r="HV259" s="17" t="str">
        <f t="shared" ca="1" si="562"/>
        <v/>
      </c>
      <c r="HW259" s="17" t="str">
        <f t="shared" ca="1" si="563"/>
        <v/>
      </c>
      <c r="HX259" s="17" t="str">
        <f t="shared" ca="1" si="564"/>
        <v/>
      </c>
      <c r="HY259" s="17" t="str">
        <f t="shared" ca="1" si="565"/>
        <v/>
      </c>
      <c r="HZ259" s="17" t="str">
        <f t="shared" ca="1" si="566"/>
        <v/>
      </c>
      <c r="IA259" s="17" t="str">
        <f t="shared" ca="1" si="567"/>
        <v/>
      </c>
      <c r="IB259" s="17" t="str">
        <f t="shared" ca="1" si="568"/>
        <v/>
      </c>
      <c r="IC259" s="17" t="str">
        <f t="shared" ca="1" si="569"/>
        <v/>
      </c>
      <c r="ID259" s="17" t="str">
        <f t="shared" ca="1" si="570"/>
        <v/>
      </c>
      <c r="IE259" s="17" t="str">
        <f t="shared" ca="1" si="571"/>
        <v/>
      </c>
      <c r="IF259" s="17" t="str">
        <f t="shared" ca="1" si="572"/>
        <v/>
      </c>
      <c r="IG259" s="17" t="str">
        <f t="shared" ca="1" si="573"/>
        <v/>
      </c>
      <c r="IH259" s="17" t="str">
        <f t="shared" ca="1" si="574"/>
        <v/>
      </c>
      <c r="II259" s="17" t="str">
        <f t="shared" ca="1" si="575"/>
        <v/>
      </c>
      <c r="IJ259" s="17" t="str">
        <f t="shared" ca="1" si="576"/>
        <v/>
      </c>
      <c r="IK259" s="17" t="str">
        <f t="shared" ca="1" si="577"/>
        <v/>
      </c>
      <c r="IL259" s="17" t="str">
        <f t="shared" ca="1" si="578"/>
        <v/>
      </c>
      <c r="IM259" s="17" t="str">
        <f t="shared" ca="1" si="579"/>
        <v/>
      </c>
      <c r="IN259" s="17" t="str">
        <f t="shared" ca="1" si="580"/>
        <v/>
      </c>
      <c r="IO259" s="17" t="str">
        <f t="shared" ca="1" si="581"/>
        <v/>
      </c>
      <c r="IP259" s="17" t="str">
        <f t="shared" ca="1" si="582"/>
        <v/>
      </c>
      <c r="IQ259" s="17" t="str">
        <f t="shared" ca="1" si="583"/>
        <v/>
      </c>
      <c r="IR259" s="17" t="str">
        <f t="shared" ca="1" si="584"/>
        <v/>
      </c>
      <c r="IS259" s="17" t="str">
        <f t="shared" ca="1" si="585"/>
        <v/>
      </c>
      <c r="IT259" s="17" t="str">
        <f t="shared" ca="1" si="586"/>
        <v/>
      </c>
      <c r="IU259" s="17" t="str">
        <f t="shared" ca="1" si="587"/>
        <v/>
      </c>
      <c r="IV259" s="17" t="str">
        <f t="shared" ca="1" si="588"/>
        <v/>
      </c>
      <c r="IW259" s="17" t="str">
        <f t="shared" ca="1" si="589"/>
        <v/>
      </c>
      <c r="IX259" s="17" t="str">
        <f t="shared" ca="1" si="590"/>
        <v/>
      </c>
      <c r="IY259" s="17" t="str">
        <f t="shared" ca="1" si="591"/>
        <v/>
      </c>
      <c r="IZ259" s="17" t="str">
        <f t="shared" ca="1" si="592"/>
        <v/>
      </c>
      <c r="JA259" s="17" t="str">
        <f t="shared" ca="1" si="593"/>
        <v/>
      </c>
      <c r="JB259" s="17" t="str">
        <f t="shared" ca="1" si="594"/>
        <v/>
      </c>
      <c r="JC259" s="17" t="str">
        <f t="shared" ca="1" si="595"/>
        <v/>
      </c>
      <c r="JD259" s="17" t="str">
        <f t="shared" ca="1" si="596"/>
        <v/>
      </c>
      <c r="JE259" s="17" t="str">
        <f t="shared" ca="1" si="597"/>
        <v/>
      </c>
      <c r="JF259" s="17" t="str">
        <f t="shared" ca="1" si="598"/>
        <v/>
      </c>
      <c r="JG259" s="17" t="str">
        <f t="shared" ca="1" si="599"/>
        <v/>
      </c>
      <c r="JH259" s="17" t="str">
        <f t="shared" ca="1" si="600"/>
        <v/>
      </c>
      <c r="JI259" s="17" t="str">
        <f t="shared" ca="1" si="601"/>
        <v/>
      </c>
      <c r="JJ259" s="17" t="str">
        <f t="shared" ca="1" si="602"/>
        <v/>
      </c>
      <c r="JK259" s="17" t="str">
        <f t="shared" ca="1" si="603"/>
        <v/>
      </c>
      <c r="JL259" s="17" t="str">
        <f t="shared" ca="1" si="604"/>
        <v/>
      </c>
      <c r="JM259" s="17" t="str">
        <f t="shared" ca="1" si="605"/>
        <v/>
      </c>
    </row>
    <row r="260" spans="1:273">
      <c r="A260" s="17" t="str">
        <f t="shared" ref="A260:A323" si="606">$S260&amp;"\"&amp;$DT260&amp;"\"&amp;$DU260&amp;"\"&amp;EL260</f>
        <v>\\\0</v>
      </c>
      <c r="B260" s="17" t="str">
        <f t="shared" ref="B260:B323" si="607">$S260&amp;"\"&amp;$DT260&amp;"\"&amp;$DU260&amp;"\"&amp;EM260</f>
        <v>\\\0</v>
      </c>
      <c r="C260" s="17" t="str">
        <f t="shared" ref="C260:C323" si="608">$S260&amp;"\"&amp;$DT260&amp;"\"&amp;$DU260&amp;"\"&amp;EN260</f>
        <v>\\\0</v>
      </c>
      <c r="D260" s="17" t="str">
        <f t="shared" ref="D260:D323" si="609">$S260&amp;"\"&amp;$DT260&amp;"\"&amp;$DU260&amp;"\"&amp;EO260</f>
        <v>\\\0</v>
      </c>
      <c r="E260" s="17" t="str">
        <f t="shared" ref="E260:E323" si="610">$S260&amp;"\"&amp;$DT260&amp;"\"&amp;$DU260&amp;"\"&amp;EP260</f>
        <v>\\\0</v>
      </c>
      <c r="F260" s="17" t="str">
        <f t="shared" ref="F260:F323" si="611">$S260&amp;"\"&amp;$DT260&amp;"\"&amp;$DU260&amp;"\"&amp;EQ260</f>
        <v>\\\0</v>
      </c>
      <c r="G260" s="17" t="str">
        <f t="shared" ref="G260:G323" si="612">$S260&amp;"\"&amp;$DT260&amp;"\"&amp;$DU260&amp;"\"&amp;ER260</f>
        <v>\\\0</v>
      </c>
      <c r="H260" s="17" t="str">
        <f t="shared" ref="H260:H323" si="613">$S260&amp;"\"&amp;$DT260&amp;"\"&amp;$DU260&amp;"\"&amp;ES260</f>
        <v>\\\0</v>
      </c>
      <c r="I260" s="17" t="str">
        <f t="shared" ref="I260:I323" si="614">$S260&amp;"\"&amp;$DT260&amp;"\"&amp;$DU260&amp;"\"&amp;ET260</f>
        <v>\\\0</v>
      </c>
      <c r="J260" s="17" t="str">
        <f t="shared" ref="J260:J323" si="615">$S260&amp;"\"&amp;$DT260&amp;"\"&amp;$DU260&amp;"\"&amp;EU260</f>
        <v>\\\0</v>
      </c>
      <c r="K260" s="17" t="str">
        <f t="shared" ref="K260:K323" si="616">$S260&amp;"\"&amp;$DT260&amp;"\"&amp;$DU260&amp;"\"&amp;EV260</f>
        <v>\\\0</v>
      </c>
      <c r="L260" s="17" t="str">
        <f t="shared" ref="L260:L323" si="617">$S260&amp;"\"&amp;$DT260&amp;"\"&amp;$DU260&amp;"\"&amp;EW260</f>
        <v>\\\0</v>
      </c>
      <c r="M260" s="17" t="str">
        <f t="shared" ref="M260:M323" si="618">$S260&amp;"\"&amp;$DT260&amp;"\"&amp;$DU260&amp;"\"&amp;EX260</f>
        <v>\\\0</v>
      </c>
      <c r="N260" s="17" t="str">
        <f t="shared" ref="N260:N323" si="619">$S260&amp;"\"&amp;$DT260&amp;"\"&amp;$DU260&amp;"\"&amp;EY260</f>
        <v>\\\0</v>
      </c>
      <c r="O260" s="17" t="str">
        <f t="shared" ref="O260:O323" si="620">$S260&amp;"\"&amp;$DT260&amp;"\"&amp;$DU260&amp;"\"&amp;EZ260</f>
        <v>\\\0</v>
      </c>
      <c r="P260" s="17" t="str">
        <f t="shared" ref="P260:P323" si="621">$S260&amp;"\"&amp;$DT260&amp;"\"&amp;$DU260&amp;"\"&amp;FA260</f>
        <v>\\\0</v>
      </c>
      <c r="R260" s="17" t="str">
        <f t="shared" ref="R260:R323" si="622">S260&amp;"\"&amp;DT260&amp;"\"&amp;DU260</f>
        <v>\\</v>
      </c>
      <c r="S260" s="38"/>
      <c r="T260" s="39"/>
      <c r="U260" s="31"/>
      <c r="V260" s="32"/>
      <c r="W260" s="36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35"/>
      <c r="DS260" s="287"/>
      <c r="DT260" s="36"/>
      <c r="DU260" s="37"/>
      <c r="DV260" s="28">
        <f>IF(AND($S260='자료입력 및 결과표시'!$B$6,COUNTIF($W260:$DR260,'자료입력 및 결과표시'!$C$6)&gt;=1),IF(OR('자료입력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DW260" s="28">
        <f>IF(AND($S260='자료입력 및 결과표시'!$B$7,COUNTIF($W260:$DR260,'자료입력 및 결과표시'!$C$7)&gt;=1),IF(OR('자료입력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DX260" s="28">
        <f>IF(AND($S260='자료입력 및 결과표시'!$B$8,COUNTIF($W260:$DR260,'자료입력 및 결과표시'!$C$8)&gt;=1),IF(OR('자료입력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DY260" s="28">
        <f>IF(AND($S260='자료입력 및 결과표시'!$B$9,COUNTIF($W260:$DR260,'자료입력 및 결과표시'!$C$9)&gt;=1),IF(OR('자료입력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DZ260" s="28">
        <f>IF(AND($S260='자료입력 및 결과표시'!$B$10,COUNTIF($W260:$DR260,'자료입력 및 결과표시'!$C$10)&gt;=1),IF(OR('자료입력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A260" s="28">
        <f>IF(AND($S260='자료입력 및 결과표시'!$B$11,COUNTIF($W260:$DR260,'자료입력 및 결과표시'!$C$11)&gt;=1),IF(OR('자료입력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B260" s="28">
        <f>IF(AND($S260='자료입력 및 결과표시'!$B$12,COUNTIF($W260:$DR260,'자료입력 및 결과표시'!$C$12)&gt;=1),IF(OR('자료입력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C260" s="28">
        <f>IF(AND($S260='자료입력 및 결과표시'!$B$13,COUNTIF($W260:$DR260,'자료입력 및 결과표시'!$C$13)&gt;=1),IF(OR('자료입력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D260" s="28">
        <f>IF(AND($S260='자료입력 및 결과표시'!$B$14,COUNTIF($W260:$DR260,'자료입력 및 결과표시'!$C$14)&gt;=1),IF(OR('자료입력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E260" s="28">
        <f>IF(AND($S260='자료입력 및 결과표시'!$B$15,COUNTIF($W260:$DR260,'자료입력 및 결과표시'!$C$15)&gt;=1),IF(OR('자료입력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F260" s="28">
        <f>IF(AND($S260='자료입력 및 결과표시'!$B$16,COUNTIF($W260:$DR260,'자료입력 및 결과표시'!$C$16)&gt;=1),IF(OR('자료입력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G260" s="28">
        <f>IF(AND($S260='자료입력 및 결과표시'!$B$17,COUNTIF($W260:$DR260,'자료입력 및 결과표시'!$C$17)&gt;=1),IF(OR('자료입력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H260" s="28">
        <f>IF(AND($S260='자료입력 및 결과표시'!$B$18,COUNTIF($W260:$DR260,'자료입력 및 결과표시'!$C$18)&gt;=1),IF(OR('자료입력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I260" s="28">
        <f>IF(AND($S260='자료입력 및 결과표시'!$B$19,COUNTIF($W260:$DR260,'자료입력 및 결과표시'!$C$19)&gt;=1),IF(OR('자료입력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J260" s="28">
        <f>IF(AND($S260='자료입력 및 결과표시'!$B$20,COUNTIF($W260:$DR260,'자료입력 및 결과표시'!$C$20)&gt;=1),IF(OR('자료입력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K260" s="28">
        <f>IF(AND($S260='자료입력 및 결과표시'!$B$21,COUNTIF($W260:$DR260,'자료입력 및 결과표시'!$C$21)&gt;=1),IF(OR('자료입력 및 결과표시'!$B$4+90&gt;=$V260,'자료입력 및 결과표시'!$B$4&lt;$U260),0,IF($V260-'자료입력 및 결과표시'!$B$4-90&gt;='자료입력 및 결과표시'!$E$4,'자료입력 및 결과표시'!$E$4,$V260-'자료입력 및 결과표시'!$B$4-90)),0)</f>
        <v>0</v>
      </c>
      <c r="EL260" s="17">
        <f>IF(AND(S260='자료입력 및 결과표시'!$B$6,COUNTIF('업무중복도(데이터 입력)'!$W260:$DR260,'자료입력 및 결과표시'!$C$6)&gt;=1),1,0)</f>
        <v>0</v>
      </c>
      <c r="EM260" s="17">
        <f>IF(AND(S260='자료입력 및 결과표시'!$B$7,COUNTIF('업무중복도(데이터 입력)'!$W260:$DR260,'자료입력 및 결과표시'!$C$7)&gt;=1),2,0)</f>
        <v>0</v>
      </c>
      <c r="EN260" s="17">
        <f>IF(AND(S260='자료입력 및 결과표시'!$B$8,COUNTIF('업무중복도(데이터 입력)'!$W260:$DR260,'자료입력 및 결과표시'!$C$8)&gt;=1),3,0)</f>
        <v>0</v>
      </c>
      <c r="EO260" s="17">
        <f>IF(AND(S260='자료입력 및 결과표시'!$B$9,COUNTIF('업무중복도(데이터 입력)'!$W260:$DR260,'자료입력 및 결과표시'!$C$9)&gt;=1),4,0)</f>
        <v>0</v>
      </c>
      <c r="EP260" s="17">
        <f>IF(AND(S260='자료입력 및 결과표시'!$B$10,COUNTIF('업무중복도(데이터 입력)'!$W260:$DR260,'자료입력 및 결과표시'!$C$10)&gt;=1),5,0)</f>
        <v>0</v>
      </c>
      <c r="EQ260" s="17">
        <f>IF(AND(S260='자료입력 및 결과표시'!$B$11,COUNTIF('업무중복도(데이터 입력)'!$W260:$DR260,'자료입력 및 결과표시'!$C$11)&gt;=1),6,0)</f>
        <v>0</v>
      </c>
      <c r="ER260" s="17">
        <f>IF(AND(S260='자료입력 및 결과표시'!$B$12,COUNTIF('업무중복도(데이터 입력)'!$W260:$DR260,'자료입력 및 결과표시'!$C$12)&gt;=1),7,0)</f>
        <v>0</v>
      </c>
      <c r="ES260" s="17">
        <f>IF(AND(S260='자료입력 및 결과표시'!$B$13,COUNTIF('업무중복도(데이터 입력)'!$W260:$DR260,'자료입력 및 결과표시'!$C$13)&gt;=1),8,0)</f>
        <v>0</v>
      </c>
      <c r="ET260" s="17">
        <f>IF(AND(S260='자료입력 및 결과표시'!$B$14,COUNTIF('업무중복도(데이터 입력)'!$W260:$DR260,'자료입력 및 결과표시'!$C$14)&gt;=1),9,0)</f>
        <v>0</v>
      </c>
      <c r="EU260" s="17">
        <f>IF(AND(S260='자료입력 및 결과표시'!$B$15,COUNTIF('업무중복도(데이터 입력)'!$W260:$DR260,'자료입력 및 결과표시'!$C$15)&gt;=1),10,0)</f>
        <v>0</v>
      </c>
      <c r="EV260" s="17">
        <f>IF(AND(S260='자료입력 및 결과표시'!$B$16,COUNTIF('업무중복도(데이터 입력)'!$W260:$DR260,'자료입력 및 결과표시'!$C$16)&gt;=1),11,0)</f>
        <v>0</v>
      </c>
      <c r="EW260" s="17">
        <f>IF(AND(S260='자료입력 및 결과표시'!$B$17,COUNTIF('업무중복도(데이터 입력)'!$W260:$DR260,'자료입력 및 결과표시'!$C$17)&gt;=1),12,0)</f>
        <v>0</v>
      </c>
      <c r="EX260" s="17">
        <f>IF(AND(S260='자료입력 및 결과표시'!$B$18,COUNTIF('업무중복도(데이터 입력)'!$W260:$DR260,'자료입력 및 결과표시'!$C$18)&gt;=1),13,0)</f>
        <v>0</v>
      </c>
      <c r="EY260" s="17">
        <f>IF(AND(S260='자료입력 및 결과표시'!$B$19,COUNTIF('업무중복도(데이터 입력)'!$W260:$DR260,'자료입력 및 결과표시'!$C$19)&gt;=1),14,0)</f>
        <v>0</v>
      </c>
      <c r="EZ260" s="17">
        <f>IF(AND(S260='자료입력 및 결과표시'!$B$20,COUNTIF('업무중복도(데이터 입력)'!$W260:$DR260,'자료입력 및 결과표시'!$C$20)&gt;=1),15,0)</f>
        <v>0</v>
      </c>
      <c r="FA260" s="17">
        <f>IF(AND(S260='자료입력 및 결과표시'!$B$21,COUNTIF('업무중복도(데이터 입력)'!$W260:$DR260,'자료입력 및 결과표시'!$C$21)&gt;=1),16,0)</f>
        <v>0</v>
      </c>
      <c r="FD260" s="270" t="str">
        <f ca="1">IFERROR(MATCH('자료입력 및 결과표시'!$C$62,OFFSET($R$3,$FD259,,1000),0)+$FD259,"")</f>
        <v/>
      </c>
      <c r="FE260" s="271" t="str">
        <f t="shared" ref="FE260:FE300" ca="1" si="623">IFERROR(INDEX(DS$3:DS$1003,$FD260),"")</f>
        <v/>
      </c>
      <c r="FK260" s="17">
        <f t="shared" ref="FK260:FK323" si="624">COUNTA(W260:DR260)</f>
        <v>0</v>
      </c>
      <c r="FO260"/>
      <c r="FP260" s="17" t="str">
        <f t="shared" ref="FP260:FP300" ca="1" si="625">IFERROR(INDEX(FK$3:FK$1003,$FQ260),"")</f>
        <v/>
      </c>
      <c r="FQ260" s="270" t="str">
        <f ca="1">IFERROR(MATCH('자료입력 및 결과표시'!$C$62,OFFSET($R$3,$FQ259,,1000),0)+$FQ259,"")</f>
        <v/>
      </c>
      <c r="FR260" s="17" t="str">
        <f t="shared" ca="1" si="506"/>
        <v/>
      </c>
      <c r="FS260" s="17" t="str">
        <f t="shared" ca="1" si="507"/>
        <v/>
      </c>
      <c r="FT260" s="17" t="str">
        <f t="shared" ca="1" si="508"/>
        <v/>
      </c>
      <c r="FU260" s="17" t="str">
        <f t="shared" ca="1" si="509"/>
        <v/>
      </c>
      <c r="FV260" s="17" t="str">
        <f t="shared" ca="1" si="510"/>
        <v/>
      </c>
      <c r="FW260" s="17" t="str">
        <f t="shared" ca="1" si="511"/>
        <v/>
      </c>
      <c r="FX260" s="17" t="str">
        <f t="shared" ca="1" si="512"/>
        <v/>
      </c>
      <c r="FY260" s="17" t="str">
        <f t="shared" ca="1" si="513"/>
        <v/>
      </c>
      <c r="FZ260" s="17" t="str">
        <f t="shared" ca="1" si="514"/>
        <v/>
      </c>
      <c r="GA260" s="17" t="str">
        <f t="shared" ca="1" si="515"/>
        <v/>
      </c>
      <c r="GB260" s="17" t="str">
        <f t="shared" ca="1" si="516"/>
        <v/>
      </c>
      <c r="GC260" s="17" t="str">
        <f t="shared" ca="1" si="517"/>
        <v/>
      </c>
      <c r="GD260" s="17" t="str">
        <f t="shared" ca="1" si="518"/>
        <v/>
      </c>
      <c r="GE260" s="17" t="str">
        <f t="shared" ca="1" si="519"/>
        <v/>
      </c>
      <c r="GF260" s="17" t="str">
        <f t="shared" ca="1" si="520"/>
        <v/>
      </c>
      <c r="GG260" s="17" t="str">
        <f t="shared" ca="1" si="521"/>
        <v/>
      </c>
      <c r="GH260" s="17" t="str">
        <f t="shared" ca="1" si="522"/>
        <v/>
      </c>
      <c r="GI260" s="17" t="str">
        <f t="shared" ca="1" si="523"/>
        <v/>
      </c>
      <c r="GJ260" s="17" t="str">
        <f t="shared" ca="1" si="524"/>
        <v/>
      </c>
      <c r="GK260" s="17" t="str">
        <f t="shared" ca="1" si="525"/>
        <v/>
      </c>
      <c r="GL260" s="17" t="str">
        <f t="shared" ca="1" si="526"/>
        <v/>
      </c>
      <c r="GM260" s="17" t="str">
        <f t="shared" ca="1" si="527"/>
        <v/>
      </c>
      <c r="GN260" s="17" t="str">
        <f t="shared" ca="1" si="528"/>
        <v/>
      </c>
      <c r="GO260" s="17" t="str">
        <f t="shared" ca="1" si="529"/>
        <v/>
      </c>
      <c r="GP260" s="17" t="str">
        <f t="shared" ca="1" si="530"/>
        <v/>
      </c>
      <c r="GQ260" s="17" t="str">
        <f t="shared" ca="1" si="531"/>
        <v/>
      </c>
      <c r="GR260" s="17" t="str">
        <f t="shared" ca="1" si="532"/>
        <v/>
      </c>
      <c r="GS260" s="17" t="str">
        <f t="shared" ca="1" si="533"/>
        <v/>
      </c>
      <c r="GT260" s="17" t="str">
        <f t="shared" ca="1" si="534"/>
        <v/>
      </c>
      <c r="GU260" s="17" t="str">
        <f t="shared" ca="1" si="535"/>
        <v/>
      </c>
      <c r="GV260" s="17" t="str">
        <f t="shared" ca="1" si="536"/>
        <v/>
      </c>
      <c r="GW260" s="17" t="str">
        <f t="shared" ca="1" si="537"/>
        <v/>
      </c>
      <c r="GX260" s="17" t="str">
        <f t="shared" ca="1" si="538"/>
        <v/>
      </c>
      <c r="GY260" s="17" t="str">
        <f t="shared" ca="1" si="539"/>
        <v/>
      </c>
      <c r="GZ260" s="17" t="str">
        <f t="shared" ca="1" si="540"/>
        <v/>
      </c>
      <c r="HA260" s="17" t="str">
        <f t="shared" ca="1" si="541"/>
        <v/>
      </c>
      <c r="HB260" s="17" t="str">
        <f t="shared" ca="1" si="542"/>
        <v/>
      </c>
      <c r="HC260" s="17" t="str">
        <f t="shared" ca="1" si="543"/>
        <v/>
      </c>
      <c r="HD260" s="17" t="str">
        <f t="shared" ca="1" si="544"/>
        <v/>
      </c>
      <c r="HE260" s="17" t="str">
        <f t="shared" ca="1" si="545"/>
        <v/>
      </c>
      <c r="HF260" s="17" t="str">
        <f t="shared" ca="1" si="546"/>
        <v/>
      </c>
      <c r="HG260" s="17" t="str">
        <f t="shared" ca="1" si="547"/>
        <v/>
      </c>
      <c r="HH260" s="17" t="str">
        <f t="shared" ca="1" si="548"/>
        <v/>
      </c>
      <c r="HI260" s="17" t="str">
        <f t="shared" ca="1" si="549"/>
        <v/>
      </c>
      <c r="HJ260" s="17" t="str">
        <f t="shared" ca="1" si="550"/>
        <v/>
      </c>
      <c r="HK260" s="17" t="str">
        <f t="shared" ca="1" si="551"/>
        <v/>
      </c>
      <c r="HL260" s="17" t="str">
        <f t="shared" ca="1" si="552"/>
        <v/>
      </c>
      <c r="HM260" s="17" t="str">
        <f t="shared" ca="1" si="553"/>
        <v/>
      </c>
      <c r="HN260" s="17" t="str">
        <f t="shared" ca="1" si="554"/>
        <v/>
      </c>
      <c r="HO260" s="17" t="str">
        <f t="shared" ca="1" si="555"/>
        <v/>
      </c>
      <c r="HP260" s="17" t="str">
        <f t="shared" ca="1" si="556"/>
        <v/>
      </c>
      <c r="HQ260" s="17" t="str">
        <f t="shared" ca="1" si="557"/>
        <v/>
      </c>
      <c r="HR260" s="17" t="str">
        <f t="shared" ca="1" si="558"/>
        <v/>
      </c>
      <c r="HS260" s="17" t="str">
        <f t="shared" ca="1" si="559"/>
        <v/>
      </c>
      <c r="HT260" s="17" t="str">
        <f t="shared" ca="1" si="560"/>
        <v/>
      </c>
      <c r="HU260" s="17" t="str">
        <f t="shared" ca="1" si="561"/>
        <v/>
      </c>
      <c r="HV260" s="17" t="str">
        <f t="shared" ca="1" si="562"/>
        <v/>
      </c>
      <c r="HW260" s="17" t="str">
        <f t="shared" ca="1" si="563"/>
        <v/>
      </c>
      <c r="HX260" s="17" t="str">
        <f t="shared" ca="1" si="564"/>
        <v/>
      </c>
      <c r="HY260" s="17" t="str">
        <f t="shared" ca="1" si="565"/>
        <v/>
      </c>
      <c r="HZ260" s="17" t="str">
        <f t="shared" ca="1" si="566"/>
        <v/>
      </c>
      <c r="IA260" s="17" t="str">
        <f t="shared" ca="1" si="567"/>
        <v/>
      </c>
      <c r="IB260" s="17" t="str">
        <f t="shared" ca="1" si="568"/>
        <v/>
      </c>
      <c r="IC260" s="17" t="str">
        <f t="shared" ca="1" si="569"/>
        <v/>
      </c>
      <c r="ID260" s="17" t="str">
        <f t="shared" ca="1" si="570"/>
        <v/>
      </c>
      <c r="IE260" s="17" t="str">
        <f t="shared" ca="1" si="571"/>
        <v/>
      </c>
      <c r="IF260" s="17" t="str">
        <f t="shared" ca="1" si="572"/>
        <v/>
      </c>
      <c r="IG260" s="17" t="str">
        <f t="shared" ca="1" si="573"/>
        <v/>
      </c>
      <c r="IH260" s="17" t="str">
        <f t="shared" ca="1" si="574"/>
        <v/>
      </c>
      <c r="II260" s="17" t="str">
        <f t="shared" ca="1" si="575"/>
        <v/>
      </c>
      <c r="IJ260" s="17" t="str">
        <f t="shared" ca="1" si="576"/>
        <v/>
      </c>
      <c r="IK260" s="17" t="str">
        <f t="shared" ca="1" si="577"/>
        <v/>
      </c>
      <c r="IL260" s="17" t="str">
        <f t="shared" ca="1" si="578"/>
        <v/>
      </c>
      <c r="IM260" s="17" t="str">
        <f t="shared" ca="1" si="579"/>
        <v/>
      </c>
      <c r="IN260" s="17" t="str">
        <f t="shared" ca="1" si="580"/>
        <v/>
      </c>
      <c r="IO260" s="17" t="str">
        <f t="shared" ca="1" si="581"/>
        <v/>
      </c>
      <c r="IP260" s="17" t="str">
        <f t="shared" ca="1" si="582"/>
        <v/>
      </c>
      <c r="IQ260" s="17" t="str">
        <f t="shared" ca="1" si="583"/>
        <v/>
      </c>
      <c r="IR260" s="17" t="str">
        <f t="shared" ca="1" si="584"/>
        <v/>
      </c>
      <c r="IS260" s="17" t="str">
        <f t="shared" ca="1" si="585"/>
        <v/>
      </c>
      <c r="IT260" s="17" t="str">
        <f t="shared" ca="1" si="586"/>
        <v/>
      </c>
      <c r="IU260" s="17" t="str">
        <f t="shared" ca="1" si="587"/>
        <v/>
      </c>
      <c r="IV260" s="17" t="str">
        <f t="shared" ca="1" si="588"/>
        <v/>
      </c>
      <c r="IW260" s="17" t="str">
        <f t="shared" ca="1" si="589"/>
        <v/>
      </c>
      <c r="IX260" s="17" t="str">
        <f t="shared" ca="1" si="590"/>
        <v/>
      </c>
      <c r="IY260" s="17" t="str">
        <f t="shared" ca="1" si="591"/>
        <v/>
      </c>
      <c r="IZ260" s="17" t="str">
        <f t="shared" ca="1" si="592"/>
        <v/>
      </c>
      <c r="JA260" s="17" t="str">
        <f t="shared" ca="1" si="593"/>
        <v/>
      </c>
      <c r="JB260" s="17" t="str">
        <f t="shared" ca="1" si="594"/>
        <v/>
      </c>
      <c r="JC260" s="17" t="str">
        <f t="shared" ca="1" si="595"/>
        <v/>
      </c>
      <c r="JD260" s="17" t="str">
        <f t="shared" ca="1" si="596"/>
        <v/>
      </c>
      <c r="JE260" s="17" t="str">
        <f t="shared" ca="1" si="597"/>
        <v/>
      </c>
      <c r="JF260" s="17" t="str">
        <f t="shared" ca="1" si="598"/>
        <v/>
      </c>
      <c r="JG260" s="17" t="str">
        <f t="shared" ca="1" si="599"/>
        <v/>
      </c>
      <c r="JH260" s="17" t="str">
        <f t="shared" ca="1" si="600"/>
        <v/>
      </c>
      <c r="JI260" s="17" t="str">
        <f t="shared" ca="1" si="601"/>
        <v/>
      </c>
      <c r="JJ260" s="17" t="str">
        <f t="shared" ca="1" si="602"/>
        <v/>
      </c>
      <c r="JK260" s="17" t="str">
        <f t="shared" ca="1" si="603"/>
        <v/>
      </c>
      <c r="JL260" s="17" t="str">
        <f t="shared" ca="1" si="604"/>
        <v/>
      </c>
      <c r="JM260" s="17" t="str">
        <f t="shared" ca="1" si="605"/>
        <v/>
      </c>
    </row>
    <row r="261" spans="1:273">
      <c r="A261" s="17" t="str">
        <f t="shared" si="606"/>
        <v>\\\0</v>
      </c>
      <c r="B261" s="17" t="str">
        <f t="shared" si="607"/>
        <v>\\\0</v>
      </c>
      <c r="C261" s="17" t="str">
        <f t="shared" si="608"/>
        <v>\\\0</v>
      </c>
      <c r="D261" s="17" t="str">
        <f t="shared" si="609"/>
        <v>\\\0</v>
      </c>
      <c r="E261" s="17" t="str">
        <f t="shared" si="610"/>
        <v>\\\0</v>
      </c>
      <c r="F261" s="17" t="str">
        <f t="shared" si="611"/>
        <v>\\\0</v>
      </c>
      <c r="G261" s="17" t="str">
        <f t="shared" si="612"/>
        <v>\\\0</v>
      </c>
      <c r="H261" s="17" t="str">
        <f t="shared" si="613"/>
        <v>\\\0</v>
      </c>
      <c r="I261" s="17" t="str">
        <f t="shared" si="614"/>
        <v>\\\0</v>
      </c>
      <c r="J261" s="17" t="str">
        <f t="shared" si="615"/>
        <v>\\\0</v>
      </c>
      <c r="K261" s="17" t="str">
        <f t="shared" si="616"/>
        <v>\\\0</v>
      </c>
      <c r="L261" s="17" t="str">
        <f t="shared" si="617"/>
        <v>\\\0</v>
      </c>
      <c r="M261" s="17" t="str">
        <f t="shared" si="618"/>
        <v>\\\0</v>
      </c>
      <c r="N261" s="17" t="str">
        <f t="shared" si="619"/>
        <v>\\\0</v>
      </c>
      <c r="O261" s="17" t="str">
        <f t="shared" si="620"/>
        <v>\\\0</v>
      </c>
      <c r="P261" s="17" t="str">
        <f t="shared" si="621"/>
        <v>\\\0</v>
      </c>
      <c r="R261" s="17" t="str">
        <f t="shared" si="622"/>
        <v>\\</v>
      </c>
      <c r="S261" s="38"/>
      <c r="T261" s="39"/>
      <c r="U261" s="31"/>
      <c r="V261" s="32"/>
      <c r="W261" s="36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35"/>
      <c r="DS261" s="287"/>
      <c r="DT261" s="36"/>
      <c r="DU261" s="37"/>
      <c r="DV261" s="28">
        <f>IF(AND($S261='자료입력 및 결과표시'!$B$6,COUNTIF($W261:$DR261,'자료입력 및 결과표시'!$C$6)&gt;=1),IF(OR('자료입력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DW261" s="28">
        <f>IF(AND($S261='자료입력 및 결과표시'!$B$7,COUNTIF($W261:$DR261,'자료입력 및 결과표시'!$C$7)&gt;=1),IF(OR('자료입력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DX261" s="28">
        <f>IF(AND($S261='자료입력 및 결과표시'!$B$8,COUNTIF($W261:$DR261,'자료입력 및 결과표시'!$C$8)&gt;=1),IF(OR('자료입력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DY261" s="28">
        <f>IF(AND($S261='자료입력 및 결과표시'!$B$9,COUNTIF($W261:$DR261,'자료입력 및 결과표시'!$C$9)&gt;=1),IF(OR('자료입력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DZ261" s="28">
        <f>IF(AND($S261='자료입력 및 결과표시'!$B$10,COUNTIF($W261:$DR261,'자료입력 및 결과표시'!$C$10)&gt;=1),IF(OR('자료입력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A261" s="28">
        <f>IF(AND($S261='자료입력 및 결과표시'!$B$11,COUNTIF($W261:$DR261,'자료입력 및 결과표시'!$C$11)&gt;=1),IF(OR('자료입력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B261" s="28">
        <f>IF(AND($S261='자료입력 및 결과표시'!$B$12,COUNTIF($W261:$DR261,'자료입력 및 결과표시'!$C$12)&gt;=1),IF(OR('자료입력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C261" s="28">
        <f>IF(AND($S261='자료입력 및 결과표시'!$B$13,COUNTIF($W261:$DR261,'자료입력 및 결과표시'!$C$13)&gt;=1),IF(OR('자료입력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D261" s="28">
        <f>IF(AND($S261='자료입력 및 결과표시'!$B$14,COUNTIF($W261:$DR261,'자료입력 및 결과표시'!$C$14)&gt;=1),IF(OR('자료입력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E261" s="28">
        <f>IF(AND($S261='자료입력 및 결과표시'!$B$15,COUNTIF($W261:$DR261,'자료입력 및 결과표시'!$C$15)&gt;=1),IF(OR('자료입력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F261" s="28">
        <f>IF(AND($S261='자료입력 및 결과표시'!$B$16,COUNTIF($W261:$DR261,'자료입력 및 결과표시'!$C$16)&gt;=1),IF(OR('자료입력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G261" s="28">
        <f>IF(AND($S261='자료입력 및 결과표시'!$B$17,COUNTIF($W261:$DR261,'자료입력 및 결과표시'!$C$17)&gt;=1),IF(OR('자료입력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H261" s="28">
        <f>IF(AND($S261='자료입력 및 결과표시'!$B$18,COUNTIF($W261:$DR261,'자료입력 및 결과표시'!$C$18)&gt;=1),IF(OR('자료입력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I261" s="28">
        <f>IF(AND($S261='자료입력 및 결과표시'!$B$19,COUNTIF($W261:$DR261,'자료입력 및 결과표시'!$C$19)&gt;=1),IF(OR('자료입력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J261" s="28">
        <f>IF(AND($S261='자료입력 및 결과표시'!$B$20,COUNTIF($W261:$DR261,'자료입력 및 결과표시'!$C$20)&gt;=1),IF(OR('자료입력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K261" s="28">
        <f>IF(AND($S261='자료입력 및 결과표시'!$B$21,COUNTIF($W261:$DR261,'자료입력 및 결과표시'!$C$21)&gt;=1),IF(OR('자료입력 및 결과표시'!$B$4+90&gt;=$V261,'자료입력 및 결과표시'!$B$4&lt;$U261),0,IF($V261-'자료입력 및 결과표시'!$B$4-90&gt;='자료입력 및 결과표시'!$E$4,'자료입력 및 결과표시'!$E$4,$V261-'자료입력 및 결과표시'!$B$4-90)),0)</f>
        <v>0</v>
      </c>
      <c r="EL261" s="17">
        <f>IF(AND(S261='자료입력 및 결과표시'!$B$6,COUNTIF('업무중복도(데이터 입력)'!$W261:$DR261,'자료입력 및 결과표시'!$C$6)&gt;=1),1,0)</f>
        <v>0</v>
      </c>
      <c r="EM261" s="17">
        <f>IF(AND(S261='자료입력 및 결과표시'!$B$7,COUNTIF('업무중복도(데이터 입력)'!$W261:$DR261,'자료입력 및 결과표시'!$C$7)&gt;=1),2,0)</f>
        <v>0</v>
      </c>
      <c r="EN261" s="17">
        <f>IF(AND(S261='자료입력 및 결과표시'!$B$8,COUNTIF('업무중복도(데이터 입력)'!$W261:$DR261,'자료입력 및 결과표시'!$C$8)&gt;=1),3,0)</f>
        <v>0</v>
      </c>
      <c r="EO261" s="17">
        <f>IF(AND(S261='자료입력 및 결과표시'!$B$9,COUNTIF('업무중복도(데이터 입력)'!$W261:$DR261,'자료입력 및 결과표시'!$C$9)&gt;=1),4,0)</f>
        <v>0</v>
      </c>
      <c r="EP261" s="17">
        <f>IF(AND(S261='자료입력 및 결과표시'!$B$10,COUNTIF('업무중복도(데이터 입력)'!$W261:$DR261,'자료입력 및 결과표시'!$C$10)&gt;=1),5,0)</f>
        <v>0</v>
      </c>
      <c r="EQ261" s="17">
        <f>IF(AND(S261='자료입력 및 결과표시'!$B$11,COUNTIF('업무중복도(데이터 입력)'!$W261:$DR261,'자료입력 및 결과표시'!$C$11)&gt;=1),6,0)</f>
        <v>0</v>
      </c>
      <c r="ER261" s="17">
        <f>IF(AND(S261='자료입력 및 결과표시'!$B$12,COUNTIF('업무중복도(데이터 입력)'!$W261:$DR261,'자료입력 및 결과표시'!$C$12)&gt;=1),7,0)</f>
        <v>0</v>
      </c>
      <c r="ES261" s="17">
        <f>IF(AND(S261='자료입력 및 결과표시'!$B$13,COUNTIF('업무중복도(데이터 입력)'!$W261:$DR261,'자료입력 및 결과표시'!$C$13)&gt;=1),8,0)</f>
        <v>0</v>
      </c>
      <c r="ET261" s="17">
        <f>IF(AND(S261='자료입력 및 결과표시'!$B$14,COUNTIF('업무중복도(데이터 입력)'!$W261:$DR261,'자료입력 및 결과표시'!$C$14)&gt;=1),9,0)</f>
        <v>0</v>
      </c>
      <c r="EU261" s="17">
        <f>IF(AND(S261='자료입력 및 결과표시'!$B$15,COUNTIF('업무중복도(데이터 입력)'!$W261:$DR261,'자료입력 및 결과표시'!$C$15)&gt;=1),10,0)</f>
        <v>0</v>
      </c>
      <c r="EV261" s="17">
        <f>IF(AND(S261='자료입력 및 결과표시'!$B$16,COUNTIF('업무중복도(데이터 입력)'!$W261:$DR261,'자료입력 및 결과표시'!$C$16)&gt;=1),11,0)</f>
        <v>0</v>
      </c>
      <c r="EW261" s="17">
        <f>IF(AND(S261='자료입력 및 결과표시'!$B$17,COUNTIF('업무중복도(데이터 입력)'!$W261:$DR261,'자료입력 및 결과표시'!$C$17)&gt;=1),12,0)</f>
        <v>0</v>
      </c>
      <c r="EX261" s="17">
        <f>IF(AND(S261='자료입력 및 결과표시'!$B$18,COUNTIF('업무중복도(데이터 입력)'!$W261:$DR261,'자료입력 및 결과표시'!$C$18)&gt;=1),13,0)</f>
        <v>0</v>
      </c>
      <c r="EY261" s="17">
        <f>IF(AND(S261='자료입력 및 결과표시'!$B$19,COUNTIF('업무중복도(데이터 입력)'!$W261:$DR261,'자료입력 및 결과표시'!$C$19)&gt;=1),14,0)</f>
        <v>0</v>
      </c>
      <c r="EZ261" s="17">
        <f>IF(AND(S261='자료입력 및 결과표시'!$B$20,COUNTIF('업무중복도(데이터 입력)'!$W261:$DR261,'자료입력 및 결과표시'!$C$20)&gt;=1),15,0)</f>
        <v>0</v>
      </c>
      <c r="FA261" s="17">
        <f>IF(AND(S261='자료입력 및 결과표시'!$B$21,COUNTIF('업무중복도(데이터 입력)'!$W261:$DR261,'자료입력 및 결과표시'!$C$21)&gt;=1),16,0)</f>
        <v>0</v>
      </c>
      <c r="FD261" s="270" t="str">
        <f ca="1">IFERROR(MATCH('자료입력 및 결과표시'!$C$62,OFFSET($R$3,$FD260,,1000),0)+$FD260,"")</f>
        <v/>
      </c>
      <c r="FE261" s="271" t="str">
        <f t="shared" ca="1" si="623"/>
        <v/>
      </c>
      <c r="FK261" s="17">
        <f t="shared" si="624"/>
        <v>0</v>
      </c>
      <c r="FO261"/>
      <c r="FP261" s="17" t="str">
        <f t="shared" ca="1" si="625"/>
        <v/>
      </c>
      <c r="FQ261" s="270" t="str">
        <f ca="1">IFERROR(MATCH('자료입력 및 결과표시'!$C$62,OFFSET($R$3,$FQ260,,1000),0)+$FQ260,"")</f>
        <v/>
      </c>
      <c r="FR261" s="17" t="str">
        <f t="shared" ca="1" si="506"/>
        <v/>
      </c>
      <c r="FS261" s="17" t="str">
        <f t="shared" ca="1" si="507"/>
        <v/>
      </c>
      <c r="FT261" s="17" t="str">
        <f t="shared" ca="1" si="508"/>
        <v/>
      </c>
      <c r="FU261" s="17" t="str">
        <f t="shared" ca="1" si="509"/>
        <v/>
      </c>
      <c r="FV261" s="17" t="str">
        <f t="shared" ca="1" si="510"/>
        <v/>
      </c>
      <c r="FW261" s="17" t="str">
        <f t="shared" ca="1" si="511"/>
        <v/>
      </c>
      <c r="FX261" s="17" t="str">
        <f t="shared" ca="1" si="512"/>
        <v/>
      </c>
      <c r="FY261" s="17" t="str">
        <f t="shared" ca="1" si="513"/>
        <v/>
      </c>
      <c r="FZ261" s="17" t="str">
        <f t="shared" ca="1" si="514"/>
        <v/>
      </c>
      <c r="GA261" s="17" t="str">
        <f t="shared" ca="1" si="515"/>
        <v/>
      </c>
      <c r="GB261" s="17" t="str">
        <f t="shared" ca="1" si="516"/>
        <v/>
      </c>
      <c r="GC261" s="17" t="str">
        <f t="shared" ca="1" si="517"/>
        <v/>
      </c>
      <c r="GD261" s="17" t="str">
        <f t="shared" ca="1" si="518"/>
        <v/>
      </c>
      <c r="GE261" s="17" t="str">
        <f t="shared" ca="1" si="519"/>
        <v/>
      </c>
      <c r="GF261" s="17" t="str">
        <f t="shared" ca="1" si="520"/>
        <v/>
      </c>
      <c r="GG261" s="17" t="str">
        <f t="shared" ca="1" si="521"/>
        <v/>
      </c>
      <c r="GH261" s="17" t="str">
        <f t="shared" ca="1" si="522"/>
        <v/>
      </c>
      <c r="GI261" s="17" t="str">
        <f t="shared" ca="1" si="523"/>
        <v/>
      </c>
      <c r="GJ261" s="17" t="str">
        <f t="shared" ca="1" si="524"/>
        <v/>
      </c>
      <c r="GK261" s="17" t="str">
        <f t="shared" ca="1" si="525"/>
        <v/>
      </c>
      <c r="GL261" s="17" t="str">
        <f t="shared" ca="1" si="526"/>
        <v/>
      </c>
      <c r="GM261" s="17" t="str">
        <f t="shared" ca="1" si="527"/>
        <v/>
      </c>
      <c r="GN261" s="17" t="str">
        <f t="shared" ca="1" si="528"/>
        <v/>
      </c>
      <c r="GO261" s="17" t="str">
        <f t="shared" ca="1" si="529"/>
        <v/>
      </c>
      <c r="GP261" s="17" t="str">
        <f t="shared" ca="1" si="530"/>
        <v/>
      </c>
      <c r="GQ261" s="17" t="str">
        <f t="shared" ca="1" si="531"/>
        <v/>
      </c>
      <c r="GR261" s="17" t="str">
        <f t="shared" ca="1" si="532"/>
        <v/>
      </c>
      <c r="GS261" s="17" t="str">
        <f t="shared" ca="1" si="533"/>
        <v/>
      </c>
      <c r="GT261" s="17" t="str">
        <f t="shared" ca="1" si="534"/>
        <v/>
      </c>
      <c r="GU261" s="17" t="str">
        <f t="shared" ca="1" si="535"/>
        <v/>
      </c>
      <c r="GV261" s="17" t="str">
        <f t="shared" ca="1" si="536"/>
        <v/>
      </c>
      <c r="GW261" s="17" t="str">
        <f t="shared" ca="1" si="537"/>
        <v/>
      </c>
      <c r="GX261" s="17" t="str">
        <f t="shared" ca="1" si="538"/>
        <v/>
      </c>
      <c r="GY261" s="17" t="str">
        <f t="shared" ca="1" si="539"/>
        <v/>
      </c>
      <c r="GZ261" s="17" t="str">
        <f t="shared" ca="1" si="540"/>
        <v/>
      </c>
      <c r="HA261" s="17" t="str">
        <f t="shared" ca="1" si="541"/>
        <v/>
      </c>
      <c r="HB261" s="17" t="str">
        <f t="shared" ca="1" si="542"/>
        <v/>
      </c>
      <c r="HC261" s="17" t="str">
        <f t="shared" ca="1" si="543"/>
        <v/>
      </c>
      <c r="HD261" s="17" t="str">
        <f t="shared" ca="1" si="544"/>
        <v/>
      </c>
      <c r="HE261" s="17" t="str">
        <f t="shared" ca="1" si="545"/>
        <v/>
      </c>
      <c r="HF261" s="17" t="str">
        <f t="shared" ca="1" si="546"/>
        <v/>
      </c>
      <c r="HG261" s="17" t="str">
        <f t="shared" ca="1" si="547"/>
        <v/>
      </c>
      <c r="HH261" s="17" t="str">
        <f t="shared" ca="1" si="548"/>
        <v/>
      </c>
      <c r="HI261" s="17" t="str">
        <f t="shared" ca="1" si="549"/>
        <v/>
      </c>
      <c r="HJ261" s="17" t="str">
        <f t="shared" ca="1" si="550"/>
        <v/>
      </c>
      <c r="HK261" s="17" t="str">
        <f t="shared" ca="1" si="551"/>
        <v/>
      </c>
      <c r="HL261" s="17" t="str">
        <f t="shared" ca="1" si="552"/>
        <v/>
      </c>
      <c r="HM261" s="17" t="str">
        <f t="shared" ca="1" si="553"/>
        <v/>
      </c>
      <c r="HN261" s="17" t="str">
        <f t="shared" ca="1" si="554"/>
        <v/>
      </c>
      <c r="HO261" s="17" t="str">
        <f t="shared" ca="1" si="555"/>
        <v/>
      </c>
      <c r="HP261" s="17" t="str">
        <f t="shared" ca="1" si="556"/>
        <v/>
      </c>
      <c r="HQ261" s="17" t="str">
        <f t="shared" ca="1" si="557"/>
        <v/>
      </c>
      <c r="HR261" s="17" t="str">
        <f t="shared" ca="1" si="558"/>
        <v/>
      </c>
      <c r="HS261" s="17" t="str">
        <f t="shared" ca="1" si="559"/>
        <v/>
      </c>
      <c r="HT261" s="17" t="str">
        <f t="shared" ca="1" si="560"/>
        <v/>
      </c>
      <c r="HU261" s="17" t="str">
        <f t="shared" ca="1" si="561"/>
        <v/>
      </c>
      <c r="HV261" s="17" t="str">
        <f t="shared" ca="1" si="562"/>
        <v/>
      </c>
      <c r="HW261" s="17" t="str">
        <f t="shared" ca="1" si="563"/>
        <v/>
      </c>
      <c r="HX261" s="17" t="str">
        <f t="shared" ca="1" si="564"/>
        <v/>
      </c>
      <c r="HY261" s="17" t="str">
        <f t="shared" ca="1" si="565"/>
        <v/>
      </c>
      <c r="HZ261" s="17" t="str">
        <f t="shared" ca="1" si="566"/>
        <v/>
      </c>
      <c r="IA261" s="17" t="str">
        <f t="shared" ca="1" si="567"/>
        <v/>
      </c>
      <c r="IB261" s="17" t="str">
        <f t="shared" ca="1" si="568"/>
        <v/>
      </c>
      <c r="IC261" s="17" t="str">
        <f t="shared" ca="1" si="569"/>
        <v/>
      </c>
      <c r="ID261" s="17" t="str">
        <f t="shared" ca="1" si="570"/>
        <v/>
      </c>
      <c r="IE261" s="17" t="str">
        <f t="shared" ca="1" si="571"/>
        <v/>
      </c>
      <c r="IF261" s="17" t="str">
        <f t="shared" ca="1" si="572"/>
        <v/>
      </c>
      <c r="IG261" s="17" t="str">
        <f t="shared" ca="1" si="573"/>
        <v/>
      </c>
      <c r="IH261" s="17" t="str">
        <f t="shared" ca="1" si="574"/>
        <v/>
      </c>
      <c r="II261" s="17" t="str">
        <f t="shared" ca="1" si="575"/>
        <v/>
      </c>
      <c r="IJ261" s="17" t="str">
        <f t="shared" ca="1" si="576"/>
        <v/>
      </c>
      <c r="IK261" s="17" t="str">
        <f t="shared" ca="1" si="577"/>
        <v/>
      </c>
      <c r="IL261" s="17" t="str">
        <f t="shared" ca="1" si="578"/>
        <v/>
      </c>
      <c r="IM261" s="17" t="str">
        <f t="shared" ca="1" si="579"/>
        <v/>
      </c>
      <c r="IN261" s="17" t="str">
        <f t="shared" ca="1" si="580"/>
        <v/>
      </c>
      <c r="IO261" s="17" t="str">
        <f t="shared" ca="1" si="581"/>
        <v/>
      </c>
      <c r="IP261" s="17" t="str">
        <f t="shared" ca="1" si="582"/>
        <v/>
      </c>
      <c r="IQ261" s="17" t="str">
        <f t="shared" ca="1" si="583"/>
        <v/>
      </c>
      <c r="IR261" s="17" t="str">
        <f t="shared" ca="1" si="584"/>
        <v/>
      </c>
      <c r="IS261" s="17" t="str">
        <f t="shared" ca="1" si="585"/>
        <v/>
      </c>
      <c r="IT261" s="17" t="str">
        <f t="shared" ca="1" si="586"/>
        <v/>
      </c>
      <c r="IU261" s="17" t="str">
        <f t="shared" ca="1" si="587"/>
        <v/>
      </c>
      <c r="IV261" s="17" t="str">
        <f t="shared" ca="1" si="588"/>
        <v/>
      </c>
      <c r="IW261" s="17" t="str">
        <f t="shared" ca="1" si="589"/>
        <v/>
      </c>
      <c r="IX261" s="17" t="str">
        <f t="shared" ca="1" si="590"/>
        <v/>
      </c>
      <c r="IY261" s="17" t="str">
        <f t="shared" ca="1" si="591"/>
        <v/>
      </c>
      <c r="IZ261" s="17" t="str">
        <f t="shared" ca="1" si="592"/>
        <v/>
      </c>
      <c r="JA261" s="17" t="str">
        <f t="shared" ca="1" si="593"/>
        <v/>
      </c>
      <c r="JB261" s="17" t="str">
        <f t="shared" ca="1" si="594"/>
        <v/>
      </c>
      <c r="JC261" s="17" t="str">
        <f t="shared" ca="1" si="595"/>
        <v/>
      </c>
      <c r="JD261" s="17" t="str">
        <f t="shared" ca="1" si="596"/>
        <v/>
      </c>
      <c r="JE261" s="17" t="str">
        <f t="shared" ca="1" si="597"/>
        <v/>
      </c>
      <c r="JF261" s="17" t="str">
        <f t="shared" ca="1" si="598"/>
        <v/>
      </c>
      <c r="JG261" s="17" t="str">
        <f t="shared" ca="1" si="599"/>
        <v/>
      </c>
      <c r="JH261" s="17" t="str">
        <f t="shared" ca="1" si="600"/>
        <v/>
      </c>
      <c r="JI261" s="17" t="str">
        <f t="shared" ca="1" si="601"/>
        <v/>
      </c>
      <c r="JJ261" s="17" t="str">
        <f t="shared" ca="1" si="602"/>
        <v/>
      </c>
      <c r="JK261" s="17" t="str">
        <f t="shared" ca="1" si="603"/>
        <v/>
      </c>
      <c r="JL261" s="17" t="str">
        <f t="shared" ca="1" si="604"/>
        <v/>
      </c>
      <c r="JM261" s="17" t="str">
        <f t="shared" ca="1" si="605"/>
        <v/>
      </c>
    </row>
    <row r="262" spans="1:273">
      <c r="A262" s="17" t="str">
        <f t="shared" si="606"/>
        <v>\\\0</v>
      </c>
      <c r="B262" s="17" t="str">
        <f t="shared" si="607"/>
        <v>\\\0</v>
      </c>
      <c r="C262" s="17" t="str">
        <f t="shared" si="608"/>
        <v>\\\0</v>
      </c>
      <c r="D262" s="17" t="str">
        <f t="shared" si="609"/>
        <v>\\\0</v>
      </c>
      <c r="E262" s="17" t="str">
        <f t="shared" si="610"/>
        <v>\\\0</v>
      </c>
      <c r="F262" s="17" t="str">
        <f t="shared" si="611"/>
        <v>\\\0</v>
      </c>
      <c r="G262" s="17" t="str">
        <f t="shared" si="612"/>
        <v>\\\0</v>
      </c>
      <c r="H262" s="17" t="str">
        <f t="shared" si="613"/>
        <v>\\\0</v>
      </c>
      <c r="I262" s="17" t="str">
        <f t="shared" si="614"/>
        <v>\\\0</v>
      </c>
      <c r="J262" s="17" t="str">
        <f t="shared" si="615"/>
        <v>\\\0</v>
      </c>
      <c r="K262" s="17" t="str">
        <f t="shared" si="616"/>
        <v>\\\0</v>
      </c>
      <c r="L262" s="17" t="str">
        <f t="shared" si="617"/>
        <v>\\\0</v>
      </c>
      <c r="M262" s="17" t="str">
        <f t="shared" si="618"/>
        <v>\\\0</v>
      </c>
      <c r="N262" s="17" t="str">
        <f t="shared" si="619"/>
        <v>\\\0</v>
      </c>
      <c r="O262" s="17" t="str">
        <f t="shared" si="620"/>
        <v>\\\0</v>
      </c>
      <c r="P262" s="17" t="str">
        <f t="shared" si="621"/>
        <v>\\\0</v>
      </c>
      <c r="R262" s="17" t="str">
        <f t="shared" si="622"/>
        <v>\\</v>
      </c>
      <c r="S262" s="38"/>
      <c r="T262" s="39"/>
      <c r="U262" s="31"/>
      <c r="V262" s="32"/>
      <c r="W262" s="36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35"/>
      <c r="DS262" s="287"/>
      <c r="DT262" s="36"/>
      <c r="DU262" s="37"/>
      <c r="DV262" s="28">
        <f>IF(AND($S262='자료입력 및 결과표시'!$B$6,COUNTIF($W262:$DR262,'자료입력 및 결과표시'!$C$6)&gt;=1),IF(OR('자료입력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DW262" s="28">
        <f>IF(AND($S262='자료입력 및 결과표시'!$B$7,COUNTIF($W262:$DR262,'자료입력 및 결과표시'!$C$7)&gt;=1),IF(OR('자료입력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DX262" s="28">
        <f>IF(AND($S262='자료입력 및 결과표시'!$B$8,COUNTIF($W262:$DR262,'자료입력 및 결과표시'!$C$8)&gt;=1),IF(OR('자료입력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DY262" s="28">
        <f>IF(AND($S262='자료입력 및 결과표시'!$B$9,COUNTIF($W262:$DR262,'자료입력 및 결과표시'!$C$9)&gt;=1),IF(OR('자료입력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DZ262" s="28">
        <f>IF(AND($S262='자료입력 및 결과표시'!$B$10,COUNTIF($W262:$DR262,'자료입력 및 결과표시'!$C$10)&gt;=1),IF(OR('자료입력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A262" s="28">
        <f>IF(AND($S262='자료입력 및 결과표시'!$B$11,COUNTIF($W262:$DR262,'자료입력 및 결과표시'!$C$11)&gt;=1),IF(OR('자료입력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B262" s="28">
        <f>IF(AND($S262='자료입력 및 결과표시'!$B$12,COUNTIF($W262:$DR262,'자료입력 및 결과표시'!$C$12)&gt;=1),IF(OR('자료입력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C262" s="28">
        <f>IF(AND($S262='자료입력 및 결과표시'!$B$13,COUNTIF($W262:$DR262,'자료입력 및 결과표시'!$C$13)&gt;=1),IF(OR('자료입력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D262" s="28">
        <f>IF(AND($S262='자료입력 및 결과표시'!$B$14,COUNTIF($W262:$DR262,'자료입력 및 결과표시'!$C$14)&gt;=1),IF(OR('자료입력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E262" s="28">
        <f>IF(AND($S262='자료입력 및 결과표시'!$B$15,COUNTIF($W262:$DR262,'자료입력 및 결과표시'!$C$15)&gt;=1),IF(OR('자료입력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F262" s="28">
        <f>IF(AND($S262='자료입력 및 결과표시'!$B$16,COUNTIF($W262:$DR262,'자료입력 및 결과표시'!$C$16)&gt;=1),IF(OR('자료입력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G262" s="28">
        <f>IF(AND($S262='자료입력 및 결과표시'!$B$17,COUNTIF($W262:$DR262,'자료입력 및 결과표시'!$C$17)&gt;=1),IF(OR('자료입력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H262" s="28">
        <f>IF(AND($S262='자료입력 및 결과표시'!$B$18,COUNTIF($W262:$DR262,'자료입력 및 결과표시'!$C$18)&gt;=1),IF(OR('자료입력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I262" s="28">
        <f>IF(AND($S262='자료입력 및 결과표시'!$B$19,COUNTIF($W262:$DR262,'자료입력 및 결과표시'!$C$19)&gt;=1),IF(OR('자료입력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J262" s="28">
        <f>IF(AND($S262='자료입력 및 결과표시'!$B$20,COUNTIF($W262:$DR262,'자료입력 및 결과표시'!$C$20)&gt;=1),IF(OR('자료입력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K262" s="28">
        <f>IF(AND($S262='자료입력 및 결과표시'!$B$21,COUNTIF($W262:$DR262,'자료입력 및 결과표시'!$C$21)&gt;=1),IF(OR('자료입력 및 결과표시'!$B$4+90&gt;=$V262,'자료입력 및 결과표시'!$B$4&lt;$U262),0,IF($V262-'자료입력 및 결과표시'!$B$4-90&gt;='자료입력 및 결과표시'!$E$4,'자료입력 및 결과표시'!$E$4,$V262-'자료입력 및 결과표시'!$B$4-90)),0)</f>
        <v>0</v>
      </c>
      <c r="EL262" s="17">
        <f>IF(AND(S262='자료입력 및 결과표시'!$B$6,COUNTIF('업무중복도(데이터 입력)'!$W262:$DR262,'자료입력 및 결과표시'!$C$6)&gt;=1),1,0)</f>
        <v>0</v>
      </c>
      <c r="EM262" s="17">
        <f>IF(AND(S262='자료입력 및 결과표시'!$B$7,COUNTIF('업무중복도(데이터 입력)'!$W262:$DR262,'자료입력 및 결과표시'!$C$7)&gt;=1),2,0)</f>
        <v>0</v>
      </c>
      <c r="EN262" s="17">
        <f>IF(AND(S262='자료입력 및 결과표시'!$B$8,COUNTIF('업무중복도(데이터 입력)'!$W262:$DR262,'자료입력 및 결과표시'!$C$8)&gt;=1),3,0)</f>
        <v>0</v>
      </c>
      <c r="EO262" s="17">
        <f>IF(AND(S262='자료입력 및 결과표시'!$B$9,COUNTIF('업무중복도(데이터 입력)'!$W262:$DR262,'자료입력 및 결과표시'!$C$9)&gt;=1),4,0)</f>
        <v>0</v>
      </c>
      <c r="EP262" s="17">
        <f>IF(AND(S262='자료입력 및 결과표시'!$B$10,COUNTIF('업무중복도(데이터 입력)'!$W262:$DR262,'자료입력 및 결과표시'!$C$10)&gt;=1),5,0)</f>
        <v>0</v>
      </c>
      <c r="EQ262" s="17">
        <f>IF(AND(S262='자료입력 및 결과표시'!$B$11,COUNTIF('업무중복도(데이터 입력)'!$W262:$DR262,'자료입력 및 결과표시'!$C$11)&gt;=1),6,0)</f>
        <v>0</v>
      </c>
      <c r="ER262" s="17">
        <f>IF(AND(S262='자료입력 및 결과표시'!$B$12,COUNTIF('업무중복도(데이터 입력)'!$W262:$DR262,'자료입력 및 결과표시'!$C$12)&gt;=1),7,0)</f>
        <v>0</v>
      </c>
      <c r="ES262" s="17">
        <f>IF(AND(S262='자료입력 및 결과표시'!$B$13,COUNTIF('업무중복도(데이터 입력)'!$W262:$DR262,'자료입력 및 결과표시'!$C$13)&gt;=1),8,0)</f>
        <v>0</v>
      </c>
      <c r="ET262" s="17">
        <f>IF(AND(S262='자료입력 및 결과표시'!$B$14,COUNTIF('업무중복도(데이터 입력)'!$W262:$DR262,'자료입력 및 결과표시'!$C$14)&gt;=1),9,0)</f>
        <v>0</v>
      </c>
      <c r="EU262" s="17">
        <f>IF(AND(S262='자료입력 및 결과표시'!$B$15,COUNTIF('업무중복도(데이터 입력)'!$W262:$DR262,'자료입력 및 결과표시'!$C$15)&gt;=1),10,0)</f>
        <v>0</v>
      </c>
      <c r="EV262" s="17">
        <f>IF(AND(S262='자료입력 및 결과표시'!$B$16,COUNTIF('업무중복도(데이터 입력)'!$W262:$DR262,'자료입력 및 결과표시'!$C$16)&gt;=1),11,0)</f>
        <v>0</v>
      </c>
      <c r="EW262" s="17">
        <f>IF(AND(S262='자료입력 및 결과표시'!$B$17,COUNTIF('업무중복도(데이터 입력)'!$W262:$DR262,'자료입력 및 결과표시'!$C$17)&gt;=1),12,0)</f>
        <v>0</v>
      </c>
      <c r="EX262" s="17">
        <f>IF(AND(S262='자료입력 및 결과표시'!$B$18,COUNTIF('업무중복도(데이터 입력)'!$W262:$DR262,'자료입력 및 결과표시'!$C$18)&gt;=1),13,0)</f>
        <v>0</v>
      </c>
      <c r="EY262" s="17">
        <f>IF(AND(S262='자료입력 및 결과표시'!$B$19,COUNTIF('업무중복도(데이터 입력)'!$W262:$DR262,'자료입력 및 결과표시'!$C$19)&gt;=1),14,0)</f>
        <v>0</v>
      </c>
      <c r="EZ262" s="17">
        <f>IF(AND(S262='자료입력 및 결과표시'!$B$20,COUNTIF('업무중복도(데이터 입력)'!$W262:$DR262,'자료입력 및 결과표시'!$C$20)&gt;=1),15,0)</f>
        <v>0</v>
      </c>
      <c r="FA262" s="17">
        <f>IF(AND(S262='자료입력 및 결과표시'!$B$21,COUNTIF('업무중복도(데이터 입력)'!$W262:$DR262,'자료입력 및 결과표시'!$C$21)&gt;=1),16,0)</f>
        <v>0</v>
      </c>
      <c r="FD262" s="270" t="str">
        <f ca="1">IFERROR(MATCH('자료입력 및 결과표시'!$C$62,OFFSET($R$3,$FD261,,1000),0)+$FD261,"")</f>
        <v/>
      </c>
      <c r="FE262" s="271" t="str">
        <f t="shared" ca="1" si="623"/>
        <v/>
      </c>
      <c r="FK262" s="17">
        <f t="shared" si="624"/>
        <v>0</v>
      </c>
      <c r="FO262"/>
      <c r="FP262" s="17" t="str">
        <f t="shared" ca="1" si="625"/>
        <v/>
      </c>
      <c r="FQ262" s="270" t="str">
        <f ca="1">IFERROR(MATCH('자료입력 및 결과표시'!$C$62,OFFSET($R$3,$FQ261,,1000),0)+$FQ261,"")</f>
        <v/>
      </c>
      <c r="FR262" s="17" t="str">
        <f t="shared" ca="1" si="506"/>
        <v/>
      </c>
      <c r="FS262" s="17" t="str">
        <f t="shared" ca="1" si="507"/>
        <v/>
      </c>
      <c r="FT262" s="17" t="str">
        <f t="shared" ca="1" si="508"/>
        <v/>
      </c>
      <c r="FU262" s="17" t="str">
        <f t="shared" ca="1" si="509"/>
        <v/>
      </c>
      <c r="FV262" s="17" t="str">
        <f t="shared" ca="1" si="510"/>
        <v/>
      </c>
      <c r="FW262" s="17" t="str">
        <f t="shared" ca="1" si="511"/>
        <v/>
      </c>
      <c r="FX262" s="17" t="str">
        <f t="shared" ca="1" si="512"/>
        <v/>
      </c>
      <c r="FY262" s="17" t="str">
        <f t="shared" ca="1" si="513"/>
        <v/>
      </c>
      <c r="FZ262" s="17" t="str">
        <f t="shared" ca="1" si="514"/>
        <v/>
      </c>
      <c r="GA262" s="17" t="str">
        <f t="shared" ca="1" si="515"/>
        <v/>
      </c>
      <c r="GB262" s="17" t="str">
        <f t="shared" ca="1" si="516"/>
        <v/>
      </c>
      <c r="GC262" s="17" t="str">
        <f t="shared" ca="1" si="517"/>
        <v/>
      </c>
      <c r="GD262" s="17" t="str">
        <f t="shared" ca="1" si="518"/>
        <v/>
      </c>
      <c r="GE262" s="17" t="str">
        <f t="shared" ca="1" si="519"/>
        <v/>
      </c>
      <c r="GF262" s="17" t="str">
        <f t="shared" ca="1" si="520"/>
        <v/>
      </c>
      <c r="GG262" s="17" t="str">
        <f t="shared" ca="1" si="521"/>
        <v/>
      </c>
      <c r="GH262" s="17" t="str">
        <f t="shared" ca="1" si="522"/>
        <v/>
      </c>
      <c r="GI262" s="17" t="str">
        <f t="shared" ca="1" si="523"/>
        <v/>
      </c>
      <c r="GJ262" s="17" t="str">
        <f t="shared" ca="1" si="524"/>
        <v/>
      </c>
      <c r="GK262" s="17" t="str">
        <f t="shared" ca="1" si="525"/>
        <v/>
      </c>
      <c r="GL262" s="17" t="str">
        <f t="shared" ca="1" si="526"/>
        <v/>
      </c>
      <c r="GM262" s="17" t="str">
        <f t="shared" ca="1" si="527"/>
        <v/>
      </c>
      <c r="GN262" s="17" t="str">
        <f t="shared" ca="1" si="528"/>
        <v/>
      </c>
      <c r="GO262" s="17" t="str">
        <f t="shared" ca="1" si="529"/>
        <v/>
      </c>
      <c r="GP262" s="17" t="str">
        <f t="shared" ca="1" si="530"/>
        <v/>
      </c>
      <c r="GQ262" s="17" t="str">
        <f t="shared" ca="1" si="531"/>
        <v/>
      </c>
      <c r="GR262" s="17" t="str">
        <f t="shared" ca="1" si="532"/>
        <v/>
      </c>
      <c r="GS262" s="17" t="str">
        <f t="shared" ca="1" si="533"/>
        <v/>
      </c>
      <c r="GT262" s="17" t="str">
        <f t="shared" ca="1" si="534"/>
        <v/>
      </c>
      <c r="GU262" s="17" t="str">
        <f t="shared" ca="1" si="535"/>
        <v/>
      </c>
      <c r="GV262" s="17" t="str">
        <f t="shared" ca="1" si="536"/>
        <v/>
      </c>
      <c r="GW262" s="17" t="str">
        <f t="shared" ca="1" si="537"/>
        <v/>
      </c>
      <c r="GX262" s="17" t="str">
        <f t="shared" ca="1" si="538"/>
        <v/>
      </c>
      <c r="GY262" s="17" t="str">
        <f t="shared" ca="1" si="539"/>
        <v/>
      </c>
      <c r="GZ262" s="17" t="str">
        <f t="shared" ca="1" si="540"/>
        <v/>
      </c>
      <c r="HA262" s="17" t="str">
        <f t="shared" ca="1" si="541"/>
        <v/>
      </c>
      <c r="HB262" s="17" t="str">
        <f t="shared" ca="1" si="542"/>
        <v/>
      </c>
      <c r="HC262" s="17" t="str">
        <f t="shared" ca="1" si="543"/>
        <v/>
      </c>
      <c r="HD262" s="17" t="str">
        <f t="shared" ca="1" si="544"/>
        <v/>
      </c>
      <c r="HE262" s="17" t="str">
        <f t="shared" ca="1" si="545"/>
        <v/>
      </c>
      <c r="HF262" s="17" t="str">
        <f t="shared" ca="1" si="546"/>
        <v/>
      </c>
      <c r="HG262" s="17" t="str">
        <f t="shared" ca="1" si="547"/>
        <v/>
      </c>
      <c r="HH262" s="17" t="str">
        <f t="shared" ca="1" si="548"/>
        <v/>
      </c>
      <c r="HI262" s="17" t="str">
        <f t="shared" ca="1" si="549"/>
        <v/>
      </c>
      <c r="HJ262" s="17" t="str">
        <f t="shared" ca="1" si="550"/>
        <v/>
      </c>
      <c r="HK262" s="17" t="str">
        <f t="shared" ca="1" si="551"/>
        <v/>
      </c>
      <c r="HL262" s="17" t="str">
        <f t="shared" ca="1" si="552"/>
        <v/>
      </c>
      <c r="HM262" s="17" t="str">
        <f t="shared" ca="1" si="553"/>
        <v/>
      </c>
      <c r="HN262" s="17" t="str">
        <f t="shared" ca="1" si="554"/>
        <v/>
      </c>
      <c r="HO262" s="17" t="str">
        <f t="shared" ca="1" si="555"/>
        <v/>
      </c>
      <c r="HP262" s="17" t="str">
        <f t="shared" ca="1" si="556"/>
        <v/>
      </c>
      <c r="HQ262" s="17" t="str">
        <f t="shared" ca="1" si="557"/>
        <v/>
      </c>
      <c r="HR262" s="17" t="str">
        <f t="shared" ca="1" si="558"/>
        <v/>
      </c>
      <c r="HS262" s="17" t="str">
        <f t="shared" ca="1" si="559"/>
        <v/>
      </c>
      <c r="HT262" s="17" t="str">
        <f t="shared" ca="1" si="560"/>
        <v/>
      </c>
      <c r="HU262" s="17" t="str">
        <f t="shared" ca="1" si="561"/>
        <v/>
      </c>
      <c r="HV262" s="17" t="str">
        <f t="shared" ca="1" si="562"/>
        <v/>
      </c>
      <c r="HW262" s="17" t="str">
        <f t="shared" ca="1" si="563"/>
        <v/>
      </c>
      <c r="HX262" s="17" t="str">
        <f t="shared" ca="1" si="564"/>
        <v/>
      </c>
      <c r="HY262" s="17" t="str">
        <f t="shared" ca="1" si="565"/>
        <v/>
      </c>
      <c r="HZ262" s="17" t="str">
        <f t="shared" ca="1" si="566"/>
        <v/>
      </c>
      <c r="IA262" s="17" t="str">
        <f t="shared" ca="1" si="567"/>
        <v/>
      </c>
      <c r="IB262" s="17" t="str">
        <f t="shared" ca="1" si="568"/>
        <v/>
      </c>
      <c r="IC262" s="17" t="str">
        <f t="shared" ca="1" si="569"/>
        <v/>
      </c>
      <c r="ID262" s="17" t="str">
        <f t="shared" ca="1" si="570"/>
        <v/>
      </c>
      <c r="IE262" s="17" t="str">
        <f t="shared" ca="1" si="571"/>
        <v/>
      </c>
      <c r="IF262" s="17" t="str">
        <f t="shared" ca="1" si="572"/>
        <v/>
      </c>
      <c r="IG262" s="17" t="str">
        <f t="shared" ca="1" si="573"/>
        <v/>
      </c>
      <c r="IH262" s="17" t="str">
        <f t="shared" ca="1" si="574"/>
        <v/>
      </c>
      <c r="II262" s="17" t="str">
        <f t="shared" ca="1" si="575"/>
        <v/>
      </c>
      <c r="IJ262" s="17" t="str">
        <f t="shared" ca="1" si="576"/>
        <v/>
      </c>
      <c r="IK262" s="17" t="str">
        <f t="shared" ca="1" si="577"/>
        <v/>
      </c>
      <c r="IL262" s="17" t="str">
        <f t="shared" ca="1" si="578"/>
        <v/>
      </c>
      <c r="IM262" s="17" t="str">
        <f t="shared" ca="1" si="579"/>
        <v/>
      </c>
      <c r="IN262" s="17" t="str">
        <f t="shared" ca="1" si="580"/>
        <v/>
      </c>
      <c r="IO262" s="17" t="str">
        <f t="shared" ca="1" si="581"/>
        <v/>
      </c>
      <c r="IP262" s="17" t="str">
        <f t="shared" ca="1" si="582"/>
        <v/>
      </c>
      <c r="IQ262" s="17" t="str">
        <f t="shared" ca="1" si="583"/>
        <v/>
      </c>
      <c r="IR262" s="17" t="str">
        <f t="shared" ca="1" si="584"/>
        <v/>
      </c>
      <c r="IS262" s="17" t="str">
        <f t="shared" ca="1" si="585"/>
        <v/>
      </c>
      <c r="IT262" s="17" t="str">
        <f t="shared" ca="1" si="586"/>
        <v/>
      </c>
      <c r="IU262" s="17" t="str">
        <f t="shared" ca="1" si="587"/>
        <v/>
      </c>
      <c r="IV262" s="17" t="str">
        <f t="shared" ca="1" si="588"/>
        <v/>
      </c>
      <c r="IW262" s="17" t="str">
        <f t="shared" ca="1" si="589"/>
        <v/>
      </c>
      <c r="IX262" s="17" t="str">
        <f t="shared" ca="1" si="590"/>
        <v/>
      </c>
      <c r="IY262" s="17" t="str">
        <f t="shared" ca="1" si="591"/>
        <v/>
      </c>
      <c r="IZ262" s="17" t="str">
        <f t="shared" ca="1" si="592"/>
        <v/>
      </c>
      <c r="JA262" s="17" t="str">
        <f t="shared" ca="1" si="593"/>
        <v/>
      </c>
      <c r="JB262" s="17" t="str">
        <f t="shared" ca="1" si="594"/>
        <v/>
      </c>
      <c r="JC262" s="17" t="str">
        <f t="shared" ca="1" si="595"/>
        <v/>
      </c>
      <c r="JD262" s="17" t="str">
        <f t="shared" ca="1" si="596"/>
        <v/>
      </c>
      <c r="JE262" s="17" t="str">
        <f t="shared" ca="1" si="597"/>
        <v/>
      </c>
      <c r="JF262" s="17" t="str">
        <f t="shared" ca="1" si="598"/>
        <v/>
      </c>
      <c r="JG262" s="17" t="str">
        <f t="shared" ca="1" si="599"/>
        <v/>
      </c>
      <c r="JH262" s="17" t="str">
        <f t="shared" ca="1" si="600"/>
        <v/>
      </c>
      <c r="JI262" s="17" t="str">
        <f t="shared" ca="1" si="601"/>
        <v/>
      </c>
      <c r="JJ262" s="17" t="str">
        <f t="shared" ca="1" si="602"/>
        <v/>
      </c>
      <c r="JK262" s="17" t="str">
        <f t="shared" ca="1" si="603"/>
        <v/>
      </c>
      <c r="JL262" s="17" t="str">
        <f t="shared" ca="1" si="604"/>
        <v/>
      </c>
      <c r="JM262" s="17" t="str">
        <f t="shared" ca="1" si="605"/>
        <v/>
      </c>
    </row>
    <row r="263" spans="1:273">
      <c r="A263" s="17" t="str">
        <f t="shared" si="606"/>
        <v>\\\0</v>
      </c>
      <c r="B263" s="17" t="str">
        <f t="shared" si="607"/>
        <v>\\\0</v>
      </c>
      <c r="C263" s="17" t="str">
        <f t="shared" si="608"/>
        <v>\\\0</v>
      </c>
      <c r="D263" s="17" t="str">
        <f t="shared" si="609"/>
        <v>\\\0</v>
      </c>
      <c r="E263" s="17" t="str">
        <f t="shared" si="610"/>
        <v>\\\0</v>
      </c>
      <c r="F263" s="17" t="str">
        <f t="shared" si="611"/>
        <v>\\\0</v>
      </c>
      <c r="G263" s="17" t="str">
        <f t="shared" si="612"/>
        <v>\\\0</v>
      </c>
      <c r="H263" s="17" t="str">
        <f t="shared" si="613"/>
        <v>\\\0</v>
      </c>
      <c r="I263" s="17" t="str">
        <f t="shared" si="614"/>
        <v>\\\0</v>
      </c>
      <c r="J263" s="17" t="str">
        <f t="shared" si="615"/>
        <v>\\\0</v>
      </c>
      <c r="K263" s="17" t="str">
        <f t="shared" si="616"/>
        <v>\\\0</v>
      </c>
      <c r="L263" s="17" t="str">
        <f t="shared" si="617"/>
        <v>\\\0</v>
      </c>
      <c r="M263" s="17" t="str">
        <f t="shared" si="618"/>
        <v>\\\0</v>
      </c>
      <c r="N263" s="17" t="str">
        <f t="shared" si="619"/>
        <v>\\\0</v>
      </c>
      <c r="O263" s="17" t="str">
        <f t="shared" si="620"/>
        <v>\\\0</v>
      </c>
      <c r="P263" s="17" t="str">
        <f t="shared" si="621"/>
        <v>\\\0</v>
      </c>
      <c r="R263" s="17" t="str">
        <f t="shared" si="622"/>
        <v>\\</v>
      </c>
      <c r="S263" s="38"/>
      <c r="T263" s="39"/>
      <c r="U263" s="31"/>
      <c r="V263" s="32"/>
      <c r="W263" s="36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35"/>
      <c r="DS263" s="287"/>
      <c r="DT263" s="36"/>
      <c r="DU263" s="37"/>
      <c r="DV263" s="28">
        <f>IF(AND($S263='자료입력 및 결과표시'!$B$6,COUNTIF($W263:$DR263,'자료입력 및 결과표시'!$C$6)&gt;=1),IF(OR('자료입력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DW263" s="28">
        <f>IF(AND($S263='자료입력 및 결과표시'!$B$7,COUNTIF($W263:$DR263,'자료입력 및 결과표시'!$C$7)&gt;=1),IF(OR('자료입력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DX263" s="28">
        <f>IF(AND($S263='자료입력 및 결과표시'!$B$8,COUNTIF($W263:$DR263,'자료입력 및 결과표시'!$C$8)&gt;=1),IF(OR('자료입력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DY263" s="28">
        <f>IF(AND($S263='자료입력 및 결과표시'!$B$9,COUNTIF($W263:$DR263,'자료입력 및 결과표시'!$C$9)&gt;=1),IF(OR('자료입력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DZ263" s="28">
        <f>IF(AND($S263='자료입력 및 결과표시'!$B$10,COUNTIF($W263:$DR263,'자료입력 및 결과표시'!$C$10)&gt;=1),IF(OR('자료입력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A263" s="28">
        <f>IF(AND($S263='자료입력 및 결과표시'!$B$11,COUNTIF($W263:$DR263,'자료입력 및 결과표시'!$C$11)&gt;=1),IF(OR('자료입력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B263" s="28">
        <f>IF(AND($S263='자료입력 및 결과표시'!$B$12,COUNTIF($W263:$DR263,'자료입력 및 결과표시'!$C$12)&gt;=1),IF(OR('자료입력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C263" s="28">
        <f>IF(AND($S263='자료입력 및 결과표시'!$B$13,COUNTIF($W263:$DR263,'자료입력 및 결과표시'!$C$13)&gt;=1),IF(OR('자료입력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D263" s="28">
        <f>IF(AND($S263='자료입력 및 결과표시'!$B$14,COUNTIF($W263:$DR263,'자료입력 및 결과표시'!$C$14)&gt;=1),IF(OR('자료입력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E263" s="28">
        <f>IF(AND($S263='자료입력 및 결과표시'!$B$15,COUNTIF($W263:$DR263,'자료입력 및 결과표시'!$C$15)&gt;=1),IF(OR('자료입력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F263" s="28">
        <f>IF(AND($S263='자료입력 및 결과표시'!$B$16,COUNTIF($W263:$DR263,'자료입력 및 결과표시'!$C$16)&gt;=1),IF(OR('자료입력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G263" s="28">
        <f>IF(AND($S263='자료입력 및 결과표시'!$B$17,COUNTIF($W263:$DR263,'자료입력 및 결과표시'!$C$17)&gt;=1),IF(OR('자료입력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H263" s="28">
        <f>IF(AND($S263='자료입력 및 결과표시'!$B$18,COUNTIF($W263:$DR263,'자료입력 및 결과표시'!$C$18)&gt;=1),IF(OR('자료입력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I263" s="28">
        <f>IF(AND($S263='자료입력 및 결과표시'!$B$19,COUNTIF($W263:$DR263,'자료입력 및 결과표시'!$C$19)&gt;=1),IF(OR('자료입력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J263" s="28">
        <f>IF(AND($S263='자료입력 및 결과표시'!$B$20,COUNTIF($W263:$DR263,'자료입력 및 결과표시'!$C$20)&gt;=1),IF(OR('자료입력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K263" s="28">
        <f>IF(AND($S263='자료입력 및 결과표시'!$B$21,COUNTIF($W263:$DR263,'자료입력 및 결과표시'!$C$21)&gt;=1),IF(OR('자료입력 및 결과표시'!$B$4+90&gt;=$V263,'자료입력 및 결과표시'!$B$4&lt;$U263),0,IF($V263-'자료입력 및 결과표시'!$B$4-90&gt;='자료입력 및 결과표시'!$E$4,'자료입력 및 결과표시'!$E$4,$V263-'자료입력 및 결과표시'!$B$4-90)),0)</f>
        <v>0</v>
      </c>
      <c r="EL263" s="17">
        <f>IF(AND(S263='자료입력 및 결과표시'!$B$6,COUNTIF('업무중복도(데이터 입력)'!$W263:$DR263,'자료입력 및 결과표시'!$C$6)&gt;=1),1,0)</f>
        <v>0</v>
      </c>
      <c r="EM263" s="17">
        <f>IF(AND(S263='자료입력 및 결과표시'!$B$7,COUNTIF('업무중복도(데이터 입력)'!$W263:$DR263,'자료입력 및 결과표시'!$C$7)&gt;=1),2,0)</f>
        <v>0</v>
      </c>
      <c r="EN263" s="17">
        <f>IF(AND(S263='자료입력 및 결과표시'!$B$8,COUNTIF('업무중복도(데이터 입력)'!$W263:$DR263,'자료입력 및 결과표시'!$C$8)&gt;=1),3,0)</f>
        <v>0</v>
      </c>
      <c r="EO263" s="17">
        <f>IF(AND(S263='자료입력 및 결과표시'!$B$9,COUNTIF('업무중복도(데이터 입력)'!$W263:$DR263,'자료입력 및 결과표시'!$C$9)&gt;=1),4,0)</f>
        <v>0</v>
      </c>
      <c r="EP263" s="17">
        <f>IF(AND(S263='자료입력 및 결과표시'!$B$10,COUNTIF('업무중복도(데이터 입력)'!$W263:$DR263,'자료입력 및 결과표시'!$C$10)&gt;=1),5,0)</f>
        <v>0</v>
      </c>
      <c r="EQ263" s="17">
        <f>IF(AND(S263='자료입력 및 결과표시'!$B$11,COUNTIF('업무중복도(데이터 입력)'!$W263:$DR263,'자료입력 및 결과표시'!$C$11)&gt;=1),6,0)</f>
        <v>0</v>
      </c>
      <c r="ER263" s="17">
        <f>IF(AND(S263='자료입력 및 결과표시'!$B$12,COUNTIF('업무중복도(데이터 입력)'!$W263:$DR263,'자료입력 및 결과표시'!$C$12)&gt;=1),7,0)</f>
        <v>0</v>
      </c>
      <c r="ES263" s="17">
        <f>IF(AND(S263='자료입력 및 결과표시'!$B$13,COUNTIF('업무중복도(데이터 입력)'!$W263:$DR263,'자료입력 및 결과표시'!$C$13)&gt;=1),8,0)</f>
        <v>0</v>
      </c>
      <c r="ET263" s="17">
        <f>IF(AND(S263='자료입력 및 결과표시'!$B$14,COUNTIF('업무중복도(데이터 입력)'!$W263:$DR263,'자료입력 및 결과표시'!$C$14)&gt;=1),9,0)</f>
        <v>0</v>
      </c>
      <c r="EU263" s="17">
        <f>IF(AND(S263='자료입력 및 결과표시'!$B$15,COUNTIF('업무중복도(데이터 입력)'!$W263:$DR263,'자료입력 및 결과표시'!$C$15)&gt;=1),10,0)</f>
        <v>0</v>
      </c>
      <c r="EV263" s="17">
        <f>IF(AND(S263='자료입력 및 결과표시'!$B$16,COUNTIF('업무중복도(데이터 입력)'!$W263:$DR263,'자료입력 및 결과표시'!$C$16)&gt;=1),11,0)</f>
        <v>0</v>
      </c>
      <c r="EW263" s="17">
        <f>IF(AND(S263='자료입력 및 결과표시'!$B$17,COUNTIF('업무중복도(데이터 입력)'!$W263:$DR263,'자료입력 및 결과표시'!$C$17)&gt;=1),12,0)</f>
        <v>0</v>
      </c>
      <c r="EX263" s="17">
        <f>IF(AND(S263='자료입력 및 결과표시'!$B$18,COUNTIF('업무중복도(데이터 입력)'!$W263:$DR263,'자료입력 및 결과표시'!$C$18)&gt;=1),13,0)</f>
        <v>0</v>
      </c>
      <c r="EY263" s="17">
        <f>IF(AND(S263='자료입력 및 결과표시'!$B$19,COUNTIF('업무중복도(데이터 입력)'!$W263:$DR263,'자료입력 및 결과표시'!$C$19)&gt;=1),14,0)</f>
        <v>0</v>
      </c>
      <c r="EZ263" s="17">
        <f>IF(AND(S263='자료입력 및 결과표시'!$B$20,COUNTIF('업무중복도(데이터 입력)'!$W263:$DR263,'자료입력 및 결과표시'!$C$20)&gt;=1),15,0)</f>
        <v>0</v>
      </c>
      <c r="FA263" s="17">
        <f>IF(AND(S263='자료입력 및 결과표시'!$B$21,COUNTIF('업무중복도(데이터 입력)'!$W263:$DR263,'자료입력 및 결과표시'!$C$21)&gt;=1),16,0)</f>
        <v>0</v>
      </c>
      <c r="FD263" s="270" t="str">
        <f ca="1">IFERROR(MATCH('자료입력 및 결과표시'!$C$62,OFFSET($R$3,$FD262,,1000),0)+$FD262,"")</f>
        <v/>
      </c>
      <c r="FE263" s="271" t="str">
        <f t="shared" ca="1" si="623"/>
        <v/>
      </c>
      <c r="FK263" s="17">
        <f t="shared" si="624"/>
        <v>0</v>
      </c>
      <c r="FO263"/>
      <c r="FP263" s="17" t="str">
        <f t="shared" ca="1" si="625"/>
        <v/>
      </c>
      <c r="FQ263" s="270" t="str">
        <f ca="1">IFERROR(MATCH('자료입력 및 결과표시'!$C$62,OFFSET($R$3,$FQ262,,1000),0)+$FQ262,"")</f>
        <v/>
      </c>
      <c r="FR263" s="17" t="str">
        <f t="shared" ca="1" si="506"/>
        <v/>
      </c>
      <c r="FS263" s="17" t="str">
        <f t="shared" ca="1" si="507"/>
        <v/>
      </c>
      <c r="FT263" s="17" t="str">
        <f t="shared" ca="1" si="508"/>
        <v/>
      </c>
      <c r="FU263" s="17" t="str">
        <f t="shared" ca="1" si="509"/>
        <v/>
      </c>
      <c r="FV263" s="17" t="str">
        <f t="shared" ca="1" si="510"/>
        <v/>
      </c>
      <c r="FW263" s="17" t="str">
        <f t="shared" ca="1" si="511"/>
        <v/>
      </c>
      <c r="FX263" s="17" t="str">
        <f t="shared" ca="1" si="512"/>
        <v/>
      </c>
      <c r="FY263" s="17" t="str">
        <f t="shared" ca="1" si="513"/>
        <v/>
      </c>
      <c r="FZ263" s="17" t="str">
        <f t="shared" ca="1" si="514"/>
        <v/>
      </c>
      <c r="GA263" s="17" t="str">
        <f t="shared" ca="1" si="515"/>
        <v/>
      </c>
      <c r="GB263" s="17" t="str">
        <f t="shared" ca="1" si="516"/>
        <v/>
      </c>
      <c r="GC263" s="17" t="str">
        <f t="shared" ca="1" si="517"/>
        <v/>
      </c>
      <c r="GD263" s="17" t="str">
        <f t="shared" ca="1" si="518"/>
        <v/>
      </c>
      <c r="GE263" s="17" t="str">
        <f t="shared" ca="1" si="519"/>
        <v/>
      </c>
      <c r="GF263" s="17" t="str">
        <f t="shared" ca="1" si="520"/>
        <v/>
      </c>
      <c r="GG263" s="17" t="str">
        <f t="shared" ca="1" si="521"/>
        <v/>
      </c>
      <c r="GH263" s="17" t="str">
        <f t="shared" ca="1" si="522"/>
        <v/>
      </c>
      <c r="GI263" s="17" t="str">
        <f t="shared" ca="1" si="523"/>
        <v/>
      </c>
      <c r="GJ263" s="17" t="str">
        <f t="shared" ca="1" si="524"/>
        <v/>
      </c>
      <c r="GK263" s="17" t="str">
        <f t="shared" ca="1" si="525"/>
        <v/>
      </c>
      <c r="GL263" s="17" t="str">
        <f t="shared" ca="1" si="526"/>
        <v/>
      </c>
      <c r="GM263" s="17" t="str">
        <f t="shared" ca="1" si="527"/>
        <v/>
      </c>
      <c r="GN263" s="17" t="str">
        <f t="shared" ca="1" si="528"/>
        <v/>
      </c>
      <c r="GO263" s="17" t="str">
        <f t="shared" ca="1" si="529"/>
        <v/>
      </c>
      <c r="GP263" s="17" t="str">
        <f t="shared" ca="1" si="530"/>
        <v/>
      </c>
      <c r="GQ263" s="17" t="str">
        <f t="shared" ca="1" si="531"/>
        <v/>
      </c>
      <c r="GR263" s="17" t="str">
        <f t="shared" ca="1" si="532"/>
        <v/>
      </c>
      <c r="GS263" s="17" t="str">
        <f t="shared" ca="1" si="533"/>
        <v/>
      </c>
      <c r="GT263" s="17" t="str">
        <f t="shared" ca="1" si="534"/>
        <v/>
      </c>
      <c r="GU263" s="17" t="str">
        <f t="shared" ca="1" si="535"/>
        <v/>
      </c>
      <c r="GV263" s="17" t="str">
        <f t="shared" ca="1" si="536"/>
        <v/>
      </c>
      <c r="GW263" s="17" t="str">
        <f t="shared" ca="1" si="537"/>
        <v/>
      </c>
      <c r="GX263" s="17" t="str">
        <f t="shared" ca="1" si="538"/>
        <v/>
      </c>
      <c r="GY263" s="17" t="str">
        <f t="shared" ca="1" si="539"/>
        <v/>
      </c>
      <c r="GZ263" s="17" t="str">
        <f t="shared" ca="1" si="540"/>
        <v/>
      </c>
      <c r="HA263" s="17" t="str">
        <f t="shared" ca="1" si="541"/>
        <v/>
      </c>
      <c r="HB263" s="17" t="str">
        <f t="shared" ca="1" si="542"/>
        <v/>
      </c>
      <c r="HC263" s="17" t="str">
        <f t="shared" ca="1" si="543"/>
        <v/>
      </c>
      <c r="HD263" s="17" t="str">
        <f t="shared" ca="1" si="544"/>
        <v/>
      </c>
      <c r="HE263" s="17" t="str">
        <f t="shared" ca="1" si="545"/>
        <v/>
      </c>
      <c r="HF263" s="17" t="str">
        <f t="shared" ca="1" si="546"/>
        <v/>
      </c>
      <c r="HG263" s="17" t="str">
        <f t="shared" ca="1" si="547"/>
        <v/>
      </c>
      <c r="HH263" s="17" t="str">
        <f t="shared" ca="1" si="548"/>
        <v/>
      </c>
      <c r="HI263" s="17" t="str">
        <f t="shared" ca="1" si="549"/>
        <v/>
      </c>
      <c r="HJ263" s="17" t="str">
        <f t="shared" ca="1" si="550"/>
        <v/>
      </c>
      <c r="HK263" s="17" t="str">
        <f t="shared" ca="1" si="551"/>
        <v/>
      </c>
      <c r="HL263" s="17" t="str">
        <f t="shared" ca="1" si="552"/>
        <v/>
      </c>
      <c r="HM263" s="17" t="str">
        <f t="shared" ca="1" si="553"/>
        <v/>
      </c>
      <c r="HN263" s="17" t="str">
        <f t="shared" ca="1" si="554"/>
        <v/>
      </c>
      <c r="HO263" s="17" t="str">
        <f t="shared" ca="1" si="555"/>
        <v/>
      </c>
      <c r="HP263" s="17" t="str">
        <f t="shared" ca="1" si="556"/>
        <v/>
      </c>
      <c r="HQ263" s="17" t="str">
        <f t="shared" ca="1" si="557"/>
        <v/>
      </c>
      <c r="HR263" s="17" t="str">
        <f t="shared" ca="1" si="558"/>
        <v/>
      </c>
      <c r="HS263" s="17" t="str">
        <f t="shared" ca="1" si="559"/>
        <v/>
      </c>
      <c r="HT263" s="17" t="str">
        <f t="shared" ca="1" si="560"/>
        <v/>
      </c>
      <c r="HU263" s="17" t="str">
        <f t="shared" ca="1" si="561"/>
        <v/>
      </c>
      <c r="HV263" s="17" t="str">
        <f t="shared" ca="1" si="562"/>
        <v/>
      </c>
      <c r="HW263" s="17" t="str">
        <f t="shared" ca="1" si="563"/>
        <v/>
      </c>
      <c r="HX263" s="17" t="str">
        <f t="shared" ca="1" si="564"/>
        <v/>
      </c>
      <c r="HY263" s="17" t="str">
        <f t="shared" ca="1" si="565"/>
        <v/>
      </c>
      <c r="HZ263" s="17" t="str">
        <f t="shared" ca="1" si="566"/>
        <v/>
      </c>
      <c r="IA263" s="17" t="str">
        <f t="shared" ca="1" si="567"/>
        <v/>
      </c>
      <c r="IB263" s="17" t="str">
        <f t="shared" ca="1" si="568"/>
        <v/>
      </c>
      <c r="IC263" s="17" t="str">
        <f t="shared" ca="1" si="569"/>
        <v/>
      </c>
      <c r="ID263" s="17" t="str">
        <f t="shared" ca="1" si="570"/>
        <v/>
      </c>
      <c r="IE263" s="17" t="str">
        <f t="shared" ca="1" si="571"/>
        <v/>
      </c>
      <c r="IF263" s="17" t="str">
        <f t="shared" ca="1" si="572"/>
        <v/>
      </c>
      <c r="IG263" s="17" t="str">
        <f t="shared" ca="1" si="573"/>
        <v/>
      </c>
      <c r="IH263" s="17" t="str">
        <f t="shared" ca="1" si="574"/>
        <v/>
      </c>
      <c r="II263" s="17" t="str">
        <f t="shared" ca="1" si="575"/>
        <v/>
      </c>
      <c r="IJ263" s="17" t="str">
        <f t="shared" ca="1" si="576"/>
        <v/>
      </c>
      <c r="IK263" s="17" t="str">
        <f t="shared" ca="1" si="577"/>
        <v/>
      </c>
      <c r="IL263" s="17" t="str">
        <f t="shared" ca="1" si="578"/>
        <v/>
      </c>
      <c r="IM263" s="17" t="str">
        <f t="shared" ca="1" si="579"/>
        <v/>
      </c>
      <c r="IN263" s="17" t="str">
        <f t="shared" ca="1" si="580"/>
        <v/>
      </c>
      <c r="IO263" s="17" t="str">
        <f t="shared" ca="1" si="581"/>
        <v/>
      </c>
      <c r="IP263" s="17" t="str">
        <f t="shared" ca="1" si="582"/>
        <v/>
      </c>
      <c r="IQ263" s="17" t="str">
        <f t="shared" ca="1" si="583"/>
        <v/>
      </c>
      <c r="IR263" s="17" t="str">
        <f t="shared" ca="1" si="584"/>
        <v/>
      </c>
      <c r="IS263" s="17" t="str">
        <f t="shared" ca="1" si="585"/>
        <v/>
      </c>
      <c r="IT263" s="17" t="str">
        <f t="shared" ca="1" si="586"/>
        <v/>
      </c>
      <c r="IU263" s="17" t="str">
        <f t="shared" ca="1" si="587"/>
        <v/>
      </c>
      <c r="IV263" s="17" t="str">
        <f t="shared" ca="1" si="588"/>
        <v/>
      </c>
      <c r="IW263" s="17" t="str">
        <f t="shared" ca="1" si="589"/>
        <v/>
      </c>
      <c r="IX263" s="17" t="str">
        <f t="shared" ca="1" si="590"/>
        <v/>
      </c>
      <c r="IY263" s="17" t="str">
        <f t="shared" ca="1" si="591"/>
        <v/>
      </c>
      <c r="IZ263" s="17" t="str">
        <f t="shared" ca="1" si="592"/>
        <v/>
      </c>
      <c r="JA263" s="17" t="str">
        <f t="shared" ca="1" si="593"/>
        <v/>
      </c>
      <c r="JB263" s="17" t="str">
        <f t="shared" ca="1" si="594"/>
        <v/>
      </c>
      <c r="JC263" s="17" t="str">
        <f t="shared" ca="1" si="595"/>
        <v/>
      </c>
      <c r="JD263" s="17" t="str">
        <f t="shared" ca="1" si="596"/>
        <v/>
      </c>
      <c r="JE263" s="17" t="str">
        <f t="shared" ca="1" si="597"/>
        <v/>
      </c>
      <c r="JF263" s="17" t="str">
        <f t="shared" ca="1" si="598"/>
        <v/>
      </c>
      <c r="JG263" s="17" t="str">
        <f t="shared" ca="1" si="599"/>
        <v/>
      </c>
      <c r="JH263" s="17" t="str">
        <f t="shared" ca="1" si="600"/>
        <v/>
      </c>
      <c r="JI263" s="17" t="str">
        <f t="shared" ca="1" si="601"/>
        <v/>
      </c>
      <c r="JJ263" s="17" t="str">
        <f t="shared" ca="1" si="602"/>
        <v/>
      </c>
      <c r="JK263" s="17" t="str">
        <f t="shared" ca="1" si="603"/>
        <v/>
      </c>
      <c r="JL263" s="17" t="str">
        <f t="shared" ca="1" si="604"/>
        <v/>
      </c>
      <c r="JM263" s="17" t="str">
        <f t="shared" ca="1" si="605"/>
        <v/>
      </c>
    </row>
    <row r="264" spans="1:273">
      <c r="A264" s="17" t="str">
        <f t="shared" si="606"/>
        <v>\\\0</v>
      </c>
      <c r="B264" s="17" t="str">
        <f t="shared" si="607"/>
        <v>\\\0</v>
      </c>
      <c r="C264" s="17" t="str">
        <f t="shared" si="608"/>
        <v>\\\0</v>
      </c>
      <c r="D264" s="17" t="str">
        <f t="shared" si="609"/>
        <v>\\\0</v>
      </c>
      <c r="E264" s="17" t="str">
        <f t="shared" si="610"/>
        <v>\\\0</v>
      </c>
      <c r="F264" s="17" t="str">
        <f t="shared" si="611"/>
        <v>\\\0</v>
      </c>
      <c r="G264" s="17" t="str">
        <f t="shared" si="612"/>
        <v>\\\0</v>
      </c>
      <c r="H264" s="17" t="str">
        <f t="shared" si="613"/>
        <v>\\\0</v>
      </c>
      <c r="I264" s="17" t="str">
        <f t="shared" si="614"/>
        <v>\\\0</v>
      </c>
      <c r="J264" s="17" t="str">
        <f t="shared" si="615"/>
        <v>\\\0</v>
      </c>
      <c r="K264" s="17" t="str">
        <f t="shared" si="616"/>
        <v>\\\0</v>
      </c>
      <c r="L264" s="17" t="str">
        <f t="shared" si="617"/>
        <v>\\\0</v>
      </c>
      <c r="M264" s="17" t="str">
        <f t="shared" si="618"/>
        <v>\\\0</v>
      </c>
      <c r="N264" s="17" t="str">
        <f t="shared" si="619"/>
        <v>\\\0</v>
      </c>
      <c r="O264" s="17" t="str">
        <f t="shared" si="620"/>
        <v>\\\0</v>
      </c>
      <c r="P264" s="17" t="str">
        <f t="shared" si="621"/>
        <v>\\\0</v>
      </c>
      <c r="R264" s="17" t="str">
        <f t="shared" si="622"/>
        <v>\\</v>
      </c>
      <c r="S264" s="38"/>
      <c r="T264" s="39"/>
      <c r="U264" s="31"/>
      <c r="V264" s="32"/>
      <c r="W264" s="36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35"/>
      <c r="DS264" s="287"/>
      <c r="DT264" s="36"/>
      <c r="DU264" s="37"/>
      <c r="DV264" s="28">
        <f>IF(AND($S264='자료입력 및 결과표시'!$B$6,COUNTIF($W264:$DR264,'자료입력 및 결과표시'!$C$6)&gt;=1),IF(OR('자료입력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DW264" s="28">
        <f>IF(AND($S264='자료입력 및 결과표시'!$B$7,COUNTIF($W264:$DR264,'자료입력 및 결과표시'!$C$7)&gt;=1),IF(OR('자료입력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DX264" s="28">
        <f>IF(AND($S264='자료입력 및 결과표시'!$B$8,COUNTIF($W264:$DR264,'자료입력 및 결과표시'!$C$8)&gt;=1),IF(OR('자료입력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DY264" s="28">
        <f>IF(AND($S264='자료입력 및 결과표시'!$B$9,COUNTIF($W264:$DR264,'자료입력 및 결과표시'!$C$9)&gt;=1),IF(OR('자료입력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DZ264" s="28">
        <f>IF(AND($S264='자료입력 및 결과표시'!$B$10,COUNTIF($W264:$DR264,'자료입력 및 결과표시'!$C$10)&gt;=1),IF(OR('자료입력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A264" s="28">
        <f>IF(AND($S264='자료입력 및 결과표시'!$B$11,COUNTIF($W264:$DR264,'자료입력 및 결과표시'!$C$11)&gt;=1),IF(OR('자료입력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B264" s="28">
        <f>IF(AND($S264='자료입력 및 결과표시'!$B$12,COUNTIF($W264:$DR264,'자료입력 및 결과표시'!$C$12)&gt;=1),IF(OR('자료입력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C264" s="28">
        <f>IF(AND($S264='자료입력 및 결과표시'!$B$13,COUNTIF($W264:$DR264,'자료입력 및 결과표시'!$C$13)&gt;=1),IF(OR('자료입력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D264" s="28">
        <f>IF(AND($S264='자료입력 및 결과표시'!$B$14,COUNTIF($W264:$DR264,'자료입력 및 결과표시'!$C$14)&gt;=1),IF(OR('자료입력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E264" s="28">
        <f>IF(AND($S264='자료입력 및 결과표시'!$B$15,COUNTIF($W264:$DR264,'자료입력 및 결과표시'!$C$15)&gt;=1),IF(OR('자료입력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F264" s="28">
        <f>IF(AND($S264='자료입력 및 결과표시'!$B$16,COUNTIF($W264:$DR264,'자료입력 및 결과표시'!$C$16)&gt;=1),IF(OR('자료입력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G264" s="28">
        <f>IF(AND($S264='자료입력 및 결과표시'!$B$17,COUNTIF($W264:$DR264,'자료입력 및 결과표시'!$C$17)&gt;=1),IF(OR('자료입력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H264" s="28">
        <f>IF(AND($S264='자료입력 및 결과표시'!$B$18,COUNTIF($W264:$DR264,'자료입력 및 결과표시'!$C$18)&gt;=1),IF(OR('자료입력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I264" s="28">
        <f>IF(AND($S264='자료입력 및 결과표시'!$B$19,COUNTIF($W264:$DR264,'자료입력 및 결과표시'!$C$19)&gt;=1),IF(OR('자료입력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J264" s="28">
        <f>IF(AND($S264='자료입력 및 결과표시'!$B$20,COUNTIF($W264:$DR264,'자료입력 및 결과표시'!$C$20)&gt;=1),IF(OR('자료입력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K264" s="28">
        <f>IF(AND($S264='자료입력 및 결과표시'!$B$21,COUNTIF($W264:$DR264,'자료입력 및 결과표시'!$C$21)&gt;=1),IF(OR('자료입력 및 결과표시'!$B$4+90&gt;=$V264,'자료입력 및 결과표시'!$B$4&lt;$U264),0,IF($V264-'자료입력 및 결과표시'!$B$4-90&gt;='자료입력 및 결과표시'!$E$4,'자료입력 및 결과표시'!$E$4,$V264-'자료입력 및 결과표시'!$B$4-90)),0)</f>
        <v>0</v>
      </c>
      <c r="EL264" s="17">
        <f>IF(AND(S264='자료입력 및 결과표시'!$B$6,COUNTIF('업무중복도(데이터 입력)'!$W264:$DR264,'자료입력 및 결과표시'!$C$6)&gt;=1),1,0)</f>
        <v>0</v>
      </c>
      <c r="EM264" s="17">
        <f>IF(AND(S264='자료입력 및 결과표시'!$B$7,COUNTIF('업무중복도(데이터 입력)'!$W264:$DR264,'자료입력 및 결과표시'!$C$7)&gt;=1),2,0)</f>
        <v>0</v>
      </c>
      <c r="EN264" s="17">
        <f>IF(AND(S264='자료입력 및 결과표시'!$B$8,COUNTIF('업무중복도(데이터 입력)'!$W264:$DR264,'자료입력 및 결과표시'!$C$8)&gt;=1),3,0)</f>
        <v>0</v>
      </c>
      <c r="EO264" s="17">
        <f>IF(AND(S264='자료입력 및 결과표시'!$B$9,COUNTIF('업무중복도(데이터 입력)'!$W264:$DR264,'자료입력 및 결과표시'!$C$9)&gt;=1),4,0)</f>
        <v>0</v>
      </c>
      <c r="EP264" s="17">
        <f>IF(AND(S264='자료입력 및 결과표시'!$B$10,COUNTIF('업무중복도(데이터 입력)'!$W264:$DR264,'자료입력 및 결과표시'!$C$10)&gt;=1),5,0)</f>
        <v>0</v>
      </c>
      <c r="EQ264" s="17">
        <f>IF(AND(S264='자료입력 및 결과표시'!$B$11,COUNTIF('업무중복도(데이터 입력)'!$W264:$DR264,'자료입력 및 결과표시'!$C$11)&gt;=1),6,0)</f>
        <v>0</v>
      </c>
      <c r="ER264" s="17">
        <f>IF(AND(S264='자료입력 및 결과표시'!$B$12,COUNTIF('업무중복도(데이터 입력)'!$W264:$DR264,'자료입력 및 결과표시'!$C$12)&gt;=1),7,0)</f>
        <v>0</v>
      </c>
      <c r="ES264" s="17">
        <f>IF(AND(S264='자료입력 및 결과표시'!$B$13,COUNTIF('업무중복도(데이터 입력)'!$W264:$DR264,'자료입력 및 결과표시'!$C$13)&gt;=1),8,0)</f>
        <v>0</v>
      </c>
      <c r="ET264" s="17">
        <f>IF(AND(S264='자료입력 및 결과표시'!$B$14,COUNTIF('업무중복도(데이터 입력)'!$W264:$DR264,'자료입력 및 결과표시'!$C$14)&gt;=1),9,0)</f>
        <v>0</v>
      </c>
      <c r="EU264" s="17">
        <f>IF(AND(S264='자료입력 및 결과표시'!$B$15,COUNTIF('업무중복도(데이터 입력)'!$W264:$DR264,'자료입력 및 결과표시'!$C$15)&gt;=1),10,0)</f>
        <v>0</v>
      </c>
      <c r="EV264" s="17">
        <f>IF(AND(S264='자료입력 및 결과표시'!$B$16,COUNTIF('업무중복도(데이터 입력)'!$W264:$DR264,'자료입력 및 결과표시'!$C$16)&gt;=1),11,0)</f>
        <v>0</v>
      </c>
      <c r="EW264" s="17">
        <f>IF(AND(S264='자료입력 및 결과표시'!$B$17,COUNTIF('업무중복도(데이터 입력)'!$W264:$DR264,'자료입력 및 결과표시'!$C$17)&gt;=1),12,0)</f>
        <v>0</v>
      </c>
      <c r="EX264" s="17">
        <f>IF(AND(S264='자료입력 및 결과표시'!$B$18,COUNTIF('업무중복도(데이터 입력)'!$W264:$DR264,'자료입력 및 결과표시'!$C$18)&gt;=1),13,0)</f>
        <v>0</v>
      </c>
      <c r="EY264" s="17">
        <f>IF(AND(S264='자료입력 및 결과표시'!$B$19,COUNTIF('업무중복도(데이터 입력)'!$W264:$DR264,'자료입력 및 결과표시'!$C$19)&gt;=1),14,0)</f>
        <v>0</v>
      </c>
      <c r="EZ264" s="17">
        <f>IF(AND(S264='자료입력 및 결과표시'!$B$20,COUNTIF('업무중복도(데이터 입력)'!$W264:$DR264,'자료입력 및 결과표시'!$C$20)&gt;=1),15,0)</f>
        <v>0</v>
      </c>
      <c r="FA264" s="17">
        <f>IF(AND(S264='자료입력 및 결과표시'!$B$21,COUNTIF('업무중복도(데이터 입력)'!$W264:$DR264,'자료입력 및 결과표시'!$C$21)&gt;=1),16,0)</f>
        <v>0</v>
      </c>
      <c r="FD264" s="270" t="str">
        <f ca="1">IFERROR(MATCH('자료입력 및 결과표시'!$C$62,OFFSET($R$3,$FD263,,1000),0)+$FD263,"")</f>
        <v/>
      </c>
      <c r="FE264" s="271" t="str">
        <f t="shared" ca="1" si="623"/>
        <v/>
      </c>
      <c r="FK264" s="17">
        <f t="shared" si="624"/>
        <v>0</v>
      </c>
      <c r="FO264"/>
      <c r="FP264" s="17" t="str">
        <f t="shared" ca="1" si="625"/>
        <v/>
      </c>
      <c r="FQ264" s="270" t="str">
        <f ca="1">IFERROR(MATCH('자료입력 및 결과표시'!$C$62,OFFSET($R$3,$FQ263,,1000),0)+$FQ263,"")</f>
        <v/>
      </c>
      <c r="FR264" s="17" t="str">
        <f t="shared" ca="1" si="506"/>
        <v/>
      </c>
      <c r="FS264" s="17" t="str">
        <f t="shared" ca="1" si="507"/>
        <v/>
      </c>
      <c r="FT264" s="17" t="str">
        <f t="shared" ca="1" si="508"/>
        <v/>
      </c>
      <c r="FU264" s="17" t="str">
        <f t="shared" ca="1" si="509"/>
        <v/>
      </c>
      <c r="FV264" s="17" t="str">
        <f t="shared" ca="1" si="510"/>
        <v/>
      </c>
      <c r="FW264" s="17" t="str">
        <f t="shared" ca="1" si="511"/>
        <v/>
      </c>
      <c r="FX264" s="17" t="str">
        <f t="shared" ca="1" si="512"/>
        <v/>
      </c>
      <c r="FY264" s="17" t="str">
        <f t="shared" ca="1" si="513"/>
        <v/>
      </c>
      <c r="FZ264" s="17" t="str">
        <f t="shared" ca="1" si="514"/>
        <v/>
      </c>
      <c r="GA264" s="17" t="str">
        <f t="shared" ca="1" si="515"/>
        <v/>
      </c>
      <c r="GB264" s="17" t="str">
        <f t="shared" ca="1" si="516"/>
        <v/>
      </c>
      <c r="GC264" s="17" t="str">
        <f t="shared" ca="1" si="517"/>
        <v/>
      </c>
      <c r="GD264" s="17" t="str">
        <f t="shared" ca="1" si="518"/>
        <v/>
      </c>
      <c r="GE264" s="17" t="str">
        <f t="shared" ca="1" si="519"/>
        <v/>
      </c>
      <c r="GF264" s="17" t="str">
        <f t="shared" ca="1" si="520"/>
        <v/>
      </c>
      <c r="GG264" s="17" t="str">
        <f t="shared" ca="1" si="521"/>
        <v/>
      </c>
      <c r="GH264" s="17" t="str">
        <f t="shared" ca="1" si="522"/>
        <v/>
      </c>
      <c r="GI264" s="17" t="str">
        <f t="shared" ca="1" si="523"/>
        <v/>
      </c>
      <c r="GJ264" s="17" t="str">
        <f t="shared" ca="1" si="524"/>
        <v/>
      </c>
      <c r="GK264" s="17" t="str">
        <f t="shared" ca="1" si="525"/>
        <v/>
      </c>
      <c r="GL264" s="17" t="str">
        <f t="shared" ca="1" si="526"/>
        <v/>
      </c>
      <c r="GM264" s="17" t="str">
        <f t="shared" ca="1" si="527"/>
        <v/>
      </c>
      <c r="GN264" s="17" t="str">
        <f t="shared" ca="1" si="528"/>
        <v/>
      </c>
      <c r="GO264" s="17" t="str">
        <f t="shared" ca="1" si="529"/>
        <v/>
      </c>
      <c r="GP264" s="17" t="str">
        <f t="shared" ca="1" si="530"/>
        <v/>
      </c>
      <c r="GQ264" s="17" t="str">
        <f t="shared" ca="1" si="531"/>
        <v/>
      </c>
      <c r="GR264" s="17" t="str">
        <f t="shared" ca="1" si="532"/>
        <v/>
      </c>
      <c r="GS264" s="17" t="str">
        <f t="shared" ca="1" si="533"/>
        <v/>
      </c>
      <c r="GT264" s="17" t="str">
        <f t="shared" ca="1" si="534"/>
        <v/>
      </c>
      <c r="GU264" s="17" t="str">
        <f t="shared" ca="1" si="535"/>
        <v/>
      </c>
      <c r="GV264" s="17" t="str">
        <f t="shared" ca="1" si="536"/>
        <v/>
      </c>
      <c r="GW264" s="17" t="str">
        <f t="shared" ca="1" si="537"/>
        <v/>
      </c>
      <c r="GX264" s="17" t="str">
        <f t="shared" ca="1" si="538"/>
        <v/>
      </c>
      <c r="GY264" s="17" t="str">
        <f t="shared" ca="1" si="539"/>
        <v/>
      </c>
      <c r="GZ264" s="17" t="str">
        <f t="shared" ca="1" si="540"/>
        <v/>
      </c>
      <c r="HA264" s="17" t="str">
        <f t="shared" ca="1" si="541"/>
        <v/>
      </c>
      <c r="HB264" s="17" t="str">
        <f t="shared" ca="1" si="542"/>
        <v/>
      </c>
      <c r="HC264" s="17" t="str">
        <f t="shared" ca="1" si="543"/>
        <v/>
      </c>
      <c r="HD264" s="17" t="str">
        <f t="shared" ca="1" si="544"/>
        <v/>
      </c>
      <c r="HE264" s="17" t="str">
        <f t="shared" ca="1" si="545"/>
        <v/>
      </c>
      <c r="HF264" s="17" t="str">
        <f t="shared" ca="1" si="546"/>
        <v/>
      </c>
      <c r="HG264" s="17" t="str">
        <f t="shared" ca="1" si="547"/>
        <v/>
      </c>
      <c r="HH264" s="17" t="str">
        <f t="shared" ca="1" si="548"/>
        <v/>
      </c>
      <c r="HI264" s="17" t="str">
        <f t="shared" ca="1" si="549"/>
        <v/>
      </c>
      <c r="HJ264" s="17" t="str">
        <f t="shared" ca="1" si="550"/>
        <v/>
      </c>
      <c r="HK264" s="17" t="str">
        <f t="shared" ca="1" si="551"/>
        <v/>
      </c>
      <c r="HL264" s="17" t="str">
        <f t="shared" ca="1" si="552"/>
        <v/>
      </c>
      <c r="HM264" s="17" t="str">
        <f t="shared" ca="1" si="553"/>
        <v/>
      </c>
      <c r="HN264" s="17" t="str">
        <f t="shared" ca="1" si="554"/>
        <v/>
      </c>
      <c r="HO264" s="17" t="str">
        <f t="shared" ca="1" si="555"/>
        <v/>
      </c>
      <c r="HP264" s="17" t="str">
        <f t="shared" ca="1" si="556"/>
        <v/>
      </c>
      <c r="HQ264" s="17" t="str">
        <f t="shared" ca="1" si="557"/>
        <v/>
      </c>
      <c r="HR264" s="17" t="str">
        <f t="shared" ca="1" si="558"/>
        <v/>
      </c>
      <c r="HS264" s="17" t="str">
        <f t="shared" ca="1" si="559"/>
        <v/>
      </c>
      <c r="HT264" s="17" t="str">
        <f t="shared" ca="1" si="560"/>
        <v/>
      </c>
      <c r="HU264" s="17" t="str">
        <f t="shared" ca="1" si="561"/>
        <v/>
      </c>
      <c r="HV264" s="17" t="str">
        <f t="shared" ca="1" si="562"/>
        <v/>
      </c>
      <c r="HW264" s="17" t="str">
        <f t="shared" ca="1" si="563"/>
        <v/>
      </c>
      <c r="HX264" s="17" t="str">
        <f t="shared" ca="1" si="564"/>
        <v/>
      </c>
      <c r="HY264" s="17" t="str">
        <f t="shared" ca="1" si="565"/>
        <v/>
      </c>
      <c r="HZ264" s="17" t="str">
        <f t="shared" ca="1" si="566"/>
        <v/>
      </c>
      <c r="IA264" s="17" t="str">
        <f t="shared" ca="1" si="567"/>
        <v/>
      </c>
      <c r="IB264" s="17" t="str">
        <f t="shared" ca="1" si="568"/>
        <v/>
      </c>
      <c r="IC264" s="17" t="str">
        <f t="shared" ca="1" si="569"/>
        <v/>
      </c>
      <c r="ID264" s="17" t="str">
        <f t="shared" ca="1" si="570"/>
        <v/>
      </c>
      <c r="IE264" s="17" t="str">
        <f t="shared" ca="1" si="571"/>
        <v/>
      </c>
      <c r="IF264" s="17" t="str">
        <f t="shared" ca="1" si="572"/>
        <v/>
      </c>
      <c r="IG264" s="17" t="str">
        <f t="shared" ca="1" si="573"/>
        <v/>
      </c>
      <c r="IH264" s="17" t="str">
        <f t="shared" ca="1" si="574"/>
        <v/>
      </c>
      <c r="II264" s="17" t="str">
        <f t="shared" ca="1" si="575"/>
        <v/>
      </c>
      <c r="IJ264" s="17" t="str">
        <f t="shared" ca="1" si="576"/>
        <v/>
      </c>
      <c r="IK264" s="17" t="str">
        <f t="shared" ca="1" si="577"/>
        <v/>
      </c>
      <c r="IL264" s="17" t="str">
        <f t="shared" ca="1" si="578"/>
        <v/>
      </c>
      <c r="IM264" s="17" t="str">
        <f t="shared" ca="1" si="579"/>
        <v/>
      </c>
      <c r="IN264" s="17" t="str">
        <f t="shared" ca="1" si="580"/>
        <v/>
      </c>
      <c r="IO264" s="17" t="str">
        <f t="shared" ca="1" si="581"/>
        <v/>
      </c>
      <c r="IP264" s="17" t="str">
        <f t="shared" ca="1" si="582"/>
        <v/>
      </c>
      <c r="IQ264" s="17" t="str">
        <f t="shared" ca="1" si="583"/>
        <v/>
      </c>
      <c r="IR264" s="17" t="str">
        <f t="shared" ca="1" si="584"/>
        <v/>
      </c>
      <c r="IS264" s="17" t="str">
        <f t="shared" ca="1" si="585"/>
        <v/>
      </c>
      <c r="IT264" s="17" t="str">
        <f t="shared" ca="1" si="586"/>
        <v/>
      </c>
      <c r="IU264" s="17" t="str">
        <f t="shared" ca="1" si="587"/>
        <v/>
      </c>
      <c r="IV264" s="17" t="str">
        <f t="shared" ca="1" si="588"/>
        <v/>
      </c>
      <c r="IW264" s="17" t="str">
        <f t="shared" ca="1" si="589"/>
        <v/>
      </c>
      <c r="IX264" s="17" t="str">
        <f t="shared" ca="1" si="590"/>
        <v/>
      </c>
      <c r="IY264" s="17" t="str">
        <f t="shared" ca="1" si="591"/>
        <v/>
      </c>
      <c r="IZ264" s="17" t="str">
        <f t="shared" ca="1" si="592"/>
        <v/>
      </c>
      <c r="JA264" s="17" t="str">
        <f t="shared" ca="1" si="593"/>
        <v/>
      </c>
      <c r="JB264" s="17" t="str">
        <f t="shared" ca="1" si="594"/>
        <v/>
      </c>
      <c r="JC264" s="17" t="str">
        <f t="shared" ca="1" si="595"/>
        <v/>
      </c>
      <c r="JD264" s="17" t="str">
        <f t="shared" ca="1" si="596"/>
        <v/>
      </c>
      <c r="JE264" s="17" t="str">
        <f t="shared" ca="1" si="597"/>
        <v/>
      </c>
      <c r="JF264" s="17" t="str">
        <f t="shared" ca="1" si="598"/>
        <v/>
      </c>
      <c r="JG264" s="17" t="str">
        <f t="shared" ca="1" si="599"/>
        <v/>
      </c>
      <c r="JH264" s="17" t="str">
        <f t="shared" ca="1" si="600"/>
        <v/>
      </c>
      <c r="JI264" s="17" t="str">
        <f t="shared" ca="1" si="601"/>
        <v/>
      </c>
      <c r="JJ264" s="17" t="str">
        <f t="shared" ca="1" si="602"/>
        <v/>
      </c>
      <c r="JK264" s="17" t="str">
        <f t="shared" ca="1" si="603"/>
        <v/>
      </c>
      <c r="JL264" s="17" t="str">
        <f t="shared" ca="1" si="604"/>
        <v/>
      </c>
      <c r="JM264" s="17" t="str">
        <f t="shared" ca="1" si="605"/>
        <v/>
      </c>
    </row>
    <row r="265" spans="1:273">
      <c r="A265" s="17" t="str">
        <f t="shared" si="606"/>
        <v>\\\0</v>
      </c>
      <c r="B265" s="17" t="str">
        <f t="shared" si="607"/>
        <v>\\\0</v>
      </c>
      <c r="C265" s="17" t="str">
        <f t="shared" si="608"/>
        <v>\\\0</v>
      </c>
      <c r="D265" s="17" t="str">
        <f t="shared" si="609"/>
        <v>\\\0</v>
      </c>
      <c r="E265" s="17" t="str">
        <f t="shared" si="610"/>
        <v>\\\0</v>
      </c>
      <c r="F265" s="17" t="str">
        <f t="shared" si="611"/>
        <v>\\\0</v>
      </c>
      <c r="G265" s="17" t="str">
        <f t="shared" si="612"/>
        <v>\\\0</v>
      </c>
      <c r="H265" s="17" t="str">
        <f t="shared" si="613"/>
        <v>\\\0</v>
      </c>
      <c r="I265" s="17" t="str">
        <f t="shared" si="614"/>
        <v>\\\0</v>
      </c>
      <c r="J265" s="17" t="str">
        <f t="shared" si="615"/>
        <v>\\\0</v>
      </c>
      <c r="K265" s="17" t="str">
        <f t="shared" si="616"/>
        <v>\\\0</v>
      </c>
      <c r="L265" s="17" t="str">
        <f t="shared" si="617"/>
        <v>\\\0</v>
      </c>
      <c r="M265" s="17" t="str">
        <f t="shared" si="618"/>
        <v>\\\0</v>
      </c>
      <c r="N265" s="17" t="str">
        <f t="shared" si="619"/>
        <v>\\\0</v>
      </c>
      <c r="O265" s="17" t="str">
        <f t="shared" si="620"/>
        <v>\\\0</v>
      </c>
      <c r="P265" s="17" t="str">
        <f t="shared" si="621"/>
        <v>\\\0</v>
      </c>
      <c r="R265" s="17" t="str">
        <f t="shared" si="622"/>
        <v>\\</v>
      </c>
      <c r="S265" s="38"/>
      <c r="T265" s="39"/>
      <c r="U265" s="31"/>
      <c r="V265" s="32"/>
      <c r="W265" s="36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35"/>
      <c r="DS265" s="287"/>
      <c r="DT265" s="36"/>
      <c r="DU265" s="37"/>
      <c r="DV265" s="28">
        <f>IF(AND($S265='자료입력 및 결과표시'!$B$6,COUNTIF($W265:$DR265,'자료입력 및 결과표시'!$C$6)&gt;=1),IF(OR('자료입력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DW265" s="28">
        <f>IF(AND($S265='자료입력 및 결과표시'!$B$7,COUNTIF($W265:$DR265,'자료입력 및 결과표시'!$C$7)&gt;=1),IF(OR('자료입력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DX265" s="28">
        <f>IF(AND($S265='자료입력 및 결과표시'!$B$8,COUNTIF($W265:$DR265,'자료입력 및 결과표시'!$C$8)&gt;=1),IF(OR('자료입력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DY265" s="28">
        <f>IF(AND($S265='자료입력 및 결과표시'!$B$9,COUNTIF($W265:$DR265,'자료입력 및 결과표시'!$C$9)&gt;=1),IF(OR('자료입력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DZ265" s="28">
        <f>IF(AND($S265='자료입력 및 결과표시'!$B$10,COUNTIF($W265:$DR265,'자료입력 및 결과표시'!$C$10)&gt;=1),IF(OR('자료입력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A265" s="28">
        <f>IF(AND($S265='자료입력 및 결과표시'!$B$11,COUNTIF($W265:$DR265,'자료입력 및 결과표시'!$C$11)&gt;=1),IF(OR('자료입력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B265" s="28">
        <f>IF(AND($S265='자료입력 및 결과표시'!$B$12,COUNTIF($W265:$DR265,'자료입력 및 결과표시'!$C$12)&gt;=1),IF(OR('자료입력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C265" s="28">
        <f>IF(AND($S265='자료입력 및 결과표시'!$B$13,COUNTIF($W265:$DR265,'자료입력 및 결과표시'!$C$13)&gt;=1),IF(OR('자료입력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D265" s="28">
        <f>IF(AND($S265='자료입력 및 결과표시'!$B$14,COUNTIF($W265:$DR265,'자료입력 및 결과표시'!$C$14)&gt;=1),IF(OR('자료입력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E265" s="28">
        <f>IF(AND($S265='자료입력 및 결과표시'!$B$15,COUNTIF($W265:$DR265,'자료입력 및 결과표시'!$C$15)&gt;=1),IF(OR('자료입력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F265" s="28">
        <f>IF(AND($S265='자료입력 및 결과표시'!$B$16,COUNTIF($W265:$DR265,'자료입력 및 결과표시'!$C$16)&gt;=1),IF(OR('자료입력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G265" s="28">
        <f>IF(AND($S265='자료입력 및 결과표시'!$B$17,COUNTIF($W265:$DR265,'자료입력 및 결과표시'!$C$17)&gt;=1),IF(OR('자료입력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H265" s="28">
        <f>IF(AND($S265='자료입력 및 결과표시'!$B$18,COUNTIF($W265:$DR265,'자료입력 및 결과표시'!$C$18)&gt;=1),IF(OR('자료입력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I265" s="28">
        <f>IF(AND($S265='자료입력 및 결과표시'!$B$19,COUNTIF($W265:$DR265,'자료입력 및 결과표시'!$C$19)&gt;=1),IF(OR('자료입력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J265" s="28">
        <f>IF(AND($S265='자료입력 및 결과표시'!$B$20,COUNTIF($W265:$DR265,'자료입력 및 결과표시'!$C$20)&gt;=1),IF(OR('자료입력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K265" s="28">
        <f>IF(AND($S265='자료입력 및 결과표시'!$B$21,COUNTIF($W265:$DR265,'자료입력 및 결과표시'!$C$21)&gt;=1),IF(OR('자료입력 및 결과표시'!$B$4+90&gt;=$V265,'자료입력 및 결과표시'!$B$4&lt;$U265),0,IF($V265-'자료입력 및 결과표시'!$B$4-90&gt;='자료입력 및 결과표시'!$E$4,'자료입력 및 결과표시'!$E$4,$V265-'자료입력 및 결과표시'!$B$4-90)),0)</f>
        <v>0</v>
      </c>
      <c r="EL265" s="17">
        <f>IF(AND(S265='자료입력 및 결과표시'!$B$6,COUNTIF('업무중복도(데이터 입력)'!$W265:$DR265,'자료입력 및 결과표시'!$C$6)&gt;=1),1,0)</f>
        <v>0</v>
      </c>
      <c r="EM265" s="17">
        <f>IF(AND(S265='자료입력 및 결과표시'!$B$7,COUNTIF('업무중복도(데이터 입력)'!$W265:$DR265,'자료입력 및 결과표시'!$C$7)&gt;=1),2,0)</f>
        <v>0</v>
      </c>
      <c r="EN265" s="17">
        <f>IF(AND(S265='자료입력 및 결과표시'!$B$8,COUNTIF('업무중복도(데이터 입력)'!$W265:$DR265,'자료입력 및 결과표시'!$C$8)&gt;=1),3,0)</f>
        <v>0</v>
      </c>
      <c r="EO265" s="17">
        <f>IF(AND(S265='자료입력 및 결과표시'!$B$9,COUNTIF('업무중복도(데이터 입력)'!$W265:$DR265,'자료입력 및 결과표시'!$C$9)&gt;=1),4,0)</f>
        <v>0</v>
      </c>
      <c r="EP265" s="17">
        <f>IF(AND(S265='자료입력 및 결과표시'!$B$10,COUNTIF('업무중복도(데이터 입력)'!$W265:$DR265,'자료입력 및 결과표시'!$C$10)&gt;=1),5,0)</f>
        <v>0</v>
      </c>
      <c r="EQ265" s="17">
        <f>IF(AND(S265='자료입력 및 결과표시'!$B$11,COUNTIF('업무중복도(데이터 입력)'!$W265:$DR265,'자료입력 및 결과표시'!$C$11)&gt;=1),6,0)</f>
        <v>0</v>
      </c>
      <c r="ER265" s="17">
        <f>IF(AND(S265='자료입력 및 결과표시'!$B$12,COUNTIF('업무중복도(데이터 입력)'!$W265:$DR265,'자료입력 및 결과표시'!$C$12)&gt;=1),7,0)</f>
        <v>0</v>
      </c>
      <c r="ES265" s="17">
        <f>IF(AND(S265='자료입력 및 결과표시'!$B$13,COUNTIF('업무중복도(데이터 입력)'!$W265:$DR265,'자료입력 및 결과표시'!$C$13)&gt;=1),8,0)</f>
        <v>0</v>
      </c>
      <c r="ET265" s="17">
        <f>IF(AND(S265='자료입력 및 결과표시'!$B$14,COUNTIF('업무중복도(데이터 입력)'!$W265:$DR265,'자료입력 및 결과표시'!$C$14)&gt;=1),9,0)</f>
        <v>0</v>
      </c>
      <c r="EU265" s="17">
        <f>IF(AND(S265='자료입력 및 결과표시'!$B$15,COUNTIF('업무중복도(데이터 입력)'!$W265:$DR265,'자료입력 및 결과표시'!$C$15)&gt;=1),10,0)</f>
        <v>0</v>
      </c>
      <c r="EV265" s="17">
        <f>IF(AND(S265='자료입력 및 결과표시'!$B$16,COUNTIF('업무중복도(데이터 입력)'!$W265:$DR265,'자료입력 및 결과표시'!$C$16)&gt;=1),11,0)</f>
        <v>0</v>
      </c>
      <c r="EW265" s="17">
        <f>IF(AND(S265='자료입력 및 결과표시'!$B$17,COUNTIF('업무중복도(데이터 입력)'!$W265:$DR265,'자료입력 및 결과표시'!$C$17)&gt;=1),12,0)</f>
        <v>0</v>
      </c>
      <c r="EX265" s="17">
        <f>IF(AND(S265='자료입력 및 결과표시'!$B$18,COUNTIF('업무중복도(데이터 입력)'!$W265:$DR265,'자료입력 및 결과표시'!$C$18)&gt;=1),13,0)</f>
        <v>0</v>
      </c>
      <c r="EY265" s="17">
        <f>IF(AND(S265='자료입력 및 결과표시'!$B$19,COUNTIF('업무중복도(데이터 입력)'!$W265:$DR265,'자료입력 및 결과표시'!$C$19)&gt;=1),14,0)</f>
        <v>0</v>
      </c>
      <c r="EZ265" s="17">
        <f>IF(AND(S265='자료입력 및 결과표시'!$B$20,COUNTIF('업무중복도(데이터 입력)'!$W265:$DR265,'자료입력 및 결과표시'!$C$20)&gt;=1),15,0)</f>
        <v>0</v>
      </c>
      <c r="FA265" s="17">
        <f>IF(AND(S265='자료입력 및 결과표시'!$B$21,COUNTIF('업무중복도(데이터 입력)'!$W265:$DR265,'자료입력 및 결과표시'!$C$21)&gt;=1),16,0)</f>
        <v>0</v>
      </c>
      <c r="FD265" s="270" t="str">
        <f ca="1">IFERROR(MATCH('자료입력 및 결과표시'!$C$62,OFFSET($R$3,$FD264,,1000),0)+$FD264,"")</f>
        <v/>
      </c>
      <c r="FE265" s="271" t="str">
        <f t="shared" ca="1" si="623"/>
        <v/>
      </c>
      <c r="FK265" s="17">
        <f t="shared" si="624"/>
        <v>0</v>
      </c>
      <c r="FO265"/>
      <c r="FP265" s="17" t="str">
        <f t="shared" ca="1" si="625"/>
        <v/>
      </c>
      <c r="FQ265" s="270" t="str">
        <f ca="1">IFERROR(MATCH('자료입력 및 결과표시'!$C$62,OFFSET($R$3,$FQ264,,1000),0)+$FQ264,"")</f>
        <v/>
      </c>
      <c r="FR265" s="17" t="str">
        <f t="shared" ca="1" si="506"/>
        <v/>
      </c>
      <c r="FS265" s="17" t="str">
        <f t="shared" ca="1" si="507"/>
        <v/>
      </c>
      <c r="FT265" s="17" t="str">
        <f t="shared" ca="1" si="508"/>
        <v/>
      </c>
      <c r="FU265" s="17" t="str">
        <f t="shared" ca="1" si="509"/>
        <v/>
      </c>
      <c r="FV265" s="17" t="str">
        <f t="shared" ca="1" si="510"/>
        <v/>
      </c>
      <c r="FW265" s="17" t="str">
        <f t="shared" ca="1" si="511"/>
        <v/>
      </c>
      <c r="FX265" s="17" t="str">
        <f t="shared" ca="1" si="512"/>
        <v/>
      </c>
      <c r="FY265" s="17" t="str">
        <f t="shared" ca="1" si="513"/>
        <v/>
      </c>
      <c r="FZ265" s="17" t="str">
        <f t="shared" ca="1" si="514"/>
        <v/>
      </c>
      <c r="GA265" s="17" t="str">
        <f t="shared" ca="1" si="515"/>
        <v/>
      </c>
      <c r="GB265" s="17" t="str">
        <f t="shared" ca="1" si="516"/>
        <v/>
      </c>
      <c r="GC265" s="17" t="str">
        <f t="shared" ca="1" si="517"/>
        <v/>
      </c>
      <c r="GD265" s="17" t="str">
        <f t="shared" ca="1" si="518"/>
        <v/>
      </c>
      <c r="GE265" s="17" t="str">
        <f t="shared" ca="1" si="519"/>
        <v/>
      </c>
      <c r="GF265" s="17" t="str">
        <f t="shared" ca="1" si="520"/>
        <v/>
      </c>
      <c r="GG265" s="17" t="str">
        <f t="shared" ca="1" si="521"/>
        <v/>
      </c>
      <c r="GH265" s="17" t="str">
        <f t="shared" ca="1" si="522"/>
        <v/>
      </c>
      <c r="GI265" s="17" t="str">
        <f t="shared" ca="1" si="523"/>
        <v/>
      </c>
      <c r="GJ265" s="17" t="str">
        <f t="shared" ca="1" si="524"/>
        <v/>
      </c>
      <c r="GK265" s="17" t="str">
        <f t="shared" ca="1" si="525"/>
        <v/>
      </c>
      <c r="GL265" s="17" t="str">
        <f t="shared" ca="1" si="526"/>
        <v/>
      </c>
      <c r="GM265" s="17" t="str">
        <f t="shared" ca="1" si="527"/>
        <v/>
      </c>
      <c r="GN265" s="17" t="str">
        <f t="shared" ca="1" si="528"/>
        <v/>
      </c>
      <c r="GO265" s="17" t="str">
        <f t="shared" ca="1" si="529"/>
        <v/>
      </c>
      <c r="GP265" s="17" t="str">
        <f t="shared" ca="1" si="530"/>
        <v/>
      </c>
      <c r="GQ265" s="17" t="str">
        <f t="shared" ca="1" si="531"/>
        <v/>
      </c>
      <c r="GR265" s="17" t="str">
        <f t="shared" ca="1" si="532"/>
        <v/>
      </c>
      <c r="GS265" s="17" t="str">
        <f t="shared" ca="1" si="533"/>
        <v/>
      </c>
      <c r="GT265" s="17" t="str">
        <f t="shared" ca="1" si="534"/>
        <v/>
      </c>
      <c r="GU265" s="17" t="str">
        <f t="shared" ca="1" si="535"/>
        <v/>
      </c>
      <c r="GV265" s="17" t="str">
        <f t="shared" ca="1" si="536"/>
        <v/>
      </c>
      <c r="GW265" s="17" t="str">
        <f t="shared" ca="1" si="537"/>
        <v/>
      </c>
      <c r="GX265" s="17" t="str">
        <f t="shared" ca="1" si="538"/>
        <v/>
      </c>
      <c r="GY265" s="17" t="str">
        <f t="shared" ca="1" si="539"/>
        <v/>
      </c>
      <c r="GZ265" s="17" t="str">
        <f t="shared" ca="1" si="540"/>
        <v/>
      </c>
      <c r="HA265" s="17" t="str">
        <f t="shared" ca="1" si="541"/>
        <v/>
      </c>
      <c r="HB265" s="17" t="str">
        <f t="shared" ca="1" si="542"/>
        <v/>
      </c>
      <c r="HC265" s="17" t="str">
        <f t="shared" ca="1" si="543"/>
        <v/>
      </c>
      <c r="HD265" s="17" t="str">
        <f t="shared" ca="1" si="544"/>
        <v/>
      </c>
      <c r="HE265" s="17" t="str">
        <f t="shared" ca="1" si="545"/>
        <v/>
      </c>
      <c r="HF265" s="17" t="str">
        <f t="shared" ca="1" si="546"/>
        <v/>
      </c>
      <c r="HG265" s="17" t="str">
        <f t="shared" ca="1" si="547"/>
        <v/>
      </c>
      <c r="HH265" s="17" t="str">
        <f t="shared" ca="1" si="548"/>
        <v/>
      </c>
      <c r="HI265" s="17" t="str">
        <f t="shared" ca="1" si="549"/>
        <v/>
      </c>
      <c r="HJ265" s="17" t="str">
        <f t="shared" ca="1" si="550"/>
        <v/>
      </c>
      <c r="HK265" s="17" t="str">
        <f t="shared" ca="1" si="551"/>
        <v/>
      </c>
      <c r="HL265" s="17" t="str">
        <f t="shared" ca="1" si="552"/>
        <v/>
      </c>
      <c r="HM265" s="17" t="str">
        <f t="shared" ca="1" si="553"/>
        <v/>
      </c>
      <c r="HN265" s="17" t="str">
        <f t="shared" ca="1" si="554"/>
        <v/>
      </c>
      <c r="HO265" s="17" t="str">
        <f t="shared" ca="1" si="555"/>
        <v/>
      </c>
      <c r="HP265" s="17" t="str">
        <f t="shared" ca="1" si="556"/>
        <v/>
      </c>
      <c r="HQ265" s="17" t="str">
        <f t="shared" ca="1" si="557"/>
        <v/>
      </c>
      <c r="HR265" s="17" t="str">
        <f t="shared" ca="1" si="558"/>
        <v/>
      </c>
      <c r="HS265" s="17" t="str">
        <f t="shared" ca="1" si="559"/>
        <v/>
      </c>
      <c r="HT265" s="17" t="str">
        <f t="shared" ca="1" si="560"/>
        <v/>
      </c>
      <c r="HU265" s="17" t="str">
        <f t="shared" ca="1" si="561"/>
        <v/>
      </c>
      <c r="HV265" s="17" t="str">
        <f t="shared" ca="1" si="562"/>
        <v/>
      </c>
      <c r="HW265" s="17" t="str">
        <f t="shared" ca="1" si="563"/>
        <v/>
      </c>
      <c r="HX265" s="17" t="str">
        <f t="shared" ca="1" si="564"/>
        <v/>
      </c>
      <c r="HY265" s="17" t="str">
        <f t="shared" ca="1" si="565"/>
        <v/>
      </c>
      <c r="HZ265" s="17" t="str">
        <f t="shared" ca="1" si="566"/>
        <v/>
      </c>
      <c r="IA265" s="17" t="str">
        <f t="shared" ca="1" si="567"/>
        <v/>
      </c>
      <c r="IB265" s="17" t="str">
        <f t="shared" ca="1" si="568"/>
        <v/>
      </c>
      <c r="IC265" s="17" t="str">
        <f t="shared" ca="1" si="569"/>
        <v/>
      </c>
      <c r="ID265" s="17" t="str">
        <f t="shared" ca="1" si="570"/>
        <v/>
      </c>
      <c r="IE265" s="17" t="str">
        <f t="shared" ca="1" si="571"/>
        <v/>
      </c>
      <c r="IF265" s="17" t="str">
        <f t="shared" ca="1" si="572"/>
        <v/>
      </c>
      <c r="IG265" s="17" t="str">
        <f t="shared" ca="1" si="573"/>
        <v/>
      </c>
      <c r="IH265" s="17" t="str">
        <f t="shared" ca="1" si="574"/>
        <v/>
      </c>
      <c r="II265" s="17" t="str">
        <f t="shared" ca="1" si="575"/>
        <v/>
      </c>
      <c r="IJ265" s="17" t="str">
        <f t="shared" ca="1" si="576"/>
        <v/>
      </c>
      <c r="IK265" s="17" t="str">
        <f t="shared" ca="1" si="577"/>
        <v/>
      </c>
      <c r="IL265" s="17" t="str">
        <f t="shared" ca="1" si="578"/>
        <v/>
      </c>
      <c r="IM265" s="17" t="str">
        <f t="shared" ca="1" si="579"/>
        <v/>
      </c>
      <c r="IN265" s="17" t="str">
        <f t="shared" ca="1" si="580"/>
        <v/>
      </c>
      <c r="IO265" s="17" t="str">
        <f t="shared" ca="1" si="581"/>
        <v/>
      </c>
      <c r="IP265" s="17" t="str">
        <f t="shared" ca="1" si="582"/>
        <v/>
      </c>
      <c r="IQ265" s="17" t="str">
        <f t="shared" ca="1" si="583"/>
        <v/>
      </c>
      <c r="IR265" s="17" t="str">
        <f t="shared" ca="1" si="584"/>
        <v/>
      </c>
      <c r="IS265" s="17" t="str">
        <f t="shared" ca="1" si="585"/>
        <v/>
      </c>
      <c r="IT265" s="17" t="str">
        <f t="shared" ca="1" si="586"/>
        <v/>
      </c>
      <c r="IU265" s="17" t="str">
        <f t="shared" ca="1" si="587"/>
        <v/>
      </c>
      <c r="IV265" s="17" t="str">
        <f t="shared" ca="1" si="588"/>
        <v/>
      </c>
      <c r="IW265" s="17" t="str">
        <f t="shared" ca="1" si="589"/>
        <v/>
      </c>
      <c r="IX265" s="17" t="str">
        <f t="shared" ca="1" si="590"/>
        <v/>
      </c>
      <c r="IY265" s="17" t="str">
        <f t="shared" ca="1" si="591"/>
        <v/>
      </c>
      <c r="IZ265" s="17" t="str">
        <f t="shared" ca="1" si="592"/>
        <v/>
      </c>
      <c r="JA265" s="17" t="str">
        <f t="shared" ca="1" si="593"/>
        <v/>
      </c>
      <c r="JB265" s="17" t="str">
        <f t="shared" ca="1" si="594"/>
        <v/>
      </c>
      <c r="JC265" s="17" t="str">
        <f t="shared" ca="1" si="595"/>
        <v/>
      </c>
      <c r="JD265" s="17" t="str">
        <f t="shared" ca="1" si="596"/>
        <v/>
      </c>
      <c r="JE265" s="17" t="str">
        <f t="shared" ca="1" si="597"/>
        <v/>
      </c>
      <c r="JF265" s="17" t="str">
        <f t="shared" ca="1" si="598"/>
        <v/>
      </c>
      <c r="JG265" s="17" t="str">
        <f t="shared" ca="1" si="599"/>
        <v/>
      </c>
      <c r="JH265" s="17" t="str">
        <f t="shared" ca="1" si="600"/>
        <v/>
      </c>
      <c r="JI265" s="17" t="str">
        <f t="shared" ca="1" si="601"/>
        <v/>
      </c>
      <c r="JJ265" s="17" t="str">
        <f t="shared" ca="1" si="602"/>
        <v/>
      </c>
      <c r="JK265" s="17" t="str">
        <f t="shared" ca="1" si="603"/>
        <v/>
      </c>
      <c r="JL265" s="17" t="str">
        <f t="shared" ca="1" si="604"/>
        <v/>
      </c>
      <c r="JM265" s="17" t="str">
        <f t="shared" ca="1" si="605"/>
        <v/>
      </c>
    </row>
    <row r="266" spans="1:273">
      <c r="A266" s="17" t="str">
        <f t="shared" si="606"/>
        <v>\\\0</v>
      </c>
      <c r="B266" s="17" t="str">
        <f t="shared" si="607"/>
        <v>\\\0</v>
      </c>
      <c r="C266" s="17" t="str">
        <f t="shared" si="608"/>
        <v>\\\0</v>
      </c>
      <c r="D266" s="17" t="str">
        <f t="shared" si="609"/>
        <v>\\\0</v>
      </c>
      <c r="E266" s="17" t="str">
        <f t="shared" si="610"/>
        <v>\\\0</v>
      </c>
      <c r="F266" s="17" t="str">
        <f t="shared" si="611"/>
        <v>\\\0</v>
      </c>
      <c r="G266" s="17" t="str">
        <f t="shared" si="612"/>
        <v>\\\0</v>
      </c>
      <c r="H266" s="17" t="str">
        <f t="shared" si="613"/>
        <v>\\\0</v>
      </c>
      <c r="I266" s="17" t="str">
        <f t="shared" si="614"/>
        <v>\\\0</v>
      </c>
      <c r="J266" s="17" t="str">
        <f t="shared" si="615"/>
        <v>\\\0</v>
      </c>
      <c r="K266" s="17" t="str">
        <f t="shared" si="616"/>
        <v>\\\0</v>
      </c>
      <c r="L266" s="17" t="str">
        <f t="shared" si="617"/>
        <v>\\\0</v>
      </c>
      <c r="M266" s="17" t="str">
        <f t="shared" si="618"/>
        <v>\\\0</v>
      </c>
      <c r="N266" s="17" t="str">
        <f t="shared" si="619"/>
        <v>\\\0</v>
      </c>
      <c r="O266" s="17" t="str">
        <f t="shared" si="620"/>
        <v>\\\0</v>
      </c>
      <c r="P266" s="17" t="str">
        <f t="shared" si="621"/>
        <v>\\\0</v>
      </c>
      <c r="R266" s="17" t="str">
        <f t="shared" si="622"/>
        <v>\\</v>
      </c>
      <c r="S266" s="38"/>
      <c r="T266" s="39"/>
      <c r="U266" s="31"/>
      <c r="V266" s="32"/>
      <c r="W266" s="36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35"/>
      <c r="DS266" s="287"/>
      <c r="DT266" s="36"/>
      <c r="DU266" s="37"/>
      <c r="DV266" s="28">
        <f>IF(AND($S266='자료입력 및 결과표시'!$B$6,COUNTIF($W266:$DR266,'자료입력 및 결과표시'!$C$6)&gt;=1),IF(OR('자료입력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DW266" s="28">
        <f>IF(AND($S266='자료입력 및 결과표시'!$B$7,COUNTIF($W266:$DR266,'자료입력 및 결과표시'!$C$7)&gt;=1),IF(OR('자료입력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DX266" s="28">
        <f>IF(AND($S266='자료입력 및 결과표시'!$B$8,COUNTIF($W266:$DR266,'자료입력 및 결과표시'!$C$8)&gt;=1),IF(OR('자료입력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DY266" s="28">
        <f>IF(AND($S266='자료입력 및 결과표시'!$B$9,COUNTIF($W266:$DR266,'자료입력 및 결과표시'!$C$9)&gt;=1),IF(OR('자료입력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DZ266" s="28">
        <f>IF(AND($S266='자료입력 및 결과표시'!$B$10,COUNTIF($W266:$DR266,'자료입력 및 결과표시'!$C$10)&gt;=1),IF(OR('자료입력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A266" s="28">
        <f>IF(AND($S266='자료입력 및 결과표시'!$B$11,COUNTIF($W266:$DR266,'자료입력 및 결과표시'!$C$11)&gt;=1),IF(OR('자료입력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B266" s="28">
        <f>IF(AND($S266='자료입력 및 결과표시'!$B$12,COUNTIF($W266:$DR266,'자료입력 및 결과표시'!$C$12)&gt;=1),IF(OR('자료입력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C266" s="28">
        <f>IF(AND($S266='자료입력 및 결과표시'!$B$13,COUNTIF($W266:$DR266,'자료입력 및 결과표시'!$C$13)&gt;=1),IF(OR('자료입력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D266" s="28">
        <f>IF(AND($S266='자료입력 및 결과표시'!$B$14,COUNTIF($W266:$DR266,'자료입력 및 결과표시'!$C$14)&gt;=1),IF(OR('자료입력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E266" s="28">
        <f>IF(AND($S266='자료입력 및 결과표시'!$B$15,COUNTIF($W266:$DR266,'자료입력 및 결과표시'!$C$15)&gt;=1),IF(OR('자료입력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F266" s="28">
        <f>IF(AND($S266='자료입력 및 결과표시'!$B$16,COUNTIF($W266:$DR266,'자료입력 및 결과표시'!$C$16)&gt;=1),IF(OR('자료입력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G266" s="28">
        <f>IF(AND($S266='자료입력 및 결과표시'!$B$17,COUNTIF($W266:$DR266,'자료입력 및 결과표시'!$C$17)&gt;=1),IF(OR('자료입력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H266" s="28">
        <f>IF(AND($S266='자료입력 및 결과표시'!$B$18,COUNTIF($W266:$DR266,'자료입력 및 결과표시'!$C$18)&gt;=1),IF(OR('자료입력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I266" s="28">
        <f>IF(AND($S266='자료입력 및 결과표시'!$B$19,COUNTIF($W266:$DR266,'자료입력 및 결과표시'!$C$19)&gt;=1),IF(OR('자료입력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J266" s="28">
        <f>IF(AND($S266='자료입력 및 결과표시'!$B$20,COUNTIF($W266:$DR266,'자료입력 및 결과표시'!$C$20)&gt;=1),IF(OR('자료입력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K266" s="28">
        <f>IF(AND($S266='자료입력 및 결과표시'!$B$21,COUNTIF($W266:$DR266,'자료입력 및 결과표시'!$C$21)&gt;=1),IF(OR('자료입력 및 결과표시'!$B$4+90&gt;=$V266,'자료입력 및 결과표시'!$B$4&lt;$U266),0,IF($V266-'자료입력 및 결과표시'!$B$4-90&gt;='자료입력 및 결과표시'!$E$4,'자료입력 및 결과표시'!$E$4,$V266-'자료입력 및 결과표시'!$B$4-90)),0)</f>
        <v>0</v>
      </c>
      <c r="EL266" s="17">
        <f>IF(AND(S266='자료입력 및 결과표시'!$B$6,COUNTIF('업무중복도(데이터 입력)'!$W266:$DR266,'자료입력 및 결과표시'!$C$6)&gt;=1),1,0)</f>
        <v>0</v>
      </c>
      <c r="EM266" s="17">
        <f>IF(AND(S266='자료입력 및 결과표시'!$B$7,COUNTIF('업무중복도(데이터 입력)'!$W266:$DR266,'자료입력 및 결과표시'!$C$7)&gt;=1),2,0)</f>
        <v>0</v>
      </c>
      <c r="EN266" s="17">
        <f>IF(AND(S266='자료입력 및 결과표시'!$B$8,COUNTIF('업무중복도(데이터 입력)'!$W266:$DR266,'자료입력 및 결과표시'!$C$8)&gt;=1),3,0)</f>
        <v>0</v>
      </c>
      <c r="EO266" s="17">
        <f>IF(AND(S266='자료입력 및 결과표시'!$B$9,COUNTIF('업무중복도(데이터 입력)'!$W266:$DR266,'자료입력 및 결과표시'!$C$9)&gt;=1),4,0)</f>
        <v>0</v>
      </c>
      <c r="EP266" s="17">
        <f>IF(AND(S266='자료입력 및 결과표시'!$B$10,COUNTIF('업무중복도(데이터 입력)'!$W266:$DR266,'자료입력 및 결과표시'!$C$10)&gt;=1),5,0)</f>
        <v>0</v>
      </c>
      <c r="EQ266" s="17">
        <f>IF(AND(S266='자료입력 및 결과표시'!$B$11,COUNTIF('업무중복도(데이터 입력)'!$W266:$DR266,'자료입력 및 결과표시'!$C$11)&gt;=1),6,0)</f>
        <v>0</v>
      </c>
      <c r="ER266" s="17">
        <f>IF(AND(S266='자료입력 및 결과표시'!$B$12,COUNTIF('업무중복도(데이터 입력)'!$W266:$DR266,'자료입력 및 결과표시'!$C$12)&gt;=1),7,0)</f>
        <v>0</v>
      </c>
      <c r="ES266" s="17">
        <f>IF(AND(S266='자료입력 및 결과표시'!$B$13,COUNTIF('업무중복도(데이터 입력)'!$W266:$DR266,'자료입력 및 결과표시'!$C$13)&gt;=1),8,0)</f>
        <v>0</v>
      </c>
      <c r="ET266" s="17">
        <f>IF(AND(S266='자료입력 및 결과표시'!$B$14,COUNTIF('업무중복도(데이터 입력)'!$W266:$DR266,'자료입력 및 결과표시'!$C$14)&gt;=1),9,0)</f>
        <v>0</v>
      </c>
      <c r="EU266" s="17">
        <f>IF(AND(S266='자료입력 및 결과표시'!$B$15,COUNTIF('업무중복도(데이터 입력)'!$W266:$DR266,'자료입력 및 결과표시'!$C$15)&gt;=1),10,0)</f>
        <v>0</v>
      </c>
      <c r="EV266" s="17">
        <f>IF(AND(S266='자료입력 및 결과표시'!$B$16,COUNTIF('업무중복도(데이터 입력)'!$W266:$DR266,'자료입력 및 결과표시'!$C$16)&gt;=1),11,0)</f>
        <v>0</v>
      </c>
      <c r="EW266" s="17">
        <f>IF(AND(S266='자료입력 및 결과표시'!$B$17,COUNTIF('업무중복도(데이터 입력)'!$W266:$DR266,'자료입력 및 결과표시'!$C$17)&gt;=1),12,0)</f>
        <v>0</v>
      </c>
      <c r="EX266" s="17">
        <f>IF(AND(S266='자료입력 및 결과표시'!$B$18,COUNTIF('업무중복도(데이터 입력)'!$W266:$DR266,'자료입력 및 결과표시'!$C$18)&gt;=1),13,0)</f>
        <v>0</v>
      </c>
      <c r="EY266" s="17">
        <f>IF(AND(S266='자료입력 및 결과표시'!$B$19,COUNTIF('업무중복도(데이터 입력)'!$W266:$DR266,'자료입력 및 결과표시'!$C$19)&gt;=1),14,0)</f>
        <v>0</v>
      </c>
      <c r="EZ266" s="17">
        <f>IF(AND(S266='자료입력 및 결과표시'!$B$20,COUNTIF('업무중복도(데이터 입력)'!$W266:$DR266,'자료입력 및 결과표시'!$C$20)&gt;=1),15,0)</f>
        <v>0</v>
      </c>
      <c r="FA266" s="17">
        <f>IF(AND(S266='자료입력 및 결과표시'!$B$21,COUNTIF('업무중복도(데이터 입력)'!$W266:$DR266,'자료입력 및 결과표시'!$C$21)&gt;=1),16,0)</f>
        <v>0</v>
      </c>
      <c r="FD266" s="270" t="str">
        <f ca="1">IFERROR(MATCH('자료입력 및 결과표시'!$C$62,OFFSET($R$3,$FD265,,1000),0)+$FD265,"")</f>
        <v/>
      </c>
      <c r="FE266" s="271" t="str">
        <f t="shared" ca="1" si="623"/>
        <v/>
      </c>
      <c r="FK266" s="17">
        <f t="shared" si="624"/>
        <v>0</v>
      </c>
      <c r="FO266"/>
      <c r="FP266" s="17" t="str">
        <f t="shared" ca="1" si="625"/>
        <v/>
      </c>
      <c r="FQ266" s="270" t="str">
        <f ca="1">IFERROR(MATCH('자료입력 및 결과표시'!$C$62,OFFSET($R$3,$FQ265,,1000),0)+$FQ265,"")</f>
        <v/>
      </c>
      <c r="FR266" s="17" t="str">
        <f t="shared" ca="1" si="506"/>
        <v/>
      </c>
      <c r="FS266" s="17" t="str">
        <f t="shared" ca="1" si="507"/>
        <v/>
      </c>
      <c r="FT266" s="17" t="str">
        <f t="shared" ca="1" si="508"/>
        <v/>
      </c>
      <c r="FU266" s="17" t="str">
        <f t="shared" ca="1" si="509"/>
        <v/>
      </c>
      <c r="FV266" s="17" t="str">
        <f t="shared" ca="1" si="510"/>
        <v/>
      </c>
      <c r="FW266" s="17" t="str">
        <f t="shared" ca="1" si="511"/>
        <v/>
      </c>
      <c r="FX266" s="17" t="str">
        <f t="shared" ca="1" si="512"/>
        <v/>
      </c>
      <c r="FY266" s="17" t="str">
        <f t="shared" ca="1" si="513"/>
        <v/>
      </c>
      <c r="FZ266" s="17" t="str">
        <f t="shared" ca="1" si="514"/>
        <v/>
      </c>
      <c r="GA266" s="17" t="str">
        <f t="shared" ca="1" si="515"/>
        <v/>
      </c>
      <c r="GB266" s="17" t="str">
        <f t="shared" ca="1" si="516"/>
        <v/>
      </c>
      <c r="GC266" s="17" t="str">
        <f t="shared" ca="1" si="517"/>
        <v/>
      </c>
      <c r="GD266" s="17" t="str">
        <f t="shared" ca="1" si="518"/>
        <v/>
      </c>
      <c r="GE266" s="17" t="str">
        <f t="shared" ca="1" si="519"/>
        <v/>
      </c>
      <c r="GF266" s="17" t="str">
        <f t="shared" ca="1" si="520"/>
        <v/>
      </c>
      <c r="GG266" s="17" t="str">
        <f t="shared" ca="1" si="521"/>
        <v/>
      </c>
      <c r="GH266" s="17" t="str">
        <f t="shared" ca="1" si="522"/>
        <v/>
      </c>
      <c r="GI266" s="17" t="str">
        <f t="shared" ca="1" si="523"/>
        <v/>
      </c>
      <c r="GJ266" s="17" t="str">
        <f t="shared" ca="1" si="524"/>
        <v/>
      </c>
      <c r="GK266" s="17" t="str">
        <f t="shared" ca="1" si="525"/>
        <v/>
      </c>
      <c r="GL266" s="17" t="str">
        <f t="shared" ca="1" si="526"/>
        <v/>
      </c>
      <c r="GM266" s="17" t="str">
        <f t="shared" ca="1" si="527"/>
        <v/>
      </c>
      <c r="GN266" s="17" t="str">
        <f t="shared" ca="1" si="528"/>
        <v/>
      </c>
      <c r="GO266" s="17" t="str">
        <f t="shared" ca="1" si="529"/>
        <v/>
      </c>
      <c r="GP266" s="17" t="str">
        <f t="shared" ca="1" si="530"/>
        <v/>
      </c>
      <c r="GQ266" s="17" t="str">
        <f t="shared" ca="1" si="531"/>
        <v/>
      </c>
      <c r="GR266" s="17" t="str">
        <f t="shared" ca="1" si="532"/>
        <v/>
      </c>
      <c r="GS266" s="17" t="str">
        <f t="shared" ca="1" si="533"/>
        <v/>
      </c>
      <c r="GT266" s="17" t="str">
        <f t="shared" ca="1" si="534"/>
        <v/>
      </c>
      <c r="GU266" s="17" t="str">
        <f t="shared" ca="1" si="535"/>
        <v/>
      </c>
      <c r="GV266" s="17" t="str">
        <f t="shared" ca="1" si="536"/>
        <v/>
      </c>
      <c r="GW266" s="17" t="str">
        <f t="shared" ca="1" si="537"/>
        <v/>
      </c>
      <c r="GX266" s="17" t="str">
        <f t="shared" ca="1" si="538"/>
        <v/>
      </c>
      <c r="GY266" s="17" t="str">
        <f t="shared" ca="1" si="539"/>
        <v/>
      </c>
      <c r="GZ266" s="17" t="str">
        <f t="shared" ca="1" si="540"/>
        <v/>
      </c>
      <c r="HA266" s="17" t="str">
        <f t="shared" ca="1" si="541"/>
        <v/>
      </c>
      <c r="HB266" s="17" t="str">
        <f t="shared" ca="1" si="542"/>
        <v/>
      </c>
      <c r="HC266" s="17" t="str">
        <f t="shared" ca="1" si="543"/>
        <v/>
      </c>
      <c r="HD266" s="17" t="str">
        <f t="shared" ca="1" si="544"/>
        <v/>
      </c>
      <c r="HE266" s="17" t="str">
        <f t="shared" ca="1" si="545"/>
        <v/>
      </c>
      <c r="HF266" s="17" t="str">
        <f t="shared" ca="1" si="546"/>
        <v/>
      </c>
      <c r="HG266" s="17" t="str">
        <f t="shared" ca="1" si="547"/>
        <v/>
      </c>
      <c r="HH266" s="17" t="str">
        <f t="shared" ca="1" si="548"/>
        <v/>
      </c>
      <c r="HI266" s="17" t="str">
        <f t="shared" ca="1" si="549"/>
        <v/>
      </c>
      <c r="HJ266" s="17" t="str">
        <f t="shared" ca="1" si="550"/>
        <v/>
      </c>
      <c r="HK266" s="17" t="str">
        <f t="shared" ca="1" si="551"/>
        <v/>
      </c>
      <c r="HL266" s="17" t="str">
        <f t="shared" ca="1" si="552"/>
        <v/>
      </c>
      <c r="HM266" s="17" t="str">
        <f t="shared" ca="1" si="553"/>
        <v/>
      </c>
      <c r="HN266" s="17" t="str">
        <f t="shared" ca="1" si="554"/>
        <v/>
      </c>
      <c r="HO266" s="17" t="str">
        <f t="shared" ca="1" si="555"/>
        <v/>
      </c>
      <c r="HP266" s="17" t="str">
        <f t="shared" ca="1" si="556"/>
        <v/>
      </c>
      <c r="HQ266" s="17" t="str">
        <f t="shared" ca="1" si="557"/>
        <v/>
      </c>
      <c r="HR266" s="17" t="str">
        <f t="shared" ca="1" si="558"/>
        <v/>
      </c>
      <c r="HS266" s="17" t="str">
        <f t="shared" ca="1" si="559"/>
        <v/>
      </c>
      <c r="HT266" s="17" t="str">
        <f t="shared" ca="1" si="560"/>
        <v/>
      </c>
      <c r="HU266" s="17" t="str">
        <f t="shared" ca="1" si="561"/>
        <v/>
      </c>
      <c r="HV266" s="17" t="str">
        <f t="shared" ca="1" si="562"/>
        <v/>
      </c>
      <c r="HW266" s="17" t="str">
        <f t="shared" ca="1" si="563"/>
        <v/>
      </c>
      <c r="HX266" s="17" t="str">
        <f t="shared" ca="1" si="564"/>
        <v/>
      </c>
      <c r="HY266" s="17" t="str">
        <f t="shared" ca="1" si="565"/>
        <v/>
      </c>
      <c r="HZ266" s="17" t="str">
        <f t="shared" ca="1" si="566"/>
        <v/>
      </c>
      <c r="IA266" s="17" t="str">
        <f t="shared" ca="1" si="567"/>
        <v/>
      </c>
      <c r="IB266" s="17" t="str">
        <f t="shared" ca="1" si="568"/>
        <v/>
      </c>
      <c r="IC266" s="17" t="str">
        <f t="shared" ca="1" si="569"/>
        <v/>
      </c>
      <c r="ID266" s="17" t="str">
        <f t="shared" ca="1" si="570"/>
        <v/>
      </c>
      <c r="IE266" s="17" t="str">
        <f t="shared" ca="1" si="571"/>
        <v/>
      </c>
      <c r="IF266" s="17" t="str">
        <f t="shared" ca="1" si="572"/>
        <v/>
      </c>
      <c r="IG266" s="17" t="str">
        <f t="shared" ca="1" si="573"/>
        <v/>
      </c>
      <c r="IH266" s="17" t="str">
        <f t="shared" ca="1" si="574"/>
        <v/>
      </c>
      <c r="II266" s="17" t="str">
        <f t="shared" ca="1" si="575"/>
        <v/>
      </c>
      <c r="IJ266" s="17" t="str">
        <f t="shared" ca="1" si="576"/>
        <v/>
      </c>
      <c r="IK266" s="17" t="str">
        <f t="shared" ca="1" si="577"/>
        <v/>
      </c>
      <c r="IL266" s="17" t="str">
        <f t="shared" ca="1" si="578"/>
        <v/>
      </c>
      <c r="IM266" s="17" t="str">
        <f t="shared" ca="1" si="579"/>
        <v/>
      </c>
      <c r="IN266" s="17" t="str">
        <f t="shared" ca="1" si="580"/>
        <v/>
      </c>
      <c r="IO266" s="17" t="str">
        <f t="shared" ca="1" si="581"/>
        <v/>
      </c>
      <c r="IP266" s="17" t="str">
        <f t="shared" ca="1" si="582"/>
        <v/>
      </c>
      <c r="IQ266" s="17" t="str">
        <f t="shared" ca="1" si="583"/>
        <v/>
      </c>
      <c r="IR266" s="17" t="str">
        <f t="shared" ca="1" si="584"/>
        <v/>
      </c>
      <c r="IS266" s="17" t="str">
        <f t="shared" ca="1" si="585"/>
        <v/>
      </c>
      <c r="IT266" s="17" t="str">
        <f t="shared" ca="1" si="586"/>
        <v/>
      </c>
      <c r="IU266" s="17" t="str">
        <f t="shared" ca="1" si="587"/>
        <v/>
      </c>
      <c r="IV266" s="17" t="str">
        <f t="shared" ca="1" si="588"/>
        <v/>
      </c>
      <c r="IW266" s="17" t="str">
        <f t="shared" ca="1" si="589"/>
        <v/>
      </c>
      <c r="IX266" s="17" t="str">
        <f t="shared" ca="1" si="590"/>
        <v/>
      </c>
      <c r="IY266" s="17" t="str">
        <f t="shared" ca="1" si="591"/>
        <v/>
      </c>
      <c r="IZ266" s="17" t="str">
        <f t="shared" ca="1" si="592"/>
        <v/>
      </c>
      <c r="JA266" s="17" t="str">
        <f t="shared" ca="1" si="593"/>
        <v/>
      </c>
      <c r="JB266" s="17" t="str">
        <f t="shared" ca="1" si="594"/>
        <v/>
      </c>
      <c r="JC266" s="17" t="str">
        <f t="shared" ca="1" si="595"/>
        <v/>
      </c>
      <c r="JD266" s="17" t="str">
        <f t="shared" ca="1" si="596"/>
        <v/>
      </c>
      <c r="JE266" s="17" t="str">
        <f t="shared" ca="1" si="597"/>
        <v/>
      </c>
      <c r="JF266" s="17" t="str">
        <f t="shared" ca="1" si="598"/>
        <v/>
      </c>
      <c r="JG266" s="17" t="str">
        <f t="shared" ca="1" si="599"/>
        <v/>
      </c>
      <c r="JH266" s="17" t="str">
        <f t="shared" ca="1" si="600"/>
        <v/>
      </c>
      <c r="JI266" s="17" t="str">
        <f t="shared" ca="1" si="601"/>
        <v/>
      </c>
      <c r="JJ266" s="17" t="str">
        <f t="shared" ca="1" si="602"/>
        <v/>
      </c>
      <c r="JK266" s="17" t="str">
        <f t="shared" ca="1" si="603"/>
        <v/>
      </c>
      <c r="JL266" s="17" t="str">
        <f t="shared" ca="1" si="604"/>
        <v/>
      </c>
      <c r="JM266" s="17" t="str">
        <f t="shared" ca="1" si="605"/>
        <v/>
      </c>
    </row>
    <row r="267" spans="1:273">
      <c r="A267" s="17" t="str">
        <f t="shared" si="606"/>
        <v>\\\0</v>
      </c>
      <c r="B267" s="17" t="str">
        <f t="shared" si="607"/>
        <v>\\\0</v>
      </c>
      <c r="C267" s="17" t="str">
        <f t="shared" si="608"/>
        <v>\\\0</v>
      </c>
      <c r="D267" s="17" t="str">
        <f t="shared" si="609"/>
        <v>\\\0</v>
      </c>
      <c r="E267" s="17" t="str">
        <f t="shared" si="610"/>
        <v>\\\0</v>
      </c>
      <c r="F267" s="17" t="str">
        <f t="shared" si="611"/>
        <v>\\\0</v>
      </c>
      <c r="G267" s="17" t="str">
        <f t="shared" si="612"/>
        <v>\\\0</v>
      </c>
      <c r="H267" s="17" t="str">
        <f t="shared" si="613"/>
        <v>\\\0</v>
      </c>
      <c r="I267" s="17" t="str">
        <f t="shared" si="614"/>
        <v>\\\0</v>
      </c>
      <c r="J267" s="17" t="str">
        <f t="shared" si="615"/>
        <v>\\\0</v>
      </c>
      <c r="K267" s="17" t="str">
        <f t="shared" si="616"/>
        <v>\\\0</v>
      </c>
      <c r="L267" s="17" t="str">
        <f t="shared" si="617"/>
        <v>\\\0</v>
      </c>
      <c r="M267" s="17" t="str">
        <f t="shared" si="618"/>
        <v>\\\0</v>
      </c>
      <c r="N267" s="17" t="str">
        <f t="shared" si="619"/>
        <v>\\\0</v>
      </c>
      <c r="O267" s="17" t="str">
        <f t="shared" si="620"/>
        <v>\\\0</v>
      </c>
      <c r="P267" s="17" t="str">
        <f t="shared" si="621"/>
        <v>\\\0</v>
      </c>
      <c r="R267" s="17" t="str">
        <f t="shared" si="622"/>
        <v>\\</v>
      </c>
      <c r="S267" s="38"/>
      <c r="T267" s="39"/>
      <c r="U267" s="31"/>
      <c r="V267" s="32"/>
      <c r="W267" s="36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35"/>
      <c r="DS267" s="287"/>
      <c r="DT267" s="36"/>
      <c r="DU267" s="37"/>
      <c r="DV267" s="28">
        <f>IF(AND($S267='자료입력 및 결과표시'!$B$6,COUNTIF($W267:$DR267,'자료입력 및 결과표시'!$C$6)&gt;=1),IF(OR('자료입력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DW267" s="28">
        <f>IF(AND($S267='자료입력 및 결과표시'!$B$7,COUNTIF($W267:$DR267,'자료입력 및 결과표시'!$C$7)&gt;=1),IF(OR('자료입력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DX267" s="28">
        <f>IF(AND($S267='자료입력 및 결과표시'!$B$8,COUNTIF($W267:$DR267,'자료입력 및 결과표시'!$C$8)&gt;=1),IF(OR('자료입력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DY267" s="28">
        <f>IF(AND($S267='자료입력 및 결과표시'!$B$9,COUNTIF($W267:$DR267,'자료입력 및 결과표시'!$C$9)&gt;=1),IF(OR('자료입력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DZ267" s="28">
        <f>IF(AND($S267='자료입력 및 결과표시'!$B$10,COUNTIF($W267:$DR267,'자료입력 및 결과표시'!$C$10)&gt;=1),IF(OR('자료입력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A267" s="28">
        <f>IF(AND($S267='자료입력 및 결과표시'!$B$11,COUNTIF($W267:$DR267,'자료입력 및 결과표시'!$C$11)&gt;=1),IF(OR('자료입력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B267" s="28">
        <f>IF(AND($S267='자료입력 및 결과표시'!$B$12,COUNTIF($W267:$DR267,'자료입력 및 결과표시'!$C$12)&gt;=1),IF(OR('자료입력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C267" s="28">
        <f>IF(AND($S267='자료입력 및 결과표시'!$B$13,COUNTIF($W267:$DR267,'자료입력 및 결과표시'!$C$13)&gt;=1),IF(OR('자료입력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D267" s="28">
        <f>IF(AND($S267='자료입력 및 결과표시'!$B$14,COUNTIF($W267:$DR267,'자료입력 및 결과표시'!$C$14)&gt;=1),IF(OR('자료입력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E267" s="28">
        <f>IF(AND($S267='자료입력 및 결과표시'!$B$15,COUNTIF($W267:$DR267,'자료입력 및 결과표시'!$C$15)&gt;=1),IF(OR('자료입력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F267" s="28">
        <f>IF(AND($S267='자료입력 및 결과표시'!$B$16,COUNTIF($W267:$DR267,'자료입력 및 결과표시'!$C$16)&gt;=1),IF(OR('자료입력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G267" s="28">
        <f>IF(AND($S267='자료입력 및 결과표시'!$B$17,COUNTIF($W267:$DR267,'자료입력 및 결과표시'!$C$17)&gt;=1),IF(OR('자료입력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H267" s="28">
        <f>IF(AND($S267='자료입력 및 결과표시'!$B$18,COUNTIF($W267:$DR267,'자료입력 및 결과표시'!$C$18)&gt;=1),IF(OR('자료입력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I267" s="28">
        <f>IF(AND($S267='자료입력 및 결과표시'!$B$19,COUNTIF($W267:$DR267,'자료입력 및 결과표시'!$C$19)&gt;=1),IF(OR('자료입력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J267" s="28">
        <f>IF(AND($S267='자료입력 및 결과표시'!$B$20,COUNTIF($W267:$DR267,'자료입력 및 결과표시'!$C$20)&gt;=1),IF(OR('자료입력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K267" s="28">
        <f>IF(AND($S267='자료입력 및 결과표시'!$B$21,COUNTIF($W267:$DR267,'자료입력 및 결과표시'!$C$21)&gt;=1),IF(OR('자료입력 및 결과표시'!$B$4+90&gt;=$V267,'자료입력 및 결과표시'!$B$4&lt;$U267),0,IF($V267-'자료입력 및 결과표시'!$B$4-90&gt;='자료입력 및 결과표시'!$E$4,'자료입력 및 결과표시'!$E$4,$V267-'자료입력 및 결과표시'!$B$4-90)),0)</f>
        <v>0</v>
      </c>
      <c r="EL267" s="17">
        <f>IF(AND(S267='자료입력 및 결과표시'!$B$6,COUNTIF('업무중복도(데이터 입력)'!$W267:$DR267,'자료입력 및 결과표시'!$C$6)&gt;=1),1,0)</f>
        <v>0</v>
      </c>
      <c r="EM267" s="17">
        <f>IF(AND(S267='자료입력 및 결과표시'!$B$7,COUNTIF('업무중복도(데이터 입력)'!$W267:$DR267,'자료입력 및 결과표시'!$C$7)&gt;=1),2,0)</f>
        <v>0</v>
      </c>
      <c r="EN267" s="17">
        <f>IF(AND(S267='자료입력 및 결과표시'!$B$8,COUNTIF('업무중복도(데이터 입력)'!$W267:$DR267,'자료입력 및 결과표시'!$C$8)&gt;=1),3,0)</f>
        <v>0</v>
      </c>
      <c r="EO267" s="17">
        <f>IF(AND(S267='자료입력 및 결과표시'!$B$9,COUNTIF('업무중복도(데이터 입력)'!$W267:$DR267,'자료입력 및 결과표시'!$C$9)&gt;=1),4,0)</f>
        <v>0</v>
      </c>
      <c r="EP267" s="17">
        <f>IF(AND(S267='자료입력 및 결과표시'!$B$10,COUNTIF('업무중복도(데이터 입력)'!$W267:$DR267,'자료입력 및 결과표시'!$C$10)&gt;=1),5,0)</f>
        <v>0</v>
      </c>
      <c r="EQ267" s="17">
        <f>IF(AND(S267='자료입력 및 결과표시'!$B$11,COUNTIF('업무중복도(데이터 입력)'!$W267:$DR267,'자료입력 및 결과표시'!$C$11)&gt;=1),6,0)</f>
        <v>0</v>
      </c>
      <c r="ER267" s="17">
        <f>IF(AND(S267='자료입력 및 결과표시'!$B$12,COUNTIF('업무중복도(데이터 입력)'!$W267:$DR267,'자료입력 및 결과표시'!$C$12)&gt;=1),7,0)</f>
        <v>0</v>
      </c>
      <c r="ES267" s="17">
        <f>IF(AND(S267='자료입력 및 결과표시'!$B$13,COUNTIF('업무중복도(데이터 입력)'!$W267:$DR267,'자료입력 및 결과표시'!$C$13)&gt;=1),8,0)</f>
        <v>0</v>
      </c>
      <c r="ET267" s="17">
        <f>IF(AND(S267='자료입력 및 결과표시'!$B$14,COUNTIF('업무중복도(데이터 입력)'!$W267:$DR267,'자료입력 및 결과표시'!$C$14)&gt;=1),9,0)</f>
        <v>0</v>
      </c>
      <c r="EU267" s="17">
        <f>IF(AND(S267='자료입력 및 결과표시'!$B$15,COUNTIF('업무중복도(데이터 입력)'!$W267:$DR267,'자료입력 및 결과표시'!$C$15)&gt;=1),10,0)</f>
        <v>0</v>
      </c>
      <c r="EV267" s="17">
        <f>IF(AND(S267='자료입력 및 결과표시'!$B$16,COUNTIF('업무중복도(데이터 입력)'!$W267:$DR267,'자료입력 및 결과표시'!$C$16)&gt;=1),11,0)</f>
        <v>0</v>
      </c>
      <c r="EW267" s="17">
        <f>IF(AND(S267='자료입력 및 결과표시'!$B$17,COUNTIF('업무중복도(데이터 입력)'!$W267:$DR267,'자료입력 및 결과표시'!$C$17)&gt;=1),12,0)</f>
        <v>0</v>
      </c>
      <c r="EX267" s="17">
        <f>IF(AND(S267='자료입력 및 결과표시'!$B$18,COUNTIF('업무중복도(데이터 입력)'!$W267:$DR267,'자료입력 및 결과표시'!$C$18)&gt;=1),13,0)</f>
        <v>0</v>
      </c>
      <c r="EY267" s="17">
        <f>IF(AND(S267='자료입력 및 결과표시'!$B$19,COUNTIF('업무중복도(데이터 입력)'!$W267:$DR267,'자료입력 및 결과표시'!$C$19)&gt;=1),14,0)</f>
        <v>0</v>
      </c>
      <c r="EZ267" s="17">
        <f>IF(AND(S267='자료입력 및 결과표시'!$B$20,COUNTIF('업무중복도(데이터 입력)'!$W267:$DR267,'자료입력 및 결과표시'!$C$20)&gt;=1),15,0)</f>
        <v>0</v>
      </c>
      <c r="FA267" s="17">
        <f>IF(AND(S267='자료입력 및 결과표시'!$B$21,COUNTIF('업무중복도(데이터 입력)'!$W267:$DR267,'자료입력 및 결과표시'!$C$21)&gt;=1),16,0)</f>
        <v>0</v>
      </c>
      <c r="FD267" s="270" t="str">
        <f ca="1">IFERROR(MATCH('자료입력 및 결과표시'!$C$62,OFFSET($R$3,$FD266,,1000),0)+$FD266,"")</f>
        <v/>
      </c>
      <c r="FE267" s="271" t="str">
        <f t="shared" ca="1" si="623"/>
        <v/>
      </c>
      <c r="FK267" s="17">
        <f t="shared" si="624"/>
        <v>0</v>
      </c>
      <c r="FO267"/>
      <c r="FP267" s="17" t="str">
        <f t="shared" ca="1" si="625"/>
        <v/>
      </c>
      <c r="FQ267" s="270" t="str">
        <f ca="1">IFERROR(MATCH('자료입력 및 결과표시'!$C$62,OFFSET($R$3,$FQ266,,1000),0)+$FQ266,"")</f>
        <v/>
      </c>
      <c r="FR267" s="17" t="str">
        <f t="shared" ca="1" si="506"/>
        <v/>
      </c>
      <c r="FS267" s="17" t="str">
        <f t="shared" ca="1" si="507"/>
        <v/>
      </c>
      <c r="FT267" s="17" t="str">
        <f t="shared" ca="1" si="508"/>
        <v/>
      </c>
      <c r="FU267" s="17" t="str">
        <f t="shared" ca="1" si="509"/>
        <v/>
      </c>
      <c r="FV267" s="17" t="str">
        <f t="shared" ca="1" si="510"/>
        <v/>
      </c>
      <c r="FW267" s="17" t="str">
        <f t="shared" ca="1" si="511"/>
        <v/>
      </c>
      <c r="FX267" s="17" t="str">
        <f t="shared" ca="1" si="512"/>
        <v/>
      </c>
      <c r="FY267" s="17" t="str">
        <f t="shared" ca="1" si="513"/>
        <v/>
      </c>
      <c r="FZ267" s="17" t="str">
        <f t="shared" ca="1" si="514"/>
        <v/>
      </c>
      <c r="GA267" s="17" t="str">
        <f t="shared" ca="1" si="515"/>
        <v/>
      </c>
      <c r="GB267" s="17" t="str">
        <f t="shared" ca="1" si="516"/>
        <v/>
      </c>
      <c r="GC267" s="17" t="str">
        <f t="shared" ca="1" si="517"/>
        <v/>
      </c>
      <c r="GD267" s="17" t="str">
        <f t="shared" ca="1" si="518"/>
        <v/>
      </c>
      <c r="GE267" s="17" t="str">
        <f t="shared" ca="1" si="519"/>
        <v/>
      </c>
      <c r="GF267" s="17" t="str">
        <f t="shared" ca="1" si="520"/>
        <v/>
      </c>
      <c r="GG267" s="17" t="str">
        <f t="shared" ca="1" si="521"/>
        <v/>
      </c>
      <c r="GH267" s="17" t="str">
        <f t="shared" ca="1" si="522"/>
        <v/>
      </c>
      <c r="GI267" s="17" t="str">
        <f t="shared" ca="1" si="523"/>
        <v/>
      </c>
      <c r="GJ267" s="17" t="str">
        <f t="shared" ca="1" si="524"/>
        <v/>
      </c>
      <c r="GK267" s="17" t="str">
        <f t="shared" ca="1" si="525"/>
        <v/>
      </c>
      <c r="GL267" s="17" t="str">
        <f t="shared" ca="1" si="526"/>
        <v/>
      </c>
      <c r="GM267" s="17" t="str">
        <f t="shared" ca="1" si="527"/>
        <v/>
      </c>
      <c r="GN267" s="17" t="str">
        <f t="shared" ca="1" si="528"/>
        <v/>
      </c>
      <c r="GO267" s="17" t="str">
        <f t="shared" ca="1" si="529"/>
        <v/>
      </c>
      <c r="GP267" s="17" t="str">
        <f t="shared" ca="1" si="530"/>
        <v/>
      </c>
      <c r="GQ267" s="17" t="str">
        <f t="shared" ca="1" si="531"/>
        <v/>
      </c>
      <c r="GR267" s="17" t="str">
        <f t="shared" ca="1" si="532"/>
        <v/>
      </c>
      <c r="GS267" s="17" t="str">
        <f t="shared" ca="1" si="533"/>
        <v/>
      </c>
      <c r="GT267" s="17" t="str">
        <f t="shared" ca="1" si="534"/>
        <v/>
      </c>
      <c r="GU267" s="17" t="str">
        <f t="shared" ca="1" si="535"/>
        <v/>
      </c>
      <c r="GV267" s="17" t="str">
        <f t="shared" ca="1" si="536"/>
        <v/>
      </c>
      <c r="GW267" s="17" t="str">
        <f t="shared" ca="1" si="537"/>
        <v/>
      </c>
      <c r="GX267" s="17" t="str">
        <f t="shared" ca="1" si="538"/>
        <v/>
      </c>
      <c r="GY267" s="17" t="str">
        <f t="shared" ca="1" si="539"/>
        <v/>
      </c>
      <c r="GZ267" s="17" t="str">
        <f t="shared" ca="1" si="540"/>
        <v/>
      </c>
      <c r="HA267" s="17" t="str">
        <f t="shared" ca="1" si="541"/>
        <v/>
      </c>
      <c r="HB267" s="17" t="str">
        <f t="shared" ca="1" si="542"/>
        <v/>
      </c>
      <c r="HC267" s="17" t="str">
        <f t="shared" ca="1" si="543"/>
        <v/>
      </c>
      <c r="HD267" s="17" t="str">
        <f t="shared" ca="1" si="544"/>
        <v/>
      </c>
      <c r="HE267" s="17" t="str">
        <f t="shared" ca="1" si="545"/>
        <v/>
      </c>
      <c r="HF267" s="17" t="str">
        <f t="shared" ca="1" si="546"/>
        <v/>
      </c>
      <c r="HG267" s="17" t="str">
        <f t="shared" ca="1" si="547"/>
        <v/>
      </c>
      <c r="HH267" s="17" t="str">
        <f t="shared" ca="1" si="548"/>
        <v/>
      </c>
      <c r="HI267" s="17" t="str">
        <f t="shared" ca="1" si="549"/>
        <v/>
      </c>
      <c r="HJ267" s="17" t="str">
        <f t="shared" ca="1" si="550"/>
        <v/>
      </c>
      <c r="HK267" s="17" t="str">
        <f t="shared" ca="1" si="551"/>
        <v/>
      </c>
      <c r="HL267" s="17" t="str">
        <f t="shared" ca="1" si="552"/>
        <v/>
      </c>
      <c r="HM267" s="17" t="str">
        <f t="shared" ca="1" si="553"/>
        <v/>
      </c>
      <c r="HN267" s="17" t="str">
        <f t="shared" ca="1" si="554"/>
        <v/>
      </c>
      <c r="HO267" s="17" t="str">
        <f t="shared" ca="1" si="555"/>
        <v/>
      </c>
      <c r="HP267" s="17" t="str">
        <f t="shared" ca="1" si="556"/>
        <v/>
      </c>
      <c r="HQ267" s="17" t="str">
        <f t="shared" ca="1" si="557"/>
        <v/>
      </c>
      <c r="HR267" s="17" t="str">
        <f t="shared" ca="1" si="558"/>
        <v/>
      </c>
      <c r="HS267" s="17" t="str">
        <f t="shared" ca="1" si="559"/>
        <v/>
      </c>
      <c r="HT267" s="17" t="str">
        <f t="shared" ca="1" si="560"/>
        <v/>
      </c>
      <c r="HU267" s="17" t="str">
        <f t="shared" ca="1" si="561"/>
        <v/>
      </c>
      <c r="HV267" s="17" t="str">
        <f t="shared" ca="1" si="562"/>
        <v/>
      </c>
      <c r="HW267" s="17" t="str">
        <f t="shared" ca="1" si="563"/>
        <v/>
      </c>
      <c r="HX267" s="17" t="str">
        <f t="shared" ca="1" si="564"/>
        <v/>
      </c>
      <c r="HY267" s="17" t="str">
        <f t="shared" ca="1" si="565"/>
        <v/>
      </c>
      <c r="HZ267" s="17" t="str">
        <f t="shared" ca="1" si="566"/>
        <v/>
      </c>
      <c r="IA267" s="17" t="str">
        <f t="shared" ca="1" si="567"/>
        <v/>
      </c>
      <c r="IB267" s="17" t="str">
        <f t="shared" ca="1" si="568"/>
        <v/>
      </c>
      <c r="IC267" s="17" t="str">
        <f t="shared" ca="1" si="569"/>
        <v/>
      </c>
      <c r="ID267" s="17" t="str">
        <f t="shared" ca="1" si="570"/>
        <v/>
      </c>
      <c r="IE267" s="17" t="str">
        <f t="shared" ca="1" si="571"/>
        <v/>
      </c>
      <c r="IF267" s="17" t="str">
        <f t="shared" ca="1" si="572"/>
        <v/>
      </c>
      <c r="IG267" s="17" t="str">
        <f t="shared" ca="1" si="573"/>
        <v/>
      </c>
      <c r="IH267" s="17" t="str">
        <f t="shared" ca="1" si="574"/>
        <v/>
      </c>
      <c r="II267" s="17" t="str">
        <f t="shared" ca="1" si="575"/>
        <v/>
      </c>
      <c r="IJ267" s="17" t="str">
        <f t="shared" ca="1" si="576"/>
        <v/>
      </c>
      <c r="IK267" s="17" t="str">
        <f t="shared" ca="1" si="577"/>
        <v/>
      </c>
      <c r="IL267" s="17" t="str">
        <f t="shared" ca="1" si="578"/>
        <v/>
      </c>
      <c r="IM267" s="17" t="str">
        <f t="shared" ca="1" si="579"/>
        <v/>
      </c>
      <c r="IN267" s="17" t="str">
        <f t="shared" ca="1" si="580"/>
        <v/>
      </c>
      <c r="IO267" s="17" t="str">
        <f t="shared" ca="1" si="581"/>
        <v/>
      </c>
      <c r="IP267" s="17" t="str">
        <f t="shared" ca="1" si="582"/>
        <v/>
      </c>
      <c r="IQ267" s="17" t="str">
        <f t="shared" ca="1" si="583"/>
        <v/>
      </c>
      <c r="IR267" s="17" t="str">
        <f t="shared" ca="1" si="584"/>
        <v/>
      </c>
      <c r="IS267" s="17" t="str">
        <f t="shared" ca="1" si="585"/>
        <v/>
      </c>
      <c r="IT267" s="17" t="str">
        <f t="shared" ca="1" si="586"/>
        <v/>
      </c>
      <c r="IU267" s="17" t="str">
        <f t="shared" ca="1" si="587"/>
        <v/>
      </c>
      <c r="IV267" s="17" t="str">
        <f t="shared" ca="1" si="588"/>
        <v/>
      </c>
      <c r="IW267" s="17" t="str">
        <f t="shared" ca="1" si="589"/>
        <v/>
      </c>
      <c r="IX267" s="17" t="str">
        <f t="shared" ca="1" si="590"/>
        <v/>
      </c>
      <c r="IY267" s="17" t="str">
        <f t="shared" ca="1" si="591"/>
        <v/>
      </c>
      <c r="IZ267" s="17" t="str">
        <f t="shared" ca="1" si="592"/>
        <v/>
      </c>
      <c r="JA267" s="17" t="str">
        <f t="shared" ca="1" si="593"/>
        <v/>
      </c>
      <c r="JB267" s="17" t="str">
        <f t="shared" ca="1" si="594"/>
        <v/>
      </c>
      <c r="JC267" s="17" t="str">
        <f t="shared" ca="1" si="595"/>
        <v/>
      </c>
      <c r="JD267" s="17" t="str">
        <f t="shared" ca="1" si="596"/>
        <v/>
      </c>
      <c r="JE267" s="17" t="str">
        <f t="shared" ca="1" si="597"/>
        <v/>
      </c>
      <c r="JF267" s="17" t="str">
        <f t="shared" ca="1" si="598"/>
        <v/>
      </c>
      <c r="JG267" s="17" t="str">
        <f t="shared" ca="1" si="599"/>
        <v/>
      </c>
      <c r="JH267" s="17" t="str">
        <f t="shared" ca="1" si="600"/>
        <v/>
      </c>
      <c r="JI267" s="17" t="str">
        <f t="shared" ca="1" si="601"/>
        <v/>
      </c>
      <c r="JJ267" s="17" t="str">
        <f t="shared" ca="1" si="602"/>
        <v/>
      </c>
      <c r="JK267" s="17" t="str">
        <f t="shared" ca="1" si="603"/>
        <v/>
      </c>
      <c r="JL267" s="17" t="str">
        <f t="shared" ca="1" si="604"/>
        <v/>
      </c>
      <c r="JM267" s="17" t="str">
        <f t="shared" ca="1" si="605"/>
        <v/>
      </c>
    </row>
    <row r="268" spans="1:273">
      <c r="A268" s="17" t="str">
        <f t="shared" si="606"/>
        <v>\\\0</v>
      </c>
      <c r="B268" s="17" t="str">
        <f t="shared" si="607"/>
        <v>\\\0</v>
      </c>
      <c r="C268" s="17" t="str">
        <f t="shared" si="608"/>
        <v>\\\0</v>
      </c>
      <c r="D268" s="17" t="str">
        <f t="shared" si="609"/>
        <v>\\\0</v>
      </c>
      <c r="E268" s="17" t="str">
        <f t="shared" si="610"/>
        <v>\\\0</v>
      </c>
      <c r="F268" s="17" t="str">
        <f t="shared" si="611"/>
        <v>\\\0</v>
      </c>
      <c r="G268" s="17" t="str">
        <f t="shared" si="612"/>
        <v>\\\0</v>
      </c>
      <c r="H268" s="17" t="str">
        <f t="shared" si="613"/>
        <v>\\\0</v>
      </c>
      <c r="I268" s="17" t="str">
        <f t="shared" si="614"/>
        <v>\\\0</v>
      </c>
      <c r="J268" s="17" t="str">
        <f t="shared" si="615"/>
        <v>\\\0</v>
      </c>
      <c r="K268" s="17" t="str">
        <f t="shared" si="616"/>
        <v>\\\0</v>
      </c>
      <c r="L268" s="17" t="str">
        <f t="shared" si="617"/>
        <v>\\\0</v>
      </c>
      <c r="M268" s="17" t="str">
        <f t="shared" si="618"/>
        <v>\\\0</v>
      </c>
      <c r="N268" s="17" t="str">
        <f t="shared" si="619"/>
        <v>\\\0</v>
      </c>
      <c r="O268" s="17" t="str">
        <f t="shared" si="620"/>
        <v>\\\0</v>
      </c>
      <c r="P268" s="17" t="str">
        <f t="shared" si="621"/>
        <v>\\\0</v>
      </c>
      <c r="R268" s="17" t="str">
        <f t="shared" si="622"/>
        <v>\\</v>
      </c>
      <c r="S268" s="38"/>
      <c r="T268" s="39"/>
      <c r="U268" s="31"/>
      <c r="V268" s="32"/>
      <c r="W268" s="36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35"/>
      <c r="DS268" s="287"/>
      <c r="DT268" s="36"/>
      <c r="DU268" s="37"/>
      <c r="DV268" s="28">
        <f>IF(AND($S268='자료입력 및 결과표시'!$B$6,COUNTIF($W268:$DR268,'자료입력 및 결과표시'!$C$6)&gt;=1),IF(OR('자료입력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DW268" s="28">
        <f>IF(AND($S268='자료입력 및 결과표시'!$B$7,COUNTIF($W268:$DR268,'자료입력 및 결과표시'!$C$7)&gt;=1),IF(OR('자료입력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DX268" s="28">
        <f>IF(AND($S268='자료입력 및 결과표시'!$B$8,COUNTIF($W268:$DR268,'자료입력 및 결과표시'!$C$8)&gt;=1),IF(OR('자료입력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DY268" s="28">
        <f>IF(AND($S268='자료입력 및 결과표시'!$B$9,COUNTIF($W268:$DR268,'자료입력 및 결과표시'!$C$9)&gt;=1),IF(OR('자료입력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DZ268" s="28">
        <f>IF(AND($S268='자료입력 및 결과표시'!$B$10,COUNTIF($W268:$DR268,'자료입력 및 결과표시'!$C$10)&gt;=1),IF(OR('자료입력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A268" s="28">
        <f>IF(AND($S268='자료입력 및 결과표시'!$B$11,COUNTIF($W268:$DR268,'자료입력 및 결과표시'!$C$11)&gt;=1),IF(OR('자료입력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B268" s="28">
        <f>IF(AND($S268='자료입력 및 결과표시'!$B$12,COUNTIF($W268:$DR268,'자료입력 및 결과표시'!$C$12)&gt;=1),IF(OR('자료입력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C268" s="28">
        <f>IF(AND($S268='자료입력 및 결과표시'!$B$13,COUNTIF($W268:$DR268,'자료입력 및 결과표시'!$C$13)&gt;=1),IF(OR('자료입력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D268" s="28">
        <f>IF(AND($S268='자료입력 및 결과표시'!$B$14,COUNTIF($W268:$DR268,'자료입력 및 결과표시'!$C$14)&gt;=1),IF(OR('자료입력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E268" s="28">
        <f>IF(AND($S268='자료입력 및 결과표시'!$B$15,COUNTIF($W268:$DR268,'자료입력 및 결과표시'!$C$15)&gt;=1),IF(OR('자료입력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F268" s="28">
        <f>IF(AND($S268='자료입력 및 결과표시'!$B$16,COUNTIF($W268:$DR268,'자료입력 및 결과표시'!$C$16)&gt;=1),IF(OR('자료입력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G268" s="28">
        <f>IF(AND($S268='자료입력 및 결과표시'!$B$17,COUNTIF($W268:$DR268,'자료입력 및 결과표시'!$C$17)&gt;=1),IF(OR('자료입력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H268" s="28">
        <f>IF(AND($S268='자료입력 및 결과표시'!$B$18,COUNTIF($W268:$DR268,'자료입력 및 결과표시'!$C$18)&gt;=1),IF(OR('자료입력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I268" s="28">
        <f>IF(AND($S268='자료입력 및 결과표시'!$B$19,COUNTIF($W268:$DR268,'자료입력 및 결과표시'!$C$19)&gt;=1),IF(OR('자료입력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J268" s="28">
        <f>IF(AND($S268='자료입력 및 결과표시'!$B$20,COUNTIF($W268:$DR268,'자료입력 및 결과표시'!$C$20)&gt;=1),IF(OR('자료입력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K268" s="28">
        <f>IF(AND($S268='자료입력 및 결과표시'!$B$21,COUNTIF($W268:$DR268,'자료입력 및 결과표시'!$C$21)&gt;=1),IF(OR('자료입력 및 결과표시'!$B$4+90&gt;=$V268,'자료입력 및 결과표시'!$B$4&lt;$U268),0,IF($V268-'자료입력 및 결과표시'!$B$4-90&gt;='자료입력 및 결과표시'!$E$4,'자료입력 및 결과표시'!$E$4,$V268-'자료입력 및 결과표시'!$B$4-90)),0)</f>
        <v>0</v>
      </c>
      <c r="EL268" s="17">
        <f>IF(AND(S268='자료입력 및 결과표시'!$B$6,COUNTIF('업무중복도(데이터 입력)'!$W268:$DR268,'자료입력 및 결과표시'!$C$6)&gt;=1),1,0)</f>
        <v>0</v>
      </c>
      <c r="EM268" s="17">
        <f>IF(AND(S268='자료입력 및 결과표시'!$B$7,COUNTIF('업무중복도(데이터 입력)'!$W268:$DR268,'자료입력 및 결과표시'!$C$7)&gt;=1),2,0)</f>
        <v>0</v>
      </c>
      <c r="EN268" s="17">
        <f>IF(AND(S268='자료입력 및 결과표시'!$B$8,COUNTIF('업무중복도(데이터 입력)'!$W268:$DR268,'자료입력 및 결과표시'!$C$8)&gt;=1),3,0)</f>
        <v>0</v>
      </c>
      <c r="EO268" s="17">
        <f>IF(AND(S268='자료입력 및 결과표시'!$B$9,COUNTIF('업무중복도(데이터 입력)'!$W268:$DR268,'자료입력 및 결과표시'!$C$9)&gt;=1),4,0)</f>
        <v>0</v>
      </c>
      <c r="EP268" s="17">
        <f>IF(AND(S268='자료입력 및 결과표시'!$B$10,COUNTIF('업무중복도(데이터 입력)'!$W268:$DR268,'자료입력 및 결과표시'!$C$10)&gt;=1),5,0)</f>
        <v>0</v>
      </c>
      <c r="EQ268" s="17">
        <f>IF(AND(S268='자료입력 및 결과표시'!$B$11,COUNTIF('업무중복도(데이터 입력)'!$W268:$DR268,'자료입력 및 결과표시'!$C$11)&gt;=1),6,0)</f>
        <v>0</v>
      </c>
      <c r="ER268" s="17">
        <f>IF(AND(S268='자료입력 및 결과표시'!$B$12,COUNTIF('업무중복도(데이터 입력)'!$W268:$DR268,'자료입력 및 결과표시'!$C$12)&gt;=1),7,0)</f>
        <v>0</v>
      </c>
      <c r="ES268" s="17">
        <f>IF(AND(S268='자료입력 및 결과표시'!$B$13,COUNTIF('업무중복도(데이터 입력)'!$W268:$DR268,'자료입력 및 결과표시'!$C$13)&gt;=1),8,0)</f>
        <v>0</v>
      </c>
      <c r="ET268" s="17">
        <f>IF(AND(S268='자료입력 및 결과표시'!$B$14,COUNTIF('업무중복도(데이터 입력)'!$W268:$DR268,'자료입력 및 결과표시'!$C$14)&gt;=1),9,0)</f>
        <v>0</v>
      </c>
      <c r="EU268" s="17">
        <f>IF(AND(S268='자료입력 및 결과표시'!$B$15,COUNTIF('업무중복도(데이터 입력)'!$W268:$DR268,'자료입력 및 결과표시'!$C$15)&gt;=1),10,0)</f>
        <v>0</v>
      </c>
      <c r="EV268" s="17">
        <f>IF(AND(S268='자료입력 및 결과표시'!$B$16,COUNTIF('업무중복도(데이터 입력)'!$W268:$DR268,'자료입력 및 결과표시'!$C$16)&gt;=1),11,0)</f>
        <v>0</v>
      </c>
      <c r="EW268" s="17">
        <f>IF(AND(S268='자료입력 및 결과표시'!$B$17,COUNTIF('업무중복도(데이터 입력)'!$W268:$DR268,'자료입력 및 결과표시'!$C$17)&gt;=1),12,0)</f>
        <v>0</v>
      </c>
      <c r="EX268" s="17">
        <f>IF(AND(S268='자료입력 및 결과표시'!$B$18,COUNTIF('업무중복도(데이터 입력)'!$W268:$DR268,'자료입력 및 결과표시'!$C$18)&gt;=1),13,0)</f>
        <v>0</v>
      </c>
      <c r="EY268" s="17">
        <f>IF(AND(S268='자료입력 및 결과표시'!$B$19,COUNTIF('업무중복도(데이터 입력)'!$W268:$DR268,'자료입력 및 결과표시'!$C$19)&gt;=1),14,0)</f>
        <v>0</v>
      </c>
      <c r="EZ268" s="17">
        <f>IF(AND(S268='자료입력 및 결과표시'!$B$20,COUNTIF('업무중복도(데이터 입력)'!$W268:$DR268,'자료입력 및 결과표시'!$C$20)&gt;=1),15,0)</f>
        <v>0</v>
      </c>
      <c r="FA268" s="17">
        <f>IF(AND(S268='자료입력 및 결과표시'!$B$21,COUNTIF('업무중복도(데이터 입력)'!$W268:$DR268,'자료입력 및 결과표시'!$C$21)&gt;=1),16,0)</f>
        <v>0</v>
      </c>
      <c r="FD268" s="270" t="str">
        <f ca="1">IFERROR(MATCH('자료입력 및 결과표시'!$C$62,OFFSET($R$3,$FD267,,1000),0)+$FD267,"")</f>
        <v/>
      </c>
      <c r="FE268" s="271" t="str">
        <f t="shared" ca="1" si="623"/>
        <v/>
      </c>
      <c r="FK268" s="17">
        <f t="shared" si="624"/>
        <v>0</v>
      </c>
      <c r="FO268"/>
      <c r="FP268" s="17" t="str">
        <f t="shared" ca="1" si="625"/>
        <v/>
      </c>
      <c r="FQ268" s="270" t="str">
        <f ca="1">IFERROR(MATCH('자료입력 및 결과표시'!$C$62,OFFSET($R$3,$FQ267,,1000),0)+$FQ267,"")</f>
        <v/>
      </c>
      <c r="FR268" s="17" t="str">
        <f t="shared" ca="1" si="506"/>
        <v/>
      </c>
      <c r="FS268" s="17" t="str">
        <f t="shared" ca="1" si="507"/>
        <v/>
      </c>
      <c r="FT268" s="17" t="str">
        <f t="shared" ca="1" si="508"/>
        <v/>
      </c>
      <c r="FU268" s="17" t="str">
        <f t="shared" ca="1" si="509"/>
        <v/>
      </c>
      <c r="FV268" s="17" t="str">
        <f t="shared" ca="1" si="510"/>
        <v/>
      </c>
      <c r="FW268" s="17" t="str">
        <f t="shared" ca="1" si="511"/>
        <v/>
      </c>
      <c r="FX268" s="17" t="str">
        <f t="shared" ca="1" si="512"/>
        <v/>
      </c>
      <c r="FY268" s="17" t="str">
        <f t="shared" ca="1" si="513"/>
        <v/>
      </c>
      <c r="FZ268" s="17" t="str">
        <f t="shared" ca="1" si="514"/>
        <v/>
      </c>
      <c r="GA268" s="17" t="str">
        <f t="shared" ca="1" si="515"/>
        <v/>
      </c>
      <c r="GB268" s="17" t="str">
        <f t="shared" ca="1" si="516"/>
        <v/>
      </c>
      <c r="GC268" s="17" t="str">
        <f t="shared" ca="1" si="517"/>
        <v/>
      </c>
      <c r="GD268" s="17" t="str">
        <f t="shared" ca="1" si="518"/>
        <v/>
      </c>
      <c r="GE268" s="17" t="str">
        <f t="shared" ca="1" si="519"/>
        <v/>
      </c>
      <c r="GF268" s="17" t="str">
        <f t="shared" ca="1" si="520"/>
        <v/>
      </c>
      <c r="GG268" s="17" t="str">
        <f t="shared" ca="1" si="521"/>
        <v/>
      </c>
      <c r="GH268" s="17" t="str">
        <f t="shared" ca="1" si="522"/>
        <v/>
      </c>
      <c r="GI268" s="17" t="str">
        <f t="shared" ca="1" si="523"/>
        <v/>
      </c>
      <c r="GJ268" s="17" t="str">
        <f t="shared" ca="1" si="524"/>
        <v/>
      </c>
      <c r="GK268" s="17" t="str">
        <f t="shared" ca="1" si="525"/>
        <v/>
      </c>
      <c r="GL268" s="17" t="str">
        <f t="shared" ca="1" si="526"/>
        <v/>
      </c>
      <c r="GM268" s="17" t="str">
        <f t="shared" ca="1" si="527"/>
        <v/>
      </c>
      <c r="GN268" s="17" t="str">
        <f t="shared" ca="1" si="528"/>
        <v/>
      </c>
      <c r="GO268" s="17" t="str">
        <f t="shared" ca="1" si="529"/>
        <v/>
      </c>
      <c r="GP268" s="17" t="str">
        <f t="shared" ca="1" si="530"/>
        <v/>
      </c>
      <c r="GQ268" s="17" t="str">
        <f t="shared" ca="1" si="531"/>
        <v/>
      </c>
      <c r="GR268" s="17" t="str">
        <f t="shared" ca="1" si="532"/>
        <v/>
      </c>
      <c r="GS268" s="17" t="str">
        <f t="shared" ca="1" si="533"/>
        <v/>
      </c>
      <c r="GT268" s="17" t="str">
        <f t="shared" ca="1" si="534"/>
        <v/>
      </c>
      <c r="GU268" s="17" t="str">
        <f t="shared" ca="1" si="535"/>
        <v/>
      </c>
      <c r="GV268" s="17" t="str">
        <f t="shared" ca="1" si="536"/>
        <v/>
      </c>
      <c r="GW268" s="17" t="str">
        <f t="shared" ca="1" si="537"/>
        <v/>
      </c>
      <c r="GX268" s="17" t="str">
        <f t="shared" ca="1" si="538"/>
        <v/>
      </c>
      <c r="GY268" s="17" t="str">
        <f t="shared" ca="1" si="539"/>
        <v/>
      </c>
      <c r="GZ268" s="17" t="str">
        <f t="shared" ca="1" si="540"/>
        <v/>
      </c>
      <c r="HA268" s="17" t="str">
        <f t="shared" ca="1" si="541"/>
        <v/>
      </c>
      <c r="HB268" s="17" t="str">
        <f t="shared" ca="1" si="542"/>
        <v/>
      </c>
      <c r="HC268" s="17" t="str">
        <f t="shared" ca="1" si="543"/>
        <v/>
      </c>
      <c r="HD268" s="17" t="str">
        <f t="shared" ca="1" si="544"/>
        <v/>
      </c>
      <c r="HE268" s="17" t="str">
        <f t="shared" ca="1" si="545"/>
        <v/>
      </c>
      <c r="HF268" s="17" t="str">
        <f t="shared" ca="1" si="546"/>
        <v/>
      </c>
      <c r="HG268" s="17" t="str">
        <f t="shared" ca="1" si="547"/>
        <v/>
      </c>
      <c r="HH268" s="17" t="str">
        <f t="shared" ca="1" si="548"/>
        <v/>
      </c>
      <c r="HI268" s="17" t="str">
        <f t="shared" ca="1" si="549"/>
        <v/>
      </c>
      <c r="HJ268" s="17" t="str">
        <f t="shared" ca="1" si="550"/>
        <v/>
      </c>
      <c r="HK268" s="17" t="str">
        <f t="shared" ca="1" si="551"/>
        <v/>
      </c>
      <c r="HL268" s="17" t="str">
        <f t="shared" ca="1" si="552"/>
        <v/>
      </c>
      <c r="HM268" s="17" t="str">
        <f t="shared" ca="1" si="553"/>
        <v/>
      </c>
      <c r="HN268" s="17" t="str">
        <f t="shared" ca="1" si="554"/>
        <v/>
      </c>
      <c r="HO268" s="17" t="str">
        <f t="shared" ca="1" si="555"/>
        <v/>
      </c>
      <c r="HP268" s="17" t="str">
        <f t="shared" ca="1" si="556"/>
        <v/>
      </c>
      <c r="HQ268" s="17" t="str">
        <f t="shared" ca="1" si="557"/>
        <v/>
      </c>
      <c r="HR268" s="17" t="str">
        <f t="shared" ca="1" si="558"/>
        <v/>
      </c>
      <c r="HS268" s="17" t="str">
        <f t="shared" ca="1" si="559"/>
        <v/>
      </c>
      <c r="HT268" s="17" t="str">
        <f t="shared" ca="1" si="560"/>
        <v/>
      </c>
      <c r="HU268" s="17" t="str">
        <f t="shared" ca="1" si="561"/>
        <v/>
      </c>
      <c r="HV268" s="17" t="str">
        <f t="shared" ca="1" si="562"/>
        <v/>
      </c>
      <c r="HW268" s="17" t="str">
        <f t="shared" ca="1" si="563"/>
        <v/>
      </c>
      <c r="HX268" s="17" t="str">
        <f t="shared" ca="1" si="564"/>
        <v/>
      </c>
      <c r="HY268" s="17" t="str">
        <f t="shared" ca="1" si="565"/>
        <v/>
      </c>
      <c r="HZ268" s="17" t="str">
        <f t="shared" ca="1" si="566"/>
        <v/>
      </c>
      <c r="IA268" s="17" t="str">
        <f t="shared" ca="1" si="567"/>
        <v/>
      </c>
      <c r="IB268" s="17" t="str">
        <f t="shared" ca="1" si="568"/>
        <v/>
      </c>
      <c r="IC268" s="17" t="str">
        <f t="shared" ca="1" si="569"/>
        <v/>
      </c>
      <c r="ID268" s="17" t="str">
        <f t="shared" ca="1" si="570"/>
        <v/>
      </c>
      <c r="IE268" s="17" t="str">
        <f t="shared" ca="1" si="571"/>
        <v/>
      </c>
      <c r="IF268" s="17" t="str">
        <f t="shared" ca="1" si="572"/>
        <v/>
      </c>
      <c r="IG268" s="17" t="str">
        <f t="shared" ca="1" si="573"/>
        <v/>
      </c>
      <c r="IH268" s="17" t="str">
        <f t="shared" ca="1" si="574"/>
        <v/>
      </c>
      <c r="II268" s="17" t="str">
        <f t="shared" ca="1" si="575"/>
        <v/>
      </c>
      <c r="IJ268" s="17" t="str">
        <f t="shared" ca="1" si="576"/>
        <v/>
      </c>
      <c r="IK268" s="17" t="str">
        <f t="shared" ca="1" si="577"/>
        <v/>
      </c>
      <c r="IL268" s="17" t="str">
        <f t="shared" ca="1" si="578"/>
        <v/>
      </c>
      <c r="IM268" s="17" t="str">
        <f t="shared" ca="1" si="579"/>
        <v/>
      </c>
      <c r="IN268" s="17" t="str">
        <f t="shared" ca="1" si="580"/>
        <v/>
      </c>
      <c r="IO268" s="17" t="str">
        <f t="shared" ca="1" si="581"/>
        <v/>
      </c>
      <c r="IP268" s="17" t="str">
        <f t="shared" ca="1" si="582"/>
        <v/>
      </c>
      <c r="IQ268" s="17" t="str">
        <f t="shared" ca="1" si="583"/>
        <v/>
      </c>
      <c r="IR268" s="17" t="str">
        <f t="shared" ca="1" si="584"/>
        <v/>
      </c>
      <c r="IS268" s="17" t="str">
        <f t="shared" ca="1" si="585"/>
        <v/>
      </c>
      <c r="IT268" s="17" t="str">
        <f t="shared" ca="1" si="586"/>
        <v/>
      </c>
      <c r="IU268" s="17" t="str">
        <f t="shared" ca="1" si="587"/>
        <v/>
      </c>
      <c r="IV268" s="17" t="str">
        <f t="shared" ca="1" si="588"/>
        <v/>
      </c>
      <c r="IW268" s="17" t="str">
        <f t="shared" ca="1" si="589"/>
        <v/>
      </c>
      <c r="IX268" s="17" t="str">
        <f t="shared" ca="1" si="590"/>
        <v/>
      </c>
      <c r="IY268" s="17" t="str">
        <f t="shared" ca="1" si="591"/>
        <v/>
      </c>
      <c r="IZ268" s="17" t="str">
        <f t="shared" ca="1" si="592"/>
        <v/>
      </c>
      <c r="JA268" s="17" t="str">
        <f t="shared" ca="1" si="593"/>
        <v/>
      </c>
      <c r="JB268" s="17" t="str">
        <f t="shared" ca="1" si="594"/>
        <v/>
      </c>
      <c r="JC268" s="17" t="str">
        <f t="shared" ca="1" si="595"/>
        <v/>
      </c>
      <c r="JD268" s="17" t="str">
        <f t="shared" ca="1" si="596"/>
        <v/>
      </c>
      <c r="JE268" s="17" t="str">
        <f t="shared" ca="1" si="597"/>
        <v/>
      </c>
      <c r="JF268" s="17" t="str">
        <f t="shared" ca="1" si="598"/>
        <v/>
      </c>
      <c r="JG268" s="17" t="str">
        <f t="shared" ca="1" si="599"/>
        <v/>
      </c>
      <c r="JH268" s="17" t="str">
        <f t="shared" ca="1" si="600"/>
        <v/>
      </c>
      <c r="JI268" s="17" t="str">
        <f t="shared" ca="1" si="601"/>
        <v/>
      </c>
      <c r="JJ268" s="17" t="str">
        <f t="shared" ca="1" si="602"/>
        <v/>
      </c>
      <c r="JK268" s="17" t="str">
        <f t="shared" ca="1" si="603"/>
        <v/>
      </c>
      <c r="JL268" s="17" t="str">
        <f t="shared" ca="1" si="604"/>
        <v/>
      </c>
      <c r="JM268" s="17" t="str">
        <f t="shared" ca="1" si="605"/>
        <v/>
      </c>
    </row>
    <row r="269" spans="1:273">
      <c r="A269" s="17" t="str">
        <f t="shared" si="606"/>
        <v>\\\0</v>
      </c>
      <c r="B269" s="17" t="str">
        <f t="shared" si="607"/>
        <v>\\\0</v>
      </c>
      <c r="C269" s="17" t="str">
        <f t="shared" si="608"/>
        <v>\\\0</v>
      </c>
      <c r="D269" s="17" t="str">
        <f t="shared" si="609"/>
        <v>\\\0</v>
      </c>
      <c r="E269" s="17" t="str">
        <f t="shared" si="610"/>
        <v>\\\0</v>
      </c>
      <c r="F269" s="17" t="str">
        <f t="shared" si="611"/>
        <v>\\\0</v>
      </c>
      <c r="G269" s="17" t="str">
        <f t="shared" si="612"/>
        <v>\\\0</v>
      </c>
      <c r="H269" s="17" t="str">
        <f t="shared" si="613"/>
        <v>\\\0</v>
      </c>
      <c r="I269" s="17" t="str">
        <f t="shared" si="614"/>
        <v>\\\0</v>
      </c>
      <c r="J269" s="17" t="str">
        <f t="shared" si="615"/>
        <v>\\\0</v>
      </c>
      <c r="K269" s="17" t="str">
        <f t="shared" si="616"/>
        <v>\\\0</v>
      </c>
      <c r="L269" s="17" t="str">
        <f t="shared" si="617"/>
        <v>\\\0</v>
      </c>
      <c r="M269" s="17" t="str">
        <f t="shared" si="618"/>
        <v>\\\0</v>
      </c>
      <c r="N269" s="17" t="str">
        <f t="shared" si="619"/>
        <v>\\\0</v>
      </c>
      <c r="O269" s="17" t="str">
        <f t="shared" si="620"/>
        <v>\\\0</v>
      </c>
      <c r="P269" s="17" t="str">
        <f t="shared" si="621"/>
        <v>\\\0</v>
      </c>
      <c r="R269" s="17" t="str">
        <f t="shared" si="622"/>
        <v>\\</v>
      </c>
      <c r="S269" s="38"/>
      <c r="T269" s="39"/>
      <c r="U269" s="31"/>
      <c r="V269" s="32"/>
      <c r="W269" s="36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35"/>
      <c r="DS269" s="287"/>
      <c r="DT269" s="36"/>
      <c r="DU269" s="37"/>
      <c r="DV269" s="28">
        <f>IF(AND($S269='자료입력 및 결과표시'!$B$6,COUNTIF($W269:$DR269,'자료입력 및 결과표시'!$C$6)&gt;=1),IF(OR('자료입력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DW269" s="28">
        <f>IF(AND($S269='자료입력 및 결과표시'!$B$7,COUNTIF($W269:$DR269,'자료입력 및 결과표시'!$C$7)&gt;=1),IF(OR('자료입력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DX269" s="28">
        <f>IF(AND($S269='자료입력 및 결과표시'!$B$8,COUNTIF($W269:$DR269,'자료입력 및 결과표시'!$C$8)&gt;=1),IF(OR('자료입력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DY269" s="28">
        <f>IF(AND($S269='자료입력 및 결과표시'!$B$9,COUNTIF($W269:$DR269,'자료입력 및 결과표시'!$C$9)&gt;=1),IF(OR('자료입력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DZ269" s="28">
        <f>IF(AND($S269='자료입력 및 결과표시'!$B$10,COUNTIF($W269:$DR269,'자료입력 및 결과표시'!$C$10)&gt;=1),IF(OR('자료입력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A269" s="28">
        <f>IF(AND($S269='자료입력 및 결과표시'!$B$11,COUNTIF($W269:$DR269,'자료입력 및 결과표시'!$C$11)&gt;=1),IF(OR('자료입력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B269" s="28">
        <f>IF(AND($S269='자료입력 및 결과표시'!$B$12,COUNTIF($W269:$DR269,'자료입력 및 결과표시'!$C$12)&gt;=1),IF(OR('자료입력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C269" s="28">
        <f>IF(AND($S269='자료입력 및 결과표시'!$B$13,COUNTIF($W269:$DR269,'자료입력 및 결과표시'!$C$13)&gt;=1),IF(OR('자료입력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D269" s="28">
        <f>IF(AND($S269='자료입력 및 결과표시'!$B$14,COUNTIF($W269:$DR269,'자료입력 및 결과표시'!$C$14)&gt;=1),IF(OR('자료입력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E269" s="28">
        <f>IF(AND($S269='자료입력 및 결과표시'!$B$15,COUNTIF($W269:$DR269,'자료입력 및 결과표시'!$C$15)&gt;=1),IF(OR('자료입력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F269" s="28">
        <f>IF(AND($S269='자료입력 및 결과표시'!$B$16,COUNTIF($W269:$DR269,'자료입력 및 결과표시'!$C$16)&gt;=1),IF(OR('자료입력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G269" s="28">
        <f>IF(AND($S269='자료입력 및 결과표시'!$B$17,COUNTIF($W269:$DR269,'자료입력 및 결과표시'!$C$17)&gt;=1),IF(OR('자료입력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H269" s="28">
        <f>IF(AND($S269='자료입력 및 결과표시'!$B$18,COUNTIF($W269:$DR269,'자료입력 및 결과표시'!$C$18)&gt;=1),IF(OR('자료입력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I269" s="28">
        <f>IF(AND($S269='자료입력 및 결과표시'!$B$19,COUNTIF($W269:$DR269,'자료입력 및 결과표시'!$C$19)&gt;=1),IF(OR('자료입력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J269" s="28">
        <f>IF(AND($S269='자료입력 및 결과표시'!$B$20,COUNTIF($W269:$DR269,'자료입력 및 결과표시'!$C$20)&gt;=1),IF(OR('자료입력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K269" s="28">
        <f>IF(AND($S269='자료입력 및 결과표시'!$B$21,COUNTIF($W269:$DR269,'자료입력 및 결과표시'!$C$21)&gt;=1),IF(OR('자료입력 및 결과표시'!$B$4+90&gt;=$V269,'자료입력 및 결과표시'!$B$4&lt;$U269),0,IF($V269-'자료입력 및 결과표시'!$B$4-90&gt;='자료입력 및 결과표시'!$E$4,'자료입력 및 결과표시'!$E$4,$V269-'자료입력 및 결과표시'!$B$4-90)),0)</f>
        <v>0</v>
      </c>
      <c r="EL269" s="17">
        <f>IF(AND(S269='자료입력 및 결과표시'!$B$6,COUNTIF('업무중복도(데이터 입력)'!$W269:$DR269,'자료입력 및 결과표시'!$C$6)&gt;=1),1,0)</f>
        <v>0</v>
      </c>
      <c r="EM269" s="17">
        <f>IF(AND(S269='자료입력 및 결과표시'!$B$7,COUNTIF('업무중복도(데이터 입력)'!$W269:$DR269,'자료입력 및 결과표시'!$C$7)&gt;=1),2,0)</f>
        <v>0</v>
      </c>
      <c r="EN269" s="17">
        <f>IF(AND(S269='자료입력 및 결과표시'!$B$8,COUNTIF('업무중복도(데이터 입력)'!$W269:$DR269,'자료입력 및 결과표시'!$C$8)&gt;=1),3,0)</f>
        <v>0</v>
      </c>
      <c r="EO269" s="17">
        <f>IF(AND(S269='자료입력 및 결과표시'!$B$9,COUNTIF('업무중복도(데이터 입력)'!$W269:$DR269,'자료입력 및 결과표시'!$C$9)&gt;=1),4,0)</f>
        <v>0</v>
      </c>
      <c r="EP269" s="17">
        <f>IF(AND(S269='자료입력 및 결과표시'!$B$10,COUNTIF('업무중복도(데이터 입력)'!$W269:$DR269,'자료입력 및 결과표시'!$C$10)&gt;=1),5,0)</f>
        <v>0</v>
      </c>
      <c r="EQ269" s="17">
        <f>IF(AND(S269='자료입력 및 결과표시'!$B$11,COUNTIF('업무중복도(데이터 입력)'!$W269:$DR269,'자료입력 및 결과표시'!$C$11)&gt;=1),6,0)</f>
        <v>0</v>
      </c>
      <c r="ER269" s="17">
        <f>IF(AND(S269='자료입력 및 결과표시'!$B$12,COUNTIF('업무중복도(데이터 입력)'!$W269:$DR269,'자료입력 및 결과표시'!$C$12)&gt;=1),7,0)</f>
        <v>0</v>
      </c>
      <c r="ES269" s="17">
        <f>IF(AND(S269='자료입력 및 결과표시'!$B$13,COUNTIF('업무중복도(데이터 입력)'!$W269:$DR269,'자료입력 및 결과표시'!$C$13)&gt;=1),8,0)</f>
        <v>0</v>
      </c>
      <c r="ET269" s="17">
        <f>IF(AND(S269='자료입력 및 결과표시'!$B$14,COUNTIF('업무중복도(데이터 입력)'!$W269:$DR269,'자료입력 및 결과표시'!$C$14)&gt;=1),9,0)</f>
        <v>0</v>
      </c>
      <c r="EU269" s="17">
        <f>IF(AND(S269='자료입력 및 결과표시'!$B$15,COUNTIF('업무중복도(데이터 입력)'!$W269:$DR269,'자료입력 및 결과표시'!$C$15)&gt;=1),10,0)</f>
        <v>0</v>
      </c>
      <c r="EV269" s="17">
        <f>IF(AND(S269='자료입력 및 결과표시'!$B$16,COUNTIF('업무중복도(데이터 입력)'!$W269:$DR269,'자료입력 및 결과표시'!$C$16)&gt;=1),11,0)</f>
        <v>0</v>
      </c>
      <c r="EW269" s="17">
        <f>IF(AND(S269='자료입력 및 결과표시'!$B$17,COUNTIF('업무중복도(데이터 입력)'!$W269:$DR269,'자료입력 및 결과표시'!$C$17)&gt;=1),12,0)</f>
        <v>0</v>
      </c>
      <c r="EX269" s="17">
        <f>IF(AND(S269='자료입력 및 결과표시'!$B$18,COUNTIF('업무중복도(데이터 입력)'!$W269:$DR269,'자료입력 및 결과표시'!$C$18)&gt;=1),13,0)</f>
        <v>0</v>
      </c>
      <c r="EY269" s="17">
        <f>IF(AND(S269='자료입력 및 결과표시'!$B$19,COUNTIF('업무중복도(데이터 입력)'!$W269:$DR269,'자료입력 및 결과표시'!$C$19)&gt;=1),14,0)</f>
        <v>0</v>
      </c>
      <c r="EZ269" s="17">
        <f>IF(AND(S269='자료입력 및 결과표시'!$B$20,COUNTIF('업무중복도(데이터 입력)'!$W269:$DR269,'자료입력 및 결과표시'!$C$20)&gt;=1),15,0)</f>
        <v>0</v>
      </c>
      <c r="FA269" s="17">
        <f>IF(AND(S269='자료입력 및 결과표시'!$B$21,COUNTIF('업무중복도(데이터 입력)'!$W269:$DR269,'자료입력 및 결과표시'!$C$21)&gt;=1),16,0)</f>
        <v>0</v>
      </c>
      <c r="FD269" s="270" t="str">
        <f ca="1">IFERROR(MATCH('자료입력 및 결과표시'!$C$62,OFFSET($R$3,$FD268,,1000),0)+$FD268,"")</f>
        <v/>
      </c>
      <c r="FE269" s="271" t="str">
        <f t="shared" ca="1" si="623"/>
        <v/>
      </c>
      <c r="FK269" s="17">
        <f t="shared" si="624"/>
        <v>0</v>
      </c>
      <c r="FO269"/>
      <c r="FP269" s="17" t="str">
        <f t="shared" ca="1" si="625"/>
        <v/>
      </c>
      <c r="FQ269" s="270" t="str">
        <f ca="1">IFERROR(MATCH('자료입력 및 결과표시'!$C$62,OFFSET($R$3,$FQ268,,1000),0)+$FQ268,"")</f>
        <v/>
      </c>
      <c r="FR269" s="17" t="str">
        <f t="shared" ca="1" si="506"/>
        <v/>
      </c>
      <c r="FS269" s="17" t="str">
        <f t="shared" ca="1" si="507"/>
        <v/>
      </c>
      <c r="FT269" s="17" t="str">
        <f t="shared" ca="1" si="508"/>
        <v/>
      </c>
      <c r="FU269" s="17" t="str">
        <f t="shared" ca="1" si="509"/>
        <v/>
      </c>
      <c r="FV269" s="17" t="str">
        <f t="shared" ca="1" si="510"/>
        <v/>
      </c>
      <c r="FW269" s="17" t="str">
        <f t="shared" ca="1" si="511"/>
        <v/>
      </c>
      <c r="FX269" s="17" t="str">
        <f t="shared" ca="1" si="512"/>
        <v/>
      </c>
      <c r="FY269" s="17" t="str">
        <f t="shared" ca="1" si="513"/>
        <v/>
      </c>
      <c r="FZ269" s="17" t="str">
        <f t="shared" ca="1" si="514"/>
        <v/>
      </c>
      <c r="GA269" s="17" t="str">
        <f t="shared" ca="1" si="515"/>
        <v/>
      </c>
      <c r="GB269" s="17" t="str">
        <f t="shared" ca="1" si="516"/>
        <v/>
      </c>
      <c r="GC269" s="17" t="str">
        <f t="shared" ca="1" si="517"/>
        <v/>
      </c>
      <c r="GD269" s="17" t="str">
        <f t="shared" ca="1" si="518"/>
        <v/>
      </c>
      <c r="GE269" s="17" t="str">
        <f t="shared" ca="1" si="519"/>
        <v/>
      </c>
      <c r="GF269" s="17" t="str">
        <f t="shared" ca="1" si="520"/>
        <v/>
      </c>
      <c r="GG269" s="17" t="str">
        <f t="shared" ca="1" si="521"/>
        <v/>
      </c>
      <c r="GH269" s="17" t="str">
        <f t="shared" ca="1" si="522"/>
        <v/>
      </c>
      <c r="GI269" s="17" t="str">
        <f t="shared" ca="1" si="523"/>
        <v/>
      </c>
      <c r="GJ269" s="17" t="str">
        <f t="shared" ca="1" si="524"/>
        <v/>
      </c>
      <c r="GK269" s="17" t="str">
        <f t="shared" ca="1" si="525"/>
        <v/>
      </c>
      <c r="GL269" s="17" t="str">
        <f t="shared" ca="1" si="526"/>
        <v/>
      </c>
      <c r="GM269" s="17" t="str">
        <f t="shared" ca="1" si="527"/>
        <v/>
      </c>
      <c r="GN269" s="17" t="str">
        <f t="shared" ca="1" si="528"/>
        <v/>
      </c>
      <c r="GO269" s="17" t="str">
        <f t="shared" ca="1" si="529"/>
        <v/>
      </c>
      <c r="GP269" s="17" t="str">
        <f t="shared" ca="1" si="530"/>
        <v/>
      </c>
      <c r="GQ269" s="17" t="str">
        <f t="shared" ca="1" si="531"/>
        <v/>
      </c>
      <c r="GR269" s="17" t="str">
        <f t="shared" ca="1" si="532"/>
        <v/>
      </c>
      <c r="GS269" s="17" t="str">
        <f t="shared" ca="1" si="533"/>
        <v/>
      </c>
      <c r="GT269" s="17" t="str">
        <f t="shared" ca="1" si="534"/>
        <v/>
      </c>
      <c r="GU269" s="17" t="str">
        <f t="shared" ca="1" si="535"/>
        <v/>
      </c>
      <c r="GV269" s="17" t="str">
        <f t="shared" ca="1" si="536"/>
        <v/>
      </c>
      <c r="GW269" s="17" t="str">
        <f t="shared" ca="1" si="537"/>
        <v/>
      </c>
      <c r="GX269" s="17" t="str">
        <f t="shared" ca="1" si="538"/>
        <v/>
      </c>
      <c r="GY269" s="17" t="str">
        <f t="shared" ca="1" si="539"/>
        <v/>
      </c>
      <c r="GZ269" s="17" t="str">
        <f t="shared" ca="1" si="540"/>
        <v/>
      </c>
      <c r="HA269" s="17" t="str">
        <f t="shared" ca="1" si="541"/>
        <v/>
      </c>
      <c r="HB269" s="17" t="str">
        <f t="shared" ca="1" si="542"/>
        <v/>
      </c>
      <c r="HC269" s="17" t="str">
        <f t="shared" ca="1" si="543"/>
        <v/>
      </c>
      <c r="HD269" s="17" t="str">
        <f t="shared" ca="1" si="544"/>
        <v/>
      </c>
      <c r="HE269" s="17" t="str">
        <f t="shared" ca="1" si="545"/>
        <v/>
      </c>
      <c r="HF269" s="17" t="str">
        <f t="shared" ca="1" si="546"/>
        <v/>
      </c>
      <c r="HG269" s="17" t="str">
        <f t="shared" ca="1" si="547"/>
        <v/>
      </c>
      <c r="HH269" s="17" t="str">
        <f t="shared" ca="1" si="548"/>
        <v/>
      </c>
      <c r="HI269" s="17" t="str">
        <f t="shared" ca="1" si="549"/>
        <v/>
      </c>
      <c r="HJ269" s="17" t="str">
        <f t="shared" ca="1" si="550"/>
        <v/>
      </c>
      <c r="HK269" s="17" t="str">
        <f t="shared" ca="1" si="551"/>
        <v/>
      </c>
      <c r="HL269" s="17" t="str">
        <f t="shared" ca="1" si="552"/>
        <v/>
      </c>
      <c r="HM269" s="17" t="str">
        <f t="shared" ca="1" si="553"/>
        <v/>
      </c>
      <c r="HN269" s="17" t="str">
        <f t="shared" ca="1" si="554"/>
        <v/>
      </c>
      <c r="HO269" s="17" t="str">
        <f t="shared" ca="1" si="555"/>
        <v/>
      </c>
      <c r="HP269" s="17" t="str">
        <f t="shared" ca="1" si="556"/>
        <v/>
      </c>
      <c r="HQ269" s="17" t="str">
        <f t="shared" ca="1" si="557"/>
        <v/>
      </c>
      <c r="HR269" s="17" t="str">
        <f t="shared" ca="1" si="558"/>
        <v/>
      </c>
      <c r="HS269" s="17" t="str">
        <f t="shared" ca="1" si="559"/>
        <v/>
      </c>
      <c r="HT269" s="17" t="str">
        <f t="shared" ca="1" si="560"/>
        <v/>
      </c>
      <c r="HU269" s="17" t="str">
        <f t="shared" ca="1" si="561"/>
        <v/>
      </c>
      <c r="HV269" s="17" t="str">
        <f t="shared" ca="1" si="562"/>
        <v/>
      </c>
      <c r="HW269" s="17" t="str">
        <f t="shared" ca="1" si="563"/>
        <v/>
      </c>
      <c r="HX269" s="17" t="str">
        <f t="shared" ca="1" si="564"/>
        <v/>
      </c>
      <c r="HY269" s="17" t="str">
        <f t="shared" ca="1" si="565"/>
        <v/>
      </c>
      <c r="HZ269" s="17" t="str">
        <f t="shared" ca="1" si="566"/>
        <v/>
      </c>
      <c r="IA269" s="17" t="str">
        <f t="shared" ca="1" si="567"/>
        <v/>
      </c>
      <c r="IB269" s="17" t="str">
        <f t="shared" ca="1" si="568"/>
        <v/>
      </c>
      <c r="IC269" s="17" t="str">
        <f t="shared" ca="1" si="569"/>
        <v/>
      </c>
      <c r="ID269" s="17" t="str">
        <f t="shared" ca="1" si="570"/>
        <v/>
      </c>
      <c r="IE269" s="17" t="str">
        <f t="shared" ca="1" si="571"/>
        <v/>
      </c>
      <c r="IF269" s="17" t="str">
        <f t="shared" ca="1" si="572"/>
        <v/>
      </c>
      <c r="IG269" s="17" t="str">
        <f t="shared" ca="1" si="573"/>
        <v/>
      </c>
      <c r="IH269" s="17" t="str">
        <f t="shared" ca="1" si="574"/>
        <v/>
      </c>
      <c r="II269" s="17" t="str">
        <f t="shared" ca="1" si="575"/>
        <v/>
      </c>
      <c r="IJ269" s="17" t="str">
        <f t="shared" ca="1" si="576"/>
        <v/>
      </c>
      <c r="IK269" s="17" t="str">
        <f t="shared" ca="1" si="577"/>
        <v/>
      </c>
      <c r="IL269" s="17" t="str">
        <f t="shared" ca="1" si="578"/>
        <v/>
      </c>
      <c r="IM269" s="17" t="str">
        <f t="shared" ca="1" si="579"/>
        <v/>
      </c>
      <c r="IN269" s="17" t="str">
        <f t="shared" ca="1" si="580"/>
        <v/>
      </c>
      <c r="IO269" s="17" t="str">
        <f t="shared" ca="1" si="581"/>
        <v/>
      </c>
      <c r="IP269" s="17" t="str">
        <f t="shared" ca="1" si="582"/>
        <v/>
      </c>
      <c r="IQ269" s="17" t="str">
        <f t="shared" ca="1" si="583"/>
        <v/>
      </c>
      <c r="IR269" s="17" t="str">
        <f t="shared" ca="1" si="584"/>
        <v/>
      </c>
      <c r="IS269" s="17" t="str">
        <f t="shared" ca="1" si="585"/>
        <v/>
      </c>
      <c r="IT269" s="17" t="str">
        <f t="shared" ca="1" si="586"/>
        <v/>
      </c>
      <c r="IU269" s="17" t="str">
        <f t="shared" ca="1" si="587"/>
        <v/>
      </c>
      <c r="IV269" s="17" t="str">
        <f t="shared" ca="1" si="588"/>
        <v/>
      </c>
      <c r="IW269" s="17" t="str">
        <f t="shared" ca="1" si="589"/>
        <v/>
      </c>
      <c r="IX269" s="17" t="str">
        <f t="shared" ca="1" si="590"/>
        <v/>
      </c>
      <c r="IY269" s="17" t="str">
        <f t="shared" ca="1" si="591"/>
        <v/>
      </c>
      <c r="IZ269" s="17" t="str">
        <f t="shared" ca="1" si="592"/>
        <v/>
      </c>
      <c r="JA269" s="17" t="str">
        <f t="shared" ca="1" si="593"/>
        <v/>
      </c>
      <c r="JB269" s="17" t="str">
        <f t="shared" ca="1" si="594"/>
        <v/>
      </c>
      <c r="JC269" s="17" t="str">
        <f t="shared" ca="1" si="595"/>
        <v/>
      </c>
      <c r="JD269" s="17" t="str">
        <f t="shared" ca="1" si="596"/>
        <v/>
      </c>
      <c r="JE269" s="17" t="str">
        <f t="shared" ca="1" si="597"/>
        <v/>
      </c>
      <c r="JF269" s="17" t="str">
        <f t="shared" ca="1" si="598"/>
        <v/>
      </c>
      <c r="JG269" s="17" t="str">
        <f t="shared" ca="1" si="599"/>
        <v/>
      </c>
      <c r="JH269" s="17" t="str">
        <f t="shared" ca="1" si="600"/>
        <v/>
      </c>
      <c r="JI269" s="17" t="str">
        <f t="shared" ca="1" si="601"/>
        <v/>
      </c>
      <c r="JJ269" s="17" t="str">
        <f t="shared" ca="1" si="602"/>
        <v/>
      </c>
      <c r="JK269" s="17" t="str">
        <f t="shared" ca="1" si="603"/>
        <v/>
      </c>
      <c r="JL269" s="17" t="str">
        <f t="shared" ca="1" si="604"/>
        <v/>
      </c>
      <c r="JM269" s="17" t="str">
        <f t="shared" ca="1" si="605"/>
        <v/>
      </c>
    </row>
    <row r="270" spans="1:273">
      <c r="A270" s="17" t="str">
        <f t="shared" si="606"/>
        <v>\\\0</v>
      </c>
      <c r="B270" s="17" t="str">
        <f t="shared" si="607"/>
        <v>\\\0</v>
      </c>
      <c r="C270" s="17" t="str">
        <f t="shared" si="608"/>
        <v>\\\0</v>
      </c>
      <c r="D270" s="17" t="str">
        <f t="shared" si="609"/>
        <v>\\\0</v>
      </c>
      <c r="E270" s="17" t="str">
        <f t="shared" si="610"/>
        <v>\\\0</v>
      </c>
      <c r="F270" s="17" t="str">
        <f t="shared" si="611"/>
        <v>\\\0</v>
      </c>
      <c r="G270" s="17" t="str">
        <f t="shared" si="612"/>
        <v>\\\0</v>
      </c>
      <c r="H270" s="17" t="str">
        <f t="shared" si="613"/>
        <v>\\\0</v>
      </c>
      <c r="I270" s="17" t="str">
        <f t="shared" si="614"/>
        <v>\\\0</v>
      </c>
      <c r="J270" s="17" t="str">
        <f t="shared" si="615"/>
        <v>\\\0</v>
      </c>
      <c r="K270" s="17" t="str">
        <f t="shared" si="616"/>
        <v>\\\0</v>
      </c>
      <c r="L270" s="17" t="str">
        <f t="shared" si="617"/>
        <v>\\\0</v>
      </c>
      <c r="M270" s="17" t="str">
        <f t="shared" si="618"/>
        <v>\\\0</v>
      </c>
      <c r="N270" s="17" t="str">
        <f t="shared" si="619"/>
        <v>\\\0</v>
      </c>
      <c r="O270" s="17" t="str">
        <f t="shared" si="620"/>
        <v>\\\0</v>
      </c>
      <c r="P270" s="17" t="str">
        <f t="shared" si="621"/>
        <v>\\\0</v>
      </c>
      <c r="R270" s="17" t="str">
        <f t="shared" si="622"/>
        <v>\\</v>
      </c>
      <c r="S270" s="38"/>
      <c r="T270" s="39"/>
      <c r="U270" s="31"/>
      <c r="V270" s="32"/>
      <c r="W270" s="36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35"/>
      <c r="DS270" s="287"/>
      <c r="DT270" s="36"/>
      <c r="DU270" s="37"/>
      <c r="DV270" s="28">
        <f>IF(AND($S270='자료입력 및 결과표시'!$B$6,COUNTIF($W270:$DR270,'자료입력 및 결과표시'!$C$6)&gt;=1),IF(OR('자료입력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DW270" s="28">
        <f>IF(AND($S270='자료입력 및 결과표시'!$B$7,COUNTIF($W270:$DR270,'자료입력 및 결과표시'!$C$7)&gt;=1),IF(OR('자료입력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DX270" s="28">
        <f>IF(AND($S270='자료입력 및 결과표시'!$B$8,COUNTIF($W270:$DR270,'자료입력 및 결과표시'!$C$8)&gt;=1),IF(OR('자료입력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DY270" s="28">
        <f>IF(AND($S270='자료입력 및 결과표시'!$B$9,COUNTIF($W270:$DR270,'자료입력 및 결과표시'!$C$9)&gt;=1),IF(OR('자료입력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DZ270" s="28">
        <f>IF(AND($S270='자료입력 및 결과표시'!$B$10,COUNTIF($W270:$DR270,'자료입력 및 결과표시'!$C$10)&gt;=1),IF(OR('자료입력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A270" s="28">
        <f>IF(AND($S270='자료입력 및 결과표시'!$B$11,COUNTIF($W270:$DR270,'자료입력 및 결과표시'!$C$11)&gt;=1),IF(OR('자료입력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B270" s="28">
        <f>IF(AND($S270='자료입력 및 결과표시'!$B$12,COUNTIF($W270:$DR270,'자료입력 및 결과표시'!$C$12)&gt;=1),IF(OR('자료입력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C270" s="28">
        <f>IF(AND($S270='자료입력 및 결과표시'!$B$13,COUNTIF($W270:$DR270,'자료입력 및 결과표시'!$C$13)&gt;=1),IF(OR('자료입력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D270" s="28">
        <f>IF(AND($S270='자료입력 및 결과표시'!$B$14,COUNTIF($W270:$DR270,'자료입력 및 결과표시'!$C$14)&gt;=1),IF(OR('자료입력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E270" s="28">
        <f>IF(AND($S270='자료입력 및 결과표시'!$B$15,COUNTIF($W270:$DR270,'자료입력 및 결과표시'!$C$15)&gt;=1),IF(OR('자료입력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F270" s="28">
        <f>IF(AND($S270='자료입력 및 결과표시'!$B$16,COUNTIF($W270:$DR270,'자료입력 및 결과표시'!$C$16)&gt;=1),IF(OR('자료입력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G270" s="28">
        <f>IF(AND($S270='자료입력 및 결과표시'!$B$17,COUNTIF($W270:$DR270,'자료입력 및 결과표시'!$C$17)&gt;=1),IF(OR('자료입력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H270" s="28">
        <f>IF(AND($S270='자료입력 및 결과표시'!$B$18,COUNTIF($W270:$DR270,'자료입력 및 결과표시'!$C$18)&gt;=1),IF(OR('자료입력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I270" s="28">
        <f>IF(AND($S270='자료입력 및 결과표시'!$B$19,COUNTIF($W270:$DR270,'자료입력 및 결과표시'!$C$19)&gt;=1),IF(OR('자료입력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J270" s="28">
        <f>IF(AND($S270='자료입력 및 결과표시'!$B$20,COUNTIF($W270:$DR270,'자료입력 및 결과표시'!$C$20)&gt;=1),IF(OR('자료입력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K270" s="28">
        <f>IF(AND($S270='자료입력 및 결과표시'!$B$21,COUNTIF($W270:$DR270,'자료입력 및 결과표시'!$C$21)&gt;=1),IF(OR('자료입력 및 결과표시'!$B$4+90&gt;=$V270,'자료입력 및 결과표시'!$B$4&lt;$U270),0,IF($V270-'자료입력 및 결과표시'!$B$4-90&gt;='자료입력 및 결과표시'!$E$4,'자료입력 및 결과표시'!$E$4,$V270-'자료입력 및 결과표시'!$B$4-90)),0)</f>
        <v>0</v>
      </c>
      <c r="EL270" s="17">
        <f>IF(AND(S270='자료입력 및 결과표시'!$B$6,COUNTIF('업무중복도(데이터 입력)'!$W270:$DR270,'자료입력 및 결과표시'!$C$6)&gt;=1),1,0)</f>
        <v>0</v>
      </c>
      <c r="EM270" s="17">
        <f>IF(AND(S270='자료입력 및 결과표시'!$B$7,COUNTIF('업무중복도(데이터 입력)'!$W270:$DR270,'자료입력 및 결과표시'!$C$7)&gt;=1),2,0)</f>
        <v>0</v>
      </c>
      <c r="EN270" s="17">
        <f>IF(AND(S270='자료입력 및 결과표시'!$B$8,COUNTIF('업무중복도(데이터 입력)'!$W270:$DR270,'자료입력 및 결과표시'!$C$8)&gt;=1),3,0)</f>
        <v>0</v>
      </c>
      <c r="EO270" s="17">
        <f>IF(AND(S270='자료입력 및 결과표시'!$B$9,COUNTIF('업무중복도(데이터 입력)'!$W270:$DR270,'자료입력 및 결과표시'!$C$9)&gt;=1),4,0)</f>
        <v>0</v>
      </c>
      <c r="EP270" s="17">
        <f>IF(AND(S270='자료입력 및 결과표시'!$B$10,COUNTIF('업무중복도(데이터 입력)'!$W270:$DR270,'자료입력 및 결과표시'!$C$10)&gt;=1),5,0)</f>
        <v>0</v>
      </c>
      <c r="EQ270" s="17">
        <f>IF(AND(S270='자료입력 및 결과표시'!$B$11,COUNTIF('업무중복도(데이터 입력)'!$W270:$DR270,'자료입력 및 결과표시'!$C$11)&gt;=1),6,0)</f>
        <v>0</v>
      </c>
      <c r="ER270" s="17">
        <f>IF(AND(S270='자료입력 및 결과표시'!$B$12,COUNTIF('업무중복도(데이터 입력)'!$W270:$DR270,'자료입력 및 결과표시'!$C$12)&gt;=1),7,0)</f>
        <v>0</v>
      </c>
      <c r="ES270" s="17">
        <f>IF(AND(S270='자료입력 및 결과표시'!$B$13,COUNTIF('업무중복도(데이터 입력)'!$W270:$DR270,'자료입력 및 결과표시'!$C$13)&gt;=1),8,0)</f>
        <v>0</v>
      </c>
      <c r="ET270" s="17">
        <f>IF(AND(S270='자료입력 및 결과표시'!$B$14,COUNTIF('업무중복도(데이터 입력)'!$W270:$DR270,'자료입력 및 결과표시'!$C$14)&gt;=1),9,0)</f>
        <v>0</v>
      </c>
      <c r="EU270" s="17">
        <f>IF(AND(S270='자료입력 및 결과표시'!$B$15,COUNTIF('업무중복도(데이터 입력)'!$W270:$DR270,'자료입력 및 결과표시'!$C$15)&gt;=1),10,0)</f>
        <v>0</v>
      </c>
      <c r="EV270" s="17">
        <f>IF(AND(S270='자료입력 및 결과표시'!$B$16,COUNTIF('업무중복도(데이터 입력)'!$W270:$DR270,'자료입력 및 결과표시'!$C$16)&gt;=1),11,0)</f>
        <v>0</v>
      </c>
      <c r="EW270" s="17">
        <f>IF(AND(S270='자료입력 및 결과표시'!$B$17,COUNTIF('업무중복도(데이터 입력)'!$W270:$DR270,'자료입력 및 결과표시'!$C$17)&gt;=1),12,0)</f>
        <v>0</v>
      </c>
      <c r="EX270" s="17">
        <f>IF(AND(S270='자료입력 및 결과표시'!$B$18,COUNTIF('업무중복도(데이터 입력)'!$W270:$DR270,'자료입력 및 결과표시'!$C$18)&gt;=1),13,0)</f>
        <v>0</v>
      </c>
      <c r="EY270" s="17">
        <f>IF(AND(S270='자료입력 및 결과표시'!$B$19,COUNTIF('업무중복도(데이터 입력)'!$W270:$DR270,'자료입력 및 결과표시'!$C$19)&gt;=1),14,0)</f>
        <v>0</v>
      </c>
      <c r="EZ270" s="17">
        <f>IF(AND(S270='자료입력 및 결과표시'!$B$20,COUNTIF('업무중복도(데이터 입력)'!$W270:$DR270,'자료입력 및 결과표시'!$C$20)&gt;=1),15,0)</f>
        <v>0</v>
      </c>
      <c r="FA270" s="17">
        <f>IF(AND(S270='자료입력 및 결과표시'!$B$21,COUNTIF('업무중복도(데이터 입력)'!$W270:$DR270,'자료입력 및 결과표시'!$C$21)&gt;=1),16,0)</f>
        <v>0</v>
      </c>
      <c r="FD270" s="270" t="str">
        <f ca="1">IFERROR(MATCH('자료입력 및 결과표시'!$C$62,OFFSET($R$3,$FD269,,1000),0)+$FD269,"")</f>
        <v/>
      </c>
      <c r="FE270" s="271" t="str">
        <f t="shared" ca="1" si="623"/>
        <v/>
      </c>
      <c r="FK270" s="17">
        <f t="shared" si="624"/>
        <v>0</v>
      </c>
      <c r="FO270"/>
      <c r="FP270" s="17" t="str">
        <f t="shared" ca="1" si="625"/>
        <v/>
      </c>
      <c r="FQ270" s="270" t="str">
        <f ca="1">IFERROR(MATCH('자료입력 및 결과표시'!$C$62,OFFSET($R$3,$FQ269,,1000),0)+$FQ269,"")</f>
        <v/>
      </c>
      <c r="FR270" s="17" t="str">
        <f t="shared" ca="1" si="506"/>
        <v/>
      </c>
      <c r="FS270" s="17" t="str">
        <f t="shared" ca="1" si="507"/>
        <v/>
      </c>
      <c r="FT270" s="17" t="str">
        <f t="shared" ca="1" si="508"/>
        <v/>
      </c>
      <c r="FU270" s="17" t="str">
        <f t="shared" ca="1" si="509"/>
        <v/>
      </c>
      <c r="FV270" s="17" t="str">
        <f t="shared" ca="1" si="510"/>
        <v/>
      </c>
      <c r="FW270" s="17" t="str">
        <f t="shared" ca="1" si="511"/>
        <v/>
      </c>
      <c r="FX270" s="17" t="str">
        <f t="shared" ca="1" si="512"/>
        <v/>
      </c>
      <c r="FY270" s="17" t="str">
        <f t="shared" ca="1" si="513"/>
        <v/>
      </c>
      <c r="FZ270" s="17" t="str">
        <f t="shared" ca="1" si="514"/>
        <v/>
      </c>
      <c r="GA270" s="17" t="str">
        <f t="shared" ca="1" si="515"/>
        <v/>
      </c>
      <c r="GB270" s="17" t="str">
        <f t="shared" ca="1" si="516"/>
        <v/>
      </c>
      <c r="GC270" s="17" t="str">
        <f t="shared" ca="1" si="517"/>
        <v/>
      </c>
      <c r="GD270" s="17" t="str">
        <f t="shared" ca="1" si="518"/>
        <v/>
      </c>
      <c r="GE270" s="17" t="str">
        <f t="shared" ca="1" si="519"/>
        <v/>
      </c>
      <c r="GF270" s="17" t="str">
        <f t="shared" ca="1" si="520"/>
        <v/>
      </c>
      <c r="GG270" s="17" t="str">
        <f t="shared" ca="1" si="521"/>
        <v/>
      </c>
      <c r="GH270" s="17" t="str">
        <f t="shared" ca="1" si="522"/>
        <v/>
      </c>
      <c r="GI270" s="17" t="str">
        <f t="shared" ca="1" si="523"/>
        <v/>
      </c>
      <c r="GJ270" s="17" t="str">
        <f t="shared" ca="1" si="524"/>
        <v/>
      </c>
      <c r="GK270" s="17" t="str">
        <f t="shared" ca="1" si="525"/>
        <v/>
      </c>
      <c r="GL270" s="17" t="str">
        <f t="shared" ca="1" si="526"/>
        <v/>
      </c>
      <c r="GM270" s="17" t="str">
        <f t="shared" ca="1" si="527"/>
        <v/>
      </c>
      <c r="GN270" s="17" t="str">
        <f t="shared" ca="1" si="528"/>
        <v/>
      </c>
      <c r="GO270" s="17" t="str">
        <f t="shared" ca="1" si="529"/>
        <v/>
      </c>
      <c r="GP270" s="17" t="str">
        <f t="shared" ca="1" si="530"/>
        <v/>
      </c>
      <c r="GQ270" s="17" t="str">
        <f t="shared" ca="1" si="531"/>
        <v/>
      </c>
      <c r="GR270" s="17" t="str">
        <f t="shared" ca="1" si="532"/>
        <v/>
      </c>
      <c r="GS270" s="17" t="str">
        <f t="shared" ca="1" si="533"/>
        <v/>
      </c>
      <c r="GT270" s="17" t="str">
        <f t="shared" ca="1" si="534"/>
        <v/>
      </c>
      <c r="GU270" s="17" t="str">
        <f t="shared" ca="1" si="535"/>
        <v/>
      </c>
      <c r="GV270" s="17" t="str">
        <f t="shared" ca="1" si="536"/>
        <v/>
      </c>
      <c r="GW270" s="17" t="str">
        <f t="shared" ca="1" si="537"/>
        <v/>
      </c>
      <c r="GX270" s="17" t="str">
        <f t="shared" ca="1" si="538"/>
        <v/>
      </c>
      <c r="GY270" s="17" t="str">
        <f t="shared" ca="1" si="539"/>
        <v/>
      </c>
      <c r="GZ270" s="17" t="str">
        <f t="shared" ca="1" si="540"/>
        <v/>
      </c>
      <c r="HA270" s="17" t="str">
        <f t="shared" ca="1" si="541"/>
        <v/>
      </c>
      <c r="HB270" s="17" t="str">
        <f t="shared" ca="1" si="542"/>
        <v/>
      </c>
      <c r="HC270" s="17" t="str">
        <f t="shared" ca="1" si="543"/>
        <v/>
      </c>
      <c r="HD270" s="17" t="str">
        <f t="shared" ca="1" si="544"/>
        <v/>
      </c>
      <c r="HE270" s="17" t="str">
        <f t="shared" ca="1" si="545"/>
        <v/>
      </c>
      <c r="HF270" s="17" t="str">
        <f t="shared" ca="1" si="546"/>
        <v/>
      </c>
      <c r="HG270" s="17" t="str">
        <f t="shared" ca="1" si="547"/>
        <v/>
      </c>
      <c r="HH270" s="17" t="str">
        <f t="shared" ca="1" si="548"/>
        <v/>
      </c>
      <c r="HI270" s="17" t="str">
        <f t="shared" ca="1" si="549"/>
        <v/>
      </c>
      <c r="HJ270" s="17" t="str">
        <f t="shared" ca="1" si="550"/>
        <v/>
      </c>
      <c r="HK270" s="17" t="str">
        <f t="shared" ca="1" si="551"/>
        <v/>
      </c>
      <c r="HL270" s="17" t="str">
        <f t="shared" ca="1" si="552"/>
        <v/>
      </c>
      <c r="HM270" s="17" t="str">
        <f t="shared" ca="1" si="553"/>
        <v/>
      </c>
      <c r="HN270" s="17" t="str">
        <f t="shared" ca="1" si="554"/>
        <v/>
      </c>
      <c r="HO270" s="17" t="str">
        <f t="shared" ca="1" si="555"/>
        <v/>
      </c>
      <c r="HP270" s="17" t="str">
        <f t="shared" ca="1" si="556"/>
        <v/>
      </c>
      <c r="HQ270" s="17" t="str">
        <f t="shared" ca="1" si="557"/>
        <v/>
      </c>
      <c r="HR270" s="17" t="str">
        <f t="shared" ca="1" si="558"/>
        <v/>
      </c>
      <c r="HS270" s="17" t="str">
        <f t="shared" ca="1" si="559"/>
        <v/>
      </c>
      <c r="HT270" s="17" t="str">
        <f t="shared" ca="1" si="560"/>
        <v/>
      </c>
      <c r="HU270" s="17" t="str">
        <f t="shared" ca="1" si="561"/>
        <v/>
      </c>
      <c r="HV270" s="17" t="str">
        <f t="shared" ca="1" si="562"/>
        <v/>
      </c>
      <c r="HW270" s="17" t="str">
        <f t="shared" ca="1" si="563"/>
        <v/>
      </c>
      <c r="HX270" s="17" t="str">
        <f t="shared" ca="1" si="564"/>
        <v/>
      </c>
      <c r="HY270" s="17" t="str">
        <f t="shared" ca="1" si="565"/>
        <v/>
      </c>
      <c r="HZ270" s="17" t="str">
        <f t="shared" ca="1" si="566"/>
        <v/>
      </c>
      <c r="IA270" s="17" t="str">
        <f t="shared" ca="1" si="567"/>
        <v/>
      </c>
      <c r="IB270" s="17" t="str">
        <f t="shared" ca="1" si="568"/>
        <v/>
      </c>
      <c r="IC270" s="17" t="str">
        <f t="shared" ca="1" si="569"/>
        <v/>
      </c>
      <c r="ID270" s="17" t="str">
        <f t="shared" ca="1" si="570"/>
        <v/>
      </c>
      <c r="IE270" s="17" t="str">
        <f t="shared" ca="1" si="571"/>
        <v/>
      </c>
      <c r="IF270" s="17" t="str">
        <f t="shared" ca="1" si="572"/>
        <v/>
      </c>
      <c r="IG270" s="17" t="str">
        <f t="shared" ca="1" si="573"/>
        <v/>
      </c>
      <c r="IH270" s="17" t="str">
        <f t="shared" ca="1" si="574"/>
        <v/>
      </c>
      <c r="II270" s="17" t="str">
        <f t="shared" ca="1" si="575"/>
        <v/>
      </c>
      <c r="IJ270" s="17" t="str">
        <f t="shared" ca="1" si="576"/>
        <v/>
      </c>
      <c r="IK270" s="17" t="str">
        <f t="shared" ca="1" si="577"/>
        <v/>
      </c>
      <c r="IL270" s="17" t="str">
        <f t="shared" ca="1" si="578"/>
        <v/>
      </c>
      <c r="IM270" s="17" t="str">
        <f t="shared" ca="1" si="579"/>
        <v/>
      </c>
      <c r="IN270" s="17" t="str">
        <f t="shared" ca="1" si="580"/>
        <v/>
      </c>
      <c r="IO270" s="17" t="str">
        <f t="shared" ca="1" si="581"/>
        <v/>
      </c>
      <c r="IP270" s="17" t="str">
        <f t="shared" ca="1" si="582"/>
        <v/>
      </c>
      <c r="IQ270" s="17" t="str">
        <f t="shared" ca="1" si="583"/>
        <v/>
      </c>
      <c r="IR270" s="17" t="str">
        <f t="shared" ca="1" si="584"/>
        <v/>
      </c>
      <c r="IS270" s="17" t="str">
        <f t="shared" ca="1" si="585"/>
        <v/>
      </c>
      <c r="IT270" s="17" t="str">
        <f t="shared" ca="1" si="586"/>
        <v/>
      </c>
      <c r="IU270" s="17" t="str">
        <f t="shared" ca="1" si="587"/>
        <v/>
      </c>
      <c r="IV270" s="17" t="str">
        <f t="shared" ca="1" si="588"/>
        <v/>
      </c>
      <c r="IW270" s="17" t="str">
        <f t="shared" ca="1" si="589"/>
        <v/>
      </c>
      <c r="IX270" s="17" t="str">
        <f t="shared" ca="1" si="590"/>
        <v/>
      </c>
      <c r="IY270" s="17" t="str">
        <f t="shared" ca="1" si="591"/>
        <v/>
      </c>
      <c r="IZ270" s="17" t="str">
        <f t="shared" ca="1" si="592"/>
        <v/>
      </c>
      <c r="JA270" s="17" t="str">
        <f t="shared" ca="1" si="593"/>
        <v/>
      </c>
      <c r="JB270" s="17" t="str">
        <f t="shared" ca="1" si="594"/>
        <v/>
      </c>
      <c r="JC270" s="17" t="str">
        <f t="shared" ca="1" si="595"/>
        <v/>
      </c>
      <c r="JD270" s="17" t="str">
        <f t="shared" ca="1" si="596"/>
        <v/>
      </c>
      <c r="JE270" s="17" t="str">
        <f t="shared" ca="1" si="597"/>
        <v/>
      </c>
      <c r="JF270" s="17" t="str">
        <f t="shared" ca="1" si="598"/>
        <v/>
      </c>
      <c r="JG270" s="17" t="str">
        <f t="shared" ca="1" si="599"/>
        <v/>
      </c>
      <c r="JH270" s="17" t="str">
        <f t="shared" ca="1" si="600"/>
        <v/>
      </c>
      <c r="JI270" s="17" t="str">
        <f t="shared" ca="1" si="601"/>
        <v/>
      </c>
      <c r="JJ270" s="17" t="str">
        <f t="shared" ca="1" si="602"/>
        <v/>
      </c>
      <c r="JK270" s="17" t="str">
        <f t="shared" ca="1" si="603"/>
        <v/>
      </c>
      <c r="JL270" s="17" t="str">
        <f t="shared" ca="1" si="604"/>
        <v/>
      </c>
      <c r="JM270" s="17" t="str">
        <f t="shared" ca="1" si="605"/>
        <v/>
      </c>
    </row>
    <row r="271" spans="1:273">
      <c r="A271" s="17" t="str">
        <f t="shared" si="606"/>
        <v>\\\0</v>
      </c>
      <c r="B271" s="17" t="str">
        <f t="shared" si="607"/>
        <v>\\\0</v>
      </c>
      <c r="C271" s="17" t="str">
        <f t="shared" si="608"/>
        <v>\\\0</v>
      </c>
      <c r="D271" s="17" t="str">
        <f t="shared" si="609"/>
        <v>\\\0</v>
      </c>
      <c r="E271" s="17" t="str">
        <f t="shared" si="610"/>
        <v>\\\0</v>
      </c>
      <c r="F271" s="17" t="str">
        <f t="shared" si="611"/>
        <v>\\\0</v>
      </c>
      <c r="G271" s="17" t="str">
        <f t="shared" si="612"/>
        <v>\\\0</v>
      </c>
      <c r="H271" s="17" t="str">
        <f t="shared" si="613"/>
        <v>\\\0</v>
      </c>
      <c r="I271" s="17" t="str">
        <f t="shared" si="614"/>
        <v>\\\0</v>
      </c>
      <c r="J271" s="17" t="str">
        <f t="shared" si="615"/>
        <v>\\\0</v>
      </c>
      <c r="K271" s="17" t="str">
        <f t="shared" si="616"/>
        <v>\\\0</v>
      </c>
      <c r="L271" s="17" t="str">
        <f t="shared" si="617"/>
        <v>\\\0</v>
      </c>
      <c r="M271" s="17" t="str">
        <f t="shared" si="618"/>
        <v>\\\0</v>
      </c>
      <c r="N271" s="17" t="str">
        <f t="shared" si="619"/>
        <v>\\\0</v>
      </c>
      <c r="O271" s="17" t="str">
        <f t="shared" si="620"/>
        <v>\\\0</v>
      </c>
      <c r="P271" s="17" t="str">
        <f t="shared" si="621"/>
        <v>\\\0</v>
      </c>
      <c r="R271" s="17" t="str">
        <f t="shared" si="622"/>
        <v>\\</v>
      </c>
      <c r="S271" s="38"/>
      <c r="T271" s="39"/>
      <c r="U271" s="31"/>
      <c r="V271" s="32"/>
      <c r="W271" s="36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35"/>
      <c r="DS271" s="287"/>
      <c r="DT271" s="36"/>
      <c r="DU271" s="37"/>
      <c r="DV271" s="28">
        <f>IF(AND($S271='자료입력 및 결과표시'!$B$6,COUNTIF($W271:$DR271,'자료입력 및 결과표시'!$C$6)&gt;=1),IF(OR('자료입력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DW271" s="28">
        <f>IF(AND($S271='자료입력 및 결과표시'!$B$7,COUNTIF($W271:$DR271,'자료입력 및 결과표시'!$C$7)&gt;=1),IF(OR('자료입력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DX271" s="28">
        <f>IF(AND($S271='자료입력 및 결과표시'!$B$8,COUNTIF($W271:$DR271,'자료입력 및 결과표시'!$C$8)&gt;=1),IF(OR('자료입력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DY271" s="28">
        <f>IF(AND($S271='자료입력 및 결과표시'!$B$9,COUNTIF($W271:$DR271,'자료입력 및 결과표시'!$C$9)&gt;=1),IF(OR('자료입력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DZ271" s="28">
        <f>IF(AND($S271='자료입력 및 결과표시'!$B$10,COUNTIF($W271:$DR271,'자료입력 및 결과표시'!$C$10)&gt;=1),IF(OR('자료입력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A271" s="28">
        <f>IF(AND($S271='자료입력 및 결과표시'!$B$11,COUNTIF($W271:$DR271,'자료입력 및 결과표시'!$C$11)&gt;=1),IF(OR('자료입력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B271" s="28">
        <f>IF(AND($S271='자료입력 및 결과표시'!$B$12,COUNTIF($W271:$DR271,'자료입력 및 결과표시'!$C$12)&gt;=1),IF(OR('자료입력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C271" s="28">
        <f>IF(AND($S271='자료입력 및 결과표시'!$B$13,COUNTIF($W271:$DR271,'자료입력 및 결과표시'!$C$13)&gt;=1),IF(OR('자료입력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D271" s="28">
        <f>IF(AND($S271='자료입력 및 결과표시'!$B$14,COUNTIF($W271:$DR271,'자료입력 및 결과표시'!$C$14)&gt;=1),IF(OR('자료입력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E271" s="28">
        <f>IF(AND($S271='자료입력 및 결과표시'!$B$15,COUNTIF($W271:$DR271,'자료입력 및 결과표시'!$C$15)&gt;=1),IF(OR('자료입력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F271" s="28">
        <f>IF(AND($S271='자료입력 및 결과표시'!$B$16,COUNTIF($W271:$DR271,'자료입력 및 결과표시'!$C$16)&gt;=1),IF(OR('자료입력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G271" s="28">
        <f>IF(AND($S271='자료입력 및 결과표시'!$B$17,COUNTIF($W271:$DR271,'자료입력 및 결과표시'!$C$17)&gt;=1),IF(OR('자료입력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H271" s="28">
        <f>IF(AND($S271='자료입력 및 결과표시'!$B$18,COUNTIF($W271:$DR271,'자료입력 및 결과표시'!$C$18)&gt;=1),IF(OR('자료입력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I271" s="28">
        <f>IF(AND($S271='자료입력 및 결과표시'!$B$19,COUNTIF($W271:$DR271,'자료입력 및 결과표시'!$C$19)&gt;=1),IF(OR('자료입력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J271" s="28">
        <f>IF(AND($S271='자료입력 및 결과표시'!$B$20,COUNTIF($W271:$DR271,'자료입력 및 결과표시'!$C$20)&gt;=1),IF(OR('자료입력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K271" s="28">
        <f>IF(AND($S271='자료입력 및 결과표시'!$B$21,COUNTIF($W271:$DR271,'자료입력 및 결과표시'!$C$21)&gt;=1),IF(OR('자료입력 및 결과표시'!$B$4+90&gt;=$V271,'자료입력 및 결과표시'!$B$4&lt;$U271),0,IF($V271-'자료입력 및 결과표시'!$B$4-90&gt;='자료입력 및 결과표시'!$E$4,'자료입력 및 결과표시'!$E$4,$V271-'자료입력 및 결과표시'!$B$4-90)),0)</f>
        <v>0</v>
      </c>
      <c r="EL271" s="17">
        <f>IF(AND(S271='자료입력 및 결과표시'!$B$6,COUNTIF('업무중복도(데이터 입력)'!$W271:$DR271,'자료입력 및 결과표시'!$C$6)&gt;=1),1,0)</f>
        <v>0</v>
      </c>
      <c r="EM271" s="17">
        <f>IF(AND(S271='자료입력 및 결과표시'!$B$7,COUNTIF('업무중복도(데이터 입력)'!$W271:$DR271,'자료입력 및 결과표시'!$C$7)&gt;=1),2,0)</f>
        <v>0</v>
      </c>
      <c r="EN271" s="17">
        <f>IF(AND(S271='자료입력 및 결과표시'!$B$8,COUNTIF('업무중복도(데이터 입력)'!$W271:$DR271,'자료입력 및 결과표시'!$C$8)&gt;=1),3,0)</f>
        <v>0</v>
      </c>
      <c r="EO271" s="17">
        <f>IF(AND(S271='자료입력 및 결과표시'!$B$9,COUNTIF('업무중복도(데이터 입력)'!$W271:$DR271,'자료입력 및 결과표시'!$C$9)&gt;=1),4,0)</f>
        <v>0</v>
      </c>
      <c r="EP271" s="17">
        <f>IF(AND(S271='자료입력 및 결과표시'!$B$10,COUNTIF('업무중복도(데이터 입력)'!$W271:$DR271,'자료입력 및 결과표시'!$C$10)&gt;=1),5,0)</f>
        <v>0</v>
      </c>
      <c r="EQ271" s="17">
        <f>IF(AND(S271='자료입력 및 결과표시'!$B$11,COUNTIF('업무중복도(데이터 입력)'!$W271:$DR271,'자료입력 및 결과표시'!$C$11)&gt;=1),6,0)</f>
        <v>0</v>
      </c>
      <c r="ER271" s="17">
        <f>IF(AND(S271='자료입력 및 결과표시'!$B$12,COUNTIF('업무중복도(데이터 입력)'!$W271:$DR271,'자료입력 및 결과표시'!$C$12)&gt;=1),7,0)</f>
        <v>0</v>
      </c>
      <c r="ES271" s="17">
        <f>IF(AND(S271='자료입력 및 결과표시'!$B$13,COUNTIF('업무중복도(데이터 입력)'!$W271:$DR271,'자료입력 및 결과표시'!$C$13)&gt;=1),8,0)</f>
        <v>0</v>
      </c>
      <c r="ET271" s="17">
        <f>IF(AND(S271='자료입력 및 결과표시'!$B$14,COUNTIF('업무중복도(데이터 입력)'!$W271:$DR271,'자료입력 및 결과표시'!$C$14)&gt;=1),9,0)</f>
        <v>0</v>
      </c>
      <c r="EU271" s="17">
        <f>IF(AND(S271='자료입력 및 결과표시'!$B$15,COUNTIF('업무중복도(데이터 입력)'!$W271:$DR271,'자료입력 및 결과표시'!$C$15)&gt;=1),10,0)</f>
        <v>0</v>
      </c>
      <c r="EV271" s="17">
        <f>IF(AND(S271='자료입력 및 결과표시'!$B$16,COUNTIF('업무중복도(데이터 입력)'!$W271:$DR271,'자료입력 및 결과표시'!$C$16)&gt;=1),11,0)</f>
        <v>0</v>
      </c>
      <c r="EW271" s="17">
        <f>IF(AND(S271='자료입력 및 결과표시'!$B$17,COUNTIF('업무중복도(데이터 입력)'!$W271:$DR271,'자료입력 및 결과표시'!$C$17)&gt;=1),12,0)</f>
        <v>0</v>
      </c>
      <c r="EX271" s="17">
        <f>IF(AND(S271='자료입력 및 결과표시'!$B$18,COUNTIF('업무중복도(데이터 입력)'!$W271:$DR271,'자료입력 및 결과표시'!$C$18)&gt;=1),13,0)</f>
        <v>0</v>
      </c>
      <c r="EY271" s="17">
        <f>IF(AND(S271='자료입력 및 결과표시'!$B$19,COUNTIF('업무중복도(데이터 입력)'!$W271:$DR271,'자료입력 및 결과표시'!$C$19)&gt;=1),14,0)</f>
        <v>0</v>
      </c>
      <c r="EZ271" s="17">
        <f>IF(AND(S271='자료입력 및 결과표시'!$B$20,COUNTIF('업무중복도(데이터 입력)'!$W271:$DR271,'자료입력 및 결과표시'!$C$20)&gt;=1),15,0)</f>
        <v>0</v>
      </c>
      <c r="FA271" s="17">
        <f>IF(AND(S271='자료입력 및 결과표시'!$B$21,COUNTIF('업무중복도(데이터 입력)'!$W271:$DR271,'자료입력 및 결과표시'!$C$21)&gt;=1),16,0)</f>
        <v>0</v>
      </c>
      <c r="FD271" s="270" t="str">
        <f ca="1">IFERROR(MATCH('자료입력 및 결과표시'!$C$62,OFFSET($R$3,$FD270,,1000),0)+$FD270,"")</f>
        <v/>
      </c>
      <c r="FE271" s="271" t="str">
        <f t="shared" ca="1" si="623"/>
        <v/>
      </c>
      <c r="FK271" s="17">
        <f t="shared" si="624"/>
        <v>0</v>
      </c>
      <c r="FO271"/>
      <c r="FP271" s="17" t="str">
        <f t="shared" ca="1" si="625"/>
        <v/>
      </c>
      <c r="FQ271" s="270" t="str">
        <f ca="1">IFERROR(MATCH('자료입력 및 결과표시'!$C$62,OFFSET($R$3,$FQ270,,1000),0)+$FQ270,"")</f>
        <v/>
      </c>
      <c r="FR271" s="17" t="str">
        <f t="shared" ca="1" si="506"/>
        <v/>
      </c>
      <c r="FS271" s="17" t="str">
        <f t="shared" ca="1" si="507"/>
        <v/>
      </c>
      <c r="FT271" s="17" t="str">
        <f t="shared" ca="1" si="508"/>
        <v/>
      </c>
      <c r="FU271" s="17" t="str">
        <f t="shared" ca="1" si="509"/>
        <v/>
      </c>
      <c r="FV271" s="17" t="str">
        <f t="shared" ca="1" si="510"/>
        <v/>
      </c>
      <c r="FW271" s="17" t="str">
        <f t="shared" ca="1" si="511"/>
        <v/>
      </c>
      <c r="FX271" s="17" t="str">
        <f t="shared" ca="1" si="512"/>
        <v/>
      </c>
      <c r="FY271" s="17" t="str">
        <f t="shared" ca="1" si="513"/>
        <v/>
      </c>
      <c r="FZ271" s="17" t="str">
        <f t="shared" ca="1" si="514"/>
        <v/>
      </c>
      <c r="GA271" s="17" t="str">
        <f t="shared" ca="1" si="515"/>
        <v/>
      </c>
      <c r="GB271" s="17" t="str">
        <f t="shared" ca="1" si="516"/>
        <v/>
      </c>
      <c r="GC271" s="17" t="str">
        <f t="shared" ca="1" si="517"/>
        <v/>
      </c>
      <c r="GD271" s="17" t="str">
        <f t="shared" ca="1" si="518"/>
        <v/>
      </c>
      <c r="GE271" s="17" t="str">
        <f t="shared" ca="1" si="519"/>
        <v/>
      </c>
      <c r="GF271" s="17" t="str">
        <f t="shared" ca="1" si="520"/>
        <v/>
      </c>
      <c r="GG271" s="17" t="str">
        <f t="shared" ca="1" si="521"/>
        <v/>
      </c>
      <c r="GH271" s="17" t="str">
        <f t="shared" ca="1" si="522"/>
        <v/>
      </c>
      <c r="GI271" s="17" t="str">
        <f t="shared" ca="1" si="523"/>
        <v/>
      </c>
      <c r="GJ271" s="17" t="str">
        <f t="shared" ca="1" si="524"/>
        <v/>
      </c>
      <c r="GK271" s="17" t="str">
        <f t="shared" ca="1" si="525"/>
        <v/>
      </c>
      <c r="GL271" s="17" t="str">
        <f t="shared" ca="1" si="526"/>
        <v/>
      </c>
      <c r="GM271" s="17" t="str">
        <f t="shared" ca="1" si="527"/>
        <v/>
      </c>
      <c r="GN271" s="17" t="str">
        <f t="shared" ca="1" si="528"/>
        <v/>
      </c>
      <c r="GO271" s="17" t="str">
        <f t="shared" ca="1" si="529"/>
        <v/>
      </c>
      <c r="GP271" s="17" t="str">
        <f t="shared" ca="1" si="530"/>
        <v/>
      </c>
      <c r="GQ271" s="17" t="str">
        <f t="shared" ca="1" si="531"/>
        <v/>
      </c>
      <c r="GR271" s="17" t="str">
        <f t="shared" ca="1" si="532"/>
        <v/>
      </c>
      <c r="GS271" s="17" t="str">
        <f t="shared" ca="1" si="533"/>
        <v/>
      </c>
      <c r="GT271" s="17" t="str">
        <f t="shared" ca="1" si="534"/>
        <v/>
      </c>
      <c r="GU271" s="17" t="str">
        <f t="shared" ca="1" si="535"/>
        <v/>
      </c>
      <c r="GV271" s="17" t="str">
        <f t="shared" ca="1" si="536"/>
        <v/>
      </c>
      <c r="GW271" s="17" t="str">
        <f t="shared" ca="1" si="537"/>
        <v/>
      </c>
      <c r="GX271" s="17" t="str">
        <f t="shared" ca="1" si="538"/>
        <v/>
      </c>
      <c r="GY271" s="17" t="str">
        <f t="shared" ca="1" si="539"/>
        <v/>
      </c>
      <c r="GZ271" s="17" t="str">
        <f t="shared" ca="1" si="540"/>
        <v/>
      </c>
      <c r="HA271" s="17" t="str">
        <f t="shared" ca="1" si="541"/>
        <v/>
      </c>
      <c r="HB271" s="17" t="str">
        <f t="shared" ca="1" si="542"/>
        <v/>
      </c>
      <c r="HC271" s="17" t="str">
        <f t="shared" ca="1" si="543"/>
        <v/>
      </c>
      <c r="HD271" s="17" t="str">
        <f t="shared" ca="1" si="544"/>
        <v/>
      </c>
      <c r="HE271" s="17" t="str">
        <f t="shared" ca="1" si="545"/>
        <v/>
      </c>
      <c r="HF271" s="17" t="str">
        <f t="shared" ca="1" si="546"/>
        <v/>
      </c>
      <c r="HG271" s="17" t="str">
        <f t="shared" ca="1" si="547"/>
        <v/>
      </c>
      <c r="HH271" s="17" t="str">
        <f t="shared" ca="1" si="548"/>
        <v/>
      </c>
      <c r="HI271" s="17" t="str">
        <f t="shared" ca="1" si="549"/>
        <v/>
      </c>
      <c r="HJ271" s="17" t="str">
        <f t="shared" ca="1" si="550"/>
        <v/>
      </c>
      <c r="HK271" s="17" t="str">
        <f t="shared" ca="1" si="551"/>
        <v/>
      </c>
      <c r="HL271" s="17" t="str">
        <f t="shared" ca="1" si="552"/>
        <v/>
      </c>
      <c r="HM271" s="17" t="str">
        <f t="shared" ca="1" si="553"/>
        <v/>
      </c>
      <c r="HN271" s="17" t="str">
        <f t="shared" ca="1" si="554"/>
        <v/>
      </c>
      <c r="HO271" s="17" t="str">
        <f t="shared" ca="1" si="555"/>
        <v/>
      </c>
      <c r="HP271" s="17" t="str">
        <f t="shared" ca="1" si="556"/>
        <v/>
      </c>
      <c r="HQ271" s="17" t="str">
        <f t="shared" ca="1" si="557"/>
        <v/>
      </c>
      <c r="HR271" s="17" t="str">
        <f t="shared" ca="1" si="558"/>
        <v/>
      </c>
      <c r="HS271" s="17" t="str">
        <f t="shared" ca="1" si="559"/>
        <v/>
      </c>
      <c r="HT271" s="17" t="str">
        <f t="shared" ca="1" si="560"/>
        <v/>
      </c>
      <c r="HU271" s="17" t="str">
        <f t="shared" ca="1" si="561"/>
        <v/>
      </c>
      <c r="HV271" s="17" t="str">
        <f t="shared" ca="1" si="562"/>
        <v/>
      </c>
      <c r="HW271" s="17" t="str">
        <f t="shared" ca="1" si="563"/>
        <v/>
      </c>
      <c r="HX271" s="17" t="str">
        <f t="shared" ca="1" si="564"/>
        <v/>
      </c>
      <c r="HY271" s="17" t="str">
        <f t="shared" ca="1" si="565"/>
        <v/>
      </c>
      <c r="HZ271" s="17" t="str">
        <f t="shared" ca="1" si="566"/>
        <v/>
      </c>
      <c r="IA271" s="17" t="str">
        <f t="shared" ca="1" si="567"/>
        <v/>
      </c>
      <c r="IB271" s="17" t="str">
        <f t="shared" ca="1" si="568"/>
        <v/>
      </c>
      <c r="IC271" s="17" t="str">
        <f t="shared" ca="1" si="569"/>
        <v/>
      </c>
      <c r="ID271" s="17" t="str">
        <f t="shared" ca="1" si="570"/>
        <v/>
      </c>
      <c r="IE271" s="17" t="str">
        <f t="shared" ca="1" si="571"/>
        <v/>
      </c>
      <c r="IF271" s="17" t="str">
        <f t="shared" ca="1" si="572"/>
        <v/>
      </c>
      <c r="IG271" s="17" t="str">
        <f t="shared" ca="1" si="573"/>
        <v/>
      </c>
      <c r="IH271" s="17" t="str">
        <f t="shared" ca="1" si="574"/>
        <v/>
      </c>
      <c r="II271" s="17" t="str">
        <f t="shared" ca="1" si="575"/>
        <v/>
      </c>
      <c r="IJ271" s="17" t="str">
        <f t="shared" ca="1" si="576"/>
        <v/>
      </c>
      <c r="IK271" s="17" t="str">
        <f t="shared" ca="1" si="577"/>
        <v/>
      </c>
      <c r="IL271" s="17" t="str">
        <f t="shared" ca="1" si="578"/>
        <v/>
      </c>
      <c r="IM271" s="17" t="str">
        <f t="shared" ca="1" si="579"/>
        <v/>
      </c>
      <c r="IN271" s="17" t="str">
        <f t="shared" ca="1" si="580"/>
        <v/>
      </c>
      <c r="IO271" s="17" t="str">
        <f t="shared" ca="1" si="581"/>
        <v/>
      </c>
      <c r="IP271" s="17" t="str">
        <f t="shared" ca="1" si="582"/>
        <v/>
      </c>
      <c r="IQ271" s="17" t="str">
        <f t="shared" ca="1" si="583"/>
        <v/>
      </c>
      <c r="IR271" s="17" t="str">
        <f t="shared" ca="1" si="584"/>
        <v/>
      </c>
      <c r="IS271" s="17" t="str">
        <f t="shared" ca="1" si="585"/>
        <v/>
      </c>
      <c r="IT271" s="17" t="str">
        <f t="shared" ca="1" si="586"/>
        <v/>
      </c>
      <c r="IU271" s="17" t="str">
        <f t="shared" ca="1" si="587"/>
        <v/>
      </c>
      <c r="IV271" s="17" t="str">
        <f t="shared" ca="1" si="588"/>
        <v/>
      </c>
      <c r="IW271" s="17" t="str">
        <f t="shared" ca="1" si="589"/>
        <v/>
      </c>
      <c r="IX271" s="17" t="str">
        <f t="shared" ca="1" si="590"/>
        <v/>
      </c>
      <c r="IY271" s="17" t="str">
        <f t="shared" ca="1" si="591"/>
        <v/>
      </c>
      <c r="IZ271" s="17" t="str">
        <f t="shared" ca="1" si="592"/>
        <v/>
      </c>
      <c r="JA271" s="17" t="str">
        <f t="shared" ca="1" si="593"/>
        <v/>
      </c>
      <c r="JB271" s="17" t="str">
        <f t="shared" ca="1" si="594"/>
        <v/>
      </c>
      <c r="JC271" s="17" t="str">
        <f t="shared" ca="1" si="595"/>
        <v/>
      </c>
      <c r="JD271" s="17" t="str">
        <f t="shared" ca="1" si="596"/>
        <v/>
      </c>
      <c r="JE271" s="17" t="str">
        <f t="shared" ca="1" si="597"/>
        <v/>
      </c>
      <c r="JF271" s="17" t="str">
        <f t="shared" ca="1" si="598"/>
        <v/>
      </c>
      <c r="JG271" s="17" t="str">
        <f t="shared" ca="1" si="599"/>
        <v/>
      </c>
      <c r="JH271" s="17" t="str">
        <f t="shared" ca="1" si="600"/>
        <v/>
      </c>
      <c r="JI271" s="17" t="str">
        <f t="shared" ca="1" si="601"/>
        <v/>
      </c>
      <c r="JJ271" s="17" t="str">
        <f t="shared" ca="1" si="602"/>
        <v/>
      </c>
      <c r="JK271" s="17" t="str">
        <f t="shared" ca="1" si="603"/>
        <v/>
      </c>
      <c r="JL271" s="17" t="str">
        <f t="shared" ca="1" si="604"/>
        <v/>
      </c>
      <c r="JM271" s="17" t="str">
        <f t="shared" ca="1" si="605"/>
        <v/>
      </c>
    </row>
    <row r="272" spans="1:273">
      <c r="A272" s="17" t="str">
        <f t="shared" si="606"/>
        <v>\\\0</v>
      </c>
      <c r="B272" s="17" t="str">
        <f t="shared" si="607"/>
        <v>\\\0</v>
      </c>
      <c r="C272" s="17" t="str">
        <f t="shared" si="608"/>
        <v>\\\0</v>
      </c>
      <c r="D272" s="17" t="str">
        <f t="shared" si="609"/>
        <v>\\\0</v>
      </c>
      <c r="E272" s="17" t="str">
        <f t="shared" si="610"/>
        <v>\\\0</v>
      </c>
      <c r="F272" s="17" t="str">
        <f t="shared" si="611"/>
        <v>\\\0</v>
      </c>
      <c r="G272" s="17" t="str">
        <f t="shared" si="612"/>
        <v>\\\0</v>
      </c>
      <c r="H272" s="17" t="str">
        <f t="shared" si="613"/>
        <v>\\\0</v>
      </c>
      <c r="I272" s="17" t="str">
        <f t="shared" si="614"/>
        <v>\\\0</v>
      </c>
      <c r="J272" s="17" t="str">
        <f t="shared" si="615"/>
        <v>\\\0</v>
      </c>
      <c r="K272" s="17" t="str">
        <f t="shared" si="616"/>
        <v>\\\0</v>
      </c>
      <c r="L272" s="17" t="str">
        <f t="shared" si="617"/>
        <v>\\\0</v>
      </c>
      <c r="M272" s="17" t="str">
        <f t="shared" si="618"/>
        <v>\\\0</v>
      </c>
      <c r="N272" s="17" t="str">
        <f t="shared" si="619"/>
        <v>\\\0</v>
      </c>
      <c r="O272" s="17" t="str">
        <f t="shared" si="620"/>
        <v>\\\0</v>
      </c>
      <c r="P272" s="17" t="str">
        <f t="shared" si="621"/>
        <v>\\\0</v>
      </c>
      <c r="R272" s="17" t="str">
        <f t="shared" si="622"/>
        <v>\\</v>
      </c>
      <c r="S272" s="38"/>
      <c r="T272" s="39"/>
      <c r="U272" s="31"/>
      <c r="V272" s="32"/>
      <c r="W272" s="36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35"/>
      <c r="DS272" s="287"/>
      <c r="DT272" s="36"/>
      <c r="DU272" s="37"/>
      <c r="DV272" s="28">
        <f>IF(AND($S272='자료입력 및 결과표시'!$B$6,COUNTIF($W272:$DR272,'자료입력 및 결과표시'!$C$6)&gt;=1),IF(OR('자료입력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DW272" s="28">
        <f>IF(AND($S272='자료입력 및 결과표시'!$B$7,COUNTIF($W272:$DR272,'자료입력 및 결과표시'!$C$7)&gt;=1),IF(OR('자료입력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DX272" s="28">
        <f>IF(AND($S272='자료입력 및 결과표시'!$B$8,COUNTIF($W272:$DR272,'자료입력 및 결과표시'!$C$8)&gt;=1),IF(OR('자료입력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DY272" s="28">
        <f>IF(AND($S272='자료입력 및 결과표시'!$B$9,COUNTIF($W272:$DR272,'자료입력 및 결과표시'!$C$9)&gt;=1),IF(OR('자료입력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DZ272" s="28">
        <f>IF(AND($S272='자료입력 및 결과표시'!$B$10,COUNTIF($W272:$DR272,'자료입력 및 결과표시'!$C$10)&gt;=1),IF(OR('자료입력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A272" s="28">
        <f>IF(AND($S272='자료입력 및 결과표시'!$B$11,COUNTIF($W272:$DR272,'자료입력 및 결과표시'!$C$11)&gt;=1),IF(OR('자료입력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B272" s="28">
        <f>IF(AND($S272='자료입력 및 결과표시'!$B$12,COUNTIF($W272:$DR272,'자료입력 및 결과표시'!$C$12)&gt;=1),IF(OR('자료입력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C272" s="28">
        <f>IF(AND($S272='자료입력 및 결과표시'!$B$13,COUNTIF($W272:$DR272,'자료입력 및 결과표시'!$C$13)&gt;=1),IF(OR('자료입력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D272" s="28">
        <f>IF(AND($S272='자료입력 및 결과표시'!$B$14,COUNTIF($W272:$DR272,'자료입력 및 결과표시'!$C$14)&gt;=1),IF(OR('자료입력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E272" s="28">
        <f>IF(AND($S272='자료입력 및 결과표시'!$B$15,COUNTIF($W272:$DR272,'자료입력 및 결과표시'!$C$15)&gt;=1),IF(OR('자료입력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F272" s="28">
        <f>IF(AND($S272='자료입력 및 결과표시'!$B$16,COUNTIF($W272:$DR272,'자료입력 및 결과표시'!$C$16)&gt;=1),IF(OR('자료입력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G272" s="28">
        <f>IF(AND($S272='자료입력 및 결과표시'!$B$17,COUNTIF($W272:$DR272,'자료입력 및 결과표시'!$C$17)&gt;=1),IF(OR('자료입력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H272" s="28">
        <f>IF(AND($S272='자료입력 및 결과표시'!$B$18,COUNTIF($W272:$DR272,'자료입력 및 결과표시'!$C$18)&gt;=1),IF(OR('자료입력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I272" s="28">
        <f>IF(AND($S272='자료입력 및 결과표시'!$B$19,COUNTIF($W272:$DR272,'자료입력 및 결과표시'!$C$19)&gt;=1),IF(OR('자료입력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J272" s="28">
        <f>IF(AND($S272='자료입력 및 결과표시'!$B$20,COUNTIF($W272:$DR272,'자료입력 및 결과표시'!$C$20)&gt;=1),IF(OR('자료입력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K272" s="28">
        <f>IF(AND($S272='자료입력 및 결과표시'!$B$21,COUNTIF($W272:$DR272,'자료입력 및 결과표시'!$C$21)&gt;=1),IF(OR('자료입력 및 결과표시'!$B$4+90&gt;=$V272,'자료입력 및 결과표시'!$B$4&lt;$U272),0,IF($V272-'자료입력 및 결과표시'!$B$4-90&gt;='자료입력 및 결과표시'!$E$4,'자료입력 및 결과표시'!$E$4,$V272-'자료입력 및 결과표시'!$B$4-90)),0)</f>
        <v>0</v>
      </c>
      <c r="EL272" s="17">
        <f>IF(AND(S272='자료입력 및 결과표시'!$B$6,COUNTIF('업무중복도(데이터 입력)'!$W272:$DR272,'자료입력 및 결과표시'!$C$6)&gt;=1),1,0)</f>
        <v>0</v>
      </c>
      <c r="EM272" s="17">
        <f>IF(AND(S272='자료입력 및 결과표시'!$B$7,COUNTIF('업무중복도(데이터 입력)'!$W272:$DR272,'자료입력 및 결과표시'!$C$7)&gt;=1),2,0)</f>
        <v>0</v>
      </c>
      <c r="EN272" s="17">
        <f>IF(AND(S272='자료입력 및 결과표시'!$B$8,COUNTIF('업무중복도(데이터 입력)'!$W272:$DR272,'자료입력 및 결과표시'!$C$8)&gt;=1),3,0)</f>
        <v>0</v>
      </c>
      <c r="EO272" s="17">
        <f>IF(AND(S272='자료입력 및 결과표시'!$B$9,COUNTIF('업무중복도(데이터 입력)'!$W272:$DR272,'자료입력 및 결과표시'!$C$9)&gt;=1),4,0)</f>
        <v>0</v>
      </c>
      <c r="EP272" s="17">
        <f>IF(AND(S272='자료입력 및 결과표시'!$B$10,COUNTIF('업무중복도(데이터 입력)'!$W272:$DR272,'자료입력 및 결과표시'!$C$10)&gt;=1),5,0)</f>
        <v>0</v>
      </c>
      <c r="EQ272" s="17">
        <f>IF(AND(S272='자료입력 및 결과표시'!$B$11,COUNTIF('업무중복도(데이터 입력)'!$W272:$DR272,'자료입력 및 결과표시'!$C$11)&gt;=1),6,0)</f>
        <v>0</v>
      </c>
      <c r="ER272" s="17">
        <f>IF(AND(S272='자료입력 및 결과표시'!$B$12,COUNTIF('업무중복도(데이터 입력)'!$W272:$DR272,'자료입력 및 결과표시'!$C$12)&gt;=1),7,0)</f>
        <v>0</v>
      </c>
      <c r="ES272" s="17">
        <f>IF(AND(S272='자료입력 및 결과표시'!$B$13,COUNTIF('업무중복도(데이터 입력)'!$W272:$DR272,'자료입력 및 결과표시'!$C$13)&gt;=1),8,0)</f>
        <v>0</v>
      </c>
      <c r="ET272" s="17">
        <f>IF(AND(S272='자료입력 및 결과표시'!$B$14,COUNTIF('업무중복도(데이터 입력)'!$W272:$DR272,'자료입력 및 결과표시'!$C$14)&gt;=1),9,0)</f>
        <v>0</v>
      </c>
      <c r="EU272" s="17">
        <f>IF(AND(S272='자료입력 및 결과표시'!$B$15,COUNTIF('업무중복도(데이터 입력)'!$W272:$DR272,'자료입력 및 결과표시'!$C$15)&gt;=1),10,0)</f>
        <v>0</v>
      </c>
      <c r="EV272" s="17">
        <f>IF(AND(S272='자료입력 및 결과표시'!$B$16,COUNTIF('업무중복도(데이터 입력)'!$W272:$DR272,'자료입력 및 결과표시'!$C$16)&gt;=1),11,0)</f>
        <v>0</v>
      </c>
      <c r="EW272" s="17">
        <f>IF(AND(S272='자료입력 및 결과표시'!$B$17,COUNTIF('업무중복도(데이터 입력)'!$W272:$DR272,'자료입력 및 결과표시'!$C$17)&gt;=1),12,0)</f>
        <v>0</v>
      </c>
      <c r="EX272" s="17">
        <f>IF(AND(S272='자료입력 및 결과표시'!$B$18,COUNTIF('업무중복도(데이터 입력)'!$W272:$DR272,'자료입력 및 결과표시'!$C$18)&gt;=1),13,0)</f>
        <v>0</v>
      </c>
      <c r="EY272" s="17">
        <f>IF(AND(S272='자료입력 및 결과표시'!$B$19,COUNTIF('업무중복도(데이터 입력)'!$W272:$DR272,'자료입력 및 결과표시'!$C$19)&gt;=1),14,0)</f>
        <v>0</v>
      </c>
      <c r="EZ272" s="17">
        <f>IF(AND(S272='자료입력 및 결과표시'!$B$20,COUNTIF('업무중복도(데이터 입력)'!$W272:$DR272,'자료입력 및 결과표시'!$C$20)&gt;=1),15,0)</f>
        <v>0</v>
      </c>
      <c r="FA272" s="17">
        <f>IF(AND(S272='자료입력 및 결과표시'!$B$21,COUNTIF('업무중복도(데이터 입력)'!$W272:$DR272,'자료입력 및 결과표시'!$C$21)&gt;=1),16,0)</f>
        <v>0</v>
      </c>
      <c r="FD272" s="270" t="str">
        <f ca="1">IFERROR(MATCH('자료입력 및 결과표시'!$C$62,OFFSET($R$3,$FD271,,1000),0)+$FD271,"")</f>
        <v/>
      </c>
      <c r="FE272" s="271" t="str">
        <f t="shared" ca="1" si="623"/>
        <v/>
      </c>
      <c r="FK272" s="17">
        <f t="shared" si="624"/>
        <v>0</v>
      </c>
      <c r="FO272"/>
      <c r="FP272" s="17" t="str">
        <f t="shared" ca="1" si="625"/>
        <v/>
      </c>
      <c r="FQ272" s="270" t="str">
        <f ca="1">IFERROR(MATCH('자료입력 및 결과표시'!$C$62,OFFSET($R$3,$FQ271,,1000),0)+$FQ271,"")</f>
        <v/>
      </c>
      <c r="FR272" s="17" t="str">
        <f t="shared" ca="1" si="506"/>
        <v/>
      </c>
      <c r="FS272" s="17" t="str">
        <f t="shared" ca="1" si="507"/>
        <v/>
      </c>
      <c r="FT272" s="17" t="str">
        <f t="shared" ca="1" si="508"/>
        <v/>
      </c>
      <c r="FU272" s="17" t="str">
        <f t="shared" ca="1" si="509"/>
        <v/>
      </c>
      <c r="FV272" s="17" t="str">
        <f t="shared" ca="1" si="510"/>
        <v/>
      </c>
      <c r="FW272" s="17" t="str">
        <f t="shared" ca="1" si="511"/>
        <v/>
      </c>
      <c r="FX272" s="17" t="str">
        <f t="shared" ca="1" si="512"/>
        <v/>
      </c>
      <c r="FY272" s="17" t="str">
        <f t="shared" ca="1" si="513"/>
        <v/>
      </c>
      <c r="FZ272" s="17" t="str">
        <f t="shared" ca="1" si="514"/>
        <v/>
      </c>
      <c r="GA272" s="17" t="str">
        <f t="shared" ca="1" si="515"/>
        <v/>
      </c>
      <c r="GB272" s="17" t="str">
        <f t="shared" ca="1" si="516"/>
        <v/>
      </c>
      <c r="GC272" s="17" t="str">
        <f t="shared" ca="1" si="517"/>
        <v/>
      </c>
      <c r="GD272" s="17" t="str">
        <f t="shared" ca="1" si="518"/>
        <v/>
      </c>
      <c r="GE272" s="17" t="str">
        <f t="shared" ca="1" si="519"/>
        <v/>
      </c>
      <c r="GF272" s="17" t="str">
        <f t="shared" ca="1" si="520"/>
        <v/>
      </c>
      <c r="GG272" s="17" t="str">
        <f t="shared" ca="1" si="521"/>
        <v/>
      </c>
      <c r="GH272" s="17" t="str">
        <f t="shared" ca="1" si="522"/>
        <v/>
      </c>
      <c r="GI272" s="17" t="str">
        <f t="shared" ca="1" si="523"/>
        <v/>
      </c>
      <c r="GJ272" s="17" t="str">
        <f t="shared" ca="1" si="524"/>
        <v/>
      </c>
      <c r="GK272" s="17" t="str">
        <f t="shared" ca="1" si="525"/>
        <v/>
      </c>
      <c r="GL272" s="17" t="str">
        <f t="shared" ca="1" si="526"/>
        <v/>
      </c>
      <c r="GM272" s="17" t="str">
        <f t="shared" ca="1" si="527"/>
        <v/>
      </c>
      <c r="GN272" s="17" t="str">
        <f t="shared" ca="1" si="528"/>
        <v/>
      </c>
      <c r="GO272" s="17" t="str">
        <f t="shared" ca="1" si="529"/>
        <v/>
      </c>
      <c r="GP272" s="17" t="str">
        <f t="shared" ca="1" si="530"/>
        <v/>
      </c>
      <c r="GQ272" s="17" t="str">
        <f t="shared" ca="1" si="531"/>
        <v/>
      </c>
      <c r="GR272" s="17" t="str">
        <f t="shared" ca="1" si="532"/>
        <v/>
      </c>
      <c r="GS272" s="17" t="str">
        <f t="shared" ca="1" si="533"/>
        <v/>
      </c>
      <c r="GT272" s="17" t="str">
        <f t="shared" ca="1" si="534"/>
        <v/>
      </c>
      <c r="GU272" s="17" t="str">
        <f t="shared" ca="1" si="535"/>
        <v/>
      </c>
      <c r="GV272" s="17" t="str">
        <f t="shared" ca="1" si="536"/>
        <v/>
      </c>
      <c r="GW272" s="17" t="str">
        <f t="shared" ca="1" si="537"/>
        <v/>
      </c>
      <c r="GX272" s="17" t="str">
        <f t="shared" ca="1" si="538"/>
        <v/>
      </c>
      <c r="GY272" s="17" t="str">
        <f t="shared" ca="1" si="539"/>
        <v/>
      </c>
      <c r="GZ272" s="17" t="str">
        <f t="shared" ca="1" si="540"/>
        <v/>
      </c>
      <c r="HA272" s="17" t="str">
        <f t="shared" ca="1" si="541"/>
        <v/>
      </c>
      <c r="HB272" s="17" t="str">
        <f t="shared" ca="1" si="542"/>
        <v/>
      </c>
      <c r="HC272" s="17" t="str">
        <f t="shared" ca="1" si="543"/>
        <v/>
      </c>
      <c r="HD272" s="17" t="str">
        <f t="shared" ca="1" si="544"/>
        <v/>
      </c>
      <c r="HE272" s="17" t="str">
        <f t="shared" ca="1" si="545"/>
        <v/>
      </c>
      <c r="HF272" s="17" t="str">
        <f t="shared" ca="1" si="546"/>
        <v/>
      </c>
      <c r="HG272" s="17" t="str">
        <f t="shared" ca="1" si="547"/>
        <v/>
      </c>
      <c r="HH272" s="17" t="str">
        <f t="shared" ca="1" si="548"/>
        <v/>
      </c>
      <c r="HI272" s="17" t="str">
        <f t="shared" ca="1" si="549"/>
        <v/>
      </c>
      <c r="HJ272" s="17" t="str">
        <f t="shared" ca="1" si="550"/>
        <v/>
      </c>
      <c r="HK272" s="17" t="str">
        <f t="shared" ca="1" si="551"/>
        <v/>
      </c>
      <c r="HL272" s="17" t="str">
        <f t="shared" ca="1" si="552"/>
        <v/>
      </c>
      <c r="HM272" s="17" t="str">
        <f t="shared" ca="1" si="553"/>
        <v/>
      </c>
      <c r="HN272" s="17" t="str">
        <f t="shared" ca="1" si="554"/>
        <v/>
      </c>
      <c r="HO272" s="17" t="str">
        <f t="shared" ca="1" si="555"/>
        <v/>
      </c>
      <c r="HP272" s="17" t="str">
        <f t="shared" ca="1" si="556"/>
        <v/>
      </c>
      <c r="HQ272" s="17" t="str">
        <f t="shared" ca="1" si="557"/>
        <v/>
      </c>
      <c r="HR272" s="17" t="str">
        <f t="shared" ca="1" si="558"/>
        <v/>
      </c>
      <c r="HS272" s="17" t="str">
        <f t="shared" ca="1" si="559"/>
        <v/>
      </c>
      <c r="HT272" s="17" t="str">
        <f t="shared" ca="1" si="560"/>
        <v/>
      </c>
      <c r="HU272" s="17" t="str">
        <f t="shared" ca="1" si="561"/>
        <v/>
      </c>
      <c r="HV272" s="17" t="str">
        <f t="shared" ca="1" si="562"/>
        <v/>
      </c>
      <c r="HW272" s="17" t="str">
        <f t="shared" ca="1" si="563"/>
        <v/>
      </c>
      <c r="HX272" s="17" t="str">
        <f t="shared" ca="1" si="564"/>
        <v/>
      </c>
      <c r="HY272" s="17" t="str">
        <f t="shared" ca="1" si="565"/>
        <v/>
      </c>
      <c r="HZ272" s="17" t="str">
        <f t="shared" ca="1" si="566"/>
        <v/>
      </c>
      <c r="IA272" s="17" t="str">
        <f t="shared" ca="1" si="567"/>
        <v/>
      </c>
      <c r="IB272" s="17" t="str">
        <f t="shared" ca="1" si="568"/>
        <v/>
      </c>
      <c r="IC272" s="17" t="str">
        <f t="shared" ca="1" si="569"/>
        <v/>
      </c>
      <c r="ID272" s="17" t="str">
        <f t="shared" ca="1" si="570"/>
        <v/>
      </c>
      <c r="IE272" s="17" t="str">
        <f t="shared" ca="1" si="571"/>
        <v/>
      </c>
      <c r="IF272" s="17" t="str">
        <f t="shared" ca="1" si="572"/>
        <v/>
      </c>
      <c r="IG272" s="17" t="str">
        <f t="shared" ca="1" si="573"/>
        <v/>
      </c>
      <c r="IH272" s="17" t="str">
        <f t="shared" ca="1" si="574"/>
        <v/>
      </c>
      <c r="II272" s="17" t="str">
        <f t="shared" ca="1" si="575"/>
        <v/>
      </c>
      <c r="IJ272" s="17" t="str">
        <f t="shared" ca="1" si="576"/>
        <v/>
      </c>
      <c r="IK272" s="17" t="str">
        <f t="shared" ca="1" si="577"/>
        <v/>
      </c>
      <c r="IL272" s="17" t="str">
        <f t="shared" ca="1" si="578"/>
        <v/>
      </c>
      <c r="IM272" s="17" t="str">
        <f t="shared" ca="1" si="579"/>
        <v/>
      </c>
      <c r="IN272" s="17" t="str">
        <f t="shared" ca="1" si="580"/>
        <v/>
      </c>
      <c r="IO272" s="17" t="str">
        <f t="shared" ca="1" si="581"/>
        <v/>
      </c>
      <c r="IP272" s="17" t="str">
        <f t="shared" ca="1" si="582"/>
        <v/>
      </c>
      <c r="IQ272" s="17" t="str">
        <f t="shared" ca="1" si="583"/>
        <v/>
      </c>
      <c r="IR272" s="17" t="str">
        <f t="shared" ca="1" si="584"/>
        <v/>
      </c>
      <c r="IS272" s="17" t="str">
        <f t="shared" ca="1" si="585"/>
        <v/>
      </c>
      <c r="IT272" s="17" t="str">
        <f t="shared" ca="1" si="586"/>
        <v/>
      </c>
      <c r="IU272" s="17" t="str">
        <f t="shared" ca="1" si="587"/>
        <v/>
      </c>
      <c r="IV272" s="17" t="str">
        <f t="shared" ca="1" si="588"/>
        <v/>
      </c>
      <c r="IW272" s="17" t="str">
        <f t="shared" ca="1" si="589"/>
        <v/>
      </c>
      <c r="IX272" s="17" t="str">
        <f t="shared" ca="1" si="590"/>
        <v/>
      </c>
      <c r="IY272" s="17" t="str">
        <f t="shared" ca="1" si="591"/>
        <v/>
      </c>
      <c r="IZ272" s="17" t="str">
        <f t="shared" ca="1" si="592"/>
        <v/>
      </c>
      <c r="JA272" s="17" t="str">
        <f t="shared" ca="1" si="593"/>
        <v/>
      </c>
      <c r="JB272" s="17" t="str">
        <f t="shared" ca="1" si="594"/>
        <v/>
      </c>
      <c r="JC272" s="17" t="str">
        <f t="shared" ca="1" si="595"/>
        <v/>
      </c>
      <c r="JD272" s="17" t="str">
        <f t="shared" ca="1" si="596"/>
        <v/>
      </c>
      <c r="JE272" s="17" t="str">
        <f t="shared" ca="1" si="597"/>
        <v/>
      </c>
      <c r="JF272" s="17" t="str">
        <f t="shared" ca="1" si="598"/>
        <v/>
      </c>
      <c r="JG272" s="17" t="str">
        <f t="shared" ca="1" si="599"/>
        <v/>
      </c>
      <c r="JH272" s="17" t="str">
        <f t="shared" ca="1" si="600"/>
        <v/>
      </c>
      <c r="JI272" s="17" t="str">
        <f t="shared" ca="1" si="601"/>
        <v/>
      </c>
      <c r="JJ272" s="17" t="str">
        <f t="shared" ca="1" si="602"/>
        <v/>
      </c>
      <c r="JK272" s="17" t="str">
        <f t="shared" ca="1" si="603"/>
        <v/>
      </c>
      <c r="JL272" s="17" t="str">
        <f t="shared" ca="1" si="604"/>
        <v/>
      </c>
      <c r="JM272" s="17" t="str">
        <f t="shared" ca="1" si="605"/>
        <v/>
      </c>
    </row>
    <row r="273" spans="1:273">
      <c r="A273" s="17" t="str">
        <f t="shared" si="606"/>
        <v>\\\0</v>
      </c>
      <c r="B273" s="17" t="str">
        <f t="shared" si="607"/>
        <v>\\\0</v>
      </c>
      <c r="C273" s="17" t="str">
        <f t="shared" si="608"/>
        <v>\\\0</v>
      </c>
      <c r="D273" s="17" t="str">
        <f t="shared" si="609"/>
        <v>\\\0</v>
      </c>
      <c r="E273" s="17" t="str">
        <f t="shared" si="610"/>
        <v>\\\0</v>
      </c>
      <c r="F273" s="17" t="str">
        <f t="shared" si="611"/>
        <v>\\\0</v>
      </c>
      <c r="G273" s="17" t="str">
        <f t="shared" si="612"/>
        <v>\\\0</v>
      </c>
      <c r="H273" s="17" t="str">
        <f t="shared" si="613"/>
        <v>\\\0</v>
      </c>
      <c r="I273" s="17" t="str">
        <f t="shared" si="614"/>
        <v>\\\0</v>
      </c>
      <c r="J273" s="17" t="str">
        <f t="shared" si="615"/>
        <v>\\\0</v>
      </c>
      <c r="K273" s="17" t="str">
        <f t="shared" si="616"/>
        <v>\\\0</v>
      </c>
      <c r="L273" s="17" t="str">
        <f t="shared" si="617"/>
        <v>\\\0</v>
      </c>
      <c r="M273" s="17" t="str">
        <f t="shared" si="618"/>
        <v>\\\0</v>
      </c>
      <c r="N273" s="17" t="str">
        <f t="shared" si="619"/>
        <v>\\\0</v>
      </c>
      <c r="O273" s="17" t="str">
        <f t="shared" si="620"/>
        <v>\\\0</v>
      </c>
      <c r="P273" s="17" t="str">
        <f t="shared" si="621"/>
        <v>\\\0</v>
      </c>
      <c r="R273" s="17" t="str">
        <f t="shared" si="622"/>
        <v>\\</v>
      </c>
      <c r="S273" s="38"/>
      <c r="T273" s="39"/>
      <c r="U273" s="31"/>
      <c r="V273" s="32"/>
      <c r="W273" s="36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35"/>
      <c r="DS273" s="287"/>
      <c r="DT273" s="36"/>
      <c r="DU273" s="37"/>
      <c r="DV273" s="28">
        <f>IF(AND($S273='자료입력 및 결과표시'!$B$6,COUNTIF($W273:$DR273,'자료입력 및 결과표시'!$C$6)&gt;=1),IF(OR('자료입력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DW273" s="28">
        <f>IF(AND($S273='자료입력 및 결과표시'!$B$7,COUNTIF($W273:$DR273,'자료입력 및 결과표시'!$C$7)&gt;=1),IF(OR('자료입력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DX273" s="28">
        <f>IF(AND($S273='자료입력 및 결과표시'!$B$8,COUNTIF($W273:$DR273,'자료입력 및 결과표시'!$C$8)&gt;=1),IF(OR('자료입력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DY273" s="28">
        <f>IF(AND($S273='자료입력 및 결과표시'!$B$9,COUNTIF($W273:$DR273,'자료입력 및 결과표시'!$C$9)&gt;=1),IF(OR('자료입력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DZ273" s="28">
        <f>IF(AND($S273='자료입력 및 결과표시'!$B$10,COUNTIF($W273:$DR273,'자료입력 및 결과표시'!$C$10)&gt;=1),IF(OR('자료입력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A273" s="28">
        <f>IF(AND($S273='자료입력 및 결과표시'!$B$11,COUNTIF($W273:$DR273,'자료입력 및 결과표시'!$C$11)&gt;=1),IF(OR('자료입력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B273" s="28">
        <f>IF(AND($S273='자료입력 및 결과표시'!$B$12,COUNTIF($W273:$DR273,'자료입력 및 결과표시'!$C$12)&gt;=1),IF(OR('자료입력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C273" s="28">
        <f>IF(AND($S273='자료입력 및 결과표시'!$B$13,COUNTIF($W273:$DR273,'자료입력 및 결과표시'!$C$13)&gt;=1),IF(OR('자료입력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D273" s="28">
        <f>IF(AND($S273='자료입력 및 결과표시'!$B$14,COUNTIF($W273:$DR273,'자료입력 및 결과표시'!$C$14)&gt;=1),IF(OR('자료입력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E273" s="28">
        <f>IF(AND($S273='자료입력 및 결과표시'!$B$15,COUNTIF($W273:$DR273,'자료입력 및 결과표시'!$C$15)&gt;=1),IF(OR('자료입력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F273" s="28">
        <f>IF(AND($S273='자료입력 및 결과표시'!$B$16,COUNTIF($W273:$DR273,'자료입력 및 결과표시'!$C$16)&gt;=1),IF(OR('자료입력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G273" s="28">
        <f>IF(AND($S273='자료입력 및 결과표시'!$B$17,COUNTIF($W273:$DR273,'자료입력 및 결과표시'!$C$17)&gt;=1),IF(OR('자료입력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H273" s="28">
        <f>IF(AND($S273='자료입력 및 결과표시'!$B$18,COUNTIF($W273:$DR273,'자료입력 및 결과표시'!$C$18)&gt;=1),IF(OR('자료입력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I273" s="28">
        <f>IF(AND($S273='자료입력 및 결과표시'!$B$19,COUNTIF($W273:$DR273,'자료입력 및 결과표시'!$C$19)&gt;=1),IF(OR('자료입력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J273" s="28">
        <f>IF(AND($S273='자료입력 및 결과표시'!$B$20,COUNTIF($W273:$DR273,'자료입력 및 결과표시'!$C$20)&gt;=1),IF(OR('자료입력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K273" s="28">
        <f>IF(AND($S273='자료입력 및 결과표시'!$B$21,COUNTIF($W273:$DR273,'자료입력 및 결과표시'!$C$21)&gt;=1),IF(OR('자료입력 및 결과표시'!$B$4+90&gt;=$V273,'자료입력 및 결과표시'!$B$4&lt;$U273),0,IF($V273-'자료입력 및 결과표시'!$B$4-90&gt;='자료입력 및 결과표시'!$E$4,'자료입력 및 결과표시'!$E$4,$V273-'자료입력 및 결과표시'!$B$4-90)),0)</f>
        <v>0</v>
      </c>
      <c r="EL273" s="17">
        <f>IF(AND(S273='자료입력 및 결과표시'!$B$6,COUNTIF('업무중복도(데이터 입력)'!$W273:$DR273,'자료입력 및 결과표시'!$C$6)&gt;=1),1,0)</f>
        <v>0</v>
      </c>
      <c r="EM273" s="17">
        <f>IF(AND(S273='자료입력 및 결과표시'!$B$7,COUNTIF('업무중복도(데이터 입력)'!$W273:$DR273,'자료입력 및 결과표시'!$C$7)&gt;=1),2,0)</f>
        <v>0</v>
      </c>
      <c r="EN273" s="17">
        <f>IF(AND(S273='자료입력 및 결과표시'!$B$8,COUNTIF('업무중복도(데이터 입력)'!$W273:$DR273,'자료입력 및 결과표시'!$C$8)&gt;=1),3,0)</f>
        <v>0</v>
      </c>
      <c r="EO273" s="17">
        <f>IF(AND(S273='자료입력 및 결과표시'!$B$9,COUNTIF('업무중복도(데이터 입력)'!$W273:$DR273,'자료입력 및 결과표시'!$C$9)&gt;=1),4,0)</f>
        <v>0</v>
      </c>
      <c r="EP273" s="17">
        <f>IF(AND(S273='자료입력 및 결과표시'!$B$10,COUNTIF('업무중복도(데이터 입력)'!$W273:$DR273,'자료입력 및 결과표시'!$C$10)&gt;=1),5,0)</f>
        <v>0</v>
      </c>
      <c r="EQ273" s="17">
        <f>IF(AND(S273='자료입력 및 결과표시'!$B$11,COUNTIF('업무중복도(데이터 입력)'!$W273:$DR273,'자료입력 및 결과표시'!$C$11)&gt;=1),6,0)</f>
        <v>0</v>
      </c>
      <c r="ER273" s="17">
        <f>IF(AND(S273='자료입력 및 결과표시'!$B$12,COUNTIF('업무중복도(데이터 입력)'!$W273:$DR273,'자료입력 및 결과표시'!$C$12)&gt;=1),7,0)</f>
        <v>0</v>
      </c>
      <c r="ES273" s="17">
        <f>IF(AND(S273='자료입력 및 결과표시'!$B$13,COUNTIF('업무중복도(데이터 입력)'!$W273:$DR273,'자료입력 및 결과표시'!$C$13)&gt;=1),8,0)</f>
        <v>0</v>
      </c>
      <c r="ET273" s="17">
        <f>IF(AND(S273='자료입력 및 결과표시'!$B$14,COUNTIF('업무중복도(데이터 입력)'!$W273:$DR273,'자료입력 및 결과표시'!$C$14)&gt;=1),9,0)</f>
        <v>0</v>
      </c>
      <c r="EU273" s="17">
        <f>IF(AND(S273='자료입력 및 결과표시'!$B$15,COUNTIF('업무중복도(데이터 입력)'!$W273:$DR273,'자료입력 및 결과표시'!$C$15)&gt;=1),10,0)</f>
        <v>0</v>
      </c>
      <c r="EV273" s="17">
        <f>IF(AND(S273='자료입력 및 결과표시'!$B$16,COUNTIF('업무중복도(데이터 입력)'!$W273:$DR273,'자료입력 및 결과표시'!$C$16)&gt;=1),11,0)</f>
        <v>0</v>
      </c>
      <c r="EW273" s="17">
        <f>IF(AND(S273='자료입력 및 결과표시'!$B$17,COUNTIF('업무중복도(데이터 입력)'!$W273:$DR273,'자료입력 및 결과표시'!$C$17)&gt;=1),12,0)</f>
        <v>0</v>
      </c>
      <c r="EX273" s="17">
        <f>IF(AND(S273='자료입력 및 결과표시'!$B$18,COUNTIF('업무중복도(데이터 입력)'!$W273:$DR273,'자료입력 및 결과표시'!$C$18)&gt;=1),13,0)</f>
        <v>0</v>
      </c>
      <c r="EY273" s="17">
        <f>IF(AND(S273='자료입력 및 결과표시'!$B$19,COUNTIF('업무중복도(데이터 입력)'!$W273:$DR273,'자료입력 및 결과표시'!$C$19)&gt;=1),14,0)</f>
        <v>0</v>
      </c>
      <c r="EZ273" s="17">
        <f>IF(AND(S273='자료입력 및 결과표시'!$B$20,COUNTIF('업무중복도(데이터 입력)'!$W273:$DR273,'자료입력 및 결과표시'!$C$20)&gt;=1),15,0)</f>
        <v>0</v>
      </c>
      <c r="FA273" s="17">
        <f>IF(AND(S273='자료입력 및 결과표시'!$B$21,COUNTIF('업무중복도(데이터 입력)'!$W273:$DR273,'자료입력 및 결과표시'!$C$21)&gt;=1),16,0)</f>
        <v>0</v>
      </c>
      <c r="FD273" s="270" t="str">
        <f ca="1">IFERROR(MATCH('자료입력 및 결과표시'!$C$62,OFFSET($R$3,$FD272,,1000),0)+$FD272,"")</f>
        <v/>
      </c>
      <c r="FE273" s="271" t="str">
        <f t="shared" ca="1" si="623"/>
        <v/>
      </c>
      <c r="FK273" s="17">
        <f t="shared" si="624"/>
        <v>0</v>
      </c>
      <c r="FO273"/>
      <c r="FP273" s="17" t="str">
        <f t="shared" ca="1" si="625"/>
        <v/>
      </c>
      <c r="FQ273" s="270" t="str">
        <f ca="1">IFERROR(MATCH('자료입력 및 결과표시'!$C$62,OFFSET($R$3,$FQ272,,1000),0)+$FQ272,"")</f>
        <v/>
      </c>
      <c r="FR273" s="17" t="str">
        <f t="shared" ca="1" si="506"/>
        <v/>
      </c>
      <c r="FS273" s="17" t="str">
        <f t="shared" ca="1" si="507"/>
        <v/>
      </c>
      <c r="FT273" s="17" t="str">
        <f t="shared" ca="1" si="508"/>
        <v/>
      </c>
      <c r="FU273" s="17" t="str">
        <f t="shared" ca="1" si="509"/>
        <v/>
      </c>
      <c r="FV273" s="17" t="str">
        <f t="shared" ca="1" si="510"/>
        <v/>
      </c>
      <c r="FW273" s="17" t="str">
        <f t="shared" ca="1" si="511"/>
        <v/>
      </c>
      <c r="FX273" s="17" t="str">
        <f t="shared" ca="1" si="512"/>
        <v/>
      </c>
      <c r="FY273" s="17" t="str">
        <f t="shared" ca="1" si="513"/>
        <v/>
      </c>
      <c r="FZ273" s="17" t="str">
        <f t="shared" ca="1" si="514"/>
        <v/>
      </c>
      <c r="GA273" s="17" t="str">
        <f t="shared" ca="1" si="515"/>
        <v/>
      </c>
      <c r="GB273" s="17" t="str">
        <f t="shared" ca="1" si="516"/>
        <v/>
      </c>
      <c r="GC273" s="17" t="str">
        <f t="shared" ca="1" si="517"/>
        <v/>
      </c>
      <c r="GD273" s="17" t="str">
        <f t="shared" ca="1" si="518"/>
        <v/>
      </c>
      <c r="GE273" s="17" t="str">
        <f t="shared" ca="1" si="519"/>
        <v/>
      </c>
      <c r="GF273" s="17" t="str">
        <f t="shared" ca="1" si="520"/>
        <v/>
      </c>
      <c r="GG273" s="17" t="str">
        <f t="shared" ca="1" si="521"/>
        <v/>
      </c>
      <c r="GH273" s="17" t="str">
        <f t="shared" ca="1" si="522"/>
        <v/>
      </c>
      <c r="GI273" s="17" t="str">
        <f t="shared" ca="1" si="523"/>
        <v/>
      </c>
      <c r="GJ273" s="17" t="str">
        <f t="shared" ca="1" si="524"/>
        <v/>
      </c>
      <c r="GK273" s="17" t="str">
        <f t="shared" ca="1" si="525"/>
        <v/>
      </c>
      <c r="GL273" s="17" t="str">
        <f t="shared" ca="1" si="526"/>
        <v/>
      </c>
      <c r="GM273" s="17" t="str">
        <f t="shared" ca="1" si="527"/>
        <v/>
      </c>
      <c r="GN273" s="17" t="str">
        <f t="shared" ca="1" si="528"/>
        <v/>
      </c>
      <c r="GO273" s="17" t="str">
        <f t="shared" ca="1" si="529"/>
        <v/>
      </c>
      <c r="GP273" s="17" t="str">
        <f t="shared" ca="1" si="530"/>
        <v/>
      </c>
      <c r="GQ273" s="17" t="str">
        <f t="shared" ca="1" si="531"/>
        <v/>
      </c>
      <c r="GR273" s="17" t="str">
        <f t="shared" ca="1" si="532"/>
        <v/>
      </c>
      <c r="GS273" s="17" t="str">
        <f t="shared" ca="1" si="533"/>
        <v/>
      </c>
      <c r="GT273" s="17" t="str">
        <f t="shared" ca="1" si="534"/>
        <v/>
      </c>
      <c r="GU273" s="17" t="str">
        <f t="shared" ca="1" si="535"/>
        <v/>
      </c>
      <c r="GV273" s="17" t="str">
        <f t="shared" ca="1" si="536"/>
        <v/>
      </c>
      <c r="GW273" s="17" t="str">
        <f t="shared" ca="1" si="537"/>
        <v/>
      </c>
      <c r="GX273" s="17" t="str">
        <f t="shared" ca="1" si="538"/>
        <v/>
      </c>
      <c r="GY273" s="17" t="str">
        <f t="shared" ca="1" si="539"/>
        <v/>
      </c>
      <c r="GZ273" s="17" t="str">
        <f t="shared" ca="1" si="540"/>
        <v/>
      </c>
      <c r="HA273" s="17" t="str">
        <f t="shared" ca="1" si="541"/>
        <v/>
      </c>
      <c r="HB273" s="17" t="str">
        <f t="shared" ca="1" si="542"/>
        <v/>
      </c>
      <c r="HC273" s="17" t="str">
        <f t="shared" ca="1" si="543"/>
        <v/>
      </c>
      <c r="HD273" s="17" t="str">
        <f t="shared" ca="1" si="544"/>
        <v/>
      </c>
      <c r="HE273" s="17" t="str">
        <f t="shared" ca="1" si="545"/>
        <v/>
      </c>
      <c r="HF273" s="17" t="str">
        <f t="shared" ca="1" si="546"/>
        <v/>
      </c>
      <c r="HG273" s="17" t="str">
        <f t="shared" ca="1" si="547"/>
        <v/>
      </c>
      <c r="HH273" s="17" t="str">
        <f t="shared" ca="1" si="548"/>
        <v/>
      </c>
      <c r="HI273" s="17" t="str">
        <f t="shared" ca="1" si="549"/>
        <v/>
      </c>
      <c r="HJ273" s="17" t="str">
        <f t="shared" ca="1" si="550"/>
        <v/>
      </c>
      <c r="HK273" s="17" t="str">
        <f t="shared" ca="1" si="551"/>
        <v/>
      </c>
      <c r="HL273" s="17" t="str">
        <f t="shared" ca="1" si="552"/>
        <v/>
      </c>
      <c r="HM273" s="17" t="str">
        <f t="shared" ca="1" si="553"/>
        <v/>
      </c>
      <c r="HN273" s="17" t="str">
        <f t="shared" ca="1" si="554"/>
        <v/>
      </c>
      <c r="HO273" s="17" t="str">
        <f t="shared" ca="1" si="555"/>
        <v/>
      </c>
      <c r="HP273" s="17" t="str">
        <f t="shared" ca="1" si="556"/>
        <v/>
      </c>
      <c r="HQ273" s="17" t="str">
        <f t="shared" ca="1" si="557"/>
        <v/>
      </c>
      <c r="HR273" s="17" t="str">
        <f t="shared" ca="1" si="558"/>
        <v/>
      </c>
      <c r="HS273" s="17" t="str">
        <f t="shared" ca="1" si="559"/>
        <v/>
      </c>
      <c r="HT273" s="17" t="str">
        <f t="shared" ca="1" si="560"/>
        <v/>
      </c>
      <c r="HU273" s="17" t="str">
        <f t="shared" ca="1" si="561"/>
        <v/>
      </c>
      <c r="HV273" s="17" t="str">
        <f t="shared" ca="1" si="562"/>
        <v/>
      </c>
      <c r="HW273" s="17" t="str">
        <f t="shared" ca="1" si="563"/>
        <v/>
      </c>
      <c r="HX273" s="17" t="str">
        <f t="shared" ca="1" si="564"/>
        <v/>
      </c>
      <c r="HY273" s="17" t="str">
        <f t="shared" ca="1" si="565"/>
        <v/>
      </c>
      <c r="HZ273" s="17" t="str">
        <f t="shared" ca="1" si="566"/>
        <v/>
      </c>
      <c r="IA273" s="17" t="str">
        <f t="shared" ca="1" si="567"/>
        <v/>
      </c>
      <c r="IB273" s="17" t="str">
        <f t="shared" ca="1" si="568"/>
        <v/>
      </c>
      <c r="IC273" s="17" t="str">
        <f t="shared" ca="1" si="569"/>
        <v/>
      </c>
      <c r="ID273" s="17" t="str">
        <f t="shared" ca="1" si="570"/>
        <v/>
      </c>
      <c r="IE273" s="17" t="str">
        <f t="shared" ca="1" si="571"/>
        <v/>
      </c>
      <c r="IF273" s="17" t="str">
        <f t="shared" ca="1" si="572"/>
        <v/>
      </c>
      <c r="IG273" s="17" t="str">
        <f t="shared" ca="1" si="573"/>
        <v/>
      </c>
      <c r="IH273" s="17" t="str">
        <f t="shared" ca="1" si="574"/>
        <v/>
      </c>
      <c r="II273" s="17" t="str">
        <f t="shared" ca="1" si="575"/>
        <v/>
      </c>
      <c r="IJ273" s="17" t="str">
        <f t="shared" ca="1" si="576"/>
        <v/>
      </c>
      <c r="IK273" s="17" t="str">
        <f t="shared" ca="1" si="577"/>
        <v/>
      </c>
      <c r="IL273" s="17" t="str">
        <f t="shared" ca="1" si="578"/>
        <v/>
      </c>
      <c r="IM273" s="17" t="str">
        <f t="shared" ca="1" si="579"/>
        <v/>
      </c>
      <c r="IN273" s="17" t="str">
        <f t="shared" ca="1" si="580"/>
        <v/>
      </c>
      <c r="IO273" s="17" t="str">
        <f t="shared" ca="1" si="581"/>
        <v/>
      </c>
      <c r="IP273" s="17" t="str">
        <f t="shared" ca="1" si="582"/>
        <v/>
      </c>
      <c r="IQ273" s="17" t="str">
        <f t="shared" ca="1" si="583"/>
        <v/>
      </c>
      <c r="IR273" s="17" t="str">
        <f t="shared" ca="1" si="584"/>
        <v/>
      </c>
      <c r="IS273" s="17" t="str">
        <f t="shared" ca="1" si="585"/>
        <v/>
      </c>
      <c r="IT273" s="17" t="str">
        <f t="shared" ca="1" si="586"/>
        <v/>
      </c>
      <c r="IU273" s="17" t="str">
        <f t="shared" ca="1" si="587"/>
        <v/>
      </c>
      <c r="IV273" s="17" t="str">
        <f t="shared" ca="1" si="588"/>
        <v/>
      </c>
      <c r="IW273" s="17" t="str">
        <f t="shared" ca="1" si="589"/>
        <v/>
      </c>
      <c r="IX273" s="17" t="str">
        <f t="shared" ca="1" si="590"/>
        <v/>
      </c>
      <c r="IY273" s="17" t="str">
        <f t="shared" ca="1" si="591"/>
        <v/>
      </c>
      <c r="IZ273" s="17" t="str">
        <f t="shared" ca="1" si="592"/>
        <v/>
      </c>
      <c r="JA273" s="17" t="str">
        <f t="shared" ca="1" si="593"/>
        <v/>
      </c>
      <c r="JB273" s="17" t="str">
        <f t="shared" ca="1" si="594"/>
        <v/>
      </c>
      <c r="JC273" s="17" t="str">
        <f t="shared" ca="1" si="595"/>
        <v/>
      </c>
      <c r="JD273" s="17" t="str">
        <f t="shared" ca="1" si="596"/>
        <v/>
      </c>
      <c r="JE273" s="17" t="str">
        <f t="shared" ca="1" si="597"/>
        <v/>
      </c>
      <c r="JF273" s="17" t="str">
        <f t="shared" ca="1" si="598"/>
        <v/>
      </c>
      <c r="JG273" s="17" t="str">
        <f t="shared" ca="1" si="599"/>
        <v/>
      </c>
      <c r="JH273" s="17" t="str">
        <f t="shared" ca="1" si="600"/>
        <v/>
      </c>
      <c r="JI273" s="17" t="str">
        <f t="shared" ca="1" si="601"/>
        <v/>
      </c>
      <c r="JJ273" s="17" t="str">
        <f t="shared" ca="1" si="602"/>
        <v/>
      </c>
      <c r="JK273" s="17" t="str">
        <f t="shared" ca="1" si="603"/>
        <v/>
      </c>
      <c r="JL273" s="17" t="str">
        <f t="shared" ca="1" si="604"/>
        <v/>
      </c>
      <c r="JM273" s="17" t="str">
        <f t="shared" ca="1" si="605"/>
        <v/>
      </c>
    </row>
    <row r="274" spans="1:273">
      <c r="A274" s="17" t="str">
        <f t="shared" si="606"/>
        <v>\\\0</v>
      </c>
      <c r="B274" s="17" t="str">
        <f t="shared" si="607"/>
        <v>\\\0</v>
      </c>
      <c r="C274" s="17" t="str">
        <f t="shared" si="608"/>
        <v>\\\0</v>
      </c>
      <c r="D274" s="17" t="str">
        <f t="shared" si="609"/>
        <v>\\\0</v>
      </c>
      <c r="E274" s="17" t="str">
        <f t="shared" si="610"/>
        <v>\\\0</v>
      </c>
      <c r="F274" s="17" t="str">
        <f t="shared" si="611"/>
        <v>\\\0</v>
      </c>
      <c r="G274" s="17" t="str">
        <f t="shared" si="612"/>
        <v>\\\0</v>
      </c>
      <c r="H274" s="17" t="str">
        <f t="shared" si="613"/>
        <v>\\\0</v>
      </c>
      <c r="I274" s="17" t="str">
        <f t="shared" si="614"/>
        <v>\\\0</v>
      </c>
      <c r="J274" s="17" t="str">
        <f t="shared" si="615"/>
        <v>\\\0</v>
      </c>
      <c r="K274" s="17" t="str">
        <f t="shared" si="616"/>
        <v>\\\0</v>
      </c>
      <c r="L274" s="17" t="str">
        <f t="shared" si="617"/>
        <v>\\\0</v>
      </c>
      <c r="M274" s="17" t="str">
        <f t="shared" si="618"/>
        <v>\\\0</v>
      </c>
      <c r="N274" s="17" t="str">
        <f t="shared" si="619"/>
        <v>\\\0</v>
      </c>
      <c r="O274" s="17" t="str">
        <f t="shared" si="620"/>
        <v>\\\0</v>
      </c>
      <c r="P274" s="17" t="str">
        <f t="shared" si="621"/>
        <v>\\\0</v>
      </c>
      <c r="R274" s="17" t="str">
        <f t="shared" si="622"/>
        <v>\\</v>
      </c>
      <c r="S274" s="38"/>
      <c r="T274" s="39"/>
      <c r="U274" s="31"/>
      <c r="V274" s="32"/>
      <c r="W274" s="36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35"/>
      <c r="DS274" s="287"/>
      <c r="DT274" s="36"/>
      <c r="DU274" s="37"/>
      <c r="DV274" s="28">
        <f>IF(AND($S274='자료입력 및 결과표시'!$B$6,COUNTIF($W274:$DR274,'자료입력 및 결과표시'!$C$6)&gt;=1),IF(OR('자료입력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DW274" s="28">
        <f>IF(AND($S274='자료입력 및 결과표시'!$B$7,COUNTIF($W274:$DR274,'자료입력 및 결과표시'!$C$7)&gt;=1),IF(OR('자료입력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DX274" s="28">
        <f>IF(AND($S274='자료입력 및 결과표시'!$B$8,COUNTIF($W274:$DR274,'자료입력 및 결과표시'!$C$8)&gt;=1),IF(OR('자료입력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DY274" s="28">
        <f>IF(AND($S274='자료입력 및 결과표시'!$B$9,COUNTIF($W274:$DR274,'자료입력 및 결과표시'!$C$9)&gt;=1),IF(OR('자료입력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DZ274" s="28">
        <f>IF(AND($S274='자료입력 및 결과표시'!$B$10,COUNTIF($W274:$DR274,'자료입력 및 결과표시'!$C$10)&gt;=1),IF(OR('자료입력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A274" s="28">
        <f>IF(AND($S274='자료입력 및 결과표시'!$B$11,COUNTIF($W274:$DR274,'자료입력 및 결과표시'!$C$11)&gt;=1),IF(OR('자료입력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B274" s="28">
        <f>IF(AND($S274='자료입력 및 결과표시'!$B$12,COUNTIF($W274:$DR274,'자료입력 및 결과표시'!$C$12)&gt;=1),IF(OR('자료입력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C274" s="28">
        <f>IF(AND($S274='자료입력 및 결과표시'!$B$13,COUNTIF($W274:$DR274,'자료입력 및 결과표시'!$C$13)&gt;=1),IF(OR('자료입력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D274" s="28">
        <f>IF(AND($S274='자료입력 및 결과표시'!$B$14,COUNTIF($W274:$DR274,'자료입력 및 결과표시'!$C$14)&gt;=1),IF(OR('자료입력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E274" s="28">
        <f>IF(AND($S274='자료입력 및 결과표시'!$B$15,COUNTIF($W274:$DR274,'자료입력 및 결과표시'!$C$15)&gt;=1),IF(OR('자료입력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F274" s="28">
        <f>IF(AND($S274='자료입력 및 결과표시'!$B$16,COUNTIF($W274:$DR274,'자료입력 및 결과표시'!$C$16)&gt;=1),IF(OR('자료입력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G274" s="28">
        <f>IF(AND($S274='자료입력 및 결과표시'!$B$17,COUNTIF($W274:$DR274,'자료입력 및 결과표시'!$C$17)&gt;=1),IF(OR('자료입력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H274" s="28">
        <f>IF(AND($S274='자료입력 및 결과표시'!$B$18,COUNTIF($W274:$DR274,'자료입력 및 결과표시'!$C$18)&gt;=1),IF(OR('자료입력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I274" s="28">
        <f>IF(AND($S274='자료입력 및 결과표시'!$B$19,COUNTIF($W274:$DR274,'자료입력 및 결과표시'!$C$19)&gt;=1),IF(OR('자료입력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J274" s="28">
        <f>IF(AND($S274='자료입력 및 결과표시'!$B$20,COUNTIF($W274:$DR274,'자료입력 및 결과표시'!$C$20)&gt;=1),IF(OR('자료입력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K274" s="28">
        <f>IF(AND($S274='자료입력 및 결과표시'!$B$21,COUNTIF($W274:$DR274,'자료입력 및 결과표시'!$C$21)&gt;=1),IF(OR('자료입력 및 결과표시'!$B$4+90&gt;=$V274,'자료입력 및 결과표시'!$B$4&lt;$U274),0,IF($V274-'자료입력 및 결과표시'!$B$4-90&gt;='자료입력 및 결과표시'!$E$4,'자료입력 및 결과표시'!$E$4,$V274-'자료입력 및 결과표시'!$B$4-90)),0)</f>
        <v>0</v>
      </c>
      <c r="EL274" s="17">
        <f>IF(AND(S274='자료입력 및 결과표시'!$B$6,COUNTIF('업무중복도(데이터 입력)'!$W274:$DR274,'자료입력 및 결과표시'!$C$6)&gt;=1),1,0)</f>
        <v>0</v>
      </c>
      <c r="EM274" s="17">
        <f>IF(AND(S274='자료입력 및 결과표시'!$B$7,COUNTIF('업무중복도(데이터 입력)'!$W274:$DR274,'자료입력 및 결과표시'!$C$7)&gt;=1),2,0)</f>
        <v>0</v>
      </c>
      <c r="EN274" s="17">
        <f>IF(AND(S274='자료입력 및 결과표시'!$B$8,COUNTIF('업무중복도(데이터 입력)'!$W274:$DR274,'자료입력 및 결과표시'!$C$8)&gt;=1),3,0)</f>
        <v>0</v>
      </c>
      <c r="EO274" s="17">
        <f>IF(AND(S274='자료입력 및 결과표시'!$B$9,COUNTIF('업무중복도(데이터 입력)'!$W274:$DR274,'자료입력 및 결과표시'!$C$9)&gt;=1),4,0)</f>
        <v>0</v>
      </c>
      <c r="EP274" s="17">
        <f>IF(AND(S274='자료입력 및 결과표시'!$B$10,COUNTIF('업무중복도(데이터 입력)'!$W274:$DR274,'자료입력 및 결과표시'!$C$10)&gt;=1),5,0)</f>
        <v>0</v>
      </c>
      <c r="EQ274" s="17">
        <f>IF(AND(S274='자료입력 및 결과표시'!$B$11,COUNTIF('업무중복도(데이터 입력)'!$W274:$DR274,'자료입력 및 결과표시'!$C$11)&gt;=1),6,0)</f>
        <v>0</v>
      </c>
      <c r="ER274" s="17">
        <f>IF(AND(S274='자료입력 및 결과표시'!$B$12,COUNTIF('업무중복도(데이터 입력)'!$W274:$DR274,'자료입력 및 결과표시'!$C$12)&gt;=1),7,0)</f>
        <v>0</v>
      </c>
      <c r="ES274" s="17">
        <f>IF(AND(S274='자료입력 및 결과표시'!$B$13,COUNTIF('업무중복도(데이터 입력)'!$W274:$DR274,'자료입력 및 결과표시'!$C$13)&gt;=1),8,0)</f>
        <v>0</v>
      </c>
      <c r="ET274" s="17">
        <f>IF(AND(S274='자료입력 및 결과표시'!$B$14,COUNTIF('업무중복도(데이터 입력)'!$W274:$DR274,'자료입력 및 결과표시'!$C$14)&gt;=1),9,0)</f>
        <v>0</v>
      </c>
      <c r="EU274" s="17">
        <f>IF(AND(S274='자료입력 및 결과표시'!$B$15,COUNTIF('업무중복도(데이터 입력)'!$W274:$DR274,'자료입력 및 결과표시'!$C$15)&gt;=1),10,0)</f>
        <v>0</v>
      </c>
      <c r="EV274" s="17">
        <f>IF(AND(S274='자료입력 및 결과표시'!$B$16,COUNTIF('업무중복도(데이터 입력)'!$W274:$DR274,'자료입력 및 결과표시'!$C$16)&gt;=1),11,0)</f>
        <v>0</v>
      </c>
      <c r="EW274" s="17">
        <f>IF(AND(S274='자료입력 및 결과표시'!$B$17,COUNTIF('업무중복도(데이터 입력)'!$W274:$DR274,'자료입력 및 결과표시'!$C$17)&gt;=1),12,0)</f>
        <v>0</v>
      </c>
      <c r="EX274" s="17">
        <f>IF(AND(S274='자료입력 및 결과표시'!$B$18,COUNTIF('업무중복도(데이터 입력)'!$W274:$DR274,'자료입력 및 결과표시'!$C$18)&gt;=1),13,0)</f>
        <v>0</v>
      </c>
      <c r="EY274" s="17">
        <f>IF(AND(S274='자료입력 및 결과표시'!$B$19,COUNTIF('업무중복도(데이터 입력)'!$W274:$DR274,'자료입력 및 결과표시'!$C$19)&gt;=1),14,0)</f>
        <v>0</v>
      </c>
      <c r="EZ274" s="17">
        <f>IF(AND(S274='자료입력 및 결과표시'!$B$20,COUNTIF('업무중복도(데이터 입력)'!$W274:$DR274,'자료입력 및 결과표시'!$C$20)&gt;=1),15,0)</f>
        <v>0</v>
      </c>
      <c r="FA274" s="17">
        <f>IF(AND(S274='자료입력 및 결과표시'!$B$21,COUNTIF('업무중복도(데이터 입력)'!$W274:$DR274,'자료입력 및 결과표시'!$C$21)&gt;=1),16,0)</f>
        <v>0</v>
      </c>
      <c r="FD274" s="270" t="str">
        <f ca="1">IFERROR(MATCH('자료입력 및 결과표시'!$C$62,OFFSET($R$3,$FD273,,1000),0)+$FD273,"")</f>
        <v/>
      </c>
      <c r="FE274" s="271" t="str">
        <f t="shared" ca="1" si="623"/>
        <v/>
      </c>
      <c r="FK274" s="17">
        <f t="shared" si="624"/>
        <v>0</v>
      </c>
      <c r="FO274"/>
      <c r="FP274" s="17" t="str">
        <f t="shared" ca="1" si="625"/>
        <v/>
      </c>
      <c r="FQ274" s="270" t="str">
        <f ca="1">IFERROR(MATCH('자료입력 및 결과표시'!$C$62,OFFSET($R$3,$FQ273,,1000),0)+$FQ273,"")</f>
        <v/>
      </c>
      <c r="FR274" s="17" t="str">
        <f t="shared" ca="1" si="506"/>
        <v/>
      </c>
      <c r="FS274" s="17" t="str">
        <f t="shared" ca="1" si="507"/>
        <v/>
      </c>
      <c r="FT274" s="17" t="str">
        <f t="shared" ca="1" si="508"/>
        <v/>
      </c>
      <c r="FU274" s="17" t="str">
        <f t="shared" ca="1" si="509"/>
        <v/>
      </c>
      <c r="FV274" s="17" t="str">
        <f t="shared" ca="1" si="510"/>
        <v/>
      </c>
      <c r="FW274" s="17" t="str">
        <f t="shared" ca="1" si="511"/>
        <v/>
      </c>
      <c r="FX274" s="17" t="str">
        <f t="shared" ca="1" si="512"/>
        <v/>
      </c>
      <c r="FY274" s="17" t="str">
        <f t="shared" ca="1" si="513"/>
        <v/>
      </c>
      <c r="FZ274" s="17" t="str">
        <f t="shared" ca="1" si="514"/>
        <v/>
      </c>
      <c r="GA274" s="17" t="str">
        <f t="shared" ca="1" si="515"/>
        <v/>
      </c>
      <c r="GB274" s="17" t="str">
        <f t="shared" ca="1" si="516"/>
        <v/>
      </c>
      <c r="GC274" s="17" t="str">
        <f t="shared" ca="1" si="517"/>
        <v/>
      </c>
      <c r="GD274" s="17" t="str">
        <f t="shared" ca="1" si="518"/>
        <v/>
      </c>
      <c r="GE274" s="17" t="str">
        <f t="shared" ca="1" si="519"/>
        <v/>
      </c>
      <c r="GF274" s="17" t="str">
        <f t="shared" ca="1" si="520"/>
        <v/>
      </c>
      <c r="GG274" s="17" t="str">
        <f t="shared" ca="1" si="521"/>
        <v/>
      </c>
      <c r="GH274" s="17" t="str">
        <f t="shared" ca="1" si="522"/>
        <v/>
      </c>
      <c r="GI274" s="17" t="str">
        <f t="shared" ca="1" si="523"/>
        <v/>
      </c>
      <c r="GJ274" s="17" t="str">
        <f t="shared" ca="1" si="524"/>
        <v/>
      </c>
      <c r="GK274" s="17" t="str">
        <f t="shared" ca="1" si="525"/>
        <v/>
      </c>
      <c r="GL274" s="17" t="str">
        <f t="shared" ca="1" si="526"/>
        <v/>
      </c>
      <c r="GM274" s="17" t="str">
        <f t="shared" ca="1" si="527"/>
        <v/>
      </c>
      <c r="GN274" s="17" t="str">
        <f t="shared" ca="1" si="528"/>
        <v/>
      </c>
      <c r="GO274" s="17" t="str">
        <f t="shared" ca="1" si="529"/>
        <v/>
      </c>
      <c r="GP274" s="17" t="str">
        <f t="shared" ca="1" si="530"/>
        <v/>
      </c>
      <c r="GQ274" s="17" t="str">
        <f t="shared" ca="1" si="531"/>
        <v/>
      </c>
      <c r="GR274" s="17" t="str">
        <f t="shared" ca="1" si="532"/>
        <v/>
      </c>
      <c r="GS274" s="17" t="str">
        <f t="shared" ca="1" si="533"/>
        <v/>
      </c>
      <c r="GT274" s="17" t="str">
        <f t="shared" ca="1" si="534"/>
        <v/>
      </c>
      <c r="GU274" s="17" t="str">
        <f t="shared" ca="1" si="535"/>
        <v/>
      </c>
      <c r="GV274" s="17" t="str">
        <f t="shared" ca="1" si="536"/>
        <v/>
      </c>
      <c r="GW274" s="17" t="str">
        <f t="shared" ca="1" si="537"/>
        <v/>
      </c>
      <c r="GX274" s="17" t="str">
        <f t="shared" ca="1" si="538"/>
        <v/>
      </c>
      <c r="GY274" s="17" t="str">
        <f t="shared" ca="1" si="539"/>
        <v/>
      </c>
      <c r="GZ274" s="17" t="str">
        <f t="shared" ca="1" si="540"/>
        <v/>
      </c>
      <c r="HA274" s="17" t="str">
        <f t="shared" ca="1" si="541"/>
        <v/>
      </c>
      <c r="HB274" s="17" t="str">
        <f t="shared" ca="1" si="542"/>
        <v/>
      </c>
      <c r="HC274" s="17" t="str">
        <f t="shared" ca="1" si="543"/>
        <v/>
      </c>
      <c r="HD274" s="17" t="str">
        <f t="shared" ca="1" si="544"/>
        <v/>
      </c>
      <c r="HE274" s="17" t="str">
        <f t="shared" ca="1" si="545"/>
        <v/>
      </c>
      <c r="HF274" s="17" t="str">
        <f t="shared" ca="1" si="546"/>
        <v/>
      </c>
      <c r="HG274" s="17" t="str">
        <f t="shared" ca="1" si="547"/>
        <v/>
      </c>
      <c r="HH274" s="17" t="str">
        <f t="shared" ca="1" si="548"/>
        <v/>
      </c>
      <c r="HI274" s="17" t="str">
        <f t="shared" ca="1" si="549"/>
        <v/>
      </c>
      <c r="HJ274" s="17" t="str">
        <f t="shared" ca="1" si="550"/>
        <v/>
      </c>
      <c r="HK274" s="17" t="str">
        <f t="shared" ca="1" si="551"/>
        <v/>
      </c>
      <c r="HL274" s="17" t="str">
        <f t="shared" ca="1" si="552"/>
        <v/>
      </c>
      <c r="HM274" s="17" t="str">
        <f t="shared" ca="1" si="553"/>
        <v/>
      </c>
      <c r="HN274" s="17" t="str">
        <f t="shared" ca="1" si="554"/>
        <v/>
      </c>
      <c r="HO274" s="17" t="str">
        <f t="shared" ca="1" si="555"/>
        <v/>
      </c>
      <c r="HP274" s="17" t="str">
        <f t="shared" ca="1" si="556"/>
        <v/>
      </c>
      <c r="HQ274" s="17" t="str">
        <f t="shared" ca="1" si="557"/>
        <v/>
      </c>
      <c r="HR274" s="17" t="str">
        <f t="shared" ca="1" si="558"/>
        <v/>
      </c>
      <c r="HS274" s="17" t="str">
        <f t="shared" ca="1" si="559"/>
        <v/>
      </c>
      <c r="HT274" s="17" t="str">
        <f t="shared" ca="1" si="560"/>
        <v/>
      </c>
      <c r="HU274" s="17" t="str">
        <f t="shared" ca="1" si="561"/>
        <v/>
      </c>
      <c r="HV274" s="17" t="str">
        <f t="shared" ca="1" si="562"/>
        <v/>
      </c>
      <c r="HW274" s="17" t="str">
        <f t="shared" ca="1" si="563"/>
        <v/>
      </c>
      <c r="HX274" s="17" t="str">
        <f t="shared" ca="1" si="564"/>
        <v/>
      </c>
      <c r="HY274" s="17" t="str">
        <f t="shared" ca="1" si="565"/>
        <v/>
      </c>
      <c r="HZ274" s="17" t="str">
        <f t="shared" ca="1" si="566"/>
        <v/>
      </c>
      <c r="IA274" s="17" t="str">
        <f t="shared" ca="1" si="567"/>
        <v/>
      </c>
      <c r="IB274" s="17" t="str">
        <f t="shared" ca="1" si="568"/>
        <v/>
      </c>
      <c r="IC274" s="17" t="str">
        <f t="shared" ca="1" si="569"/>
        <v/>
      </c>
      <c r="ID274" s="17" t="str">
        <f t="shared" ca="1" si="570"/>
        <v/>
      </c>
      <c r="IE274" s="17" t="str">
        <f t="shared" ca="1" si="571"/>
        <v/>
      </c>
      <c r="IF274" s="17" t="str">
        <f t="shared" ca="1" si="572"/>
        <v/>
      </c>
      <c r="IG274" s="17" t="str">
        <f t="shared" ca="1" si="573"/>
        <v/>
      </c>
      <c r="IH274" s="17" t="str">
        <f t="shared" ca="1" si="574"/>
        <v/>
      </c>
      <c r="II274" s="17" t="str">
        <f t="shared" ca="1" si="575"/>
        <v/>
      </c>
      <c r="IJ274" s="17" t="str">
        <f t="shared" ca="1" si="576"/>
        <v/>
      </c>
      <c r="IK274" s="17" t="str">
        <f t="shared" ca="1" si="577"/>
        <v/>
      </c>
      <c r="IL274" s="17" t="str">
        <f t="shared" ca="1" si="578"/>
        <v/>
      </c>
      <c r="IM274" s="17" t="str">
        <f t="shared" ca="1" si="579"/>
        <v/>
      </c>
      <c r="IN274" s="17" t="str">
        <f t="shared" ca="1" si="580"/>
        <v/>
      </c>
      <c r="IO274" s="17" t="str">
        <f t="shared" ca="1" si="581"/>
        <v/>
      </c>
      <c r="IP274" s="17" t="str">
        <f t="shared" ca="1" si="582"/>
        <v/>
      </c>
      <c r="IQ274" s="17" t="str">
        <f t="shared" ca="1" si="583"/>
        <v/>
      </c>
      <c r="IR274" s="17" t="str">
        <f t="shared" ca="1" si="584"/>
        <v/>
      </c>
      <c r="IS274" s="17" t="str">
        <f t="shared" ca="1" si="585"/>
        <v/>
      </c>
      <c r="IT274" s="17" t="str">
        <f t="shared" ca="1" si="586"/>
        <v/>
      </c>
      <c r="IU274" s="17" t="str">
        <f t="shared" ca="1" si="587"/>
        <v/>
      </c>
      <c r="IV274" s="17" t="str">
        <f t="shared" ca="1" si="588"/>
        <v/>
      </c>
      <c r="IW274" s="17" t="str">
        <f t="shared" ca="1" si="589"/>
        <v/>
      </c>
      <c r="IX274" s="17" t="str">
        <f t="shared" ca="1" si="590"/>
        <v/>
      </c>
      <c r="IY274" s="17" t="str">
        <f t="shared" ca="1" si="591"/>
        <v/>
      </c>
      <c r="IZ274" s="17" t="str">
        <f t="shared" ca="1" si="592"/>
        <v/>
      </c>
      <c r="JA274" s="17" t="str">
        <f t="shared" ca="1" si="593"/>
        <v/>
      </c>
      <c r="JB274" s="17" t="str">
        <f t="shared" ca="1" si="594"/>
        <v/>
      </c>
      <c r="JC274" s="17" t="str">
        <f t="shared" ca="1" si="595"/>
        <v/>
      </c>
      <c r="JD274" s="17" t="str">
        <f t="shared" ca="1" si="596"/>
        <v/>
      </c>
      <c r="JE274" s="17" t="str">
        <f t="shared" ca="1" si="597"/>
        <v/>
      </c>
      <c r="JF274" s="17" t="str">
        <f t="shared" ca="1" si="598"/>
        <v/>
      </c>
      <c r="JG274" s="17" t="str">
        <f t="shared" ca="1" si="599"/>
        <v/>
      </c>
      <c r="JH274" s="17" t="str">
        <f t="shared" ca="1" si="600"/>
        <v/>
      </c>
      <c r="JI274" s="17" t="str">
        <f t="shared" ca="1" si="601"/>
        <v/>
      </c>
      <c r="JJ274" s="17" t="str">
        <f t="shared" ca="1" si="602"/>
        <v/>
      </c>
      <c r="JK274" s="17" t="str">
        <f t="shared" ca="1" si="603"/>
        <v/>
      </c>
      <c r="JL274" s="17" t="str">
        <f t="shared" ca="1" si="604"/>
        <v/>
      </c>
      <c r="JM274" s="17" t="str">
        <f t="shared" ca="1" si="605"/>
        <v/>
      </c>
    </row>
    <row r="275" spans="1:273">
      <c r="A275" s="17" t="str">
        <f t="shared" si="606"/>
        <v>\\\0</v>
      </c>
      <c r="B275" s="17" t="str">
        <f t="shared" si="607"/>
        <v>\\\0</v>
      </c>
      <c r="C275" s="17" t="str">
        <f t="shared" si="608"/>
        <v>\\\0</v>
      </c>
      <c r="D275" s="17" t="str">
        <f t="shared" si="609"/>
        <v>\\\0</v>
      </c>
      <c r="E275" s="17" t="str">
        <f t="shared" si="610"/>
        <v>\\\0</v>
      </c>
      <c r="F275" s="17" t="str">
        <f t="shared" si="611"/>
        <v>\\\0</v>
      </c>
      <c r="G275" s="17" t="str">
        <f t="shared" si="612"/>
        <v>\\\0</v>
      </c>
      <c r="H275" s="17" t="str">
        <f t="shared" si="613"/>
        <v>\\\0</v>
      </c>
      <c r="I275" s="17" t="str">
        <f t="shared" si="614"/>
        <v>\\\0</v>
      </c>
      <c r="J275" s="17" t="str">
        <f t="shared" si="615"/>
        <v>\\\0</v>
      </c>
      <c r="K275" s="17" t="str">
        <f t="shared" si="616"/>
        <v>\\\0</v>
      </c>
      <c r="L275" s="17" t="str">
        <f t="shared" si="617"/>
        <v>\\\0</v>
      </c>
      <c r="M275" s="17" t="str">
        <f t="shared" si="618"/>
        <v>\\\0</v>
      </c>
      <c r="N275" s="17" t="str">
        <f t="shared" si="619"/>
        <v>\\\0</v>
      </c>
      <c r="O275" s="17" t="str">
        <f t="shared" si="620"/>
        <v>\\\0</v>
      </c>
      <c r="P275" s="17" t="str">
        <f t="shared" si="621"/>
        <v>\\\0</v>
      </c>
      <c r="R275" s="17" t="str">
        <f t="shared" si="622"/>
        <v>\\</v>
      </c>
      <c r="S275" s="38"/>
      <c r="T275" s="39"/>
      <c r="U275" s="31"/>
      <c r="V275" s="32"/>
      <c r="W275" s="36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35"/>
      <c r="DS275" s="287"/>
      <c r="DT275" s="36"/>
      <c r="DU275" s="37"/>
      <c r="DV275" s="28">
        <f>IF(AND($S275='자료입력 및 결과표시'!$B$6,COUNTIF($W275:$DR275,'자료입력 및 결과표시'!$C$6)&gt;=1),IF(OR('자료입력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DW275" s="28">
        <f>IF(AND($S275='자료입력 및 결과표시'!$B$7,COUNTIF($W275:$DR275,'자료입력 및 결과표시'!$C$7)&gt;=1),IF(OR('자료입력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DX275" s="28">
        <f>IF(AND($S275='자료입력 및 결과표시'!$B$8,COUNTIF($W275:$DR275,'자료입력 및 결과표시'!$C$8)&gt;=1),IF(OR('자료입력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DY275" s="28">
        <f>IF(AND($S275='자료입력 및 결과표시'!$B$9,COUNTIF($W275:$DR275,'자료입력 및 결과표시'!$C$9)&gt;=1),IF(OR('자료입력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DZ275" s="28">
        <f>IF(AND($S275='자료입력 및 결과표시'!$B$10,COUNTIF($W275:$DR275,'자료입력 및 결과표시'!$C$10)&gt;=1),IF(OR('자료입력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A275" s="28">
        <f>IF(AND($S275='자료입력 및 결과표시'!$B$11,COUNTIF($W275:$DR275,'자료입력 및 결과표시'!$C$11)&gt;=1),IF(OR('자료입력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B275" s="28">
        <f>IF(AND($S275='자료입력 및 결과표시'!$B$12,COUNTIF($W275:$DR275,'자료입력 및 결과표시'!$C$12)&gt;=1),IF(OR('자료입력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C275" s="28">
        <f>IF(AND($S275='자료입력 및 결과표시'!$B$13,COUNTIF($W275:$DR275,'자료입력 및 결과표시'!$C$13)&gt;=1),IF(OR('자료입력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D275" s="28">
        <f>IF(AND($S275='자료입력 및 결과표시'!$B$14,COUNTIF($W275:$DR275,'자료입력 및 결과표시'!$C$14)&gt;=1),IF(OR('자료입력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E275" s="28">
        <f>IF(AND($S275='자료입력 및 결과표시'!$B$15,COUNTIF($W275:$DR275,'자료입력 및 결과표시'!$C$15)&gt;=1),IF(OR('자료입력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F275" s="28">
        <f>IF(AND($S275='자료입력 및 결과표시'!$B$16,COUNTIF($W275:$DR275,'자료입력 및 결과표시'!$C$16)&gt;=1),IF(OR('자료입력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G275" s="28">
        <f>IF(AND($S275='자료입력 및 결과표시'!$B$17,COUNTIF($W275:$DR275,'자료입력 및 결과표시'!$C$17)&gt;=1),IF(OR('자료입력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H275" s="28">
        <f>IF(AND($S275='자료입력 및 결과표시'!$B$18,COUNTIF($W275:$DR275,'자료입력 및 결과표시'!$C$18)&gt;=1),IF(OR('자료입력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I275" s="28">
        <f>IF(AND($S275='자료입력 및 결과표시'!$B$19,COUNTIF($W275:$DR275,'자료입력 및 결과표시'!$C$19)&gt;=1),IF(OR('자료입력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J275" s="28">
        <f>IF(AND($S275='자료입력 및 결과표시'!$B$20,COUNTIF($W275:$DR275,'자료입력 및 결과표시'!$C$20)&gt;=1),IF(OR('자료입력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K275" s="28">
        <f>IF(AND($S275='자료입력 및 결과표시'!$B$21,COUNTIF($W275:$DR275,'자료입력 및 결과표시'!$C$21)&gt;=1),IF(OR('자료입력 및 결과표시'!$B$4+90&gt;=$V275,'자료입력 및 결과표시'!$B$4&lt;$U275),0,IF($V275-'자료입력 및 결과표시'!$B$4-90&gt;='자료입력 및 결과표시'!$E$4,'자료입력 및 결과표시'!$E$4,$V275-'자료입력 및 결과표시'!$B$4-90)),0)</f>
        <v>0</v>
      </c>
      <c r="EL275" s="17">
        <f>IF(AND(S275='자료입력 및 결과표시'!$B$6,COUNTIF('업무중복도(데이터 입력)'!$W275:$DR275,'자료입력 및 결과표시'!$C$6)&gt;=1),1,0)</f>
        <v>0</v>
      </c>
      <c r="EM275" s="17">
        <f>IF(AND(S275='자료입력 및 결과표시'!$B$7,COUNTIF('업무중복도(데이터 입력)'!$W275:$DR275,'자료입력 및 결과표시'!$C$7)&gt;=1),2,0)</f>
        <v>0</v>
      </c>
      <c r="EN275" s="17">
        <f>IF(AND(S275='자료입력 및 결과표시'!$B$8,COUNTIF('업무중복도(데이터 입력)'!$W275:$DR275,'자료입력 및 결과표시'!$C$8)&gt;=1),3,0)</f>
        <v>0</v>
      </c>
      <c r="EO275" s="17">
        <f>IF(AND(S275='자료입력 및 결과표시'!$B$9,COUNTIF('업무중복도(데이터 입력)'!$W275:$DR275,'자료입력 및 결과표시'!$C$9)&gt;=1),4,0)</f>
        <v>0</v>
      </c>
      <c r="EP275" s="17">
        <f>IF(AND(S275='자료입력 및 결과표시'!$B$10,COUNTIF('업무중복도(데이터 입력)'!$W275:$DR275,'자료입력 및 결과표시'!$C$10)&gt;=1),5,0)</f>
        <v>0</v>
      </c>
      <c r="EQ275" s="17">
        <f>IF(AND(S275='자료입력 및 결과표시'!$B$11,COUNTIF('업무중복도(데이터 입력)'!$W275:$DR275,'자료입력 및 결과표시'!$C$11)&gt;=1),6,0)</f>
        <v>0</v>
      </c>
      <c r="ER275" s="17">
        <f>IF(AND(S275='자료입력 및 결과표시'!$B$12,COUNTIF('업무중복도(데이터 입력)'!$W275:$DR275,'자료입력 및 결과표시'!$C$12)&gt;=1),7,0)</f>
        <v>0</v>
      </c>
      <c r="ES275" s="17">
        <f>IF(AND(S275='자료입력 및 결과표시'!$B$13,COUNTIF('업무중복도(데이터 입력)'!$W275:$DR275,'자료입력 및 결과표시'!$C$13)&gt;=1),8,0)</f>
        <v>0</v>
      </c>
      <c r="ET275" s="17">
        <f>IF(AND(S275='자료입력 및 결과표시'!$B$14,COUNTIF('업무중복도(데이터 입력)'!$W275:$DR275,'자료입력 및 결과표시'!$C$14)&gt;=1),9,0)</f>
        <v>0</v>
      </c>
      <c r="EU275" s="17">
        <f>IF(AND(S275='자료입력 및 결과표시'!$B$15,COUNTIF('업무중복도(데이터 입력)'!$W275:$DR275,'자료입력 및 결과표시'!$C$15)&gt;=1),10,0)</f>
        <v>0</v>
      </c>
      <c r="EV275" s="17">
        <f>IF(AND(S275='자료입력 및 결과표시'!$B$16,COUNTIF('업무중복도(데이터 입력)'!$W275:$DR275,'자료입력 및 결과표시'!$C$16)&gt;=1),11,0)</f>
        <v>0</v>
      </c>
      <c r="EW275" s="17">
        <f>IF(AND(S275='자료입력 및 결과표시'!$B$17,COUNTIF('업무중복도(데이터 입력)'!$W275:$DR275,'자료입력 및 결과표시'!$C$17)&gt;=1),12,0)</f>
        <v>0</v>
      </c>
      <c r="EX275" s="17">
        <f>IF(AND(S275='자료입력 및 결과표시'!$B$18,COUNTIF('업무중복도(데이터 입력)'!$W275:$DR275,'자료입력 및 결과표시'!$C$18)&gt;=1),13,0)</f>
        <v>0</v>
      </c>
      <c r="EY275" s="17">
        <f>IF(AND(S275='자료입력 및 결과표시'!$B$19,COUNTIF('업무중복도(데이터 입력)'!$W275:$DR275,'자료입력 및 결과표시'!$C$19)&gt;=1),14,0)</f>
        <v>0</v>
      </c>
      <c r="EZ275" s="17">
        <f>IF(AND(S275='자료입력 및 결과표시'!$B$20,COUNTIF('업무중복도(데이터 입력)'!$W275:$DR275,'자료입력 및 결과표시'!$C$20)&gt;=1),15,0)</f>
        <v>0</v>
      </c>
      <c r="FA275" s="17">
        <f>IF(AND(S275='자료입력 및 결과표시'!$B$21,COUNTIF('업무중복도(데이터 입력)'!$W275:$DR275,'자료입력 및 결과표시'!$C$21)&gt;=1),16,0)</f>
        <v>0</v>
      </c>
      <c r="FD275" s="270" t="str">
        <f ca="1">IFERROR(MATCH('자료입력 및 결과표시'!$C$62,OFFSET($R$3,$FD274,,1000),0)+$FD274,"")</f>
        <v/>
      </c>
      <c r="FE275" s="271" t="str">
        <f t="shared" ca="1" si="623"/>
        <v/>
      </c>
      <c r="FK275" s="17">
        <f t="shared" si="624"/>
        <v>0</v>
      </c>
      <c r="FO275"/>
      <c r="FP275" s="17" t="str">
        <f t="shared" ca="1" si="625"/>
        <v/>
      </c>
      <c r="FQ275" s="270" t="str">
        <f ca="1">IFERROR(MATCH('자료입력 및 결과표시'!$C$62,OFFSET($R$3,$FQ274,,1000),0)+$FQ274,"")</f>
        <v/>
      </c>
      <c r="FR275" s="17" t="str">
        <f t="shared" ca="1" si="506"/>
        <v/>
      </c>
      <c r="FS275" s="17" t="str">
        <f t="shared" ca="1" si="507"/>
        <v/>
      </c>
      <c r="FT275" s="17" t="str">
        <f t="shared" ca="1" si="508"/>
        <v/>
      </c>
      <c r="FU275" s="17" t="str">
        <f t="shared" ca="1" si="509"/>
        <v/>
      </c>
      <c r="FV275" s="17" t="str">
        <f t="shared" ca="1" si="510"/>
        <v/>
      </c>
      <c r="FW275" s="17" t="str">
        <f t="shared" ca="1" si="511"/>
        <v/>
      </c>
      <c r="FX275" s="17" t="str">
        <f t="shared" ca="1" si="512"/>
        <v/>
      </c>
      <c r="FY275" s="17" t="str">
        <f t="shared" ca="1" si="513"/>
        <v/>
      </c>
      <c r="FZ275" s="17" t="str">
        <f t="shared" ca="1" si="514"/>
        <v/>
      </c>
      <c r="GA275" s="17" t="str">
        <f t="shared" ca="1" si="515"/>
        <v/>
      </c>
      <c r="GB275" s="17" t="str">
        <f t="shared" ca="1" si="516"/>
        <v/>
      </c>
      <c r="GC275" s="17" t="str">
        <f t="shared" ca="1" si="517"/>
        <v/>
      </c>
      <c r="GD275" s="17" t="str">
        <f t="shared" ca="1" si="518"/>
        <v/>
      </c>
      <c r="GE275" s="17" t="str">
        <f t="shared" ca="1" si="519"/>
        <v/>
      </c>
      <c r="GF275" s="17" t="str">
        <f t="shared" ca="1" si="520"/>
        <v/>
      </c>
      <c r="GG275" s="17" t="str">
        <f t="shared" ca="1" si="521"/>
        <v/>
      </c>
      <c r="GH275" s="17" t="str">
        <f t="shared" ca="1" si="522"/>
        <v/>
      </c>
      <c r="GI275" s="17" t="str">
        <f t="shared" ca="1" si="523"/>
        <v/>
      </c>
      <c r="GJ275" s="17" t="str">
        <f t="shared" ca="1" si="524"/>
        <v/>
      </c>
      <c r="GK275" s="17" t="str">
        <f t="shared" ca="1" si="525"/>
        <v/>
      </c>
      <c r="GL275" s="17" t="str">
        <f t="shared" ca="1" si="526"/>
        <v/>
      </c>
      <c r="GM275" s="17" t="str">
        <f t="shared" ca="1" si="527"/>
        <v/>
      </c>
      <c r="GN275" s="17" t="str">
        <f t="shared" ca="1" si="528"/>
        <v/>
      </c>
      <c r="GO275" s="17" t="str">
        <f t="shared" ca="1" si="529"/>
        <v/>
      </c>
      <c r="GP275" s="17" t="str">
        <f t="shared" ca="1" si="530"/>
        <v/>
      </c>
      <c r="GQ275" s="17" t="str">
        <f t="shared" ca="1" si="531"/>
        <v/>
      </c>
      <c r="GR275" s="17" t="str">
        <f t="shared" ca="1" si="532"/>
        <v/>
      </c>
      <c r="GS275" s="17" t="str">
        <f t="shared" ca="1" si="533"/>
        <v/>
      </c>
      <c r="GT275" s="17" t="str">
        <f t="shared" ca="1" si="534"/>
        <v/>
      </c>
      <c r="GU275" s="17" t="str">
        <f t="shared" ca="1" si="535"/>
        <v/>
      </c>
      <c r="GV275" s="17" t="str">
        <f t="shared" ca="1" si="536"/>
        <v/>
      </c>
      <c r="GW275" s="17" t="str">
        <f t="shared" ca="1" si="537"/>
        <v/>
      </c>
      <c r="GX275" s="17" t="str">
        <f t="shared" ca="1" si="538"/>
        <v/>
      </c>
      <c r="GY275" s="17" t="str">
        <f t="shared" ca="1" si="539"/>
        <v/>
      </c>
      <c r="GZ275" s="17" t="str">
        <f t="shared" ca="1" si="540"/>
        <v/>
      </c>
      <c r="HA275" s="17" t="str">
        <f t="shared" ca="1" si="541"/>
        <v/>
      </c>
      <c r="HB275" s="17" t="str">
        <f t="shared" ca="1" si="542"/>
        <v/>
      </c>
      <c r="HC275" s="17" t="str">
        <f t="shared" ca="1" si="543"/>
        <v/>
      </c>
      <c r="HD275" s="17" t="str">
        <f t="shared" ca="1" si="544"/>
        <v/>
      </c>
      <c r="HE275" s="17" t="str">
        <f t="shared" ca="1" si="545"/>
        <v/>
      </c>
      <c r="HF275" s="17" t="str">
        <f t="shared" ca="1" si="546"/>
        <v/>
      </c>
      <c r="HG275" s="17" t="str">
        <f t="shared" ca="1" si="547"/>
        <v/>
      </c>
      <c r="HH275" s="17" t="str">
        <f t="shared" ca="1" si="548"/>
        <v/>
      </c>
      <c r="HI275" s="17" t="str">
        <f t="shared" ca="1" si="549"/>
        <v/>
      </c>
      <c r="HJ275" s="17" t="str">
        <f t="shared" ca="1" si="550"/>
        <v/>
      </c>
      <c r="HK275" s="17" t="str">
        <f t="shared" ca="1" si="551"/>
        <v/>
      </c>
      <c r="HL275" s="17" t="str">
        <f t="shared" ca="1" si="552"/>
        <v/>
      </c>
      <c r="HM275" s="17" t="str">
        <f t="shared" ca="1" si="553"/>
        <v/>
      </c>
      <c r="HN275" s="17" t="str">
        <f t="shared" ca="1" si="554"/>
        <v/>
      </c>
      <c r="HO275" s="17" t="str">
        <f t="shared" ca="1" si="555"/>
        <v/>
      </c>
      <c r="HP275" s="17" t="str">
        <f t="shared" ca="1" si="556"/>
        <v/>
      </c>
      <c r="HQ275" s="17" t="str">
        <f t="shared" ca="1" si="557"/>
        <v/>
      </c>
      <c r="HR275" s="17" t="str">
        <f t="shared" ca="1" si="558"/>
        <v/>
      </c>
      <c r="HS275" s="17" t="str">
        <f t="shared" ca="1" si="559"/>
        <v/>
      </c>
      <c r="HT275" s="17" t="str">
        <f t="shared" ca="1" si="560"/>
        <v/>
      </c>
      <c r="HU275" s="17" t="str">
        <f t="shared" ca="1" si="561"/>
        <v/>
      </c>
      <c r="HV275" s="17" t="str">
        <f t="shared" ca="1" si="562"/>
        <v/>
      </c>
      <c r="HW275" s="17" t="str">
        <f t="shared" ca="1" si="563"/>
        <v/>
      </c>
      <c r="HX275" s="17" t="str">
        <f t="shared" ca="1" si="564"/>
        <v/>
      </c>
      <c r="HY275" s="17" t="str">
        <f t="shared" ca="1" si="565"/>
        <v/>
      </c>
      <c r="HZ275" s="17" t="str">
        <f t="shared" ca="1" si="566"/>
        <v/>
      </c>
      <c r="IA275" s="17" t="str">
        <f t="shared" ca="1" si="567"/>
        <v/>
      </c>
      <c r="IB275" s="17" t="str">
        <f t="shared" ca="1" si="568"/>
        <v/>
      </c>
      <c r="IC275" s="17" t="str">
        <f t="shared" ca="1" si="569"/>
        <v/>
      </c>
      <c r="ID275" s="17" t="str">
        <f t="shared" ca="1" si="570"/>
        <v/>
      </c>
      <c r="IE275" s="17" t="str">
        <f t="shared" ca="1" si="571"/>
        <v/>
      </c>
      <c r="IF275" s="17" t="str">
        <f t="shared" ca="1" si="572"/>
        <v/>
      </c>
      <c r="IG275" s="17" t="str">
        <f t="shared" ca="1" si="573"/>
        <v/>
      </c>
      <c r="IH275" s="17" t="str">
        <f t="shared" ca="1" si="574"/>
        <v/>
      </c>
      <c r="II275" s="17" t="str">
        <f t="shared" ca="1" si="575"/>
        <v/>
      </c>
      <c r="IJ275" s="17" t="str">
        <f t="shared" ca="1" si="576"/>
        <v/>
      </c>
      <c r="IK275" s="17" t="str">
        <f t="shared" ca="1" si="577"/>
        <v/>
      </c>
      <c r="IL275" s="17" t="str">
        <f t="shared" ca="1" si="578"/>
        <v/>
      </c>
      <c r="IM275" s="17" t="str">
        <f t="shared" ca="1" si="579"/>
        <v/>
      </c>
      <c r="IN275" s="17" t="str">
        <f t="shared" ca="1" si="580"/>
        <v/>
      </c>
      <c r="IO275" s="17" t="str">
        <f t="shared" ca="1" si="581"/>
        <v/>
      </c>
      <c r="IP275" s="17" t="str">
        <f t="shared" ca="1" si="582"/>
        <v/>
      </c>
      <c r="IQ275" s="17" t="str">
        <f t="shared" ca="1" si="583"/>
        <v/>
      </c>
      <c r="IR275" s="17" t="str">
        <f t="shared" ca="1" si="584"/>
        <v/>
      </c>
      <c r="IS275" s="17" t="str">
        <f t="shared" ca="1" si="585"/>
        <v/>
      </c>
      <c r="IT275" s="17" t="str">
        <f t="shared" ca="1" si="586"/>
        <v/>
      </c>
      <c r="IU275" s="17" t="str">
        <f t="shared" ca="1" si="587"/>
        <v/>
      </c>
      <c r="IV275" s="17" t="str">
        <f t="shared" ca="1" si="588"/>
        <v/>
      </c>
      <c r="IW275" s="17" t="str">
        <f t="shared" ca="1" si="589"/>
        <v/>
      </c>
      <c r="IX275" s="17" t="str">
        <f t="shared" ca="1" si="590"/>
        <v/>
      </c>
      <c r="IY275" s="17" t="str">
        <f t="shared" ca="1" si="591"/>
        <v/>
      </c>
      <c r="IZ275" s="17" t="str">
        <f t="shared" ca="1" si="592"/>
        <v/>
      </c>
      <c r="JA275" s="17" t="str">
        <f t="shared" ca="1" si="593"/>
        <v/>
      </c>
      <c r="JB275" s="17" t="str">
        <f t="shared" ca="1" si="594"/>
        <v/>
      </c>
      <c r="JC275" s="17" t="str">
        <f t="shared" ca="1" si="595"/>
        <v/>
      </c>
      <c r="JD275" s="17" t="str">
        <f t="shared" ca="1" si="596"/>
        <v/>
      </c>
      <c r="JE275" s="17" t="str">
        <f t="shared" ca="1" si="597"/>
        <v/>
      </c>
      <c r="JF275" s="17" t="str">
        <f t="shared" ca="1" si="598"/>
        <v/>
      </c>
      <c r="JG275" s="17" t="str">
        <f t="shared" ca="1" si="599"/>
        <v/>
      </c>
      <c r="JH275" s="17" t="str">
        <f t="shared" ca="1" si="600"/>
        <v/>
      </c>
      <c r="JI275" s="17" t="str">
        <f t="shared" ca="1" si="601"/>
        <v/>
      </c>
      <c r="JJ275" s="17" t="str">
        <f t="shared" ca="1" si="602"/>
        <v/>
      </c>
      <c r="JK275" s="17" t="str">
        <f t="shared" ca="1" si="603"/>
        <v/>
      </c>
      <c r="JL275" s="17" t="str">
        <f t="shared" ca="1" si="604"/>
        <v/>
      </c>
      <c r="JM275" s="17" t="str">
        <f t="shared" ca="1" si="605"/>
        <v/>
      </c>
    </row>
    <row r="276" spans="1:273">
      <c r="A276" s="17" t="str">
        <f t="shared" si="606"/>
        <v>\\\0</v>
      </c>
      <c r="B276" s="17" t="str">
        <f t="shared" si="607"/>
        <v>\\\0</v>
      </c>
      <c r="C276" s="17" t="str">
        <f t="shared" si="608"/>
        <v>\\\0</v>
      </c>
      <c r="D276" s="17" t="str">
        <f t="shared" si="609"/>
        <v>\\\0</v>
      </c>
      <c r="E276" s="17" t="str">
        <f t="shared" si="610"/>
        <v>\\\0</v>
      </c>
      <c r="F276" s="17" t="str">
        <f t="shared" si="611"/>
        <v>\\\0</v>
      </c>
      <c r="G276" s="17" t="str">
        <f t="shared" si="612"/>
        <v>\\\0</v>
      </c>
      <c r="H276" s="17" t="str">
        <f t="shared" si="613"/>
        <v>\\\0</v>
      </c>
      <c r="I276" s="17" t="str">
        <f t="shared" si="614"/>
        <v>\\\0</v>
      </c>
      <c r="J276" s="17" t="str">
        <f t="shared" si="615"/>
        <v>\\\0</v>
      </c>
      <c r="K276" s="17" t="str">
        <f t="shared" si="616"/>
        <v>\\\0</v>
      </c>
      <c r="L276" s="17" t="str">
        <f t="shared" si="617"/>
        <v>\\\0</v>
      </c>
      <c r="M276" s="17" t="str">
        <f t="shared" si="618"/>
        <v>\\\0</v>
      </c>
      <c r="N276" s="17" t="str">
        <f t="shared" si="619"/>
        <v>\\\0</v>
      </c>
      <c r="O276" s="17" t="str">
        <f t="shared" si="620"/>
        <v>\\\0</v>
      </c>
      <c r="P276" s="17" t="str">
        <f t="shared" si="621"/>
        <v>\\\0</v>
      </c>
      <c r="R276" s="17" t="str">
        <f t="shared" si="622"/>
        <v>\\</v>
      </c>
      <c r="S276" s="38"/>
      <c r="T276" s="39"/>
      <c r="U276" s="31"/>
      <c r="V276" s="32"/>
      <c r="W276" s="36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35"/>
      <c r="DS276" s="287"/>
      <c r="DT276" s="36"/>
      <c r="DU276" s="37"/>
      <c r="DV276" s="28">
        <f>IF(AND($S276='자료입력 및 결과표시'!$B$6,COUNTIF($W276:$DR276,'자료입력 및 결과표시'!$C$6)&gt;=1),IF(OR('자료입력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DW276" s="28">
        <f>IF(AND($S276='자료입력 및 결과표시'!$B$7,COUNTIF($W276:$DR276,'자료입력 및 결과표시'!$C$7)&gt;=1),IF(OR('자료입력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DX276" s="28">
        <f>IF(AND($S276='자료입력 및 결과표시'!$B$8,COUNTIF($W276:$DR276,'자료입력 및 결과표시'!$C$8)&gt;=1),IF(OR('자료입력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DY276" s="28">
        <f>IF(AND($S276='자료입력 및 결과표시'!$B$9,COUNTIF($W276:$DR276,'자료입력 및 결과표시'!$C$9)&gt;=1),IF(OR('자료입력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DZ276" s="28">
        <f>IF(AND($S276='자료입력 및 결과표시'!$B$10,COUNTIF($W276:$DR276,'자료입력 및 결과표시'!$C$10)&gt;=1),IF(OR('자료입력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A276" s="28">
        <f>IF(AND($S276='자료입력 및 결과표시'!$B$11,COUNTIF($W276:$DR276,'자료입력 및 결과표시'!$C$11)&gt;=1),IF(OR('자료입력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B276" s="28">
        <f>IF(AND($S276='자료입력 및 결과표시'!$B$12,COUNTIF($W276:$DR276,'자료입력 및 결과표시'!$C$12)&gt;=1),IF(OR('자료입력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C276" s="28">
        <f>IF(AND($S276='자료입력 및 결과표시'!$B$13,COUNTIF($W276:$DR276,'자료입력 및 결과표시'!$C$13)&gt;=1),IF(OR('자료입력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D276" s="28">
        <f>IF(AND($S276='자료입력 및 결과표시'!$B$14,COUNTIF($W276:$DR276,'자료입력 및 결과표시'!$C$14)&gt;=1),IF(OR('자료입력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E276" s="28">
        <f>IF(AND($S276='자료입력 및 결과표시'!$B$15,COUNTIF($W276:$DR276,'자료입력 및 결과표시'!$C$15)&gt;=1),IF(OR('자료입력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F276" s="28">
        <f>IF(AND($S276='자료입력 및 결과표시'!$B$16,COUNTIF($W276:$DR276,'자료입력 및 결과표시'!$C$16)&gt;=1),IF(OR('자료입력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G276" s="28">
        <f>IF(AND($S276='자료입력 및 결과표시'!$B$17,COUNTIF($W276:$DR276,'자료입력 및 결과표시'!$C$17)&gt;=1),IF(OR('자료입력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H276" s="28">
        <f>IF(AND($S276='자료입력 및 결과표시'!$B$18,COUNTIF($W276:$DR276,'자료입력 및 결과표시'!$C$18)&gt;=1),IF(OR('자료입력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I276" s="28">
        <f>IF(AND($S276='자료입력 및 결과표시'!$B$19,COUNTIF($W276:$DR276,'자료입력 및 결과표시'!$C$19)&gt;=1),IF(OR('자료입력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J276" s="28">
        <f>IF(AND($S276='자료입력 및 결과표시'!$B$20,COUNTIF($W276:$DR276,'자료입력 및 결과표시'!$C$20)&gt;=1),IF(OR('자료입력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K276" s="28">
        <f>IF(AND($S276='자료입력 및 결과표시'!$B$21,COUNTIF($W276:$DR276,'자료입력 및 결과표시'!$C$21)&gt;=1),IF(OR('자료입력 및 결과표시'!$B$4+90&gt;=$V276,'자료입력 및 결과표시'!$B$4&lt;$U276),0,IF($V276-'자료입력 및 결과표시'!$B$4-90&gt;='자료입력 및 결과표시'!$E$4,'자료입력 및 결과표시'!$E$4,$V276-'자료입력 및 결과표시'!$B$4-90)),0)</f>
        <v>0</v>
      </c>
      <c r="EL276" s="17">
        <f>IF(AND(S276='자료입력 및 결과표시'!$B$6,COUNTIF('업무중복도(데이터 입력)'!$W276:$DR276,'자료입력 및 결과표시'!$C$6)&gt;=1),1,0)</f>
        <v>0</v>
      </c>
      <c r="EM276" s="17">
        <f>IF(AND(S276='자료입력 및 결과표시'!$B$7,COUNTIF('업무중복도(데이터 입력)'!$W276:$DR276,'자료입력 및 결과표시'!$C$7)&gt;=1),2,0)</f>
        <v>0</v>
      </c>
      <c r="EN276" s="17">
        <f>IF(AND(S276='자료입력 및 결과표시'!$B$8,COUNTIF('업무중복도(데이터 입력)'!$W276:$DR276,'자료입력 및 결과표시'!$C$8)&gt;=1),3,0)</f>
        <v>0</v>
      </c>
      <c r="EO276" s="17">
        <f>IF(AND(S276='자료입력 및 결과표시'!$B$9,COUNTIF('업무중복도(데이터 입력)'!$W276:$DR276,'자료입력 및 결과표시'!$C$9)&gt;=1),4,0)</f>
        <v>0</v>
      </c>
      <c r="EP276" s="17">
        <f>IF(AND(S276='자료입력 및 결과표시'!$B$10,COUNTIF('업무중복도(데이터 입력)'!$W276:$DR276,'자료입력 및 결과표시'!$C$10)&gt;=1),5,0)</f>
        <v>0</v>
      </c>
      <c r="EQ276" s="17">
        <f>IF(AND(S276='자료입력 및 결과표시'!$B$11,COUNTIF('업무중복도(데이터 입력)'!$W276:$DR276,'자료입력 및 결과표시'!$C$11)&gt;=1),6,0)</f>
        <v>0</v>
      </c>
      <c r="ER276" s="17">
        <f>IF(AND(S276='자료입력 및 결과표시'!$B$12,COUNTIF('업무중복도(데이터 입력)'!$W276:$DR276,'자료입력 및 결과표시'!$C$12)&gt;=1),7,0)</f>
        <v>0</v>
      </c>
      <c r="ES276" s="17">
        <f>IF(AND(S276='자료입력 및 결과표시'!$B$13,COUNTIF('업무중복도(데이터 입력)'!$W276:$DR276,'자료입력 및 결과표시'!$C$13)&gt;=1),8,0)</f>
        <v>0</v>
      </c>
      <c r="ET276" s="17">
        <f>IF(AND(S276='자료입력 및 결과표시'!$B$14,COUNTIF('업무중복도(데이터 입력)'!$W276:$DR276,'자료입력 및 결과표시'!$C$14)&gt;=1),9,0)</f>
        <v>0</v>
      </c>
      <c r="EU276" s="17">
        <f>IF(AND(S276='자료입력 및 결과표시'!$B$15,COUNTIF('업무중복도(데이터 입력)'!$W276:$DR276,'자료입력 및 결과표시'!$C$15)&gt;=1),10,0)</f>
        <v>0</v>
      </c>
      <c r="EV276" s="17">
        <f>IF(AND(S276='자료입력 및 결과표시'!$B$16,COUNTIF('업무중복도(데이터 입력)'!$W276:$DR276,'자료입력 및 결과표시'!$C$16)&gt;=1),11,0)</f>
        <v>0</v>
      </c>
      <c r="EW276" s="17">
        <f>IF(AND(S276='자료입력 및 결과표시'!$B$17,COUNTIF('업무중복도(데이터 입력)'!$W276:$DR276,'자료입력 및 결과표시'!$C$17)&gt;=1),12,0)</f>
        <v>0</v>
      </c>
      <c r="EX276" s="17">
        <f>IF(AND(S276='자료입력 및 결과표시'!$B$18,COUNTIF('업무중복도(데이터 입력)'!$W276:$DR276,'자료입력 및 결과표시'!$C$18)&gt;=1),13,0)</f>
        <v>0</v>
      </c>
      <c r="EY276" s="17">
        <f>IF(AND(S276='자료입력 및 결과표시'!$B$19,COUNTIF('업무중복도(데이터 입력)'!$W276:$DR276,'자료입력 및 결과표시'!$C$19)&gt;=1),14,0)</f>
        <v>0</v>
      </c>
      <c r="EZ276" s="17">
        <f>IF(AND(S276='자료입력 및 결과표시'!$B$20,COUNTIF('업무중복도(데이터 입력)'!$W276:$DR276,'자료입력 및 결과표시'!$C$20)&gt;=1),15,0)</f>
        <v>0</v>
      </c>
      <c r="FA276" s="17">
        <f>IF(AND(S276='자료입력 및 결과표시'!$B$21,COUNTIF('업무중복도(데이터 입력)'!$W276:$DR276,'자료입력 및 결과표시'!$C$21)&gt;=1),16,0)</f>
        <v>0</v>
      </c>
      <c r="FD276" s="270" t="str">
        <f ca="1">IFERROR(MATCH('자료입력 및 결과표시'!$C$62,OFFSET($R$3,$FD275,,1000),0)+$FD275,"")</f>
        <v/>
      </c>
      <c r="FE276" s="271" t="str">
        <f t="shared" ca="1" si="623"/>
        <v/>
      </c>
      <c r="FK276" s="17">
        <f t="shared" si="624"/>
        <v>0</v>
      </c>
      <c r="FO276"/>
      <c r="FP276" s="17" t="str">
        <f t="shared" ca="1" si="625"/>
        <v/>
      </c>
      <c r="FQ276" s="270" t="str">
        <f ca="1">IFERROR(MATCH('자료입력 및 결과표시'!$C$62,OFFSET($R$3,$FQ275,,1000),0)+$FQ275,"")</f>
        <v/>
      </c>
      <c r="FR276" s="17" t="str">
        <f t="shared" ca="1" si="506"/>
        <v/>
      </c>
      <c r="FS276" s="17" t="str">
        <f t="shared" ca="1" si="507"/>
        <v/>
      </c>
      <c r="FT276" s="17" t="str">
        <f t="shared" ca="1" si="508"/>
        <v/>
      </c>
      <c r="FU276" s="17" t="str">
        <f t="shared" ca="1" si="509"/>
        <v/>
      </c>
      <c r="FV276" s="17" t="str">
        <f t="shared" ca="1" si="510"/>
        <v/>
      </c>
      <c r="FW276" s="17" t="str">
        <f t="shared" ca="1" si="511"/>
        <v/>
      </c>
      <c r="FX276" s="17" t="str">
        <f t="shared" ca="1" si="512"/>
        <v/>
      </c>
      <c r="FY276" s="17" t="str">
        <f t="shared" ca="1" si="513"/>
        <v/>
      </c>
      <c r="FZ276" s="17" t="str">
        <f t="shared" ca="1" si="514"/>
        <v/>
      </c>
      <c r="GA276" s="17" t="str">
        <f t="shared" ca="1" si="515"/>
        <v/>
      </c>
      <c r="GB276" s="17" t="str">
        <f t="shared" ca="1" si="516"/>
        <v/>
      </c>
      <c r="GC276" s="17" t="str">
        <f t="shared" ca="1" si="517"/>
        <v/>
      </c>
      <c r="GD276" s="17" t="str">
        <f t="shared" ca="1" si="518"/>
        <v/>
      </c>
      <c r="GE276" s="17" t="str">
        <f t="shared" ca="1" si="519"/>
        <v/>
      </c>
      <c r="GF276" s="17" t="str">
        <f t="shared" ca="1" si="520"/>
        <v/>
      </c>
      <c r="GG276" s="17" t="str">
        <f t="shared" ca="1" si="521"/>
        <v/>
      </c>
      <c r="GH276" s="17" t="str">
        <f t="shared" ca="1" si="522"/>
        <v/>
      </c>
      <c r="GI276" s="17" t="str">
        <f t="shared" ca="1" si="523"/>
        <v/>
      </c>
      <c r="GJ276" s="17" t="str">
        <f t="shared" ca="1" si="524"/>
        <v/>
      </c>
      <c r="GK276" s="17" t="str">
        <f t="shared" ca="1" si="525"/>
        <v/>
      </c>
      <c r="GL276" s="17" t="str">
        <f t="shared" ca="1" si="526"/>
        <v/>
      </c>
      <c r="GM276" s="17" t="str">
        <f t="shared" ca="1" si="527"/>
        <v/>
      </c>
      <c r="GN276" s="17" t="str">
        <f t="shared" ca="1" si="528"/>
        <v/>
      </c>
      <c r="GO276" s="17" t="str">
        <f t="shared" ca="1" si="529"/>
        <v/>
      </c>
      <c r="GP276" s="17" t="str">
        <f t="shared" ca="1" si="530"/>
        <v/>
      </c>
      <c r="GQ276" s="17" t="str">
        <f t="shared" ca="1" si="531"/>
        <v/>
      </c>
      <c r="GR276" s="17" t="str">
        <f t="shared" ca="1" si="532"/>
        <v/>
      </c>
      <c r="GS276" s="17" t="str">
        <f t="shared" ca="1" si="533"/>
        <v/>
      </c>
      <c r="GT276" s="17" t="str">
        <f t="shared" ca="1" si="534"/>
        <v/>
      </c>
      <c r="GU276" s="17" t="str">
        <f t="shared" ca="1" si="535"/>
        <v/>
      </c>
      <c r="GV276" s="17" t="str">
        <f t="shared" ca="1" si="536"/>
        <v/>
      </c>
      <c r="GW276" s="17" t="str">
        <f t="shared" ca="1" si="537"/>
        <v/>
      </c>
      <c r="GX276" s="17" t="str">
        <f t="shared" ca="1" si="538"/>
        <v/>
      </c>
      <c r="GY276" s="17" t="str">
        <f t="shared" ca="1" si="539"/>
        <v/>
      </c>
      <c r="GZ276" s="17" t="str">
        <f t="shared" ca="1" si="540"/>
        <v/>
      </c>
      <c r="HA276" s="17" t="str">
        <f t="shared" ca="1" si="541"/>
        <v/>
      </c>
      <c r="HB276" s="17" t="str">
        <f t="shared" ca="1" si="542"/>
        <v/>
      </c>
      <c r="HC276" s="17" t="str">
        <f t="shared" ca="1" si="543"/>
        <v/>
      </c>
      <c r="HD276" s="17" t="str">
        <f t="shared" ca="1" si="544"/>
        <v/>
      </c>
      <c r="HE276" s="17" t="str">
        <f t="shared" ca="1" si="545"/>
        <v/>
      </c>
      <c r="HF276" s="17" t="str">
        <f t="shared" ca="1" si="546"/>
        <v/>
      </c>
      <c r="HG276" s="17" t="str">
        <f t="shared" ca="1" si="547"/>
        <v/>
      </c>
      <c r="HH276" s="17" t="str">
        <f t="shared" ca="1" si="548"/>
        <v/>
      </c>
      <c r="HI276" s="17" t="str">
        <f t="shared" ca="1" si="549"/>
        <v/>
      </c>
      <c r="HJ276" s="17" t="str">
        <f t="shared" ca="1" si="550"/>
        <v/>
      </c>
      <c r="HK276" s="17" t="str">
        <f t="shared" ca="1" si="551"/>
        <v/>
      </c>
      <c r="HL276" s="17" t="str">
        <f t="shared" ca="1" si="552"/>
        <v/>
      </c>
      <c r="HM276" s="17" t="str">
        <f t="shared" ca="1" si="553"/>
        <v/>
      </c>
      <c r="HN276" s="17" t="str">
        <f t="shared" ca="1" si="554"/>
        <v/>
      </c>
      <c r="HO276" s="17" t="str">
        <f t="shared" ca="1" si="555"/>
        <v/>
      </c>
      <c r="HP276" s="17" t="str">
        <f t="shared" ca="1" si="556"/>
        <v/>
      </c>
      <c r="HQ276" s="17" t="str">
        <f t="shared" ca="1" si="557"/>
        <v/>
      </c>
      <c r="HR276" s="17" t="str">
        <f t="shared" ca="1" si="558"/>
        <v/>
      </c>
      <c r="HS276" s="17" t="str">
        <f t="shared" ca="1" si="559"/>
        <v/>
      </c>
      <c r="HT276" s="17" t="str">
        <f t="shared" ca="1" si="560"/>
        <v/>
      </c>
      <c r="HU276" s="17" t="str">
        <f t="shared" ca="1" si="561"/>
        <v/>
      </c>
      <c r="HV276" s="17" t="str">
        <f t="shared" ca="1" si="562"/>
        <v/>
      </c>
      <c r="HW276" s="17" t="str">
        <f t="shared" ca="1" si="563"/>
        <v/>
      </c>
      <c r="HX276" s="17" t="str">
        <f t="shared" ca="1" si="564"/>
        <v/>
      </c>
      <c r="HY276" s="17" t="str">
        <f t="shared" ca="1" si="565"/>
        <v/>
      </c>
      <c r="HZ276" s="17" t="str">
        <f t="shared" ca="1" si="566"/>
        <v/>
      </c>
      <c r="IA276" s="17" t="str">
        <f t="shared" ca="1" si="567"/>
        <v/>
      </c>
      <c r="IB276" s="17" t="str">
        <f t="shared" ca="1" si="568"/>
        <v/>
      </c>
      <c r="IC276" s="17" t="str">
        <f t="shared" ca="1" si="569"/>
        <v/>
      </c>
      <c r="ID276" s="17" t="str">
        <f t="shared" ca="1" si="570"/>
        <v/>
      </c>
      <c r="IE276" s="17" t="str">
        <f t="shared" ca="1" si="571"/>
        <v/>
      </c>
      <c r="IF276" s="17" t="str">
        <f t="shared" ca="1" si="572"/>
        <v/>
      </c>
      <c r="IG276" s="17" t="str">
        <f t="shared" ca="1" si="573"/>
        <v/>
      </c>
      <c r="IH276" s="17" t="str">
        <f t="shared" ca="1" si="574"/>
        <v/>
      </c>
      <c r="II276" s="17" t="str">
        <f t="shared" ca="1" si="575"/>
        <v/>
      </c>
      <c r="IJ276" s="17" t="str">
        <f t="shared" ca="1" si="576"/>
        <v/>
      </c>
      <c r="IK276" s="17" t="str">
        <f t="shared" ca="1" si="577"/>
        <v/>
      </c>
      <c r="IL276" s="17" t="str">
        <f t="shared" ca="1" si="578"/>
        <v/>
      </c>
      <c r="IM276" s="17" t="str">
        <f t="shared" ca="1" si="579"/>
        <v/>
      </c>
      <c r="IN276" s="17" t="str">
        <f t="shared" ca="1" si="580"/>
        <v/>
      </c>
      <c r="IO276" s="17" t="str">
        <f t="shared" ca="1" si="581"/>
        <v/>
      </c>
      <c r="IP276" s="17" t="str">
        <f t="shared" ca="1" si="582"/>
        <v/>
      </c>
      <c r="IQ276" s="17" t="str">
        <f t="shared" ca="1" si="583"/>
        <v/>
      </c>
      <c r="IR276" s="17" t="str">
        <f t="shared" ca="1" si="584"/>
        <v/>
      </c>
      <c r="IS276" s="17" t="str">
        <f t="shared" ca="1" si="585"/>
        <v/>
      </c>
      <c r="IT276" s="17" t="str">
        <f t="shared" ca="1" si="586"/>
        <v/>
      </c>
      <c r="IU276" s="17" t="str">
        <f t="shared" ca="1" si="587"/>
        <v/>
      </c>
      <c r="IV276" s="17" t="str">
        <f t="shared" ca="1" si="588"/>
        <v/>
      </c>
      <c r="IW276" s="17" t="str">
        <f t="shared" ca="1" si="589"/>
        <v/>
      </c>
      <c r="IX276" s="17" t="str">
        <f t="shared" ca="1" si="590"/>
        <v/>
      </c>
      <c r="IY276" s="17" t="str">
        <f t="shared" ca="1" si="591"/>
        <v/>
      </c>
      <c r="IZ276" s="17" t="str">
        <f t="shared" ca="1" si="592"/>
        <v/>
      </c>
      <c r="JA276" s="17" t="str">
        <f t="shared" ca="1" si="593"/>
        <v/>
      </c>
      <c r="JB276" s="17" t="str">
        <f t="shared" ca="1" si="594"/>
        <v/>
      </c>
      <c r="JC276" s="17" t="str">
        <f t="shared" ca="1" si="595"/>
        <v/>
      </c>
      <c r="JD276" s="17" t="str">
        <f t="shared" ca="1" si="596"/>
        <v/>
      </c>
      <c r="JE276" s="17" t="str">
        <f t="shared" ca="1" si="597"/>
        <v/>
      </c>
      <c r="JF276" s="17" t="str">
        <f t="shared" ca="1" si="598"/>
        <v/>
      </c>
      <c r="JG276" s="17" t="str">
        <f t="shared" ca="1" si="599"/>
        <v/>
      </c>
      <c r="JH276" s="17" t="str">
        <f t="shared" ca="1" si="600"/>
        <v/>
      </c>
      <c r="JI276" s="17" t="str">
        <f t="shared" ca="1" si="601"/>
        <v/>
      </c>
      <c r="JJ276" s="17" t="str">
        <f t="shared" ca="1" si="602"/>
        <v/>
      </c>
      <c r="JK276" s="17" t="str">
        <f t="shared" ca="1" si="603"/>
        <v/>
      </c>
      <c r="JL276" s="17" t="str">
        <f t="shared" ca="1" si="604"/>
        <v/>
      </c>
      <c r="JM276" s="17" t="str">
        <f t="shared" ca="1" si="605"/>
        <v/>
      </c>
    </row>
    <row r="277" spans="1:273">
      <c r="A277" s="17" t="str">
        <f t="shared" si="606"/>
        <v>\\\0</v>
      </c>
      <c r="B277" s="17" t="str">
        <f t="shared" si="607"/>
        <v>\\\0</v>
      </c>
      <c r="C277" s="17" t="str">
        <f t="shared" si="608"/>
        <v>\\\0</v>
      </c>
      <c r="D277" s="17" t="str">
        <f t="shared" si="609"/>
        <v>\\\0</v>
      </c>
      <c r="E277" s="17" t="str">
        <f t="shared" si="610"/>
        <v>\\\0</v>
      </c>
      <c r="F277" s="17" t="str">
        <f t="shared" si="611"/>
        <v>\\\0</v>
      </c>
      <c r="G277" s="17" t="str">
        <f t="shared" si="612"/>
        <v>\\\0</v>
      </c>
      <c r="H277" s="17" t="str">
        <f t="shared" si="613"/>
        <v>\\\0</v>
      </c>
      <c r="I277" s="17" t="str">
        <f t="shared" si="614"/>
        <v>\\\0</v>
      </c>
      <c r="J277" s="17" t="str">
        <f t="shared" si="615"/>
        <v>\\\0</v>
      </c>
      <c r="K277" s="17" t="str">
        <f t="shared" si="616"/>
        <v>\\\0</v>
      </c>
      <c r="L277" s="17" t="str">
        <f t="shared" si="617"/>
        <v>\\\0</v>
      </c>
      <c r="M277" s="17" t="str">
        <f t="shared" si="618"/>
        <v>\\\0</v>
      </c>
      <c r="N277" s="17" t="str">
        <f t="shared" si="619"/>
        <v>\\\0</v>
      </c>
      <c r="O277" s="17" t="str">
        <f t="shared" si="620"/>
        <v>\\\0</v>
      </c>
      <c r="P277" s="17" t="str">
        <f t="shared" si="621"/>
        <v>\\\0</v>
      </c>
      <c r="R277" s="17" t="str">
        <f t="shared" si="622"/>
        <v>\\</v>
      </c>
      <c r="S277" s="38"/>
      <c r="T277" s="39"/>
      <c r="U277" s="31"/>
      <c r="V277" s="32"/>
      <c r="W277" s="36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35"/>
      <c r="DS277" s="287"/>
      <c r="DT277" s="36"/>
      <c r="DU277" s="37"/>
      <c r="DV277" s="28">
        <f>IF(AND($S277='자료입력 및 결과표시'!$B$6,COUNTIF($W277:$DR277,'자료입력 및 결과표시'!$C$6)&gt;=1),IF(OR('자료입력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DW277" s="28">
        <f>IF(AND($S277='자료입력 및 결과표시'!$B$7,COUNTIF($W277:$DR277,'자료입력 및 결과표시'!$C$7)&gt;=1),IF(OR('자료입력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DX277" s="28">
        <f>IF(AND($S277='자료입력 및 결과표시'!$B$8,COUNTIF($W277:$DR277,'자료입력 및 결과표시'!$C$8)&gt;=1),IF(OR('자료입력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DY277" s="28">
        <f>IF(AND($S277='자료입력 및 결과표시'!$B$9,COUNTIF($W277:$DR277,'자료입력 및 결과표시'!$C$9)&gt;=1),IF(OR('자료입력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DZ277" s="28">
        <f>IF(AND($S277='자료입력 및 결과표시'!$B$10,COUNTIF($W277:$DR277,'자료입력 및 결과표시'!$C$10)&gt;=1),IF(OR('자료입력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A277" s="28">
        <f>IF(AND($S277='자료입력 및 결과표시'!$B$11,COUNTIF($W277:$DR277,'자료입력 및 결과표시'!$C$11)&gt;=1),IF(OR('자료입력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B277" s="28">
        <f>IF(AND($S277='자료입력 및 결과표시'!$B$12,COUNTIF($W277:$DR277,'자료입력 및 결과표시'!$C$12)&gt;=1),IF(OR('자료입력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C277" s="28">
        <f>IF(AND($S277='자료입력 및 결과표시'!$B$13,COUNTIF($W277:$DR277,'자료입력 및 결과표시'!$C$13)&gt;=1),IF(OR('자료입력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D277" s="28">
        <f>IF(AND($S277='자료입력 및 결과표시'!$B$14,COUNTIF($W277:$DR277,'자료입력 및 결과표시'!$C$14)&gt;=1),IF(OR('자료입력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E277" s="28">
        <f>IF(AND($S277='자료입력 및 결과표시'!$B$15,COUNTIF($W277:$DR277,'자료입력 및 결과표시'!$C$15)&gt;=1),IF(OR('자료입력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F277" s="28">
        <f>IF(AND($S277='자료입력 및 결과표시'!$B$16,COUNTIF($W277:$DR277,'자료입력 및 결과표시'!$C$16)&gt;=1),IF(OR('자료입력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G277" s="28">
        <f>IF(AND($S277='자료입력 및 결과표시'!$B$17,COUNTIF($W277:$DR277,'자료입력 및 결과표시'!$C$17)&gt;=1),IF(OR('자료입력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H277" s="28">
        <f>IF(AND($S277='자료입력 및 결과표시'!$B$18,COUNTIF($W277:$DR277,'자료입력 및 결과표시'!$C$18)&gt;=1),IF(OR('자료입력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I277" s="28">
        <f>IF(AND($S277='자료입력 및 결과표시'!$B$19,COUNTIF($W277:$DR277,'자료입력 및 결과표시'!$C$19)&gt;=1),IF(OR('자료입력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J277" s="28">
        <f>IF(AND($S277='자료입력 및 결과표시'!$B$20,COUNTIF($W277:$DR277,'자료입력 및 결과표시'!$C$20)&gt;=1),IF(OR('자료입력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K277" s="28">
        <f>IF(AND($S277='자료입력 및 결과표시'!$B$21,COUNTIF($W277:$DR277,'자료입력 및 결과표시'!$C$21)&gt;=1),IF(OR('자료입력 및 결과표시'!$B$4+90&gt;=$V277,'자료입력 및 결과표시'!$B$4&lt;$U277),0,IF($V277-'자료입력 및 결과표시'!$B$4-90&gt;='자료입력 및 결과표시'!$E$4,'자료입력 및 결과표시'!$E$4,$V277-'자료입력 및 결과표시'!$B$4-90)),0)</f>
        <v>0</v>
      </c>
      <c r="EL277" s="17">
        <f>IF(AND(S277='자료입력 및 결과표시'!$B$6,COUNTIF('업무중복도(데이터 입력)'!$W277:$DR277,'자료입력 및 결과표시'!$C$6)&gt;=1),1,0)</f>
        <v>0</v>
      </c>
      <c r="EM277" s="17">
        <f>IF(AND(S277='자료입력 및 결과표시'!$B$7,COUNTIF('업무중복도(데이터 입력)'!$W277:$DR277,'자료입력 및 결과표시'!$C$7)&gt;=1),2,0)</f>
        <v>0</v>
      </c>
      <c r="EN277" s="17">
        <f>IF(AND(S277='자료입력 및 결과표시'!$B$8,COUNTIF('업무중복도(데이터 입력)'!$W277:$DR277,'자료입력 및 결과표시'!$C$8)&gt;=1),3,0)</f>
        <v>0</v>
      </c>
      <c r="EO277" s="17">
        <f>IF(AND(S277='자료입력 및 결과표시'!$B$9,COUNTIF('업무중복도(데이터 입력)'!$W277:$DR277,'자료입력 및 결과표시'!$C$9)&gt;=1),4,0)</f>
        <v>0</v>
      </c>
      <c r="EP277" s="17">
        <f>IF(AND(S277='자료입력 및 결과표시'!$B$10,COUNTIF('업무중복도(데이터 입력)'!$W277:$DR277,'자료입력 및 결과표시'!$C$10)&gt;=1),5,0)</f>
        <v>0</v>
      </c>
      <c r="EQ277" s="17">
        <f>IF(AND(S277='자료입력 및 결과표시'!$B$11,COUNTIF('업무중복도(데이터 입력)'!$W277:$DR277,'자료입력 및 결과표시'!$C$11)&gt;=1),6,0)</f>
        <v>0</v>
      </c>
      <c r="ER277" s="17">
        <f>IF(AND(S277='자료입력 및 결과표시'!$B$12,COUNTIF('업무중복도(데이터 입력)'!$W277:$DR277,'자료입력 및 결과표시'!$C$12)&gt;=1),7,0)</f>
        <v>0</v>
      </c>
      <c r="ES277" s="17">
        <f>IF(AND(S277='자료입력 및 결과표시'!$B$13,COUNTIF('업무중복도(데이터 입력)'!$W277:$DR277,'자료입력 및 결과표시'!$C$13)&gt;=1),8,0)</f>
        <v>0</v>
      </c>
      <c r="ET277" s="17">
        <f>IF(AND(S277='자료입력 및 결과표시'!$B$14,COUNTIF('업무중복도(데이터 입력)'!$W277:$DR277,'자료입력 및 결과표시'!$C$14)&gt;=1),9,0)</f>
        <v>0</v>
      </c>
      <c r="EU277" s="17">
        <f>IF(AND(S277='자료입력 및 결과표시'!$B$15,COUNTIF('업무중복도(데이터 입력)'!$W277:$DR277,'자료입력 및 결과표시'!$C$15)&gt;=1),10,0)</f>
        <v>0</v>
      </c>
      <c r="EV277" s="17">
        <f>IF(AND(S277='자료입력 및 결과표시'!$B$16,COUNTIF('업무중복도(데이터 입력)'!$W277:$DR277,'자료입력 및 결과표시'!$C$16)&gt;=1),11,0)</f>
        <v>0</v>
      </c>
      <c r="EW277" s="17">
        <f>IF(AND(S277='자료입력 및 결과표시'!$B$17,COUNTIF('업무중복도(데이터 입력)'!$W277:$DR277,'자료입력 및 결과표시'!$C$17)&gt;=1),12,0)</f>
        <v>0</v>
      </c>
      <c r="EX277" s="17">
        <f>IF(AND(S277='자료입력 및 결과표시'!$B$18,COUNTIF('업무중복도(데이터 입력)'!$W277:$DR277,'자료입력 및 결과표시'!$C$18)&gt;=1),13,0)</f>
        <v>0</v>
      </c>
      <c r="EY277" s="17">
        <f>IF(AND(S277='자료입력 및 결과표시'!$B$19,COUNTIF('업무중복도(데이터 입력)'!$W277:$DR277,'자료입력 및 결과표시'!$C$19)&gt;=1),14,0)</f>
        <v>0</v>
      </c>
      <c r="EZ277" s="17">
        <f>IF(AND(S277='자료입력 및 결과표시'!$B$20,COUNTIF('업무중복도(데이터 입력)'!$W277:$DR277,'자료입력 및 결과표시'!$C$20)&gt;=1),15,0)</f>
        <v>0</v>
      </c>
      <c r="FA277" s="17">
        <f>IF(AND(S277='자료입력 및 결과표시'!$B$21,COUNTIF('업무중복도(데이터 입력)'!$W277:$DR277,'자료입력 및 결과표시'!$C$21)&gt;=1),16,0)</f>
        <v>0</v>
      </c>
      <c r="FD277" s="270" t="str">
        <f ca="1">IFERROR(MATCH('자료입력 및 결과표시'!$C$62,OFFSET($R$3,$FD276,,1000),0)+$FD276,"")</f>
        <v/>
      </c>
      <c r="FE277" s="271" t="str">
        <f t="shared" ca="1" si="623"/>
        <v/>
      </c>
      <c r="FK277" s="17">
        <f t="shared" si="624"/>
        <v>0</v>
      </c>
      <c r="FO277"/>
      <c r="FP277" s="17" t="str">
        <f t="shared" ca="1" si="625"/>
        <v/>
      </c>
      <c r="FQ277" s="270" t="str">
        <f ca="1">IFERROR(MATCH('자료입력 및 결과표시'!$C$62,OFFSET($R$3,$FQ276,,1000),0)+$FQ276,"")</f>
        <v/>
      </c>
      <c r="FR277" s="17" t="str">
        <f t="shared" ca="1" si="506"/>
        <v/>
      </c>
      <c r="FS277" s="17" t="str">
        <f t="shared" ca="1" si="507"/>
        <v/>
      </c>
      <c r="FT277" s="17" t="str">
        <f t="shared" ca="1" si="508"/>
        <v/>
      </c>
      <c r="FU277" s="17" t="str">
        <f t="shared" ca="1" si="509"/>
        <v/>
      </c>
      <c r="FV277" s="17" t="str">
        <f t="shared" ca="1" si="510"/>
        <v/>
      </c>
      <c r="FW277" s="17" t="str">
        <f t="shared" ca="1" si="511"/>
        <v/>
      </c>
      <c r="FX277" s="17" t="str">
        <f t="shared" ca="1" si="512"/>
        <v/>
      </c>
      <c r="FY277" s="17" t="str">
        <f t="shared" ca="1" si="513"/>
        <v/>
      </c>
      <c r="FZ277" s="17" t="str">
        <f t="shared" ca="1" si="514"/>
        <v/>
      </c>
      <c r="GA277" s="17" t="str">
        <f t="shared" ca="1" si="515"/>
        <v/>
      </c>
      <c r="GB277" s="17" t="str">
        <f t="shared" ca="1" si="516"/>
        <v/>
      </c>
      <c r="GC277" s="17" t="str">
        <f t="shared" ca="1" si="517"/>
        <v/>
      </c>
      <c r="GD277" s="17" t="str">
        <f t="shared" ca="1" si="518"/>
        <v/>
      </c>
      <c r="GE277" s="17" t="str">
        <f t="shared" ca="1" si="519"/>
        <v/>
      </c>
      <c r="GF277" s="17" t="str">
        <f t="shared" ca="1" si="520"/>
        <v/>
      </c>
      <c r="GG277" s="17" t="str">
        <f t="shared" ca="1" si="521"/>
        <v/>
      </c>
      <c r="GH277" s="17" t="str">
        <f t="shared" ca="1" si="522"/>
        <v/>
      </c>
      <c r="GI277" s="17" t="str">
        <f t="shared" ca="1" si="523"/>
        <v/>
      </c>
      <c r="GJ277" s="17" t="str">
        <f t="shared" ca="1" si="524"/>
        <v/>
      </c>
      <c r="GK277" s="17" t="str">
        <f t="shared" ca="1" si="525"/>
        <v/>
      </c>
      <c r="GL277" s="17" t="str">
        <f t="shared" ca="1" si="526"/>
        <v/>
      </c>
      <c r="GM277" s="17" t="str">
        <f t="shared" ca="1" si="527"/>
        <v/>
      </c>
      <c r="GN277" s="17" t="str">
        <f t="shared" ca="1" si="528"/>
        <v/>
      </c>
      <c r="GO277" s="17" t="str">
        <f t="shared" ca="1" si="529"/>
        <v/>
      </c>
      <c r="GP277" s="17" t="str">
        <f t="shared" ca="1" si="530"/>
        <v/>
      </c>
      <c r="GQ277" s="17" t="str">
        <f t="shared" ca="1" si="531"/>
        <v/>
      </c>
      <c r="GR277" s="17" t="str">
        <f t="shared" ca="1" si="532"/>
        <v/>
      </c>
      <c r="GS277" s="17" t="str">
        <f t="shared" ca="1" si="533"/>
        <v/>
      </c>
      <c r="GT277" s="17" t="str">
        <f t="shared" ca="1" si="534"/>
        <v/>
      </c>
      <c r="GU277" s="17" t="str">
        <f t="shared" ca="1" si="535"/>
        <v/>
      </c>
      <c r="GV277" s="17" t="str">
        <f t="shared" ca="1" si="536"/>
        <v/>
      </c>
      <c r="GW277" s="17" t="str">
        <f t="shared" ca="1" si="537"/>
        <v/>
      </c>
      <c r="GX277" s="17" t="str">
        <f t="shared" ca="1" si="538"/>
        <v/>
      </c>
      <c r="GY277" s="17" t="str">
        <f t="shared" ca="1" si="539"/>
        <v/>
      </c>
      <c r="GZ277" s="17" t="str">
        <f t="shared" ca="1" si="540"/>
        <v/>
      </c>
      <c r="HA277" s="17" t="str">
        <f t="shared" ca="1" si="541"/>
        <v/>
      </c>
      <c r="HB277" s="17" t="str">
        <f t="shared" ca="1" si="542"/>
        <v/>
      </c>
      <c r="HC277" s="17" t="str">
        <f t="shared" ca="1" si="543"/>
        <v/>
      </c>
      <c r="HD277" s="17" t="str">
        <f t="shared" ca="1" si="544"/>
        <v/>
      </c>
      <c r="HE277" s="17" t="str">
        <f t="shared" ca="1" si="545"/>
        <v/>
      </c>
      <c r="HF277" s="17" t="str">
        <f t="shared" ca="1" si="546"/>
        <v/>
      </c>
      <c r="HG277" s="17" t="str">
        <f t="shared" ca="1" si="547"/>
        <v/>
      </c>
      <c r="HH277" s="17" t="str">
        <f t="shared" ca="1" si="548"/>
        <v/>
      </c>
      <c r="HI277" s="17" t="str">
        <f t="shared" ca="1" si="549"/>
        <v/>
      </c>
      <c r="HJ277" s="17" t="str">
        <f t="shared" ca="1" si="550"/>
        <v/>
      </c>
      <c r="HK277" s="17" t="str">
        <f t="shared" ca="1" si="551"/>
        <v/>
      </c>
      <c r="HL277" s="17" t="str">
        <f t="shared" ca="1" si="552"/>
        <v/>
      </c>
      <c r="HM277" s="17" t="str">
        <f t="shared" ca="1" si="553"/>
        <v/>
      </c>
      <c r="HN277" s="17" t="str">
        <f t="shared" ca="1" si="554"/>
        <v/>
      </c>
      <c r="HO277" s="17" t="str">
        <f t="shared" ca="1" si="555"/>
        <v/>
      </c>
      <c r="HP277" s="17" t="str">
        <f t="shared" ca="1" si="556"/>
        <v/>
      </c>
      <c r="HQ277" s="17" t="str">
        <f t="shared" ca="1" si="557"/>
        <v/>
      </c>
      <c r="HR277" s="17" t="str">
        <f t="shared" ca="1" si="558"/>
        <v/>
      </c>
      <c r="HS277" s="17" t="str">
        <f t="shared" ca="1" si="559"/>
        <v/>
      </c>
      <c r="HT277" s="17" t="str">
        <f t="shared" ca="1" si="560"/>
        <v/>
      </c>
      <c r="HU277" s="17" t="str">
        <f t="shared" ca="1" si="561"/>
        <v/>
      </c>
      <c r="HV277" s="17" t="str">
        <f t="shared" ca="1" si="562"/>
        <v/>
      </c>
      <c r="HW277" s="17" t="str">
        <f t="shared" ca="1" si="563"/>
        <v/>
      </c>
      <c r="HX277" s="17" t="str">
        <f t="shared" ca="1" si="564"/>
        <v/>
      </c>
      <c r="HY277" s="17" t="str">
        <f t="shared" ca="1" si="565"/>
        <v/>
      </c>
      <c r="HZ277" s="17" t="str">
        <f t="shared" ca="1" si="566"/>
        <v/>
      </c>
      <c r="IA277" s="17" t="str">
        <f t="shared" ca="1" si="567"/>
        <v/>
      </c>
      <c r="IB277" s="17" t="str">
        <f t="shared" ca="1" si="568"/>
        <v/>
      </c>
      <c r="IC277" s="17" t="str">
        <f t="shared" ca="1" si="569"/>
        <v/>
      </c>
      <c r="ID277" s="17" t="str">
        <f t="shared" ca="1" si="570"/>
        <v/>
      </c>
      <c r="IE277" s="17" t="str">
        <f t="shared" ca="1" si="571"/>
        <v/>
      </c>
      <c r="IF277" s="17" t="str">
        <f t="shared" ca="1" si="572"/>
        <v/>
      </c>
      <c r="IG277" s="17" t="str">
        <f t="shared" ca="1" si="573"/>
        <v/>
      </c>
      <c r="IH277" s="17" t="str">
        <f t="shared" ca="1" si="574"/>
        <v/>
      </c>
      <c r="II277" s="17" t="str">
        <f t="shared" ca="1" si="575"/>
        <v/>
      </c>
      <c r="IJ277" s="17" t="str">
        <f t="shared" ca="1" si="576"/>
        <v/>
      </c>
      <c r="IK277" s="17" t="str">
        <f t="shared" ca="1" si="577"/>
        <v/>
      </c>
      <c r="IL277" s="17" t="str">
        <f t="shared" ca="1" si="578"/>
        <v/>
      </c>
      <c r="IM277" s="17" t="str">
        <f t="shared" ca="1" si="579"/>
        <v/>
      </c>
      <c r="IN277" s="17" t="str">
        <f t="shared" ca="1" si="580"/>
        <v/>
      </c>
      <c r="IO277" s="17" t="str">
        <f t="shared" ca="1" si="581"/>
        <v/>
      </c>
      <c r="IP277" s="17" t="str">
        <f t="shared" ca="1" si="582"/>
        <v/>
      </c>
      <c r="IQ277" s="17" t="str">
        <f t="shared" ca="1" si="583"/>
        <v/>
      </c>
      <c r="IR277" s="17" t="str">
        <f t="shared" ca="1" si="584"/>
        <v/>
      </c>
      <c r="IS277" s="17" t="str">
        <f t="shared" ca="1" si="585"/>
        <v/>
      </c>
      <c r="IT277" s="17" t="str">
        <f t="shared" ca="1" si="586"/>
        <v/>
      </c>
      <c r="IU277" s="17" t="str">
        <f t="shared" ca="1" si="587"/>
        <v/>
      </c>
      <c r="IV277" s="17" t="str">
        <f t="shared" ca="1" si="588"/>
        <v/>
      </c>
      <c r="IW277" s="17" t="str">
        <f t="shared" ca="1" si="589"/>
        <v/>
      </c>
      <c r="IX277" s="17" t="str">
        <f t="shared" ca="1" si="590"/>
        <v/>
      </c>
      <c r="IY277" s="17" t="str">
        <f t="shared" ca="1" si="591"/>
        <v/>
      </c>
      <c r="IZ277" s="17" t="str">
        <f t="shared" ca="1" si="592"/>
        <v/>
      </c>
      <c r="JA277" s="17" t="str">
        <f t="shared" ca="1" si="593"/>
        <v/>
      </c>
      <c r="JB277" s="17" t="str">
        <f t="shared" ca="1" si="594"/>
        <v/>
      </c>
      <c r="JC277" s="17" t="str">
        <f t="shared" ca="1" si="595"/>
        <v/>
      </c>
      <c r="JD277" s="17" t="str">
        <f t="shared" ca="1" si="596"/>
        <v/>
      </c>
      <c r="JE277" s="17" t="str">
        <f t="shared" ca="1" si="597"/>
        <v/>
      </c>
      <c r="JF277" s="17" t="str">
        <f t="shared" ca="1" si="598"/>
        <v/>
      </c>
      <c r="JG277" s="17" t="str">
        <f t="shared" ca="1" si="599"/>
        <v/>
      </c>
      <c r="JH277" s="17" t="str">
        <f t="shared" ca="1" si="600"/>
        <v/>
      </c>
      <c r="JI277" s="17" t="str">
        <f t="shared" ca="1" si="601"/>
        <v/>
      </c>
      <c r="JJ277" s="17" t="str">
        <f t="shared" ca="1" si="602"/>
        <v/>
      </c>
      <c r="JK277" s="17" t="str">
        <f t="shared" ca="1" si="603"/>
        <v/>
      </c>
      <c r="JL277" s="17" t="str">
        <f t="shared" ca="1" si="604"/>
        <v/>
      </c>
      <c r="JM277" s="17" t="str">
        <f t="shared" ca="1" si="605"/>
        <v/>
      </c>
    </row>
    <row r="278" spans="1:273">
      <c r="A278" s="17" t="str">
        <f t="shared" si="606"/>
        <v>\\\0</v>
      </c>
      <c r="B278" s="17" t="str">
        <f t="shared" si="607"/>
        <v>\\\0</v>
      </c>
      <c r="C278" s="17" t="str">
        <f t="shared" si="608"/>
        <v>\\\0</v>
      </c>
      <c r="D278" s="17" t="str">
        <f t="shared" si="609"/>
        <v>\\\0</v>
      </c>
      <c r="E278" s="17" t="str">
        <f t="shared" si="610"/>
        <v>\\\0</v>
      </c>
      <c r="F278" s="17" t="str">
        <f t="shared" si="611"/>
        <v>\\\0</v>
      </c>
      <c r="G278" s="17" t="str">
        <f t="shared" si="612"/>
        <v>\\\0</v>
      </c>
      <c r="H278" s="17" t="str">
        <f t="shared" si="613"/>
        <v>\\\0</v>
      </c>
      <c r="I278" s="17" t="str">
        <f t="shared" si="614"/>
        <v>\\\0</v>
      </c>
      <c r="J278" s="17" t="str">
        <f t="shared" si="615"/>
        <v>\\\0</v>
      </c>
      <c r="K278" s="17" t="str">
        <f t="shared" si="616"/>
        <v>\\\0</v>
      </c>
      <c r="L278" s="17" t="str">
        <f t="shared" si="617"/>
        <v>\\\0</v>
      </c>
      <c r="M278" s="17" t="str">
        <f t="shared" si="618"/>
        <v>\\\0</v>
      </c>
      <c r="N278" s="17" t="str">
        <f t="shared" si="619"/>
        <v>\\\0</v>
      </c>
      <c r="O278" s="17" t="str">
        <f t="shared" si="620"/>
        <v>\\\0</v>
      </c>
      <c r="P278" s="17" t="str">
        <f t="shared" si="621"/>
        <v>\\\0</v>
      </c>
      <c r="R278" s="17" t="str">
        <f t="shared" si="622"/>
        <v>\\</v>
      </c>
      <c r="S278" s="38"/>
      <c r="T278" s="39"/>
      <c r="U278" s="31"/>
      <c r="V278" s="32"/>
      <c r="W278" s="36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35"/>
      <c r="DS278" s="287"/>
      <c r="DT278" s="36"/>
      <c r="DU278" s="37"/>
      <c r="DV278" s="28">
        <f>IF(AND($S278='자료입력 및 결과표시'!$B$6,COUNTIF($W278:$DR278,'자료입력 및 결과표시'!$C$6)&gt;=1),IF(OR('자료입력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DW278" s="28">
        <f>IF(AND($S278='자료입력 및 결과표시'!$B$7,COUNTIF($W278:$DR278,'자료입력 및 결과표시'!$C$7)&gt;=1),IF(OR('자료입력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DX278" s="28">
        <f>IF(AND($S278='자료입력 및 결과표시'!$B$8,COUNTIF($W278:$DR278,'자료입력 및 결과표시'!$C$8)&gt;=1),IF(OR('자료입력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DY278" s="28">
        <f>IF(AND($S278='자료입력 및 결과표시'!$B$9,COUNTIF($W278:$DR278,'자료입력 및 결과표시'!$C$9)&gt;=1),IF(OR('자료입력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DZ278" s="28">
        <f>IF(AND($S278='자료입력 및 결과표시'!$B$10,COUNTIF($W278:$DR278,'자료입력 및 결과표시'!$C$10)&gt;=1),IF(OR('자료입력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A278" s="28">
        <f>IF(AND($S278='자료입력 및 결과표시'!$B$11,COUNTIF($W278:$DR278,'자료입력 및 결과표시'!$C$11)&gt;=1),IF(OR('자료입력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B278" s="28">
        <f>IF(AND($S278='자료입력 및 결과표시'!$B$12,COUNTIF($W278:$DR278,'자료입력 및 결과표시'!$C$12)&gt;=1),IF(OR('자료입력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C278" s="28">
        <f>IF(AND($S278='자료입력 및 결과표시'!$B$13,COUNTIF($W278:$DR278,'자료입력 및 결과표시'!$C$13)&gt;=1),IF(OR('자료입력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D278" s="28">
        <f>IF(AND($S278='자료입력 및 결과표시'!$B$14,COUNTIF($W278:$DR278,'자료입력 및 결과표시'!$C$14)&gt;=1),IF(OR('자료입력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E278" s="28">
        <f>IF(AND($S278='자료입력 및 결과표시'!$B$15,COUNTIF($W278:$DR278,'자료입력 및 결과표시'!$C$15)&gt;=1),IF(OR('자료입력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F278" s="28">
        <f>IF(AND($S278='자료입력 및 결과표시'!$B$16,COUNTIF($W278:$DR278,'자료입력 및 결과표시'!$C$16)&gt;=1),IF(OR('자료입력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G278" s="28">
        <f>IF(AND($S278='자료입력 및 결과표시'!$B$17,COUNTIF($W278:$DR278,'자료입력 및 결과표시'!$C$17)&gt;=1),IF(OR('자료입력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H278" s="28">
        <f>IF(AND($S278='자료입력 및 결과표시'!$B$18,COUNTIF($W278:$DR278,'자료입력 및 결과표시'!$C$18)&gt;=1),IF(OR('자료입력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I278" s="28">
        <f>IF(AND($S278='자료입력 및 결과표시'!$B$19,COUNTIF($W278:$DR278,'자료입력 및 결과표시'!$C$19)&gt;=1),IF(OR('자료입력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J278" s="28">
        <f>IF(AND($S278='자료입력 및 결과표시'!$B$20,COUNTIF($W278:$DR278,'자료입력 및 결과표시'!$C$20)&gt;=1),IF(OR('자료입력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K278" s="28">
        <f>IF(AND($S278='자료입력 및 결과표시'!$B$21,COUNTIF($W278:$DR278,'자료입력 및 결과표시'!$C$21)&gt;=1),IF(OR('자료입력 및 결과표시'!$B$4+90&gt;=$V278,'자료입력 및 결과표시'!$B$4&lt;$U278),0,IF($V278-'자료입력 및 결과표시'!$B$4-90&gt;='자료입력 및 결과표시'!$E$4,'자료입력 및 결과표시'!$E$4,$V278-'자료입력 및 결과표시'!$B$4-90)),0)</f>
        <v>0</v>
      </c>
      <c r="EL278" s="17">
        <f>IF(AND(S278='자료입력 및 결과표시'!$B$6,COUNTIF('업무중복도(데이터 입력)'!$W278:$DR278,'자료입력 및 결과표시'!$C$6)&gt;=1),1,0)</f>
        <v>0</v>
      </c>
      <c r="EM278" s="17">
        <f>IF(AND(S278='자료입력 및 결과표시'!$B$7,COUNTIF('업무중복도(데이터 입력)'!$W278:$DR278,'자료입력 및 결과표시'!$C$7)&gt;=1),2,0)</f>
        <v>0</v>
      </c>
      <c r="EN278" s="17">
        <f>IF(AND(S278='자료입력 및 결과표시'!$B$8,COUNTIF('업무중복도(데이터 입력)'!$W278:$DR278,'자료입력 및 결과표시'!$C$8)&gt;=1),3,0)</f>
        <v>0</v>
      </c>
      <c r="EO278" s="17">
        <f>IF(AND(S278='자료입력 및 결과표시'!$B$9,COUNTIF('업무중복도(데이터 입력)'!$W278:$DR278,'자료입력 및 결과표시'!$C$9)&gt;=1),4,0)</f>
        <v>0</v>
      </c>
      <c r="EP278" s="17">
        <f>IF(AND(S278='자료입력 및 결과표시'!$B$10,COUNTIF('업무중복도(데이터 입력)'!$W278:$DR278,'자료입력 및 결과표시'!$C$10)&gt;=1),5,0)</f>
        <v>0</v>
      </c>
      <c r="EQ278" s="17">
        <f>IF(AND(S278='자료입력 및 결과표시'!$B$11,COUNTIF('업무중복도(데이터 입력)'!$W278:$DR278,'자료입력 및 결과표시'!$C$11)&gt;=1),6,0)</f>
        <v>0</v>
      </c>
      <c r="ER278" s="17">
        <f>IF(AND(S278='자료입력 및 결과표시'!$B$12,COUNTIF('업무중복도(데이터 입력)'!$W278:$DR278,'자료입력 및 결과표시'!$C$12)&gt;=1),7,0)</f>
        <v>0</v>
      </c>
      <c r="ES278" s="17">
        <f>IF(AND(S278='자료입력 및 결과표시'!$B$13,COUNTIF('업무중복도(데이터 입력)'!$W278:$DR278,'자료입력 및 결과표시'!$C$13)&gt;=1),8,0)</f>
        <v>0</v>
      </c>
      <c r="ET278" s="17">
        <f>IF(AND(S278='자료입력 및 결과표시'!$B$14,COUNTIF('업무중복도(데이터 입력)'!$W278:$DR278,'자료입력 및 결과표시'!$C$14)&gt;=1),9,0)</f>
        <v>0</v>
      </c>
      <c r="EU278" s="17">
        <f>IF(AND(S278='자료입력 및 결과표시'!$B$15,COUNTIF('업무중복도(데이터 입력)'!$W278:$DR278,'자료입력 및 결과표시'!$C$15)&gt;=1),10,0)</f>
        <v>0</v>
      </c>
      <c r="EV278" s="17">
        <f>IF(AND(S278='자료입력 및 결과표시'!$B$16,COUNTIF('업무중복도(데이터 입력)'!$W278:$DR278,'자료입력 및 결과표시'!$C$16)&gt;=1),11,0)</f>
        <v>0</v>
      </c>
      <c r="EW278" s="17">
        <f>IF(AND(S278='자료입력 및 결과표시'!$B$17,COUNTIF('업무중복도(데이터 입력)'!$W278:$DR278,'자료입력 및 결과표시'!$C$17)&gt;=1),12,0)</f>
        <v>0</v>
      </c>
      <c r="EX278" s="17">
        <f>IF(AND(S278='자료입력 및 결과표시'!$B$18,COUNTIF('업무중복도(데이터 입력)'!$W278:$DR278,'자료입력 및 결과표시'!$C$18)&gt;=1),13,0)</f>
        <v>0</v>
      </c>
      <c r="EY278" s="17">
        <f>IF(AND(S278='자료입력 및 결과표시'!$B$19,COUNTIF('업무중복도(데이터 입력)'!$W278:$DR278,'자료입력 및 결과표시'!$C$19)&gt;=1),14,0)</f>
        <v>0</v>
      </c>
      <c r="EZ278" s="17">
        <f>IF(AND(S278='자료입력 및 결과표시'!$B$20,COUNTIF('업무중복도(데이터 입력)'!$W278:$DR278,'자료입력 및 결과표시'!$C$20)&gt;=1),15,0)</f>
        <v>0</v>
      </c>
      <c r="FA278" s="17">
        <f>IF(AND(S278='자료입력 및 결과표시'!$B$21,COUNTIF('업무중복도(데이터 입력)'!$W278:$DR278,'자료입력 및 결과표시'!$C$21)&gt;=1),16,0)</f>
        <v>0</v>
      </c>
      <c r="FD278" s="270" t="str">
        <f ca="1">IFERROR(MATCH('자료입력 및 결과표시'!$C$62,OFFSET($R$3,$FD277,,1000),0)+$FD277,"")</f>
        <v/>
      </c>
      <c r="FE278" s="271" t="str">
        <f t="shared" ca="1" si="623"/>
        <v/>
      </c>
      <c r="FK278" s="17">
        <f t="shared" si="624"/>
        <v>0</v>
      </c>
      <c r="FO278"/>
      <c r="FP278" s="17" t="str">
        <f t="shared" ca="1" si="625"/>
        <v/>
      </c>
      <c r="FQ278" s="270" t="str">
        <f ca="1">IFERROR(MATCH('자료입력 및 결과표시'!$C$62,OFFSET($R$3,$FQ277,,1000),0)+$FQ277,"")</f>
        <v/>
      </c>
      <c r="FR278" s="17" t="str">
        <f t="shared" ca="1" si="506"/>
        <v/>
      </c>
      <c r="FS278" s="17" t="str">
        <f t="shared" ca="1" si="507"/>
        <v/>
      </c>
      <c r="FT278" s="17" t="str">
        <f t="shared" ca="1" si="508"/>
        <v/>
      </c>
      <c r="FU278" s="17" t="str">
        <f t="shared" ca="1" si="509"/>
        <v/>
      </c>
      <c r="FV278" s="17" t="str">
        <f t="shared" ca="1" si="510"/>
        <v/>
      </c>
      <c r="FW278" s="17" t="str">
        <f t="shared" ca="1" si="511"/>
        <v/>
      </c>
      <c r="FX278" s="17" t="str">
        <f t="shared" ca="1" si="512"/>
        <v/>
      </c>
      <c r="FY278" s="17" t="str">
        <f t="shared" ca="1" si="513"/>
        <v/>
      </c>
      <c r="FZ278" s="17" t="str">
        <f t="shared" ca="1" si="514"/>
        <v/>
      </c>
      <c r="GA278" s="17" t="str">
        <f t="shared" ca="1" si="515"/>
        <v/>
      </c>
      <c r="GB278" s="17" t="str">
        <f t="shared" ca="1" si="516"/>
        <v/>
      </c>
      <c r="GC278" s="17" t="str">
        <f t="shared" ca="1" si="517"/>
        <v/>
      </c>
      <c r="GD278" s="17" t="str">
        <f t="shared" ca="1" si="518"/>
        <v/>
      </c>
      <c r="GE278" s="17" t="str">
        <f t="shared" ca="1" si="519"/>
        <v/>
      </c>
      <c r="GF278" s="17" t="str">
        <f t="shared" ca="1" si="520"/>
        <v/>
      </c>
      <c r="GG278" s="17" t="str">
        <f t="shared" ca="1" si="521"/>
        <v/>
      </c>
      <c r="GH278" s="17" t="str">
        <f t="shared" ca="1" si="522"/>
        <v/>
      </c>
      <c r="GI278" s="17" t="str">
        <f t="shared" ca="1" si="523"/>
        <v/>
      </c>
      <c r="GJ278" s="17" t="str">
        <f t="shared" ca="1" si="524"/>
        <v/>
      </c>
      <c r="GK278" s="17" t="str">
        <f t="shared" ca="1" si="525"/>
        <v/>
      </c>
      <c r="GL278" s="17" t="str">
        <f t="shared" ca="1" si="526"/>
        <v/>
      </c>
      <c r="GM278" s="17" t="str">
        <f t="shared" ca="1" si="527"/>
        <v/>
      </c>
      <c r="GN278" s="17" t="str">
        <f t="shared" ca="1" si="528"/>
        <v/>
      </c>
      <c r="GO278" s="17" t="str">
        <f t="shared" ca="1" si="529"/>
        <v/>
      </c>
      <c r="GP278" s="17" t="str">
        <f t="shared" ca="1" si="530"/>
        <v/>
      </c>
      <c r="GQ278" s="17" t="str">
        <f t="shared" ca="1" si="531"/>
        <v/>
      </c>
      <c r="GR278" s="17" t="str">
        <f t="shared" ca="1" si="532"/>
        <v/>
      </c>
      <c r="GS278" s="17" t="str">
        <f t="shared" ca="1" si="533"/>
        <v/>
      </c>
      <c r="GT278" s="17" t="str">
        <f t="shared" ca="1" si="534"/>
        <v/>
      </c>
      <c r="GU278" s="17" t="str">
        <f t="shared" ca="1" si="535"/>
        <v/>
      </c>
      <c r="GV278" s="17" t="str">
        <f t="shared" ca="1" si="536"/>
        <v/>
      </c>
      <c r="GW278" s="17" t="str">
        <f t="shared" ca="1" si="537"/>
        <v/>
      </c>
      <c r="GX278" s="17" t="str">
        <f t="shared" ca="1" si="538"/>
        <v/>
      </c>
      <c r="GY278" s="17" t="str">
        <f t="shared" ca="1" si="539"/>
        <v/>
      </c>
      <c r="GZ278" s="17" t="str">
        <f t="shared" ca="1" si="540"/>
        <v/>
      </c>
      <c r="HA278" s="17" t="str">
        <f t="shared" ca="1" si="541"/>
        <v/>
      </c>
      <c r="HB278" s="17" t="str">
        <f t="shared" ca="1" si="542"/>
        <v/>
      </c>
      <c r="HC278" s="17" t="str">
        <f t="shared" ca="1" si="543"/>
        <v/>
      </c>
      <c r="HD278" s="17" t="str">
        <f t="shared" ca="1" si="544"/>
        <v/>
      </c>
      <c r="HE278" s="17" t="str">
        <f t="shared" ca="1" si="545"/>
        <v/>
      </c>
      <c r="HF278" s="17" t="str">
        <f t="shared" ca="1" si="546"/>
        <v/>
      </c>
      <c r="HG278" s="17" t="str">
        <f t="shared" ca="1" si="547"/>
        <v/>
      </c>
      <c r="HH278" s="17" t="str">
        <f t="shared" ca="1" si="548"/>
        <v/>
      </c>
      <c r="HI278" s="17" t="str">
        <f t="shared" ca="1" si="549"/>
        <v/>
      </c>
      <c r="HJ278" s="17" t="str">
        <f t="shared" ca="1" si="550"/>
        <v/>
      </c>
      <c r="HK278" s="17" t="str">
        <f t="shared" ca="1" si="551"/>
        <v/>
      </c>
      <c r="HL278" s="17" t="str">
        <f t="shared" ca="1" si="552"/>
        <v/>
      </c>
      <c r="HM278" s="17" t="str">
        <f t="shared" ca="1" si="553"/>
        <v/>
      </c>
      <c r="HN278" s="17" t="str">
        <f t="shared" ca="1" si="554"/>
        <v/>
      </c>
      <c r="HO278" s="17" t="str">
        <f t="shared" ca="1" si="555"/>
        <v/>
      </c>
      <c r="HP278" s="17" t="str">
        <f t="shared" ca="1" si="556"/>
        <v/>
      </c>
      <c r="HQ278" s="17" t="str">
        <f t="shared" ca="1" si="557"/>
        <v/>
      </c>
      <c r="HR278" s="17" t="str">
        <f t="shared" ca="1" si="558"/>
        <v/>
      </c>
      <c r="HS278" s="17" t="str">
        <f t="shared" ca="1" si="559"/>
        <v/>
      </c>
      <c r="HT278" s="17" t="str">
        <f t="shared" ca="1" si="560"/>
        <v/>
      </c>
      <c r="HU278" s="17" t="str">
        <f t="shared" ca="1" si="561"/>
        <v/>
      </c>
      <c r="HV278" s="17" t="str">
        <f t="shared" ca="1" si="562"/>
        <v/>
      </c>
      <c r="HW278" s="17" t="str">
        <f t="shared" ca="1" si="563"/>
        <v/>
      </c>
      <c r="HX278" s="17" t="str">
        <f t="shared" ca="1" si="564"/>
        <v/>
      </c>
      <c r="HY278" s="17" t="str">
        <f t="shared" ca="1" si="565"/>
        <v/>
      </c>
      <c r="HZ278" s="17" t="str">
        <f t="shared" ca="1" si="566"/>
        <v/>
      </c>
      <c r="IA278" s="17" t="str">
        <f t="shared" ca="1" si="567"/>
        <v/>
      </c>
      <c r="IB278" s="17" t="str">
        <f t="shared" ca="1" si="568"/>
        <v/>
      </c>
      <c r="IC278" s="17" t="str">
        <f t="shared" ca="1" si="569"/>
        <v/>
      </c>
      <c r="ID278" s="17" t="str">
        <f t="shared" ca="1" si="570"/>
        <v/>
      </c>
      <c r="IE278" s="17" t="str">
        <f t="shared" ca="1" si="571"/>
        <v/>
      </c>
      <c r="IF278" s="17" t="str">
        <f t="shared" ca="1" si="572"/>
        <v/>
      </c>
      <c r="IG278" s="17" t="str">
        <f t="shared" ca="1" si="573"/>
        <v/>
      </c>
      <c r="IH278" s="17" t="str">
        <f t="shared" ca="1" si="574"/>
        <v/>
      </c>
      <c r="II278" s="17" t="str">
        <f t="shared" ca="1" si="575"/>
        <v/>
      </c>
      <c r="IJ278" s="17" t="str">
        <f t="shared" ca="1" si="576"/>
        <v/>
      </c>
      <c r="IK278" s="17" t="str">
        <f t="shared" ca="1" si="577"/>
        <v/>
      </c>
      <c r="IL278" s="17" t="str">
        <f t="shared" ca="1" si="578"/>
        <v/>
      </c>
      <c r="IM278" s="17" t="str">
        <f t="shared" ca="1" si="579"/>
        <v/>
      </c>
      <c r="IN278" s="17" t="str">
        <f t="shared" ca="1" si="580"/>
        <v/>
      </c>
      <c r="IO278" s="17" t="str">
        <f t="shared" ca="1" si="581"/>
        <v/>
      </c>
      <c r="IP278" s="17" t="str">
        <f t="shared" ca="1" si="582"/>
        <v/>
      </c>
      <c r="IQ278" s="17" t="str">
        <f t="shared" ca="1" si="583"/>
        <v/>
      </c>
      <c r="IR278" s="17" t="str">
        <f t="shared" ca="1" si="584"/>
        <v/>
      </c>
      <c r="IS278" s="17" t="str">
        <f t="shared" ca="1" si="585"/>
        <v/>
      </c>
      <c r="IT278" s="17" t="str">
        <f t="shared" ca="1" si="586"/>
        <v/>
      </c>
      <c r="IU278" s="17" t="str">
        <f t="shared" ca="1" si="587"/>
        <v/>
      </c>
      <c r="IV278" s="17" t="str">
        <f t="shared" ca="1" si="588"/>
        <v/>
      </c>
      <c r="IW278" s="17" t="str">
        <f t="shared" ca="1" si="589"/>
        <v/>
      </c>
      <c r="IX278" s="17" t="str">
        <f t="shared" ca="1" si="590"/>
        <v/>
      </c>
      <c r="IY278" s="17" t="str">
        <f t="shared" ca="1" si="591"/>
        <v/>
      </c>
      <c r="IZ278" s="17" t="str">
        <f t="shared" ca="1" si="592"/>
        <v/>
      </c>
      <c r="JA278" s="17" t="str">
        <f t="shared" ca="1" si="593"/>
        <v/>
      </c>
      <c r="JB278" s="17" t="str">
        <f t="shared" ca="1" si="594"/>
        <v/>
      </c>
      <c r="JC278" s="17" t="str">
        <f t="shared" ca="1" si="595"/>
        <v/>
      </c>
      <c r="JD278" s="17" t="str">
        <f t="shared" ca="1" si="596"/>
        <v/>
      </c>
      <c r="JE278" s="17" t="str">
        <f t="shared" ca="1" si="597"/>
        <v/>
      </c>
      <c r="JF278" s="17" t="str">
        <f t="shared" ca="1" si="598"/>
        <v/>
      </c>
      <c r="JG278" s="17" t="str">
        <f t="shared" ca="1" si="599"/>
        <v/>
      </c>
      <c r="JH278" s="17" t="str">
        <f t="shared" ca="1" si="600"/>
        <v/>
      </c>
      <c r="JI278" s="17" t="str">
        <f t="shared" ca="1" si="601"/>
        <v/>
      </c>
      <c r="JJ278" s="17" t="str">
        <f t="shared" ca="1" si="602"/>
        <v/>
      </c>
      <c r="JK278" s="17" t="str">
        <f t="shared" ca="1" si="603"/>
        <v/>
      </c>
      <c r="JL278" s="17" t="str">
        <f t="shared" ca="1" si="604"/>
        <v/>
      </c>
      <c r="JM278" s="17" t="str">
        <f t="shared" ca="1" si="605"/>
        <v/>
      </c>
    </row>
    <row r="279" spans="1:273">
      <c r="A279" s="17" t="str">
        <f t="shared" si="606"/>
        <v>\\\0</v>
      </c>
      <c r="B279" s="17" t="str">
        <f t="shared" si="607"/>
        <v>\\\0</v>
      </c>
      <c r="C279" s="17" t="str">
        <f t="shared" si="608"/>
        <v>\\\0</v>
      </c>
      <c r="D279" s="17" t="str">
        <f t="shared" si="609"/>
        <v>\\\0</v>
      </c>
      <c r="E279" s="17" t="str">
        <f t="shared" si="610"/>
        <v>\\\0</v>
      </c>
      <c r="F279" s="17" t="str">
        <f t="shared" si="611"/>
        <v>\\\0</v>
      </c>
      <c r="G279" s="17" t="str">
        <f t="shared" si="612"/>
        <v>\\\0</v>
      </c>
      <c r="H279" s="17" t="str">
        <f t="shared" si="613"/>
        <v>\\\0</v>
      </c>
      <c r="I279" s="17" t="str">
        <f t="shared" si="614"/>
        <v>\\\0</v>
      </c>
      <c r="J279" s="17" t="str">
        <f t="shared" si="615"/>
        <v>\\\0</v>
      </c>
      <c r="K279" s="17" t="str">
        <f t="shared" si="616"/>
        <v>\\\0</v>
      </c>
      <c r="L279" s="17" t="str">
        <f t="shared" si="617"/>
        <v>\\\0</v>
      </c>
      <c r="M279" s="17" t="str">
        <f t="shared" si="618"/>
        <v>\\\0</v>
      </c>
      <c r="N279" s="17" t="str">
        <f t="shared" si="619"/>
        <v>\\\0</v>
      </c>
      <c r="O279" s="17" t="str">
        <f t="shared" si="620"/>
        <v>\\\0</v>
      </c>
      <c r="P279" s="17" t="str">
        <f t="shared" si="621"/>
        <v>\\\0</v>
      </c>
      <c r="R279" s="17" t="str">
        <f t="shared" si="622"/>
        <v>\\</v>
      </c>
      <c r="S279" s="38"/>
      <c r="T279" s="39"/>
      <c r="U279" s="31"/>
      <c r="V279" s="32"/>
      <c r="W279" s="36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35"/>
      <c r="DS279" s="287"/>
      <c r="DT279" s="36"/>
      <c r="DU279" s="37"/>
      <c r="DV279" s="28">
        <f>IF(AND($S279='자료입력 및 결과표시'!$B$6,COUNTIF($W279:$DR279,'자료입력 및 결과표시'!$C$6)&gt;=1),IF(OR('자료입력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DW279" s="28">
        <f>IF(AND($S279='자료입력 및 결과표시'!$B$7,COUNTIF($W279:$DR279,'자료입력 및 결과표시'!$C$7)&gt;=1),IF(OR('자료입력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DX279" s="28">
        <f>IF(AND($S279='자료입력 및 결과표시'!$B$8,COUNTIF($W279:$DR279,'자료입력 및 결과표시'!$C$8)&gt;=1),IF(OR('자료입력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DY279" s="28">
        <f>IF(AND($S279='자료입력 및 결과표시'!$B$9,COUNTIF($W279:$DR279,'자료입력 및 결과표시'!$C$9)&gt;=1),IF(OR('자료입력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DZ279" s="28">
        <f>IF(AND($S279='자료입력 및 결과표시'!$B$10,COUNTIF($W279:$DR279,'자료입력 및 결과표시'!$C$10)&gt;=1),IF(OR('자료입력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A279" s="28">
        <f>IF(AND($S279='자료입력 및 결과표시'!$B$11,COUNTIF($W279:$DR279,'자료입력 및 결과표시'!$C$11)&gt;=1),IF(OR('자료입력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B279" s="28">
        <f>IF(AND($S279='자료입력 및 결과표시'!$B$12,COUNTIF($W279:$DR279,'자료입력 및 결과표시'!$C$12)&gt;=1),IF(OR('자료입력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C279" s="28">
        <f>IF(AND($S279='자료입력 및 결과표시'!$B$13,COUNTIF($W279:$DR279,'자료입력 및 결과표시'!$C$13)&gt;=1),IF(OR('자료입력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D279" s="28">
        <f>IF(AND($S279='자료입력 및 결과표시'!$B$14,COUNTIF($W279:$DR279,'자료입력 및 결과표시'!$C$14)&gt;=1),IF(OR('자료입력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E279" s="28">
        <f>IF(AND($S279='자료입력 및 결과표시'!$B$15,COUNTIF($W279:$DR279,'자료입력 및 결과표시'!$C$15)&gt;=1),IF(OR('자료입력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F279" s="28">
        <f>IF(AND($S279='자료입력 및 결과표시'!$B$16,COUNTIF($W279:$DR279,'자료입력 및 결과표시'!$C$16)&gt;=1),IF(OR('자료입력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G279" s="28">
        <f>IF(AND($S279='자료입력 및 결과표시'!$B$17,COUNTIF($W279:$DR279,'자료입력 및 결과표시'!$C$17)&gt;=1),IF(OR('자료입력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H279" s="28">
        <f>IF(AND($S279='자료입력 및 결과표시'!$B$18,COUNTIF($W279:$DR279,'자료입력 및 결과표시'!$C$18)&gt;=1),IF(OR('자료입력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I279" s="28">
        <f>IF(AND($S279='자료입력 및 결과표시'!$B$19,COUNTIF($W279:$DR279,'자료입력 및 결과표시'!$C$19)&gt;=1),IF(OR('자료입력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J279" s="28">
        <f>IF(AND($S279='자료입력 및 결과표시'!$B$20,COUNTIF($W279:$DR279,'자료입력 및 결과표시'!$C$20)&gt;=1),IF(OR('자료입력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K279" s="28">
        <f>IF(AND($S279='자료입력 및 결과표시'!$B$21,COUNTIF($W279:$DR279,'자료입력 및 결과표시'!$C$21)&gt;=1),IF(OR('자료입력 및 결과표시'!$B$4+90&gt;=$V279,'자료입력 및 결과표시'!$B$4&lt;$U279),0,IF($V279-'자료입력 및 결과표시'!$B$4-90&gt;='자료입력 및 결과표시'!$E$4,'자료입력 및 결과표시'!$E$4,$V279-'자료입력 및 결과표시'!$B$4-90)),0)</f>
        <v>0</v>
      </c>
      <c r="EL279" s="17">
        <f>IF(AND(S279='자료입력 및 결과표시'!$B$6,COUNTIF('업무중복도(데이터 입력)'!$W279:$DR279,'자료입력 및 결과표시'!$C$6)&gt;=1),1,0)</f>
        <v>0</v>
      </c>
      <c r="EM279" s="17">
        <f>IF(AND(S279='자료입력 및 결과표시'!$B$7,COUNTIF('업무중복도(데이터 입력)'!$W279:$DR279,'자료입력 및 결과표시'!$C$7)&gt;=1),2,0)</f>
        <v>0</v>
      </c>
      <c r="EN279" s="17">
        <f>IF(AND(S279='자료입력 및 결과표시'!$B$8,COUNTIF('업무중복도(데이터 입력)'!$W279:$DR279,'자료입력 및 결과표시'!$C$8)&gt;=1),3,0)</f>
        <v>0</v>
      </c>
      <c r="EO279" s="17">
        <f>IF(AND(S279='자료입력 및 결과표시'!$B$9,COUNTIF('업무중복도(데이터 입력)'!$W279:$DR279,'자료입력 및 결과표시'!$C$9)&gt;=1),4,0)</f>
        <v>0</v>
      </c>
      <c r="EP279" s="17">
        <f>IF(AND(S279='자료입력 및 결과표시'!$B$10,COUNTIF('업무중복도(데이터 입력)'!$W279:$DR279,'자료입력 및 결과표시'!$C$10)&gt;=1),5,0)</f>
        <v>0</v>
      </c>
      <c r="EQ279" s="17">
        <f>IF(AND(S279='자료입력 및 결과표시'!$B$11,COUNTIF('업무중복도(데이터 입력)'!$W279:$DR279,'자료입력 및 결과표시'!$C$11)&gt;=1),6,0)</f>
        <v>0</v>
      </c>
      <c r="ER279" s="17">
        <f>IF(AND(S279='자료입력 및 결과표시'!$B$12,COUNTIF('업무중복도(데이터 입력)'!$W279:$DR279,'자료입력 및 결과표시'!$C$12)&gt;=1),7,0)</f>
        <v>0</v>
      </c>
      <c r="ES279" s="17">
        <f>IF(AND(S279='자료입력 및 결과표시'!$B$13,COUNTIF('업무중복도(데이터 입력)'!$W279:$DR279,'자료입력 및 결과표시'!$C$13)&gt;=1),8,0)</f>
        <v>0</v>
      </c>
      <c r="ET279" s="17">
        <f>IF(AND(S279='자료입력 및 결과표시'!$B$14,COUNTIF('업무중복도(데이터 입력)'!$W279:$DR279,'자료입력 및 결과표시'!$C$14)&gt;=1),9,0)</f>
        <v>0</v>
      </c>
      <c r="EU279" s="17">
        <f>IF(AND(S279='자료입력 및 결과표시'!$B$15,COUNTIF('업무중복도(데이터 입력)'!$W279:$DR279,'자료입력 및 결과표시'!$C$15)&gt;=1),10,0)</f>
        <v>0</v>
      </c>
      <c r="EV279" s="17">
        <f>IF(AND(S279='자료입력 및 결과표시'!$B$16,COUNTIF('업무중복도(데이터 입력)'!$W279:$DR279,'자료입력 및 결과표시'!$C$16)&gt;=1),11,0)</f>
        <v>0</v>
      </c>
      <c r="EW279" s="17">
        <f>IF(AND(S279='자료입력 및 결과표시'!$B$17,COUNTIF('업무중복도(데이터 입력)'!$W279:$DR279,'자료입력 및 결과표시'!$C$17)&gt;=1),12,0)</f>
        <v>0</v>
      </c>
      <c r="EX279" s="17">
        <f>IF(AND(S279='자료입력 및 결과표시'!$B$18,COUNTIF('업무중복도(데이터 입력)'!$W279:$DR279,'자료입력 및 결과표시'!$C$18)&gt;=1),13,0)</f>
        <v>0</v>
      </c>
      <c r="EY279" s="17">
        <f>IF(AND(S279='자료입력 및 결과표시'!$B$19,COUNTIF('업무중복도(데이터 입력)'!$W279:$DR279,'자료입력 및 결과표시'!$C$19)&gt;=1),14,0)</f>
        <v>0</v>
      </c>
      <c r="EZ279" s="17">
        <f>IF(AND(S279='자료입력 및 결과표시'!$B$20,COUNTIF('업무중복도(데이터 입력)'!$W279:$DR279,'자료입력 및 결과표시'!$C$20)&gt;=1),15,0)</f>
        <v>0</v>
      </c>
      <c r="FA279" s="17">
        <f>IF(AND(S279='자료입력 및 결과표시'!$B$21,COUNTIF('업무중복도(데이터 입력)'!$W279:$DR279,'자료입력 및 결과표시'!$C$21)&gt;=1),16,0)</f>
        <v>0</v>
      </c>
      <c r="FD279" s="270" t="str">
        <f ca="1">IFERROR(MATCH('자료입력 및 결과표시'!$C$62,OFFSET($R$3,$FD278,,1000),0)+$FD278,"")</f>
        <v/>
      </c>
      <c r="FE279" s="271" t="str">
        <f t="shared" ca="1" si="623"/>
        <v/>
      </c>
      <c r="FK279" s="17">
        <f t="shared" si="624"/>
        <v>0</v>
      </c>
      <c r="FO279"/>
      <c r="FP279" s="17" t="str">
        <f t="shared" ca="1" si="625"/>
        <v/>
      </c>
      <c r="FQ279" s="270" t="str">
        <f ca="1">IFERROR(MATCH('자료입력 및 결과표시'!$C$62,OFFSET($R$3,$FQ278,,1000),0)+$FQ278,"")</f>
        <v/>
      </c>
      <c r="FR279" s="17" t="str">
        <f t="shared" ca="1" si="506"/>
        <v/>
      </c>
      <c r="FS279" s="17" t="str">
        <f t="shared" ca="1" si="507"/>
        <v/>
      </c>
      <c r="FT279" s="17" t="str">
        <f t="shared" ca="1" si="508"/>
        <v/>
      </c>
      <c r="FU279" s="17" t="str">
        <f t="shared" ca="1" si="509"/>
        <v/>
      </c>
      <c r="FV279" s="17" t="str">
        <f t="shared" ca="1" si="510"/>
        <v/>
      </c>
      <c r="FW279" s="17" t="str">
        <f t="shared" ca="1" si="511"/>
        <v/>
      </c>
      <c r="FX279" s="17" t="str">
        <f t="shared" ca="1" si="512"/>
        <v/>
      </c>
      <c r="FY279" s="17" t="str">
        <f t="shared" ca="1" si="513"/>
        <v/>
      </c>
      <c r="FZ279" s="17" t="str">
        <f t="shared" ca="1" si="514"/>
        <v/>
      </c>
      <c r="GA279" s="17" t="str">
        <f t="shared" ca="1" si="515"/>
        <v/>
      </c>
      <c r="GB279" s="17" t="str">
        <f t="shared" ca="1" si="516"/>
        <v/>
      </c>
      <c r="GC279" s="17" t="str">
        <f t="shared" ca="1" si="517"/>
        <v/>
      </c>
      <c r="GD279" s="17" t="str">
        <f t="shared" ca="1" si="518"/>
        <v/>
      </c>
      <c r="GE279" s="17" t="str">
        <f t="shared" ca="1" si="519"/>
        <v/>
      </c>
      <c r="GF279" s="17" t="str">
        <f t="shared" ca="1" si="520"/>
        <v/>
      </c>
      <c r="GG279" s="17" t="str">
        <f t="shared" ca="1" si="521"/>
        <v/>
      </c>
      <c r="GH279" s="17" t="str">
        <f t="shared" ca="1" si="522"/>
        <v/>
      </c>
      <c r="GI279" s="17" t="str">
        <f t="shared" ca="1" si="523"/>
        <v/>
      </c>
      <c r="GJ279" s="17" t="str">
        <f t="shared" ca="1" si="524"/>
        <v/>
      </c>
      <c r="GK279" s="17" t="str">
        <f t="shared" ca="1" si="525"/>
        <v/>
      </c>
      <c r="GL279" s="17" t="str">
        <f t="shared" ca="1" si="526"/>
        <v/>
      </c>
      <c r="GM279" s="17" t="str">
        <f t="shared" ca="1" si="527"/>
        <v/>
      </c>
      <c r="GN279" s="17" t="str">
        <f t="shared" ca="1" si="528"/>
        <v/>
      </c>
      <c r="GO279" s="17" t="str">
        <f t="shared" ca="1" si="529"/>
        <v/>
      </c>
      <c r="GP279" s="17" t="str">
        <f t="shared" ca="1" si="530"/>
        <v/>
      </c>
      <c r="GQ279" s="17" t="str">
        <f t="shared" ca="1" si="531"/>
        <v/>
      </c>
      <c r="GR279" s="17" t="str">
        <f t="shared" ca="1" si="532"/>
        <v/>
      </c>
      <c r="GS279" s="17" t="str">
        <f t="shared" ca="1" si="533"/>
        <v/>
      </c>
      <c r="GT279" s="17" t="str">
        <f t="shared" ca="1" si="534"/>
        <v/>
      </c>
      <c r="GU279" s="17" t="str">
        <f t="shared" ca="1" si="535"/>
        <v/>
      </c>
      <c r="GV279" s="17" t="str">
        <f t="shared" ca="1" si="536"/>
        <v/>
      </c>
      <c r="GW279" s="17" t="str">
        <f t="shared" ca="1" si="537"/>
        <v/>
      </c>
      <c r="GX279" s="17" t="str">
        <f t="shared" ca="1" si="538"/>
        <v/>
      </c>
      <c r="GY279" s="17" t="str">
        <f t="shared" ca="1" si="539"/>
        <v/>
      </c>
      <c r="GZ279" s="17" t="str">
        <f t="shared" ca="1" si="540"/>
        <v/>
      </c>
      <c r="HA279" s="17" t="str">
        <f t="shared" ca="1" si="541"/>
        <v/>
      </c>
      <c r="HB279" s="17" t="str">
        <f t="shared" ca="1" si="542"/>
        <v/>
      </c>
      <c r="HC279" s="17" t="str">
        <f t="shared" ca="1" si="543"/>
        <v/>
      </c>
      <c r="HD279" s="17" t="str">
        <f t="shared" ca="1" si="544"/>
        <v/>
      </c>
      <c r="HE279" s="17" t="str">
        <f t="shared" ca="1" si="545"/>
        <v/>
      </c>
      <c r="HF279" s="17" t="str">
        <f t="shared" ca="1" si="546"/>
        <v/>
      </c>
      <c r="HG279" s="17" t="str">
        <f t="shared" ca="1" si="547"/>
        <v/>
      </c>
      <c r="HH279" s="17" t="str">
        <f t="shared" ca="1" si="548"/>
        <v/>
      </c>
      <c r="HI279" s="17" t="str">
        <f t="shared" ca="1" si="549"/>
        <v/>
      </c>
      <c r="HJ279" s="17" t="str">
        <f t="shared" ca="1" si="550"/>
        <v/>
      </c>
      <c r="HK279" s="17" t="str">
        <f t="shared" ca="1" si="551"/>
        <v/>
      </c>
      <c r="HL279" s="17" t="str">
        <f t="shared" ca="1" si="552"/>
        <v/>
      </c>
      <c r="HM279" s="17" t="str">
        <f t="shared" ca="1" si="553"/>
        <v/>
      </c>
      <c r="HN279" s="17" t="str">
        <f t="shared" ca="1" si="554"/>
        <v/>
      </c>
      <c r="HO279" s="17" t="str">
        <f t="shared" ca="1" si="555"/>
        <v/>
      </c>
      <c r="HP279" s="17" t="str">
        <f t="shared" ca="1" si="556"/>
        <v/>
      </c>
      <c r="HQ279" s="17" t="str">
        <f t="shared" ca="1" si="557"/>
        <v/>
      </c>
      <c r="HR279" s="17" t="str">
        <f t="shared" ca="1" si="558"/>
        <v/>
      </c>
      <c r="HS279" s="17" t="str">
        <f t="shared" ca="1" si="559"/>
        <v/>
      </c>
      <c r="HT279" s="17" t="str">
        <f t="shared" ca="1" si="560"/>
        <v/>
      </c>
      <c r="HU279" s="17" t="str">
        <f t="shared" ca="1" si="561"/>
        <v/>
      </c>
      <c r="HV279" s="17" t="str">
        <f t="shared" ca="1" si="562"/>
        <v/>
      </c>
      <c r="HW279" s="17" t="str">
        <f t="shared" ca="1" si="563"/>
        <v/>
      </c>
      <c r="HX279" s="17" t="str">
        <f t="shared" ca="1" si="564"/>
        <v/>
      </c>
      <c r="HY279" s="17" t="str">
        <f t="shared" ca="1" si="565"/>
        <v/>
      </c>
      <c r="HZ279" s="17" t="str">
        <f t="shared" ca="1" si="566"/>
        <v/>
      </c>
      <c r="IA279" s="17" t="str">
        <f t="shared" ca="1" si="567"/>
        <v/>
      </c>
      <c r="IB279" s="17" t="str">
        <f t="shared" ca="1" si="568"/>
        <v/>
      </c>
      <c r="IC279" s="17" t="str">
        <f t="shared" ca="1" si="569"/>
        <v/>
      </c>
      <c r="ID279" s="17" t="str">
        <f t="shared" ca="1" si="570"/>
        <v/>
      </c>
      <c r="IE279" s="17" t="str">
        <f t="shared" ca="1" si="571"/>
        <v/>
      </c>
      <c r="IF279" s="17" t="str">
        <f t="shared" ca="1" si="572"/>
        <v/>
      </c>
      <c r="IG279" s="17" t="str">
        <f t="shared" ca="1" si="573"/>
        <v/>
      </c>
      <c r="IH279" s="17" t="str">
        <f t="shared" ca="1" si="574"/>
        <v/>
      </c>
      <c r="II279" s="17" t="str">
        <f t="shared" ca="1" si="575"/>
        <v/>
      </c>
      <c r="IJ279" s="17" t="str">
        <f t="shared" ca="1" si="576"/>
        <v/>
      </c>
      <c r="IK279" s="17" t="str">
        <f t="shared" ca="1" si="577"/>
        <v/>
      </c>
      <c r="IL279" s="17" t="str">
        <f t="shared" ca="1" si="578"/>
        <v/>
      </c>
      <c r="IM279" s="17" t="str">
        <f t="shared" ca="1" si="579"/>
        <v/>
      </c>
      <c r="IN279" s="17" t="str">
        <f t="shared" ca="1" si="580"/>
        <v/>
      </c>
      <c r="IO279" s="17" t="str">
        <f t="shared" ca="1" si="581"/>
        <v/>
      </c>
      <c r="IP279" s="17" t="str">
        <f t="shared" ca="1" si="582"/>
        <v/>
      </c>
      <c r="IQ279" s="17" t="str">
        <f t="shared" ca="1" si="583"/>
        <v/>
      </c>
      <c r="IR279" s="17" t="str">
        <f t="shared" ca="1" si="584"/>
        <v/>
      </c>
      <c r="IS279" s="17" t="str">
        <f t="shared" ca="1" si="585"/>
        <v/>
      </c>
      <c r="IT279" s="17" t="str">
        <f t="shared" ca="1" si="586"/>
        <v/>
      </c>
      <c r="IU279" s="17" t="str">
        <f t="shared" ca="1" si="587"/>
        <v/>
      </c>
      <c r="IV279" s="17" t="str">
        <f t="shared" ca="1" si="588"/>
        <v/>
      </c>
      <c r="IW279" s="17" t="str">
        <f t="shared" ca="1" si="589"/>
        <v/>
      </c>
      <c r="IX279" s="17" t="str">
        <f t="shared" ca="1" si="590"/>
        <v/>
      </c>
      <c r="IY279" s="17" t="str">
        <f t="shared" ca="1" si="591"/>
        <v/>
      </c>
      <c r="IZ279" s="17" t="str">
        <f t="shared" ca="1" si="592"/>
        <v/>
      </c>
      <c r="JA279" s="17" t="str">
        <f t="shared" ca="1" si="593"/>
        <v/>
      </c>
      <c r="JB279" s="17" t="str">
        <f t="shared" ca="1" si="594"/>
        <v/>
      </c>
      <c r="JC279" s="17" t="str">
        <f t="shared" ca="1" si="595"/>
        <v/>
      </c>
      <c r="JD279" s="17" t="str">
        <f t="shared" ca="1" si="596"/>
        <v/>
      </c>
      <c r="JE279" s="17" t="str">
        <f t="shared" ca="1" si="597"/>
        <v/>
      </c>
      <c r="JF279" s="17" t="str">
        <f t="shared" ca="1" si="598"/>
        <v/>
      </c>
      <c r="JG279" s="17" t="str">
        <f t="shared" ca="1" si="599"/>
        <v/>
      </c>
      <c r="JH279" s="17" t="str">
        <f t="shared" ca="1" si="600"/>
        <v/>
      </c>
      <c r="JI279" s="17" t="str">
        <f t="shared" ca="1" si="601"/>
        <v/>
      </c>
      <c r="JJ279" s="17" t="str">
        <f t="shared" ca="1" si="602"/>
        <v/>
      </c>
      <c r="JK279" s="17" t="str">
        <f t="shared" ca="1" si="603"/>
        <v/>
      </c>
      <c r="JL279" s="17" t="str">
        <f t="shared" ca="1" si="604"/>
        <v/>
      </c>
      <c r="JM279" s="17" t="str">
        <f t="shared" ca="1" si="605"/>
        <v/>
      </c>
    </row>
    <row r="280" spans="1:273">
      <c r="A280" s="17" t="str">
        <f t="shared" si="606"/>
        <v>\\\0</v>
      </c>
      <c r="B280" s="17" t="str">
        <f t="shared" si="607"/>
        <v>\\\0</v>
      </c>
      <c r="C280" s="17" t="str">
        <f t="shared" si="608"/>
        <v>\\\0</v>
      </c>
      <c r="D280" s="17" t="str">
        <f t="shared" si="609"/>
        <v>\\\0</v>
      </c>
      <c r="E280" s="17" t="str">
        <f t="shared" si="610"/>
        <v>\\\0</v>
      </c>
      <c r="F280" s="17" t="str">
        <f t="shared" si="611"/>
        <v>\\\0</v>
      </c>
      <c r="G280" s="17" t="str">
        <f t="shared" si="612"/>
        <v>\\\0</v>
      </c>
      <c r="H280" s="17" t="str">
        <f t="shared" si="613"/>
        <v>\\\0</v>
      </c>
      <c r="I280" s="17" t="str">
        <f t="shared" si="614"/>
        <v>\\\0</v>
      </c>
      <c r="J280" s="17" t="str">
        <f t="shared" si="615"/>
        <v>\\\0</v>
      </c>
      <c r="K280" s="17" t="str">
        <f t="shared" si="616"/>
        <v>\\\0</v>
      </c>
      <c r="L280" s="17" t="str">
        <f t="shared" si="617"/>
        <v>\\\0</v>
      </c>
      <c r="M280" s="17" t="str">
        <f t="shared" si="618"/>
        <v>\\\0</v>
      </c>
      <c r="N280" s="17" t="str">
        <f t="shared" si="619"/>
        <v>\\\0</v>
      </c>
      <c r="O280" s="17" t="str">
        <f t="shared" si="620"/>
        <v>\\\0</v>
      </c>
      <c r="P280" s="17" t="str">
        <f t="shared" si="621"/>
        <v>\\\0</v>
      </c>
      <c r="R280" s="17" t="str">
        <f t="shared" si="622"/>
        <v>\\</v>
      </c>
      <c r="S280" s="38"/>
      <c r="T280" s="39"/>
      <c r="U280" s="31"/>
      <c r="V280" s="32"/>
      <c r="W280" s="36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35"/>
      <c r="DS280" s="287"/>
      <c r="DT280" s="36"/>
      <c r="DU280" s="37"/>
      <c r="DV280" s="28">
        <f>IF(AND($S280='자료입력 및 결과표시'!$B$6,COUNTIF($W280:$DR280,'자료입력 및 결과표시'!$C$6)&gt;=1),IF(OR('자료입력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DW280" s="28">
        <f>IF(AND($S280='자료입력 및 결과표시'!$B$7,COUNTIF($W280:$DR280,'자료입력 및 결과표시'!$C$7)&gt;=1),IF(OR('자료입력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DX280" s="28">
        <f>IF(AND($S280='자료입력 및 결과표시'!$B$8,COUNTIF($W280:$DR280,'자료입력 및 결과표시'!$C$8)&gt;=1),IF(OR('자료입력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DY280" s="28">
        <f>IF(AND($S280='자료입력 및 결과표시'!$B$9,COUNTIF($W280:$DR280,'자료입력 및 결과표시'!$C$9)&gt;=1),IF(OR('자료입력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DZ280" s="28">
        <f>IF(AND($S280='자료입력 및 결과표시'!$B$10,COUNTIF($W280:$DR280,'자료입력 및 결과표시'!$C$10)&gt;=1),IF(OR('자료입력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A280" s="28">
        <f>IF(AND($S280='자료입력 및 결과표시'!$B$11,COUNTIF($W280:$DR280,'자료입력 및 결과표시'!$C$11)&gt;=1),IF(OR('자료입력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B280" s="28">
        <f>IF(AND($S280='자료입력 및 결과표시'!$B$12,COUNTIF($W280:$DR280,'자료입력 및 결과표시'!$C$12)&gt;=1),IF(OR('자료입력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C280" s="28">
        <f>IF(AND($S280='자료입력 및 결과표시'!$B$13,COUNTIF($W280:$DR280,'자료입력 및 결과표시'!$C$13)&gt;=1),IF(OR('자료입력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D280" s="28">
        <f>IF(AND($S280='자료입력 및 결과표시'!$B$14,COUNTIF($W280:$DR280,'자료입력 및 결과표시'!$C$14)&gt;=1),IF(OR('자료입력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E280" s="28">
        <f>IF(AND($S280='자료입력 및 결과표시'!$B$15,COUNTIF($W280:$DR280,'자료입력 및 결과표시'!$C$15)&gt;=1),IF(OR('자료입력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F280" s="28">
        <f>IF(AND($S280='자료입력 및 결과표시'!$B$16,COUNTIF($W280:$DR280,'자료입력 및 결과표시'!$C$16)&gt;=1),IF(OR('자료입력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G280" s="28">
        <f>IF(AND($S280='자료입력 및 결과표시'!$B$17,COUNTIF($W280:$DR280,'자료입력 및 결과표시'!$C$17)&gt;=1),IF(OR('자료입력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H280" s="28">
        <f>IF(AND($S280='자료입력 및 결과표시'!$B$18,COUNTIF($W280:$DR280,'자료입력 및 결과표시'!$C$18)&gt;=1),IF(OR('자료입력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I280" s="28">
        <f>IF(AND($S280='자료입력 및 결과표시'!$B$19,COUNTIF($W280:$DR280,'자료입력 및 결과표시'!$C$19)&gt;=1),IF(OR('자료입력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J280" s="28">
        <f>IF(AND($S280='자료입력 및 결과표시'!$B$20,COUNTIF($W280:$DR280,'자료입력 및 결과표시'!$C$20)&gt;=1),IF(OR('자료입력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K280" s="28">
        <f>IF(AND($S280='자료입력 및 결과표시'!$B$21,COUNTIF($W280:$DR280,'자료입력 및 결과표시'!$C$21)&gt;=1),IF(OR('자료입력 및 결과표시'!$B$4+90&gt;=$V280,'자료입력 및 결과표시'!$B$4&lt;$U280),0,IF($V280-'자료입력 및 결과표시'!$B$4-90&gt;='자료입력 및 결과표시'!$E$4,'자료입력 및 결과표시'!$E$4,$V280-'자료입력 및 결과표시'!$B$4-90)),0)</f>
        <v>0</v>
      </c>
      <c r="EL280" s="17">
        <f>IF(AND(S280='자료입력 및 결과표시'!$B$6,COUNTIF('업무중복도(데이터 입력)'!$W280:$DR280,'자료입력 및 결과표시'!$C$6)&gt;=1),1,0)</f>
        <v>0</v>
      </c>
      <c r="EM280" s="17">
        <f>IF(AND(S280='자료입력 및 결과표시'!$B$7,COUNTIF('업무중복도(데이터 입력)'!$W280:$DR280,'자료입력 및 결과표시'!$C$7)&gt;=1),2,0)</f>
        <v>0</v>
      </c>
      <c r="EN280" s="17">
        <f>IF(AND(S280='자료입력 및 결과표시'!$B$8,COUNTIF('업무중복도(데이터 입력)'!$W280:$DR280,'자료입력 및 결과표시'!$C$8)&gt;=1),3,0)</f>
        <v>0</v>
      </c>
      <c r="EO280" s="17">
        <f>IF(AND(S280='자료입력 및 결과표시'!$B$9,COUNTIF('업무중복도(데이터 입력)'!$W280:$DR280,'자료입력 및 결과표시'!$C$9)&gt;=1),4,0)</f>
        <v>0</v>
      </c>
      <c r="EP280" s="17">
        <f>IF(AND(S280='자료입력 및 결과표시'!$B$10,COUNTIF('업무중복도(데이터 입력)'!$W280:$DR280,'자료입력 및 결과표시'!$C$10)&gt;=1),5,0)</f>
        <v>0</v>
      </c>
      <c r="EQ280" s="17">
        <f>IF(AND(S280='자료입력 및 결과표시'!$B$11,COUNTIF('업무중복도(데이터 입력)'!$W280:$DR280,'자료입력 및 결과표시'!$C$11)&gt;=1),6,0)</f>
        <v>0</v>
      </c>
      <c r="ER280" s="17">
        <f>IF(AND(S280='자료입력 및 결과표시'!$B$12,COUNTIF('업무중복도(데이터 입력)'!$W280:$DR280,'자료입력 및 결과표시'!$C$12)&gt;=1),7,0)</f>
        <v>0</v>
      </c>
      <c r="ES280" s="17">
        <f>IF(AND(S280='자료입력 및 결과표시'!$B$13,COUNTIF('업무중복도(데이터 입력)'!$W280:$DR280,'자료입력 및 결과표시'!$C$13)&gt;=1),8,0)</f>
        <v>0</v>
      </c>
      <c r="ET280" s="17">
        <f>IF(AND(S280='자료입력 및 결과표시'!$B$14,COUNTIF('업무중복도(데이터 입력)'!$W280:$DR280,'자료입력 및 결과표시'!$C$14)&gt;=1),9,0)</f>
        <v>0</v>
      </c>
      <c r="EU280" s="17">
        <f>IF(AND(S280='자료입력 및 결과표시'!$B$15,COUNTIF('업무중복도(데이터 입력)'!$W280:$DR280,'자료입력 및 결과표시'!$C$15)&gt;=1),10,0)</f>
        <v>0</v>
      </c>
      <c r="EV280" s="17">
        <f>IF(AND(S280='자료입력 및 결과표시'!$B$16,COUNTIF('업무중복도(데이터 입력)'!$W280:$DR280,'자료입력 및 결과표시'!$C$16)&gt;=1),11,0)</f>
        <v>0</v>
      </c>
      <c r="EW280" s="17">
        <f>IF(AND(S280='자료입력 및 결과표시'!$B$17,COUNTIF('업무중복도(데이터 입력)'!$W280:$DR280,'자료입력 및 결과표시'!$C$17)&gt;=1),12,0)</f>
        <v>0</v>
      </c>
      <c r="EX280" s="17">
        <f>IF(AND(S280='자료입력 및 결과표시'!$B$18,COUNTIF('업무중복도(데이터 입력)'!$W280:$DR280,'자료입력 및 결과표시'!$C$18)&gt;=1),13,0)</f>
        <v>0</v>
      </c>
      <c r="EY280" s="17">
        <f>IF(AND(S280='자료입력 및 결과표시'!$B$19,COUNTIF('업무중복도(데이터 입력)'!$W280:$DR280,'자료입력 및 결과표시'!$C$19)&gt;=1),14,0)</f>
        <v>0</v>
      </c>
      <c r="EZ280" s="17">
        <f>IF(AND(S280='자료입력 및 결과표시'!$B$20,COUNTIF('업무중복도(데이터 입력)'!$W280:$DR280,'자료입력 및 결과표시'!$C$20)&gt;=1),15,0)</f>
        <v>0</v>
      </c>
      <c r="FA280" s="17">
        <f>IF(AND(S280='자료입력 및 결과표시'!$B$21,COUNTIF('업무중복도(데이터 입력)'!$W280:$DR280,'자료입력 및 결과표시'!$C$21)&gt;=1),16,0)</f>
        <v>0</v>
      </c>
      <c r="FD280" s="270" t="str">
        <f ca="1">IFERROR(MATCH('자료입력 및 결과표시'!$C$62,OFFSET($R$3,$FD279,,1000),0)+$FD279,"")</f>
        <v/>
      </c>
      <c r="FE280" s="271" t="str">
        <f t="shared" ca="1" si="623"/>
        <v/>
      </c>
      <c r="FK280" s="17">
        <f t="shared" si="624"/>
        <v>0</v>
      </c>
      <c r="FO280"/>
      <c r="FP280" s="17" t="str">
        <f t="shared" ca="1" si="625"/>
        <v/>
      </c>
      <c r="FQ280" s="270" t="str">
        <f ca="1">IFERROR(MATCH('자료입력 및 결과표시'!$C$62,OFFSET($R$3,$FQ279,,1000),0)+$FQ279,"")</f>
        <v/>
      </c>
      <c r="FR280" s="17" t="str">
        <f t="shared" ca="1" si="506"/>
        <v/>
      </c>
      <c r="FS280" s="17" t="str">
        <f t="shared" ca="1" si="507"/>
        <v/>
      </c>
      <c r="FT280" s="17" t="str">
        <f t="shared" ca="1" si="508"/>
        <v/>
      </c>
      <c r="FU280" s="17" t="str">
        <f t="shared" ca="1" si="509"/>
        <v/>
      </c>
      <c r="FV280" s="17" t="str">
        <f t="shared" ca="1" si="510"/>
        <v/>
      </c>
      <c r="FW280" s="17" t="str">
        <f t="shared" ca="1" si="511"/>
        <v/>
      </c>
      <c r="FX280" s="17" t="str">
        <f t="shared" ca="1" si="512"/>
        <v/>
      </c>
      <c r="FY280" s="17" t="str">
        <f t="shared" ca="1" si="513"/>
        <v/>
      </c>
      <c r="FZ280" s="17" t="str">
        <f t="shared" ca="1" si="514"/>
        <v/>
      </c>
      <c r="GA280" s="17" t="str">
        <f t="shared" ca="1" si="515"/>
        <v/>
      </c>
      <c r="GB280" s="17" t="str">
        <f t="shared" ca="1" si="516"/>
        <v/>
      </c>
      <c r="GC280" s="17" t="str">
        <f t="shared" ca="1" si="517"/>
        <v/>
      </c>
      <c r="GD280" s="17" t="str">
        <f t="shared" ca="1" si="518"/>
        <v/>
      </c>
      <c r="GE280" s="17" t="str">
        <f t="shared" ca="1" si="519"/>
        <v/>
      </c>
      <c r="GF280" s="17" t="str">
        <f t="shared" ca="1" si="520"/>
        <v/>
      </c>
      <c r="GG280" s="17" t="str">
        <f t="shared" ca="1" si="521"/>
        <v/>
      </c>
      <c r="GH280" s="17" t="str">
        <f t="shared" ca="1" si="522"/>
        <v/>
      </c>
      <c r="GI280" s="17" t="str">
        <f t="shared" ca="1" si="523"/>
        <v/>
      </c>
      <c r="GJ280" s="17" t="str">
        <f t="shared" ca="1" si="524"/>
        <v/>
      </c>
      <c r="GK280" s="17" t="str">
        <f t="shared" ca="1" si="525"/>
        <v/>
      </c>
      <c r="GL280" s="17" t="str">
        <f t="shared" ca="1" si="526"/>
        <v/>
      </c>
      <c r="GM280" s="17" t="str">
        <f t="shared" ca="1" si="527"/>
        <v/>
      </c>
      <c r="GN280" s="17" t="str">
        <f t="shared" ca="1" si="528"/>
        <v/>
      </c>
      <c r="GO280" s="17" t="str">
        <f t="shared" ca="1" si="529"/>
        <v/>
      </c>
      <c r="GP280" s="17" t="str">
        <f t="shared" ca="1" si="530"/>
        <v/>
      </c>
      <c r="GQ280" s="17" t="str">
        <f t="shared" ca="1" si="531"/>
        <v/>
      </c>
      <c r="GR280" s="17" t="str">
        <f t="shared" ca="1" si="532"/>
        <v/>
      </c>
      <c r="GS280" s="17" t="str">
        <f t="shared" ca="1" si="533"/>
        <v/>
      </c>
      <c r="GT280" s="17" t="str">
        <f t="shared" ca="1" si="534"/>
        <v/>
      </c>
      <c r="GU280" s="17" t="str">
        <f t="shared" ca="1" si="535"/>
        <v/>
      </c>
      <c r="GV280" s="17" t="str">
        <f t="shared" ca="1" si="536"/>
        <v/>
      </c>
      <c r="GW280" s="17" t="str">
        <f t="shared" ca="1" si="537"/>
        <v/>
      </c>
      <c r="GX280" s="17" t="str">
        <f t="shared" ca="1" si="538"/>
        <v/>
      </c>
      <c r="GY280" s="17" t="str">
        <f t="shared" ca="1" si="539"/>
        <v/>
      </c>
      <c r="GZ280" s="17" t="str">
        <f t="shared" ca="1" si="540"/>
        <v/>
      </c>
      <c r="HA280" s="17" t="str">
        <f t="shared" ca="1" si="541"/>
        <v/>
      </c>
      <c r="HB280" s="17" t="str">
        <f t="shared" ca="1" si="542"/>
        <v/>
      </c>
      <c r="HC280" s="17" t="str">
        <f t="shared" ca="1" si="543"/>
        <v/>
      </c>
      <c r="HD280" s="17" t="str">
        <f t="shared" ca="1" si="544"/>
        <v/>
      </c>
      <c r="HE280" s="17" t="str">
        <f t="shared" ca="1" si="545"/>
        <v/>
      </c>
      <c r="HF280" s="17" t="str">
        <f t="shared" ca="1" si="546"/>
        <v/>
      </c>
      <c r="HG280" s="17" t="str">
        <f t="shared" ca="1" si="547"/>
        <v/>
      </c>
      <c r="HH280" s="17" t="str">
        <f t="shared" ca="1" si="548"/>
        <v/>
      </c>
      <c r="HI280" s="17" t="str">
        <f t="shared" ca="1" si="549"/>
        <v/>
      </c>
      <c r="HJ280" s="17" t="str">
        <f t="shared" ca="1" si="550"/>
        <v/>
      </c>
      <c r="HK280" s="17" t="str">
        <f t="shared" ca="1" si="551"/>
        <v/>
      </c>
      <c r="HL280" s="17" t="str">
        <f t="shared" ca="1" si="552"/>
        <v/>
      </c>
      <c r="HM280" s="17" t="str">
        <f t="shared" ca="1" si="553"/>
        <v/>
      </c>
      <c r="HN280" s="17" t="str">
        <f t="shared" ca="1" si="554"/>
        <v/>
      </c>
      <c r="HO280" s="17" t="str">
        <f t="shared" ca="1" si="555"/>
        <v/>
      </c>
      <c r="HP280" s="17" t="str">
        <f t="shared" ca="1" si="556"/>
        <v/>
      </c>
      <c r="HQ280" s="17" t="str">
        <f t="shared" ca="1" si="557"/>
        <v/>
      </c>
      <c r="HR280" s="17" t="str">
        <f t="shared" ca="1" si="558"/>
        <v/>
      </c>
      <c r="HS280" s="17" t="str">
        <f t="shared" ca="1" si="559"/>
        <v/>
      </c>
      <c r="HT280" s="17" t="str">
        <f t="shared" ca="1" si="560"/>
        <v/>
      </c>
      <c r="HU280" s="17" t="str">
        <f t="shared" ca="1" si="561"/>
        <v/>
      </c>
      <c r="HV280" s="17" t="str">
        <f t="shared" ca="1" si="562"/>
        <v/>
      </c>
      <c r="HW280" s="17" t="str">
        <f t="shared" ca="1" si="563"/>
        <v/>
      </c>
      <c r="HX280" s="17" t="str">
        <f t="shared" ca="1" si="564"/>
        <v/>
      </c>
      <c r="HY280" s="17" t="str">
        <f t="shared" ca="1" si="565"/>
        <v/>
      </c>
      <c r="HZ280" s="17" t="str">
        <f t="shared" ca="1" si="566"/>
        <v/>
      </c>
      <c r="IA280" s="17" t="str">
        <f t="shared" ca="1" si="567"/>
        <v/>
      </c>
      <c r="IB280" s="17" t="str">
        <f t="shared" ca="1" si="568"/>
        <v/>
      </c>
      <c r="IC280" s="17" t="str">
        <f t="shared" ca="1" si="569"/>
        <v/>
      </c>
      <c r="ID280" s="17" t="str">
        <f t="shared" ca="1" si="570"/>
        <v/>
      </c>
      <c r="IE280" s="17" t="str">
        <f t="shared" ca="1" si="571"/>
        <v/>
      </c>
      <c r="IF280" s="17" t="str">
        <f t="shared" ca="1" si="572"/>
        <v/>
      </c>
      <c r="IG280" s="17" t="str">
        <f t="shared" ca="1" si="573"/>
        <v/>
      </c>
      <c r="IH280" s="17" t="str">
        <f t="shared" ca="1" si="574"/>
        <v/>
      </c>
      <c r="II280" s="17" t="str">
        <f t="shared" ca="1" si="575"/>
        <v/>
      </c>
      <c r="IJ280" s="17" t="str">
        <f t="shared" ca="1" si="576"/>
        <v/>
      </c>
      <c r="IK280" s="17" t="str">
        <f t="shared" ca="1" si="577"/>
        <v/>
      </c>
      <c r="IL280" s="17" t="str">
        <f t="shared" ca="1" si="578"/>
        <v/>
      </c>
      <c r="IM280" s="17" t="str">
        <f t="shared" ca="1" si="579"/>
        <v/>
      </c>
      <c r="IN280" s="17" t="str">
        <f t="shared" ca="1" si="580"/>
        <v/>
      </c>
      <c r="IO280" s="17" t="str">
        <f t="shared" ca="1" si="581"/>
        <v/>
      </c>
      <c r="IP280" s="17" t="str">
        <f t="shared" ca="1" si="582"/>
        <v/>
      </c>
      <c r="IQ280" s="17" t="str">
        <f t="shared" ca="1" si="583"/>
        <v/>
      </c>
      <c r="IR280" s="17" t="str">
        <f t="shared" ca="1" si="584"/>
        <v/>
      </c>
      <c r="IS280" s="17" t="str">
        <f t="shared" ca="1" si="585"/>
        <v/>
      </c>
      <c r="IT280" s="17" t="str">
        <f t="shared" ca="1" si="586"/>
        <v/>
      </c>
      <c r="IU280" s="17" t="str">
        <f t="shared" ca="1" si="587"/>
        <v/>
      </c>
      <c r="IV280" s="17" t="str">
        <f t="shared" ca="1" si="588"/>
        <v/>
      </c>
      <c r="IW280" s="17" t="str">
        <f t="shared" ca="1" si="589"/>
        <v/>
      </c>
      <c r="IX280" s="17" t="str">
        <f t="shared" ca="1" si="590"/>
        <v/>
      </c>
      <c r="IY280" s="17" t="str">
        <f t="shared" ca="1" si="591"/>
        <v/>
      </c>
      <c r="IZ280" s="17" t="str">
        <f t="shared" ca="1" si="592"/>
        <v/>
      </c>
      <c r="JA280" s="17" t="str">
        <f t="shared" ca="1" si="593"/>
        <v/>
      </c>
      <c r="JB280" s="17" t="str">
        <f t="shared" ca="1" si="594"/>
        <v/>
      </c>
      <c r="JC280" s="17" t="str">
        <f t="shared" ca="1" si="595"/>
        <v/>
      </c>
      <c r="JD280" s="17" t="str">
        <f t="shared" ca="1" si="596"/>
        <v/>
      </c>
      <c r="JE280" s="17" t="str">
        <f t="shared" ca="1" si="597"/>
        <v/>
      </c>
      <c r="JF280" s="17" t="str">
        <f t="shared" ca="1" si="598"/>
        <v/>
      </c>
      <c r="JG280" s="17" t="str">
        <f t="shared" ca="1" si="599"/>
        <v/>
      </c>
      <c r="JH280" s="17" t="str">
        <f t="shared" ca="1" si="600"/>
        <v/>
      </c>
      <c r="JI280" s="17" t="str">
        <f t="shared" ca="1" si="601"/>
        <v/>
      </c>
      <c r="JJ280" s="17" t="str">
        <f t="shared" ca="1" si="602"/>
        <v/>
      </c>
      <c r="JK280" s="17" t="str">
        <f t="shared" ca="1" si="603"/>
        <v/>
      </c>
      <c r="JL280" s="17" t="str">
        <f t="shared" ca="1" si="604"/>
        <v/>
      </c>
      <c r="JM280" s="17" t="str">
        <f t="shared" ca="1" si="605"/>
        <v/>
      </c>
    </row>
    <row r="281" spans="1:273">
      <c r="A281" s="17" t="str">
        <f t="shared" si="606"/>
        <v>\\\0</v>
      </c>
      <c r="B281" s="17" t="str">
        <f t="shared" si="607"/>
        <v>\\\0</v>
      </c>
      <c r="C281" s="17" t="str">
        <f t="shared" si="608"/>
        <v>\\\0</v>
      </c>
      <c r="D281" s="17" t="str">
        <f t="shared" si="609"/>
        <v>\\\0</v>
      </c>
      <c r="E281" s="17" t="str">
        <f t="shared" si="610"/>
        <v>\\\0</v>
      </c>
      <c r="F281" s="17" t="str">
        <f t="shared" si="611"/>
        <v>\\\0</v>
      </c>
      <c r="G281" s="17" t="str">
        <f t="shared" si="612"/>
        <v>\\\0</v>
      </c>
      <c r="H281" s="17" t="str">
        <f t="shared" si="613"/>
        <v>\\\0</v>
      </c>
      <c r="I281" s="17" t="str">
        <f t="shared" si="614"/>
        <v>\\\0</v>
      </c>
      <c r="J281" s="17" t="str">
        <f t="shared" si="615"/>
        <v>\\\0</v>
      </c>
      <c r="K281" s="17" t="str">
        <f t="shared" si="616"/>
        <v>\\\0</v>
      </c>
      <c r="L281" s="17" t="str">
        <f t="shared" si="617"/>
        <v>\\\0</v>
      </c>
      <c r="M281" s="17" t="str">
        <f t="shared" si="618"/>
        <v>\\\0</v>
      </c>
      <c r="N281" s="17" t="str">
        <f t="shared" si="619"/>
        <v>\\\0</v>
      </c>
      <c r="O281" s="17" t="str">
        <f t="shared" si="620"/>
        <v>\\\0</v>
      </c>
      <c r="P281" s="17" t="str">
        <f t="shared" si="621"/>
        <v>\\\0</v>
      </c>
      <c r="R281" s="17" t="str">
        <f t="shared" si="622"/>
        <v>\\</v>
      </c>
      <c r="S281" s="38"/>
      <c r="T281" s="39"/>
      <c r="U281" s="31"/>
      <c r="V281" s="32"/>
      <c r="W281" s="36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35"/>
      <c r="DS281" s="287"/>
      <c r="DT281" s="36"/>
      <c r="DU281" s="37"/>
      <c r="DV281" s="28">
        <f>IF(AND($S281='자료입력 및 결과표시'!$B$6,COUNTIF($W281:$DR281,'자료입력 및 결과표시'!$C$6)&gt;=1),IF(OR('자료입력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DW281" s="28">
        <f>IF(AND($S281='자료입력 및 결과표시'!$B$7,COUNTIF($W281:$DR281,'자료입력 및 결과표시'!$C$7)&gt;=1),IF(OR('자료입력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DX281" s="28">
        <f>IF(AND($S281='자료입력 및 결과표시'!$B$8,COUNTIF($W281:$DR281,'자료입력 및 결과표시'!$C$8)&gt;=1),IF(OR('자료입력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DY281" s="28">
        <f>IF(AND($S281='자료입력 및 결과표시'!$B$9,COUNTIF($W281:$DR281,'자료입력 및 결과표시'!$C$9)&gt;=1),IF(OR('자료입력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DZ281" s="28">
        <f>IF(AND($S281='자료입력 및 결과표시'!$B$10,COUNTIF($W281:$DR281,'자료입력 및 결과표시'!$C$10)&gt;=1),IF(OR('자료입력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A281" s="28">
        <f>IF(AND($S281='자료입력 및 결과표시'!$B$11,COUNTIF($W281:$DR281,'자료입력 및 결과표시'!$C$11)&gt;=1),IF(OR('자료입력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B281" s="28">
        <f>IF(AND($S281='자료입력 및 결과표시'!$B$12,COUNTIF($W281:$DR281,'자료입력 및 결과표시'!$C$12)&gt;=1),IF(OR('자료입력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C281" s="28">
        <f>IF(AND($S281='자료입력 및 결과표시'!$B$13,COUNTIF($W281:$DR281,'자료입력 및 결과표시'!$C$13)&gt;=1),IF(OR('자료입력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D281" s="28">
        <f>IF(AND($S281='자료입력 및 결과표시'!$B$14,COUNTIF($W281:$DR281,'자료입력 및 결과표시'!$C$14)&gt;=1),IF(OR('자료입력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E281" s="28">
        <f>IF(AND($S281='자료입력 및 결과표시'!$B$15,COUNTIF($W281:$DR281,'자료입력 및 결과표시'!$C$15)&gt;=1),IF(OR('자료입력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F281" s="28">
        <f>IF(AND($S281='자료입력 및 결과표시'!$B$16,COUNTIF($W281:$DR281,'자료입력 및 결과표시'!$C$16)&gt;=1),IF(OR('자료입력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G281" s="28">
        <f>IF(AND($S281='자료입력 및 결과표시'!$B$17,COUNTIF($W281:$DR281,'자료입력 및 결과표시'!$C$17)&gt;=1),IF(OR('자료입력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H281" s="28">
        <f>IF(AND($S281='자료입력 및 결과표시'!$B$18,COUNTIF($W281:$DR281,'자료입력 및 결과표시'!$C$18)&gt;=1),IF(OR('자료입력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I281" s="28">
        <f>IF(AND($S281='자료입력 및 결과표시'!$B$19,COUNTIF($W281:$DR281,'자료입력 및 결과표시'!$C$19)&gt;=1),IF(OR('자료입력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J281" s="28">
        <f>IF(AND($S281='자료입력 및 결과표시'!$B$20,COUNTIF($W281:$DR281,'자료입력 및 결과표시'!$C$20)&gt;=1),IF(OR('자료입력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K281" s="28">
        <f>IF(AND($S281='자료입력 및 결과표시'!$B$21,COUNTIF($W281:$DR281,'자료입력 및 결과표시'!$C$21)&gt;=1),IF(OR('자료입력 및 결과표시'!$B$4+90&gt;=$V281,'자료입력 및 결과표시'!$B$4&lt;$U281),0,IF($V281-'자료입력 및 결과표시'!$B$4-90&gt;='자료입력 및 결과표시'!$E$4,'자료입력 및 결과표시'!$E$4,$V281-'자료입력 및 결과표시'!$B$4-90)),0)</f>
        <v>0</v>
      </c>
      <c r="EL281" s="17">
        <f>IF(AND(S281='자료입력 및 결과표시'!$B$6,COUNTIF('업무중복도(데이터 입력)'!$W281:$DR281,'자료입력 및 결과표시'!$C$6)&gt;=1),1,0)</f>
        <v>0</v>
      </c>
      <c r="EM281" s="17">
        <f>IF(AND(S281='자료입력 및 결과표시'!$B$7,COUNTIF('업무중복도(데이터 입력)'!$W281:$DR281,'자료입력 및 결과표시'!$C$7)&gt;=1),2,0)</f>
        <v>0</v>
      </c>
      <c r="EN281" s="17">
        <f>IF(AND(S281='자료입력 및 결과표시'!$B$8,COUNTIF('업무중복도(데이터 입력)'!$W281:$DR281,'자료입력 및 결과표시'!$C$8)&gt;=1),3,0)</f>
        <v>0</v>
      </c>
      <c r="EO281" s="17">
        <f>IF(AND(S281='자료입력 및 결과표시'!$B$9,COUNTIF('업무중복도(데이터 입력)'!$W281:$DR281,'자료입력 및 결과표시'!$C$9)&gt;=1),4,0)</f>
        <v>0</v>
      </c>
      <c r="EP281" s="17">
        <f>IF(AND(S281='자료입력 및 결과표시'!$B$10,COUNTIF('업무중복도(데이터 입력)'!$W281:$DR281,'자료입력 및 결과표시'!$C$10)&gt;=1),5,0)</f>
        <v>0</v>
      </c>
      <c r="EQ281" s="17">
        <f>IF(AND(S281='자료입력 및 결과표시'!$B$11,COUNTIF('업무중복도(데이터 입력)'!$W281:$DR281,'자료입력 및 결과표시'!$C$11)&gt;=1),6,0)</f>
        <v>0</v>
      </c>
      <c r="ER281" s="17">
        <f>IF(AND(S281='자료입력 및 결과표시'!$B$12,COUNTIF('업무중복도(데이터 입력)'!$W281:$DR281,'자료입력 및 결과표시'!$C$12)&gt;=1),7,0)</f>
        <v>0</v>
      </c>
      <c r="ES281" s="17">
        <f>IF(AND(S281='자료입력 및 결과표시'!$B$13,COUNTIF('업무중복도(데이터 입력)'!$W281:$DR281,'자료입력 및 결과표시'!$C$13)&gt;=1),8,0)</f>
        <v>0</v>
      </c>
      <c r="ET281" s="17">
        <f>IF(AND(S281='자료입력 및 결과표시'!$B$14,COUNTIF('업무중복도(데이터 입력)'!$W281:$DR281,'자료입력 및 결과표시'!$C$14)&gt;=1),9,0)</f>
        <v>0</v>
      </c>
      <c r="EU281" s="17">
        <f>IF(AND(S281='자료입력 및 결과표시'!$B$15,COUNTIF('업무중복도(데이터 입력)'!$W281:$DR281,'자료입력 및 결과표시'!$C$15)&gt;=1),10,0)</f>
        <v>0</v>
      </c>
      <c r="EV281" s="17">
        <f>IF(AND(S281='자료입력 및 결과표시'!$B$16,COUNTIF('업무중복도(데이터 입력)'!$W281:$DR281,'자료입력 및 결과표시'!$C$16)&gt;=1),11,0)</f>
        <v>0</v>
      </c>
      <c r="EW281" s="17">
        <f>IF(AND(S281='자료입력 및 결과표시'!$B$17,COUNTIF('업무중복도(데이터 입력)'!$W281:$DR281,'자료입력 및 결과표시'!$C$17)&gt;=1),12,0)</f>
        <v>0</v>
      </c>
      <c r="EX281" s="17">
        <f>IF(AND(S281='자료입력 및 결과표시'!$B$18,COUNTIF('업무중복도(데이터 입력)'!$W281:$DR281,'자료입력 및 결과표시'!$C$18)&gt;=1),13,0)</f>
        <v>0</v>
      </c>
      <c r="EY281" s="17">
        <f>IF(AND(S281='자료입력 및 결과표시'!$B$19,COUNTIF('업무중복도(데이터 입력)'!$W281:$DR281,'자료입력 및 결과표시'!$C$19)&gt;=1),14,0)</f>
        <v>0</v>
      </c>
      <c r="EZ281" s="17">
        <f>IF(AND(S281='자료입력 및 결과표시'!$B$20,COUNTIF('업무중복도(데이터 입력)'!$W281:$DR281,'자료입력 및 결과표시'!$C$20)&gt;=1),15,0)</f>
        <v>0</v>
      </c>
      <c r="FA281" s="17">
        <f>IF(AND(S281='자료입력 및 결과표시'!$B$21,COUNTIF('업무중복도(데이터 입력)'!$W281:$DR281,'자료입력 및 결과표시'!$C$21)&gt;=1),16,0)</f>
        <v>0</v>
      </c>
      <c r="FD281" s="270" t="str">
        <f ca="1">IFERROR(MATCH('자료입력 및 결과표시'!$C$62,OFFSET($R$3,$FD280,,1000),0)+$FD280,"")</f>
        <v/>
      </c>
      <c r="FE281" s="271" t="str">
        <f t="shared" ca="1" si="623"/>
        <v/>
      </c>
      <c r="FK281" s="17">
        <f t="shared" si="624"/>
        <v>0</v>
      </c>
      <c r="FO281"/>
      <c r="FP281" s="17" t="str">
        <f t="shared" ca="1" si="625"/>
        <v/>
      </c>
      <c r="FQ281" s="270" t="str">
        <f ca="1">IFERROR(MATCH('자료입력 및 결과표시'!$C$62,OFFSET($R$3,$FQ280,,1000),0)+$FQ280,"")</f>
        <v/>
      </c>
      <c r="FR281" s="17" t="str">
        <f t="shared" ca="1" si="506"/>
        <v/>
      </c>
      <c r="FS281" s="17" t="str">
        <f t="shared" ca="1" si="507"/>
        <v/>
      </c>
      <c r="FT281" s="17" t="str">
        <f t="shared" ca="1" si="508"/>
        <v/>
      </c>
      <c r="FU281" s="17" t="str">
        <f t="shared" ca="1" si="509"/>
        <v/>
      </c>
      <c r="FV281" s="17" t="str">
        <f t="shared" ca="1" si="510"/>
        <v/>
      </c>
      <c r="FW281" s="17" t="str">
        <f t="shared" ca="1" si="511"/>
        <v/>
      </c>
      <c r="FX281" s="17" t="str">
        <f t="shared" ca="1" si="512"/>
        <v/>
      </c>
      <c r="FY281" s="17" t="str">
        <f t="shared" ca="1" si="513"/>
        <v/>
      </c>
      <c r="FZ281" s="17" t="str">
        <f t="shared" ca="1" si="514"/>
        <v/>
      </c>
      <c r="GA281" s="17" t="str">
        <f t="shared" ca="1" si="515"/>
        <v/>
      </c>
      <c r="GB281" s="17" t="str">
        <f t="shared" ca="1" si="516"/>
        <v/>
      </c>
      <c r="GC281" s="17" t="str">
        <f t="shared" ca="1" si="517"/>
        <v/>
      </c>
      <c r="GD281" s="17" t="str">
        <f t="shared" ca="1" si="518"/>
        <v/>
      </c>
      <c r="GE281" s="17" t="str">
        <f t="shared" ca="1" si="519"/>
        <v/>
      </c>
      <c r="GF281" s="17" t="str">
        <f t="shared" ca="1" si="520"/>
        <v/>
      </c>
      <c r="GG281" s="17" t="str">
        <f t="shared" ca="1" si="521"/>
        <v/>
      </c>
      <c r="GH281" s="17" t="str">
        <f t="shared" ca="1" si="522"/>
        <v/>
      </c>
      <c r="GI281" s="17" t="str">
        <f t="shared" ca="1" si="523"/>
        <v/>
      </c>
      <c r="GJ281" s="17" t="str">
        <f t="shared" ca="1" si="524"/>
        <v/>
      </c>
      <c r="GK281" s="17" t="str">
        <f t="shared" ca="1" si="525"/>
        <v/>
      </c>
      <c r="GL281" s="17" t="str">
        <f t="shared" ca="1" si="526"/>
        <v/>
      </c>
      <c r="GM281" s="17" t="str">
        <f t="shared" ca="1" si="527"/>
        <v/>
      </c>
      <c r="GN281" s="17" t="str">
        <f t="shared" ca="1" si="528"/>
        <v/>
      </c>
      <c r="GO281" s="17" t="str">
        <f t="shared" ca="1" si="529"/>
        <v/>
      </c>
      <c r="GP281" s="17" t="str">
        <f t="shared" ca="1" si="530"/>
        <v/>
      </c>
      <c r="GQ281" s="17" t="str">
        <f t="shared" ca="1" si="531"/>
        <v/>
      </c>
      <c r="GR281" s="17" t="str">
        <f t="shared" ca="1" si="532"/>
        <v/>
      </c>
      <c r="GS281" s="17" t="str">
        <f t="shared" ca="1" si="533"/>
        <v/>
      </c>
      <c r="GT281" s="17" t="str">
        <f t="shared" ca="1" si="534"/>
        <v/>
      </c>
      <c r="GU281" s="17" t="str">
        <f t="shared" ca="1" si="535"/>
        <v/>
      </c>
      <c r="GV281" s="17" t="str">
        <f t="shared" ca="1" si="536"/>
        <v/>
      </c>
      <c r="GW281" s="17" t="str">
        <f t="shared" ca="1" si="537"/>
        <v/>
      </c>
      <c r="GX281" s="17" t="str">
        <f t="shared" ca="1" si="538"/>
        <v/>
      </c>
      <c r="GY281" s="17" t="str">
        <f t="shared" ca="1" si="539"/>
        <v/>
      </c>
      <c r="GZ281" s="17" t="str">
        <f t="shared" ca="1" si="540"/>
        <v/>
      </c>
      <c r="HA281" s="17" t="str">
        <f t="shared" ca="1" si="541"/>
        <v/>
      </c>
      <c r="HB281" s="17" t="str">
        <f t="shared" ca="1" si="542"/>
        <v/>
      </c>
      <c r="HC281" s="17" t="str">
        <f t="shared" ca="1" si="543"/>
        <v/>
      </c>
      <c r="HD281" s="17" t="str">
        <f t="shared" ca="1" si="544"/>
        <v/>
      </c>
      <c r="HE281" s="17" t="str">
        <f t="shared" ca="1" si="545"/>
        <v/>
      </c>
      <c r="HF281" s="17" t="str">
        <f t="shared" ca="1" si="546"/>
        <v/>
      </c>
      <c r="HG281" s="17" t="str">
        <f t="shared" ca="1" si="547"/>
        <v/>
      </c>
      <c r="HH281" s="17" t="str">
        <f t="shared" ca="1" si="548"/>
        <v/>
      </c>
      <c r="HI281" s="17" t="str">
        <f t="shared" ca="1" si="549"/>
        <v/>
      </c>
      <c r="HJ281" s="17" t="str">
        <f t="shared" ca="1" si="550"/>
        <v/>
      </c>
      <c r="HK281" s="17" t="str">
        <f t="shared" ca="1" si="551"/>
        <v/>
      </c>
      <c r="HL281" s="17" t="str">
        <f t="shared" ca="1" si="552"/>
        <v/>
      </c>
      <c r="HM281" s="17" t="str">
        <f t="shared" ca="1" si="553"/>
        <v/>
      </c>
      <c r="HN281" s="17" t="str">
        <f t="shared" ca="1" si="554"/>
        <v/>
      </c>
      <c r="HO281" s="17" t="str">
        <f t="shared" ca="1" si="555"/>
        <v/>
      </c>
      <c r="HP281" s="17" t="str">
        <f t="shared" ca="1" si="556"/>
        <v/>
      </c>
      <c r="HQ281" s="17" t="str">
        <f t="shared" ca="1" si="557"/>
        <v/>
      </c>
      <c r="HR281" s="17" t="str">
        <f t="shared" ca="1" si="558"/>
        <v/>
      </c>
      <c r="HS281" s="17" t="str">
        <f t="shared" ca="1" si="559"/>
        <v/>
      </c>
      <c r="HT281" s="17" t="str">
        <f t="shared" ca="1" si="560"/>
        <v/>
      </c>
      <c r="HU281" s="17" t="str">
        <f t="shared" ca="1" si="561"/>
        <v/>
      </c>
      <c r="HV281" s="17" t="str">
        <f t="shared" ca="1" si="562"/>
        <v/>
      </c>
      <c r="HW281" s="17" t="str">
        <f t="shared" ca="1" si="563"/>
        <v/>
      </c>
      <c r="HX281" s="17" t="str">
        <f t="shared" ca="1" si="564"/>
        <v/>
      </c>
      <c r="HY281" s="17" t="str">
        <f t="shared" ca="1" si="565"/>
        <v/>
      </c>
      <c r="HZ281" s="17" t="str">
        <f t="shared" ca="1" si="566"/>
        <v/>
      </c>
      <c r="IA281" s="17" t="str">
        <f t="shared" ca="1" si="567"/>
        <v/>
      </c>
      <c r="IB281" s="17" t="str">
        <f t="shared" ca="1" si="568"/>
        <v/>
      </c>
      <c r="IC281" s="17" t="str">
        <f t="shared" ca="1" si="569"/>
        <v/>
      </c>
      <c r="ID281" s="17" t="str">
        <f t="shared" ca="1" si="570"/>
        <v/>
      </c>
      <c r="IE281" s="17" t="str">
        <f t="shared" ca="1" si="571"/>
        <v/>
      </c>
      <c r="IF281" s="17" t="str">
        <f t="shared" ca="1" si="572"/>
        <v/>
      </c>
      <c r="IG281" s="17" t="str">
        <f t="shared" ca="1" si="573"/>
        <v/>
      </c>
      <c r="IH281" s="17" t="str">
        <f t="shared" ca="1" si="574"/>
        <v/>
      </c>
      <c r="II281" s="17" t="str">
        <f t="shared" ca="1" si="575"/>
        <v/>
      </c>
      <c r="IJ281" s="17" t="str">
        <f t="shared" ca="1" si="576"/>
        <v/>
      </c>
      <c r="IK281" s="17" t="str">
        <f t="shared" ca="1" si="577"/>
        <v/>
      </c>
      <c r="IL281" s="17" t="str">
        <f t="shared" ca="1" si="578"/>
        <v/>
      </c>
      <c r="IM281" s="17" t="str">
        <f t="shared" ca="1" si="579"/>
        <v/>
      </c>
      <c r="IN281" s="17" t="str">
        <f t="shared" ca="1" si="580"/>
        <v/>
      </c>
      <c r="IO281" s="17" t="str">
        <f t="shared" ca="1" si="581"/>
        <v/>
      </c>
      <c r="IP281" s="17" t="str">
        <f t="shared" ca="1" si="582"/>
        <v/>
      </c>
      <c r="IQ281" s="17" t="str">
        <f t="shared" ca="1" si="583"/>
        <v/>
      </c>
      <c r="IR281" s="17" t="str">
        <f t="shared" ca="1" si="584"/>
        <v/>
      </c>
      <c r="IS281" s="17" t="str">
        <f t="shared" ca="1" si="585"/>
        <v/>
      </c>
      <c r="IT281" s="17" t="str">
        <f t="shared" ca="1" si="586"/>
        <v/>
      </c>
      <c r="IU281" s="17" t="str">
        <f t="shared" ca="1" si="587"/>
        <v/>
      </c>
      <c r="IV281" s="17" t="str">
        <f t="shared" ca="1" si="588"/>
        <v/>
      </c>
      <c r="IW281" s="17" t="str">
        <f t="shared" ca="1" si="589"/>
        <v/>
      </c>
      <c r="IX281" s="17" t="str">
        <f t="shared" ca="1" si="590"/>
        <v/>
      </c>
      <c r="IY281" s="17" t="str">
        <f t="shared" ca="1" si="591"/>
        <v/>
      </c>
      <c r="IZ281" s="17" t="str">
        <f t="shared" ca="1" si="592"/>
        <v/>
      </c>
      <c r="JA281" s="17" t="str">
        <f t="shared" ca="1" si="593"/>
        <v/>
      </c>
      <c r="JB281" s="17" t="str">
        <f t="shared" ca="1" si="594"/>
        <v/>
      </c>
      <c r="JC281" s="17" t="str">
        <f t="shared" ca="1" si="595"/>
        <v/>
      </c>
      <c r="JD281" s="17" t="str">
        <f t="shared" ca="1" si="596"/>
        <v/>
      </c>
      <c r="JE281" s="17" t="str">
        <f t="shared" ca="1" si="597"/>
        <v/>
      </c>
      <c r="JF281" s="17" t="str">
        <f t="shared" ca="1" si="598"/>
        <v/>
      </c>
      <c r="JG281" s="17" t="str">
        <f t="shared" ca="1" si="599"/>
        <v/>
      </c>
      <c r="JH281" s="17" t="str">
        <f t="shared" ca="1" si="600"/>
        <v/>
      </c>
      <c r="JI281" s="17" t="str">
        <f t="shared" ca="1" si="601"/>
        <v/>
      </c>
      <c r="JJ281" s="17" t="str">
        <f t="shared" ca="1" si="602"/>
        <v/>
      </c>
      <c r="JK281" s="17" t="str">
        <f t="shared" ca="1" si="603"/>
        <v/>
      </c>
      <c r="JL281" s="17" t="str">
        <f t="shared" ca="1" si="604"/>
        <v/>
      </c>
      <c r="JM281" s="17" t="str">
        <f t="shared" ca="1" si="605"/>
        <v/>
      </c>
    </row>
    <row r="282" spans="1:273">
      <c r="A282" s="17" t="str">
        <f t="shared" si="606"/>
        <v>\\\0</v>
      </c>
      <c r="B282" s="17" t="str">
        <f t="shared" si="607"/>
        <v>\\\0</v>
      </c>
      <c r="C282" s="17" t="str">
        <f t="shared" si="608"/>
        <v>\\\0</v>
      </c>
      <c r="D282" s="17" t="str">
        <f t="shared" si="609"/>
        <v>\\\0</v>
      </c>
      <c r="E282" s="17" t="str">
        <f t="shared" si="610"/>
        <v>\\\0</v>
      </c>
      <c r="F282" s="17" t="str">
        <f t="shared" si="611"/>
        <v>\\\0</v>
      </c>
      <c r="G282" s="17" t="str">
        <f t="shared" si="612"/>
        <v>\\\0</v>
      </c>
      <c r="H282" s="17" t="str">
        <f t="shared" si="613"/>
        <v>\\\0</v>
      </c>
      <c r="I282" s="17" t="str">
        <f t="shared" si="614"/>
        <v>\\\0</v>
      </c>
      <c r="J282" s="17" t="str">
        <f t="shared" si="615"/>
        <v>\\\0</v>
      </c>
      <c r="K282" s="17" t="str">
        <f t="shared" si="616"/>
        <v>\\\0</v>
      </c>
      <c r="L282" s="17" t="str">
        <f t="shared" si="617"/>
        <v>\\\0</v>
      </c>
      <c r="M282" s="17" t="str">
        <f t="shared" si="618"/>
        <v>\\\0</v>
      </c>
      <c r="N282" s="17" t="str">
        <f t="shared" si="619"/>
        <v>\\\0</v>
      </c>
      <c r="O282" s="17" t="str">
        <f t="shared" si="620"/>
        <v>\\\0</v>
      </c>
      <c r="P282" s="17" t="str">
        <f t="shared" si="621"/>
        <v>\\\0</v>
      </c>
      <c r="R282" s="17" t="str">
        <f t="shared" si="622"/>
        <v>\\</v>
      </c>
      <c r="S282" s="38"/>
      <c r="T282" s="39"/>
      <c r="U282" s="31"/>
      <c r="V282" s="32"/>
      <c r="W282" s="36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35"/>
      <c r="DS282" s="287"/>
      <c r="DT282" s="36"/>
      <c r="DU282" s="37"/>
      <c r="DV282" s="28">
        <f>IF(AND($S282='자료입력 및 결과표시'!$B$6,COUNTIF($W282:$DR282,'자료입력 및 결과표시'!$C$6)&gt;=1),IF(OR('자료입력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DW282" s="28">
        <f>IF(AND($S282='자료입력 및 결과표시'!$B$7,COUNTIF($W282:$DR282,'자료입력 및 결과표시'!$C$7)&gt;=1),IF(OR('자료입력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DX282" s="28">
        <f>IF(AND($S282='자료입력 및 결과표시'!$B$8,COUNTIF($W282:$DR282,'자료입력 및 결과표시'!$C$8)&gt;=1),IF(OR('자료입력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DY282" s="28">
        <f>IF(AND($S282='자료입력 및 결과표시'!$B$9,COUNTIF($W282:$DR282,'자료입력 및 결과표시'!$C$9)&gt;=1),IF(OR('자료입력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DZ282" s="28">
        <f>IF(AND($S282='자료입력 및 결과표시'!$B$10,COUNTIF($W282:$DR282,'자료입력 및 결과표시'!$C$10)&gt;=1),IF(OR('자료입력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A282" s="28">
        <f>IF(AND($S282='자료입력 및 결과표시'!$B$11,COUNTIF($W282:$DR282,'자료입력 및 결과표시'!$C$11)&gt;=1),IF(OR('자료입력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B282" s="28">
        <f>IF(AND($S282='자료입력 및 결과표시'!$B$12,COUNTIF($W282:$DR282,'자료입력 및 결과표시'!$C$12)&gt;=1),IF(OR('자료입력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C282" s="28">
        <f>IF(AND($S282='자료입력 및 결과표시'!$B$13,COUNTIF($W282:$DR282,'자료입력 및 결과표시'!$C$13)&gt;=1),IF(OR('자료입력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D282" s="28">
        <f>IF(AND($S282='자료입력 및 결과표시'!$B$14,COUNTIF($W282:$DR282,'자료입력 및 결과표시'!$C$14)&gt;=1),IF(OR('자료입력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E282" s="28">
        <f>IF(AND($S282='자료입력 및 결과표시'!$B$15,COUNTIF($W282:$DR282,'자료입력 및 결과표시'!$C$15)&gt;=1),IF(OR('자료입력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F282" s="28">
        <f>IF(AND($S282='자료입력 및 결과표시'!$B$16,COUNTIF($W282:$DR282,'자료입력 및 결과표시'!$C$16)&gt;=1),IF(OR('자료입력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G282" s="28">
        <f>IF(AND($S282='자료입력 및 결과표시'!$B$17,COUNTIF($W282:$DR282,'자료입력 및 결과표시'!$C$17)&gt;=1),IF(OR('자료입력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H282" s="28">
        <f>IF(AND($S282='자료입력 및 결과표시'!$B$18,COUNTIF($W282:$DR282,'자료입력 및 결과표시'!$C$18)&gt;=1),IF(OR('자료입력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I282" s="28">
        <f>IF(AND($S282='자료입력 및 결과표시'!$B$19,COUNTIF($W282:$DR282,'자료입력 및 결과표시'!$C$19)&gt;=1),IF(OR('자료입력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J282" s="28">
        <f>IF(AND($S282='자료입력 및 결과표시'!$B$20,COUNTIF($W282:$DR282,'자료입력 및 결과표시'!$C$20)&gt;=1),IF(OR('자료입력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K282" s="28">
        <f>IF(AND($S282='자료입력 및 결과표시'!$B$21,COUNTIF($W282:$DR282,'자료입력 및 결과표시'!$C$21)&gt;=1),IF(OR('자료입력 및 결과표시'!$B$4+90&gt;=$V282,'자료입력 및 결과표시'!$B$4&lt;$U282),0,IF($V282-'자료입력 및 결과표시'!$B$4-90&gt;='자료입력 및 결과표시'!$E$4,'자료입력 및 결과표시'!$E$4,$V282-'자료입력 및 결과표시'!$B$4-90)),0)</f>
        <v>0</v>
      </c>
      <c r="EL282" s="17">
        <f>IF(AND(S282='자료입력 및 결과표시'!$B$6,COUNTIF('업무중복도(데이터 입력)'!$W282:$DR282,'자료입력 및 결과표시'!$C$6)&gt;=1),1,0)</f>
        <v>0</v>
      </c>
      <c r="EM282" s="17">
        <f>IF(AND(S282='자료입력 및 결과표시'!$B$7,COUNTIF('업무중복도(데이터 입력)'!$W282:$DR282,'자료입력 및 결과표시'!$C$7)&gt;=1),2,0)</f>
        <v>0</v>
      </c>
      <c r="EN282" s="17">
        <f>IF(AND(S282='자료입력 및 결과표시'!$B$8,COUNTIF('업무중복도(데이터 입력)'!$W282:$DR282,'자료입력 및 결과표시'!$C$8)&gt;=1),3,0)</f>
        <v>0</v>
      </c>
      <c r="EO282" s="17">
        <f>IF(AND(S282='자료입력 및 결과표시'!$B$9,COUNTIF('업무중복도(데이터 입력)'!$W282:$DR282,'자료입력 및 결과표시'!$C$9)&gt;=1),4,0)</f>
        <v>0</v>
      </c>
      <c r="EP282" s="17">
        <f>IF(AND(S282='자료입력 및 결과표시'!$B$10,COUNTIF('업무중복도(데이터 입력)'!$W282:$DR282,'자료입력 및 결과표시'!$C$10)&gt;=1),5,0)</f>
        <v>0</v>
      </c>
      <c r="EQ282" s="17">
        <f>IF(AND(S282='자료입력 및 결과표시'!$B$11,COUNTIF('업무중복도(데이터 입력)'!$W282:$DR282,'자료입력 및 결과표시'!$C$11)&gt;=1),6,0)</f>
        <v>0</v>
      </c>
      <c r="ER282" s="17">
        <f>IF(AND(S282='자료입력 및 결과표시'!$B$12,COUNTIF('업무중복도(데이터 입력)'!$W282:$DR282,'자료입력 및 결과표시'!$C$12)&gt;=1),7,0)</f>
        <v>0</v>
      </c>
      <c r="ES282" s="17">
        <f>IF(AND(S282='자료입력 및 결과표시'!$B$13,COUNTIF('업무중복도(데이터 입력)'!$W282:$DR282,'자료입력 및 결과표시'!$C$13)&gt;=1),8,0)</f>
        <v>0</v>
      </c>
      <c r="ET282" s="17">
        <f>IF(AND(S282='자료입력 및 결과표시'!$B$14,COUNTIF('업무중복도(데이터 입력)'!$W282:$DR282,'자료입력 및 결과표시'!$C$14)&gt;=1),9,0)</f>
        <v>0</v>
      </c>
      <c r="EU282" s="17">
        <f>IF(AND(S282='자료입력 및 결과표시'!$B$15,COUNTIF('업무중복도(데이터 입력)'!$W282:$DR282,'자료입력 및 결과표시'!$C$15)&gt;=1),10,0)</f>
        <v>0</v>
      </c>
      <c r="EV282" s="17">
        <f>IF(AND(S282='자료입력 및 결과표시'!$B$16,COUNTIF('업무중복도(데이터 입력)'!$W282:$DR282,'자료입력 및 결과표시'!$C$16)&gt;=1),11,0)</f>
        <v>0</v>
      </c>
      <c r="EW282" s="17">
        <f>IF(AND(S282='자료입력 및 결과표시'!$B$17,COUNTIF('업무중복도(데이터 입력)'!$W282:$DR282,'자료입력 및 결과표시'!$C$17)&gt;=1),12,0)</f>
        <v>0</v>
      </c>
      <c r="EX282" s="17">
        <f>IF(AND(S282='자료입력 및 결과표시'!$B$18,COUNTIF('업무중복도(데이터 입력)'!$W282:$DR282,'자료입력 및 결과표시'!$C$18)&gt;=1),13,0)</f>
        <v>0</v>
      </c>
      <c r="EY282" s="17">
        <f>IF(AND(S282='자료입력 및 결과표시'!$B$19,COUNTIF('업무중복도(데이터 입력)'!$W282:$DR282,'자료입력 및 결과표시'!$C$19)&gt;=1),14,0)</f>
        <v>0</v>
      </c>
      <c r="EZ282" s="17">
        <f>IF(AND(S282='자료입력 및 결과표시'!$B$20,COUNTIF('업무중복도(데이터 입력)'!$W282:$DR282,'자료입력 및 결과표시'!$C$20)&gt;=1),15,0)</f>
        <v>0</v>
      </c>
      <c r="FA282" s="17">
        <f>IF(AND(S282='자료입력 및 결과표시'!$B$21,COUNTIF('업무중복도(데이터 입력)'!$W282:$DR282,'자료입력 및 결과표시'!$C$21)&gt;=1),16,0)</f>
        <v>0</v>
      </c>
      <c r="FD282" s="270" t="str">
        <f ca="1">IFERROR(MATCH('자료입력 및 결과표시'!$C$62,OFFSET($R$3,$FD281,,1000),0)+$FD281,"")</f>
        <v/>
      </c>
      <c r="FE282" s="271" t="str">
        <f t="shared" ca="1" si="623"/>
        <v/>
      </c>
      <c r="FK282" s="17">
        <f t="shared" si="624"/>
        <v>0</v>
      </c>
      <c r="FO282"/>
      <c r="FP282" s="17" t="str">
        <f t="shared" ca="1" si="625"/>
        <v/>
      </c>
      <c r="FQ282" s="270" t="str">
        <f ca="1">IFERROR(MATCH('자료입력 및 결과표시'!$C$62,OFFSET($R$3,$FQ281,,1000),0)+$FQ281,"")</f>
        <v/>
      </c>
      <c r="FR282" s="17" t="str">
        <f t="shared" ca="1" si="506"/>
        <v/>
      </c>
      <c r="FS282" s="17" t="str">
        <f t="shared" ca="1" si="507"/>
        <v/>
      </c>
      <c r="FT282" s="17" t="str">
        <f t="shared" ca="1" si="508"/>
        <v/>
      </c>
      <c r="FU282" s="17" t="str">
        <f t="shared" ca="1" si="509"/>
        <v/>
      </c>
      <c r="FV282" s="17" t="str">
        <f t="shared" ca="1" si="510"/>
        <v/>
      </c>
      <c r="FW282" s="17" t="str">
        <f t="shared" ca="1" si="511"/>
        <v/>
      </c>
      <c r="FX282" s="17" t="str">
        <f t="shared" ca="1" si="512"/>
        <v/>
      </c>
      <c r="FY282" s="17" t="str">
        <f t="shared" ca="1" si="513"/>
        <v/>
      </c>
      <c r="FZ282" s="17" t="str">
        <f t="shared" ca="1" si="514"/>
        <v/>
      </c>
      <c r="GA282" s="17" t="str">
        <f t="shared" ca="1" si="515"/>
        <v/>
      </c>
      <c r="GB282" s="17" t="str">
        <f t="shared" ca="1" si="516"/>
        <v/>
      </c>
      <c r="GC282" s="17" t="str">
        <f t="shared" ca="1" si="517"/>
        <v/>
      </c>
      <c r="GD282" s="17" t="str">
        <f t="shared" ca="1" si="518"/>
        <v/>
      </c>
      <c r="GE282" s="17" t="str">
        <f t="shared" ca="1" si="519"/>
        <v/>
      </c>
      <c r="GF282" s="17" t="str">
        <f t="shared" ca="1" si="520"/>
        <v/>
      </c>
      <c r="GG282" s="17" t="str">
        <f t="shared" ca="1" si="521"/>
        <v/>
      </c>
      <c r="GH282" s="17" t="str">
        <f t="shared" ca="1" si="522"/>
        <v/>
      </c>
      <c r="GI282" s="17" t="str">
        <f t="shared" ca="1" si="523"/>
        <v/>
      </c>
      <c r="GJ282" s="17" t="str">
        <f t="shared" ca="1" si="524"/>
        <v/>
      </c>
      <c r="GK282" s="17" t="str">
        <f t="shared" ca="1" si="525"/>
        <v/>
      </c>
      <c r="GL282" s="17" t="str">
        <f t="shared" ca="1" si="526"/>
        <v/>
      </c>
      <c r="GM282" s="17" t="str">
        <f t="shared" ca="1" si="527"/>
        <v/>
      </c>
      <c r="GN282" s="17" t="str">
        <f t="shared" ca="1" si="528"/>
        <v/>
      </c>
      <c r="GO282" s="17" t="str">
        <f t="shared" ca="1" si="529"/>
        <v/>
      </c>
      <c r="GP282" s="17" t="str">
        <f t="shared" ca="1" si="530"/>
        <v/>
      </c>
      <c r="GQ282" s="17" t="str">
        <f t="shared" ca="1" si="531"/>
        <v/>
      </c>
      <c r="GR282" s="17" t="str">
        <f t="shared" ca="1" si="532"/>
        <v/>
      </c>
      <c r="GS282" s="17" t="str">
        <f t="shared" ca="1" si="533"/>
        <v/>
      </c>
      <c r="GT282" s="17" t="str">
        <f t="shared" ca="1" si="534"/>
        <v/>
      </c>
      <c r="GU282" s="17" t="str">
        <f t="shared" ca="1" si="535"/>
        <v/>
      </c>
      <c r="GV282" s="17" t="str">
        <f t="shared" ca="1" si="536"/>
        <v/>
      </c>
      <c r="GW282" s="17" t="str">
        <f t="shared" ca="1" si="537"/>
        <v/>
      </c>
      <c r="GX282" s="17" t="str">
        <f t="shared" ca="1" si="538"/>
        <v/>
      </c>
      <c r="GY282" s="17" t="str">
        <f t="shared" ca="1" si="539"/>
        <v/>
      </c>
      <c r="GZ282" s="17" t="str">
        <f t="shared" ca="1" si="540"/>
        <v/>
      </c>
      <c r="HA282" s="17" t="str">
        <f t="shared" ca="1" si="541"/>
        <v/>
      </c>
      <c r="HB282" s="17" t="str">
        <f t="shared" ca="1" si="542"/>
        <v/>
      </c>
      <c r="HC282" s="17" t="str">
        <f t="shared" ca="1" si="543"/>
        <v/>
      </c>
      <c r="HD282" s="17" t="str">
        <f t="shared" ca="1" si="544"/>
        <v/>
      </c>
      <c r="HE282" s="17" t="str">
        <f t="shared" ca="1" si="545"/>
        <v/>
      </c>
      <c r="HF282" s="17" t="str">
        <f t="shared" ca="1" si="546"/>
        <v/>
      </c>
      <c r="HG282" s="17" t="str">
        <f t="shared" ca="1" si="547"/>
        <v/>
      </c>
      <c r="HH282" s="17" t="str">
        <f t="shared" ca="1" si="548"/>
        <v/>
      </c>
      <c r="HI282" s="17" t="str">
        <f t="shared" ca="1" si="549"/>
        <v/>
      </c>
      <c r="HJ282" s="17" t="str">
        <f t="shared" ca="1" si="550"/>
        <v/>
      </c>
      <c r="HK282" s="17" t="str">
        <f t="shared" ca="1" si="551"/>
        <v/>
      </c>
      <c r="HL282" s="17" t="str">
        <f t="shared" ca="1" si="552"/>
        <v/>
      </c>
      <c r="HM282" s="17" t="str">
        <f t="shared" ca="1" si="553"/>
        <v/>
      </c>
      <c r="HN282" s="17" t="str">
        <f t="shared" ca="1" si="554"/>
        <v/>
      </c>
      <c r="HO282" s="17" t="str">
        <f t="shared" ca="1" si="555"/>
        <v/>
      </c>
      <c r="HP282" s="17" t="str">
        <f t="shared" ca="1" si="556"/>
        <v/>
      </c>
      <c r="HQ282" s="17" t="str">
        <f t="shared" ca="1" si="557"/>
        <v/>
      </c>
      <c r="HR282" s="17" t="str">
        <f t="shared" ca="1" si="558"/>
        <v/>
      </c>
      <c r="HS282" s="17" t="str">
        <f t="shared" ca="1" si="559"/>
        <v/>
      </c>
      <c r="HT282" s="17" t="str">
        <f t="shared" ca="1" si="560"/>
        <v/>
      </c>
      <c r="HU282" s="17" t="str">
        <f t="shared" ca="1" si="561"/>
        <v/>
      </c>
      <c r="HV282" s="17" t="str">
        <f t="shared" ca="1" si="562"/>
        <v/>
      </c>
      <c r="HW282" s="17" t="str">
        <f t="shared" ca="1" si="563"/>
        <v/>
      </c>
      <c r="HX282" s="17" t="str">
        <f t="shared" ca="1" si="564"/>
        <v/>
      </c>
      <c r="HY282" s="17" t="str">
        <f t="shared" ca="1" si="565"/>
        <v/>
      </c>
      <c r="HZ282" s="17" t="str">
        <f t="shared" ca="1" si="566"/>
        <v/>
      </c>
      <c r="IA282" s="17" t="str">
        <f t="shared" ca="1" si="567"/>
        <v/>
      </c>
      <c r="IB282" s="17" t="str">
        <f t="shared" ca="1" si="568"/>
        <v/>
      </c>
      <c r="IC282" s="17" t="str">
        <f t="shared" ca="1" si="569"/>
        <v/>
      </c>
      <c r="ID282" s="17" t="str">
        <f t="shared" ca="1" si="570"/>
        <v/>
      </c>
      <c r="IE282" s="17" t="str">
        <f t="shared" ca="1" si="571"/>
        <v/>
      </c>
      <c r="IF282" s="17" t="str">
        <f t="shared" ca="1" si="572"/>
        <v/>
      </c>
      <c r="IG282" s="17" t="str">
        <f t="shared" ca="1" si="573"/>
        <v/>
      </c>
      <c r="IH282" s="17" t="str">
        <f t="shared" ca="1" si="574"/>
        <v/>
      </c>
      <c r="II282" s="17" t="str">
        <f t="shared" ca="1" si="575"/>
        <v/>
      </c>
      <c r="IJ282" s="17" t="str">
        <f t="shared" ca="1" si="576"/>
        <v/>
      </c>
      <c r="IK282" s="17" t="str">
        <f t="shared" ca="1" si="577"/>
        <v/>
      </c>
      <c r="IL282" s="17" t="str">
        <f t="shared" ca="1" si="578"/>
        <v/>
      </c>
      <c r="IM282" s="17" t="str">
        <f t="shared" ca="1" si="579"/>
        <v/>
      </c>
      <c r="IN282" s="17" t="str">
        <f t="shared" ca="1" si="580"/>
        <v/>
      </c>
      <c r="IO282" s="17" t="str">
        <f t="shared" ca="1" si="581"/>
        <v/>
      </c>
      <c r="IP282" s="17" t="str">
        <f t="shared" ca="1" si="582"/>
        <v/>
      </c>
      <c r="IQ282" s="17" t="str">
        <f t="shared" ca="1" si="583"/>
        <v/>
      </c>
      <c r="IR282" s="17" t="str">
        <f t="shared" ca="1" si="584"/>
        <v/>
      </c>
      <c r="IS282" s="17" t="str">
        <f t="shared" ca="1" si="585"/>
        <v/>
      </c>
      <c r="IT282" s="17" t="str">
        <f t="shared" ca="1" si="586"/>
        <v/>
      </c>
      <c r="IU282" s="17" t="str">
        <f t="shared" ca="1" si="587"/>
        <v/>
      </c>
      <c r="IV282" s="17" t="str">
        <f t="shared" ca="1" si="588"/>
        <v/>
      </c>
      <c r="IW282" s="17" t="str">
        <f t="shared" ca="1" si="589"/>
        <v/>
      </c>
      <c r="IX282" s="17" t="str">
        <f t="shared" ca="1" si="590"/>
        <v/>
      </c>
      <c r="IY282" s="17" t="str">
        <f t="shared" ca="1" si="591"/>
        <v/>
      </c>
      <c r="IZ282" s="17" t="str">
        <f t="shared" ca="1" si="592"/>
        <v/>
      </c>
      <c r="JA282" s="17" t="str">
        <f t="shared" ca="1" si="593"/>
        <v/>
      </c>
      <c r="JB282" s="17" t="str">
        <f t="shared" ca="1" si="594"/>
        <v/>
      </c>
      <c r="JC282" s="17" t="str">
        <f t="shared" ca="1" si="595"/>
        <v/>
      </c>
      <c r="JD282" s="17" t="str">
        <f t="shared" ca="1" si="596"/>
        <v/>
      </c>
      <c r="JE282" s="17" t="str">
        <f t="shared" ca="1" si="597"/>
        <v/>
      </c>
      <c r="JF282" s="17" t="str">
        <f t="shared" ca="1" si="598"/>
        <v/>
      </c>
      <c r="JG282" s="17" t="str">
        <f t="shared" ca="1" si="599"/>
        <v/>
      </c>
      <c r="JH282" s="17" t="str">
        <f t="shared" ca="1" si="600"/>
        <v/>
      </c>
      <c r="JI282" s="17" t="str">
        <f t="shared" ca="1" si="601"/>
        <v/>
      </c>
      <c r="JJ282" s="17" t="str">
        <f t="shared" ca="1" si="602"/>
        <v/>
      </c>
      <c r="JK282" s="17" t="str">
        <f t="shared" ca="1" si="603"/>
        <v/>
      </c>
      <c r="JL282" s="17" t="str">
        <f t="shared" ca="1" si="604"/>
        <v/>
      </c>
      <c r="JM282" s="17" t="str">
        <f t="shared" ca="1" si="605"/>
        <v/>
      </c>
    </row>
    <row r="283" spans="1:273">
      <c r="A283" s="17" t="str">
        <f t="shared" si="606"/>
        <v>\\\0</v>
      </c>
      <c r="B283" s="17" t="str">
        <f t="shared" si="607"/>
        <v>\\\0</v>
      </c>
      <c r="C283" s="17" t="str">
        <f t="shared" si="608"/>
        <v>\\\0</v>
      </c>
      <c r="D283" s="17" t="str">
        <f t="shared" si="609"/>
        <v>\\\0</v>
      </c>
      <c r="E283" s="17" t="str">
        <f t="shared" si="610"/>
        <v>\\\0</v>
      </c>
      <c r="F283" s="17" t="str">
        <f t="shared" si="611"/>
        <v>\\\0</v>
      </c>
      <c r="G283" s="17" t="str">
        <f t="shared" si="612"/>
        <v>\\\0</v>
      </c>
      <c r="H283" s="17" t="str">
        <f t="shared" si="613"/>
        <v>\\\0</v>
      </c>
      <c r="I283" s="17" t="str">
        <f t="shared" si="614"/>
        <v>\\\0</v>
      </c>
      <c r="J283" s="17" t="str">
        <f t="shared" si="615"/>
        <v>\\\0</v>
      </c>
      <c r="K283" s="17" t="str">
        <f t="shared" si="616"/>
        <v>\\\0</v>
      </c>
      <c r="L283" s="17" t="str">
        <f t="shared" si="617"/>
        <v>\\\0</v>
      </c>
      <c r="M283" s="17" t="str">
        <f t="shared" si="618"/>
        <v>\\\0</v>
      </c>
      <c r="N283" s="17" t="str">
        <f t="shared" si="619"/>
        <v>\\\0</v>
      </c>
      <c r="O283" s="17" t="str">
        <f t="shared" si="620"/>
        <v>\\\0</v>
      </c>
      <c r="P283" s="17" t="str">
        <f t="shared" si="621"/>
        <v>\\\0</v>
      </c>
      <c r="R283" s="17" t="str">
        <f t="shared" si="622"/>
        <v>\\</v>
      </c>
      <c r="S283" s="38"/>
      <c r="T283" s="39"/>
      <c r="U283" s="31"/>
      <c r="V283" s="32"/>
      <c r="W283" s="36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35"/>
      <c r="DS283" s="287"/>
      <c r="DT283" s="36"/>
      <c r="DU283" s="37"/>
      <c r="DV283" s="28">
        <f>IF(AND($S283='자료입력 및 결과표시'!$B$6,COUNTIF($W283:$DR283,'자료입력 및 결과표시'!$C$6)&gt;=1),IF(OR('자료입력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DW283" s="28">
        <f>IF(AND($S283='자료입력 및 결과표시'!$B$7,COUNTIF($W283:$DR283,'자료입력 및 결과표시'!$C$7)&gt;=1),IF(OR('자료입력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DX283" s="28">
        <f>IF(AND($S283='자료입력 및 결과표시'!$B$8,COUNTIF($W283:$DR283,'자료입력 및 결과표시'!$C$8)&gt;=1),IF(OR('자료입력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DY283" s="28">
        <f>IF(AND($S283='자료입력 및 결과표시'!$B$9,COUNTIF($W283:$DR283,'자료입력 및 결과표시'!$C$9)&gt;=1),IF(OR('자료입력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DZ283" s="28">
        <f>IF(AND($S283='자료입력 및 결과표시'!$B$10,COUNTIF($W283:$DR283,'자료입력 및 결과표시'!$C$10)&gt;=1),IF(OR('자료입력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A283" s="28">
        <f>IF(AND($S283='자료입력 및 결과표시'!$B$11,COUNTIF($W283:$DR283,'자료입력 및 결과표시'!$C$11)&gt;=1),IF(OR('자료입력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B283" s="28">
        <f>IF(AND($S283='자료입력 및 결과표시'!$B$12,COUNTIF($W283:$DR283,'자료입력 및 결과표시'!$C$12)&gt;=1),IF(OR('자료입력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C283" s="28">
        <f>IF(AND($S283='자료입력 및 결과표시'!$B$13,COUNTIF($W283:$DR283,'자료입력 및 결과표시'!$C$13)&gt;=1),IF(OR('자료입력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D283" s="28">
        <f>IF(AND($S283='자료입력 및 결과표시'!$B$14,COUNTIF($W283:$DR283,'자료입력 및 결과표시'!$C$14)&gt;=1),IF(OR('자료입력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E283" s="28">
        <f>IF(AND($S283='자료입력 및 결과표시'!$B$15,COUNTIF($W283:$DR283,'자료입력 및 결과표시'!$C$15)&gt;=1),IF(OR('자료입력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F283" s="28">
        <f>IF(AND($S283='자료입력 및 결과표시'!$B$16,COUNTIF($W283:$DR283,'자료입력 및 결과표시'!$C$16)&gt;=1),IF(OR('자료입력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G283" s="28">
        <f>IF(AND($S283='자료입력 및 결과표시'!$B$17,COUNTIF($W283:$DR283,'자료입력 및 결과표시'!$C$17)&gt;=1),IF(OR('자료입력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H283" s="28">
        <f>IF(AND($S283='자료입력 및 결과표시'!$B$18,COUNTIF($W283:$DR283,'자료입력 및 결과표시'!$C$18)&gt;=1),IF(OR('자료입력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I283" s="28">
        <f>IF(AND($S283='자료입력 및 결과표시'!$B$19,COUNTIF($W283:$DR283,'자료입력 및 결과표시'!$C$19)&gt;=1),IF(OR('자료입력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J283" s="28">
        <f>IF(AND($S283='자료입력 및 결과표시'!$B$20,COUNTIF($W283:$DR283,'자료입력 및 결과표시'!$C$20)&gt;=1),IF(OR('자료입력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K283" s="28">
        <f>IF(AND($S283='자료입력 및 결과표시'!$B$21,COUNTIF($W283:$DR283,'자료입력 및 결과표시'!$C$21)&gt;=1),IF(OR('자료입력 및 결과표시'!$B$4+90&gt;=$V283,'자료입력 및 결과표시'!$B$4&lt;$U283),0,IF($V283-'자료입력 및 결과표시'!$B$4-90&gt;='자료입력 및 결과표시'!$E$4,'자료입력 및 결과표시'!$E$4,$V283-'자료입력 및 결과표시'!$B$4-90)),0)</f>
        <v>0</v>
      </c>
      <c r="EL283" s="17">
        <f>IF(AND(S283='자료입력 및 결과표시'!$B$6,COUNTIF('업무중복도(데이터 입력)'!$W283:$DR283,'자료입력 및 결과표시'!$C$6)&gt;=1),1,0)</f>
        <v>0</v>
      </c>
      <c r="EM283" s="17">
        <f>IF(AND(S283='자료입력 및 결과표시'!$B$7,COUNTIF('업무중복도(데이터 입력)'!$W283:$DR283,'자료입력 및 결과표시'!$C$7)&gt;=1),2,0)</f>
        <v>0</v>
      </c>
      <c r="EN283" s="17">
        <f>IF(AND(S283='자료입력 및 결과표시'!$B$8,COUNTIF('업무중복도(데이터 입력)'!$W283:$DR283,'자료입력 및 결과표시'!$C$8)&gt;=1),3,0)</f>
        <v>0</v>
      </c>
      <c r="EO283" s="17">
        <f>IF(AND(S283='자료입력 및 결과표시'!$B$9,COUNTIF('업무중복도(데이터 입력)'!$W283:$DR283,'자료입력 및 결과표시'!$C$9)&gt;=1),4,0)</f>
        <v>0</v>
      </c>
      <c r="EP283" s="17">
        <f>IF(AND(S283='자료입력 및 결과표시'!$B$10,COUNTIF('업무중복도(데이터 입력)'!$W283:$DR283,'자료입력 및 결과표시'!$C$10)&gt;=1),5,0)</f>
        <v>0</v>
      </c>
      <c r="EQ283" s="17">
        <f>IF(AND(S283='자료입력 및 결과표시'!$B$11,COUNTIF('업무중복도(데이터 입력)'!$W283:$DR283,'자료입력 및 결과표시'!$C$11)&gt;=1),6,0)</f>
        <v>0</v>
      </c>
      <c r="ER283" s="17">
        <f>IF(AND(S283='자료입력 및 결과표시'!$B$12,COUNTIF('업무중복도(데이터 입력)'!$W283:$DR283,'자료입력 및 결과표시'!$C$12)&gt;=1),7,0)</f>
        <v>0</v>
      </c>
      <c r="ES283" s="17">
        <f>IF(AND(S283='자료입력 및 결과표시'!$B$13,COUNTIF('업무중복도(데이터 입력)'!$W283:$DR283,'자료입력 및 결과표시'!$C$13)&gt;=1),8,0)</f>
        <v>0</v>
      </c>
      <c r="ET283" s="17">
        <f>IF(AND(S283='자료입력 및 결과표시'!$B$14,COUNTIF('업무중복도(데이터 입력)'!$W283:$DR283,'자료입력 및 결과표시'!$C$14)&gt;=1),9,0)</f>
        <v>0</v>
      </c>
      <c r="EU283" s="17">
        <f>IF(AND(S283='자료입력 및 결과표시'!$B$15,COUNTIF('업무중복도(데이터 입력)'!$W283:$DR283,'자료입력 및 결과표시'!$C$15)&gt;=1),10,0)</f>
        <v>0</v>
      </c>
      <c r="EV283" s="17">
        <f>IF(AND(S283='자료입력 및 결과표시'!$B$16,COUNTIF('업무중복도(데이터 입력)'!$W283:$DR283,'자료입력 및 결과표시'!$C$16)&gt;=1),11,0)</f>
        <v>0</v>
      </c>
      <c r="EW283" s="17">
        <f>IF(AND(S283='자료입력 및 결과표시'!$B$17,COUNTIF('업무중복도(데이터 입력)'!$W283:$DR283,'자료입력 및 결과표시'!$C$17)&gt;=1),12,0)</f>
        <v>0</v>
      </c>
      <c r="EX283" s="17">
        <f>IF(AND(S283='자료입력 및 결과표시'!$B$18,COUNTIF('업무중복도(데이터 입력)'!$W283:$DR283,'자료입력 및 결과표시'!$C$18)&gt;=1),13,0)</f>
        <v>0</v>
      </c>
      <c r="EY283" s="17">
        <f>IF(AND(S283='자료입력 및 결과표시'!$B$19,COUNTIF('업무중복도(데이터 입력)'!$W283:$DR283,'자료입력 및 결과표시'!$C$19)&gt;=1),14,0)</f>
        <v>0</v>
      </c>
      <c r="EZ283" s="17">
        <f>IF(AND(S283='자료입력 및 결과표시'!$B$20,COUNTIF('업무중복도(데이터 입력)'!$W283:$DR283,'자료입력 및 결과표시'!$C$20)&gt;=1),15,0)</f>
        <v>0</v>
      </c>
      <c r="FA283" s="17">
        <f>IF(AND(S283='자료입력 및 결과표시'!$B$21,COUNTIF('업무중복도(데이터 입력)'!$W283:$DR283,'자료입력 및 결과표시'!$C$21)&gt;=1),16,0)</f>
        <v>0</v>
      </c>
      <c r="FD283" s="270" t="str">
        <f ca="1">IFERROR(MATCH('자료입력 및 결과표시'!$C$62,OFFSET($R$3,$FD282,,1000),0)+$FD282,"")</f>
        <v/>
      </c>
      <c r="FE283" s="271" t="str">
        <f t="shared" ca="1" si="623"/>
        <v/>
      </c>
      <c r="FK283" s="17">
        <f t="shared" si="624"/>
        <v>0</v>
      </c>
      <c r="FO283"/>
      <c r="FP283" s="17" t="str">
        <f t="shared" ca="1" si="625"/>
        <v/>
      </c>
      <c r="FQ283" s="270" t="str">
        <f ca="1">IFERROR(MATCH('자료입력 및 결과표시'!$C$62,OFFSET($R$3,$FQ282,,1000),0)+$FQ282,"")</f>
        <v/>
      </c>
      <c r="FR283" s="17" t="str">
        <f t="shared" ca="1" si="506"/>
        <v/>
      </c>
      <c r="FS283" s="17" t="str">
        <f t="shared" ca="1" si="507"/>
        <v/>
      </c>
      <c r="FT283" s="17" t="str">
        <f t="shared" ca="1" si="508"/>
        <v/>
      </c>
      <c r="FU283" s="17" t="str">
        <f t="shared" ca="1" si="509"/>
        <v/>
      </c>
      <c r="FV283" s="17" t="str">
        <f t="shared" ca="1" si="510"/>
        <v/>
      </c>
      <c r="FW283" s="17" t="str">
        <f t="shared" ca="1" si="511"/>
        <v/>
      </c>
      <c r="FX283" s="17" t="str">
        <f t="shared" ca="1" si="512"/>
        <v/>
      </c>
      <c r="FY283" s="17" t="str">
        <f t="shared" ca="1" si="513"/>
        <v/>
      </c>
      <c r="FZ283" s="17" t="str">
        <f t="shared" ca="1" si="514"/>
        <v/>
      </c>
      <c r="GA283" s="17" t="str">
        <f t="shared" ca="1" si="515"/>
        <v/>
      </c>
      <c r="GB283" s="17" t="str">
        <f t="shared" ca="1" si="516"/>
        <v/>
      </c>
      <c r="GC283" s="17" t="str">
        <f t="shared" ca="1" si="517"/>
        <v/>
      </c>
      <c r="GD283" s="17" t="str">
        <f t="shared" ca="1" si="518"/>
        <v/>
      </c>
      <c r="GE283" s="17" t="str">
        <f t="shared" ca="1" si="519"/>
        <v/>
      </c>
      <c r="GF283" s="17" t="str">
        <f t="shared" ca="1" si="520"/>
        <v/>
      </c>
      <c r="GG283" s="17" t="str">
        <f t="shared" ca="1" si="521"/>
        <v/>
      </c>
      <c r="GH283" s="17" t="str">
        <f t="shared" ca="1" si="522"/>
        <v/>
      </c>
      <c r="GI283" s="17" t="str">
        <f t="shared" ca="1" si="523"/>
        <v/>
      </c>
      <c r="GJ283" s="17" t="str">
        <f t="shared" ca="1" si="524"/>
        <v/>
      </c>
      <c r="GK283" s="17" t="str">
        <f t="shared" ca="1" si="525"/>
        <v/>
      </c>
      <c r="GL283" s="17" t="str">
        <f t="shared" ca="1" si="526"/>
        <v/>
      </c>
      <c r="GM283" s="17" t="str">
        <f t="shared" ca="1" si="527"/>
        <v/>
      </c>
      <c r="GN283" s="17" t="str">
        <f t="shared" ca="1" si="528"/>
        <v/>
      </c>
      <c r="GO283" s="17" t="str">
        <f t="shared" ca="1" si="529"/>
        <v/>
      </c>
      <c r="GP283" s="17" t="str">
        <f t="shared" ca="1" si="530"/>
        <v/>
      </c>
      <c r="GQ283" s="17" t="str">
        <f t="shared" ca="1" si="531"/>
        <v/>
      </c>
      <c r="GR283" s="17" t="str">
        <f t="shared" ca="1" si="532"/>
        <v/>
      </c>
      <c r="GS283" s="17" t="str">
        <f t="shared" ca="1" si="533"/>
        <v/>
      </c>
      <c r="GT283" s="17" t="str">
        <f t="shared" ca="1" si="534"/>
        <v/>
      </c>
      <c r="GU283" s="17" t="str">
        <f t="shared" ca="1" si="535"/>
        <v/>
      </c>
      <c r="GV283" s="17" t="str">
        <f t="shared" ca="1" si="536"/>
        <v/>
      </c>
      <c r="GW283" s="17" t="str">
        <f t="shared" ca="1" si="537"/>
        <v/>
      </c>
      <c r="GX283" s="17" t="str">
        <f t="shared" ca="1" si="538"/>
        <v/>
      </c>
      <c r="GY283" s="17" t="str">
        <f t="shared" ca="1" si="539"/>
        <v/>
      </c>
      <c r="GZ283" s="17" t="str">
        <f t="shared" ca="1" si="540"/>
        <v/>
      </c>
      <c r="HA283" s="17" t="str">
        <f t="shared" ca="1" si="541"/>
        <v/>
      </c>
      <c r="HB283" s="17" t="str">
        <f t="shared" ca="1" si="542"/>
        <v/>
      </c>
      <c r="HC283" s="17" t="str">
        <f t="shared" ca="1" si="543"/>
        <v/>
      </c>
      <c r="HD283" s="17" t="str">
        <f t="shared" ca="1" si="544"/>
        <v/>
      </c>
      <c r="HE283" s="17" t="str">
        <f t="shared" ca="1" si="545"/>
        <v/>
      </c>
      <c r="HF283" s="17" t="str">
        <f t="shared" ca="1" si="546"/>
        <v/>
      </c>
      <c r="HG283" s="17" t="str">
        <f t="shared" ca="1" si="547"/>
        <v/>
      </c>
      <c r="HH283" s="17" t="str">
        <f t="shared" ca="1" si="548"/>
        <v/>
      </c>
      <c r="HI283" s="17" t="str">
        <f t="shared" ca="1" si="549"/>
        <v/>
      </c>
      <c r="HJ283" s="17" t="str">
        <f t="shared" ca="1" si="550"/>
        <v/>
      </c>
      <c r="HK283" s="17" t="str">
        <f t="shared" ca="1" si="551"/>
        <v/>
      </c>
      <c r="HL283" s="17" t="str">
        <f t="shared" ca="1" si="552"/>
        <v/>
      </c>
      <c r="HM283" s="17" t="str">
        <f t="shared" ca="1" si="553"/>
        <v/>
      </c>
      <c r="HN283" s="17" t="str">
        <f t="shared" ca="1" si="554"/>
        <v/>
      </c>
      <c r="HO283" s="17" t="str">
        <f t="shared" ca="1" si="555"/>
        <v/>
      </c>
      <c r="HP283" s="17" t="str">
        <f t="shared" ca="1" si="556"/>
        <v/>
      </c>
      <c r="HQ283" s="17" t="str">
        <f t="shared" ca="1" si="557"/>
        <v/>
      </c>
      <c r="HR283" s="17" t="str">
        <f t="shared" ca="1" si="558"/>
        <v/>
      </c>
      <c r="HS283" s="17" t="str">
        <f t="shared" ca="1" si="559"/>
        <v/>
      </c>
      <c r="HT283" s="17" t="str">
        <f t="shared" ca="1" si="560"/>
        <v/>
      </c>
      <c r="HU283" s="17" t="str">
        <f t="shared" ca="1" si="561"/>
        <v/>
      </c>
      <c r="HV283" s="17" t="str">
        <f t="shared" ca="1" si="562"/>
        <v/>
      </c>
      <c r="HW283" s="17" t="str">
        <f t="shared" ca="1" si="563"/>
        <v/>
      </c>
      <c r="HX283" s="17" t="str">
        <f t="shared" ca="1" si="564"/>
        <v/>
      </c>
      <c r="HY283" s="17" t="str">
        <f t="shared" ca="1" si="565"/>
        <v/>
      </c>
      <c r="HZ283" s="17" t="str">
        <f t="shared" ca="1" si="566"/>
        <v/>
      </c>
      <c r="IA283" s="17" t="str">
        <f t="shared" ca="1" si="567"/>
        <v/>
      </c>
      <c r="IB283" s="17" t="str">
        <f t="shared" ca="1" si="568"/>
        <v/>
      </c>
      <c r="IC283" s="17" t="str">
        <f t="shared" ca="1" si="569"/>
        <v/>
      </c>
      <c r="ID283" s="17" t="str">
        <f t="shared" ca="1" si="570"/>
        <v/>
      </c>
      <c r="IE283" s="17" t="str">
        <f t="shared" ca="1" si="571"/>
        <v/>
      </c>
      <c r="IF283" s="17" t="str">
        <f t="shared" ca="1" si="572"/>
        <v/>
      </c>
      <c r="IG283" s="17" t="str">
        <f t="shared" ca="1" si="573"/>
        <v/>
      </c>
      <c r="IH283" s="17" t="str">
        <f t="shared" ca="1" si="574"/>
        <v/>
      </c>
      <c r="II283" s="17" t="str">
        <f t="shared" ca="1" si="575"/>
        <v/>
      </c>
      <c r="IJ283" s="17" t="str">
        <f t="shared" ca="1" si="576"/>
        <v/>
      </c>
      <c r="IK283" s="17" t="str">
        <f t="shared" ca="1" si="577"/>
        <v/>
      </c>
      <c r="IL283" s="17" t="str">
        <f t="shared" ca="1" si="578"/>
        <v/>
      </c>
      <c r="IM283" s="17" t="str">
        <f t="shared" ca="1" si="579"/>
        <v/>
      </c>
      <c r="IN283" s="17" t="str">
        <f t="shared" ca="1" si="580"/>
        <v/>
      </c>
      <c r="IO283" s="17" t="str">
        <f t="shared" ca="1" si="581"/>
        <v/>
      </c>
      <c r="IP283" s="17" t="str">
        <f t="shared" ca="1" si="582"/>
        <v/>
      </c>
      <c r="IQ283" s="17" t="str">
        <f t="shared" ca="1" si="583"/>
        <v/>
      </c>
      <c r="IR283" s="17" t="str">
        <f t="shared" ca="1" si="584"/>
        <v/>
      </c>
      <c r="IS283" s="17" t="str">
        <f t="shared" ca="1" si="585"/>
        <v/>
      </c>
      <c r="IT283" s="17" t="str">
        <f t="shared" ca="1" si="586"/>
        <v/>
      </c>
      <c r="IU283" s="17" t="str">
        <f t="shared" ca="1" si="587"/>
        <v/>
      </c>
      <c r="IV283" s="17" t="str">
        <f t="shared" ca="1" si="588"/>
        <v/>
      </c>
      <c r="IW283" s="17" t="str">
        <f t="shared" ca="1" si="589"/>
        <v/>
      </c>
      <c r="IX283" s="17" t="str">
        <f t="shared" ca="1" si="590"/>
        <v/>
      </c>
      <c r="IY283" s="17" t="str">
        <f t="shared" ca="1" si="591"/>
        <v/>
      </c>
      <c r="IZ283" s="17" t="str">
        <f t="shared" ca="1" si="592"/>
        <v/>
      </c>
      <c r="JA283" s="17" t="str">
        <f t="shared" ca="1" si="593"/>
        <v/>
      </c>
      <c r="JB283" s="17" t="str">
        <f t="shared" ca="1" si="594"/>
        <v/>
      </c>
      <c r="JC283" s="17" t="str">
        <f t="shared" ca="1" si="595"/>
        <v/>
      </c>
      <c r="JD283" s="17" t="str">
        <f t="shared" ca="1" si="596"/>
        <v/>
      </c>
      <c r="JE283" s="17" t="str">
        <f t="shared" ca="1" si="597"/>
        <v/>
      </c>
      <c r="JF283" s="17" t="str">
        <f t="shared" ca="1" si="598"/>
        <v/>
      </c>
      <c r="JG283" s="17" t="str">
        <f t="shared" ca="1" si="599"/>
        <v/>
      </c>
      <c r="JH283" s="17" t="str">
        <f t="shared" ca="1" si="600"/>
        <v/>
      </c>
      <c r="JI283" s="17" t="str">
        <f t="shared" ca="1" si="601"/>
        <v/>
      </c>
      <c r="JJ283" s="17" t="str">
        <f t="shared" ca="1" si="602"/>
        <v/>
      </c>
      <c r="JK283" s="17" t="str">
        <f t="shared" ca="1" si="603"/>
        <v/>
      </c>
      <c r="JL283" s="17" t="str">
        <f t="shared" ca="1" si="604"/>
        <v/>
      </c>
      <c r="JM283" s="17" t="str">
        <f t="shared" ca="1" si="605"/>
        <v/>
      </c>
    </row>
    <row r="284" spans="1:273">
      <c r="A284" s="17" t="str">
        <f t="shared" si="606"/>
        <v>\\\0</v>
      </c>
      <c r="B284" s="17" t="str">
        <f t="shared" si="607"/>
        <v>\\\0</v>
      </c>
      <c r="C284" s="17" t="str">
        <f t="shared" si="608"/>
        <v>\\\0</v>
      </c>
      <c r="D284" s="17" t="str">
        <f t="shared" si="609"/>
        <v>\\\0</v>
      </c>
      <c r="E284" s="17" t="str">
        <f t="shared" si="610"/>
        <v>\\\0</v>
      </c>
      <c r="F284" s="17" t="str">
        <f t="shared" si="611"/>
        <v>\\\0</v>
      </c>
      <c r="G284" s="17" t="str">
        <f t="shared" si="612"/>
        <v>\\\0</v>
      </c>
      <c r="H284" s="17" t="str">
        <f t="shared" si="613"/>
        <v>\\\0</v>
      </c>
      <c r="I284" s="17" t="str">
        <f t="shared" si="614"/>
        <v>\\\0</v>
      </c>
      <c r="J284" s="17" t="str">
        <f t="shared" si="615"/>
        <v>\\\0</v>
      </c>
      <c r="K284" s="17" t="str">
        <f t="shared" si="616"/>
        <v>\\\0</v>
      </c>
      <c r="L284" s="17" t="str">
        <f t="shared" si="617"/>
        <v>\\\0</v>
      </c>
      <c r="M284" s="17" t="str">
        <f t="shared" si="618"/>
        <v>\\\0</v>
      </c>
      <c r="N284" s="17" t="str">
        <f t="shared" si="619"/>
        <v>\\\0</v>
      </c>
      <c r="O284" s="17" t="str">
        <f t="shared" si="620"/>
        <v>\\\0</v>
      </c>
      <c r="P284" s="17" t="str">
        <f t="shared" si="621"/>
        <v>\\\0</v>
      </c>
      <c r="R284" s="17" t="str">
        <f t="shared" si="622"/>
        <v>\\</v>
      </c>
      <c r="S284" s="38"/>
      <c r="T284" s="39"/>
      <c r="U284" s="31"/>
      <c r="V284" s="32"/>
      <c r="W284" s="36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35"/>
      <c r="DS284" s="287"/>
      <c r="DT284" s="36"/>
      <c r="DU284" s="37"/>
      <c r="DV284" s="28">
        <f>IF(AND($S284='자료입력 및 결과표시'!$B$6,COUNTIF($W284:$DR284,'자료입력 및 결과표시'!$C$6)&gt;=1),IF(OR('자료입력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DW284" s="28">
        <f>IF(AND($S284='자료입력 및 결과표시'!$B$7,COUNTIF($W284:$DR284,'자료입력 및 결과표시'!$C$7)&gt;=1),IF(OR('자료입력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DX284" s="28">
        <f>IF(AND($S284='자료입력 및 결과표시'!$B$8,COUNTIF($W284:$DR284,'자료입력 및 결과표시'!$C$8)&gt;=1),IF(OR('자료입력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DY284" s="28">
        <f>IF(AND($S284='자료입력 및 결과표시'!$B$9,COUNTIF($W284:$DR284,'자료입력 및 결과표시'!$C$9)&gt;=1),IF(OR('자료입력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DZ284" s="28">
        <f>IF(AND($S284='자료입력 및 결과표시'!$B$10,COUNTIF($W284:$DR284,'자료입력 및 결과표시'!$C$10)&gt;=1),IF(OR('자료입력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A284" s="28">
        <f>IF(AND($S284='자료입력 및 결과표시'!$B$11,COUNTIF($W284:$DR284,'자료입력 및 결과표시'!$C$11)&gt;=1),IF(OR('자료입력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B284" s="28">
        <f>IF(AND($S284='자료입력 및 결과표시'!$B$12,COUNTIF($W284:$DR284,'자료입력 및 결과표시'!$C$12)&gt;=1),IF(OR('자료입력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C284" s="28">
        <f>IF(AND($S284='자료입력 및 결과표시'!$B$13,COUNTIF($W284:$DR284,'자료입력 및 결과표시'!$C$13)&gt;=1),IF(OR('자료입력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D284" s="28">
        <f>IF(AND($S284='자료입력 및 결과표시'!$B$14,COUNTIF($W284:$DR284,'자료입력 및 결과표시'!$C$14)&gt;=1),IF(OR('자료입력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E284" s="28">
        <f>IF(AND($S284='자료입력 및 결과표시'!$B$15,COUNTIF($W284:$DR284,'자료입력 및 결과표시'!$C$15)&gt;=1),IF(OR('자료입력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F284" s="28">
        <f>IF(AND($S284='자료입력 및 결과표시'!$B$16,COUNTIF($W284:$DR284,'자료입력 및 결과표시'!$C$16)&gt;=1),IF(OR('자료입력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G284" s="28">
        <f>IF(AND($S284='자료입력 및 결과표시'!$B$17,COUNTIF($W284:$DR284,'자료입력 및 결과표시'!$C$17)&gt;=1),IF(OR('자료입력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H284" s="28">
        <f>IF(AND($S284='자료입력 및 결과표시'!$B$18,COUNTIF($W284:$DR284,'자료입력 및 결과표시'!$C$18)&gt;=1),IF(OR('자료입력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I284" s="28">
        <f>IF(AND($S284='자료입력 및 결과표시'!$B$19,COUNTIF($W284:$DR284,'자료입력 및 결과표시'!$C$19)&gt;=1),IF(OR('자료입력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J284" s="28">
        <f>IF(AND($S284='자료입력 및 결과표시'!$B$20,COUNTIF($W284:$DR284,'자료입력 및 결과표시'!$C$20)&gt;=1),IF(OR('자료입력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K284" s="28">
        <f>IF(AND($S284='자료입력 및 결과표시'!$B$21,COUNTIF($W284:$DR284,'자료입력 및 결과표시'!$C$21)&gt;=1),IF(OR('자료입력 및 결과표시'!$B$4+90&gt;=$V284,'자료입력 및 결과표시'!$B$4&lt;$U284),0,IF($V284-'자료입력 및 결과표시'!$B$4-90&gt;='자료입력 및 결과표시'!$E$4,'자료입력 및 결과표시'!$E$4,$V284-'자료입력 및 결과표시'!$B$4-90)),0)</f>
        <v>0</v>
      </c>
      <c r="EL284" s="17">
        <f>IF(AND(S284='자료입력 및 결과표시'!$B$6,COUNTIF('업무중복도(데이터 입력)'!$W284:$DR284,'자료입력 및 결과표시'!$C$6)&gt;=1),1,0)</f>
        <v>0</v>
      </c>
      <c r="EM284" s="17">
        <f>IF(AND(S284='자료입력 및 결과표시'!$B$7,COUNTIF('업무중복도(데이터 입력)'!$W284:$DR284,'자료입력 및 결과표시'!$C$7)&gt;=1),2,0)</f>
        <v>0</v>
      </c>
      <c r="EN284" s="17">
        <f>IF(AND(S284='자료입력 및 결과표시'!$B$8,COUNTIF('업무중복도(데이터 입력)'!$W284:$DR284,'자료입력 및 결과표시'!$C$8)&gt;=1),3,0)</f>
        <v>0</v>
      </c>
      <c r="EO284" s="17">
        <f>IF(AND(S284='자료입력 및 결과표시'!$B$9,COUNTIF('업무중복도(데이터 입력)'!$W284:$DR284,'자료입력 및 결과표시'!$C$9)&gt;=1),4,0)</f>
        <v>0</v>
      </c>
      <c r="EP284" s="17">
        <f>IF(AND(S284='자료입력 및 결과표시'!$B$10,COUNTIF('업무중복도(데이터 입력)'!$W284:$DR284,'자료입력 및 결과표시'!$C$10)&gt;=1),5,0)</f>
        <v>0</v>
      </c>
      <c r="EQ284" s="17">
        <f>IF(AND(S284='자료입력 및 결과표시'!$B$11,COUNTIF('업무중복도(데이터 입력)'!$W284:$DR284,'자료입력 및 결과표시'!$C$11)&gt;=1),6,0)</f>
        <v>0</v>
      </c>
      <c r="ER284" s="17">
        <f>IF(AND(S284='자료입력 및 결과표시'!$B$12,COUNTIF('업무중복도(데이터 입력)'!$W284:$DR284,'자료입력 및 결과표시'!$C$12)&gt;=1),7,0)</f>
        <v>0</v>
      </c>
      <c r="ES284" s="17">
        <f>IF(AND(S284='자료입력 및 결과표시'!$B$13,COUNTIF('업무중복도(데이터 입력)'!$W284:$DR284,'자료입력 및 결과표시'!$C$13)&gt;=1),8,0)</f>
        <v>0</v>
      </c>
      <c r="ET284" s="17">
        <f>IF(AND(S284='자료입력 및 결과표시'!$B$14,COUNTIF('업무중복도(데이터 입력)'!$W284:$DR284,'자료입력 및 결과표시'!$C$14)&gt;=1),9,0)</f>
        <v>0</v>
      </c>
      <c r="EU284" s="17">
        <f>IF(AND(S284='자료입력 및 결과표시'!$B$15,COUNTIF('업무중복도(데이터 입력)'!$W284:$DR284,'자료입력 및 결과표시'!$C$15)&gt;=1),10,0)</f>
        <v>0</v>
      </c>
      <c r="EV284" s="17">
        <f>IF(AND(S284='자료입력 및 결과표시'!$B$16,COUNTIF('업무중복도(데이터 입력)'!$W284:$DR284,'자료입력 및 결과표시'!$C$16)&gt;=1),11,0)</f>
        <v>0</v>
      </c>
      <c r="EW284" s="17">
        <f>IF(AND(S284='자료입력 및 결과표시'!$B$17,COUNTIF('업무중복도(데이터 입력)'!$W284:$DR284,'자료입력 및 결과표시'!$C$17)&gt;=1),12,0)</f>
        <v>0</v>
      </c>
      <c r="EX284" s="17">
        <f>IF(AND(S284='자료입력 및 결과표시'!$B$18,COUNTIF('업무중복도(데이터 입력)'!$W284:$DR284,'자료입력 및 결과표시'!$C$18)&gt;=1),13,0)</f>
        <v>0</v>
      </c>
      <c r="EY284" s="17">
        <f>IF(AND(S284='자료입력 및 결과표시'!$B$19,COUNTIF('업무중복도(데이터 입력)'!$W284:$DR284,'자료입력 및 결과표시'!$C$19)&gt;=1),14,0)</f>
        <v>0</v>
      </c>
      <c r="EZ284" s="17">
        <f>IF(AND(S284='자료입력 및 결과표시'!$B$20,COUNTIF('업무중복도(데이터 입력)'!$W284:$DR284,'자료입력 및 결과표시'!$C$20)&gt;=1),15,0)</f>
        <v>0</v>
      </c>
      <c r="FA284" s="17">
        <f>IF(AND(S284='자료입력 및 결과표시'!$B$21,COUNTIF('업무중복도(데이터 입력)'!$W284:$DR284,'자료입력 및 결과표시'!$C$21)&gt;=1),16,0)</f>
        <v>0</v>
      </c>
      <c r="FD284" s="270" t="str">
        <f ca="1">IFERROR(MATCH('자료입력 및 결과표시'!$C$62,OFFSET($R$3,$FD283,,1000),0)+$FD283,"")</f>
        <v/>
      </c>
      <c r="FE284" s="271" t="str">
        <f t="shared" ca="1" si="623"/>
        <v/>
      </c>
      <c r="FK284" s="17">
        <f t="shared" si="624"/>
        <v>0</v>
      </c>
      <c r="FO284"/>
      <c r="FP284" s="17" t="str">
        <f t="shared" ca="1" si="625"/>
        <v/>
      </c>
      <c r="FQ284" s="270" t="str">
        <f ca="1">IFERROR(MATCH('자료입력 및 결과표시'!$C$62,OFFSET($R$3,$FQ283,,1000),0)+$FQ283,"")</f>
        <v/>
      </c>
      <c r="FR284" s="17" t="str">
        <f t="shared" ca="1" si="506"/>
        <v/>
      </c>
      <c r="FS284" s="17" t="str">
        <f t="shared" ca="1" si="507"/>
        <v/>
      </c>
      <c r="FT284" s="17" t="str">
        <f t="shared" ca="1" si="508"/>
        <v/>
      </c>
      <c r="FU284" s="17" t="str">
        <f t="shared" ca="1" si="509"/>
        <v/>
      </c>
      <c r="FV284" s="17" t="str">
        <f t="shared" ca="1" si="510"/>
        <v/>
      </c>
      <c r="FW284" s="17" t="str">
        <f t="shared" ca="1" si="511"/>
        <v/>
      </c>
      <c r="FX284" s="17" t="str">
        <f t="shared" ca="1" si="512"/>
        <v/>
      </c>
      <c r="FY284" s="17" t="str">
        <f t="shared" ca="1" si="513"/>
        <v/>
      </c>
      <c r="FZ284" s="17" t="str">
        <f t="shared" ca="1" si="514"/>
        <v/>
      </c>
      <c r="GA284" s="17" t="str">
        <f t="shared" ca="1" si="515"/>
        <v/>
      </c>
      <c r="GB284" s="17" t="str">
        <f t="shared" ca="1" si="516"/>
        <v/>
      </c>
      <c r="GC284" s="17" t="str">
        <f t="shared" ca="1" si="517"/>
        <v/>
      </c>
      <c r="GD284" s="17" t="str">
        <f t="shared" ca="1" si="518"/>
        <v/>
      </c>
      <c r="GE284" s="17" t="str">
        <f t="shared" ca="1" si="519"/>
        <v/>
      </c>
      <c r="GF284" s="17" t="str">
        <f t="shared" ca="1" si="520"/>
        <v/>
      </c>
      <c r="GG284" s="17" t="str">
        <f t="shared" ca="1" si="521"/>
        <v/>
      </c>
      <c r="GH284" s="17" t="str">
        <f t="shared" ca="1" si="522"/>
        <v/>
      </c>
      <c r="GI284" s="17" t="str">
        <f t="shared" ca="1" si="523"/>
        <v/>
      </c>
      <c r="GJ284" s="17" t="str">
        <f t="shared" ca="1" si="524"/>
        <v/>
      </c>
      <c r="GK284" s="17" t="str">
        <f t="shared" ca="1" si="525"/>
        <v/>
      </c>
      <c r="GL284" s="17" t="str">
        <f t="shared" ca="1" si="526"/>
        <v/>
      </c>
      <c r="GM284" s="17" t="str">
        <f t="shared" ca="1" si="527"/>
        <v/>
      </c>
      <c r="GN284" s="17" t="str">
        <f t="shared" ca="1" si="528"/>
        <v/>
      </c>
      <c r="GO284" s="17" t="str">
        <f t="shared" ca="1" si="529"/>
        <v/>
      </c>
      <c r="GP284" s="17" t="str">
        <f t="shared" ca="1" si="530"/>
        <v/>
      </c>
      <c r="GQ284" s="17" t="str">
        <f t="shared" ca="1" si="531"/>
        <v/>
      </c>
      <c r="GR284" s="17" t="str">
        <f t="shared" ca="1" si="532"/>
        <v/>
      </c>
      <c r="GS284" s="17" t="str">
        <f t="shared" ca="1" si="533"/>
        <v/>
      </c>
      <c r="GT284" s="17" t="str">
        <f t="shared" ca="1" si="534"/>
        <v/>
      </c>
      <c r="GU284" s="17" t="str">
        <f t="shared" ca="1" si="535"/>
        <v/>
      </c>
      <c r="GV284" s="17" t="str">
        <f t="shared" ca="1" si="536"/>
        <v/>
      </c>
      <c r="GW284" s="17" t="str">
        <f t="shared" ca="1" si="537"/>
        <v/>
      </c>
      <c r="GX284" s="17" t="str">
        <f t="shared" ca="1" si="538"/>
        <v/>
      </c>
      <c r="GY284" s="17" t="str">
        <f t="shared" ca="1" si="539"/>
        <v/>
      </c>
      <c r="GZ284" s="17" t="str">
        <f t="shared" ca="1" si="540"/>
        <v/>
      </c>
      <c r="HA284" s="17" t="str">
        <f t="shared" ca="1" si="541"/>
        <v/>
      </c>
      <c r="HB284" s="17" t="str">
        <f t="shared" ca="1" si="542"/>
        <v/>
      </c>
      <c r="HC284" s="17" t="str">
        <f t="shared" ca="1" si="543"/>
        <v/>
      </c>
      <c r="HD284" s="17" t="str">
        <f t="shared" ca="1" si="544"/>
        <v/>
      </c>
      <c r="HE284" s="17" t="str">
        <f t="shared" ca="1" si="545"/>
        <v/>
      </c>
      <c r="HF284" s="17" t="str">
        <f t="shared" ca="1" si="546"/>
        <v/>
      </c>
      <c r="HG284" s="17" t="str">
        <f t="shared" ca="1" si="547"/>
        <v/>
      </c>
      <c r="HH284" s="17" t="str">
        <f t="shared" ca="1" si="548"/>
        <v/>
      </c>
      <c r="HI284" s="17" t="str">
        <f t="shared" ca="1" si="549"/>
        <v/>
      </c>
      <c r="HJ284" s="17" t="str">
        <f t="shared" ca="1" si="550"/>
        <v/>
      </c>
      <c r="HK284" s="17" t="str">
        <f t="shared" ca="1" si="551"/>
        <v/>
      </c>
      <c r="HL284" s="17" t="str">
        <f t="shared" ca="1" si="552"/>
        <v/>
      </c>
      <c r="HM284" s="17" t="str">
        <f t="shared" ca="1" si="553"/>
        <v/>
      </c>
      <c r="HN284" s="17" t="str">
        <f t="shared" ca="1" si="554"/>
        <v/>
      </c>
      <c r="HO284" s="17" t="str">
        <f t="shared" ca="1" si="555"/>
        <v/>
      </c>
      <c r="HP284" s="17" t="str">
        <f t="shared" ca="1" si="556"/>
        <v/>
      </c>
      <c r="HQ284" s="17" t="str">
        <f t="shared" ca="1" si="557"/>
        <v/>
      </c>
      <c r="HR284" s="17" t="str">
        <f t="shared" ca="1" si="558"/>
        <v/>
      </c>
      <c r="HS284" s="17" t="str">
        <f t="shared" ca="1" si="559"/>
        <v/>
      </c>
      <c r="HT284" s="17" t="str">
        <f t="shared" ca="1" si="560"/>
        <v/>
      </c>
      <c r="HU284" s="17" t="str">
        <f t="shared" ca="1" si="561"/>
        <v/>
      </c>
      <c r="HV284" s="17" t="str">
        <f t="shared" ca="1" si="562"/>
        <v/>
      </c>
      <c r="HW284" s="17" t="str">
        <f t="shared" ca="1" si="563"/>
        <v/>
      </c>
      <c r="HX284" s="17" t="str">
        <f t="shared" ca="1" si="564"/>
        <v/>
      </c>
      <c r="HY284" s="17" t="str">
        <f t="shared" ca="1" si="565"/>
        <v/>
      </c>
      <c r="HZ284" s="17" t="str">
        <f t="shared" ca="1" si="566"/>
        <v/>
      </c>
      <c r="IA284" s="17" t="str">
        <f t="shared" ca="1" si="567"/>
        <v/>
      </c>
      <c r="IB284" s="17" t="str">
        <f t="shared" ca="1" si="568"/>
        <v/>
      </c>
      <c r="IC284" s="17" t="str">
        <f t="shared" ca="1" si="569"/>
        <v/>
      </c>
      <c r="ID284" s="17" t="str">
        <f t="shared" ca="1" si="570"/>
        <v/>
      </c>
      <c r="IE284" s="17" t="str">
        <f t="shared" ca="1" si="571"/>
        <v/>
      </c>
      <c r="IF284" s="17" t="str">
        <f t="shared" ca="1" si="572"/>
        <v/>
      </c>
      <c r="IG284" s="17" t="str">
        <f t="shared" ca="1" si="573"/>
        <v/>
      </c>
      <c r="IH284" s="17" t="str">
        <f t="shared" ca="1" si="574"/>
        <v/>
      </c>
      <c r="II284" s="17" t="str">
        <f t="shared" ca="1" si="575"/>
        <v/>
      </c>
      <c r="IJ284" s="17" t="str">
        <f t="shared" ca="1" si="576"/>
        <v/>
      </c>
      <c r="IK284" s="17" t="str">
        <f t="shared" ca="1" si="577"/>
        <v/>
      </c>
      <c r="IL284" s="17" t="str">
        <f t="shared" ca="1" si="578"/>
        <v/>
      </c>
      <c r="IM284" s="17" t="str">
        <f t="shared" ca="1" si="579"/>
        <v/>
      </c>
      <c r="IN284" s="17" t="str">
        <f t="shared" ca="1" si="580"/>
        <v/>
      </c>
      <c r="IO284" s="17" t="str">
        <f t="shared" ca="1" si="581"/>
        <v/>
      </c>
      <c r="IP284" s="17" t="str">
        <f t="shared" ca="1" si="582"/>
        <v/>
      </c>
      <c r="IQ284" s="17" t="str">
        <f t="shared" ca="1" si="583"/>
        <v/>
      </c>
      <c r="IR284" s="17" t="str">
        <f t="shared" ca="1" si="584"/>
        <v/>
      </c>
      <c r="IS284" s="17" t="str">
        <f t="shared" ca="1" si="585"/>
        <v/>
      </c>
      <c r="IT284" s="17" t="str">
        <f t="shared" ca="1" si="586"/>
        <v/>
      </c>
      <c r="IU284" s="17" t="str">
        <f t="shared" ca="1" si="587"/>
        <v/>
      </c>
      <c r="IV284" s="17" t="str">
        <f t="shared" ca="1" si="588"/>
        <v/>
      </c>
      <c r="IW284" s="17" t="str">
        <f t="shared" ca="1" si="589"/>
        <v/>
      </c>
      <c r="IX284" s="17" t="str">
        <f t="shared" ca="1" si="590"/>
        <v/>
      </c>
      <c r="IY284" s="17" t="str">
        <f t="shared" ca="1" si="591"/>
        <v/>
      </c>
      <c r="IZ284" s="17" t="str">
        <f t="shared" ca="1" si="592"/>
        <v/>
      </c>
      <c r="JA284" s="17" t="str">
        <f t="shared" ca="1" si="593"/>
        <v/>
      </c>
      <c r="JB284" s="17" t="str">
        <f t="shared" ca="1" si="594"/>
        <v/>
      </c>
      <c r="JC284" s="17" t="str">
        <f t="shared" ca="1" si="595"/>
        <v/>
      </c>
      <c r="JD284" s="17" t="str">
        <f t="shared" ca="1" si="596"/>
        <v/>
      </c>
      <c r="JE284" s="17" t="str">
        <f t="shared" ca="1" si="597"/>
        <v/>
      </c>
      <c r="JF284" s="17" t="str">
        <f t="shared" ca="1" si="598"/>
        <v/>
      </c>
      <c r="JG284" s="17" t="str">
        <f t="shared" ca="1" si="599"/>
        <v/>
      </c>
      <c r="JH284" s="17" t="str">
        <f t="shared" ca="1" si="600"/>
        <v/>
      </c>
      <c r="JI284" s="17" t="str">
        <f t="shared" ca="1" si="601"/>
        <v/>
      </c>
      <c r="JJ284" s="17" t="str">
        <f t="shared" ca="1" si="602"/>
        <v/>
      </c>
      <c r="JK284" s="17" t="str">
        <f t="shared" ca="1" si="603"/>
        <v/>
      </c>
      <c r="JL284" s="17" t="str">
        <f t="shared" ca="1" si="604"/>
        <v/>
      </c>
      <c r="JM284" s="17" t="str">
        <f t="shared" ca="1" si="605"/>
        <v/>
      </c>
    </row>
    <row r="285" spans="1:273">
      <c r="A285" s="17" t="str">
        <f t="shared" si="606"/>
        <v>\\\0</v>
      </c>
      <c r="B285" s="17" t="str">
        <f t="shared" si="607"/>
        <v>\\\0</v>
      </c>
      <c r="C285" s="17" t="str">
        <f t="shared" si="608"/>
        <v>\\\0</v>
      </c>
      <c r="D285" s="17" t="str">
        <f t="shared" si="609"/>
        <v>\\\0</v>
      </c>
      <c r="E285" s="17" t="str">
        <f t="shared" si="610"/>
        <v>\\\0</v>
      </c>
      <c r="F285" s="17" t="str">
        <f t="shared" si="611"/>
        <v>\\\0</v>
      </c>
      <c r="G285" s="17" t="str">
        <f t="shared" si="612"/>
        <v>\\\0</v>
      </c>
      <c r="H285" s="17" t="str">
        <f t="shared" si="613"/>
        <v>\\\0</v>
      </c>
      <c r="I285" s="17" t="str">
        <f t="shared" si="614"/>
        <v>\\\0</v>
      </c>
      <c r="J285" s="17" t="str">
        <f t="shared" si="615"/>
        <v>\\\0</v>
      </c>
      <c r="K285" s="17" t="str">
        <f t="shared" si="616"/>
        <v>\\\0</v>
      </c>
      <c r="L285" s="17" t="str">
        <f t="shared" si="617"/>
        <v>\\\0</v>
      </c>
      <c r="M285" s="17" t="str">
        <f t="shared" si="618"/>
        <v>\\\0</v>
      </c>
      <c r="N285" s="17" t="str">
        <f t="shared" si="619"/>
        <v>\\\0</v>
      </c>
      <c r="O285" s="17" t="str">
        <f t="shared" si="620"/>
        <v>\\\0</v>
      </c>
      <c r="P285" s="17" t="str">
        <f t="shared" si="621"/>
        <v>\\\0</v>
      </c>
      <c r="R285" s="17" t="str">
        <f t="shared" si="622"/>
        <v>\\</v>
      </c>
      <c r="S285" s="38"/>
      <c r="T285" s="39"/>
      <c r="U285" s="31"/>
      <c r="V285" s="32"/>
      <c r="W285" s="36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35"/>
      <c r="DS285" s="287"/>
      <c r="DT285" s="36"/>
      <c r="DU285" s="37"/>
      <c r="DV285" s="28">
        <f>IF(AND($S285='자료입력 및 결과표시'!$B$6,COUNTIF($W285:$DR285,'자료입력 및 결과표시'!$C$6)&gt;=1),IF(OR('자료입력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DW285" s="28">
        <f>IF(AND($S285='자료입력 및 결과표시'!$B$7,COUNTIF($W285:$DR285,'자료입력 및 결과표시'!$C$7)&gt;=1),IF(OR('자료입력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DX285" s="28">
        <f>IF(AND($S285='자료입력 및 결과표시'!$B$8,COUNTIF($W285:$DR285,'자료입력 및 결과표시'!$C$8)&gt;=1),IF(OR('자료입력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DY285" s="28">
        <f>IF(AND($S285='자료입력 및 결과표시'!$B$9,COUNTIF($W285:$DR285,'자료입력 및 결과표시'!$C$9)&gt;=1),IF(OR('자료입력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DZ285" s="28">
        <f>IF(AND($S285='자료입력 및 결과표시'!$B$10,COUNTIF($W285:$DR285,'자료입력 및 결과표시'!$C$10)&gt;=1),IF(OR('자료입력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A285" s="28">
        <f>IF(AND($S285='자료입력 및 결과표시'!$B$11,COUNTIF($W285:$DR285,'자료입력 및 결과표시'!$C$11)&gt;=1),IF(OR('자료입력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B285" s="28">
        <f>IF(AND($S285='자료입력 및 결과표시'!$B$12,COUNTIF($W285:$DR285,'자료입력 및 결과표시'!$C$12)&gt;=1),IF(OR('자료입력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C285" s="28">
        <f>IF(AND($S285='자료입력 및 결과표시'!$B$13,COUNTIF($W285:$DR285,'자료입력 및 결과표시'!$C$13)&gt;=1),IF(OR('자료입력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D285" s="28">
        <f>IF(AND($S285='자료입력 및 결과표시'!$B$14,COUNTIF($W285:$DR285,'자료입력 및 결과표시'!$C$14)&gt;=1),IF(OR('자료입력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E285" s="28">
        <f>IF(AND($S285='자료입력 및 결과표시'!$B$15,COUNTIF($W285:$DR285,'자료입력 및 결과표시'!$C$15)&gt;=1),IF(OR('자료입력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F285" s="28">
        <f>IF(AND($S285='자료입력 및 결과표시'!$B$16,COUNTIF($W285:$DR285,'자료입력 및 결과표시'!$C$16)&gt;=1),IF(OR('자료입력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G285" s="28">
        <f>IF(AND($S285='자료입력 및 결과표시'!$B$17,COUNTIF($W285:$DR285,'자료입력 및 결과표시'!$C$17)&gt;=1),IF(OR('자료입력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H285" s="28">
        <f>IF(AND($S285='자료입력 및 결과표시'!$B$18,COUNTIF($W285:$DR285,'자료입력 및 결과표시'!$C$18)&gt;=1),IF(OR('자료입력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I285" s="28">
        <f>IF(AND($S285='자료입력 및 결과표시'!$B$19,COUNTIF($W285:$DR285,'자료입력 및 결과표시'!$C$19)&gt;=1),IF(OR('자료입력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J285" s="28">
        <f>IF(AND($S285='자료입력 및 결과표시'!$B$20,COUNTIF($W285:$DR285,'자료입력 및 결과표시'!$C$20)&gt;=1),IF(OR('자료입력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K285" s="28">
        <f>IF(AND($S285='자료입력 및 결과표시'!$B$21,COUNTIF($W285:$DR285,'자료입력 및 결과표시'!$C$21)&gt;=1),IF(OR('자료입력 및 결과표시'!$B$4+90&gt;=$V285,'자료입력 및 결과표시'!$B$4&lt;$U285),0,IF($V285-'자료입력 및 결과표시'!$B$4-90&gt;='자료입력 및 결과표시'!$E$4,'자료입력 및 결과표시'!$E$4,$V285-'자료입력 및 결과표시'!$B$4-90)),0)</f>
        <v>0</v>
      </c>
      <c r="EL285" s="17">
        <f>IF(AND(S285='자료입력 및 결과표시'!$B$6,COUNTIF('업무중복도(데이터 입력)'!$W285:$DR285,'자료입력 및 결과표시'!$C$6)&gt;=1),1,0)</f>
        <v>0</v>
      </c>
      <c r="EM285" s="17">
        <f>IF(AND(S285='자료입력 및 결과표시'!$B$7,COUNTIF('업무중복도(데이터 입력)'!$W285:$DR285,'자료입력 및 결과표시'!$C$7)&gt;=1),2,0)</f>
        <v>0</v>
      </c>
      <c r="EN285" s="17">
        <f>IF(AND(S285='자료입력 및 결과표시'!$B$8,COUNTIF('업무중복도(데이터 입력)'!$W285:$DR285,'자료입력 및 결과표시'!$C$8)&gt;=1),3,0)</f>
        <v>0</v>
      </c>
      <c r="EO285" s="17">
        <f>IF(AND(S285='자료입력 및 결과표시'!$B$9,COUNTIF('업무중복도(데이터 입력)'!$W285:$DR285,'자료입력 및 결과표시'!$C$9)&gt;=1),4,0)</f>
        <v>0</v>
      </c>
      <c r="EP285" s="17">
        <f>IF(AND(S285='자료입력 및 결과표시'!$B$10,COUNTIF('업무중복도(데이터 입력)'!$W285:$DR285,'자료입력 및 결과표시'!$C$10)&gt;=1),5,0)</f>
        <v>0</v>
      </c>
      <c r="EQ285" s="17">
        <f>IF(AND(S285='자료입력 및 결과표시'!$B$11,COUNTIF('업무중복도(데이터 입력)'!$W285:$DR285,'자료입력 및 결과표시'!$C$11)&gt;=1),6,0)</f>
        <v>0</v>
      </c>
      <c r="ER285" s="17">
        <f>IF(AND(S285='자료입력 및 결과표시'!$B$12,COUNTIF('업무중복도(데이터 입력)'!$W285:$DR285,'자료입력 및 결과표시'!$C$12)&gt;=1),7,0)</f>
        <v>0</v>
      </c>
      <c r="ES285" s="17">
        <f>IF(AND(S285='자료입력 및 결과표시'!$B$13,COUNTIF('업무중복도(데이터 입력)'!$W285:$DR285,'자료입력 및 결과표시'!$C$13)&gt;=1),8,0)</f>
        <v>0</v>
      </c>
      <c r="ET285" s="17">
        <f>IF(AND(S285='자료입력 및 결과표시'!$B$14,COUNTIF('업무중복도(데이터 입력)'!$W285:$DR285,'자료입력 및 결과표시'!$C$14)&gt;=1),9,0)</f>
        <v>0</v>
      </c>
      <c r="EU285" s="17">
        <f>IF(AND(S285='자료입력 및 결과표시'!$B$15,COUNTIF('업무중복도(데이터 입력)'!$W285:$DR285,'자료입력 및 결과표시'!$C$15)&gt;=1),10,0)</f>
        <v>0</v>
      </c>
      <c r="EV285" s="17">
        <f>IF(AND(S285='자료입력 및 결과표시'!$B$16,COUNTIF('업무중복도(데이터 입력)'!$W285:$DR285,'자료입력 및 결과표시'!$C$16)&gt;=1),11,0)</f>
        <v>0</v>
      </c>
      <c r="EW285" s="17">
        <f>IF(AND(S285='자료입력 및 결과표시'!$B$17,COUNTIF('업무중복도(데이터 입력)'!$W285:$DR285,'자료입력 및 결과표시'!$C$17)&gt;=1),12,0)</f>
        <v>0</v>
      </c>
      <c r="EX285" s="17">
        <f>IF(AND(S285='자료입력 및 결과표시'!$B$18,COUNTIF('업무중복도(데이터 입력)'!$W285:$DR285,'자료입력 및 결과표시'!$C$18)&gt;=1),13,0)</f>
        <v>0</v>
      </c>
      <c r="EY285" s="17">
        <f>IF(AND(S285='자료입력 및 결과표시'!$B$19,COUNTIF('업무중복도(데이터 입력)'!$W285:$DR285,'자료입력 및 결과표시'!$C$19)&gt;=1),14,0)</f>
        <v>0</v>
      </c>
      <c r="EZ285" s="17">
        <f>IF(AND(S285='자료입력 및 결과표시'!$B$20,COUNTIF('업무중복도(데이터 입력)'!$W285:$DR285,'자료입력 및 결과표시'!$C$20)&gt;=1),15,0)</f>
        <v>0</v>
      </c>
      <c r="FA285" s="17">
        <f>IF(AND(S285='자료입력 및 결과표시'!$B$21,COUNTIF('업무중복도(데이터 입력)'!$W285:$DR285,'자료입력 및 결과표시'!$C$21)&gt;=1),16,0)</f>
        <v>0</v>
      </c>
      <c r="FD285" s="270" t="str">
        <f ca="1">IFERROR(MATCH('자료입력 및 결과표시'!$C$62,OFFSET($R$3,$FD284,,1000),0)+$FD284,"")</f>
        <v/>
      </c>
      <c r="FE285" s="271" t="str">
        <f t="shared" ca="1" si="623"/>
        <v/>
      </c>
      <c r="FK285" s="17">
        <f t="shared" si="624"/>
        <v>0</v>
      </c>
      <c r="FO285"/>
      <c r="FP285" s="17" t="str">
        <f t="shared" ca="1" si="625"/>
        <v/>
      </c>
      <c r="FQ285" s="270" t="str">
        <f ca="1">IFERROR(MATCH('자료입력 및 결과표시'!$C$62,OFFSET($R$3,$FQ284,,1000),0)+$FQ284,"")</f>
        <v/>
      </c>
      <c r="FR285" s="17" t="str">
        <f t="shared" ca="1" si="506"/>
        <v/>
      </c>
      <c r="FS285" s="17" t="str">
        <f t="shared" ca="1" si="507"/>
        <v/>
      </c>
      <c r="FT285" s="17" t="str">
        <f t="shared" ca="1" si="508"/>
        <v/>
      </c>
      <c r="FU285" s="17" t="str">
        <f t="shared" ca="1" si="509"/>
        <v/>
      </c>
      <c r="FV285" s="17" t="str">
        <f t="shared" ca="1" si="510"/>
        <v/>
      </c>
      <c r="FW285" s="17" t="str">
        <f t="shared" ca="1" si="511"/>
        <v/>
      </c>
      <c r="FX285" s="17" t="str">
        <f t="shared" ca="1" si="512"/>
        <v/>
      </c>
      <c r="FY285" s="17" t="str">
        <f t="shared" ca="1" si="513"/>
        <v/>
      </c>
      <c r="FZ285" s="17" t="str">
        <f t="shared" ca="1" si="514"/>
        <v/>
      </c>
      <c r="GA285" s="17" t="str">
        <f t="shared" ca="1" si="515"/>
        <v/>
      </c>
      <c r="GB285" s="17" t="str">
        <f t="shared" ca="1" si="516"/>
        <v/>
      </c>
      <c r="GC285" s="17" t="str">
        <f t="shared" ca="1" si="517"/>
        <v/>
      </c>
      <c r="GD285" s="17" t="str">
        <f t="shared" ca="1" si="518"/>
        <v/>
      </c>
      <c r="GE285" s="17" t="str">
        <f t="shared" ca="1" si="519"/>
        <v/>
      </c>
      <c r="GF285" s="17" t="str">
        <f t="shared" ca="1" si="520"/>
        <v/>
      </c>
      <c r="GG285" s="17" t="str">
        <f t="shared" ca="1" si="521"/>
        <v/>
      </c>
      <c r="GH285" s="17" t="str">
        <f t="shared" ca="1" si="522"/>
        <v/>
      </c>
      <c r="GI285" s="17" t="str">
        <f t="shared" ca="1" si="523"/>
        <v/>
      </c>
      <c r="GJ285" s="17" t="str">
        <f t="shared" ca="1" si="524"/>
        <v/>
      </c>
      <c r="GK285" s="17" t="str">
        <f t="shared" ca="1" si="525"/>
        <v/>
      </c>
      <c r="GL285" s="17" t="str">
        <f t="shared" ca="1" si="526"/>
        <v/>
      </c>
      <c r="GM285" s="17" t="str">
        <f t="shared" ca="1" si="527"/>
        <v/>
      </c>
      <c r="GN285" s="17" t="str">
        <f t="shared" ca="1" si="528"/>
        <v/>
      </c>
      <c r="GO285" s="17" t="str">
        <f t="shared" ca="1" si="529"/>
        <v/>
      </c>
      <c r="GP285" s="17" t="str">
        <f t="shared" ca="1" si="530"/>
        <v/>
      </c>
      <c r="GQ285" s="17" t="str">
        <f t="shared" ca="1" si="531"/>
        <v/>
      </c>
      <c r="GR285" s="17" t="str">
        <f t="shared" ca="1" si="532"/>
        <v/>
      </c>
      <c r="GS285" s="17" t="str">
        <f t="shared" ca="1" si="533"/>
        <v/>
      </c>
      <c r="GT285" s="17" t="str">
        <f t="shared" ca="1" si="534"/>
        <v/>
      </c>
      <c r="GU285" s="17" t="str">
        <f t="shared" ca="1" si="535"/>
        <v/>
      </c>
      <c r="GV285" s="17" t="str">
        <f t="shared" ca="1" si="536"/>
        <v/>
      </c>
      <c r="GW285" s="17" t="str">
        <f t="shared" ca="1" si="537"/>
        <v/>
      </c>
      <c r="GX285" s="17" t="str">
        <f t="shared" ca="1" si="538"/>
        <v/>
      </c>
      <c r="GY285" s="17" t="str">
        <f t="shared" ca="1" si="539"/>
        <v/>
      </c>
      <c r="GZ285" s="17" t="str">
        <f t="shared" ca="1" si="540"/>
        <v/>
      </c>
      <c r="HA285" s="17" t="str">
        <f t="shared" ca="1" si="541"/>
        <v/>
      </c>
      <c r="HB285" s="17" t="str">
        <f t="shared" ca="1" si="542"/>
        <v/>
      </c>
      <c r="HC285" s="17" t="str">
        <f t="shared" ca="1" si="543"/>
        <v/>
      </c>
      <c r="HD285" s="17" t="str">
        <f t="shared" ca="1" si="544"/>
        <v/>
      </c>
      <c r="HE285" s="17" t="str">
        <f t="shared" ca="1" si="545"/>
        <v/>
      </c>
      <c r="HF285" s="17" t="str">
        <f t="shared" ca="1" si="546"/>
        <v/>
      </c>
      <c r="HG285" s="17" t="str">
        <f t="shared" ca="1" si="547"/>
        <v/>
      </c>
      <c r="HH285" s="17" t="str">
        <f t="shared" ca="1" si="548"/>
        <v/>
      </c>
      <c r="HI285" s="17" t="str">
        <f t="shared" ca="1" si="549"/>
        <v/>
      </c>
      <c r="HJ285" s="17" t="str">
        <f t="shared" ca="1" si="550"/>
        <v/>
      </c>
      <c r="HK285" s="17" t="str">
        <f t="shared" ca="1" si="551"/>
        <v/>
      </c>
      <c r="HL285" s="17" t="str">
        <f t="shared" ca="1" si="552"/>
        <v/>
      </c>
      <c r="HM285" s="17" t="str">
        <f t="shared" ca="1" si="553"/>
        <v/>
      </c>
      <c r="HN285" s="17" t="str">
        <f t="shared" ca="1" si="554"/>
        <v/>
      </c>
      <c r="HO285" s="17" t="str">
        <f t="shared" ca="1" si="555"/>
        <v/>
      </c>
      <c r="HP285" s="17" t="str">
        <f t="shared" ca="1" si="556"/>
        <v/>
      </c>
      <c r="HQ285" s="17" t="str">
        <f t="shared" ca="1" si="557"/>
        <v/>
      </c>
      <c r="HR285" s="17" t="str">
        <f t="shared" ca="1" si="558"/>
        <v/>
      </c>
      <c r="HS285" s="17" t="str">
        <f t="shared" ca="1" si="559"/>
        <v/>
      </c>
      <c r="HT285" s="17" t="str">
        <f t="shared" ca="1" si="560"/>
        <v/>
      </c>
      <c r="HU285" s="17" t="str">
        <f t="shared" ca="1" si="561"/>
        <v/>
      </c>
      <c r="HV285" s="17" t="str">
        <f t="shared" ca="1" si="562"/>
        <v/>
      </c>
      <c r="HW285" s="17" t="str">
        <f t="shared" ca="1" si="563"/>
        <v/>
      </c>
      <c r="HX285" s="17" t="str">
        <f t="shared" ca="1" si="564"/>
        <v/>
      </c>
      <c r="HY285" s="17" t="str">
        <f t="shared" ca="1" si="565"/>
        <v/>
      </c>
      <c r="HZ285" s="17" t="str">
        <f t="shared" ca="1" si="566"/>
        <v/>
      </c>
      <c r="IA285" s="17" t="str">
        <f t="shared" ca="1" si="567"/>
        <v/>
      </c>
      <c r="IB285" s="17" t="str">
        <f t="shared" ca="1" si="568"/>
        <v/>
      </c>
      <c r="IC285" s="17" t="str">
        <f t="shared" ca="1" si="569"/>
        <v/>
      </c>
      <c r="ID285" s="17" t="str">
        <f t="shared" ca="1" si="570"/>
        <v/>
      </c>
      <c r="IE285" s="17" t="str">
        <f t="shared" ca="1" si="571"/>
        <v/>
      </c>
      <c r="IF285" s="17" t="str">
        <f t="shared" ca="1" si="572"/>
        <v/>
      </c>
      <c r="IG285" s="17" t="str">
        <f t="shared" ca="1" si="573"/>
        <v/>
      </c>
      <c r="IH285" s="17" t="str">
        <f t="shared" ca="1" si="574"/>
        <v/>
      </c>
      <c r="II285" s="17" t="str">
        <f t="shared" ca="1" si="575"/>
        <v/>
      </c>
      <c r="IJ285" s="17" t="str">
        <f t="shared" ca="1" si="576"/>
        <v/>
      </c>
      <c r="IK285" s="17" t="str">
        <f t="shared" ca="1" si="577"/>
        <v/>
      </c>
      <c r="IL285" s="17" t="str">
        <f t="shared" ca="1" si="578"/>
        <v/>
      </c>
      <c r="IM285" s="17" t="str">
        <f t="shared" ca="1" si="579"/>
        <v/>
      </c>
      <c r="IN285" s="17" t="str">
        <f t="shared" ca="1" si="580"/>
        <v/>
      </c>
      <c r="IO285" s="17" t="str">
        <f t="shared" ca="1" si="581"/>
        <v/>
      </c>
      <c r="IP285" s="17" t="str">
        <f t="shared" ca="1" si="582"/>
        <v/>
      </c>
      <c r="IQ285" s="17" t="str">
        <f t="shared" ca="1" si="583"/>
        <v/>
      </c>
      <c r="IR285" s="17" t="str">
        <f t="shared" ca="1" si="584"/>
        <v/>
      </c>
      <c r="IS285" s="17" t="str">
        <f t="shared" ca="1" si="585"/>
        <v/>
      </c>
      <c r="IT285" s="17" t="str">
        <f t="shared" ca="1" si="586"/>
        <v/>
      </c>
      <c r="IU285" s="17" t="str">
        <f t="shared" ca="1" si="587"/>
        <v/>
      </c>
      <c r="IV285" s="17" t="str">
        <f t="shared" ca="1" si="588"/>
        <v/>
      </c>
      <c r="IW285" s="17" t="str">
        <f t="shared" ca="1" si="589"/>
        <v/>
      </c>
      <c r="IX285" s="17" t="str">
        <f t="shared" ca="1" si="590"/>
        <v/>
      </c>
      <c r="IY285" s="17" t="str">
        <f t="shared" ca="1" si="591"/>
        <v/>
      </c>
      <c r="IZ285" s="17" t="str">
        <f t="shared" ca="1" si="592"/>
        <v/>
      </c>
      <c r="JA285" s="17" t="str">
        <f t="shared" ca="1" si="593"/>
        <v/>
      </c>
      <c r="JB285" s="17" t="str">
        <f t="shared" ca="1" si="594"/>
        <v/>
      </c>
      <c r="JC285" s="17" t="str">
        <f t="shared" ca="1" si="595"/>
        <v/>
      </c>
      <c r="JD285" s="17" t="str">
        <f t="shared" ca="1" si="596"/>
        <v/>
      </c>
      <c r="JE285" s="17" t="str">
        <f t="shared" ca="1" si="597"/>
        <v/>
      </c>
      <c r="JF285" s="17" t="str">
        <f t="shared" ca="1" si="598"/>
        <v/>
      </c>
      <c r="JG285" s="17" t="str">
        <f t="shared" ca="1" si="599"/>
        <v/>
      </c>
      <c r="JH285" s="17" t="str">
        <f t="shared" ca="1" si="600"/>
        <v/>
      </c>
      <c r="JI285" s="17" t="str">
        <f t="shared" ca="1" si="601"/>
        <v/>
      </c>
      <c r="JJ285" s="17" t="str">
        <f t="shared" ca="1" si="602"/>
        <v/>
      </c>
      <c r="JK285" s="17" t="str">
        <f t="shared" ca="1" si="603"/>
        <v/>
      </c>
      <c r="JL285" s="17" t="str">
        <f t="shared" ca="1" si="604"/>
        <v/>
      </c>
      <c r="JM285" s="17" t="str">
        <f t="shared" ca="1" si="605"/>
        <v/>
      </c>
    </row>
    <row r="286" spans="1:273">
      <c r="A286" s="17" t="str">
        <f t="shared" si="606"/>
        <v>\\\0</v>
      </c>
      <c r="B286" s="17" t="str">
        <f t="shared" si="607"/>
        <v>\\\0</v>
      </c>
      <c r="C286" s="17" t="str">
        <f t="shared" si="608"/>
        <v>\\\0</v>
      </c>
      <c r="D286" s="17" t="str">
        <f t="shared" si="609"/>
        <v>\\\0</v>
      </c>
      <c r="E286" s="17" t="str">
        <f t="shared" si="610"/>
        <v>\\\0</v>
      </c>
      <c r="F286" s="17" t="str">
        <f t="shared" si="611"/>
        <v>\\\0</v>
      </c>
      <c r="G286" s="17" t="str">
        <f t="shared" si="612"/>
        <v>\\\0</v>
      </c>
      <c r="H286" s="17" t="str">
        <f t="shared" si="613"/>
        <v>\\\0</v>
      </c>
      <c r="I286" s="17" t="str">
        <f t="shared" si="614"/>
        <v>\\\0</v>
      </c>
      <c r="J286" s="17" t="str">
        <f t="shared" si="615"/>
        <v>\\\0</v>
      </c>
      <c r="K286" s="17" t="str">
        <f t="shared" si="616"/>
        <v>\\\0</v>
      </c>
      <c r="L286" s="17" t="str">
        <f t="shared" si="617"/>
        <v>\\\0</v>
      </c>
      <c r="M286" s="17" t="str">
        <f t="shared" si="618"/>
        <v>\\\0</v>
      </c>
      <c r="N286" s="17" t="str">
        <f t="shared" si="619"/>
        <v>\\\0</v>
      </c>
      <c r="O286" s="17" t="str">
        <f t="shared" si="620"/>
        <v>\\\0</v>
      </c>
      <c r="P286" s="17" t="str">
        <f t="shared" si="621"/>
        <v>\\\0</v>
      </c>
      <c r="R286" s="17" t="str">
        <f t="shared" si="622"/>
        <v>\\</v>
      </c>
      <c r="S286" s="38"/>
      <c r="T286" s="39"/>
      <c r="U286" s="31"/>
      <c r="V286" s="32"/>
      <c r="W286" s="36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35"/>
      <c r="DS286" s="287"/>
      <c r="DT286" s="36"/>
      <c r="DU286" s="37"/>
      <c r="DV286" s="28">
        <f>IF(AND($S286='자료입력 및 결과표시'!$B$6,COUNTIF($W286:$DR286,'자료입력 및 결과표시'!$C$6)&gt;=1),IF(OR('자료입력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DW286" s="28">
        <f>IF(AND($S286='자료입력 및 결과표시'!$B$7,COUNTIF($W286:$DR286,'자료입력 및 결과표시'!$C$7)&gt;=1),IF(OR('자료입력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DX286" s="28">
        <f>IF(AND($S286='자료입력 및 결과표시'!$B$8,COUNTIF($W286:$DR286,'자료입력 및 결과표시'!$C$8)&gt;=1),IF(OR('자료입력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DY286" s="28">
        <f>IF(AND($S286='자료입력 및 결과표시'!$B$9,COUNTIF($W286:$DR286,'자료입력 및 결과표시'!$C$9)&gt;=1),IF(OR('자료입력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DZ286" s="28">
        <f>IF(AND($S286='자료입력 및 결과표시'!$B$10,COUNTIF($W286:$DR286,'자료입력 및 결과표시'!$C$10)&gt;=1),IF(OR('자료입력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A286" s="28">
        <f>IF(AND($S286='자료입력 및 결과표시'!$B$11,COUNTIF($W286:$DR286,'자료입력 및 결과표시'!$C$11)&gt;=1),IF(OR('자료입력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B286" s="28">
        <f>IF(AND($S286='자료입력 및 결과표시'!$B$12,COUNTIF($W286:$DR286,'자료입력 및 결과표시'!$C$12)&gt;=1),IF(OR('자료입력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C286" s="28">
        <f>IF(AND($S286='자료입력 및 결과표시'!$B$13,COUNTIF($W286:$DR286,'자료입력 및 결과표시'!$C$13)&gt;=1),IF(OR('자료입력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D286" s="28">
        <f>IF(AND($S286='자료입력 및 결과표시'!$B$14,COUNTIF($W286:$DR286,'자료입력 및 결과표시'!$C$14)&gt;=1),IF(OR('자료입력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E286" s="28">
        <f>IF(AND($S286='자료입력 및 결과표시'!$B$15,COUNTIF($W286:$DR286,'자료입력 및 결과표시'!$C$15)&gt;=1),IF(OR('자료입력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F286" s="28">
        <f>IF(AND($S286='자료입력 및 결과표시'!$B$16,COUNTIF($W286:$DR286,'자료입력 및 결과표시'!$C$16)&gt;=1),IF(OR('자료입력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G286" s="28">
        <f>IF(AND($S286='자료입력 및 결과표시'!$B$17,COUNTIF($W286:$DR286,'자료입력 및 결과표시'!$C$17)&gt;=1),IF(OR('자료입력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H286" s="28">
        <f>IF(AND($S286='자료입력 및 결과표시'!$B$18,COUNTIF($W286:$DR286,'자료입력 및 결과표시'!$C$18)&gt;=1),IF(OR('자료입력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I286" s="28">
        <f>IF(AND($S286='자료입력 및 결과표시'!$B$19,COUNTIF($W286:$DR286,'자료입력 및 결과표시'!$C$19)&gt;=1),IF(OR('자료입력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J286" s="28">
        <f>IF(AND($S286='자료입력 및 결과표시'!$B$20,COUNTIF($W286:$DR286,'자료입력 및 결과표시'!$C$20)&gt;=1),IF(OR('자료입력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K286" s="28">
        <f>IF(AND($S286='자료입력 및 결과표시'!$B$21,COUNTIF($W286:$DR286,'자료입력 및 결과표시'!$C$21)&gt;=1),IF(OR('자료입력 및 결과표시'!$B$4+90&gt;=$V286,'자료입력 및 결과표시'!$B$4&lt;$U286),0,IF($V286-'자료입력 및 결과표시'!$B$4-90&gt;='자료입력 및 결과표시'!$E$4,'자료입력 및 결과표시'!$E$4,$V286-'자료입력 및 결과표시'!$B$4-90)),0)</f>
        <v>0</v>
      </c>
      <c r="EL286" s="17">
        <f>IF(AND(S286='자료입력 및 결과표시'!$B$6,COUNTIF('업무중복도(데이터 입력)'!$W286:$DR286,'자료입력 및 결과표시'!$C$6)&gt;=1),1,0)</f>
        <v>0</v>
      </c>
      <c r="EM286" s="17">
        <f>IF(AND(S286='자료입력 및 결과표시'!$B$7,COUNTIF('업무중복도(데이터 입력)'!$W286:$DR286,'자료입력 및 결과표시'!$C$7)&gt;=1),2,0)</f>
        <v>0</v>
      </c>
      <c r="EN286" s="17">
        <f>IF(AND(S286='자료입력 및 결과표시'!$B$8,COUNTIF('업무중복도(데이터 입력)'!$W286:$DR286,'자료입력 및 결과표시'!$C$8)&gt;=1),3,0)</f>
        <v>0</v>
      </c>
      <c r="EO286" s="17">
        <f>IF(AND(S286='자료입력 및 결과표시'!$B$9,COUNTIF('업무중복도(데이터 입력)'!$W286:$DR286,'자료입력 및 결과표시'!$C$9)&gt;=1),4,0)</f>
        <v>0</v>
      </c>
      <c r="EP286" s="17">
        <f>IF(AND(S286='자료입력 및 결과표시'!$B$10,COUNTIF('업무중복도(데이터 입력)'!$W286:$DR286,'자료입력 및 결과표시'!$C$10)&gt;=1),5,0)</f>
        <v>0</v>
      </c>
      <c r="EQ286" s="17">
        <f>IF(AND(S286='자료입력 및 결과표시'!$B$11,COUNTIF('업무중복도(데이터 입력)'!$W286:$DR286,'자료입력 및 결과표시'!$C$11)&gt;=1),6,0)</f>
        <v>0</v>
      </c>
      <c r="ER286" s="17">
        <f>IF(AND(S286='자료입력 및 결과표시'!$B$12,COUNTIF('업무중복도(데이터 입력)'!$W286:$DR286,'자료입력 및 결과표시'!$C$12)&gt;=1),7,0)</f>
        <v>0</v>
      </c>
      <c r="ES286" s="17">
        <f>IF(AND(S286='자료입력 및 결과표시'!$B$13,COUNTIF('업무중복도(데이터 입력)'!$W286:$DR286,'자료입력 및 결과표시'!$C$13)&gt;=1),8,0)</f>
        <v>0</v>
      </c>
      <c r="ET286" s="17">
        <f>IF(AND(S286='자료입력 및 결과표시'!$B$14,COUNTIF('업무중복도(데이터 입력)'!$W286:$DR286,'자료입력 및 결과표시'!$C$14)&gt;=1),9,0)</f>
        <v>0</v>
      </c>
      <c r="EU286" s="17">
        <f>IF(AND(S286='자료입력 및 결과표시'!$B$15,COUNTIF('업무중복도(데이터 입력)'!$W286:$DR286,'자료입력 및 결과표시'!$C$15)&gt;=1),10,0)</f>
        <v>0</v>
      </c>
      <c r="EV286" s="17">
        <f>IF(AND(S286='자료입력 및 결과표시'!$B$16,COUNTIF('업무중복도(데이터 입력)'!$W286:$DR286,'자료입력 및 결과표시'!$C$16)&gt;=1),11,0)</f>
        <v>0</v>
      </c>
      <c r="EW286" s="17">
        <f>IF(AND(S286='자료입력 및 결과표시'!$B$17,COUNTIF('업무중복도(데이터 입력)'!$W286:$DR286,'자료입력 및 결과표시'!$C$17)&gt;=1),12,0)</f>
        <v>0</v>
      </c>
      <c r="EX286" s="17">
        <f>IF(AND(S286='자료입력 및 결과표시'!$B$18,COUNTIF('업무중복도(데이터 입력)'!$W286:$DR286,'자료입력 및 결과표시'!$C$18)&gt;=1),13,0)</f>
        <v>0</v>
      </c>
      <c r="EY286" s="17">
        <f>IF(AND(S286='자료입력 및 결과표시'!$B$19,COUNTIF('업무중복도(데이터 입력)'!$W286:$DR286,'자료입력 및 결과표시'!$C$19)&gt;=1),14,0)</f>
        <v>0</v>
      </c>
      <c r="EZ286" s="17">
        <f>IF(AND(S286='자료입력 및 결과표시'!$B$20,COUNTIF('업무중복도(데이터 입력)'!$W286:$DR286,'자료입력 및 결과표시'!$C$20)&gt;=1),15,0)</f>
        <v>0</v>
      </c>
      <c r="FA286" s="17">
        <f>IF(AND(S286='자료입력 및 결과표시'!$B$21,COUNTIF('업무중복도(데이터 입력)'!$W286:$DR286,'자료입력 및 결과표시'!$C$21)&gt;=1),16,0)</f>
        <v>0</v>
      </c>
      <c r="FD286" s="270" t="str">
        <f ca="1">IFERROR(MATCH('자료입력 및 결과표시'!$C$62,OFFSET($R$3,$FD285,,1000),0)+$FD285,"")</f>
        <v/>
      </c>
      <c r="FE286" s="271" t="str">
        <f t="shared" ca="1" si="623"/>
        <v/>
      </c>
      <c r="FK286" s="17">
        <f t="shared" si="624"/>
        <v>0</v>
      </c>
      <c r="FO286"/>
      <c r="FP286" s="17" t="str">
        <f t="shared" ca="1" si="625"/>
        <v/>
      </c>
      <c r="FQ286" s="270" t="str">
        <f ca="1">IFERROR(MATCH('자료입력 및 결과표시'!$C$62,OFFSET($R$3,$FQ285,,1000),0)+$FQ285,"")</f>
        <v/>
      </c>
      <c r="FR286" s="17" t="str">
        <f t="shared" ca="1" si="506"/>
        <v/>
      </c>
      <c r="FS286" s="17" t="str">
        <f t="shared" ca="1" si="507"/>
        <v/>
      </c>
      <c r="FT286" s="17" t="str">
        <f t="shared" ca="1" si="508"/>
        <v/>
      </c>
      <c r="FU286" s="17" t="str">
        <f t="shared" ca="1" si="509"/>
        <v/>
      </c>
      <c r="FV286" s="17" t="str">
        <f t="shared" ca="1" si="510"/>
        <v/>
      </c>
      <c r="FW286" s="17" t="str">
        <f t="shared" ca="1" si="511"/>
        <v/>
      </c>
      <c r="FX286" s="17" t="str">
        <f t="shared" ca="1" si="512"/>
        <v/>
      </c>
      <c r="FY286" s="17" t="str">
        <f t="shared" ca="1" si="513"/>
        <v/>
      </c>
      <c r="FZ286" s="17" t="str">
        <f t="shared" ca="1" si="514"/>
        <v/>
      </c>
      <c r="GA286" s="17" t="str">
        <f t="shared" ca="1" si="515"/>
        <v/>
      </c>
      <c r="GB286" s="17" t="str">
        <f t="shared" ca="1" si="516"/>
        <v/>
      </c>
      <c r="GC286" s="17" t="str">
        <f t="shared" ca="1" si="517"/>
        <v/>
      </c>
      <c r="GD286" s="17" t="str">
        <f t="shared" ca="1" si="518"/>
        <v/>
      </c>
      <c r="GE286" s="17" t="str">
        <f t="shared" ca="1" si="519"/>
        <v/>
      </c>
      <c r="GF286" s="17" t="str">
        <f t="shared" ca="1" si="520"/>
        <v/>
      </c>
      <c r="GG286" s="17" t="str">
        <f t="shared" ca="1" si="521"/>
        <v/>
      </c>
      <c r="GH286" s="17" t="str">
        <f t="shared" ca="1" si="522"/>
        <v/>
      </c>
      <c r="GI286" s="17" t="str">
        <f t="shared" ca="1" si="523"/>
        <v/>
      </c>
      <c r="GJ286" s="17" t="str">
        <f t="shared" ca="1" si="524"/>
        <v/>
      </c>
      <c r="GK286" s="17" t="str">
        <f t="shared" ca="1" si="525"/>
        <v/>
      </c>
      <c r="GL286" s="17" t="str">
        <f t="shared" ca="1" si="526"/>
        <v/>
      </c>
      <c r="GM286" s="17" t="str">
        <f t="shared" ca="1" si="527"/>
        <v/>
      </c>
      <c r="GN286" s="17" t="str">
        <f t="shared" ca="1" si="528"/>
        <v/>
      </c>
      <c r="GO286" s="17" t="str">
        <f t="shared" ca="1" si="529"/>
        <v/>
      </c>
      <c r="GP286" s="17" t="str">
        <f t="shared" ca="1" si="530"/>
        <v/>
      </c>
      <c r="GQ286" s="17" t="str">
        <f t="shared" ca="1" si="531"/>
        <v/>
      </c>
      <c r="GR286" s="17" t="str">
        <f t="shared" ca="1" si="532"/>
        <v/>
      </c>
      <c r="GS286" s="17" t="str">
        <f t="shared" ca="1" si="533"/>
        <v/>
      </c>
      <c r="GT286" s="17" t="str">
        <f t="shared" ca="1" si="534"/>
        <v/>
      </c>
      <c r="GU286" s="17" t="str">
        <f t="shared" ca="1" si="535"/>
        <v/>
      </c>
      <c r="GV286" s="17" t="str">
        <f t="shared" ca="1" si="536"/>
        <v/>
      </c>
      <c r="GW286" s="17" t="str">
        <f t="shared" ca="1" si="537"/>
        <v/>
      </c>
      <c r="GX286" s="17" t="str">
        <f t="shared" ca="1" si="538"/>
        <v/>
      </c>
      <c r="GY286" s="17" t="str">
        <f t="shared" ca="1" si="539"/>
        <v/>
      </c>
      <c r="GZ286" s="17" t="str">
        <f t="shared" ca="1" si="540"/>
        <v/>
      </c>
      <c r="HA286" s="17" t="str">
        <f t="shared" ca="1" si="541"/>
        <v/>
      </c>
      <c r="HB286" s="17" t="str">
        <f t="shared" ca="1" si="542"/>
        <v/>
      </c>
      <c r="HC286" s="17" t="str">
        <f t="shared" ca="1" si="543"/>
        <v/>
      </c>
      <c r="HD286" s="17" t="str">
        <f t="shared" ca="1" si="544"/>
        <v/>
      </c>
      <c r="HE286" s="17" t="str">
        <f t="shared" ca="1" si="545"/>
        <v/>
      </c>
      <c r="HF286" s="17" t="str">
        <f t="shared" ca="1" si="546"/>
        <v/>
      </c>
      <c r="HG286" s="17" t="str">
        <f t="shared" ca="1" si="547"/>
        <v/>
      </c>
      <c r="HH286" s="17" t="str">
        <f t="shared" ca="1" si="548"/>
        <v/>
      </c>
      <c r="HI286" s="17" t="str">
        <f t="shared" ca="1" si="549"/>
        <v/>
      </c>
      <c r="HJ286" s="17" t="str">
        <f t="shared" ca="1" si="550"/>
        <v/>
      </c>
      <c r="HK286" s="17" t="str">
        <f t="shared" ca="1" si="551"/>
        <v/>
      </c>
      <c r="HL286" s="17" t="str">
        <f t="shared" ca="1" si="552"/>
        <v/>
      </c>
      <c r="HM286" s="17" t="str">
        <f t="shared" ca="1" si="553"/>
        <v/>
      </c>
      <c r="HN286" s="17" t="str">
        <f t="shared" ca="1" si="554"/>
        <v/>
      </c>
      <c r="HO286" s="17" t="str">
        <f t="shared" ca="1" si="555"/>
        <v/>
      </c>
      <c r="HP286" s="17" t="str">
        <f t="shared" ca="1" si="556"/>
        <v/>
      </c>
      <c r="HQ286" s="17" t="str">
        <f t="shared" ca="1" si="557"/>
        <v/>
      </c>
      <c r="HR286" s="17" t="str">
        <f t="shared" ca="1" si="558"/>
        <v/>
      </c>
      <c r="HS286" s="17" t="str">
        <f t="shared" ca="1" si="559"/>
        <v/>
      </c>
      <c r="HT286" s="17" t="str">
        <f t="shared" ca="1" si="560"/>
        <v/>
      </c>
      <c r="HU286" s="17" t="str">
        <f t="shared" ca="1" si="561"/>
        <v/>
      </c>
      <c r="HV286" s="17" t="str">
        <f t="shared" ca="1" si="562"/>
        <v/>
      </c>
      <c r="HW286" s="17" t="str">
        <f t="shared" ca="1" si="563"/>
        <v/>
      </c>
      <c r="HX286" s="17" t="str">
        <f t="shared" ca="1" si="564"/>
        <v/>
      </c>
      <c r="HY286" s="17" t="str">
        <f t="shared" ca="1" si="565"/>
        <v/>
      </c>
      <c r="HZ286" s="17" t="str">
        <f t="shared" ca="1" si="566"/>
        <v/>
      </c>
      <c r="IA286" s="17" t="str">
        <f t="shared" ca="1" si="567"/>
        <v/>
      </c>
      <c r="IB286" s="17" t="str">
        <f t="shared" ca="1" si="568"/>
        <v/>
      </c>
      <c r="IC286" s="17" t="str">
        <f t="shared" ca="1" si="569"/>
        <v/>
      </c>
      <c r="ID286" s="17" t="str">
        <f t="shared" ca="1" si="570"/>
        <v/>
      </c>
      <c r="IE286" s="17" t="str">
        <f t="shared" ca="1" si="571"/>
        <v/>
      </c>
      <c r="IF286" s="17" t="str">
        <f t="shared" ca="1" si="572"/>
        <v/>
      </c>
      <c r="IG286" s="17" t="str">
        <f t="shared" ca="1" si="573"/>
        <v/>
      </c>
      <c r="IH286" s="17" t="str">
        <f t="shared" ca="1" si="574"/>
        <v/>
      </c>
      <c r="II286" s="17" t="str">
        <f t="shared" ca="1" si="575"/>
        <v/>
      </c>
      <c r="IJ286" s="17" t="str">
        <f t="shared" ca="1" si="576"/>
        <v/>
      </c>
      <c r="IK286" s="17" t="str">
        <f t="shared" ca="1" si="577"/>
        <v/>
      </c>
      <c r="IL286" s="17" t="str">
        <f t="shared" ca="1" si="578"/>
        <v/>
      </c>
      <c r="IM286" s="17" t="str">
        <f t="shared" ca="1" si="579"/>
        <v/>
      </c>
      <c r="IN286" s="17" t="str">
        <f t="shared" ca="1" si="580"/>
        <v/>
      </c>
      <c r="IO286" s="17" t="str">
        <f t="shared" ca="1" si="581"/>
        <v/>
      </c>
      <c r="IP286" s="17" t="str">
        <f t="shared" ca="1" si="582"/>
        <v/>
      </c>
      <c r="IQ286" s="17" t="str">
        <f t="shared" ca="1" si="583"/>
        <v/>
      </c>
      <c r="IR286" s="17" t="str">
        <f t="shared" ca="1" si="584"/>
        <v/>
      </c>
      <c r="IS286" s="17" t="str">
        <f t="shared" ca="1" si="585"/>
        <v/>
      </c>
      <c r="IT286" s="17" t="str">
        <f t="shared" ca="1" si="586"/>
        <v/>
      </c>
      <c r="IU286" s="17" t="str">
        <f t="shared" ca="1" si="587"/>
        <v/>
      </c>
      <c r="IV286" s="17" t="str">
        <f t="shared" ca="1" si="588"/>
        <v/>
      </c>
      <c r="IW286" s="17" t="str">
        <f t="shared" ca="1" si="589"/>
        <v/>
      </c>
      <c r="IX286" s="17" t="str">
        <f t="shared" ca="1" si="590"/>
        <v/>
      </c>
      <c r="IY286" s="17" t="str">
        <f t="shared" ca="1" si="591"/>
        <v/>
      </c>
      <c r="IZ286" s="17" t="str">
        <f t="shared" ca="1" si="592"/>
        <v/>
      </c>
      <c r="JA286" s="17" t="str">
        <f t="shared" ca="1" si="593"/>
        <v/>
      </c>
      <c r="JB286" s="17" t="str">
        <f t="shared" ca="1" si="594"/>
        <v/>
      </c>
      <c r="JC286" s="17" t="str">
        <f t="shared" ca="1" si="595"/>
        <v/>
      </c>
      <c r="JD286" s="17" t="str">
        <f t="shared" ca="1" si="596"/>
        <v/>
      </c>
      <c r="JE286" s="17" t="str">
        <f t="shared" ca="1" si="597"/>
        <v/>
      </c>
      <c r="JF286" s="17" t="str">
        <f t="shared" ca="1" si="598"/>
        <v/>
      </c>
      <c r="JG286" s="17" t="str">
        <f t="shared" ca="1" si="599"/>
        <v/>
      </c>
      <c r="JH286" s="17" t="str">
        <f t="shared" ca="1" si="600"/>
        <v/>
      </c>
      <c r="JI286" s="17" t="str">
        <f t="shared" ca="1" si="601"/>
        <v/>
      </c>
      <c r="JJ286" s="17" t="str">
        <f t="shared" ca="1" si="602"/>
        <v/>
      </c>
      <c r="JK286" s="17" t="str">
        <f t="shared" ca="1" si="603"/>
        <v/>
      </c>
      <c r="JL286" s="17" t="str">
        <f t="shared" ca="1" si="604"/>
        <v/>
      </c>
      <c r="JM286" s="17" t="str">
        <f t="shared" ca="1" si="605"/>
        <v/>
      </c>
    </row>
    <row r="287" spans="1:273">
      <c r="A287" s="17" t="str">
        <f t="shared" si="606"/>
        <v>\\\0</v>
      </c>
      <c r="B287" s="17" t="str">
        <f t="shared" si="607"/>
        <v>\\\0</v>
      </c>
      <c r="C287" s="17" t="str">
        <f t="shared" si="608"/>
        <v>\\\0</v>
      </c>
      <c r="D287" s="17" t="str">
        <f t="shared" si="609"/>
        <v>\\\0</v>
      </c>
      <c r="E287" s="17" t="str">
        <f t="shared" si="610"/>
        <v>\\\0</v>
      </c>
      <c r="F287" s="17" t="str">
        <f t="shared" si="611"/>
        <v>\\\0</v>
      </c>
      <c r="G287" s="17" t="str">
        <f t="shared" si="612"/>
        <v>\\\0</v>
      </c>
      <c r="H287" s="17" t="str">
        <f t="shared" si="613"/>
        <v>\\\0</v>
      </c>
      <c r="I287" s="17" t="str">
        <f t="shared" si="614"/>
        <v>\\\0</v>
      </c>
      <c r="J287" s="17" t="str">
        <f t="shared" si="615"/>
        <v>\\\0</v>
      </c>
      <c r="K287" s="17" t="str">
        <f t="shared" si="616"/>
        <v>\\\0</v>
      </c>
      <c r="L287" s="17" t="str">
        <f t="shared" si="617"/>
        <v>\\\0</v>
      </c>
      <c r="M287" s="17" t="str">
        <f t="shared" si="618"/>
        <v>\\\0</v>
      </c>
      <c r="N287" s="17" t="str">
        <f t="shared" si="619"/>
        <v>\\\0</v>
      </c>
      <c r="O287" s="17" t="str">
        <f t="shared" si="620"/>
        <v>\\\0</v>
      </c>
      <c r="P287" s="17" t="str">
        <f t="shared" si="621"/>
        <v>\\\0</v>
      </c>
      <c r="R287" s="17" t="str">
        <f t="shared" si="622"/>
        <v>\\</v>
      </c>
      <c r="S287" s="38"/>
      <c r="T287" s="39"/>
      <c r="U287" s="31"/>
      <c r="V287" s="32"/>
      <c r="W287" s="36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35"/>
      <c r="DS287" s="287"/>
      <c r="DT287" s="36"/>
      <c r="DU287" s="37"/>
      <c r="DV287" s="28">
        <f>IF(AND($S287='자료입력 및 결과표시'!$B$6,COUNTIF($W287:$DR287,'자료입력 및 결과표시'!$C$6)&gt;=1),IF(OR('자료입력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DW287" s="28">
        <f>IF(AND($S287='자료입력 및 결과표시'!$B$7,COUNTIF($W287:$DR287,'자료입력 및 결과표시'!$C$7)&gt;=1),IF(OR('자료입력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DX287" s="28">
        <f>IF(AND($S287='자료입력 및 결과표시'!$B$8,COUNTIF($W287:$DR287,'자료입력 및 결과표시'!$C$8)&gt;=1),IF(OR('자료입력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DY287" s="28">
        <f>IF(AND($S287='자료입력 및 결과표시'!$B$9,COUNTIF($W287:$DR287,'자료입력 및 결과표시'!$C$9)&gt;=1),IF(OR('자료입력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DZ287" s="28">
        <f>IF(AND($S287='자료입력 및 결과표시'!$B$10,COUNTIF($W287:$DR287,'자료입력 및 결과표시'!$C$10)&gt;=1),IF(OR('자료입력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A287" s="28">
        <f>IF(AND($S287='자료입력 및 결과표시'!$B$11,COUNTIF($W287:$DR287,'자료입력 및 결과표시'!$C$11)&gt;=1),IF(OR('자료입력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B287" s="28">
        <f>IF(AND($S287='자료입력 및 결과표시'!$B$12,COUNTIF($W287:$DR287,'자료입력 및 결과표시'!$C$12)&gt;=1),IF(OR('자료입력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C287" s="28">
        <f>IF(AND($S287='자료입력 및 결과표시'!$B$13,COUNTIF($W287:$DR287,'자료입력 및 결과표시'!$C$13)&gt;=1),IF(OR('자료입력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D287" s="28">
        <f>IF(AND($S287='자료입력 및 결과표시'!$B$14,COUNTIF($W287:$DR287,'자료입력 및 결과표시'!$C$14)&gt;=1),IF(OR('자료입력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E287" s="28">
        <f>IF(AND($S287='자료입력 및 결과표시'!$B$15,COUNTIF($W287:$DR287,'자료입력 및 결과표시'!$C$15)&gt;=1),IF(OR('자료입력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F287" s="28">
        <f>IF(AND($S287='자료입력 및 결과표시'!$B$16,COUNTIF($W287:$DR287,'자료입력 및 결과표시'!$C$16)&gt;=1),IF(OR('자료입력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G287" s="28">
        <f>IF(AND($S287='자료입력 및 결과표시'!$B$17,COUNTIF($W287:$DR287,'자료입력 및 결과표시'!$C$17)&gt;=1),IF(OR('자료입력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H287" s="28">
        <f>IF(AND($S287='자료입력 및 결과표시'!$B$18,COUNTIF($W287:$DR287,'자료입력 및 결과표시'!$C$18)&gt;=1),IF(OR('자료입력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I287" s="28">
        <f>IF(AND($S287='자료입력 및 결과표시'!$B$19,COUNTIF($W287:$DR287,'자료입력 및 결과표시'!$C$19)&gt;=1),IF(OR('자료입력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J287" s="28">
        <f>IF(AND($S287='자료입력 및 결과표시'!$B$20,COUNTIF($W287:$DR287,'자료입력 및 결과표시'!$C$20)&gt;=1),IF(OR('자료입력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K287" s="28">
        <f>IF(AND($S287='자료입력 및 결과표시'!$B$21,COUNTIF($W287:$DR287,'자료입력 및 결과표시'!$C$21)&gt;=1),IF(OR('자료입력 및 결과표시'!$B$4+90&gt;=$V287,'자료입력 및 결과표시'!$B$4&lt;$U287),0,IF($V287-'자료입력 및 결과표시'!$B$4-90&gt;='자료입력 및 결과표시'!$E$4,'자료입력 및 결과표시'!$E$4,$V287-'자료입력 및 결과표시'!$B$4-90)),0)</f>
        <v>0</v>
      </c>
      <c r="EL287" s="17">
        <f>IF(AND(S287='자료입력 및 결과표시'!$B$6,COUNTIF('업무중복도(데이터 입력)'!$W287:$DR287,'자료입력 및 결과표시'!$C$6)&gt;=1),1,0)</f>
        <v>0</v>
      </c>
      <c r="EM287" s="17">
        <f>IF(AND(S287='자료입력 및 결과표시'!$B$7,COUNTIF('업무중복도(데이터 입력)'!$W287:$DR287,'자료입력 및 결과표시'!$C$7)&gt;=1),2,0)</f>
        <v>0</v>
      </c>
      <c r="EN287" s="17">
        <f>IF(AND(S287='자료입력 및 결과표시'!$B$8,COUNTIF('업무중복도(데이터 입력)'!$W287:$DR287,'자료입력 및 결과표시'!$C$8)&gt;=1),3,0)</f>
        <v>0</v>
      </c>
      <c r="EO287" s="17">
        <f>IF(AND(S287='자료입력 및 결과표시'!$B$9,COUNTIF('업무중복도(데이터 입력)'!$W287:$DR287,'자료입력 및 결과표시'!$C$9)&gt;=1),4,0)</f>
        <v>0</v>
      </c>
      <c r="EP287" s="17">
        <f>IF(AND(S287='자료입력 및 결과표시'!$B$10,COUNTIF('업무중복도(데이터 입력)'!$W287:$DR287,'자료입력 및 결과표시'!$C$10)&gt;=1),5,0)</f>
        <v>0</v>
      </c>
      <c r="EQ287" s="17">
        <f>IF(AND(S287='자료입력 및 결과표시'!$B$11,COUNTIF('업무중복도(데이터 입력)'!$W287:$DR287,'자료입력 및 결과표시'!$C$11)&gt;=1),6,0)</f>
        <v>0</v>
      </c>
      <c r="ER287" s="17">
        <f>IF(AND(S287='자료입력 및 결과표시'!$B$12,COUNTIF('업무중복도(데이터 입력)'!$W287:$DR287,'자료입력 및 결과표시'!$C$12)&gt;=1),7,0)</f>
        <v>0</v>
      </c>
      <c r="ES287" s="17">
        <f>IF(AND(S287='자료입력 및 결과표시'!$B$13,COUNTIF('업무중복도(데이터 입력)'!$W287:$DR287,'자료입력 및 결과표시'!$C$13)&gt;=1),8,0)</f>
        <v>0</v>
      </c>
      <c r="ET287" s="17">
        <f>IF(AND(S287='자료입력 및 결과표시'!$B$14,COUNTIF('업무중복도(데이터 입력)'!$W287:$DR287,'자료입력 및 결과표시'!$C$14)&gt;=1),9,0)</f>
        <v>0</v>
      </c>
      <c r="EU287" s="17">
        <f>IF(AND(S287='자료입력 및 결과표시'!$B$15,COUNTIF('업무중복도(데이터 입력)'!$W287:$DR287,'자료입력 및 결과표시'!$C$15)&gt;=1),10,0)</f>
        <v>0</v>
      </c>
      <c r="EV287" s="17">
        <f>IF(AND(S287='자료입력 및 결과표시'!$B$16,COUNTIF('업무중복도(데이터 입력)'!$W287:$DR287,'자료입력 및 결과표시'!$C$16)&gt;=1),11,0)</f>
        <v>0</v>
      </c>
      <c r="EW287" s="17">
        <f>IF(AND(S287='자료입력 및 결과표시'!$B$17,COUNTIF('업무중복도(데이터 입력)'!$W287:$DR287,'자료입력 및 결과표시'!$C$17)&gt;=1),12,0)</f>
        <v>0</v>
      </c>
      <c r="EX287" s="17">
        <f>IF(AND(S287='자료입력 및 결과표시'!$B$18,COUNTIF('업무중복도(데이터 입력)'!$W287:$DR287,'자료입력 및 결과표시'!$C$18)&gt;=1),13,0)</f>
        <v>0</v>
      </c>
      <c r="EY287" s="17">
        <f>IF(AND(S287='자료입력 및 결과표시'!$B$19,COUNTIF('업무중복도(데이터 입력)'!$W287:$DR287,'자료입력 및 결과표시'!$C$19)&gt;=1),14,0)</f>
        <v>0</v>
      </c>
      <c r="EZ287" s="17">
        <f>IF(AND(S287='자료입력 및 결과표시'!$B$20,COUNTIF('업무중복도(데이터 입력)'!$W287:$DR287,'자료입력 및 결과표시'!$C$20)&gt;=1),15,0)</f>
        <v>0</v>
      </c>
      <c r="FA287" s="17">
        <f>IF(AND(S287='자료입력 및 결과표시'!$B$21,COUNTIF('업무중복도(데이터 입력)'!$W287:$DR287,'자료입력 및 결과표시'!$C$21)&gt;=1),16,0)</f>
        <v>0</v>
      </c>
      <c r="FD287" s="270" t="str">
        <f ca="1">IFERROR(MATCH('자료입력 및 결과표시'!$C$62,OFFSET($R$3,$FD286,,1000),0)+$FD286,"")</f>
        <v/>
      </c>
      <c r="FE287" s="271" t="str">
        <f t="shared" ca="1" si="623"/>
        <v/>
      </c>
      <c r="FK287" s="17">
        <f t="shared" si="624"/>
        <v>0</v>
      </c>
      <c r="FO287"/>
      <c r="FP287" s="17" t="str">
        <f t="shared" ca="1" si="625"/>
        <v/>
      </c>
      <c r="FQ287" s="270" t="str">
        <f ca="1">IFERROR(MATCH('자료입력 및 결과표시'!$C$62,OFFSET($R$3,$FQ286,,1000),0)+$FQ286,"")</f>
        <v/>
      </c>
      <c r="FR287" s="17" t="str">
        <f t="shared" ca="1" si="506"/>
        <v/>
      </c>
      <c r="FS287" s="17" t="str">
        <f t="shared" ca="1" si="507"/>
        <v/>
      </c>
      <c r="FT287" s="17" t="str">
        <f t="shared" ca="1" si="508"/>
        <v/>
      </c>
      <c r="FU287" s="17" t="str">
        <f t="shared" ca="1" si="509"/>
        <v/>
      </c>
      <c r="FV287" s="17" t="str">
        <f t="shared" ca="1" si="510"/>
        <v/>
      </c>
      <c r="FW287" s="17" t="str">
        <f t="shared" ca="1" si="511"/>
        <v/>
      </c>
      <c r="FX287" s="17" t="str">
        <f t="shared" ca="1" si="512"/>
        <v/>
      </c>
      <c r="FY287" s="17" t="str">
        <f t="shared" ca="1" si="513"/>
        <v/>
      </c>
      <c r="FZ287" s="17" t="str">
        <f t="shared" ca="1" si="514"/>
        <v/>
      </c>
      <c r="GA287" s="17" t="str">
        <f t="shared" ca="1" si="515"/>
        <v/>
      </c>
      <c r="GB287" s="17" t="str">
        <f t="shared" ca="1" si="516"/>
        <v/>
      </c>
      <c r="GC287" s="17" t="str">
        <f t="shared" ca="1" si="517"/>
        <v/>
      </c>
      <c r="GD287" s="17" t="str">
        <f t="shared" ca="1" si="518"/>
        <v/>
      </c>
      <c r="GE287" s="17" t="str">
        <f t="shared" ca="1" si="519"/>
        <v/>
      </c>
      <c r="GF287" s="17" t="str">
        <f t="shared" ca="1" si="520"/>
        <v/>
      </c>
      <c r="GG287" s="17" t="str">
        <f t="shared" ca="1" si="521"/>
        <v/>
      </c>
      <c r="GH287" s="17" t="str">
        <f t="shared" ca="1" si="522"/>
        <v/>
      </c>
      <c r="GI287" s="17" t="str">
        <f t="shared" ca="1" si="523"/>
        <v/>
      </c>
      <c r="GJ287" s="17" t="str">
        <f t="shared" ca="1" si="524"/>
        <v/>
      </c>
      <c r="GK287" s="17" t="str">
        <f t="shared" ca="1" si="525"/>
        <v/>
      </c>
      <c r="GL287" s="17" t="str">
        <f t="shared" ca="1" si="526"/>
        <v/>
      </c>
      <c r="GM287" s="17" t="str">
        <f t="shared" ca="1" si="527"/>
        <v/>
      </c>
      <c r="GN287" s="17" t="str">
        <f t="shared" ca="1" si="528"/>
        <v/>
      </c>
      <c r="GO287" s="17" t="str">
        <f t="shared" ca="1" si="529"/>
        <v/>
      </c>
      <c r="GP287" s="17" t="str">
        <f t="shared" ca="1" si="530"/>
        <v/>
      </c>
      <c r="GQ287" s="17" t="str">
        <f t="shared" ca="1" si="531"/>
        <v/>
      </c>
      <c r="GR287" s="17" t="str">
        <f t="shared" ca="1" si="532"/>
        <v/>
      </c>
      <c r="GS287" s="17" t="str">
        <f t="shared" ca="1" si="533"/>
        <v/>
      </c>
      <c r="GT287" s="17" t="str">
        <f t="shared" ca="1" si="534"/>
        <v/>
      </c>
      <c r="GU287" s="17" t="str">
        <f t="shared" ca="1" si="535"/>
        <v/>
      </c>
      <c r="GV287" s="17" t="str">
        <f t="shared" ca="1" si="536"/>
        <v/>
      </c>
      <c r="GW287" s="17" t="str">
        <f t="shared" ca="1" si="537"/>
        <v/>
      </c>
      <c r="GX287" s="17" t="str">
        <f t="shared" ca="1" si="538"/>
        <v/>
      </c>
      <c r="GY287" s="17" t="str">
        <f t="shared" ca="1" si="539"/>
        <v/>
      </c>
      <c r="GZ287" s="17" t="str">
        <f t="shared" ca="1" si="540"/>
        <v/>
      </c>
      <c r="HA287" s="17" t="str">
        <f t="shared" ca="1" si="541"/>
        <v/>
      </c>
      <c r="HB287" s="17" t="str">
        <f t="shared" ca="1" si="542"/>
        <v/>
      </c>
      <c r="HC287" s="17" t="str">
        <f t="shared" ca="1" si="543"/>
        <v/>
      </c>
      <c r="HD287" s="17" t="str">
        <f t="shared" ca="1" si="544"/>
        <v/>
      </c>
      <c r="HE287" s="17" t="str">
        <f t="shared" ca="1" si="545"/>
        <v/>
      </c>
      <c r="HF287" s="17" t="str">
        <f t="shared" ca="1" si="546"/>
        <v/>
      </c>
      <c r="HG287" s="17" t="str">
        <f t="shared" ca="1" si="547"/>
        <v/>
      </c>
      <c r="HH287" s="17" t="str">
        <f t="shared" ca="1" si="548"/>
        <v/>
      </c>
      <c r="HI287" s="17" t="str">
        <f t="shared" ca="1" si="549"/>
        <v/>
      </c>
      <c r="HJ287" s="17" t="str">
        <f t="shared" ca="1" si="550"/>
        <v/>
      </c>
      <c r="HK287" s="17" t="str">
        <f t="shared" ca="1" si="551"/>
        <v/>
      </c>
      <c r="HL287" s="17" t="str">
        <f t="shared" ca="1" si="552"/>
        <v/>
      </c>
      <c r="HM287" s="17" t="str">
        <f t="shared" ca="1" si="553"/>
        <v/>
      </c>
      <c r="HN287" s="17" t="str">
        <f t="shared" ca="1" si="554"/>
        <v/>
      </c>
      <c r="HO287" s="17" t="str">
        <f t="shared" ca="1" si="555"/>
        <v/>
      </c>
      <c r="HP287" s="17" t="str">
        <f t="shared" ca="1" si="556"/>
        <v/>
      </c>
      <c r="HQ287" s="17" t="str">
        <f t="shared" ca="1" si="557"/>
        <v/>
      </c>
      <c r="HR287" s="17" t="str">
        <f t="shared" ca="1" si="558"/>
        <v/>
      </c>
      <c r="HS287" s="17" t="str">
        <f t="shared" ca="1" si="559"/>
        <v/>
      </c>
      <c r="HT287" s="17" t="str">
        <f t="shared" ca="1" si="560"/>
        <v/>
      </c>
      <c r="HU287" s="17" t="str">
        <f t="shared" ca="1" si="561"/>
        <v/>
      </c>
      <c r="HV287" s="17" t="str">
        <f t="shared" ca="1" si="562"/>
        <v/>
      </c>
      <c r="HW287" s="17" t="str">
        <f t="shared" ca="1" si="563"/>
        <v/>
      </c>
      <c r="HX287" s="17" t="str">
        <f t="shared" ca="1" si="564"/>
        <v/>
      </c>
      <c r="HY287" s="17" t="str">
        <f t="shared" ca="1" si="565"/>
        <v/>
      </c>
      <c r="HZ287" s="17" t="str">
        <f t="shared" ca="1" si="566"/>
        <v/>
      </c>
      <c r="IA287" s="17" t="str">
        <f t="shared" ca="1" si="567"/>
        <v/>
      </c>
      <c r="IB287" s="17" t="str">
        <f t="shared" ca="1" si="568"/>
        <v/>
      </c>
      <c r="IC287" s="17" t="str">
        <f t="shared" ca="1" si="569"/>
        <v/>
      </c>
      <c r="ID287" s="17" t="str">
        <f t="shared" ca="1" si="570"/>
        <v/>
      </c>
      <c r="IE287" s="17" t="str">
        <f t="shared" ca="1" si="571"/>
        <v/>
      </c>
      <c r="IF287" s="17" t="str">
        <f t="shared" ca="1" si="572"/>
        <v/>
      </c>
      <c r="IG287" s="17" t="str">
        <f t="shared" ca="1" si="573"/>
        <v/>
      </c>
      <c r="IH287" s="17" t="str">
        <f t="shared" ca="1" si="574"/>
        <v/>
      </c>
      <c r="II287" s="17" t="str">
        <f t="shared" ca="1" si="575"/>
        <v/>
      </c>
      <c r="IJ287" s="17" t="str">
        <f t="shared" ca="1" si="576"/>
        <v/>
      </c>
      <c r="IK287" s="17" t="str">
        <f t="shared" ca="1" si="577"/>
        <v/>
      </c>
      <c r="IL287" s="17" t="str">
        <f t="shared" ca="1" si="578"/>
        <v/>
      </c>
      <c r="IM287" s="17" t="str">
        <f t="shared" ca="1" si="579"/>
        <v/>
      </c>
      <c r="IN287" s="17" t="str">
        <f t="shared" ca="1" si="580"/>
        <v/>
      </c>
      <c r="IO287" s="17" t="str">
        <f t="shared" ca="1" si="581"/>
        <v/>
      </c>
      <c r="IP287" s="17" t="str">
        <f t="shared" ca="1" si="582"/>
        <v/>
      </c>
      <c r="IQ287" s="17" t="str">
        <f t="shared" ca="1" si="583"/>
        <v/>
      </c>
      <c r="IR287" s="17" t="str">
        <f t="shared" ca="1" si="584"/>
        <v/>
      </c>
      <c r="IS287" s="17" t="str">
        <f t="shared" ca="1" si="585"/>
        <v/>
      </c>
      <c r="IT287" s="17" t="str">
        <f t="shared" ca="1" si="586"/>
        <v/>
      </c>
      <c r="IU287" s="17" t="str">
        <f t="shared" ca="1" si="587"/>
        <v/>
      </c>
      <c r="IV287" s="17" t="str">
        <f t="shared" ca="1" si="588"/>
        <v/>
      </c>
      <c r="IW287" s="17" t="str">
        <f t="shared" ca="1" si="589"/>
        <v/>
      </c>
      <c r="IX287" s="17" t="str">
        <f t="shared" ca="1" si="590"/>
        <v/>
      </c>
      <c r="IY287" s="17" t="str">
        <f t="shared" ca="1" si="591"/>
        <v/>
      </c>
      <c r="IZ287" s="17" t="str">
        <f t="shared" ca="1" si="592"/>
        <v/>
      </c>
      <c r="JA287" s="17" t="str">
        <f t="shared" ca="1" si="593"/>
        <v/>
      </c>
      <c r="JB287" s="17" t="str">
        <f t="shared" ca="1" si="594"/>
        <v/>
      </c>
      <c r="JC287" s="17" t="str">
        <f t="shared" ca="1" si="595"/>
        <v/>
      </c>
      <c r="JD287" s="17" t="str">
        <f t="shared" ca="1" si="596"/>
        <v/>
      </c>
      <c r="JE287" s="17" t="str">
        <f t="shared" ca="1" si="597"/>
        <v/>
      </c>
      <c r="JF287" s="17" t="str">
        <f t="shared" ca="1" si="598"/>
        <v/>
      </c>
      <c r="JG287" s="17" t="str">
        <f t="shared" ca="1" si="599"/>
        <v/>
      </c>
      <c r="JH287" s="17" t="str">
        <f t="shared" ca="1" si="600"/>
        <v/>
      </c>
      <c r="JI287" s="17" t="str">
        <f t="shared" ca="1" si="601"/>
        <v/>
      </c>
      <c r="JJ287" s="17" t="str">
        <f t="shared" ca="1" si="602"/>
        <v/>
      </c>
      <c r="JK287" s="17" t="str">
        <f t="shared" ca="1" si="603"/>
        <v/>
      </c>
      <c r="JL287" s="17" t="str">
        <f t="shared" ca="1" si="604"/>
        <v/>
      </c>
      <c r="JM287" s="17" t="str">
        <f t="shared" ca="1" si="605"/>
        <v/>
      </c>
    </row>
    <row r="288" spans="1:273">
      <c r="A288" s="17" t="str">
        <f t="shared" si="606"/>
        <v>\\\0</v>
      </c>
      <c r="B288" s="17" t="str">
        <f t="shared" si="607"/>
        <v>\\\0</v>
      </c>
      <c r="C288" s="17" t="str">
        <f t="shared" si="608"/>
        <v>\\\0</v>
      </c>
      <c r="D288" s="17" t="str">
        <f t="shared" si="609"/>
        <v>\\\0</v>
      </c>
      <c r="E288" s="17" t="str">
        <f t="shared" si="610"/>
        <v>\\\0</v>
      </c>
      <c r="F288" s="17" t="str">
        <f t="shared" si="611"/>
        <v>\\\0</v>
      </c>
      <c r="G288" s="17" t="str">
        <f t="shared" si="612"/>
        <v>\\\0</v>
      </c>
      <c r="H288" s="17" t="str">
        <f t="shared" si="613"/>
        <v>\\\0</v>
      </c>
      <c r="I288" s="17" t="str">
        <f t="shared" si="614"/>
        <v>\\\0</v>
      </c>
      <c r="J288" s="17" t="str">
        <f t="shared" si="615"/>
        <v>\\\0</v>
      </c>
      <c r="K288" s="17" t="str">
        <f t="shared" si="616"/>
        <v>\\\0</v>
      </c>
      <c r="L288" s="17" t="str">
        <f t="shared" si="617"/>
        <v>\\\0</v>
      </c>
      <c r="M288" s="17" t="str">
        <f t="shared" si="618"/>
        <v>\\\0</v>
      </c>
      <c r="N288" s="17" t="str">
        <f t="shared" si="619"/>
        <v>\\\0</v>
      </c>
      <c r="O288" s="17" t="str">
        <f t="shared" si="620"/>
        <v>\\\0</v>
      </c>
      <c r="P288" s="17" t="str">
        <f t="shared" si="621"/>
        <v>\\\0</v>
      </c>
      <c r="R288" s="17" t="str">
        <f t="shared" si="622"/>
        <v>\\</v>
      </c>
      <c r="S288" s="38"/>
      <c r="T288" s="39"/>
      <c r="U288" s="31"/>
      <c r="V288" s="32"/>
      <c r="W288" s="36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35"/>
      <c r="DS288" s="287"/>
      <c r="DT288" s="36"/>
      <c r="DU288" s="37"/>
      <c r="DV288" s="28">
        <f>IF(AND($S288='자료입력 및 결과표시'!$B$6,COUNTIF($W288:$DR288,'자료입력 및 결과표시'!$C$6)&gt;=1),IF(OR('자료입력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DW288" s="28">
        <f>IF(AND($S288='자료입력 및 결과표시'!$B$7,COUNTIF($W288:$DR288,'자료입력 및 결과표시'!$C$7)&gt;=1),IF(OR('자료입력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DX288" s="28">
        <f>IF(AND($S288='자료입력 및 결과표시'!$B$8,COUNTIF($W288:$DR288,'자료입력 및 결과표시'!$C$8)&gt;=1),IF(OR('자료입력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DY288" s="28">
        <f>IF(AND($S288='자료입력 및 결과표시'!$B$9,COUNTIF($W288:$DR288,'자료입력 및 결과표시'!$C$9)&gt;=1),IF(OR('자료입력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DZ288" s="28">
        <f>IF(AND($S288='자료입력 및 결과표시'!$B$10,COUNTIF($W288:$DR288,'자료입력 및 결과표시'!$C$10)&gt;=1),IF(OR('자료입력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A288" s="28">
        <f>IF(AND($S288='자료입력 및 결과표시'!$B$11,COUNTIF($W288:$DR288,'자료입력 및 결과표시'!$C$11)&gt;=1),IF(OR('자료입력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B288" s="28">
        <f>IF(AND($S288='자료입력 및 결과표시'!$B$12,COUNTIF($W288:$DR288,'자료입력 및 결과표시'!$C$12)&gt;=1),IF(OR('자료입력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C288" s="28">
        <f>IF(AND($S288='자료입력 및 결과표시'!$B$13,COUNTIF($W288:$DR288,'자료입력 및 결과표시'!$C$13)&gt;=1),IF(OR('자료입력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D288" s="28">
        <f>IF(AND($S288='자료입력 및 결과표시'!$B$14,COUNTIF($W288:$DR288,'자료입력 및 결과표시'!$C$14)&gt;=1),IF(OR('자료입력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E288" s="28">
        <f>IF(AND($S288='자료입력 및 결과표시'!$B$15,COUNTIF($W288:$DR288,'자료입력 및 결과표시'!$C$15)&gt;=1),IF(OR('자료입력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F288" s="28">
        <f>IF(AND($S288='자료입력 및 결과표시'!$B$16,COUNTIF($W288:$DR288,'자료입력 및 결과표시'!$C$16)&gt;=1),IF(OR('자료입력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G288" s="28">
        <f>IF(AND($S288='자료입력 및 결과표시'!$B$17,COUNTIF($W288:$DR288,'자료입력 및 결과표시'!$C$17)&gt;=1),IF(OR('자료입력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H288" s="28">
        <f>IF(AND($S288='자료입력 및 결과표시'!$B$18,COUNTIF($W288:$DR288,'자료입력 및 결과표시'!$C$18)&gt;=1),IF(OR('자료입력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I288" s="28">
        <f>IF(AND($S288='자료입력 및 결과표시'!$B$19,COUNTIF($W288:$DR288,'자료입력 및 결과표시'!$C$19)&gt;=1),IF(OR('자료입력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J288" s="28">
        <f>IF(AND($S288='자료입력 및 결과표시'!$B$20,COUNTIF($W288:$DR288,'자료입력 및 결과표시'!$C$20)&gt;=1),IF(OR('자료입력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K288" s="28">
        <f>IF(AND($S288='자료입력 및 결과표시'!$B$21,COUNTIF($W288:$DR288,'자료입력 및 결과표시'!$C$21)&gt;=1),IF(OR('자료입력 및 결과표시'!$B$4+90&gt;=$V288,'자료입력 및 결과표시'!$B$4&lt;$U288),0,IF($V288-'자료입력 및 결과표시'!$B$4-90&gt;='자료입력 및 결과표시'!$E$4,'자료입력 및 결과표시'!$E$4,$V288-'자료입력 및 결과표시'!$B$4-90)),0)</f>
        <v>0</v>
      </c>
      <c r="EL288" s="17">
        <f>IF(AND(S288='자료입력 및 결과표시'!$B$6,COUNTIF('업무중복도(데이터 입력)'!$W288:$DR288,'자료입력 및 결과표시'!$C$6)&gt;=1),1,0)</f>
        <v>0</v>
      </c>
      <c r="EM288" s="17">
        <f>IF(AND(S288='자료입력 및 결과표시'!$B$7,COUNTIF('업무중복도(데이터 입력)'!$W288:$DR288,'자료입력 및 결과표시'!$C$7)&gt;=1),2,0)</f>
        <v>0</v>
      </c>
      <c r="EN288" s="17">
        <f>IF(AND(S288='자료입력 및 결과표시'!$B$8,COUNTIF('업무중복도(데이터 입력)'!$W288:$DR288,'자료입력 및 결과표시'!$C$8)&gt;=1),3,0)</f>
        <v>0</v>
      </c>
      <c r="EO288" s="17">
        <f>IF(AND(S288='자료입력 및 결과표시'!$B$9,COUNTIF('업무중복도(데이터 입력)'!$W288:$DR288,'자료입력 및 결과표시'!$C$9)&gt;=1),4,0)</f>
        <v>0</v>
      </c>
      <c r="EP288" s="17">
        <f>IF(AND(S288='자료입력 및 결과표시'!$B$10,COUNTIF('업무중복도(데이터 입력)'!$W288:$DR288,'자료입력 및 결과표시'!$C$10)&gt;=1),5,0)</f>
        <v>0</v>
      </c>
      <c r="EQ288" s="17">
        <f>IF(AND(S288='자료입력 및 결과표시'!$B$11,COUNTIF('업무중복도(데이터 입력)'!$W288:$DR288,'자료입력 및 결과표시'!$C$11)&gt;=1),6,0)</f>
        <v>0</v>
      </c>
      <c r="ER288" s="17">
        <f>IF(AND(S288='자료입력 및 결과표시'!$B$12,COUNTIF('업무중복도(데이터 입력)'!$W288:$DR288,'자료입력 및 결과표시'!$C$12)&gt;=1),7,0)</f>
        <v>0</v>
      </c>
      <c r="ES288" s="17">
        <f>IF(AND(S288='자료입력 및 결과표시'!$B$13,COUNTIF('업무중복도(데이터 입력)'!$W288:$DR288,'자료입력 및 결과표시'!$C$13)&gt;=1),8,0)</f>
        <v>0</v>
      </c>
      <c r="ET288" s="17">
        <f>IF(AND(S288='자료입력 및 결과표시'!$B$14,COUNTIF('업무중복도(데이터 입력)'!$W288:$DR288,'자료입력 및 결과표시'!$C$14)&gt;=1),9,0)</f>
        <v>0</v>
      </c>
      <c r="EU288" s="17">
        <f>IF(AND(S288='자료입력 및 결과표시'!$B$15,COUNTIF('업무중복도(데이터 입력)'!$W288:$DR288,'자료입력 및 결과표시'!$C$15)&gt;=1),10,0)</f>
        <v>0</v>
      </c>
      <c r="EV288" s="17">
        <f>IF(AND(S288='자료입력 및 결과표시'!$B$16,COUNTIF('업무중복도(데이터 입력)'!$W288:$DR288,'자료입력 및 결과표시'!$C$16)&gt;=1),11,0)</f>
        <v>0</v>
      </c>
      <c r="EW288" s="17">
        <f>IF(AND(S288='자료입력 및 결과표시'!$B$17,COUNTIF('업무중복도(데이터 입력)'!$W288:$DR288,'자료입력 및 결과표시'!$C$17)&gt;=1),12,0)</f>
        <v>0</v>
      </c>
      <c r="EX288" s="17">
        <f>IF(AND(S288='자료입력 및 결과표시'!$B$18,COUNTIF('업무중복도(데이터 입력)'!$W288:$DR288,'자료입력 및 결과표시'!$C$18)&gt;=1),13,0)</f>
        <v>0</v>
      </c>
      <c r="EY288" s="17">
        <f>IF(AND(S288='자료입력 및 결과표시'!$B$19,COUNTIF('업무중복도(데이터 입력)'!$W288:$DR288,'자료입력 및 결과표시'!$C$19)&gt;=1),14,0)</f>
        <v>0</v>
      </c>
      <c r="EZ288" s="17">
        <f>IF(AND(S288='자료입력 및 결과표시'!$B$20,COUNTIF('업무중복도(데이터 입력)'!$W288:$DR288,'자료입력 및 결과표시'!$C$20)&gt;=1),15,0)</f>
        <v>0</v>
      </c>
      <c r="FA288" s="17">
        <f>IF(AND(S288='자료입력 및 결과표시'!$B$21,COUNTIF('업무중복도(데이터 입력)'!$W288:$DR288,'자료입력 및 결과표시'!$C$21)&gt;=1),16,0)</f>
        <v>0</v>
      </c>
      <c r="FD288" s="270" t="str">
        <f ca="1">IFERROR(MATCH('자료입력 및 결과표시'!$C$62,OFFSET($R$3,$FD287,,1000),0)+$FD287,"")</f>
        <v/>
      </c>
      <c r="FE288" s="271" t="str">
        <f t="shared" ca="1" si="623"/>
        <v/>
      </c>
      <c r="FK288" s="17">
        <f t="shared" si="624"/>
        <v>0</v>
      </c>
      <c r="FO288"/>
      <c r="FP288" s="17" t="str">
        <f t="shared" ca="1" si="625"/>
        <v/>
      </c>
      <c r="FQ288" s="270" t="str">
        <f ca="1">IFERROR(MATCH('자료입력 및 결과표시'!$C$62,OFFSET($R$3,$FQ287,,1000),0)+$FQ287,"")</f>
        <v/>
      </c>
      <c r="FR288" s="17" t="str">
        <f t="shared" ca="1" si="506"/>
        <v/>
      </c>
      <c r="FS288" s="17" t="str">
        <f t="shared" ca="1" si="507"/>
        <v/>
      </c>
      <c r="FT288" s="17" t="str">
        <f t="shared" ca="1" si="508"/>
        <v/>
      </c>
      <c r="FU288" s="17" t="str">
        <f t="shared" ca="1" si="509"/>
        <v/>
      </c>
      <c r="FV288" s="17" t="str">
        <f t="shared" ca="1" si="510"/>
        <v/>
      </c>
      <c r="FW288" s="17" t="str">
        <f t="shared" ca="1" si="511"/>
        <v/>
      </c>
      <c r="FX288" s="17" t="str">
        <f t="shared" ca="1" si="512"/>
        <v/>
      </c>
      <c r="FY288" s="17" t="str">
        <f t="shared" ca="1" si="513"/>
        <v/>
      </c>
      <c r="FZ288" s="17" t="str">
        <f t="shared" ca="1" si="514"/>
        <v/>
      </c>
      <c r="GA288" s="17" t="str">
        <f t="shared" ca="1" si="515"/>
        <v/>
      </c>
      <c r="GB288" s="17" t="str">
        <f t="shared" ca="1" si="516"/>
        <v/>
      </c>
      <c r="GC288" s="17" t="str">
        <f t="shared" ca="1" si="517"/>
        <v/>
      </c>
      <c r="GD288" s="17" t="str">
        <f t="shared" ca="1" si="518"/>
        <v/>
      </c>
      <c r="GE288" s="17" t="str">
        <f t="shared" ca="1" si="519"/>
        <v/>
      </c>
      <c r="GF288" s="17" t="str">
        <f t="shared" ca="1" si="520"/>
        <v/>
      </c>
      <c r="GG288" s="17" t="str">
        <f t="shared" ca="1" si="521"/>
        <v/>
      </c>
      <c r="GH288" s="17" t="str">
        <f t="shared" ca="1" si="522"/>
        <v/>
      </c>
      <c r="GI288" s="17" t="str">
        <f t="shared" ca="1" si="523"/>
        <v/>
      </c>
      <c r="GJ288" s="17" t="str">
        <f t="shared" ca="1" si="524"/>
        <v/>
      </c>
      <c r="GK288" s="17" t="str">
        <f t="shared" ca="1" si="525"/>
        <v/>
      </c>
      <c r="GL288" s="17" t="str">
        <f t="shared" ca="1" si="526"/>
        <v/>
      </c>
      <c r="GM288" s="17" t="str">
        <f t="shared" ca="1" si="527"/>
        <v/>
      </c>
      <c r="GN288" s="17" t="str">
        <f t="shared" ca="1" si="528"/>
        <v/>
      </c>
      <c r="GO288" s="17" t="str">
        <f t="shared" ca="1" si="529"/>
        <v/>
      </c>
      <c r="GP288" s="17" t="str">
        <f t="shared" ca="1" si="530"/>
        <v/>
      </c>
      <c r="GQ288" s="17" t="str">
        <f t="shared" ca="1" si="531"/>
        <v/>
      </c>
      <c r="GR288" s="17" t="str">
        <f t="shared" ca="1" si="532"/>
        <v/>
      </c>
      <c r="GS288" s="17" t="str">
        <f t="shared" ca="1" si="533"/>
        <v/>
      </c>
      <c r="GT288" s="17" t="str">
        <f t="shared" ca="1" si="534"/>
        <v/>
      </c>
      <c r="GU288" s="17" t="str">
        <f t="shared" ca="1" si="535"/>
        <v/>
      </c>
      <c r="GV288" s="17" t="str">
        <f t="shared" ca="1" si="536"/>
        <v/>
      </c>
      <c r="GW288" s="17" t="str">
        <f t="shared" ca="1" si="537"/>
        <v/>
      </c>
      <c r="GX288" s="17" t="str">
        <f t="shared" ca="1" si="538"/>
        <v/>
      </c>
      <c r="GY288" s="17" t="str">
        <f t="shared" ca="1" si="539"/>
        <v/>
      </c>
      <c r="GZ288" s="17" t="str">
        <f t="shared" ca="1" si="540"/>
        <v/>
      </c>
      <c r="HA288" s="17" t="str">
        <f t="shared" ca="1" si="541"/>
        <v/>
      </c>
      <c r="HB288" s="17" t="str">
        <f t="shared" ca="1" si="542"/>
        <v/>
      </c>
      <c r="HC288" s="17" t="str">
        <f t="shared" ca="1" si="543"/>
        <v/>
      </c>
      <c r="HD288" s="17" t="str">
        <f t="shared" ca="1" si="544"/>
        <v/>
      </c>
      <c r="HE288" s="17" t="str">
        <f t="shared" ca="1" si="545"/>
        <v/>
      </c>
      <c r="HF288" s="17" t="str">
        <f t="shared" ca="1" si="546"/>
        <v/>
      </c>
      <c r="HG288" s="17" t="str">
        <f t="shared" ca="1" si="547"/>
        <v/>
      </c>
      <c r="HH288" s="17" t="str">
        <f t="shared" ca="1" si="548"/>
        <v/>
      </c>
      <c r="HI288" s="17" t="str">
        <f t="shared" ca="1" si="549"/>
        <v/>
      </c>
      <c r="HJ288" s="17" t="str">
        <f t="shared" ca="1" si="550"/>
        <v/>
      </c>
      <c r="HK288" s="17" t="str">
        <f t="shared" ca="1" si="551"/>
        <v/>
      </c>
      <c r="HL288" s="17" t="str">
        <f t="shared" ca="1" si="552"/>
        <v/>
      </c>
      <c r="HM288" s="17" t="str">
        <f t="shared" ca="1" si="553"/>
        <v/>
      </c>
      <c r="HN288" s="17" t="str">
        <f t="shared" ca="1" si="554"/>
        <v/>
      </c>
      <c r="HO288" s="17" t="str">
        <f t="shared" ca="1" si="555"/>
        <v/>
      </c>
      <c r="HP288" s="17" t="str">
        <f t="shared" ca="1" si="556"/>
        <v/>
      </c>
      <c r="HQ288" s="17" t="str">
        <f t="shared" ca="1" si="557"/>
        <v/>
      </c>
      <c r="HR288" s="17" t="str">
        <f t="shared" ca="1" si="558"/>
        <v/>
      </c>
      <c r="HS288" s="17" t="str">
        <f t="shared" ca="1" si="559"/>
        <v/>
      </c>
      <c r="HT288" s="17" t="str">
        <f t="shared" ca="1" si="560"/>
        <v/>
      </c>
      <c r="HU288" s="17" t="str">
        <f t="shared" ca="1" si="561"/>
        <v/>
      </c>
      <c r="HV288" s="17" t="str">
        <f t="shared" ca="1" si="562"/>
        <v/>
      </c>
      <c r="HW288" s="17" t="str">
        <f t="shared" ca="1" si="563"/>
        <v/>
      </c>
      <c r="HX288" s="17" t="str">
        <f t="shared" ca="1" si="564"/>
        <v/>
      </c>
      <c r="HY288" s="17" t="str">
        <f t="shared" ca="1" si="565"/>
        <v/>
      </c>
      <c r="HZ288" s="17" t="str">
        <f t="shared" ca="1" si="566"/>
        <v/>
      </c>
      <c r="IA288" s="17" t="str">
        <f t="shared" ca="1" si="567"/>
        <v/>
      </c>
      <c r="IB288" s="17" t="str">
        <f t="shared" ca="1" si="568"/>
        <v/>
      </c>
      <c r="IC288" s="17" t="str">
        <f t="shared" ca="1" si="569"/>
        <v/>
      </c>
      <c r="ID288" s="17" t="str">
        <f t="shared" ca="1" si="570"/>
        <v/>
      </c>
      <c r="IE288" s="17" t="str">
        <f t="shared" ca="1" si="571"/>
        <v/>
      </c>
      <c r="IF288" s="17" t="str">
        <f t="shared" ca="1" si="572"/>
        <v/>
      </c>
      <c r="IG288" s="17" t="str">
        <f t="shared" ca="1" si="573"/>
        <v/>
      </c>
      <c r="IH288" s="17" t="str">
        <f t="shared" ca="1" si="574"/>
        <v/>
      </c>
      <c r="II288" s="17" t="str">
        <f t="shared" ca="1" si="575"/>
        <v/>
      </c>
      <c r="IJ288" s="17" t="str">
        <f t="shared" ca="1" si="576"/>
        <v/>
      </c>
      <c r="IK288" s="17" t="str">
        <f t="shared" ca="1" si="577"/>
        <v/>
      </c>
      <c r="IL288" s="17" t="str">
        <f t="shared" ca="1" si="578"/>
        <v/>
      </c>
      <c r="IM288" s="17" t="str">
        <f t="shared" ca="1" si="579"/>
        <v/>
      </c>
      <c r="IN288" s="17" t="str">
        <f t="shared" ca="1" si="580"/>
        <v/>
      </c>
      <c r="IO288" s="17" t="str">
        <f t="shared" ca="1" si="581"/>
        <v/>
      </c>
      <c r="IP288" s="17" t="str">
        <f t="shared" ca="1" si="582"/>
        <v/>
      </c>
      <c r="IQ288" s="17" t="str">
        <f t="shared" ca="1" si="583"/>
        <v/>
      </c>
      <c r="IR288" s="17" t="str">
        <f t="shared" ca="1" si="584"/>
        <v/>
      </c>
      <c r="IS288" s="17" t="str">
        <f t="shared" ca="1" si="585"/>
        <v/>
      </c>
      <c r="IT288" s="17" t="str">
        <f t="shared" ca="1" si="586"/>
        <v/>
      </c>
      <c r="IU288" s="17" t="str">
        <f t="shared" ca="1" si="587"/>
        <v/>
      </c>
      <c r="IV288" s="17" t="str">
        <f t="shared" ca="1" si="588"/>
        <v/>
      </c>
      <c r="IW288" s="17" t="str">
        <f t="shared" ca="1" si="589"/>
        <v/>
      </c>
      <c r="IX288" s="17" t="str">
        <f t="shared" ca="1" si="590"/>
        <v/>
      </c>
      <c r="IY288" s="17" t="str">
        <f t="shared" ca="1" si="591"/>
        <v/>
      </c>
      <c r="IZ288" s="17" t="str">
        <f t="shared" ca="1" si="592"/>
        <v/>
      </c>
      <c r="JA288" s="17" t="str">
        <f t="shared" ca="1" si="593"/>
        <v/>
      </c>
      <c r="JB288" s="17" t="str">
        <f t="shared" ca="1" si="594"/>
        <v/>
      </c>
      <c r="JC288" s="17" t="str">
        <f t="shared" ca="1" si="595"/>
        <v/>
      </c>
      <c r="JD288" s="17" t="str">
        <f t="shared" ca="1" si="596"/>
        <v/>
      </c>
      <c r="JE288" s="17" t="str">
        <f t="shared" ca="1" si="597"/>
        <v/>
      </c>
      <c r="JF288" s="17" t="str">
        <f t="shared" ca="1" si="598"/>
        <v/>
      </c>
      <c r="JG288" s="17" t="str">
        <f t="shared" ca="1" si="599"/>
        <v/>
      </c>
      <c r="JH288" s="17" t="str">
        <f t="shared" ca="1" si="600"/>
        <v/>
      </c>
      <c r="JI288" s="17" t="str">
        <f t="shared" ca="1" si="601"/>
        <v/>
      </c>
      <c r="JJ288" s="17" t="str">
        <f t="shared" ca="1" si="602"/>
        <v/>
      </c>
      <c r="JK288" s="17" t="str">
        <f t="shared" ca="1" si="603"/>
        <v/>
      </c>
      <c r="JL288" s="17" t="str">
        <f t="shared" ca="1" si="604"/>
        <v/>
      </c>
      <c r="JM288" s="17" t="str">
        <f t="shared" ca="1" si="605"/>
        <v/>
      </c>
    </row>
    <row r="289" spans="1:273">
      <c r="A289" s="17" t="str">
        <f t="shared" si="606"/>
        <v>\\\0</v>
      </c>
      <c r="B289" s="17" t="str">
        <f t="shared" si="607"/>
        <v>\\\0</v>
      </c>
      <c r="C289" s="17" t="str">
        <f t="shared" si="608"/>
        <v>\\\0</v>
      </c>
      <c r="D289" s="17" t="str">
        <f t="shared" si="609"/>
        <v>\\\0</v>
      </c>
      <c r="E289" s="17" t="str">
        <f t="shared" si="610"/>
        <v>\\\0</v>
      </c>
      <c r="F289" s="17" t="str">
        <f t="shared" si="611"/>
        <v>\\\0</v>
      </c>
      <c r="G289" s="17" t="str">
        <f t="shared" si="612"/>
        <v>\\\0</v>
      </c>
      <c r="H289" s="17" t="str">
        <f t="shared" si="613"/>
        <v>\\\0</v>
      </c>
      <c r="I289" s="17" t="str">
        <f t="shared" si="614"/>
        <v>\\\0</v>
      </c>
      <c r="J289" s="17" t="str">
        <f t="shared" si="615"/>
        <v>\\\0</v>
      </c>
      <c r="K289" s="17" t="str">
        <f t="shared" si="616"/>
        <v>\\\0</v>
      </c>
      <c r="L289" s="17" t="str">
        <f t="shared" si="617"/>
        <v>\\\0</v>
      </c>
      <c r="M289" s="17" t="str">
        <f t="shared" si="618"/>
        <v>\\\0</v>
      </c>
      <c r="N289" s="17" t="str">
        <f t="shared" si="619"/>
        <v>\\\0</v>
      </c>
      <c r="O289" s="17" t="str">
        <f t="shared" si="620"/>
        <v>\\\0</v>
      </c>
      <c r="P289" s="17" t="str">
        <f t="shared" si="621"/>
        <v>\\\0</v>
      </c>
      <c r="R289" s="17" t="str">
        <f t="shared" si="622"/>
        <v>\\</v>
      </c>
      <c r="S289" s="38"/>
      <c r="T289" s="39"/>
      <c r="U289" s="31"/>
      <c r="V289" s="32"/>
      <c r="W289" s="36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35"/>
      <c r="DS289" s="287"/>
      <c r="DT289" s="36"/>
      <c r="DU289" s="37"/>
      <c r="DV289" s="28">
        <f>IF(AND($S289='자료입력 및 결과표시'!$B$6,COUNTIF($W289:$DR289,'자료입력 및 결과표시'!$C$6)&gt;=1),IF(OR('자료입력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DW289" s="28">
        <f>IF(AND($S289='자료입력 및 결과표시'!$B$7,COUNTIF($W289:$DR289,'자료입력 및 결과표시'!$C$7)&gt;=1),IF(OR('자료입력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DX289" s="28">
        <f>IF(AND($S289='자료입력 및 결과표시'!$B$8,COUNTIF($W289:$DR289,'자료입력 및 결과표시'!$C$8)&gt;=1),IF(OR('자료입력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DY289" s="28">
        <f>IF(AND($S289='자료입력 및 결과표시'!$B$9,COUNTIF($W289:$DR289,'자료입력 및 결과표시'!$C$9)&gt;=1),IF(OR('자료입력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DZ289" s="28">
        <f>IF(AND($S289='자료입력 및 결과표시'!$B$10,COUNTIF($W289:$DR289,'자료입력 및 결과표시'!$C$10)&gt;=1),IF(OR('자료입력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A289" s="28">
        <f>IF(AND($S289='자료입력 및 결과표시'!$B$11,COUNTIF($W289:$DR289,'자료입력 및 결과표시'!$C$11)&gt;=1),IF(OR('자료입력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B289" s="28">
        <f>IF(AND($S289='자료입력 및 결과표시'!$B$12,COUNTIF($W289:$DR289,'자료입력 및 결과표시'!$C$12)&gt;=1),IF(OR('자료입력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C289" s="28">
        <f>IF(AND($S289='자료입력 및 결과표시'!$B$13,COUNTIF($W289:$DR289,'자료입력 및 결과표시'!$C$13)&gt;=1),IF(OR('자료입력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D289" s="28">
        <f>IF(AND($S289='자료입력 및 결과표시'!$B$14,COUNTIF($W289:$DR289,'자료입력 및 결과표시'!$C$14)&gt;=1),IF(OR('자료입력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E289" s="28">
        <f>IF(AND($S289='자료입력 및 결과표시'!$B$15,COUNTIF($W289:$DR289,'자료입력 및 결과표시'!$C$15)&gt;=1),IF(OR('자료입력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F289" s="28">
        <f>IF(AND($S289='자료입력 및 결과표시'!$B$16,COUNTIF($W289:$DR289,'자료입력 및 결과표시'!$C$16)&gt;=1),IF(OR('자료입력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G289" s="28">
        <f>IF(AND($S289='자료입력 및 결과표시'!$B$17,COUNTIF($W289:$DR289,'자료입력 및 결과표시'!$C$17)&gt;=1),IF(OR('자료입력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H289" s="28">
        <f>IF(AND($S289='자료입력 및 결과표시'!$B$18,COUNTIF($W289:$DR289,'자료입력 및 결과표시'!$C$18)&gt;=1),IF(OR('자료입력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I289" s="28">
        <f>IF(AND($S289='자료입력 및 결과표시'!$B$19,COUNTIF($W289:$DR289,'자료입력 및 결과표시'!$C$19)&gt;=1),IF(OR('자료입력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J289" s="28">
        <f>IF(AND($S289='자료입력 및 결과표시'!$B$20,COUNTIF($W289:$DR289,'자료입력 및 결과표시'!$C$20)&gt;=1),IF(OR('자료입력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K289" s="28">
        <f>IF(AND($S289='자료입력 및 결과표시'!$B$21,COUNTIF($W289:$DR289,'자료입력 및 결과표시'!$C$21)&gt;=1),IF(OR('자료입력 및 결과표시'!$B$4+90&gt;=$V289,'자료입력 및 결과표시'!$B$4&lt;$U289),0,IF($V289-'자료입력 및 결과표시'!$B$4-90&gt;='자료입력 및 결과표시'!$E$4,'자료입력 및 결과표시'!$E$4,$V289-'자료입력 및 결과표시'!$B$4-90)),0)</f>
        <v>0</v>
      </c>
      <c r="EL289" s="17">
        <f>IF(AND(S289='자료입력 및 결과표시'!$B$6,COUNTIF('업무중복도(데이터 입력)'!$W289:$DR289,'자료입력 및 결과표시'!$C$6)&gt;=1),1,0)</f>
        <v>0</v>
      </c>
      <c r="EM289" s="17">
        <f>IF(AND(S289='자료입력 및 결과표시'!$B$7,COUNTIF('업무중복도(데이터 입력)'!$W289:$DR289,'자료입력 및 결과표시'!$C$7)&gt;=1),2,0)</f>
        <v>0</v>
      </c>
      <c r="EN289" s="17">
        <f>IF(AND(S289='자료입력 및 결과표시'!$B$8,COUNTIF('업무중복도(데이터 입력)'!$W289:$DR289,'자료입력 및 결과표시'!$C$8)&gt;=1),3,0)</f>
        <v>0</v>
      </c>
      <c r="EO289" s="17">
        <f>IF(AND(S289='자료입력 및 결과표시'!$B$9,COUNTIF('업무중복도(데이터 입력)'!$W289:$DR289,'자료입력 및 결과표시'!$C$9)&gt;=1),4,0)</f>
        <v>0</v>
      </c>
      <c r="EP289" s="17">
        <f>IF(AND(S289='자료입력 및 결과표시'!$B$10,COUNTIF('업무중복도(데이터 입력)'!$W289:$DR289,'자료입력 및 결과표시'!$C$10)&gt;=1),5,0)</f>
        <v>0</v>
      </c>
      <c r="EQ289" s="17">
        <f>IF(AND(S289='자료입력 및 결과표시'!$B$11,COUNTIF('업무중복도(데이터 입력)'!$W289:$DR289,'자료입력 및 결과표시'!$C$11)&gt;=1),6,0)</f>
        <v>0</v>
      </c>
      <c r="ER289" s="17">
        <f>IF(AND(S289='자료입력 및 결과표시'!$B$12,COUNTIF('업무중복도(데이터 입력)'!$W289:$DR289,'자료입력 및 결과표시'!$C$12)&gt;=1),7,0)</f>
        <v>0</v>
      </c>
      <c r="ES289" s="17">
        <f>IF(AND(S289='자료입력 및 결과표시'!$B$13,COUNTIF('업무중복도(데이터 입력)'!$W289:$DR289,'자료입력 및 결과표시'!$C$13)&gt;=1),8,0)</f>
        <v>0</v>
      </c>
      <c r="ET289" s="17">
        <f>IF(AND(S289='자료입력 및 결과표시'!$B$14,COUNTIF('업무중복도(데이터 입력)'!$W289:$DR289,'자료입력 및 결과표시'!$C$14)&gt;=1),9,0)</f>
        <v>0</v>
      </c>
      <c r="EU289" s="17">
        <f>IF(AND(S289='자료입력 및 결과표시'!$B$15,COUNTIF('업무중복도(데이터 입력)'!$W289:$DR289,'자료입력 및 결과표시'!$C$15)&gt;=1),10,0)</f>
        <v>0</v>
      </c>
      <c r="EV289" s="17">
        <f>IF(AND(S289='자료입력 및 결과표시'!$B$16,COUNTIF('업무중복도(데이터 입력)'!$W289:$DR289,'자료입력 및 결과표시'!$C$16)&gt;=1),11,0)</f>
        <v>0</v>
      </c>
      <c r="EW289" s="17">
        <f>IF(AND(S289='자료입력 및 결과표시'!$B$17,COUNTIF('업무중복도(데이터 입력)'!$W289:$DR289,'자료입력 및 결과표시'!$C$17)&gt;=1),12,0)</f>
        <v>0</v>
      </c>
      <c r="EX289" s="17">
        <f>IF(AND(S289='자료입력 및 결과표시'!$B$18,COUNTIF('업무중복도(데이터 입력)'!$W289:$DR289,'자료입력 및 결과표시'!$C$18)&gt;=1),13,0)</f>
        <v>0</v>
      </c>
      <c r="EY289" s="17">
        <f>IF(AND(S289='자료입력 및 결과표시'!$B$19,COUNTIF('업무중복도(데이터 입력)'!$W289:$DR289,'자료입력 및 결과표시'!$C$19)&gt;=1),14,0)</f>
        <v>0</v>
      </c>
      <c r="EZ289" s="17">
        <f>IF(AND(S289='자료입력 및 결과표시'!$B$20,COUNTIF('업무중복도(데이터 입력)'!$W289:$DR289,'자료입력 및 결과표시'!$C$20)&gt;=1),15,0)</f>
        <v>0</v>
      </c>
      <c r="FA289" s="17">
        <f>IF(AND(S289='자료입력 및 결과표시'!$B$21,COUNTIF('업무중복도(데이터 입력)'!$W289:$DR289,'자료입력 및 결과표시'!$C$21)&gt;=1),16,0)</f>
        <v>0</v>
      </c>
      <c r="FD289" s="270" t="str">
        <f ca="1">IFERROR(MATCH('자료입력 및 결과표시'!$C$62,OFFSET($R$3,$FD288,,1000),0)+$FD288,"")</f>
        <v/>
      </c>
      <c r="FE289" s="271" t="str">
        <f t="shared" ca="1" si="623"/>
        <v/>
      </c>
      <c r="FK289" s="17">
        <f t="shared" si="624"/>
        <v>0</v>
      </c>
      <c r="FO289"/>
      <c r="FP289" s="17" t="str">
        <f t="shared" ca="1" si="625"/>
        <v/>
      </c>
      <c r="FQ289" s="270" t="str">
        <f ca="1">IFERROR(MATCH('자료입력 및 결과표시'!$C$62,OFFSET($R$3,$FQ288,,1000),0)+$FQ288,"")</f>
        <v/>
      </c>
      <c r="FR289" s="17" t="str">
        <f t="shared" ca="1" si="506"/>
        <v/>
      </c>
      <c r="FS289" s="17" t="str">
        <f t="shared" ca="1" si="507"/>
        <v/>
      </c>
      <c r="FT289" s="17" t="str">
        <f t="shared" ca="1" si="508"/>
        <v/>
      </c>
      <c r="FU289" s="17" t="str">
        <f t="shared" ca="1" si="509"/>
        <v/>
      </c>
      <c r="FV289" s="17" t="str">
        <f t="shared" ca="1" si="510"/>
        <v/>
      </c>
      <c r="FW289" s="17" t="str">
        <f t="shared" ca="1" si="511"/>
        <v/>
      </c>
      <c r="FX289" s="17" t="str">
        <f t="shared" ca="1" si="512"/>
        <v/>
      </c>
      <c r="FY289" s="17" t="str">
        <f t="shared" ca="1" si="513"/>
        <v/>
      </c>
      <c r="FZ289" s="17" t="str">
        <f t="shared" ca="1" si="514"/>
        <v/>
      </c>
      <c r="GA289" s="17" t="str">
        <f t="shared" ca="1" si="515"/>
        <v/>
      </c>
      <c r="GB289" s="17" t="str">
        <f t="shared" ca="1" si="516"/>
        <v/>
      </c>
      <c r="GC289" s="17" t="str">
        <f t="shared" ca="1" si="517"/>
        <v/>
      </c>
      <c r="GD289" s="17" t="str">
        <f t="shared" ca="1" si="518"/>
        <v/>
      </c>
      <c r="GE289" s="17" t="str">
        <f t="shared" ca="1" si="519"/>
        <v/>
      </c>
      <c r="GF289" s="17" t="str">
        <f t="shared" ca="1" si="520"/>
        <v/>
      </c>
      <c r="GG289" s="17" t="str">
        <f t="shared" ca="1" si="521"/>
        <v/>
      </c>
      <c r="GH289" s="17" t="str">
        <f t="shared" ca="1" si="522"/>
        <v/>
      </c>
      <c r="GI289" s="17" t="str">
        <f t="shared" ca="1" si="523"/>
        <v/>
      </c>
      <c r="GJ289" s="17" t="str">
        <f t="shared" ca="1" si="524"/>
        <v/>
      </c>
      <c r="GK289" s="17" t="str">
        <f t="shared" ca="1" si="525"/>
        <v/>
      </c>
      <c r="GL289" s="17" t="str">
        <f t="shared" ca="1" si="526"/>
        <v/>
      </c>
      <c r="GM289" s="17" t="str">
        <f t="shared" ca="1" si="527"/>
        <v/>
      </c>
      <c r="GN289" s="17" t="str">
        <f t="shared" ca="1" si="528"/>
        <v/>
      </c>
      <c r="GO289" s="17" t="str">
        <f t="shared" ca="1" si="529"/>
        <v/>
      </c>
      <c r="GP289" s="17" t="str">
        <f t="shared" ca="1" si="530"/>
        <v/>
      </c>
      <c r="GQ289" s="17" t="str">
        <f t="shared" ca="1" si="531"/>
        <v/>
      </c>
      <c r="GR289" s="17" t="str">
        <f t="shared" ca="1" si="532"/>
        <v/>
      </c>
      <c r="GS289" s="17" t="str">
        <f t="shared" ca="1" si="533"/>
        <v/>
      </c>
      <c r="GT289" s="17" t="str">
        <f t="shared" ca="1" si="534"/>
        <v/>
      </c>
      <c r="GU289" s="17" t="str">
        <f t="shared" ca="1" si="535"/>
        <v/>
      </c>
      <c r="GV289" s="17" t="str">
        <f t="shared" ca="1" si="536"/>
        <v/>
      </c>
      <c r="GW289" s="17" t="str">
        <f t="shared" ca="1" si="537"/>
        <v/>
      </c>
      <c r="GX289" s="17" t="str">
        <f t="shared" ca="1" si="538"/>
        <v/>
      </c>
      <c r="GY289" s="17" t="str">
        <f t="shared" ca="1" si="539"/>
        <v/>
      </c>
      <c r="GZ289" s="17" t="str">
        <f t="shared" ca="1" si="540"/>
        <v/>
      </c>
      <c r="HA289" s="17" t="str">
        <f t="shared" ca="1" si="541"/>
        <v/>
      </c>
      <c r="HB289" s="17" t="str">
        <f t="shared" ca="1" si="542"/>
        <v/>
      </c>
      <c r="HC289" s="17" t="str">
        <f t="shared" ca="1" si="543"/>
        <v/>
      </c>
      <c r="HD289" s="17" t="str">
        <f t="shared" ca="1" si="544"/>
        <v/>
      </c>
      <c r="HE289" s="17" t="str">
        <f t="shared" ca="1" si="545"/>
        <v/>
      </c>
      <c r="HF289" s="17" t="str">
        <f t="shared" ca="1" si="546"/>
        <v/>
      </c>
      <c r="HG289" s="17" t="str">
        <f t="shared" ca="1" si="547"/>
        <v/>
      </c>
      <c r="HH289" s="17" t="str">
        <f t="shared" ca="1" si="548"/>
        <v/>
      </c>
      <c r="HI289" s="17" t="str">
        <f t="shared" ca="1" si="549"/>
        <v/>
      </c>
      <c r="HJ289" s="17" t="str">
        <f t="shared" ca="1" si="550"/>
        <v/>
      </c>
      <c r="HK289" s="17" t="str">
        <f t="shared" ca="1" si="551"/>
        <v/>
      </c>
      <c r="HL289" s="17" t="str">
        <f t="shared" ca="1" si="552"/>
        <v/>
      </c>
      <c r="HM289" s="17" t="str">
        <f t="shared" ca="1" si="553"/>
        <v/>
      </c>
      <c r="HN289" s="17" t="str">
        <f t="shared" ca="1" si="554"/>
        <v/>
      </c>
      <c r="HO289" s="17" t="str">
        <f t="shared" ca="1" si="555"/>
        <v/>
      </c>
      <c r="HP289" s="17" t="str">
        <f t="shared" ca="1" si="556"/>
        <v/>
      </c>
      <c r="HQ289" s="17" t="str">
        <f t="shared" ca="1" si="557"/>
        <v/>
      </c>
      <c r="HR289" s="17" t="str">
        <f t="shared" ca="1" si="558"/>
        <v/>
      </c>
      <c r="HS289" s="17" t="str">
        <f t="shared" ca="1" si="559"/>
        <v/>
      </c>
      <c r="HT289" s="17" t="str">
        <f t="shared" ca="1" si="560"/>
        <v/>
      </c>
      <c r="HU289" s="17" t="str">
        <f t="shared" ca="1" si="561"/>
        <v/>
      </c>
      <c r="HV289" s="17" t="str">
        <f t="shared" ca="1" si="562"/>
        <v/>
      </c>
      <c r="HW289" s="17" t="str">
        <f t="shared" ca="1" si="563"/>
        <v/>
      </c>
      <c r="HX289" s="17" t="str">
        <f t="shared" ca="1" si="564"/>
        <v/>
      </c>
      <c r="HY289" s="17" t="str">
        <f t="shared" ca="1" si="565"/>
        <v/>
      </c>
      <c r="HZ289" s="17" t="str">
        <f t="shared" ca="1" si="566"/>
        <v/>
      </c>
      <c r="IA289" s="17" t="str">
        <f t="shared" ca="1" si="567"/>
        <v/>
      </c>
      <c r="IB289" s="17" t="str">
        <f t="shared" ca="1" si="568"/>
        <v/>
      </c>
      <c r="IC289" s="17" t="str">
        <f t="shared" ca="1" si="569"/>
        <v/>
      </c>
      <c r="ID289" s="17" t="str">
        <f t="shared" ca="1" si="570"/>
        <v/>
      </c>
      <c r="IE289" s="17" t="str">
        <f t="shared" ca="1" si="571"/>
        <v/>
      </c>
      <c r="IF289" s="17" t="str">
        <f t="shared" ca="1" si="572"/>
        <v/>
      </c>
      <c r="IG289" s="17" t="str">
        <f t="shared" ca="1" si="573"/>
        <v/>
      </c>
      <c r="IH289" s="17" t="str">
        <f t="shared" ca="1" si="574"/>
        <v/>
      </c>
      <c r="II289" s="17" t="str">
        <f t="shared" ca="1" si="575"/>
        <v/>
      </c>
      <c r="IJ289" s="17" t="str">
        <f t="shared" ca="1" si="576"/>
        <v/>
      </c>
      <c r="IK289" s="17" t="str">
        <f t="shared" ca="1" si="577"/>
        <v/>
      </c>
      <c r="IL289" s="17" t="str">
        <f t="shared" ca="1" si="578"/>
        <v/>
      </c>
      <c r="IM289" s="17" t="str">
        <f t="shared" ca="1" si="579"/>
        <v/>
      </c>
      <c r="IN289" s="17" t="str">
        <f t="shared" ca="1" si="580"/>
        <v/>
      </c>
      <c r="IO289" s="17" t="str">
        <f t="shared" ca="1" si="581"/>
        <v/>
      </c>
      <c r="IP289" s="17" t="str">
        <f t="shared" ca="1" si="582"/>
        <v/>
      </c>
      <c r="IQ289" s="17" t="str">
        <f t="shared" ca="1" si="583"/>
        <v/>
      </c>
      <c r="IR289" s="17" t="str">
        <f t="shared" ca="1" si="584"/>
        <v/>
      </c>
      <c r="IS289" s="17" t="str">
        <f t="shared" ca="1" si="585"/>
        <v/>
      </c>
      <c r="IT289" s="17" t="str">
        <f t="shared" ca="1" si="586"/>
        <v/>
      </c>
      <c r="IU289" s="17" t="str">
        <f t="shared" ca="1" si="587"/>
        <v/>
      </c>
      <c r="IV289" s="17" t="str">
        <f t="shared" ca="1" si="588"/>
        <v/>
      </c>
      <c r="IW289" s="17" t="str">
        <f t="shared" ca="1" si="589"/>
        <v/>
      </c>
      <c r="IX289" s="17" t="str">
        <f t="shared" ca="1" si="590"/>
        <v/>
      </c>
      <c r="IY289" s="17" t="str">
        <f t="shared" ca="1" si="591"/>
        <v/>
      </c>
      <c r="IZ289" s="17" t="str">
        <f t="shared" ca="1" si="592"/>
        <v/>
      </c>
      <c r="JA289" s="17" t="str">
        <f t="shared" ca="1" si="593"/>
        <v/>
      </c>
      <c r="JB289" s="17" t="str">
        <f t="shared" ca="1" si="594"/>
        <v/>
      </c>
      <c r="JC289" s="17" t="str">
        <f t="shared" ca="1" si="595"/>
        <v/>
      </c>
      <c r="JD289" s="17" t="str">
        <f t="shared" ca="1" si="596"/>
        <v/>
      </c>
      <c r="JE289" s="17" t="str">
        <f t="shared" ca="1" si="597"/>
        <v/>
      </c>
      <c r="JF289" s="17" t="str">
        <f t="shared" ca="1" si="598"/>
        <v/>
      </c>
      <c r="JG289" s="17" t="str">
        <f t="shared" ca="1" si="599"/>
        <v/>
      </c>
      <c r="JH289" s="17" t="str">
        <f t="shared" ca="1" si="600"/>
        <v/>
      </c>
      <c r="JI289" s="17" t="str">
        <f t="shared" ca="1" si="601"/>
        <v/>
      </c>
      <c r="JJ289" s="17" t="str">
        <f t="shared" ca="1" si="602"/>
        <v/>
      </c>
      <c r="JK289" s="17" t="str">
        <f t="shared" ca="1" si="603"/>
        <v/>
      </c>
      <c r="JL289" s="17" t="str">
        <f t="shared" ca="1" si="604"/>
        <v/>
      </c>
      <c r="JM289" s="17" t="str">
        <f t="shared" ca="1" si="605"/>
        <v/>
      </c>
    </row>
    <row r="290" spans="1:273">
      <c r="A290" s="17" t="str">
        <f t="shared" si="606"/>
        <v>\\\0</v>
      </c>
      <c r="B290" s="17" t="str">
        <f t="shared" si="607"/>
        <v>\\\0</v>
      </c>
      <c r="C290" s="17" t="str">
        <f t="shared" si="608"/>
        <v>\\\0</v>
      </c>
      <c r="D290" s="17" t="str">
        <f t="shared" si="609"/>
        <v>\\\0</v>
      </c>
      <c r="E290" s="17" t="str">
        <f t="shared" si="610"/>
        <v>\\\0</v>
      </c>
      <c r="F290" s="17" t="str">
        <f t="shared" si="611"/>
        <v>\\\0</v>
      </c>
      <c r="G290" s="17" t="str">
        <f t="shared" si="612"/>
        <v>\\\0</v>
      </c>
      <c r="H290" s="17" t="str">
        <f t="shared" si="613"/>
        <v>\\\0</v>
      </c>
      <c r="I290" s="17" t="str">
        <f t="shared" si="614"/>
        <v>\\\0</v>
      </c>
      <c r="J290" s="17" t="str">
        <f t="shared" si="615"/>
        <v>\\\0</v>
      </c>
      <c r="K290" s="17" t="str">
        <f t="shared" si="616"/>
        <v>\\\0</v>
      </c>
      <c r="L290" s="17" t="str">
        <f t="shared" si="617"/>
        <v>\\\0</v>
      </c>
      <c r="M290" s="17" t="str">
        <f t="shared" si="618"/>
        <v>\\\0</v>
      </c>
      <c r="N290" s="17" t="str">
        <f t="shared" si="619"/>
        <v>\\\0</v>
      </c>
      <c r="O290" s="17" t="str">
        <f t="shared" si="620"/>
        <v>\\\0</v>
      </c>
      <c r="P290" s="17" t="str">
        <f t="shared" si="621"/>
        <v>\\\0</v>
      </c>
      <c r="R290" s="17" t="str">
        <f t="shared" si="622"/>
        <v>\\</v>
      </c>
      <c r="S290" s="38"/>
      <c r="T290" s="39"/>
      <c r="U290" s="31"/>
      <c r="V290" s="32"/>
      <c r="W290" s="36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35"/>
      <c r="DS290" s="287"/>
      <c r="DT290" s="36"/>
      <c r="DU290" s="37"/>
      <c r="DV290" s="28">
        <f>IF(AND($S290='자료입력 및 결과표시'!$B$6,COUNTIF($W290:$DR290,'자료입력 및 결과표시'!$C$6)&gt;=1),IF(OR('자료입력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DW290" s="28">
        <f>IF(AND($S290='자료입력 및 결과표시'!$B$7,COUNTIF($W290:$DR290,'자료입력 및 결과표시'!$C$7)&gt;=1),IF(OR('자료입력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DX290" s="28">
        <f>IF(AND($S290='자료입력 및 결과표시'!$B$8,COUNTIF($W290:$DR290,'자료입력 및 결과표시'!$C$8)&gt;=1),IF(OR('자료입력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DY290" s="28">
        <f>IF(AND($S290='자료입력 및 결과표시'!$B$9,COUNTIF($W290:$DR290,'자료입력 및 결과표시'!$C$9)&gt;=1),IF(OR('자료입력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DZ290" s="28">
        <f>IF(AND($S290='자료입력 및 결과표시'!$B$10,COUNTIF($W290:$DR290,'자료입력 및 결과표시'!$C$10)&gt;=1),IF(OR('자료입력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A290" s="28">
        <f>IF(AND($S290='자료입력 및 결과표시'!$B$11,COUNTIF($W290:$DR290,'자료입력 및 결과표시'!$C$11)&gt;=1),IF(OR('자료입력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B290" s="28">
        <f>IF(AND($S290='자료입력 및 결과표시'!$B$12,COUNTIF($W290:$DR290,'자료입력 및 결과표시'!$C$12)&gt;=1),IF(OR('자료입력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C290" s="28">
        <f>IF(AND($S290='자료입력 및 결과표시'!$B$13,COUNTIF($W290:$DR290,'자료입력 및 결과표시'!$C$13)&gt;=1),IF(OR('자료입력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D290" s="28">
        <f>IF(AND($S290='자료입력 및 결과표시'!$B$14,COUNTIF($W290:$DR290,'자료입력 및 결과표시'!$C$14)&gt;=1),IF(OR('자료입력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E290" s="28">
        <f>IF(AND($S290='자료입력 및 결과표시'!$B$15,COUNTIF($W290:$DR290,'자료입력 및 결과표시'!$C$15)&gt;=1),IF(OR('자료입력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F290" s="28">
        <f>IF(AND($S290='자료입력 및 결과표시'!$B$16,COUNTIF($W290:$DR290,'자료입력 및 결과표시'!$C$16)&gt;=1),IF(OR('자료입력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G290" s="28">
        <f>IF(AND($S290='자료입력 및 결과표시'!$B$17,COUNTIF($W290:$DR290,'자료입력 및 결과표시'!$C$17)&gt;=1),IF(OR('자료입력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H290" s="28">
        <f>IF(AND($S290='자료입력 및 결과표시'!$B$18,COUNTIF($W290:$DR290,'자료입력 및 결과표시'!$C$18)&gt;=1),IF(OR('자료입력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I290" s="28">
        <f>IF(AND($S290='자료입력 및 결과표시'!$B$19,COUNTIF($W290:$DR290,'자료입력 및 결과표시'!$C$19)&gt;=1),IF(OR('자료입력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J290" s="28">
        <f>IF(AND($S290='자료입력 및 결과표시'!$B$20,COUNTIF($W290:$DR290,'자료입력 및 결과표시'!$C$20)&gt;=1),IF(OR('자료입력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K290" s="28">
        <f>IF(AND($S290='자료입력 및 결과표시'!$B$21,COUNTIF($W290:$DR290,'자료입력 및 결과표시'!$C$21)&gt;=1),IF(OR('자료입력 및 결과표시'!$B$4+90&gt;=$V290,'자료입력 및 결과표시'!$B$4&lt;$U290),0,IF($V290-'자료입력 및 결과표시'!$B$4-90&gt;='자료입력 및 결과표시'!$E$4,'자료입력 및 결과표시'!$E$4,$V290-'자료입력 및 결과표시'!$B$4-90)),0)</f>
        <v>0</v>
      </c>
      <c r="EL290" s="17">
        <f>IF(AND(S290='자료입력 및 결과표시'!$B$6,COUNTIF('업무중복도(데이터 입력)'!$W290:$DR290,'자료입력 및 결과표시'!$C$6)&gt;=1),1,0)</f>
        <v>0</v>
      </c>
      <c r="EM290" s="17">
        <f>IF(AND(S290='자료입력 및 결과표시'!$B$7,COUNTIF('업무중복도(데이터 입력)'!$W290:$DR290,'자료입력 및 결과표시'!$C$7)&gt;=1),2,0)</f>
        <v>0</v>
      </c>
      <c r="EN290" s="17">
        <f>IF(AND(S290='자료입력 및 결과표시'!$B$8,COUNTIF('업무중복도(데이터 입력)'!$W290:$DR290,'자료입력 및 결과표시'!$C$8)&gt;=1),3,0)</f>
        <v>0</v>
      </c>
      <c r="EO290" s="17">
        <f>IF(AND(S290='자료입력 및 결과표시'!$B$9,COUNTIF('업무중복도(데이터 입력)'!$W290:$DR290,'자료입력 및 결과표시'!$C$9)&gt;=1),4,0)</f>
        <v>0</v>
      </c>
      <c r="EP290" s="17">
        <f>IF(AND(S290='자료입력 및 결과표시'!$B$10,COUNTIF('업무중복도(데이터 입력)'!$W290:$DR290,'자료입력 및 결과표시'!$C$10)&gt;=1),5,0)</f>
        <v>0</v>
      </c>
      <c r="EQ290" s="17">
        <f>IF(AND(S290='자료입력 및 결과표시'!$B$11,COUNTIF('업무중복도(데이터 입력)'!$W290:$DR290,'자료입력 및 결과표시'!$C$11)&gt;=1),6,0)</f>
        <v>0</v>
      </c>
      <c r="ER290" s="17">
        <f>IF(AND(S290='자료입력 및 결과표시'!$B$12,COUNTIF('업무중복도(데이터 입력)'!$W290:$DR290,'자료입력 및 결과표시'!$C$12)&gt;=1),7,0)</f>
        <v>0</v>
      </c>
      <c r="ES290" s="17">
        <f>IF(AND(S290='자료입력 및 결과표시'!$B$13,COUNTIF('업무중복도(데이터 입력)'!$W290:$DR290,'자료입력 및 결과표시'!$C$13)&gt;=1),8,0)</f>
        <v>0</v>
      </c>
      <c r="ET290" s="17">
        <f>IF(AND(S290='자료입력 및 결과표시'!$B$14,COUNTIF('업무중복도(데이터 입력)'!$W290:$DR290,'자료입력 및 결과표시'!$C$14)&gt;=1),9,0)</f>
        <v>0</v>
      </c>
      <c r="EU290" s="17">
        <f>IF(AND(S290='자료입력 및 결과표시'!$B$15,COUNTIF('업무중복도(데이터 입력)'!$W290:$DR290,'자료입력 및 결과표시'!$C$15)&gt;=1),10,0)</f>
        <v>0</v>
      </c>
      <c r="EV290" s="17">
        <f>IF(AND(S290='자료입력 및 결과표시'!$B$16,COUNTIF('업무중복도(데이터 입력)'!$W290:$DR290,'자료입력 및 결과표시'!$C$16)&gt;=1),11,0)</f>
        <v>0</v>
      </c>
      <c r="EW290" s="17">
        <f>IF(AND(S290='자료입력 및 결과표시'!$B$17,COUNTIF('업무중복도(데이터 입력)'!$W290:$DR290,'자료입력 및 결과표시'!$C$17)&gt;=1),12,0)</f>
        <v>0</v>
      </c>
      <c r="EX290" s="17">
        <f>IF(AND(S290='자료입력 및 결과표시'!$B$18,COUNTIF('업무중복도(데이터 입력)'!$W290:$DR290,'자료입력 및 결과표시'!$C$18)&gt;=1),13,0)</f>
        <v>0</v>
      </c>
      <c r="EY290" s="17">
        <f>IF(AND(S290='자료입력 및 결과표시'!$B$19,COUNTIF('업무중복도(데이터 입력)'!$W290:$DR290,'자료입력 및 결과표시'!$C$19)&gt;=1),14,0)</f>
        <v>0</v>
      </c>
      <c r="EZ290" s="17">
        <f>IF(AND(S290='자료입력 및 결과표시'!$B$20,COUNTIF('업무중복도(데이터 입력)'!$W290:$DR290,'자료입력 및 결과표시'!$C$20)&gt;=1),15,0)</f>
        <v>0</v>
      </c>
      <c r="FA290" s="17">
        <f>IF(AND(S290='자료입력 및 결과표시'!$B$21,COUNTIF('업무중복도(데이터 입력)'!$W290:$DR290,'자료입력 및 결과표시'!$C$21)&gt;=1),16,0)</f>
        <v>0</v>
      </c>
      <c r="FD290" s="270" t="str">
        <f ca="1">IFERROR(MATCH('자료입력 및 결과표시'!$C$62,OFFSET($R$3,$FD289,,1000),0)+$FD289,"")</f>
        <v/>
      </c>
      <c r="FE290" s="271" t="str">
        <f t="shared" ca="1" si="623"/>
        <v/>
      </c>
      <c r="FK290" s="17">
        <f t="shared" si="624"/>
        <v>0</v>
      </c>
      <c r="FO290"/>
      <c r="FP290" s="17" t="str">
        <f t="shared" ca="1" si="625"/>
        <v/>
      </c>
      <c r="FQ290" s="270" t="str">
        <f ca="1">IFERROR(MATCH('자료입력 및 결과표시'!$C$62,OFFSET($R$3,$FQ289,,1000),0)+$FQ289,"")</f>
        <v/>
      </c>
      <c r="FR290" s="17" t="str">
        <f t="shared" ca="1" si="506"/>
        <v/>
      </c>
      <c r="FS290" s="17" t="str">
        <f t="shared" ca="1" si="507"/>
        <v/>
      </c>
      <c r="FT290" s="17" t="str">
        <f t="shared" ca="1" si="508"/>
        <v/>
      </c>
      <c r="FU290" s="17" t="str">
        <f t="shared" ca="1" si="509"/>
        <v/>
      </c>
      <c r="FV290" s="17" t="str">
        <f t="shared" ca="1" si="510"/>
        <v/>
      </c>
      <c r="FW290" s="17" t="str">
        <f t="shared" ca="1" si="511"/>
        <v/>
      </c>
      <c r="FX290" s="17" t="str">
        <f t="shared" ca="1" si="512"/>
        <v/>
      </c>
      <c r="FY290" s="17" t="str">
        <f t="shared" ca="1" si="513"/>
        <v/>
      </c>
      <c r="FZ290" s="17" t="str">
        <f t="shared" ca="1" si="514"/>
        <v/>
      </c>
      <c r="GA290" s="17" t="str">
        <f t="shared" ca="1" si="515"/>
        <v/>
      </c>
      <c r="GB290" s="17" t="str">
        <f t="shared" ca="1" si="516"/>
        <v/>
      </c>
      <c r="GC290" s="17" t="str">
        <f t="shared" ca="1" si="517"/>
        <v/>
      </c>
      <c r="GD290" s="17" t="str">
        <f t="shared" ca="1" si="518"/>
        <v/>
      </c>
      <c r="GE290" s="17" t="str">
        <f t="shared" ca="1" si="519"/>
        <v/>
      </c>
      <c r="GF290" s="17" t="str">
        <f t="shared" ca="1" si="520"/>
        <v/>
      </c>
      <c r="GG290" s="17" t="str">
        <f t="shared" ca="1" si="521"/>
        <v/>
      </c>
      <c r="GH290" s="17" t="str">
        <f t="shared" ca="1" si="522"/>
        <v/>
      </c>
      <c r="GI290" s="17" t="str">
        <f t="shared" ca="1" si="523"/>
        <v/>
      </c>
      <c r="GJ290" s="17" t="str">
        <f t="shared" ca="1" si="524"/>
        <v/>
      </c>
      <c r="GK290" s="17" t="str">
        <f t="shared" ca="1" si="525"/>
        <v/>
      </c>
      <c r="GL290" s="17" t="str">
        <f t="shared" ca="1" si="526"/>
        <v/>
      </c>
      <c r="GM290" s="17" t="str">
        <f t="shared" ca="1" si="527"/>
        <v/>
      </c>
      <c r="GN290" s="17" t="str">
        <f t="shared" ca="1" si="528"/>
        <v/>
      </c>
      <c r="GO290" s="17" t="str">
        <f t="shared" ca="1" si="529"/>
        <v/>
      </c>
      <c r="GP290" s="17" t="str">
        <f t="shared" ca="1" si="530"/>
        <v/>
      </c>
      <c r="GQ290" s="17" t="str">
        <f t="shared" ca="1" si="531"/>
        <v/>
      </c>
      <c r="GR290" s="17" t="str">
        <f t="shared" ca="1" si="532"/>
        <v/>
      </c>
      <c r="GS290" s="17" t="str">
        <f t="shared" ca="1" si="533"/>
        <v/>
      </c>
      <c r="GT290" s="17" t="str">
        <f t="shared" ca="1" si="534"/>
        <v/>
      </c>
      <c r="GU290" s="17" t="str">
        <f t="shared" ca="1" si="535"/>
        <v/>
      </c>
      <c r="GV290" s="17" t="str">
        <f t="shared" ca="1" si="536"/>
        <v/>
      </c>
      <c r="GW290" s="17" t="str">
        <f t="shared" ca="1" si="537"/>
        <v/>
      </c>
      <c r="GX290" s="17" t="str">
        <f t="shared" ca="1" si="538"/>
        <v/>
      </c>
      <c r="GY290" s="17" t="str">
        <f t="shared" ca="1" si="539"/>
        <v/>
      </c>
      <c r="GZ290" s="17" t="str">
        <f t="shared" ca="1" si="540"/>
        <v/>
      </c>
      <c r="HA290" s="17" t="str">
        <f t="shared" ca="1" si="541"/>
        <v/>
      </c>
      <c r="HB290" s="17" t="str">
        <f t="shared" ca="1" si="542"/>
        <v/>
      </c>
      <c r="HC290" s="17" t="str">
        <f t="shared" ca="1" si="543"/>
        <v/>
      </c>
      <c r="HD290" s="17" t="str">
        <f t="shared" ca="1" si="544"/>
        <v/>
      </c>
      <c r="HE290" s="17" t="str">
        <f t="shared" ca="1" si="545"/>
        <v/>
      </c>
      <c r="HF290" s="17" t="str">
        <f t="shared" ca="1" si="546"/>
        <v/>
      </c>
      <c r="HG290" s="17" t="str">
        <f t="shared" ca="1" si="547"/>
        <v/>
      </c>
      <c r="HH290" s="17" t="str">
        <f t="shared" ca="1" si="548"/>
        <v/>
      </c>
      <c r="HI290" s="17" t="str">
        <f t="shared" ca="1" si="549"/>
        <v/>
      </c>
      <c r="HJ290" s="17" t="str">
        <f t="shared" ca="1" si="550"/>
        <v/>
      </c>
      <c r="HK290" s="17" t="str">
        <f t="shared" ca="1" si="551"/>
        <v/>
      </c>
      <c r="HL290" s="17" t="str">
        <f t="shared" ca="1" si="552"/>
        <v/>
      </c>
      <c r="HM290" s="17" t="str">
        <f t="shared" ca="1" si="553"/>
        <v/>
      </c>
      <c r="HN290" s="17" t="str">
        <f t="shared" ca="1" si="554"/>
        <v/>
      </c>
      <c r="HO290" s="17" t="str">
        <f t="shared" ca="1" si="555"/>
        <v/>
      </c>
      <c r="HP290" s="17" t="str">
        <f t="shared" ca="1" si="556"/>
        <v/>
      </c>
      <c r="HQ290" s="17" t="str">
        <f t="shared" ca="1" si="557"/>
        <v/>
      </c>
      <c r="HR290" s="17" t="str">
        <f t="shared" ca="1" si="558"/>
        <v/>
      </c>
      <c r="HS290" s="17" t="str">
        <f t="shared" ca="1" si="559"/>
        <v/>
      </c>
      <c r="HT290" s="17" t="str">
        <f t="shared" ca="1" si="560"/>
        <v/>
      </c>
      <c r="HU290" s="17" t="str">
        <f t="shared" ca="1" si="561"/>
        <v/>
      </c>
      <c r="HV290" s="17" t="str">
        <f t="shared" ca="1" si="562"/>
        <v/>
      </c>
      <c r="HW290" s="17" t="str">
        <f t="shared" ca="1" si="563"/>
        <v/>
      </c>
      <c r="HX290" s="17" t="str">
        <f t="shared" ca="1" si="564"/>
        <v/>
      </c>
      <c r="HY290" s="17" t="str">
        <f t="shared" ca="1" si="565"/>
        <v/>
      </c>
      <c r="HZ290" s="17" t="str">
        <f t="shared" ca="1" si="566"/>
        <v/>
      </c>
      <c r="IA290" s="17" t="str">
        <f t="shared" ca="1" si="567"/>
        <v/>
      </c>
      <c r="IB290" s="17" t="str">
        <f t="shared" ca="1" si="568"/>
        <v/>
      </c>
      <c r="IC290" s="17" t="str">
        <f t="shared" ca="1" si="569"/>
        <v/>
      </c>
      <c r="ID290" s="17" t="str">
        <f t="shared" ca="1" si="570"/>
        <v/>
      </c>
      <c r="IE290" s="17" t="str">
        <f t="shared" ca="1" si="571"/>
        <v/>
      </c>
      <c r="IF290" s="17" t="str">
        <f t="shared" ca="1" si="572"/>
        <v/>
      </c>
      <c r="IG290" s="17" t="str">
        <f t="shared" ca="1" si="573"/>
        <v/>
      </c>
      <c r="IH290" s="17" t="str">
        <f t="shared" ca="1" si="574"/>
        <v/>
      </c>
      <c r="II290" s="17" t="str">
        <f t="shared" ca="1" si="575"/>
        <v/>
      </c>
      <c r="IJ290" s="17" t="str">
        <f t="shared" ca="1" si="576"/>
        <v/>
      </c>
      <c r="IK290" s="17" t="str">
        <f t="shared" ca="1" si="577"/>
        <v/>
      </c>
      <c r="IL290" s="17" t="str">
        <f t="shared" ca="1" si="578"/>
        <v/>
      </c>
      <c r="IM290" s="17" t="str">
        <f t="shared" ca="1" si="579"/>
        <v/>
      </c>
      <c r="IN290" s="17" t="str">
        <f t="shared" ca="1" si="580"/>
        <v/>
      </c>
      <c r="IO290" s="17" t="str">
        <f t="shared" ca="1" si="581"/>
        <v/>
      </c>
      <c r="IP290" s="17" t="str">
        <f t="shared" ca="1" si="582"/>
        <v/>
      </c>
      <c r="IQ290" s="17" t="str">
        <f t="shared" ca="1" si="583"/>
        <v/>
      </c>
      <c r="IR290" s="17" t="str">
        <f t="shared" ca="1" si="584"/>
        <v/>
      </c>
      <c r="IS290" s="17" t="str">
        <f t="shared" ca="1" si="585"/>
        <v/>
      </c>
      <c r="IT290" s="17" t="str">
        <f t="shared" ca="1" si="586"/>
        <v/>
      </c>
      <c r="IU290" s="17" t="str">
        <f t="shared" ca="1" si="587"/>
        <v/>
      </c>
      <c r="IV290" s="17" t="str">
        <f t="shared" ca="1" si="588"/>
        <v/>
      </c>
      <c r="IW290" s="17" t="str">
        <f t="shared" ca="1" si="589"/>
        <v/>
      </c>
      <c r="IX290" s="17" t="str">
        <f t="shared" ca="1" si="590"/>
        <v/>
      </c>
      <c r="IY290" s="17" t="str">
        <f t="shared" ca="1" si="591"/>
        <v/>
      </c>
      <c r="IZ290" s="17" t="str">
        <f t="shared" ca="1" si="592"/>
        <v/>
      </c>
      <c r="JA290" s="17" t="str">
        <f t="shared" ca="1" si="593"/>
        <v/>
      </c>
      <c r="JB290" s="17" t="str">
        <f t="shared" ca="1" si="594"/>
        <v/>
      </c>
      <c r="JC290" s="17" t="str">
        <f t="shared" ca="1" si="595"/>
        <v/>
      </c>
      <c r="JD290" s="17" t="str">
        <f t="shared" ca="1" si="596"/>
        <v/>
      </c>
      <c r="JE290" s="17" t="str">
        <f t="shared" ca="1" si="597"/>
        <v/>
      </c>
      <c r="JF290" s="17" t="str">
        <f t="shared" ca="1" si="598"/>
        <v/>
      </c>
      <c r="JG290" s="17" t="str">
        <f t="shared" ca="1" si="599"/>
        <v/>
      </c>
      <c r="JH290" s="17" t="str">
        <f t="shared" ca="1" si="600"/>
        <v/>
      </c>
      <c r="JI290" s="17" t="str">
        <f t="shared" ca="1" si="601"/>
        <v/>
      </c>
      <c r="JJ290" s="17" t="str">
        <f t="shared" ca="1" si="602"/>
        <v/>
      </c>
      <c r="JK290" s="17" t="str">
        <f t="shared" ca="1" si="603"/>
        <v/>
      </c>
      <c r="JL290" s="17" t="str">
        <f t="shared" ca="1" si="604"/>
        <v/>
      </c>
      <c r="JM290" s="17" t="str">
        <f t="shared" ca="1" si="605"/>
        <v/>
      </c>
    </row>
    <row r="291" spans="1:273">
      <c r="A291" s="17" t="str">
        <f t="shared" si="606"/>
        <v>\\\0</v>
      </c>
      <c r="B291" s="17" t="str">
        <f t="shared" si="607"/>
        <v>\\\0</v>
      </c>
      <c r="C291" s="17" t="str">
        <f t="shared" si="608"/>
        <v>\\\0</v>
      </c>
      <c r="D291" s="17" t="str">
        <f t="shared" si="609"/>
        <v>\\\0</v>
      </c>
      <c r="E291" s="17" t="str">
        <f t="shared" si="610"/>
        <v>\\\0</v>
      </c>
      <c r="F291" s="17" t="str">
        <f t="shared" si="611"/>
        <v>\\\0</v>
      </c>
      <c r="G291" s="17" t="str">
        <f t="shared" si="612"/>
        <v>\\\0</v>
      </c>
      <c r="H291" s="17" t="str">
        <f t="shared" si="613"/>
        <v>\\\0</v>
      </c>
      <c r="I291" s="17" t="str">
        <f t="shared" si="614"/>
        <v>\\\0</v>
      </c>
      <c r="J291" s="17" t="str">
        <f t="shared" si="615"/>
        <v>\\\0</v>
      </c>
      <c r="K291" s="17" t="str">
        <f t="shared" si="616"/>
        <v>\\\0</v>
      </c>
      <c r="L291" s="17" t="str">
        <f t="shared" si="617"/>
        <v>\\\0</v>
      </c>
      <c r="M291" s="17" t="str">
        <f t="shared" si="618"/>
        <v>\\\0</v>
      </c>
      <c r="N291" s="17" t="str">
        <f t="shared" si="619"/>
        <v>\\\0</v>
      </c>
      <c r="O291" s="17" t="str">
        <f t="shared" si="620"/>
        <v>\\\0</v>
      </c>
      <c r="P291" s="17" t="str">
        <f t="shared" si="621"/>
        <v>\\\0</v>
      </c>
      <c r="R291" s="17" t="str">
        <f t="shared" si="622"/>
        <v>\\</v>
      </c>
      <c r="S291" s="38"/>
      <c r="T291" s="39"/>
      <c r="U291" s="31"/>
      <c r="V291" s="32"/>
      <c r="W291" s="36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35"/>
      <c r="DS291" s="287"/>
      <c r="DT291" s="36"/>
      <c r="DU291" s="37"/>
      <c r="DV291" s="28">
        <f>IF(AND($S291='자료입력 및 결과표시'!$B$6,COUNTIF($W291:$DR291,'자료입력 및 결과표시'!$C$6)&gt;=1),IF(OR('자료입력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DW291" s="28">
        <f>IF(AND($S291='자료입력 및 결과표시'!$B$7,COUNTIF($W291:$DR291,'자료입력 및 결과표시'!$C$7)&gt;=1),IF(OR('자료입력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DX291" s="28">
        <f>IF(AND($S291='자료입력 및 결과표시'!$B$8,COUNTIF($W291:$DR291,'자료입력 및 결과표시'!$C$8)&gt;=1),IF(OR('자료입력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DY291" s="28">
        <f>IF(AND($S291='자료입력 및 결과표시'!$B$9,COUNTIF($W291:$DR291,'자료입력 및 결과표시'!$C$9)&gt;=1),IF(OR('자료입력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DZ291" s="28">
        <f>IF(AND($S291='자료입력 및 결과표시'!$B$10,COUNTIF($W291:$DR291,'자료입력 및 결과표시'!$C$10)&gt;=1),IF(OR('자료입력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A291" s="28">
        <f>IF(AND($S291='자료입력 및 결과표시'!$B$11,COUNTIF($W291:$DR291,'자료입력 및 결과표시'!$C$11)&gt;=1),IF(OR('자료입력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B291" s="28">
        <f>IF(AND($S291='자료입력 및 결과표시'!$B$12,COUNTIF($W291:$DR291,'자료입력 및 결과표시'!$C$12)&gt;=1),IF(OR('자료입력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C291" s="28">
        <f>IF(AND($S291='자료입력 및 결과표시'!$B$13,COUNTIF($W291:$DR291,'자료입력 및 결과표시'!$C$13)&gt;=1),IF(OR('자료입력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D291" s="28">
        <f>IF(AND($S291='자료입력 및 결과표시'!$B$14,COUNTIF($W291:$DR291,'자료입력 및 결과표시'!$C$14)&gt;=1),IF(OR('자료입력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E291" s="28">
        <f>IF(AND($S291='자료입력 및 결과표시'!$B$15,COUNTIF($W291:$DR291,'자료입력 및 결과표시'!$C$15)&gt;=1),IF(OR('자료입력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F291" s="28">
        <f>IF(AND($S291='자료입력 및 결과표시'!$B$16,COUNTIF($W291:$DR291,'자료입력 및 결과표시'!$C$16)&gt;=1),IF(OR('자료입력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G291" s="28">
        <f>IF(AND($S291='자료입력 및 결과표시'!$B$17,COUNTIF($W291:$DR291,'자료입력 및 결과표시'!$C$17)&gt;=1),IF(OR('자료입력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H291" s="28">
        <f>IF(AND($S291='자료입력 및 결과표시'!$B$18,COUNTIF($W291:$DR291,'자료입력 및 결과표시'!$C$18)&gt;=1),IF(OR('자료입력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I291" s="28">
        <f>IF(AND($S291='자료입력 및 결과표시'!$B$19,COUNTIF($W291:$DR291,'자료입력 및 결과표시'!$C$19)&gt;=1),IF(OR('자료입력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J291" s="28">
        <f>IF(AND($S291='자료입력 및 결과표시'!$B$20,COUNTIF($W291:$DR291,'자료입력 및 결과표시'!$C$20)&gt;=1),IF(OR('자료입력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K291" s="28">
        <f>IF(AND($S291='자료입력 및 결과표시'!$B$21,COUNTIF($W291:$DR291,'자료입력 및 결과표시'!$C$21)&gt;=1),IF(OR('자료입력 및 결과표시'!$B$4+90&gt;=$V291,'자료입력 및 결과표시'!$B$4&lt;$U291),0,IF($V291-'자료입력 및 결과표시'!$B$4-90&gt;='자료입력 및 결과표시'!$E$4,'자료입력 및 결과표시'!$E$4,$V291-'자료입력 및 결과표시'!$B$4-90)),0)</f>
        <v>0</v>
      </c>
      <c r="EL291" s="17">
        <f>IF(AND(S291='자료입력 및 결과표시'!$B$6,COUNTIF('업무중복도(데이터 입력)'!$W291:$DR291,'자료입력 및 결과표시'!$C$6)&gt;=1),1,0)</f>
        <v>0</v>
      </c>
      <c r="EM291" s="17">
        <f>IF(AND(S291='자료입력 및 결과표시'!$B$7,COUNTIF('업무중복도(데이터 입력)'!$W291:$DR291,'자료입력 및 결과표시'!$C$7)&gt;=1),2,0)</f>
        <v>0</v>
      </c>
      <c r="EN291" s="17">
        <f>IF(AND(S291='자료입력 및 결과표시'!$B$8,COUNTIF('업무중복도(데이터 입력)'!$W291:$DR291,'자료입력 및 결과표시'!$C$8)&gt;=1),3,0)</f>
        <v>0</v>
      </c>
      <c r="EO291" s="17">
        <f>IF(AND(S291='자료입력 및 결과표시'!$B$9,COUNTIF('업무중복도(데이터 입력)'!$W291:$DR291,'자료입력 및 결과표시'!$C$9)&gt;=1),4,0)</f>
        <v>0</v>
      </c>
      <c r="EP291" s="17">
        <f>IF(AND(S291='자료입력 및 결과표시'!$B$10,COUNTIF('업무중복도(데이터 입력)'!$W291:$DR291,'자료입력 및 결과표시'!$C$10)&gt;=1),5,0)</f>
        <v>0</v>
      </c>
      <c r="EQ291" s="17">
        <f>IF(AND(S291='자료입력 및 결과표시'!$B$11,COUNTIF('업무중복도(데이터 입력)'!$W291:$DR291,'자료입력 및 결과표시'!$C$11)&gt;=1),6,0)</f>
        <v>0</v>
      </c>
      <c r="ER291" s="17">
        <f>IF(AND(S291='자료입력 및 결과표시'!$B$12,COUNTIF('업무중복도(데이터 입력)'!$W291:$DR291,'자료입력 및 결과표시'!$C$12)&gt;=1),7,0)</f>
        <v>0</v>
      </c>
      <c r="ES291" s="17">
        <f>IF(AND(S291='자료입력 및 결과표시'!$B$13,COUNTIF('업무중복도(데이터 입력)'!$W291:$DR291,'자료입력 및 결과표시'!$C$13)&gt;=1),8,0)</f>
        <v>0</v>
      </c>
      <c r="ET291" s="17">
        <f>IF(AND(S291='자료입력 및 결과표시'!$B$14,COUNTIF('업무중복도(데이터 입력)'!$W291:$DR291,'자료입력 및 결과표시'!$C$14)&gt;=1),9,0)</f>
        <v>0</v>
      </c>
      <c r="EU291" s="17">
        <f>IF(AND(S291='자료입력 및 결과표시'!$B$15,COUNTIF('업무중복도(데이터 입력)'!$W291:$DR291,'자료입력 및 결과표시'!$C$15)&gt;=1),10,0)</f>
        <v>0</v>
      </c>
      <c r="EV291" s="17">
        <f>IF(AND(S291='자료입력 및 결과표시'!$B$16,COUNTIF('업무중복도(데이터 입력)'!$W291:$DR291,'자료입력 및 결과표시'!$C$16)&gt;=1),11,0)</f>
        <v>0</v>
      </c>
      <c r="EW291" s="17">
        <f>IF(AND(S291='자료입력 및 결과표시'!$B$17,COUNTIF('업무중복도(데이터 입력)'!$W291:$DR291,'자료입력 및 결과표시'!$C$17)&gt;=1),12,0)</f>
        <v>0</v>
      </c>
      <c r="EX291" s="17">
        <f>IF(AND(S291='자료입력 및 결과표시'!$B$18,COUNTIF('업무중복도(데이터 입력)'!$W291:$DR291,'자료입력 및 결과표시'!$C$18)&gt;=1),13,0)</f>
        <v>0</v>
      </c>
      <c r="EY291" s="17">
        <f>IF(AND(S291='자료입력 및 결과표시'!$B$19,COUNTIF('업무중복도(데이터 입력)'!$W291:$DR291,'자료입력 및 결과표시'!$C$19)&gt;=1),14,0)</f>
        <v>0</v>
      </c>
      <c r="EZ291" s="17">
        <f>IF(AND(S291='자료입력 및 결과표시'!$B$20,COUNTIF('업무중복도(데이터 입력)'!$W291:$DR291,'자료입력 및 결과표시'!$C$20)&gt;=1),15,0)</f>
        <v>0</v>
      </c>
      <c r="FA291" s="17">
        <f>IF(AND(S291='자료입력 및 결과표시'!$B$21,COUNTIF('업무중복도(데이터 입력)'!$W291:$DR291,'자료입력 및 결과표시'!$C$21)&gt;=1),16,0)</f>
        <v>0</v>
      </c>
      <c r="FD291" s="270" t="str">
        <f ca="1">IFERROR(MATCH('자료입력 및 결과표시'!$C$62,OFFSET($R$3,$FD290,,1000),0)+$FD290,"")</f>
        <v/>
      </c>
      <c r="FE291" s="271" t="str">
        <f t="shared" ca="1" si="623"/>
        <v/>
      </c>
      <c r="FK291" s="17">
        <f t="shared" si="624"/>
        <v>0</v>
      </c>
      <c r="FO291"/>
      <c r="FP291" s="17" t="str">
        <f t="shared" ca="1" si="625"/>
        <v/>
      </c>
      <c r="FQ291" s="270" t="str">
        <f ca="1">IFERROR(MATCH('자료입력 및 결과표시'!$C$62,OFFSET($R$3,$FQ290,,1000),0)+$FQ290,"")</f>
        <v/>
      </c>
      <c r="FR291" s="17" t="str">
        <f t="shared" ca="1" si="506"/>
        <v/>
      </c>
      <c r="FS291" s="17" t="str">
        <f t="shared" ca="1" si="507"/>
        <v/>
      </c>
      <c r="FT291" s="17" t="str">
        <f t="shared" ca="1" si="508"/>
        <v/>
      </c>
      <c r="FU291" s="17" t="str">
        <f t="shared" ca="1" si="509"/>
        <v/>
      </c>
      <c r="FV291" s="17" t="str">
        <f t="shared" ca="1" si="510"/>
        <v/>
      </c>
      <c r="FW291" s="17" t="str">
        <f t="shared" ca="1" si="511"/>
        <v/>
      </c>
      <c r="FX291" s="17" t="str">
        <f t="shared" ca="1" si="512"/>
        <v/>
      </c>
      <c r="FY291" s="17" t="str">
        <f t="shared" ca="1" si="513"/>
        <v/>
      </c>
      <c r="FZ291" s="17" t="str">
        <f t="shared" ca="1" si="514"/>
        <v/>
      </c>
      <c r="GA291" s="17" t="str">
        <f t="shared" ca="1" si="515"/>
        <v/>
      </c>
      <c r="GB291" s="17" t="str">
        <f t="shared" ca="1" si="516"/>
        <v/>
      </c>
      <c r="GC291" s="17" t="str">
        <f t="shared" ca="1" si="517"/>
        <v/>
      </c>
      <c r="GD291" s="17" t="str">
        <f t="shared" ca="1" si="518"/>
        <v/>
      </c>
      <c r="GE291" s="17" t="str">
        <f t="shared" ca="1" si="519"/>
        <v/>
      </c>
      <c r="GF291" s="17" t="str">
        <f t="shared" ca="1" si="520"/>
        <v/>
      </c>
      <c r="GG291" s="17" t="str">
        <f t="shared" ca="1" si="521"/>
        <v/>
      </c>
      <c r="GH291" s="17" t="str">
        <f t="shared" ca="1" si="522"/>
        <v/>
      </c>
      <c r="GI291" s="17" t="str">
        <f t="shared" ca="1" si="523"/>
        <v/>
      </c>
      <c r="GJ291" s="17" t="str">
        <f t="shared" ca="1" si="524"/>
        <v/>
      </c>
      <c r="GK291" s="17" t="str">
        <f t="shared" ca="1" si="525"/>
        <v/>
      </c>
      <c r="GL291" s="17" t="str">
        <f t="shared" ca="1" si="526"/>
        <v/>
      </c>
      <c r="GM291" s="17" t="str">
        <f t="shared" ca="1" si="527"/>
        <v/>
      </c>
      <c r="GN291" s="17" t="str">
        <f t="shared" ca="1" si="528"/>
        <v/>
      </c>
      <c r="GO291" s="17" t="str">
        <f t="shared" ca="1" si="529"/>
        <v/>
      </c>
      <c r="GP291" s="17" t="str">
        <f t="shared" ca="1" si="530"/>
        <v/>
      </c>
      <c r="GQ291" s="17" t="str">
        <f t="shared" ca="1" si="531"/>
        <v/>
      </c>
      <c r="GR291" s="17" t="str">
        <f t="shared" ca="1" si="532"/>
        <v/>
      </c>
      <c r="GS291" s="17" t="str">
        <f t="shared" ca="1" si="533"/>
        <v/>
      </c>
      <c r="GT291" s="17" t="str">
        <f t="shared" ca="1" si="534"/>
        <v/>
      </c>
      <c r="GU291" s="17" t="str">
        <f t="shared" ca="1" si="535"/>
        <v/>
      </c>
      <c r="GV291" s="17" t="str">
        <f t="shared" ca="1" si="536"/>
        <v/>
      </c>
      <c r="GW291" s="17" t="str">
        <f t="shared" ca="1" si="537"/>
        <v/>
      </c>
      <c r="GX291" s="17" t="str">
        <f t="shared" ca="1" si="538"/>
        <v/>
      </c>
      <c r="GY291" s="17" t="str">
        <f t="shared" ca="1" si="539"/>
        <v/>
      </c>
      <c r="GZ291" s="17" t="str">
        <f t="shared" ca="1" si="540"/>
        <v/>
      </c>
      <c r="HA291" s="17" t="str">
        <f t="shared" ca="1" si="541"/>
        <v/>
      </c>
      <c r="HB291" s="17" t="str">
        <f t="shared" ca="1" si="542"/>
        <v/>
      </c>
      <c r="HC291" s="17" t="str">
        <f t="shared" ca="1" si="543"/>
        <v/>
      </c>
      <c r="HD291" s="17" t="str">
        <f t="shared" ca="1" si="544"/>
        <v/>
      </c>
      <c r="HE291" s="17" t="str">
        <f t="shared" ca="1" si="545"/>
        <v/>
      </c>
      <c r="HF291" s="17" t="str">
        <f t="shared" ca="1" si="546"/>
        <v/>
      </c>
      <c r="HG291" s="17" t="str">
        <f t="shared" ca="1" si="547"/>
        <v/>
      </c>
      <c r="HH291" s="17" t="str">
        <f t="shared" ca="1" si="548"/>
        <v/>
      </c>
      <c r="HI291" s="17" t="str">
        <f t="shared" ca="1" si="549"/>
        <v/>
      </c>
      <c r="HJ291" s="17" t="str">
        <f t="shared" ca="1" si="550"/>
        <v/>
      </c>
      <c r="HK291" s="17" t="str">
        <f t="shared" ca="1" si="551"/>
        <v/>
      </c>
      <c r="HL291" s="17" t="str">
        <f t="shared" ca="1" si="552"/>
        <v/>
      </c>
      <c r="HM291" s="17" t="str">
        <f t="shared" ca="1" si="553"/>
        <v/>
      </c>
      <c r="HN291" s="17" t="str">
        <f t="shared" ca="1" si="554"/>
        <v/>
      </c>
      <c r="HO291" s="17" t="str">
        <f t="shared" ca="1" si="555"/>
        <v/>
      </c>
      <c r="HP291" s="17" t="str">
        <f t="shared" ca="1" si="556"/>
        <v/>
      </c>
      <c r="HQ291" s="17" t="str">
        <f t="shared" ca="1" si="557"/>
        <v/>
      </c>
      <c r="HR291" s="17" t="str">
        <f t="shared" ca="1" si="558"/>
        <v/>
      </c>
      <c r="HS291" s="17" t="str">
        <f t="shared" ca="1" si="559"/>
        <v/>
      </c>
      <c r="HT291" s="17" t="str">
        <f t="shared" ca="1" si="560"/>
        <v/>
      </c>
      <c r="HU291" s="17" t="str">
        <f t="shared" ca="1" si="561"/>
        <v/>
      </c>
      <c r="HV291" s="17" t="str">
        <f t="shared" ca="1" si="562"/>
        <v/>
      </c>
      <c r="HW291" s="17" t="str">
        <f t="shared" ca="1" si="563"/>
        <v/>
      </c>
      <c r="HX291" s="17" t="str">
        <f t="shared" ca="1" si="564"/>
        <v/>
      </c>
      <c r="HY291" s="17" t="str">
        <f t="shared" ca="1" si="565"/>
        <v/>
      </c>
      <c r="HZ291" s="17" t="str">
        <f t="shared" ca="1" si="566"/>
        <v/>
      </c>
      <c r="IA291" s="17" t="str">
        <f t="shared" ca="1" si="567"/>
        <v/>
      </c>
      <c r="IB291" s="17" t="str">
        <f t="shared" ca="1" si="568"/>
        <v/>
      </c>
      <c r="IC291" s="17" t="str">
        <f t="shared" ca="1" si="569"/>
        <v/>
      </c>
      <c r="ID291" s="17" t="str">
        <f t="shared" ca="1" si="570"/>
        <v/>
      </c>
      <c r="IE291" s="17" t="str">
        <f t="shared" ca="1" si="571"/>
        <v/>
      </c>
      <c r="IF291" s="17" t="str">
        <f t="shared" ca="1" si="572"/>
        <v/>
      </c>
      <c r="IG291" s="17" t="str">
        <f t="shared" ca="1" si="573"/>
        <v/>
      </c>
      <c r="IH291" s="17" t="str">
        <f t="shared" ca="1" si="574"/>
        <v/>
      </c>
      <c r="II291" s="17" t="str">
        <f t="shared" ca="1" si="575"/>
        <v/>
      </c>
      <c r="IJ291" s="17" t="str">
        <f t="shared" ca="1" si="576"/>
        <v/>
      </c>
      <c r="IK291" s="17" t="str">
        <f t="shared" ca="1" si="577"/>
        <v/>
      </c>
      <c r="IL291" s="17" t="str">
        <f t="shared" ca="1" si="578"/>
        <v/>
      </c>
      <c r="IM291" s="17" t="str">
        <f t="shared" ca="1" si="579"/>
        <v/>
      </c>
      <c r="IN291" s="17" t="str">
        <f t="shared" ca="1" si="580"/>
        <v/>
      </c>
      <c r="IO291" s="17" t="str">
        <f t="shared" ca="1" si="581"/>
        <v/>
      </c>
      <c r="IP291" s="17" t="str">
        <f t="shared" ca="1" si="582"/>
        <v/>
      </c>
      <c r="IQ291" s="17" t="str">
        <f t="shared" ca="1" si="583"/>
        <v/>
      </c>
      <c r="IR291" s="17" t="str">
        <f t="shared" ca="1" si="584"/>
        <v/>
      </c>
      <c r="IS291" s="17" t="str">
        <f t="shared" ca="1" si="585"/>
        <v/>
      </c>
      <c r="IT291" s="17" t="str">
        <f t="shared" ca="1" si="586"/>
        <v/>
      </c>
      <c r="IU291" s="17" t="str">
        <f t="shared" ca="1" si="587"/>
        <v/>
      </c>
      <c r="IV291" s="17" t="str">
        <f t="shared" ca="1" si="588"/>
        <v/>
      </c>
      <c r="IW291" s="17" t="str">
        <f t="shared" ca="1" si="589"/>
        <v/>
      </c>
      <c r="IX291" s="17" t="str">
        <f t="shared" ca="1" si="590"/>
        <v/>
      </c>
      <c r="IY291" s="17" t="str">
        <f t="shared" ca="1" si="591"/>
        <v/>
      </c>
      <c r="IZ291" s="17" t="str">
        <f t="shared" ca="1" si="592"/>
        <v/>
      </c>
      <c r="JA291" s="17" t="str">
        <f t="shared" ca="1" si="593"/>
        <v/>
      </c>
      <c r="JB291" s="17" t="str">
        <f t="shared" ca="1" si="594"/>
        <v/>
      </c>
      <c r="JC291" s="17" t="str">
        <f t="shared" ca="1" si="595"/>
        <v/>
      </c>
      <c r="JD291" s="17" t="str">
        <f t="shared" ca="1" si="596"/>
        <v/>
      </c>
      <c r="JE291" s="17" t="str">
        <f t="shared" ca="1" si="597"/>
        <v/>
      </c>
      <c r="JF291" s="17" t="str">
        <f t="shared" ca="1" si="598"/>
        <v/>
      </c>
      <c r="JG291" s="17" t="str">
        <f t="shared" ca="1" si="599"/>
        <v/>
      </c>
      <c r="JH291" s="17" t="str">
        <f t="shared" ca="1" si="600"/>
        <v/>
      </c>
      <c r="JI291" s="17" t="str">
        <f t="shared" ca="1" si="601"/>
        <v/>
      </c>
      <c r="JJ291" s="17" t="str">
        <f t="shared" ca="1" si="602"/>
        <v/>
      </c>
      <c r="JK291" s="17" t="str">
        <f t="shared" ca="1" si="603"/>
        <v/>
      </c>
      <c r="JL291" s="17" t="str">
        <f t="shared" ca="1" si="604"/>
        <v/>
      </c>
      <c r="JM291" s="17" t="str">
        <f t="shared" ca="1" si="605"/>
        <v/>
      </c>
    </row>
    <row r="292" spans="1:273">
      <c r="A292" s="17" t="str">
        <f t="shared" si="606"/>
        <v>\\\0</v>
      </c>
      <c r="B292" s="17" t="str">
        <f t="shared" si="607"/>
        <v>\\\0</v>
      </c>
      <c r="C292" s="17" t="str">
        <f t="shared" si="608"/>
        <v>\\\0</v>
      </c>
      <c r="D292" s="17" t="str">
        <f t="shared" si="609"/>
        <v>\\\0</v>
      </c>
      <c r="E292" s="17" t="str">
        <f t="shared" si="610"/>
        <v>\\\0</v>
      </c>
      <c r="F292" s="17" t="str">
        <f t="shared" si="611"/>
        <v>\\\0</v>
      </c>
      <c r="G292" s="17" t="str">
        <f t="shared" si="612"/>
        <v>\\\0</v>
      </c>
      <c r="H292" s="17" t="str">
        <f t="shared" si="613"/>
        <v>\\\0</v>
      </c>
      <c r="I292" s="17" t="str">
        <f t="shared" si="614"/>
        <v>\\\0</v>
      </c>
      <c r="J292" s="17" t="str">
        <f t="shared" si="615"/>
        <v>\\\0</v>
      </c>
      <c r="K292" s="17" t="str">
        <f t="shared" si="616"/>
        <v>\\\0</v>
      </c>
      <c r="L292" s="17" t="str">
        <f t="shared" si="617"/>
        <v>\\\0</v>
      </c>
      <c r="M292" s="17" t="str">
        <f t="shared" si="618"/>
        <v>\\\0</v>
      </c>
      <c r="N292" s="17" t="str">
        <f t="shared" si="619"/>
        <v>\\\0</v>
      </c>
      <c r="O292" s="17" t="str">
        <f t="shared" si="620"/>
        <v>\\\0</v>
      </c>
      <c r="P292" s="17" t="str">
        <f t="shared" si="621"/>
        <v>\\\0</v>
      </c>
      <c r="R292" s="17" t="str">
        <f t="shared" si="622"/>
        <v>\\</v>
      </c>
      <c r="S292" s="38"/>
      <c r="T292" s="39"/>
      <c r="U292" s="31"/>
      <c r="V292" s="32"/>
      <c r="W292" s="36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35"/>
      <c r="DS292" s="287"/>
      <c r="DT292" s="36"/>
      <c r="DU292" s="37"/>
      <c r="DV292" s="28">
        <f>IF(AND($S292='자료입력 및 결과표시'!$B$6,COUNTIF($W292:$DR292,'자료입력 및 결과표시'!$C$6)&gt;=1),IF(OR('자료입력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DW292" s="28">
        <f>IF(AND($S292='자료입력 및 결과표시'!$B$7,COUNTIF($W292:$DR292,'자료입력 및 결과표시'!$C$7)&gt;=1),IF(OR('자료입력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DX292" s="28">
        <f>IF(AND($S292='자료입력 및 결과표시'!$B$8,COUNTIF($W292:$DR292,'자료입력 및 결과표시'!$C$8)&gt;=1),IF(OR('자료입력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DY292" s="28">
        <f>IF(AND($S292='자료입력 및 결과표시'!$B$9,COUNTIF($W292:$DR292,'자료입력 및 결과표시'!$C$9)&gt;=1),IF(OR('자료입력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DZ292" s="28">
        <f>IF(AND($S292='자료입력 및 결과표시'!$B$10,COUNTIF($W292:$DR292,'자료입력 및 결과표시'!$C$10)&gt;=1),IF(OR('자료입력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A292" s="28">
        <f>IF(AND($S292='자료입력 및 결과표시'!$B$11,COUNTIF($W292:$DR292,'자료입력 및 결과표시'!$C$11)&gt;=1),IF(OR('자료입력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B292" s="28">
        <f>IF(AND($S292='자료입력 및 결과표시'!$B$12,COUNTIF($W292:$DR292,'자료입력 및 결과표시'!$C$12)&gt;=1),IF(OR('자료입력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C292" s="28">
        <f>IF(AND($S292='자료입력 및 결과표시'!$B$13,COUNTIF($W292:$DR292,'자료입력 및 결과표시'!$C$13)&gt;=1),IF(OR('자료입력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D292" s="28">
        <f>IF(AND($S292='자료입력 및 결과표시'!$B$14,COUNTIF($W292:$DR292,'자료입력 및 결과표시'!$C$14)&gt;=1),IF(OR('자료입력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E292" s="28">
        <f>IF(AND($S292='자료입력 및 결과표시'!$B$15,COUNTIF($W292:$DR292,'자료입력 및 결과표시'!$C$15)&gt;=1),IF(OR('자료입력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F292" s="28">
        <f>IF(AND($S292='자료입력 및 결과표시'!$B$16,COUNTIF($W292:$DR292,'자료입력 및 결과표시'!$C$16)&gt;=1),IF(OR('자료입력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G292" s="28">
        <f>IF(AND($S292='자료입력 및 결과표시'!$B$17,COUNTIF($W292:$DR292,'자료입력 및 결과표시'!$C$17)&gt;=1),IF(OR('자료입력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H292" s="28">
        <f>IF(AND($S292='자료입력 및 결과표시'!$B$18,COUNTIF($W292:$DR292,'자료입력 및 결과표시'!$C$18)&gt;=1),IF(OR('자료입력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I292" s="28">
        <f>IF(AND($S292='자료입력 및 결과표시'!$B$19,COUNTIF($W292:$DR292,'자료입력 및 결과표시'!$C$19)&gt;=1),IF(OR('자료입력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J292" s="28">
        <f>IF(AND($S292='자료입력 및 결과표시'!$B$20,COUNTIF($W292:$DR292,'자료입력 및 결과표시'!$C$20)&gt;=1),IF(OR('자료입력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K292" s="28">
        <f>IF(AND($S292='자료입력 및 결과표시'!$B$21,COUNTIF($W292:$DR292,'자료입력 및 결과표시'!$C$21)&gt;=1),IF(OR('자료입력 및 결과표시'!$B$4+90&gt;=$V292,'자료입력 및 결과표시'!$B$4&lt;$U292),0,IF($V292-'자료입력 및 결과표시'!$B$4-90&gt;='자료입력 및 결과표시'!$E$4,'자료입력 및 결과표시'!$E$4,$V292-'자료입력 및 결과표시'!$B$4-90)),0)</f>
        <v>0</v>
      </c>
      <c r="EL292" s="17">
        <f>IF(AND(S292='자료입력 및 결과표시'!$B$6,COUNTIF('업무중복도(데이터 입력)'!$W292:$DR292,'자료입력 및 결과표시'!$C$6)&gt;=1),1,0)</f>
        <v>0</v>
      </c>
      <c r="EM292" s="17">
        <f>IF(AND(S292='자료입력 및 결과표시'!$B$7,COUNTIF('업무중복도(데이터 입력)'!$W292:$DR292,'자료입력 및 결과표시'!$C$7)&gt;=1),2,0)</f>
        <v>0</v>
      </c>
      <c r="EN292" s="17">
        <f>IF(AND(S292='자료입력 및 결과표시'!$B$8,COUNTIF('업무중복도(데이터 입력)'!$W292:$DR292,'자료입력 및 결과표시'!$C$8)&gt;=1),3,0)</f>
        <v>0</v>
      </c>
      <c r="EO292" s="17">
        <f>IF(AND(S292='자료입력 및 결과표시'!$B$9,COUNTIF('업무중복도(데이터 입력)'!$W292:$DR292,'자료입력 및 결과표시'!$C$9)&gt;=1),4,0)</f>
        <v>0</v>
      </c>
      <c r="EP292" s="17">
        <f>IF(AND(S292='자료입력 및 결과표시'!$B$10,COUNTIF('업무중복도(데이터 입력)'!$W292:$DR292,'자료입력 및 결과표시'!$C$10)&gt;=1),5,0)</f>
        <v>0</v>
      </c>
      <c r="EQ292" s="17">
        <f>IF(AND(S292='자료입력 및 결과표시'!$B$11,COUNTIF('업무중복도(데이터 입력)'!$W292:$DR292,'자료입력 및 결과표시'!$C$11)&gt;=1),6,0)</f>
        <v>0</v>
      </c>
      <c r="ER292" s="17">
        <f>IF(AND(S292='자료입력 및 결과표시'!$B$12,COUNTIF('업무중복도(데이터 입력)'!$W292:$DR292,'자료입력 및 결과표시'!$C$12)&gt;=1),7,0)</f>
        <v>0</v>
      </c>
      <c r="ES292" s="17">
        <f>IF(AND(S292='자료입력 및 결과표시'!$B$13,COUNTIF('업무중복도(데이터 입력)'!$W292:$DR292,'자료입력 및 결과표시'!$C$13)&gt;=1),8,0)</f>
        <v>0</v>
      </c>
      <c r="ET292" s="17">
        <f>IF(AND(S292='자료입력 및 결과표시'!$B$14,COUNTIF('업무중복도(데이터 입력)'!$W292:$DR292,'자료입력 및 결과표시'!$C$14)&gt;=1),9,0)</f>
        <v>0</v>
      </c>
      <c r="EU292" s="17">
        <f>IF(AND(S292='자료입력 및 결과표시'!$B$15,COUNTIF('업무중복도(데이터 입력)'!$W292:$DR292,'자료입력 및 결과표시'!$C$15)&gt;=1),10,0)</f>
        <v>0</v>
      </c>
      <c r="EV292" s="17">
        <f>IF(AND(S292='자료입력 및 결과표시'!$B$16,COUNTIF('업무중복도(데이터 입력)'!$W292:$DR292,'자료입력 및 결과표시'!$C$16)&gt;=1),11,0)</f>
        <v>0</v>
      </c>
      <c r="EW292" s="17">
        <f>IF(AND(S292='자료입력 및 결과표시'!$B$17,COUNTIF('업무중복도(데이터 입력)'!$W292:$DR292,'자료입력 및 결과표시'!$C$17)&gt;=1),12,0)</f>
        <v>0</v>
      </c>
      <c r="EX292" s="17">
        <f>IF(AND(S292='자료입력 및 결과표시'!$B$18,COUNTIF('업무중복도(데이터 입력)'!$W292:$DR292,'자료입력 및 결과표시'!$C$18)&gt;=1),13,0)</f>
        <v>0</v>
      </c>
      <c r="EY292" s="17">
        <f>IF(AND(S292='자료입력 및 결과표시'!$B$19,COUNTIF('업무중복도(데이터 입력)'!$W292:$DR292,'자료입력 및 결과표시'!$C$19)&gt;=1),14,0)</f>
        <v>0</v>
      </c>
      <c r="EZ292" s="17">
        <f>IF(AND(S292='자료입력 및 결과표시'!$B$20,COUNTIF('업무중복도(데이터 입력)'!$W292:$DR292,'자료입력 및 결과표시'!$C$20)&gt;=1),15,0)</f>
        <v>0</v>
      </c>
      <c r="FA292" s="17">
        <f>IF(AND(S292='자료입력 및 결과표시'!$B$21,COUNTIF('업무중복도(데이터 입력)'!$W292:$DR292,'자료입력 및 결과표시'!$C$21)&gt;=1),16,0)</f>
        <v>0</v>
      </c>
      <c r="FD292" s="270" t="str">
        <f ca="1">IFERROR(MATCH('자료입력 및 결과표시'!$C$62,OFFSET($R$3,$FD291,,1000),0)+$FD291,"")</f>
        <v/>
      </c>
      <c r="FE292" s="271" t="str">
        <f t="shared" ca="1" si="623"/>
        <v/>
      </c>
      <c r="FK292" s="17">
        <f t="shared" si="624"/>
        <v>0</v>
      </c>
      <c r="FO292"/>
      <c r="FP292" s="17" t="str">
        <f t="shared" ca="1" si="625"/>
        <v/>
      </c>
      <c r="FQ292" s="270" t="str">
        <f ca="1">IFERROR(MATCH('자료입력 및 결과표시'!$C$62,OFFSET($R$3,$FQ291,,1000),0)+$FQ291,"")</f>
        <v/>
      </c>
      <c r="FR292" s="17" t="str">
        <f t="shared" ca="1" si="506"/>
        <v/>
      </c>
      <c r="FS292" s="17" t="str">
        <f t="shared" ca="1" si="507"/>
        <v/>
      </c>
      <c r="FT292" s="17" t="str">
        <f t="shared" ca="1" si="508"/>
        <v/>
      </c>
      <c r="FU292" s="17" t="str">
        <f t="shared" ca="1" si="509"/>
        <v/>
      </c>
      <c r="FV292" s="17" t="str">
        <f t="shared" ca="1" si="510"/>
        <v/>
      </c>
      <c r="FW292" s="17" t="str">
        <f t="shared" ca="1" si="511"/>
        <v/>
      </c>
      <c r="FX292" s="17" t="str">
        <f t="shared" ca="1" si="512"/>
        <v/>
      </c>
      <c r="FY292" s="17" t="str">
        <f t="shared" ca="1" si="513"/>
        <v/>
      </c>
      <c r="FZ292" s="17" t="str">
        <f t="shared" ca="1" si="514"/>
        <v/>
      </c>
      <c r="GA292" s="17" t="str">
        <f t="shared" ca="1" si="515"/>
        <v/>
      </c>
      <c r="GB292" s="17" t="str">
        <f t="shared" ca="1" si="516"/>
        <v/>
      </c>
      <c r="GC292" s="17" t="str">
        <f t="shared" ca="1" si="517"/>
        <v/>
      </c>
      <c r="GD292" s="17" t="str">
        <f t="shared" ca="1" si="518"/>
        <v/>
      </c>
      <c r="GE292" s="17" t="str">
        <f t="shared" ca="1" si="519"/>
        <v/>
      </c>
      <c r="GF292" s="17" t="str">
        <f t="shared" ca="1" si="520"/>
        <v/>
      </c>
      <c r="GG292" s="17" t="str">
        <f t="shared" ca="1" si="521"/>
        <v/>
      </c>
      <c r="GH292" s="17" t="str">
        <f t="shared" ca="1" si="522"/>
        <v/>
      </c>
      <c r="GI292" s="17" t="str">
        <f t="shared" ca="1" si="523"/>
        <v/>
      </c>
      <c r="GJ292" s="17" t="str">
        <f t="shared" ca="1" si="524"/>
        <v/>
      </c>
      <c r="GK292" s="17" t="str">
        <f t="shared" ca="1" si="525"/>
        <v/>
      </c>
      <c r="GL292" s="17" t="str">
        <f t="shared" ca="1" si="526"/>
        <v/>
      </c>
      <c r="GM292" s="17" t="str">
        <f t="shared" ca="1" si="527"/>
        <v/>
      </c>
      <c r="GN292" s="17" t="str">
        <f t="shared" ca="1" si="528"/>
        <v/>
      </c>
      <c r="GO292" s="17" t="str">
        <f t="shared" ca="1" si="529"/>
        <v/>
      </c>
      <c r="GP292" s="17" t="str">
        <f t="shared" ca="1" si="530"/>
        <v/>
      </c>
      <c r="GQ292" s="17" t="str">
        <f t="shared" ca="1" si="531"/>
        <v/>
      </c>
      <c r="GR292" s="17" t="str">
        <f t="shared" ca="1" si="532"/>
        <v/>
      </c>
      <c r="GS292" s="17" t="str">
        <f t="shared" ca="1" si="533"/>
        <v/>
      </c>
      <c r="GT292" s="17" t="str">
        <f t="shared" ca="1" si="534"/>
        <v/>
      </c>
      <c r="GU292" s="17" t="str">
        <f t="shared" ca="1" si="535"/>
        <v/>
      </c>
      <c r="GV292" s="17" t="str">
        <f t="shared" ca="1" si="536"/>
        <v/>
      </c>
      <c r="GW292" s="17" t="str">
        <f t="shared" ca="1" si="537"/>
        <v/>
      </c>
      <c r="GX292" s="17" t="str">
        <f t="shared" ca="1" si="538"/>
        <v/>
      </c>
      <c r="GY292" s="17" t="str">
        <f t="shared" ca="1" si="539"/>
        <v/>
      </c>
      <c r="GZ292" s="17" t="str">
        <f t="shared" ca="1" si="540"/>
        <v/>
      </c>
      <c r="HA292" s="17" t="str">
        <f t="shared" ca="1" si="541"/>
        <v/>
      </c>
      <c r="HB292" s="17" t="str">
        <f t="shared" ca="1" si="542"/>
        <v/>
      </c>
      <c r="HC292" s="17" t="str">
        <f t="shared" ca="1" si="543"/>
        <v/>
      </c>
      <c r="HD292" s="17" t="str">
        <f t="shared" ca="1" si="544"/>
        <v/>
      </c>
      <c r="HE292" s="17" t="str">
        <f t="shared" ca="1" si="545"/>
        <v/>
      </c>
      <c r="HF292" s="17" t="str">
        <f t="shared" ca="1" si="546"/>
        <v/>
      </c>
      <c r="HG292" s="17" t="str">
        <f t="shared" ca="1" si="547"/>
        <v/>
      </c>
      <c r="HH292" s="17" t="str">
        <f t="shared" ca="1" si="548"/>
        <v/>
      </c>
      <c r="HI292" s="17" t="str">
        <f t="shared" ca="1" si="549"/>
        <v/>
      </c>
      <c r="HJ292" s="17" t="str">
        <f t="shared" ca="1" si="550"/>
        <v/>
      </c>
      <c r="HK292" s="17" t="str">
        <f t="shared" ca="1" si="551"/>
        <v/>
      </c>
      <c r="HL292" s="17" t="str">
        <f t="shared" ca="1" si="552"/>
        <v/>
      </c>
      <c r="HM292" s="17" t="str">
        <f t="shared" ca="1" si="553"/>
        <v/>
      </c>
      <c r="HN292" s="17" t="str">
        <f t="shared" ca="1" si="554"/>
        <v/>
      </c>
      <c r="HO292" s="17" t="str">
        <f t="shared" ca="1" si="555"/>
        <v/>
      </c>
      <c r="HP292" s="17" t="str">
        <f t="shared" ca="1" si="556"/>
        <v/>
      </c>
      <c r="HQ292" s="17" t="str">
        <f t="shared" ca="1" si="557"/>
        <v/>
      </c>
      <c r="HR292" s="17" t="str">
        <f t="shared" ca="1" si="558"/>
        <v/>
      </c>
      <c r="HS292" s="17" t="str">
        <f t="shared" ca="1" si="559"/>
        <v/>
      </c>
      <c r="HT292" s="17" t="str">
        <f t="shared" ca="1" si="560"/>
        <v/>
      </c>
      <c r="HU292" s="17" t="str">
        <f t="shared" ca="1" si="561"/>
        <v/>
      </c>
      <c r="HV292" s="17" t="str">
        <f t="shared" ca="1" si="562"/>
        <v/>
      </c>
      <c r="HW292" s="17" t="str">
        <f t="shared" ca="1" si="563"/>
        <v/>
      </c>
      <c r="HX292" s="17" t="str">
        <f t="shared" ca="1" si="564"/>
        <v/>
      </c>
      <c r="HY292" s="17" t="str">
        <f t="shared" ca="1" si="565"/>
        <v/>
      </c>
      <c r="HZ292" s="17" t="str">
        <f t="shared" ca="1" si="566"/>
        <v/>
      </c>
      <c r="IA292" s="17" t="str">
        <f t="shared" ca="1" si="567"/>
        <v/>
      </c>
      <c r="IB292" s="17" t="str">
        <f t="shared" ca="1" si="568"/>
        <v/>
      </c>
      <c r="IC292" s="17" t="str">
        <f t="shared" ca="1" si="569"/>
        <v/>
      </c>
      <c r="ID292" s="17" t="str">
        <f t="shared" ca="1" si="570"/>
        <v/>
      </c>
      <c r="IE292" s="17" t="str">
        <f t="shared" ca="1" si="571"/>
        <v/>
      </c>
      <c r="IF292" s="17" t="str">
        <f t="shared" ca="1" si="572"/>
        <v/>
      </c>
      <c r="IG292" s="17" t="str">
        <f t="shared" ca="1" si="573"/>
        <v/>
      </c>
      <c r="IH292" s="17" t="str">
        <f t="shared" ca="1" si="574"/>
        <v/>
      </c>
      <c r="II292" s="17" t="str">
        <f t="shared" ca="1" si="575"/>
        <v/>
      </c>
      <c r="IJ292" s="17" t="str">
        <f t="shared" ca="1" si="576"/>
        <v/>
      </c>
      <c r="IK292" s="17" t="str">
        <f t="shared" ca="1" si="577"/>
        <v/>
      </c>
      <c r="IL292" s="17" t="str">
        <f t="shared" ca="1" si="578"/>
        <v/>
      </c>
      <c r="IM292" s="17" t="str">
        <f t="shared" ca="1" si="579"/>
        <v/>
      </c>
      <c r="IN292" s="17" t="str">
        <f t="shared" ca="1" si="580"/>
        <v/>
      </c>
      <c r="IO292" s="17" t="str">
        <f t="shared" ca="1" si="581"/>
        <v/>
      </c>
      <c r="IP292" s="17" t="str">
        <f t="shared" ca="1" si="582"/>
        <v/>
      </c>
      <c r="IQ292" s="17" t="str">
        <f t="shared" ca="1" si="583"/>
        <v/>
      </c>
      <c r="IR292" s="17" t="str">
        <f t="shared" ca="1" si="584"/>
        <v/>
      </c>
      <c r="IS292" s="17" t="str">
        <f t="shared" ca="1" si="585"/>
        <v/>
      </c>
      <c r="IT292" s="17" t="str">
        <f t="shared" ca="1" si="586"/>
        <v/>
      </c>
      <c r="IU292" s="17" t="str">
        <f t="shared" ca="1" si="587"/>
        <v/>
      </c>
      <c r="IV292" s="17" t="str">
        <f t="shared" ca="1" si="588"/>
        <v/>
      </c>
      <c r="IW292" s="17" t="str">
        <f t="shared" ca="1" si="589"/>
        <v/>
      </c>
      <c r="IX292" s="17" t="str">
        <f t="shared" ca="1" si="590"/>
        <v/>
      </c>
      <c r="IY292" s="17" t="str">
        <f t="shared" ca="1" si="591"/>
        <v/>
      </c>
      <c r="IZ292" s="17" t="str">
        <f t="shared" ca="1" si="592"/>
        <v/>
      </c>
      <c r="JA292" s="17" t="str">
        <f t="shared" ca="1" si="593"/>
        <v/>
      </c>
      <c r="JB292" s="17" t="str">
        <f t="shared" ca="1" si="594"/>
        <v/>
      </c>
      <c r="JC292" s="17" t="str">
        <f t="shared" ca="1" si="595"/>
        <v/>
      </c>
      <c r="JD292" s="17" t="str">
        <f t="shared" ca="1" si="596"/>
        <v/>
      </c>
      <c r="JE292" s="17" t="str">
        <f t="shared" ca="1" si="597"/>
        <v/>
      </c>
      <c r="JF292" s="17" t="str">
        <f t="shared" ca="1" si="598"/>
        <v/>
      </c>
      <c r="JG292" s="17" t="str">
        <f t="shared" ca="1" si="599"/>
        <v/>
      </c>
      <c r="JH292" s="17" t="str">
        <f t="shared" ca="1" si="600"/>
        <v/>
      </c>
      <c r="JI292" s="17" t="str">
        <f t="shared" ca="1" si="601"/>
        <v/>
      </c>
      <c r="JJ292" s="17" t="str">
        <f t="shared" ca="1" si="602"/>
        <v/>
      </c>
      <c r="JK292" s="17" t="str">
        <f t="shared" ca="1" si="603"/>
        <v/>
      </c>
      <c r="JL292" s="17" t="str">
        <f t="shared" ca="1" si="604"/>
        <v/>
      </c>
      <c r="JM292" s="17" t="str">
        <f t="shared" ca="1" si="605"/>
        <v/>
      </c>
    </row>
    <row r="293" spans="1:273">
      <c r="A293" s="17" t="str">
        <f t="shared" si="606"/>
        <v>\\\0</v>
      </c>
      <c r="B293" s="17" t="str">
        <f t="shared" si="607"/>
        <v>\\\0</v>
      </c>
      <c r="C293" s="17" t="str">
        <f t="shared" si="608"/>
        <v>\\\0</v>
      </c>
      <c r="D293" s="17" t="str">
        <f t="shared" si="609"/>
        <v>\\\0</v>
      </c>
      <c r="E293" s="17" t="str">
        <f t="shared" si="610"/>
        <v>\\\0</v>
      </c>
      <c r="F293" s="17" t="str">
        <f t="shared" si="611"/>
        <v>\\\0</v>
      </c>
      <c r="G293" s="17" t="str">
        <f t="shared" si="612"/>
        <v>\\\0</v>
      </c>
      <c r="H293" s="17" t="str">
        <f t="shared" si="613"/>
        <v>\\\0</v>
      </c>
      <c r="I293" s="17" t="str">
        <f t="shared" si="614"/>
        <v>\\\0</v>
      </c>
      <c r="J293" s="17" t="str">
        <f t="shared" si="615"/>
        <v>\\\0</v>
      </c>
      <c r="K293" s="17" t="str">
        <f t="shared" si="616"/>
        <v>\\\0</v>
      </c>
      <c r="L293" s="17" t="str">
        <f t="shared" si="617"/>
        <v>\\\0</v>
      </c>
      <c r="M293" s="17" t="str">
        <f t="shared" si="618"/>
        <v>\\\0</v>
      </c>
      <c r="N293" s="17" t="str">
        <f t="shared" si="619"/>
        <v>\\\0</v>
      </c>
      <c r="O293" s="17" t="str">
        <f t="shared" si="620"/>
        <v>\\\0</v>
      </c>
      <c r="P293" s="17" t="str">
        <f t="shared" si="621"/>
        <v>\\\0</v>
      </c>
      <c r="R293" s="17" t="str">
        <f t="shared" si="622"/>
        <v>\\</v>
      </c>
      <c r="S293" s="38"/>
      <c r="T293" s="39"/>
      <c r="U293" s="31"/>
      <c r="V293" s="32"/>
      <c r="W293" s="36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35"/>
      <c r="DS293" s="287"/>
      <c r="DT293" s="36"/>
      <c r="DU293" s="37"/>
      <c r="DV293" s="28">
        <f>IF(AND($S293='자료입력 및 결과표시'!$B$6,COUNTIF($W293:$DR293,'자료입력 및 결과표시'!$C$6)&gt;=1),IF(OR('자료입력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DW293" s="28">
        <f>IF(AND($S293='자료입력 및 결과표시'!$B$7,COUNTIF($W293:$DR293,'자료입력 및 결과표시'!$C$7)&gt;=1),IF(OR('자료입력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DX293" s="28">
        <f>IF(AND($S293='자료입력 및 결과표시'!$B$8,COUNTIF($W293:$DR293,'자료입력 및 결과표시'!$C$8)&gt;=1),IF(OR('자료입력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DY293" s="28">
        <f>IF(AND($S293='자료입력 및 결과표시'!$B$9,COUNTIF($W293:$DR293,'자료입력 및 결과표시'!$C$9)&gt;=1),IF(OR('자료입력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DZ293" s="28">
        <f>IF(AND($S293='자료입력 및 결과표시'!$B$10,COUNTIF($W293:$DR293,'자료입력 및 결과표시'!$C$10)&gt;=1),IF(OR('자료입력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A293" s="28">
        <f>IF(AND($S293='자료입력 및 결과표시'!$B$11,COUNTIF($W293:$DR293,'자료입력 및 결과표시'!$C$11)&gt;=1),IF(OR('자료입력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B293" s="28">
        <f>IF(AND($S293='자료입력 및 결과표시'!$B$12,COUNTIF($W293:$DR293,'자료입력 및 결과표시'!$C$12)&gt;=1),IF(OR('자료입력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C293" s="28">
        <f>IF(AND($S293='자료입력 및 결과표시'!$B$13,COUNTIF($W293:$DR293,'자료입력 및 결과표시'!$C$13)&gt;=1),IF(OR('자료입력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D293" s="28">
        <f>IF(AND($S293='자료입력 및 결과표시'!$B$14,COUNTIF($W293:$DR293,'자료입력 및 결과표시'!$C$14)&gt;=1),IF(OR('자료입력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E293" s="28">
        <f>IF(AND($S293='자료입력 및 결과표시'!$B$15,COUNTIF($W293:$DR293,'자료입력 및 결과표시'!$C$15)&gt;=1),IF(OR('자료입력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F293" s="28">
        <f>IF(AND($S293='자료입력 및 결과표시'!$B$16,COUNTIF($W293:$DR293,'자료입력 및 결과표시'!$C$16)&gt;=1),IF(OR('자료입력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G293" s="28">
        <f>IF(AND($S293='자료입력 및 결과표시'!$B$17,COUNTIF($W293:$DR293,'자료입력 및 결과표시'!$C$17)&gt;=1),IF(OR('자료입력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H293" s="28">
        <f>IF(AND($S293='자료입력 및 결과표시'!$B$18,COUNTIF($W293:$DR293,'자료입력 및 결과표시'!$C$18)&gt;=1),IF(OR('자료입력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I293" s="28">
        <f>IF(AND($S293='자료입력 및 결과표시'!$B$19,COUNTIF($W293:$DR293,'자료입력 및 결과표시'!$C$19)&gt;=1),IF(OR('자료입력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J293" s="28">
        <f>IF(AND($S293='자료입력 및 결과표시'!$B$20,COUNTIF($W293:$DR293,'자료입력 및 결과표시'!$C$20)&gt;=1),IF(OR('자료입력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K293" s="28">
        <f>IF(AND($S293='자료입력 및 결과표시'!$B$21,COUNTIF($W293:$DR293,'자료입력 및 결과표시'!$C$21)&gt;=1),IF(OR('자료입력 및 결과표시'!$B$4+90&gt;=$V293,'자료입력 및 결과표시'!$B$4&lt;$U293),0,IF($V293-'자료입력 및 결과표시'!$B$4-90&gt;='자료입력 및 결과표시'!$E$4,'자료입력 및 결과표시'!$E$4,$V293-'자료입력 및 결과표시'!$B$4-90)),0)</f>
        <v>0</v>
      </c>
      <c r="EL293" s="17">
        <f>IF(AND(S293='자료입력 및 결과표시'!$B$6,COUNTIF('업무중복도(데이터 입력)'!$W293:$DR293,'자료입력 및 결과표시'!$C$6)&gt;=1),1,0)</f>
        <v>0</v>
      </c>
      <c r="EM293" s="17">
        <f>IF(AND(S293='자료입력 및 결과표시'!$B$7,COUNTIF('업무중복도(데이터 입력)'!$W293:$DR293,'자료입력 및 결과표시'!$C$7)&gt;=1),2,0)</f>
        <v>0</v>
      </c>
      <c r="EN293" s="17">
        <f>IF(AND(S293='자료입력 및 결과표시'!$B$8,COUNTIF('업무중복도(데이터 입력)'!$W293:$DR293,'자료입력 및 결과표시'!$C$8)&gt;=1),3,0)</f>
        <v>0</v>
      </c>
      <c r="EO293" s="17">
        <f>IF(AND(S293='자료입력 및 결과표시'!$B$9,COUNTIF('업무중복도(데이터 입력)'!$W293:$DR293,'자료입력 및 결과표시'!$C$9)&gt;=1),4,0)</f>
        <v>0</v>
      </c>
      <c r="EP293" s="17">
        <f>IF(AND(S293='자료입력 및 결과표시'!$B$10,COUNTIF('업무중복도(데이터 입력)'!$W293:$DR293,'자료입력 및 결과표시'!$C$10)&gt;=1),5,0)</f>
        <v>0</v>
      </c>
      <c r="EQ293" s="17">
        <f>IF(AND(S293='자료입력 및 결과표시'!$B$11,COUNTIF('업무중복도(데이터 입력)'!$W293:$DR293,'자료입력 및 결과표시'!$C$11)&gt;=1),6,0)</f>
        <v>0</v>
      </c>
      <c r="ER293" s="17">
        <f>IF(AND(S293='자료입력 및 결과표시'!$B$12,COUNTIF('업무중복도(데이터 입력)'!$W293:$DR293,'자료입력 및 결과표시'!$C$12)&gt;=1),7,0)</f>
        <v>0</v>
      </c>
      <c r="ES293" s="17">
        <f>IF(AND(S293='자료입력 및 결과표시'!$B$13,COUNTIF('업무중복도(데이터 입력)'!$W293:$DR293,'자료입력 및 결과표시'!$C$13)&gt;=1),8,0)</f>
        <v>0</v>
      </c>
      <c r="ET293" s="17">
        <f>IF(AND(S293='자료입력 및 결과표시'!$B$14,COUNTIF('업무중복도(데이터 입력)'!$W293:$DR293,'자료입력 및 결과표시'!$C$14)&gt;=1),9,0)</f>
        <v>0</v>
      </c>
      <c r="EU293" s="17">
        <f>IF(AND(S293='자료입력 및 결과표시'!$B$15,COUNTIF('업무중복도(데이터 입력)'!$W293:$DR293,'자료입력 및 결과표시'!$C$15)&gt;=1),10,0)</f>
        <v>0</v>
      </c>
      <c r="EV293" s="17">
        <f>IF(AND(S293='자료입력 및 결과표시'!$B$16,COUNTIF('업무중복도(데이터 입력)'!$W293:$DR293,'자료입력 및 결과표시'!$C$16)&gt;=1),11,0)</f>
        <v>0</v>
      </c>
      <c r="EW293" s="17">
        <f>IF(AND(S293='자료입력 및 결과표시'!$B$17,COUNTIF('업무중복도(데이터 입력)'!$W293:$DR293,'자료입력 및 결과표시'!$C$17)&gt;=1),12,0)</f>
        <v>0</v>
      </c>
      <c r="EX293" s="17">
        <f>IF(AND(S293='자료입력 및 결과표시'!$B$18,COUNTIF('업무중복도(데이터 입력)'!$W293:$DR293,'자료입력 및 결과표시'!$C$18)&gt;=1),13,0)</f>
        <v>0</v>
      </c>
      <c r="EY293" s="17">
        <f>IF(AND(S293='자료입력 및 결과표시'!$B$19,COUNTIF('업무중복도(데이터 입력)'!$W293:$DR293,'자료입력 및 결과표시'!$C$19)&gt;=1),14,0)</f>
        <v>0</v>
      </c>
      <c r="EZ293" s="17">
        <f>IF(AND(S293='자료입력 및 결과표시'!$B$20,COUNTIF('업무중복도(데이터 입력)'!$W293:$DR293,'자료입력 및 결과표시'!$C$20)&gt;=1),15,0)</f>
        <v>0</v>
      </c>
      <c r="FA293" s="17">
        <f>IF(AND(S293='자료입력 및 결과표시'!$B$21,COUNTIF('업무중복도(데이터 입력)'!$W293:$DR293,'자료입력 및 결과표시'!$C$21)&gt;=1),16,0)</f>
        <v>0</v>
      </c>
      <c r="FD293" s="270" t="str">
        <f ca="1">IFERROR(MATCH('자료입력 및 결과표시'!$C$62,OFFSET($R$3,$FD292,,1000),0)+$FD292,"")</f>
        <v/>
      </c>
      <c r="FE293" s="271" t="str">
        <f t="shared" ca="1" si="623"/>
        <v/>
      </c>
      <c r="FK293" s="17">
        <f t="shared" si="624"/>
        <v>0</v>
      </c>
      <c r="FO293"/>
      <c r="FP293" s="17" t="str">
        <f t="shared" ca="1" si="625"/>
        <v/>
      </c>
      <c r="FQ293" s="270" t="str">
        <f ca="1">IFERROR(MATCH('자료입력 및 결과표시'!$C$62,OFFSET($R$3,$FQ292,,1000),0)+$FQ292,"")</f>
        <v/>
      </c>
      <c r="FR293" s="17" t="str">
        <f t="shared" ref="FR293:FR300" ca="1" si="626">IFERROR(INDEX(W$3:W$1003,$FQ293),"")</f>
        <v/>
      </c>
      <c r="FS293" s="17" t="str">
        <f t="shared" ref="FS293:FS300" ca="1" si="627">IFERROR(INDEX(X$3:X$1003,$FQ293),"")</f>
        <v/>
      </c>
      <c r="FT293" s="17" t="str">
        <f t="shared" ref="FT293:FT300" ca="1" si="628">IFERROR(INDEX(Y$3:Y$1003,$FQ293),"")</f>
        <v/>
      </c>
      <c r="FU293" s="17" t="str">
        <f t="shared" ref="FU293:FU300" ca="1" si="629">IFERROR(INDEX(Z$3:Z$1003,$FQ293),"")</f>
        <v/>
      </c>
      <c r="FV293" s="17" t="str">
        <f t="shared" ref="FV293:FV300" ca="1" si="630">IFERROR(INDEX(AA$3:AA$1003,$FQ293),"")</f>
        <v/>
      </c>
      <c r="FW293" s="17" t="str">
        <f t="shared" ref="FW293:FW300" ca="1" si="631">IFERROR(INDEX(AB$3:AB$1003,$FQ293),"")</f>
        <v/>
      </c>
      <c r="FX293" s="17" t="str">
        <f t="shared" ref="FX293:FX300" ca="1" si="632">IFERROR(INDEX(AC$3:AC$1003,$FQ293),"")</f>
        <v/>
      </c>
      <c r="FY293" s="17" t="str">
        <f t="shared" ref="FY293:FY300" ca="1" si="633">IFERROR(INDEX(AD$3:AD$1003,$FQ293),"")</f>
        <v/>
      </c>
      <c r="FZ293" s="17" t="str">
        <f t="shared" ref="FZ293:FZ300" ca="1" si="634">IFERROR(INDEX(AE$3:AE$1003,$FQ293),"")</f>
        <v/>
      </c>
      <c r="GA293" s="17" t="str">
        <f t="shared" ref="GA293:GA300" ca="1" si="635">IFERROR(INDEX(AF$3:AF$1003,$FQ293),"")</f>
        <v/>
      </c>
      <c r="GB293" s="17" t="str">
        <f t="shared" ref="GB293:GB300" ca="1" si="636">IFERROR(INDEX(AG$3:AG$1003,$FQ293),"")</f>
        <v/>
      </c>
      <c r="GC293" s="17" t="str">
        <f t="shared" ref="GC293:GC300" ca="1" si="637">IFERROR(INDEX(AH$3:AH$1003,$FQ293),"")</f>
        <v/>
      </c>
      <c r="GD293" s="17" t="str">
        <f t="shared" ref="GD293:GD300" ca="1" si="638">IFERROR(INDEX(AI$3:AI$1003,$FQ293),"")</f>
        <v/>
      </c>
      <c r="GE293" s="17" t="str">
        <f t="shared" ref="GE293:GE300" ca="1" si="639">IFERROR(INDEX(AJ$3:AJ$1003,$FQ293),"")</f>
        <v/>
      </c>
      <c r="GF293" s="17" t="str">
        <f t="shared" ref="GF293:GF300" ca="1" si="640">IFERROR(INDEX(AK$3:AK$1003,$FQ293),"")</f>
        <v/>
      </c>
      <c r="GG293" s="17" t="str">
        <f t="shared" ref="GG293:GG300" ca="1" si="641">IFERROR(INDEX(AL$3:AL$1003,$FQ293),"")</f>
        <v/>
      </c>
      <c r="GH293" s="17" t="str">
        <f t="shared" ref="GH293:GH300" ca="1" si="642">IFERROR(INDEX(AM$3:AM$1003,$FQ293),"")</f>
        <v/>
      </c>
      <c r="GI293" s="17" t="str">
        <f t="shared" ref="GI293:GI300" ca="1" si="643">IFERROR(INDEX(AN$3:AN$1003,$FQ293),"")</f>
        <v/>
      </c>
      <c r="GJ293" s="17" t="str">
        <f t="shared" ref="GJ293:GJ300" ca="1" si="644">IFERROR(INDEX(AO$3:AO$1003,$FQ293),"")</f>
        <v/>
      </c>
      <c r="GK293" s="17" t="str">
        <f t="shared" ref="GK293:GK300" ca="1" si="645">IFERROR(INDEX(AP$3:AP$1003,$FQ293),"")</f>
        <v/>
      </c>
      <c r="GL293" s="17" t="str">
        <f t="shared" ref="GL293:GL300" ca="1" si="646">IFERROR(INDEX(AQ$3:AQ$1003,$FQ293),"")</f>
        <v/>
      </c>
      <c r="GM293" s="17" t="str">
        <f t="shared" ref="GM293:GM300" ca="1" si="647">IFERROR(INDEX(AR$3:AR$1003,$FQ293),"")</f>
        <v/>
      </c>
      <c r="GN293" s="17" t="str">
        <f t="shared" ref="GN293:GN300" ca="1" si="648">IFERROR(INDEX(AS$3:AS$1003,$FQ293),"")</f>
        <v/>
      </c>
      <c r="GO293" s="17" t="str">
        <f t="shared" ref="GO293:GO300" ca="1" si="649">IFERROR(INDEX(AT$3:AT$1003,$FQ293),"")</f>
        <v/>
      </c>
      <c r="GP293" s="17" t="str">
        <f t="shared" ref="GP293:GP300" ca="1" si="650">IFERROR(INDEX(AU$3:AU$1003,$FQ293),"")</f>
        <v/>
      </c>
      <c r="GQ293" s="17" t="str">
        <f t="shared" ref="GQ293:GQ300" ca="1" si="651">IFERROR(INDEX(AV$3:AV$1003,$FQ293),"")</f>
        <v/>
      </c>
      <c r="GR293" s="17" t="str">
        <f t="shared" ref="GR293:GR300" ca="1" si="652">IFERROR(INDEX(AW$3:AW$1003,$FQ293),"")</f>
        <v/>
      </c>
      <c r="GS293" s="17" t="str">
        <f t="shared" ref="GS293:GS300" ca="1" si="653">IFERROR(INDEX(AX$3:AX$1003,$FQ293),"")</f>
        <v/>
      </c>
      <c r="GT293" s="17" t="str">
        <f t="shared" ref="GT293:GT300" ca="1" si="654">IFERROR(INDEX(AY$3:AY$1003,$FQ293),"")</f>
        <v/>
      </c>
      <c r="GU293" s="17" t="str">
        <f t="shared" ref="GU293:GU300" ca="1" si="655">IFERROR(INDEX(AZ$3:AZ$1003,$FQ293),"")</f>
        <v/>
      </c>
      <c r="GV293" s="17" t="str">
        <f t="shared" ref="GV293:GV300" ca="1" si="656">IFERROR(INDEX(BA$3:BA$1003,$FQ293),"")</f>
        <v/>
      </c>
      <c r="GW293" s="17" t="str">
        <f t="shared" ref="GW293:GW300" ca="1" si="657">IFERROR(INDEX(BB$3:BB$1003,$FQ293),"")</f>
        <v/>
      </c>
      <c r="GX293" s="17" t="str">
        <f t="shared" ref="GX293:GX300" ca="1" si="658">IFERROR(INDEX(BC$3:BC$1003,$FQ293),"")</f>
        <v/>
      </c>
      <c r="GY293" s="17" t="str">
        <f t="shared" ref="GY293:GY300" ca="1" si="659">IFERROR(INDEX(BD$3:BD$1003,$FQ293),"")</f>
        <v/>
      </c>
      <c r="GZ293" s="17" t="str">
        <f t="shared" ref="GZ293:GZ300" ca="1" si="660">IFERROR(INDEX(BE$3:BE$1003,$FQ293),"")</f>
        <v/>
      </c>
      <c r="HA293" s="17" t="str">
        <f t="shared" ref="HA293:HA300" ca="1" si="661">IFERROR(INDEX(BF$3:BF$1003,$FQ293),"")</f>
        <v/>
      </c>
      <c r="HB293" s="17" t="str">
        <f t="shared" ref="HB293:HB300" ca="1" si="662">IFERROR(INDEX(BG$3:BG$1003,$FQ293),"")</f>
        <v/>
      </c>
      <c r="HC293" s="17" t="str">
        <f t="shared" ref="HC293:HC300" ca="1" si="663">IFERROR(INDEX(BH$3:BH$1003,$FQ293),"")</f>
        <v/>
      </c>
      <c r="HD293" s="17" t="str">
        <f t="shared" ref="HD293:HD300" ca="1" si="664">IFERROR(INDEX(BI$3:BI$1003,$FQ293),"")</f>
        <v/>
      </c>
      <c r="HE293" s="17" t="str">
        <f t="shared" ref="HE293:HE300" ca="1" si="665">IFERROR(INDEX(BJ$3:BJ$1003,$FQ293),"")</f>
        <v/>
      </c>
      <c r="HF293" s="17" t="str">
        <f t="shared" ref="HF293:HF300" ca="1" si="666">IFERROR(INDEX(BK$3:BK$1003,$FQ293),"")</f>
        <v/>
      </c>
      <c r="HG293" s="17" t="str">
        <f t="shared" ref="HG293:HG300" ca="1" si="667">IFERROR(INDEX(BL$3:BL$1003,$FQ293),"")</f>
        <v/>
      </c>
      <c r="HH293" s="17" t="str">
        <f t="shared" ref="HH293:HH300" ca="1" si="668">IFERROR(INDEX(BM$3:BM$1003,$FQ293),"")</f>
        <v/>
      </c>
      <c r="HI293" s="17" t="str">
        <f t="shared" ref="HI293:HI300" ca="1" si="669">IFERROR(INDEX(BN$3:BN$1003,$FQ293),"")</f>
        <v/>
      </c>
      <c r="HJ293" s="17" t="str">
        <f t="shared" ref="HJ293:HJ300" ca="1" si="670">IFERROR(INDEX(BO$3:BO$1003,$FQ293),"")</f>
        <v/>
      </c>
      <c r="HK293" s="17" t="str">
        <f t="shared" ref="HK293:HK300" ca="1" si="671">IFERROR(INDEX(BP$3:BP$1003,$FQ293),"")</f>
        <v/>
      </c>
      <c r="HL293" s="17" t="str">
        <f t="shared" ref="HL293:HL300" ca="1" si="672">IFERROR(INDEX(BQ$3:BQ$1003,$FQ293),"")</f>
        <v/>
      </c>
      <c r="HM293" s="17" t="str">
        <f t="shared" ref="HM293:HM300" ca="1" si="673">IFERROR(INDEX(BR$3:BR$1003,$FQ293),"")</f>
        <v/>
      </c>
      <c r="HN293" s="17" t="str">
        <f t="shared" ref="HN293:HN300" ca="1" si="674">IFERROR(INDEX(BS$3:BS$1003,$FQ293),"")</f>
        <v/>
      </c>
      <c r="HO293" s="17" t="str">
        <f t="shared" ref="HO293:HO300" ca="1" si="675">IFERROR(INDEX(BT$3:BT$1003,$FQ293),"")</f>
        <v/>
      </c>
      <c r="HP293" s="17" t="str">
        <f t="shared" ref="HP293:HP300" ca="1" si="676">IFERROR(INDEX(BU$3:BU$1003,$FQ293),"")</f>
        <v/>
      </c>
      <c r="HQ293" s="17" t="str">
        <f t="shared" ref="HQ293:HQ300" ca="1" si="677">IFERROR(INDEX(BV$3:BV$1003,$FQ293),"")</f>
        <v/>
      </c>
      <c r="HR293" s="17" t="str">
        <f t="shared" ref="HR293:HR300" ca="1" si="678">IFERROR(INDEX(BW$3:BW$1003,$FQ293),"")</f>
        <v/>
      </c>
      <c r="HS293" s="17" t="str">
        <f t="shared" ref="HS293:HS300" ca="1" si="679">IFERROR(INDEX(BX$3:BX$1003,$FQ293),"")</f>
        <v/>
      </c>
      <c r="HT293" s="17" t="str">
        <f t="shared" ref="HT293:HT300" ca="1" si="680">IFERROR(INDEX(BY$3:BY$1003,$FQ293),"")</f>
        <v/>
      </c>
      <c r="HU293" s="17" t="str">
        <f t="shared" ref="HU293:HU300" ca="1" si="681">IFERROR(INDEX(BZ$3:BZ$1003,$FQ293),"")</f>
        <v/>
      </c>
      <c r="HV293" s="17" t="str">
        <f t="shared" ref="HV293:HV300" ca="1" si="682">IFERROR(INDEX(CA$3:CA$1003,$FQ293),"")</f>
        <v/>
      </c>
      <c r="HW293" s="17" t="str">
        <f t="shared" ref="HW293:HW300" ca="1" si="683">IFERROR(INDEX(CB$3:CB$1003,$FQ293),"")</f>
        <v/>
      </c>
      <c r="HX293" s="17" t="str">
        <f t="shared" ref="HX293:HX300" ca="1" si="684">IFERROR(INDEX(CC$3:CC$1003,$FQ293),"")</f>
        <v/>
      </c>
      <c r="HY293" s="17" t="str">
        <f t="shared" ref="HY293:HY300" ca="1" si="685">IFERROR(INDEX(CD$3:CD$1003,$FQ293),"")</f>
        <v/>
      </c>
      <c r="HZ293" s="17" t="str">
        <f t="shared" ref="HZ293:HZ300" ca="1" si="686">IFERROR(INDEX(CE$3:CE$1003,$FQ293),"")</f>
        <v/>
      </c>
      <c r="IA293" s="17" t="str">
        <f t="shared" ref="IA293:IA300" ca="1" si="687">IFERROR(INDEX(CF$3:CF$1003,$FQ293),"")</f>
        <v/>
      </c>
      <c r="IB293" s="17" t="str">
        <f t="shared" ref="IB293:IB300" ca="1" si="688">IFERROR(INDEX(CG$3:CG$1003,$FQ293),"")</f>
        <v/>
      </c>
      <c r="IC293" s="17" t="str">
        <f t="shared" ref="IC293:IC300" ca="1" si="689">IFERROR(INDEX(CH$3:CH$1003,$FQ293),"")</f>
        <v/>
      </c>
      <c r="ID293" s="17" t="str">
        <f t="shared" ref="ID293:ID300" ca="1" si="690">IFERROR(INDEX(CI$3:CI$1003,$FQ293),"")</f>
        <v/>
      </c>
      <c r="IE293" s="17" t="str">
        <f t="shared" ref="IE293:IE300" ca="1" si="691">IFERROR(INDEX(CJ$3:CJ$1003,$FQ293),"")</f>
        <v/>
      </c>
      <c r="IF293" s="17" t="str">
        <f t="shared" ref="IF293:IF300" ca="1" si="692">IFERROR(INDEX(CK$3:CK$1003,$FQ293),"")</f>
        <v/>
      </c>
      <c r="IG293" s="17" t="str">
        <f t="shared" ref="IG293:IG300" ca="1" si="693">IFERROR(INDEX(CL$3:CL$1003,$FQ293),"")</f>
        <v/>
      </c>
      <c r="IH293" s="17" t="str">
        <f t="shared" ref="IH293:IH300" ca="1" si="694">IFERROR(INDEX(CM$3:CM$1003,$FQ293),"")</f>
        <v/>
      </c>
      <c r="II293" s="17" t="str">
        <f t="shared" ref="II293:II300" ca="1" si="695">IFERROR(INDEX(CN$3:CN$1003,$FQ293),"")</f>
        <v/>
      </c>
      <c r="IJ293" s="17" t="str">
        <f t="shared" ref="IJ293:IJ300" ca="1" si="696">IFERROR(INDEX(CO$3:CO$1003,$FQ293),"")</f>
        <v/>
      </c>
      <c r="IK293" s="17" t="str">
        <f t="shared" ref="IK293:IK300" ca="1" si="697">IFERROR(INDEX(CP$3:CP$1003,$FQ293),"")</f>
        <v/>
      </c>
      <c r="IL293" s="17" t="str">
        <f t="shared" ref="IL293:IL300" ca="1" si="698">IFERROR(INDEX(CQ$3:CQ$1003,$FQ293),"")</f>
        <v/>
      </c>
      <c r="IM293" s="17" t="str">
        <f t="shared" ref="IM293:IM300" ca="1" si="699">IFERROR(INDEX(CR$3:CR$1003,$FQ293),"")</f>
        <v/>
      </c>
      <c r="IN293" s="17" t="str">
        <f t="shared" ref="IN293:IN300" ca="1" si="700">IFERROR(INDEX(CS$3:CS$1003,$FQ293),"")</f>
        <v/>
      </c>
      <c r="IO293" s="17" t="str">
        <f t="shared" ref="IO293:IO300" ca="1" si="701">IFERROR(INDEX(CT$3:CT$1003,$FQ293),"")</f>
        <v/>
      </c>
      <c r="IP293" s="17" t="str">
        <f t="shared" ref="IP293:IP300" ca="1" si="702">IFERROR(INDEX(CU$3:CU$1003,$FQ293),"")</f>
        <v/>
      </c>
      <c r="IQ293" s="17" t="str">
        <f t="shared" ref="IQ293:IQ300" ca="1" si="703">IFERROR(INDEX(CV$3:CV$1003,$FQ293),"")</f>
        <v/>
      </c>
      <c r="IR293" s="17" t="str">
        <f t="shared" ref="IR293:IR300" ca="1" si="704">IFERROR(INDEX(CW$3:CW$1003,$FQ293),"")</f>
        <v/>
      </c>
      <c r="IS293" s="17" t="str">
        <f t="shared" ref="IS293:IS300" ca="1" si="705">IFERROR(INDEX(CX$3:CX$1003,$FQ293),"")</f>
        <v/>
      </c>
      <c r="IT293" s="17" t="str">
        <f t="shared" ref="IT293:IT300" ca="1" si="706">IFERROR(INDEX(CY$3:CY$1003,$FQ293),"")</f>
        <v/>
      </c>
      <c r="IU293" s="17" t="str">
        <f t="shared" ref="IU293:IU300" ca="1" si="707">IFERROR(INDEX(CZ$3:CZ$1003,$FQ293),"")</f>
        <v/>
      </c>
      <c r="IV293" s="17" t="str">
        <f t="shared" ref="IV293:IV300" ca="1" si="708">IFERROR(INDEX(DA$3:DA$1003,$FQ293),"")</f>
        <v/>
      </c>
      <c r="IW293" s="17" t="str">
        <f t="shared" ref="IW293:IW300" ca="1" si="709">IFERROR(INDEX(DB$3:DB$1003,$FQ293),"")</f>
        <v/>
      </c>
      <c r="IX293" s="17" t="str">
        <f t="shared" ref="IX293:IX300" ca="1" si="710">IFERROR(INDEX(DC$3:DC$1003,$FQ293),"")</f>
        <v/>
      </c>
      <c r="IY293" s="17" t="str">
        <f t="shared" ref="IY293:IY300" ca="1" si="711">IFERROR(INDEX(DD$3:DD$1003,$FQ293),"")</f>
        <v/>
      </c>
      <c r="IZ293" s="17" t="str">
        <f t="shared" ref="IZ293:IZ300" ca="1" si="712">IFERROR(INDEX(DE$3:DE$1003,$FQ293),"")</f>
        <v/>
      </c>
      <c r="JA293" s="17" t="str">
        <f t="shared" ref="JA293:JA300" ca="1" si="713">IFERROR(INDEX(DF$3:DF$1003,$FQ293),"")</f>
        <v/>
      </c>
      <c r="JB293" s="17" t="str">
        <f t="shared" ref="JB293:JB300" ca="1" si="714">IFERROR(INDEX(DG$3:DG$1003,$FQ293),"")</f>
        <v/>
      </c>
      <c r="JC293" s="17" t="str">
        <f t="shared" ref="JC293:JC300" ca="1" si="715">IFERROR(INDEX(DH$3:DH$1003,$FQ293),"")</f>
        <v/>
      </c>
      <c r="JD293" s="17" t="str">
        <f t="shared" ref="JD293:JD300" ca="1" si="716">IFERROR(INDEX(DI$3:DI$1003,$FQ293),"")</f>
        <v/>
      </c>
      <c r="JE293" s="17" t="str">
        <f t="shared" ref="JE293:JE300" ca="1" si="717">IFERROR(INDEX(DJ$3:DJ$1003,$FQ293),"")</f>
        <v/>
      </c>
      <c r="JF293" s="17" t="str">
        <f t="shared" ref="JF293:JF300" ca="1" si="718">IFERROR(INDEX(DK$3:DK$1003,$FQ293),"")</f>
        <v/>
      </c>
      <c r="JG293" s="17" t="str">
        <f t="shared" ref="JG293:JG300" ca="1" si="719">IFERROR(INDEX(DL$3:DL$1003,$FQ293),"")</f>
        <v/>
      </c>
      <c r="JH293" s="17" t="str">
        <f t="shared" ref="JH293:JH300" ca="1" si="720">IFERROR(INDEX(DM$3:DM$1003,$FQ293),"")</f>
        <v/>
      </c>
      <c r="JI293" s="17" t="str">
        <f t="shared" ref="JI293:JI300" ca="1" si="721">IFERROR(INDEX(DN$3:DN$1003,$FQ293),"")</f>
        <v/>
      </c>
      <c r="JJ293" s="17" t="str">
        <f t="shared" ref="JJ293:JJ300" ca="1" si="722">IFERROR(INDEX(DO$3:DO$1003,$FQ293),"")</f>
        <v/>
      </c>
      <c r="JK293" s="17" t="str">
        <f t="shared" ref="JK293:JK300" ca="1" si="723">IFERROR(INDEX(DP$3:DP$1003,$FQ293),"")</f>
        <v/>
      </c>
      <c r="JL293" s="17" t="str">
        <f t="shared" ref="JL293:JL300" ca="1" si="724">IFERROR(INDEX(DQ$3:DQ$1003,$FQ293),"")</f>
        <v/>
      </c>
      <c r="JM293" s="17" t="str">
        <f t="shared" ref="JM293:JM300" ca="1" si="725">IFERROR(INDEX(DR$3:DR$1003,$FQ293),"")</f>
        <v/>
      </c>
    </row>
    <row r="294" spans="1:273">
      <c r="A294" s="17" t="str">
        <f t="shared" si="606"/>
        <v>\\\0</v>
      </c>
      <c r="B294" s="17" t="str">
        <f t="shared" si="607"/>
        <v>\\\0</v>
      </c>
      <c r="C294" s="17" t="str">
        <f t="shared" si="608"/>
        <v>\\\0</v>
      </c>
      <c r="D294" s="17" t="str">
        <f t="shared" si="609"/>
        <v>\\\0</v>
      </c>
      <c r="E294" s="17" t="str">
        <f t="shared" si="610"/>
        <v>\\\0</v>
      </c>
      <c r="F294" s="17" t="str">
        <f t="shared" si="611"/>
        <v>\\\0</v>
      </c>
      <c r="G294" s="17" t="str">
        <f t="shared" si="612"/>
        <v>\\\0</v>
      </c>
      <c r="H294" s="17" t="str">
        <f t="shared" si="613"/>
        <v>\\\0</v>
      </c>
      <c r="I294" s="17" t="str">
        <f t="shared" si="614"/>
        <v>\\\0</v>
      </c>
      <c r="J294" s="17" t="str">
        <f t="shared" si="615"/>
        <v>\\\0</v>
      </c>
      <c r="K294" s="17" t="str">
        <f t="shared" si="616"/>
        <v>\\\0</v>
      </c>
      <c r="L294" s="17" t="str">
        <f t="shared" si="617"/>
        <v>\\\0</v>
      </c>
      <c r="M294" s="17" t="str">
        <f t="shared" si="618"/>
        <v>\\\0</v>
      </c>
      <c r="N294" s="17" t="str">
        <f t="shared" si="619"/>
        <v>\\\0</v>
      </c>
      <c r="O294" s="17" t="str">
        <f t="shared" si="620"/>
        <v>\\\0</v>
      </c>
      <c r="P294" s="17" t="str">
        <f t="shared" si="621"/>
        <v>\\\0</v>
      </c>
      <c r="R294" s="17" t="str">
        <f t="shared" si="622"/>
        <v>\\</v>
      </c>
      <c r="S294" s="38"/>
      <c r="T294" s="39"/>
      <c r="U294" s="31"/>
      <c r="V294" s="32"/>
      <c r="W294" s="36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35"/>
      <c r="DS294" s="287"/>
      <c r="DT294" s="36"/>
      <c r="DU294" s="37"/>
      <c r="DV294" s="28">
        <f>IF(AND($S294='자료입력 및 결과표시'!$B$6,COUNTIF($W294:$DR294,'자료입력 및 결과표시'!$C$6)&gt;=1),IF(OR('자료입력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DW294" s="28">
        <f>IF(AND($S294='자료입력 및 결과표시'!$B$7,COUNTIF($W294:$DR294,'자료입력 및 결과표시'!$C$7)&gt;=1),IF(OR('자료입력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DX294" s="28">
        <f>IF(AND($S294='자료입력 및 결과표시'!$B$8,COUNTIF($W294:$DR294,'자료입력 및 결과표시'!$C$8)&gt;=1),IF(OR('자료입력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DY294" s="28">
        <f>IF(AND($S294='자료입력 및 결과표시'!$B$9,COUNTIF($W294:$DR294,'자료입력 및 결과표시'!$C$9)&gt;=1),IF(OR('자료입력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DZ294" s="28">
        <f>IF(AND($S294='자료입력 및 결과표시'!$B$10,COUNTIF($W294:$DR294,'자료입력 및 결과표시'!$C$10)&gt;=1),IF(OR('자료입력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A294" s="28">
        <f>IF(AND($S294='자료입력 및 결과표시'!$B$11,COUNTIF($W294:$DR294,'자료입력 및 결과표시'!$C$11)&gt;=1),IF(OR('자료입력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B294" s="28">
        <f>IF(AND($S294='자료입력 및 결과표시'!$B$12,COUNTIF($W294:$DR294,'자료입력 및 결과표시'!$C$12)&gt;=1),IF(OR('자료입력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C294" s="28">
        <f>IF(AND($S294='자료입력 및 결과표시'!$B$13,COUNTIF($W294:$DR294,'자료입력 및 결과표시'!$C$13)&gt;=1),IF(OR('자료입력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D294" s="28">
        <f>IF(AND($S294='자료입력 및 결과표시'!$B$14,COUNTIF($W294:$DR294,'자료입력 및 결과표시'!$C$14)&gt;=1),IF(OR('자료입력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E294" s="28">
        <f>IF(AND($S294='자료입력 및 결과표시'!$B$15,COUNTIF($W294:$DR294,'자료입력 및 결과표시'!$C$15)&gt;=1),IF(OR('자료입력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F294" s="28">
        <f>IF(AND($S294='자료입력 및 결과표시'!$B$16,COUNTIF($W294:$DR294,'자료입력 및 결과표시'!$C$16)&gt;=1),IF(OR('자료입력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G294" s="28">
        <f>IF(AND($S294='자료입력 및 결과표시'!$B$17,COUNTIF($W294:$DR294,'자료입력 및 결과표시'!$C$17)&gt;=1),IF(OR('자료입력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H294" s="28">
        <f>IF(AND($S294='자료입력 및 결과표시'!$B$18,COUNTIF($W294:$DR294,'자료입력 및 결과표시'!$C$18)&gt;=1),IF(OR('자료입력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I294" s="28">
        <f>IF(AND($S294='자료입력 및 결과표시'!$B$19,COUNTIF($W294:$DR294,'자료입력 및 결과표시'!$C$19)&gt;=1),IF(OR('자료입력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J294" s="28">
        <f>IF(AND($S294='자료입력 및 결과표시'!$B$20,COUNTIF($W294:$DR294,'자료입력 및 결과표시'!$C$20)&gt;=1),IF(OR('자료입력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K294" s="28">
        <f>IF(AND($S294='자료입력 및 결과표시'!$B$21,COUNTIF($W294:$DR294,'자료입력 및 결과표시'!$C$21)&gt;=1),IF(OR('자료입력 및 결과표시'!$B$4+90&gt;=$V294,'자료입력 및 결과표시'!$B$4&lt;$U294),0,IF($V294-'자료입력 및 결과표시'!$B$4-90&gt;='자료입력 및 결과표시'!$E$4,'자료입력 및 결과표시'!$E$4,$V294-'자료입력 및 결과표시'!$B$4-90)),0)</f>
        <v>0</v>
      </c>
      <c r="EL294" s="17">
        <f>IF(AND(S294='자료입력 및 결과표시'!$B$6,COUNTIF('업무중복도(데이터 입력)'!$W294:$DR294,'자료입력 및 결과표시'!$C$6)&gt;=1),1,0)</f>
        <v>0</v>
      </c>
      <c r="EM294" s="17">
        <f>IF(AND(S294='자료입력 및 결과표시'!$B$7,COUNTIF('업무중복도(데이터 입력)'!$W294:$DR294,'자료입력 및 결과표시'!$C$7)&gt;=1),2,0)</f>
        <v>0</v>
      </c>
      <c r="EN294" s="17">
        <f>IF(AND(S294='자료입력 및 결과표시'!$B$8,COUNTIF('업무중복도(데이터 입력)'!$W294:$DR294,'자료입력 및 결과표시'!$C$8)&gt;=1),3,0)</f>
        <v>0</v>
      </c>
      <c r="EO294" s="17">
        <f>IF(AND(S294='자료입력 및 결과표시'!$B$9,COUNTIF('업무중복도(데이터 입력)'!$W294:$DR294,'자료입력 및 결과표시'!$C$9)&gt;=1),4,0)</f>
        <v>0</v>
      </c>
      <c r="EP294" s="17">
        <f>IF(AND(S294='자료입력 및 결과표시'!$B$10,COUNTIF('업무중복도(데이터 입력)'!$W294:$DR294,'자료입력 및 결과표시'!$C$10)&gt;=1),5,0)</f>
        <v>0</v>
      </c>
      <c r="EQ294" s="17">
        <f>IF(AND(S294='자료입력 및 결과표시'!$B$11,COUNTIF('업무중복도(데이터 입력)'!$W294:$DR294,'자료입력 및 결과표시'!$C$11)&gt;=1),6,0)</f>
        <v>0</v>
      </c>
      <c r="ER294" s="17">
        <f>IF(AND(S294='자료입력 및 결과표시'!$B$12,COUNTIF('업무중복도(데이터 입력)'!$W294:$DR294,'자료입력 및 결과표시'!$C$12)&gt;=1),7,0)</f>
        <v>0</v>
      </c>
      <c r="ES294" s="17">
        <f>IF(AND(S294='자료입력 및 결과표시'!$B$13,COUNTIF('업무중복도(데이터 입력)'!$W294:$DR294,'자료입력 및 결과표시'!$C$13)&gt;=1),8,0)</f>
        <v>0</v>
      </c>
      <c r="ET294" s="17">
        <f>IF(AND(S294='자료입력 및 결과표시'!$B$14,COUNTIF('업무중복도(데이터 입력)'!$W294:$DR294,'자료입력 및 결과표시'!$C$14)&gt;=1),9,0)</f>
        <v>0</v>
      </c>
      <c r="EU294" s="17">
        <f>IF(AND(S294='자료입력 및 결과표시'!$B$15,COUNTIF('업무중복도(데이터 입력)'!$W294:$DR294,'자료입력 및 결과표시'!$C$15)&gt;=1),10,0)</f>
        <v>0</v>
      </c>
      <c r="EV294" s="17">
        <f>IF(AND(S294='자료입력 및 결과표시'!$B$16,COUNTIF('업무중복도(데이터 입력)'!$W294:$DR294,'자료입력 및 결과표시'!$C$16)&gt;=1),11,0)</f>
        <v>0</v>
      </c>
      <c r="EW294" s="17">
        <f>IF(AND(S294='자료입력 및 결과표시'!$B$17,COUNTIF('업무중복도(데이터 입력)'!$W294:$DR294,'자료입력 및 결과표시'!$C$17)&gt;=1),12,0)</f>
        <v>0</v>
      </c>
      <c r="EX294" s="17">
        <f>IF(AND(S294='자료입력 및 결과표시'!$B$18,COUNTIF('업무중복도(데이터 입력)'!$W294:$DR294,'자료입력 및 결과표시'!$C$18)&gt;=1),13,0)</f>
        <v>0</v>
      </c>
      <c r="EY294" s="17">
        <f>IF(AND(S294='자료입력 및 결과표시'!$B$19,COUNTIF('업무중복도(데이터 입력)'!$W294:$DR294,'자료입력 및 결과표시'!$C$19)&gt;=1),14,0)</f>
        <v>0</v>
      </c>
      <c r="EZ294" s="17">
        <f>IF(AND(S294='자료입력 및 결과표시'!$B$20,COUNTIF('업무중복도(데이터 입력)'!$W294:$DR294,'자료입력 및 결과표시'!$C$20)&gt;=1),15,0)</f>
        <v>0</v>
      </c>
      <c r="FA294" s="17">
        <f>IF(AND(S294='자료입력 및 결과표시'!$B$21,COUNTIF('업무중복도(데이터 입력)'!$W294:$DR294,'자료입력 및 결과표시'!$C$21)&gt;=1),16,0)</f>
        <v>0</v>
      </c>
      <c r="FD294" s="270" t="str">
        <f ca="1">IFERROR(MATCH('자료입력 및 결과표시'!$C$62,OFFSET($R$3,$FD293,,1000),0)+$FD293,"")</f>
        <v/>
      </c>
      <c r="FE294" s="271" t="str">
        <f t="shared" ca="1" si="623"/>
        <v/>
      </c>
      <c r="FK294" s="17">
        <f t="shared" si="624"/>
        <v>0</v>
      </c>
      <c r="FO294"/>
      <c r="FP294" s="17" t="str">
        <f t="shared" ca="1" si="625"/>
        <v/>
      </c>
      <c r="FQ294" s="270" t="str">
        <f ca="1">IFERROR(MATCH('자료입력 및 결과표시'!$C$62,OFFSET($R$3,$FQ293,,1000),0)+$FQ293,"")</f>
        <v/>
      </c>
      <c r="FR294" s="17" t="str">
        <f t="shared" ca="1" si="626"/>
        <v/>
      </c>
      <c r="FS294" s="17" t="str">
        <f t="shared" ca="1" si="627"/>
        <v/>
      </c>
      <c r="FT294" s="17" t="str">
        <f t="shared" ca="1" si="628"/>
        <v/>
      </c>
      <c r="FU294" s="17" t="str">
        <f t="shared" ca="1" si="629"/>
        <v/>
      </c>
      <c r="FV294" s="17" t="str">
        <f t="shared" ca="1" si="630"/>
        <v/>
      </c>
      <c r="FW294" s="17" t="str">
        <f t="shared" ca="1" si="631"/>
        <v/>
      </c>
      <c r="FX294" s="17" t="str">
        <f t="shared" ca="1" si="632"/>
        <v/>
      </c>
      <c r="FY294" s="17" t="str">
        <f t="shared" ca="1" si="633"/>
        <v/>
      </c>
      <c r="FZ294" s="17" t="str">
        <f t="shared" ca="1" si="634"/>
        <v/>
      </c>
      <c r="GA294" s="17" t="str">
        <f t="shared" ca="1" si="635"/>
        <v/>
      </c>
      <c r="GB294" s="17" t="str">
        <f t="shared" ca="1" si="636"/>
        <v/>
      </c>
      <c r="GC294" s="17" t="str">
        <f t="shared" ca="1" si="637"/>
        <v/>
      </c>
      <c r="GD294" s="17" t="str">
        <f t="shared" ca="1" si="638"/>
        <v/>
      </c>
      <c r="GE294" s="17" t="str">
        <f t="shared" ca="1" si="639"/>
        <v/>
      </c>
      <c r="GF294" s="17" t="str">
        <f t="shared" ca="1" si="640"/>
        <v/>
      </c>
      <c r="GG294" s="17" t="str">
        <f t="shared" ca="1" si="641"/>
        <v/>
      </c>
      <c r="GH294" s="17" t="str">
        <f t="shared" ca="1" si="642"/>
        <v/>
      </c>
      <c r="GI294" s="17" t="str">
        <f t="shared" ca="1" si="643"/>
        <v/>
      </c>
      <c r="GJ294" s="17" t="str">
        <f t="shared" ca="1" si="644"/>
        <v/>
      </c>
      <c r="GK294" s="17" t="str">
        <f t="shared" ca="1" si="645"/>
        <v/>
      </c>
      <c r="GL294" s="17" t="str">
        <f t="shared" ca="1" si="646"/>
        <v/>
      </c>
      <c r="GM294" s="17" t="str">
        <f t="shared" ca="1" si="647"/>
        <v/>
      </c>
      <c r="GN294" s="17" t="str">
        <f t="shared" ca="1" si="648"/>
        <v/>
      </c>
      <c r="GO294" s="17" t="str">
        <f t="shared" ca="1" si="649"/>
        <v/>
      </c>
      <c r="GP294" s="17" t="str">
        <f t="shared" ca="1" si="650"/>
        <v/>
      </c>
      <c r="GQ294" s="17" t="str">
        <f t="shared" ca="1" si="651"/>
        <v/>
      </c>
      <c r="GR294" s="17" t="str">
        <f t="shared" ca="1" si="652"/>
        <v/>
      </c>
      <c r="GS294" s="17" t="str">
        <f t="shared" ca="1" si="653"/>
        <v/>
      </c>
      <c r="GT294" s="17" t="str">
        <f t="shared" ca="1" si="654"/>
        <v/>
      </c>
      <c r="GU294" s="17" t="str">
        <f t="shared" ca="1" si="655"/>
        <v/>
      </c>
      <c r="GV294" s="17" t="str">
        <f t="shared" ca="1" si="656"/>
        <v/>
      </c>
      <c r="GW294" s="17" t="str">
        <f t="shared" ca="1" si="657"/>
        <v/>
      </c>
      <c r="GX294" s="17" t="str">
        <f t="shared" ca="1" si="658"/>
        <v/>
      </c>
      <c r="GY294" s="17" t="str">
        <f t="shared" ca="1" si="659"/>
        <v/>
      </c>
      <c r="GZ294" s="17" t="str">
        <f t="shared" ca="1" si="660"/>
        <v/>
      </c>
      <c r="HA294" s="17" t="str">
        <f t="shared" ca="1" si="661"/>
        <v/>
      </c>
      <c r="HB294" s="17" t="str">
        <f t="shared" ca="1" si="662"/>
        <v/>
      </c>
      <c r="HC294" s="17" t="str">
        <f t="shared" ca="1" si="663"/>
        <v/>
      </c>
      <c r="HD294" s="17" t="str">
        <f t="shared" ca="1" si="664"/>
        <v/>
      </c>
      <c r="HE294" s="17" t="str">
        <f t="shared" ca="1" si="665"/>
        <v/>
      </c>
      <c r="HF294" s="17" t="str">
        <f t="shared" ca="1" si="666"/>
        <v/>
      </c>
      <c r="HG294" s="17" t="str">
        <f t="shared" ca="1" si="667"/>
        <v/>
      </c>
      <c r="HH294" s="17" t="str">
        <f t="shared" ca="1" si="668"/>
        <v/>
      </c>
      <c r="HI294" s="17" t="str">
        <f t="shared" ca="1" si="669"/>
        <v/>
      </c>
      <c r="HJ294" s="17" t="str">
        <f t="shared" ca="1" si="670"/>
        <v/>
      </c>
      <c r="HK294" s="17" t="str">
        <f t="shared" ca="1" si="671"/>
        <v/>
      </c>
      <c r="HL294" s="17" t="str">
        <f t="shared" ca="1" si="672"/>
        <v/>
      </c>
      <c r="HM294" s="17" t="str">
        <f t="shared" ca="1" si="673"/>
        <v/>
      </c>
      <c r="HN294" s="17" t="str">
        <f t="shared" ca="1" si="674"/>
        <v/>
      </c>
      <c r="HO294" s="17" t="str">
        <f t="shared" ca="1" si="675"/>
        <v/>
      </c>
      <c r="HP294" s="17" t="str">
        <f t="shared" ca="1" si="676"/>
        <v/>
      </c>
      <c r="HQ294" s="17" t="str">
        <f t="shared" ca="1" si="677"/>
        <v/>
      </c>
      <c r="HR294" s="17" t="str">
        <f t="shared" ca="1" si="678"/>
        <v/>
      </c>
      <c r="HS294" s="17" t="str">
        <f t="shared" ca="1" si="679"/>
        <v/>
      </c>
      <c r="HT294" s="17" t="str">
        <f t="shared" ca="1" si="680"/>
        <v/>
      </c>
      <c r="HU294" s="17" t="str">
        <f t="shared" ca="1" si="681"/>
        <v/>
      </c>
      <c r="HV294" s="17" t="str">
        <f t="shared" ca="1" si="682"/>
        <v/>
      </c>
      <c r="HW294" s="17" t="str">
        <f t="shared" ca="1" si="683"/>
        <v/>
      </c>
      <c r="HX294" s="17" t="str">
        <f t="shared" ca="1" si="684"/>
        <v/>
      </c>
      <c r="HY294" s="17" t="str">
        <f t="shared" ca="1" si="685"/>
        <v/>
      </c>
      <c r="HZ294" s="17" t="str">
        <f t="shared" ca="1" si="686"/>
        <v/>
      </c>
      <c r="IA294" s="17" t="str">
        <f t="shared" ca="1" si="687"/>
        <v/>
      </c>
      <c r="IB294" s="17" t="str">
        <f t="shared" ca="1" si="688"/>
        <v/>
      </c>
      <c r="IC294" s="17" t="str">
        <f t="shared" ca="1" si="689"/>
        <v/>
      </c>
      <c r="ID294" s="17" t="str">
        <f t="shared" ca="1" si="690"/>
        <v/>
      </c>
      <c r="IE294" s="17" t="str">
        <f t="shared" ca="1" si="691"/>
        <v/>
      </c>
      <c r="IF294" s="17" t="str">
        <f t="shared" ca="1" si="692"/>
        <v/>
      </c>
      <c r="IG294" s="17" t="str">
        <f t="shared" ca="1" si="693"/>
        <v/>
      </c>
      <c r="IH294" s="17" t="str">
        <f t="shared" ca="1" si="694"/>
        <v/>
      </c>
      <c r="II294" s="17" t="str">
        <f t="shared" ca="1" si="695"/>
        <v/>
      </c>
      <c r="IJ294" s="17" t="str">
        <f t="shared" ca="1" si="696"/>
        <v/>
      </c>
      <c r="IK294" s="17" t="str">
        <f t="shared" ca="1" si="697"/>
        <v/>
      </c>
      <c r="IL294" s="17" t="str">
        <f t="shared" ca="1" si="698"/>
        <v/>
      </c>
      <c r="IM294" s="17" t="str">
        <f t="shared" ca="1" si="699"/>
        <v/>
      </c>
      <c r="IN294" s="17" t="str">
        <f t="shared" ca="1" si="700"/>
        <v/>
      </c>
      <c r="IO294" s="17" t="str">
        <f t="shared" ca="1" si="701"/>
        <v/>
      </c>
      <c r="IP294" s="17" t="str">
        <f t="shared" ca="1" si="702"/>
        <v/>
      </c>
      <c r="IQ294" s="17" t="str">
        <f t="shared" ca="1" si="703"/>
        <v/>
      </c>
      <c r="IR294" s="17" t="str">
        <f t="shared" ca="1" si="704"/>
        <v/>
      </c>
      <c r="IS294" s="17" t="str">
        <f t="shared" ca="1" si="705"/>
        <v/>
      </c>
      <c r="IT294" s="17" t="str">
        <f t="shared" ca="1" si="706"/>
        <v/>
      </c>
      <c r="IU294" s="17" t="str">
        <f t="shared" ca="1" si="707"/>
        <v/>
      </c>
      <c r="IV294" s="17" t="str">
        <f t="shared" ca="1" si="708"/>
        <v/>
      </c>
      <c r="IW294" s="17" t="str">
        <f t="shared" ca="1" si="709"/>
        <v/>
      </c>
      <c r="IX294" s="17" t="str">
        <f t="shared" ca="1" si="710"/>
        <v/>
      </c>
      <c r="IY294" s="17" t="str">
        <f t="shared" ca="1" si="711"/>
        <v/>
      </c>
      <c r="IZ294" s="17" t="str">
        <f t="shared" ca="1" si="712"/>
        <v/>
      </c>
      <c r="JA294" s="17" t="str">
        <f t="shared" ca="1" si="713"/>
        <v/>
      </c>
      <c r="JB294" s="17" t="str">
        <f t="shared" ca="1" si="714"/>
        <v/>
      </c>
      <c r="JC294" s="17" t="str">
        <f t="shared" ca="1" si="715"/>
        <v/>
      </c>
      <c r="JD294" s="17" t="str">
        <f t="shared" ca="1" si="716"/>
        <v/>
      </c>
      <c r="JE294" s="17" t="str">
        <f t="shared" ca="1" si="717"/>
        <v/>
      </c>
      <c r="JF294" s="17" t="str">
        <f t="shared" ca="1" si="718"/>
        <v/>
      </c>
      <c r="JG294" s="17" t="str">
        <f t="shared" ca="1" si="719"/>
        <v/>
      </c>
      <c r="JH294" s="17" t="str">
        <f t="shared" ca="1" si="720"/>
        <v/>
      </c>
      <c r="JI294" s="17" t="str">
        <f t="shared" ca="1" si="721"/>
        <v/>
      </c>
      <c r="JJ294" s="17" t="str">
        <f t="shared" ca="1" si="722"/>
        <v/>
      </c>
      <c r="JK294" s="17" t="str">
        <f t="shared" ca="1" si="723"/>
        <v/>
      </c>
      <c r="JL294" s="17" t="str">
        <f t="shared" ca="1" si="724"/>
        <v/>
      </c>
      <c r="JM294" s="17" t="str">
        <f t="shared" ca="1" si="725"/>
        <v/>
      </c>
    </row>
    <row r="295" spans="1:273">
      <c r="A295" s="17" t="str">
        <f t="shared" si="606"/>
        <v>\\\0</v>
      </c>
      <c r="B295" s="17" t="str">
        <f t="shared" si="607"/>
        <v>\\\0</v>
      </c>
      <c r="C295" s="17" t="str">
        <f t="shared" si="608"/>
        <v>\\\0</v>
      </c>
      <c r="D295" s="17" t="str">
        <f t="shared" si="609"/>
        <v>\\\0</v>
      </c>
      <c r="E295" s="17" t="str">
        <f t="shared" si="610"/>
        <v>\\\0</v>
      </c>
      <c r="F295" s="17" t="str">
        <f t="shared" si="611"/>
        <v>\\\0</v>
      </c>
      <c r="G295" s="17" t="str">
        <f t="shared" si="612"/>
        <v>\\\0</v>
      </c>
      <c r="H295" s="17" t="str">
        <f t="shared" si="613"/>
        <v>\\\0</v>
      </c>
      <c r="I295" s="17" t="str">
        <f t="shared" si="614"/>
        <v>\\\0</v>
      </c>
      <c r="J295" s="17" t="str">
        <f t="shared" si="615"/>
        <v>\\\0</v>
      </c>
      <c r="K295" s="17" t="str">
        <f t="shared" si="616"/>
        <v>\\\0</v>
      </c>
      <c r="L295" s="17" t="str">
        <f t="shared" si="617"/>
        <v>\\\0</v>
      </c>
      <c r="M295" s="17" t="str">
        <f t="shared" si="618"/>
        <v>\\\0</v>
      </c>
      <c r="N295" s="17" t="str">
        <f t="shared" si="619"/>
        <v>\\\0</v>
      </c>
      <c r="O295" s="17" t="str">
        <f t="shared" si="620"/>
        <v>\\\0</v>
      </c>
      <c r="P295" s="17" t="str">
        <f t="shared" si="621"/>
        <v>\\\0</v>
      </c>
      <c r="R295" s="17" t="str">
        <f t="shared" si="622"/>
        <v>\\</v>
      </c>
      <c r="S295" s="38"/>
      <c r="T295" s="39"/>
      <c r="U295" s="31"/>
      <c r="V295" s="32"/>
      <c r="W295" s="36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35"/>
      <c r="DS295" s="287"/>
      <c r="DT295" s="36"/>
      <c r="DU295" s="37"/>
      <c r="DV295" s="28">
        <f>IF(AND($S295='자료입력 및 결과표시'!$B$6,COUNTIF($W295:$DR295,'자료입력 및 결과표시'!$C$6)&gt;=1),IF(OR('자료입력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DW295" s="28">
        <f>IF(AND($S295='자료입력 및 결과표시'!$B$7,COUNTIF($W295:$DR295,'자료입력 및 결과표시'!$C$7)&gt;=1),IF(OR('자료입력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DX295" s="28">
        <f>IF(AND($S295='자료입력 및 결과표시'!$B$8,COUNTIF($W295:$DR295,'자료입력 및 결과표시'!$C$8)&gt;=1),IF(OR('자료입력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DY295" s="28">
        <f>IF(AND($S295='자료입력 및 결과표시'!$B$9,COUNTIF($W295:$DR295,'자료입력 및 결과표시'!$C$9)&gt;=1),IF(OR('자료입력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DZ295" s="28">
        <f>IF(AND($S295='자료입력 및 결과표시'!$B$10,COUNTIF($W295:$DR295,'자료입력 및 결과표시'!$C$10)&gt;=1),IF(OR('자료입력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A295" s="28">
        <f>IF(AND($S295='자료입력 및 결과표시'!$B$11,COUNTIF($W295:$DR295,'자료입력 및 결과표시'!$C$11)&gt;=1),IF(OR('자료입력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B295" s="28">
        <f>IF(AND($S295='자료입력 및 결과표시'!$B$12,COUNTIF($W295:$DR295,'자료입력 및 결과표시'!$C$12)&gt;=1),IF(OR('자료입력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C295" s="28">
        <f>IF(AND($S295='자료입력 및 결과표시'!$B$13,COUNTIF($W295:$DR295,'자료입력 및 결과표시'!$C$13)&gt;=1),IF(OR('자료입력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D295" s="28">
        <f>IF(AND($S295='자료입력 및 결과표시'!$B$14,COUNTIF($W295:$DR295,'자료입력 및 결과표시'!$C$14)&gt;=1),IF(OR('자료입력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E295" s="28">
        <f>IF(AND($S295='자료입력 및 결과표시'!$B$15,COUNTIF($W295:$DR295,'자료입력 및 결과표시'!$C$15)&gt;=1),IF(OR('자료입력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F295" s="28">
        <f>IF(AND($S295='자료입력 및 결과표시'!$B$16,COUNTIF($W295:$DR295,'자료입력 및 결과표시'!$C$16)&gt;=1),IF(OR('자료입력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G295" s="28">
        <f>IF(AND($S295='자료입력 및 결과표시'!$B$17,COUNTIF($W295:$DR295,'자료입력 및 결과표시'!$C$17)&gt;=1),IF(OR('자료입력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H295" s="28">
        <f>IF(AND($S295='자료입력 및 결과표시'!$B$18,COUNTIF($W295:$DR295,'자료입력 및 결과표시'!$C$18)&gt;=1),IF(OR('자료입력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I295" s="28">
        <f>IF(AND($S295='자료입력 및 결과표시'!$B$19,COUNTIF($W295:$DR295,'자료입력 및 결과표시'!$C$19)&gt;=1),IF(OR('자료입력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J295" s="28">
        <f>IF(AND($S295='자료입력 및 결과표시'!$B$20,COUNTIF($W295:$DR295,'자료입력 및 결과표시'!$C$20)&gt;=1),IF(OR('자료입력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K295" s="28">
        <f>IF(AND($S295='자료입력 및 결과표시'!$B$21,COUNTIF($W295:$DR295,'자료입력 및 결과표시'!$C$21)&gt;=1),IF(OR('자료입력 및 결과표시'!$B$4+90&gt;=$V295,'자료입력 및 결과표시'!$B$4&lt;$U295),0,IF($V295-'자료입력 및 결과표시'!$B$4-90&gt;='자료입력 및 결과표시'!$E$4,'자료입력 및 결과표시'!$E$4,$V295-'자료입력 및 결과표시'!$B$4-90)),0)</f>
        <v>0</v>
      </c>
      <c r="EL295" s="17">
        <f>IF(AND(S295='자료입력 및 결과표시'!$B$6,COUNTIF('업무중복도(데이터 입력)'!$W295:$DR295,'자료입력 및 결과표시'!$C$6)&gt;=1),1,0)</f>
        <v>0</v>
      </c>
      <c r="EM295" s="17">
        <f>IF(AND(S295='자료입력 및 결과표시'!$B$7,COUNTIF('업무중복도(데이터 입력)'!$W295:$DR295,'자료입력 및 결과표시'!$C$7)&gt;=1),2,0)</f>
        <v>0</v>
      </c>
      <c r="EN295" s="17">
        <f>IF(AND(S295='자료입력 및 결과표시'!$B$8,COUNTIF('업무중복도(데이터 입력)'!$W295:$DR295,'자료입력 및 결과표시'!$C$8)&gt;=1),3,0)</f>
        <v>0</v>
      </c>
      <c r="EO295" s="17">
        <f>IF(AND(S295='자료입력 및 결과표시'!$B$9,COUNTIF('업무중복도(데이터 입력)'!$W295:$DR295,'자료입력 및 결과표시'!$C$9)&gt;=1),4,0)</f>
        <v>0</v>
      </c>
      <c r="EP295" s="17">
        <f>IF(AND(S295='자료입력 및 결과표시'!$B$10,COUNTIF('업무중복도(데이터 입력)'!$W295:$DR295,'자료입력 및 결과표시'!$C$10)&gt;=1),5,0)</f>
        <v>0</v>
      </c>
      <c r="EQ295" s="17">
        <f>IF(AND(S295='자료입력 및 결과표시'!$B$11,COUNTIF('업무중복도(데이터 입력)'!$W295:$DR295,'자료입력 및 결과표시'!$C$11)&gt;=1),6,0)</f>
        <v>0</v>
      </c>
      <c r="ER295" s="17">
        <f>IF(AND(S295='자료입력 및 결과표시'!$B$12,COUNTIF('업무중복도(데이터 입력)'!$W295:$DR295,'자료입력 및 결과표시'!$C$12)&gt;=1),7,0)</f>
        <v>0</v>
      </c>
      <c r="ES295" s="17">
        <f>IF(AND(S295='자료입력 및 결과표시'!$B$13,COUNTIF('업무중복도(데이터 입력)'!$W295:$DR295,'자료입력 및 결과표시'!$C$13)&gt;=1),8,0)</f>
        <v>0</v>
      </c>
      <c r="ET295" s="17">
        <f>IF(AND(S295='자료입력 및 결과표시'!$B$14,COUNTIF('업무중복도(데이터 입력)'!$W295:$DR295,'자료입력 및 결과표시'!$C$14)&gt;=1),9,0)</f>
        <v>0</v>
      </c>
      <c r="EU295" s="17">
        <f>IF(AND(S295='자료입력 및 결과표시'!$B$15,COUNTIF('업무중복도(데이터 입력)'!$W295:$DR295,'자료입력 및 결과표시'!$C$15)&gt;=1),10,0)</f>
        <v>0</v>
      </c>
      <c r="EV295" s="17">
        <f>IF(AND(S295='자료입력 및 결과표시'!$B$16,COUNTIF('업무중복도(데이터 입력)'!$W295:$DR295,'자료입력 및 결과표시'!$C$16)&gt;=1),11,0)</f>
        <v>0</v>
      </c>
      <c r="EW295" s="17">
        <f>IF(AND(S295='자료입력 및 결과표시'!$B$17,COUNTIF('업무중복도(데이터 입력)'!$W295:$DR295,'자료입력 및 결과표시'!$C$17)&gt;=1),12,0)</f>
        <v>0</v>
      </c>
      <c r="EX295" s="17">
        <f>IF(AND(S295='자료입력 및 결과표시'!$B$18,COUNTIF('업무중복도(데이터 입력)'!$W295:$DR295,'자료입력 및 결과표시'!$C$18)&gt;=1),13,0)</f>
        <v>0</v>
      </c>
      <c r="EY295" s="17">
        <f>IF(AND(S295='자료입력 및 결과표시'!$B$19,COUNTIF('업무중복도(데이터 입력)'!$W295:$DR295,'자료입력 및 결과표시'!$C$19)&gt;=1),14,0)</f>
        <v>0</v>
      </c>
      <c r="EZ295" s="17">
        <f>IF(AND(S295='자료입력 및 결과표시'!$B$20,COUNTIF('업무중복도(데이터 입력)'!$W295:$DR295,'자료입력 및 결과표시'!$C$20)&gt;=1),15,0)</f>
        <v>0</v>
      </c>
      <c r="FA295" s="17">
        <f>IF(AND(S295='자료입력 및 결과표시'!$B$21,COUNTIF('업무중복도(데이터 입력)'!$W295:$DR295,'자료입력 및 결과표시'!$C$21)&gt;=1),16,0)</f>
        <v>0</v>
      </c>
      <c r="FD295" s="270" t="str">
        <f ca="1">IFERROR(MATCH('자료입력 및 결과표시'!$C$62,OFFSET($R$3,$FD294,,1000),0)+$FD294,"")</f>
        <v/>
      </c>
      <c r="FE295" s="271" t="str">
        <f t="shared" ca="1" si="623"/>
        <v/>
      </c>
      <c r="FK295" s="17">
        <f t="shared" si="624"/>
        <v>0</v>
      </c>
      <c r="FO295"/>
      <c r="FP295" s="17" t="str">
        <f t="shared" ca="1" si="625"/>
        <v/>
      </c>
      <c r="FQ295" s="270" t="str">
        <f ca="1">IFERROR(MATCH('자료입력 및 결과표시'!$C$62,OFFSET($R$3,$FQ294,,1000),0)+$FQ294,"")</f>
        <v/>
      </c>
      <c r="FR295" s="17" t="str">
        <f t="shared" ca="1" si="626"/>
        <v/>
      </c>
      <c r="FS295" s="17" t="str">
        <f t="shared" ca="1" si="627"/>
        <v/>
      </c>
      <c r="FT295" s="17" t="str">
        <f t="shared" ca="1" si="628"/>
        <v/>
      </c>
      <c r="FU295" s="17" t="str">
        <f t="shared" ca="1" si="629"/>
        <v/>
      </c>
      <c r="FV295" s="17" t="str">
        <f t="shared" ca="1" si="630"/>
        <v/>
      </c>
      <c r="FW295" s="17" t="str">
        <f t="shared" ca="1" si="631"/>
        <v/>
      </c>
      <c r="FX295" s="17" t="str">
        <f t="shared" ca="1" si="632"/>
        <v/>
      </c>
      <c r="FY295" s="17" t="str">
        <f t="shared" ca="1" si="633"/>
        <v/>
      </c>
      <c r="FZ295" s="17" t="str">
        <f t="shared" ca="1" si="634"/>
        <v/>
      </c>
      <c r="GA295" s="17" t="str">
        <f t="shared" ca="1" si="635"/>
        <v/>
      </c>
      <c r="GB295" s="17" t="str">
        <f t="shared" ca="1" si="636"/>
        <v/>
      </c>
      <c r="GC295" s="17" t="str">
        <f t="shared" ca="1" si="637"/>
        <v/>
      </c>
      <c r="GD295" s="17" t="str">
        <f t="shared" ca="1" si="638"/>
        <v/>
      </c>
      <c r="GE295" s="17" t="str">
        <f t="shared" ca="1" si="639"/>
        <v/>
      </c>
      <c r="GF295" s="17" t="str">
        <f t="shared" ca="1" si="640"/>
        <v/>
      </c>
      <c r="GG295" s="17" t="str">
        <f t="shared" ca="1" si="641"/>
        <v/>
      </c>
      <c r="GH295" s="17" t="str">
        <f t="shared" ca="1" si="642"/>
        <v/>
      </c>
      <c r="GI295" s="17" t="str">
        <f t="shared" ca="1" si="643"/>
        <v/>
      </c>
      <c r="GJ295" s="17" t="str">
        <f t="shared" ca="1" si="644"/>
        <v/>
      </c>
      <c r="GK295" s="17" t="str">
        <f t="shared" ca="1" si="645"/>
        <v/>
      </c>
      <c r="GL295" s="17" t="str">
        <f t="shared" ca="1" si="646"/>
        <v/>
      </c>
      <c r="GM295" s="17" t="str">
        <f t="shared" ca="1" si="647"/>
        <v/>
      </c>
      <c r="GN295" s="17" t="str">
        <f t="shared" ca="1" si="648"/>
        <v/>
      </c>
      <c r="GO295" s="17" t="str">
        <f t="shared" ca="1" si="649"/>
        <v/>
      </c>
      <c r="GP295" s="17" t="str">
        <f t="shared" ca="1" si="650"/>
        <v/>
      </c>
      <c r="GQ295" s="17" t="str">
        <f t="shared" ca="1" si="651"/>
        <v/>
      </c>
      <c r="GR295" s="17" t="str">
        <f t="shared" ca="1" si="652"/>
        <v/>
      </c>
      <c r="GS295" s="17" t="str">
        <f t="shared" ca="1" si="653"/>
        <v/>
      </c>
      <c r="GT295" s="17" t="str">
        <f t="shared" ca="1" si="654"/>
        <v/>
      </c>
      <c r="GU295" s="17" t="str">
        <f t="shared" ca="1" si="655"/>
        <v/>
      </c>
      <c r="GV295" s="17" t="str">
        <f t="shared" ca="1" si="656"/>
        <v/>
      </c>
      <c r="GW295" s="17" t="str">
        <f t="shared" ca="1" si="657"/>
        <v/>
      </c>
      <c r="GX295" s="17" t="str">
        <f t="shared" ca="1" si="658"/>
        <v/>
      </c>
      <c r="GY295" s="17" t="str">
        <f t="shared" ca="1" si="659"/>
        <v/>
      </c>
      <c r="GZ295" s="17" t="str">
        <f t="shared" ca="1" si="660"/>
        <v/>
      </c>
      <c r="HA295" s="17" t="str">
        <f t="shared" ca="1" si="661"/>
        <v/>
      </c>
      <c r="HB295" s="17" t="str">
        <f t="shared" ca="1" si="662"/>
        <v/>
      </c>
      <c r="HC295" s="17" t="str">
        <f t="shared" ca="1" si="663"/>
        <v/>
      </c>
      <c r="HD295" s="17" t="str">
        <f t="shared" ca="1" si="664"/>
        <v/>
      </c>
      <c r="HE295" s="17" t="str">
        <f t="shared" ca="1" si="665"/>
        <v/>
      </c>
      <c r="HF295" s="17" t="str">
        <f t="shared" ca="1" si="666"/>
        <v/>
      </c>
      <c r="HG295" s="17" t="str">
        <f t="shared" ca="1" si="667"/>
        <v/>
      </c>
      <c r="HH295" s="17" t="str">
        <f t="shared" ca="1" si="668"/>
        <v/>
      </c>
      <c r="HI295" s="17" t="str">
        <f t="shared" ca="1" si="669"/>
        <v/>
      </c>
      <c r="HJ295" s="17" t="str">
        <f t="shared" ca="1" si="670"/>
        <v/>
      </c>
      <c r="HK295" s="17" t="str">
        <f t="shared" ca="1" si="671"/>
        <v/>
      </c>
      <c r="HL295" s="17" t="str">
        <f t="shared" ca="1" si="672"/>
        <v/>
      </c>
      <c r="HM295" s="17" t="str">
        <f t="shared" ca="1" si="673"/>
        <v/>
      </c>
      <c r="HN295" s="17" t="str">
        <f t="shared" ca="1" si="674"/>
        <v/>
      </c>
      <c r="HO295" s="17" t="str">
        <f t="shared" ca="1" si="675"/>
        <v/>
      </c>
      <c r="HP295" s="17" t="str">
        <f t="shared" ca="1" si="676"/>
        <v/>
      </c>
      <c r="HQ295" s="17" t="str">
        <f t="shared" ca="1" si="677"/>
        <v/>
      </c>
      <c r="HR295" s="17" t="str">
        <f t="shared" ca="1" si="678"/>
        <v/>
      </c>
      <c r="HS295" s="17" t="str">
        <f t="shared" ca="1" si="679"/>
        <v/>
      </c>
      <c r="HT295" s="17" t="str">
        <f t="shared" ca="1" si="680"/>
        <v/>
      </c>
      <c r="HU295" s="17" t="str">
        <f t="shared" ca="1" si="681"/>
        <v/>
      </c>
      <c r="HV295" s="17" t="str">
        <f t="shared" ca="1" si="682"/>
        <v/>
      </c>
      <c r="HW295" s="17" t="str">
        <f t="shared" ca="1" si="683"/>
        <v/>
      </c>
      <c r="HX295" s="17" t="str">
        <f t="shared" ca="1" si="684"/>
        <v/>
      </c>
      <c r="HY295" s="17" t="str">
        <f t="shared" ca="1" si="685"/>
        <v/>
      </c>
      <c r="HZ295" s="17" t="str">
        <f t="shared" ca="1" si="686"/>
        <v/>
      </c>
      <c r="IA295" s="17" t="str">
        <f t="shared" ca="1" si="687"/>
        <v/>
      </c>
      <c r="IB295" s="17" t="str">
        <f t="shared" ca="1" si="688"/>
        <v/>
      </c>
      <c r="IC295" s="17" t="str">
        <f t="shared" ca="1" si="689"/>
        <v/>
      </c>
      <c r="ID295" s="17" t="str">
        <f t="shared" ca="1" si="690"/>
        <v/>
      </c>
      <c r="IE295" s="17" t="str">
        <f t="shared" ca="1" si="691"/>
        <v/>
      </c>
      <c r="IF295" s="17" t="str">
        <f t="shared" ca="1" si="692"/>
        <v/>
      </c>
      <c r="IG295" s="17" t="str">
        <f t="shared" ca="1" si="693"/>
        <v/>
      </c>
      <c r="IH295" s="17" t="str">
        <f t="shared" ca="1" si="694"/>
        <v/>
      </c>
      <c r="II295" s="17" t="str">
        <f t="shared" ca="1" si="695"/>
        <v/>
      </c>
      <c r="IJ295" s="17" t="str">
        <f t="shared" ca="1" si="696"/>
        <v/>
      </c>
      <c r="IK295" s="17" t="str">
        <f t="shared" ca="1" si="697"/>
        <v/>
      </c>
      <c r="IL295" s="17" t="str">
        <f t="shared" ca="1" si="698"/>
        <v/>
      </c>
      <c r="IM295" s="17" t="str">
        <f t="shared" ca="1" si="699"/>
        <v/>
      </c>
      <c r="IN295" s="17" t="str">
        <f t="shared" ca="1" si="700"/>
        <v/>
      </c>
      <c r="IO295" s="17" t="str">
        <f t="shared" ca="1" si="701"/>
        <v/>
      </c>
      <c r="IP295" s="17" t="str">
        <f t="shared" ca="1" si="702"/>
        <v/>
      </c>
      <c r="IQ295" s="17" t="str">
        <f t="shared" ca="1" si="703"/>
        <v/>
      </c>
      <c r="IR295" s="17" t="str">
        <f t="shared" ca="1" si="704"/>
        <v/>
      </c>
      <c r="IS295" s="17" t="str">
        <f t="shared" ca="1" si="705"/>
        <v/>
      </c>
      <c r="IT295" s="17" t="str">
        <f t="shared" ca="1" si="706"/>
        <v/>
      </c>
      <c r="IU295" s="17" t="str">
        <f t="shared" ca="1" si="707"/>
        <v/>
      </c>
      <c r="IV295" s="17" t="str">
        <f t="shared" ca="1" si="708"/>
        <v/>
      </c>
      <c r="IW295" s="17" t="str">
        <f t="shared" ca="1" si="709"/>
        <v/>
      </c>
      <c r="IX295" s="17" t="str">
        <f t="shared" ca="1" si="710"/>
        <v/>
      </c>
      <c r="IY295" s="17" t="str">
        <f t="shared" ca="1" si="711"/>
        <v/>
      </c>
      <c r="IZ295" s="17" t="str">
        <f t="shared" ca="1" si="712"/>
        <v/>
      </c>
      <c r="JA295" s="17" t="str">
        <f t="shared" ca="1" si="713"/>
        <v/>
      </c>
      <c r="JB295" s="17" t="str">
        <f t="shared" ca="1" si="714"/>
        <v/>
      </c>
      <c r="JC295" s="17" t="str">
        <f t="shared" ca="1" si="715"/>
        <v/>
      </c>
      <c r="JD295" s="17" t="str">
        <f t="shared" ca="1" si="716"/>
        <v/>
      </c>
      <c r="JE295" s="17" t="str">
        <f t="shared" ca="1" si="717"/>
        <v/>
      </c>
      <c r="JF295" s="17" t="str">
        <f t="shared" ca="1" si="718"/>
        <v/>
      </c>
      <c r="JG295" s="17" t="str">
        <f t="shared" ca="1" si="719"/>
        <v/>
      </c>
      <c r="JH295" s="17" t="str">
        <f t="shared" ca="1" si="720"/>
        <v/>
      </c>
      <c r="JI295" s="17" t="str">
        <f t="shared" ca="1" si="721"/>
        <v/>
      </c>
      <c r="JJ295" s="17" t="str">
        <f t="shared" ca="1" si="722"/>
        <v/>
      </c>
      <c r="JK295" s="17" t="str">
        <f t="shared" ca="1" si="723"/>
        <v/>
      </c>
      <c r="JL295" s="17" t="str">
        <f t="shared" ca="1" si="724"/>
        <v/>
      </c>
      <c r="JM295" s="17" t="str">
        <f t="shared" ca="1" si="725"/>
        <v/>
      </c>
    </row>
    <row r="296" spans="1:273">
      <c r="A296" s="17" t="str">
        <f t="shared" si="606"/>
        <v>\\\0</v>
      </c>
      <c r="B296" s="17" t="str">
        <f t="shared" si="607"/>
        <v>\\\0</v>
      </c>
      <c r="C296" s="17" t="str">
        <f t="shared" si="608"/>
        <v>\\\0</v>
      </c>
      <c r="D296" s="17" t="str">
        <f t="shared" si="609"/>
        <v>\\\0</v>
      </c>
      <c r="E296" s="17" t="str">
        <f t="shared" si="610"/>
        <v>\\\0</v>
      </c>
      <c r="F296" s="17" t="str">
        <f t="shared" si="611"/>
        <v>\\\0</v>
      </c>
      <c r="G296" s="17" t="str">
        <f t="shared" si="612"/>
        <v>\\\0</v>
      </c>
      <c r="H296" s="17" t="str">
        <f t="shared" si="613"/>
        <v>\\\0</v>
      </c>
      <c r="I296" s="17" t="str">
        <f t="shared" si="614"/>
        <v>\\\0</v>
      </c>
      <c r="J296" s="17" t="str">
        <f t="shared" si="615"/>
        <v>\\\0</v>
      </c>
      <c r="K296" s="17" t="str">
        <f t="shared" si="616"/>
        <v>\\\0</v>
      </c>
      <c r="L296" s="17" t="str">
        <f t="shared" si="617"/>
        <v>\\\0</v>
      </c>
      <c r="M296" s="17" t="str">
        <f t="shared" si="618"/>
        <v>\\\0</v>
      </c>
      <c r="N296" s="17" t="str">
        <f t="shared" si="619"/>
        <v>\\\0</v>
      </c>
      <c r="O296" s="17" t="str">
        <f t="shared" si="620"/>
        <v>\\\0</v>
      </c>
      <c r="P296" s="17" t="str">
        <f t="shared" si="621"/>
        <v>\\\0</v>
      </c>
      <c r="R296" s="17" t="str">
        <f t="shared" si="622"/>
        <v>\\</v>
      </c>
      <c r="S296" s="38"/>
      <c r="T296" s="39"/>
      <c r="U296" s="31"/>
      <c r="V296" s="32"/>
      <c r="W296" s="36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35"/>
      <c r="DS296" s="287"/>
      <c r="DT296" s="36"/>
      <c r="DU296" s="37"/>
      <c r="DV296" s="28">
        <f>IF(AND($S296='자료입력 및 결과표시'!$B$6,COUNTIF($W296:$DR296,'자료입력 및 결과표시'!$C$6)&gt;=1),IF(OR('자료입력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DW296" s="28">
        <f>IF(AND($S296='자료입력 및 결과표시'!$B$7,COUNTIF($W296:$DR296,'자료입력 및 결과표시'!$C$7)&gt;=1),IF(OR('자료입력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DX296" s="28">
        <f>IF(AND($S296='자료입력 및 결과표시'!$B$8,COUNTIF($W296:$DR296,'자료입력 및 결과표시'!$C$8)&gt;=1),IF(OR('자료입력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DY296" s="28">
        <f>IF(AND($S296='자료입력 및 결과표시'!$B$9,COUNTIF($W296:$DR296,'자료입력 및 결과표시'!$C$9)&gt;=1),IF(OR('자료입력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DZ296" s="28">
        <f>IF(AND($S296='자료입력 및 결과표시'!$B$10,COUNTIF($W296:$DR296,'자료입력 및 결과표시'!$C$10)&gt;=1),IF(OR('자료입력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A296" s="28">
        <f>IF(AND($S296='자료입력 및 결과표시'!$B$11,COUNTIF($W296:$DR296,'자료입력 및 결과표시'!$C$11)&gt;=1),IF(OR('자료입력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B296" s="28">
        <f>IF(AND($S296='자료입력 및 결과표시'!$B$12,COUNTIF($W296:$DR296,'자료입력 및 결과표시'!$C$12)&gt;=1),IF(OR('자료입력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C296" s="28">
        <f>IF(AND($S296='자료입력 및 결과표시'!$B$13,COUNTIF($W296:$DR296,'자료입력 및 결과표시'!$C$13)&gt;=1),IF(OR('자료입력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D296" s="28">
        <f>IF(AND($S296='자료입력 및 결과표시'!$B$14,COUNTIF($W296:$DR296,'자료입력 및 결과표시'!$C$14)&gt;=1),IF(OR('자료입력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E296" s="28">
        <f>IF(AND($S296='자료입력 및 결과표시'!$B$15,COUNTIF($W296:$DR296,'자료입력 및 결과표시'!$C$15)&gt;=1),IF(OR('자료입력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F296" s="28">
        <f>IF(AND($S296='자료입력 및 결과표시'!$B$16,COUNTIF($W296:$DR296,'자료입력 및 결과표시'!$C$16)&gt;=1),IF(OR('자료입력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G296" s="28">
        <f>IF(AND($S296='자료입력 및 결과표시'!$B$17,COUNTIF($W296:$DR296,'자료입력 및 결과표시'!$C$17)&gt;=1),IF(OR('자료입력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H296" s="28">
        <f>IF(AND($S296='자료입력 및 결과표시'!$B$18,COUNTIF($W296:$DR296,'자료입력 및 결과표시'!$C$18)&gt;=1),IF(OR('자료입력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I296" s="28">
        <f>IF(AND($S296='자료입력 및 결과표시'!$B$19,COUNTIF($W296:$DR296,'자료입력 및 결과표시'!$C$19)&gt;=1),IF(OR('자료입력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J296" s="28">
        <f>IF(AND($S296='자료입력 및 결과표시'!$B$20,COUNTIF($W296:$DR296,'자료입력 및 결과표시'!$C$20)&gt;=1),IF(OR('자료입력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K296" s="28">
        <f>IF(AND($S296='자료입력 및 결과표시'!$B$21,COUNTIF($W296:$DR296,'자료입력 및 결과표시'!$C$21)&gt;=1),IF(OR('자료입력 및 결과표시'!$B$4+90&gt;=$V296,'자료입력 및 결과표시'!$B$4&lt;$U296),0,IF($V296-'자료입력 및 결과표시'!$B$4-90&gt;='자료입력 및 결과표시'!$E$4,'자료입력 및 결과표시'!$E$4,$V296-'자료입력 및 결과표시'!$B$4-90)),0)</f>
        <v>0</v>
      </c>
      <c r="EL296" s="17">
        <f>IF(AND(S296='자료입력 및 결과표시'!$B$6,COUNTIF('업무중복도(데이터 입력)'!$W296:$DR296,'자료입력 및 결과표시'!$C$6)&gt;=1),1,0)</f>
        <v>0</v>
      </c>
      <c r="EM296" s="17">
        <f>IF(AND(S296='자료입력 및 결과표시'!$B$7,COUNTIF('업무중복도(데이터 입력)'!$W296:$DR296,'자료입력 및 결과표시'!$C$7)&gt;=1),2,0)</f>
        <v>0</v>
      </c>
      <c r="EN296" s="17">
        <f>IF(AND(S296='자료입력 및 결과표시'!$B$8,COUNTIF('업무중복도(데이터 입력)'!$W296:$DR296,'자료입력 및 결과표시'!$C$8)&gt;=1),3,0)</f>
        <v>0</v>
      </c>
      <c r="EO296" s="17">
        <f>IF(AND(S296='자료입력 및 결과표시'!$B$9,COUNTIF('업무중복도(데이터 입력)'!$W296:$DR296,'자료입력 및 결과표시'!$C$9)&gt;=1),4,0)</f>
        <v>0</v>
      </c>
      <c r="EP296" s="17">
        <f>IF(AND(S296='자료입력 및 결과표시'!$B$10,COUNTIF('업무중복도(데이터 입력)'!$W296:$DR296,'자료입력 및 결과표시'!$C$10)&gt;=1),5,0)</f>
        <v>0</v>
      </c>
      <c r="EQ296" s="17">
        <f>IF(AND(S296='자료입력 및 결과표시'!$B$11,COUNTIF('업무중복도(데이터 입력)'!$W296:$DR296,'자료입력 및 결과표시'!$C$11)&gt;=1),6,0)</f>
        <v>0</v>
      </c>
      <c r="ER296" s="17">
        <f>IF(AND(S296='자료입력 및 결과표시'!$B$12,COUNTIF('업무중복도(데이터 입력)'!$W296:$DR296,'자료입력 및 결과표시'!$C$12)&gt;=1),7,0)</f>
        <v>0</v>
      </c>
      <c r="ES296" s="17">
        <f>IF(AND(S296='자료입력 및 결과표시'!$B$13,COUNTIF('업무중복도(데이터 입력)'!$W296:$DR296,'자료입력 및 결과표시'!$C$13)&gt;=1),8,0)</f>
        <v>0</v>
      </c>
      <c r="ET296" s="17">
        <f>IF(AND(S296='자료입력 및 결과표시'!$B$14,COUNTIF('업무중복도(데이터 입력)'!$W296:$DR296,'자료입력 및 결과표시'!$C$14)&gt;=1),9,0)</f>
        <v>0</v>
      </c>
      <c r="EU296" s="17">
        <f>IF(AND(S296='자료입력 및 결과표시'!$B$15,COUNTIF('업무중복도(데이터 입력)'!$W296:$DR296,'자료입력 및 결과표시'!$C$15)&gt;=1),10,0)</f>
        <v>0</v>
      </c>
      <c r="EV296" s="17">
        <f>IF(AND(S296='자료입력 및 결과표시'!$B$16,COUNTIF('업무중복도(데이터 입력)'!$W296:$DR296,'자료입력 및 결과표시'!$C$16)&gt;=1),11,0)</f>
        <v>0</v>
      </c>
      <c r="EW296" s="17">
        <f>IF(AND(S296='자료입력 및 결과표시'!$B$17,COUNTIF('업무중복도(데이터 입력)'!$W296:$DR296,'자료입력 및 결과표시'!$C$17)&gt;=1),12,0)</f>
        <v>0</v>
      </c>
      <c r="EX296" s="17">
        <f>IF(AND(S296='자료입력 및 결과표시'!$B$18,COUNTIF('업무중복도(데이터 입력)'!$W296:$DR296,'자료입력 및 결과표시'!$C$18)&gt;=1),13,0)</f>
        <v>0</v>
      </c>
      <c r="EY296" s="17">
        <f>IF(AND(S296='자료입력 및 결과표시'!$B$19,COUNTIF('업무중복도(데이터 입력)'!$W296:$DR296,'자료입력 및 결과표시'!$C$19)&gt;=1),14,0)</f>
        <v>0</v>
      </c>
      <c r="EZ296" s="17">
        <f>IF(AND(S296='자료입력 및 결과표시'!$B$20,COUNTIF('업무중복도(데이터 입력)'!$W296:$DR296,'자료입력 및 결과표시'!$C$20)&gt;=1),15,0)</f>
        <v>0</v>
      </c>
      <c r="FA296" s="17">
        <f>IF(AND(S296='자료입력 및 결과표시'!$B$21,COUNTIF('업무중복도(데이터 입력)'!$W296:$DR296,'자료입력 및 결과표시'!$C$21)&gt;=1),16,0)</f>
        <v>0</v>
      </c>
      <c r="FD296" s="270" t="str">
        <f ca="1">IFERROR(MATCH('자료입력 및 결과표시'!$C$62,OFFSET($R$3,$FD295,,1000),0)+$FD295,"")</f>
        <v/>
      </c>
      <c r="FE296" s="271" t="str">
        <f t="shared" ca="1" si="623"/>
        <v/>
      </c>
      <c r="FK296" s="17">
        <f t="shared" si="624"/>
        <v>0</v>
      </c>
      <c r="FO296"/>
      <c r="FP296" s="17" t="str">
        <f t="shared" ca="1" si="625"/>
        <v/>
      </c>
      <c r="FQ296" s="270" t="str">
        <f ca="1">IFERROR(MATCH('자료입력 및 결과표시'!$C$62,OFFSET($R$3,$FQ295,,1000),0)+$FQ295,"")</f>
        <v/>
      </c>
      <c r="FR296" s="17" t="str">
        <f t="shared" ca="1" si="626"/>
        <v/>
      </c>
      <c r="FS296" s="17" t="str">
        <f t="shared" ca="1" si="627"/>
        <v/>
      </c>
      <c r="FT296" s="17" t="str">
        <f t="shared" ca="1" si="628"/>
        <v/>
      </c>
      <c r="FU296" s="17" t="str">
        <f t="shared" ca="1" si="629"/>
        <v/>
      </c>
      <c r="FV296" s="17" t="str">
        <f t="shared" ca="1" si="630"/>
        <v/>
      </c>
      <c r="FW296" s="17" t="str">
        <f t="shared" ca="1" si="631"/>
        <v/>
      </c>
      <c r="FX296" s="17" t="str">
        <f t="shared" ca="1" si="632"/>
        <v/>
      </c>
      <c r="FY296" s="17" t="str">
        <f t="shared" ca="1" si="633"/>
        <v/>
      </c>
      <c r="FZ296" s="17" t="str">
        <f t="shared" ca="1" si="634"/>
        <v/>
      </c>
      <c r="GA296" s="17" t="str">
        <f t="shared" ca="1" si="635"/>
        <v/>
      </c>
      <c r="GB296" s="17" t="str">
        <f t="shared" ca="1" si="636"/>
        <v/>
      </c>
      <c r="GC296" s="17" t="str">
        <f t="shared" ca="1" si="637"/>
        <v/>
      </c>
      <c r="GD296" s="17" t="str">
        <f t="shared" ca="1" si="638"/>
        <v/>
      </c>
      <c r="GE296" s="17" t="str">
        <f t="shared" ca="1" si="639"/>
        <v/>
      </c>
      <c r="GF296" s="17" t="str">
        <f t="shared" ca="1" si="640"/>
        <v/>
      </c>
      <c r="GG296" s="17" t="str">
        <f t="shared" ca="1" si="641"/>
        <v/>
      </c>
      <c r="GH296" s="17" t="str">
        <f t="shared" ca="1" si="642"/>
        <v/>
      </c>
      <c r="GI296" s="17" t="str">
        <f t="shared" ca="1" si="643"/>
        <v/>
      </c>
      <c r="GJ296" s="17" t="str">
        <f t="shared" ca="1" si="644"/>
        <v/>
      </c>
      <c r="GK296" s="17" t="str">
        <f t="shared" ca="1" si="645"/>
        <v/>
      </c>
      <c r="GL296" s="17" t="str">
        <f t="shared" ca="1" si="646"/>
        <v/>
      </c>
      <c r="GM296" s="17" t="str">
        <f t="shared" ca="1" si="647"/>
        <v/>
      </c>
      <c r="GN296" s="17" t="str">
        <f t="shared" ca="1" si="648"/>
        <v/>
      </c>
      <c r="GO296" s="17" t="str">
        <f t="shared" ca="1" si="649"/>
        <v/>
      </c>
      <c r="GP296" s="17" t="str">
        <f t="shared" ca="1" si="650"/>
        <v/>
      </c>
      <c r="GQ296" s="17" t="str">
        <f t="shared" ca="1" si="651"/>
        <v/>
      </c>
      <c r="GR296" s="17" t="str">
        <f t="shared" ca="1" si="652"/>
        <v/>
      </c>
      <c r="GS296" s="17" t="str">
        <f t="shared" ca="1" si="653"/>
        <v/>
      </c>
      <c r="GT296" s="17" t="str">
        <f t="shared" ca="1" si="654"/>
        <v/>
      </c>
      <c r="GU296" s="17" t="str">
        <f t="shared" ca="1" si="655"/>
        <v/>
      </c>
      <c r="GV296" s="17" t="str">
        <f t="shared" ca="1" si="656"/>
        <v/>
      </c>
      <c r="GW296" s="17" t="str">
        <f t="shared" ca="1" si="657"/>
        <v/>
      </c>
      <c r="GX296" s="17" t="str">
        <f t="shared" ca="1" si="658"/>
        <v/>
      </c>
      <c r="GY296" s="17" t="str">
        <f t="shared" ca="1" si="659"/>
        <v/>
      </c>
      <c r="GZ296" s="17" t="str">
        <f t="shared" ca="1" si="660"/>
        <v/>
      </c>
      <c r="HA296" s="17" t="str">
        <f t="shared" ca="1" si="661"/>
        <v/>
      </c>
      <c r="HB296" s="17" t="str">
        <f t="shared" ca="1" si="662"/>
        <v/>
      </c>
      <c r="HC296" s="17" t="str">
        <f t="shared" ca="1" si="663"/>
        <v/>
      </c>
      <c r="HD296" s="17" t="str">
        <f t="shared" ca="1" si="664"/>
        <v/>
      </c>
      <c r="HE296" s="17" t="str">
        <f t="shared" ca="1" si="665"/>
        <v/>
      </c>
      <c r="HF296" s="17" t="str">
        <f t="shared" ca="1" si="666"/>
        <v/>
      </c>
      <c r="HG296" s="17" t="str">
        <f t="shared" ca="1" si="667"/>
        <v/>
      </c>
      <c r="HH296" s="17" t="str">
        <f t="shared" ca="1" si="668"/>
        <v/>
      </c>
      <c r="HI296" s="17" t="str">
        <f t="shared" ca="1" si="669"/>
        <v/>
      </c>
      <c r="HJ296" s="17" t="str">
        <f t="shared" ca="1" si="670"/>
        <v/>
      </c>
      <c r="HK296" s="17" t="str">
        <f t="shared" ca="1" si="671"/>
        <v/>
      </c>
      <c r="HL296" s="17" t="str">
        <f t="shared" ca="1" si="672"/>
        <v/>
      </c>
      <c r="HM296" s="17" t="str">
        <f t="shared" ca="1" si="673"/>
        <v/>
      </c>
      <c r="HN296" s="17" t="str">
        <f t="shared" ca="1" si="674"/>
        <v/>
      </c>
      <c r="HO296" s="17" t="str">
        <f t="shared" ca="1" si="675"/>
        <v/>
      </c>
      <c r="HP296" s="17" t="str">
        <f t="shared" ca="1" si="676"/>
        <v/>
      </c>
      <c r="HQ296" s="17" t="str">
        <f t="shared" ca="1" si="677"/>
        <v/>
      </c>
      <c r="HR296" s="17" t="str">
        <f t="shared" ca="1" si="678"/>
        <v/>
      </c>
      <c r="HS296" s="17" t="str">
        <f t="shared" ca="1" si="679"/>
        <v/>
      </c>
      <c r="HT296" s="17" t="str">
        <f t="shared" ca="1" si="680"/>
        <v/>
      </c>
      <c r="HU296" s="17" t="str">
        <f t="shared" ca="1" si="681"/>
        <v/>
      </c>
      <c r="HV296" s="17" t="str">
        <f t="shared" ca="1" si="682"/>
        <v/>
      </c>
      <c r="HW296" s="17" t="str">
        <f t="shared" ca="1" si="683"/>
        <v/>
      </c>
      <c r="HX296" s="17" t="str">
        <f t="shared" ca="1" si="684"/>
        <v/>
      </c>
      <c r="HY296" s="17" t="str">
        <f t="shared" ca="1" si="685"/>
        <v/>
      </c>
      <c r="HZ296" s="17" t="str">
        <f t="shared" ca="1" si="686"/>
        <v/>
      </c>
      <c r="IA296" s="17" t="str">
        <f t="shared" ca="1" si="687"/>
        <v/>
      </c>
      <c r="IB296" s="17" t="str">
        <f t="shared" ca="1" si="688"/>
        <v/>
      </c>
      <c r="IC296" s="17" t="str">
        <f t="shared" ca="1" si="689"/>
        <v/>
      </c>
      <c r="ID296" s="17" t="str">
        <f t="shared" ca="1" si="690"/>
        <v/>
      </c>
      <c r="IE296" s="17" t="str">
        <f t="shared" ca="1" si="691"/>
        <v/>
      </c>
      <c r="IF296" s="17" t="str">
        <f t="shared" ca="1" si="692"/>
        <v/>
      </c>
      <c r="IG296" s="17" t="str">
        <f t="shared" ca="1" si="693"/>
        <v/>
      </c>
      <c r="IH296" s="17" t="str">
        <f t="shared" ca="1" si="694"/>
        <v/>
      </c>
      <c r="II296" s="17" t="str">
        <f t="shared" ca="1" si="695"/>
        <v/>
      </c>
      <c r="IJ296" s="17" t="str">
        <f t="shared" ca="1" si="696"/>
        <v/>
      </c>
      <c r="IK296" s="17" t="str">
        <f t="shared" ca="1" si="697"/>
        <v/>
      </c>
      <c r="IL296" s="17" t="str">
        <f t="shared" ca="1" si="698"/>
        <v/>
      </c>
      <c r="IM296" s="17" t="str">
        <f t="shared" ca="1" si="699"/>
        <v/>
      </c>
      <c r="IN296" s="17" t="str">
        <f t="shared" ca="1" si="700"/>
        <v/>
      </c>
      <c r="IO296" s="17" t="str">
        <f t="shared" ca="1" si="701"/>
        <v/>
      </c>
      <c r="IP296" s="17" t="str">
        <f t="shared" ca="1" si="702"/>
        <v/>
      </c>
      <c r="IQ296" s="17" t="str">
        <f t="shared" ca="1" si="703"/>
        <v/>
      </c>
      <c r="IR296" s="17" t="str">
        <f t="shared" ca="1" si="704"/>
        <v/>
      </c>
      <c r="IS296" s="17" t="str">
        <f t="shared" ca="1" si="705"/>
        <v/>
      </c>
      <c r="IT296" s="17" t="str">
        <f t="shared" ca="1" si="706"/>
        <v/>
      </c>
      <c r="IU296" s="17" t="str">
        <f t="shared" ca="1" si="707"/>
        <v/>
      </c>
      <c r="IV296" s="17" t="str">
        <f t="shared" ca="1" si="708"/>
        <v/>
      </c>
      <c r="IW296" s="17" t="str">
        <f t="shared" ca="1" si="709"/>
        <v/>
      </c>
      <c r="IX296" s="17" t="str">
        <f t="shared" ca="1" si="710"/>
        <v/>
      </c>
      <c r="IY296" s="17" t="str">
        <f t="shared" ca="1" si="711"/>
        <v/>
      </c>
      <c r="IZ296" s="17" t="str">
        <f t="shared" ca="1" si="712"/>
        <v/>
      </c>
      <c r="JA296" s="17" t="str">
        <f t="shared" ca="1" si="713"/>
        <v/>
      </c>
      <c r="JB296" s="17" t="str">
        <f t="shared" ca="1" si="714"/>
        <v/>
      </c>
      <c r="JC296" s="17" t="str">
        <f t="shared" ca="1" si="715"/>
        <v/>
      </c>
      <c r="JD296" s="17" t="str">
        <f t="shared" ca="1" si="716"/>
        <v/>
      </c>
      <c r="JE296" s="17" t="str">
        <f t="shared" ca="1" si="717"/>
        <v/>
      </c>
      <c r="JF296" s="17" t="str">
        <f t="shared" ca="1" si="718"/>
        <v/>
      </c>
      <c r="JG296" s="17" t="str">
        <f t="shared" ca="1" si="719"/>
        <v/>
      </c>
      <c r="JH296" s="17" t="str">
        <f t="shared" ca="1" si="720"/>
        <v/>
      </c>
      <c r="JI296" s="17" t="str">
        <f t="shared" ca="1" si="721"/>
        <v/>
      </c>
      <c r="JJ296" s="17" t="str">
        <f t="shared" ca="1" si="722"/>
        <v/>
      </c>
      <c r="JK296" s="17" t="str">
        <f t="shared" ca="1" si="723"/>
        <v/>
      </c>
      <c r="JL296" s="17" t="str">
        <f t="shared" ca="1" si="724"/>
        <v/>
      </c>
      <c r="JM296" s="17" t="str">
        <f t="shared" ca="1" si="725"/>
        <v/>
      </c>
    </row>
    <row r="297" spans="1:273">
      <c r="A297" s="17" t="str">
        <f t="shared" si="606"/>
        <v>\\\0</v>
      </c>
      <c r="B297" s="17" t="str">
        <f t="shared" si="607"/>
        <v>\\\0</v>
      </c>
      <c r="C297" s="17" t="str">
        <f t="shared" si="608"/>
        <v>\\\0</v>
      </c>
      <c r="D297" s="17" t="str">
        <f t="shared" si="609"/>
        <v>\\\0</v>
      </c>
      <c r="E297" s="17" t="str">
        <f t="shared" si="610"/>
        <v>\\\0</v>
      </c>
      <c r="F297" s="17" t="str">
        <f t="shared" si="611"/>
        <v>\\\0</v>
      </c>
      <c r="G297" s="17" t="str">
        <f t="shared" si="612"/>
        <v>\\\0</v>
      </c>
      <c r="H297" s="17" t="str">
        <f t="shared" si="613"/>
        <v>\\\0</v>
      </c>
      <c r="I297" s="17" t="str">
        <f t="shared" si="614"/>
        <v>\\\0</v>
      </c>
      <c r="J297" s="17" t="str">
        <f t="shared" si="615"/>
        <v>\\\0</v>
      </c>
      <c r="K297" s="17" t="str">
        <f t="shared" si="616"/>
        <v>\\\0</v>
      </c>
      <c r="L297" s="17" t="str">
        <f t="shared" si="617"/>
        <v>\\\0</v>
      </c>
      <c r="M297" s="17" t="str">
        <f t="shared" si="618"/>
        <v>\\\0</v>
      </c>
      <c r="N297" s="17" t="str">
        <f t="shared" si="619"/>
        <v>\\\0</v>
      </c>
      <c r="O297" s="17" t="str">
        <f t="shared" si="620"/>
        <v>\\\0</v>
      </c>
      <c r="P297" s="17" t="str">
        <f t="shared" si="621"/>
        <v>\\\0</v>
      </c>
      <c r="R297" s="17" t="str">
        <f t="shared" si="622"/>
        <v>\\</v>
      </c>
      <c r="S297" s="38"/>
      <c r="T297" s="39"/>
      <c r="U297" s="31"/>
      <c r="V297" s="32"/>
      <c r="W297" s="36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35"/>
      <c r="DS297" s="287"/>
      <c r="DT297" s="36"/>
      <c r="DU297" s="37"/>
      <c r="DV297" s="28">
        <f>IF(AND($S297='자료입력 및 결과표시'!$B$6,COUNTIF($W297:$DR297,'자료입력 및 결과표시'!$C$6)&gt;=1),IF(OR('자료입력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DW297" s="28">
        <f>IF(AND($S297='자료입력 및 결과표시'!$B$7,COUNTIF($W297:$DR297,'자료입력 및 결과표시'!$C$7)&gt;=1),IF(OR('자료입력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DX297" s="28">
        <f>IF(AND($S297='자료입력 및 결과표시'!$B$8,COUNTIF($W297:$DR297,'자료입력 및 결과표시'!$C$8)&gt;=1),IF(OR('자료입력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DY297" s="28">
        <f>IF(AND($S297='자료입력 및 결과표시'!$B$9,COUNTIF($W297:$DR297,'자료입력 및 결과표시'!$C$9)&gt;=1),IF(OR('자료입력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DZ297" s="28">
        <f>IF(AND($S297='자료입력 및 결과표시'!$B$10,COUNTIF($W297:$DR297,'자료입력 및 결과표시'!$C$10)&gt;=1),IF(OR('자료입력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A297" s="28">
        <f>IF(AND($S297='자료입력 및 결과표시'!$B$11,COUNTIF($W297:$DR297,'자료입력 및 결과표시'!$C$11)&gt;=1),IF(OR('자료입력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B297" s="28">
        <f>IF(AND($S297='자료입력 및 결과표시'!$B$12,COUNTIF($W297:$DR297,'자료입력 및 결과표시'!$C$12)&gt;=1),IF(OR('자료입력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C297" s="28">
        <f>IF(AND($S297='자료입력 및 결과표시'!$B$13,COUNTIF($W297:$DR297,'자료입력 및 결과표시'!$C$13)&gt;=1),IF(OR('자료입력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D297" s="28">
        <f>IF(AND($S297='자료입력 및 결과표시'!$B$14,COUNTIF($W297:$DR297,'자료입력 및 결과표시'!$C$14)&gt;=1),IF(OR('자료입력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E297" s="28">
        <f>IF(AND($S297='자료입력 및 결과표시'!$B$15,COUNTIF($W297:$DR297,'자료입력 및 결과표시'!$C$15)&gt;=1),IF(OR('자료입력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F297" s="28">
        <f>IF(AND($S297='자료입력 및 결과표시'!$B$16,COUNTIF($W297:$DR297,'자료입력 및 결과표시'!$C$16)&gt;=1),IF(OR('자료입력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G297" s="28">
        <f>IF(AND($S297='자료입력 및 결과표시'!$B$17,COUNTIF($W297:$DR297,'자료입력 및 결과표시'!$C$17)&gt;=1),IF(OR('자료입력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H297" s="28">
        <f>IF(AND($S297='자료입력 및 결과표시'!$B$18,COUNTIF($W297:$DR297,'자료입력 및 결과표시'!$C$18)&gt;=1),IF(OR('자료입력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I297" s="28">
        <f>IF(AND($S297='자료입력 및 결과표시'!$B$19,COUNTIF($W297:$DR297,'자료입력 및 결과표시'!$C$19)&gt;=1),IF(OR('자료입력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J297" s="28">
        <f>IF(AND($S297='자료입력 및 결과표시'!$B$20,COUNTIF($W297:$DR297,'자료입력 및 결과표시'!$C$20)&gt;=1),IF(OR('자료입력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K297" s="28">
        <f>IF(AND($S297='자료입력 및 결과표시'!$B$21,COUNTIF($W297:$DR297,'자료입력 및 결과표시'!$C$21)&gt;=1),IF(OR('자료입력 및 결과표시'!$B$4+90&gt;=$V297,'자료입력 및 결과표시'!$B$4&lt;$U297),0,IF($V297-'자료입력 및 결과표시'!$B$4-90&gt;='자료입력 및 결과표시'!$E$4,'자료입력 및 결과표시'!$E$4,$V297-'자료입력 및 결과표시'!$B$4-90)),0)</f>
        <v>0</v>
      </c>
      <c r="EL297" s="17">
        <f>IF(AND(S297='자료입력 및 결과표시'!$B$6,COUNTIF('업무중복도(데이터 입력)'!$W297:$DR297,'자료입력 및 결과표시'!$C$6)&gt;=1),1,0)</f>
        <v>0</v>
      </c>
      <c r="EM297" s="17">
        <f>IF(AND(S297='자료입력 및 결과표시'!$B$7,COUNTIF('업무중복도(데이터 입력)'!$W297:$DR297,'자료입력 및 결과표시'!$C$7)&gt;=1),2,0)</f>
        <v>0</v>
      </c>
      <c r="EN297" s="17">
        <f>IF(AND(S297='자료입력 및 결과표시'!$B$8,COUNTIF('업무중복도(데이터 입력)'!$W297:$DR297,'자료입력 및 결과표시'!$C$8)&gt;=1),3,0)</f>
        <v>0</v>
      </c>
      <c r="EO297" s="17">
        <f>IF(AND(S297='자료입력 및 결과표시'!$B$9,COUNTIF('업무중복도(데이터 입력)'!$W297:$DR297,'자료입력 및 결과표시'!$C$9)&gt;=1),4,0)</f>
        <v>0</v>
      </c>
      <c r="EP297" s="17">
        <f>IF(AND(S297='자료입력 및 결과표시'!$B$10,COUNTIF('업무중복도(데이터 입력)'!$W297:$DR297,'자료입력 및 결과표시'!$C$10)&gt;=1),5,0)</f>
        <v>0</v>
      </c>
      <c r="EQ297" s="17">
        <f>IF(AND(S297='자료입력 및 결과표시'!$B$11,COUNTIF('업무중복도(데이터 입력)'!$W297:$DR297,'자료입력 및 결과표시'!$C$11)&gt;=1),6,0)</f>
        <v>0</v>
      </c>
      <c r="ER297" s="17">
        <f>IF(AND(S297='자료입력 및 결과표시'!$B$12,COUNTIF('업무중복도(데이터 입력)'!$W297:$DR297,'자료입력 및 결과표시'!$C$12)&gt;=1),7,0)</f>
        <v>0</v>
      </c>
      <c r="ES297" s="17">
        <f>IF(AND(S297='자료입력 및 결과표시'!$B$13,COUNTIF('업무중복도(데이터 입력)'!$W297:$DR297,'자료입력 및 결과표시'!$C$13)&gt;=1),8,0)</f>
        <v>0</v>
      </c>
      <c r="ET297" s="17">
        <f>IF(AND(S297='자료입력 및 결과표시'!$B$14,COUNTIF('업무중복도(데이터 입력)'!$W297:$DR297,'자료입력 및 결과표시'!$C$14)&gt;=1),9,0)</f>
        <v>0</v>
      </c>
      <c r="EU297" s="17">
        <f>IF(AND(S297='자료입력 및 결과표시'!$B$15,COUNTIF('업무중복도(데이터 입력)'!$W297:$DR297,'자료입력 및 결과표시'!$C$15)&gt;=1),10,0)</f>
        <v>0</v>
      </c>
      <c r="EV297" s="17">
        <f>IF(AND(S297='자료입력 및 결과표시'!$B$16,COUNTIF('업무중복도(데이터 입력)'!$W297:$DR297,'자료입력 및 결과표시'!$C$16)&gt;=1),11,0)</f>
        <v>0</v>
      </c>
      <c r="EW297" s="17">
        <f>IF(AND(S297='자료입력 및 결과표시'!$B$17,COUNTIF('업무중복도(데이터 입력)'!$W297:$DR297,'자료입력 및 결과표시'!$C$17)&gt;=1),12,0)</f>
        <v>0</v>
      </c>
      <c r="EX297" s="17">
        <f>IF(AND(S297='자료입력 및 결과표시'!$B$18,COUNTIF('업무중복도(데이터 입력)'!$W297:$DR297,'자료입력 및 결과표시'!$C$18)&gt;=1),13,0)</f>
        <v>0</v>
      </c>
      <c r="EY297" s="17">
        <f>IF(AND(S297='자료입력 및 결과표시'!$B$19,COUNTIF('업무중복도(데이터 입력)'!$W297:$DR297,'자료입력 및 결과표시'!$C$19)&gt;=1),14,0)</f>
        <v>0</v>
      </c>
      <c r="EZ297" s="17">
        <f>IF(AND(S297='자료입력 및 결과표시'!$B$20,COUNTIF('업무중복도(데이터 입력)'!$W297:$DR297,'자료입력 및 결과표시'!$C$20)&gt;=1),15,0)</f>
        <v>0</v>
      </c>
      <c r="FA297" s="17">
        <f>IF(AND(S297='자료입력 및 결과표시'!$B$21,COUNTIF('업무중복도(데이터 입력)'!$W297:$DR297,'자료입력 및 결과표시'!$C$21)&gt;=1),16,0)</f>
        <v>0</v>
      </c>
      <c r="FD297" s="270" t="str">
        <f ca="1">IFERROR(MATCH('자료입력 및 결과표시'!$C$62,OFFSET($R$3,$FD296,,1000),0)+$FD296,"")</f>
        <v/>
      </c>
      <c r="FE297" s="271" t="str">
        <f t="shared" ca="1" si="623"/>
        <v/>
      </c>
      <c r="FK297" s="17">
        <f t="shared" si="624"/>
        <v>0</v>
      </c>
      <c r="FO297"/>
      <c r="FP297" s="17" t="str">
        <f t="shared" ca="1" si="625"/>
        <v/>
      </c>
      <c r="FQ297" s="270" t="str">
        <f ca="1">IFERROR(MATCH('자료입력 및 결과표시'!$C$62,OFFSET($R$3,$FQ296,,1000),0)+$FQ296,"")</f>
        <v/>
      </c>
      <c r="FR297" s="17" t="str">
        <f t="shared" ca="1" si="626"/>
        <v/>
      </c>
      <c r="FS297" s="17" t="str">
        <f t="shared" ca="1" si="627"/>
        <v/>
      </c>
      <c r="FT297" s="17" t="str">
        <f t="shared" ca="1" si="628"/>
        <v/>
      </c>
      <c r="FU297" s="17" t="str">
        <f t="shared" ca="1" si="629"/>
        <v/>
      </c>
      <c r="FV297" s="17" t="str">
        <f t="shared" ca="1" si="630"/>
        <v/>
      </c>
      <c r="FW297" s="17" t="str">
        <f t="shared" ca="1" si="631"/>
        <v/>
      </c>
      <c r="FX297" s="17" t="str">
        <f t="shared" ca="1" si="632"/>
        <v/>
      </c>
      <c r="FY297" s="17" t="str">
        <f t="shared" ca="1" si="633"/>
        <v/>
      </c>
      <c r="FZ297" s="17" t="str">
        <f t="shared" ca="1" si="634"/>
        <v/>
      </c>
      <c r="GA297" s="17" t="str">
        <f t="shared" ca="1" si="635"/>
        <v/>
      </c>
      <c r="GB297" s="17" t="str">
        <f t="shared" ca="1" si="636"/>
        <v/>
      </c>
      <c r="GC297" s="17" t="str">
        <f t="shared" ca="1" si="637"/>
        <v/>
      </c>
      <c r="GD297" s="17" t="str">
        <f t="shared" ca="1" si="638"/>
        <v/>
      </c>
      <c r="GE297" s="17" t="str">
        <f t="shared" ca="1" si="639"/>
        <v/>
      </c>
      <c r="GF297" s="17" t="str">
        <f t="shared" ca="1" si="640"/>
        <v/>
      </c>
      <c r="GG297" s="17" t="str">
        <f t="shared" ca="1" si="641"/>
        <v/>
      </c>
      <c r="GH297" s="17" t="str">
        <f t="shared" ca="1" si="642"/>
        <v/>
      </c>
      <c r="GI297" s="17" t="str">
        <f t="shared" ca="1" si="643"/>
        <v/>
      </c>
      <c r="GJ297" s="17" t="str">
        <f t="shared" ca="1" si="644"/>
        <v/>
      </c>
      <c r="GK297" s="17" t="str">
        <f t="shared" ca="1" si="645"/>
        <v/>
      </c>
      <c r="GL297" s="17" t="str">
        <f t="shared" ca="1" si="646"/>
        <v/>
      </c>
      <c r="GM297" s="17" t="str">
        <f t="shared" ca="1" si="647"/>
        <v/>
      </c>
      <c r="GN297" s="17" t="str">
        <f t="shared" ca="1" si="648"/>
        <v/>
      </c>
      <c r="GO297" s="17" t="str">
        <f t="shared" ca="1" si="649"/>
        <v/>
      </c>
      <c r="GP297" s="17" t="str">
        <f t="shared" ca="1" si="650"/>
        <v/>
      </c>
      <c r="GQ297" s="17" t="str">
        <f t="shared" ca="1" si="651"/>
        <v/>
      </c>
      <c r="GR297" s="17" t="str">
        <f t="shared" ca="1" si="652"/>
        <v/>
      </c>
      <c r="GS297" s="17" t="str">
        <f t="shared" ca="1" si="653"/>
        <v/>
      </c>
      <c r="GT297" s="17" t="str">
        <f t="shared" ca="1" si="654"/>
        <v/>
      </c>
      <c r="GU297" s="17" t="str">
        <f t="shared" ca="1" si="655"/>
        <v/>
      </c>
      <c r="GV297" s="17" t="str">
        <f t="shared" ca="1" si="656"/>
        <v/>
      </c>
      <c r="GW297" s="17" t="str">
        <f t="shared" ca="1" si="657"/>
        <v/>
      </c>
      <c r="GX297" s="17" t="str">
        <f t="shared" ca="1" si="658"/>
        <v/>
      </c>
      <c r="GY297" s="17" t="str">
        <f t="shared" ca="1" si="659"/>
        <v/>
      </c>
      <c r="GZ297" s="17" t="str">
        <f t="shared" ca="1" si="660"/>
        <v/>
      </c>
      <c r="HA297" s="17" t="str">
        <f t="shared" ca="1" si="661"/>
        <v/>
      </c>
      <c r="HB297" s="17" t="str">
        <f t="shared" ca="1" si="662"/>
        <v/>
      </c>
      <c r="HC297" s="17" t="str">
        <f t="shared" ca="1" si="663"/>
        <v/>
      </c>
      <c r="HD297" s="17" t="str">
        <f t="shared" ca="1" si="664"/>
        <v/>
      </c>
      <c r="HE297" s="17" t="str">
        <f t="shared" ca="1" si="665"/>
        <v/>
      </c>
      <c r="HF297" s="17" t="str">
        <f t="shared" ca="1" si="666"/>
        <v/>
      </c>
      <c r="HG297" s="17" t="str">
        <f t="shared" ca="1" si="667"/>
        <v/>
      </c>
      <c r="HH297" s="17" t="str">
        <f t="shared" ca="1" si="668"/>
        <v/>
      </c>
      <c r="HI297" s="17" t="str">
        <f t="shared" ca="1" si="669"/>
        <v/>
      </c>
      <c r="HJ297" s="17" t="str">
        <f t="shared" ca="1" si="670"/>
        <v/>
      </c>
      <c r="HK297" s="17" t="str">
        <f t="shared" ca="1" si="671"/>
        <v/>
      </c>
      <c r="HL297" s="17" t="str">
        <f t="shared" ca="1" si="672"/>
        <v/>
      </c>
      <c r="HM297" s="17" t="str">
        <f t="shared" ca="1" si="673"/>
        <v/>
      </c>
      <c r="HN297" s="17" t="str">
        <f t="shared" ca="1" si="674"/>
        <v/>
      </c>
      <c r="HO297" s="17" t="str">
        <f t="shared" ca="1" si="675"/>
        <v/>
      </c>
      <c r="HP297" s="17" t="str">
        <f t="shared" ca="1" si="676"/>
        <v/>
      </c>
      <c r="HQ297" s="17" t="str">
        <f t="shared" ca="1" si="677"/>
        <v/>
      </c>
      <c r="HR297" s="17" t="str">
        <f t="shared" ca="1" si="678"/>
        <v/>
      </c>
      <c r="HS297" s="17" t="str">
        <f t="shared" ca="1" si="679"/>
        <v/>
      </c>
      <c r="HT297" s="17" t="str">
        <f t="shared" ca="1" si="680"/>
        <v/>
      </c>
      <c r="HU297" s="17" t="str">
        <f t="shared" ca="1" si="681"/>
        <v/>
      </c>
      <c r="HV297" s="17" t="str">
        <f t="shared" ca="1" si="682"/>
        <v/>
      </c>
      <c r="HW297" s="17" t="str">
        <f t="shared" ca="1" si="683"/>
        <v/>
      </c>
      <c r="HX297" s="17" t="str">
        <f t="shared" ca="1" si="684"/>
        <v/>
      </c>
      <c r="HY297" s="17" t="str">
        <f t="shared" ca="1" si="685"/>
        <v/>
      </c>
      <c r="HZ297" s="17" t="str">
        <f t="shared" ca="1" si="686"/>
        <v/>
      </c>
      <c r="IA297" s="17" t="str">
        <f t="shared" ca="1" si="687"/>
        <v/>
      </c>
      <c r="IB297" s="17" t="str">
        <f t="shared" ca="1" si="688"/>
        <v/>
      </c>
      <c r="IC297" s="17" t="str">
        <f t="shared" ca="1" si="689"/>
        <v/>
      </c>
      <c r="ID297" s="17" t="str">
        <f t="shared" ca="1" si="690"/>
        <v/>
      </c>
      <c r="IE297" s="17" t="str">
        <f t="shared" ca="1" si="691"/>
        <v/>
      </c>
      <c r="IF297" s="17" t="str">
        <f t="shared" ca="1" si="692"/>
        <v/>
      </c>
      <c r="IG297" s="17" t="str">
        <f t="shared" ca="1" si="693"/>
        <v/>
      </c>
      <c r="IH297" s="17" t="str">
        <f t="shared" ca="1" si="694"/>
        <v/>
      </c>
      <c r="II297" s="17" t="str">
        <f t="shared" ca="1" si="695"/>
        <v/>
      </c>
      <c r="IJ297" s="17" t="str">
        <f t="shared" ca="1" si="696"/>
        <v/>
      </c>
      <c r="IK297" s="17" t="str">
        <f t="shared" ca="1" si="697"/>
        <v/>
      </c>
      <c r="IL297" s="17" t="str">
        <f t="shared" ca="1" si="698"/>
        <v/>
      </c>
      <c r="IM297" s="17" t="str">
        <f t="shared" ca="1" si="699"/>
        <v/>
      </c>
      <c r="IN297" s="17" t="str">
        <f t="shared" ca="1" si="700"/>
        <v/>
      </c>
      <c r="IO297" s="17" t="str">
        <f t="shared" ca="1" si="701"/>
        <v/>
      </c>
      <c r="IP297" s="17" t="str">
        <f t="shared" ca="1" si="702"/>
        <v/>
      </c>
      <c r="IQ297" s="17" t="str">
        <f t="shared" ca="1" si="703"/>
        <v/>
      </c>
      <c r="IR297" s="17" t="str">
        <f t="shared" ca="1" si="704"/>
        <v/>
      </c>
      <c r="IS297" s="17" t="str">
        <f t="shared" ca="1" si="705"/>
        <v/>
      </c>
      <c r="IT297" s="17" t="str">
        <f t="shared" ca="1" si="706"/>
        <v/>
      </c>
      <c r="IU297" s="17" t="str">
        <f t="shared" ca="1" si="707"/>
        <v/>
      </c>
      <c r="IV297" s="17" t="str">
        <f t="shared" ca="1" si="708"/>
        <v/>
      </c>
      <c r="IW297" s="17" t="str">
        <f t="shared" ca="1" si="709"/>
        <v/>
      </c>
      <c r="IX297" s="17" t="str">
        <f t="shared" ca="1" si="710"/>
        <v/>
      </c>
      <c r="IY297" s="17" t="str">
        <f t="shared" ca="1" si="711"/>
        <v/>
      </c>
      <c r="IZ297" s="17" t="str">
        <f t="shared" ca="1" si="712"/>
        <v/>
      </c>
      <c r="JA297" s="17" t="str">
        <f t="shared" ca="1" si="713"/>
        <v/>
      </c>
      <c r="JB297" s="17" t="str">
        <f t="shared" ca="1" si="714"/>
        <v/>
      </c>
      <c r="JC297" s="17" t="str">
        <f t="shared" ca="1" si="715"/>
        <v/>
      </c>
      <c r="JD297" s="17" t="str">
        <f t="shared" ca="1" si="716"/>
        <v/>
      </c>
      <c r="JE297" s="17" t="str">
        <f t="shared" ca="1" si="717"/>
        <v/>
      </c>
      <c r="JF297" s="17" t="str">
        <f t="shared" ca="1" si="718"/>
        <v/>
      </c>
      <c r="JG297" s="17" t="str">
        <f t="shared" ca="1" si="719"/>
        <v/>
      </c>
      <c r="JH297" s="17" t="str">
        <f t="shared" ca="1" si="720"/>
        <v/>
      </c>
      <c r="JI297" s="17" t="str">
        <f t="shared" ca="1" si="721"/>
        <v/>
      </c>
      <c r="JJ297" s="17" t="str">
        <f t="shared" ca="1" si="722"/>
        <v/>
      </c>
      <c r="JK297" s="17" t="str">
        <f t="shared" ca="1" si="723"/>
        <v/>
      </c>
      <c r="JL297" s="17" t="str">
        <f t="shared" ca="1" si="724"/>
        <v/>
      </c>
      <c r="JM297" s="17" t="str">
        <f t="shared" ca="1" si="725"/>
        <v/>
      </c>
    </row>
    <row r="298" spans="1:273">
      <c r="A298" s="17" t="str">
        <f t="shared" si="606"/>
        <v>\\\0</v>
      </c>
      <c r="B298" s="17" t="str">
        <f t="shared" si="607"/>
        <v>\\\0</v>
      </c>
      <c r="C298" s="17" t="str">
        <f t="shared" si="608"/>
        <v>\\\0</v>
      </c>
      <c r="D298" s="17" t="str">
        <f t="shared" si="609"/>
        <v>\\\0</v>
      </c>
      <c r="E298" s="17" t="str">
        <f t="shared" si="610"/>
        <v>\\\0</v>
      </c>
      <c r="F298" s="17" t="str">
        <f t="shared" si="611"/>
        <v>\\\0</v>
      </c>
      <c r="G298" s="17" t="str">
        <f t="shared" si="612"/>
        <v>\\\0</v>
      </c>
      <c r="H298" s="17" t="str">
        <f t="shared" si="613"/>
        <v>\\\0</v>
      </c>
      <c r="I298" s="17" t="str">
        <f t="shared" si="614"/>
        <v>\\\0</v>
      </c>
      <c r="J298" s="17" t="str">
        <f t="shared" si="615"/>
        <v>\\\0</v>
      </c>
      <c r="K298" s="17" t="str">
        <f t="shared" si="616"/>
        <v>\\\0</v>
      </c>
      <c r="L298" s="17" t="str">
        <f t="shared" si="617"/>
        <v>\\\0</v>
      </c>
      <c r="M298" s="17" t="str">
        <f t="shared" si="618"/>
        <v>\\\0</v>
      </c>
      <c r="N298" s="17" t="str">
        <f t="shared" si="619"/>
        <v>\\\0</v>
      </c>
      <c r="O298" s="17" t="str">
        <f t="shared" si="620"/>
        <v>\\\0</v>
      </c>
      <c r="P298" s="17" t="str">
        <f t="shared" si="621"/>
        <v>\\\0</v>
      </c>
      <c r="R298" s="17" t="str">
        <f t="shared" si="622"/>
        <v>\\</v>
      </c>
      <c r="S298" s="38"/>
      <c r="T298" s="39"/>
      <c r="U298" s="31"/>
      <c r="V298" s="32"/>
      <c r="W298" s="36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35"/>
      <c r="DS298" s="287"/>
      <c r="DT298" s="36"/>
      <c r="DU298" s="37"/>
      <c r="DV298" s="28">
        <f>IF(AND($S298='자료입력 및 결과표시'!$B$6,COUNTIF($W298:$DR298,'자료입력 및 결과표시'!$C$6)&gt;=1),IF(OR('자료입력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DW298" s="28">
        <f>IF(AND($S298='자료입력 및 결과표시'!$B$7,COUNTIF($W298:$DR298,'자료입력 및 결과표시'!$C$7)&gt;=1),IF(OR('자료입력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DX298" s="28">
        <f>IF(AND($S298='자료입력 및 결과표시'!$B$8,COUNTIF($W298:$DR298,'자료입력 및 결과표시'!$C$8)&gt;=1),IF(OR('자료입력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DY298" s="28">
        <f>IF(AND($S298='자료입력 및 결과표시'!$B$9,COUNTIF($W298:$DR298,'자료입력 및 결과표시'!$C$9)&gt;=1),IF(OR('자료입력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DZ298" s="28">
        <f>IF(AND($S298='자료입력 및 결과표시'!$B$10,COUNTIF($W298:$DR298,'자료입력 및 결과표시'!$C$10)&gt;=1),IF(OR('자료입력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A298" s="28">
        <f>IF(AND($S298='자료입력 및 결과표시'!$B$11,COUNTIF($W298:$DR298,'자료입력 및 결과표시'!$C$11)&gt;=1),IF(OR('자료입력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B298" s="28">
        <f>IF(AND($S298='자료입력 및 결과표시'!$B$12,COUNTIF($W298:$DR298,'자료입력 및 결과표시'!$C$12)&gt;=1),IF(OR('자료입력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C298" s="28">
        <f>IF(AND($S298='자료입력 및 결과표시'!$B$13,COUNTIF($W298:$DR298,'자료입력 및 결과표시'!$C$13)&gt;=1),IF(OR('자료입력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D298" s="28">
        <f>IF(AND($S298='자료입력 및 결과표시'!$B$14,COUNTIF($W298:$DR298,'자료입력 및 결과표시'!$C$14)&gt;=1),IF(OR('자료입력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E298" s="28">
        <f>IF(AND($S298='자료입력 및 결과표시'!$B$15,COUNTIF($W298:$DR298,'자료입력 및 결과표시'!$C$15)&gt;=1),IF(OR('자료입력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F298" s="28">
        <f>IF(AND($S298='자료입력 및 결과표시'!$B$16,COUNTIF($W298:$DR298,'자료입력 및 결과표시'!$C$16)&gt;=1),IF(OR('자료입력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G298" s="28">
        <f>IF(AND($S298='자료입력 및 결과표시'!$B$17,COUNTIF($W298:$DR298,'자료입력 및 결과표시'!$C$17)&gt;=1),IF(OR('자료입력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H298" s="28">
        <f>IF(AND($S298='자료입력 및 결과표시'!$B$18,COUNTIF($W298:$DR298,'자료입력 및 결과표시'!$C$18)&gt;=1),IF(OR('자료입력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I298" s="28">
        <f>IF(AND($S298='자료입력 및 결과표시'!$B$19,COUNTIF($W298:$DR298,'자료입력 및 결과표시'!$C$19)&gt;=1),IF(OR('자료입력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J298" s="28">
        <f>IF(AND($S298='자료입력 및 결과표시'!$B$20,COUNTIF($W298:$DR298,'자료입력 및 결과표시'!$C$20)&gt;=1),IF(OR('자료입력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K298" s="28">
        <f>IF(AND($S298='자료입력 및 결과표시'!$B$21,COUNTIF($W298:$DR298,'자료입력 및 결과표시'!$C$21)&gt;=1),IF(OR('자료입력 및 결과표시'!$B$4+90&gt;=$V298,'자료입력 및 결과표시'!$B$4&lt;$U298),0,IF($V298-'자료입력 및 결과표시'!$B$4-90&gt;='자료입력 및 결과표시'!$E$4,'자료입력 및 결과표시'!$E$4,$V298-'자료입력 및 결과표시'!$B$4-90)),0)</f>
        <v>0</v>
      </c>
      <c r="EL298" s="17">
        <f>IF(AND(S298='자료입력 및 결과표시'!$B$6,COUNTIF('업무중복도(데이터 입력)'!$W298:$DR298,'자료입력 및 결과표시'!$C$6)&gt;=1),1,0)</f>
        <v>0</v>
      </c>
      <c r="EM298" s="17">
        <f>IF(AND(S298='자료입력 및 결과표시'!$B$7,COUNTIF('업무중복도(데이터 입력)'!$W298:$DR298,'자료입력 및 결과표시'!$C$7)&gt;=1),2,0)</f>
        <v>0</v>
      </c>
      <c r="EN298" s="17">
        <f>IF(AND(S298='자료입력 및 결과표시'!$B$8,COUNTIF('업무중복도(데이터 입력)'!$W298:$DR298,'자료입력 및 결과표시'!$C$8)&gt;=1),3,0)</f>
        <v>0</v>
      </c>
      <c r="EO298" s="17">
        <f>IF(AND(S298='자료입력 및 결과표시'!$B$9,COUNTIF('업무중복도(데이터 입력)'!$W298:$DR298,'자료입력 및 결과표시'!$C$9)&gt;=1),4,0)</f>
        <v>0</v>
      </c>
      <c r="EP298" s="17">
        <f>IF(AND(S298='자료입력 및 결과표시'!$B$10,COUNTIF('업무중복도(데이터 입력)'!$W298:$DR298,'자료입력 및 결과표시'!$C$10)&gt;=1),5,0)</f>
        <v>0</v>
      </c>
      <c r="EQ298" s="17">
        <f>IF(AND(S298='자료입력 및 결과표시'!$B$11,COUNTIF('업무중복도(데이터 입력)'!$W298:$DR298,'자료입력 및 결과표시'!$C$11)&gt;=1),6,0)</f>
        <v>0</v>
      </c>
      <c r="ER298" s="17">
        <f>IF(AND(S298='자료입력 및 결과표시'!$B$12,COUNTIF('업무중복도(데이터 입력)'!$W298:$DR298,'자료입력 및 결과표시'!$C$12)&gt;=1),7,0)</f>
        <v>0</v>
      </c>
      <c r="ES298" s="17">
        <f>IF(AND(S298='자료입력 및 결과표시'!$B$13,COUNTIF('업무중복도(데이터 입력)'!$W298:$DR298,'자료입력 및 결과표시'!$C$13)&gt;=1),8,0)</f>
        <v>0</v>
      </c>
      <c r="ET298" s="17">
        <f>IF(AND(S298='자료입력 및 결과표시'!$B$14,COUNTIF('업무중복도(데이터 입력)'!$W298:$DR298,'자료입력 및 결과표시'!$C$14)&gt;=1),9,0)</f>
        <v>0</v>
      </c>
      <c r="EU298" s="17">
        <f>IF(AND(S298='자료입력 및 결과표시'!$B$15,COUNTIF('업무중복도(데이터 입력)'!$W298:$DR298,'자료입력 및 결과표시'!$C$15)&gt;=1),10,0)</f>
        <v>0</v>
      </c>
      <c r="EV298" s="17">
        <f>IF(AND(S298='자료입력 및 결과표시'!$B$16,COUNTIF('업무중복도(데이터 입력)'!$W298:$DR298,'자료입력 및 결과표시'!$C$16)&gt;=1),11,0)</f>
        <v>0</v>
      </c>
      <c r="EW298" s="17">
        <f>IF(AND(S298='자료입력 및 결과표시'!$B$17,COUNTIF('업무중복도(데이터 입력)'!$W298:$DR298,'자료입력 및 결과표시'!$C$17)&gt;=1),12,0)</f>
        <v>0</v>
      </c>
      <c r="EX298" s="17">
        <f>IF(AND(S298='자료입력 및 결과표시'!$B$18,COUNTIF('업무중복도(데이터 입력)'!$W298:$DR298,'자료입력 및 결과표시'!$C$18)&gt;=1),13,0)</f>
        <v>0</v>
      </c>
      <c r="EY298" s="17">
        <f>IF(AND(S298='자료입력 및 결과표시'!$B$19,COUNTIF('업무중복도(데이터 입력)'!$W298:$DR298,'자료입력 및 결과표시'!$C$19)&gt;=1),14,0)</f>
        <v>0</v>
      </c>
      <c r="EZ298" s="17">
        <f>IF(AND(S298='자료입력 및 결과표시'!$B$20,COUNTIF('업무중복도(데이터 입력)'!$W298:$DR298,'자료입력 및 결과표시'!$C$20)&gt;=1),15,0)</f>
        <v>0</v>
      </c>
      <c r="FA298" s="17">
        <f>IF(AND(S298='자료입력 및 결과표시'!$B$21,COUNTIF('업무중복도(데이터 입력)'!$W298:$DR298,'자료입력 및 결과표시'!$C$21)&gt;=1),16,0)</f>
        <v>0</v>
      </c>
      <c r="FD298" s="270" t="str">
        <f ca="1">IFERROR(MATCH('자료입력 및 결과표시'!$C$62,OFFSET($R$3,$FD297,,1000),0)+$FD297,"")</f>
        <v/>
      </c>
      <c r="FE298" s="271" t="str">
        <f t="shared" ca="1" si="623"/>
        <v/>
      </c>
      <c r="FK298" s="17">
        <f t="shared" si="624"/>
        <v>0</v>
      </c>
      <c r="FO298"/>
      <c r="FP298" s="17" t="str">
        <f t="shared" ca="1" si="625"/>
        <v/>
      </c>
      <c r="FQ298" s="270" t="str">
        <f ca="1">IFERROR(MATCH('자료입력 및 결과표시'!$C$62,OFFSET($R$3,$FQ297,,1000),0)+$FQ297,"")</f>
        <v/>
      </c>
      <c r="FR298" s="17" t="str">
        <f t="shared" ca="1" si="626"/>
        <v/>
      </c>
      <c r="FS298" s="17" t="str">
        <f t="shared" ca="1" si="627"/>
        <v/>
      </c>
      <c r="FT298" s="17" t="str">
        <f t="shared" ca="1" si="628"/>
        <v/>
      </c>
      <c r="FU298" s="17" t="str">
        <f t="shared" ca="1" si="629"/>
        <v/>
      </c>
      <c r="FV298" s="17" t="str">
        <f t="shared" ca="1" si="630"/>
        <v/>
      </c>
      <c r="FW298" s="17" t="str">
        <f t="shared" ca="1" si="631"/>
        <v/>
      </c>
      <c r="FX298" s="17" t="str">
        <f t="shared" ca="1" si="632"/>
        <v/>
      </c>
      <c r="FY298" s="17" t="str">
        <f t="shared" ca="1" si="633"/>
        <v/>
      </c>
      <c r="FZ298" s="17" t="str">
        <f t="shared" ca="1" si="634"/>
        <v/>
      </c>
      <c r="GA298" s="17" t="str">
        <f t="shared" ca="1" si="635"/>
        <v/>
      </c>
      <c r="GB298" s="17" t="str">
        <f t="shared" ca="1" si="636"/>
        <v/>
      </c>
      <c r="GC298" s="17" t="str">
        <f t="shared" ca="1" si="637"/>
        <v/>
      </c>
      <c r="GD298" s="17" t="str">
        <f t="shared" ca="1" si="638"/>
        <v/>
      </c>
      <c r="GE298" s="17" t="str">
        <f t="shared" ca="1" si="639"/>
        <v/>
      </c>
      <c r="GF298" s="17" t="str">
        <f t="shared" ca="1" si="640"/>
        <v/>
      </c>
      <c r="GG298" s="17" t="str">
        <f t="shared" ca="1" si="641"/>
        <v/>
      </c>
      <c r="GH298" s="17" t="str">
        <f t="shared" ca="1" si="642"/>
        <v/>
      </c>
      <c r="GI298" s="17" t="str">
        <f t="shared" ca="1" si="643"/>
        <v/>
      </c>
      <c r="GJ298" s="17" t="str">
        <f t="shared" ca="1" si="644"/>
        <v/>
      </c>
      <c r="GK298" s="17" t="str">
        <f t="shared" ca="1" si="645"/>
        <v/>
      </c>
      <c r="GL298" s="17" t="str">
        <f t="shared" ca="1" si="646"/>
        <v/>
      </c>
      <c r="GM298" s="17" t="str">
        <f t="shared" ca="1" si="647"/>
        <v/>
      </c>
      <c r="GN298" s="17" t="str">
        <f t="shared" ca="1" si="648"/>
        <v/>
      </c>
      <c r="GO298" s="17" t="str">
        <f t="shared" ca="1" si="649"/>
        <v/>
      </c>
      <c r="GP298" s="17" t="str">
        <f t="shared" ca="1" si="650"/>
        <v/>
      </c>
      <c r="GQ298" s="17" t="str">
        <f t="shared" ca="1" si="651"/>
        <v/>
      </c>
      <c r="GR298" s="17" t="str">
        <f t="shared" ca="1" si="652"/>
        <v/>
      </c>
      <c r="GS298" s="17" t="str">
        <f t="shared" ca="1" si="653"/>
        <v/>
      </c>
      <c r="GT298" s="17" t="str">
        <f t="shared" ca="1" si="654"/>
        <v/>
      </c>
      <c r="GU298" s="17" t="str">
        <f t="shared" ca="1" si="655"/>
        <v/>
      </c>
      <c r="GV298" s="17" t="str">
        <f t="shared" ca="1" si="656"/>
        <v/>
      </c>
      <c r="GW298" s="17" t="str">
        <f t="shared" ca="1" si="657"/>
        <v/>
      </c>
      <c r="GX298" s="17" t="str">
        <f t="shared" ca="1" si="658"/>
        <v/>
      </c>
      <c r="GY298" s="17" t="str">
        <f t="shared" ca="1" si="659"/>
        <v/>
      </c>
      <c r="GZ298" s="17" t="str">
        <f t="shared" ca="1" si="660"/>
        <v/>
      </c>
      <c r="HA298" s="17" t="str">
        <f t="shared" ca="1" si="661"/>
        <v/>
      </c>
      <c r="HB298" s="17" t="str">
        <f t="shared" ca="1" si="662"/>
        <v/>
      </c>
      <c r="HC298" s="17" t="str">
        <f t="shared" ca="1" si="663"/>
        <v/>
      </c>
      <c r="HD298" s="17" t="str">
        <f t="shared" ca="1" si="664"/>
        <v/>
      </c>
      <c r="HE298" s="17" t="str">
        <f t="shared" ca="1" si="665"/>
        <v/>
      </c>
      <c r="HF298" s="17" t="str">
        <f t="shared" ca="1" si="666"/>
        <v/>
      </c>
      <c r="HG298" s="17" t="str">
        <f t="shared" ca="1" si="667"/>
        <v/>
      </c>
      <c r="HH298" s="17" t="str">
        <f t="shared" ca="1" si="668"/>
        <v/>
      </c>
      <c r="HI298" s="17" t="str">
        <f t="shared" ca="1" si="669"/>
        <v/>
      </c>
      <c r="HJ298" s="17" t="str">
        <f t="shared" ca="1" si="670"/>
        <v/>
      </c>
      <c r="HK298" s="17" t="str">
        <f t="shared" ca="1" si="671"/>
        <v/>
      </c>
      <c r="HL298" s="17" t="str">
        <f t="shared" ca="1" si="672"/>
        <v/>
      </c>
      <c r="HM298" s="17" t="str">
        <f t="shared" ca="1" si="673"/>
        <v/>
      </c>
      <c r="HN298" s="17" t="str">
        <f t="shared" ca="1" si="674"/>
        <v/>
      </c>
      <c r="HO298" s="17" t="str">
        <f t="shared" ca="1" si="675"/>
        <v/>
      </c>
      <c r="HP298" s="17" t="str">
        <f t="shared" ca="1" si="676"/>
        <v/>
      </c>
      <c r="HQ298" s="17" t="str">
        <f t="shared" ca="1" si="677"/>
        <v/>
      </c>
      <c r="HR298" s="17" t="str">
        <f t="shared" ca="1" si="678"/>
        <v/>
      </c>
      <c r="HS298" s="17" t="str">
        <f t="shared" ca="1" si="679"/>
        <v/>
      </c>
      <c r="HT298" s="17" t="str">
        <f t="shared" ca="1" si="680"/>
        <v/>
      </c>
      <c r="HU298" s="17" t="str">
        <f t="shared" ca="1" si="681"/>
        <v/>
      </c>
      <c r="HV298" s="17" t="str">
        <f t="shared" ca="1" si="682"/>
        <v/>
      </c>
      <c r="HW298" s="17" t="str">
        <f t="shared" ca="1" si="683"/>
        <v/>
      </c>
      <c r="HX298" s="17" t="str">
        <f t="shared" ca="1" si="684"/>
        <v/>
      </c>
      <c r="HY298" s="17" t="str">
        <f t="shared" ca="1" si="685"/>
        <v/>
      </c>
      <c r="HZ298" s="17" t="str">
        <f t="shared" ca="1" si="686"/>
        <v/>
      </c>
      <c r="IA298" s="17" t="str">
        <f t="shared" ca="1" si="687"/>
        <v/>
      </c>
      <c r="IB298" s="17" t="str">
        <f t="shared" ca="1" si="688"/>
        <v/>
      </c>
      <c r="IC298" s="17" t="str">
        <f t="shared" ca="1" si="689"/>
        <v/>
      </c>
      <c r="ID298" s="17" t="str">
        <f t="shared" ca="1" si="690"/>
        <v/>
      </c>
      <c r="IE298" s="17" t="str">
        <f t="shared" ca="1" si="691"/>
        <v/>
      </c>
      <c r="IF298" s="17" t="str">
        <f t="shared" ca="1" si="692"/>
        <v/>
      </c>
      <c r="IG298" s="17" t="str">
        <f t="shared" ca="1" si="693"/>
        <v/>
      </c>
      <c r="IH298" s="17" t="str">
        <f t="shared" ca="1" si="694"/>
        <v/>
      </c>
      <c r="II298" s="17" t="str">
        <f t="shared" ca="1" si="695"/>
        <v/>
      </c>
      <c r="IJ298" s="17" t="str">
        <f t="shared" ca="1" si="696"/>
        <v/>
      </c>
      <c r="IK298" s="17" t="str">
        <f t="shared" ca="1" si="697"/>
        <v/>
      </c>
      <c r="IL298" s="17" t="str">
        <f t="shared" ca="1" si="698"/>
        <v/>
      </c>
      <c r="IM298" s="17" t="str">
        <f t="shared" ca="1" si="699"/>
        <v/>
      </c>
      <c r="IN298" s="17" t="str">
        <f t="shared" ca="1" si="700"/>
        <v/>
      </c>
      <c r="IO298" s="17" t="str">
        <f t="shared" ca="1" si="701"/>
        <v/>
      </c>
      <c r="IP298" s="17" t="str">
        <f t="shared" ca="1" si="702"/>
        <v/>
      </c>
      <c r="IQ298" s="17" t="str">
        <f t="shared" ca="1" si="703"/>
        <v/>
      </c>
      <c r="IR298" s="17" t="str">
        <f t="shared" ca="1" si="704"/>
        <v/>
      </c>
      <c r="IS298" s="17" t="str">
        <f t="shared" ca="1" si="705"/>
        <v/>
      </c>
      <c r="IT298" s="17" t="str">
        <f t="shared" ca="1" si="706"/>
        <v/>
      </c>
      <c r="IU298" s="17" t="str">
        <f t="shared" ca="1" si="707"/>
        <v/>
      </c>
      <c r="IV298" s="17" t="str">
        <f t="shared" ca="1" si="708"/>
        <v/>
      </c>
      <c r="IW298" s="17" t="str">
        <f t="shared" ca="1" si="709"/>
        <v/>
      </c>
      <c r="IX298" s="17" t="str">
        <f t="shared" ca="1" si="710"/>
        <v/>
      </c>
      <c r="IY298" s="17" t="str">
        <f t="shared" ca="1" si="711"/>
        <v/>
      </c>
      <c r="IZ298" s="17" t="str">
        <f t="shared" ca="1" si="712"/>
        <v/>
      </c>
      <c r="JA298" s="17" t="str">
        <f t="shared" ca="1" si="713"/>
        <v/>
      </c>
      <c r="JB298" s="17" t="str">
        <f t="shared" ca="1" si="714"/>
        <v/>
      </c>
      <c r="JC298" s="17" t="str">
        <f t="shared" ca="1" si="715"/>
        <v/>
      </c>
      <c r="JD298" s="17" t="str">
        <f t="shared" ca="1" si="716"/>
        <v/>
      </c>
      <c r="JE298" s="17" t="str">
        <f t="shared" ca="1" si="717"/>
        <v/>
      </c>
      <c r="JF298" s="17" t="str">
        <f t="shared" ca="1" si="718"/>
        <v/>
      </c>
      <c r="JG298" s="17" t="str">
        <f t="shared" ca="1" si="719"/>
        <v/>
      </c>
      <c r="JH298" s="17" t="str">
        <f t="shared" ca="1" si="720"/>
        <v/>
      </c>
      <c r="JI298" s="17" t="str">
        <f t="shared" ca="1" si="721"/>
        <v/>
      </c>
      <c r="JJ298" s="17" t="str">
        <f t="shared" ca="1" si="722"/>
        <v/>
      </c>
      <c r="JK298" s="17" t="str">
        <f t="shared" ca="1" si="723"/>
        <v/>
      </c>
      <c r="JL298" s="17" t="str">
        <f t="shared" ca="1" si="724"/>
        <v/>
      </c>
      <c r="JM298" s="17" t="str">
        <f t="shared" ca="1" si="725"/>
        <v/>
      </c>
    </row>
    <row r="299" spans="1:273">
      <c r="A299" s="17" t="str">
        <f t="shared" si="606"/>
        <v>\\\0</v>
      </c>
      <c r="B299" s="17" t="str">
        <f t="shared" si="607"/>
        <v>\\\0</v>
      </c>
      <c r="C299" s="17" t="str">
        <f t="shared" si="608"/>
        <v>\\\0</v>
      </c>
      <c r="D299" s="17" t="str">
        <f t="shared" si="609"/>
        <v>\\\0</v>
      </c>
      <c r="E299" s="17" t="str">
        <f t="shared" si="610"/>
        <v>\\\0</v>
      </c>
      <c r="F299" s="17" t="str">
        <f t="shared" si="611"/>
        <v>\\\0</v>
      </c>
      <c r="G299" s="17" t="str">
        <f t="shared" si="612"/>
        <v>\\\0</v>
      </c>
      <c r="H299" s="17" t="str">
        <f t="shared" si="613"/>
        <v>\\\0</v>
      </c>
      <c r="I299" s="17" t="str">
        <f t="shared" si="614"/>
        <v>\\\0</v>
      </c>
      <c r="J299" s="17" t="str">
        <f t="shared" si="615"/>
        <v>\\\0</v>
      </c>
      <c r="K299" s="17" t="str">
        <f t="shared" si="616"/>
        <v>\\\0</v>
      </c>
      <c r="L299" s="17" t="str">
        <f t="shared" si="617"/>
        <v>\\\0</v>
      </c>
      <c r="M299" s="17" t="str">
        <f t="shared" si="618"/>
        <v>\\\0</v>
      </c>
      <c r="N299" s="17" t="str">
        <f t="shared" si="619"/>
        <v>\\\0</v>
      </c>
      <c r="O299" s="17" t="str">
        <f t="shared" si="620"/>
        <v>\\\0</v>
      </c>
      <c r="P299" s="17" t="str">
        <f t="shared" si="621"/>
        <v>\\\0</v>
      </c>
      <c r="R299" s="17" t="str">
        <f t="shared" si="622"/>
        <v>\\</v>
      </c>
      <c r="S299" s="38"/>
      <c r="T299" s="39"/>
      <c r="U299" s="31"/>
      <c r="V299" s="32"/>
      <c r="W299" s="36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35"/>
      <c r="DS299" s="287"/>
      <c r="DT299" s="36"/>
      <c r="DU299" s="37"/>
      <c r="DV299" s="28">
        <f>IF(AND($S299='자료입력 및 결과표시'!$B$6,COUNTIF($W299:$DR299,'자료입력 및 결과표시'!$C$6)&gt;=1),IF(OR('자료입력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DW299" s="28">
        <f>IF(AND($S299='자료입력 및 결과표시'!$B$7,COUNTIF($W299:$DR299,'자료입력 및 결과표시'!$C$7)&gt;=1),IF(OR('자료입력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DX299" s="28">
        <f>IF(AND($S299='자료입력 및 결과표시'!$B$8,COUNTIF($W299:$DR299,'자료입력 및 결과표시'!$C$8)&gt;=1),IF(OR('자료입력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DY299" s="28">
        <f>IF(AND($S299='자료입력 및 결과표시'!$B$9,COUNTIF($W299:$DR299,'자료입력 및 결과표시'!$C$9)&gt;=1),IF(OR('자료입력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DZ299" s="28">
        <f>IF(AND($S299='자료입력 및 결과표시'!$B$10,COUNTIF($W299:$DR299,'자료입력 및 결과표시'!$C$10)&gt;=1),IF(OR('자료입력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A299" s="28">
        <f>IF(AND($S299='자료입력 및 결과표시'!$B$11,COUNTIF($W299:$DR299,'자료입력 및 결과표시'!$C$11)&gt;=1),IF(OR('자료입력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B299" s="28">
        <f>IF(AND($S299='자료입력 및 결과표시'!$B$12,COUNTIF($W299:$DR299,'자료입력 및 결과표시'!$C$12)&gt;=1),IF(OR('자료입력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C299" s="28">
        <f>IF(AND($S299='자료입력 및 결과표시'!$B$13,COUNTIF($W299:$DR299,'자료입력 및 결과표시'!$C$13)&gt;=1),IF(OR('자료입력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D299" s="28">
        <f>IF(AND($S299='자료입력 및 결과표시'!$B$14,COUNTIF($W299:$DR299,'자료입력 및 결과표시'!$C$14)&gt;=1),IF(OR('자료입력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E299" s="28">
        <f>IF(AND($S299='자료입력 및 결과표시'!$B$15,COUNTIF($W299:$DR299,'자료입력 및 결과표시'!$C$15)&gt;=1),IF(OR('자료입력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F299" s="28">
        <f>IF(AND($S299='자료입력 및 결과표시'!$B$16,COUNTIF($W299:$DR299,'자료입력 및 결과표시'!$C$16)&gt;=1),IF(OR('자료입력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G299" s="28">
        <f>IF(AND($S299='자료입력 및 결과표시'!$B$17,COUNTIF($W299:$DR299,'자료입력 및 결과표시'!$C$17)&gt;=1),IF(OR('자료입력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H299" s="28">
        <f>IF(AND($S299='자료입력 및 결과표시'!$B$18,COUNTIF($W299:$DR299,'자료입력 및 결과표시'!$C$18)&gt;=1),IF(OR('자료입력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I299" s="28">
        <f>IF(AND($S299='자료입력 및 결과표시'!$B$19,COUNTIF($W299:$DR299,'자료입력 및 결과표시'!$C$19)&gt;=1),IF(OR('자료입력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J299" s="28">
        <f>IF(AND($S299='자료입력 및 결과표시'!$B$20,COUNTIF($W299:$DR299,'자료입력 및 결과표시'!$C$20)&gt;=1),IF(OR('자료입력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K299" s="28">
        <f>IF(AND($S299='자료입력 및 결과표시'!$B$21,COUNTIF($W299:$DR299,'자료입력 및 결과표시'!$C$21)&gt;=1),IF(OR('자료입력 및 결과표시'!$B$4+90&gt;=$V299,'자료입력 및 결과표시'!$B$4&lt;$U299),0,IF($V299-'자료입력 및 결과표시'!$B$4-90&gt;='자료입력 및 결과표시'!$E$4,'자료입력 및 결과표시'!$E$4,$V299-'자료입력 및 결과표시'!$B$4-90)),0)</f>
        <v>0</v>
      </c>
      <c r="EL299" s="17">
        <f>IF(AND(S299='자료입력 및 결과표시'!$B$6,COUNTIF('업무중복도(데이터 입력)'!$W299:$DR299,'자료입력 및 결과표시'!$C$6)&gt;=1),1,0)</f>
        <v>0</v>
      </c>
      <c r="EM299" s="17">
        <f>IF(AND(S299='자료입력 및 결과표시'!$B$7,COUNTIF('업무중복도(데이터 입력)'!$W299:$DR299,'자료입력 및 결과표시'!$C$7)&gt;=1),2,0)</f>
        <v>0</v>
      </c>
      <c r="EN299" s="17">
        <f>IF(AND(S299='자료입력 및 결과표시'!$B$8,COUNTIF('업무중복도(데이터 입력)'!$W299:$DR299,'자료입력 및 결과표시'!$C$8)&gt;=1),3,0)</f>
        <v>0</v>
      </c>
      <c r="EO299" s="17">
        <f>IF(AND(S299='자료입력 및 결과표시'!$B$9,COUNTIF('업무중복도(데이터 입력)'!$W299:$DR299,'자료입력 및 결과표시'!$C$9)&gt;=1),4,0)</f>
        <v>0</v>
      </c>
      <c r="EP299" s="17">
        <f>IF(AND(S299='자료입력 및 결과표시'!$B$10,COUNTIF('업무중복도(데이터 입력)'!$W299:$DR299,'자료입력 및 결과표시'!$C$10)&gt;=1),5,0)</f>
        <v>0</v>
      </c>
      <c r="EQ299" s="17">
        <f>IF(AND(S299='자료입력 및 결과표시'!$B$11,COUNTIF('업무중복도(데이터 입력)'!$W299:$DR299,'자료입력 및 결과표시'!$C$11)&gt;=1),6,0)</f>
        <v>0</v>
      </c>
      <c r="ER299" s="17">
        <f>IF(AND(S299='자료입력 및 결과표시'!$B$12,COUNTIF('업무중복도(데이터 입력)'!$W299:$DR299,'자료입력 및 결과표시'!$C$12)&gt;=1),7,0)</f>
        <v>0</v>
      </c>
      <c r="ES299" s="17">
        <f>IF(AND(S299='자료입력 및 결과표시'!$B$13,COUNTIF('업무중복도(데이터 입력)'!$W299:$DR299,'자료입력 및 결과표시'!$C$13)&gt;=1),8,0)</f>
        <v>0</v>
      </c>
      <c r="ET299" s="17">
        <f>IF(AND(S299='자료입력 및 결과표시'!$B$14,COUNTIF('업무중복도(데이터 입력)'!$W299:$DR299,'자료입력 및 결과표시'!$C$14)&gt;=1),9,0)</f>
        <v>0</v>
      </c>
      <c r="EU299" s="17">
        <f>IF(AND(S299='자료입력 및 결과표시'!$B$15,COUNTIF('업무중복도(데이터 입력)'!$W299:$DR299,'자료입력 및 결과표시'!$C$15)&gt;=1),10,0)</f>
        <v>0</v>
      </c>
      <c r="EV299" s="17">
        <f>IF(AND(S299='자료입력 및 결과표시'!$B$16,COUNTIF('업무중복도(데이터 입력)'!$W299:$DR299,'자료입력 및 결과표시'!$C$16)&gt;=1),11,0)</f>
        <v>0</v>
      </c>
      <c r="EW299" s="17">
        <f>IF(AND(S299='자료입력 및 결과표시'!$B$17,COUNTIF('업무중복도(데이터 입력)'!$W299:$DR299,'자료입력 및 결과표시'!$C$17)&gt;=1),12,0)</f>
        <v>0</v>
      </c>
      <c r="EX299" s="17">
        <f>IF(AND(S299='자료입력 및 결과표시'!$B$18,COUNTIF('업무중복도(데이터 입력)'!$W299:$DR299,'자료입력 및 결과표시'!$C$18)&gt;=1),13,0)</f>
        <v>0</v>
      </c>
      <c r="EY299" s="17">
        <f>IF(AND(S299='자료입력 및 결과표시'!$B$19,COUNTIF('업무중복도(데이터 입력)'!$W299:$DR299,'자료입력 및 결과표시'!$C$19)&gt;=1),14,0)</f>
        <v>0</v>
      </c>
      <c r="EZ299" s="17">
        <f>IF(AND(S299='자료입력 및 결과표시'!$B$20,COUNTIF('업무중복도(데이터 입력)'!$W299:$DR299,'자료입력 및 결과표시'!$C$20)&gt;=1),15,0)</f>
        <v>0</v>
      </c>
      <c r="FA299" s="17">
        <f>IF(AND(S299='자료입력 및 결과표시'!$B$21,COUNTIF('업무중복도(데이터 입력)'!$W299:$DR299,'자료입력 및 결과표시'!$C$21)&gt;=1),16,0)</f>
        <v>0</v>
      </c>
      <c r="FD299" s="270" t="str">
        <f ca="1">IFERROR(MATCH('자료입력 및 결과표시'!$C$62,OFFSET($R$3,$FD298,,1000),0)+$FD298,"")</f>
        <v/>
      </c>
      <c r="FE299" s="271" t="str">
        <f t="shared" ca="1" si="623"/>
        <v/>
      </c>
      <c r="FK299" s="17">
        <f t="shared" si="624"/>
        <v>0</v>
      </c>
      <c r="FO299"/>
      <c r="FP299" s="17" t="str">
        <f t="shared" ca="1" si="625"/>
        <v/>
      </c>
      <c r="FQ299" s="270" t="str">
        <f ca="1">IFERROR(MATCH('자료입력 및 결과표시'!$C$62,OFFSET($R$3,$FQ298,,1000),0)+$FQ298,"")</f>
        <v/>
      </c>
      <c r="FR299" s="17" t="str">
        <f t="shared" ca="1" si="626"/>
        <v/>
      </c>
      <c r="FS299" s="17" t="str">
        <f t="shared" ca="1" si="627"/>
        <v/>
      </c>
      <c r="FT299" s="17" t="str">
        <f t="shared" ca="1" si="628"/>
        <v/>
      </c>
      <c r="FU299" s="17" t="str">
        <f t="shared" ca="1" si="629"/>
        <v/>
      </c>
      <c r="FV299" s="17" t="str">
        <f t="shared" ca="1" si="630"/>
        <v/>
      </c>
      <c r="FW299" s="17" t="str">
        <f t="shared" ca="1" si="631"/>
        <v/>
      </c>
      <c r="FX299" s="17" t="str">
        <f t="shared" ca="1" si="632"/>
        <v/>
      </c>
      <c r="FY299" s="17" t="str">
        <f t="shared" ca="1" si="633"/>
        <v/>
      </c>
      <c r="FZ299" s="17" t="str">
        <f t="shared" ca="1" si="634"/>
        <v/>
      </c>
      <c r="GA299" s="17" t="str">
        <f t="shared" ca="1" si="635"/>
        <v/>
      </c>
      <c r="GB299" s="17" t="str">
        <f t="shared" ca="1" si="636"/>
        <v/>
      </c>
      <c r="GC299" s="17" t="str">
        <f t="shared" ca="1" si="637"/>
        <v/>
      </c>
      <c r="GD299" s="17" t="str">
        <f t="shared" ca="1" si="638"/>
        <v/>
      </c>
      <c r="GE299" s="17" t="str">
        <f t="shared" ca="1" si="639"/>
        <v/>
      </c>
      <c r="GF299" s="17" t="str">
        <f t="shared" ca="1" si="640"/>
        <v/>
      </c>
      <c r="GG299" s="17" t="str">
        <f t="shared" ca="1" si="641"/>
        <v/>
      </c>
      <c r="GH299" s="17" t="str">
        <f t="shared" ca="1" si="642"/>
        <v/>
      </c>
      <c r="GI299" s="17" t="str">
        <f t="shared" ca="1" si="643"/>
        <v/>
      </c>
      <c r="GJ299" s="17" t="str">
        <f t="shared" ca="1" si="644"/>
        <v/>
      </c>
      <c r="GK299" s="17" t="str">
        <f t="shared" ca="1" si="645"/>
        <v/>
      </c>
      <c r="GL299" s="17" t="str">
        <f t="shared" ca="1" si="646"/>
        <v/>
      </c>
      <c r="GM299" s="17" t="str">
        <f t="shared" ca="1" si="647"/>
        <v/>
      </c>
      <c r="GN299" s="17" t="str">
        <f t="shared" ca="1" si="648"/>
        <v/>
      </c>
      <c r="GO299" s="17" t="str">
        <f t="shared" ca="1" si="649"/>
        <v/>
      </c>
      <c r="GP299" s="17" t="str">
        <f t="shared" ca="1" si="650"/>
        <v/>
      </c>
      <c r="GQ299" s="17" t="str">
        <f t="shared" ca="1" si="651"/>
        <v/>
      </c>
      <c r="GR299" s="17" t="str">
        <f t="shared" ca="1" si="652"/>
        <v/>
      </c>
      <c r="GS299" s="17" t="str">
        <f t="shared" ca="1" si="653"/>
        <v/>
      </c>
      <c r="GT299" s="17" t="str">
        <f t="shared" ca="1" si="654"/>
        <v/>
      </c>
      <c r="GU299" s="17" t="str">
        <f t="shared" ca="1" si="655"/>
        <v/>
      </c>
      <c r="GV299" s="17" t="str">
        <f t="shared" ca="1" si="656"/>
        <v/>
      </c>
      <c r="GW299" s="17" t="str">
        <f t="shared" ca="1" si="657"/>
        <v/>
      </c>
      <c r="GX299" s="17" t="str">
        <f t="shared" ca="1" si="658"/>
        <v/>
      </c>
      <c r="GY299" s="17" t="str">
        <f t="shared" ca="1" si="659"/>
        <v/>
      </c>
      <c r="GZ299" s="17" t="str">
        <f t="shared" ca="1" si="660"/>
        <v/>
      </c>
      <c r="HA299" s="17" t="str">
        <f t="shared" ca="1" si="661"/>
        <v/>
      </c>
      <c r="HB299" s="17" t="str">
        <f t="shared" ca="1" si="662"/>
        <v/>
      </c>
      <c r="HC299" s="17" t="str">
        <f t="shared" ca="1" si="663"/>
        <v/>
      </c>
      <c r="HD299" s="17" t="str">
        <f t="shared" ca="1" si="664"/>
        <v/>
      </c>
      <c r="HE299" s="17" t="str">
        <f t="shared" ca="1" si="665"/>
        <v/>
      </c>
      <c r="HF299" s="17" t="str">
        <f t="shared" ca="1" si="666"/>
        <v/>
      </c>
      <c r="HG299" s="17" t="str">
        <f t="shared" ca="1" si="667"/>
        <v/>
      </c>
      <c r="HH299" s="17" t="str">
        <f t="shared" ca="1" si="668"/>
        <v/>
      </c>
      <c r="HI299" s="17" t="str">
        <f t="shared" ca="1" si="669"/>
        <v/>
      </c>
      <c r="HJ299" s="17" t="str">
        <f t="shared" ca="1" si="670"/>
        <v/>
      </c>
      <c r="HK299" s="17" t="str">
        <f t="shared" ca="1" si="671"/>
        <v/>
      </c>
      <c r="HL299" s="17" t="str">
        <f t="shared" ca="1" si="672"/>
        <v/>
      </c>
      <c r="HM299" s="17" t="str">
        <f t="shared" ca="1" si="673"/>
        <v/>
      </c>
      <c r="HN299" s="17" t="str">
        <f t="shared" ca="1" si="674"/>
        <v/>
      </c>
      <c r="HO299" s="17" t="str">
        <f t="shared" ca="1" si="675"/>
        <v/>
      </c>
      <c r="HP299" s="17" t="str">
        <f t="shared" ca="1" si="676"/>
        <v/>
      </c>
      <c r="HQ299" s="17" t="str">
        <f t="shared" ca="1" si="677"/>
        <v/>
      </c>
      <c r="HR299" s="17" t="str">
        <f t="shared" ca="1" si="678"/>
        <v/>
      </c>
      <c r="HS299" s="17" t="str">
        <f t="shared" ca="1" si="679"/>
        <v/>
      </c>
      <c r="HT299" s="17" t="str">
        <f t="shared" ca="1" si="680"/>
        <v/>
      </c>
      <c r="HU299" s="17" t="str">
        <f t="shared" ca="1" si="681"/>
        <v/>
      </c>
      <c r="HV299" s="17" t="str">
        <f t="shared" ca="1" si="682"/>
        <v/>
      </c>
      <c r="HW299" s="17" t="str">
        <f t="shared" ca="1" si="683"/>
        <v/>
      </c>
      <c r="HX299" s="17" t="str">
        <f t="shared" ca="1" si="684"/>
        <v/>
      </c>
      <c r="HY299" s="17" t="str">
        <f t="shared" ca="1" si="685"/>
        <v/>
      </c>
      <c r="HZ299" s="17" t="str">
        <f t="shared" ca="1" si="686"/>
        <v/>
      </c>
      <c r="IA299" s="17" t="str">
        <f t="shared" ca="1" si="687"/>
        <v/>
      </c>
      <c r="IB299" s="17" t="str">
        <f t="shared" ca="1" si="688"/>
        <v/>
      </c>
      <c r="IC299" s="17" t="str">
        <f t="shared" ca="1" si="689"/>
        <v/>
      </c>
      <c r="ID299" s="17" t="str">
        <f t="shared" ca="1" si="690"/>
        <v/>
      </c>
      <c r="IE299" s="17" t="str">
        <f t="shared" ca="1" si="691"/>
        <v/>
      </c>
      <c r="IF299" s="17" t="str">
        <f t="shared" ca="1" si="692"/>
        <v/>
      </c>
      <c r="IG299" s="17" t="str">
        <f t="shared" ca="1" si="693"/>
        <v/>
      </c>
      <c r="IH299" s="17" t="str">
        <f t="shared" ca="1" si="694"/>
        <v/>
      </c>
      <c r="II299" s="17" t="str">
        <f t="shared" ca="1" si="695"/>
        <v/>
      </c>
      <c r="IJ299" s="17" t="str">
        <f t="shared" ca="1" si="696"/>
        <v/>
      </c>
      <c r="IK299" s="17" t="str">
        <f t="shared" ca="1" si="697"/>
        <v/>
      </c>
      <c r="IL299" s="17" t="str">
        <f t="shared" ca="1" si="698"/>
        <v/>
      </c>
      <c r="IM299" s="17" t="str">
        <f t="shared" ca="1" si="699"/>
        <v/>
      </c>
      <c r="IN299" s="17" t="str">
        <f t="shared" ca="1" si="700"/>
        <v/>
      </c>
      <c r="IO299" s="17" t="str">
        <f t="shared" ca="1" si="701"/>
        <v/>
      </c>
      <c r="IP299" s="17" t="str">
        <f t="shared" ca="1" si="702"/>
        <v/>
      </c>
      <c r="IQ299" s="17" t="str">
        <f t="shared" ca="1" si="703"/>
        <v/>
      </c>
      <c r="IR299" s="17" t="str">
        <f t="shared" ca="1" si="704"/>
        <v/>
      </c>
      <c r="IS299" s="17" t="str">
        <f t="shared" ca="1" si="705"/>
        <v/>
      </c>
      <c r="IT299" s="17" t="str">
        <f t="shared" ca="1" si="706"/>
        <v/>
      </c>
      <c r="IU299" s="17" t="str">
        <f t="shared" ca="1" si="707"/>
        <v/>
      </c>
      <c r="IV299" s="17" t="str">
        <f t="shared" ca="1" si="708"/>
        <v/>
      </c>
      <c r="IW299" s="17" t="str">
        <f t="shared" ca="1" si="709"/>
        <v/>
      </c>
      <c r="IX299" s="17" t="str">
        <f t="shared" ca="1" si="710"/>
        <v/>
      </c>
      <c r="IY299" s="17" t="str">
        <f t="shared" ca="1" si="711"/>
        <v/>
      </c>
      <c r="IZ299" s="17" t="str">
        <f t="shared" ca="1" si="712"/>
        <v/>
      </c>
      <c r="JA299" s="17" t="str">
        <f t="shared" ca="1" si="713"/>
        <v/>
      </c>
      <c r="JB299" s="17" t="str">
        <f t="shared" ca="1" si="714"/>
        <v/>
      </c>
      <c r="JC299" s="17" t="str">
        <f t="shared" ca="1" si="715"/>
        <v/>
      </c>
      <c r="JD299" s="17" t="str">
        <f t="shared" ca="1" si="716"/>
        <v/>
      </c>
      <c r="JE299" s="17" t="str">
        <f t="shared" ca="1" si="717"/>
        <v/>
      </c>
      <c r="JF299" s="17" t="str">
        <f t="shared" ca="1" si="718"/>
        <v/>
      </c>
      <c r="JG299" s="17" t="str">
        <f t="shared" ca="1" si="719"/>
        <v/>
      </c>
      <c r="JH299" s="17" t="str">
        <f t="shared" ca="1" si="720"/>
        <v/>
      </c>
      <c r="JI299" s="17" t="str">
        <f t="shared" ca="1" si="721"/>
        <v/>
      </c>
      <c r="JJ299" s="17" t="str">
        <f t="shared" ca="1" si="722"/>
        <v/>
      </c>
      <c r="JK299" s="17" t="str">
        <f t="shared" ca="1" si="723"/>
        <v/>
      </c>
      <c r="JL299" s="17" t="str">
        <f t="shared" ca="1" si="724"/>
        <v/>
      </c>
      <c r="JM299" s="17" t="str">
        <f t="shared" ca="1" si="725"/>
        <v/>
      </c>
    </row>
    <row r="300" spans="1:273">
      <c r="A300" s="17" t="str">
        <f t="shared" si="606"/>
        <v>\\\0</v>
      </c>
      <c r="B300" s="17" t="str">
        <f t="shared" si="607"/>
        <v>\\\0</v>
      </c>
      <c r="C300" s="17" t="str">
        <f t="shared" si="608"/>
        <v>\\\0</v>
      </c>
      <c r="D300" s="17" t="str">
        <f t="shared" si="609"/>
        <v>\\\0</v>
      </c>
      <c r="E300" s="17" t="str">
        <f t="shared" si="610"/>
        <v>\\\0</v>
      </c>
      <c r="F300" s="17" t="str">
        <f t="shared" si="611"/>
        <v>\\\0</v>
      </c>
      <c r="G300" s="17" t="str">
        <f t="shared" si="612"/>
        <v>\\\0</v>
      </c>
      <c r="H300" s="17" t="str">
        <f t="shared" si="613"/>
        <v>\\\0</v>
      </c>
      <c r="I300" s="17" t="str">
        <f t="shared" si="614"/>
        <v>\\\0</v>
      </c>
      <c r="J300" s="17" t="str">
        <f t="shared" si="615"/>
        <v>\\\0</v>
      </c>
      <c r="K300" s="17" t="str">
        <f t="shared" si="616"/>
        <v>\\\0</v>
      </c>
      <c r="L300" s="17" t="str">
        <f t="shared" si="617"/>
        <v>\\\0</v>
      </c>
      <c r="M300" s="17" t="str">
        <f t="shared" si="618"/>
        <v>\\\0</v>
      </c>
      <c r="N300" s="17" t="str">
        <f t="shared" si="619"/>
        <v>\\\0</v>
      </c>
      <c r="O300" s="17" t="str">
        <f t="shared" si="620"/>
        <v>\\\0</v>
      </c>
      <c r="P300" s="17" t="str">
        <f t="shared" si="621"/>
        <v>\\\0</v>
      </c>
      <c r="R300" s="17" t="str">
        <f t="shared" si="622"/>
        <v>\\</v>
      </c>
      <c r="S300" s="38"/>
      <c r="T300" s="39"/>
      <c r="U300" s="31"/>
      <c r="V300" s="32"/>
      <c r="W300" s="36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35"/>
      <c r="DS300" s="287"/>
      <c r="DT300" s="36"/>
      <c r="DU300" s="37"/>
      <c r="DV300" s="28">
        <f>IF(AND($S300='자료입력 및 결과표시'!$B$6,COUNTIF($W300:$DR300,'자료입력 및 결과표시'!$C$6)&gt;=1),IF(OR('자료입력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DW300" s="28">
        <f>IF(AND($S300='자료입력 및 결과표시'!$B$7,COUNTIF($W300:$DR300,'자료입력 및 결과표시'!$C$7)&gt;=1),IF(OR('자료입력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DX300" s="28">
        <f>IF(AND($S300='자료입력 및 결과표시'!$B$8,COUNTIF($W300:$DR300,'자료입력 및 결과표시'!$C$8)&gt;=1),IF(OR('자료입력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DY300" s="28">
        <f>IF(AND($S300='자료입력 및 결과표시'!$B$9,COUNTIF($W300:$DR300,'자료입력 및 결과표시'!$C$9)&gt;=1),IF(OR('자료입력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DZ300" s="28">
        <f>IF(AND($S300='자료입력 및 결과표시'!$B$10,COUNTIF($W300:$DR300,'자료입력 및 결과표시'!$C$10)&gt;=1),IF(OR('자료입력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A300" s="28">
        <f>IF(AND($S300='자료입력 및 결과표시'!$B$11,COUNTIF($W300:$DR300,'자료입력 및 결과표시'!$C$11)&gt;=1),IF(OR('자료입력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B300" s="28">
        <f>IF(AND($S300='자료입력 및 결과표시'!$B$12,COUNTIF($W300:$DR300,'자료입력 및 결과표시'!$C$12)&gt;=1),IF(OR('자료입력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C300" s="28">
        <f>IF(AND($S300='자료입력 및 결과표시'!$B$13,COUNTIF($W300:$DR300,'자료입력 및 결과표시'!$C$13)&gt;=1),IF(OR('자료입력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D300" s="28">
        <f>IF(AND($S300='자료입력 및 결과표시'!$B$14,COUNTIF($W300:$DR300,'자료입력 및 결과표시'!$C$14)&gt;=1),IF(OR('자료입력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E300" s="28">
        <f>IF(AND($S300='자료입력 및 결과표시'!$B$15,COUNTIF($W300:$DR300,'자료입력 및 결과표시'!$C$15)&gt;=1),IF(OR('자료입력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F300" s="28">
        <f>IF(AND($S300='자료입력 및 결과표시'!$B$16,COUNTIF($W300:$DR300,'자료입력 및 결과표시'!$C$16)&gt;=1),IF(OR('자료입력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G300" s="28">
        <f>IF(AND($S300='자료입력 및 결과표시'!$B$17,COUNTIF($W300:$DR300,'자료입력 및 결과표시'!$C$17)&gt;=1),IF(OR('자료입력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H300" s="28">
        <f>IF(AND($S300='자료입력 및 결과표시'!$B$18,COUNTIF($W300:$DR300,'자료입력 및 결과표시'!$C$18)&gt;=1),IF(OR('자료입력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I300" s="28">
        <f>IF(AND($S300='자료입력 및 결과표시'!$B$19,COUNTIF($W300:$DR300,'자료입력 및 결과표시'!$C$19)&gt;=1),IF(OR('자료입력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J300" s="28">
        <f>IF(AND($S300='자료입력 및 결과표시'!$B$20,COUNTIF($W300:$DR300,'자료입력 및 결과표시'!$C$20)&gt;=1),IF(OR('자료입력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K300" s="28">
        <f>IF(AND($S300='자료입력 및 결과표시'!$B$21,COUNTIF($W300:$DR300,'자료입력 및 결과표시'!$C$21)&gt;=1),IF(OR('자료입력 및 결과표시'!$B$4+90&gt;=$V300,'자료입력 및 결과표시'!$B$4&lt;$U300),0,IF($V300-'자료입력 및 결과표시'!$B$4-90&gt;='자료입력 및 결과표시'!$E$4,'자료입력 및 결과표시'!$E$4,$V300-'자료입력 및 결과표시'!$B$4-90)),0)</f>
        <v>0</v>
      </c>
      <c r="EL300" s="17">
        <f>IF(AND(S300='자료입력 및 결과표시'!$B$6,COUNTIF('업무중복도(데이터 입력)'!$W300:$DR300,'자료입력 및 결과표시'!$C$6)&gt;=1),1,0)</f>
        <v>0</v>
      </c>
      <c r="EM300" s="17">
        <f>IF(AND(S300='자료입력 및 결과표시'!$B$7,COUNTIF('업무중복도(데이터 입력)'!$W300:$DR300,'자료입력 및 결과표시'!$C$7)&gt;=1),2,0)</f>
        <v>0</v>
      </c>
      <c r="EN300" s="17">
        <f>IF(AND(S300='자료입력 및 결과표시'!$B$8,COUNTIF('업무중복도(데이터 입력)'!$W300:$DR300,'자료입력 및 결과표시'!$C$8)&gt;=1),3,0)</f>
        <v>0</v>
      </c>
      <c r="EO300" s="17">
        <f>IF(AND(S300='자료입력 및 결과표시'!$B$9,COUNTIF('업무중복도(데이터 입력)'!$W300:$DR300,'자료입력 및 결과표시'!$C$9)&gt;=1),4,0)</f>
        <v>0</v>
      </c>
      <c r="EP300" s="17">
        <f>IF(AND(S300='자료입력 및 결과표시'!$B$10,COUNTIF('업무중복도(데이터 입력)'!$W300:$DR300,'자료입력 및 결과표시'!$C$10)&gt;=1),5,0)</f>
        <v>0</v>
      </c>
      <c r="EQ300" s="17">
        <f>IF(AND(S300='자료입력 및 결과표시'!$B$11,COUNTIF('업무중복도(데이터 입력)'!$W300:$DR300,'자료입력 및 결과표시'!$C$11)&gt;=1),6,0)</f>
        <v>0</v>
      </c>
      <c r="ER300" s="17">
        <f>IF(AND(S300='자료입력 및 결과표시'!$B$12,COUNTIF('업무중복도(데이터 입력)'!$W300:$DR300,'자료입력 및 결과표시'!$C$12)&gt;=1),7,0)</f>
        <v>0</v>
      </c>
      <c r="ES300" s="17">
        <f>IF(AND(S300='자료입력 및 결과표시'!$B$13,COUNTIF('업무중복도(데이터 입력)'!$W300:$DR300,'자료입력 및 결과표시'!$C$13)&gt;=1),8,0)</f>
        <v>0</v>
      </c>
      <c r="ET300" s="17">
        <f>IF(AND(S300='자료입력 및 결과표시'!$B$14,COUNTIF('업무중복도(데이터 입력)'!$W300:$DR300,'자료입력 및 결과표시'!$C$14)&gt;=1),9,0)</f>
        <v>0</v>
      </c>
      <c r="EU300" s="17">
        <f>IF(AND(S300='자료입력 및 결과표시'!$B$15,COUNTIF('업무중복도(데이터 입력)'!$W300:$DR300,'자료입력 및 결과표시'!$C$15)&gt;=1),10,0)</f>
        <v>0</v>
      </c>
      <c r="EV300" s="17">
        <f>IF(AND(S300='자료입력 및 결과표시'!$B$16,COUNTIF('업무중복도(데이터 입력)'!$W300:$DR300,'자료입력 및 결과표시'!$C$16)&gt;=1),11,0)</f>
        <v>0</v>
      </c>
      <c r="EW300" s="17">
        <f>IF(AND(S300='자료입력 및 결과표시'!$B$17,COUNTIF('업무중복도(데이터 입력)'!$W300:$DR300,'자료입력 및 결과표시'!$C$17)&gt;=1),12,0)</f>
        <v>0</v>
      </c>
      <c r="EX300" s="17">
        <f>IF(AND(S300='자료입력 및 결과표시'!$B$18,COUNTIF('업무중복도(데이터 입력)'!$W300:$DR300,'자료입력 및 결과표시'!$C$18)&gt;=1),13,0)</f>
        <v>0</v>
      </c>
      <c r="EY300" s="17">
        <f>IF(AND(S300='자료입력 및 결과표시'!$B$19,COUNTIF('업무중복도(데이터 입력)'!$W300:$DR300,'자료입력 및 결과표시'!$C$19)&gt;=1),14,0)</f>
        <v>0</v>
      </c>
      <c r="EZ300" s="17">
        <f>IF(AND(S300='자료입력 및 결과표시'!$B$20,COUNTIF('업무중복도(데이터 입력)'!$W300:$DR300,'자료입력 및 결과표시'!$C$20)&gt;=1),15,0)</f>
        <v>0</v>
      </c>
      <c r="FA300" s="17">
        <f>IF(AND(S300='자료입력 및 결과표시'!$B$21,COUNTIF('업무중복도(데이터 입력)'!$W300:$DR300,'자료입력 및 결과표시'!$C$21)&gt;=1),16,0)</f>
        <v>0</v>
      </c>
      <c r="FD300" s="270" t="str">
        <f ca="1">IFERROR(MATCH('자료입력 및 결과표시'!$C$62,OFFSET($R$3,$FD299,,1000),0)+$FD299,"")</f>
        <v/>
      </c>
      <c r="FE300" s="271" t="str">
        <f t="shared" ca="1" si="623"/>
        <v/>
      </c>
      <c r="FK300" s="17">
        <f t="shared" si="624"/>
        <v>0</v>
      </c>
      <c r="FO300"/>
      <c r="FP300" s="17" t="str">
        <f t="shared" ca="1" si="625"/>
        <v/>
      </c>
      <c r="FQ300" s="270" t="str">
        <f ca="1">IFERROR(MATCH('자료입력 및 결과표시'!$C$62,OFFSET($R$3,$FQ299,,1000),0)+$FQ299,"")</f>
        <v/>
      </c>
      <c r="FR300" s="17" t="str">
        <f t="shared" ca="1" si="626"/>
        <v/>
      </c>
      <c r="FS300" s="17" t="str">
        <f t="shared" ca="1" si="627"/>
        <v/>
      </c>
      <c r="FT300" s="17" t="str">
        <f t="shared" ca="1" si="628"/>
        <v/>
      </c>
      <c r="FU300" s="17" t="str">
        <f t="shared" ca="1" si="629"/>
        <v/>
      </c>
      <c r="FV300" s="17" t="str">
        <f t="shared" ca="1" si="630"/>
        <v/>
      </c>
      <c r="FW300" s="17" t="str">
        <f t="shared" ca="1" si="631"/>
        <v/>
      </c>
      <c r="FX300" s="17" t="str">
        <f t="shared" ca="1" si="632"/>
        <v/>
      </c>
      <c r="FY300" s="17" t="str">
        <f t="shared" ca="1" si="633"/>
        <v/>
      </c>
      <c r="FZ300" s="17" t="str">
        <f t="shared" ca="1" si="634"/>
        <v/>
      </c>
      <c r="GA300" s="17" t="str">
        <f t="shared" ca="1" si="635"/>
        <v/>
      </c>
      <c r="GB300" s="17" t="str">
        <f t="shared" ca="1" si="636"/>
        <v/>
      </c>
      <c r="GC300" s="17" t="str">
        <f t="shared" ca="1" si="637"/>
        <v/>
      </c>
      <c r="GD300" s="17" t="str">
        <f t="shared" ca="1" si="638"/>
        <v/>
      </c>
      <c r="GE300" s="17" t="str">
        <f t="shared" ca="1" si="639"/>
        <v/>
      </c>
      <c r="GF300" s="17" t="str">
        <f t="shared" ca="1" si="640"/>
        <v/>
      </c>
      <c r="GG300" s="17" t="str">
        <f t="shared" ca="1" si="641"/>
        <v/>
      </c>
      <c r="GH300" s="17" t="str">
        <f t="shared" ca="1" si="642"/>
        <v/>
      </c>
      <c r="GI300" s="17" t="str">
        <f t="shared" ca="1" si="643"/>
        <v/>
      </c>
      <c r="GJ300" s="17" t="str">
        <f t="shared" ca="1" si="644"/>
        <v/>
      </c>
      <c r="GK300" s="17" t="str">
        <f t="shared" ca="1" si="645"/>
        <v/>
      </c>
      <c r="GL300" s="17" t="str">
        <f t="shared" ca="1" si="646"/>
        <v/>
      </c>
      <c r="GM300" s="17" t="str">
        <f t="shared" ca="1" si="647"/>
        <v/>
      </c>
      <c r="GN300" s="17" t="str">
        <f t="shared" ca="1" si="648"/>
        <v/>
      </c>
      <c r="GO300" s="17" t="str">
        <f t="shared" ca="1" si="649"/>
        <v/>
      </c>
      <c r="GP300" s="17" t="str">
        <f t="shared" ca="1" si="650"/>
        <v/>
      </c>
      <c r="GQ300" s="17" t="str">
        <f t="shared" ca="1" si="651"/>
        <v/>
      </c>
      <c r="GR300" s="17" t="str">
        <f t="shared" ca="1" si="652"/>
        <v/>
      </c>
      <c r="GS300" s="17" t="str">
        <f t="shared" ca="1" si="653"/>
        <v/>
      </c>
      <c r="GT300" s="17" t="str">
        <f t="shared" ca="1" si="654"/>
        <v/>
      </c>
      <c r="GU300" s="17" t="str">
        <f t="shared" ca="1" si="655"/>
        <v/>
      </c>
      <c r="GV300" s="17" t="str">
        <f t="shared" ca="1" si="656"/>
        <v/>
      </c>
      <c r="GW300" s="17" t="str">
        <f t="shared" ca="1" si="657"/>
        <v/>
      </c>
      <c r="GX300" s="17" t="str">
        <f t="shared" ca="1" si="658"/>
        <v/>
      </c>
      <c r="GY300" s="17" t="str">
        <f t="shared" ca="1" si="659"/>
        <v/>
      </c>
      <c r="GZ300" s="17" t="str">
        <f t="shared" ca="1" si="660"/>
        <v/>
      </c>
      <c r="HA300" s="17" t="str">
        <f t="shared" ca="1" si="661"/>
        <v/>
      </c>
      <c r="HB300" s="17" t="str">
        <f t="shared" ca="1" si="662"/>
        <v/>
      </c>
      <c r="HC300" s="17" t="str">
        <f t="shared" ca="1" si="663"/>
        <v/>
      </c>
      <c r="HD300" s="17" t="str">
        <f t="shared" ca="1" si="664"/>
        <v/>
      </c>
      <c r="HE300" s="17" t="str">
        <f t="shared" ca="1" si="665"/>
        <v/>
      </c>
      <c r="HF300" s="17" t="str">
        <f t="shared" ca="1" si="666"/>
        <v/>
      </c>
      <c r="HG300" s="17" t="str">
        <f t="shared" ca="1" si="667"/>
        <v/>
      </c>
      <c r="HH300" s="17" t="str">
        <f t="shared" ca="1" si="668"/>
        <v/>
      </c>
      <c r="HI300" s="17" t="str">
        <f t="shared" ca="1" si="669"/>
        <v/>
      </c>
      <c r="HJ300" s="17" t="str">
        <f t="shared" ca="1" si="670"/>
        <v/>
      </c>
      <c r="HK300" s="17" t="str">
        <f t="shared" ca="1" si="671"/>
        <v/>
      </c>
      <c r="HL300" s="17" t="str">
        <f t="shared" ca="1" si="672"/>
        <v/>
      </c>
      <c r="HM300" s="17" t="str">
        <f t="shared" ca="1" si="673"/>
        <v/>
      </c>
      <c r="HN300" s="17" t="str">
        <f t="shared" ca="1" si="674"/>
        <v/>
      </c>
      <c r="HO300" s="17" t="str">
        <f t="shared" ca="1" si="675"/>
        <v/>
      </c>
      <c r="HP300" s="17" t="str">
        <f t="shared" ca="1" si="676"/>
        <v/>
      </c>
      <c r="HQ300" s="17" t="str">
        <f t="shared" ca="1" si="677"/>
        <v/>
      </c>
      <c r="HR300" s="17" t="str">
        <f t="shared" ca="1" si="678"/>
        <v/>
      </c>
      <c r="HS300" s="17" t="str">
        <f t="shared" ca="1" si="679"/>
        <v/>
      </c>
      <c r="HT300" s="17" t="str">
        <f t="shared" ca="1" si="680"/>
        <v/>
      </c>
      <c r="HU300" s="17" t="str">
        <f t="shared" ca="1" si="681"/>
        <v/>
      </c>
      <c r="HV300" s="17" t="str">
        <f t="shared" ca="1" si="682"/>
        <v/>
      </c>
      <c r="HW300" s="17" t="str">
        <f t="shared" ca="1" si="683"/>
        <v/>
      </c>
      <c r="HX300" s="17" t="str">
        <f t="shared" ca="1" si="684"/>
        <v/>
      </c>
      <c r="HY300" s="17" t="str">
        <f t="shared" ca="1" si="685"/>
        <v/>
      </c>
      <c r="HZ300" s="17" t="str">
        <f t="shared" ca="1" si="686"/>
        <v/>
      </c>
      <c r="IA300" s="17" t="str">
        <f t="shared" ca="1" si="687"/>
        <v/>
      </c>
      <c r="IB300" s="17" t="str">
        <f t="shared" ca="1" si="688"/>
        <v/>
      </c>
      <c r="IC300" s="17" t="str">
        <f t="shared" ca="1" si="689"/>
        <v/>
      </c>
      <c r="ID300" s="17" t="str">
        <f t="shared" ca="1" si="690"/>
        <v/>
      </c>
      <c r="IE300" s="17" t="str">
        <f t="shared" ca="1" si="691"/>
        <v/>
      </c>
      <c r="IF300" s="17" t="str">
        <f t="shared" ca="1" si="692"/>
        <v/>
      </c>
      <c r="IG300" s="17" t="str">
        <f t="shared" ca="1" si="693"/>
        <v/>
      </c>
      <c r="IH300" s="17" t="str">
        <f t="shared" ca="1" si="694"/>
        <v/>
      </c>
      <c r="II300" s="17" t="str">
        <f t="shared" ca="1" si="695"/>
        <v/>
      </c>
      <c r="IJ300" s="17" t="str">
        <f t="shared" ca="1" si="696"/>
        <v/>
      </c>
      <c r="IK300" s="17" t="str">
        <f t="shared" ca="1" si="697"/>
        <v/>
      </c>
      <c r="IL300" s="17" t="str">
        <f t="shared" ca="1" si="698"/>
        <v/>
      </c>
      <c r="IM300" s="17" t="str">
        <f t="shared" ca="1" si="699"/>
        <v/>
      </c>
      <c r="IN300" s="17" t="str">
        <f t="shared" ca="1" si="700"/>
        <v/>
      </c>
      <c r="IO300" s="17" t="str">
        <f t="shared" ca="1" si="701"/>
        <v/>
      </c>
      <c r="IP300" s="17" t="str">
        <f t="shared" ca="1" si="702"/>
        <v/>
      </c>
      <c r="IQ300" s="17" t="str">
        <f t="shared" ca="1" si="703"/>
        <v/>
      </c>
      <c r="IR300" s="17" t="str">
        <f t="shared" ca="1" si="704"/>
        <v/>
      </c>
      <c r="IS300" s="17" t="str">
        <f t="shared" ca="1" si="705"/>
        <v/>
      </c>
      <c r="IT300" s="17" t="str">
        <f t="shared" ca="1" si="706"/>
        <v/>
      </c>
      <c r="IU300" s="17" t="str">
        <f t="shared" ca="1" si="707"/>
        <v/>
      </c>
      <c r="IV300" s="17" t="str">
        <f t="shared" ca="1" si="708"/>
        <v/>
      </c>
      <c r="IW300" s="17" t="str">
        <f t="shared" ca="1" si="709"/>
        <v/>
      </c>
      <c r="IX300" s="17" t="str">
        <f t="shared" ca="1" si="710"/>
        <v/>
      </c>
      <c r="IY300" s="17" t="str">
        <f t="shared" ca="1" si="711"/>
        <v/>
      </c>
      <c r="IZ300" s="17" t="str">
        <f t="shared" ca="1" si="712"/>
        <v/>
      </c>
      <c r="JA300" s="17" t="str">
        <f t="shared" ca="1" si="713"/>
        <v/>
      </c>
      <c r="JB300" s="17" t="str">
        <f t="shared" ca="1" si="714"/>
        <v/>
      </c>
      <c r="JC300" s="17" t="str">
        <f t="shared" ca="1" si="715"/>
        <v/>
      </c>
      <c r="JD300" s="17" t="str">
        <f t="shared" ca="1" si="716"/>
        <v/>
      </c>
      <c r="JE300" s="17" t="str">
        <f t="shared" ca="1" si="717"/>
        <v/>
      </c>
      <c r="JF300" s="17" t="str">
        <f t="shared" ca="1" si="718"/>
        <v/>
      </c>
      <c r="JG300" s="17" t="str">
        <f t="shared" ca="1" si="719"/>
        <v/>
      </c>
      <c r="JH300" s="17" t="str">
        <f t="shared" ca="1" si="720"/>
        <v/>
      </c>
      <c r="JI300" s="17" t="str">
        <f t="shared" ca="1" si="721"/>
        <v/>
      </c>
      <c r="JJ300" s="17" t="str">
        <f t="shared" ca="1" si="722"/>
        <v/>
      </c>
      <c r="JK300" s="17" t="str">
        <f t="shared" ca="1" si="723"/>
        <v/>
      </c>
      <c r="JL300" s="17" t="str">
        <f t="shared" ca="1" si="724"/>
        <v/>
      </c>
      <c r="JM300" s="17" t="str">
        <f t="shared" ca="1" si="725"/>
        <v/>
      </c>
    </row>
    <row r="301" spans="1:273">
      <c r="A301" s="17" t="str">
        <f t="shared" si="606"/>
        <v>\\\0</v>
      </c>
      <c r="B301" s="17" t="str">
        <f t="shared" si="607"/>
        <v>\\\0</v>
      </c>
      <c r="C301" s="17" t="str">
        <f t="shared" si="608"/>
        <v>\\\0</v>
      </c>
      <c r="D301" s="17" t="str">
        <f t="shared" si="609"/>
        <v>\\\0</v>
      </c>
      <c r="E301" s="17" t="str">
        <f t="shared" si="610"/>
        <v>\\\0</v>
      </c>
      <c r="F301" s="17" t="str">
        <f t="shared" si="611"/>
        <v>\\\0</v>
      </c>
      <c r="G301" s="17" t="str">
        <f t="shared" si="612"/>
        <v>\\\0</v>
      </c>
      <c r="H301" s="17" t="str">
        <f t="shared" si="613"/>
        <v>\\\0</v>
      </c>
      <c r="I301" s="17" t="str">
        <f t="shared" si="614"/>
        <v>\\\0</v>
      </c>
      <c r="J301" s="17" t="str">
        <f t="shared" si="615"/>
        <v>\\\0</v>
      </c>
      <c r="K301" s="17" t="str">
        <f t="shared" si="616"/>
        <v>\\\0</v>
      </c>
      <c r="L301" s="17" t="str">
        <f t="shared" si="617"/>
        <v>\\\0</v>
      </c>
      <c r="M301" s="17" t="str">
        <f t="shared" si="618"/>
        <v>\\\0</v>
      </c>
      <c r="N301" s="17" t="str">
        <f t="shared" si="619"/>
        <v>\\\0</v>
      </c>
      <c r="O301" s="17" t="str">
        <f t="shared" si="620"/>
        <v>\\\0</v>
      </c>
      <c r="P301" s="17" t="str">
        <f t="shared" si="621"/>
        <v>\\\0</v>
      </c>
      <c r="R301" s="17" t="str">
        <f t="shared" si="622"/>
        <v>\\</v>
      </c>
      <c r="S301" s="38"/>
      <c r="T301" s="39"/>
      <c r="U301" s="31"/>
      <c r="V301" s="32"/>
      <c r="W301" s="36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35"/>
      <c r="DS301" s="287"/>
      <c r="DT301" s="36"/>
      <c r="DU301" s="37"/>
      <c r="DV301" s="28">
        <f>IF(AND($S301='자료입력 및 결과표시'!$B$6,COUNTIF($W301:$DR301,'자료입력 및 결과표시'!$C$6)&gt;=1),IF(OR('자료입력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DW301" s="28">
        <f>IF(AND($S301='자료입력 및 결과표시'!$B$7,COUNTIF($W301:$DR301,'자료입력 및 결과표시'!$C$7)&gt;=1),IF(OR('자료입력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DX301" s="28">
        <f>IF(AND($S301='자료입력 및 결과표시'!$B$8,COUNTIF($W301:$DR301,'자료입력 및 결과표시'!$C$8)&gt;=1),IF(OR('자료입력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DY301" s="28">
        <f>IF(AND($S301='자료입력 및 결과표시'!$B$9,COUNTIF($W301:$DR301,'자료입력 및 결과표시'!$C$9)&gt;=1),IF(OR('자료입력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DZ301" s="28">
        <f>IF(AND($S301='자료입력 및 결과표시'!$B$10,COUNTIF($W301:$DR301,'자료입력 및 결과표시'!$C$10)&gt;=1),IF(OR('자료입력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A301" s="28">
        <f>IF(AND($S301='자료입력 및 결과표시'!$B$11,COUNTIF($W301:$DR301,'자료입력 및 결과표시'!$C$11)&gt;=1),IF(OR('자료입력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B301" s="28">
        <f>IF(AND($S301='자료입력 및 결과표시'!$B$12,COUNTIF($W301:$DR301,'자료입력 및 결과표시'!$C$12)&gt;=1),IF(OR('자료입력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C301" s="28">
        <f>IF(AND($S301='자료입력 및 결과표시'!$B$13,COUNTIF($W301:$DR301,'자료입력 및 결과표시'!$C$13)&gt;=1),IF(OR('자료입력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D301" s="28">
        <f>IF(AND($S301='자료입력 및 결과표시'!$B$14,COUNTIF($W301:$DR301,'자료입력 및 결과표시'!$C$14)&gt;=1),IF(OR('자료입력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E301" s="28">
        <f>IF(AND($S301='자료입력 및 결과표시'!$B$15,COUNTIF($W301:$DR301,'자료입력 및 결과표시'!$C$15)&gt;=1),IF(OR('자료입력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F301" s="28">
        <f>IF(AND($S301='자료입력 및 결과표시'!$B$16,COUNTIF($W301:$DR301,'자료입력 및 결과표시'!$C$16)&gt;=1),IF(OR('자료입력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G301" s="28">
        <f>IF(AND($S301='자료입력 및 결과표시'!$B$17,COUNTIF($W301:$DR301,'자료입력 및 결과표시'!$C$17)&gt;=1),IF(OR('자료입력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H301" s="28">
        <f>IF(AND($S301='자료입력 및 결과표시'!$B$18,COUNTIF($W301:$DR301,'자료입력 및 결과표시'!$C$18)&gt;=1),IF(OR('자료입력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I301" s="28">
        <f>IF(AND($S301='자료입력 및 결과표시'!$B$19,COUNTIF($W301:$DR301,'자료입력 및 결과표시'!$C$19)&gt;=1),IF(OR('자료입력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J301" s="28">
        <f>IF(AND($S301='자료입력 및 결과표시'!$B$20,COUNTIF($W301:$DR301,'자료입력 및 결과표시'!$C$20)&gt;=1),IF(OR('자료입력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K301" s="28">
        <f>IF(AND($S301='자료입력 및 결과표시'!$B$21,COUNTIF($W301:$DR301,'자료입력 및 결과표시'!$C$21)&gt;=1),IF(OR('자료입력 및 결과표시'!$B$4+90&gt;=$V301,'자료입력 및 결과표시'!$B$4&lt;$U301),0,IF($V301-'자료입력 및 결과표시'!$B$4-90&gt;='자료입력 및 결과표시'!$E$4,'자료입력 및 결과표시'!$E$4,$V301-'자료입력 및 결과표시'!$B$4-90)),0)</f>
        <v>0</v>
      </c>
      <c r="EL301" s="17">
        <f>IF(AND(S301='자료입력 및 결과표시'!$B$6,COUNTIF('업무중복도(데이터 입력)'!$W301:$DR301,'자료입력 및 결과표시'!$C$6)&gt;=1),1,0)</f>
        <v>0</v>
      </c>
      <c r="EM301" s="17">
        <f>IF(AND(S301='자료입력 및 결과표시'!$B$7,COUNTIF('업무중복도(데이터 입력)'!$W301:$DR301,'자료입력 및 결과표시'!$C$7)&gt;=1),2,0)</f>
        <v>0</v>
      </c>
      <c r="EN301" s="17">
        <f>IF(AND(S301='자료입력 및 결과표시'!$B$8,COUNTIF('업무중복도(데이터 입력)'!$W301:$DR301,'자료입력 및 결과표시'!$C$8)&gt;=1),3,0)</f>
        <v>0</v>
      </c>
      <c r="EO301" s="17">
        <f>IF(AND(S301='자료입력 및 결과표시'!$B$9,COUNTIF('업무중복도(데이터 입력)'!$W301:$DR301,'자료입력 및 결과표시'!$C$9)&gt;=1),4,0)</f>
        <v>0</v>
      </c>
      <c r="EP301" s="17">
        <f>IF(AND(S301='자료입력 및 결과표시'!$B$10,COUNTIF('업무중복도(데이터 입력)'!$W301:$DR301,'자료입력 및 결과표시'!$C$10)&gt;=1),5,0)</f>
        <v>0</v>
      </c>
      <c r="EQ301" s="17">
        <f>IF(AND(S301='자료입력 및 결과표시'!$B$11,COUNTIF('업무중복도(데이터 입력)'!$W301:$DR301,'자료입력 및 결과표시'!$C$11)&gt;=1),6,0)</f>
        <v>0</v>
      </c>
      <c r="ER301" s="17">
        <f>IF(AND(S301='자료입력 및 결과표시'!$B$12,COUNTIF('업무중복도(데이터 입력)'!$W301:$DR301,'자료입력 및 결과표시'!$C$12)&gt;=1),7,0)</f>
        <v>0</v>
      </c>
      <c r="ES301" s="17">
        <f>IF(AND(S301='자료입력 및 결과표시'!$B$13,COUNTIF('업무중복도(데이터 입력)'!$W301:$DR301,'자료입력 및 결과표시'!$C$13)&gt;=1),8,0)</f>
        <v>0</v>
      </c>
      <c r="ET301" s="17">
        <f>IF(AND(S301='자료입력 및 결과표시'!$B$14,COUNTIF('업무중복도(데이터 입력)'!$W301:$DR301,'자료입력 및 결과표시'!$C$14)&gt;=1),9,0)</f>
        <v>0</v>
      </c>
      <c r="EU301" s="17">
        <f>IF(AND(S301='자료입력 및 결과표시'!$B$15,COUNTIF('업무중복도(데이터 입력)'!$W301:$DR301,'자료입력 및 결과표시'!$C$15)&gt;=1),10,0)</f>
        <v>0</v>
      </c>
      <c r="EV301" s="17">
        <f>IF(AND(S301='자료입력 및 결과표시'!$B$16,COUNTIF('업무중복도(데이터 입력)'!$W301:$DR301,'자료입력 및 결과표시'!$C$16)&gt;=1),11,0)</f>
        <v>0</v>
      </c>
      <c r="EW301" s="17">
        <f>IF(AND(S301='자료입력 및 결과표시'!$B$17,COUNTIF('업무중복도(데이터 입력)'!$W301:$DR301,'자료입력 및 결과표시'!$C$17)&gt;=1),12,0)</f>
        <v>0</v>
      </c>
      <c r="EX301" s="17">
        <f>IF(AND(S301='자료입력 및 결과표시'!$B$18,COUNTIF('업무중복도(데이터 입력)'!$W301:$DR301,'자료입력 및 결과표시'!$C$18)&gt;=1),13,0)</f>
        <v>0</v>
      </c>
      <c r="EY301" s="17">
        <f>IF(AND(S301='자료입력 및 결과표시'!$B$19,COUNTIF('업무중복도(데이터 입력)'!$W301:$DR301,'자료입력 및 결과표시'!$C$19)&gt;=1),14,0)</f>
        <v>0</v>
      </c>
      <c r="EZ301" s="17">
        <f>IF(AND(S301='자료입력 및 결과표시'!$B$20,COUNTIF('업무중복도(데이터 입력)'!$W301:$DR301,'자료입력 및 결과표시'!$C$20)&gt;=1),15,0)</f>
        <v>0</v>
      </c>
      <c r="FA301" s="17">
        <f>IF(AND(S301='자료입력 및 결과표시'!$B$21,COUNTIF('업무중복도(데이터 입력)'!$W301:$DR301,'자료입력 및 결과표시'!$C$21)&gt;=1),16,0)</f>
        <v>0</v>
      </c>
      <c r="FK301" s="17">
        <f t="shared" si="624"/>
        <v>0</v>
      </c>
      <c r="FO301"/>
      <c r="FP301" s="17">
        <f ca="1">SUM(FP3:FP300)</f>
        <v>14</v>
      </c>
    </row>
    <row r="302" spans="1:273">
      <c r="A302" s="17" t="str">
        <f t="shared" si="606"/>
        <v>\\\0</v>
      </c>
      <c r="B302" s="17" t="str">
        <f t="shared" si="607"/>
        <v>\\\0</v>
      </c>
      <c r="C302" s="17" t="str">
        <f t="shared" si="608"/>
        <v>\\\0</v>
      </c>
      <c r="D302" s="17" t="str">
        <f t="shared" si="609"/>
        <v>\\\0</v>
      </c>
      <c r="E302" s="17" t="str">
        <f t="shared" si="610"/>
        <v>\\\0</v>
      </c>
      <c r="F302" s="17" t="str">
        <f t="shared" si="611"/>
        <v>\\\0</v>
      </c>
      <c r="G302" s="17" t="str">
        <f t="shared" si="612"/>
        <v>\\\0</v>
      </c>
      <c r="H302" s="17" t="str">
        <f t="shared" si="613"/>
        <v>\\\0</v>
      </c>
      <c r="I302" s="17" t="str">
        <f t="shared" si="614"/>
        <v>\\\0</v>
      </c>
      <c r="J302" s="17" t="str">
        <f t="shared" si="615"/>
        <v>\\\0</v>
      </c>
      <c r="K302" s="17" t="str">
        <f t="shared" si="616"/>
        <v>\\\0</v>
      </c>
      <c r="L302" s="17" t="str">
        <f t="shared" si="617"/>
        <v>\\\0</v>
      </c>
      <c r="M302" s="17" t="str">
        <f t="shared" si="618"/>
        <v>\\\0</v>
      </c>
      <c r="N302" s="17" t="str">
        <f t="shared" si="619"/>
        <v>\\\0</v>
      </c>
      <c r="O302" s="17" t="str">
        <f t="shared" si="620"/>
        <v>\\\0</v>
      </c>
      <c r="P302" s="17" t="str">
        <f t="shared" si="621"/>
        <v>\\\0</v>
      </c>
      <c r="R302" s="17" t="str">
        <f t="shared" si="622"/>
        <v>\\</v>
      </c>
      <c r="S302" s="38"/>
      <c r="T302" s="39"/>
      <c r="U302" s="31"/>
      <c r="V302" s="32"/>
      <c r="W302" s="36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35"/>
      <c r="DS302" s="287"/>
      <c r="DT302" s="36"/>
      <c r="DU302" s="37"/>
      <c r="DV302" s="28">
        <f>IF(AND($S302='자료입력 및 결과표시'!$B$6,COUNTIF($W302:$DR302,'자료입력 및 결과표시'!$C$6)&gt;=1),IF(OR('자료입력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DW302" s="28">
        <f>IF(AND($S302='자료입력 및 결과표시'!$B$7,COUNTIF($W302:$DR302,'자료입력 및 결과표시'!$C$7)&gt;=1),IF(OR('자료입력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DX302" s="28">
        <f>IF(AND($S302='자료입력 및 결과표시'!$B$8,COUNTIF($W302:$DR302,'자료입력 및 결과표시'!$C$8)&gt;=1),IF(OR('자료입력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DY302" s="28">
        <f>IF(AND($S302='자료입력 및 결과표시'!$B$9,COUNTIF($W302:$DR302,'자료입력 및 결과표시'!$C$9)&gt;=1),IF(OR('자료입력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DZ302" s="28">
        <f>IF(AND($S302='자료입력 및 결과표시'!$B$10,COUNTIF($W302:$DR302,'자료입력 및 결과표시'!$C$10)&gt;=1),IF(OR('자료입력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A302" s="28">
        <f>IF(AND($S302='자료입력 및 결과표시'!$B$11,COUNTIF($W302:$DR302,'자료입력 및 결과표시'!$C$11)&gt;=1),IF(OR('자료입력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B302" s="28">
        <f>IF(AND($S302='자료입력 및 결과표시'!$B$12,COUNTIF($W302:$DR302,'자료입력 및 결과표시'!$C$12)&gt;=1),IF(OR('자료입력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C302" s="28">
        <f>IF(AND($S302='자료입력 및 결과표시'!$B$13,COUNTIF($W302:$DR302,'자료입력 및 결과표시'!$C$13)&gt;=1),IF(OR('자료입력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D302" s="28">
        <f>IF(AND($S302='자료입력 및 결과표시'!$B$14,COUNTIF($W302:$DR302,'자료입력 및 결과표시'!$C$14)&gt;=1),IF(OR('자료입력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E302" s="28">
        <f>IF(AND($S302='자료입력 및 결과표시'!$B$15,COUNTIF($W302:$DR302,'자료입력 및 결과표시'!$C$15)&gt;=1),IF(OR('자료입력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F302" s="28">
        <f>IF(AND($S302='자료입력 및 결과표시'!$B$16,COUNTIF($W302:$DR302,'자료입력 및 결과표시'!$C$16)&gt;=1),IF(OR('자료입력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G302" s="28">
        <f>IF(AND($S302='자료입력 및 결과표시'!$B$17,COUNTIF($W302:$DR302,'자료입력 및 결과표시'!$C$17)&gt;=1),IF(OR('자료입력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H302" s="28">
        <f>IF(AND($S302='자료입력 및 결과표시'!$B$18,COUNTIF($W302:$DR302,'자료입력 및 결과표시'!$C$18)&gt;=1),IF(OR('자료입력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I302" s="28">
        <f>IF(AND($S302='자료입력 및 결과표시'!$B$19,COUNTIF($W302:$DR302,'자료입력 및 결과표시'!$C$19)&gt;=1),IF(OR('자료입력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J302" s="28">
        <f>IF(AND($S302='자료입력 및 결과표시'!$B$20,COUNTIF($W302:$DR302,'자료입력 및 결과표시'!$C$20)&gt;=1),IF(OR('자료입력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K302" s="28">
        <f>IF(AND($S302='자료입력 및 결과표시'!$B$21,COUNTIF($W302:$DR302,'자료입력 및 결과표시'!$C$21)&gt;=1),IF(OR('자료입력 및 결과표시'!$B$4+90&gt;=$V302,'자료입력 및 결과표시'!$B$4&lt;$U302),0,IF($V302-'자료입력 및 결과표시'!$B$4-90&gt;='자료입력 및 결과표시'!$E$4,'자료입력 및 결과표시'!$E$4,$V302-'자료입력 및 결과표시'!$B$4-90)),0)</f>
        <v>0</v>
      </c>
      <c r="EL302" s="17">
        <f>IF(AND(S302='자료입력 및 결과표시'!$B$6,COUNTIF('업무중복도(데이터 입력)'!$W302:$DR302,'자료입력 및 결과표시'!$C$6)&gt;=1),1,0)</f>
        <v>0</v>
      </c>
      <c r="EM302" s="17">
        <f>IF(AND(S302='자료입력 및 결과표시'!$B$7,COUNTIF('업무중복도(데이터 입력)'!$W302:$DR302,'자료입력 및 결과표시'!$C$7)&gt;=1),2,0)</f>
        <v>0</v>
      </c>
      <c r="EN302" s="17">
        <f>IF(AND(S302='자료입력 및 결과표시'!$B$8,COUNTIF('업무중복도(데이터 입력)'!$W302:$DR302,'자료입력 및 결과표시'!$C$8)&gt;=1),3,0)</f>
        <v>0</v>
      </c>
      <c r="EO302" s="17">
        <f>IF(AND(S302='자료입력 및 결과표시'!$B$9,COUNTIF('업무중복도(데이터 입력)'!$W302:$DR302,'자료입력 및 결과표시'!$C$9)&gt;=1),4,0)</f>
        <v>0</v>
      </c>
      <c r="EP302" s="17">
        <f>IF(AND(S302='자료입력 및 결과표시'!$B$10,COUNTIF('업무중복도(데이터 입력)'!$W302:$DR302,'자료입력 및 결과표시'!$C$10)&gt;=1),5,0)</f>
        <v>0</v>
      </c>
      <c r="EQ302" s="17">
        <f>IF(AND(S302='자료입력 및 결과표시'!$B$11,COUNTIF('업무중복도(데이터 입력)'!$W302:$DR302,'자료입력 및 결과표시'!$C$11)&gt;=1),6,0)</f>
        <v>0</v>
      </c>
      <c r="ER302" s="17">
        <f>IF(AND(S302='자료입력 및 결과표시'!$B$12,COUNTIF('업무중복도(데이터 입력)'!$W302:$DR302,'자료입력 및 결과표시'!$C$12)&gt;=1),7,0)</f>
        <v>0</v>
      </c>
      <c r="ES302" s="17">
        <f>IF(AND(S302='자료입력 및 결과표시'!$B$13,COUNTIF('업무중복도(데이터 입력)'!$W302:$DR302,'자료입력 및 결과표시'!$C$13)&gt;=1),8,0)</f>
        <v>0</v>
      </c>
      <c r="ET302" s="17">
        <f>IF(AND(S302='자료입력 및 결과표시'!$B$14,COUNTIF('업무중복도(데이터 입력)'!$W302:$DR302,'자료입력 및 결과표시'!$C$14)&gt;=1),9,0)</f>
        <v>0</v>
      </c>
      <c r="EU302" s="17">
        <f>IF(AND(S302='자료입력 및 결과표시'!$B$15,COUNTIF('업무중복도(데이터 입력)'!$W302:$DR302,'자료입력 및 결과표시'!$C$15)&gt;=1),10,0)</f>
        <v>0</v>
      </c>
      <c r="EV302" s="17">
        <f>IF(AND(S302='자료입력 및 결과표시'!$B$16,COUNTIF('업무중복도(데이터 입력)'!$W302:$DR302,'자료입력 및 결과표시'!$C$16)&gt;=1),11,0)</f>
        <v>0</v>
      </c>
      <c r="EW302" s="17">
        <f>IF(AND(S302='자료입력 및 결과표시'!$B$17,COUNTIF('업무중복도(데이터 입력)'!$W302:$DR302,'자료입력 및 결과표시'!$C$17)&gt;=1),12,0)</f>
        <v>0</v>
      </c>
      <c r="EX302" s="17">
        <f>IF(AND(S302='자료입력 및 결과표시'!$B$18,COUNTIF('업무중복도(데이터 입력)'!$W302:$DR302,'자료입력 및 결과표시'!$C$18)&gt;=1),13,0)</f>
        <v>0</v>
      </c>
      <c r="EY302" s="17">
        <f>IF(AND(S302='자료입력 및 결과표시'!$B$19,COUNTIF('업무중복도(데이터 입력)'!$W302:$DR302,'자료입력 및 결과표시'!$C$19)&gt;=1),14,0)</f>
        <v>0</v>
      </c>
      <c r="EZ302" s="17">
        <f>IF(AND(S302='자료입력 및 결과표시'!$B$20,COUNTIF('업무중복도(데이터 입력)'!$W302:$DR302,'자료입력 및 결과표시'!$C$20)&gt;=1),15,0)</f>
        <v>0</v>
      </c>
      <c r="FA302" s="17">
        <f>IF(AND(S302='자료입력 및 결과표시'!$B$21,COUNTIF('업무중복도(데이터 입력)'!$W302:$DR302,'자료입력 및 결과표시'!$C$21)&gt;=1),16,0)</f>
        <v>0</v>
      </c>
      <c r="FK302" s="17">
        <f t="shared" si="624"/>
        <v>0</v>
      </c>
      <c r="FO302"/>
    </row>
    <row r="303" spans="1:273">
      <c r="A303" s="17" t="str">
        <f t="shared" si="606"/>
        <v>\\\0</v>
      </c>
      <c r="B303" s="17" t="str">
        <f t="shared" si="607"/>
        <v>\\\0</v>
      </c>
      <c r="C303" s="17" t="str">
        <f t="shared" si="608"/>
        <v>\\\0</v>
      </c>
      <c r="D303" s="17" t="str">
        <f t="shared" si="609"/>
        <v>\\\0</v>
      </c>
      <c r="E303" s="17" t="str">
        <f t="shared" si="610"/>
        <v>\\\0</v>
      </c>
      <c r="F303" s="17" t="str">
        <f t="shared" si="611"/>
        <v>\\\0</v>
      </c>
      <c r="G303" s="17" t="str">
        <f t="shared" si="612"/>
        <v>\\\0</v>
      </c>
      <c r="H303" s="17" t="str">
        <f t="shared" si="613"/>
        <v>\\\0</v>
      </c>
      <c r="I303" s="17" t="str">
        <f t="shared" si="614"/>
        <v>\\\0</v>
      </c>
      <c r="J303" s="17" t="str">
        <f t="shared" si="615"/>
        <v>\\\0</v>
      </c>
      <c r="K303" s="17" t="str">
        <f t="shared" si="616"/>
        <v>\\\0</v>
      </c>
      <c r="L303" s="17" t="str">
        <f t="shared" si="617"/>
        <v>\\\0</v>
      </c>
      <c r="M303" s="17" t="str">
        <f t="shared" si="618"/>
        <v>\\\0</v>
      </c>
      <c r="N303" s="17" t="str">
        <f t="shared" si="619"/>
        <v>\\\0</v>
      </c>
      <c r="O303" s="17" t="str">
        <f t="shared" si="620"/>
        <v>\\\0</v>
      </c>
      <c r="P303" s="17" t="str">
        <f t="shared" si="621"/>
        <v>\\\0</v>
      </c>
      <c r="R303" s="17" t="str">
        <f t="shared" si="622"/>
        <v>\\</v>
      </c>
      <c r="S303" s="38"/>
      <c r="T303" s="39"/>
      <c r="U303" s="31"/>
      <c r="V303" s="32"/>
      <c r="W303" s="36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35"/>
      <c r="DS303" s="287"/>
      <c r="DT303" s="36"/>
      <c r="DU303" s="37"/>
      <c r="DV303" s="28">
        <f>IF(AND($S303='자료입력 및 결과표시'!$B$6,COUNTIF($W303:$DR303,'자료입력 및 결과표시'!$C$6)&gt;=1),IF(OR('자료입력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DW303" s="28">
        <f>IF(AND($S303='자료입력 및 결과표시'!$B$7,COUNTIF($W303:$DR303,'자료입력 및 결과표시'!$C$7)&gt;=1),IF(OR('자료입력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DX303" s="28">
        <f>IF(AND($S303='자료입력 및 결과표시'!$B$8,COUNTIF($W303:$DR303,'자료입력 및 결과표시'!$C$8)&gt;=1),IF(OR('자료입력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DY303" s="28">
        <f>IF(AND($S303='자료입력 및 결과표시'!$B$9,COUNTIF($W303:$DR303,'자료입력 및 결과표시'!$C$9)&gt;=1),IF(OR('자료입력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DZ303" s="28">
        <f>IF(AND($S303='자료입력 및 결과표시'!$B$10,COUNTIF($W303:$DR303,'자료입력 및 결과표시'!$C$10)&gt;=1),IF(OR('자료입력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A303" s="28">
        <f>IF(AND($S303='자료입력 및 결과표시'!$B$11,COUNTIF($W303:$DR303,'자료입력 및 결과표시'!$C$11)&gt;=1),IF(OR('자료입력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B303" s="28">
        <f>IF(AND($S303='자료입력 및 결과표시'!$B$12,COUNTIF($W303:$DR303,'자료입력 및 결과표시'!$C$12)&gt;=1),IF(OR('자료입력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C303" s="28">
        <f>IF(AND($S303='자료입력 및 결과표시'!$B$13,COUNTIF($W303:$DR303,'자료입력 및 결과표시'!$C$13)&gt;=1),IF(OR('자료입력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D303" s="28">
        <f>IF(AND($S303='자료입력 및 결과표시'!$B$14,COUNTIF($W303:$DR303,'자료입력 및 결과표시'!$C$14)&gt;=1),IF(OR('자료입력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E303" s="28">
        <f>IF(AND($S303='자료입력 및 결과표시'!$B$15,COUNTIF($W303:$DR303,'자료입력 및 결과표시'!$C$15)&gt;=1),IF(OR('자료입력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F303" s="28">
        <f>IF(AND($S303='자료입력 및 결과표시'!$B$16,COUNTIF($W303:$DR303,'자료입력 및 결과표시'!$C$16)&gt;=1),IF(OR('자료입력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G303" s="28">
        <f>IF(AND($S303='자료입력 및 결과표시'!$B$17,COUNTIF($W303:$DR303,'자료입력 및 결과표시'!$C$17)&gt;=1),IF(OR('자료입력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H303" s="28">
        <f>IF(AND($S303='자료입력 및 결과표시'!$B$18,COUNTIF($W303:$DR303,'자료입력 및 결과표시'!$C$18)&gt;=1),IF(OR('자료입력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I303" s="28">
        <f>IF(AND($S303='자료입력 및 결과표시'!$B$19,COUNTIF($W303:$DR303,'자료입력 및 결과표시'!$C$19)&gt;=1),IF(OR('자료입력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J303" s="28">
        <f>IF(AND($S303='자료입력 및 결과표시'!$B$20,COUNTIF($W303:$DR303,'자료입력 및 결과표시'!$C$20)&gt;=1),IF(OR('자료입력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K303" s="28">
        <f>IF(AND($S303='자료입력 및 결과표시'!$B$21,COUNTIF($W303:$DR303,'자료입력 및 결과표시'!$C$21)&gt;=1),IF(OR('자료입력 및 결과표시'!$B$4+90&gt;=$V303,'자료입력 및 결과표시'!$B$4&lt;$U303),0,IF($V303-'자료입력 및 결과표시'!$B$4-90&gt;='자료입력 및 결과표시'!$E$4,'자료입력 및 결과표시'!$E$4,$V303-'자료입력 및 결과표시'!$B$4-90)),0)</f>
        <v>0</v>
      </c>
      <c r="EL303" s="17">
        <f>IF(AND(S303='자료입력 및 결과표시'!$B$6,COUNTIF('업무중복도(데이터 입력)'!$W303:$DR303,'자료입력 및 결과표시'!$C$6)&gt;=1),1,0)</f>
        <v>0</v>
      </c>
      <c r="EM303" s="17">
        <f>IF(AND(S303='자료입력 및 결과표시'!$B$7,COUNTIF('업무중복도(데이터 입력)'!$W303:$DR303,'자료입력 및 결과표시'!$C$7)&gt;=1),2,0)</f>
        <v>0</v>
      </c>
      <c r="EN303" s="17">
        <f>IF(AND(S303='자료입력 및 결과표시'!$B$8,COUNTIF('업무중복도(데이터 입력)'!$W303:$DR303,'자료입력 및 결과표시'!$C$8)&gt;=1),3,0)</f>
        <v>0</v>
      </c>
      <c r="EO303" s="17">
        <f>IF(AND(S303='자료입력 및 결과표시'!$B$9,COUNTIF('업무중복도(데이터 입력)'!$W303:$DR303,'자료입력 및 결과표시'!$C$9)&gt;=1),4,0)</f>
        <v>0</v>
      </c>
      <c r="EP303" s="17">
        <f>IF(AND(S303='자료입력 및 결과표시'!$B$10,COUNTIF('업무중복도(데이터 입력)'!$W303:$DR303,'자료입력 및 결과표시'!$C$10)&gt;=1),5,0)</f>
        <v>0</v>
      </c>
      <c r="EQ303" s="17">
        <f>IF(AND(S303='자료입력 및 결과표시'!$B$11,COUNTIF('업무중복도(데이터 입력)'!$W303:$DR303,'자료입력 및 결과표시'!$C$11)&gt;=1),6,0)</f>
        <v>0</v>
      </c>
      <c r="ER303" s="17">
        <f>IF(AND(S303='자료입력 및 결과표시'!$B$12,COUNTIF('업무중복도(데이터 입력)'!$W303:$DR303,'자료입력 및 결과표시'!$C$12)&gt;=1),7,0)</f>
        <v>0</v>
      </c>
      <c r="ES303" s="17">
        <f>IF(AND(S303='자료입력 및 결과표시'!$B$13,COUNTIF('업무중복도(데이터 입력)'!$W303:$DR303,'자료입력 및 결과표시'!$C$13)&gt;=1),8,0)</f>
        <v>0</v>
      </c>
      <c r="ET303" s="17">
        <f>IF(AND(S303='자료입력 및 결과표시'!$B$14,COUNTIF('업무중복도(데이터 입력)'!$W303:$DR303,'자료입력 및 결과표시'!$C$14)&gt;=1),9,0)</f>
        <v>0</v>
      </c>
      <c r="EU303" s="17">
        <f>IF(AND(S303='자료입력 및 결과표시'!$B$15,COUNTIF('업무중복도(데이터 입력)'!$W303:$DR303,'자료입력 및 결과표시'!$C$15)&gt;=1),10,0)</f>
        <v>0</v>
      </c>
      <c r="EV303" s="17">
        <f>IF(AND(S303='자료입력 및 결과표시'!$B$16,COUNTIF('업무중복도(데이터 입력)'!$W303:$DR303,'자료입력 및 결과표시'!$C$16)&gt;=1),11,0)</f>
        <v>0</v>
      </c>
      <c r="EW303" s="17">
        <f>IF(AND(S303='자료입력 및 결과표시'!$B$17,COUNTIF('업무중복도(데이터 입력)'!$W303:$DR303,'자료입력 및 결과표시'!$C$17)&gt;=1),12,0)</f>
        <v>0</v>
      </c>
      <c r="EX303" s="17">
        <f>IF(AND(S303='자료입력 및 결과표시'!$B$18,COUNTIF('업무중복도(데이터 입력)'!$W303:$DR303,'자료입력 및 결과표시'!$C$18)&gt;=1),13,0)</f>
        <v>0</v>
      </c>
      <c r="EY303" s="17">
        <f>IF(AND(S303='자료입력 및 결과표시'!$B$19,COUNTIF('업무중복도(데이터 입력)'!$W303:$DR303,'자료입력 및 결과표시'!$C$19)&gt;=1),14,0)</f>
        <v>0</v>
      </c>
      <c r="EZ303" s="17">
        <f>IF(AND(S303='자료입력 및 결과표시'!$B$20,COUNTIF('업무중복도(데이터 입력)'!$W303:$DR303,'자료입력 및 결과표시'!$C$20)&gt;=1),15,0)</f>
        <v>0</v>
      </c>
      <c r="FA303" s="17">
        <f>IF(AND(S303='자료입력 및 결과표시'!$B$21,COUNTIF('업무중복도(데이터 입력)'!$W303:$DR303,'자료입력 및 결과표시'!$C$21)&gt;=1),16,0)</f>
        <v>0</v>
      </c>
      <c r="FK303" s="17">
        <f t="shared" si="624"/>
        <v>0</v>
      </c>
      <c r="FO303"/>
    </row>
    <row r="304" spans="1:273">
      <c r="A304" s="17" t="str">
        <f t="shared" si="606"/>
        <v>\\\0</v>
      </c>
      <c r="B304" s="17" t="str">
        <f t="shared" si="607"/>
        <v>\\\0</v>
      </c>
      <c r="C304" s="17" t="str">
        <f t="shared" si="608"/>
        <v>\\\0</v>
      </c>
      <c r="D304" s="17" t="str">
        <f t="shared" si="609"/>
        <v>\\\0</v>
      </c>
      <c r="E304" s="17" t="str">
        <f t="shared" si="610"/>
        <v>\\\0</v>
      </c>
      <c r="F304" s="17" t="str">
        <f t="shared" si="611"/>
        <v>\\\0</v>
      </c>
      <c r="G304" s="17" t="str">
        <f t="shared" si="612"/>
        <v>\\\0</v>
      </c>
      <c r="H304" s="17" t="str">
        <f t="shared" si="613"/>
        <v>\\\0</v>
      </c>
      <c r="I304" s="17" t="str">
        <f t="shared" si="614"/>
        <v>\\\0</v>
      </c>
      <c r="J304" s="17" t="str">
        <f t="shared" si="615"/>
        <v>\\\0</v>
      </c>
      <c r="K304" s="17" t="str">
        <f t="shared" si="616"/>
        <v>\\\0</v>
      </c>
      <c r="L304" s="17" t="str">
        <f t="shared" si="617"/>
        <v>\\\0</v>
      </c>
      <c r="M304" s="17" t="str">
        <f t="shared" si="618"/>
        <v>\\\0</v>
      </c>
      <c r="N304" s="17" t="str">
        <f t="shared" si="619"/>
        <v>\\\0</v>
      </c>
      <c r="O304" s="17" t="str">
        <f t="shared" si="620"/>
        <v>\\\0</v>
      </c>
      <c r="P304" s="17" t="str">
        <f t="shared" si="621"/>
        <v>\\\0</v>
      </c>
      <c r="R304" s="17" t="str">
        <f t="shared" si="622"/>
        <v>\\</v>
      </c>
      <c r="S304" s="38"/>
      <c r="T304" s="39"/>
      <c r="U304" s="31"/>
      <c r="V304" s="32"/>
      <c r="W304" s="36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35"/>
      <c r="DS304" s="287"/>
      <c r="DT304" s="36"/>
      <c r="DU304" s="37"/>
      <c r="DV304" s="28">
        <f>IF(AND($S304='자료입력 및 결과표시'!$B$6,COUNTIF($W304:$DR304,'자료입력 및 결과표시'!$C$6)&gt;=1),IF(OR('자료입력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DW304" s="28">
        <f>IF(AND($S304='자료입력 및 결과표시'!$B$7,COUNTIF($W304:$DR304,'자료입력 및 결과표시'!$C$7)&gt;=1),IF(OR('자료입력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DX304" s="28">
        <f>IF(AND($S304='자료입력 및 결과표시'!$B$8,COUNTIF($W304:$DR304,'자료입력 및 결과표시'!$C$8)&gt;=1),IF(OR('자료입력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DY304" s="28">
        <f>IF(AND($S304='자료입력 및 결과표시'!$B$9,COUNTIF($W304:$DR304,'자료입력 및 결과표시'!$C$9)&gt;=1),IF(OR('자료입력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DZ304" s="28">
        <f>IF(AND($S304='자료입력 및 결과표시'!$B$10,COUNTIF($W304:$DR304,'자료입력 및 결과표시'!$C$10)&gt;=1),IF(OR('자료입력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A304" s="28">
        <f>IF(AND($S304='자료입력 및 결과표시'!$B$11,COUNTIF($W304:$DR304,'자료입력 및 결과표시'!$C$11)&gt;=1),IF(OR('자료입력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B304" s="28">
        <f>IF(AND($S304='자료입력 및 결과표시'!$B$12,COUNTIF($W304:$DR304,'자료입력 및 결과표시'!$C$12)&gt;=1),IF(OR('자료입력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C304" s="28">
        <f>IF(AND($S304='자료입력 및 결과표시'!$B$13,COUNTIF($W304:$DR304,'자료입력 및 결과표시'!$C$13)&gt;=1),IF(OR('자료입력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D304" s="28">
        <f>IF(AND($S304='자료입력 및 결과표시'!$B$14,COUNTIF($W304:$DR304,'자료입력 및 결과표시'!$C$14)&gt;=1),IF(OR('자료입력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E304" s="28">
        <f>IF(AND($S304='자료입력 및 결과표시'!$B$15,COUNTIF($W304:$DR304,'자료입력 및 결과표시'!$C$15)&gt;=1),IF(OR('자료입력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F304" s="28">
        <f>IF(AND($S304='자료입력 및 결과표시'!$B$16,COUNTIF($W304:$DR304,'자료입력 및 결과표시'!$C$16)&gt;=1),IF(OR('자료입력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G304" s="28">
        <f>IF(AND($S304='자료입력 및 결과표시'!$B$17,COUNTIF($W304:$DR304,'자료입력 및 결과표시'!$C$17)&gt;=1),IF(OR('자료입력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H304" s="28">
        <f>IF(AND($S304='자료입력 및 결과표시'!$B$18,COUNTIF($W304:$DR304,'자료입력 및 결과표시'!$C$18)&gt;=1),IF(OR('자료입력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I304" s="28">
        <f>IF(AND($S304='자료입력 및 결과표시'!$B$19,COUNTIF($W304:$DR304,'자료입력 및 결과표시'!$C$19)&gt;=1),IF(OR('자료입력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J304" s="28">
        <f>IF(AND($S304='자료입력 및 결과표시'!$B$20,COUNTIF($W304:$DR304,'자료입력 및 결과표시'!$C$20)&gt;=1),IF(OR('자료입력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K304" s="28">
        <f>IF(AND($S304='자료입력 및 결과표시'!$B$21,COUNTIF($W304:$DR304,'자료입력 및 결과표시'!$C$21)&gt;=1),IF(OR('자료입력 및 결과표시'!$B$4+90&gt;=$V304,'자료입력 및 결과표시'!$B$4&lt;$U304),0,IF($V304-'자료입력 및 결과표시'!$B$4-90&gt;='자료입력 및 결과표시'!$E$4,'자료입력 및 결과표시'!$E$4,$V304-'자료입력 및 결과표시'!$B$4-90)),0)</f>
        <v>0</v>
      </c>
      <c r="EL304" s="17">
        <f>IF(AND(S304='자료입력 및 결과표시'!$B$6,COUNTIF('업무중복도(데이터 입력)'!$W304:$DR304,'자료입력 및 결과표시'!$C$6)&gt;=1),1,0)</f>
        <v>0</v>
      </c>
      <c r="EM304" s="17">
        <f>IF(AND(S304='자료입력 및 결과표시'!$B$7,COUNTIF('업무중복도(데이터 입력)'!$W304:$DR304,'자료입력 및 결과표시'!$C$7)&gt;=1),2,0)</f>
        <v>0</v>
      </c>
      <c r="EN304" s="17">
        <f>IF(AND(S304='자료입력 및 결과표시'!$B$8,COUNTIF('업무중복도(데이터 입력)'!$W304:$DR304,'자료입력 및 결과표시'!$C$8)&gt;=1),3,0)</f>
        <v>0</v>
      </c>
      <c r="EO304" s="17">
        <f>IF(AND(S304='자료입력 및 결과표시'!$B$9,COUNTIF('업무중복도(데이터 입력)'!$W304:$DR304,'자료입력 및 결과표시'!$C$9)&gt;=1),4,0)</f>
        <v>0</v>
      </c>
      <c r="EP304" s="17">
        <f>IF(AND(S304='자료입력 및 결과표시'!$B$10,COUNTIF('업무중복도(데이터 입력)'!$W304:$DR304,'자료입력 및 결과표시'!$C$10)&gt;=1),5,0)</f>
        <v>0</v>
      </c>
      <c r="EQ304" s="17">
        <f>IF(AND(S304='자료입력 및 결과표시'!$B$11,COUNTIF('업무중복도(데이터 입력)'!$W304:$DR304,'자료입력 및 결과표시'!$C$11)&gt;=1),6,0)</f>
        <v>0</v>
      </c>
      <c r="ER304" s="17">
        <f>IF(AND(S304='자료입력 및 결과표시'!$B$12,COUNTIF('업무중복도(데이터 입력)'!$W304:$DR304,'자료입력 및 결과표시'!$C$12)&gt;=1),7,0)</f>
        <v>0</v>
      </c>
      <c r="ES304" s="17">
        <f>IF(AND(S304='자료입력 및 결과표시'!$B$13,COUNTIF('업무중복도(데이터 입력)'!$W304:$DR304,'자료입력 및 결과표시'!$C$13)&gt;=1),8,0)</f>
        <v>0</v>
      </c>
      <c r="ET304" s="17">
        <f>IF(AND(S304='자료입력 및 결과표시'!$B$14,COUNTIF('업무중복도(데이터 입력)'!$W304:$DR304,'자료입력 및 결과표시'!$C$14)&gt;=1),9,0)</f>
        <v>0</v>
      </c>
      <c r="EU304" s="17">
        <f>IF(AND(S304='자료입력 및 결과표시'!$B$15,COUNTIF('업무중복도(데이터 입력)'!$W304:$DR304,'자료입력 및 결과표시'!$C$15)&gt;=1),10,0)</f>
        <v>0</v>
      </c>
      <c r="EV304" s="17">
        <f>IF(AND(S304='자료입력 및 결과표시'!$B$16,COUNTIF('업무중복도(데이터 입력)'!$W304:$DR304,'자료입력 및 결과표시'!$C$16)&gt;=1),11,0)</f>
        <v>0</v>
      </c>
      <c r="EW304" s="17">
        <f>IF(AND(S304='자료입력 및 결과표시'!$B$17,COUNTIF('업무중복도(데이터 입력)'!$W304:$DR304,'자료입력 및 결과표시'!$C$17)&gt;=1),12,0)</f>
        <v>0</v>
      </c>
      <c r="EX304" s="17">
        <f>IF(AND(S304='자료입력 및 결과표시'!$B$18,COUNTIF('업무중복도(데이터 입력)'!$W304:$DR304,'자료입력 및 결과표시'!$C$18)&gt;=1),13,0)</f>
        <v>0</v>
      </c>
      <c r="EY304" s="17">
        <f>IF(AND(S304='자료입력 및 결과표시'!$B$19,COUNTIF('업무중복도(데이터 입력)'!$W304:$DR304,'자료입력 및 결과표시'!$C$19)&gt;=1),14,0)</f>
        <v>0</v>
      </c>
      <c r="EZ304" s="17">
        <f>IF(AND(S304='자료입력 및 결과표시'!$B$20,COUNTIF('업무중복도(데이터 입력)'!$W304:$DR304,'자료입력 및 결과표시'!$C$20)&gt;=1),15,0)</f>
        <v>0</v>
      </c>
      <c r="FA304" s="17">
        <f>IF(AND(S304='자료입력 및 결과표시'!$B$21,COUNTIF('업무중복도(데이터 입력)'!$W304:$DR304,'자료입력 및 결과표시'!$C$21)&gt;=1),16,0)</f>
        <v>0</v>
      </c>
      <c r="FK304" s="17">
        <f t="shared" si="624"/>
        <v>0</v>
      </c>
      <c r="FO304"/>
    </row>
    <row r="305" spans="1:187">
      <c r="A305" s="17" t="str">
        <f t="shared" si="606"/>
        <v>\\\0</v>
      </c>
      <c r="B305" s="17" t="str">
        <f t="shared" si="607"/>
        <v>\\\0</v>
      </c>
      <c r="C305" s="17" t="str">
        <f t="shared" si="608"/>
        <v>\\\0</v>
      </c>
      <c r="D305" s="17" t="str">
        <f t="shared" si="609"/>
        <v>\\\0</v>
      </c>
      <c r="E305" s="17" t="str">
        <f t="shared" si="610"/>
        <v>\\\0</v>
      </c>
      <c r="F305" s="17" t="str">
        <f t="shared" si="611"/>
        <v>\\\0</v>
      </c>
      <c r="G305" s="17" t="str">
        <f t="shared" si="612"/>
        <v>\\\0</v>
      </c>
      <c r="H305" s="17" t="str">
        <f t="shared" si="613"/>
        <v>\\\0</v>
      </c>
      <c r="I305" s="17" t="str">
        <f t="shared" si="614"/>
        <v>\\\0</v>
      </c>
      <c r="J305" s="17" t="str">
        <f t="shared" si="615"/>
        <v>\\\0</v>
      </c>
      <c r="K305" s="17" t="str">
        <f t="shared" si="616"/>
        <v>\\\0</v>
      </c>
      <c r="L305" s="17" t="str">
        <f t="shared" si="617"/>
        <v>\\\0</v>
      </c>
      <c r="M305" s="17" t="str">
        <f t="shared" si="618"/>
        <v>\\\0</v>
      </c>
      <c r="N305" s="17" t="str">
        <f t="shared" si="619"/>
        <v>\\\0</v>
      </c>
      <c r="O305" s="17" t="str">
        <f t="shared" si="620"/>
        <v>\\\0</v>
      </c>
      <c r="P305" s="17" t="str">
        <f t="shared" si="621"/>
        <v>\\\0</v>
      </c>
      <c r="R305" s="17" t="str">
        <f t="shared" si="622"/>
        <v>\\</v>
      </c>
      <c r="S305" s="38"/>
      <c r="T305" s="39"/>
      <c r="U305" s="31"/>
      <c r="V305" s="32"/>
      <c r="W305" s="36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35"/>
      <c r="DS305" s="287"/>
      <c r="DT305" s="36"/>
      <c r="DU305" s="37"/>
      <c r="DV305" s="28">
        <f>IF(AND($S305='자료입력 및 결과표시'!$B$6,COUNTIF($W305:$DR305,'자료입력 및 결과표시'!$C$6)&gt;=1),IF(OR('자료입력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DW305" s="28">
        <f>IF(AND($S305='자료입력 및 결과표시'!$B$7,COUNTIF($W305:$DR305,'자료입력 및 결과표시'!$C$7)&gt;=1),IF(OR('자료입력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DX305" s="28">
        <f>IF(AND($S305='자료입력 및 결과표시'!$B$8,COUNTIF($W305:$DR305,'자료입력 및 결과표시'!$C$8)&gt;=1),IF(OR('자료입력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DY305" s="28">
        <f>IF(AND($S305='자료입력 및 결과표시'!$B$9,COUNTIF($W305:$DR305,'자료입력 및 결과표시'!$C$9)&gt;=1),IF(OR('자료입력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DZ305" s="28">
        <f>IF(AND($S305='자료입력 및 결과표시'!$B$10,COUNTIF($W305:$DR305,'자료입력 및 결과표시'!$C$10)&gt;=1),IF(OR('자료입력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A305" s="28">
        <f>IF(AND($S305='자료입력 및 결과표시'!$B$11,COUNTIF($W305:$DR305,'자료입력 및 결과표시'!$C$11)&gt;=1),IF(OR('자료입력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B305" s="28">
        <f>IF(AND($S305='자료입력 및 결과표시'!$B$12,COUNTIF($W305:$DR305,'자료입력 및 결과표시'!$C$12)&gt;=1),IF(OR('자료입력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C305" s="28">
        <f>IF(AND($S305='자료입력 및 결과표시'!$B$13,COUNTIF($W305:$DR305,'자료입력 및 결과표시'!$C$13)&gt;=1),IF(OR('자료입력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D305" s="28">
        <f>IF(AND($S305='자료입력 및 결과표시'!$B$14,COUNTIF($W305:$DR305,'자료입력 및 결과표시'!$C$14)&gt;=1),IF(OR('자료입력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E305" s="28">
        <f>IF(AND($S305='자료입력 및 결과표시'!$B$15,COUNTIF($W305:$DR305,'자료입력 및 결과표시'!$C$15)&gt;=1),IF(OR('자료입력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F305" s="28">
        <f>IF(AND($S305='자료입력 및 결과표시'!$B$16,COUNTIF($W305:$DR305,'자료입력 및 결과표시'!$C$16)&gt;=1),IF(OR('자료입력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G305" s="28">
        <f>IF(AND($S305='자료입력 및 결과표시'!$B$17,COUNTIF($W305:$DR305,'자료입력 및 결과표시'!$C$17)&gt;=1),IF(OR('자료입력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H305" s="28">
        <f>IF(AND($S305='자료입력 및 결과표시'!$B$18,COUNTIF($W305:$DR305,'자료입력 및 결과표시'!$C$18)&gt;=1),IF(OR('자료입력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I305" s="28">
        <f>IF(AND($S305='자료입력 및 결과표시'!$B$19,COUNTIF($W305:$DR305,'자료입력 및 결과표시'!$C$19)&gt;=1),IF(OR('자료입력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J305" s="28">
        <f>IF(AND($S305='자료입력 및 결과표시'!$B$20,COUNTIF($W305:$DR305,'자료입력 및 결과표시'!$C$20)&gt;=1),IF(OR('자료입력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K305" s="28">
        <f>IF(AND($S305='자료입력 및 결과표시'!$B$21,COUNTIF($W305:$DR305,'자료입력 및 결과표시'!$C$21)&gt;=1),IF(OR('자료입력 및 결과표시'!$B$4+90&gt;=$V305,'자료입력 및 결과표시'!$B$4&lt;$U305),0,IF($V305-'자료입력 및 결과표시'!$B$4-90&gt;='자료입력 및 결과표시'!$E$4,'자료입력 및 결과표시'!$E$4,$V305-'자료입력 및 결과표시'!$B$4-90)),0)</f>
        <v>0</v>
      </c>
      <c r="EL305" s="17">
        <f>IF(AND(S305='자료입력 및 결과표시'!$B$6,COUNTIF('업무중복도(데이터 입력)'!$W305:$DR305,'자료입력 및 결과표시'!$C$6)&gt;=1),1,0)</f>
        <v>0</v>
      </c>
      <c r="EM305" s="17">
        <f>IF(AND(S305='자료입력 및 결과표시'!$B$7,COUNTIF('업무중복도(데이터 입력)'!$W305:$DR305,'자료입력 및 결과표시'!$C$7)&gt;=1),2,0)</f>
        <v>0</v>
      </c>
      <c r="EN305" s="17">
        <f>IF(AND(S305='자료입력 및 결과표시'!$B$8,COUNTIF('업무중복도(데이터 입력)'!$W305:$DR305,'자료입력 및 결과표시'!$C$8)&gt;=1),3,0)</f>
        <v>0</v>
      </c>
      <c r="EO305" s="17">
        <f>IF(AND(S305='자료입력 및 결과표시'!$B$9,COUNTIF('업무중복도(데이터 입력)'!$W305:$DR305,'자료입력 및 결과표시'!$C$9)&gt;=1),4,0)</f>
        <v>0</v>
      </c>
      <c r="EP305" s="17">
        <f>IF(AND(S305='자료입력 및 결과표시'!$B$10,COUNTIF('업무중복도(데이터 입력)'!$W305:$DR305,'자료입력 및 결과표시'!$C$10)&gt;=1),5,0)</f>
        <v>0</v>
      </c>
      <c r="EQ305" s="17">
        <f>IF(AND(S305='자료입력 및 결과표시'!$B$11,COUNTIF('업무중복도(데이터 입력)'!$W305:$DR305,'자료입력 및 결과표시'!$C$11)&gt;=1),6,0)</f>
        <v>0</v>
      </c>
      <c r="ER305" s="17">
        <f>IF(AND(S305='자료입력 및 결과표시'!$B$12,COUNTIF('업무중복도(데이터 입력)'!$W305:$DR305,'자료입력 및 결과표시'!$C$12)&gt;=1),7,0)</f>
        <v>0</v>
      </c>
      <c r="ES305" s="17">
        <f>IF(AND(S305='자료입력 및 결과표시'!$B$13,COUNTIF('업무중복도(데이터 입력)'!$W305:$DR305,'자료입력 및 결과표시'!$C$13)&gt;=1),8,0)</f>
        <v>0</v>
      </c>
      <c r="ET305" s="17">
        <f>IF(AND(S305='자료입력 및 결과표시'!$B$14,COUNTIF('업무중복도(데이터 입력)'!$W305:$DR305,'자료입력 및 결과표시'!$C$14)&gt;=1),9,0)</f>
        <v>0</v>
      </c>
      <c r="EU305" s="17">
        <f>IF(AND(S305='자료입력 및 결과표시'!$B$15,COUNTIF('업무중복도(데이터 입력)'!$W305:$DR305,'자료입력 및 결과표시'!$C$15)&gt;=1),10,0)</f>
        <v>0</v>
      </c>
      <c r="EV305" s="17">
        <f>IF(AND(S305='자료입력 및 결과표시'!$B$16,COUNTIF('업무중복도(데이터 입력)'!$W305:$DR305,'자료입력 및 결과표시'!$C$16)&gt;=1),11,0)</f>
        <v>0</v>
      </c>
      <c r="EW305" s="17">
        <f>IF(AND(S305='자료입력 및 결과표시'!$B$17,COUNTIF('업무중복도(데이터 입력)'!$W305:$DR305,'자료입력 및 결과표시'!$C$17)&gt;=1),12,0)</f>
        <v>0</v>
      </c>
      <c r="EX305" s="17">
        <f>IF(AND(S305='자료입력 및 결과표시'!$B$18,COUNTIF('업무중복도(데이터 입력)'!$W305:$DR305,'자료입력 및 결과표시'!$C$18)&gt;=1),13,0)</f>
        <v>0</v>
      </c>
      <c r="EY305" s="17">
        <f>IF(AND(S305='자료입력 및 결과표시'!$B$19,COUNTIF('업무중복도(데이터 입력)'!$W305:$DR305,'자료입력 및 결과표시'!$C$19)&gt;=1),14,0)</f>
        <v>0</v>
      </c>
      <c r="EZ305" s="17">
        <f>IF(AND(S305='자료입력 및 결과표시'!$B$20,COUNTIF('업무중복도(데이터 입력)'!$W305:$DR305,'자료입력 및 결과표시'!$C$20)&gt;=1),15,0)</f>
        <v>0</v>
      </c>
      <c r="FA305" s="17">
        <f>IF(AND(S305='자료입력 및 결과표시'!$B$21,COUNTIF('업무중복도(데이터 입력)'!$W305:$DR305,'자료입력 및 결과표시'!$C$21)&gt;=1),16,0)</f>
        <v>0</v>
      </c>
      <c r="FK305" s="17">
        <f t="shared" si="624"/>
        <v>0</v>
      </c>
      <c r="FO305"/>
    </row>
    <row r="306" spans="1:187">
      <c r="A306" s="17" t="str">
        <f t="shared" si="606"/>
        <v>\\\0</v>
      </c>
      <c r="B306" s="17" t="str">
        <f t="shared" si="607"/>
        <v>\\\0</v>
      </c>
      <c r="C306" s="17" t="str">
        <f t="shared" si="608"/>
        <v>\\\0</v>
      </c>
      <c r="D306" s="17" t="str">
        <f t="shared" si="609"/>
        <v>\\\0</v>
      </c>
      <c r="E306" s="17" t="str">
        <f t="shared" si="610"/>
        <v>\\\0</v>
      </c>
      <c r="F306" s="17" t="str">
        <f t="shared" si="611"/>
        <v>\\\0</v>
      </c>
      <c r="G306" s="17" t="str">
        <f t="shared" si="612"/>
        <v>\\\0</v>
      </c>
      <c r="H306" s="17" t="str">
        <f t="shared" si="613"/>
        <v>\\\0</v>
      </c>
      <c r="I306" s="17" t="str">
        <f t="shared" si="614"/>
        <v>\\\0</v>
      </c>
      <c r="J306" s="17" t="str">
        <f t="shared" si="615"/>
        <v>\\\0</v>
      </c>
      <c r="K306" s="17" t="str">
        <f t="shared" si="616"/>
        <v>\\\0</v>
      </c>
      <c r="L306" s="17" t="str">
        <f t="shared" si="617"/>
        <v>\\\0</v>
      </c>
      <c r="M306" s="17" t="str">
        <f t="shared" si="618"/>
        <v>\\\0</v>
      </c>
      <c r="N306" s="17" t="str">
        <f t="shared" si="619"/>
        <v>\\\0</v>
      </c>
      <c r="O306" s="17" t="str">
        <f t="shared" si="620"/>
        <v>\\\0</v>
      </c>
      <c r="P306" s="17" t="str">
        <f t="shared" si="621"/>
        <v>\\\0</v>
      </c>
      <c r="R306" s="17" t="str">
        <f t="shared" si="622"/>
        <v>\\</v>
      </c>
      <c r="S306" s="38"/>
      <c r="T306" s="39"/>
      <c r="U306" s="31"/>
      <c r="V306" s="32"/>
      <c r="W306" s="36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35"/>
      <c r="DS306" s="287"/>
      <c r="DT306" s="36"/>
      <c r="DU306" s="37"/>
      <c r="DV306" s="28">
        <f>IF(AND($S306='자료입력 및 결과표시'!$B$6,COUNTIF($W306:$DR306,'자료입력 및 결과표시'!$C$6)&gt;=1),IF(OR('자료입력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DW306" s="28">
        <f>IF(AND($S306='자료입력 및 결과표시'!$B$7,COUNTIF($W306:$DR306,'자료입력 및 결과표시'!$C$7)&gt;=1),IF(OR('자료입력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DX306" s="28">
        <f>IF(AND($S306='자료입력 및 결과표시'!$B$8,COUNTIF($W306:$DR306,'자료입력 및 결과표시'!$C$8)&gt;=1),IF(OR('자료입력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DY306" s="28">
        <f>IF(AND($S306='자료입력 및 결과표시'!$B$9,COUNTIF($W306:$DR306,'자료입력 및 결과표시'!$C$9)&gt;=1),IF(OR('자료입력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DZ306" s="28">
        <f>IF(AND($S306='자료입력 및 결과표시'!$B$10,COUNTIF($W306:$DR306,'자료입력 및 결과표시'!$C$10)&gt;=1),IF(OR('자료입력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A306" s="28">
        <f>IF(AND($S306='자료입력 및 결과표시'!$B$11,COUNTIF($W306:$DR306,'자료입력 및 결과표시'!$C$11)&gt;=1),IF(OR('자료입력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B306" s="28">
        <f>IF(AND($S306='자료입력 및 결과표시'!$B$12,COUNTIF($W306:$DR306,'자료입력 및 결과표시'!$C$12)&gt;=1),IF(OR('자료입력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C306" s="28">
        <f>IF(AND($S306='자료입력 및 결과표시'!$B$13,COUNTIF($W306:$DR306,'자료입력 및 결과표시'!$C$13)&gt;=1),IF(OR('자료입력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D306" s="28">
        <f>IF(AND($S306='자료입력 및 결과표시'!$B$14,COUNTIF($W306:$DR306,'자료입력 및 결과표시'!$C$14)&gt;=1),IF(OR('자료입력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E306" s="28">
        <f>IF(AND($S306='자료입력 및 결과표시'!$B$15,COUNTIF($W306:$DR306,'자료입력 및 결과표시'!$C$15)&gt;=1),IF(OR('자료입력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F306" s="28">
        <f>IF(AND($S306='자료입력 및 결과표시'!$B$16,COUNTIF($W306:$DR306,'자료입력 및 결과표시'!$C$16)&gt;=1),IF(OR('자료입력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G306" s="28">
        <f>IF(AND($S306='자료입력 및 결과표시'!$B$17,COUNTIF($W306:$DR306,'자료입력 및 결과표시'!$C$17)&gt;=1),IF(OR('자료입력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H306" s="28">
        <f>IF(AND($S306='자료입력 및 결과표시'!$B$18,COUNTIF($W306:$DR306,'자료입력 및 결과표시'!$C$18)&gt;=1),IF(OR('자료입력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I306" s="28">
        <f>IF(AND($S306='자료입력 및 결과표시'!$B$19,COUNTIF($W306:$DR306,'자료입력 및 결과표시'!$C$19)&gt;=1),IF(OR('자료입력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J306" s="28">
        <f>IF(AND($S306='자료입력 및 결과표시'!$B$20,COUNTIF($W306:$DR306,'자료입력 및 결과표시'!$C$20)&gt;=1),IF(OR('자료입력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K306" s="28">
        <f>IF(AND($S306='자료입력 및 결과표시'!$B$21,COUNTIF($W306:$DR306,'자료입력 및 결과표시'!$C$21)&gt;=1),IF(OR('자료입력 및 결과표시'!$B$4+90&gt;=$V306,'자료입력 및 결과표시'!$B$4&lt;$U306),0,IF($V306-'자료입력 및 결과표시'!$B$4-90&gt;='자료입력 및 결과표시'!$E$4,'자료입력 및 결과표시'!$E$4,$V306-'자료입력 및 결과표시'!$B$4-90)),0)</f>
        <v>0</v>
      </c>
      <c r="EL306" s="17">
        <f>IF(AND(S306='자료입력 및 결과표시'!$B$6,COUNTIF('업무중복도(데이터 입력)'!$W306:$DR306,'자료입력 및 결과표시'!$C$6)&gt;=1),1,0)</f>
        <v>0</v>
      </c>
      <c r="EM306" s="17">
        <f>IF(AND(S306='자료입력 및 결과표시'!$B$7,COUNTIF('업무중복도(데이터 입력)'!$W306:$DR306,'자료입력 및 결과표시'!$C$7)&gt;=1),2,0)</f>
        <v>0</v>
      </c>
      <c r="EN306" s="17">
        <f>IF(AND(S306='자료입력 및 결과표시'!$B$8,COUNTIF('업무중복도(데이터 입력)'!$W306:$DR306,'자료입력 및 결과표시'!$C$8)&gt;=1),3,0)</f>
        <v>0</v>
      </c>
      <c r="EO306" s="17">
        <f>IF(AND(S306='자료입력 및 결과표시'!$B$9,COUNTIF('업무중복도(데이터 입력)'!$W306:$DR306,'자료입력 및 결과표시'!$C$9)&gt;=1),4,0)</f>
        <v>0</v>
      </c>
      <c r="EP306" s="17">
        <f>IF(AND(S306='자료입력 및 결과표시'!$B$10,COUNTIF('업무중복도(데이터 입력)'!$W306:$DR306,'자료입력 및 결과표시'!$C$10)&gt;=1),5,0)</f>
        <v>0</v>
      </c>
      <c r="EQ306" s="17">
        <f>IF(AND(S306='자료입력 및 결과표시'!$B$11,COUNTIF('업무중복도(데이터 입력)'!$W306:$DR306,'자료입력 및 결과표시'!$C$11)&gt;=1),6,0)</f>
        <v>0</v>
      </c>
      <c r="ER306" s="17">
        <f>IF(AND(S306='자료입력 및 결과표시'!$B$12,COUNTIF('업무중복도(데이터 입력)'!$W306:$DR306,'자료입력 및 결과표시'!$C$12)&gt;=1),7,0)</f>
        <v>0</v>
      </c>
      <c r="ES306" s="17">
        <f>IF(AND(S306='자료입력 및 결과표시'!$B$13,COUNTIF('업무중복도(데이터 입력)'!$W306:$DR306,'자료입력 및 결과표시'!$C$13)&gt;=1),8,0)</f>
        <v>0</v>
      </c>
      <c r="ET306" s="17">
        <f>IF(AND(S306='자료입력 및 결과표시'!$B$14,COUNTIF('업무중복도(데이터 입력)'!$W306:$DR306,'자료입력 및 결과표시'!$C$14)&gt;=1),9,0)</f>
        <v>0</v>
      </c>
      <c r="EU306" s="17">
        <f>IF(AND(S306='자료입력 및 결과표시'!$B$15,COUNTIF('업무중복도(데이터 입력)'!$W306:$DR306,'자료입력 및 결과표시'!$C$15)&gt;=1),10,0)</f>
        <v>0</v>
      </c>
      <c r="EV306" s="17">
        <f>IF(AND(S306='자료입력 및 결과표시'!$B$16,COUNTIF('업무중복도(데이터 입력)'!$W306:$DR306,'자료입력 및 결과표시'!$C$16)&gt;=1),11,0)</f>
        <v>0</v>
      </c>
      <c r="EW306" s="17">
        <f>IF(AND(S306='자료입력 및 결과표시'!$B$17,COUNTIF('업무중복도(데이터 입력)'!$W306:$DR306,'자료입력 및 결과표시'!$C$17)&gt;=1),12,0)</f>
        <v>0</v>
      </c>
      <c r="EX306" s="17">
        <f>IF(AND(S306='자료입력 및 결과표시'!$B$18,COUNTIF('업무중복도(데이터 입력)'!$W306:$DR306,'자료입력 및 결과표시'!$C$18)&gt;=1),13,0)</f>
        <v>0</v>
      </c>
      <c r="EY306" s="17">
        <f>IF(AND(S306='자료입력 및 결과표시'!$B$19,COUNTIF('업무중복도(데이터 입력)'!$W306:$DR306,'자료입력 및 결과표시'!$C$19)&gt;=1),14,0)</f>
        <v>0</v>
      </c>
      <c r="EZ306" s="17">
        <f>IF(AND(S306='자료입력 및 결과표시'!$B$20,COUNTIF('업무중복도(데이터 입력)'!$W306:$DR306,'자료입력 및 결과표시'!$C$20)&gt;=1),15,0)</f>
        <v>0</v>
      </c>
      <c r="FA306" s="17">
        <f>IF(AND(S306='자료입력 및 결과표시'!$B$21,COUNTIF('업무중복도(데이터 입력)'!$W306:$DR306,'자료입력 및 결과표시'!$C$21)&gt;=1),16,0)</f>
        <v>0</v>
      </c>
      <c r="FK306" s="17">
        <f t="shared" si="624"/>
        <v>0</v>
      </c>
      <c r="FO306"/>
    </row>
    <row r="307" spans="1:187">
      <c r="A307" s="17" t="str">
        <f t="shared" si="606"/>
        <v>\\\0</v>
      </c>
      <c r="B307" s="17" t="str">
        <f t="shared" si="607"/>
        <v>\\\0</v>
      </c>
      <c r="C307" s="17" t="str">
        <f t="shared" si="608"/>
        <v>\\\0</v>
      </c>
      <c r="D307" s="17" t="str">
        <f t="shared" si="609"/>
        <v>\\\0</v>
      </c>
      <c r="E307" s="17" t="str">
        <f t="shared" si="610"/>
        <v>\\\0</v>
      </c>
      <c r="F307" s="17" t="str">
        <f t="shared" si="611"/>
        <v>\\\0</v>
      </c>
      <c r="G307" s="17" t="str">
        <f t="shared" si="612"/>
        <v>\\\0</v>
      </c>
      <c r="H307" s="17" t="str">
        <f t="shared" si="613"/>
        <v>\\\0</v>
      </c>
      <c r="I307" s="17" t="str">
        <f t="shared" si="614"/>
        <v>\\\0</v>
      </c>
      <c r="J307" s="17" t="str">
        <f t="shared" si="615"/>
        <v>\\\0</v>
      </c>
      <c r="K307" s="17" t="str">
        <f t="shared" si="616"/>
        <v>\\\0</v>
      </c>
      <c r="L307" s="17" t="str">
        <f t="shared" si="617"/>
        <v>\\\0</v>
      </c>
      <c r="M307" s="17" t="str">
        <f t="shared" si="618"/>
        <v>\\\0</v>
      </c>
      <c r="N307" s="17" t="str">
        <f t="shared" si="619"/>
        <v>\\\0</v>
      </c>
      <c r="O307" s="17" t="str">
        <f t="shared" si="620"/>
        <v>\\\0</v>
      </c>
      <c r="P307" s="17" t="str">
        <f t="shared" si="621"/>
        <v>\\\0</v>
      </c>
      <c r="R307" s="17" t="str">
        <f t="shared" si="622"/>
        <v>\\</v>
      </c>
      <c r="S307" s="38"/>
      <c r="T307" s="39"/>
      <c r="U307" s="31"/>
      <c r="V307" s="32"/>
      <c r="W307" s="36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35"/>
      <c r="DS307" s="287"/>
      <c r="DT307" s="36"/>
      <c r="DU307" s="37"/>
      <c r="DV307" s="28">
        <f>IF(AND($S307='자료입력 및 결과표시'!$B$6,COUNTIF($W307:$DR307,'자료입력 및 결과표시'!$C$6)&gt;=1),IF(OR('자료입력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DW307" s="28">
        <f>IF(AND($S307='자료입력 및 결과표시'!$B$7,COUNTIF($W307:$DR307,'자료입력 및 결과표시'!$C$7)&gt;=1),IF(OR('자료입력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DX307" s="28">
        <f>IF(AND($S307='자료입력 및 결과표시'!$B$8,COUNTIF($W307:$DR307,'자료입력 및 결과표시'!$C$8)&gt;=1),IF(OR('자료입력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DY307" s="28">
        <f>IF(AND($S307='자료입력 및 결과표시'!$B$9,COUNTIF($W307:$DR307,'자료입력 및 결과표시'!$C$9)&gt;=1),IF(OR('자료입력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DZ307" s="28">
        <f>IF(AND($S307='자료입력 및 결과표시'!$B$10,COUNTIF($W307:$DR307,'자료입력 및 결과표시'!$C$10)&gt;=1),IF(OR('자료입력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A307" s="28">
        <f>IF(AND($S307='자료입력 및 결과표시'!$B$11,COUNTIF($W307:$DR307,'자료입력 및 결과표시'!$C$11)&gt;=1),IF(OR('자료입력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B307" s="28">
        <f>IF(AND($S307='자료입력 및 결과표시'!$B$12,COUNTIF($W307:$DR307,'자료입력 및 결과표시'!$C$12)&gt;=1),IF(OR('자료입력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C307" s="28">
        <f>IF(AND($S307='자료입력 및 결과표시'!$B$13,COUNTIF($W307:$DR307,'자료입력 및 결과표시'!$C$13)&gt;=1),IF(OR('자료입력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D307" s="28">
        <f>IF(AND($S307='자료입력 및 결과표시'!$B$14,COUNTIF($W307:$DR307,'자료입력 및 결과표시'!$C$14)&gt;=1),IF(OR('자료입력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E307" s="28">
        <f>IF(AND($S307='자료입력 및 결과표시'!$B$15,COUNTIF($W307:$DR307,'자료입력 및 결과표시'!$C$15)&gt;=1),IF(OR('자료입력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F307" s="28">
        <f>IF(AND($S307='자료입력 및 결과표시'!$B$16,COUNTIF($W307:$DR307,'자료입력 및 결과표시'!$C$16)&gt;=1),IF(OR('자료입력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G307" s="28">
        <f>IF(AND($S307='자료입력 및 결과표시'!$B$17,COUNTIF($W307:$DR307,'자료입력 및 결과표시'!$C$17)&gt;=1),IF(OR('자료입력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H307" s="28">
        <f>IF(AND($S307='자료입력 및 결과표시'!$B$18,COUNTIF($W307:$DR307,'자료입력 및 결과표시'!$C$18)&gt;=1),IF(OR('자료입력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I307" s="28">
        <f>IF(AND($S307='자료입력 및 결과표시'!$B$19,COUNTIF($W307:$DR307,'자료입력 및 결과표시'!$C$19)&gt;=1),IF(OR('자료입력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J307" s="28">
        <f>IF(AND($S307='자료입력 및 결과표시'!$B$20,COUNTIF($W307:$DR307,'자료입력 및 결과표시'!$C$20)&gt;=1),IF(OR('자료입력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K307" s="28">
        <f>IF(AND($S307='자료입력 및 결과표시'!$B$21,COUNTIF($W307:$DR307,'자료입력 및 결과표시'!$C$21)&gt;=1),IF(OR('자료입력 및 결과표시'!$B$4+90&gt;=$V307,'자료입력 및 결과표시'!$B$4&lt;$U307),0,IF($V307-'자료입력 및 결과표시'!$B$4-90&gt;='자료입력 및 결과표시'!$E$4,'자료입력 및 결과표시'!$E$4,$V307-'자료입력 및 결과표시'!$B$4-90)),0)</f>
        <v>0</v>
      </c>
      <c r="EL307" s="17">
        <f>IF(AND(S307='자료입력 및 결과표시'!$B$6,COUNTIF('업무중복도(데이터 입력)'!$W307:$DR307,'자료입력 및 결과표시'!$C$6)&gt;=1),1,0)</f>
        <v>0</v>
      </c>
      <c r="EM307" s="17">
        <f>IF(AND(S307='자료입력 및 결과표시'!$B$7,COUNTIF('업무중복도(데이터 입력)'!$W307:$DR307,'자료입력 및 결과표시'!$C$7)&gt;=1),2,0)</f>
        <v>0</v>
      </c>
      <c r="EN307" s="17">
        <f>IF(AND(S307='자료입력 및 결과표시'!$B$8,COUNTIF('업무중복도(데이터 입력)'!$W307:$DR307,'자료입력 및 결과표시'!$C$8)&gt;=1),3,0)</f>
        <v>0</v>
      </c>
      <c r="EO307" s="17">
        <f>IF(AND(S307='자료입력 및 결과표시'!$B$9,COUNTIF('업무중복도(데이터 입력)'!$W307:$DR307,'자료입력 및 결과표시'!$C$9)&gt;=1),4,0)</f>
        <v>0</v>
      </c>
      <c r="EP307" s="17">
        <f>IF(AND(S307='자료입력 및 결과표시'!$B$10,COUNTIF('업무중복도(데이터 입력)'!$W307:$DR307,'자료입력 및 결과표시'!$C$10)&gt;=1),5,0)</f>
        <v>0</v>
      </c>
      <c r="EQ307" s="17">
        <f>IF(AND(S307='자료입력 및 결과표시'!$B$11,COUNTIF('업무중복도(데이터 입력)'!$W307:$DR307,'자료입력 및 결과표시'!$C$11)&gt;=1),6,0)</f>
        <v>0</v>
      </c>
      <c r="ER307" s="17">
        <f>IF(AND(S307='자료입력 및 결과표시'!$B$12,COUNTIF('업무중복도(데이터 입력)'!$W307:$DR307,'자료입력 및 결과표시'!$C$12)&gt;=1),7,0)</f>
        <v>0</v>
      </c>
      <c r="ES307" s="17">
        <f>IF(AND(S307='자료입력 및 결과표시'!$B$13,COUNTIF('업무중복도(데이터 입력)'!$W307:$DR307,'자료입력 및 결과표시'!$C$13)&gt;=1),8,0)</f>
        <v>0</v>
      </c>
      <c r="ET307" s="17">
        <f>IF(AND(S307='자료입력 및 결과표시'!$B$14,COUNTIF('업무중복도(데이터 입력)'!$W307:$DR307,'자료입력 및 결과표시'!$C$14)&gt;=1),9,0)</f>
        <v>0</v>
      </c>
      <c r="EU307" s="17">
        <f>IF(AND(S307='자료입력 및 결과표시'!$B$15,COUNTIF('업무중복도(데이터 입력)'!$W307:$DR307,'자료입력 및 결과표시'!$C$15)&gt;=1),10,0)</f>
        <v>0</v>
      </c>
      <c r="EV307" s="17">
        <f>IF(AND(S307='자료입력 및 결과표시'!$B$16,COUNTIF('업무중복도(데이터 입력)'!$W307:$DR307,'자료입력 및 결과표시'!$C$16)&gt;=1),11,0)</f>
        <v>0</v>
      </c>
      <c r="EW307" s="17">
        <f>IF(AND(S307='자료입력 및 결과표시'!$B$17,COUNTIF('업무중복도(데이터 입력)'!$W307:$DR307,'자료입력 및 결과표시'!$C$17)&gt;=1),12,0)</f>
        <v>0</v>
      </c>
      <c r="EX307" s="17">
        <f>IF(AND(S307='자료입력 및 결과표시'!$B$18,COUNTIF('업무중복도(데이터 입력)'!$W307:$DR307,'자료입력 및 결과표시'!$C$18)&gt;=1),13,0)</f>
        <v>0</v>
      </c>
      <c r="EY307" s="17">
        <f>IF(AND(S307='자료입력 및 결과표시'!$B$19,COUNTIF('업무중복도(데이터 입력)'!$W307:$DR307,'자료입력 및 결과표시'!$C$19)&gt;=1),14,0)</f>
        <v>0</v>
      </c>
      <c r="EZ307" s="17">
        <f>IF(AND(S307='자료입력 및 결과표시'!$B$20,COUNTIF('업무중복도(데이터 입력)'!$W307:$DR307,'자료입력 및 결과표시'!$C$20)&gt;=1),15,0)</f>
        <v>0</v>
      </c>
      <c r="FA307" s="17">
        <f>IF(AND(S307='자료입력 및 결과표시'!$B$21,COUNTIF('업무중복도(데이터 입력)'!$W307:$DR307,'자료입력 및 결과표시'!$C$21)&gt;=1),16,0)</f>
        <v>0</v>
      </c>
      <c r="FK307" s="17">
        <f t="shared" si="624"/>
        <v>0</v>
      </c>
      <c r="FO307"/>
      <c r="FT307" s="17">
        <v>0</v>
      </c>
      <c r="FU307" s="17">
        <v>0</v>
      </c>
      <c r="FV307" s="17">
        <v>0</v>
      </c>
      <c r="FW307" s="17">
        <v>0</v>
      </c>
      <c r="FX307" s="17">
        <v>0</v>
      </c>
      <c r="FY307" s="17">
        <v>0</v>
      </c>
      <c r="FZ307" s="17">
        <v>0</v>
      </c>
      <c r="GA307" s="17">
        <v>0</v>
      </c>
      <c r="GB307" s="17">
        <v>0</v>
      </c>
      <c r="GC307" s="17">
        <v>0</v>
      </c>
      <c r="GD307" s="17">
        <v>0</v>
      </c>
      <c r="GE307" s="17">
        <v>0</v>
      </c>
    </row>
    <row r="308" spans="1:187">
      <c r="A308" s="17" t="str">
        <f t="shared" si="606"/>
        <v>\\\0</v>
      </c>
      <c r="B308" s="17" t="str">
        <f t="shared" si="607"/>
        <v>\\\0</v>
      </c>
      <c r="C308" s="17" t="str">
        <f t="shared" si="608"/>
        <v>\\\0</v>
      </c>
      <c r="D308" s="17" t="str">
        <f t="shared" si="609"/>
        <v>\\\0</v>
      </c>
      <c r="E308" s="17" t="str">
        <f t="shared" si="610"/>
        <v>\\\0</v>
      </c>
      <c r="F308" s="17" t="str">
        <f t="shared" si="611"/>
        <v>\\\0</v>
      </c>
      <c r="G308" s="17" t="str">
        <f t="shared" si="612"/>
        <v>\\\0</v>
      </c>
      <c r="H308" s="17" t="str">
        <f t="shared" si="613"/>
        <v>\\\0</v>
      </c>
      <c r="I308" s="17" t="str">
        <f t="shared" si="614"/>
        <v>\\\0</v>
      </c>
      <c r="J308" s="17" t="str">
        <f t="shared" si="615"/>
        <v>\\\0</v>
      </c>
      <c r="K308" s="17" t="str">
        <f t="shared" si="616"/>
        <v>\\\0</v>
      </c>
      <c r="L308" s="17" t="str">
        <f t="shared" si="617"/>
        <v>\\\0</v>
      </c>
      <c r="M308" s="17" t="str">
        <f t="shared" si="618"/>
        <v>\\\0</v>
      </c>
      <c r="N308" s="17" t="str">
        <f t="shared" si="619"/>
        <v>\\\0</v>
      </c>
      <c r="O308" s="17" t="str">
        <f t="shared" si="620"/>
        <v>\\\0</v>
      </c>
      <c r="P308" s="17" t="str">
        <f t="shared" si="621"/>
        <v>\\\0</v>
      </c>
      <c r="R308" s="17" t="str">
        <f t="shared" si="622"/>
        <v>\\</v>
      </c>
      <c r="S308" s="38"/>
      <c r="T308" s="39"/>
      <c r="U308" s="31"/>
      <c r="V308" s="32"/>
      <c r="W308" s="36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35"/>
      <c r="DS308" s="287"/>
      <c r="DT308" s="36"/>
      <c r="DU308" s="37"/>
      <c r="DV308" s="28">
        <f>IF(AND($S308='자료입력 및 결과표시'!$B$6,COUNTIF($W308:$DR308,'자료입력 및 결과표시'!$C$6)&gt;=1),IF(OR('자료입력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DW308" s="28">
        <f>IF(AND($S308='자료입력 및 결과표시'!$B$7,COUNTIF($W308:$DR308,'자료입력 및 결과표시'!$C$7)&gt;=1),IF(OR('자료입력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DX308" s="28">
        <f>IF(AND($S308='자료입력 및 결과표시'!$B$8,COUNTIF($W308:$DR308,'자료입력 및 결과표시'!$C$8)&gt;=1),IF(OR('자료입력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DY308" s="28">
        <f>IF(AND($S308='자료입력 및 결과표시'!$B$9,COUNTIF($W308:$DR308,'자료입력 및 결과표시'!$C$9)&gt;=1),IF(OR('자료입력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DZ308" s="28">
        <f>IF(AND($S308='자료입력 및 결과표시'!$B$10,COUNTIF($W308:$DR308,'자료입력 및 결과표시'!$C$10)&gt;=1),IF(OR('자료입력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A308" s="28">
        <f>IF(AND($S308='자료입력 및 결과표시'!$B$11,COUNTIF($W308:$DR308,'자료입력 및 결과표시'!$C$11)&gt;=1),IF(OR('자료입력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B308" s="28">
        <f>IF(AND($S308='자료입력 및 결과표시'!$B$12,COUNTIF($W308:$DR308,'자료입력 및 결과표시'!$C$12)&gt;=1),IF(OR('자료입력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C308" s="28">
        <f>IF(AND($S308='자료입력 및 결과표시'!$B$13,COUNTIF($W308:$DR308,'자료입력 및 결과표시'!$C$13)&gt;=1),IF(OR('자료입력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D308" s="28">
        <f>IF(AND($S308='자료입력 및 결과표시'!$B$14,COUNTIF($W308:$DR308,'자료입력 및 결과표시'!$C$14)&gt;=1),IF(OR('자료입력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E308" s="28">
        <f>IF(AND($S308='자료입력 및 결과표시'!$B$15,COUNTIF($W308:$DR308,'자료입력 및 결과표시'!$C$15)&gt;=1),IF(OR('자료입력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F308" s="28">
        <f>IF(AND($S308='자료입력 및 결과표시'!$B$16,COUNTIF($W308:$DR308,'자료입력 및 결과표시'!$C$16)&gt;=1),IF(OR('자료입력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G308" s="28">
        <f>IF(AND($S308='자료입력 및 결과표시'!$B$17,COUNTIF($W308:$DR308,'자료입력 및 결과표시'!$C$17)&gt;=1),IF(OR('자료입력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H308" s="28">
        <f>IF(AND($S308='자료입력 및 결과표시'!$B$18,COUNTIF($W308:$DR308,'자료입력 및 결과표시'!$C$18)&gt;=1),IF(OR('자료입력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I308" s="28">
        <f>IF(AND($S308='자료입력 및 결과표시'!$B$19,COUNTIF($W308:$DR308,'자료입력 및 결과표시'!$C$19)&gt;=1),IF(OR('자료입력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J308" s="28">
        <f>IF(AND($S308='자료입력 및 결과표시'!$B$20,COUNTIF($W308:$DR308,'자료입력 및 결과표시'!$C$20)&gt;=1),IF(OR('자료입력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K308" s="28">
        <f>IF(AND($S308='자료입력 및 결과표시'!$B$21,COUNTIF($W308:$DR308,'자료입력 및 결과표시'!$C$21)&gt;=1),IF(OR('자료입력 및 결과표시'!$B$4+90&gt;=$V308,'자료입력 및 결과표시'!$B$4&lt;$U308),0,IF($V308-'자료입력 및 결과표시'!$B$4-90&gt;='자료입력 및 결과표시'!$E$4,'자료입력 및 결과표시'!$E$4,$V308-'자료입력 및 결과표시'!$B$4-90)),0)</f>
        <v>0</v>
      </c>
      <c r="EL308" s="17">
        <f>IF(AND(S308='자료입력 및 결과표시'!$B$6,COUNTIF('업무중복도(데이터 입력)'!$W308:$DR308,'자료입력 및 결과표시'!$C$6)&gt;=1),1,0)</f>
        <v>0</v>
      </c>
      <c r="EM308" s="17">
        <f>IF(AND(S308='자료입력 및 결과표시'!$B$7,COUNTIF('업무중복도(데이터 입력)'!$W308:$DR308,'자료입력 및 결과표시'!$C$7)&gt;=1),2,0)</f>
        <v>0</v>
      </c>
      <c r="EN308" s="17">
        <f>IF(AND(S308='자료입력 및 결과표시'!$B$8,COUNTIF('업무중복도(데이터 입력)'!$W308:$DR308,'자료입력 및 결과표시'!$C$8)&gt;=1),3,0)</f>
        <v>0</v>
      </c>
      <c r="EO308" s="17">
        <f>IF(AND(S308='자료입력 및 결과표시'!$B$9,COUNTIF('업무중복도(데이터 입력)'!$W308:$DR308,'자료입력 및 결과표시'!$C$9)&gt;=1),4,0)</f>
        <v>0</v>
      </c>
      <c r="EP308" s="17">
        <f>IF(AND(S308='자료입력 및 결과표시'!$B$10,COUNTIF('업무중복도(데이터 입력)'!$W308:$DR308,'자료입력 및 결과표시'!$C$10)&gt;=1),5,0)</f>
        <v>0</v>
      </c>
      <c r="EQ308" s="17">
        <f>IF(AND(S308='자료입력 및 결과표시'!$B$11,COUNTIF('업무중복도(데이터 입력)'!$W308:$DR308,'자료입력 및 결과표시'!$C$11)&gt;=1),6,0)</f>
        <v>0</v>
      </c>
      <c r="ER308" s="17">
        <f>IF(AND(S308='자료입력 및 결과표시'!$B$12,COUNTIF('업무중복도(데이터 입력)'!$W308:$DR308,'자료입력 및 결과표시'!$C$12)&gt;=1),7,0)</f>
        <v>0</v>
      </c>
      <c r="ES308" s="17">
        <f>IF(AND(S308='자료입력 및 결과표시'!$B$13,COUNTIF('업무중복도(데이터 입력)'!$W308:$DR308,'자료입력 및 결과표시'!$C$13)&gt;=1),8,0)</f>
        <v>0</v>
      </c>
      <c r="ET308" s="17">
        <f>IF(AND(S308='자료입력 및 결과표시'!$B$14,COUNTIF('업무중복도(데이터 입력)'!$W308:$DR308,'자료입력 및 결과표시'!$C$14)&gt;=1),9,0)</f>
        <v>0</v>
      </c>
      <c r="EU308" s="17">
        <f>IF(AND(S308='자료입력 및 결과표시'!$B$15,COUNTIF('업무중복도(데이터 입력)'!$W308:$DR308,'자료입력 및 결과표시'!$C$15)&gt;=1),10,0)</f>
        <v>0</v>
      </c>
      <c r="EV308" s="17">
        <f>IF(AND(S308='자료입력 및 결과표시'!$B$16,COUNTIF('업무중복도(데이터 입력)'!$W308:$DR308,'자료입력 및 결과표시'!$C$16)&gt;=1),11,0)</f>
        <v>0</v>
      </c>
      <c r="EW308" s="17">
        <f>IF(AND(S308='자료입력 및 결과표시'!$B$17,COUNTIF('업무중복도(데이터 입력)'!$W308:$DR308,'자료입력 및 결과표시'!$C$17)&gt;=1),12,0)</f>
        <v>0</v>
      </c>
      <c r="EX308" s="17">
        <f>IF(AND(S308='자료입력 및 결과표시'!$B$18,COUNTIF('업무중복도(데이터 입력)'!$W308:$DR308,'자료입력 및 결과표시'!$C$18)&gt;=1),13,0)</f>
        <v>0</v>
      </c>
      <c r="EY308" s="17">
        <f>IF(AND(S308='자료입력 및 결과표시'!$B$19,COUNTIF('업무중복도(데이터 입력)'!$W308:$DR308,'자료입력 및 결과표시'!$C$19)&gt;=1),14,0)</f>
        <v>0</v>
      </c>
      <c r="EZ308" s="17">
        <f>IF(AND(S308='자료입력 및 결과표시'!$B$20,COUNTIF('업무중복도(데이터 입력)'!$W308:$DR308,'자료입력 및 결과표시'!$C$20)&gt;=1),15,0)</f>
        <v>0</v>
      </c>
      <c r="FA308" s="17">
        <f>IF(AND(S308='자료입력 및 결과표시'!$B$21,COUNTIF('업무중복도(데이터 입력)'!$W308:$DR308,'자료입력 및 결과표시'!$C$21)&gt;=1),16,0)</f>
        <v>0</v>
      </c>
      <c r="FK308" s="17">
        <f t="shared" si="624"/>
        <v>0</v>
      </c>
      <c r="FO308"/>
    </row>
    <row r="309" spans="1:187">
      <c r="A309" s="17" t="str">
        <f t="shared" si="606"/>
        <v>\\\0</v>
      </c>
      <c r="B309" s="17" t="str">
        <f t="shared" si="607"/>
        <v>\\\0</v>
      </c>
      <c r="C309" s="17" t="str">
        <f t="shared" si="608"/>
        <v>\\\0</v>
      </c>
      <c r="D309" s="17" t="str">
        <f t="shared" si="609"/>
        <v>\\\0</v>
      </c>
      <c r="E309" s="17" t="str">
        <f t="shared" si="610"/>
        <v>\\\0</v>
      </c>
      <c r="F309" s="17" t="str">
        <f t="shared" si="611"/>
        <v>\\\0</v>
      </c>
      <c r="G309" s="17" t="str">
        <f t="shared" si="612"/>
        <v>\\\0</v>
      </c>
      <c r="H309" s="17" t="str">
        <f t="shared" si="613"/>
        <v>\\\0</v>
      </c>
      <c r="I309" s="17" t="str">
        <f t="shared" si="614"/>
        <v>\\\0</v>
      </c>
      <c r="J309" s="17" t="str">
        <f t="shared" si="615"/>
        <v>\\\0</v>
      </c>
      <c r="K309" s="17" t="str">
        <f t="shared" si="616"/>
        <v>\\\0</v>
      </c>
      <c r="L309" s="17" t="str">
        <f t="shared" si="617"/>
        <v>\\\0</v>
      </c>
      <c r="M309" s="17" t="str">
        <f t="shared" si="618"/>
        <v>\\\0</v>
      </c>
      <c r="N309" s="17" t="str">
        <f t="shared" si="619"/>
        <v>\\\0</v>
      </c>
      <c r="O309" s="17" t="str">
        <f t="shared" si="620"/>
        <v>\\\0</v>
      </c>
      <c r="P309" s="17" t="str">
        <f t="shared" si="621"/>
        <v>\\\0</v>
      </c>
      <c r="R309" s="17" t="str">
        <f t="shared" si="622"/>
        <v>\\</v>
      </c>
      <c r="S309" s="38"/>
      <c r="T309" s="39"/>
      <c r="U309" s="31"/>
      <c r="V309" s="32"/>
      <c r="W309" s="36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35"/>
      <c r="DS309" s="287"/>
      <c r="DT309" s="36"/>
      <c r="DU309" s="37"/>
      <c r="DV309" s="28">
        <f>IF(AND($S309='자료입력 및 결과표시'!$B$6,COUNTIF($W309:$DR309,'자료입력 및 결과표시'!$C$6)&gt;=1),IF(OR('자료입력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DW309" s="28">
        <f>IF(AND($S309='자료입력 및 결과표시'!$B$7,COUNTIF($W309:$DR309,'자료입력 및 결과표시'!$C$7)&gt;=1),IF(OR('자료입력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DX309" s="28">
        <f>IF(AND($S309='자료입력 및 결과표시'!$B$8,COUNTIF($W309:$DR309,'자료입력 및 결과표시'!$C$8)&gt;=1),IF(OR('자료입력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DY309" s="28">
        <f>IF(AND($S309='자료입력 및 결과표시'!$B$9,COUNTIF($W309:$DR309,'자료입력 및 결과표시'!$C$9)&gt;=1),IF(OR('자료입력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DZ309" s="28">
        <f>IF(AND($S309='자료입력 및 결과표시'!$B$10,COUNTIF($W309:$DR309,'자료입력 및 결과표시'!$C$10)&gt;=1),IF(OR('자료입력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A309" s="28">
        <f>IF(AND($S309='자료입력 및 결과표시'!$B$11,COUNTIF($W309:$DR309,'자료입력 및 결과표시'!$C$11)&gt;=1),IF(OR('자료입력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B309" s="28">
        <f>IF(AND($S309='자료입력 및 결과표시'!$B$12,COUNTIF($W309:$DR309,'자료입력 및 결과표시'!$C$12)&gt;=1),IF(OR('자료입력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C309" s="28">
        <f>IF(AND($S309='자료입력 및 결과표시'!$B$13,COUNTIF($W309:$DR309,'자료입력 및 결과표시'!$C$13)&gt;=1),IF(OR('자료입력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D309" s="28">
        <f>IF(AND($S309='자료입력 및 결과표시'!$B$14,COUNTIF($W309:$DR309,'자료입력 및 결과표시'!$C$14)&gt;=1),IF(OR('자료입력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E309" s="28">
        <f>IF(AND($S309='자료입력 및 결과표시'!$B$15,COUNTIF($W309:$DR309,'자료입력 및 결과표시'!$C$15)&gt;=1),IF(OR('자료입력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F309" s="28">
        <f>IF(AND($S309='자료입력 및 결과표시'!$B$16,COUNTIF($W309:$DR309,'자료입력 및 결과표시'!$C$16)&gt;=1),IF(OR('자료입력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G309" s="28">
        <f>IF(AND($S309='자료입력 및 결과표시'!$B$17,COUNTIF($W309:$DR309,'자료입력 및 결과표시'!$C$17)&gt;=1),IF(OR('자료입력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H309" s="28">
        <f>IF(AND($S309='자료입력 및 결과표시'!$B$18,COUNTIF($W309:$DR309,'자료입력 및 결과표시'!$C$18)&gt;=1),IF(OR('자료입력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I309" s="28">
        <f>IF(AND($S309='자료입력 및 결과표시'!$B$19,COUNTIF($W309:$DR309,'자료입력 및 결과표시'!$C$19)&gt;=1),IF(OR('자료입력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J309" s="28">
        <f>IF(AND($S309='자료입력 및 결과표시'!$B$20,COUNTIF($W309:$DR309,'자료입력 및 결과표시'!$C$20)&gt;=1),IF(OR('자료입력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K309" s="28">
        <f>IF(AND($S309='자료입력 및 결과표시'!$B$21,COUNTIF($W309:$DR309,'자료입력 및 결과표시'!$C$21)&gt;=1),IF(OR('자료입력 및 결과표시'!$B$4+90&gt;=$V309,'자료입력 및 결과표시'!$B$4&lt;$U309),0,IF($V309-'자료입력 및 결과표시'!$B$4-90&gt;='자료입력 및 결과표시'!$E$4,'자료입력 및 결과표시'!$E$4,$V309-'자료입력 및 결과표시'!$B$4-90)),0)</f>
        <v>0</v>
      </c>
      <c r="EL309" s="17">
        <f>IF(AND(S309='자료입력 및 결과표시'!$B$6,COUNTIF('업무중복도(데이터 입력)'!$W309:$DR309,'자료입력 및 결과표시'!$C$6)&gt;=1),1,0)</f>
        <v>0</v>
      </c>
      <c r="EM309" s="17">
        <f>IF(AND(S309='자료입력 및 결과표시'!$B$7,COUNTIF('업무중복도(데이터 입력)'!$W309:$DR309,'자료입력 및 결과표시'!$C$7)&gt;=1),2,0)</f>
        <v>0</v>
      </c>
      <c r="EN309" s="17">
        <f>IF(AND(S309='자료입력 및 결과표시'!$B$8,COUNTIF('업무중복도(데이터 입력)'!$W309:$DR309,'자료입력 및 결과표시'!$C$8)&gt;=1),3,0)</f>
        <v>0</v>
      </c>
      <c r="EO309" s="17">
        <f>IF(AND(S309='자료입력 및 결과표시'!$B$9,COUNTIF('업무중복도(데이터 입력)'!$W309:$DR309,'자료입력 및 결과표시'!$C$9)&gt;=1),4,0)</f>
        <v>0</v>
      </c>
      <c r="EP309" s="17">
        <f>IF(AND(S309='자료입력 및 결과표시'!$B$10,COUNTIF('업무중복도(데이터 입력)'!$W309:$DR309,'자료입력 및 결과표시'!$C$10)&gt;=1),5,0)</f>
        <v>0</v>
      </c>
      <c r="EQ309" s="17">
        <f>IF(AND(S309='자료입력 및 결과표시'!$B$11,COUNTIF('업무중복도(데이터 입력)'!$W309:$DR309,'자료입력 및 결과표시'!$C$11)&gt;=1),6,0)</f>
        <v>0</v>
      </c>
      <c r="ER309" s="17">
        <f>IF(AND(S309='자료입력 및 결과표시'!$B$12,COUNTIF('업무중복도(데이터 입력)'!$W309:$DR309,'자료입력 및 결과표시'!$C$12)&gt;=1),7,0)</f>
        <v>0</v>
      </c>
      <c r="ES309" s="17">
        <f>IF(AND(S309='자료입력 및 결과표시'!$B$13,COUNTIF('업무중복도(데이터 입력)'!$W309:$DR309,'자료입력 및 결과표시'!$C$13)&gt;=1),8,0)</f>
        <v>0</v>
      </c>
      <c r="ET309" s="17">
        <f>IF(AND(S309='자료입력 및 결과표시'!$B$14,COUNTIF('업무중복도(데이터 입력)'!$W309:$DR309,'자료입력 및 결과표시'!$C$14)&gt;=1),9,0)</f>
        <v>0</v>
      </c>
      <c r="EU309" s="17">
        <f>IF(AND(S309='자료입력 및 결과표시'!$B$15,COUNTIF('업무중복도(데이터 입력)'!$W309:$DR309,'자료입력 및 결과표시'!$C$15)&gt;=1),10,0)</f>
        <v>0</v>
      </c>
      <c r="EV309" s="17">
        <f>IF(AND(S309='자료입력 및 결과표시'!$B$16,COUNTIF('업무중복도(데이터 입력)'!$W309:$DR309,'자료입력 및 결과표시'!$C$16)&gt;=1),11,0)</f>
        <v>0</v>
      </c>
      <c r="EW309" s="17">
        <f>IF(AND(S309='자료입력 및 결과표시'!$B$17,COUNTIF('업무중복도(데이터 입력)'!$W309:$DR309,'자료입력 및 결과표시'!$C$17)&gt;=1),12,0)</f>
        <v>0</v>
      </c>
      <c r="EX309" s="17">
        <f>IF(AND(S309='자료입력 및 결과표시'!$B$18,COUNTIF('업무중복도(데이터 입력)'!$W309:$DR309,'자료입력 및 결과표시'!$C$18)&gt;=1),13,0)</f>
        <v>0</v>
      </c>
      <c r="EY309" s="17">
        <f>IF(AND(S309='자료입력 및 결과표시'!$B$19,COUNTIF('업무중복도(데이터 입력)'!$W309:$DR309,'자료입력 및 결과표시'!$C$19)&gt;=1),14,0)</f>
        <v>0</v>
      </c>
      <c r="EZ309" s="17">
        <f>IF(AND(S309='자료입력 및 결과표시'!$B$20,COUNTIF('업무중복도(데이터 입력)'!$W309:$DR309,'자료입력 및 결과표시'!$C$20)&gt;=1),15,0)</f>
        <v>0</v>
      </c>
      <c r="FA309" s="17">
        <f>IF(AND(S309='자료입력 및 결과표시'!$B$21,COUNTIF('업무중복도(데이터 입력)'!$W309:$DR309,'자료입력 및 결과표시'!$C$21)&gt;=1),16,0)</f>
        <v>0</v>
      </c>
      <c r="FK309" s="17">
        <f t="shared" si="624"/>
        <v>0</v>
      </c>
      <c r="FO309"/>
      <c r="FV309" s="17">
        <v>0</v>
      </c>
      <c r="FW309" s="17">
        <v>0</v>
      </c>
      <c r="FX309" s="17">
        <v>0</v>
      </c>
      <c r="FY309" s="17">
        <v>0</v>
      </c>
      <c r="FZ309" s="17">
        <v>0</v>
      </c>
      <c r="GA309" s="17">
        <v>0</v>
      </c>
      <c r="GB309" s="17">
        <v>0</v>
      </c>
      <c r="GC309" s="17">
        <v>0</v>
      </c>
      <c r="GD309" s="17">
        <v>0</v>
      </c>
      <c r="GE309" s="17">
        <v>0</v>
      </c>
    </row>
    <row r="310" spans="1:187">
      <c r="A310" s="17" t="str">
        <f t="shared" si="606"/>
        <v>\\\0</v>
      </c>
      <c r="B310" s="17" t="str">
        <f t="shared" si="607"/>
        <v>\\\0</v>
      </c>
      <c r="C310" s="17" t="str">
        <f t="shared" si="608"/>
        <v>\\\0</v>
      </c>
      <c r="D310" s="17" t="str">
        <f t="shared" si="609"/>
        <v>\\\0</v>
      </c>
      <c r="E310" s="17" t="str">
        <f t="shared" si="610"/>
        <v>\\\0</v>
      </c>
      <c r="F310" s="17" t="str">
        <f t="shared" si="611"/>
        <v>\\\0</v>
      </c>
      <c r="G310" s="17" t="str">
        <f t="shared" si="612"/>
        <v>\\\0</v>
      </c>
      <c r="H310" s="17" t="str">
        <f t="shared" si="613"/>
        <v>\\\0</v>
      </c>
      <c r="I310" s="17" t="str">
        <f t="shared" si="614"/>
        <v>\\\0</v>
      </c>
      <c r="J310" s="17" t="str">
        <f t="shared" si="615"/>
        <v>\\\0</v>
      </c>
      <c r="K310" s="17" t="str">
        <f t="shared" si="616"/>
        <v>\\\0</v>
      </c>
      <c r="L310" s="17" t="str">
        <f t="shared" si="617"/>
        <v>\\\0</v>
      </c>
      <c r="M310" s="17" t="str">
        <f t="shared" si="618"/>
        <v>\\\0</v>
      </c>
      <c r="N310" s="17" t="str">
        <f t="shared" si="619"/>
        <v>\\\0</v>
      </c>
      <c r="O310" s="17" t="str">
        <f t="shared" si="620"/>
        <v>\\\0</v>
      </c>
      <c r="P310" s="17" t="str">
        <f t="shared" si="621"/>
        <v>\\\0</v>
      </c>
      <c r="R310" s="17" t="str">
        <f t="shared" si="622"/>
        <v>\\</v>
      </c>
      <c r="S310" s="38"/>
      <c r="T310" s="39"/>
      <c r="U310" s="31"/>
      <c r="V310" s="32"/>
      <c r="W310" s="36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35"/>
      <c r="DS310" s="287"/>
      <c r="DT310" s="36"/>
      <c r="DU310" s="37"/>
      <c r="DV310" s="28">
        <f>IF(AND($S310='자료입력 및 결과표시'!$B$6,COUNTIF($W310:$DR310,'자료입력 및 결과표시'!$C$6)&gt;=1),IF(OR('자료입력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DW310" s="28">
        <f>IF(AND($S310='자료입력 및 결과표시'!$B$7,COUNTIF($W310:$DR310,'자료입력 및 결과표시'!$C$7)&gt;=1),IF(OR('자료입력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DX310" s="28">
        <f>IF(AND($S310='자료입력 및 결과표시'!$B$8,COUNTIF($W310:$DR310,'자료입력 및 결과표시'!$C$8)&gt;=1),IF(OR('자료입력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DY310" s="28">
        <f>IF(AND($S310='자료입력 및 결과표시'!$B$9,COUNTIF($W310:$DR310,'자료입력 및 결과표시'!$C$9)&gt;=1),IF(OR('자료입력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DZ310" s="28">
        <f>IF(AND($S310='자료입력 및 결과표시'!$B$10,COUNTIF($W310:$DR310,'자료입력 및 결과표시'!$C$10)&gt;=1),IF(OR('자료입력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A310" s="28">
        <f>IF(AND($S310='자료입력 및 결과표시'!$B$11,COUNTIF($W310:$DR310,'자료입력 및 결과표시'!$C$11)&gt;=1),IF(OR('자료입력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B310" s="28">
        <f>IF(AND($S310='자료입력 및 결과표시'!$B$12,COUNTIF($W310:$DR310,'자료입력 및 결과표시'!$C$12)&gt;=1),IF(OR('자료입력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C310" s="28">
        <f>IF(AND($S310='자료입력 및 결과표시'!$B$13,COUNTIF($W310:$DR310,'자료입력 및 결과표시'!$C$13)&gt;=1),IF(OR('자료입력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D310" s="28">
        <f>IF(AND($S310='자료입력 및 결과표시'!$B$14,COUNTIF($W310:$DR310,'자료입력 및 결과표시'!$C$14)&gt;=1),IF(OR('자료입력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E310" s="28">
        <f>IF(AND($S310='자료입력 및 결과표시'!$B$15,COUNTIF($W310:$DR310,'자료입력 및 결과표시'!$C$15)&gt;=1),IF(OR('자료입력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F310" s="28">
        <f>IF(AND($S310='자료입력 및 결과표시'!$B$16,COUNTIF($W310:$DR310,'자료입력 및 결과표시'!$C$16)&gt;=1),IF(OR('자료입력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G310" s="28">
        <f>IF(AND($S310='자료입력 및 결과표시'!$B$17,COUNTIF($W310:$DR310,'자료입력 및 결과표시'!$C$17)&gt;=1),IF(OR('자료입력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H310" s="28">
        <f>IF(AND($S310='자료입력 및 결과표시'!$B$18,COUNTIF($W310:$DR310,'자료입력 및 결과표시'!$C$18)&gt;=1),IF(OR('자료입력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I310" s="28">
        <f>IF(AND($S310='자료입력 및 결과표시'!$B$19,COUNTIF($W310:$DR310,'자료입력 및 결과표시'!$C$19)&gt;=1),IF(OR('자료입력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J310" s="28">
        <f>IF(AND($S310='자료입력 및 결과표시'!$B$20,COUNTIF($W310:$DR310,'자료입력 및 결과표시'!$C$20)&gt;=1),IF(OR('자료입력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K310" s="28">
        <f>IF(AND($S310='자료입력 및 결과표시'!$B$21,COUNTIF($W310:$DR310,'자료입력 및 결과표시'!$C$21)&gt;=1),IF(OR('자료입력 및 결과표시'!$B$4+90&gt;=$V310,'자료입력 및 결과표시'!$B$4&lt;$U310),0,IF($V310-'자료입력 및 결과표시'!$B$4-90&gt;='자료입력 및 결과표시'!$E$4,'자료입력 및 결과표시'!$E$4,$V310-'자료입력 및 결과표시'!$B$4-90)),0)</f>
        <v>0</v>
      </c>
      <c r="EL310" s="17">
        <f>IF(AND(S310='자료입력 및 결과표시'!$B$6,COUNTIF('업무중복도(데이터 입력)'!$W310:$DR310,'자료입력 및 결과표시'!$C$6)&gt;=1),1,0)</f>
        <v>0</v>
      </c>
      <c r="EM310" s="17">
        <f>IF(AND(S310='자료입력 및 결과표시'!$B$7,COUNTIF('업무중복도(데이터 입력)'!$W310:$DR310,'자료입력 및 결과표시'!$C$7)&gt;=1),2,0)</f>
        <v>0</v>
      </c>
      <c r="EN310" s="17">
        <f>IF(AND(S310='자료입력 및 결과표시'!$B$8,COUNTIF('업무중복도(데이터 입력)'!$W310:$DR310,'자료입력 및 결과표시'!$C$8)&gt;=1),3,0)</f>
        <v>0</v>
      </c>
      <c r="EO310" s="17">
        <f>IF(AND(S310='자료입력 및 결과표시'!$B$9,COUNTIF('업무중복도(데이터 입력)'!$W310:$DR310,'자료입력 및 결과표시'!$C$9)&gt;=1),4,0)</f>
        <v>0</v>
      </c>
      <c r="EP310" s="17">
        <f>IF(AND(S310='자료입력 및 결과표시'!$B$10,COUNTIF('업무중복도(데이터 입력)'!$W310:$DR310,'자료입력 및 결과표시'!$C$10)&gt;=1),5,0)</f>
        <v>0</v>
      </c>
      <c r="EQ310" s="17">
        <f>IF(AND(S310='자료입력 및 결과표시'!$B$11,COUNTIF('업무중복도(데이터 입력)'!$W310:$DR310,'자료입력 및 결과표시'!$C$11)&gt;=1),6,0)</f>
        <v>0</v>
      </c>
      <c r="ER310" s="17">
        <f>IF(AND(S310='자료입력 및 결과표시'!$B$12,COUNTIF('업무중복도(데이터 입력)'!$W310:$DR310,'자료입력 및 결과표시'!$C$12)&gt;=1),7,0)</f>
        <v>0</v>
      </c>
      <c r="ES310" s="17">
        <f>IF(AND(S310='자료입력 및 결과표시'!$B$13,COUNTIF('업무중복도(데이터 입력)'!$W310:$DR310,'자료입력 및 결과표시'!$C$13)&gt;=1),8,0)</f>
        <v>0</v>
      </c>
      <c r="ET310" s="17">
        <f>IF(AND(S310='자료입력 및 결과표시'!$B$14,COUNTIF('업무중복도(데이터 입력)'!$W310:$DR310,'자료입력 및 결과표시'!$C$14)&gt;=1),9,0)</f>
        <v>0</v>
      </c>
      <c r="EU310" s="17">
        <f>IF(AND(S310='자료입력 및 결과표시'!$B$15,COUNTIF('업무중복도(데이터 입력)'!$W310:$DR310,'자료입력 및 결과표시'!$C$15)&gt;=1),10,0)</f>
        <v>0</v>
      </c>
      <c r="EV310" s="17">
        <f>IF(AND(S310='자료입력 및 결과표시'!$B$16,COUNTIF('업무중복도(데이터 입력)'!$W310:$DR310,'자료입력 및 결과표시'!$C$16)&gt;=1),11,0)</f>
        <v>0</v>
      </c>
      <c r="EW310" s="17">
        <f>IF(AND(S310='자료입력 및 결과표시'!$B$17,COUNTIF('업무중복도(데이터 입력)'!$W310:$DR310,'자료입력 및 결과표시'!$C$17)&gt;=1),12,0)</f>
        <v>0</v>
      </c>
      <c r="EX310" s="17">
        <f>IF(AND(S310='자료입력 및 결과표시'!$B$18,COUNTIF('업무중복도(데이터 입력)'!$W310:$DR310,'자료입력 및 결과표시'!$C$18)&gt;=1),13,0)</f>
        <v>0</v>
      </c>
      <c r="EY310" s="17">
        <f>IF(AND(S310='자료입력 및 결과표시'!$B$19,COUNTIF('업무중복도(데이터 입력)'!$W310:$DR310,'자료입력 및 결과표시'!$C$19)&gt;=1),14,0)</f>
        <v>0</v>
      </c>
      <c r="EZ310" s="17">
        <f>IF(AND(S310='자료입력 및 결과표시'!$B$20,COUNTIF('업무중복도(데이터 입력)'!$W310:$DR310,'자료입력 및 결과표시'!$C$20)&gt;=1),15,0)</f>
        <v>0</v>
      </c>
      <c r="FA310" s="17">
        <f>IF(AND(S310='자료입력 및 결과표시'!$B$21,COUNTIF('업무중복도(데이터 입력)'!$W310:$DR310,'자료입력 및 결과표시'!$C$21)&gt;=1),16,0)</f>
        <v>0</v>
      </c>
      <c r="FK310" s="17">
        <f t="shared" si="624"/>
        <v>0</v>
      </c>
      <c r="FO310"/>
      <c r="FV310" s="17">
        <v>0</v>
      </c>
      <c r="FW310" s="17">
        <v>0</v>
      </c>
      <c r="FX310" s="17">
        <v>0</v>
      </c>
      <c r="FY310" s="17">
        <v>0</v>
      </c>
      <c r="FZ310" s="17">
        <v>0</v>
      </c>
      <c r="GA310" s="17">
        <v>0</v>
      </c>
      <c r="GB310" s="17">
        <v>0</v>
      </c>
      <c r="GC310" s="17">
        <v>0</v>
      </c>
      <c r="GD310" s="17">
        <v>0</v>
      </c>
      <c r="GE310" s="17">
        <v>0</v>
      </c>
    </row>
    <row r="311" spans="1:187">
      <c r="A311" s="17" t="str">
        <f t="shared" si="606"/>
        <v>\\\0</v>
      </c>
      <c r="B311" s="17" t="str">
        <f t="shared" si="607"/>
        <v>\\\0</v>
      </c>
      <c r="C311" s="17" t="str">
        <f t="shared" si="608"/>
        <v>\\\0</v>
      </c>
      <c r="D311" s="17" t="str">
        <f t="shared" si="609"/>
        <v>\\\0</v>
      </c>
      <c r="E311" s="17" t="str">
        <f t="shared" si="610"/>
        <v>\\\0</v>
      </c>
      <c r="F311" s="17" t="str">
        <f t="shared" si="611"/>
        <v>\\\0</v>
      </c>
      <c r="G311" s="17" t="str">
        <f t="shared" si="612"/>
        <v>\\\0</v>
      </c>
      <c r="H311" s="17" t="str">
        <f t="shared" si="613"/>
        <v>\\\0</v>
      </c>
      <c r="I311" s="17" t="str">
        <f t="shared" si="614"/>
        <v>\\\0</v>
      </c>
      <c r="J311" s="17" t="str">
        <f t="shared" si="615"/>
        <v>\\\0</v>
      </c>
      <c r="K311" s="17" t="str">
        <f t="shared" si="616"/>
        <v>\\\0</v>
      </c>
      <c r="L311" s="17" t="str">
        <f t="shared" si="617"/>
        <v>\\\0</v>
      </c>
      <c r="M311" s="17" t="str">
        <f t="shared" si="618"/>
        <v>\\\0</v>
      </c>
      <c r="N311" s="17" t="str">
        <f t="shared" si="619"/>
        <v>\\\0</v>
      </c>
      <c r="O311" s="17" t="str">
        <f t="shared" si="620"/>
        <v>\\\0</v>
      </c>
      <c r="P311" s="17" t="str">
        <f t="shared" si="621"/>
        <v>\\\0</v>
      </c>
      <c r="R311" s="17" t="str">
        <f t="shared" si="622"/>
        <v>\\</v>
      </c>
      <c r="S311" s="38"/>
      <c r="T311" s="39"/>
      <c r="U311" s="31"/>
      <c r="V311" s="32"/>
      <c r="W311" s="36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35"/>
      <c r="DS311" s="287"/>
      <c r="DT311" s="36"/>
      <c r="DU311" s="37"/>
      <c r="DV311" s="28">
        <f>IF(AND($S311='자료입력 및 결과표시'!$B$6,COUNTIF($W311:$DR311,'자료입력 및 결과표시'!$C$6)&gt;=1),IF(OR('자료입력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DW311" s="28">
        <f>IF(AND($S311='자료입력 및 결과표시'!$B$7,COUNTIF($W311:$DR311,'자료입력 및 결과표시'!$C$7)&gt;=1),IF(OR('자료입력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DX311" s="28">
        <f>IF(AND($S311='자료입력 및 결과표시'!$B$8,COUNTIF($W311:$DR311,'자료입력 및 결과표시'!$C$8)&gt;=1),IF(OR('자료입력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DY311" s="28">
        <f>IF(AND($S311='자료입력 및 결과표시'!$B$9,COUNTIF($W311:$DR311,'자료입력 및 결과표시'!$C$9)&gt;=1),IF(OR('자료입력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DZ311" s="28">
        <f>IF(AND($S311='자료입력 및 결과표시'!$B$10,COUNTIF($W311:$DR311,'자료입력 및 결과표시'!$C$10)&gt;=1),IF(OR('자료입력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A311" s="28">
        <f>IF(AND($S311='자료입력 및 결과표시'!$B$11,COUNTIF($W311:$DR311,'자료입력 및 결과표시'!$C$11)&gt;=1),IF(OR('자료입력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B311" s="28">
        <f>IF(AND($S311='자료입력 및 결과표시'!$B$12,COUNTIF($W311:$DR311,'자료입력 및 결과표시'!$C$12)&gt;=1),IF(OR('자료입력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C311" s="28">
        <f>IF(AND($S311='자료입력 및 결과표시'!$B$13,COUNTIF($W311:$DR311,'자료입력 및 결과표시'!$C$13)&gt;=1),IF(OR('자료입력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D311" s="28">
        <f>IF(AND($S311='자료입력 및 결과표시'!$B$14,COUNTIF($W311:$DR311,'자료입력 및 결과표시'!$C$14)&gt;=1),IF(OR('자료입력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E311" s="28">
        <f>IF(AND($S311='자료입력 및 결과표시'!$B$15,COUNTIF($W311:$DR311,'자료입력 및 결과표시'!$C$15)&gt;=1),IF(OR('자료입력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F311" s="28">
        <f>IF(AND($S311='자료입력 및 결과표시'!$B$16,COUNTIF($W311:$DR311,'자료입력 및 결과표시'!$C$16)&gt;=1),IF(OR('자료입력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G311" s="28">
        <f>IF(AND($S311='자료입력 및 결과표시'!$B$17,COUNTIF($W311:$DR311,'자료입력 및 결과표시'!$C$17)&gt;=1),IF(OR('자료입력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H311" s="28">
        <f>IF(AND($S311='자료입력 및 결과표시'!$B$18,COUNTIF($W311:$DR311,'자료입력 및 결과표시'!$C$18)&gt;=1),IF(OR('자료입력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I311" s="28">
        <f>IF(AND($S311='자료입력 및 결과표시'!$B$19,COUNTIF($W311:$DR311,'자료입력 및 결과표시'!$C$19)&gt;=1),IF(OR('자료입력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J311" s="28">
        <f>IF(AND($S311='자료입력 및 결과표시'!$B$20,COUNTIF($W311:$DR311,'자료입력 및 결과표시'!$C$20)&gt;=1),IF(OR('자료입력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K311" s="28">
        <f>IF(AND($S311='자료입력 및 결과표시'!$B$21,COUNTIF($W311:$DR311,'자료입력 및 결과표시'!$C$21)&gt;=1),IF(OR('자료입력 및 결과표시'!$B$4+90&gt;=$V311,'자료입력 및 결과표시'!$B$4&lt;$U311),0,IF($V311-'자료입력 및 결과표시'!$B$4-90&gt;='자료입력 및 결과표시'!$E$4,'자료입력 및 결과표시'!$E$4,$V311-'자료입력 및 결과표시'!$B$4-90)),0)</f>
        <v>0</v>
      </c>
      <c r="EL311" s="17">
        <f>IF(AND(S311='자료입력 및 결과표시'!$B$6,COUNTIF('업무중복도(데이터 입력)'!$W311:$DR311,'자료입력 및 결과표시'!$C$6)&gt;=1),1,0)</f>
        <v>0</v>
      </c>
      <c r="EM311" s="17">
        <f>IF(AND(S311='자료입력 및 결과표시'!$B$7,COUNTIF('업무중복도(데이터 입력)'!$W311:$DR311,'자료입력 및 결과표시'!$C$7)&gt;=1),2,0)</f>
        <v>0</v>
      </c>
      <c r="EN311" s="17">
        <f>IF(AND(S311='자료입력 및 결과표시'!$B$8,COUNTIF('업무중복도(데이터 입력)'!$W311:$DR311,'자료입력 및 결과표시'!$C$8)&gt;=1),3,0)</f>
        <v>0</v>
      </c>
      <c r="EO311" s="17">
        <f>IF(AND(S311='자료입력 및 결과표시'!$B$9,COUNTIF('업무중복도(데이터 입력)'!$W311:$DR311,'자료입력 및 결과표시'!$C$9)&gt;=1),4,0)</f>
        <v>0</v>
      </c>
      <c r="EP311" s="17">
        <f>IF(AND(S311='자료입력 및 결과표시'!$B$10,COUNTIF('업무중복도(데이터 입력)'!$W311:$DR311,'자료입력 및 결과표시'!$C$10)&gt;=1),5,0)</f>
        <v>0</v>
      </c>
      <c r="EQ311" s="17">
        <f>IF(AND(S311='자료입력 및 결과표시'!$B$11,COUNTIF('업무중복도(데이터 입력)'!$W311:$DR311,'자료입력 및 결과표시'!$C$11)&gt;=1),6,0)</f>
        <v>0</v>
      </c>
      <c r="ER311" s="17">
        <f>IF(AND(S311='자료입력 및 결과표시'!$B$12,COUNTIF('업무중복도(데이터 입력)'!$W311:$DR311,'자료입력 및 결과표시'!$C$12)&gt;=1),7,0)</f>
        <v>0</v>
      </c>
      <c r="ES311" s="17">
        <f>IF(AND(S311='자료입력 및 결과표시'!$B$13,COUNTIF('업무중복도(데이터 입력)'!$W311:$DR311,'자료입력 및 결과표시'!$C$13)&gt;=1),8,0)</f>
        <v>0</v>
      </c>
      <c r="ET311" s="17">
        <f>IF(AND(S311='자료입력 및 결과표시'!$B$14,COUNTIF('업무중복도(데이터 입력)'!$W311:$DR311,'자료입력 및 결과표시'!$C$14)&gt;=1),9,0)</f>
        <v>0</v>
      </c>
      <c r="EU311" s="17">
        <f>IF(AND(S311='자료입력 및 결과표시'!$B$15,COUNTIF('업무중복도(데이터 입력)'!$W311:$DR311,'자료입력 및 결과표시'!$C$15)&gt;=1),10,0)</f>
        <v>0</v>
      </c>
      <c r="EV311" s="17">
        <f>IF(AND(S311='자료입력 및 결과표시'!$B$16,COUNTIF('업무중복도(데이터 입력)'!$W311:$DR311,'자료입력 및 결과표시'!$C$16)&gt;=1),11,0)</f>
        <v>0</v>
      </c>
      <c r="EW311" s="17">
        <f>IF(AND(S311='자료입력 및 결과표시'!$B$17,COUNTIF('업무중복도(데이터 입력)'!$W311:$DR311,'자료입력 및 결과표시'!$C$17)&gt;=1),12,0)</f>
        <v>0</v>
      </c>
      <c r="EX311" s="17">
        <f>IF(AND(S311='자료입력 및 결과표시'!$B$18,COUNTIF('업무중복도(데이터 입력)'!$W311:$DR311,'자료입력 및 결과표시'!$C$18)&gt;=1),13,0)</f>
        <v>0</v>
      </c>
      <c r="EY311" s="17">
        <f>IF(AND(S311='자료입력 및 결과표시'!$B$19,COUNTIF('업무중복도(데이터 입력)'!$W311:$DR311,'자료입력 및 결과표시'!$C$19)&gt;=1),14,0)</f>
        <v>0</v>
      </c>
      <c r="EZ311" s="17">
        <f>IF(AND(S311='자료입력 및 결과표시'!$B$20,COUNTIF('업무중복도(데이터 입력)'!$W311:$DR311,'자료입력 및 결과표시'!$C$20)&gt;=1),15,0)</f>
        <v>0</v>
      </c>
      <c r="FA311" s="17">
        <f>IF(AND(S311='자료입력 및 결과표시'!$B$21,COUNTIF('업무중복도(데이터 입력)'!$W311:$DR311,'자료입력 및 결과표시'!$C$21)&gt;=1),16,0)</f>
        <v>0</v>
      </c>
      <c r="FK311" s="17">
        <f t="shared" si="624"/>
        <v>0</v>
      </c>
      <c r="FO311"/>
      <c r="FV311" s="17">
        <v>0</v>
      </c>
      <c r="FW311" s="17">
        <v>0</v>
      </c>
      <c r="FX311" s="17">
        <v>0</v>
      </c>
      <c r="FY311" s="17">
        <v>0</v>
      </c>
      <c r="FZ311" s="17">
        <v>0</v>
      </c>
      <c r="GA311" s="17">
        <v>0</v>
      </c>
      <c r="GB311" s="17">
        <v>0</v>
      </c>
      <c r="GC311" s="17">
        <v>0</v>
      </c>
      <c r="GD311" s="17">
        <v>0</v>
      </c>
      <c r="GE311" s="17">
        <v>0</v>
      </c>
    </row>
    <row r="312" spans="1:187">
      <c r="A312" s="17" t="str">
        <f t="shared" si="606"/>
        <v>\\\0</v>
      </c>
      <c r="B312" s="17" t="str">
        <f t="shared" si="607"/>
        <v>\\\0</v>
      </c>
      <c r="C312" s="17" t="str">
        <f t="shared" si="608"/>
        <v>\\\0</v>
      </c>
      <c r="D312" s="17" t="str">
        <f t="shared" si="609"/>
        <v>\\\0</v>
      </c>
      <c r="E312" s="17" t="str">
        <f t="shared" si="610"/>
        <v>\\\0</v>
      </c>
      <c r="F312" s="17" t="str">
        <f t="shared" si="611"/>
        <v>\\\0</v>
      </c>
      <c r="G312" s="17" t="str">
        <f t="shared" si="612"/>
        <v>\\\0</v>
      </c>
      <c r="H312" s="17" t="str">
        <f t="shared" si="613"/>
        <v>\\\0</v>
      </c>
      <c r="I312" s="17" t="str">
        <f t="shared" si="614"/>
        <v>\\\0</v>
      </c>
      <c r="J312" s="17" t="str">
        <f t="shared" si="615"/>
        <v>\\\0</v>
      </c>
      <c r="K312" s="17" t="str">
        <f t="shared" si="616"/>
        <v>\\\0</v>
      </c>
      <c r="L312" s="17" t="str">
        <f t="shared" si="617"/>
        <v>\\\0</v>
      </c>
      <c r="M312" s="17" t="str">
        <f t="shared" si="618"/>
        <v>\\\0</v>
      </c>
      <c r="N312" s="17" t="str">
        <f t="shared" si="619"/>
        <v>\\\0</v>
      </c>
      <c r="O312" s="17" t="str">
        <f t="shared" si="620"/>
        <v>\\\0</v>
      </c>
      <c r="P312" s="17" t="str">
        <f t="shared" si="621"/>
        <v>\\\0</v>
      </c>
      <c r="R312" s="17" t="str">
        <f t="shared" si="622"/>
        <v>\\</v>
      </c>
      <c r="S312" s="38"/>
      <c r="T312" s="39"/>
      <c r="U312" s="31"/>
      <c r="V312" s="32"/>
      <c r="W312" s="36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35"/>
      <c r="DS312" s="287"/>
      <c r="DT312" s="36"/>
      <c r="DU312" s="37"/>
      <c r="DV312" s="28">
        <f>IF(AND($S312='자료입력 및 결과표시'!$B$6,COUNTIF($W312:$DR312,'자료입력 및 결과표시'!$C$6)&gt;=1),IF(OR('자료입력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DW312" s="28">
        <f>IF(AND($S312='자료입력 및 결과표시'!$B$7,COUNTIF($W312:$DR312,'자료입력 및 결과표시'!$C$7)&gt;=1),IF(OR('자료입력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DX312" s="28">
        <f>IF(AND($S312='자료입력 및 결과표시'!$B$8,COUNTIF($W312:$DR312,'자료입력 및 결과표시'!$C$8)&gt;=1),IF(OR('자료입력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DY312" s="28">
        <f>IF(AND($S312='자료입력 및 결과표시'!$B$9,COUNTIF($W312:$DR312,'자료입력 및 결과표시'!$C$9)&gt;=1),IF(OR('자료입력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DZ312" s="28">
        <f>IF(AND($S312='자료입력 및 결과표시'!$B$10,COUNTIF($W312:$DR312,'자료입력 및 결과표시'!$C$10)&gt;=1),IF(OR('자료입력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A312" s="28">
        <f>IF(AND($S312='자료입력 및 결과표시'!$B$11,COUNTIF($W312:$DR312,'자료입력 및 결과표시'!$C$11)&gt;=1),IF(OR('자료입력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B312" s="28">
        <f>IF(AND($S312='자료입력 및 결과표시'!$B$12,COUNTIF($W312:$DR312,'자료입력 및 결과표시'!$C$12)&gt;=1),IF(OR('자료입력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C312" s="28">
        <f>IF(AND($S312='자료입력 및 결과표시'!$B$13,COUNTIF($W312:$DR312,'자료입력 및 결과표시'!$C$13)&gt;=1),IF(OR('자료입력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D312" s="28">
        <f>IF(AND($S312='자료입력 및 결과표시'!$B$14,COUNTIF($W312:$DR312,'자료입력 및 결과표시'!$C$14)&gt;=1),IF(OR('자료입력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E312" s="28">
        <f>IF(AND($S312='자료입력 및 결과표시'!$B$15,COUNTIF($W312:$DR312,'자료입력 및 결과표시'!$C$15)&gt;=1),IF(OR('자료입력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F312" s="28">
        <f>IF(AND($S312='자료입력 및 결과표시'!$B$16,COUNTIF($W312:$DR312,'자료입력 및 결과표시'!$C$16)&gt;=1),IF(OR('자료입력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G312" s="28">
        <f>IF(AND($S312='자료입력 및 결과표시'!$B$17,COUNTIF($W312:$DR312,'자료입력 및 결과표시'!$C$17)&gt;=1),IF(OR('자료입력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H312" s="28">
        <f>IF(AND($S312='자료입력 및 결과표시'!$B$18,COUNTIF($W312:$DR312,'자료입력 및 결과표시'!$C$18)&gt;=1),IF(OR('자료입력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I312" s="28">
        <f>IF(AND($S312='자료입력 및 결과표시'!$B$19,COUNTIF($W312:$DR312,'자료입력 및 결과표시'!$C$19)&gt;=1),IF(OR('자료입력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J312" s="28">
        <f>IF(AND($S312='자료입력 및 결과표시'!$B$20,COUNTIF($W312:$DR312,'자료입력 및 결과표시'!$C$20)&gt;=1),IF(OR('자료입력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K312" s="28">
        <f>IF(AND($S312='자료입력 및 결과표시'!$B$21,COUNTIF($W312:$DR312,'자료입력 및 결과표시'!$C$21)&gt;=1),IF(OR('자료입력 및 결과표시'!$B$4+90&gt;=$V312,'자료입력 및 결과표시'!$B$4&lt;$U312),0,IF($V312-'자료입력 및 결과표시'!$B$4-90&gt;='자료입력 및 결과표시'!$E$4,'자료입력 및 결과표시'!$E$4,$V312-'자료입력 및 결과표시'!$B$4-90)),0)</f>
        <v>0</v>
      </c>
      <c r="EL312" s="17">
        <f>IF(AND(S312='자료입력 및 결과표시'!$B$6,COUNTIF('업무중복도(데이터 입력)'!$W312:$DR312,'자료입력 및 결과표시'!$C$6)&gt;=1),1,0)</f>
        <v>0</v>
      </c>
      <c r="EM312" s="17">
        <f>IF(AND(S312='자료입력 및 결과표시'!$B$7,COUNTIF('업무중복도(데이터 입력)'!$W312:$DR312,'자료입력 및 결과표시'!$C$7)&gt;=1),2,0)</f>
        <v>0</v>
      </c>
      <c r="EN312" s="17">
        <f>IF(AND(S312='자료입력 및 결과표시'!$B$8,COUNTIF('업무중복도(데이터 입력)'!$W312:$DR312,'자료입력 및 결과표시'!$C$8)&gt;=1),3,0)</f>
        <v>0</v>
      </c>
      <c r="EO312" s="17">
        <f>IF(AND(S312='자료입력 및 결과표시'!$B$9,COUNTIF('업무중복도(데이터 입력)'!$W312:$DR312,'자료입력 및 결과표시'!$C$9)&gt;=1),4,0)</f>
        <v>0</v>
      </c>
      <c r="EP312" s="17">
        <f>IF(AND(S312='자료입력 및 결과표시'!$B$10,COUNTIF('업무중복도(데이터 입력)'!$W312:$DR312,'자료입력 및 결과표시'!$C$10)&gt;=1),5,0)</f>
        <v>0</v>
      </c>
      <c r="EQ312" s="17">
        <f>IF(AND(S312='자료입력 및 결과표시'!$B$11,COUNTIF('업무중복도(데이터 입력)'!$W312:$DR312,'자료입력 및 결과표시'!$C$11)&gt;=1),6,0)</f>
        <v>0</v>
      </c>
      <c r="ER312" s="17">
        <f>IF(AND(S312='자료입력 및 결과표시'!$B$12,COUNTIF('업무중복도(데이터 입력)'!$W312:$DR312,'자료입력 및 결과표시'!$C$12)&gt;=1),7,0)</f>
        <v>0</v>
      </c>
      <c r="ES312" s="17">
        <f>IF(AND(S312='자료입력 및 결과표시'!$B$13,COUNTIF('업무중복도(데이터 입력)'!$W312:$DR312,'자료입력 및 결과표시'!$C$13)&gt;=1),8,0)</f>
        <v>0</v>
      </c>
      <c r="ET312" s="17">
        <f>IF(AND(S312='자료입력 및 결과표시'!$B$14,COUNTIF('업무중복도(데이터 입력)'!$W312:$DR312,'자료입력 및 결과표시'!$C$14)&gt;=1),9,0)</f>
        <v>0</v>
      </c>
      <c r="EU312" s="17">
        <f>IF(AND(S312='자료입력 및 결과표시'!$B$15,COUNTIF('업무중복도(데이터 입력)'!$W312:$DR312,'자료입력 및 결과표시'!$C$15)&gt;=1),10,0)</f>
        <v>0</v>
      </c>
      <c r="EV312" s="17">
        <f>IF(AND(S312='자료입력 및 결과표시'!$B$16,COUNTIF('업무중복도(데이터 입력)'!$W312:$DR312,'자료입력 및 결과표시'!$C$16)&gt;=1),11,0)</f>
        <v>0</v>
      </c>
      <c r="EW312" s="17">
        <f>IF(AND(S312='자료입력 및 결과표시'!$B$17,COUNTIF('업무중복도(데이터 입력)'!$W312:$DR312,'자료입력 및 결과표시'!$C$17)&gt;=1),12,0)</f>
        <v>0</v>
      </c>
      <c r="EX312" s="17">
        <f>IF(AND(S312='자료입력 및 결과표시'!$B$18,COUNTIF('업무중복도(데이터 입력)'!$W312:$DR312,'자료입력 및 결과표시'!$C$18)&gt;=1),13,0)</f>
        <v>0</v>
      </c>
      <c r="EY312" s="17">
        <f>IF(AND(S312='자료입력 및 결과표시'!$B$19,COUNTIF('업무중복도(데이터 입력)'!$W312:$DR312,'자료입력 및 결과표시'!$C$19)&gt;=1),14,0)</f>
        <v>0</v>
      </c>
      <c r="EZ312" s="17">
        <f>IF(AND(S312='자료입력 및 결과표시'!$B$20,COUNTIF('업무중복도(데이터 입력)'!$W312:$DR312,'자료입력 및 결과표시'!$C$20)&gt;=1),15,0)</f>
        <v>0</v>
      </c>
      <c r="FA312" s="17">
        <f>IF(AND(S312='자료입력 및 결과표시'!$B$21,COUNTIF('업무중복도(데이터 입력)'!$W312:$DR312,'자료입력 및 결과표시'!$C$21)&gt;=1),16,0)</f>
        <v>0</v>
      </c>
      <c r="FK312" s="17">
        <f t="shared" si="624"/>
        <v>0</v>
      </c>
      <c r="FO312"/>
      <c r="FV312" s="17">
        <v>0</v>
      </c>
      <c r="FW312" s="17">
        <v>0</v>
      </c>
      <c r="FX312" s="17">
        <v>0</v>
      </c>
      <c r="FY312" s="17">
        <v>0</v>
      </c>
      <c r="FZ312" s="17">
        <v>0</v>
      </c>
      <c r="GA312" s="17">
        <v>0</v>
      </c>
      <c r="GB312" s="17">
        <v>0</v>
      </c>
      <c r="GC312" s="17">
        <v>0</v>
      </c>
      <c r="GD312" s="17">
        <v>0</v>
      </c>
      <c r="GE312" s="17">
        <v>0</v>
      </c>
    </row>
    <row r="313" spans="1:187">
      <c r="A313" s="17" t="str">
        <f t="shared" si="606"/>
        <v>\\\0</v>
      </c>
      <c r="B313" s="17" t="str">
        <f t="shared" si="607"/>
        <v>\\\0</v>
      </c>
      <c r="C313" s="17" t="str">
        <f t="shared" si="608"/>
        <v>\\\0</v>
      </c>
      <c r="D313" s="17" t="str">
        <f t="shared" si="609"/>
        <v>\\\0</v>
      </c>
      <c r="E313" s="17" t="str">
        <f t="shared" si="610"/>
        <v>\\\0</v>
      </c>
      <c r="F313" s="17" t="str">
        <f t="shared" si="611"/>
        <v>\\\0</v>
      </c>
      <c r="G313" s="17" t="str">
        <f t="shared" si="612"/>
        <v>\\\0</v>
      </c>
      <c r="H313" s="17" t="str">
        <f t="shared" si="613"/>
        <v>\\\0</v>
      </c>
      <c r="I313" s="17" t="str">
        <f t="shared" si="614"/>
        <v>\\\0</v>
      </c>
      <c r="J313" s="17" t="str">
        <f t="shared" si="615"/>
        <v>\\\0</v>
      </c>
      <c r="K313" s="17" t="str">
        <f t="shared" si="616"/>
        <v>\\\0</v>
      </c>
      <c r="L313" s="17" t="str">
        <f t="shared" si="617"/>
        <v>\\\0</v>
      </c>
      <c r="M313" s="17" t="str">
        <f t="shared" si="618"/>
        <v>\\\0</v>
      </c>
      <c r="N313" s="17" t="str">
        <f t="shared" si="619"/>
        <v>\\\0</v>
      </c>
      <c r="O313" s="17" t="str">
        <f t="shared" si="620"/>
        <v>\\\0</v>
      </c>
      <c r="P313" s="17" t="str">
        <f t="shared" si="621"/>
        <v>\\\0</v>
      </c>
      <c r="R313" s="17" t="str">
        <f t="shared" si="622"/>
        <v>\\</v>
      </c>
      <c r="S313" s="38"/>
      <c r="T313" s="39"/>
      <c r="U313" s="31"/>
      <c r="V313" s="32"/>
      <c r="W313" s="36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35"/>
      <c r="DS313" s="287"/>
      <c r="DT313" s="36"/>
      <c r="DU313" s="37"/>
      <c r="DV313" s="28">
        <f>IF(AND($S313='자료입력 및 결과표시'!$B$6,COUNTIF($W313:$DR313,'자료입력 및 결과표시'!$C$6)&gt;=1),IF(OR('자료입력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DW313" s="28">
        <f>IF(AND($S313='자료입력 및 결과표시'!$B$7,COUNTIF($W313:$DR313,'자료입력 및 결과표시'!$C$7)&gt;=1),IF(OR('자료입력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DX313" s="28">
        <f>IF(AND($S313='자료입력 및 결과표시'!$B$8,COUNTIF($W313:$DR313,'자료입력 및 결과표시'!$C$8)&gt;=1),IF(OR('자료입력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DY313" s="28">
        <f>IF(AND($S313='자료입력 및 결과표시'!$B$9,COUNTIF($W313:$DR313,'자료입력 및 결과표시'!$C$9)&gt;=1),IF(OR('자료입력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DZ313" s="28">
        <f>IF(AND($S313='자료입력 및 결과표시'!$B$10,COUNTIF($W313:$DR313,'자료입력 및 결과표시'!$C$10)&gt;=1),IF(OR('자료입력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A313" s="28">
        <f>IF(AND($S313='자료입력 및 결과표시'!$B$11,COUNTIF($W313:$DR313,'자료입력 및 결과표시'!$C$11)&gt;=1),IF(OR('자료입력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B313" s="28">
        <f>IF(AND($S313='자료입력 및 결과표시'!$B$12,COUNTIF($W313:$DR313,'자료입력 및 결과표시'!$C$12)&gt;=1),IF(OR('자료입력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C313" s="28">
        <f>IF(AND($S313='자료입력 및 결과표시'!$B$13,COUNTIF($W313:$DR313,'자료입력 및 결과표시'!$C$13)&gt;=1),IF(OR('자료입력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D313" s="28">
        <f>IF(AND($S313='자료입력 및 결과표시'!$B$14,COUNTIF($W313:$DR313,'자료입력 및 결과표시'!$C$14)&gt;=1),IF(OR('자료입력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E313" s="28">
        <f>IF(AND($S313='자료입력 및 결과표시'!$B$15,COUNTIF($W313:$DR313,'자료입력 및 결과표시'!$C$15)&gt;=1),IF(OR('자료입력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F313" s="28">
        <f>IF(AND($S313='자료입력 및 결과표시'!$B$16,COUNTIF($W313:$DR313,'자료입력 및 결과표시'!$C$16)&gt;=1),IF(OR('자료입력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G313" s="28">
        <f>IF(AND($S313='자료입력 및 결과표시'!$B$17,COUNTIF($W313:$DR313,'자료입력 및 결과표시'!$C$17)&gt;=1),IF(OR('자료입력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H313" s="28">
        <f>IF(AND($S313='자료입력 및 결과표시'!$B$18,COUNTIF($W313:$DR313,'자료입력 및 결과표시'!$C$18)&gt;=1),IF(OR('자료입력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I313" s="28">
        <f>IF(AND($S313='자료입력 및 결과표시'!$B$19,COUNTIF($W313:$DR313,'자료입력 및 결과표시'!$C$19)&gt;=1),IF(OR('자료입력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J313" s="28">
        <f>IF(AND($S313='자료입력 및 결과표시'!$B$20,COUNTIF($W313:$DR313,'자료입력 및 결과표시'!$C$20)&gt;=1),IF(OR('자료입력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K313" s="28">
        <f>IF(AND($S313='자료입력 및 결과표시'!$B$21,COUNTIF($W313:$DR313,'자료입력 및 결과표시'!$C$21)&gt;=1),IF(OR('자료입력 및 결과표시'!$B$4+90&gt;=$V313,'자료입력 및 결과표시'!$B$4&lt;$U313),0,IF($V313-'자료입력 및 결과표시'!$B$4-90&gt;='자료입력 및 결과표시'!$E$4,'자료입력 및 결과표시'!$E$4,$V313-'자료입력 및 결과표시'!$B$4-90)),0)</f>
        <v>0</v>
      </c>
      <c r="EL313" s="17">
        <f>IF(AND(S313='자료입력 및 결과표시'!$B$6,COUNTIF('업무중복도(데이터 입력)'!$W313:$DR313,'자료입력 및 결과표시'!$C$6)&gt;=1),1,0)</f>
        <v>0</v>
      </c>
      <c r="EM313" s="17">
        <f>IF(AND(S313='자료입력 및 결과표시'!$B$7,COUNTIF('업무중복도(데이터 입력)'!$W313:$DR313,'자료입력 및 결과표시'!$C$7)&gt;=1),2,0)</f>
        <v>0</v>
      </c>
      <c r="EN313" s="17">
        <f>IF(AND(S313='자료입력 및 결과표시'!$B$8,COUNTIF('업무중복도(데이터 입력)'!$W313:$DR313,'자료입력 및 결과표시'!$C$8)&gt;=1),3,0)</f>
        <v>0</v>
      </c>
      <c r="EO313" s="17">
        <f>IF(AND(S313='자료입력 및 결과표시'!$B$9,COUNTIF('업무중복도(데이터 입력)'!$W313:$DR313,'자료입력 및 결과표시'!$C$9)&gt;=1),4,0)</f>
        <v>0</v>
      </c>
      <c r="EP313" s="17">
        <f>IF(AND(S313='자료입력 및 결과표시'!$B$10,COUNTIF('업무중복도(데이터 입력)'!$W313:$DR313,'자료입력 및 결과표시'!$C$10)&gt;=1),5,0)</f>
        <v>0</v>
      </c>
      <c r="EQ313" s="17">
        <f>IF(AND(S313='자료입력 및 결과표시'!$B$11,COUNTIF('업무중복도(데이터 입력)'!$W313:$DR313,'자료입력 및 결과표시'!$C$11)&gt;=1),6,0)</f>
        <v>0</v>
      </c>
      <c r="ER313" s="17">
        <f>IF(AND(S313='자료입력 및 결과표시'!$B$12,COUNTIF('업무중복도(데이터 입력)'!$W313:$DR313,'자료입력 및 결과표시'!$C$12)&gt;=1),7,0)</f>
        <v>0</v>
      </c>
      <c r="ES313" s="17">
        <f>IF(AND(S313='자료입력 및 결과표시'!$B$13,COUNTIF('업무중복도(데이터 입력)'!$W313:$DR313,'자료입력 및 결과표시'!$C$13)&gt;=1),8,0)</f>
        <v>0</v>
      </c>
      <c r="ET313" s="17">
        <f>IF(AND(S313='자료입력 및 결과표시'!$B$14,COUNTIF('업무중복도(데이터 입력)'!$W313:$DR313,'자료입력 및 결과표시'!$C$14)&gt;=1),9,0)</f>
        <v>0</v>
      </c>
      <c r="EU313" s="17">
        <f>IF(AND(S313='자료입력 및 결과표시'!$B$15,COUNTIF('업무중복도(데이터 입력)'!$W313:$DR313,'자료입력 및 결과표시'!$C$15)&gt;=1),10,0)</f>
        <v>0</v>
      </c>
      <c r="EV313" s="17">
        <f>IF(AND(S313='자료입력 및 결과표시'!$B$16,COUNTIF('업무중복도(데이터 입력)'!$W313:$DR313,'자료입력 및 결과표시'!$C$16)&gt;=1),11,0)</f>
        <v>0</v>
      </c>
      <c r="EW313" s="17">
        <f>IF(AND(S313='자료입력 및 결과표시'!$B$17,COUNTIF('업무중복도(데이터 입력)'!$W313:$DR313,'자료입력 및 결과표시'!$C$17)&gt;=1),12,0)</f>
        <v>0</v>
      </c>
      <c r="EX313" s="17">
        <f>IF(AND(S313='자료입력 및 결과표시'!$B$18,COUNTIF('업무중복도(데이터 입력)'!$W313:$DR313,'자료입력 및 결과표시'!$C$18)&gt;=1),13,0)</f>
        <v>0</v>
      </c>
      <c r="EY313" s="17">
        <f>IF(AND(S313='자료입력 및 결과표시'!$B$19,COUNTIF('업무중복도(데이터 입력)'!$W313:$DR313,'자료입력 및 결과표시'!$C$19)&gt;=1),14,0)</f>
        <v>0</v>
      </c>
      <c r="EZ313" s="17">
        <f>IF(AND(S313='자료입력 및 결과표시'!$B$20,COUNTIF('업무중복도(데이터 입력)'!$W313:$DR313,'자료입력 및 결과표시'!$C$20)&gt;=1),15,0)</f>
        <v>0</v>
      </c>
      <c r="FA313" s="17">
        <f>IF(AND(S313='자료입력 및 결과표시'!$B$21,COUNTIF('업무중복도(데이터 입력)'!$W313:$DR313,'자료입력 및 결과표시'!$C$21)&gt;=1),16,0)</f>
        <v>0</v>
      </c>
      <c r="FK313" s="17">
        <f t="shared" si="624"/>
        <v>0</v>
      </c>
      <c r="FO313"/>
      <c r="FV313" s="17">
        <v>0</v>
      </c>
      <c r="FW313" s="17">
        <v>0</v>
      </c>
      <c r="FX313" s="17">
        <v>0</v>
      </c>
      <c r="FY313" s="17">
        <v>0</v>
      </c>
      <c r="FZ313" s="17">
        <v>0</v>
      </c>
      <c r="GA313" s="17">
        <v>0</v>
      </c>
      <c r="GB313" s="17">
        <v>0</v>
      </c>
      <c r="GC313" s="17">
        <v>0</v>
      </c>
      <c r="GD313" s="17">
        <v>0</v>
      </c>
      <c r="GE313" s="17">
        <v>0</v>
      </c>
    </row>
    <row r="314" spans="1:187">
      <c r="A314" s="17" t="str">
        <f t="shared" si="606"/>
        <v>\\\0</v>
      </c>
      <c r="B314" s="17" t="str">
        <f t="shared" si="607"/>
        <v>\\\0</v>
      </c>
      <c r="C314" s="17" t="str">
        <f t="shared" si="608"/>
        <v>\\\0</v>
      </c>
      <c r="D314" s="17" t="str">
        <f t="shared" si="609"/>
        <v>\\\0</v>
      </c>
      <c r="E314" s="17" t="str">
        <f t="shared" si="610"/>
        <v>\\\0</v>
      </c>
      <c r="F314" s="17" t="str">
        <f t="shared" si="611"/>
        <v>\\\0</v>
      </c>
      <c r="G314" s="17" t="str">
        <f t="shared" si="612"/>
        <v>\\\0</v>
      </c>
      <c r="H314" s="17" t="str">
        <f t="shared" si="613"/>
        <v>\\\0</v>
      </c>
      <c r="I314" s="17" t="str">
        <f t="shared" si="614"/>
        <v>\\\0</v>
      </c>
      <c r="J314" s="17" t="str">
        <f t="shared" si="615"/>
        <v>\\\0</v>
      </c>
      <c r="K314" s="17" t="str">
        <f t="shared" si="616"/>
        <v>\\\0</v>
      </c>
      <c r="L314" s="17" t="str">
        <f t="shared" si="617"/>
        <v>\\\0</v>
      </c>
      <c r="M314" s="17" t="str">
        <f t="shared" si="618"/>
        <v>\\\0</v>
      </c>
      <c r="N314" s="17" t="str">
        <f t="shared" si="619"/>
        <v>\\\0</v>
      </c>
      <c r="O314" s="17" t="str">
        <f t="shared" si="620"/>
        <v>\\\0</v>
      </c>
      <c r="P314" s="17" t="str">
        <f t="shared" si="621"/>
        <v>\\\0</v>
      </c>
      <c r="R314" s="17" t="str">
        <f t="shared" si="622"/>
        <v>\\</v>
      </c>
      <c r="S314" s="38"/>
      <c r="T314" s="39"/>
      <c r="U314" s="31"/>
      <c r="V314" s="32"/>
      <c r="W314" s="36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35"/>
      <c r="DS314" s="287"/>
      <c r="DT314" s="36"/>
      <c r="DU314" s="37"/>
      <c r="DV314" s="28">
        <f>IF(AND($S314='자료입력 및 결과표시'!$B$6,COUNTIF($W314:$DR314,'자료입력 및 결과표시'!$C$6)&gt;=1),IF(OR('자료입력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DW314" s="28">
        <f>IF(AND($S314='자료입력 및 결과표시'!$B$7,COUNTIF($W314:$DR314,'자료입력 및 결과표시'!$C$7)&gt;=1),IF(OR('자료입력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DX314" s="28">
        <f>IF(AND($S314='자료입력 및 결과표시'!$B$8,COUNTIF($W314:$DR314,'자료입력 및 결과표시'!$C$8)&gt;=1),IF(OR('자료입력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DY314" s="28">
        <f>IF(AND($S314='자료입력 및 결과표시'!$B$9,COUNTIF($W314:$DR314,'자료입력 및 결과표시'!$C$9)&gt;=1),IF(OR('자료입력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DZ314" s="28">
        <f>IF(AND($S314='자료입력 및 결과표시'!$B$10,COUNTIF($W314:$DR314,'자료입력 및 결과표시'!$C$10)&gt;=1),IF(OR('자료입력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A314" s="28">
        <f>IF(AND($S314='자료입력 및 결과표시'!$B$11,COUNTIF($W314:$DR314,'자료입력 및 결과표시'!$C$11)&gt;=1),IF(OR('자료입력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B314" s="28">
        <f>IF(AND($S314='자료입력 및 결과표시'!$B$12,COUNTIF($W314:$DR314,'자료입력 및 결과표시'!$C$12)&gt;=1),IF(OR('자료입력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C314" s="28">
        <f>IF(AND($S314='자료입력 및 결과표시'!$B$13,COUNTIF($W314:$DR314,'자료입력 및 결과표시'!$C$13)&gt;=1),IF(OR('자료입력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D314" s="28">
        <f>IF(AND($S314='자료입력 및 결과표시'!$B$14,COUNTIF($W314:$DR314,'자료입력 및 결과표시'!$C$14)&gt;=1),IF(OR('자료입력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E314" s="28">
        <f>IF(AND($S314='자료입력 및 결과표시'!$B$15,COUNTIF($W314:$DR314,'자료입력 및 결과표시'!$C$15)&gt;=1),IF(OR('자료입력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F314" s="28">
        <f>IF(AND($S314='자료입력 및 결과표시'!$B$16,COUNTIF($W314:$DR314,'자료입력 및 결과표시'!$C$16)&gt;=1),IF(OR('자료입력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G314" s="28">
        <f>IF(AND($S314='자료입력 및 결과표시'!$B$17,COUNTIF($W314:$DR314,'자료입력 및 결과표시'!$C$17)&gt;=1),IF(OR('자료입력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H314" s="28">
        <f>IF(AND($S314='자료입력 및 결과표시'!$B$18,COUNTIF($W314:$DR314,'자료입력 및 결과표시'!$C$18)&gt;=1),IF(OR('자료입력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I314" s="28">
        <f>IF(AND($S314='자료입력 및 결과표시'!$B$19,COUNTIF($W314:$DR314,'자료입력 및 결과표시'!$C$19)&gt;=1),IF(OR('자료입력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J314" s="28">
        <f>IF(AND($S314='자료입력 및 결과표시'!$B$20,COUNTIF($W314:$DR314,'자료입력 및 결과표시'!$C$20)&gt;=1),IF(OR('자료입력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K314" s="28">
        <f>IF(AND($S314='자료입력 및 결과표시'!$B$21,COUNTIF($W314:$DR314,'자료입력 및 결과표시'!$C$21)&gt;=1),IF(OR('자료입력 및 결과표시'!$B$4+90&gt;=$V314,'자료입력 및 결과표시'!$B$4&lt;$U314),0,IF($V314-'자료입력 및 결과표시'!$B$4-90&gt;='자료입력 및 결과표시'!$E$4,'자료입력 및 결과표시'!$E$4,$V314-'자료입력 및 결과표시'!$B$4-90)),0)</f>
        <v>0</v>
      </c>
      <c r="EL314" s="17">
        <f>IF(AND(S314='자료입력 및 결과표시'!$B$6,COUNTIF('업무중복도(데이터 입력)'!$W314:$DR314,'자료입력 및 결과표시'!$C$6)&gt;=1),1,0)</f>
        <v>0</v>
      </c>
      <c r="EM314" s="17">
        <f>IF(AND(S314='자료입력 및 결과표시'!$B$7,COUNTIF('업무중복도(데이터 입력)'!$W314:$DR314,'자료입력 및 결과표시'!$C$7)&gt;=1),2,0)</f>
        <v>0</v>
      </c>
      <c r="EN314" s="17">
        <f>IF(AND(S314='자료입력 및 결과표시'!$B$8,COUNTIF('업무중복도(데이터 입력)'!$W314:$DR314,'자료입력 및 결과표시'!$C$8)&gt;=1),3,0)</f>
        <v>0</v>
      </c>
      <c r="EO314" s="17">
        <f>IF(AND(S314='자료입력 및 결과표시'!$B$9,COUNTIF('업무중복도(데이터 입력)'!$W314:$DR314,'자료입력 및 결과표시'!$C$9)&gt;=1),4,0)</f>
        <v>0</v>
      </c>
      <c r="EP314" s="17">
        <f>IF(AND(S314='자료입력 및 결과표시'!$B$10,COUNTIF('업무중복도(데이터 입력)'!$W314:$DR314,'자료입력 및 결과표시'!$C$10)&gt;=1),5,0)</f>
        <v>0</v>
      </c>
      <c r="EQ314" s="17">
        <f>IF(AND(S314='자료입력 및 결과표시'!$B$11,COUNTIF('업무중복도(데이터 입력)'!$W314:$DR314,'자료입력 및 결과표시'!$C$11)&gt;=1),6,0)</f>
        <v>0</v>
      </c>
      <c r="ER314" s="17">
        <f>IF(AND(S314='자료입력 및 결과표시'!$B$12,COUNTIF('업무중복도(데이터 입력)'!$W314:$DR314,'자료입력 및 결과표시'!$C$12)&gt;=1),7,0)</f>
        <v>0</v>
      </c>
      <c r="ES314" s="17">
        <f>IF(AND(S314='자료입력 및 결과표시'!$B$13,COUNTIF('업무중복도(데이터 입력)'!$W314:$DR314,'자료입력 및 결과표시'!$C$13)&gt;=1),8,0)</f>
        <v>0</v>
      </c>
      <c r="ET314" s="17">
        <f>IF(AND(S314='자료입력 및 결과표시'!$B$14,COUNTIF('업무중복도(데이터 입력)'!$W314:$DR314,'자료입력 및 결과표시'!$C$14)&gt;=1),9,0)</f>
        <v>0</v>
      </c>
      <c r="EU314" s="17">
        <f>IF(AND(S314='자료입력 및 결과표시'!$B$15,COUNTIF('업무중복도(데이터 입력)'!$W314:$DR314,'자료입력 및 결과표시'!$C$15)&gt;=1),10,0)</f>
        <v>0</v>
      </c>
      <c r="EV314" s="17">
        <f>IF(AND(S314='자료입력 및 결과표시'!$B$16,COUNTIF('업무중복도(데이터 입력)'!$W314:$DR314,'자료입력 및 결과표시'!$C$16)&gt;=1),11,0)</f>
        <v>0</v>
      </c>
      <c r="EW314" s="17">
        <f>IF(AND(S314='자료입력 및 결과표시'!$B$17,COUNTIF('업무중복도(데이터 입력)'!$W314:$DR314,'자료입력 및 결과표시'!$C$17)&gt;=1),12,0)</f>
        <v>0</v>
      </c>
      <c r="EX314" s="17">
        <f>IF(AND(S314='자료입력 및 결과표시'!$B$18,COUNTIF('업무중복도(데이터 입력)'!$W314:$DR314,'자료입력 및 결과표시'!$C$18)&gt;=1),13,0)</f>
        <v>0</v>
      </c>
      <c r="EY314" s="17">
        <f>IF(AND(S314='자료입력 및 결과표시'!$B$19,COUNTIF('업무중복도(데이터 입력)'!$W314:$DR314,'자료입력 및 결과표시'!$C$19)&gt;=1),14,0)</f>
        <v>0</v>
      </c>
      <c r="EZ314" s="17">
        <f>IF(AND(S314='자료입력 및 결과표시'!$B$20,COUNTIF('업무중복도(데이터 입력)'!$W314:$DR314,'자료입력 및 결과표시'!$C$20)&gt;=1),15,0)</f>
        <v>0</v>
      </c>
      <c r="FA314" s="17">
        <f>IF(AND(S314='자료입력 및 결과표시'!$B$21,COUNTIF('업무중복도(데이터 입력)'!$W314:$DR314,'자료입력 및 결과표시'!$C$21)&gt;=1),16,0)</f>
        <v>0</v>
      </c>
      <c r="FK314" s="17">
        <f t="shared" si="624"/>
        <v>0</v>
      </c>
      <c r="FO314"/>
      <c r="FX314" s="17">
        <v>0</v>
      </c>
      <c r="FY314" s="17">
        <v>0</v>
      </c>
      <c r="FZ314" s="17">
        <v>0</v>
      </c>
      <c r="GA314" s="17">
        <v>0</v>
      </c>
      <c r="GB314" s="17">
        <v>0</v>
      </c>
      <c r="GC314" s="17">
        <v>0</v>
      </c>
      <c r="GD314" s="17">
        <v>0</v>
      </c>
      <c r="GE314" s="17">
        <v>0</v>
      </c>
    </row>
    <row r="315" spans="1:187">
      <c r="A315" s="17" t="str">
        <f t="shared" si="606"/>
        <v>\\\0</v>
      </c>
      <c r="B315" s="17" t="str">
        <f t="shared" si="607"/>
        <v>\\\0</v>
      </c>
      <c r="C315" s="17" t="str">
        <f t="shared" si="608"/>
        <v>\\\0</v>
      </c>
      <c r="D315" s="17" t="str">
        <f t="shared" si="609"/>
        <v>\\\0</v>
      </c>
      <c r="E315" s="17" t="str">
        <f t="shared" si="610"/>
        <v>\\\0</v>
      </c>
      <c r="F315" s="17" t="str">
        <f t="shared" si="611"/>
        <v>\\\0</v>
      </c>
      <c r="G315" s="17" t="str">
        <f t="shared" si="612"/>
        <v>\\\0</v>
      </c>
      <c r="H315" s="17" t="str">
        <f t="shared" si="613"/>
        <v>\\\0</v>
      </c>
      <c r="I315" s="17" t="str">
        <f t="shared" si="614"/>
        <v>\\\0</v>
      </c>
      <c r="J315" s="17" t="str">
        <f t="shared" si="615"/>
        <v>\\\0</v>
      </c>
      <c r="K315" s="17" t="str">
        <f t="shared" si="616"/>
        <v>\\\0</v>
      </c>
      <c r="L315" s="17" t="str">
        <f t="shared" si="617"/>
        <v>\\\0</v>
      </c>
      <c r="M315" s="17" t="str">
        <f t="shared" si="618"/>
        <v>\\\0</v>
      </c>
      <c r="N315" s="17" t="str">
        <f t="shared" si="619"/>
        <v>\\\0</v>
      </c>
      <c r="O315" s="17" t="str">
        <f t="shared" si="620"/>
        <v>\\\0</v>
      </c>
      <c r="P315" s="17" t="str">
        <f t="shared" si="621"/>
        <v>\\\0</v>
      </c>
      <c r="R315" s="17" t="str">
        <f t="shared" si="622"/>
        <v>\\</v>
      </c>
      <c r="S315" s="38"/>
      <c r="T315" s="39"/>
      <c r="U315" s="31"/>
      <c r="V315" s="32"/>
      <c r="W315" s="36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35"/>
      <c r="DS315" s="287"/>
      <c r="DT315" s="36"/>
      <c r="DU315" s="37"/>
      <c r="DV315" s="28">
        <f>IF(AND($S315='자료입력 및 결과표시'!$B$6,COUNTIF($W315:$DR315,'자료입력 및 결과표시'!$C$6)&gt;=1),IF(OR('자료입력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DW315" s="28">
        <f>IF(AND($S315='자료입력 및 결과표시'!$B$7,COUNTIF($W315:$DR315,'자료입력 및 결과표시'!$C$7)&gt;=1),IF(OR('자료입력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DX315" s="28">
        <f>IF(AND($S315='자료입력 및 결과표시'!$B$8,COUNTIF($W315:$DR315,'자료입력 및 결과표시'!$C$8)&gt;=1),IF(OR('자료입력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DY315" s="28">
        <f>IF(AND($S315='자료입력 및 결과표시'!$B$9,COUNTIF($W315:$DR315,'자료입력 및 결과표시'!$C$9)&gt;=1),IF(OR('자료입력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DZ315" s="28">
        <f>IF(AND($S315='자료입력 및 결과표시'!$B$10,COUNTIF($W315:$DR315,'자료입력 및 결과표시'!$C$10)&gt;=1),IF(OR('자료입력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A315" s="28">
        <f>IF(AND($S315='자료입력 및 결과표시'!$B$11,COUNTIF($W315:$DR315,'자료입력 및 결과표시'!$C$11)&gt;=1),IF(OR('자료입력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B315" s="28">
        <f>IF(AND($S315='자료입력 및 결과표시'!$B$12,COUNTIF($W315:$DR315,'자료입력 및 결과표시'!$C$12)&gt;=1),IF(OR('자료입력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C315" s="28">
        <f>IF(AND($S315='자료입력 및 결과표시'!$B$13,COUNTIF($W315:$DR315,'자료입력 및 결과표시'!$C$13)&gt;=1),IF(OR('자료입력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D315" s="28">
        <f>IF(AND($S315='자료입력 및 결과표시'!$B$14,COUNTIF($W315:$DR315,'자료입력 및 결과표시'!$C$14)&gt;=1),IF(OR('자료입력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E315" s="28">
        <f>IF(AND($S315='자료입력 및 결과표시'!$B$15,COUNTIF($W315:$DR315,'자료입력 및 결과표시'!$C$15)&gt;=1),IF(OR('자료입력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F315" s="28">
        <f>IF(AND($S315='자료입력 및 결과표시'!$B$16,COUNTIF($W315:$DR315,'자료입력 및 결과표시'!$C$16)&gt;=1),IF(OR('자료입력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G315" s="28">
        <f>IF(AND($S315='자료입력 및 결과표시'!$B$17,COUNTIF($W315:$DR315,'자료입력 및 결과표시'!$C$17)&gt;=1),IF(OR('자료입력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H315" s="28">
        <f>IF(AND($S315='자료입력 및 결과표시'!$B$18,COUNTIF($W315:$DR315,'자료입력 및 결과표시'!$C$18)&gt;=1),IF(OR('자료입력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I315" s="28">
        <f>IF(AND($S315='자료입력 및 결과표시'!$B$19,COUNTIF($W315:$DR315,'자료입력 및 결과표시'!$C$19)&gt;=1),IF(OR('자료입력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J315" s="28">
        <f>IF(AND($S315='자료입력 및 결과표시'!$B$20,COUNTIF($W315:$DR315,'자료입력 및 결과표시'!$C$20)&gt;=1),IF(OR('자료입력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K315" s="28">
        <f>IF(AND($S315='자료입력 및 결과표시'!$B$21,COUNTIF($W315:$DR315,'자료입력 및 결과표시'!$C$21)&gt;=1),IF(OR('자료입력 및 결과표시'!$B$4+90&gt;=$V315,'자료입력 및 결과표시'!$B$4&lt;$U315),0,IF($V315-'자료입력 및 결과표시'!$B$4-90&gt;='자료입력 및 결과표시'!$E$4,'자료입력 및 결과표시'!$E$4,$V315-'자료입력 및 결과표시'!$B$4-90)),0)</f>
        <v>0</v>
      </c>
      <c r="EL315" s="17">
        <f>IF(AND(S315='자료입력 및 결과표시'!$B$6,COUNTIF('업무중복도(데이터 입력)'!$W315:$DR315,'자료입력 및 결과표시'!$C$6)&gt;=1),1,0)</f>
        <v>0</v>
      </c>
      <c r="EM315" s="17">
        <f>IF(AND(S315='자료입력 및 결과표시'!$B$7,COUNTIF('업무중복도(데이터 입력)'!$W315:$DR315,'자료입력 및 결과표시'!$C$7)&gt;=1),2,0)</f>
        <v>0</v>
      </c>
      <c r="EN315" s="17">
        <f>IF(AND(S315='자료입력 및 결과표시'!$B$8,COUNTIF('업무중복도(데이터 입력)'!$W315:$DR315,'자료입력 및 결과표시'!$C$8)&gt;=1),3,0)</f>
        <v>0</v>
      </c>
      <c r="EO315" s="17">
        <f>IF(AND(S315='자료입력 및 결과표시'!$B$9,COUNTIF('업무중복도(데이터 입력)'!$W315:$DR315,'자료입력 및 결과표시'!$C$9)&gt;=1),4,0)</f>
        <v>0</v>
      </c>
      <c r="EP315" s="17">
        <f>IF(AND(S315='자료입력 및 결과표시'!$B$10,COUNTIF('업무중복도(데이터 입력)'!$W315:$DR315,'자료입력 및 결과표시'!$C$10)&gt;=1),5,0)</f>
        <v>0</v>
      </c>
      <c r="EQ315" s="17">
        <f>IF(AND(S315='자료입력 및 결과표시'!$B$11,COUNTIF('업무중복도(데이터 입력)'!$W315:$DR315,'자료입력 및 결과표시'!$C$11)&gt;=1),6,0)</f>
        <v>0</v>
      </c>
      <c r="ER315" s="17">
        <f>IF(AND(S315='자료입력 및 결과표시'!$B$12,COUNTIF('업무중복도(데이터 입력)'!$W315:$DR315,'자료입력 및 결과표시'!$C$12)&gt;=1),7,0)</f>
        <v>0</v>
      </c>
      <c r="ES315" s="17">
        <f>IF(AND(S315='자료입력 및 결과표시'!$B$13,COUNTIF('업무중복도(데이터 입력)'!$W315:$DR315,'자료입력 및 결과표시'!$C$13)&gt;=1),8,0)</f>
        <v>0</v>
      </c>
      <c r="ET315" s="17">
        <f>IF(AND(S315='자료입력 및 결과표시'!$B$14,COUNTIF('업무중복도(데이터 입력)'!$W315:$DR315,'자료입력 및 결과표시'!$C$14)&gt;=1),9,0)</f>
        <v>0</v>
      </c>
      <c r="EU315" s="17">
        <f>IF(AND(S315='자료입력 및 결과표시'!$B$15,COUNTIF('업무중복도(데이터 입력)'!$W315:$DR315,'자료입력 및 결과표시'!$C$15)&gt;=1),10,0)</f>
        <v>0</v>
      </c>
      <c r="EV315" s="17">
        <f>IF(AND(S315='자료입력 및 결과표시'!$B$16,COUNTIF('업무중복도(데이터 입력)'!$W315:$DR315,'자료입력 및 결과표시'!$C$16)&gt;=1),11,0)</f>
        <v>0</v>
      </c>
      <c r="EW315" s="17">
        <f>IF(AND(S315='자료입력 및 결과표시'!$B$17,COUNTIF('업무중복도(데이터 입력)'!$W315:$DR315,'자료입력 및 결과표시'!$C$17)&gt;=1),12,0)</f>
        <v>0</v>
      </c>
      <c r="EX315" s="17">
        <f>IF(AND(S315='자료입력 및 결과표시'!$B$18,COUNTIF('업무중복도(데이터 입력)'!$W315:$DR315,'자료입력 및 결과표시'!$C$18)&gt;=1),13,0)</f>
        <v>0</v>
      </c>
      <c r="EY315" s="17">
        <f>IF(AND(S315='자료입력 및 결과표시'!$B$19,COUNTIF('업무중복도(데이터 입력)'!$W315:$DR315,'자료입력 및 결과표시'!$C$19)&gt;=1),14,0)</f>
        <v>0</v>
      </c>
      <c r="EZ315" s="17">
        <f>IF(AND(S315='자료입력 및 결과표시'!$B$20,COUNTIF('업무중복도(데이터 입력)'!$W315:$DR315,'자료입력 및 결과표시'!$C$20)&gt;=1),15,0)</f>
        <v>0</v>
      </c>
      <c r="FA315" s="17">
        <f>IF(AND(S315='자료입력 및 결과표시'!$B$21,COUNTIF('업무중복도(데이터 입력)'!$W315:$DR315,'자료입력 및 결과표시'!$C$21)&gt;=1),16,0)</f>
        <v>0</v>
      </c>
      <c r="FK315" s="17">
        <f t="shared" si="624"/>
        <v>0</v>
      </c>
      <c r="FO315"/>
      <c r="FV315" s="17">
        <v>0</v>
      </c>
      <c r="FW315" s="17">
        <v>0</v>
      </c>
      <c r="FX315" s="17">
        <v>0</v>
      </c>
      <c r="FY315" s="17">
        <v>0</v>
      </c>
      <c r="FZ315" s="17">
        <v>0</v>
      </c>
      <c r="GA315" s="17">
        <v>0</v>
      </c>
      <c r="GB315" s="17">
        <v>0</v>
      </c>
      <c r="GC315" s="17">
        <v>0</v>
      </c>
      <c r="GD315" s="17">
        <v>0</v>
      </c>
      <c r="GE315" s="17">
        <v>0</v>
      </c>
    </row>
    <row r="316" spans="1:187">
      <c r="A316" s="17" t="str">
        <f t="shared" si="606"/>
        <v>\\\0</v>
      </c>
      <c r="B316" s="17" t="str">
        <f t="shared" si="607"/>
        <v>\\\0</v>
      </c>
      <c r="C316" s="17" t="str">
        <f t="shared" si="608"/>
        <v>\\\0</v>
      </c>
      <c r="D316" s="17" t="str">
        <f t="shared" si="609"/>
        <v>\\\0</v>
      </c>
      <c r="E316" s="17" t="str">
        <f t="shared" si="610"/>
        <v>\\\0</v>
      </c>
      <c r="F316" s="17" t="str">
        <f t="shared" si="611"/>
        <v>\\\0</v>
      </c>
      <c r="G316" s="17" t="str">
        <f t="shared" si="612"/>
        <v>\\\0</v>
      </c>
      <c r="H316" s="17" t="str">
        <f t="shared" si="613"/>
        <v>\\\0</v>
      </c>
      <c r="I316" s="17" t="str">
        <f t="shared" si="614"/>
        <v>\\\0</v>
      </c>
      <c r="J316" s="17" t="str">
        <f t="shared" si="615"/>
        <v>\\\0</v>
      </c>
      <c r="K316" s="17" t="str">
        <f t="shared" si="616"/>
        <v>\\\0</v>
      </c>
      <c r="L316" s="17" t="str">
        <f t="shared" si="617"/>
        <v>\\\0</v>
      </c>
      <c r="M316" s="17" t="str">
        <f t="shared" si="618"/>
        <v>\\\0</v>
      </c>
      <c r="N316" s="17" t="str">
        <f t="shared" si="619"/>
        <v>\\\0</v>
      </c>
      <c r="O316" s="17" t="str">
        <f t="shared" si="620"/>
        <v>\\\0</v>
      </c>
      <c r="P316" s="17" t="str">
        <f t="shared" si="621"/>
        <v>\\\0</v>
      </c>
      <c r="R316" s="17" t="str">
        <f t="shared" si="622"/>
        <v>\\</v>
      </c>
      <c r="S316" s="38"/>
      <c r="T316" s="39"/>
      <c r="U316" s="31"/>
      <c r="V316" s="32"/>
      <c r="W316" s="36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35"/>
      <c r="DS316" s="287"/>
      <c r="DT316" s="36"/>
      <c r="DU316" s="37"/>
      <c r="DV316" s="28">
        <f>IF(AND($S316='자료입력 및 결과표시'!$B$6,COUNTIF($W316:$DR316,'자료입력 및 결과표시'!$C$6)&gt;=1),IF(OR('자료입력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DW316" s="28">
        <f>IF(AND($S316='자료입력 및 결과표시'!$B$7,COUNTIF($W316:$DR316,'자료입력 및 결과표시'!$C$7)&gt;=1),IF(OR('자료입력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DX316" s="28">
        <f>IF(AND($S316='자료입력 및 결과표시'!$B$8,COUNTIF($W316:$DR316,'자료입력 및 결과표시'!$C$8)&gt;=1),IF(OR('자료입력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DY316" s="28">
        <f>IF(AND($S316='자료입력 및 결과표시'!$B$9,COUNTIF($W316:$DR316,'자료입력 및 결과표시'!$C$9)&gt;=1),IF(OR('자료입력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DZ316" s="28">
        <f>IF(AND($S316='자료입력 및 결과표시'!$B$10,COUNTIF($W316:$DR316,'자료입력 및 결과표시'!$C$10)&gt;=1),IF(OR('자료입력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A316" s="28">
        <f>IF(AND($S316='자료입력 및 결과표시'!$B$11,COUNTIF($W316:$DR316,'자료입력 및 결과표시'!$C$11)&gt;=1),IF(OR('자료입력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B316" s="28">
        <f>IF(AND($S316='자료입력 및 결과표시'!$B$12,COUNTIF($W316:$DR316,'자료입력 및 결과표시'!$C$12)&gt;=1),IF(OR('자료입력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C316" s="28">
        <f>IF(AND($S316='자료입력 및 결과표시'!$B$13,COUNTIF($W316:$DR316,'자료입력 및 결과표시'!$C$13)&gt;=1),IF(OR('자료입력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D316" s="28">
        <f>IF(AND($S316='자료입력 및 결과표시'!$B$14,COUNTIF($W316:$DR316,'자료입력 및 결과표시'!$C$14)&gt;=1),IF(OR('자료입력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E316" s="28">
        <f>IF(AND($S316='자료입력 및 결과표시'!$B$15,COUNTIF($W316:$DR316,'자료입력 및 결과표시'!$C$15)&gt;=1),IF(OR('자료입력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F316" s="28">
        <f>IF(AND($S316='자료입력 및 결과표시'!$B$16,COUNTIF($W316:$DR316,'자료입력 및 결과표시'!$C$16)&gt;=1),IF(OR('자료입력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G316" s="28">
        <f>IF(AND($S316='자료입력 및 결과표시'!$B$17,COUNTIF($W316:$DR316,'자료입력 및 결과표시'!$C$17)&gt;=1),IF(OR('자료입력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H316" s="28">
        <f>IF(AND($S316='자료입력 및 결과표시'!$B$18,COUNTIF($W316:$DR316,'자료입력 및 결과표시'!$C$18)&gt;=1),IF(OR('자료입력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I316" s="28">
        <f>IF(AND($S316='자료입력 및 결과표시'!$B$19,COUNTIF($W316:$DR316,'자료입력 및 결과표시'!$C$19)&gt;=1),IF(OR('자료입력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J316" s="28">
        <f>IF(AND($S316='자료입력 및 결과표시'!$B$20,COUNTIF($W316:$DR316,'자료입력 및 결과표시'!$C$20)&gt;=1),IF(OR('자료입력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K316" s="28">
        <f>IF(AND($S316='자료입력 및 결과표시'!$B$21,COUNTIF($W316:$DR316,'자료입력 및 결과표시'!$C$21)&gt;=1),IF(OR('자료입력 및 결과표시'!$B$4+90&gt;=$V316,'자료입력 및 결과표시'!$B$4&lt;$U316),0,IF($V316-'자료입력 및 결과표시'!$B$4-90&gt;='자료입력 및 결과표시'!$E$4,'자료입력 및 결과표시'!$E$4,$V316-'자료입력 및 결과표시'!$B$4-90)),0)</f>
        <v>0</v>
      </c>
      <c r="EL316" s="17">
        <f>IF(AND(S316='자료입력 및 결과표시'!$B$6,COUNTIF('업무중복도(데이터 입력)'!$W316:$DR316,'자료입력 및 결과표시'!$C$6)&gt;=1),1,0)</f>
        <v>0</v>
      </c>
      <c r="EM316" s="17">
        <f>IF(AND(S316='자료입력 및 결과표시'!$B$7,COUNTIF('업무중복도(데이터 입력)'!$W316:$DR316,'자료입력 및 결과표시'!$C$7)&gt;=1),2,0)</f>
        <v>0</v>
      </c>
      <c r="EN316" s="17">
        <f>IF(AND(S316='자료입력 및 결과표시'!$B$8,COUNTIF('업무중복도(데이터 입력)'!$W316:$DR316,'자료입력 및 결과표시'!$C$8)&gt;=1),3,0)</f>
        <v>0</v>
      </c>
      <c r="EO316" s="17">
        <f>IF(AND(S316='자료입력 및 결과표시'!$B$9,COUNTIF('업무중복도(데이터 입력)'!$W316:$DR316,'자료입력 및 결과표시'!$C$9)&gt;=1),4,0)</f>
        <v>0</v>
      </c>
      <c r="EP316" s="17">
        <f>IF(AND(S316='자료입력 및 결과표시'!$B$10,COUNTIF('업무중복도(데이터 입력)'!$W316:$DR316,'자료입력 및 결과표시'!$C$10)&gt;=1),5,0)</f>
        <v>0</v>
      </c>
      <c r="EQ316" s="17">
        <f>IF(AND(S316='자료입력 및 결과표시'!$B$11,COUNTIF('업무중복도(데이터 입력)'!$W316:$DR316,'자료입력 및 결과표시'!$C$11)&gt;=1),6,0)</f>
        <v>0</v>
      </c>
      <c r="ER316" s="17">
        <f>IF(AND(S316='자료입력 및 결과표시'!$B$12,COUNTIF('업무중복도(데이터 입력)'!$W316:$DR316,'자료입력 및 결과표시'!$C$12)&gt;=1),7,0)</f>
        <v>0</v>
      </c>
      <c r="ES316" s="17">
        <f>IF(AND(S316='자료입력 및 결과표시'!$B$13,COUNTIF('업무중복도(데이터 입력)'!$W316:$DR316,'자료입력 및 결과표시'!$C$13)&gt;=1),8,0)</f>
        <v>0</v>
      </c>
      <c r="ET316" s="17">
        <f>IF(AND(S316='자료입력 및 결과표시'!$B$14,COUNTIF('업무중복도(데이터 입력)'!$W316:$DR316,'자료입력 및 결과표시'!$C$14)&gt;=1),9,0)</f>
        <v>0</v>
      </c>
      <c r="EU316" s="17">
        <f>IF(AND(S316='자료입력 및 결과표시'!$B$15,COUNTIF('업무중복도(데이터 입력)'!$W316:$DR316,'자료입력 및 결과표시'!$C$15)&gt;=1),10,0)</f>
        <v>0</v>
      </c>
      <c r="EV316" s="17">
        <f>IF(AND(S316='자료입력 및 결과표시'!$B$16,COUNTIF('업무중복도(데이터 입력)'!$W316:$DR316,'자료입력 및 결과표시'!$C$16)&gt;=1),11,0)</f>
        <v>0</v>
      </c>
      <c r="EW316" s="17">
        <f>IF(AND(S316='자료입력 및 결과표시'!$B$17,COUNTIF('업무중복도(데이터 입력)'!$W316:$DR316,'자료입력 및 결과표시'!$C$17)&gt;=1),12,0)</f>
        <v>0</v>
      </c>
      <c r="EX316" s="17">
        <f>IF(AND(S316='자료입력 및 결과표시'!$B$18,COUNTIF('업무중복도(데이터 입력)'!$W316:$DR316,'자료입력 및 결과표시'!$C$18)&gt;=1),13,0)</f>
        <v>0</v>
      </c>
      <c r="EY316" s="17">
        <f>IF(AND(S316='자료입력 및 결과표시'!$B$19,COUNTIF('업무중복도(데이터 입력)'!$W316:$DR316,'자료입력 및 결과표시'!$C$19)&gt;=1),14,0)</f>
        <v>0</v>
      </c>
      <c r="EZ316" s="17">
        <f>IF(AND(S316='자료입력 및 결과표시'!$B$20,COUNTIF('업무중복도(데이터 입력)'!$W316:$DR316,'자료입력 및 결과표시'!$C$20)&gt;=1),15,0)</f>
        <v>0</v>
      </c>
      <c r="FA316" s="17">
        <f>IF(AND(S316='자료입력 및 결과표시'!$B$21,COUNTIF('업무중복도(데이터 입력)'!$W316:$DR316,'자료입력 및 결과표시'!$C$21)&gt;=1),16,0)</f>
        <v>0</v>
      </c>
      <c r="FK316" s="17">
        <f t="shared" si="624"/>
        <v>0</v>
      </c>
      <c r="FO316"/>
      <c r="FV316" s="17">
        <v>0</v>
      </c>
      <c r="FW316" s="17">
        <v>0</v>
      </c>
      <c r="FX316" s="17">
        <v>0</v>
      </c>
      <c r="FY316" s="17">
        <v>0</v>
      </c>
      <c r="FZ316" s="17">
        <v>0</v>
      </c>
      <c r="GA316" s="17">
        <v>0</v>
      </c>
      <c r="GB316" s="17">
        <v>0</v>
      </c>
      <c r="GC316" s="17">
        <v>0</v>
      </c>
      <c r="GD316" s="17">
        <v>0</v>
      </c>
      <c r="GE316" s="17">
        <v>0</v>
      </c>
    </row>
    <row r="317" spans="1:187">
      <c r="A317" s="17" t="str">
        <f t="shared" si="606"/>
        <v>\\\0</v>
      </c>
      <c r="B317" s="17" t="str">
        <f t="shared" si="607"/>
        <v>\\\0</v>
      </c>
      <c r="C317" s="17" t="str">
        <f t="shared" si="608"/>
        <v>\\\0</v>
      </c>
      <c r="D317" s="17" t="str">
        <f t="shared" si="609"/>
        <v>\\\0</v>
      </c>
      <c r="E317" s="17" t="str">
        <f t="shared" si="610"/>
        <v>\\\0</v>
      </c>
      <c r="F317" s="17" t="str">
        <f t="shared" si="611"/>
        <v>\\\0</v>
      </c>
      <c r="G317" s="17" t="str">
        <f t="shared" si="612"/>
        <v>\\\0</v>
      </c>
      <c r="H317" s="17" t="str">
        <f t="shared" si="613"/>
        <v>\\\0</v>
      </c>
      <c r="I317" s="17" t="str">
        <f t="shared" si="614"/>
        <v>\\\0</v>
      </c>
      <c r="J317" s="17" t="str">
        <f t="shared" si="615"/>
        <v>\\\0</v>
      </c>
      <c r="K317" s="17" t="str">
        <f t="shared" si="616"/>
        <v>\\\0</v>
      </c>
      <c r="L317" s="17" t="str">
        <f t="shared" si="617"/>
        <v>\\\0</v>
      </c>
      <c r="M317" s="17" t="str">
        <f t="shared" si="618"/>
        <v>\\\0</v>
      </c>
      <c r="N317" s="17" t="str">
        <f t="shared" si="619"/>
        <v>\\\0</v>
      </c>
      <c r="O317" s="17" t="str">
        <f t="shared" si="620"/>
        <v>\\\0</v>
      </c>
      <c r="P317" s="17" t="str">
        <f t="shared" si="621"/>
        <v>\\\0</v>
      </c>
      <c r="R317" s="17" t="str">
        <f t="shared" si="622"/>
        <v>\\</v>
      </c>
      <c r="S317" s="38"/>
      <c r="T317" s="39"/>
      <c r="U317" s="31"/>
      <c r="V317" s="32"/>
      <c r="W317" s="36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35"/>
      <c r="DS317" s="287"/>
      <c r="DT317" s="36"/>
      <c r="DU317" s="37"/>
      <c r="DV317" s="28">
        <f>IF(AND($S317='자료입력 및 결과표시'!$B$6,COUNTIF($W317:$DR317,'자료입력 및 결과표시'!$C$6)&gt;=1),IF(OR('자료입력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DW317" s="28">
        <f>IF(AND($S317='자료입력 및 결과표시'!$B$7,COUNTIF($W317:$DR317,'자료입력 및 결과표시'!$C$7)&gt;=1),IF(OR('자료입력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DX317" s="28">
        <f>IF(AND($S317='자료입력 및 결과표시'!$B$8,COUNTIF($W317:$DR317,'자료입력 및 결과표시'!$C$8)&gt;=1),IF(OR('자료입력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DY317" s="28">
        <f>IF(AND($S317='자료입력 및 결과표시'!$B$9,COUNTIF($W317:$DR317,'자료입력 및 결과표시'!$C$9)&gt;=1),IF(OR('자료입력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DZ317" s="28">
        <f>IF(AND($S317='자료입력 및 결과표시'!$B$10,COUNTIF($W317:$DR317,'자료입력 및 결과표시'!$C$10)&gt;=1),IF(OR('자료입력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A317" s="28">
        <f>IF(AND($S317='자료입력 및 결과표시'!$B$11,COUNTIF($W317:$DR317,'자료입력 및 결과표시'!$C$11)&gt;=1),IF(OR('자료입력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B317" s="28">
        <f>IF(AND($S317='자료입력 및 결과표시'!$B$12,COUNTIF($W317:$DR317,'자료입력 및 결과표시'!$C$12)&gt;=1),IF(OR('자료입력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C317" s="28">
        <f>IF(AND($S317='자료입력 및 결과표시'!$B$13,COUNTIF($W317:$DR317,'자료입력 및 결과표시'!$C$13)&gt;=1),IF(OR('자료입력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D317" s="28">
        <f>IF(AND($S317='자료입력 및 결과표시'!$B$14,COUNTIF($W317:$DR317,'자료입력 및 결과표시'!$C$14)&gt;=1),IF(OR('자료입력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E317" s="28">
        <f>IF(AND($S317='자료입력 및 결과표시'!$B$15,COUNTIF($W317:$DR317,'자료입력 및 결과표시'!$C$15)&gt;=1),IF(OR('자료입력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F317" s="28">
        <f>IF(AND($S317='자료입력 및 결과표시'!$B$16,COUNTIF($W317:$DR317,'자료입력 및 결과표시'!$C$16)&gt;=1),IF(OR('자료입력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G317" s="28">
        <f>IF(AND($S317='자료입력 및 결과표시'!$B$17,COUNTIF($W317:$DR317,'자료입력 및 결과표시'!$C$17)&gt;=1),IF(OR('자료입력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H317" s="28">
        <f>IF(AND($S317='자료입력 및 결과표시'!$B$18,COUNTIF($W317:$DR317,'자료입력 및 결과표시'!$C$18)&gt;=1),IF(OR('자료입력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I317" s="28">
        <f>IF(AND($S317='자료입력 및 결과표시'!$B$19,COUNTIF($W317:$DR317,'자료입력 및 결과표시'!$C$19)&gt;=1),IF(OR('자료입력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J317" s="28">
        <f>IF(AND($S317='자료입력 및 결과표시'!$B$20,COUNTIF($W317:$DR317,'자료입력 및 결과표시'!$C$20)&gt;=1),IF(OR('자료입력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K317" s="28">
        <f>IF(AND($S317='자료입력 및 결과표시'!$B$21,COUNTIF($W317:$DR317,'자료입력 및 결과표시'!$C$21)&gt;=1),IF(OR('자료입력 및 결과표시'!$B$4+90&gt;=$V317,'자료입력 및 결과표시'!$B$4&lt;$U317),0,IF($V317-'자료입력 및 결과표시'!$B$4-90&gt;='자료입력 및 결과표시'!$E$4,'자료입력 및 결과표시'!$E$4,$V317-'자료입력 및 결과표시'!$B$4-90)),0)</f>
        <v>0</v>
      </c>
      <c r="EL317" s="17">
        <f>IF(AND(S317='자료입력 및 결과표시'!$B$6,COUNTIF('업무중복도(데이터 입력)'!$W317:$DR317,'자료입력 및 결과표시'!$C$6)&gt;=1),1,0)</f>
        <v>0</v>
      </c>
      <c r="EM317" s="17">
        <f>IF(AND(S317='자료입력 및 결과표시'!$B$7,COUNTIF('업무중복도(데이터 입력)'!$W317:$DR317,'자료입력 및 결과표시'!$C$7)&gt;=1),2,0)</f>
        <v>0</v>
      </c>
      <c r="EN317" s="17">
        <f>IF(AND(S317='자료입력 및 결과표시'!$B$8,COUNTIF('업무중복도(데이터 입력)'!$W317:$DR317,'자료입력 및 결과표시'!$C$8)&gt;=1),3,0)</f>
        <v>0</v>
      </c>
      <c r="EO317" s="17">
        <f>IF(AND(S317='자료입력 및 결과표시'!$B$9,COUNTIF('업무중복도(데이터 입력)'!$W317:$DR317,'자료입력 및 결과표시'!$C$9)&gt;=1),4,0)</f>
        <v>0</v>
      </c>
      <c r="EP317" s="17">
        <f>IF(AND(S317='자료입력 및 결과표시'!$B$10,COUNTIF('업무중복도(데이터 입력)'!$W317:$DR317,'자료입력 및 결과표시'!$C$10)&gt;=1),5,0)</f>
        <v>0</v>
      </c>
      <c r="EQ317" s="17">
        <f>IF(AND(S317='자료입력 및 결과표시'!$B$11,COUNTIF('업무중복도(데이터 입력)'!$W317:$DR317,'자료입력 및 결과표시'!$C$11)&gt;=1),6,0)</f>
        <v>0</v>
      </c>
      <c r="ER317" s="17">
        <f>IF(AND(S317='자료입력 및 결과표시'!$B$12,COUNTIF('업무중복도(데이터 입력)'!$W317:$DR317,'자료입력 및 결과표시'!$C$12)&gt;=1),7,0)</f>
        <v>0</v>
      </c>
      <c r="ES317" s="17">
        <f>IF(AND(S317='자료입력 및 결과표시'!$B$13,COUNTIF('업무중복도(데이터 입력)'!$W317:$DR317,'자료입력 및 결과표시'!$C$13)&gt;=1),8,0)</f>
        <v>0</v>
      </c>
      <c r="ET317" s="17">
        <f>IF(AND(S317='자료입력 및 결과표시'!$B$14,COUNTIF('업무중복도(데이터 입력)'!$W317:$DR317,'자료입력 및 결과표시'!$C$14)&gt;=1),9,0)</f>
        <v>0</v>
      </c>
      <c r="EU317" s="17">
        <f>IF(AND(S317='자료입력 및 결과표시'!$B$15,COUNTIF('업무중복도(데이터 입력)'!$W317:$DR317,'자료입력 및 결과표시'!$C$15)&gt;=1),10,0)</f>
        <v>0</v>
      </c>
      <c r="EV317" s="17">
        <f>IF(AND(S317='자료입력 및 결과표시'!$B$16,COUNTIF('업무중복도(데이터 입력)'!$W317:$DR317,'자료입력 및 결과표시'!$C$16)&gt;=1),11,0)</f>
        <v>0</v>
      </c>
      <c r="EW317" s="17">
        <f>IF(AND(S317='자료입력 및 결과표시'!$B$17,COUNTIF('업무중복도(데이터 입력)'!$W317:$DR317,'자료입력 및 결과표시'!$C$17)&gt;=1),12,0)</f>
        <v>0</v>
      </c>
      <c r="EX317" s="17">
        <f>IF(AND(S317='자료입력 및 결과표시'!$B$18,COUNTIF('업무중복도(데이터 입력)'!$W317:$DR317,'자료입력 및 결과표시'!$C$18)&gt;=1),13,0)</f>
        <v>0</v>
      </c>
      <c r="EY317" s="17">
        <f>IF(AND(S317='자료입력 및 결과표시'!$B$19,COUNTIF('업무중복도(데이터 입력)'!$W317:$DR317,'자료입력 및 결과표시'!$C$19)&gt;=1),14,0)</f>
        <v>0</v>
      </c>
      <c r="EZ317" s="17">
        <f>IF(AND(S317='자료입력 및 결과표시'!$B$20,COUNTIF('업무중복도(데이터 입력)'!$W317:$DR317,'자료입력 및 결과표시'!$C$20)&gt;=1),15,0)</f>
        <v>0</v>
      </c>
      <c r="FA317" s="17">
        <f>IF(AND(S317='자료입력 및 결과표시'!$B$21,COUNTIF('업무중복도(데이터 입력)'!$W317:$DR317,'자료입력 및 결과표시'!$C$21)&gt;=1),16,0)</f>
        <v>0</v>
      </c>
      <c r="FK317" s="17">
        <f t="shared" si="624"/>
        <v>0</v>
      </c>
      <c r="FO317"/>
      <c r="GE317" s="17">
        <v>0</v>
      </c>
    </row>
    <row r="318" spans="1:187">
      <c r="A318" s="17" t="str">
        <f t="shared" si="606"/>
        <v>\\\0</v>
      </c>
      <c r="B318" s="17" t="str">
        <f t="shared" si="607"/>
        <v>\\\0</v>
      </c>
      <c r="C318" s="17" t="str">
        <f t="shared" si="608"/>
        <v>\\\0</v>
      </c>
      <c r="D318" s="17" t="str">
        <f t="shared" si="609"/>
        <v>\\\0</v>
      </c>
      <c r="E318" s="17" t="str">
        <f t="shared" si="610"/>
        <v>\\\0</v>
      </c>
      <c r="F318" s="17" t="str">
        <f t="shared" si="611"/>
        <v>\\\0</v>
      </c>
      <c r="G318" s="17" t="str">
        <f t="shared" si="612"/>
        <v>\\\0</v>
      </c>
      <c r="H318" s="17" t="str">
        <f t="shared" si="613"/>
        <v>\\\0</v>
      </c>
      <c r="I318" s="17" t="str">
        <f t="shared" si="614"/>
        <v>\\\0</v>
      </c>
      <c r="J318" s="17" t="str">
        <f t="shared" si="615"/>
        <v>\\\0</v>
      </c>
      <c r="K318" s="17" t="str">
        <f t="shared" si="616"/>
        <v>\\\0</v>
      </c>
      <c r="L318" s="17" t="str">
        <f t="shared" si="617"/>
        <v>\\\0</v>
      </c>
      <c r="M318" s="17" t="str">
        <f t="shared" si="618"/>
        <v>\\\0</v>
      </c>
      <c r="N318" s="17" t="str">
        <f t="shared" si="619"/>
        <v>\\\0</v>
      </c>
      <c r="O318" s="17" t="str">
        <f t="shared" si="620"/>
        <v>\\\0</v>
      </c>
      <c r="P318" s="17" t="str">
        <f t="shared" si="621"/>
        <v>\\\0</v>
      </c>
      <c r="R318" s="17" t="str">
        <f t="shared" si="622"/>
        <v>\\</v>
      </c>
      <c r="S318" s="38"/>
      <c r="T318" s="39"/>
      <c r="U318" s="31"/>
      <c r="V318" s="32"/>
      <c r="W318" s="36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35"/>
      <c r="DS318" s="287"/>
      <c r="DT318" s="36"/>
      <c r="DU318" s="37"/>
      <c r="DV318" s="28">
        <f>IF(AND($S318='자료입력 및 결과표시'!$B$6,COUNTIF($W318:$DR318,'자료입력 및 결과표시'!$C$6)&gt;=1),IF(OR('자료입력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DW318" s="28">
        <f>IF(AND($S318='자료입력 및 결과표시'!$B$7,COUNTIF($W318:$DR318,'자료입력 및 결과표시'!$C$7)&gt;=1),IF(OR('자료입력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DX318" s="28">
        <f>IF(AND($S318='자료입력 및 결과표시'!$B$8,COUNTIF($W318:$DR318,'자료입력 및 결과표시'!$C$8)&gt;=1),IF(OR('자료입력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DY318" s="28">
        <f>IF(AND($S318='자료입력 및 결과표시'!$B$9,COUNTIF($W318:$DR318,'자료입력 및 결과표시'!$C$9)&gt;=1),IF(OR('자료입력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DZ318" s="28">
        <f>IF(AND($S318='자료입력 및 결과표시'!$B$10,COUNTIF($W318:$DR318,'자료입력 및 결과표시'!$C$10)&gt;=1),IF(OR('자료입력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A318" s="28">
        <f>IF(AND($S318='자료입력 및 결과표시'!$B$11,COUNTIF($W318:$DR318,'자료입력 및 결과표시'!$C$11)&gt;=1),IF(OR('자료입력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B318" s="28">
        <f>IF(AND($S318='자료입력 및 결과표시'!$B$12,COUNTIF($W318:$DR318,'자료입력 및 결과표시'!$C$12)&gt;=1),IF(OR('자료입력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C318" s="28">
        <f>IF(AND($S318='자료입력 및 결과표시'!$B$13,COUNTIF($W318:$DR318,'자료입력 및 결과표시'!$C$13)&gt;=1),IF(OR('자료입력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D318" s="28">
        <f>IF(AND($S318='자료입력 및 결과표시'!$B$14,COUNTIF($W318:$DR318,'자료입력 및 결과표시'!$C$14)&gt;=1),IF(OR('자료입력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E318" s="28">
        <f>IF(AND($S318='자료입력 및 결과표시'!$B$15,COUNTIF($W318:$DR318,'자료입력 및 결과표시'!$C$15)&gt;=1),IF(OR('자료입력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F318" s="28">
        <f>IF(AND($S318='자료입력 및 결과표시'!$B$16,COUNTIF($W318:$DR318,'자료입력 및 결과표시'!$C$16)&gt;=1),IF(OR('자료입력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G318" s="28">
        <f>IF(AND($S318='자료입력 및 결과표시'!$B$17,COUNTIF($W318:$DR318,'자료입력 및 결과표시'!$C$17)&gt;=1),IF(OR('자료입력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H318" s="28">
        <f>IF(AND($S318='자료입력 및 결과표시'!$B$18,COUNTIF($W318:$DR318,'자료입력 및 결과표시'!$C$18)&gt;=1),IF(OR('자료입력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I318" s="28">
        <f>IF(AND($S318='자료입력 및 결과표시'!$B$19,COUNTIF($W318:$DR318,'자료입력 및 결과표시'!$C$19)&gt;=1),IF(OR('자료입력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J318" s="28">
        <f>IF(AND($S318='자료입력 및 결과표시'!$B$20,COUNTIF($W318:$DR318,'자료입력 및 결과표시'!$C$20)&gt;=1),IF(OR('자료입력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K318" s="28">
        <f>IF(AND($S318='자료입력 및 결과표시'!$B$21,COUNTIF($W318:$DR318,'자료입력 및 결과표시'!$C$21)&gt;=1),IF(OR('자료입력 및 결과표시'!$B$4+90&gt;=$V318,'자료입력 및 결과표시'!$B$4&lt;$U318),0,IF($V318-'자료입력 및 결과표시'!$B$4-90&gt;='자료입력 및 결과표시'!$E$4,'자료입력 및 결과표시'!$E$4,$V318-'자료입력 및 결과표시'!$B$4-90)),0)</f>
        <v>0</v>
      </c>
      <c r="EL318" s="17">
        <f>IF(AND(S318='자료입력 및 결과표시'!$B$6,COUNTIF('업무중복도(데이터 입력)'!$W318:$DR318,'자료입력 및 결과표시'!$C$6)&gt;=1),1,0)</f>
        <v>0</v>
      </c>
      <c r="EM318" s="17">
        <f>IF(AND(S318='자료입력 및 결과표시'!$B$7,COUNTIF('업무중복도(데이터 입력)'!$W318:$DR318,'자료입력 및 결과표시'!$C$7)&gt;=1),2,0)</f>
        <v>0</v>
      </c>
      <c r="EN318" s="17">
        <f>IF(AND(S318='자료입력 및 결과표시'!$B$8,COUNTIF('업무중복도(데이터 입력)'!$W318:$DR318,'자료입력 및 결과표시'!$C$8)&gt;=1),3,0)</f>
        <v>0</v>
      </c>
      <c r="EO318" s="17">
        <f>IF(AND(S318='자료입력 및 결과표시'!$B$9,COUNTIF('업무중복도(데이터 입력)'!$W318:$DR318,'자료입력 및 결과표시'!$C$9)&gt;=1),4,0)</f>
        <v>0</v>
      </c>
      <c r="EP318" s="17">
        <f>IF(AND(S318='자료입력 및 결과표시'!$B$10,COUNTIF('업무중복도(데이터 입력)'!$W318:$DR318,'자료입력 및 결과표시'!$C$10)&gt;=1),5,0)</f>
        <v>0</v>
      </c>
      <c r="EQ318" s="17">
        <f>IF(AND(S318='자료입력 및 결과표시'!$B$11,COUNTIF('업무중복도(데이터 입력)'!$W318:$DR318,'자료입력 및 결과표시'!$C$11)&gt;=1),6,0)</f>
        <v>0</v>
      </c>
      <c r="ER318" s="17">
        <f>IF(AND(S318='자료입력 및 결과표시'!$B$12,COUNTIF('업무중복도(데이터 입력)'!$W318:$DR318,'자료입력 및 결과표시'!$C$12)&gt;=1),7,0)</f>
        <v>0</v>
      </c>
      <c r="ES318" s="17">
        <f>IF(AND(S318='자료입력 및 결과표시'!$B$13,COUNTIF('업무중복도(데이터 입력)'!$W318:$DR318,'자료입력 및 결과표시'!$C$13)&gt;=1),8,0)</f>
        <v>0</v>
      </c>
      <c r="ET318" s="17">
        <f>IF(AND(S318='자료입력 및 결과표시'!$B$14,COUNTIF('업무중복도(데이터 입력)'!$W318:$DR318,'자료입력 및 결과표시'!$C$14)&gt;=1),9,0)</f>
        <v>0</v>
      </c>
      <c r="EU318" s="17">
        <f>IF(AND(S318='자료입력 및 결과표시'!$B$15,COUNTIF('업무중복도(데이터 입력)'!$W318:$DR318,'자료입력 및 결과표시'!$C$15)&gt;=1),10,0)</f>
        <v>0</v>
      </c>
      <c r="EV318" s="17">
        <f>IF(AND(S318='자료입력 및 결과표시'!$B$16,COUNTIF('업무중복도(데이터 입력)'!$W318:$DR318,'자료입력 및 결과표시'!$C$16)&gt;=1),11,0)</f>
        <v>0</v>
      </c>
      <c r="EW318" s="17">
        <f>IF(AND(S318='자료입력 및 결과표시'!$B$17,COUNTIF('업무중복도(데이터 입력)'!$W318:$DR318,'자료입력 및 결과표시'!$C$17)&gt;=1),12,0)</f>
        <v>0</v>
      </c>
      <c r="EX318" s="17">
        <f>IF(AND(S318='자료입력 및 결과표시'!$B$18,COUNTIF('업무중복도(데이터 입력)'!$W318:$DR318,'자료입력 및 결과표시'!$C$18)&gt;=1),13,0)</f>
        <v>0</v>
      </c>
      <c r="EY318" s="17">
        <f>IF(AND(S318='자료입력 및 결과표시'!$B$19,COUNTIF('업무중복도(데이터 입력)'!$W318:$DR318,'자료입력 및 결과표시'!$C$19)&gt;=1),14,0)</f>
        <v>0</v>
      </c>
      <c r="EZ318" s="17">
        <f>IF(AND(S318='자료입력 및 결과표시'!$B$20,COUNTIF('업무중복도(데이터 입력)'!$W318:$DR318,'자료입력 및 결과표시'!$C$20)&gt;=1),15,0)</f>
        <v>0</v>
      </c>
      <c r="FA318" s="17">
        <f>IF(AND(S318='자료입력 및 결과표시'!$B$21,COUNTIF('업무중복도(데이터 입력)'!$W318:$DR318,'자료입력 및 결과표시'!$C$21)&gt;=1),16,0)</f>
        <v>0</v>
      </c>
      <c r="FK318" s="17">
        <f t="shared" si="624"/>
        <v>0</v>
      </c>
      <c r="FO318"/>
      <c r="GA318" s="17">
        <v>0</v>
      </c>
      <c r="GB318" s="17">
        <v>0</v>
      </c>
      <c r="GC318" s="17">
        <v>0</v>
      </c>
      <c r="GD318" s="17">
        <v>0</v>
      </c>
      <c r="GE318" s="17">
        <v>0</v>
      </c>
    </row>
    <row r="319" spans="1:187">
      <c r="A319" s="17" t="str">
        <f t="shared" si="606"/>
        <v>\\\0</v>
      </c>
      <c r="B319" s="17" t="str">
        <f t="shared" si="607"/>
        <v>\\\0</v>
      </c>
      <c r="C319" s="17" t="str">
        <f t="shared" si="608"/>
        <v>\\\0</v>
      </c>
      <c r="D319" s="17" t="str">
        <f t="shared" si="609"/>
        <v>\\\0</v>
      </c>
      <c r="E319" s="17" t="str">
        <f t="shared" si="610"/>
        <v>\\\0</v>
      </c>
      <c r="F319" s="17" t="str">
        <f t="shared" si="611"/>
        <v>\\\0</v>
      </c>
      <c r="G319" s="17" t="str">
        <f t="shared" si="612"/>
        <v>\\\0</v>
      </c>
      <c r="H319" s="17" t="str">
        <f t="shared" si="613"/>
        <v>\\\0</v>
      </c>
      <c r="I319" s="17" t="str">
        <f t="shared" si="614"/>
        <v>\\\0</v>
      </c>
      <c r="J319" s="17" t="str">
        <f t="shared" si="615"/>
        <v>\\\0</v>
      </c>
      <c r="K319" s="17" t="str">
        <f t="shared" si="616"/>
        <v>\\\0</v>
      </c>
      <c r="L319" s="17" t="str">
        <f t="shared" si="617"/>
        <v>\\\0</v>
      </c>
      <c r="M319" s="17" t="str">
        <f t="shared" si="618"/>
        <v>\\\0</v>
      </c>
      <c r="N319" s="17" t="str">
        <f t="shared" si="619"/>
        <v>\\\0</v>
      </c>
      <c r="O319" s="17" t="str">
        <f t="shared" si="620"/>
        <v>\\\0</v>
      </c>
      <c r="P319" s="17" t="str">
        <f t="shared" si="621"/>
        <v>\\\0</v>
      </c>
      <c r="R319" s="17" t="str">
        <f t="shared" si="622"/>
        <v>\\</v>
      </c>
      <c r="S319" s="38"/>
      <c r="T319" s="39"/>
      <c r="U319" s="31"/>
      <c r="V319" s="32"/>
      <c r="W319" s="36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35"/>
      <c r="DS319" s="287"/>
      <c r="DT319" s="36"/>
      <c r="DU319" s="37"/>
      <c r="DV319" s="28">
        <f>IF(AND($S319='자료입력 및 결과표시'!$B$6,COUNTIF($W319:$DR319,'자료입력 및 결과표시'!$C$6)&gt;=1),IF(OR('자료입력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DW319" s="28">
        <f>IF(AND($S319='자료입력 및 결과표시'!$B$7,COUNTIF($W319:$DR319,'자료입력 및 결과표시'!$C$7)&gt;=1),IF(OR('자료입력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DX319" s="28">
        <f>IF(AND($S319='자료입력 및 결과표시'!$B$8,COUNTIF($W319:$DR319,'자료입력 및 결과표시'!$C$8)&gt;=1),IF(OR('자료입력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DY319" s="28">
        <f>IF(AND($S319='자료입력 및 결과표시'!$B$9,COUNTIF($W319:$DR319,'자료입력 및 결과표시'!$C$9)&gt;=1),IF(OR('자료입력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DZ319" s="28">
        <f>IF(AND($S319='자료입력 및 결과표시'!$B$10,COUNTIF($W319:$DR319,'자료입력 및 결과표시'!$C$10)&gt;=1),IF(OR('자료입력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A319" s="28">
        <f>IF(AND($S319='자료입력 및 결과표시'!$B$11,COUNTIF($W319:$DR319,'자료입력 및 결과표시'!$C$11)&gt;=1),IF(OR('자료입력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B319" s="28">
        <f>IF(AND($S319='자료입력 및 결과표시'!$B$12,COUNTIF($W319:$DR319,'자료입력 및 결과표시'!$C$12)&gt;=1),IF(OR('자료입력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C319" s="28">
        <f>IF(AND($S319='자료입력 및 결과표시'!$B$13,COUNTIF($W319:$DR319,'자료입력 및 결과표시'!$C$13)&gt;=1),IF(OR('자료입력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D319" s="28">
        <f>IF(AND($S319='자료입력 및 결과표시'!$B$14,COUNTIF($W319:$DR319,'자료입력 및 결과표시'!$C$14)&gt;=1),IF(OR('자료입력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E319" s="28">
        <f>IF(AND($S319='자료입력 및 결과표시'!$B$15,COUNTIF($W319:$DR319,'자료입력 및 결과표시'!$C$15)&gt;=1),IF(OR('자료입력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F319" s="28">
        <f>IF(AND($S319='자료입력 및 결과표시'!$B$16,COUNTIF($W319:$DR319,'자료입력 및 결과표시'!$C$16)&gt;=1),IF(OR('자료입력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G319" s="28">
        <f>IF(AND($S319='자료입력 및 결과표시'!$B$17,COUNTIF($W319:$DR319,'자료입력 및 결과표시'!$C$17)&gt;=1),IF(OR('자료입력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H319" s="28">
        <f>IF(AND($S319='자료입력 및 결과표시'!$B$18,COUNTIF($W319:$DR319,'자료입력 및 결과표시'!$C$18)&gt;=1),IF(OR('자료입력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I319" s="28">
        <f>IF(AND($S319='자료입력 및 결과표시'!$B$19,COUNTIF($W319:$DR319,'자료입력 및 결과표시'!$C$19)&gt;=1),IF(OR('자료입력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J319" s="28">
        <f>IF(AND($S319='자료입력 및 결과표시'!$B$20,COUNTIF($W319:$DR319,'자료입력 및 결과표시'!$C$20)&gt;=1),IF(OR('자료입력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K319" s="28">
        <f>IF(AND($S319='자료입력 및 결과표시'!$B$21,COUNTIF($W319:$DR319,'자료입력 및 결과표시'!$C$21)&gt;=1),IF(OR('자료입력 및 결과표시'!$B$4+90&gt;=$V319,'자료입력 및 결과표시'!$B$4&lt;$U319),0,IF($V319-'자료입력 및 결과표시'!$B$4-90&gt;='자료입력 및 결과표시'!$E$4,'자료입력 및 결과표시'!$E$4,$V319-'자료입력 및 결과표시'!$B$4-90)),0)</f>
        <v>0</v>
      </c>
      <c r="EL319" s="17">
        <f>IF(AND(S319='자료입력 및 결과표시'!$B$6,COUNTIF('업무중복도(데이터 입력)'!$W319:$DR319,'자료입력 및 결과표시'!$C$6)&gt;=1),1,0)</f>
        <v>0</v>
      </c>
      <c r="EM319" s="17">
        <f>IF(AND(S319='자료입력 및 결과표시'!$B$7,COUNTIF('업무중복도(데이터 입력)'!$W319:$DR319,'자료입력 및 결과표시'!$C$7)&gt;=1),2,0)</f>
        <v>0</v>
      </c>
      <c r="EN319" s="17">
        <f>IF(AND(S319='자료입력 및 결과표시'!$B$8,COUNTIF('업무중복도(데이터 입력)'!$W319:$DR319,'자료입력 및 결과표시'!$C$8)&gt;=1),3,0)</f>
        <v>0</v>
      </c>
      <c r="EO319" s="17">
        <f>IF(AND(S319='자료입력 및 결과표시'!$B$9,COUNTIF('업무중복도(데이터 입력)'!$W319:$DR319,'자료입력 및 결과표시'!$C$9)&gt;=1),4,0)</f>
        <v>0</v>
      </c>
      <c r="EP319" s="17">
        <f>IF(AND(S319='자료입력 및 결과표시'!$B$10,COUNTIF('업무중복도(데이터 입력)'!$W319:$DR319,'자료입력 및 결과표시'!$C$10)&gt;=1),5,0)</f>
        <v>0</v>
      </c>
      <c r="EQ319" s="17">
        <f>IF(AND(S319='자료입력 및 결과표시'!$B$11,COUNTIF('업무중복도(데이터 입력)'!$W319:$DR319,'자료입력 및 결과표시'!$C$11)&gt;=1),6,0)</f>
        <v>0</v>
      </c>
      <c r="ER319" s="17">
        <f>IF(AND(S319='자료입력 및 결과표시'!$B$12,COUNTIF('업무중복도(데이터 입력)'!$W319:$DR319,'자료입력 및 결과표시'!$C$12)&gt;=1),7,0)</f>
        <v>0</v>
      </c>
      <c r="ES319" s="17">
        <f>IF(AND(S319='자료입력 및 결과표시'!$B$13,COUNTIF('업무중복도(데이터 입력)'!$W319:$DR319,'자료입력 및 결과표시'!$C$13)&gt;=1),8,0)</f>
        <v>0</v>
      </c>
      <c r="ET319" s="17">
        <f>IF(AND(S319='자료입력 및 결과표시'!$B$14,COUNTIF('업무중복도(데이터 입력)'!$W319:$DR319,'자료입력 및 결과표시'!$C$14)&gt;=1),9,0)</f>
        <v>0</v>
      </c>
      <c r="EU319" s="17">
        <f>IF(AND(S319='자료입력 및 결과표시'!$B$15,COUNTIF('업무중복도(데이터 입력)'!$W319:$DR319,'자료입력 및 결과표시'!$C$15)&gt;=1),10,0)</f>
        <v>0</v>
      </c>
      <c r="EV319" s="17">
        <f>IF(AND(S319='자료입력 및 결과표시'!$B$16,COUNTIF('업무중복도(데이터 입력)'!$W319:$DR319,'자료입력 및 결과표시'!$C$16)&gt;=1),11,0)</f>
        <v>0</v>
      </c>
      <c r="EW319" s="17">
        <f>IF(AND(S319='자료입력 및 결과표시'!$B$17,COUNTIF('업무중복도(데이터 입력)'!$W319:$DR319,'자료입력 및 결과표시'!$C$17)&gt;=1),12,0)</f>
        <v>0</v>
      </c>
      <c r="EX319" s="17">
        <f>IF(AND(S319='자료입력 및 결과표시'!$B$18,COUNTIF('업무중복도(데이터 입력)'!$W319:$DR319,'자료입력 및 결과표시'!$C$18)&gt;=1),13,0)</f>
        <v>0</v>
      </c>
      <c r="EY319" s="17">
        <f>IF(AND(S319='자료입력 및 결과표시'!$B$19,COUNTIF('업무중복도(데이터 입력)'!$W319:$DR319,'자료입력 및 결과표시'!$C$19)&gt;=1),14,0)</f>
        <v>0</v>
      </c>
      <c r="EZ319" s="17">
        <f>IF(AND(S319='자료입력 및 결과표시'!$B$20,COUNTIF('업무중복도(데이터 입력)'!$W319:$DR319,'자료입력 및 결과표시'!$C$20)&gt;=1),15,0)</f>
        <v>0</v>
      </c>
      <c r="FA319" s="17">
        <f>IF(AND(S319='자료입력 및 결과표시'!$B$21,COUNTIF('업무중복도(데이터 입력)'!$W319:$DR319,'자료입력 및 결과표시'!$C$21)&gt;=1),16,0)</f>
        <v>0</v>
      </c>
      <c r="FK319" s="17">
        <f t="shared" si="624"/>
        <v>0</v>
      </c>
      <c r="FO319"/>
      <c r="FY319" s="17">
        <v>0</v>
      </c>
      <c r="FZ319" s="17">
        <v>0</v>
      </c>
      <c r="GA319" s="17">
        <v>0</v>
      </c>
      <c r="GB319" s="17">
        <v>0</v>
      </c>
      <c r="GC319" s="17">
        <v>0</v>
      </c>
      <c r="GD319" s="17">
        <v>0</v>
      </c>
      <c r="GE319" s="17">
        <v>0</v>
      </c>
    </row>
    <row r="320" spans="1:187">
      <c r="A320" s="17" t="str">
        <f t="shared" si="606"/>
        <v>\\\0</v>
      </c>
      <c r="B320" s="17" t="str">
        <f t="shared" si="607"/>
        <v>\\\0</v>
      </c>
      <c r="C320" s="17" t="str">
        <f t="shared" si="608"/>
        <v>\\\0</v>
      </c>
      <c r="D320" s="17" t="str">
        <f t="shared" si="609"/>
        <v>\\\0</v>
      </c>
      <c r="E320" s="17" t="str">
        <f t="shared" si="610"/>
        <v>\\\0</v>
      </c>
      <c r="F320" s="17" t="str">
        <f t="shared" si="611"/>
        <v>\\\0</v>
      </c>
      <c r="G320" s="17" t="str">
        <f t="shared" si="612"/>
        <v>\\\0</v>
      </c>
      <c r="H320" s="17" t="str">
        <f t="shared" si="613"/>
        <v>\\\0</v>
      </c>
      <c r="I320" s="17" t="str">
        <f t="shared" si="614"/>
        <v>\\\0</v>
      </c>
      <c r="J320" s="17" t="str">
        <f t="shared" si="615"/>
        <v>\\\0</v>
      </c>
      <c r="K320" s="17" t="str">
        <f t="shared" si="616"/>
        <v>\\\0</v>
      </c>
      <c r="L320" s="17" t="str">
        <f t="shared" si="617"/>
        <v>\\\0</v>
      </c>
      <c r="M320" s="17" t="str">
        <f t="shared" si="618"/>
        <v>\\\0</v>
      </c>
      <c r="N320" s="17" t="str">
        <f t="shared" si="619"/>
        <v>\\\0</v>
      </c>
      <c r="O320" s="17" t="str">
        <f t="shared" si="620"/>
        <v>\\\0</v>
      </c>
      <c r="P320" s="17" t="str">
        <f t="shared" si="621"/>
        <v>\\\0</v>
      </c>
      <c r="R320" s="17" t="str">
        <f t="shared" si="622"/>
        <v>\\</v>
      </c>
      <c r="S320" s="38"/>
      <c r="T320" s="39"/>
      <c r="U320" s="31"/>
      <c r="V320" s="32"/>
      <c r="W320" s="36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35"/>
      <c r="DS320" s="287"/>
      <c r="DT320" s="36"/>
      <c r="DU320" s="37"/>
      <c r="DV320" s="28">
        <f>IF(AND($S320='자료입력 및 결과표시'!$B$6,COUNTIF($W320:$DR320,'자료입력 및 결과표시'!$C$6)&gt;=1),IF(OR('자료입력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DW320" s="28">
        <f>IF(AND($S320='자료입력 및 결과표시'!$B$7,COUNTIF($W320:$DR320,'자료입력 및 결과표시'!$C$7)&gt;=1),IF(OR('자료입력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DX320" s="28">
        <f>IF(AND($S320='자료입력 및 결과표시'!$B$8,COUNTIF($W320:$DR320,'자료입력 및 결과표시'!$C$8)&gt;=1),IF(OR('자료입력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DY320" s="28">
        <f>IF(AND($S320='자료입력 및 결과표시'!$B$9,COUNTIF($W320:$DR320,'자료입력 및 결과표시'!$C$9)&gt;=1),IF(OR('자료입력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DZ320" s="28">
        <f>IF(AND($S320='자료입력 및 결과표시'!$B$10,COUNTIF($W320:$DR320,'자료입력 및 결과표시'!$C$10)&gt;=1),IF(OR('자료입력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A320" s="28">
        <f>IF(AND($S320='자료입력 및 결과표시'!$B$11,COUNTIF($W320:$DR320,'자료입력 및 결과표시'!$C$11)&gt;=1),IF(OR('자료입력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B320" s="28">
        <f>IF(AND($S320='자료입력 및 결과표시'!$B$12,COUNTIF($W320:$DR320,'자료입력 및 결과표시'!$C$12)&gt;=1),IF(OR('자료입력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C320" s="28">
        <f>IF(AND($S320='자료입력 및 결과표시'!$B$13,COUNTIF($W320:$DR320,'자료입력 및 결과표시'!$C$13)&gt;=1),IF(OR('자료입력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D320" s="28">
        <f>IF(AND($S320='자료입력 및 결과표시'!$B$14,COUNTIF($W320:$DR320,'자료입력 및 결과표시'!$C$14)&gt;=1),IF(OR('자료입력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E320" s="28">
        <f>IF(AND($S320='자료입력 및 결과표시'!$B$15,COUNTIF($W320:$DR320,'자료입력 및 결과표시'!$C$15)&gt;=1),IF(OR('자료입력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F320" s="28">
        <f>IF(AND($S320='자료입력 및 결과표시'!$B$16,COUNTIF($W320:$DR320,'자료입력 및 결과표시'!$C$16)&gt;=1),IF(OR('자료입력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G320" s="28">
        <f>IF(AND($S320='자료입력 및 결과표시'!$B$17,COUNTIF($W320:$DR320,'자료입력 및 결과표시'!$C$17)&gt;=1),IF(OR('자료입력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H320" s="28">
        <f>IF(AND($S320='자료입력 및 결과표시'!$B$18,COUNTIF($W320:$DR320,'자료입력 및 결과표시'!$C$18)&gt;=1),IF(OR('자료입력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I320" s="28">
        <f>IF(AND($S320='자료입력 및 결과표시'!$B$19,COUNTIF($W320:$DR320,'자료입력 및 결과표시'!$C$19)&gt;=1),IF(OR('자료입력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J320" s="28">
        <f>IF(AND($S320='자료입력 및 결과표시'!$B$20,COUNTIF($W320:$DR320,'자료입력 및 결과표시'!$C$20)&gt;=1),IF(OR('자료입력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K320" s="28">
        <f>IF(AND($S320='자료입력 및 결과표시'!$B$21,COUNTIF($W320:$DR320,'자료입력 및 결과표시'!$C$21)&gt;=1),IF(OR('자료입력 및 결과표시'!$B$4+90&gt;=$V320,'자료입력 및 결과표시'!$B$4&lt;$U320),0,IF($V320-'자료입력 및 결과표시'!$B$4-90&gt;='자료입력 및 결과표시'!$E$4,'자료입력 및 결과표시'!$E$4,$V320-'자료입력 및 결과표시'!$B$4-90)),0)</f>
        <v>0</v>
      </c>
      <c r="EL320" s="17">
        <f>IF(AND(S320='자료입력 및 결과표시'!$B$6,COUNTIF('업무중복도(데이터 입력)'!$W320:$DR320,'자료입력 및 결과표시'!$C$6)&gt;=1),1,0)</f>
        <v>0</v>
      </c>
      <c r="EM320" s="17">
        <f>IF(AND(S320='자료입력 및 결과표시'!$B$7,COUNTIF('업무중복도(데이터 입력)'!$W320:$DR320,'자료입력 및 결과표시'!$C$7)&gt;=1),2,0)</f>
        <v>0</v>
      </c>
      <c r="EN320" s="17">
        <f>IF(AND(S320='자료입력 및 결과표시'!$B$8,COUNTIF('업무중복도(데이터 입력)'!$W320:$DR320,'자료입력 및 결과표시'!$C$8)&gt;=1),3,0)</f>
        <v>0</v>
      </c>
      <c r="EO320" s="17">
        <f>IF(AND(S320='자료입력 및 결과표시'!$B$9,COUNTIF('업무중복도(데이터 입력)'!$W320:$DR320,'자료입력 및 결과표시'!$C$9)&gt;=1),4,0)</f>
        <v>0</v>
      </c>
      <c r="EP320" s="17">
        <f>IF(AND(S320='자료입력 및 결과표시'!$B$10,COUNTIF('업무중복도(데이터 입력)'!$W320:$DR320,'자료입력 및 결과표시'!$C$10)&gt;=1),5,0)</f>
        <v>0</v>
      </c>
      <c r="EQ320" s="17">
        <f>IF(AND(S320='자료입력 및 결과표시'!$B$11,COUNTIF('업무중복도(데이터 입력)'!$W320:$DR320,'자료입력 및 결과표시'!$C$11)&gt;=1),6,0)</f>
        <v>0</v>
      </c>
      <c r="ER320" s="17">
        <f>IF(AND(S320='자료입력 및 결과표시'!$B$12,COUNTIF('업무중복도(데이터 입력)'!$W320:$DR320,'자료입력 및 결과표시'!$C$12)&gt;=1),7,0)</f>
        <v>0</v>
      </c>
      <c r="ES320" s="17">
        <f>IF(AND(S320='자료입력 및 결과표시'!$B$13,COUNTIF('업무중복도(데이터 입력)'!$W320:$DR320,'자료입력 및 결과표시'!$C$13)&gt;=1),8,0)</f>
        <v>0</v>
      </c>
      <c r="ET320" s="17">
        <f>IF(AND(S320='자료입력 및 결과표시'!$B$14,COUNTIF('업무중복도(데이터 입력)'!$W320:$DR320,'자료입력 및 결과표시'!$C$14)&gt;=1),9,0)</f>
        <v>0</v>
      </c>
      <c r="EU320" s="17">
        <f>IF(AND(S320='자료입력 및 결과표시'!$B$15,COUNTIF('업무중복도(데이터 입력)'!$W320:$DR320,'자료입력 및 결과표시'!$C$15)&gt;=1),10,0)</f>
        <v>0</v>
      </c>
      <c r="EV320" s="17">
        <f>IF(AND(S320='자료입력 및 결과표시'!$B$16,COUNTIF('업무중복도(데이터 입력)'!$W320:$DR320,'자료입력 및 결과표시'!$C$16)&gt;=1),11,0)</f>
        <v>0</v>
      </c>
      <c r="EW320" s="17">
        <f>IF(AND(S320='자료입력 및 결과표시'!$B$17,COUNTIF('업무중복도(데이터 입력)'!$W320:$DR320,'자료입력 및 결과표시'!$C$17)&gt;=1),12,0)</f>
        <v>0</v>
      </c>
      <c r="EX320" s="17">
        <f>IF(AND(S320='자료입력 및 결과표시'!$B$18,COUNTIF('업무중복도(데이터 입력)'!$W320:$DR320,'자료입력 및 결과표시'!$C$18)&gt;=1),13,0)</f>
        <v>0</v>
      </c>
      <c r="EY320" s="17">
        <f>IF(AND(S320='자료입력 및 결과표시'!$B$19,COUNTIF('업무중복도(데이터 입력)'!$W320:$DR320,'자료입력 및 결과표시'!$C$19)&gt;=1),14,0)</f>
        <v>0</v>
      </c>
      <c r="EZ320" s="17">
        <f>IF(AND(S320='자료입력 및 결과표시'!$B$20,COUNTIF('업무중복도(데이터 입력)'!$W320:$DR320,'자료입력 및 결과표시'!$C$20)&gt;=1),15,0)</f>
        <v>0</v>
      </c>
      <c r="FA320" s="17">
        <f>IF(AND(S320='자료입력 및 결과표시'!$B$21,COUNTIF('업무중복도(데이터 입력)'!$W320:$DR320,'자료입력 및 결과표시'!$C$21)&gt;=1),16,0)</f>
        <v>0</v>
      </c>
      <c r="FK320" s="17">
        <f t="shared" si="624"/>
        <v>0</v>
      </c>
      <c r="FO320"/>
      <c r="FY320" s="17">
        <v>0</v>
      </c>
      <c r="FZ320" s="17">
        <v>0</v>
      </c>
      <c r="GA320" s="17">
        <v>0</v>
      </c>
      <c r="GB320" s="17">
        <v>0</v>
      </c>
      <c r="GC320" s="17">
        <v>0</v>
      </c>
      <c r="GD320" s="17">
        <v>0</v>
      </c>
      <c r="GE320" s="17">
        <v>0</v>
      </c>
    </row>
    <row r="321" spans="1:187">
      <c r="A321" s="17" t="str">
        <f t="shared" si="606"/>
        <v>\\\0</v>
      </c>
      <c r="B321" s="17" t="str">
        <f t="shared" si="607"/>
        <v>\\\0</v>
      </c>
      <c r="C321" s="17" t="str">
        <f t="shared" si="608"/>
        <v>\\\0</v>
      </c>
      <c r="D321" s="17" t="str">
        <f t="shared" si="609"/>
        <v>\\\0</v>
      </c>
      <c r="E321" s="17" t="str">
        <f t="shared" si="610"/>
        <v>\\\0</v>
      </c>
      <c r="F321" s="17" t="str">
        <f t="shared" si="611"/>
        <v>\\\0</v>
      </c>
      <c r="G321" s="17" t="str">
        <f t="shared" si="612"/>
        <v>\\\0</v>
      </c>
      <c r="H321" s="17" t="str">
        <f t="shared" si="613"/>
        <v>\\\0</v>
      </c>
      <c r="I321" s="17" t="str">
        <f t="shared" si="614"/>
        <v>\\\0</v>
      </c>
      <c r="J321" s="17" t="str">
        <f t="shared" si="615"/>
        <v>\\\0</v>
      </c>
      <c r="K321" s="17" t="str">
        <f t="shared" si="616"/>
        <v>\\\0</v>
      </c>
      <c r="L321" s="17" t="str">
        <f t="shared" si="617"/>
        <v>\\\0</v>
      </c>
      <c r="M321" s="17" t="str">
        <f t="shared" si="618"/>
        <v>\\\0</v>
      </c>
      <c r="N321" s="17" t="str">
        <f t="shared" si="619"/>
        <v>\\\0</v>
      </c>
      <c r="O321" s="17" t="str">
        <f t="shared" si="620"/>
        <v>\\\0</v>
      </c>
      <c r="P321" s="17" t="str">
        <f t="shared" si="621"/>
        <v>\\\0</v>
      </c>
      <c r="R321" s="17" t="str">
        <f t="shared" si="622"/>
        <v>\\</v>
      </c>
      <c r="S321" s="38"/>
      <c r="T321" s="39"/>
      <c r="U321" s="31"/>
      <c r="V321" s="32"/>
      <c r="W321" s="36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35"/>
      <c r="DS321" s="287"/>
      <c r="DT321" s="36"/>
      <c r="DU321" s="37"/>
      <c r="DV321" s="28">
        <f>IF(AND($S321='자료입력 및 결과표시'!$B$6,COUNTIF($W321:$DR321,'자료입력 및 결과표시'!$C$6)&gt;=1),IF(OR('자료입력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DW321" s="28">
        <f>IF(AND($S321='자료입력 및 결과표시'!$B$7,COUNTIF($W321:$DR321,'자료입력 및 결과표시'!$C$7)&gt;=1),IF(OR('자료입력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DX321" s="28">
        <f>IF(AND($S321='자료입력 및 결과표시'!$B$8,COUNTIF($W321:$DR321,'자료입력 및 결과표시'!$C$8)&gt;=1),IF(OR('자료입력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DY321" s="28">
        <f>IF(AND($S321='자료입력 및 결과표시'!$B$9,COUNTIF($W321:$DR321,'자료입력 및 결과표시'!$C$9)&gt;=1),IF(OR('자료입력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DZ321" s="28">
        <f>IF(AND($S321='자료입력 및 결과표시'!$B$10,COUNTIF($W321:$DR321,'자료입력 및 결과표시'!$C$10)&gt;=1),IF(OR('자료입력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A321" s="28">
        <f>IF(AND($S321='자료입력 및 결과표시'!$B$11,COUNTIF($W321:$DR321,'자료입력 및 결과표시'!$C$11)&gt;=1),IF(OR('자료입력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B321" s="28">
        <f>IF(AND($S321='자료입력 및 결과표시'!$B$12,COUNTIF($W321:$DR321,'자료입력 및 결과표시'!$C$12)&gt;=1),IF(OR('자료입력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C321" s="28">
        <f>IF(AND($S321='자료입력 및 결과표시'!$B$13,COUNTIF($W321:$DR321,'자료입력 및 결과표시'!$C$13)&gt;=1),IF(OR('자료입력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D321" s="28">
        <f>IF(AND($S321='자료입력 및 결과표시'!$B$14,COUNTIF($W321:$DR321,'자료입력 및 결과표시'!$C$14)&gt;=1),IF(OR('자료입력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E321" s="28">
        <f>IF(AND($S321='자료입력 및 결과표시'!$B$15,COUNTIF($W321:$DR321,'자료입력 및 결과표시'!$C$15)&gt;=1),IF(OR('자료입력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F321" s="28">
        <f>IF(AND($S321='자료입력 및 결과표시'!$B$16,COUNTIF($W321:$DR321,'자료입력 및 결과표시'!$C$16)&gt;=1),IF(OR('자료입력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G321" s="28">
        <f>IF(AND($S321='자료입력 및 결과표시'!$B$17,COUNTIF($W321:$DR321,'자료입력 및 결과표시'!$C$17)&gt;=1),IF(OR('자료입력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H321" s="28">
        <f>IF(AND($S321='자료입력 및 결과표시'!$B$18,COUNTIF($W321:$DR321,'자료입력 및 결과표시'!$C$18)&gt;=1),IF(OR('자료입력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I321" s="28">
        <f>IF(AND($S321='자료입력 및 결과표시'!$B$19,COUNTIF($W321:$DR321,'자료입력 및 결과표시'!$C$19)&gt;=1),IF(OR('자료입력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J321" s="28">
        <f>IF(AND($S321='자료입력 및 결과표시'!$B$20,COUNTIF($W321:$DR321,'자료입력 및 결과표시'!$C$20)&gt;=1),IF(OR('자료입력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K321" s="28">
        <f>IF(AND($S321='자료입력 및 결과표시'!$B$21,COUNTIF($W321:$DR321,'자료입력 및 결과표시'!$C$21)&gt;=1),IF(OR('자료입력 및 결과표시'!$B$4+90&gt;=$V321,'자료입력 및 결과표시'!$B$4&lt;$U321),0,IF($V321-'자료입력 및 결과표시'!$B$4-90&gt;='자료입력 및 결과표시'!$E$4,'자료입력 및 결과표시'!$E$4,$V321-'자료입력 및 결과표시'!$B$4-90)),0)</f>
        <v>0</v>
      </c>
      <c r="EL321" s="17">
        <f>IF(AND(S321='자료입력 및 결과표시'!$B$6,COUNTIF('업무중복도(데이터 입력)'!$W321:$DR321,'자료입력 및 결과표시'!$C$6)&gt;=1),1,0)</f>
        <v>0</v>
      </c>
      <c r="EM321" s="17">
        <f>IF(AND(S321='자료입력 및 결과표시'!$B$7,COUNTIF('업무중복도(데이터 입력)'!$W321:$DR321,'자료입력 및 결과표시'!$C$7)&gt;=1),2,0)</f>
        <v>0</v>
      </c>
      <c r="EN321" s="17">
        <f>IF(AND(S321='자료입력 및 결과표시'!$B$8,COUNTIF('업무중복도(데이터 입력)'!$W321:$DR321,'자료입력 및 결과표시'!$C$8)&gt;=1),3,0)</f>
        <v>0</v>
      </c>
      <c r="EO321" s="17">
        <f>IF(AND(S321='자료입력 및 결과표시'!$B$9,COUNTIF('업무중복도(데이터 입력)'!$W321:$DR321,'자료입력 및 결과표시'!$C$9)&gt;=1),4,0)</f>
        <v>0</v>
      </c>
      <c r="EP321" s="17">
        <f>IF(AND(S321='자료입력 및 결과표시'!$B$10,COUNTIF('업무중복도(데이터 입력)'!$W321:$DR321,'자료입력 및 결과표시'!$C$10)&gt;=1),5,0)</f>
        <v>0</v>
      </c>
      <c r="EQ321" s="17">
        <f>IF(AND(S321='자료입력 및 결과표시'!$B$11,COUNTIF('업무중복도(데이터 입력)'!$W321:$DR321,'자료입력 및 결과표시'!$C$11)&gt;=1),6,0)</f>
        <v>0</v>
      </c>
      <c r="ER321" s="17">
        <f>IF(AND(S321='자료입력 및 결과표시'!$B$12,COUNTIF('업무중복도(데이터 입력)'!$W321:$DR321,'자료입력 및 결과표시'!$C$12)&gt;=1),7,0)</f>
        <v>0</v>
      </c>
      <c r="ES321" s="17">
        <f>IF(AND(S321='자료입력 및 결과표시'!$B$13,COUNTIF('업무중복도(데이터 입력)'!$W321:$DR321,'자료입력 및 결과표시'!$C$13)&gt;=1),8,0)</f>
        <v>0</v>
      </c>
      <c r="ET321" s="17">
        <f>IF(AND(S321='자료입력 및 결과표시'!$B$14,COUNTIF('업무중복도(데이터 입력)'!$W321:$DR321,'자료입력 및 결과표시'!$C$14)&gt;=1),9,0)</f>
        <v>0</v>
      </c>
      <c r="EU321" s="17">
        <f>IF(AND(S321='자료입력 및 결과표시'!$B$15,COUNTIF('업무중복도(데이터 입력)'!$W321:$DR321,'자료입력 및 결과표시'!$C$15)&gt;=1),10,0)</f>
        <v>0</v>
      </c>
      <c r="EV321" s="17">
        <f>IF(AND(S321='자료입력 및 결과표시'!$B$16,COUNTIF('업무중복도(데이터 입력)'!$W321:$DR321,'자료입력 및 결과표시'!$C$16)&gt;=1),11,0)</f>
        <v>0</v>
      </c>
      <c r="EW321" s="17">
        <f>IF(AND(S321='자료입력 및 결과표시'!$B$17,COUNTIF('업무중복도(데이터 입력)'!$W321:$DR321,'자료입력 및 결과표시'!$C$17)&gt;=1),12,0)</f>
        <v>0</v>
      </c>
      <c r="EX321" s="17">
        <f>IF(AND(S321='자료입력 및 결과표시'!$B$18,COUNTIF('업무중복도(데이터 입력)'!$W321:$DR321,'자료입력 및 결과표시'!$C$18)&gt;=1),13,0)</f>
        <v>0</v>
      </c>
      <c r="EY321" s="17">
        <f>IF(AND(S321='자료입력 및 결과표시'!$B$19,COUNTIF('업무중복도(데이터 입력)'!$W321:$DR321,'자료입력 및 결과표시'!$C$19)&gt;=1),14,0)</f>
        <v>0</v>
      </c>
      <c r="EZ321" s="17">
        <f>IF(AND(S321='자료입력 및 결과표시'!$B$20,COUNTIF('업무중복도(데이터 입력)'!$W321:$DR321,'자료입력 및 결과표시'!$C$20)&gt;=1),15,0)</f>
        <v>0</v>
      </c>
      <c r="FA321" s="17">
        <f>IF(AND(S321='자료입력 및 결과표시'!$B$21,COUNTIF('업무중복도(데이터 입력)'!$W321:$DR321,'자료입력 및 결과표시'!$C$21)&gt;=1),16,0)</f>
        <v>0</v>
      </c>
      <c r="FK321" s="17">
        <f t="shared" si="624"/>
        <v>0</v>
      </c>
      <c r="FO321"/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</row>
    <row r="322" spans="1:187">
      <c r="A322" s="17" t="str">
        <f t="shared" si="606"/>
        <v>\\\0</v>
      </c>
      <c r="B322" s="17" t="str">
        <f t="shared" si="607"/>
        <v>\\\0</v>
      </c>
      <c r="C322" s="17" t="str">
        <f t="shared" si="608"/>
        <v>\\\0</v>
      </c>
      <c r="D322" s="17" t="str">
        <f t="shared" si="609"/>
        <v>\\\0</v>
      </c>
      <c r="E322" s="17" t="str">
        <f t="shared" si="610"/>
        <v>\\\0</v>
      </c>
      <c r="F322" s="17" t="str">
        <f t="shared" si="611"/>
        <v>\\\0</v>
      </c>
      <c r="G322" s="17" t="str">
        <f t="shared" si="612"/>
        <v>\\\0</v>
      </c>
      <c r="H322" s="17" t="str">
        <f t="shared" si="613"/>
        <v>\\\0</v>
      </c>
      <c r="I322" s="17" t="str">
        <f t="shared" si="614"/>
        <v>\\\0</v>
      </c>
      <c r="J322" s="17" t="str">
        <f t="shared" si="615"/>
        <v>\\\0</v>
      </c>
      <c r="K322" s="17" t="str">
        <f t="shared" si="616"/>
        <v>\\\0</v>
      </c>
      <c r="L322" s="17" t="str">
        <f t="shared" si="617"/>
        <v>\\\0</v>
      </c>
      <c r="M322" s="17" t="str">
        <f t="shared" si="618"/>
        <v>\\\0</v>
      </c>
      <c r="N322" s="17" t="str">
        <f t="shared" si="619"/>
        <v>\\\0</v>
      </c>
      <c r="O322" s="17" t="str">
        <f t="shared" si="620"/>
        <v>\\\0</v>
      </c>
      <c r="P322" s="17" t="str">
        <f t="shared" si="621"/>
        <v>\\\0</v>
      </c>
      <c r="R322" s="17" t="str">
        <f t="shared" si="622"/>
        <v>\\</v>
      </c>
      <c r="S322" s="38"/>
      <c r="T322" s="39"/>
      <c r="U322" s="31"/>
      <c r="V322" s="32"/>
      <c r="W322" s="36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35"/>
      <c r="DS322" s="287"/>
      <c r="DT322" s="36"/>
      <c r="DU322" s="37"/>
      <c r="DV322" s="28">
        <f>IF(AND($S322='자료입력 및 결과표시'!$B$6,COUNTIF($W322:$DR322,'자료입력 및 결과표시'!$C$6)&gt;=1),IF(OR('자료입력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DW322" s="28">
        <f>IF(AND($S322='자료입력 및 결과표시'!$B$7,COUNTIF($W322:$DR322,'자료입력 및 결과표시'!$C$7)&gt;=1),IF(OR('자료입력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DX322" s="28">
        <f>IF(AND($S322='자료입력 및 결과표시'!$B$8,COUNTIF($W322:$DR322,'자료입력 및 결과표시'!$C$8)&gt;=1),IF(OR('자료입력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DY322" s="28">
        <f>IF(AND($S322='자료입력 및 결과표시'!$B$9,COUNTIF($W322:$DR322,'자료입력 및 결과표시'!$C$9)&gt;=1),IF(OR('자료입력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DZ322" s="28">
        <f>IF(AND($S322='자료입력 및 결과표시'!$B$10,COUNTIF($W322:$DR322,'자료입력 및 결과표시'!$C$10)&gt;=1),IF(OR('자료입력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A322" s="28">
        <f>IF(AND($S322='자료입력 및 결과표시'!$B$11,COUNTIF($W322:$DR322,'자료입력 및 결과표시'!$C$11)&gt;=1),IF(OR('자료입력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B322" s="28">
        <f>IF(AND($S322='자료입력 및 결과표시'!$B$12,COUNTIF($W322:$DR322,'자료입력 및 결과표시'!$C$12)&gt;=1),IF(OR('자료입력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C322" s="28">
        <f>IF(AND($S322='자료입력 및 결과표시'!$B$13,COUNTIF($W322:$DR322,'자료입력 및 결과표시'!$C$13)&gt;=1),IF(OR('자료입력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D322" s="28">
        <f>IF(AND($S322='자료입력 및 결과표시'!$B$14,COUNTIF($W322:$DR322,'자료입력 및 결과표시'!$C$14)&gt;=1),IF(OR('자료입력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E322" s="28">
        <f>IF(AND($S322='자료입력 및 결과표시'!$B$15,COUNTIF($W322:$DR322,'자료입력 및 결과표시'!$C$15)&gt;=1),IF(OR('자료입력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F322" s="28">
        <f>IF(AND($S322='자료입력 및 결과표시'!$B$16,COUNTIF($W322:$DR322,'자료입력 및 결과표시'!$C$16)&gt;=1),IF(OR('자료입력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G322" s="28">
        <f>IF(AND($S322='자료입력 및 결과표시'!$B$17,COUNTIF($W322:$DR322,'자료입력 및 결과표시'!$C$17)&gt;=1),IF(OR('자료입력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H322" s="28">
        <f>IF(AND($S322='자료입력 및 결과표시'!$B$18,COUNTIF($W322:$DR322,'자료입력 및 결과표시'!$C$18)&gt;=1),IF(OR('자료입력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I322" s="28">
        <f>IF(AND($S322='자료입력 및 결과표시'!$B$19,COUNTIF($W322:$DR322,'자료입력 및 결과표시'!$C$19)&gt;=1),IF(OR('자료입력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J322" s="28">
        <f>IF(AND($S322='자료입력 및 결과표시'!$B$20,COUNTIF($W322:$DR322,'자료입력 및 결과표시'!$C$20)&gt;=1),IF(OR('자료입력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K322" s="28">
        <f>IF(AND($S322='자료입력 및 결과표시'!$B$21,COUNTIF($W322:$DR322,'자료입력 및 결과표시'!$C$21)&gt;=1),IF(OR('자료입력 및 결과표시'!$B$4+90&gt;=$V322,'자료입력 및 결과표시'!$B$4&lt;$U322),0,IF($V322-'자료입력 및 결과표시'!$B$4-90&gt;='자료입력 및 결과표시'!$E$4,'자료입력 및 결과표시'!$E$4,$V322-'자료입력 및 결과표시'!$B$4-90)),0)</f>
        <v>0</v>
      </c>
      <c r="EL322" s="17">
        <f>IF(AND(S322='자료입력 및 결과표시'!$B$6,COUNTIF('업무중복도(데이터 입력)'!$W322:$DR322,'자료입력 및 결과표시'!$C$6)&gt;=1),1,0)</f>
        <v>0</v>
      </c>
      <c r="EM322" s="17">
        <f>IF(AND(S322='자료입력 및 결과표시'!$B$7,COUNTIF('업무중복도(데이터 입력)'!$W322:$DR322,'자료입력 및 결과표시'!$C$7)&gt;=1),2,0)</f>
        <v>0</v>
      </c>
      <c r="EN322" s="17">
        <f>IF(AND(S322='자료입력 및 결과표시'!$B$8,COUNTIF('업무중복도(데이터 입력)'!$W322:$DR322,'자료입력 및 결과표시'!$C$8)&gt;=1),3,0)</f>
        <v>0</v>
      </c>
      <c r="EO322" s="17">
        <f>IF(AND(S322='자료입력 및 결과표시'!$B$9,COUNTIF('업무중복도(데이터 입력)'!$W322:$DR322,'자료입력 및 결과표시'!$C$9)&gt;=1),4,0)</f>
        <v>0</v>
      </c>
      <c r="EP322" s="17">
        <f>IF(AND(S322='자료입력 및 결과표시'!$B$10,COUNTIF('업무중복도(데이터 입력)'!$W322:$DR322,'자료입력 및 결과표시'!$C$10)&gt;=1),5,0)</f>
        <v>0</v>
      </c>
      <c r="EQ322" s="17">
        <f>IF(AND(S322='자료입력 및 결과표시'!$B$11,COUNTIF('업무중복도(데이터 입력)'!$W322:$DR322,'자료입력 및 결과표시'!$C$11)&gt;=1),6,0)</f>
        <v>0</v>
      </c>
      <c r="ER322" s="17">
        <f>IF(AND(S322='자료입력 및 결과표시'!$B$12,COUNTIF('업무중복도(데이터 입력)'!$W322:$DR322,'자료입력 및 결과표시'!$C$12)&gt;=1),7,0)</f>
        <v>0</v>
      </c>
      <c r="ES322" s="17">
        <f>IF(AND(S322='자료입력 및 결과표시'!$B$13,COUNTIF('업무중복도(데이터 입력)'!$W322:$DR322,'자료입력 및 결과표시'!$C$13)&gt;=1),8,0)</f>
        <v>0</v>
      </c>
      <c r="ET322" s="17">
        <f>IF(AND(S322='자료입력 및 결과표시'!$B$14,COUNTIF('업무중복도(데이터 입력)'!$W322:$DR322,'자료입력 및 결과표시'!$C$14)&gt;=1),9,0)</f>
        <v>0</v>
      </c>
      <c r="EU322" s="17">
        <f>IF(AND(S322='자료입력 및 결과표시'!$B$15,COUNTIF('업무중복도(데이터 입력)'!$W322:$DR322,'자료입력 및 결과표시'!$C$15)&gt;=1),10,0)</f>
        <v>0</v>
      </c>
      <c r="EV322" s="17">
        <f>IF(AND(S322='자료입력 및 결과표시'!$B$16,COUNTIF('업무중복도(데이터 입력)'!$W322:$DR322,'자료입력 및 결과표시'!$C$16)&gt;=1),11,0)</f>
        <v>0</v>
      </c>
      <c r="EW322" s="17">
        <f>IF(AND(S322='자료입력 및 결과표시'!$B$17,COUNTIF('업무중복도(데이터 입력)'!$W322:$DR322,'자료입력 및 결과표시'!$C$17)&gt;=1),12,0)</f>
        <v>0</v>
      </c>
      <c r="EX322" s="17">
        <f>IF(AND(S322='자료입력 및 결과표시'!$B$18,COUNTIF('업무중복도(데이터 입력)'!$W322:$DR322,'자료입력 및 결과표시'!$C$18)&gt;=1),13,0)</f>
        <v>0</v>
      </c>
      <c r="EY322" s="17">
        <f>IF(AND(S322='자료입력 및 결과표시'!$B$19,COUNTIF('업무중복도(데이터 입력)'!$W322:$DR322,'자료입력 및 결과표시'!$C$19)&gt;=1),14,0)</f>
        <v>0</v>
      </c>
      <c r="EZ322" s="17">
        <f>IF(AND(S322='자료입력 및 결과표시'!$B$20,COUNTIF('업무중복도(데이터 입력)'!$W322:$DR322,'자료입력 및 결과표시'!$C$20)&gt;=1),15,0)</f>
        <v>0</v>
      </c>
      <c r="FA322" s="17">
        <f>IF(AND(S322='자료입력 및 결과표시'!$B$21,COUNTIF('업무중복도(데이터 입력)'!$W322:$DR322,'자료입력 및 결과표시'!$C$21)&gt;=1),16,0)</f>
        <v>0</v>
      </c>
      <c r="FK322" s="17">
        <f t="shared" si="624"/>
        <v>0</v>
      </c>
      <c r="FO322"/>
      <c r="GC322" s="17">
        <v>0</v>
      </c>
      <c r="GD322" s="17">
        <v>0</v>
      </c>
      <c r="GE322" s="17">
        <v>0</v>
      </c>
    </row>
    <row r="323" spans="1:187">
      <c r="A323" s="17" t="str">
        <f t="shared" si="606"/>
        <v>\\\0</v>
      </c>
      <c r="B323" s="17" t="str">
        <f t="shared" si="607"/>
        <v>\\\0</v>
      </c>
      <c r="C323" s="17" t="str">
        <f t="shared" si="608"/>
        <v>\\\0</v>
      </c>
      <c r="D323" s="17" t="str">
        <f t="shared" si="609"/>
        <v>\\\0</v>
      </c>
      <c r="E323" s="17" t="str">
        <f t="shared" si="610"/>
        <v>\\\0</v>
      </c>
      <c r="F323" s="17" t="str">
        <f t="shared" si="611"/>
        <v>\\\0</v>
      </c>
      <c r="G323" s="17" t="str">
        <f t="shared" si="612"/>
        <v>\\\0</v>
      </c>
      <c r="H323" s="17" t="str">
        <f t="shared" si="613"/>
        <v>\\\0</v>
      </c>
      <c r="I323" s="17" t="str">
        <f t="shared" si="614"/>
        <v>\\\0</v>
      </c>
      <c r="J323" s="17" t="str">
        <f t="shared" si="615"/>
        <v>\\\0</v>
      </c>
      <c r="K323" s="17" t="str">
        <f t="shared" si="616"/>
        <v>\\\0</v>
      </c>
      <c r="L323" s="17" t="str">
        <f t="shared" si="617"/>
        <v>\\\0</v>
      </c>
      <c r="M323" s="17" t="str">
        <f t="shared" si="618"/>
        <v>\\\0</v>
      </c>
      <c r="N323" s="17" t="str">
        <f t="shared" si="619"/>
        <v>\\\0</v>
      </c>
      <c r="O323" s="17" t="str">
        <f t="shared" si="620"/>
        <v>\\\0</v>
      </c>
      <c r="P323" s="17" t="str">
        <f t="shared" si="621"/>
        <v>\\\0</v>
      </c>
      <c r="R323" s="17" t="str">
        <f t="shared" si="622"/>
        <v>\\</v>
      </c>
      <c r="S323" s="38"/>
      <c r="T323" s="39"/>
      <c r="U323" s="31"/>
      <c r="V323" s="32"/>
      <c r="W323" s="36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35"/>
      <c r="DS323" s="287"/>
      <c r="DT323" s="36"/>
      <c r="DU323" s="37"/>
      <c r="DV323" s="28">
        <f>IF(AND($S323='자료입력 및 결과표시'!$B$6,COUNTIF($W323:$DR323,'자료입력 및 결과표시'!$C$6)&gt;=1),IF(OR('자료입력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DW323" s="28">
        <f>IF(AND($S323='자료입력 및 결과표시'!$B$7,COUNTIF($W323:$DR323,'자료입력 및 결과표시'!$C$7)&gt;=1),IF(OR('자료입력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DX323" s="28">
        <f>IF(AND($S323='자료입력 및 결과표시'!$B$8,COUNTIF($W323:$DR323,'자료입력 및 결과표시'!$C$8)&gt;=1),IF(OR('자료입력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DY323" s="28">
        <f>IF(AND($S323='자료입력 및 결과표시'!$B$9,COUNTIF($W323:$DR323,'자료입력 및 결과표시'!$C$9)&gt;=1),IF(OR('자료입력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DZ323" s="28">
        <f>IF(AND($S323='자료입력 및 결과표시'!$B$10,COUNTIF($W323:$DR323,'자료입력 및 결과표시'!$C$10)&gt;=1),IF(OR('자료입력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A323" s="28">
        <f>IF(AND($S323='자료입력 및 결과표시'!$B$11,COUNTIF($W323:$DR323,'자료입력 및 결과표시'!$C$11)&gt;=1),IF(OR('자료입력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B323" s="28">
        <f>IF(AND($S323='자료입력 및 결과표시'!$B$12,COUNTIF($W323:$DR323,'자료입력 및 결과표시'!$C$12)&gt;=1),IF(OR('자료입력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C323" s="28">
        <f>IF(AND($S323='자료입력 및 결과표시'!$B$13,COUNTIF($W323:$DR323,'자료입력 및 결과표시'!$C$13)&gt;=1),IF(OR('자료입력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D323" s="28">
        <f>IF(AND($S323='자료입력 및 결과표시'!$B$14,COUNTIF($W323:$DR323,'자료입력 및 결과표시'!$C$14)&gt;=1),IF(OR('자료입력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E323" s="28">
        <f>IF(AND($S323='자료입력 및 결과표시'!$B$15,COUNTIF($W323:$DR323,'자료입력 및 결과표시'!$C$15)&gt;=1),IF(OR('자료입력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F323" s="28">
        <f>IF(AND($S323='자료입력 및 결과표시'!$B$16,COUNTIF($W323:$DR323,'자료입력 및 결과표시'!$C$16)&gt;=1),IF(OR('자료입력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G323" s="28">
        <f>IF(AND($S323='자료입력 및 결과표시'!$B$17,COUNTIF($W323:$DR323,'자료입력 및 결과표시'!$C$17)&gt;=1),IF(OR('자료입력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H323" s="28">
        <f>IF(AND($S323='자료입력 및 결과표시'!$B$18,COUNTIF($W323:$DR323,'자료입력 및 결과표시'!$C$18)&gt;=1),IF(OR('자료입력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I323" s="28">
        <f>IF(AND($S323='자료입력 및 결과표시'!$B$19,COUNTIF($W323:$DR323,'자료입력 및 결과표시'!$C$19)&gt;=1),IF(OR('자료입력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J323" s="28">
        <f>IF(AND($S323='자료입력 및 결과표시'!$B$20,COUNTIF($W323:$DR323,'자료입력 및 결과표시'!$C$20)&gt;=1),IF(OR('자료입력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K323" s="28">
        <f>IF(AND($S323='자료입력 및 결과표시'!$B$21,COUNTIF($W323:$DR323,'자료입력 및 결과표시'!$C$21)&gt;=1),IF(OR('자료입력 및 결과표시'!$B$4+90&gt;=$V323,'자료입력 및 결과표시'!$B$4&lt;$U323),0,IF($V323-'자료입력 및 결과표시'!$B$4-90&gt;='자료입력 및 결과표시'!$E$4,'자료입력 및 결과표시'!$E$4,$V323-'자료입력 및 결과표시'!$B$4-90)),0)</f>
        <v>0</v>
      </c>
      <c r="EL323" s="17">
        <f>IF(AND(S323='자료입력 및 결과표시'!$B$6,COUNTIF('업무중복도(데이터 입력)'!$W323:$DR323,'자료입력 및 결과표시'!$C$6)&gt;=1),1,0)</f>
        <v>0</v>
      </c>
      <c r="EM323" s="17">
        <f>IF(AND(S323='자료입력 및 결과표시'!$B$7,COUNTIF('업무중복도(데이터 입력)'!$W323:$DR323,'자료입력 및 결과표시'!$C$7)&gt;=1),2,0)</f>
        <v>0</v>
      </c>
      <c r="EN323" s="17">
        <f>IF(AND(S323='자료입력 및 결과표시'!$B$8,COUNTIF('업무중복도(데이터 입력)'!$W323:$DR323,'자료입력 및 결과표시'!$C$8)&gt;=1),3,0)</f>
        <v>0</v>
      </c>
      <c r="EO323" s="17">
        <f>IF(AND(S323='자료입력 및 결과표시'!$B$9,COUNTIF('업무중복도(데이터 입력)'!$W323:$DR323,'자료입력 및 결과표시'!$C$9)&gt;=1),4,0)</f>
        <v>0</v>
      </c>
      <c r="EP323" s="17">
        <f>IF(AND(S323='자료입력 및 결과표시'!$B$10,COUNTIF('업무중복도(데이터 입력)'!$W323:$DR323,'자료입력 및 결과표시'!$C$10)&gt;=1),5,0)</f>
        <v>0</v>
      </c>
      <c r="EQ323" s="17">
        <f>IF(AND(S323='자료입력 및 결과표시'!$B$11,COUNTIF('업무중복도(데이터 입력)'!$W323:$DR323,'자료입력 및 결과표시'!$C$11)&gt;=1),6,0)</f>
        <v>0</v>
      </c>
      <c r="ER323" s="17">
        <f>IF(AND(S323='자료입력 및 결과표시'!$B$12,COUNTIF('업무중복도(데이터 입력)'!$W323:$DR323,'자료입력 및 결과표시'!$C$12)&gt;=1),7,0)</f>
        <v>0</v>
      </c>
      <c r="ES323" s="17">
        <f>IF(AND(S323='자료입력 및 결과표시'!$B$13,COUNTIF('업무중복도(데이터 입력)'!$W323:$DR323,'자료입력 및 결과표시'!$C$13)&gt;=1),8,0)</f>
        <v>0</v>
      </c>
      <c r="ET323" s="17">
        <f>IF(AND(S323='자료입력 및 결과표시'!$B$14,COUNTIF('업무중복도(데이터 입력)'!$W323:$DR323,'자료입력 및 결과표시'!$C$14)&gt;=1),9,0)</f>
        <v>0</v>
      </c>
      <c r="EU323" s="17">
        <f>IF(AND(S323='자료입력 및 결과표시'!$B$15,COUNTIF('업무중복도(데이터 입력)'!$W323:$DR323,'자료입력 및 결과표시'!$C$15)&gt;=1),10,0)</f>
        <v>0</v>
      </c>
      <c r="EV323" s="17">
        <f>IF(AND(S323='자료입력 및 결과표시'!$B$16,COUNTIF('업무중복도(데이터 입력)'!$W323:$DR323,'자료입력 및 결과표시'!$C$16)&gt;=1),11,0)</f>
        <v>0</v>
      </c>
      <c r="EW323" s="17">
        <f>IF(AND(S323='자료입력 및 결과표시'!$B$17,COUNTIF('업무중복도(데이터 입력)'!$W323:$DR323,'자료입력 및 결과표시'!$C$17)&gt;=1),12,0)</f>
        <v>0</v>
      </c>
      <c r="EX323" s="17">
        <f>IF(AND(S323='자료입력 및 결과표시'!$B$18,COUNTIF('업무중복도(데이터 입력)'!$W323:$DR323,'자료입력 및 결과표시'!$C$18)&gt;=1),13,0)</f>
        <v>0</v>
      </c>
      <c r="EY323" s="17">
        <f>IF(AND(S323='자료입력 및 결과표시'!$B$19,COUNTIF('업무중복도(데이터 입력)'!$W323:$DR323,'자료입력 및 결과표시'!$C$19)&gt;=1),14,0)</f>
        <v>0</v>
      </c>
      <c r="EZ323" s="17">
        <f>IF(AND(S323='자료입력 및 결과표시'!$B$20,COUNTIF('업무중복도(데이터 입력)'!$W323:$DR323,'자료입력 및 결과표시'!$C$20)&gt;=1),15,0)</f>
        <v>0</v>
      </c>
      <c r="FA323" s="17">
        <f>IF(AND(S323='자료입력 및 결과표시'!$B$21,COUNTIF('업무중복도(데이터 입력)'!$W323:$DR323,'자료입력 및 결과표시'!$C$21)&gt;=1),16,0)</f>
        <v>0</v>
      </c>
      <c r="FK323" s="17">
        <f t="shared" si="624"/>
        <v>0</v>
      </c>
      <c r="FO323"/>
      <c r="GC323" s="17">
        <v>0</v>
      </c>
      <c r="GD323" s="17">
        <v>0</v>
      </c>
      <c r="GE323" s="17">
        <v>0</v>
      </c>
    </row>
    <row r="324" spans="1:187">
      <c r="A324" s="17" t="str">
        <f t="shared" ref="A324:A387" si="726">$S324&amp;"\"&amp;$DT324&amp;"\"&amp;$DU324&amp;"\"&amp;EL324</f>
        <v>\\\0</v>
      </c>
      <c r="B324" s="17" t="str">
        <f t="shared" ref="B324:B387" si="727">$S324&amp;"\"&amp;$DT324&amp;"\"&amp;$DU324&amp;"\"&amp;EM324</f>
        <v>\\\0</v>
      </c>
      <c r="C324" s="17" t="str">
        <f t="shared" ref="C324:C387" si="728">$S324&amp;"\"&amp;$DT324&amp;"\"&amp;$DU324&amp;"\"&amp;EN324</f>
        <v>\\\0</v>
      </c>
      <c r="D324" s="17" t="str">
        <f t="shared" ref="D324:D387" si="729">$S324&amp;"\"&amp;$DT324&amp;"\"&amp;$DU324&amp;"\"&amp;EO324</f>
        <v>\\\0</v>
      </c>
      <c r="E324" s="17" t="str">
        <f t="shared" ref="E324:E387" si="730">$S324&amp;"\"&amp;$DT324&amp;"\"&amp;$DU324&amp;"\"&amp;EP324</f>
        <v>\\\0</v>
      </c>
      <c r="F324" s="17" t="str">
        <f t="shared" ref="F324:F387" si="731">$S324&amp;"\"&amp;$DT324&amp;"\"&amp;$DU324&amp;"\"&amp;EQ324</f>
        <v>\\\0</v>
      </c>
      <c r="G324" s="17" t="str">
        <f t="shared" ref="G324:G387" si="732">$S324&amp;"\"&amp;$DT324&amp;"\"&amp;$DU324&amp;"\"&amp;ER324</f>
        <v>\\\0</v>
      </c>
      <c r="H324" s="17" t="str">
        <f t="shared" ref="H324:H387" si="733">$S324&amp;"\"&amp;$DT324&amp;"\"&amp;$DU324&amp;"\"&amp;ES324</f>
        <v>\\\0</v>
      </c>
      <c r="I324" s="17" t="str">
        <f t="shared" ref="I324:I387" si="734">$S324&amp;"\"&amp;$DT324&amp;"\"&amp;$DU324&amp;"\"&amp;ET324</f>
        <v>\\\0</v>
      </c>
      <c r="J324" s="17" t="str">
        <f t="shared" ref="J324:J387" si="735">$S324&amp;"\"&amp;$DT324&amp;"\"&amp;$DU324&amp;"\"&amp;EU324</f>
        <v>\\\0</v>
      </c>
      <c r="K324" s="17" t="str">
        <f t="shared" ref="K324:K387" si="736">$S324&amp;"\"&amp;$DT324&amp;"\"&amp;$DU324&amp;"\"&amp;EV324</f>
        <v>\\\0</v>
      </c>
      <c r="L324" s="17" t="str">
        <f t="shared" ref="L324:L387" si="737">$S324&amp;"\"&amp;$DT324&amp;"\"&amp;$DU324&amp;"\"&amp;EW324</f>
        <v>\\\0</v>
      </c>
      <c r="M324" s="17" t="str">
        <f t="shared" ref="M324:M387" si="738">$S324&amp;"\"&amp;$DT324&amp;"\"&amp;$DU324&amp;"\"&amp;EX324</f>
        <v>\\\0</v>
      </c>
      <c r="N324" s="17" t="str">
        <f t="shared" ref="N324:N387" si="739">$S324&amp;"\"&amp;$DT324&amp;"\"&amp;$DU324&amp;"\"&amp;EY324</f>
        <v>\\\0</v>
      </c>
      <c r="O324" s="17" t="str">
        <f t="shared" ref="O324:O387" si="740">$S324&amp;"\"&amp;$DT324&amp;"\"&amp;$DU324&amp;"\"&amp;EZ324</f>
        <v>\\\0</v>
      </c>
      <c r="P324" s="17" t="str">
        <f t="shared" ref="P324:P387" si="741">$S324&amp;"\"&amp;$DT324&amp;"\"&amp;$DU324&amp;"\"&amp;FA324</f>
        <v>\\\0</v>
      </c>
      <c r="R324" s="17" t="str">
        <f t="shared" ref="R324:R387" si="742">S324&amp;"\"&amp;DT324&amp;"\"&amp;DU324</f>
        <v>\\</v>
      </c>
      <c r="S324" s="38"/>
      <c r="T324" s="39"/>
      <c r="U324" s="31"/>
      <c r="V324" s="32"/>
      <c r="W324" s="36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35"/>
      <c r="DS324" s="287"/>
      <c r="DT324" s="36"/>
      <c r="DU324" s="37"/>
      <c r="DV324" s="28">
        <f>IF(AND($S324='자료입력 및 결과표시'!$B$6,COUNTIF($W324:$DR324,'자료입력 및 결과표시'!$C$6)&gt;=1),IF(OR('자료입력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DW324" s="28">
        <f>IF(AND($S324='자료입력 및 결과표시'!$B$7,COUNTIF($W324:$DR324,'자료입력 및 결과표시'!$C$7)&gt;=1),IF(OR('자료입력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DX324" s="28">
        <f>IF(AND($S324='자료입력 및 결과표시'!$B$8,COUNTIF($W324:$DR324,'자료입력 및 결과표시'!$C$8)&gt;=1),IF(OR('자료입력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DY324" s="28">
        <f>IF(AND($S324='자료입력 및 결과표시'!$B$9,COUNTIF($W324:$DR324,'자료입력 및 결과표시'!$C$9)&gt;=1),IF(OR('자료입력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DZ324" s="28">
        <f>IF(AND($S324='자료입력 및 결과표시'!$B$10,COUNTIF($W324:$DR324,'자료입력 및 결과표시'!$C$10)&gt;=1),IF(OR('자료입력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A324" s="28">
        <f>IF(AND($S324='자료입력 및 결과표시'!$B$11,COUNTIF($W324:$DR324,'자료입력 및 결과표시'!$C$11)&gt;=1),IF(OR('자료입력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B324" s="28">
        <f>IF(AND($S324='자료입력 및 결과표시'!$B$12,COUNTIF($W324:$DR324,'자료입력 및 결과표시'!$C$12)&gt;=1),IF(OR('자료입력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C324" s="28">
        <f>IF(AND($S324='자료입력 및 결과표시'!$B$13,COUNTIF($W324:$DR324,'자료입력 및 결과표시'!$C$13)&gt;=1),IF(OR('자료입력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D324" s="28">
        <f>IF(AND($S324='자료입력 및 결과표시'!$B$14,COUNTIF($W324:$DR324,'자료입력 및 결과표시'!$C$14)&gt;=1),IF(OR('자료입력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E324" s="28">
        <f>IF(AND($S324='자료입력 및 결과표시'!$B$15,COUNTIF($W324:$DR324,'자료입력 및 결과표시'!$C$15)&gt;=1),IF(OR('자료입력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F324" s="28">
        <f>IF(AND($S324='자료입력 및 결과표시'!$B$16,COUNTIF($W324:$DR324,'자료입력 및 결과표시'!$C$16)&gt;=1),IF(OR('자료입력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G324" s="28">
        <f>IF(AND($S324='자료입력 및 결과표시'!$B$17,COUNTIF($W324:$DR324,'자료입력 및 결과표시'!$C$17)&gt;=1),IF(OR('자료입력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H324" s="28">
        <f>IF(AND($S324='자료입력 및 결과표시'!$B$18,COUNTIF($W324:$DR324,'자료입력 및 결과표시'!$C$18)&gt;=1),IF(OR('자료입력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I324" s="28">
        <f>IF(AND($S324='자료입력 및 결과표시'!$B$19,COUNTIF($W324:$DR324,'자료입력 및 결과표시'!$C$19)&gt;=1),IF(OR('자료입력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J324" s="28">
        <f>IF(AND($S324='자료입력 및 결과표시'!$B$20,COUNTIF($W324:$DR324,'자료입력 및 결과표시'!$C$20)&gt;=1),IF(OR('자료입력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K324" s="28">
        <f>IF(AND($S324='자료입력 및 결과표시'!$B$21,COUNTIF($W324:$DR324,'자료입력 및 결과표시'!$C$21)&gt;=1),IF(OR('자료입력 및 결과표시'!$B$4+90&gt;=$V324,'자료입력 및 결과표시'!$B$4&lt;$U324),0,IF($V324-'자료입력 및 결과표시'!$B$4-90&gt;='자료입력 및 결과표시'!$E$4,'자료입력 및 결과표시'!$E$4,$V324-'자료입력 및 결과표시'!$B$4-90)),0)</f>
        <v>0</v>
      </c>
      <c r="EL324" s="17">
        <f>IF(AND(S324='자료입력 및 결과표시'!$B$6,COUNTIF('업무중복도(데이터 입력)'!$W324:$DR324,'자료입력 및 결과표시'!$C$6)&gt;=1),1,0)</f>
        <v>0</v>
      </c>
      <c r="EM324" s="17">
        <f>IF(AND(S324='자료입력 및 결과표시'!$B$7,COUNTIF('업무중복도(데이터 입력)'!$W324:$DR324,'자료입력 및 결과표시'!$C$7)&gt;=1),2,0)</f>
        <v>0</v>
      </c>
      <c r="EN324" s="17">
        <f>IF(AND(S324='자료입력 및 결과표시'!$B$8,COUNTIF('업무중복도(데이터 입력)'!$W324:$DR324,'자료입력 및 결과표시'!$C$8)&gt;=1),3,0)</f>
        <v>0</v>
      </c>
      <c r="EO324" s="17">
        <f>IF(AND(S324='자료입력 및 결과표시'!$B$9,COUNTIF('업무중복도(데이터 입력)'!$W324:$DR324,'자료입력 및 결과표시'!$C$9)&gt;=1),4,0)</f>
        <v>0</v>
      </c>
      <c r="EP324" s="17">
        <f>IF(AND(S324='자료입력 및 결과표시'!$B$10,COUNTIF('업무중복도(데이터 입력)'!$W324:$DR324,'자료입력 및 결과표시'!$C$10)&gt;=1),5,0)</f>
        <v>0</v>
      </c>
      <c r="EQ324" s="17">
        <f>IF(AND(S324='자료입력 및 결과표시'!$B$11,COUNTIF('업무중복도(데이터 입력)'!$W324:$DR324,'자료입력 및 결과표시'!$C$11)&gt;=1),6,0)</f>
        <v>0</v>
      </c>
      <c r="ER324" s="17">
        <f>IF(AND(S324='자료입력 및 결과표시'!$B$12,COUNTIF('업무중복도(데이터 입력)'!$W324:$DR324,'자료입력 및 결과표시'!$C$12)&gt;=1),7,0)</f>
        <v>0</v>
      </c>
      <c r="ES324" s="17">
        <f>IF(AND(S324='자료입력 및 결과표시'!$B$13,COUNTIF('업무중복도(데이터 입력)'!$W324:$DR324,'자료입력 및 결과표시'!$C$13)&gt;=1),8,0)</f>
        <v>0</v>
      </c>
      <c r="ET324" s="17">
        <f>IF(AND(S324='자료입력 및 결과표시'!$B$14,COUNTIF('업무중복도(데이터 입력)'!$W324:$DR324,'자료입력 및 결과표시'!$C$14)&gt;=1),9,0)</f>
        <v>0</v>
      </c>
      <c r="EU324" s="17">
        <f>IF(AND(S324='자료입력 및 결과표시'!$B$15,COUNTIF('업무중복도(데이터 입력)'!$W324:$DR324,'자료입력 및 결과표시'!$C$15)&gt;=1),10,0)</f>
        <v>0</v>
      </c>
      <c r="EV324" s="17">
        <f>IF(AND(S324='자료입력 및 결과표시'!$B$16,COUNTIF('업무중복도(데이터 입력)'!$W324:$DR324,'자료입력 및 결과표시'!$C$16)&gt;=1),11,0)</f>
        <v>0</v>
      </c>
      <c r="EW324" s="17">
        <f>IF(AND(S324='자료입력 및 결과표시'!$B$17,COUNTIF('업무중복도(데이터 입력)'!$W324:$DR324,'자료입력 및 결과표시'!$C$17)&gt;=1),12,0)</f>
        <v>0</v>
      </c>
      <c r="EX324" s="17">
        <f>IF(AND(S324='자료입력 및 결과표시'!$B$18,COUNTIF('업무중복도(데이터 입력)'!$W324:$DR324,'자료입력 및 결과표시'!$C$18)&gt;=1),13,0)</f>
        <v>0</v>
      </c>
      <c r="EY324" s="17">
        <f>IF(AND(S324='자료입력 및 결과표시'!$B$19,COUNTIF('업무중복도(데이터 입력)'!$W324:$DR324,'자료입력 및 결과표시'!$C$19)&gt;=1),14,0)</f>
        <v>0</v>
      </c>
      <c r="EZ324" s="17">
        <f>IF(AND(S324='자료입력 및 결과표시'!$B$20,COUNTIF('업무중복도(데이터 입력)'!$W324:$DR324,'자료입력 및 결과표시'!$C$20)&gt;=1),15,0)</f>
        <v>0</v>
      </c>
      <c r="FA324" s="17">
        <f>IF(AND(S324='자료입력 및 결과표시'!$B$21,COUNTIF('업무중복도(데이터 입력)'!$W324:$DR324,'자료입력 및 결과표시'!$C$21)&gt;=1),16,0)</f>
        <v>0</v>
      </c>
      <c r="FK324" s="17">
        <f t="shared" ref="FK324:FK387" si="743">COUNTA(W324:DR324)</f>
        <v>0</v>
      </c>
      <c r="FO324"/>
      <c r="GC324" s="17">
        <v>0</v>
      </c>
      <c r="GD324" s="17">
        <v>0</v>
      </c>
    </row>
    <row r="325" spans="1:187">
      <c r="A325" s="17" t="str">
        <f t="shared" si="726"/>
        <v>\\\0</v>
      </c>
      <c r="B325" s="17" t="str">
        <f t="shared" si="727"/>
        <v>\\\0</v>
      </c>
      <c r="C325" s="17" t="str">
        <f t="shared" si="728"/>
        <v>\\\0</v>
      </c>
      <c r="D325" s="17" t="str">
        <f t="shared" si="729"/>
        <v>\\\0</v>
      </c>
      <c r="E325" s="17" t="str">
        <f t="shared" si="730"/>
        <v>\\\0</v>
      </c>
      <c r="F325" s="17" t="str">
        <f t="shared" si="731"/>
        <v>\\\0</v>
      </c>
      <c r="G325" s="17" t="str">
        <f t="shared" si="732"/>
        <v>\\\0</v>
      </c>
      <c r="H325" s="17" t="str">
        <f t="shared" si="733"/>
        <v>\\\0</v>
      </c>
      <c r="I325" s="17" t="str">
        <f t="shared" si="734"/>
        <v>\\\0</v>
      </c>
      <c r="J325" s="17" t="str">
        <f t="shared" si="735"/>
        <v>\\\0</v>
      </c>
      <c r="K325" s="17" t="str">
        <f t="shared" si="736"/>
        <v>\\\0</v>
      </c>
      <c r="L325" s="17" t="str">
        <f t="shared" si="737"/>
        <v>\\\0</v>
      </c>
      <c r="M325" s="17" t="str">
        <f t="shared" si="738"/>
        <v>\\\0</v>
      </c>
      <c r="N325" s="17" t="str">
        <f t="shared" si="739"/>
        <v>\\\0</v>
      </c>
      <c r="O325" s="17" t="str">
        <f t="shared" si="740"/>
        <v>\\\0</v>
      </c>
      <c r="P325" s="17" t="str">
        <f t="shared" si="741"/>
        <v>\\\0</v>
      </c>
      <c r="R325" s="17" t="str">
        <f t="shared" si="742"/>
        <v>\\</v>
      </c>
      <c r="S325" s="38"/>
      <c r="T325" s="39"/>
      <c r="U325" s="31"/>
      <c r="V325" s="32"/>
      <c r="W325" s="36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35"/>
      <c r="DS325" s="287"/>
      <c r="DT325" s="36"/>
      <c r="DU325" s="37"/>
      <c r="DV325" s="28">
        <f>IF(AND($S325='자료입력 및 결과표시'!$B$6,COUNTIF($W325:$DR325,'자료입력 및 결과표시'!$C$6)&gt;=1),IF(OR('자료입력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DW325" s="28">
        <f>IF(AND($S325='자료입력 및 결과표시'!$B$7,COUNTIF($W325:$DR325,'자료입력 및 결과표시'!$C$7)&gt;=1),IF(OR('자료입력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DX325" s="28">
        <f>IF(AND($S325='자료입력 및 결과표시'!$B$8,COUNTIF($W325:$DR325,'자료입력 및 결과표시'!$C$8)&gt;=1),IF(OR('자료입력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DY325" s="28">
        <f>IF(AND($S325='자료입력 및 결과표시'!$B$9,COUNTIF($W325:$DR325,'자료입력 및 결과표시'!$C$9)&gt;=1),IF(OR('자료입력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DZ325" s="28">
        <f>IF(AND($S325='자료입력 및 결과표시'!$B$10,COUNTIF($W325:$DR325,'자료입력 및 결과표시'!$C$10)&gt;=1),IF(OR('자료입력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A325" s="28">
        <f>IF(AND($S325='자료입력 및 결과표시'!$B$11,COUNTIF($W325:$DR325,'자료입력 및 결과표시'!$C$11)&gt;=1),IF(OR('자료입력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B325" s="28">
        <f>IF(AND($S325='자료입력 및 결과표시'!$B$12,COUNTIF($W325:$DR325,'자료입력 및 결과표시'!$C$12)&gt;=1),IF(OR('자료입력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C325" s="28">
        <f>IF(AND($S325='자료입력 및 결과표시'!$B$13,COUNTIF($W325:$DR325,'자료입력 및 결과표시'!$C$13)&gt;=1),IF(OR('자료입력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D325" s="28">
        <f>IF(AND($S325='자료입력 및 결과표시'!$B$14,COUNTIF($W325:$DR325,'자료입력 및 결과표시'!$C$14)&gt;=1),IF(OR('자료입력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E325" s="28">
        <f>IF(AND($S325='자료입력 및 결과표시'!$B$15,COUNTIF($W325:$DR325,'자료입력 및 결과표시'!$C$15)&gt;=1),IF(OR('자료입력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F325" s="28">
        <f>IF(AND($S325='자료입력 및 결과표시'!$B$16,COUNTIF($W325:$DR325,'자료입력 및 결과표시'!$C$16)&gt;=1),IF(OR('자료입력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G325" s="28">
        <f>IF(AND($S325='자료입력 및 결과표시'!$B$17,COUNTIF($W325:$DR325,'자료입력 및 결과표시'!$C$17)&gt;=1),IF(OR('자료입력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H325" s="28">
        <f>IF(AND($S325='자료입력 및 결과표시'!$B$18,COUNTIF($W325:$DR325,'자료입력 및 결과표시'!$C$18)&gt;=1),IF(OR('자료입력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I325" s="28">
        <f>IF(AND($S325='자료입력 및 결과표시'!$B$19,COUNTIF($W325:$DR325,'자료입력 및 결과표시'!$C$19)&gt;=1),IF(OR('자료입력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J325" s="28">
        <f>IF(AND($S325='자료입력 및 결과표시'!$B$20,COUNTIF($W325:$DR325,'자료입력 및 결과표시'!$C$20)&gt;=1),IF(OR('자료입력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K325" s="28">
        <f>IF(AND($S325='자료입력 및 결과표시'!$B$21,COUNTIF($W325:$DR325,'자료입력 및 결과표시'!$C$21)&gt;=1),IF(OR('자료입력 및 결과표시'!$B$4+90&gt;=$V325,'자료입력 및 결과표시'!$B$4&lt;$U325),0,IF($V325-'자료입력 및 결과표시'!$B$4-90&gt;='자료입력 및 결과표시'!$E$4,'자료입력 및 결과표시'!$E$4,$V325-'자료입력 및 결과표시'!$B$4-90)),0)</f>
        <v>0</v>
      </c>
      <c r="EL325" s="17">
        <f>IF(AND(S325='자료입력 및 결과표시'!$B$6,COUNTIF('업무중복도(데이터 입력)'!$W325:$DR325,'자료입력 및 결과표시'!$C$6)&gt;=1),1,0)</f>
        <v>0</v>
      </c>
      <c r="EM325" s="17">
        <f>IF(AND(S325='자료입력 및 결과표시'!$B$7,COUNTIF('업무중복도(데이터 입력)'!$W325:$DR325,'자료입력 및 결과표시'!$C$7)&gt;=1),2,0)</f>
        <v>0</v>
      </c>
      <c r="EN325" s="17">
        <f>IF(AND(S325='자료입력 및 결과표시'!$B$8,COUNTIF('업무중복도(데이터 입력)'!$W325:$DR325,'자료입력 및 결과표시'!$C$8)&gt;=1),3,0)</f>
        <v>0</v>
      </c>
      <c r="EO325" s="17">
        <f>IF(AND(S325='자료입력 및 결과표시'!$B$9,COUNTIF('업무중복도(데이터 입력)'!$W325:$DR325,'자료입력 및 결과표시'!$C$9)&gt;=1),4,0)</f>
        <v>0</v>
      </c>
      <c r="EP325" s="17">
        <f>IF(AND(S325='자료입력 및 결과표시'!$B$10,COUNTIF('업무중복도(데이터 입력)'!$W325:$DR325,'자료입력 및 결과표시'!$C$10)&gt;=1),5,0)</f>
        <v>0</v>
      </c>
      <c r="EQ325" s="17">
        <f>IF(AND(S325='자료입력 및 결과표시'!$B$11,COUNTIF('업무중복도(데이터 입력)'!$W325:$DR325,'자료입력 및 결과표시'!$C$11)&gt;=1),6,0)</f>
        <v>0</v>
      </c>
      <c r="ER325" s="17">
        <f>IF(AND(S325='자료입력 및 결과표시'!$B$12,COUNTIF('업무중복도(데이터 입력)'!$W325:$DR325,'자료입력 및 결과표시'!$C$12)&gt;=1),7,0)</f>
        <v>0</v>
      </c>
      <c r="ES325" s="17">
        <f>IF(AND(S325='자료입력 및 결과표시'!$B$13,COUNTIF('업무중복도(데이터 입력)'!$W325:$DR325,'자료입력 및 결과표시'!$C$13)&gt;=1),8,0)</f>
        <v>0</v>
      </c>
      <c r="ET325" s="17">
        <f>IF(AND(S325='자료입력 및 결과표시'!$B$14,COUNTIF('업무중복도(데이터 입력)'!$W325:$DR325,'자료입력 및 결과표시'!$C$14)&gt;=1),9,0)</f>
        <v>0</v>
      </c>
      <c r="EU325" s="17">
        <f>IF(AND(S325='자료입력 및 결과표시'!$B$15,COUNTIF('업무중복도(데이터 입력)'!$W325:$DR325,'자료입력 및 결과표시'!$C$15)&gt;=1),10,0)</f>
        <v>0</v>
      </c>
      <c r="EV325" s="17">
        <f>IF(AND(S325='자료입력 및 결과표시'!$B$16,COUNTIF('업무중복도(데이터 입력)'!$W325:$DR325,'자료입력 및 결과표시'!$C$16)&gt;=1),11,0)</f>
        <v>0</v>
      </c>
      <c r="EW325" s="17">
        <f>IF(AND(S325='자료입력 및 결과표시'!$B$17,COUNTIF('업무중복도(데이터 입력)'!$W325:$DR325,'자료입력 및 결과표시'!$C$17)&gt;=1),12,0)</f>
        <v>0</v>
      </c>
      <c r="EX325" s="17">
        <f>IF(AND(S325='자료입력 및 결과표시'!$B$18,COUNTIF('업무중복도(데이터 입력)'!$W325:$DR325,'자료입력 및 결과표시'!$C$18)&gt;=1),13,0)</f>
        <v>0</v>
      </c>
      <c r="EY325" s="17">
        <f>IF(AND(S325='자료입력 및 결과표시'!$B$19,COUNTIF('업무중복도(데이터 입력)'!$W325:$DR325,'자료입력 및 결과표시'!$C$19)&gt;=1),14,0)</f>
        <v>0</v>
      </c>
      <c r="EZ325" s="17">
        <f>IF(AND(S325='자료입력 및 결과표시'!$B$20,COUNTIF('업무중복도(데이터 입력)'!$W325:$DR325,'자료입력 및 결과표시'!$C$20)&gt;=1),15,0)</f>
        <v>0</v>
      </c>
      <c r="FA325" s="17">
        <f>IF(AND(S325='자료입력 및 결과표시'!$B$21,COUNTIF('업무중복도(데이터 입력)'!$W325:$DR325,'자료입력 및 결과표시'!$C$21)&gt;=1),16,0)</f>
        <v>0</v>
      </c>
      <c r="FK325" s="17">
        <f t="shared" si="743"/>
        <v>0</v>
      </c>
      <c r="FO325"/>
      <c r="GC325" s="17">
        <v>0</v>
      </c>
      <c r="GD325" s="17">
        <v>0</v>
      </c>
    </row>
    <row r="326" spans="1:187">
      <c r="A326" s="17" t="str">
        <f t="shared" si="726"/>
        <v>\\\0</v>
      </c>
      <c r="B326" s="17" t="str">
        <f t="shared" si="727"/>
        <v>\\\0</v>
      </c>
      <c r="C326" s="17" t="str">
        <f t="shared" si="728"/>
        <v>\\\0</v>
      </c>
      <c r="D326" s="17" t="str">
        <f t="shared" si="729"/>
        <v>\\\0</v>
      </c>
      <c r="E326" s="17" t="str">
        <f t="shared" si="730"/>
        <v>\\\0</v>
      </c>
      <c r="F326" s="17" t="str">
        <f t="shared" si="731"/>
        <v>\\\0</v>
      </c>
      <c r="G326" s="17" t="str">
        <f t="shared" si="732"/>
        <v>\\\0</v>
      </c>
      <c r="H326" s="17" t="str">
        <f t="shared" si="733"/>
        <v>\\\0</v>
      </c>
      <c r="I326" s="17" t="str">
        <f t="shared" si="734"/>
        <v>\\\0</v>
      </c>
      <c r="J326" s="17" t="str">
        <f t="shared" si="735"/>
        <v>\\\0</v>
      </c>
      <c r="K326" s="17" t="str">
        <f t="shared" si="736"/>
        <v>\\\0</v>
      </c>
      <c r="L326" s="17" t="str">
        <f t="shared" si="737"/>
        <v>\\\0</v>
      </c>
      <c r="M326" s="17" t="str">
        <f t="shared" si="738"/>
        <v>\\\0</v>
      </c>
      <c r="N326" s="17" t="str">
        <f t="shared" si="739"/>
        <v>\\\0</v>
      </c>
      <c r="O326" s="17" t="str">
        <f t="shared" si="740"/>
        <v>\\\0</v>
      </c>
      <c r="P326" s="17" t="str">
        <f t="shared" si="741"/>
        <v>\\\0</v>
      </c>
      <c r="R326" s="17" t="str">
        <f t="shared" si="742"/>
        <v>\\</v>
      </c>
      <c r="S326" s="38"/>
      <c r="T326" s="39"/>
      <c r="U326" s="31"/>
      <c r="V326" s="32"/>
      <c r="W326" s="36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35"/>
      <c r="DS326" s="287"/>
      <c r="DT326" s="36"/>
      <c r="DU326" s="37"/>
      <c r="DV326" s="28">
        <f>IF(AND($S326='자료입력 및 결과표시'!$B$6,COUNTIF($W326:$DR326,'자료입력 및 결과표시'!$C$6)&gt;=1),IF(OR('자료입력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DW326" s="28">
        <f>IF(AND($S326='자료입력 및 결과표시'!$B$7,COUNTIF($W326:$DR326,'자료입력 및 결과표시'!$C$7)&gt;=1),IF(OR('자료입력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DX326" s="28">
        <f>IF(AND($S326='자료입력 및 결과표시'!$B$8,COUNTIF($W326:$DR326,'자료입력 및 결과표시'!$C$8)&gt;=1),IF(OR('자료입력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DY326" s="28">
        <f>IF(AND($S326='자료입력 및 결과표시'!$B$9,COUNTIF($W326:$DR326,'자료입력 및 결과표시'!$C$9)&gt;=1),IF(OR('자료입력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DZ326" s="28">
        <f>IF(AND($S326='자료입력 및 결과표시'!$B$10,COUNTIF($W326:$DR326,'자료입력 및 결과표시'!$C$10)&gt;=1),IF(OR('자료입력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A326" s="28">
        <f>IF(AND($S326='자료입력 및 결과표시'!$B$11,COUNTIF($W326:$DR326,'자료입력 및 결과표시'!$C$11)&gt;=1),IF(OR('자료입력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B326" s="28">
        <f>IF(AND($S326='자료입력 및 결과표시'!$B$12,COUNTIF($W326:$DR326,'자료입력 및 결과표시'!$C$12)&gt;=1),IF(OR('자료입력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C326" s="28">
        <f>IF(AND($S326='자료입력 및 결과표시'!$B$13,COUNTIF($W326:$DR326,'자료입력 및 결과표시'!$C$13)&gt;=1),IF(OR('자료입력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D326" s="28">
        <f>IF(AND($S326='자료입력 및 결과표시'!$B$14,COUNTIF($W326:$DR326,'자료입력 및 결과표시'!$C$14)&gt;=1),IF(OR('자료입력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E326" s="28">
        <f>IF(AND($S326='자료입력 및 결과표시'!$B$15,COUNTIF($W326:$DR326,'자료입력 및 결과표시'!$C$15)&gt;=1),IF(OR('자료입력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F326" s="28">
        <f>IF(AND($S326='자료입력 및 결과표시'!$B$16,COUNTIF($W326:$DR326,'자료입력 및 결과표시'!$C$16)&gt;=1),IF(OR('자료입력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G326" s="28">
        <f>IF(AND($S326='자료입력 및 결과표시'!$B$17,COUNTIF($W326:$DR326,'자료입력 및 결과표시'!$C$17)&gt;=1),IF(OR('자료입력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H326" s="28">
        <f>IF(AND($S326='자료입력 및 결과표시'!$B$18,COUNTIF($W326:$DR326,'자료입력 및 결과표시'!$C$18)&gt;=1),IF(OR('자료입력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I326" s="28">
        <f>IF(AND($S326='자료입력 및 결과표시'!$B$19,COUNTIF($W326:$DR326,'자료입력 및 결과표시'!$C$19)&gt;=1),IF(OR('자료입력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J326" s="28">
        <f>IF(AND($S326='자료입력 및 결과표시'!$B$20,COUNTIF($W326:$DR326,'자료입력 및 결과표시'!$C$20)&gt;=1),IF(OR('자료입력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K326" s="28">
        <f>IF(AND($S326='자료입력 및 결과표시'!$B$21,COUNTIF($W326:$DR326,'자료입력 및 결과표시'!$C$21)&gt;=1),IF(OR('자료입력 및 결과표시'!$B$4+90&gt;=$V326,'자료입력 및 결과표시'!$B$4&lt;$U326),0,IF($V326-'자료입력 및 결과표시'!$B$4-90&gt;='자료입력 및 결과표시'!$E$4,'자료입력 및 결과표시'!$E$4,$V326-'자료입력 및 결과표시'!$B$4-90)),0)</f>
        <v>0</v>
      </c>
      <c r="EL326" s="17">
        <f>IF(AND(S326='자료입력 및 결과표시'!$B$6,COUNTIF('업무중복도(데이터 입력)'!$W326:$DR326,'자료입력 및 결과표시'!$C$6)&gt;=1),1,0)</f>
        <v>0</v>
      </c>
      <c r="EM326" s="17">
        <f>IF(AND(S326='자료입력 및 결과표시'!$B$7,COUNTIF('업무중복도(데이터 입력)'!$W326:$DR326,'자료입력 및 결과표시'!$C$7)&gt;=1),2,0)</f>
        <v>0</v>
      </c>
      <c r="EN326" s="17">
        <f>IF(AND(S326='자료입력 및 결과표시'!$B$8,COUNTIF('업무중복도(데이터 입력)'!$W326:$DR326,'자료입력 및 결과표시'!$C$8)&gt;=1),3,0)</f>
        <v>0</v>
      </c>
      <c r="EO326" s="17">
        <f>IF(AND(S326='자료입력 및 결과표시'!$B$9,COUNTIF('업무중복도(데이터 입력)'!$W326:$DR326,'자료입력 및 결과표시'!$C$9)&gt;=1),4,0)</f>
        <v>0</v>
      </c>
      <c r="EP326" s="17">
        <f>IF(AND(S326='자료입력 및 결과표시'!$B$10,COUNTIF('업무중복도(데이터 입력)'!$W326:$DR326,'자료입력 및 결과표시'!$C$10)&gt;=1),5,0)</f>
        <v>0</v>
      </c>
      <c r="EQ326" s="17">
        <f>IF(AND(S326='자료입력 및 결과표시'!$B$11,COUNTIF('업무중복도(데이터 입력)'!$W326:$DR326,'자료입력 및 결과표시'!$C$11)&gt;=1),6,0)</f>
        <v>0</v>
      </c>
      <c r="ER326" s="17">
        <f>IF(AND(S326='자료입력 및 결과표시'!$B$12,COUNTIF('업무중복도(데이터 입력)'!$W326:$DR326,'자료입력 및 결과표시'!$C$12)&gt;=1),7,0)</f>
        <v>0</v>
      </c>
      <c r="ES326" s="17">
        <f>IF(AND(S326='자료입력 및 결과표시'!$B$13,COUNTIF('업무중복도(데이터 입력)'!$W326:$DR326,'자료입력 및 결과표시'!$C$13)&gt;=1),8,0)</f>
        <v>0</v>
      </c>
      <c r="ET326" s="17">
        <f>IF(AND(S326='자료입력 및 결과표시'!$B$14,COUNTIF('업무중복도(데이터 입력)'!$W326:$DR326,'자료입력 및 결과표시'!$C$14)&gt;=1),9,0)</f>
        <v>0</v>
      </c>
      <c r="EU326" s="17">
        <f>IF(AND(S326='자료입력 및 결과표시'!$B$15,COUNTIF('업무중복도(데이터 입력)'!$W326:$DR326,'자료입력 및 결과표시'!$C$15)&gt;=1),10,0)</f>
        <v>0</v>
      </c>
      <c r="EV326" s="17">
        <f>IF(AND(S326='자료입력 및 결과표시'!$B$16,COUNTIF('업무중복도(데이터 입력)'!$W326:$DR326,'자료입력 및 결과표시'!$C$16)&gt;=1),11,0)</f>
        <v>0</v>
      </c>
      <c r="EW326" s="17">
        <f>IF(AND(S326='자료입력 및 결과표시'!$B$17,COUNTIF('업무중복도(데이터 입력)'!$W326:$DR326,'자료입력 및 결과표시'!$C$17)&gt;=1),12,0)</f>
        <v>0</v>
      </c>
      <c r="EX326" s="17">
        <f>IF(AND(S326='자료입력 및 결과표시'!$B$18,COUNTIF('업무중복도(데이터 입력)'!$W326:$DR326,'자료입력 및 결과표시'!$C$18)&gt;=1),13,0)</f>
        <v>0</v>
      </c>
      <c r="EY326" s="17">
        <f>IF(AND(S326='자료입력 및 결과표시'!$B$19,COUNTIF('업무중복도(데이터 입력)'!$W326:$DR326,'자료입력 및 결과표시'!$C$19)&gt;=1),14,0)</f>
        <v>0</v>
      </c>
      <c r="EZ326" s="17">
        <f>IF(AND(S326='자료입력 및 결과표시'!$B$20,COUNTIF('업무중복도(데이터 입력)'!$W326:$DR326,'자료입력 및 결과표시'!$C$20)&gt;=1),15,0)</f>
        <v>0</v>
      </c>
      <c r="FA326" s="17">
        <f>IF(AND(S326='자료입력 및 결과표시'!$B$21,COUNTIF('업무중복도(데이터 입력)'!$W326:$DR326,'자료입력 및 결과표시'!$C$21)&gt;=1),16,0)</f>
        <v>0</v>
      </c>
      <c r="FK326" s="17">
        <f t="shared" si="743"/>
        <v>0</v>
      </c>
      <c r="FO326"/>
      <c r="GC326" s="17">
        <v>0</v>
      </c>
      <c r="GD326" s="17">
        <v>0</v>
      </c>
    </row>
    <row r="327" spans="1:187">
      <c r="A327" s="17" t="str">
        <f t="shared" si="726"/>
        <v>\\\0</v>
      </c>
      <c r="B327" s="17" t="str">
        <f t="shared" si="727"/>
        <v>\\\0</v>
      </c>
      <c r="C327" s="17" t="str">
        <f t="shared" si="728"/>
        <v>\\\0</v>
      </c>
      <c r="D327" s="17" t="str">
        <f t="shared" si="729"/>
        <v>\\\0</v>
      </c>
      <c r="E327" s="17" t="str">
        <f t="shared" si="730"/>
        <v>\\\0</v>
      </c>
      <c r="F327" s="17" t="str">
        <f t="shared" si="731"/>
        <v>\\\0</v>
      </c>
      <c r="G327" s="17" t="str">
        <f t="shared" si="732"/>
        <v>\\\0</v>
      </c>
      <c r="H327" s="17" t="str">
        <f t="shared" si="733"/>
        <v>\\\0</v>
      </c>
      <c r="I327" s="17" t="str">
        <f t="shared" si="734"/>
        <v>\\\0</v>
      </c>
      <c r="J327" s="17" t="str">
        <f t="shared" si="735"/>
        <v>\\\0</v>
      </c>
      <c r="K327" s="17" t="str">
        <f t="shared" si="736"/>
        <v>\\\0</v>
      </c>
      <c r="L327" s="17" t="str">
        <f t="shared" si="737"/>
        <v>\\\0</v>
      </c>
      <c r="M327" s="17" t="str">
        <f t="shared" si="738"/>
        <v>\\\0</v>
      </c>
      <c r="N327" s="17" t="str">
        <f t="shared" si="739"/>
        <v>\\\0</v>
      </c>
      <c r="O327" s="17" t="str">
        <f t="shared" si="740"/>
        <v>\\\0</v>
      </c>
      <c r="P327" s="17" t="str">
        <f t="shared" si="741"/>
        <v>\\\0</v>
      </c>
      <c r="R327" s="17" t="str">
        <f t="shared" si="742"/>
        <v>\\</v>
      </c>
      <c r="S327" s="38"/>
      <c r="T327" s="39"/>
      <c r="U327" s="31"/>
      <c r="V327" s="32"/>
      <c r="W327" s="36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35"/>
      <c r="DS327" s="287"/>
      <c r="DT327" s="36"/>
      <c r="DU327" s="37"/>
      <c r="DV327" s="28">
        <f>IF(AND($S327='자료입력 및 결과표시'!$B$6,COUNTIF($W327:$DR327,'자료입력 및 결과표시'!$C$6)&gt;=1),IF(OR('자료입력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DW327" s="28">
        <f>IF(AND($S327='자료입력 및 결과표시'!$B$7,COUNTIF($W327:$DR327,'자료입력 및 결과표시'!$C$7)&gt;=1),IF(OR('자료입력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DX327" s="28">
        <f>IF(AND($S327='자료입력 및 결과표시'!$B$8,COUNTIF($W327:$DR327,'자료입력 및 결과표시'!$C$8)&gt;=1),IF(OR('자료입력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DY327" s="28">
        <f>IF(AND($S327='자료입력 및 결과표시'!$B$9,COUNTIF($W327:$DR327,'자료입력 및 결과표시'!$C$9)&gt;=1),IF(OR('자료입력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DZ327" s="28">
        <f>IF(AND($S327='자료입력 및 결과표시'!$B$10,COUNTIF($W327:$DR327,'자료입력 및 결과표시'!$C$10)&gt;=1),IF(OR('자료입력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A327" s="28">
        <f>IF(AND($S327='자료입력 및 결과표시'!$B$11,COUNTIF($W327:$DR327,'자료입력 및 결과표시'!$C$11)&gt;=1),IF(OR('자료입력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B327" s="28">
        <f>IF(AND($S327='자료입력 및 결과표시'!$B$12,COUNTIF($W327:$DR327,'자료입력 및 결과표시'!$C$12)&gt;=1),IF(OR('자료입력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C327" s="28">
        <f>IF(AND($S327='자료입력 및 결과표시'!$B$13,COUNTIF($W327:$DR327,'자료입력 및 결과표시'!$C$13)&gt;=1),IF(OR('자료입력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D327" s="28">
        <f>IF(AND($S327='자료입력 및 결과표시'!$B$14,COUNTIF($W327:$DR327,'자료입력 및 결과표시'!$C$14)&gt;=1),IF(OR('자료입력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E327" s="28">
        <f>IF(AND($S327='자료입력 및 결과표시'!$B$15,COUNTIF($W327:$DR327,'자료입력 및 결과표시'!$C$15)&gt;=1),IF(OR('자료입력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F327" s="28">
        <f>IF(AND($S327='자료입력 및 결과표시'!$B$16,COUNTIF($W327:$DR327,'자료입력 및 결과표시'!$C$16)&gt;=1),IF(OR('자료입력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G327" s="28">
        <f>IF(AND($S327='자료입력 및 결과표시'!$B$17,COUNTIF($W327:$DR327,'자료입력 및 결과표시'!$C$17)&gt;=1),IF(OR('자료입력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H327" s="28">
        <f>IF(AND($S327='자료입력 및 결과표시'!$B$18,COUNTIF($W327:$DR327,'자료입력 및 결과표시'!$C$18)&gt;=1),IF(OR('자료입력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I327" s="28">
        <f>IF(AND($S327='자료입력 및 결과표시'!$B$19,COUNTIF($W327:$DR327,'자료입력 및 결과표시'!$C$19)&gt;=1),IF(OR('자료입력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J327" s="28">
        <f>IF(AND($S327='자료입력 및 결과표시'!$B$20,COUNTIF($W327:$DR327,'자료입력 및 결과표시'!$C$20)&gt;=1),IF(OR('자료입력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K327" s="28">
        <f>IF(AND($S327='자료입력 및 결과표시'!$B$21,COUNTIF($W327:$DR327,'자료입력 및 결과표시'!$C$21)&gt;=1),IF(OR('자료입력 및 결과표시'!$B$4+90&gt;=$V327,'자료입력 및 결과표시'!$B$4&lt;$U327),0,IF($V327-'자료입력 및 결과표시'!$B$4-90&gt;='자료입력 및 결과표시'!$E$4,'자료입력 및 결과표시'!$E$4,$V327-'자료입력 및 결과표시'!$B$4-90)),0)</f>
        <v>0</v>
      </c>
      <c r="EL327" s="17">
        <f>IF(AND(S327='자료입력 및 결과표시'!$B$6,COUNTIF('업무중복도(데이터 입력)'!$W327:$DR327,'자료입력 및 결과표시'!$C$6)&gt;=1),1,0)</f>
        <v>0</v>
      </c>
      <c r="EM327" s="17">
        <f>IF(AND(S327='자료입력 및 결과표시'!$B$7,COUNTIF('업무중복도(데이터 입력)'!$W327:$DR327,'자료입력 및 결과표시'!$C$7)&gt;=1),2,0)</f>
        <v>0</v>
      </c>
      <c r="EN327" s="17">
        <f>IF(AND(S327='자료입력 및 결과표시'!$B$8,COUNTIF('업무중복도(데이터 입력)'!$W327:$DR327,'자료입력 및 결과표시'!$C$8)&gt;=1),3,0)</f>
        <v>0</v>
      </c>
      <c r="EO327" s="17">
        <f>IF(AND(S327='자료입력 및 결과표시'!$B$9,COUNTIF('업무중복도(데이터 입력)'!$W327:$DR327,'자료입력 및 결과표시'!$C$9)&gt;=1),4,0)</f>
        <v>0</v>
      </c>
      <c r="EP327" s="17">
        <f>IF(AND(S327='자료입력 및 결과표시'!$B$10,COUNTIF('업무중복도(데이터 입력)'!$W327:$DR327,'자료입력 및 결과표시'!$C$10)&gt;=1),5,0)</f>
        <v>0</v>
      </c>
      <c r="EQ327" s="17">
        <f>IF(AND(S327='자료입력 및 결과표시'!$B$11,COUNTIF('업무중복도(데이터 입력)'!$W327:$DR327,'자료입력 및 결과표시'!$C$11)&gt;=1),6,0)</f>
        <v>0</v>
      </c>
      <c r="ER327" s="17">
        <f>IF(AND(S327='자료입력 및 결과표시'!$B$12,COUNTIF('업무중복도(데이터 입력)'!$W327:$DR327,'자료입력 및 결과표시'!$C$12)&gt;=1),7,0)</f>
        <v>0</v>
      </c>
      <c r="ES327" s="17">
        <f>IF(AND(S327='자료입력 및 결과표시'!$B$13,COUNTIF('업무중복도(데이터 입력)'!$W327:$DR327,'자료입력 및 결과표시'!$C$13)&gt;=1),8,0)</f>
        <v>0</v>
      </c>
      <c r="ET327" s="17">
        <f>IF(AND(S327='자료입력 및 결과표시'!$B$14,COUNTIF('업무중복도(데이터 입력)'!$W327:$DR327,'자료입력 및 결과표시'!$C$14)&gt;=1),9,0)</f>
        <v>0</v>
      </c>
      <c r="EU327" s="17">
        <f>IF(AND(S327='자료입력 및 결과표시'!$B$15,COUNTIF('업무중복도(데이터 입력)'!$W327:$DR327,'자료입력 및 결과표시'!$C$15)&gt;=1),10,0)</f>
        <v>0</v>
      </c>
      <c r="EV327" s="17">
        <f>IF(AND(S327='자료입력 및 결과표시'!$B$16,COUNTIF('업무중복도(데이터 입력)'!$W327:$DR327,'자료입력 및 결과표시'!$C$16)&gt;=1),11,0)</f>
        <v>0</v>
      </c>
      <c r="EW327" s="17">
        <f>IF(AND(S327='자료입력 및 결과표시'!$B$17,COUNTIF('업무중복도(데이터 입력)'!$W327:$DR327,'자료입력 및 결과표시'!$C$17)&gt;=1),12,0)</f>
        <v>0</v>
      </c>
      <c r="EX327" s="17">
        <f>IF(AND(S327='자료입력 및 결과표시'!$B$18,COUNTIF('업무중복도(데이터 입력)'!$W327:$DR327,'자료입력 및 결과표시'!$C$18)&gt;=1),13,0)</f>
        <v>0</v>
      </c>
      <c r="EY327" s="17">
        <f>IF(AND(S327='자료입력 및 결과표시'!$B$19,COUNTIF('업무중복도(데이터 입력)'!$W327:$DR327,'자료입력 및 결과표시'!$C$19)&gt;=1),14,0)</f>
        <v>0</v>
      </c>
      <c r="EZ327" s="17">
        <f>IF(AND(S327='자료입력 및 결과표시'!$B$20,COUNTIF('업무중복도(데이터 입력)'!$W327:$DR327,'자료입력 및 결과표시'!$C$20)&gt;=1),15,0)</f>
        <v>0</v>
      </c>
      <c r="FA327" s="17">
        <f>IF(AND(S327='자료입력 및 결과표시'!$B$21,COUNTIF('업무중복도(데이터 입력)'!$W327:$DR327,'자료입력 및 결과표시'!$C$21)&gt;=1),16,0)</f>
        <v>0</v>
      </c>
      <c r="FK327" s="17">
        <f t="shared" si="743"/>
        <v>0</v>
      </c>
      <c r="FO327"/>
    </row>
    <row r="328" spans="1:187">
      <c r="A328" s="17" t="str">
        <f t="shared" si="726"/>
        <v>\\\0</v>
      </c>
      <c r="B328" s="17" t="str">
        <f t="shared" si="727"/>
        <v>\\\0</v>
      </c>
      <c r="C328" s="17" t="str">
        <f t="shared" si="728"/>
        <v>\\\0</v>
      </c>
      <c r="D328" s="17" t="str">
        <f t="shared" si="729"/>
        <v>\\\0</v>
      </c>
      <c r="E328" s="17" t="str">
        <f t="shared" si="730"/>
        <v>\\\0</v>
      </c>
      <c r="F328" s="17" t="str">
        <f t="shared" si="731"/>
        <v>\\\0</v>
      </c>
      <c r="G328" s="17" t="str">
        <f t="shared" si="732"/>
        <v>\\\0</v>
      </c>
      <c r="H328" s="17" t="str">
        <f t="shared" si="733"/>
        <v>\\\0</v>
      </c>
      <c r="I328" s="17" t="str">
        <f t="shared" si="734"/>
        <v>\\\0</v>
      </c>
      <c r="J328" s="17" t="str">
        <f t="shared" si="735"/>
        <v>\\\0</v>
      </c>
      <c r="K328" s="17" t="str">
        <f t="shared" si="736"/>
        <v>\\\0</v>
      </c>
      <c r="L328" s="17" t="str">
        <f t="shared" si="737"/>
        <v>\\\0</v>
      </c>
      <c r="M328" s="17" t="str">
        <f t="shared" si="738"/>
        <v>\\\0</v>
      </c>
      <c r="N328" s="17" t="str">
        <f t="shared" si="739"/>
        <v>\\\0</v>
      </c>
      <c r="O328" s="17" t="str">
        <f t="shared" si="740"/>
        <v>\\\0</v>
      </c>
      <c r="P328" s="17" t="str">
        <f t="shared" si="741"/>
        <v>\\\0</v>
      </c>
      <c r="R328" s="17" t="str">
        <f t="shared" si="742"/>
        <v>\\</v>
      </c>
      <c r="S328" s="38"/>
      <c r="T328" s="39"/>
      <c r="U328" s="31"/>
      <c r="V328" s="32"/>
      <c r="W328" s="36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35"/>
      <c r="DS328" s="287"/>
      <c r="DT328" s="36"/>
      <c r="DU328" s="37"/>
      <c r="DV328" s="28">
        <f>IF(AND($S328='자료입력 및 결과표시'!$B$6,COUNTIF($W328:$DR328,'자료입력 및 결과표시'!$C$6)&gt;=1),IF(OR('자료입력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DW328" s="28">
        <f>IF(AND($S328='자료입력 및 결과표시'!$B$7,COUNTIF($W328:$DR328,'자료입력 및 결과표시'!$C$7)&gt;=1),IF(OR('자료입력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DX328" s="28">
        <f>IF(AND($S328='자료입력 및 결과표시'!$B$8,COUNTIF($W328:$DR328,'자료입력 및 결과표시'!$C$8)&gt;=1),IF(OR('자료입력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DY328" s="28">
        <f>IF(AND($S328='자료입력 및 결과표시'!$B$9,COUNTIF($W328:$DR328,'자료입력 및 결과표시'!$C$9)&gt;=1),IF(OR('자료입력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DZ328" s="28">
        <f>IF(AND($S328='자료입력 및 결과표시'!$B$10,COUNTIF($W328:$DR328,'자료입력 및 결과표시'!$C$10)&gt;=1),IF(OR('자료입력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A328" s="28">
        <f>IF(AND($S328='자료입력 및 결과표시'!$B$11,COUNTIF($W328:$DR328,'자료입력 및 결과표시'!$C$11)&gt;=1),IF(OR('자료입력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B328" s="28">
        <f>IF(AND($S328='자료입력 및 결과표시'!$B$12,COUNTIF($W328:$DR328,'자료입력 및 결과표시'!$C$12)&gt;=1),IF(OR('자료입력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C328" s="28">
        <f>IF(AND($S328='자료입력 및 결과표시'!$B$13,COUNTIF($W328:$DR328,'자료입력 및 결과표시'!$C$13)&gt;=1),IF(OR('자료입력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D328" s="28">
        <f>IF(AND($S328='자료입력 및 결과표시'!$B$14,COUNTIF($W328:$DR328,'자료입력 및 결과표시'!$C$14)&gt;=1),IF(OR('자료입력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E328" s="28">
        <f>IF(AND($S328='자료입력 및 결과표시'!$B$15,COUNTIF($W328:$DR328,'자료입력 및 결과표시'!$C$15)&gt;=1),IF(OR('자료입력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F328" s="28">
        <f>IF(AND($S328='자료입력 및 결과표시'!$B$16,COUNTIF($W328:$DR328,'자료입력 및 결과표시'!$C$16)&gt;=1),IF(OR('자료입력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G328" s="28">
        <f>IF(AND($S328='자료입력 및 결과표시'!$B$17,COUNTIF($W328:$DR328,'자료입력 및 결과표시'!$C$17)&gt;=1),IF(OR('자료입력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H328" s="28">
        <f>IF(AND($S328='자료입력 및 결과표시'!$B$18,COUNTIF($W328:$DR328,'자료입력 및 결과표시'!$C$18)&gt;=1),IF(OR('자료입력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I328" s="28">
        <f>IF(AND($S328='자료입력 및 결과표시'!$B$19,COUNTIF($W328:$DR328,'자료입력 및 결과표시'!$C$19)&gt;=1),IF(OR('자료입력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J328" s="28">
        <f>IF(AND($S328='자료입력 및 결과표시'!$B$20,COUNTIF($W328:$DR328,'자료입력 및 결과표시'!$C$20)&gt;=1),IF(OR('자료입력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K328" s="28">
        <f>IF(AND($S328='자료입력 및 결과표시'!$B$21,COUNTIF($W328:$DR328,'자료입력 및 결과표시'!$C$21)&gt;=1),IF(OR('자료입력 및 결과표시'!$B$4+90&gt;=$V328,'자료입력 및 결과표시'!$B$4&lt;$U328),0,IF($V328-'자료입력 및 결과표시'!$B$4-90&gt;='자료입력 및 결과표시'!$E$4,'자료입력 및 결과표시'!$E$4,$V328-'자료입력 및 결과표시'!$B$4-90)),0)</f>
        <v>0</v>
      </c>
      <c r="EL328" s="17">
        <f>IF(AND(S328='자료입력 및 결과표시'!$B$6,COUNTIF('업무중복도(데이터 입력)'!$W328:$DR328,'자료입력 및 결과표시'!$C$6)&gt;=1),1,0)</f>
        <v>0</v>
      </c>
      <c r="EM328" s="17">
        <f>IF(AND(S328='자료입력 및 결과표시'!$B$7,COUNTIF('업무중복도(데이터 입력)'!$W328:$DR328,'자료입력 및 결과표시'!$C$7)&gt;=1),2,0)</f>
        <v>0</v>
      </c>
      <c r="EN328" s="17">
        <f>IF(AND(S328='자료입력 및 결과표시'!$B$8,COUNTIF('업무중복도(데이터 입력)'!$W328:$DR328,'자료입력 및 결과표시'!$C$8)&gt;=1),3,0)</f>
        <v>0</v>
      </c>
      <c r="EO328" s="17">
        <f>IF(AND(S328='자료입력 및 결과표시'!$B$9,COUNTIF('업무중복도(데이터 입력)'!$W328:$DR328,'자료입력 및 결과표시'!$C$9)&gt;=1),4,0)</f>
        <v>0</v>
      </c>
      <c r="EP328" s="17">
        <f>IF(AND(S328='자료입력 및 결과표시'!$B$10,COUNTIF('업무중복도(데이터 입력)'!$W328:$DR328,'자료입력 및 결과표시'!$C$10)&gt;=1),5,0)</f>
        <v>0</v>
      </c>
      <c r="EQ328" s="17">
        <f>IF(AND(S328='자료입력 및 결과표시'!$B$11,COUNTIF('업무중복도(데이터 입력)'!$W328:$DR328,'자료입력 및 결과표시'!$C$11)&gt;=1),6,0)</f>
        <v>0</v>
      </c>
      <c r="ER328" s="17">
        <f>IF(AND(S328='자료입력 및 결과표시'!$B$12,COUNTIF('업무중복도(데이터 입력)'!$W328:$DR328,'자료입력 및 결과표시'!$C$12)&gt;=1),7,0)</f>
        <v>0</v>
      </c>
      <c r="ES328" s="17">
        <f>IF(AND(S328='자료입력 및 결과표시'!$B$13,COUNTIF('업무중복도(데이터 입력)'!$W328:$DR328,'자료입력 및 결과표시'!$C$13)&gt;=1),8,0)</f>
        <v>0</v>
      </c>
      <c r="ET328" s="17">
        <f>IF(AND(S328='자료입력 및 결과표시'!$B$14,COUNTIF('업무중복도(데이터 입력)'!$W328:$DR328,'자료입력 및 결과표시'!$C$14)&gt;=1),9,0)</f>
        <v>0</v>
      </c>
      <c r="EU328" s="17">
        <f>IF(AND(S328='자료입력 및 결과표시'!$B$15,COUNTIF('업무중복도(데이터 입력)'!$W328:$DR328,'자료입력 및 결과표시'!$C$15)&gt;=1),10,0)</f>
        <v>0</v>
      </c>
      <c r="EV328" s="17">
        <f>IF(AND(S328='자료입력 및 결과표시'!$B$16,COUNTIF('업무중복도(데이터 입력)'!$W328:$DR328,'자료입력 및 결과표시'!$C$16)&gt;=1),11,0)</f>
        <v>0</v>
      </c>
      <c r="EW328" s="17">
        <f>IF(AND(S328='자료입력 및 결과표시'!$B$17,COUNTIF('업무중복도(데이터 입력)'!$W328:$DR328,'자료입력 및 결과표시'!$C$17)&gt;=1),12,0)</f>
        <v>0</v>
      </c>
      <c r="EX328" s="17">
        <f>IF(AND(S328='자료입력 및 결과표시'!$B$18,COUNTIF('업무중복도(데이터 입력)'!$W328:$DR328,'자료입력 및 결과표시'!$C$18)&gt;=1),13,0)</f>
        <v>0</v>
      </c>
      <c r="EY328" s="17">
        <f>IF(AND(S328='자료입력 및 결과표시'!$B$19,COUNTIF('업무중복도(데이터 입력)'!$W328:$DR328,'자료입력 및 결과표시'!$C$19)&gt;=1),14,0)</f>
        <v>0</v>
      </c>
      <c r="EZ328" s="17">
        <f>IF(AND(S328='자료입력 및 결과표시'!$B$20,COUNTIF('업무중복도(데이터 입력)'!$W328:$DR328,'자료입력 및 결과표시'!$C$20)&gt;=1),15,0)</f>
        <v>0</v>
      </c>
      <c r="FA328" s="17">
        <f>IF(AND(S328='자료입력 및 결과표시'!$B$21,COUNTIF('업무중복도(데이터 입력)'!$W328:$DR328,'자료입력 및 결과표시'!$C$21)&gt;=1),16,0)</f>
        <v>0</v>
      </c>
      <c r="FK328" s="17">
        <f t="shared" si="743"/>
        <v>0</v>
      </c>
      <c r="FO328"/>
    </row>
    <row r="329" spans="1:187">
      <c r="A329" s="17" t="str">
        <f t="shared" si="726"/>
        <v>\\\0</v>
      </c>
      <c r="B329" s="17" t="str">
        <f t="shared" si="727"/>
        <v>\\\0</v>
      </c>
      <c r="C329" s="17" t="str">
        <f t="shared" si="728"/>
        <v>\\\0</v>
      </c>
      <c r="D329" s="17" t="str">
        <f t="shared" si="729"/>
        <v>\\\0</v>
      </c>
      <c r="E329" s="17" t="str">
        <f t="shared" si="730"/>
        <v>\\\0</v>
      </c>
      <c r="F329" s="17" t="str">
        <f t="shared" si="731"/>
        <v>\\\0</v>
      </c>
      <c r="G329" s="17" t="str">
        <f t="shared" si="732"/>
        <v>\\\0</v>
      </c>
      <c r="H329" s="17" t="str">
        <f t="shared" si="733"/>
        <v>\\\0</v>
      </c>
      <c r="I329" s="17" t="str">
        <f t="shared" si="734"/>
        <v>\\\0</v>
      </c>
      <c r="J329" s="17" t="str">
        <f t="shared" si="735"/>
        <v>\\\0</v>
      </c>
      <c r="K329" s="17" t="str">
        <f t="shared" si="736"/>
        <v>\\\0</v>
      </c>
      <c r="L329" s="17" t="str">
        <f t="shared" si="737"/>
        <v>\\\0</v>
      </c>
      <c r="M329" s="17" t="str">
        <f t="shared" si="738"/>
        <v>\\\0</v>
      </c>
      <c r="N329" s="17" t="str">
        <f t="shared" si="739"/>
        <v>\\\0</v>
      </c>
      <c r="O329" s="17" t="str">
        <f t="shared" si="740"/>
        <v>\\\0</v>
      </c>
      <c r="P329" s="17" t="str">
        <f t="shared" si="741"/>
        <v>\\\0</v>
      </c>
      <c r="R329" s="17" t="str">
        <f t="shared" si="742"/>
        <v>\\</v>
      </c>
      <c r="S329" s="38"/>
      <c r="T329" s="39"/>
      <c r="U329" s="31"/>
      <c r="V329" s="32"/>
      <c r="W329" s="36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35"/>
      <c r="DS329" s="287"/>
      <c r="DT329" s="36"/>
      <c r="DU329" s="37"/>
      <c r="DV329" s="28">
        <f>IF(AND($S329='자료입력 및 결과표시'!$B$6,COUNTIF($W329:$DR329,'자료입력 및 결과표시'!$C$6)&gt;=1),IF(OR('자료입력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DW329" s="28">
        <f>IF(AND($S329='자료입력 및 결과표시'!$B$7,COUNTIF($W329:$DR329,'자료입력 및 결과표시'!$C$7)&gt;=1),IF(OR('자료입력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DX329" s="28">
        <f>IF(AND($S329='자료입력 및 결과표시'!$B$8,COUNTIF($W329:$DR329,'자료입력 및 결과표시'!$C$8)&gt;=1),IF(OR('자료입력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DY329" s="28">
        <f>IF(AND($S329='자료입력 및 결과표시'!$B$9,COUNTIF($W329:$DR329,'자료입력 및 결과표시'!$C$9)&gt;=1),IF(OR('자료입력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DZ329" s="28">
        <f>IF(AND($S329='자료입력 및 결과표시'!$B$10,COUNTIF($W329:$DR329,'자료입력 및 결과표시'!$C$10)&gt;=1),IF(OR('자료입력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A329" s="28">
        <f>IF(AND($S329='자료입력 및 결과표시'!$B$11,COUNTIF($W329:$DR329,'자료입력 및 결과표시'!$C$11)&gt;=1),IF(OR('자료입력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B329" s="28">
        <f>IF(AND($S329='자료입력 및 결과표시'!$B$12,COUNTIF($W329:$DR329,'자료입력 및 결과표시'!$C$12)&gt;=1),IF(OR('자료입력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C329" s="28">
        <f>IF(AND($S329='자료입력 및 결과표시'!$B$13,COUNTIF($W329:$DR329,'자료입력 및 결과표시'!$C$13)&gt;=1),IF(OR('자료입력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D329" s="28">
        <f>IF(AND($S329='자료입력 및 결과표시'!$B$14,COUNTIF($W329:$DR329,'자료입력 및 결과표시'!$C$14)&gt;=1),IF(OR('자료입력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E329" s="28">
        <f>IF(AND($S329='자료입력 및 결과표시'!$B$15,COUNTIF($W329:$DR329,'자료입력 및 결과표시'!$C$15)&gt;=1),IF(OR('자료입력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F329" s="28">
        <f>IF(AND($S329='자료입력 및 결과표시'!$B$16,COUNTIF($W329:$DR329,'자료입력 및 결과표시'!$C$16)&gt;=1),IF(OR('자료입력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G329" s="28">
        <f>IF(AND($S329='자료입력 및 결과표시'!$B$17,COUNTIF($W329:$DR329,'자료입력 및 결과표시'!$C$17)&gt;=1),IF(OR('자료입력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H329" s="28">
        <f>IF(AND($S329='자료입력 및 결과표시'!$B$18,COUNTIF($W329:$DR329,'자료입력 및 결과표시'!$C$18)&gt;=1),IF(OR('자료입력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I329" s="28">
        <f>IF(AND($S329='자료입력 및 결과표시'!$B$19,COUNTIF($W329:$DR329,'자료입력 및 결과표시'!$C$19)&gt;=1),IF(OR('자료입력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J329" s="28">
        <f>IF(AND($S329='자료입력 및 결과표시'!$B$20,COUNTIF($W329:$DR329,'자료입력 및 결과표시'!$C$20)&gt;=1),IF(OR('자료입력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K329" s="28">
        <f>IF(AND($S329='자료입력 및 결과표시'!$B$21,COUNTIF($W329:$DR329,'자료입력 및 결과표시'!$C$21)&gt;=1),IF(OR('자료입력 및 결과표시'!$B$4+90&gt;=$V329,'자료입력 및 결과표시'!$B$4&lt;$U329),0,IF($V329-'자료입력 및 결과표시'!$B$4-90&gt;='자료입력 및 결과표시'!$E$4,'자료입력 및 결과표시'!$E$4,$V329-'자료입력 및 결과표시'!$B$4-90)),0)</f>
        <v>0</v>
      </c>
      <c r="EL329" s="17">
        <f>IF(AND(S329='자료입력 및 결과표시'!$B$6,COUNTIF('업무중복도(데이터 입력)'!$W329:$DR329,'자료입력 및 결과표시'!$C$6)&gt;=1),1,0)</f>
        <v>0</v>
      </c>
      <c r="EM329" s="17">
        <f>IF(AND(S329='자료입력 및 결과표시'!$B$7,COUNTIF('업무중복도(데이터 입력)'!$W329:$DR329,'자료입력 및 결과표시'!$C$7)&gt;=1),2,0)</f>
        <v>0</v>
      </c>
      <c r="EN329" s="17">
        <f>IF(AND(S329='자료입력 및 결과표시'!$B$8,COUNTIF('업무중복도(데이터 입력)'!$W329:$DR329,'자료입력 및 결과표시'!$C$8)&gt;=1),3,0)</f>
        <v>0</v>
      </c>
      <c r="EO329" s="17">
        <f>IF(AND(S329='자료입력 및 결과표시'!$B$9,COUNTIF('업무중복도(데이터 입력)'!$W329:$DR329,'자료입력 및 결과표시'!$C$9)&gt;=1),4,0)</f>
        <v>0</v>
      </c>
      <c r="EP329" s="17">
        <f>IF(AND(S329='자료입력 및 결과표시'!$B$10,COUNTIF('업무중복도(데이터 입력)'!$W329:$DR329,'자료입력 및 결과표시'!$C$10)&gt;=1),5,0)</f>
        <v>0</v>
      </c>
      <c r="EQ329" s="17">
        <f>IF(AND(S329='자료입력 및 결과표시'!$B$11,COUNTIF('업무중복도(데이터 입력)'!$W329:$DR329,'자료입력 및 결과표시'!$C$11)&gt;=1),6,0)</f>
        <v>0</v>
      </c>
      <c r="ER329" s="17">
        <f>IF(AND(S329='자료입력 및 결과표시'!$B$12,COUNTIF('업무중복도(데이터 입력)'!$W329:$DR329,'자료입력 및 결과표시'!$C$12)&gt;=1),7,0)</f>
        <v>0</v>
      </c>
      <c r="ES329" s="17">
        <f>IF(AND(S329='자료입력 및 결과표시'!$B$13,COUNTIF('업무중복도(데이터 입력)'!$W329:$DR329,'자료입력 및 결과표시'!$C$13)&gt;=1),8,0)</f>
        <v>0</v>
      </c>
      <c r="ET329" s="17">
        <f>IF(AND(S329='자료입력 및 결과표시'!$B$14,COUNTIF('업무중복도(데이터 입력)'!$W329:$DR329,'자료입력 및 결과표시'!$C$14)&gt;=1),9,0)</f>
        <v>0</v>
      </c>
      <c r="EU329" s="17">
        <f>IF(AND(S329='자료입력 및 결과표시'!$B$15,COUNTIF('업무중복도(데이터 입력)'!$W329:$DR329,'자료입력 및 결과표시'!$C$15)&gt;=1),10,0)</f>
        <v>0</v>
      </c>
      <c r="EV329" s="17">
        <f>IF(AND(S329='자료입력 및 결과표시'!$B$16,COUNTIF('업무중복도(데이터 입력)'!$W329:$DR329,'자료입력 및 결과표시'!$C$16)&gt;=1),11,0)</f>
        <v>0</v>
      </c>
      <c r="EW329" s="17">
        <f>IF(AND(S329='자료입력 및 결과표시'!$B$17,COUNTIF('업무중복도(데이터 입력)'!$W329:$DR329,'자료입력 및 결과표시'!$C$17)&gt;=1),12,0)</f>
        <v>0</v>
      </c>
      <c r="EX329" s="17">
        <f>IF(AND(S329='자료입력 및 결과표시'!$B$18,COUNTIF('업무중복도(데이터 입력)'!$W329:$DR329,'자료입력 및 결과표시'!$C$18)&gt;=1),13,0)</f>
        <v>0</v>
      </c>
      <c r="EY329" s="17">
        <f>IF(AND(S329='자료입력 및 결과표시'!$B$19,COUNTIF('업무중복도(데이터 입력)'!$W329:$DR329,'자료입력 및 결과표시'!$C$19)&gt;=1),14,0)</f>
        <v>0</v>
      </c>
      <c r="EZ329" s="17">
        <f>IF(AND(S329='자료입력 및 결과표시'!$B$20,COUNTIF('업무중복도(데이터 입력)'!$W329:$DR329,'자료입력 및 결과표시'!$C$20)&gt;=1),15,0)</f>
        <v>0</v>
      </c>
      <c r="FA329" s="17">
        <f>IF(AND(S329='자료입력 및 결과표시'!$B$21,COUNTIF('업무중복도(데이터 입력)'!$W329:$DR329,'자료입력 및 결과표시'!$C$21)&gt;=1),16,0)</f>
        <v>0</v>
      </c>
      <c r="FK329" s="17">
        <f t="shared" si="743"/>
        <v>0</v>
      </c>
      <c r="FO329"/>
    </row>
    <row r="330" spans="1:187">
      <c r="A330" s="17" t="str">
        <f t="shared" si="726"/>
        <v>\\\0</v>
      </c>
      <c r="B330" s="17" t="str">
        <f t="shared" si="727"/>
        <v>\\\0</v>
      </c>
      <c r="C330" s="17" t="str">
        <f t="shared" si="728"/>
        <v>\\\0</v>
      </c>
      <c r="D330" s="17" t="str">
        <f t="shared" si="729"/>
        <v>\\\0</v>
      </c>
      <c r="E330" s="17" t="str">
        <f t="shared" si="730"/>
        <v>\\\0</v>
      </c>
      <c r="F330" s="17" t="str">
        <f t="shared" si="731"/>
        <v>\\\0</v>
      </c>
      <c r="G330" s="17" t="str">
        <f t="shared" si="732"/>
        <v>\\\0</v>
      </c>
      <c r="H330" s="17" t="str">
        <f t="shared" si="733"/>
        <v>\\\0</v>
      </c>
      <c r="I330" s="17" t="str">
        <f t="shared" si="734"/>
        <v>\\\0</v>
      </c>
      <c r="J330" s="17" t="str">
        <f t="shared" si="735"/>
        <v>\\\0</v>
      </c>
      <c r="K330" s="17" t="str">
        <f t="shared" si="736"/>
        <v>\\\0</v>
      </c>
      <c r="L330" s="17" t="str">
        <f t="shared" si="737"/>
        <v>\\\0</v>
      </c>
      <c r="M330" s="17" t="str">
        <f t="shared" si="738"/>
        <v>\\\0</v>
      </c>
      <c r="N330" s="17" t="str">
        <f t="shared" si="739"/>
        <v>\\\0</v>
      </c>
      <c r="O330" s="17" t="str">
        <f t="shared" si="740"/>
        <v>\\\0</v>
      </c>
      <c r="P330" s="17" t="str">
        <f t="shared" si="741"/>
        <v>\\\0</v>
      </c>
      <c r="R330" s="17" t="str">
        <f t="shared" si="742"/>
        <v>\\</v>
      </c>
      <c r="S330" s="38"/>
      <c r="T330" s="39"/>
      <c r="U330" s="31"/>
      <c r="V330" s="32"/>
      <c r="W330" s="36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35"/>
      <c r="DS330" s="287"/>
      <c r="DT330" s="36"/>
      <c r="DU330" s="37"/>
      <c r="DV330" s="28">
        <f>IF(AND($S330='자료입력 및 결과표시'!$B$6,COUNTIF($W330:$DR330,'자료입력 및 결과표시'!$C$6)&gt;=1),IF(OR('자료입력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DW330" s="28">
        <f>IF(AND($S330='자료입력 및 결과표시'!$B$7,COUNTIF($W330:$DR330,'자료입력 및 결과표시'!$C$7)&gt;=1),IF(OR('자료입력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DX330" s="28">
        <f>IF(AND($S330='자료입력 및 결과표시'!$B$8,COUNTIF($W330:$DR330,'자료입력 및 결과표시'!$C$8)&gt;=1),IF(OR('자료입력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DY330" s="28">
        <f>IF(AND($S330='자료입력 및 결과표시'!$B$9,COUNTIF($W330:$DR330,'자료입력 및 결과표시'!$C$9)&gt;=1),IF(OR('자료입력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DZ330" s="28">
        <f>IF(AND($S330='자료입력 및 결과표시'!$B$10,COUNTIF($W330:$DR330,'자료입력 및 결과표시'!$C$10)&gt;=1),IF(OR('자료입력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A330" s="28">
        <f>IF(AND($S330='자료입력 및 결과표시'!$B$11,COUNTIF($W330:$DR330,'자료입력 및 결과표시'!$C$11)&gt;=1),IF(OR('자료입력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B330" s="28">
        <f>IF(AND($S330='자료입력 및 결과표시'!$B$12,COUNTIF($W330:$DR330,'자료입력 및 결과표시'!$C$12)&gt;=1),IF(OR('자료입력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C330" s="28">
        <f>IF(AND($S330='자료입력 및 결과표시'!$B$13,COUNTIF($W330:$DR330,'자료입력 및 결과표시'!$C$13)&gt;=1),IF(OR('자료입력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D330" s="28">
        <f>IF(AND($S330='자료입력 및 결과표시'!$B$14,COUNTIF($W330:$DR330,'자료입력 및 결과표시'!$C$14)&gt;=1),IF(OR('자료입력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E330" s="28">
        <f>IF(AND($S330='자료입력 및 결과표시'!$B$15,COUNTIF($W330:$DR330,'자료입력 및 결과표시'!$C$15)&gt;=1),IF(OR('자료입력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F330" s="28">
        <f>IF(AND($S330='자료입력 및 결과표시'!$B$16,COUNTIF($W330:$DR330,'자료입력 및 결과표시'!$C$16)&gt;=1),IF(OR('자료입력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G330" s="28">
        <f>IF(AND($S330='자료입력 및 결과표시'!$B$17,COUNTIF($W330:$DR330,'자료입력 및 결과표시'!$C$17)&gt;=1),IF(OR('자료입력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H330" s="28">
        <f>IF(AND($S330='자료입력 및 결과표시'!$B$18,COUNTIF($W330:$DR330,'자료입력 및 결과표시'!$C$18)&gt;=1),IF(OR('자료입력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I330" s="28">
        <f>IF(AND($S330='자료입력 및 결과표시'!$B$19,COUNTIF($W330:$DR330,'자료입력 및 결과표시'!$C$19)&gt;=1),IF(OR('자료입력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J330" s="28">
        <f>IF(AND($S330='자료입력 및 결과표시'!$B$20,COUNTIF($W330:$DR330,'자료입력 및 결과표시'!$C$20)&gt;=1),IF(OR('자료입력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K330" s="28">
        <f>IF(AND($S330='자료입력 및 결과표시'!$B$21,COUNTIF($W330:$DR330,'자료입력 및 결과표시'!$C$21)&gt;=1),IF(OR('자료입력 및 결과표시'!$B$4+90&gt;=$V330,'자료입력 및 결과표시'!$B$4&lt;$U330),0,IF($V330-'자료입력 및 결과표시'!$B$4-90&gt;='자료입력 및 결과표시'!$E$4,'자료입력 및 결과표시'!$E$4,$V330-'자료입력 및 결과표시'!$B$4-90)),0)</f>
        <v>0</v>
      </c>
      <c r="EL330" s="17">
        <f>IF(AND(S330='자료입력 및 결과표시'!$B$6,COUNTIF('업무중복도(데이터 입력)'!$W330:$DR330,'자료입력 및 결과표시'!$C$6)&gt;=1),1,0)</f>
        <v>0</v>
      </c>
      <c r="EM330" s="17">
        <f>IF(AND(S330='자료입력 및 결과표시'!$B$7,COUNTIF('업무중복도(데이터 입력)'!$W330:$DR330,'자료입력 및 결과표시'!$C$7)&gt;=1),2,0)</f>
        <v>0</v>
      </c>
      <c r="EN330" s="17">
        <f>IF(AND(S330='자료입력 및 결과표시'!$B$8,COUNTIF('업무중복도(데이터 입력)'!$W330:$DR330,'자료입력 및 결과표시'!$C$8)&gt;=1),3,0)</f>
        <v>0</v>
      </c>
      <c r="EO330" s="17">
        <f>IF(AND(S330='자료입력 및 결과표시'!$B$9,COUNTIF('업무중복도(데이터 입력)'!$W330:$DR330,'자료입력 및 결과표시'!$C$9)&gt;=1),4,0)</f>
        <v>0</v>
      </c>
      <c r="EP330" s="17">
        <f>IF(AND(S330='자료입력 및 결과표시'!$B$10,COUNTIF('업무중복도(데이터 입력)'!$W330:$DR330,'자료입력 및 결과표시'!$C$10)&gt;=1),5,0)</f>
        <v>0</v>
      </c>
      <c r="EQ330" s="17">
        <f>IF(AND(S330='자료입력 및 결과표시'!$B$11,COUNTIF('업무중복도(데이터 입력)'!$W330:$DR330,'자료입력 및 결과표시'!$C$11)&gt;=1),6,0)</f>
        <v>0</v>
      </c>
      <c r="ER330" s="17">
        <f>IF(AND(S330='자료입력 및 결과표시'!$B$12,COUNTIF('업무중복도(데이터 입력)'!$W330:$DR330,'자료입력 및 결과표시'!$C$12)&gt;=1),7,0)</f>
        <v>0</v>
      </c>
      <c r="ES330" s="17">
        <f>IF(AND(S330='자료입력 및 결과표시'!$B$13,COUNTIF('업무중복도(데이터 입력)'!$W330:$DR330,'자료입력 및 결과표시'!$C$13)&gt;=1),8,0)</f>
        <v>0</v>
      </c>
      <c r="ET330" s="17">
        <f>IF(AND(S330='자료입력 및 결과표시'!$B$14,COUNTIF('업무중복도(데이터 입력)'!$W330:$DR330,'자료입력 및 결과표시'!$C$14)&gt;=1),9,0)</f>
        <v>0</v>
      </c>
      <c r="EU330" s="17">
        <f>IF(AND(S330='자료입력 및 결과표시'!$B$15,COUNTIF('업무중복도(데이터 입력)'!$W330:$DR330,'자료입력 및 결과표시'!$C$15)&gt;=1),10,0)</f>
        <v>0</v>
      </c>
      <c r="EV330" s="17">
        <f>IF(AND(S330='자료입력 및 결과표시'!$B$16,COUNTIF('업무중복도(데이터 입력)'!$W330:$DR330,'자료입력 및 결과표시'!$C$16)&gt;=1),11,0)</f>
        <v>0</v>
      </c>
      <c r="EW330" s="17">
        <f>IF(AND(S330='자료입력 및 결과표시'!$B$17,COUNTIF('업무중복도(데이터 입력)'!$W330:$DR330,'자료입력 및 결과표시'!$C$17)&gt;=1),12,0)</f>
        <v>0</v>
      </c>
      <c r="EX330" s="17">
        <f>IF(AND(S330='자료입력 및 결과표시'!$B$18,COUNTIF('업무중복도(데이터 입력)'!$W330:$DR330,'자료입력 및 결과표시'!$C$18)&gt;=1),13,0)</f>
        <v>0</v>
      </c>
      <c r="EY330" s="17">
        <f>IF(AND(S330='자료입력 및 결과표시'!$B$19,COUNTIF('업무중복도(데이터 입력)'!$W330:$DR330,'자료입력 및 결과표시'!$C$19)&gt;=1),14,0)</f>
        <v>0</v>
      </c>
      <c r="EZ330" s="17">
        <f>IF(AND(S330='자료입력 및 결과표시'!$B$20,COUNTIF('업무중복도(데이터 입력)'!$W330:$DR330,'자료입력 및 결과표시'!$C$20)&gt;=1),15,0)</f>
        <v>0</v>
      </c>
      <c r="FA330" s="17">
        <f>IF(AND(S330='자료입력 및 결과표시'!$B$21,COUNTIF('업무중복도(데이터 입력)'!$W330:$DR330,'자료입력 및 결과표시'!$C$21)&gt;=1),16,0)</f>
        <v>0</v>
      </c>
      <c r="FK330" s="17">
        <f t="shared" si="743"/>
        <v>0</v>
      </c>
      <c r="FO330"/>
    </row>
    <row r="331" spans="1:187">
      <c r="A331" s="17" t="str">
        <f t="shared" si="726"/>
        <v>\\\0</v>
      </c>
      <c r="B331" s="17" t="str">
        <f t="shared" si="727"/>
        <v>\\\0</v>
      </c>
      <c r="C331" s="17" t="str">
        <f t="shared" si="728"/>
        <v>\\\0</v>
      </c>
      <c r="D331" s="17" t="str">
        <f t="shared" si="729"/>
        <v>\\\0</v>
      </c>
      <c r="E331" s="17" t="str">
        <f t="shared" si="730"/>
        <v>\\\0</v>
      </c>
      <c r="F331" s="17" t="str">
        <f t="shared" si="731"/>
        <v>\\\0</v>
      </c>
      <c r="G331" s="17" t="str">
        <f t="shared" si="732"/>
        <v>\\\0</v>
      </c>
      <c r="H331" s="17" t="str">
        <f t="shared" si="733"/>
        <v>\\\0</v>
      </c>
      <c r="I331" s="17" t="str">
        <f t="shared" si="734"/>
        <v>\\\0</v>
      </c>
      <c r="J331" s="17" t="str">
        <f t="shared" si="735"/>
        <v>\\\0</v>
      </c>
      <c r="K331" s="17" t="str">
        <f t="shared" si="736"/>
        <v>\\\0</v>
      </c>
      <c r="L331" s="17" t="str">
        <f t="shared" si="737"/>
        <v>\\\0</v>
      </c>
      <c r="M331" s="17" t="str">
        <f t="shared" si="738"/>
        <v>\\\0</v>
      </c>
      <c r="N331" s="17" t="str">
        <f t="shared" si="739"/>
        <v>\\\0</v>
      </c>
      <c r="O331" s="17" t="str">
        <f t="shared" si="740"/>
        <v>\\\0</v>
      </c>
      <c r="P331" s="17" t="str">
        <f t="shared" si="741"/>
        <v>\\\0</v>
      </c>
      <c r="R331" s="17" t="str">
        <f t="shared" si="742"/>
        <v>\\</v>
      </c>
      <c r="S331" s="38"/>
      <c r="T331" s="39"/>
      <c r="U331" s="31"/>
      <c r="V331" s="32"/>
      <c r="W331" s="36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35"/>
      <c r="DS331" s="287"/>
      <c r="DT331" s="36"/>
      <c r="DU331" s="37"/>
      <c r="DV331" s="28">
        <f>IF(AND($S331='자료입력 및 결과표시'!$B$6,COUNTIF($W331:$DR331,'자료입력 및 결과표시'!$C$6)&gt;=1),IF(OR('자료입력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DW331" s="28">
        <f>IF(AND($S331='자료입력 및 결과표시'!$B$7,COUNTIF($W331:$DR331,'자료입력 및 결과표시'!$C$7)&gt;=1),IF(OR('자료입력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DX331" s="28">
        <f>IF(AND($S331='자료입력 및 결과표시'!$B$8,COUNTIF($W331:$DR331,'자료입력 및 결과표시'!$C$8)&gt;=1),IF(OR('자료입력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DY331" s="28">
        <f>IF(AND($S331='자료입력 및 결과표시'!$B$9,COUNTIF($W331:$DR331,'자료입력 및 결과표시'!$C$9)&gt;=1),IF(OR('자료입력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DZ331" s="28">
        <f>IF(AND($S331='자료입력 및 결과표시'!$B$10,COUNTIF($W331:$DR331,'자료입력 및 결과표시'!$C$10)&gt;=1),IF(OR('자료입력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A331" s="28">
        <f>IF(AND($S331='자료입력 및 결과표시'!$B$11,COUNTIF($W331:$DR331,'자료입력 및 결과표시'!$C$11)&gt;=1),IF(OR('자료입력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B331" s="28">
        <f>IF(AND($S331='자료입력 및 결과표시'!$B$12,COUNTIF($W331:$DR331,'자료입력 및 결과표시'!$C$12)&gt;=1),IF(OR('자료입력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C331" s="28">
        <f>IF(AND($S331='자료입력 및 결과표시'!$B$13,COUNTIF($W331:$DR331,'자료입력 및 결과표시'!$C$13)&gt;=1),IF(OR('자료입력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D331" s="28">
        <f>IF(AND($S331='자료입력 및 결과표시'!$B$14,COUNTIF($W331:$DR331,'자료입력 및 결과표시'!$C$14)&gt;=1),IF(OR('자료입력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E331" s="28">
        <f>IF(AND($S331='자료입력 및 결과표시'!$B$15,COUNTIF($W331:$DR331,'자료입력 및 결과표시'!$C$15)&gt;=1),IF(OR('자료입력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F331" s="28">
        <f>IF(AND($S331='자료입력 및 결과표시'!$B$16,COUNTIF($W331:$DR331,'자료입력 및 결과표시'!$C$16)&gt;=1),IF(OR('자료입력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G331" s="28">
        <f>IF(AND($S331='자료입력 및 결과표시'!$B$17,COUNTIF($W331:$DR331,'자료입력 및 결과표시'!$C$17)&gt;=1),IF(OR('자료입력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H331" s="28">
        <f>IF(AND($S331='자료입력 및 결과표시'!$B$18,COUNTIF($W331:$DR331,'자료입력 및 결과표시'!$C$18)&gt;=1),IF(OR('자료입력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I331" s="28">
        <f>IF(AND($S331='자료입력 및 결과표시'!$B$19,COUNTIF($W331:$DR331,'자료입력 및 결과표시'!$C$19)&gt;=1),IF(OR('자료입력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J331" s="28">
        <f>IF(AND($S331='자료입력 및 결과표시'!$B$20,COUNTIF($W331:$DR331,'자료입력 및 결과표시'!$C$20)&gt;=1),IF(OR('자료입력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K331" s="28">
        <f>IF(AND($S331='자료입력 및 결과표시'!$B$21,COUNTIF($W331:$DR331,'자료입력 및 결과표시'!$C$21)&gt;=1),IF(OR('자료입력 및 결과표시'!$B$4+90&gt;=$V331,'자료입력 및 결과표시'!$B$4&lt;$U331),0,IF($V331-'자료입력 및 결과표시'!$B$4-90&gt;='자료입력 및 결과표시'!$E$4,'자료입력 및 결과표시'!$E$4,$V331-'자료입력 및 결과표시'!$B$4-90)),0)</f>
        <v>0</v>
      </c>
      <c r="EL331" s="17">
        <f>IF(AND(S331='자료입력 및 결과표시'!$B$6,COUNTIF('업무중복도(데이터 입력)'!$W331:$DR331,'자료입력 및 결과표시'!$C$6)&gt;=1),1,0)</f>
        <v>0</v>
      </c>
      <c r="EM331" s="17">
        <f>IF(AND(S331='자료입력 및 결과표시'!$B$7,COUNTIF('업무중복도(데이터 입력)'!$W331:$DR331,'자료입력 및 결과표시'!$C$7)&gt;=1),2,0)</f>
        <v>0</v>
      </c>
      <c r="EN331" s="17">
        <f>IF(AND(S331='자료입력 및 결과표시'!$B$8,COUNTIF('업무중복도(데이터 입력)'!$W331:$DR331,'자료입력 및 결과표시'!$C$8)&gt;=1),3,0)</f>
        <v>0</v>
      </c>
      <c r="EO331" s="17">
        <f>IF(AND(S331='자료입력 및 결과표시'!$B$9,COUNTIF('업무중복도(데이터 입력)'!$W331:$DR331,'자료입력 및 결과표시'!$C$9)&gt;=1),4,0)</f>
        <v>0</v>
      </c>
      <c r="EP331" s="17">
        <f>IF(AND(S331='자료입력 및 결과표시'!$B$10,COUNTIF('업무중복도(데이터 입력)'!$W331:$DR331,'자료입력 및 결과표시'!$C$10)&gt;=1),5,0)</f>
        <v>0</v>
      </c>
      <c r="EQ331" s="17">
        <f>IF(AND(S331='자료입력 및 결과표시'!$B$11,COUNTIF('업무중복도(데이터 입력)'!$W331:$DR331,'자료입력 및 결과표시'!$C$11)&gt;=1),6,0)</f>
        <v>0</v>
      </c>
      <c r="ER331" s="17">
        <f>IF(AND(S331='자료입력 및 결과표시'!$B$12,COUNTIF('업무중복도(데이터 입력)'!$W331:$DR331,'자료입력 및 결과표시'!$C$12)&gt;=1),7,0)</f>
        <v>0</v>
      </c>
      <c r="ES331" s="17">
        <f>IF(AND(S331='자료입력 및 결과표시'!$B$13,COUNTIF('업무중복도(데이터 입력)'!$W331:$DR331,'자료입력 및 결과표시'!$C$13)&gt;=1),8,0)</f>
        <v>0</v>
      </c>
      <c r="ET331" s="17">
        <f>IF(AND(S331='자료입력 및 결과표시'!$B$14,COUNTIF('업무중복도(데이터 입력)'!$W331:$DR331,'자료입력 및 결과표시'!$C$14)&gt;=1),9,0)</f>
        <v>0</v>
      </c>
      <c r="EU331" s="17">
        <f>IF(AND(S331='자료입력 및 결과표시'!$B$15,COUNTIF('업무중복도(데이터 입력)'!$W331:$DR331,'자료입력 및 결과표시'!$C$15)&gt;=1),10,0)</f>
        <v>0</v>
      </c>
      <c r="EV331" s="17">
        <f>IF(AND(S331='자료입력 및 결과표시'!$B$16,COUNTIF('업무중복도(데이터 입력)'!$W331:$DR331,'자료입력 및 결과표시'!$C$16)&gt;=1),11,0)</f>
        <v>0</v>
      </c>
      <c r="EW331" s="17">
        <f>IF(AND(S331='자료입력 및 결과표시'!$B$17,COUNTIF('업무중복도(데이터 입력)'!$W331:$DR331,'자료입력 및 결과표시'!$C$17)&gt;=1),12,0)</f>
        <v>0</v>
      </c>
      <c r="EX331" s="17">
        <f>IF(AND(S331='자료입력 및 결과표시'!$B$18,COUNTIF('업무중복도(데이터 입력)'!$W331:$DR331,'자료입력 및 결과표시'!$C$18)&gt;=1),13,0)</f>
        <v>0</v>
      </c>
      <c r="EY331" s="17">
        <f>IF(AND(S331='자료입력 및 결과표시'!$B$19,COUNTIF('업무중복도(데이터 입력)'!$W331:$DR331,'자료입력 및 결과표시'!$C$19)&gt;=1),14,0)</f>
        <v>0</v>
      </c>
      <c r="EZ331" s="17">
        <f>IF(AND(S331='자료입력 및 결과표시'!$B$20,COUNTIF('업무중복도(데이터 입력)'!$W331:$DR331,'자료입력 및 결과표시'!$C$20)&gt;=1),15,0)</f>
        <v>0</v>
      </c>
      <c r="FA331" s="17">
        <f>IF(AND(S331='자료입력 및 결과표시'!$B$21,COUNTIF('업무중복도(데이터 입력)'!$W331:$DR331,'자료입력 및 결과표시'!$C$21)&gt;=1),16,0)</f>
        <v>0</v>
      </c>
      <c r="FK331" s="17">
        <f t="shared" si="743"/>
        <v>0</v>
      </c>
      <c r="FO331"/>
    </row>
    <row r="332" spans="1:187">
      <c r="A332" s="17" t="str">
        <f t="shared" si="726"/>
        <v>\\\0</v>
      </c>
      <c r="B332" s="17" t="str">
        <f t="shared" si="727"/>
        <v>\\\0</v>
      </c>
      <c r="C332" s="17" t="str">
        <f t="shared" si="728"/>
        <v>\\\0</v>
      </c>
      <c r="D332" s="17" t="str">
        <f t="shared" si="729"/>
        <v>\\\0</v>
      </c>
      <c r="E332" s="17" t="str">
        <f t="shared" si="730"/>
        <v>\\\0</v>
      </c>
      <c r="F332" s="17" t="str">
        <f t="shared" si="731"/>
        <v>\\\0</v>
      </c>
      <c r="G332" s="17" t="str">
        <f t="shared" si="732"/>
        <v>\\\0</v>
      </c>
      <c r="H332" s="17" t="str">
        <f t="shared" si="733"/>
        <v>\\\0</v>
      </c>
      <c r="I332" s="17" t="str">
        <f t="shared" si="734"/>
        <v>\\\0</v>
      </c>
      <c r="J332" s="17" t="str">
        <f t="shared" si="735"/>
        <v>\\\0</v>
      </c>
      <c r="K332" s="17" t="str">
        <f t="shared" si="736"/>
        <v>\\\0</v>
      </c>
      <c r="L332" s="17" t="str">
        <f t="shared" si="737"/>
        <v>\\\0</v>
      </c>
      <c r="M332" s="17" t="str">
        <f t="shared" si="738"/>
        <v>\\\0</v>
      </c>
      <c r="N332" s="17" t="str">
        <f t="shared" si="739"/>
        <v>\\\0</v>
      </c>
      <c r="O332" s="17" t="str">
        <f t="shared" si="740"/>
        <v>\\\0</v>
      </c>
      <c r="P332" s="17" t="str">
        <f t="shared" si="741"/>
        <v>\\\0</v>
      </c>
      <c r="R332" s="17" t="str">
        <f t="shared" si="742"/>
        <v>\\</v>
      </c>
      <c r="S332" s="38"/>
      <c r="T332" s="39"/>
      <c r="U332" s="31"/>
      <c r="V332" s="32"/>
      <c r="W332" s="36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35"/>
      <c r="DS332" s="287"/>
      <c r="DT332" s="36"/>
      <c r="DU332" s="37"/>
      <c r="DV332" s="28">
        <f>IF(AND($S332='자료입력 및 결과표시'!$B$6,COUNTIF($W332:$DR332,'자료입력 및 결과표시'!$C$6)&gt;=1),IF(OR('자료입력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DW332" s="28">
        <f>IF(AND($S332='자료입력 및 결과표시'!$B$7,COUNTIF($W332:$DR332,'자료입력 및 결과표시'!$C$7)&gt;=1),IF(OR('자료입력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DX332" s="28">
        <f>IF(AND($S332='자료입력 및 결과표시'!$B$8,COUNTIF($W332:$DR332,'자료입력 및 결과표시'!$C$8)&gt;=1),IF(OR('자료입력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DY332" s="28">
        <f>IF(AND($S332='자료입력 및 결과표시'!$B$9,COUNTIF($W332:$DR332,'자료입력 및 결과표시'!$C$9)&gt;=1),IF(OR('자료입력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DZ332" s="28">
        <f>IF(AND($S332='자료입력 및 결과표시'!$B$10,COUNTIF($W332:$DR332,'자료입력 및 결과표시'!$C$10)&gt;=1),IF(OR('자료입력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A332" s="28">
        <f>IF(AND($S332='자료입력 및 결과표시'!$B$11,COUNTIF($W332:$DR332,'자료입력 및 결과표시'!$C$11)&gt;=1),IF(OR('자료입력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B332" s="28">
        <f>IF(AND($S332='자료입력 및 결과표시'!$B$12,COUNTIF($W332:$DR332,'자료입력 및 결과표시'!$C$12)&gt;=1),IF(OR('자료입력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C332" s="28">
        <f>IF(AND($S332='자료입력 및 결과표시'!$B$13,COUNTIF($W332:$DR332,'자료입력 및 결과표시'!$C$13)&gt;=1),IF(OR('자료입력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D332" s="28">
        <f>IF(AND($S332='자료입력 및 결과표시'!$B$14,COUNTIF($W332:$DR332,'자료입력 및 결과표시'!$C$14)&gt;=1),IF(OR('자료입력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E332" s="28">
        <f>IF(AND($S332='자료입력 및 결과표시'!$B$15,COUNTIF($W332:$DR332,'자료입력 및 결과표시'!$C$15)&gt;=1),IF(OR('자료입력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F332" s="28">
        <f>IF(AND($S332='자료입력 및 결과표시'!$B$16,COUNTIF($W332:$DR332,'자료입력 및 결과표시'!$C$16)&gt;=1),IF(OR('자료입력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G332" s="28">
        <f>IF(AND($S332='자료입력 및 결과표시'!$B$17,COUNTIF($W332:$DR332,'자료입력 및 결과표시'!$C$17)&gt;=1),IF(OR('자료입력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H332" s="28">
        <f>IF(AND($S332='자료입력 및 결과표시'!$B$18,COUNTIF($W332:$DR332,'자료입력 및 결과표시'!$C$18)&gt;=1),IF(OR('자료입력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I332" s="28">
        <f>IF(AND($S332='자료입력 및 결과표시'!$B$19,COUNTIF($W332:$DR332,'자료입력 및 결과표시'!$C$19)&gt;=1),IF(OR('자료입력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J332" s="28">
        <f>IF(AND($S332='자료입력 및 결과표시'!$B$20,COUNTIF($W332:$DR332,'자료입력 및 결과표시'!$C$20)&gt;=1),IF(OR('자료입력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K332" s="28">
        <f>IF(AND($S332='자료입력 및 결과표시'!$B$21,COUNTIF($W332:$DR332,'자료입력 및 결과표시'!$C$21)&gt;=1),IF(OR('자료입력 및 결과표시'!$B$4+90&gt;=$V332,'자료입력 및 결과표시'!$B$4&lt;$U332),0,IF($V332-'자료입력 및 결과표시'!$B$4-90&gt;='자료입력 및 결과표시'!$E$4,'자료입력 및 결과표시'!$E$4,$V332-'자료입력 및 결과표시'!$B$4-90)),0)</f>
        <v>0</v>
      </c>
      <c r="EL332" s="17">
        <f>IF(AND(S332='자료입력 및 결과표시'!$B$6,COUNTIF('업무중복도(데이터 입력)'!$W332:$DR332,'자료입력 및 결과표시'!$C$6)&gt;=1),1,0)</f>
        <v>0</v>
      </c>
      <c r="EM332" s="17">
        <f>IF(AND(S332='자료입력 및 결과표시'!$B$7,COUNTIF('업무중복도(데이터 입력)'!$W332:$DR332,'자료입력 및 결과표시'!$C$7)&gt;=1),2,0)</f>
        <v>0</v>
      </c>
      <c r="EN332" s="17">
        <f>IF(AND(S332='자료입력 및 결과표시'!$B$8,COUNTIF('업무중복도(데이터 입력)'!$W332:$DR332,'자료입력 및 결과표시'!$C$8)&gt;=1),3,0)</f>
        <v>0</v>
      </c>
      <c r="EO332" s="17">
        <f>IF(AND(S332='자료입력 및 결과표시'!$B$9,COUNTIF('업무중복도(데이터 입력)'!$W332:$DR332,'자료입력 및 결과표시'!$C$9)&gt;=1),4,0)</f>
        <v>0</v>
      </c>
      <c r="EP332" s="17">
        <f>IF(AND(S332='자료입력 및 결과표시'!$B$10,COUNTIF('업무중복도(데이터 입력)'!$W332:$DR332,'자료입력 및 결과표시'!$C$10)&gt;=1),5,0)</f>
        <v>0</v>
      </c>
      <c r="EQ332" s="17">
        <f>IF(AND(S332='자료입력 및 결과표시'!$B$11,COUNTIF('업무중복도(데이터 입력)'!$W332:$DR332,'자료입력 및 결과표시'!$C$11)&gt;=1),6,0)</f>
        <v>0</v>
      </c>
      <c r="ER332" s="17">
        <f>IF(AND(S332='자료입력 및 결과표시'!$B$12,COUNTIF('업무중복도(데이터 입력)'!$W332:$DR332,'자료입력 및 결과표시'!$C$12)&gt;=1),7,0)</f>
        <v>0</v>
      </c>
      <c r="ES332" s="17">
        <f>IF(AND(S332='자료입력 및 결과표시'!$B$13,COUNTIF('업무중복도(데이터 입력)'!$W332:$DR332,'자료입력 및 결과표시'!$C$13)&gt;=1),8,0)</f>
        <v>0</v>
      </c>
      <c r="ET332" s="17">
        <f>IF(AND(S332='자료입력 및 결과표시'!$B$14,COUNTIF('업무중복도(데이터 입력)'!$W332:$DR332,'자료입력 및 결과표시'!$C$14)&gt;=1),9,0)</f>
        <v>0</v>
      </c>
      <c r="EU332" s="17">
        <f>IF(AND(S332='자료입력 및 결과표시'!$B$15,COUNTIF('업무중복도(데이터 입력)'!$W332:$DR332,'자료입력 및 결과표시'!$C$15)&gt;=1),10,0)</f>
        <v>0</v>
      </c>
      <c r="EV332" s="17">
        <f>IF(AND(S332='자료입력 및 결과표시'!$B$16,COUNTIF('업무중복도(데이터 입력)'!$W332:$DR332,'자료입력 및 결과표시'!$C$16)&gt;=1),11,0)</f>
        <v>0</v>
      </c>
      <c r="EW332" s="17">
        <f>IF(AND(S332='자료입력 및 결과표시'!$B$17,COUNTIF('업무중복도(데이터 입력)'!$W332:$DR332,'자료입력 및 결과표시'!$C$17)&gt;=1),12,0)</f>
        <v>0</v>
      </c>
      <c r="EX332" s="17">
        <f>IF(AND(S332='자료입력 및 결과표시'!$B$18,COUNTIF('업무중복도(데이터 입력)'!$W332:$DR332,'자료입력 및 결과표시'!$C$18)&gt;=1),13,0)</f>
        <v>0</v>
      </c>
      <c r="EY332" s="17">
        <f>IF(AND(S332='자료입력 및 결과표시'!$B$19,COUNTIF('업무중복도(데이터 입력)'!$W332:$DR332,'자료입력 및 결과표시'!$C$19)&gt;=1),14,0)</f>
        <v>0</v>
      </c>
      <c r="EZ332" s="17">
        <f>IF(AND(S332='자료입력 및 결과표시'!$B$20,COUNTIF('업무중복도(데이터 입력)'!$W332:$DR332,'자료입력 및 결과표시'!$C$20)&gt;=1),15,0)</f>
        <v>0</v>
      </c>
      <c r="FA332" s="17">
        <f>IF(AND(S332='자료입력 및 결과표시'!$B$21,COUNTIF('업무중복도(데이터 입력)'!$W332:$DR332,'자료입력 및 결과표시'!$C$21)&gt;=1),16,0)</f>
        <v>0</v>
      </c>
      <c r="FK332" s="17">
        <f t="shared" si="743"/>
        <v>0</v>
      </c>
      <c r="FO332"/>
    </row>
    <row r="333" spans="1:187">
      <c r="A333" s="17" t="str">
        <f t="shared" si="726"/>
        <v>\\\0</v>
      </c>
      <c r="B333" s="17" t="str">
        <f t="shared" si="727"/>
        <v>\\\0</v>
      </c>
      <c r="C333" s="17" t="str">
        <f t="shared" si="728"/>
        <v>\\\0</v>
      </c>
      <c r="D333" s="17" t="str">
        <f t="shared" si="729"/>
        <v>\\\0</v>
      </c>
      <c r="E333" s="17" t="str">
        <f t="shared" si="730"/>
        <v>\\\0</v>
      </c>
      <c r="F333" s="17" t="str">
        <f t="shared" si="731"/>
        <v>\\\0</v>
      </c>
      <c r="G333" s="17" t="str">
        <f t="shared" si="732"/>
        <v>\\\0</v>
      </c>
      <c r="H333" s="17" t="str">
        <f t="shared" si="733"/>
        <v>\\\0</v>
      </c>
      <c r="I333" s="17" t="str">
        <f t="shared" si="734"/>
        <v>\\\0</v>
      </c>
      <c r="J333" s="17" t="str">
        <f t="shared" si="735"/>
        <v>\\\0</v>
      </c>
      <c r="K333" s="17" t="str">
        <f t="shared" si="736"/>
        <v>\\\0</v>
      </c>
      <c r="L333" s="17" t="str">
        <f t="shared" si="737"/>
        <v>\\\0</v>
      </c>
      <c r="M333" s="17" t="str">
        <f t="shared" si="738"/>
        <v>\\\0</v>
      </c>
      <c r="N333" s="17" t="str">
        <f t="shared" si="739"/>
        <v>\\\0</v>
      </c>
      <c r="O333" s="17" t="str">
        <f t="shared" si="740"/>
        <v>\\\0</v>
      </c>
      <c r="P333" s="17" t="str">
        <f t="shared" si="741"/>
        <v>\\\0</v>
      </c>
      <c r="R333" s="17" t="str">
        <f t="shared" si="742"/>
        <v>\\</v>
      </c>
      <c r="S333" s="38"/>
      <c r="T333" s="39"/>
      <c r="U333" s="31"/>
      <c r="V333" s="32"/>
      <c r="W333" s="36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35"/>
      <c r="DS333" s="287"/>
      <c r="DT333" s="36"/>
      <c r="DU333" s="37"/>
      <c r="DV333" s="28">
        <f>IF(AND($S333='자료입력 및 결과표시'!$B$6,COUNTIF($W333:$DR333,'자료입력 및 결과표시'!$C$6)&gt;=1),IF(OR('자료입력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DW333" s="28">
        <f>IF(AND($S333='자료입력 및 결과표시'!$B$7,COUNTIF($W333:$DR333,'자료입력 및 결과표시'!$C$7)&gt;=1),IF(OR('자료입력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DX333" s="28">
        <f>IF(AND($S333='자료입력 및 결과표시'!$B$8,COUNTIF($W333:$DR333,'자료입력 및 결과표시'!$C$8)&gt;=1),IF(OR('자료입력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DY333" s="28">
        <f>IF(AND($S333='자료입력 및 결과표시'!$B$9,COUNTIF($W333:$DR333,'자료입력 및 결과표시'!$C$9)&gt;=1),IF(OR('자료입력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DZ333" s="28">
        <f>IF(AND($S333='자료입력 및 결과표시'!$B$10,COUNTIF($W333:$DR333,'자료입력 및 결과표시'!$C$10)&gt;=1),IF(OR('자료입력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A333" s="28">
        <f>IF(AND($S333='자료입력 및 결과표시'!$B$11,COUNTIF($W333:$DR333,'자료입력 및 결과표시'!$C$11)&gt;=1),IF(OR('자료입력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B333" s="28">
        <f>IF(AND($S333='자료입력 및 결과표시'!$B$12,COUNTIF($W333:$DR333,'자료입력 및 결과표시'!$C$12)&gt;=1),IF(OR('자료입력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C333" s="28">
        <f>IF(AND($S333='자료입력 및 결과표시'!$B$13,COUNTIF($W333:$DR333,'자료입력 및 결과표시'!$C$13)&gt;=1),IF(OR('자료입력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D333" s="28">
        <f>IF(AND($S333='자료입력 및 결과표시'!$B$14,COUNTIF($W333:$DR333,'자료입력 및 결과표시'!$C$14)&gt;=1),IF(OR('자료입력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E333" s="28">
        <f>IF(AND($S333='자료입력 및 결과표시'!$B$15,COUNTIF($W333:$DR333,'자료입력 및 결과표시'!$C$15)&gt;=1),IF(OR('자료입력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F333" s="28">
        <f>IF(AND($S333='자료입력 및 결과표시'!$B$16,COUNTIF($W333:$DR333,'자료입력 및 결과표시'!$C$16)&gt;=1),IF(OR('자료입력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G333" s="28">
        <f>IF(AND($S333='자료입력 및 결과표시'!$B$17,COUNTIF($W333:$DR333,'자료입력 및 결과표시'!$C$17)&gt;=1),IF(OR('자료입력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H333" s="28">
        <f>IF(AND($S333='자료입력 및 결과표시'!$B$18,COUNTIF($W333:$DR333,'자료입력 및 결과표시'!$C$18)&gt;=1),IF(OR('자료입력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I333" s="28">
        <f>IF(AND($S333='자료입력 및 결과표시'!$B$19,COUNTIF($W333:$DR333,'자료입력 및 결과표시'!$C$19)&gt;=1),IF(OR('자료입력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J333" s="28">
        <f>IF(AND($S333='자료입력 및 결과표시'!$B$20,COUNTIF($W333:$DR333,'자료입력 및 결과표시'!$C$20)&gt;=1),IF(OR('자료입력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K333" s="28">
        <f>IF(AND($S333='자료입력 및 결과표시'!$B$21,COUNTIF($W333:$DR333,'자료입력 및 결과표시'!$C$21)&gt;=1),IF(OR('자료입력 및 결과표시'!$B$4+90&gt;=$V333,'자료입력 및 결과표시'!$B$4&lt;$U333),0,IF($V333-'자료입력 및 결과표시'!$B$4-90&gt;='자료입력 및 결과표시'!$E$4,'자료입력 및 결과표시'!$E$4,$V333-'자료입력 및 결과표시'!$B$4-90)),0)</f>
        <v>0</v>
      </c>
      <c r="EL333" s="17">
        <f>IF(AND(S333='자료입력 및 결과표시'!$B$6,COUNTIF('업무중복도(데이터 입력)'!$W333:$DR333,'자료입력 및 결과표시'!$C$6)&gt;=1),1,0)</f>
        <v>0</v>
      </c>
      <c r="EM333" s="17">
        <f>IF(AND(S333='자료입력 및 결과표시'!$B$7,COUNTIF('업무중복도(데이터 입력)'!$W333:$DR333,'자료입력 및 결과표시'!$C$7)&gt;=1),2,0)</f>
        <v>0</v>
      </c>
      <c r="EN333" s="17">
        <f>IF(AND(S333='자료입력 및 결과표시'!$B$8,COUNTIF('업무중복도(데이터 입력)'!$W333:$DR333,'자료입력 및 결과표시'!$C$8)&gt;=1),3,0)</f>
        <v>0</v>
      </c>
      <c r="EO333" s="17">
        <f>IF(AND(S333='자료입력 및 결과표시'!$B$9,COUNTIF('업무중복도(데이터 입력)'!$W333:$DR333,'자료입력 및 결과표시'!$C$9)&gt;=1),4,0)</f>
        <v>0</v>
      </c>
      <c r="EP333" s="17">
        <f>IF(AND(S333='자료입력 및 결과표시'!$B$10,COUNTIF('업무중복도(데이터 입력)'!$W333:$DR333,'자료입력 및 결과표시'!$C$10)&gt;=1),5,0)</f>
        <v>0</v>
      </c>
      <c r="EQ333" s="17">
        <f>IF(AND(S333='자료입력 및 결과표시'!$B$11,COUNTIF('업무중복도(데이터 입력)'!$W333:$DR333,'자료입력 및 결과표시'!$C$11)&gt;=1),6,0)</f>
        <v>0</v>
      </c>
      <c r="ER333" s="17">
        <f>IF(AND(S333='자료입력 및 결과표시'!$B$12,COUNTIF('업무중복도(데이터 입력)'!$W333:$DR333,'자료입력 및 결과표시'!$C$12)&gt;=1),7,0)</f>
        <v>0</v>
      </c>
      <c r="ES333" s="17">
        <f>IF(AND(S333='자료입력 및 결과표시'!$B$13,COUNTIF('업무중복도(데이터 입력)'!$W333:$DR333,'자료입력 및 결과표시'!$C$13)&gt;=1),8,0)</f>
        <v>0</v>
      </c>
      <c r="ET333" s="17">
        <f>IF(AND(S333='자료입력 및 결과표시'!$B$14,COUNTIF('업무중복도(데이터 입력)'!$W333:$DR333,'자료입력 및 결과표시'!$C$14)&gt;=1),9,0)</f>
        <v>0</v>
      </c>
      <c r="EU333" s="17">
        <f>IF(AND(S333='자료입력 및 결과표시'!$B$15,COUNTIF('업무중복도(데이터 입력)'!$W333:$DR333,'자료입력 및 결과표시'!$C$15)&gt;=1),10,0)</f>
        <v>0</v>
      </c>
      <c r="EV333" s="17">
        <f>IF(AND(S333='자료입력 및 결과표시'!$B$16,COUNTIF('업무중복도(데이터 입력)'!$W333:$DR333,'자료입력 및 결과표시'!$C$16)&gt;=1),11,0)</f>
        <v>0</v>
      </c>
      <c r="EW333" s="17">
        <f>IF(AND(S333='자료입력 및 결과표시'!$B$17,COUNTIF('업무중복도(데이터 입력)'!$W333:$DR333,'자료입력 및 결과표시'!$C$17)&gt;=1),12,0)</f>
        <v>0</v>
      </c>
      <c r="EX333" s="17">
        <f>IF(AND(S333='자료입력 및 결과표시'!$B$18,COUNTIF('업무중복도(데이터 입력)'!$W333:$DR333,'자료입력 및 결과표시'!$C$18)&gt;=1),13,0)</f>
        <v>0</v>
      </c>
      <c r="EY333" s="17">
        <f>IF(AND(S333='자료입력 및 결과표시'!$B$19,COUNTIF('업무중복도(데이터 입력)'!$W333:$DR333,'자료입력 및 결과표시'!$C$19)&gt;=1),14,0)</f>
        <v>0</v>
      </c>
      <c r="EZ333" s="17">
        <f>IF(AND(S333='자료입력 및 결과표시'!$B$20,COUNTIF('업무중복도(데이터 입력)'!$W333:$DR333,'자료입력 및 결과표시'!$C$20)&gt;=1),15,0)</f>
        <v>0</v>
      </c>
      <c r="FA333" s="17">
        <f>IF(AND(S333='자료입력 및 결과표시'!$B$21,COUNTIF('업무중복도(데이터 입력)'!$W333:$DR333,'자료입력 및 결과표시'!$C$21)&gt;=1),16,0)</f>
        <v>0</v>
      </c>
      <c r="FK333" s="17">
        <f t="shared" si="743"/>
        <v>0</v>
      </c>
      <c r="FO333"/>
    </row>
    <row r="334" spans="1:187">
      <c r="A334" s="17" t="str">
        <f t="shared" si="726"/>
        <v>\\\0</v>
      </c>
      <c r="B334" s="17" t="str">
        <f t="shared" si="727"/>
        <v>\\\0</v>
      </c>
      <c r="C334" s="17" t="str">
        <f t="shared" si="728"/>
        <v>\\\0</v>
      </c>
      <c r="D334" s="17" t="str">
        <f t="shared" si="729"/>
        <v>\\\0</v>
      </c>
      <c r="E334" s="17" t="str">
        <f t="shared" si="730"/>
        <v>\\\0</v>
      </c>
      <c r="F334" s="17" t="str">
        <f t="shared" si="731"/>
        <v>\\\0</v>
      </c>
      <c r="G334" s="17" t="str">
        <f t="shared" si="732"/>
        <v>\\\0</v>
      </c>
      <c r="H334" s="17" t="str">
        <f t="shared" si="733"/>
        <v>\\\0</v>
      </c>
      <c r="I334" s="17" t="str">
        <f t="shared" si="734"/>
        <v>\\\0</v>
      </c>
      <c r="J334" s="17" t="str">
        <f t="shared" si="735"/>
        <v>\\\0</v>
      </c>
      <c r="K334" s="17" t="str">
        <f t="shared" si="736"/>
        <v>\\\0</v>
      </c>
      <c r="L334" s="17" t="str">
        <f t="shared" si="737"/>
        <v>\\\0</v>
      </c>
      <c r="M334" s="17" t="str">
        <f t="shared" si="738"/>
        <v>\\\0</v>
      </c>
      <c r="N334" s="17" t="str">
        <f t="shared" si="739"/>
        <v>\\\0</v>
      </c>
      <c r="O334" s="17" t="str">
        <f t="shared" si="740"/>
        <v>\\\0</v>
      </c>
      <c r="P334" s="17" t="str">
        <f t="shared" si="741"/>
        <v>\\\0</v>
      </c>
      <c r="R334" s="17" t="str">
        <f t="shared" si="742"/>
        <v>\\</v>
      </c>
      <c r="S334" s="38"/>
      <c r="T334" s="39"/>
      <c r="U334" s="31"/>
      <c r="V334" s="32"/>
      <c r="W334" s="36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35"/>
      <c r="DS334" s="287"/>
      <c r="DT334" s="36"/>
      <c r="DU334" s="37"/>
      <c r="DV334" s="28">
        <f>IF(AND($S334='자료입력 및 결과표시'!$B$6,COUNTIF($W334:$DR334,'자료입력 및 결과표시'!$C$6)&gt;=1),IF(OR('자료입력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DW334" s="28">
        <f>IF(AND($S334='자료입력 및 결과표시'!$B$7,COUNTIF($W334:$DR334,'자료입력 및 결과표시'!$C$7)&gt;=1),IF(OR('자료입력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DX334" s="28">
        <f>IF(AND($S334='자료입력 및 결과표시'!$B$8,COUNTIF($W334:$DR334,'자료입력 및 결과표시'!$C$8)&gt;=1),IF(OR('자료입력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DY334" s="28">
        <f>IF(AND($S334='자료입력 및 결과표시'!$B$9,COUNTIF($W334:$DR334,'자료입력 및 결과표시'!$C$9)&gt;=1),IF(OR('자료입력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DZ334" s="28">
        <f>IF(AND($S334='자료입력 및 결과표시'!$B$10,COUNTIF($W334:$DR334,'자료입력 및 결과표시'!$C$10)&gt;=1),IF(OR('자료입력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A334" s="28">
        <f>IF(AND($S334='자료입력 및 결과표시'!$B$11,COUNTIF($W334:$DR334,'자료입력 및 결과표시'!$C$11)&gt;=1),IF(OR('자료입력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B334" s="28">
        <f>IF(AND($S334='자료입력 및 결과표시'!$B$12,COUNTIF($W334:$DR334,'자료입력 및 결과표시'!$C$12)&gt;=1),IF(OR('자료입력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C334" s="28">
        <f>IF(AND($S334='자료입력 및 결과표시'!$B$13,COUNTIF($W334:$DR334,'자료입력 및 결과표시'!$C$13)&gt;=1),IF(OR('자료입력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D334" s="28">
        <f>IF(AND($S334='자료입력 및 결과표시'!$B$14,COUNTIF($W334:$DR334,'자료입력 및 결과표시'!$C$14)&gt;=1),IF(OR('자료입력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E334" s="28">
        <f>IF(AND($S334='자료입력 및 결과표시'!$B$15,COUNTIF($W334:$DR334,'자료입력 및 결과표시'!$C$15)&gt;=1),IF(OR('자료입력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F334" s="28">
        <f>IF(AND($S334='자료입력 및 결과표시'!$B$16,COUNTIF($W334:$DR334,'자료입력 및 결과표시'!$C$16)&gt;=1),IF(OR('자료입력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G334" s="28">
        <f>IF(AND($S334='자료입력 및 결과표시'!$B$17,COUNTIF($W334:$DR334,'자료입력 및 결과표시'!$C$17)&gt;=1),IF(OR('자료입력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H334" s="28">
        <f>IF(AND($S334='자료입력 및 결과표시'!$B$18,COUNTIF($W334:$DR334,'자료입력 및 결과표시'!$C$18)&gt;=1),IF(OR('자료입력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I334" s="28">
        <f>IF(AND($S334='자료입력 및 결과표시'!$B$19,COUNTIF($W334:$DR334,'자료입력 및 결과표시'!$C$19)&gt;=1),IF(OR('자료입력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J334" s="28">
        <f>IF(AND($S334='자료입력 및 결과표시'!$B$20,COUNTIF($W334:$DR334,'자료입력 및 결과표시'!$C$20)&gt;=1),IF(OR('자료입력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K334" s="28">
        <f>IF(AND($S334='자료입력 및 결과표시'!$B$21,COUNTIF($W334:$DR334,'자료입력 및 결과표시'!$C$21)&gt;=1),IF(OR('자료입력 및 결과표시'!$B$4+90&gt;=$V334,'자료입력 및 결과표시'!$B$4&lt;$U334),0,IF($V334-'자료입력 및 결과표시'!$B$4-90&gt;='자료입력 및 결과표시'!$E$4,'자료입력 및 결과표시'!$E$4,$V334-'자료입력 및 결과표시'!$B$4-90)),0)</f>
        <v>0</v>
      </c>
      <c r="EL334" s="17">
        <f>IF(AND(S334='자료입력 및 결과표시'!$B$6,COUNTIF('업무중복도(데이터 입력)'!$W334:$DR334,'자료입력 및 결과표시'!$C$6)&gt;=1),1,0)</f>
        <v>0</v>
      </c>
      <c r="EM334" s="17">
        <f>IF(AND(S334='자료입력 및 결과표시'!$B$7,COUNTIF('업무중복도(데이터 입력)'!$W334:$DR334,'자료입력 및 결과표시'!$C$7)&gt;=1),2,0)</f>
        <v>0</v>
      </c>
      <c r="EN334" s="17">
        <f>IF(AND(S334='자료입력 및 결과표시'!$B$8,COUNTIF('업무중복도(데이터 입력)'!$W334:$DR334,'자료입력 및 결과표시'!$C$8)&gt;=1),3,0)</f>
        <v>0</v>
      </c>
      <c r="EO334" s="17">
        <f>IF(AND(S334='자료입력 및 결과표시'!$B$9,COUNTIF('업무중복도(데이터 입력)'!$W334:$DR334,'자료입력 및 결과표시'!$C$9)&gt;=1),4,0)</f>
        <v>0</v>
      </c>
      <c r="EP334" s="17">
        <f>IF(AND(S334='자료입력 및 결과표시'!$B$10,COUNTIF('업무중복도(데이터 입력)'!$W334:$DR334,'자료입력 및 결과표시'!$C$10)&gt;=1),5,0)</f>
        <v>0</v>
      </c>
      <c r="EQ334" s="17">
        <f>IF(AND(S334='자료입력 및 결과표시'!$B$11,COUNTIF('업무중복도(데이터 입력)'!$W334:$DR334,'자료입력 및 결과표시'!$C$11)&gt;=1),6,0)</f>
        <v>0</v>
      </c>
      <c r="ER334" s="17">
        <f>IF(AND(S334='자료입력 및 결과표시'!$B$12,COUNTIF('업무중복도(데이터 입력)'!$W334:$DR334,'자료입력 및 결과표시'!$C$12)&gt;=1),7,0)</f>
        <v>0</v>
      </c>
      <c r="ES334" s="17">
        <f>IF(AND(S334='자료입력 및 결과표시'!$B$13,COUNTIF('업무중복도(데이터 입력)'!$W334:$DR334,'자료입력 및 결과표시'!$C$13)&gt;=1),8,0)</f>
        <v>0</v>
      </c>
      <c r="ET334" s="17">
        <f>IF(AND(S334='자료입력 및 결과표시'!$B$14,COUNTIF('업무중복도(데이터 입력)'!$W334:$DR334,'자료입력 및 결과표시'!$C$14)&gt;=1),9,0)</f>
        <v>0</v>
      </c>
      <c r="EU334" s="17">
        <f>IF(AND(S334='자료입력 및 결과표시'!$B$15,COUNTIF('업무중복도(데이터 입력)'!$W334:$DR334,'자료입력 및 결과표시'!$C$15)&gt;=1),10,0)</f>
        <v>0</v>
      </c>
      <c r="EV334" s="17">
        <f>IF(AND(S334='자료입력 및 결과표시'!$B$16,COUNTIF('업무중복도(데이터 입력)'!$W334:$DR334,'자료입력 및 결과표시'!$C$16)&gt;=1),11,0)</f>
        <v>0</v>
      </c>
      <c r="EW334" s="17">
        <f>IF(AND(S334='자료입력 및 결과표시'!$B$17,COUNTIF('업무중복도(데이터 입력)'!$W334:$DR334,'자료입력 및 결과표시'!$C$17)&gt;=1),12,0)</f>
        <v>0</v>
      </c>
      <c r="EX334" s="17">
        <f>IF(AND(S334='자료입력 및 결과표시'!$B$18,COUNTIF('업무중복도(데이터 입력)'!$W334:$DR334,'자료입력 및 결과표시'!$C$18)&gt;=1),13,0)</f>
        <v>0</v>
      </c>
      <c r="EY334" s="17">
        <f>IF(AND(S334='자료입력 및 결과표시'!$B$19,COUNTIF('업무중복도(데이터 입력)'!$W334:$DR334,'자료입력 및 결과표시'!$C$19)&gt;=1),14,0)</f>
        <v>0</v>
      </c>
      <c r="EZ334" s="17">
        <f>IF(AND(S334='자료입력 및 결과표시'!$B$20,COUNTIF('업무중복도(데이터 입력)'!$W334:$DR334,'자료입력 및 결과표시'!$C$20)&gt;=1),15,0)</f>
        <v>0</v>
      </c>
      <c r="FA334" s="17">
        <f>IF(AND(S334='자료입력 및 결과표시'!$B$21,COUNTIF('업무중복도(데이터 입력)'!$W334:$DR334,'자료입력 및 결과표시'!$C$21)&gt;=1),16,0)</f>
        <v>0</v>
      </c>
      <c r="FK334" s="17">
        <f t="shared" si="743"/>
        <v>0</v>
      </c>
      <c r="FO334"/>
    </row>
    <row r="335" spans="1:187">
      <c r="A335" s="17" t="str">
        <f t="shared" si="726"/>
        <v>\\\0</v>
      </c>
      <c r="B335" s="17" t="str">
        <f t="shared" si="727"/>
        <v>\\\0</v>
      </c>
      <c r="C335" s="17" t="str">
        <f t="shared" si="728"/>
        <v>\\\0</v>
      </c>
      <c r="D335" s="17" t="str">
        <f t="shared" si="729"/>
        <v>\\\0</v>
      </c>
      <c r="E335" s="17" t="str">
        <f t="shared" si="730"/>
        <v>\\\0</v>
      </c>
      <c r="F335" s="17" t="str">
        <f t="shared" si="731"/>
        <v>\\\0</v>
      </c>
      <c r="G335" s="17" t="str">
        <f t="shared" si="732"/>
        <v>\\\0</v>
      </c>
      <c r="H335" s="17" t="str">
        <f t="shared" si="733"/>
        <v>\\\0</v>
      </c>
      <c r="I335" s="17" t="str">
        <f t="shared" si="734"/>
        <v>\\\0</v>
      </c>
      <c r="J335" s="17" t="str">
        <f t="shared" si="735"/>
        <v>\\\0</v>
      </c>
      <c r="K335" s="17" t="str">
        <f t="shared" si="736"/>
        <v>\\\0</v>
      </c>
      <c r="L335" s="17" t="str">
        <f t="shared" si="737"/>
        <v>\\\0</v>
      </c>
      <c r="M335" s="17" t="str">
        <f t="shared" si="738"/>
        <v>\\\0</v>
      </c>
      <c r="N335" s="17" t="str">
        <f t="shared" si="739"/>
        <v>\\\0</v>
      </c>
      <c r="O335" s="17" t="str">
        <f t="shared" si="740"/>
        <v>\\\0</v>
      </c>
      <c r="P335" s="17" t="str">
        <f t="shared" si="741"/>
        <v>\\\0</v>
      </c>
      <c r="R335" s="17" t="str">
        <f t="shared" si="742"/>
        <v>\\</v>
      </c>
      <c r="S335" s="38"/>
      <c r="T335" s="39"/>
      <c r="U335" s="31"/>
      <c r="V335" s="32"/>
      <c r="W335" s="36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35"/>
      <c r="DS335" s="287"/>
      <c r="DT335" s="36"/>
      <c r="DU335" s="37"/>
      <c r="DV335" s="28">
        <f>IF(AND($S335='자료입력 및 결과표시'!$B$6,COUNTIF($W335:$DR335,'자료입력 및 결과표시'!$C$6)&gt;=1),IF(OR('자료입력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DW335" s="28">
        <f>IF(AND($S335='자료입력 및 결과표시'!$B$7,COUNTIF($W335:$DR335,'자료입력 및 결과표시'!$C$7)&gt;=1),IF(OR('자료입력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DX335" s="28">
        <f>IF(AND($S335='자료입력 및 결과표시'!$B$8,COUNTIF($W335:$DR335,'자료입력 및 결과표시'!$C$8)&gt;=1),IF(OR('자료입력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DY335" s="28">
        <f>IF(AND($S335='자료입력 및 결과표시'!$B$9,COUNTIF($W335:$DR335,'자료입력 및 결과표시'!$C$9)&gt;=1),IF(OR('자료입력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DZ335" s="28">
        <f>IF(AND($S335='자료입력 및 결과표시'!$B$10,COUNTIF($W335:$DR335,'자료입력 및 결과표시'!$C$10)&gt;=1),IF(OR('자료입력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A335" s="28">
        <f>IF(AND($S335='자료입력 및 결과표시'!$B$11,COUNTIF($W335:$DR335,'자료입력 및 결과표시'!$C$11)&gt;=1),IF(OR('자료입력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B335" s="28">
        <f>IF(AND($S335='자료입력 및 결과표시'!$B$12,COUNTIF($W335:$DR335,'자료입력 및 결과표시'!$C$12)&gt;=1),IF(OR('자료입력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C335" s="28">
        <f>IF(AND($S335='자료입력 및 결과표시'!$B$13,COUNTIF($W335:$DR335,'자료입력 및 결과표시'!$C$13)&gt;=1),IF(OR('자료입력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D335" s="28">
        <f>IF(AND($S335='자료입력 및 결과표시'!$B$14,COUNTIF($W335:$DR335,'자료입력 및 결과표시'!$C$14)&gt;=1),IF(OR('자료입력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E335" s="28">
        <f>IF(AND($S335='자료입력 및 결과표시'!$B$15,COUNTIF($W335:$DR335,'자료입력 및 결과표시'!$C$15)&gt;=1),IF(OR('자료입력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F335" s="28">
        <f>IF(AND($S335='자료입력 및 결과표시'!$B$16,COUNTIF($W335:$DR335,'자료입력 및 결과표시'!$C$16)&gt;=1),IF(OR('자료입력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G335" s="28">
        <f>IF(AND($S335='자료입력 및 결과표시'!$B$17,COUNTIF($W335:$DR335,'자료입력 및 결과표시'!$C$17)&gt;=1),IF(OR('자료입력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H335" s="28">
        <f>IF(AND($S335='자료입력 및 결과표시'!$B$18,COUNTIF($W335:$DR335,'자료입력 및 결과표시'!$C$18)&gt;=1),IF(OR('자료입력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I335" s="28">
        <f>IF(AND($S335='자료입력 및 결과표시'!$B$19,COUNTIF($W335:$DR335,'자료입력 및 결과표시'!$C$19)&gt;=1),IF(OR('자료입력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J335" s="28">
        <f>IF(AND($S335='자료입력 및 결과표시'!$B$20,COUNTIF($W335:$DR335,'자료입력 및 결과표시'!$C$20)&gt;=1),IF(OR('자료입력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K335" s="28">
        <f>IF(AND($S335='자료입력 및 결과표시'!$B$21,COUNTIF($W335:$DR335,'자료입력 및 결과표시'!$C$21)&gt;=1),IF(OR('자료입력 및 결과표시'!$B$4+90&gt;=$V335,'자료입력 및 결과표시'!$B$4&lt;$U335),0,IF($V335-'자료입력 및 결과표시'!$B$4-90&gt;='자료입력 및 결과표시'!$E$4,'자료입력 및 결과표시'!$E$4,$V335-'자료입력 및 결과표시'!$B$4-90)),0)</f>
        <v>0</v>
      </c>
      <c r="EL335" s="17">
        <f>IF(AND(S335='자료입력 및 결과표시'!$B$6,COUNTIF('업무중복도(데이터 입력)'!$W335:$DR335,'자료입력 및 결과표시'!$C$6)&gt;=1),1,0)</f>
        <v>0</v>
      </c>
      <c r="EM335" s="17">
        <f>IF(AND(S335='자료입력 및 결과표시'!$B$7,COUNTIF('업무중복도(데이터 입력)'!$W335:$DR335,'자료입력 및 결과표시'!$C$7)&gt;=1),2,0)</f>
        <v>0</v>
      </c>
      <c r="EN335" s="17">
        <f>IF(AND(S335='자료입력 및 결과표시'!$B$8,COUNTIF('업무중복도(데이터 입력)'!$W335:$DR335,'자료입력 및 결과표시'!$C$8)&gt;=1),3,0)</f>
        <v>0</v>
      </c>
      <c r="EO335" s="17">
        <f>IF(AND(S335='자료입력 및 결과표시'!$B$9,COUNTIF('업무중복도(데이터 입력)'!$W335:$DR335,'자료입력 및 결과표시'!$C$9)&gt;=1),4,0)</f>
        <v>0</v>
      </c>
      <c r="EP335" s="17">
        <f>IF(AND(S335='자료입력 및 결과표시'!$B$10,COUNTIF('업무중복도(데이터 입력)'!$W335:$DR335,'자료입력 및 결과표시'!$C$10)&gt;=1),5,0)</f>
        <v>0</v>
      </c>
      <c r="EQ335" s="17">
        <f>IF(AND(S335='자료입력 및 결과표시'!$B$11,COUNTIF('업무중복도(데이터 입력)'!$W335:$DR335,'자료입력 및 결과표시'!$C$11)&gt;=1),6,0)</f>
        <v>0</v>
      </c>
      <c r="ER335" s="17">
        <f>IF(AND(S335='자료입력 및 결과표시'!$B$12,COUNTIF('업무중복도(데이터 입력)'!$W335:$DR335,'자료입력 및 결과표시'!$C$12)&gt;=1),7,0)</f>
        <v>0</v>
      </c>
      <c r="ES335" s="17">
        <f>IF(AND(S335='자료입력 및 결과표시'!$B$13,COUNTIF('업무중복도(데이터 입력)'!$W335:$DR335,'자료입력 및 결과표시'!$C$13)&gt;=1),8,0)</f>
        <v>0</v>
      </c>
      <c r="ET335" s="17">
        <f>IF(AND(S335='자료입력 및 결과표시'!$B$14,COUNTIF('업무중복도(데이터 입력)'!$W335:$DR335,'자료입력 및 결과표시'!$C$14)&gt;=1),9,0)</f>
        <v>0</v>
      </c>
      <c r="EU335" s="17">
        <f>IF(AND(S335='자료입력 및 결과표시'!$B$15,COUNTIF('업무중복도(데이터 입력)'!$W335:$DR335,'자료입력 및 결과표시'!$C$15)&gt;=1),10,0)</f>
        <v>0</v>
      </c>
      <c r="EV335" s="17">
        <f>IF(AND(S335='자료입력 및 결과표시'!$B$16,COUNTIF('업무중복도(데이터 입력)'!$W335:$DR335,'자료입력 및 결과표시'!$C$16)&gt;=1),11,0)</f>
        <v>0</v>
      </c>
      <c r="EW335" s="17">
        <f>IF(AND(S335='자료입력 및 결과표시'!$B$17,COUNTIF('업무중복도(데이터 입력)'!$W335:$DR335,'자료입력 및 결과표시'!$C$17)&gt;=1),12,0)</f>
        <v>0</v>
      </c>
      <c r="EX335" s="17">
        <f>IF(AND(S335='자료입력 및 결과표시'!$B$18,COUNTIF('업무중복도(데이터 입력)'!$W335:$DR335,'자료입력 및 결과표시'!$C$18)&gt;=1),13,0)</f>
        <v>0</v>
      </c>
      <c r="EY335" s="17">
        <f>IF(AND(S335='자료입력 및 결과표시'!$B$19,COUNTIF('업무중복도(데이터 입력)'!$W335:$DR335,'자료입력 및 결과표시'!$C$19)&gt;=1),14,0)</f>
        <v>0</v>
      </c>
      <c r="EZ335" s="17">
        <f>IF(AND(S335='자료입력 및 결과표시'!$B$20,COUNTIF('업무중복도(데이터 입력)'!$W335:$DR335,'자료입력 및 결과표시'!$C$20)&gt;=1),15,0)</f>
        <v>0</v>
      </c>
      <c r="FA335" s="17">
        <f>IF(AND(S335='자료입력 및 결과표시'!$B$21,COUNTIF('업무중복도(데이터 입력)'!$W335:$DR335,'자료입력 및 결과표시'!$C$21)&gt;=1),16,0)</f>
        <v>0</v>
      </c>
      <c r="FK335" s="17">
        <f t="shared" si="743"/>
        <v>0</v>
      </c>
      <c r="FO335"/>
    </row>
    <row r="336" spans="1:187">
      <c r="A336" s="17" t="str">
        <f t="shared" si="726"/>
        <v>\\\0</v>
      </c>
      <c r="B336" s="17" t="str">
        <f t="shared" si="727"/>
        <v>\\\0</v>
      </c>
      <c r="C336" s="17" t="str">
        <f t="shared" si="728"/>
        <v>\\\0</v>
      </c>
      <c r="D336" s="17" t="str">
        <f t="shared" si="729"/>
        <v>\\\0</v>
      </c>
      <c r="E336" s="17" t="str">
        <f t="shared" si="730"/>
        <v>\\\0</v>
      </c>
      <c r="F336" s="17" t="str">
        <f t="shared" si="731"/>
        <v>\\\0</v>
      </c>
      <c r="G336" s="17" t="str">
        <f t="shared" si="732"/>
        <v>\\\0</v>
      </c>
      <c r="H336" s="17" t="str">
        <f t="shared" si="733"/>
        <v>\\\0</v>
      </c>
      <c r="I336" s="17" t="str">
        <f t="shared" si="734"/>
        <v>\\\0</v>
      </c>
      <c r="J336" s="17" t="str">
        <f t="shared" si="735"/>
        <v>\\\0</v>
      </c>
      <c r="K336" s="17" t="str">
        <f t="shared" si="736"/>
        <v>\\\0</v>
      </c>
      <c r="L336" s="17" t="str">
        <f t="shared" si="737"/>
        <v>\\\0</v>
      </c>
      <c r="M336" s="17" t="str">
        <f t="shared" si="738"/>
        <v>\\\0</v>
      </c>
      <c r="N336" s="17" t="str">
        <f t="shared" si="739"/>
        <v>\\\0</v>
      </c>
      <c r="O336" s="17" t="str">
        <f t="shared" si="740"/>
        <v>\\\0</v>
      </c>
      <c r="P336" s="17" t="str">
        <f t="shared" si="741"/>
        <v>\\\0</v>
      </c>
      <c r="R336" s="17" t="str">
        <f t="shared" si="742"/>
        <v>\\</v>
      </c>
      <c r="S336" s="38"/>
      <c r="T336" s="39"/>
      <c r="U336" s="31"/>
      <c r="V336" s="32"/>
      <c r="W336" s="36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35"/>
      <c r="DS336" s="287"/>
      <c r="DT336" s="36"/>
      <c r="DU336" s="37"/>
      <c r="DV336" s="28">
        <f>IF(AND($S336='자료입력 및 결과표시'!$B$6,COUNTIF($W336:$DR336,'자료입력 및 결과표시'!$C$6)&gt;=1),IF(OR('자료입력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DW336" s="28">
        <f>IF(AND($S336='자료입력 및 결과표시'!$B$7,COUNTIF($W336:$DR336,'자료입력 및 결과표시'!$C$7)&gt;=1),IF(OR('자료입력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DX336" s="28">
        <f>IF(AND($S336='자료입력 및 결과표시'!$B$8,COUNTIF($W336:$DR336,'자료입력 및 결과표시'!$C$8)&gt;=1),IF(OR('자료입력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DY336" s="28">
        <f>IF(AND($S336='자료입력 및 결과표시'!$B$9,COUNTIF($W336:$DR336,'자료입력 및 결과표시'!$C$9)&gt;=1),IF(OR('자료입력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DZ336" s="28">
        <f>IF(AND($S336='자료입력 및 결과표시'!$B$10,COUNTIF($W336:$DR336,'자료입력 및 결과표시'!$C$10)&gt;=1),IF(OR('자료입력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A336" s="28">
        <f>IF(AND($S336='자료입력 및 결과표시'!$B$11,COUNTIF($W336:$DR336,'자료입력 및 결과표시'!$C$11)&gt;=1),IF(OR('자료입력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B336" s="28">
        <f>IF(AND($S336='자료입력 및 결과표시'!$B$12,COUNTIF($W336:$DR336,'자료입력 및 결과표시'!$C$12)&gt;=1),IF(OR('자료입력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C336" s="28">
        <f>IF(AND($S336='자료입력 및 결과표시'!$B$13,COUNTIF($W336:$DR336,'자료입력 및 결과표시'!$C$13)&gt;=1),IF(OR('자료입력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D336" s="28">
        <f>IF(AND($S336='자료입력 및 결과표시'!$B$14,COUNTIF($W336:$DR336,'자료입력 및 결과표시'!$C$14)&gt;=1),IF(OR('자료입력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E336" s="28">
        <f>IF(AND($S336='자료입력 및 결과표시'!$B$15,COUNTIF($W336:$DR336,'자료입력 및 결과표시'!$C$15)&gt;=1),IF(OR('자료입력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F336" s="28">
        <f>IF(AND($S336='자료입력 및 결과표시'!$B$16,COUNTIF($W336:$DR336,'자료입력 및 결과표시'!$C$16)&gt;=1),IF(OR('자료입력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G336" s="28">
        <f>IF(AND($S336='자료입력 및 결과표시'!$B$17,COUNTIF($W336:$DR336,'자료입력 및 결과표시'!$C$17)&gt;=1),IF(OR('자료입력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H336" s="28">
        <f>IF(AND($S336='자료입력 및 결과표시'!$B$18,COUNTIF($W336:$DR336,'자료입력 및 결과표시'!$C$18)&gt;=1),IF(OR('자료입력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I336" s="28">
        <f>IF(AND($S336='자료입력 및 결과표시'!$B$19,COUNTIF($W336:$DR336,'자료입력 및 결과표시'!$C$19)&gt;=1),IF(OR('자료입력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J336" s="28">
        <f>IF(AND($S336='자료입력 및 결과표시'!$B$20,COUNTIF($W336:$DR336,'자료입력 및 결과표시'!$C$20)&gt;=1),IF(OR('자료입력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K336" s="28">
        <f>IF(AND($S336='자료입력 및 결과표시'!$B$21,COUNTIF($W336:$DR336,'자료입력 및 결과표시'!$C$21)&gt;=1),IF(OR('자료입력 및 결과표시'!$B$4+90&gt;=$V336,'자료입력 및 결과표시'!$B$4&lt;$U336),0,IF($V336-'자료입력 및 결과표시'!$B$4-90&gt;='자료입력 및 결과표시'!$E$4,'자료입력 및 결과표시'!$E$4,$V336-'자료입력 및 결과표시'!$B$4-90)),0)</f>
        <v>0</v>
      </c>
      <c r="EL336" s="17">
        <f>IF(AND(S336='자료입력 및 결과표시'!$B$6,COUNTIF('업무중복도(데이터 입력)'!$W336:$DR336,'자료입력 및 결과표시'!$C$6)&gt;=1),1,0)</f>
        <v>0</v>
      </c>
      <c r="EM336" s="17">
        <f>IF(AND(S336='자료입력 및 결과표시'!$B$7,COUNTIF('업무중복도(데이터 입력)'!$W336:$DR336,'자료입력 및 결과표시'!$C$7)&gt;=1),2,0)</f>
        <v>0</v>
      </c>
      <c r="EN336" s="17">
        <f>IF(AND(S336='자료입력 및 결과표시'!$B$8,COUNTIF('업무중복도(데이터 입력)'!$W336:$DR336,'자료입력 및 결과표시'!$C$8)&gt;=1),3,0)</f>
        <v>0</v>
      </c>
      <c r="EO336" s="17">
        <f>IF(AND(S336='자료입력 및 결과표시'!$B$9,COUNTIF('업무중복도(데이터 입력)'!$W336:$DR336,'자료입력 및 결과표시'!$C$9)&gt;=1),4,0)</f>
        <v>0</v>
      </c>
      <c r="EP336" s="17">
        <f>IF(AND(S336='자료입력 및 결과표시'!$B$10,COUNTIF('업무중복도(데이터 입력)'!$W336:$DR336,'자료입력 및 결과표시'!$C$10)&gt;=1),5,0)</f>
        <v>0</v>
      </c>
      <c r="EQ336" s="17">
        <f>IF(AND(S336='자료입력 및 결과표시'!$B$11,COUNTIF('업무중복도(데이터 입력)'!$W336:$DR336,'자료입력 및 결과표시'!$C$11)&gt;=1),6,0)</f>
        <v>0</v>
      </c>
      <c r="ER336" s="17">
        <f>IF(AND(S336='자료입력 및 결과표시'!$B$12,COUNTIF('업무중복도(데이터 입력)'!$W336:$DR336,'자료입력 및 결과표시'!$C$12)&gt;=1),7,0)</f>
        <v>0</v>
      </c>
      <c r="ES336" s="17">
        <f>IF(AND(S336='자료입력 및 결과표시'!$B$13,COUNTIF('업무중복도(데이터 입력)'!$W336:$DR336,'자료입력 및 결과표시'!$C$13)&gt;=1),8,0)</f>
        <v>0</v>
      </c>
      <c r="ET336" s="17">
        <f>IF(AND(S336='자료입력 및 결과표시'!$B$14,COUNTIF('업무중복도(데이터 입력)'!$W336:$DR336,'자료입력 및 결과표시'!$C$14)&gt;=1),9,0)</f>
        <v>0</v>
      </c>
      <c r="EU336" s="17">
        <f>IF(AND(S336='자료입력 및 결과표시'!$B$15,COUNTIF('업무중복도(데이터 입력)'!$W336:$DR336,'자료입력 및 결과표시'!$C$15)&gt;=1),10,0)</f>
        <v>0</v>
      </c>
      <c r="EV336" s="17">
        <f>IF(AND(S336='자료입력 및 결과표시'!$B$16,COUNTIF('업무중복도(데이터 입력)'!$W336:$DR336,'자료입력 및 결과표시'!$C$16)&gt;=1),11,0)</f>
        <v>0</v>
      </c>
      <c r="EW336" s="17">
        <f>IF(AND(S336='자료입력 및 결과표시'!$B$17,COUNTIF('업무중복도(데이터 입력)'!$W336:$DR336,'자료입력 및 결과표시'!$C$17)&gt;=1),12,0)</f>
        <v>0</v>
      </c>
      <c r="EX336" s="17">
        <f>IF(AND(S336='자료입력 및 결과표시'!$B$18,COUNTIF('업무중복도(데이터 입력)'!$W336:$DR336,'자료입력 및 결과표시'!$C$18)&gt;=1),13,0)</f>
        <v>0</v>
      </c>
      <c r="EY336" s="17">
        <f>IF(AND(S336='자료입력 및 결과표시'!$B$19,COUNTIF('업무중복도(데이터 입력)'!$W336:$DR336,'자료입력 및 결과표시'!$C$19)&gt;=1),14,0)</f>
        <v>0</v>
      </c>
      <c r="EZ336" s="17">
        <f>IF(AND(S336='자료입력 및 결과표시'!$B$20,COUNTIF('업무중복도(데이터 입력)'!$W336:$DR336,'자료입력 및 결과표시'!$C$20)&gt;=1),15,0)</f>
        <v>0</v>
      </c>
      <c r="FA336" s="17">
        <f>IF(AND(S336='자료입력 및 결과표시'!$B$21,COUNTIF('업무중복도(데이터 입력)'!$W336:$DR336,'자료입력 및 결과표시'!$C$21)&gt;=1),16,0)</f>
        <v>0</v>
      </c>
      <c r="FK336" s="17">
        <f t="shared" si="743"/>
        <v>0</v>
      </c>
      <c r="FO336"/>
    </row>
    <row r="337" spans="1:171">
      <c r="A337" s="17" t="str">
        <f t="shared" si="726"/>
        <v>\\\0</v>
      </c>
      <c r="B337" s="17" t="str">
        <f t="shared" si="727"/>
        <v>\\\0</v>
      </c>
      <c r="C337" s="17" t="str">
        <f t="shared" si="728"/>
        <v>\\\0</v>
      </c>
      <c r="D337" s="17" t="str">
        <f t="shared" si="729"/>
        <v>\\\0</v>
      </c>
      <c r="E337" s="17" t="str">
        <f t="shared" si="730"/>
        <v>\\\0</v>
      </c>
      <c r="F337" s="17" t="str">
        <f t="shared" si="731"/>
        <v>\\\0</v>
      </c>
      <c r="G337" s="17" t="str">
        <f t="shared" si="732"/>
        <v>\\\0</v>
      </c>
      <c r="H337" s="17" t="str">
        <f t="shared" si="733"/>
        <v>\\\0</v>
      </c>
      <c r="I337" s="17" t="str">
        <f t="shared" si="734"/>
        <v>\\\0</v>
      </c>
      <c r="J337" s="17" t="str">
        <f t="shared" si="735"/>
        <v>\\\0</v>
      </c>
      <c r="K337" s="17" t="str">
        <f t="shared" si="736"/>
        <v>\\\0</v>
      </c>
      <c r="L337" s="17" t="str">
        <f t="shared" si="737"/>
        <v>\\\0</v>
      </c>
      <c r="M337" s="17" t="str">
        <f t="shared" si="738"/>
        <v>\\\0</v>
      </c>
      <c r="N337" s="17" t="str">
        <f t="shared" si="739"/>
        <v>\\\0</v>
      </c>
      <c r="O337" s="17" t="str">
        <f t="shared" si="740"/>
        <v>\\\0</v>
      </c>
      <c r="P337" s="17" t="str">
        <f t="shared" si="741"/>
        <v>\\\0</v>
      </c>
      <c r="R337" s="17" t="str">
        <f t="shared" si="742"/>
        <v>\\</v>
      </c>
      <c r="S337" s="38"/>
      <c r="T337" s="39"/>
      <c r="U337" s="31"/>
      <c r="V337" s="32"/>
      <c r="W337" s="36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35"/>
      <c r="DS337" s="287"/>
      <c r="DT337" s="36"/>
      <c r="DU337" s="37"/>
      <c r="DV337" s="28">
        <f>IF(AND($S337='자료입력 및 결과표시'!$B$6,COUNTIF($W337:$DR337,'자료입력 및 결과표시'!$C$6)&gt;=1),IF(OR('자료입력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DW337" s="28">
        <f>IF(AND($S337='자료입력 및 결과표시'!$B$7,COUNTIF($W337:$DR337,'자료입력 및 결과표시'!$C$7)&gt;=1),IF(OR('자료입력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DX337" s="28">
        <f>IF(AND($S337='자료입력 및 결과표시'!$B$8,COUNTIF($W337:$DR337,'자료입력 및 결과표시'!$C$8)&gt;=1),IF(OR('자료입력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DY337" s="28">
        <f>IF(AND($S337='자료입력 및 결과표시'!$B$9,COUNTIF($W337:$DR337,'자료입력 및 결과표시'!$C$9)&gt;=1),IF(OR('자료입력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DZ337" s="28">
        <f>IF(AND($S337='자료입력 및 결과표시'!$B$10,COUNTIF($W337:$DR337,'자료입력 및 결과표시'!$C$10)&gt;=1),IF(OR('자료입력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A337" s="28">
        <f>IF(AND($S337='자료입력 및 결과표시'!$B$11,COUNTIF($W337:$DR337,'자료입력 및 결과표시'!$C$11)&gt;=1),IF(OR('자료입력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B337" s="28">
        <f>IF(AND($S337='자료입력 및 결과표시'!$B$12,COUNTIF($W337:$DR337,'자료입력 및 결과표시'!$C$12)&gt;=1),IF(OR('자료입력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C337" s="28">
        <f>IF(AND($S337='자료입력 및 결과표시'!$B$13,COUNTIF($W337:$DR337,'자료입력 및 결과표시'!$C$13)&gt;=1),IF(OR('자료입력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D337" s="28">
        <f>IF(AND($S337='자료입력 및 결과표시'!$B$14,COUNTIF($W337:$DR337,'자료입력 및 결과표시'!$C$14)&gt;=1),IF(OR('자료입력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E337" s="28">
        <f>IF(AND($S337='자료입력 및 결과표시'!$B$15,COUNTIF($W337:$DR337,'자료입력 및 결과표시'!$C$15)&gt;=1),IF(OR('자료입력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F337" s="28">
        <f>IF(AND($S337='자료입력 및 결과표시'!$B$16,COUNTIF($W337:$DR337,'자료입력 및 결과표시'!$C$16)&gt;=1),IF(OR('자료입력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G337" s="28">
        <f>IF(AND($S337='자료입력 및 결과표시'!$B$17,COUNTIF($W337:$DR337,'자료입력 및 결과표시'!$C$17)&gt;=1),IF(OR('자료입력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H337" s="28">
        <f>IF(AND($S337='자료입력 및 결과표시'!$B$18,COUNTIF($W337:$DR337,'자료입력 및 결과표시'!$C$18)&gt;=1),IF(OR('자료입력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I337" s="28">
        <f>IF(AND($S337='자료입력 및 결과표시'!$B$19,COUNTIF($W337:$DR337,'자료입력 및 결과표시'!$C$19)&gt;=1),IF(OR('자료입력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J337" s="28">
        <f>IF(AND($S337='자료입력 및 결과표시'!$B$20,COUNTIF($W337:$DR337,'자료입력 및 결과표시'!$C$20)&gt;=1),IF(OR('자료입력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K337" s="28">
        <f>IF(AND($S337='자료입력 및 결과표시'!$B$21,COUNTIF($W337:$DR337,'자료입력 및 결과표시'!$C$21)&gt;=1),IF(OR('자료입력 및 결과표시'!$B$4+90&gt;=$V337,'자료입력 및 결과표시'!$B$4&lt;$U337),0,IF($V337-'자료입력 및 결과표시'!$B$4-90&gt;='자료입력 및 결과표시'!$E$4,'자료입력 및 결과표시'!$E$4,$V337-'자료입력 및 결과표시'!$B$4-90)),0)</f>
        <v>0</v>
      </c>
      <c r="EL337" s="17">
        <f>IF(AND(S337='자료입력 및 결과표시'!$B$6,COUNTIF('업무중복도(데이터 입력)'!$W337:$DR337,'자료입력 및 결과표시'!$C$6)&gt;=1),1,0)</f>
        <v>0</v>
      </c>
      <c r="EM337" s="17">
        <f>IF(AND(S337='자료입력 및 결과표시'!$B$7,COUNTIF('업무중복도(데이터 입력)'!$W337:$DR337,'자료입력 및 결과표시'!$C$7)&gt;=1),2,0)</f>
        <v>0</v>
      </c>
      <c r="EN337" s="17">
        <f>IF(AND(S337='자료입력 및 결과표시'!$B$8,COUNTIF('업무중복도(데이터 입력)'!$W337:$DR337,'자료입력 및 결과표시'!$C$8)&gt;=1),3,0)</f>
        <v>0</v>
      </c>
      <c r="EO337" s="17">
        <f>IF(AND(S337='자료입력 및 결과표시'!$B$9,COUNTIF('업무중복도(데이터 입력)'!$W337:$DR337,'자료입력 및 결과표시'!$C$9)&gt;=1),4,0)</f>
        <v>0</v>
      </c>
      <c r="EP337" s="17">
        <f>IF(AND(S337='자료입력 및 결과표시'!$B$10,COUNTIF('업무중복도(데이터 입력)'!$W337:$DR337,'자료입력 및 결과표시'!$C$10)&gt;=1),5,0)</f>
        <v>0</v>
      </c>
      <c r="EQ337" s="17">
        <f>IF(AND(S337='자료입력 및 결과표시'!$B$11,COUNTIF('업무중복도(데이터 입력)'!$W337:$DR337,'자료입력 및 결과표시'!$C$11)&gt;=1),6,0)</f>
        <v>0</v>
      </c>
      <c r="ER337" s="17">
        <f>IF(AND(S337='자료입력 및 결과표시'!$B$12,COUNTIF('업무중복도(데이터 입력)'!$W337:$DR337,'자료입력 및 결과표시'!$C$12)&gt;=1),7,0)</f>
        <v>0</v>
      </c>
      <c r="ES337" s="17">
        <f>IF(AND(S337='자료입력 및 결과표시'!$B$13,COUNTIF('업무중복도(데이터 입력)'!$W337:$DR337,'자료입력 및 결과표시'!$C$13)&gt;=1),8,0)</f>
        <v>0</v>
      </c>
      <c r="ET337" s="17">
        <f>IF(AND(S337='자료입력 및 결과표시'!$B$14,COUNTIF('업무중복도(데이터 입력)'!$W337:$DR337,'자료입력 및 결과표시'!$C$14)&gt;=1),9,0)</f>
        <v>0</v>
      </c>
      <c r="EU337" s="17">
        <f>IF(AND(S337='자료입력 및 결과표시'!$B$15,COUNTIF('업무중복도(데이터 입력)'!$W337:$DR337,'자료입력 및 결과표시'!$C$15)&gt;=1),10,0)</f>
        <v>0</v>
      </c>
      <c r="EV337" s="17">
        <f>IF(AND(S337='자료입력 및 결과표시'!$B$16,COUNTIF('업무중복도(데이터 입력)'!$W337:$DR337,'자료입력 및 결과표시'!$C$16)&gt;=1),11,0)</f>
        <v>0</v>
      </c>
      <c r="EW337" s="17">
        <f>IF(AND(S337='자료입력 및 결과표시'!$B$17,COUNTIF('업무중복도(데이터 입력)'!$W337:$DR337,'자료입력 및 결과표시'!$C$17)&gt;=1),12,0)</f>
        <v>0</v>
      </c>
      <c r="EX337" s="17">
        <f>IF(AND(S337='자료입력 및 결과표시'!$B$18,COUNTIF('업무중복도(데이터 입력)'!$W337:$DR337,'자료입력 및 결과표시'!$C$18)&gt;=1),13,0)</f>
        <v>0</v>
      </c>
      <c r="EY337" s="17">
        <f>IF(AND(S337='자료입력 및 결과표시'!$B$19,COUNTIF('업무중복도(데이터 입력)'!$W337:$DR337,'자료입력 및 결과표시'!$C$19)&gt;=1),14,0)</f>
        <v>0</v>
      </c>
      <c r="EZ337" s="17">
        <f>IF(AND(S337='자료입력 및 결과표시'!$B$20,COUNTIF('업무중복도(데이터 입력)'!$W337:$DR337,'자료입력 및 결과표시'!$C$20)&gt;=1),15,0)</f>
        <v>0</v>
      </c>
      <c r="FA337" s="17">
        <f>IF(AND(S337='자료입력 및 결과표시'!$B$21,COUNTIF('업무중복도(데이터 입력)'!$W337:$DR337,'자료입력 및 결과표시'!$C$21)&gt;=1),16,0)</f>
        <v>0</v>
      </c>
      <c r="FK337" s="17">
        <f t="shared" si="743"/>
        <v>0</v>
      </c>
      <c r="FO337"/>
    </row>
    <row r="338" spans="1:171">
      <c r="A338" s="17" t="str">
        <f t="shared" si="726"/>
        <v>\\\0</v>
      </c>
      <c r="B338" s="17" t="str">
        <f t="shared" si="727"/>
        <v>\\\0</v>
      </c>
      <c r="C338" s="17" t="str">
        <f t="shared" si="728"/>
        <v>\\\0</v>
      </c>
      <c r="D338" s="17" t="str">
        <f t="shared" si="729"/>
        <v>\\\0</v>
      </c>
      <c r="E338" s="17" t="str">
        <f t="shared" si="730"/>
        <v>\\\0</v>
      </c>
      <c r="F338" s="17" t="str">
        <f t="shared" si="731"/>
        <v>\\\0</v>
      </c>
      <c r="G338" s="17" t="str">
        <f t="shared" si="732"/>
        <v>\\\0</v>
      </c>
      <c r="H338" s="17" t="str">
        <f t="shared" si="733"/>
        <v>\\\0</v>
      </c>
      <c r="I338" s="17" t="str">
        <f t="shared" si="734"/>
        <v>\\\0</v>
      </c>
      <c r="J338" s="17" t="str">
        <f t="shared" si="735"/>
        <v>\\\0</v>
      </c>
      <c r="K338" s="17" t="str">
        <f t="shared" si="736"/>
        <v>\\\0</v>
      </c>
      <c r="L338" s="17" t="str">
        <f t="shared" si="737"/>
        <v>\\\0</v>
      </c>
      <c r="M338" s="17" t="str">
        <f t="shared" si="738"/>
        <v>\\\0</v>
      </c>
      <c r="N338" s="17" t="str">
        <f t="shared" si="739"/>
        <v>\\\0</v>
      </c>
      <c r="O338" s="17" t="str">
        <f t="shared" si="740"/>
        <v>\\\0</v>
      </c>
      <c r="P338" s="17" t="str">
        <f t="shared" si="741"/>
        <v>\\\0</v>
      </c>
      <c r="R338" s="17" t="str">
        <f t="shared" si="742"/>
        <v>\\</v>
      </c>
      <c r="S338" s="38"/>
      <c r="T338" s="39"/>
      <c r="U338" s="31"/>
      <c r="V338" s="32"/>
      <c r="W338" s="36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35"/>
      <c r="DS338" s="287"/>
      <c r="DT338" s="36"/>
      <c r="DU338" s="37"/>
      <c r="DV338" s="28">
        <f>IF(AND($S338='자료입력 및 결과표시'!$B$6,COUNTIF($W338:$DR338,'자료입력 및 결과표시'!$C$6)&gt;=1),IF(OR('자료입력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DW338" s="28">
        <f>IF(AND($S338='자료입력 및 결과표시'!$B$7,COUNTIF($W338:$DR338,'자료입력 및 결과표시'!$C$7)&gt;=1),IF(OR('자료입력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DX338" s="28">
        <f>IF(AND($S338='자료입력 및 결과표시'!$B$8,COUNTIF($W338:$DR338,'자료입력 및 결과표시'!$C$8)&gt;=1),IF(OR('자료입력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DY338" s="28">
        <f>IF(AND($S338='자료입력 및 결과표시'!$B$9,COUNTIF($W338:$DR338,'자료입력 및 결과표시'!$C$9)&gt;=1),IF(OR('자료입력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DZ338" s="28">
        <f>IF(AND($S338='자료입력 및 결과표시'!$B$10,COUNTIF($W338:$DR338,'자료입력 및 결과표시'!$C$10)&gt;=1),IF(OR('자료입력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A338" s="28">
        <f>IF(AND($S338='자료입력 및 결과표시'!$B$11,COUNTIF($W338:$DR338,'자료입력 및 결과표시'!$C$11)&gt;=1),IF(OR('자료입력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B338" s="28">
        <f>IF(AND($S338='자료입력 및 결과표시'!$B$12,COUNTIF($W338:$DR338,'자료입력 및 결과표시'!$C$12)&gt;=1),IF(OR('자료입력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C338" s="28">
        <f>IF(AND($S338='자료입력 및 결과표시'!$B$13,COUNTIF($W338:$DR338,'자료입력 및 결과표시'!$C$13)&gt;=1),IF(OR('자료입력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D338" s="28">
        <f>IF(AND($S338='자료입력 및 결과표시'!$B$14,COUNTIF($W338:$DR338,'자료입력 및 결과표시'!$C$14)&gt;=1),IF(OR('자료입력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E338" s="28">
        <f>IF(AND($S338='자료입력 및 결과표시'!$B$15,COUNTIF($W338:$DR338,'자료입력 및 결과표시'!$C$15)&gt;=1),IF(OR('자료입력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F338" s="28">
        <f>IF(AND($S338='자료입력 및 결과표시'!$B$16,COUNTIF($W338:$DR338,'자료입력 및 결과표시'!$C$16)&gt;=1),IF(OR('자료입력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G338" s="28">
        <f>IF(AND($S338='자료입력 및 결과표시'!$B$17,COUNTIF($W338:$DR338,'자료입력 및 결과표시'!$C$17)&gt;=1),IF(OR('자료입력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H338" s="28">
        <f>IF(AND($S338='자료입력 및 결과표시'!$B$18,COUNTIF($W338:$DR338,'자료입력 및 결과표시'!$C$18)&gt;=1),IF(OR('자료입력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I338" s="28">
        <f>IF(AND($S338='자료입력 및 결과표시'!$B$19,COUNTIF($W338:$DR338,'자료입력 및 결과표시'!$C$19)&gt;=1),IF(OR('자료입력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J338" s="28">
        <f>IF(AND($S338='자료입력 및 결과표시'!$B$20,COUNTIF($W338:$DR338,'자료입력 및 결과표시'!$C$20)&gt;=1),IF(OR('자료입력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K338" s="28">
        <f>IF(AND($S338='자료입력 및 결과표시'!$B$21,COUNTIF($W338:$DR338,'자료입력 및 결과표시'!$C$21)&gt;=1),IF(OR('자료입력 및 결과표시'!$B$4+90&gt;=$V338,'자료입력 및 결과표시'!$B$4&lt;$U338),0,IF($V338-'자료입력 및 결과표시'!$B$4-90&gt;='자료입력 및 결과표시'!$E$4,'자료입력 및 결과표시'!$E$4,$V338-'자료입력 및 결과표시'!$B$4-90)),0)</f>
        <v>0</v>
      </c>
      <c r="EL338" s="17">
        <f>IF(AND(S338='자료입력 및 결과표시'!$B$6,COUNTIF('업무중복도(데이터 입력)'!$W338:$DR338,'자료입력 및 결과표시'!$C$6)&gt;=1),1,0)</f>
        <v>0</v>
      </c>
      <c r="EM338" s="17">
        <f>IF(AND(S338='자료입력 및 결과표시'!$B$7,COUNTIF('업무중복도(데이터 입력)'!$W338:$DR338,'자료입력 및 결과표시'!$C$7)&gt;=1),2,0)</f>
        <v>0</v>
      </c>
      <c r="EN338" s="17">
        <f>IF(AND(S338='자료입력 및 결과표시'!$B$8,COUNTIF('업무중복도(데이터 입력)'!$W338:$DR338,'자료입력 및 결과표시'!$C$8)&gt;=1),3,0)</f>
        <v>0</v>
      </c>
      <c r="EO338" s="17">
        <f>IF(AND(S338='자료입력 및 결과표시'!$B$9,COUNTIF('업무중복도(데이터 입력)'!$W338:$DR338,'자료입력 및 결과표시'!$C$9)&gt;=1),4,0)</f>
        <v>0</v>
      </c>
      <c r="EP338" s="17">
        <f>IF(AND(S338='자료입력 및 결과표시'!$B$10,COUNTIF('업무중복도(데이터 입력)'!$W338:$DR338,'자료입력 및 결과표시'!$C$10)&gt;=1),5,0)</f>
        <v>0</v>
      </c>
      <c r="EQ338" s="17">
        <f>IF(AND(S338='자료입력 및 결과표시'!$B$11,COUNTIF('업무중복도(데이터 입력)'!$W338:$DR338,'자료입력 및 결과표시'!$C$11)&gt;=1),6,0)</f>
        <v>0</v>
      </c>
      <c r="ER338" s="17">
        <f>IF(AND(S338='자료입력 및 결과표시'!$B$12,COUNTIF('업무중복도(데이터 입력)'!$W338:$DR338,'자료입력 및 결과표시'!$C$12)&gt;=1),7,0)</f>
        <v>0</v>
      </c>
      <c r="ES338" s="17">
        <f>IF(AND(S338='자료입력 및 결과표시'!$B$13,COUNTIF('업무중복도(데이터 입력)'!$W338:$DR338,'자료입력 및 결과표시'!$C$13)&gt;=1),8,0)</f>
        <v>0</v>
      </c>
      <c r="ET338" s="17">
        <f>IF(AND(S338='자료입력 및 결과표시'!$B$14,COUNTIF('업무중복도(데이터 입력)'!$W338:$DR338,'자료입력 및 결과표시'!$C$14)&gt;=1),9,0)</f>
        <v>0</v>
      </c>
      <c r="EU338" s="17">
        <f>IF(AND(S338='자료입력 및 결과표시'!$B$15,COUNTIF('업무중복도(데이터 입력)'!$W338:$DR338,'자료입력 및 결과표시'!$C$15)&gt;=1),10,0)</f>
        <v>0</v>
      </c>
      <c r="EV338" s="17">
        <f>IF(AND(S338='자료입력 및 결과표시'!$B$16,COUNTIF('업무중복도(데이터 입력)'!$W338:$DR338,'자료입력 및 결과표시'!$C$16)&gt;=1),11,0)</f>
        <v>0</v>
      </c>
      <c r="EW338" s="17">
        <f>IF(AND(S338='자료입력 및 결과표시'!$B$17,COUNTIF('업무중복도(데이터 입력)'!$W338:$DR338,'자료입력 및 결과표시'!$C$17)&gt;=1),12,0)</f>
        <v>0</v>
      </c>
      <c r="EX338" s="17">
        <f>IF(AND(S338='자료입력 및 결과표시'!$B$18,COUNTIF('업무중복도(데이터 입력)'!$W338:$DR338,'자료입력 및 결과표시'!$C$18)&gt;=1),13,0)</f>
        <v>0</v>
      </c>
      <c r="EY338" s="17">
        <f>IF(AND(S338='자료입력 및 결과표시'!$B$19,COUNTIF('업무중복도(데이터 입력)'!$W338:$DR338,'자료입력 및 결과표시'!$C$19)&gt;=1),14,0)</f>
        <v>0</v>
      </c>
      <c r="EZ338" s="17">
        <f>IF(AND(S338='자료입력 및 결과표시'!$B$20,COUNTIF('업무중복도(데이터 입력)'!$W338:$DR338,'자료입력 및 결과표시'!$C$20)&gt;=1),15,0)</f>
        <v>0</v>
      </c>
      <c r="FA338" s="17">
        <f>IF(AND(S338='자료입력 및 결과표시'!$B$21,COUNTIF('업무중복도(데이터 입력)'!$W338:$DR338,'자료입력 및 결과표시'!$C$21)&gt;=1),16,0)</f>
        <v>0</v>
      </c>
      <c r="FK338" s="17">
        <f t="shared" si="743"/>
        <v>0</v>
      </c>
      <c r="FO338"/>
    </row>
    <row r="339" spans="1:171">
      <c r="A339" s="17" t="str">
        <f t="shared" si="726"/>
        <v>\\\0</v>
      </c>
      <c r="B339" s="17" t="str">
        <f t="shared" si="727"/>
        <v>\\\0</v>
      </c>
      <c r="C339" s="17" t="str">
        <f t="shared" si="728"/>
        <v>\\\0</v>
      </c>
      <c r="D339" s="17" t="str">
        <f t="shared" si="729"/>
        <v>\\\0</v>
      </c>
      <c r="E339" s="17" t="str">
        <f t="shared" si="730"/>
        <v>\\\0</v>
      </c>
      <c r="F339" s="17" t="str">
        <f t="shared" si="731"/>
        <v>\\\0</v>
      </c>
      <c r="G339" s="17" t="str">
        <f t="shared" si="732"/>
        <v>\\\0</v>
      </c>
      <c r="H339" s="17" t="str">
        <f t="shared" si="733"/>
        <v>\\\0</v>
      </c>
      <c r="I339" s="17" t="str">
        <f t="shared" si="734"/>
        <v>\\\0</v>
      </c>
      <c r="J339" s="17" t="str">
        <f t="shared" si="735"/>
        <v>\\\0</v>
      </c>
      <c r="K339" s="17" t="str">
        <f t="shared" si="736"/>
        <v>\\\0</v>
      </c>
      <c r="L339" s="17" t="str">
        <f t="shared" si="737"/>
        <v>\\\0</v>
      </c>
      <c r="M339" s="17" t="str">
        <f t="shared" si="738"/>
        <v>\\\0</v>
      </c>
      <c r="N339" s="17" t="str">
        <f t="shared" si="739"/>
        <v>\\\0</v>
      </c>
      <c r="O339" s="17" t="str">
        <f t="shared" si="740"/>
        <v>\\\0</v>
      </c>
      <c r="P339" s="17" t="str">
        <f t="shared" si="741"/>
        <v>\\\0</v>
      </c>
      <c r="R339" s="17" t="str">
        <f t="shared" si="742"/>
        <v>\\</v>
      </c>
      <c r="S339" s="38"/>
      <c r="T339" s="39"/>
      <c r="U339" s="31"/>
      <c r="V339" s="32"/>
      <c r="W339" s="36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35"/>
      <c r="DS339" s="287"/>
      <c r="DT339" s="36"/>
      <c r="DU339" s="37"/>
      <c r="DV339" s="28">
        <f>IF(AND($S339='자료입력 및 결과표시'!$B$6,COUNTIF($W339:$DR339,'자료입력 및 결과표시'!$C$6)&gt;=1),IF(OR('자료입력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DW339" s="28">
        <f>IF(AND($S339='자료입력 및 결과표시'!$B$7,COUNTIF($W339:$DR339,'자료입력 및 결과표시'!$C$7)&gt;=1),IF(OR('자료입력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DX339" s="28">
        <f>IF(AND($S339='자료입력 및 결과표시'!$B$8,COUNTIF($W339:$DR339,'자료입력 및 결과표시'!$C$8)&gt;=1),IF(OR('자료입력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DY339" s="28">
        <f>IF(AND($S339='자료입력 및 결과표시'!$B$9,COUNTIF($W339:$DR339,'자료입력 및 결과표시'!$C$9)&gt;=1),IF(OR('자료입력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DZ339" s="28">
        <f>IF(AND($S339='자료입력 및 결과표시'!$B$10,COUNTIF($W339:$DR339,'자료입력 및 결과표시'!$C$10)&gt;=1),IF(OR('자료입력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A339" s="28">
        <f>IF(AND($S339='자료입력 및 결과표시'!$B$11,COUNTIF($W339:$DR339,'자료입력 및 결과표시'!$C$11)&gt;=1),IF(OR('자료입력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B339" s="28">
        <f>IF(AND($S339='자료입력 및 결과표시'!$B$12,COUNTIF($W339:$DR339,'자료입력 및 결과표시'!$C$12)&gt;=1),IF(OR('자료입력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C339" s="28">
        <f>IF(AND($S339='자료입력 및 결과표시'!$B$13,COUNTIF($W339:$DR339,'자료입력 및 결과표시'!$C$13)&gt;=1),IF(OR('자료입력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D339" s="28">
        <f>IF(AND($S339='자료입력 및 결과표시'!$B$14,COUNTIF($W339:$DR339,'자료입력 및 결과표시'!$C$14)&gt;=1),IF(OR('자료입력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E339" s="28">
        <f>IF(AND($S339='자료입력 및 결과표시'!$B$15,COUNTIF($W339:$DR339,'자료입력 및 결과표시'!$C$15)&gt;=1),IF(OR('자료입력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F339" s="28">
        <f>IF(AND($S339='자료입력 및 결과표시'!$B$16,COUNTIF($W339:$DR339,'자료입력 및 결과표시'!$C$16)&gt;=1),IF(OR('자료입력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G339" s="28">
        <f>IF(AND($S339='자료입력 및 결과표시'!$B$17,COUNTIF($W339:$DR339,'자료입력 및 결과표시'!$C$17)&gt;=1),IF(OR('자료입력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H339" s="28">
        <f>IF(AND($S339='자료입력 및 결과표시'!$B$18,COUNTIF($W339:$DR339,'자료입력 및 결과표시'!$C$18)&gt;=1),IF(OR('자료입력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I339" s="28">
        <f>IF(AND($S339='자료입력 및 결과표시'!$B$19,COUNTIF($W339:$DR339,'자료입력 및 결과표시'!$C$19)&gt;=1),IF(OR('자료입력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J339" s="28">
        <f>IF(AND($S339='자료입력 및 결과표시'!$B$20,COUNTIF($W339:$DR339,'자료입력 및 결과표시'!$C$20)&gt;=1),IF(OR('자료입력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K339" s="28">
        <f>IF(AND($S339='자료입력 및 결과표시'!$B$21,COUNTIF($W339:$DR339,'자료입력 및 결과표시'!$C$21)&gt;=1),IF(OR('자료입력 및 결과표시'!$B$4+90&gt;=$V339,'자료입력 및 결과표시'!$B$4&lt;$U339),0,IF($V339-'자료입력 및 결과표시'!$B$4-90&gt;='자료입력 및 결과표시'!$E$4,'자료입력 및 결과표시'!$E$4,$V339-'자료입력 및 결과표시'!$B$4-90)),0)</f>
        <v>0</v>
      </c>
      <c r="EL339" s="17">
        <f>IF(AND(S339='자료입력 및 결과표시'!$B$6,COUNTIF('업무중복도(데이터 입력)'!$W339:$DR339,'자료입력 및 결과표시'!$C$6)&gt;=1),1,0)</f>
        <v>0</v>
      </c>
      <c r="EM339" s="17">
        <f>IF(AND(S339='자료입력 및 결과표시'!$B$7,COUNTIF('업무중복도(데이터 입력)'!$W339:$DR339,'자료입력 및 결과표시'!$C$7)&gt;=1),2,0)</f>
        <v>0</v>
      </c>
      <c r="EN339" s="17">
        <f>IF(AND(S339='자료입력 및 결과표시'!$B$8,COUNTIF('업무중복도(데이터 입력)'!$W339:$DR339,'자료입력 및 결과표시'!$C$8)&gt;=1),3,0)</f>
        <v>0</v>
      </c>
      <c r="EO339" s="17">
        <f>IF(AND(S339='자료입력 및 결과표시'!$B$9,COUNTIF('업무중복도(데이터 입력)'!$W339:$DR339,'자료입력 및 결과표시'!$C$9)&gt;=1),4,0)</f>
        <v>0</v>
      </c>
      <c r="EP339" s="17">
        <f>IF(AND(S339='자료입력 및 결과표시'!$B$10,COUNTIF('업무중복도(데이터 입력)'!$W339:$DR339,'자료입력 및 결과표시'!$C$10)&gt;=1),5,0)</f>
        <v>0</v>
      </c>
      <c r="EQ339" s="17">
        <f>IF(AND(S339='자료입력 및 결과표시'!$B$11,COUNTIF('업무중복도(데이터 입력)'!$W339:$DR339,'자료입력 및 결과표시'!$C$11)&gt;=1),6,0)</f>
        <v>0</v>
      </c>
      <c r="ER339" s="17">
        <f>IF(AND(S339='자료입력 및 결과표시'!$B$12,COUNTIF('업무중복도(데이터 입력)'!$W339:$DR339,'자료입력 및 결과표시'!$C$12)&gt;=1),7,0)</f>
        <v>0</v>
      </c>
      <c r="ES339" s="17">
        <f>IF(AND(S339='자료입력 및 결과표시'!$B$13,COUNTIF('업무중복도(데이터 입력)'!$W339:$DR339,'자료입력 및 결과표시'!$C$13)&gt;=1),8,0)</f>
        <v>0</v>
      </c>
      <c r="ET339" s="17">
        <f>IF(AND(S339='자료입력 및 결과표시'!$B$14,COUNTIF('업무중복도(데이터 입력)'!$W339:$DR339,'자료입력 및 결과표시'!$C$14)&gt;=1),9,0)</f>
        <v>0</v>
      </c>
      <c r="EU339" s="17">
        <f>IF(AND(S339='자료입력 및 결과표시'!$B$15,COUNTIF('업무중복도(데이터 입력)'!$W339:$DR339,'자료입력 및 결과표시'!$C$15)&gt;=1),10,0)</f>
        <v>0</v>
      </c>
      <c r="EV339" s="17">
        <f>IF(AND(S339='자료입력 및 결과표시'!$B$16,COUNTIF('업무중복도(데이터 입력)'!$W339:$DR339,'자료입력 및 결과표시'!$C$16)&gt;=1),11,0)</f>
        <v>0</v>
      </c>
      <c r="EW339" s="17">
        <f>IF(AND(S339='자료입력 및 결과표시'!$B$17,COUNTIF('업무중복도(데이터 입력)'!$W339:$DR339,'자료입력 및 결과표시'!$C$17)&gt;=1),12,0)</f>
        <v>0</v>
      </c>
      <c r="EX339" s="17">
        <f>IF(AND(S339='자료입력 및 결과표시'!$B$18,COUNTIF('업무중복도(데이터 입력)'!$W339:$DR339,'자료입력 및 결과표시'!$C$18)&gt;=1),13,0)</f>
        <v>0</v>
      </c>
      <c r="EY339" s="17">
        <f>IF(AND(S339='자료입력 및 결과표시'!$B$19,COUNTIF('업무중복도(데이터 입력)'!$W339:$DR339,'자료입력 및 결과표시'!$C$19)&gt;=1),14,0)</f>
        <v>0</v>
      </c>
      <c r="EZ339" s="17">
        <f>IF(AND(S339='자료입력 및 결과표시'!$B$20,COUNTIF('업무중복도(데이터 입력)'!$W339:$DR339,'자료입력 및 결과표시'!$C$20)&gt;=1),15,0)</f>
        <v>0</v>
      </c>
      <c r="FA339" s="17">
        <f>IF(AND(S339='자료입력 및 결과표시'!$B$21,COUNTIF('업무중복도(데이터 입력)'!$W339:$DR339,'자료입력 및 결과표시'!$C$21)&gt;=1),16,0)</f>
        <v>0</v>
      </c>
      <c r="FK339" s="17">
        <f t="shared" si="743"/>
        <v>0</v>
      </c>
      <c r="FO339"/>
    </row>
    <row r="340" spans="1:171">
      <c r="A340" s="17" t="str">
        <f t="shared" si="726"/>
        <v>\\\0</v>
      </c>
      <c r="B340" s="17" t="str">
        <f t="shared" si="727"/>
        <v>\\\0</v>
      </c>
      <c r="C340" s="17" t="str">
        <f t="shared" si="728"/>
        <v>\\\0</v>
      </c>
      <c r="D340" s="17" t="str">
        <f t="shared" si="729"/>
        <v>\\\0</v>
      </c>
      <c r="E340" s="17" t="str">
        <f t="shared" si="730"/>
        <v>\\\0</v>
      </c>
      <c r="F340" s="17" t="str">
        <f t="shared" si="731"/>
        <v>\\\0</v>
      </c>
      <c r="G340" s="17" t="str">
        <f t="shared" si="732"/>
        <v>\\\0</v>
      </c>
      <c r="H340" s="17" t="str">
        <f t="shared" si="733"/>
        <v>\\\0</v>
      </c>
      <c r="I340" s="17" t="str">
        <f t="shared" si="734"/>
        <v>\\\0</v>
      </c>
      <c r="J340" s="17" t="str">
        <f t="shared" si="735"/>
        <v>\\\0</v>
      </c>
      <c r="K340" s="17" t="str">
        <f t="shared" si="736"/>
        <v>\\\0</v>
      </c>
      <c r="L340" s="17" t="str">
        <f t="shared" si="737"/>
        <v>\\\0</v>
      </c>
      <c r="M340" s="17" t="str">
        <f t="shared" si="738"/>
        <v>\\\0</v>
      </c>
      <c r="N340" s="17" t="str">
        <f t="shared" si="739"/>
        <v>\\\0</v>
      </c>
      <c r="O340" s="17" t="str">
        <f t="shared" si="740"/>
        <v>\\\0</v>
      </c>
      <c r="P340" s="17" t="str">
        <f t="shared" si="741"/>
        <v>\\\0</v>
      </c>
      <c r="R340" s="17" t="str">
        <f t="shared" si="742"/>
        <v>\\</v>
      </c>
      <c r="S340" s="38"/>
      <c r="T340" s="39"/>
      <c r="U340" s="31"/>
      <c r="V340" s="32"/>
      <c r="W340" s="36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35"/>
      <c r="DS340" s="287"/>
      <c r="DT340" s="36"/>
      <c r="DU340" s="37"/>
      <c r="DV340" s="28">
        <f>IF(AND($S340='자료입력 및 결과표시'!$B$6,COUNTIF($W340:$DR340,'자료입력 및 결과표시'!$C$6)&gt;=1),IF(OR('자료입력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DW340" s="28">
        <f>IF(AND($S340='자료입력 및 결과표시'!$B$7,COUNTIF($W340:$DR340,'자료입력 및 결과표시'!$C$7)&gt;=1),IF(OR('자료입력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DX340" s="28">
        <f>IF(AND($S340='자료입력 및 결과표시'!$B$8,COUNTIF($W340:$DR340,'자료입력 및 결과표시'!$C$8)&gt;=1),IF(OR('자료입력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DY340" s="28">
        <f>IF(AND($S340='자료입력 및 결과표시'!$B$9,COUNTIF($W340:$DR340,'자료입력 및 결과표시'!$C$9)&gt;=1),IF(OR('자료입력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DZ340" s="28">
        <f>IF(AND($S340='자료입력 및 결과표시'!$B$10,COUNTIF($W340:$DR340,'자료입력 및 결과표시'!$C$10)&gt;=1),IF(OR('자료입력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A340" s="28">
        <f>IF(AND($S340='자료입력 및 결과표시'!$B$11,COUNTIF($W340:$DR340,'자료입력 및 결과표시'!$C$11)&gt;=1),IF(OR('자료입력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B340" s="28">
        <f>IF(AND($S340='자료입력 및 결과표시'!$B$12,COUNTIF($W340:$DR340,'자료입력 및 결과표시'!$C$12)&gt;=1),IF(OR('자료입력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C340" s="28">
        <f>IF(AND($S340='자료입력 및 결과표시'!$B$13,COUNTIF($W340:$DR340,'자료입력 및 결과표시'!$C$13)&gt;=1),IF(OR('자료입력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D340" s="28">
        <f>IF(AND($S340='자료입력 및 결과표시'!$B$14,COUNTIF($W340:$DR340,'자료입력 및 결과표시'!$C$14)&gt;=1),IF(OR('자료입력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E340" s="28">
        <f>IF(AND($S340='자료입력 및 결과표시'!$B$15,COUNTIF($W340:$DR340,'자료입력 및 결과표시'!$C$15)&gt;=1),IF(OR('자료입력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F340" s="28">
        <f>IF(AND($S340='자료입력 및 결과표시'!$B$16,COUNTIF($W340:$DR340,'자료입력 및 결과표시'!$C$16)&gt;=1),IF(OR('자료입력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G340" s="28">
        <f>IF(AND($S340='자료입력 및 결과표시'!$B$17,COUNTIF($W340:$DR340,'자료입력 및 결과표시'!$C$17)&gt;=1),IF(OR('자료입력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H340" s="28">
        <f>IF(AND($S340='자료입력 및 결과표시'!$B$18,COUNTIF($W340:$DR340,'자료입력 및 결과표시'!$C$18)&gt;=1),IF(OR('자료입력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I340" s="28">
        <f>IF(AND($S340='자료입력 및 결과표시'!$B$19,COUNTIF($W340:$DR340,'자료입력 및 결과표시'!$C$19)&gt;=1),IF(OR('자료입력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J340" s="28">
        <f>IF(AND($S340='자료입력 및 결과표시'!$B$20,COUNTIF($W340:$DR340,'자료입력 및 결과표시'!$C$20)&gt;=1),IF(OR('자료입력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K340" s="28">
        <f>IF(AND($S340='자료입력 및 결과표시'!$B$21,COUNTIF($W340:$DR340,'자료입력 및 결과표시'!$C$21)&gt;=1),IF(OR('자료입력 및 결과표시'!$B$4+90&gt;=$V340,'자료입력 및 결과표시'!$B$4&lt;$U340),0,IF($V340-'자료입력 및 결과표시'!$B$4-90&gt;='자료입력 및 결과표시'!$E$4,'자료입력 및 결과표시'!$E$4,$V340-'자료입력 및 결과표시'!$B$4-90)),0)</f>
        <v>0</v>
      </c>
      <c r="EL340" s="17">
        <f>IF(AND(S340='자료입력 및 결과표시'!$B$6,COUNTIF('업무중복도(데이터 입력)'!$W340:$DR340,'자료입력 및 결과표시'!$C$6)&gt;=1),1,0)</f>
        <v>0</v>
      </c>
      <c r="EM340" s="17">
        <f>IF(AND(S340='자료입력 및 결과표시'!$B$7,COUNTIF('업무중복도(데이터 입력)'!$W340:$DR340,'자료입력 및 결과표시'!$C$7)&gt;=1),2,0)</f>
        <v>0</v>
      </c>
      <c r="EN340" s="17">
        <f>IF(AND(S340='자료입력 및 결과표시'!$B$8,COUNTIF('업무중복도(데이터 입력)'!$W340:$DR340,'자료입력 및 결과표시'!$C$8)&gt;=1),3,0)</f>
        <v>0</v>
      </c>
      <c r="EO340" s="17">
        <f>IF(AND(S340='자료입력 및 결과표시'!$B$9,COUNTIF('업무중복도(데이터 입력)'!$W340:$DR340,'자료입력 및 결과표시'!$C$9)&gt;=1),4,0)</f>
        <v>0</v>
      </c>
      <c r="EP340" s="17">
        <f>IF(AND(S340='자료입력 및 결과표시'!$B$10,COUNTIF('업무중복도(데이터 입력)'!$W340:$DR340,'자료입력 및 결과표시'!$C$10)&gt;=1),5,0)</f>
        <v>0</v>
      </c>
      <c r="EQ340" s="17">
        <f>IF(AND(S340='자료입력 및 결과표시'!$B$11,COUNTIF('업무중복도(데이터 입력)'!$W340:$DR340,'자료입력 및 결과표시'!$C$11)&gt;=1),6,0)</f>
        <v>0</v>
      </c>
      <c r="ER340" s="17">
        <f>IF(AND(S340='자료입력 및 결과표시'!$B$12,COUNTIF('업무중복도(데이터 입력)'!$W340:$DR340,'자료입력 및 결과표시'!$C$12)&gt;=1),7,0)</f>
        <v>0</v>
      </c>
      <c r="ES340" s="17">
        <f>IF(AND(S340='자료입력 및 결과표시'!$B$13,COUNTIF('업무중복도(데이터 입력)'!$W340:$DR340,'자료입력 및 결과표시'!$C$13)&gt;=1),8,0)</f>
        <v>0</v>
      </c>
      <c r="ET340" s="17">
        <f>IF(AND(S340='자료입력 및 결과표시'!$B$14,COUNTIF('업무중복도(데이터 입력)'!$W340:$DR340,'자료입력 및 결과표시'!$C$14)&gt;=1),9,0)</f>
        <v>0</v>
      </c>
      <c r="EU340" s="17">
        <f>IF(AND(S340='자료입력 및 결과표시'!$B$15,COUNTIF('업무중복도(데이터 입력)'!$W340:$DR340,'자료입력 및 결과표시'!$C$15)&gt;=1),10,0)</f>
        <v>0</v>
      </c>
      <c r="EV340" s="17">
        <f>IF(AND(S340='자료입력 및 결과표시'!$B$16,COUNTIF('업무중복도(데이터 입력)'!$W340:$DR340,'자료입력 및 결과표시'!$C$16)&gt;=1),11,0)</f>
        <v>0</v>
      </c>
      <c r="EW340" s="17">
        <f>IF(AND(S340='자료입력 및 결과표시'!$B$17,COUNTIF('업무중복도(데이터 입력)'!$W340:$DR340,'자료입력 및 결과표시'!$C$17)&gt;=1),12,0)</f>
        <v>0</v>
      </c>
      <c r="EX340" s="17">
        <f>IF(AND(S340='자료입력 및 결과표시'!$B$18,COUNTIF('업무중복도(데이터 입력)'!$W340:$DR340,'자료입력 및 결과표시'!$C$18)&gt;=1),13,0)</f>
        <v>0</v>
      </c>
      <c r="EY340" s="17">
        <f>IF(AND(S340='자료입력 및 결과표시'!$B$19,COUNTIF('업무중복도(데이터 입력)'!$W340:$DR340,'자료입력 및 결과표시'!$C$19)&gt;=1),14,0)</f>
        <v>0</v>
      </c>
      <c r="EZ340" s="17">
        <f>IF(AND(S340='자료입력 및 결과표시'!$B$20,COUNTIF('업무중복도(데이터 입력)'!$W340:$DR340,'자료입력 및 결과표시'!$C$20)&gt;=1),15,0)</f>
        <v>0</v>
      </c>
      <c r="FA340" s="17">
        <f>IF(AND(S340='자료입력 및 결과표시'!$B$21,COUNTIF('업무중복도(데이터 입력)'!$W340:$DR340,'자료입력 및 결과표시'!$C$21)&gt;=1),16,0)</f>
        <v>0</v>
      </c>
      <c r="FK340" s="17">
        <f t="shared" si="743"/>
        <v>0</v>
      </c>
      <c r="FO340"/>
    </row>
    <row r="341" spans="1:171">
      <c r="A341" s="17" t="str">
        <f t="shared" si="726"/>
        <v>\\\0</v>
      </c>
      <c r="B341" s="17" t="str">
        <f t="shared" si="727"/>
        <v>\\\0</v>
      </c>
      <c r="C341" s="17" t="str">
        <f t="shared" si="728"/>
        <v>\\\0</v>
      </c>
      <c r="D341" s="17" t="str">
        <f t="shared" si="729"/>
        <v>\\\0</v>
      </c>
      <c r="E341" s="17" t="str">
        <f t="shared" si="730"/>
        <v>\\\0</v>
      </c>
      <c r="F341" s="17" t="str">
        <f t="shared" si="731"/>
        <v>\\\0</v>
      </c>
      <c r="G341" s="17" t="str">
        <f t="shared" si="732"/>
        <v>\\\0</v>
      </c>
      <c r="H341" s="17" t="str">
        <f t="shared" si="733"/>
        <v>\\\0</v>
      </c>
      <c r="I341" s="17" t="str">
        <f t="shared" si="734"/>
        <v>\\\0</v>
      </c>
      <c r="J341" s="17" t="str">
        <f t="shared" si="735"/>
        <v>\\\0</v>
      </c>
      <c r="K341" s="17" t="str">
        <f t="shared" si="736"/>
        <v>\\\0</v>
      </c>
      <c r="L341" s="17" t="str">
        <f t="shared" si="737"/>
        <v>\\\0</v>
      </c>
      <c r="M341" s="17" t="str">
        <f t="shared" si="738"/>
        <v>\\\0</v>
      </c>
      <c r="N341" s="17" t="str">
        <f t="shared" si="739"/>
        <v>\\\0</v>
      </c>
      <c r="O341" s="17" t="str">
        <f t="shared" si="740"/>
        <v>\\\0</v>
      </c>
      <c r="P341" s="17" t="str">
        <f t="shared" si="741"/>
        <v>\\\0</v>
      </c>
      <c r="R341" s="17" t="str">
        <f t="shared" si="742"/>
        <v>\\</v>
      </c>
      <c r="S341" s="38"/>
      <c r="T341" s="39"/>
      <c r="U341" s="31"/>
      <c r="V341" s="32"/>
      <c r="W341" s="36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35"/>
      <c r="DS341" s="287"/>
      <c r="DT341" s="36"/>
      <c r="DU341" s="37"/>
      <c r="DV341" s="28">
        <f>IF(AND($S341='자료입력 및 결과표시'!$B$6,COUNTIF($W341:$DR341,'자료입력 및 결과표시'!$C$6)&gt;=1),IF(OR('자료입력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DW341" s="28">
        <f>IF(AND($S341='자료입력 및 결과표시'!$B$7,COUNTIF($W341:$DR341,'자료입력 및 결과표시'!$C$7)&gt;=1),IF(OR('자료입력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DX341" s="28">
        <f>IF(AND($S341='자료입력 및 결과표시'!$B$8,COUNTIF($W341:$DR341,'자료입력 및 결과표시'!$C$8)&gt;=1),IF(OR('자료입력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DY341" s="28">
        <f>IF(AND($S341='자료입력 및 결과표시'!$B$9,COUNTIF($W341:$DR341,'자료입력 및 결과표시'!$C$9)&gt;=1),IF(OR('자료입력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DZ341" s="28">
        <f>IF(AND($S341='자료입력 및 결과표시'!$B$10,COUNTIF($W341:$DR341,'자료입력 및 결과표시'!$C$10)&gt;=1),IF(OR('자료입력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A341" s="28">
        <f>IF(AND($S341='자료입력 및 결과표시'!$B$11,COUNTIF($W341:$DR341,'자료입력 및 결과표시'!$C$11)&gt;=1),IF(OR('자료입력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B341" s="28">
        <f>IF(AND($S341='자료입력 및 결과표시'!$B$12,COUNTIF($W341:$DR341,'자료입력 및 결과표시'!$C$12)&gt;=1),IF(OR('자료입력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C341" s="28">
        <f>IF(AND($S341='자료입력 및 결과표시'!$B$13,COUNTIF($W341:$DR341,'자료입력 및 결과표시'!$C$13)&gt;=1),IF(OR('자료입력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D341" s="28">
        <f>IF(AND($S341='자료입력 및 결과표시'!$B$14,COUNTIF($W341:$DR341,'자료입력 및 결과표시'!$C$14)&gt;=1),IF(OR('자료입력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E341" s="28">
        <f>IF(AND($S341='자료입력 및 결과표시'!$B$15,COUNTIF($W341:$DR341,'자료입력 및 결과표시'!$C$15)&gt;=1),IF(OR('자료입력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F341" s="28">
        <f>IF(AND($S341='자료입력 및 결과표시'!$B$16,COUNTIF($W341:$DR341,'자료입력 및 결과표시'!$C$16)&gt;=1),IF(OR('자료입력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G341" s="28">
        <f>IF(AND($S341='자료입력 및 결과표시'!$B$17,COUNTIF($W341:$DR341,'자료입력 및 결과표시'!$C$17)&gt;=1),IF(OR('자료입력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H341" s="28">
        <f>IF(AND($S341='자료입력 및 결과표시'!$B$18,COUNTIF($W341:$DR341,'자료입력 및 결과표시'!$C$18)&gt;=1),IF(OR('자료입력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I341" s="28">
        <f>IF(AND($S341='자료입력 및 결과표시'!$B$19,COUNTIF($W341:$DR341,'자료입력 및 결과표시'!$C$19)&gt;=1),IF(OR('자료입력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J341" s="28">
        <f>IF(AND($S341='자료입력 및 결과표시'!$B$20,COUNTIF($W341:$DR341,'자료입력 및 결과표시'!$C$20)&gt;=1),IF(OR('자료입력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K341" s="28">
        <f>IF(AND($S341='자료입력 및 결과표시'!$B$21,COUNTIF($W341:$DR341,'자료입력 및 결과표시'!$C$21)&gt;=1),IF(OR('자료입력 및 결과표시'!$B$4+90&gt;=$V341,'자료입력 및 결과표시'!$B$4&lt;$U341),0,IF($V341-'자료입력 및 결과표시'!$B$4-90&gt;='자료입력 및 결과표시'!$E$4,'자료입력 및 결과표시'!$E$4,$V341-'자료입력 및 결과표시'!$B$4-90)),0)</f>
        <v>0</v>
      </c>
      <c r="EL341" s="17">
        <f>IF(AND(S341='자료입력 및 결과표시'!$B$6,COUNTIF('업무중복도(데이터 입력)'!$W341:$DR341,'자료입력 및 결과표시'!$C$6)&gt;=1),1,0)</f>
        <v>0</v>
      </c>
      <c r="EM341" s="17">
        <f>IF(AND(S341='자료입력 및 결과표시'!$B$7,COUNTIF('업무중복도(데이터 입력)'!$W341:$DR341,'자료입력 및 결과표시'!$C$7)&gt;=1),2,0)</f>
        <v>0</v>
      </c>
      <c r="EN341" s="17">
        <f>IF(AND(S341='자료입력 및 결과표시'!$B$8,COUNTIF('업무중복도(데이터 입력)'!$W341:$DR341,'자료입력 및 결과표시'!$C$8)&gt;=1),3,0)</f>
        <v>0</v>
      </c>
      <c r="EO341" s="17">
        <f>IF(AND(S341='자료입력 및 결과표시'!$B$9,COUNTIF('업무중복도(데이터 입력)'!$W341:$DR341,'자료입력 및 결과표시'!$C$9)&gt;=1),4,0)</f>
        <v>0</v>
      </c>
      <c r="EP341" s="17">
        <f>IF(AND(S341='자료입력 및 결과표시'!$B$10,COUNTIF('업무중복도(데이터 입력)'!$W341:$DR341,'자료입력 및 결과표시'!$C$10)&gt;=1),5,0)</f>
        <v>0</v>
      </c>
      <c r="EQ341" s="17">
        <f>IF(AND(S341='자료입력 및 결과표시'!$B$11,COUNTIF('업무중복도(데이터 입력)'!$W341:$DR341,'자료입력 및 결과표시'!$C$11)&gt;=1),6,0)</f>
        <v>0</v>
      </c>
      <c r="ER341" s="17">
        <f>IF(AND(S341='자료입력 및 결과표시'!$B$12,COUNTIF('업무중복도(데이터 입력)'!$W341:$DR341,'자료입력 및 결과표시'!$C$12)&gt;=1),7,0)</f>
        <v>0</v>
      </c>
      <c r="ES341" s="17">
        <f>IF(AND(S341='자료입력 및 결과표시'!$B$13,COUNTIF('업무중복도(데이터 입력)'!$W341:$DR341,'자료입력 및 결과표시'!$C$13)&gt;=1),8,0)</f>
        <v>0</v>
      </c>
      <c r="ET341" s="17">
        <f>IF(AND(S341='자료입력 및 결과표시'!$B$14,COUNTIF('업무중복도(데이터 입력)'!$W341:$DR341,'자료입력 및 결과표시'!$C$14)&gt;=1),9,0)</f>
        <v>0</v>
      </c>
      <c r="EU341" s="17">
        <f>IF(AND(S341='자료입력 및 결과표시'!$B$15,COUNTIF('업무중복도(데이터 입력)'!$W341:$DR341,'자료입력 및 결과표시'!$C$15)&gt;=1),10,0)</f>
        <v>0</v>
      </c>
      <c r="EV341" s="17">
        <f>IF(AND(S341='자료입력 및 결과표시'!$B$16,COUNTIF('업무중복도(데이터 입력)'!$W341:$DR341,'자료입력 및 결과표시'!$C$16)&gt;=1),11,0)</f>
        <v>0</v>
      </c>
      <c r="EW341" s="17">
        <f>IF(AND(S341='자료입력 및 결과표시'!$B$17,COUNTIF('업무중복도(데이터 입력)'!$W341:$DR341,'자료입력 및 결과표시'!$C$17)&gt;=1),12,0)</f>
        <v>0</v>
      </c>
      <c r="EX341" s="17">
        <f>IF(AND(S341='자료입력 및 결과표시'!$B$18,COUNTIF('업무중복도(데이터 입력)'!$W341:$DR341,'자료입력 및 결과표시'!$C$18)&gt;=1),13,0)</f>
        <v>0</v>
      </c>
      <c r="EY341" s="17">
        <f>IF(AND(S341='자료입력 및 결과표시'!$B$19,COUNTIF('업무중복도(데이터 입력)'!$W341:$DR341,'자료입력 및 결과표시'!$C$19)&gt;=1),14,0)</f>
        <v>0</v>
      </c>
      <c r="EZ341" s="17">
        <f>IF(AND(S341='자료입력 및 결과표시'!$B$20,COUNTIF('업무중복도(데이터 입력)'!$W341:$DR341,'자료입력 및 결과표시'!$C$20)&gt;=1),15,0)</f>
        <v>0</v>
      </c>
      <c r="FA341" s="17">
        <f>IF(AND(S341='자료입력 및 결과표시'!$B$21,COUNTIF('업무중복도(데이터 입력)'!$W341:$DR341,'자료입력 및 결과표시'!$C$21)&gt;=1),16,0)</f>
        <v>0</v>
      </c>
      <c r="FK341" s="17">
        <f t="shared" si="743"/>
        <v>0</v>
      </c>
      <c r="FO341"/>
    </row>
    <row r="342" spans="1:171">
      <c r="A342" s="17" t="str">
        <f t="shared" si="726"/>
        <v>\\\0</v>
      </c>
      <c r="B342" s="17" t="str">
        <f t="shared" si="727"/>
        <v>\\\0</v>
      </c>
      <c r="C342" s="17" t="str">
        <f t="shared" si="728"/>
        <v>\\\0</v>
      </c>
      <c r="D342" s="17" t="str">
        <f t="shared" si="729"/>
        <v>\\\0</v>
      </c>
      <c r="E342" s="17" t="str">
        <f t="shared" si="730"/>
        <v>\\\0</v>
      </c>
      <c r="F342" s="17" t="str">
        <f t="shared" si="731"/>
        <v>\\\0</v>
      </c>
      <c r="G342" s="17" t="str">
        <f t="shared" si="732"/>
        <v>\\\0</v>
      </c>
      <c r="H342" s="17" t="str">
        <f t="shared" si="733"/>
        <v>\\\0</v>
      </c>
      <c r="I342" s="17" t="str">
        <f t="shared" si="734"/>
        <v>\\\0</v>
      </c>
      <c r="J342" s="17" t="str">
        <f t="shared" si="735"/>
        <v>\\\0</v>
      </c>
      <c r="K342" s="17" t="str">
        <f t="shared" si="736"/>
        <v>\\\0</v>
      </c>
      <c r="L342" s="17" t="str">
        <f t="shared" si="737"/>
        <v>\\\0</v>
      </c>
      <c r="M342" s="17" t="str">
        <f t="shared" si="738"/>
        <v>\\\0</v>
      </c>
      <c r="N342" s="17" t="str">
        <f t="shared" si="739"/>
        <v>\\\0</v>
      </c>
      <c r="O342" s="17" t="str">
        <f t="shared" si="740"/>
        <v>\\\0</v>
      </c>
      <c r="P342" s="17" t="str">
        <f t="shared" si="741"/>
        <v>\\\0</v>
      </c>
      <c r="R342" s="17" t="str">
        <f t="shared" si="742"/>
        <v>\\</v>
      </c>
      <c r="S342" s="38"/>
      <c r="T342" s="39"/>
      <c r="U342" s="31"/>
      <c r="V342" s="32"/>
      <c r="W342" s="36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35"/>
      <c r="DS342" s="287"/>
      <c r="DT342" s="36"/>
      <c r="DU342" s="37"/>
      <c r="DV342" s="28">
        <f>IF(AND($S342='자료입력 및 결과표시'!$B$6,COUNTIF($W342:$DR342,'자료입력 및 결과표시'!$C$6)&gt;=1),IF(OR('자료입력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DW342" s="28">
        <f>IF(AND($S342='자료입력 및 결과표시'!$B$7,COUNTIF($W342:$DR342,'자료입력 및 결과표시'!$C$7)&gt;=1),IF(OR('자료입력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DX342" s="28">
        <f>IF(AND($S342='자료입력 및 결과표시'!$B$8,COUNTIF($W342:$DR342,'자료입력 및 결과표시'!$C$8)&gt;=1),IF(OR('자료입력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DY342" s="28">
        <f>IF(AND($S342='자료입력 및 결과표시'!$B$9,COUNTIF($W342:$DR342,'자료입력 및 결과표시'!$C$9)&gt;=1),IF(OR('자료입력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DZ342" s="28">
        <f>IF(AND($S342='자료입력 및 결과표시'!$B$10,COUNTIF($W342:$DR342,'자료입력 및 결과표시'!$C$10)&gt;=1),IF(OR('자료입력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A342" s="28">
        <f>IF(AND($S342='자료입력 및 결과표시'!$B$11,COUNTIF($W342:$DR342,'자료입력 및 결과표시'!$C$11)&gt;=1),IF(OR('자료입력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B342" s="28">
        <f>IF(AND($S342='자료입력 및 결과표시'!$B$12,COUNTIF($W342:$DR342,'자료입력 및 결과표시'!$C$12)&gt;=1),IF(OR('자료입력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C342" s="28">
        <f>IF(AND($S342='자료입력 및 결과표시'!$B$13,COUNTIF($W342:$DR342,'자료입력 및 결과표시'!$C$13)&gt;=1),IF(OR('자료입력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D342" s="28">
        <f>IF(AND($S342='자료입력 및 결과표시'!$B$14,COUNTIF($W342:$DR342,'자료입력 및 결과표시'!$C$14)&gt;=1),IF(OR('자료입력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E342" s="28">
        <f>IF(AND($S342='자료입력 및 결과표시'!$B$15,COUNTIF($W342:$DR342,'자료입력 및 결과표시'!$C$15)&gt;=1),IF(OR('자료입력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F342" s="28">
        <f>IF(AND($S342='자료입력 및 결과표시'!$B$16,COUNTIF($W342:$DR342,'자료입력 및 결과표시'!$C$16)&gt;=1),IF(OR('자료입력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G342" s="28">
        <f>IF(AND($S342='자료입력 및 결과표시'!$B$17,COUNTIF($W342:$DR342,'자료입력 및 결과표시'!$C$17)&gt;=1),IF(OR('자료입력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H342" s="28">
        <f>IF(AND($S342='자료입력 및 결과표시'!$B$18,COUNTIF($W342:$DR342,'자료입력 및 결과표시'!$C$18)&gt;=1),IF(OR('자료입력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I342" s="28">
        <f>IF(AND($S342='자료입력 및 결과표시'!$B$19,COUNTIF($W342:$DR342,'자료입력 및 결과표시'!$C$19)&gt;=1),IF(OR('자료입력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J342" s="28">
        <f>IF(AND($S342='자료입력 및 결과표시'!$B$20,COUNTIF($W342:$DR342,'자료입력 및 결과표시'!$C$20)&gt;=1),IF(OR('자료입력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K342" s="28">
        <f>IF(AND($S342='자료입력 및 결과표시'!$B$21,COUNTIF($W342:$DR342,'자료입력 및 결과표시'!$C$21)&gt;=1),IF(OR('자료입력 및 결과표시'!$B$4+90&gt;=$V342,'자료입력 및 결과표시'!$B$4&lt;$U342),0,IF($V342-'자료입력 및 결과표시'!$B$4-90&gt;='자료입력 및 결과표시'!$E$4,'자료입력 및 결과표시'!$E$4,$V342-'자료입력 및 결과표시'!$B$4-90)),0)</f>
        <v>0</v>
      </c>
      <c r="EL342" s="17">
        <f>IF(AND(S342='자료입력 및 결과표시'!$B$6,COUNTIF('업무중복도(데이터 입력)'!$W342:$DR342,'자료입력 및 결과표시'!$C$6)&gt;=1),1,0)</f>
        <v>0</v>
      </c>
      <c r="EM342" s="17">
        <f>IF(AND(S342='자료입력 및 결과표시'!$B$7,COUNTIF('업무중복도(데이터 입력)'!$W342:$DR342,'자료입력 및 결과표시'!$C$7)&gt;=1),2,0)</f>
        <v>0</v>
      </c>
      <c r="EN342" s="17">
        <f>IF(AND(S342='자료입력 및 결과표시'!$B$8,COUNTIF('업무중복도(데이터 입력)'!$W342:$DR342,'자료입력 및 결과표시'!$C$8)&gt;=1),3,0)</f>
        <v>0</v>
      </c>
      <c r="EO342" s="17">
        <f>IF(AND(S342='자료입력 및 결과표시'!$B$9,COUNTIF('업무중복도(데이터 입력)'!$W342:$DR342,'자료입력 및 결과표시'!$C$9)&gt;=1),4,0)</f>
        <v>0</v>
      </c>
      <c r="EP342" s="17">
        <f>IF(AND(S342='자료입력 및 결과표시'!$B$10,COUNTIF('업무중복도(데이터 입력)'!$W342:$DR342,'자료입력 및 결과표시'!$C$10)&gt;=1),5,0)</f>
        <v>0</v>
      </c>
      <c r="EQ342" s="17">
        <f>IF(AND(S342='자료입력 및 결과표시'!$B$11,COUNTIF('업무중복도(데이터 입력)'!$W342:$DR342,'자료입력 및 결과표시'!$C$11)&gt;=1),6,0)</f>
        <v>0</v>
      </c>
      <c r="ER342" s="17">
        <f>IF(AND(S342='자료입력 및 결과표시'!$B$12,COUNTIF('업무중복도(데이터 입력)'!$W342:$DR342,'자료입력 및 결과표시'!$C$12)&gt;=1),7,0)</f>
        <v>0</v>
      </c>
      <c r="ES342" s="17">
        <f>IF(AND(S342='자료입력 및 결과표시'!$B$13,COUNTIF('업무중복도(데이터 입력)'!$W342:$DR342,'자료입력 및 결과표시'!$C$13)&gt;=1),8,0)</f>
        <v>0</v>
      </c>
      <c r="ET342" s="17">
        <f>IF(AND(S342='자료입력 및 결과표시'!$B$14,COUNTIF('업무중복도(데이터 입력)'!$W342:$DR342,'자료입력 및 결과표시'!$C$14)&gt;=1),9,0)</f>
        <v>0</v>
      </c>
      <c r="EU342" s="17">
        <f>IF(AND(S342='자료입력 및 결과표시'!$B$15,COUNTIF('업무중복도(데이터 입력)'!$W342:$DR342,'자료입력 및 결과표시'!$C$15)&gt;=1),10,0)</f>
        <v>0</v>
      </c>
      <c r="EV342" s="17">
        <f>IF(AND(S342='자료입력 및 결과표시'!$B$16,COUNTIF('업무중복도(데이터 입력)'!$W342:$DR342,'자료입력 및 결과표시'!$C$16)&gt;=1),11,0)</f>
        <v>0</v>
      </c>
      <c r="EW342" s="17">
        <f>IF(AND(S342='자료입력 및 결과표시'!$B$17,COUNTIF('업무중복도(데이터 입력)'!$W342:$DR342,'자료입력 및 결과표시'!$C$17)&gt;=1),12,0)</f>
        <v>0</v>
      </c>
      <c r="EX342" s="17">
        <f>IF(AND(S342='자료입력 및 결과표시'!$B$18,COUNTIF('업무중복도(데이터 입력)'!$W342:$DR342,'자료입력 및 결과표시'!$C$18)&gt;=1),13,0)</f>
        <v>0</v>
      </c>
      <c r="EY342" s="17">
        <f>IF(AND(S342='자료입력 및 결과표시'!$B$19,COUNTIF('업무중복도(데이터 입력)'!$W342:$DR342,'자료입력 및 결과표시'!$C$19)&gt;=1),14,0)</f>
        <v>0</v>
      </c>
      <c r="EZ342" s="17">
        <f>IF(AND(S342='자료입력 및 결과표시'!$B$20,COUNTIF('업무중복도(데이터 입력)'!$W342:$DR342,'자료입력 및 결과표시'!$C$20)&gt;=1),15,0)</f>
        <v>0</v>
      </c>
      <c r="FA342" s="17">
        <f>IF(AND(S342='자료입력 및 결과표시'!$B$21,COUNTIF('업무중복도(데이터 입력)'!$W342:$DR342,'자료입력 및 결과표시'!$C$21)&gt;=1),16,0)</f>
        <v>0</v>
      </c>
      <c r="FK342" s="17">
        <f t="shared" si="743"/>
        <v>0</v>
      </c>
      <c r="FO342"/>
    </row>
    <row r="343" spans="1:171">
      <c r="A343" s="17" t="str">
        <f t="shared" si="726"/>
        <v>\\\0</v>
      </c>
      <c r="B343" s="17" t="str">
        <f t="shared" si="727"/>
        <v>\\\0</v>
      </c>
      <c r="C343" s="17" t="str">
        <f t="shared" si="728"/>
        <v>\\\0</v>
      </c>
      <c r="D343" s="17" t="str">
        <f t="shared" si="729"/>
        <v>\\\0</v>
      </c>
      <c r="E343" s="17" t="str">
        <f t="shared" si="730"/>
        <v>\\\0</v>
      </c>
      <c r="F343" s="17" t="str">
        <f t="shared" si="731"/>
        <v>\\\0</v>
      </c>
      <c r="G343" s="17" t="str">
        <f t="shared" si="732"/>
        <v>\\\0</v>
      </c>
      <c r="H343" s="17" t="str">
        <f t="shared" si="733"/>
        <v>\\\0</v>
      </c>
      <c r="I343" s="17" t="str">
        <f t="shared" si="734"/>
        <v>\\\0</v>
      </c>
      <c r="J343" s="17" t="str">
        <f t="shared" si="735"/>
        <v>\\\0</v>
      </c>
      <c r="K343" s="17" t="str">
        <f t="shared" si="736"/>
        <v>\\\0</v>
      </c>
      <c r="L343" s="17" t="str">
        <f t="shared" si="737"/>
        <v>\\\0</v>
      </c>
      <c r="M343" s="17" t="str">
        <f t="shared" si="738"/>
        <v>\\\0</v>
      </c>
      <c r="N343" s="17" t="str">
        <f t="shared" si="739"/>
        <v>\\\0</v>
      </c>
      <c r="O343" s="17" t="str">
        <f t="shared" si="740"/>
        <v>\\\0</v>
      </c>
      <c r="P343" s="17" t="str">
        <f t="shared" si="741"/>
        <v>\\\0</v>
      </c>
      <c r="R343" s="17" t="str">
        <f t="shared" si="742"/>
        <v>\\</v>
      </c>
      <c r="S343" s="38"/>
      <c r="T343" s="39"/>
      <c r="U343" s="31"/>
      <c r="V343" s="32"/>
      <c r="W343" s="36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35"/>
      <c r="DS343" s="287"/>
      <c r="DT343" s="36"/>
      <c r="DU343" s="37"/>
      <c r="DV343" s="28">
        <f>IF(AND($S343='자료입력 및 결과표시'!$B$6,COUNTIF($W343:$DR343,'자료입력 및 결과표시'!$C$6)&gt;=1),IF(OR('자료입력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DW343" s="28">
        <f>IF(AND($S343='자료입력 및 결과표시'!$B$7,COUNTIF($W343:$DR343,'자료입력 및 결과표시'!$C$7)&gt;=1),IF(OR('자료입력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DX343" s="28">
        <f>IF(AND($S343='자료입력 및 결과표시'!$B$8,COUNTIF($W343:$DR343,'자료입력 및 결과표시'!$C$8)&gt;=1),IF(OR('자료입력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DY343" s="28">
        <f>IF(AND($S343='자료입력 및 결과표시'!$B$9,COUNTIF($W343:$DR343,'자료입력 및 결과표시'!$C$9)&gt;=1),IF(OR('자료입력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DZ343" s="28">
        <f>IF(AND($S343='자료입력 및 결과표시'!$B$10,COUNTIF($W343:$DR343,'자료입력 및 결과표시'!$C$10)&gt;=1),IF(OR('자료입력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A343" s="28">
        <f>IF(AND($S343='자료입력 및 결과표시'!$B$11,COUNTIF($W343:$DR343,'자료입력 및 결과표시'!$C$11)&gt;=1),IF(OR('자료입력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B343" s="28">
        <f>IF(AND($S343='자료입력 및 결과표시'!$B$12,COUNTIF($W343:$DR343,'자료입력 및 결과표시'!$C$12)&gt;=1),IF(OR('자료입력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C343" s="28">
        <f>IF(AND($S343='자료입력 및 결과표시'!$B$13,COUNTIF($W343:$DR343,'자료입력 및 결과표시'!$C$13)&gt;=1),IF(OR('자료입력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D343" s="28">
        <f>IF(AND($S343='자료입력 및 결과표시'!$B$14,COUNTIF($W343:$DR343,'자료입력 및 결과표시'!$C$14)&gt;=1),IF(OR('자료입력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E343" s="28">
        <f>IF(AND($S343='자료입력 및 결과표시'!$B$15,COUNTIF($W343:$DR343,'자료입력 및 결과표시'!$C$15)&gt;=1),IF(OR('자료입력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F343" s="28">
        <f>IF(AND($S343='자료입력 및 결과표시'!$B$16,COUNTIF($W343:$DR343,'자료입력 및 결과표시'!$C$16)&gt;=1),IF(OR('자료입력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G343" s="28">
        <f>IF(AND($S343='자료입력 및 결과표시'!$B$17,COUNTIF($W343:$DR343,'자료입력 및 결과표시'!$C$17)&gt;=1),IF(OR('자료입력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H343" s="28">
        <f>IF(AND($S343='자료입력 및 결과표시'!$B$18,COUNTIF($W343:$DR343,'자료입력 및 결과표시'!$C$18)&gt;=1),IF(OR('자료입력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I343" s="28">
        <f>IF(AND($S343='자료입력 및 결과표시'!$B$19,COUNTIF($W343:$DR343,'자료입력 및 결과표시'!$C$19)&gt;=1),IF(OR('자료입력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J343" s="28">
        <f>IF(AND($S343='자료입력 및 결과표시'!$B$20,COUNTIF($W343:$DR343,'자료입력 및 결과표시'!$C$20)&gt;=1),IF(OR('자료입력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K343" s="28">
        <f>IF(AND($S343='자료입력 및 결과표시'!$B$21,COUNTIF($W343:$DR343,'자료입력 및 결과표시'!$C$21)&gt;=1),IF(OR('자료입력 및 결과표시'!$B$4+90&gt;=$V343,'자료입력 및 결과표시'!$B$4&lt;$U343),0,IF($V343-'자료입력 및 결과표시'!$B$4-90&gt;='자료입력 및 결과표시'!$E$4,'자료입력 및 결과표시'!$E$4,$V343-'자료입력 및 결과표시'!$B$4-90)),0)</f>
        <v>0</v>
      </c>
      <c r="EL343" s="17">
        <f>IF(AND(S343='자료입력 및 결과표시'!$B$6,COUNTIF('업무중복도(데이터 입력)'!$W343:$DR343,'자료입력 및 결과표시'!$C$6)&gt;=1),1,0)</f>
        <v>0</v>
      </c>
      <c r="EM343" s="17">
        <f>IF(AND(S343='자료입력 및 결과표시'!$B$7,COUNTIF('업무중복도(데이터 입력)'!$W343:$DR343,'자료입력 및 결과표시'!$C$7)&gt;=1),2,0)</f>
        <v>0</v>
      </c>
      <c r="EN343" s="17">
        <f>IF(AND(S343='자료입력 및 결과표시'!$B$8,COUNTIF('업무중복도(데이터 입력)'!$W343:$DR343,'자료입력 및 결과표시'!$C$8)&gt;=1),3,0)</f>
        <v>0</v>
      </c>
      <c r="EO343" s="17">
        <f>IF(AND(S343='자료입력 및 결과표시'!$B$9,COUNTIF('업무중복도(데이터 입력)'!$W343:$DR343,'자료입력 및 결과표시'!$C$9)&gt;=1),4,0)</f>
        <v>0</v>
      </c>
      <c r="EP343" s="17">
        <f>IF(AND(S343='자료입력 및 결과표시'!$B$10,COUNTIF('업무중복도(데이터 입력)'!$W343:$DR343,'자료입력 및 결과표시'!$C$10)&gt;=1),5,0)</f>
        <v>0</v>
      </c>
      <c r="EQ343" s="17">
        <f>IF(AND(S343='자료입력 및 결과표시'!$B$11,COUNTIF('업무중복도(데이터 입력)'!$W343:$DR343,'자료입력 및 결과표시'!$C$11)&gt;=1),6,0)</f>
        <v>0</v>
      </c>
      <c r="ER343" s="17">
        <f>IF(AND(S343='자료입력 및 결과표시'!$B$12,COUNTIF('업무중복도(데이터 입력)'!$W343:$DR343,'자료입력 및 결과표시'!$C$12)&gt;=1),7,0)</f>
        <v>0</v>
      </c>
      <c r="ES343" s="17">
        <f>IF(AND(S343='자료입력 및 결과표시'!$B$13,COUNTIF('업무중복도(데이터 입력)'!$W343:$DR343,'자료입력 및 결과표시'!$C$13)&gt;=1),8,0)</f>
        <v>0</v>
      </c>
      <c r="ET343" s="17">
        <f>IF(AND(S343='자료입력 및 결과표시'!$B$14,COUNTIF('업무중복도(데이터 입력)'!$W343:$DR343,'자료입력 및 결과표시'!$C$14)&gt;=1),9,0)</f>
        <v>0</v>
      </c>
      <c r="EU343" s="17">
        <f>IF(AND(S343='자료입력 및 결과표시'!$B$15,COUNTIF('업무중복도(데이터 입력)'!$W343:$DR343,'자료입력 및 결과표시'!$C$15)&gt;=1),10,0)</f>
        <v>0</v>
      </c>
      <c r="EV343" s="17">
        <f>IF(AND(S343='자료입력 및 결과표시'!$B$16,COUNTIF('업무중복도(데이터 입력)'!$W343:$DR343,'자료입력 및 결과표시'!$C$16)&gt;=1),11,0)</f>
        <v>0</v>
      </c>
      <c r="EW343" s="17">
        <f>IF(AND(S343='자료입력 및 결과표시'!$B$17,COUNTIF('업무중복도(데이터 입력)'!$W343:$DR343,'자료입력 및 결과표시'!$C$17)&gt;=1),12,0)</f>
        <v>0</v>
      </c>
      <c r="EX343" s="17">
        <f>IF(AND(S343='자료입력 및 결과표시'!$B$18,COUNTIF('업무중복도(데이터 입력)'!$W343:$DR343,'자료입력 및 결과표시'!$C$18)&gt;=1),13,0)</f>
        <v>0</v>
      </c>
      <c r="EY343" s="17">
        <f>IF(AND(S343='자료입력 및 결과표시'!$B$19,COUNTIF('업무중복도(데이터 입력)'!$W343:$DR343,'자료입력 및 결과표시'!$C$19)&gt;=1),14,0)</f>
        <v>0</v>
      </c>
      <c r="EZ343" s="17">
        <f>IF(AND(S343='자료입력 및 결과표시'!$B$20,COUNTIF('업무중복도(데이터 입력)'!$W343:$DR343,'자료입력 및 결과표시'!$C$20)&gt;=1),15,0)</f>
        <v>0</v>
      </c>
      <c r="FA343" s="17">
        <f>IF(AND(S343='자료입력 및 결과표시'!$B$21,COUNTIF('업무중복도(데이터 입력)'!$W343:$DR343,'자료입력 및 결과표시'!$C$21)&gt;=1),16,0)</f>
        <v>0</v>
      </c>
      <c r="FK343" s="17">
        <f t="shared" si="743"/>
        <v>0</v>
      </c>
      <c r="FO343"/>
    </row>
    <row r="344" spans="1:171">
      <c r="A344" s="17" t="str">
        <f t="shared" si="726"/>
        <v>\\\0</v>
      </c>
      <c r="B344" s="17" t="str">
        <f t="shared" si="727"/>
        <v>\\\0</v>
      </c>
      <c r="C344" s="17" t="str">
        <f t="shared" si="728"/>
        <v>\\\0</v>
      </c>
      <c r="D344" s="17" t="str">
        <f t="shared" si="729"/>
        <v>\\\0</v>
      </c>
      <c r="E344" s="17" t="str">
        <f t="shared" si="730"/>
        <v>\\\0</v>
      </c>
      <c r="F344" s="17" t="str">
        <f t="shared" si="731"/>
        <v>\\\0</v>
      </c>
      <c r="G344" s="17" t="str">
        <f t="shared" si="732"/>
        <v>\\\0</v>
      </c>
      <c r="H344" s="17" t="str">
        <f t="shared" si="733"/>
        <v>\\\0</v>
      </c>
      <c r="I344" s="17" t="str">
        <f t="shared" si="734"/>
        <v>\\\0</v>
      </c>
      <c r="J344" s="17" t="str">
        <f t="shared" si="735"/>
        <v>\\\0</v>
      </c>
      <c r="K344" s="17" t="str">
        <f t="shared" si="736"/>
        <v>\\\0</v>
      </c>
      <c r="L344" s="17" t="str">
        <f t="shared" si="737"/>
        <v>\\\0</v>
      </c>
      <c r="M344" s="17" t="str">
        <f t="shared" si="738"/>
        <v>\\\0</v>
      </c>
      <c r="N344" s="17" t="str">
        <f t="shared" si="739"/>
        <v>\\\0</v>
      </c>
      <c r="O344" s="17" t="str">
        <f t="shared" si="740"/>
        <v>\\\0</v>
      </c>
      <c r="P344" s="17" t="str">
        <f t="shared" si="741"/>
        <v>\\\0</v>
      </c>
      <c r="R344" s="17" t="str">
        <f t="shared" si="742"/>
        <v>\\</v>
      </c>
      <c r="S344" s="38"/>
      <c r="T344" s="39"/>
      <c r="U344" s="31"/>
      <c r="V344" s="32"/>
      <c r="W344" s="36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35"/>
      <c r="DS344" s="287"/>
      <c r="DT344" s="36"/>
      <c r="DU344" s="37"/>
      <c r="DV344" s="28">
        <f>IF(AND($S344='자료입력 및 결과표시'!$B$6,COUNTIF($W344:$DR344,'자료입력 및 결과표시'!$C$6)&gt;=1),IF(OR('자료입력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DW344" s="28">
        <f>IF(AND($S344='자료입력 및 결과표시'!$B$7,COUNTIF($W344:$DR344,'자료입력 및 결과표시'!$C$7)&gt;=1),IF(OR('자료입력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DX344" s="28">
        <f>IF(AND($S344='자료입력 및 결과표시'!$B$8,COUNTIF($W344:$DR344,'자료입력 및 결과표시'!$C$8)&gt;=1),IF(OR('자료입력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DY344" s="28">
        <f>IF(AND($S344='자료입력 및 결과표시'!$B$9,COUNTIF($W344:$DR344,'자료입력 및 결과표시'!$C$9)&gt;=1),IF(OR('자료입력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DZ344" s="28">
        <f>IF(AND($S344='자료입력 및 결과표시'!$B$10,COUNTIF($W344:$DR344,'자료입력 및 결과표시'!$C$10)&gt;=1),IF(OR('자료입력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A344" s="28">
        <f>IF(AND($S344='자료입력 및 결과표시'!$B$11,COUNTIF($W344:$DR344,'자료입력 및 결과표시'!$C$11)&gt;=1),IF(OR('자료입력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B344" s="28">
        <f>IF(AND($S344='자료입력 및 결과표시'!$B$12,COUNTIF($W344:$DR344,'자료입력 및 결과표시'!$C$12)&gt;=1),IF(OR('자료입력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C344" s="28">
        <f>IF(AND($S344='자료입력 및 결과표시'!$B$13,COUNTIF($W344:$DR344,'자료입력 및 결과표시'!$C$13)&gt;=1),IF(OR('자료입력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D344" s="28">
        <f>IF(AND($S344='자료입력 및 결과표시'!$B$14,COUNTIF($W344:$DR344,'자료입력 및 결과표시'!$C$14)&gt;=1),IF(OR('자료입력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E344" s="28">
        <f>IF(AND($S344='자료입력 및 결과표시'!$B$15,COUNTIF($W344:$DR344,'자료입력 및 결과표시'!$C$15)&gt;=1),IF(OR('자료입력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F344" s="28">
        <f>IF(AND($S344='자료입력 및 결과표시'!$B$16,COUNTIF($W344:$DR344,'자료입력 및 결과표시'!$C$16)&gt;=1),IF(OR('자료입력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G344" s="28">
        <f>IF(AND($S344='자료입력 및 결과표시'!$B$17,COUNTIF($W344:$DR344,'자료입력 및 결과표시'!$C$17)&gt;=1),IF(OR('자료입력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H344" s="28">
        <f>IF(AND($S344='자료입력 및 결과표시'!$B$18,COUNTIF($W344:$DR344,'자료입력 및 결과표시'!$C$18)&gt;=1),IF(OR('자료입력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I344" s="28">
        <f>IF(AND($S344='자료입력 및 결과표시'!$B$19,COUNTIF($W344:$DR344,'자료입력 및 결과표시'!$C$19)&gt;=1),IF(OR('자료입력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J344" s="28">
        <f>IF(AND($S344='자료입력 및 결과표시'!$B$20,COUNTIF($W344:$DR344,'자료입력 및 결과표시'!$C$20)&gt;=1),IF(OR('자료입력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K344" s="28">
        <f>IF(AND($S344='자료입력 및 결과표시'!$B$21,COUNTIF($W344:$DR344,'자료입력 및 결과표시'!$C$21)&gt;=1),IF(OR('자료입력 및 결과표시'!$B$4+90&gt;=$V344,'자료입력 및 결과표시'!$B$4&lt;$U344),0,IF($V344-'자료입력 및 결과표시'!$B$4-90&gt;='자료입력 및 결과표시'!$E$4,'자료입력 및 결과표시'!$E$4,$V344-'자료입력 및 결과표시'!$B$4-90)),0)</f>
        <v>0</v>
      </c>
      <c r="EL344" s="17">
        <f>IF(AND(S344='자료입력 및 결과표시'!$B$6,COUNTIF('업무중복도(데이터 입력)'!$W344:$DR344,'자료입력 및 결과표시'!$C$6)&gt;=1),1,0)</f>
        <v>0</v>
      </c>
      <c r="EM344" s="17">
        <f>IF(AND(S344='자료입력 및 결과표시'!$B$7,COUNTIF('업무중복도(데이터 입력)'!$W344:$DR344,'자료입력 및 결과표시'!$C$7)&gt;=1),2,0)</f>
        <v>0</v>
      </c>
      <c r="EN344" s="17">
        <f>IF(AND(S344='자료입력 및 결과표시'!$B$8,COUNTIF('업무중복도(데이터 입력)'!$W344:$DR344,'자료입력 및 결과표시'!$C$8)&gt;=1),3,0)</f>
        <v>0</v>
      </c>
      <c r="EO344" s="17">
        <f>IF(AND(S344='자료입력 및 결과표시'!$B$9,COUNTIF('업무중복도(데이터 입력)'!$W344:$DR344,'자료입력 및 결과표시'!$C$9)&gt;=1),4,0)</f>
        <v>0</v>
      </c>
      <c r="EP344" s="17">
        <f>IF(AND(S344='자료입력 및 결과표시'!$B$10,COUNTIF('업무중복도(데이터 입력)'!$W344:$DR344,'자료입력 및 결과표시'!$C$10)&gt;=1),5,0)</f>
        <v>0</v>
      </c>
      <c r="EQ344" s="17">
        <f>IF(AND(S344='자료입력 및 결과표시'!$B$11,COUNTIF('업무중복도(데이터 입력)'!$W344:$DR344,'자료입력 및 결과표시'!$C$11)&gt;=1),6,0)</f>
        <v>0</v>
      </c>
      <c r="ER344" s="17">
        <f>IF(AND(S344='자료입력 및 결과표시'!$B$12,COUNTIF('업무중복도(데이터 입력)'!$W344:$DR344,'자료입력 및 결과표시'!$C$12)&gt;=1),7,0)</f>
        <v>0</v>
      </c>
      <c r="ES344" s="17">
        <f>IF(AND(S344='자료입력 및 결과표시'!$B$13,COUNTIF('업무중복도(데이터 입력)'!$W344:$DR344,'자료입력 및 결과표시'!$C$13)&gt;=1),8,0)</f>
        <v>0</v>
      </c>
      <c r="ET344" s="17">
        <f>IF(AND(S344='자료입력 및 결과표시'!$B$14,COUNTIF('업무중복도(데이터 입력)'!$W344:$DR344,'자료입력 및 결과표시'!$C$14)&gt;=1),9,0)</f>
        <v>0</v>
      </c>
      <c r="EU344" s="17">
        <f>IF(AND(S344='자료입력 및 결과표시'!$B$15,COUNTIF('업무중복도(데이터 입력)'!$W344:$DR344,'자료입력 및 결과표시'!$C$15)&gt;=1),10,0)</f>
        <v>0</v>
      </c>
      <c r="EV344" s="17">
        <f>IF(AND(S344='자료입력 및 결과표시'!$B$16,COUNTIF('업무중복도(데이터 입력)'!$W344:$DR344,'자료입력 및 결과표시'!$C$16)&gt;=1),11,0)</f>
        <v>0</v>
      </c>
      <c r="EW344" s="17">
        <f>IF(AND(S344='자료입력 및 결과표시'!$B$17,COUNTIF('업무중복도(데이터 입력)'!$W344:$DR344,'자료입력 및 결과표시'!$C$17)&gt;=1),12,0)</f>
        <v>0</v>
      </c>
      <c r="EX344" s="17">
        <f>IF(AND(S344='자료입력 및 결과표시'!$B$18,COUNTIF('업무중복도(데이터 입력)'!$W344:$DR344,'자료입력 및 결과표시'!$C$18)&gt;=1),13,0)</f>
        <v>0</v>
      </c>
      <c r="EY344" s="17">
        <f>IF(AND(S344='자료입력 및 결과표시'!$B$19,COUNTIF('업무중복도(데이터 입력)'!$W344:$DR344,'자료입력 및 결과표시'!$C$19)&gt;=1),14,0)</f>
        <v>0</v>
      </c>
      <c r="EZ344" s="17">
        <f>IF(AND(S344='자료입력 및 결과표시'!$B$20,COUNTIF('업무중복도(데이터 입력)'!$W344:$DR344,'자료입력 및 결과표시'!$C$20)&gt;=1),15,0)</f>
        <v>0</v>
      </c>
      <c r="FA344" s="17">
        <f>IF(AND(S344='자료입력 및 결과표시'!$B$21,COUNTIF('업무중복도(데이터 입력)'!$W344:$DR344,'자료입력 및 결과표시'!$C$21)&gt;=1),16,0)</f>
        <v>0</v>
      </c>
      <c r="FK344" s="17">
        <f t="shared" si="743"/>
        <v>0</v>
      </c>
      <c r="FO344"/>
    </row>
    <row r="345" spans="1:171">
      <c r="A345" s="17" t="str">
        <f t="shared" si="726"/>
        <v>\\\0</v>
      </c>
      <c r="B345" s="17" t="str">
        <f t="shared" si="727"/>
        <v>\\\0</v>
      </c>
      <c r="C345" s="17" t="str">
        <f t="shared" si="728"/>
        <v>\\\0</v>
      </c>
      <c r="D345" s="17" t="str">
        <f t="shared" si="729"/>
        <v>\\\0</v>
      </c>
      <c r="E345" s="17" t="str">
        <f t="shared" si="730"/>
        <v>\\\0</v>
      </c>
      <c r="F345" s="17" t="str">
        <f t="shared" si="731"/>
        <v>\\\0</v>
      </c>
      <c r="G345" s="17" t="str">
        <f t="shared" si="732"/>
        <v>\\\0</v>
      </c>
      <c r="H345" s="17" t="str">
        <f t="shared" si="733"/>
        <v>\\\0</v>
      </c>
      <c r="I345" s="17" t="str">
        <f t="shared" si="734"/>
        <v>\\\0</v>
      </c>
      <c r="J345" s="17" t="str">
        <f t="shared" si="735"/>
        <v>\\\0</v>
      </c>
      <c r="K345" s="17" t="str">
        <f t="shared" si="736"/>
        <v>\\\0</v>
      </c>
      <c r="L345" s="17" t="str">
        <f t="shared" si="737"/>
        <v>\\\0</v>
      </c>
      <c r="M345" s="17" t="str">
        <f t="shared" si="738"/>
        <v>\\\0</v>
      </c>
      <c r="N345" s="17" t="str">
        <f t="shared" si="739"/>
        <v>\\\0</v>
      </c>
      <c r="O345" s="17" t="str">
        <f t="shared" si="740"/>
        <v>\\\0</v>
      </c>
      <c r="P345" s="17" t="str">
        <f t="shared" si="741"/>
        <v>\\\0</v>
      </c>
      <c r="R345" s="17" t="str">
        <f t="shared" si="742"/>
        <v>\\</v>
      </c>
      <c r="S345" s="38"/>
      <c r="T345" s="39"/>
      <c r="U345" s="31"/>
      <c r="V345" s="32"/>
      <c r="W345" s="36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35"/>
      <c r="DS345" s="287"/>
      <c r="DT345" s="36"/>
      <c r="DU345" s="37"/>
      <c r="DV345" s="28">
        <f>IF(AND($S345='자료입력 및 결과표시'!$B$6,COUNTIF($W345:$DR345,'자료입력 및 결과표시'!$C$6)&gt;=1),IF(OR('자료입력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DW345" s="28">
        <f>IF(AND($S345='자료입력 및 결과표시'!$B$7,COUNTIF($W345:$DR345,'자료입력 및 결과표시'!$C$7)&gt;=1),IF(OR('자료입력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DX345" s="28">
        <f>IF(AND($S345='자료입력 및 결과표시'!$B$8,COUNTIF($W345:$DR345,'자료입력 및 결과표시'!$C$8)&gt;=1),IF(OR('자료입력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DY345" s="28">
        <f>IF(AND($S345='자료입력 및 결과표시'!$B$9,COUNTIF($W345:$DR345,'자료입력 및 결과표시'!$C$9)&gt;=1),IF(OR('자료입력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DZ345" s="28">
        <f>IF(AND($S345='자료입력 및 결과표시'!$B$10,COUNTIF($W345:$DR345,'자료입력 및 결과표시'!$C$10)&gt;=1),IF(OR('자료입력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A345" s="28">
        <f>IF(AND($S345='자료입력 및 결과표시'!$B$11,COUNTIF($W345:$DR345,'자료입력 및 결과표시'!$C$11)&gt;=1),IF(OR('자료입력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B345" s="28">
        <f>IF(AND($S345='자료입력 및 결과표시'!$B$12,COUNTIF($W345:$DR345,'자료입력 및 결과표시'!$C$12)&gt;=1),IF(OR('자료입력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C345" s="28">
        <f>IF(AND($S345='자료입력 및 결과표시'!$B$13,COUNTIF($W345:$DR345,'자료입력 및 결과표시'!$C$13)&gt;=1),IF(OR('자료입력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D345" s="28">
        <f>IF(AND($S345='자료입력 및 결과표시'!$B$14,COUNTIF($W345:$DR345,'자료입력 및 결과표시'!$C$14)&gt;=1),IF(OR('자료입력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E345" s="28">
        <f>IF(AND($S345='자료입력 및 결과표시'!$B$15,COUNTIF($W345:$DR345,'자료입력 및 결과표시'!$C$15)&gt;=1),IF(OR('자료입력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F345" s="28">
        <f>IF(AND($S345='자료입력 및 결과표시'!$B$16,COUNTIF($W345:$DR345,'자료입력 및 결과표시'!$C$16)&gt;=1),IF(OR('자료입력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G345" s="28">
        <f>IF(AND($S345='자료입력 및 결과표시'!$B$17,COUNTIF($W345:$DR345,'자료입력 및 결과표시'!$C$17)&gt;=1),IF(OR('자료입력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H345" s="28">
        <f>IF(AND($S345='자료입력 및 결과표시'!$B$18,COUNTIF($W345:$DR345,'자료입력 및 결과표시'!$C$18)&gt;=1),IF(OR('자료입력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I345" s="28">
        <f>IF(AND($S345='자료입력 및 결과표시'!$B$19,COUNTIF($W345:$DR345,'자료입력 및 결과표시'!$C$19)&gt;=1),IF(OR('자료입력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J345" s="28">
        <f>IF(AND($S345='자료입력 및 결과표시'!$B$20,COUNTIF($W345:$DR345,'자료입력 및 결과표시'!$C$20)&gt;=1),IF(OR('자료입력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K345" s="28">
        <f>IF(AND($S345='자료입력 및 결과표시'!$B$21,COUNTIF($W345:$DR345,'자료입력 및 결과표시'!$C$21)&gt;=1),IF(OR('자료입력 및 결과표시'!$B$4+90&gt;=$V345,'자료입력 및 결과표시'!$B$4&lt;$U345),0,IF($V345-'자료입력 및 결과표시'!$B$4-90&gt;='자료입력 및 결과표시'!$E$4,'자료입력 및 결과표시'!$E$4,$V345-'자료입력 및 결과표시'!$B$4-90)),0)</f>
        <v>0</v>
      </c>
      <c r="EL345" s="17">
        <f>IF(AND(S345='자료입력 및 결과표시'!$B$6,COUNTIF('업무중복도(데이터 입력)'!$W345:$DR345,'자료입력 및 결과표시'!$C$6)&gt;=1),1,0)</f>
        <v>0</v>
      </c>
      <c r="EM345" s="17">
        <f>IF(AND(S345='자료입력 및 결과표시'!$B$7,COUNTIF('업무중복도(데이터 입력)'!$W345:$DR345,'자료입력 및 결과표시'!$C$7)&gt;=1),2,0)</f>
        <v>0</v>
      </c>
      <c r="EN345" s="17">
        <f>IF(AND(S345='자료입력 및 결과표시'!$B$8,COUNTIF('업무중복도(데이터 입력)'!$W345:$DR345,'자료입력 및 결과표시'!$C$8)&gt;=1),3,0)</f>
        <v>0</v>
      </c>
      <c r="EO345" s="17">
        <f>IF(AND(S345='자료입력 및 결과표시'!$B$9,COUNTIF('업무중복도(데이터 입력)'!$W345:$DR345,'자료입력 및 결과표시'!$C$9)&gt;=1),4,0)</f>
        <v>0</v>
      </c>
      <c r="EP345" s="17">
        <f>IF(AND(S345='자료입력 및 결과표시'!$B$10,COUNTIF('업무중복도(데이터 입력)'!$W345:$DR345,'자료입력 및 결과표시'!$C$10)&gt;=1),5,0)</f>
        <v>0</v>
      </c>
      <c r="EQ345" s="17">
        <f>IF(AND(S345='자료입력 및 결과표시'!$B$11,COUNTIF('업무중복도(데이터 입력)'!$W345:$DR345,'자료입력 및 결과표시'!$C$11)&gt;=1),6,0)</f>
        <v>0</v>
      </c>
      <c r="ER345" s="17">
        <f>IF(AND(S345='자료입력 및 결과표시'!$B$12,COUNTIF('업무중복도(데이터 입력)'!$W345:$DR345,'자료입력 및 결과표시'!$C$12)&gt;=1),7,0)</f>
        <v>0</v>
      </c>
      <c r="ES345" s="17">
        <f>IF(AND(S345='자료입력 및 결과표시'!$B$13,COUNTIF('업무중복도(데이터 입력)'!$W345:$DR345,'자료입력 및 결과표시'!$C$13)&gt;=1),8,0)</f>
        <v>0</v>
      </c>
      <c r="ET345" s="17">
        <f>IF(AND(S345='자료입력 및 결과표시'!$B$14,COUNTIF('업무중복도(데이터 입력)'!$W345:$DR345,'자료입력 및 결과표시'!$C$14)&gt;=1),9,0)</f>
        <v>0</v>
      </c>
      <c r="EU345" s="17">
        <f>IF(AND(S345='자료입력 및 결과표시'!$B$15,COUNTIF('업무중복도(데이터 입력)'!$W345:$DR345,'자료입력 및 결과표시'!$C$15)&gt;=1),10,0)</f>
        <v>0</v>
      </c>
      <c r="EV345" s="17">
        <f>IF(AND(S345='자료입력 및 결과표시'!$B$16,COUNTIF('업무중복도(데이터 입력)'!$W345:$DR345,'자료입력 및 결과표시'!$C$16)&gt;=1),11,0)</f>
        <v>0</v>
      </c>
      <c r="EW345" s="17">
        <f>IF(AND(S345='자료입력 및 결과표시'!$B$17,COUNTIF('업무중복도(데이터 입력)'!$W345:$DR345,'자료입력 및 결과표시'!$C$17)&gt;=1),12,0)</f>
        <v>0</v>
      </c>
      <c r="EX345" s="17">
        <f>IF(AND(S345='자료입력 및 결과표시'!$B$18,COUNTIF('업무중복도(데이터 입력)'!$W345:$DR345,'자료입력 및 결과표시'!$C$18)&gt;=1),13,0)</f>
        <v>0</v>
      </c>
      <c r="EY345" s="17">
        <f>IF(AND(S345='자료입력 및 결과표시'!$B$19,COUNTIF('업무중복도(데이터 입력)'!$W345:$DR345,'자료입력 및 결과표시'!$C$19)&gt;=1),14,0)</f>
        <v>0</v>
      </c>
      <c r="EZ345" s="17">
        <f>IF(AND(S345='자료입력 및 결과표시'!$B$20,COUNTIF('업무중복도(데이터 입력)'!$W345:$DR345,'자료입력 및 결과표시'!$C$20)&gt;=1),15,0)</f>
        <v>0</v>
      </c>
      <c r="FA345" s="17">
        <f>IF(AND(S345='자료입력 및 결과표시'!$B$21,COUNTIF('업무중복도(데이터 입력)'!$W345:$DR345,'자료입력 및 결과표시'!$C$21)&gt;=1),16,0)</f>
        <v>0</v>
      </c>
      <c r="FK345" s="17">
        <f t="shared" si="743"/>
        <v>0</v>
      </c>
      <c r="FO345"/>
    </row>
    <row r="346" spans="1:171">
      <c r="A346" s="17" t="str">
        <f t="shared" si="726"/>
        <v>\\\0</v>
      </c>
      <c r="B346" s="17" t="str">
        <f t="shared" si="727"/>
        <v>\\\0</v>
      </c>
      <c r="C346" s="17" t="str">
        <f t="shared" si="728"/>
        <v>\\\0</v>
      </c>
      <c r="D346" s="17" t="str">
        <f t="shared" si="729"/>
        <v>\\\0</v>
      </c>
      <c r="E346" s="17" t="str">
        <f t="shared" si="730"/>
        <v>\\\0</v>
      </c>
      <c r="F346" s="17" t="str">
        <f t="shared" si="731"/>
        <v>\\\0</v>
      </c>
      <c r="G346" s="17" t="str">
        <f t="shared" si="732"/>
        <v>\\\0</v>
      </c>
      <c r="H346" s="17" t="str">
        <f t="shared" si="733"/>
        <v>\\\0</v>
      </c>
      <c r="I346" s="17" t="str">
        <f t="shared" si="734"/>
        <v>\\\0</v>
      </c>
      <c r="J346" s="17" t="str">
        <f t="shared" si="735"/>
        <v>\\\0</v>
      </c>
      <c r="K346" s="17" t="str">
        <f t="shared" si="736"/>
        <v>\\\0</v>
      </c>
      <c r="L346" s="17" t="str">
        <f t="shared" si="737"/>
        <v>\\\0</v>
      </c>
      <c r="M346" s="17" t="str">
        <f t="shared" si="738"/>
        <v>\\\0</v>
      </c>
      <c r="N346" s="17" t="str">
        <f t="shared" si="739"/>
        <v>\\\0</v>
      </c>
      <c r="O346" s="17" t="str">
        <f t="shared" si="740"/>
        <v>\\\0</v>
      </c>
      <c r="P346" s="17" t="str">
        <f t="shared" si="741"/>
        <v>\\\0</v>
      </c>
      <c r="R346" s="17" t="str">
        <f t="shared" si="742"/>
        <v>\\</v>
      </c>
      <c r="S346" s="38"/>
      <c r="T346" s="39"/>
      <c r="U346" s="31"/>
      <c r="V346" s="32"/>
      <c r="W346" s="36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35"/>
      <c r="DS346" s="287"/>
      <c r="DT346" s="36"/>
      <c r="DU346" s="37"/>
      <c r="DV346" s="28">
        <f>IF(AND($S346='자료입력 및 결과표시'!$B$6,COUNTIF($W346:$DR346,'자료입력 및 결과표시'!$C$6)&gt;=1),IF(OR('자료입력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DW346" s="28">
        <f>IF(AND($S346='자료입력 및 결과표시'!$B$7,COUNTIF($W346:$DR346,'자료입력 및 결과표시'!$C$7)&gt;=1),IF(OR('자료입력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DX346" s="28">
        <f>IF(AND($S346='자료입력 및 결과표시'!$B$8,COUNTIF($W346:$DR346,'자료입력 및 결과표시'!$C$8)&gt;=1),IF(OR('자료입력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DY346" s="28">
        <f>IF(AND($S346='자료입력 및 결과표시'!$B$9,COUNTIF($W346:$DR346,'자료입력 및 결과표시'!$C$9)&gt;=1),IF(OR('자료입력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DZ346" s="28">
        <f>IF(AND($S346='자료입력 및 결과표시'!$B$10,COUNTIF($W346:$DR346,'자료입력 및 결과표시'!$C$10)&gt;=1),IF(OR('자료입력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A346" s="28">
        <f>IF(AND($S346='자료입력 및 결과표시'!$B$11,COUNTIF($W346:$DR346,'자료입력 및 결과표시'!$C$11)&gt;=1),IF(OR('자료입력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B346" s="28">
        <f>IF(AND($S346='자료입력 및 결과표시'!$B$12,COUNTIF($W346:$DR346,'자료입력 및 결과표시'!$C$12)&gt;=1),IF(OR('자료입력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C346" s="28">
        <f>IF(AND($S346='자료입력 및 결과표시'!$B$13,COUNTIF($W346:$DR346,'자료입력 및 결과표시'!$C$13)&gt;=1),IF(OR('자료입력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D346" s="28">
        <f>IF(AND($S346='자료입력 및 결과표시'!$B$14,COUNTIF($W346:$DR346,'자료입력 및 결과표시'!$C$14)&gt;=1),IF(OR('자료입력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E346" s="28">
        <f>IF(AND($S346='자료입력 및 결과표시'!$B$15,COUNTIF($W346:$DR346,'자료입력 및 결과표시'!$C$15)&gt;=1),IF(OR('자료입력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F346" s="28">
        <f>IF(AND($S346='자료입력 및 결과표시'!$B$16,COUNTIF($W346:$DR346,'자료입력 및 결과표시'!$C$16)&gt;=1),IF(OR('자료입력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G346" s="28">
        <f>IF(AND($S346='자료입력 및 결과표시'!$B$17,COUNTIF($W346:$DR346,'자료입력 및 결과표시'!$C$17)&gt;=1),IF(OR('자료입력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H346" s="28">
        <f>IF(AND($S346='자료입력 및 결과표시'!$B$18,COUNTIF($W346:$DR346,'자료입력 및 결과표시'!$C$18)&gt;=1),IF(OR('자료입력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I346" s="28">
        <f>IF(AND($S346='자료입력 및 결과표시'!$B$19,COUNTIF($W346:$DR346,'자료입력 및 결과표시'!$C$19)&gt;=1),IF(OR('자료입력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J346" s="28">
        <f>IF(AND($S346='자료입력 및 결과표시'!$B$20,COUNTIF($W346:$DR346,'자료입력 및 결과표시'!$C$20)&gt;=1),IF(OR('자료입력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K346" s="28">
        <f>IF(AND($S346='자료입력 및 결과표시'!$B$21,COUNTIF($W346:$DR346,'자료입력 및 결과표시'!$C$21)&gt;=1),IF(OR('자료입력 및 결과표시'!$B$4+90&gt;=$V346,'자료입력 및 결과표시'!$B$4&lt;$U346),0,IF($V346-'자료입력 및 결과표시'!$B$4-90&gt;='자료입력 및 결과표시'!$E$4,'자료입력 및 결과표시'!$E$4,$V346-'자료입력 및 결과표시'!$B$4-90)),0)</f>
        <v>0</v>
      </c>
      <c r="EL346" s="17">
        <f>IF(AND(S346='자료입력 및 결과표시'!$B$6,COUNTIF('업무중복도(데이터 입력)'!$W346:$DR346,'자료입력 및 결과표시'!$C$6)&gt;=1),1,0)</f>
        <v>0</v>
      </c>
      <c r="EM346" s="17">
        <f>IF(AND(S346='자료입력 및 결과표시'!$B$7,COUNTIF('업무중복도(데이터 입력)'!$W346:$DR346,'자료입력 및 결과표시'!$C$7)&gt;=1),2,0)</f>
        <v>0</v>
      </c>
      <c r="EN346" s="17">
        <f>IF(AND(S346='자료입력 및 결과표시'!$B$8,COUNTIF('업무중복도(데이터 입력)'!$W346:$DR346,'자료입력 및 결과표시'!$C$8)&gt;=1),3,0)</f>
        <v>0</v>
      </c>
      <c r="EO346" s="17">
        <f>IF(AND(S346='자료입력 및 결과표시'!$B$9,COUNTIF('업무중복도(데이터 입력)'!$W346:$DR346,'자료입력 및 결과표시'!$C$9)&gt;=1),4,0)</f>
        <v>0</v>
      </c>
      <c r="EP346" s="17">
        <f>IF(AND(S346='자료입력 및 결과표시'!$B$10,COUNTIF('업무중복도(데이터 입력)'!$W346:$DR346,'자료입력 및 결과표시'!$C$10)&gt;=1),5,0)</f>
        <v>0</v>
      </c>
      <c r="EQ346" s="17">
        <f>IF(AND(S346='자료입력 및 결과표시'!$B$11,COUNTIF('업무중복도(데이터 입력)'!$W346:$DR346,'자료입력 및 결과표시'!$C$11)&gt;=1),6,0)</f>
        <v>0</v>
      </c>
      <c r="ER346" s="17">
        <f>IF(AND(S346='자료입력 및 결과표시'!$B$12,COUNTIF('업무중복도(데이터 입력)'!$W346:$DR346,'자료입력 및 결과표시'!$C$12)&gt;=1),7,0)</f>
        <v>0</v>
      </c>
      <c r="ES346" s="17">
        <f>IF(AND(S346='자료입력 및 결과표시'!$B$13,COUNTIF('업무중복도(데이터 입력)'!$W346:$DR346,'자료입력 및 결과표시'!$C$13)&gt;=1),8,0)</f>
        <v>0</v>
      </c>
      <c r="ET346" s="17">
        <f>IF(AND(S346='자료입력 및 결과표시'!$B$14,COUNTIF('업무중복도(데이터 입력)'!$W346:$DR346,'자료입력 및 결과표시'!$C$14)&gt;=1),9,0)</f>
        <v>0</v>
      </c>
      <c r="EU346" s="17">
        <f>IF(AND(S346='자료입력 및 결과표시'!$B$15,COUNTIF('업무중복도(데이터 입력)'!$W346:$DR346,'자료입력 및 결과표시'!$C$15)&gt;=1),10,0)</f>
        <v>0</v>
      </c>
      <c r="EV346" s="17">
        <f>IF(AND(S346='자료입력 및 결과표시'!$B$16,COUNTIF('업무중복도(데이터 입력)'!$W346:$DR346,'자료입력 및 결과표시'!$C$16)&gt;=1),11,0)</f>
        <v>0</v>
      </c>
      <c r="EW346" s="17">
        <f>IF(AND(S346='자료입력 및 결과표시'!$B$17,COUNTIF('업무중복도(데이터 입력)'!$W346:$DR346,'자료입력 및 결과표시'!$C$17)&gt;=1),12,0)</f>
        <v>0</v>
      </c>
      <c r="EX346" s="17">
        <f>IF(AND(S346='자료입력 및 결과표시'!$B$18,COUNTIF('업무중복도(데이터 입력)'!$W346:$DR346,'자료입력 및 결과표시'!$C$18)&gt;=1),13,0)</f>
        <v>0</v>
      </c>
      <c r="EY346" s="17">
        <f>IF(AND(S346='자료입력 및 결과표시'!$B$19,COUNTIF('업무중복도(데이터 입력)'!$W346:$DR346,'자료입력 및 결과표시'!$C$19)&gt;=1),14,0)</f>
        <v>0</v>
      </c>
      <c r="EZ346" s="17">
        <f>IF(AND(S346='자료입력 및 결과표시'!$B$20,COUNTIF('업무중복도(데이터 입력)'!$W346:$DR346,'자료입력 및 결과표시'!$C$20)&gt;=1),15,0)</f>
        <v>0</v>
      </c>
      <c r="FA346" s="17">
        <f>IF(AND(S346='자료입력 및 결과표시'!$B$21,COUNTIF('업무중복도(데이터 입력)'!$W346:$DR346,'자료입력 및 결과표시'!$C$21)&gt;=1),16,0)</f>
        <v>0</v>
      </c>
      <c r="FK346" s="17">
        <f t="shared" si="743"/>
        <v>0</v>
      </c>
      <c r="FO346"/>
    </row>
    <row r="347" spans="1:171">
      <c r="A347" s="17" t="str">
        <f t="shared" si="726"/>
        <v>\\\0</v>
      </c>
      <c r="B347" s="17" t="str">
        <f t="shared" si="727"/>
        <v>\\\0</v>
      </c>
      <c r="C347" s="17" t="str">
        <f t="shared" si="728"/>
        <v>\\\0</v>
      </c>
      <c r="D347" s="17" t="str">
        <f t="shared" si="729"/>
        <v>\\\0</v>
      </c>
      <c r="E347" s="17" t="str">
        <f t="shared" si="730"/>
        <v>\\\0</v>
      </c>
      <c r="F347" s="17" t="str">
        <f t="shared" si="731"/>
        <v>\\\0</v>
      </c>
      <c r="G347" s="17" t="str">
        <f t="shared" si="732"/>
        <v>\\\0</v>
      </c>
      <c r="H347" s="17" t="str">
        <f t="shared" si="733"/>
        <v>\\\0</v>
      </c>
      <c r="I347" s="17" t="str">
        <f t="shared" si="734"/>
        <v>\\\0</v>
      </c>
      <c r="J347" s="17" t="str">
        <f t="shared" si="735"/>
        <v>\\\0</v>
      </c>
      <c r="K347" s="17" t="str">
        <f t="shared" si="736"/>
        <v>\\\0</v>
      </c>
      <c r="L347" s="17" t="str">
        <f t="shared" si="737"/>
        <v>\\\0</v>
      </c>
      <c r="M347" s="17" t="str">
        <f t="shared" si="738"/>
        <v>\\\0</v>
      </c>
      <c r="N347" s="17" t="str">
        <f t="shared" si="739"/>
        <v>\\\0</v>
      </c>
      <c r="O347" s="17" t="str">
        <f t="shared" si="740"/>
        <v>\\\0</v>
      </c>
      <c r="P347" s="17" t="str">
        <f t="shared" si="741"/>
        <v>\\\0</v>
      </c>
      <c r="R347" s="17" t="str">
        <f t="shared" si="742"/>
        <v>\\</v>
      </c>
      <c r="S347" s="38"/>
      <c r="T347" s="39"/>
      <c r="U347" s="31"/>
      <c r="V347" s="32"/>
      <c r="W347" s="36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35"/>
      <c r="DS347" s="287"/>
      <c r="DT347" s="36"/>
      <c r="DU347" s="37"/>
      <c r="DV347" s="28">
        <f>IF(AND($S347='자료입력 및 결과표시'!$B$6,COUNTIF($W347:$DR347,'자료입력 및 결과표시'!$C$6)&gt;=1),IF(OR('자료입력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DW347" s="28">
        <f>IF(AND($S347='자료입력 및 결과표시'!$B$7,COUNTIF($W347:$DR347,'자료입력 및 결과표시'!$C$7)&gt;=1),IF(OR('자료입력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DX347" s="28">
        <f>IF(AND($S347='자료입력 및 결과표시'!$B$8,COUNTIF($W347:$DR347,'자료입력 및 결과표시'!$C$8)&gt;=1),IF(OR('자료입력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DY347" s="28">
        <f>IF(AND($S347='자료입력 및 결과표시'!$B$9,COUNTIF($W347:$DR347,'자료입력 및 결과표시'!$C$9)&gt;=1),IF(OR('자료입력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DZ347" s="28">
        <f>IF(AND($S347='자료입력 및 결과표시'!$B$10,COUNTIF($W347:$DR347,'자료입력 및 결과표시'!$C$10)&gt;=1),IF(OR('자료입력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A347" s="28">
        <f>IF(AND($S347='자료입력 및 결과표시'!$B$11,COUNTIF($W347:$DR347,'자료입력 및 결과표시'!$C$11)&gt;=1),IF(OR('자료입력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B347" s="28">
        <f>IF(AND($S347='자료입력 및 결과표시'!$B$12,COUNTIF($W347:$DR347,'자료입력 및 결과표시'!$C$12)&gt;=1),IF(OR('자료입력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C347" s="28">
        <f>IF(AND($S347='자료입력 및 결과표시'!$B$13,COUNTIF($W347:$DR347,'자료입력 및 결과표시'!$C$13)&gt;=1),IF(OR('자료입력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D347" s="28">
        <f>IF(AND($S347='자료입력 및 결과표시'!$B$14,COUNTIF($W347:$DR347,'자료입력 및 결과표시'!$C$14)&gt;=1),IF(OR('자료입력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E347" s="28">
        <f>IF(AND($S347='자료입력 및 결과표시'!$B$15,COUNTIF($W347:$DR347,'자료입력 및 결과표시'!$C$15)&gt;=1),IF(OR('자료입력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F347" s="28">
        <f>IF(AND($S347='자료입력 및 결과표시'!$B$16,COUNTIF($W347:$DR347,'자료입력 및 결과표시'!$C$16)&gt;=1),IF(OR('자료입력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G347" s="28">
        <f>IF(AND($S347='자료입력 및 결과표시'!$B$17,COUNTIF($W347:$DR347,'자료입력 및 결과표시'!$C$17)&gt;=1),IF(OR('자료입력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H347" s="28">
        <f>IF(AND($S347='자료입력 및 결과표시'!$B$18,COUNTIF($W347:$DR347,'자료입력 및 결과표시'!$C$18)&gt;=1),IF(OR('자료입력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I347" s="28">
        <f>IF(AND($S347='자료입력 및 결과표시'!$B$19,COUNTIF($W347:$DR347,'자료입력 및 결과표시'!$C$19)&gt;=1),IF(OR('자료입력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J347" s="28">
        <f>IF(AND($S347='자료입력 및 결과표시'!$B$20,COUNTIF($W347:$DR347,'자료입력 및 결과표시'!$C$20)&gt;=1),IF(OR('자료입력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K347" s="28">
        <f>IF(AND($S347='자료입력 및 결과표시'!$B$21,COUNTIF($W347:$DR347,'자료입력 및 결과표시'!$C$21)&gt;=1),IF(OR('자료입력 및 결과표시'!$B$4+90&gt;=$V347,'자료입력 및 결과표시'!$B$4&lt;$U347),0,IF($V347-'자료입력 및 결과표시'!$B$4-90&gt;='자료입력 및 결과표시'!$E$4,'자료입력 및 결과표시'!$E$4,$V347-'자료입력 및 결과표시'!$B$4-90)),0)</f>
        <v>0</v>
      </c>
      <c r="EL347" s="17">
        <f>IF(AND(S347='자료입력 및 결과표시'!$B$6,COUNTIF('업무중복도(데이터 입력)'!$W347:$DR347,'자료입력 및 결과표시'!$C$6)&gt;=1),1,0)</f>
        <v>0</v>
      </c>
      <c r="EM347" s="17">
        <f>IF(AND(S347='자료입력 및 결과표시'!$B$7,COUNTIF('업무중복도(데이터 입력)'!$W347:$DR347,'자료입력 및 결과표시'!$C$7)&gt;=1),2,0)</f>
        <v>0</v>
      </c>
      <c r="EN347" s="17">
        <f>IF(AND(S347='자료입력 및 결과표시'!$B$8,COUNTIF('업무중복도(데이터 입력)'!$W347:$DR347,'자료입력 및 결과표시'!$C$8)&gt;=1),3,0)</f>
        <v>0</v>
      </c>
      <c r="EO347" s="17">
        <f>IF(AND(S347='자료입력 및 결과표시'!$B$9,COUNTIF('업무중복도(데이터 입력)'!$W347:$DR347,'자료입력 및 결과표시'!$C$9)&gt;=1),4,0)</f>
        <v>0</v>
      </c>
      <c r="EP347" s="17">
        <f>IF(AND(S347='자료입력 및 결과표시'!$B$10,COUNTIF('업무중복도(데이터 입력)'!$W347:$DR347,'자료입력 및 결과표시'!$C$10)&gt;=1),5,0)</f>
        <v>0</v>
      </c>
      <c r="EQ347" s="17">
        <f>IF(AND(S347='자료입력 및 결과표시'!$B$11,COUNTIF('업무중복도(데이터 입력)'!$W347:$DR347,'자료입력 및 결과표시'!$C$11)&gt;=1),6,0)</f>
        <v>0</v>
      </c>
      <c r="ER347" s="17">
        <f>IF(AND(S347='자료입력 및 결과표시'!$B$12,COUNTIF('업무중복도(데이터 입력)'!$W347:$DR347,'자료입력 및 결과표시'!$C$12)&gt;=1),7,0)</f>
        <v>0</v>
      </c>
      <c r="ES347" s="17">
        <f>IF(AND(S347='자료입력 및 결과표시'!$B$13,COUNTIF('업무중복도(데이터 입력)'!$W347:$DR347,'자료입력 및 결과표시'!$C$13)&gt;=1),8,0)</f>
        <v>0</v>
      </c>
      <c r="ET347" s="17">
        <f>IF(AND(S347='자료입력 및 결과표시'!$B$14,COUNTIF('업무중복도(데이터 입력)'!$W347:$DR347,'자료입력 및 결과표시'!$C$14)&gt;=1),9,0)</f>
        <v>0</v>
      </c>
      <c r="EU347" s="17">
        <f>IF(AND(S347='자료입력 및 결과표시'!$B$15,COUNTIF('업무중복도(데이터 입력)'!$W347:$DR347,'자료입력 및 결과표시'!$C$15)&gt;=1),10,0)</f>
        <v>0</v>
      </c>
      <c r="EV347" s="17">
        <f>IF(AND(S347='자료입력 및 결과표시'!$B$16,COUNTIF('업무중복도(데이터 입력)'!$W347:$DR347,'자료입력 및 결과표시'!$C$16)&gt;=1),11,0)</f>
        <v>0</v>
      </c>
      <c r="EW347" s="17">
        <f>IF(AND(S347='자료입력 및 결과표시'!$B$17,COUNTIF('업무중복도(데이터 입력)'!$W347:$DR347,'자료입력 및 결과표시'!$C$17)&gt;=1),12,0)</f>
        <v>0</v>
      </c>
      <c r="EX347" s="17">
        <f>IF(AND(S347='자료입력 및 결과표시'!$B$18,COUNTIF('업무중복도(데이터 입력)'!$W347:$DR347,'자료입력 및 결과표시'!$C$18)&gt;=1),13,0)</f>
        <v>0</v>
      </c>
      <c r="EY347" s="17">
        <f>IF(AND(S347='자료입력 및 결과표시'!$B$19,COUNTIF('업무중복도(데이터 입력)'!$W347:$DR347,'자료입력 및 결과표시'!$C$19)&gt;=1),14,0)</f>
        <v>0</v>
      </c>
      <c r="EZ347" s="17">
        <f>IF(AND(S347='자료입력 및 결과표시'!$B$20,COUNTIF('업무중복도(데이터 입력)'!$W347:$DR347,'자료입력 및 결과표시'!$C$20)&gt;=1),15,0)</f>
        <v>0</v>
      </c>
      <c r="FA347" s="17">
        <f>IF(AND(S347='자료입력 및 결과표시'!$B$21,COUNTIF('업무중복도(데이터 입력)'!$W347:$DR347,'자료입력 및 결과표시'!$C$21)&gt;=1),16,0)</f>
        <v>0</v>
      </c>
      <c r="FK347" s="17">
        <f t="shared" si="743"/>
        <v>0</v>
      </c>
      <c r="FO347"/>
    </row>
    <row r="348" spans="1:171">
      <c r="A348" s="17" t="str">
        <f t="shared" si="726"/>
        <v>\\\0</v>
      </c>
      <c r="B348" s="17" t="str">
        <f t="shared" si="727"/>
        <v>\\\0</v>
      </c>
      <c r="C348" s="17" t="str">
        <f t="shared" si="728"/>
        <v>\\\0</v>
      </c>
      <c r="D348" s="17" t="str">
        <f t="shared" si="729"/>
        <v>\\\0</v>
      </c>
      <c r="E348" s="17" t="str">
        <f t="shared" si="730"/>
        <v>\\\0</v>
      </c>
      <c r="F348" s="17" t="str">
        <f t="shared" si="731"/>
        <v>\\\0</v>
      </c>
      <c r="G348" s="17" t="str">
        <f t="shared" si="732"/>
        <v>\\\0</v>
      </c>
      <c r="H348" s="17" t="str">
        <f t="shared" si="733"/>
        <v>\\\0</v>
      </c>
      <c r="I348" s="17" t="str">
        <f t="shared" si="734"/>
        <v>\\\0</v>
      </c>
      <c r="J348" s="17" t="str">
        <f t="shared" si="735"/>
        <v>\\\0</v>
      </c>
      <c r="K348" s="17" t="str">
        <f t="shared" si="736"/>
        <v>\\\0</v>
      </c>
      <c r="L348" s="17" t="str">
        <f t="shared" si="737"/>
        <v>\\\0</v>
      </c>
      <c r="M348" s="17" t="str">
        <f t="shared" si="738"/>
        <v>\\\0</v>
      </c>
      <c r="N348" s="17" t="str">
        <f t="shared" si="739"/>
        <v>\\\0</v>
      </c>
      <c r="O348" s="17" t="str">
        <f t="shared" si="740"/>
        <v>\\\0</v>
      </c>
      <c r="P348" s="17" t="str">
        <f t="shared" si="741"/>
        <v>\\\0</v>
      </c>
      <c r="R348" s="17" t="str">
        <f t="shared" si="742"/>
        <v>\\</v>
      </c>
      <c r="S348" s="38"/>
      <c r="T348" s="39"/>
      <c r="U348" s="31"/>
      <c r="V348" s="32"/>
      <c r="W348" s="36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35"/>
      <c r="DS348" s="287"/>
      <c r="DT348" s="36"/>
      <c r="DU348" s="37"/>
      <c r="DV348" s="28">
        <f>IF(AND($S348='자료입력 및 결과표시'!$B$6,COUNTIF($W348:$DR348,'자료입력 및 결과표시'!$C$6)&gt;=1),IF(OR('자료입력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DW348" s="28">
        <f>IF(AND($S348='자료입력 및 결과표시'!$B$7,COUNTIF($W348:$DR348,'자료입력 및 결과표시'!$C$7)&gt;=1),IF(OR('자료입력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DX348" s="28">
        <f>IF(AND($S348='자료입력 및 결과표시'!$B$8,COUNTIF($W348:$DR348,'자료입력 및 결과표시'!$C$8)&gt;=1),IF(OR('자료입력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DY348" s="28">
        <f>IF(AND($S348='자료입력 및 결과표시'!$B$9,COUNTIF($W348:$DR348,'자료입력 및 결과표시'!$C$9)&gt;=1),IF(OR('자료입력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DZ348" s="28">
        <f>IF(AND($S348='자료입력 및 결과표시'!$B$10,COUNTIF($W348:$DR348,'자료입력 및 결과표시'!$C$10)&gt;=1),IF(OR('자료입력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A348" s="28">
        <f>IF(AND($S348='자료입력 및 결과표시'!$B$11,COUNTIF($W348:$DR348,'자료입력 및 결과표시'!$C$11)&gt;=1),IF(OR('자료입력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B348" s="28">
        <f>IF(AND($S348='자료입력 및 결과표시'!$B$12,COUNTIF($W348:$DR348,'자료입력 및 결과표시'!$C$12)&gt;=1),IF(OR('자료입력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C348" s="28">
        <f>IF(AND($S348='자료입력 및 결과표시'!$B$13,COUNTIF($W348:$DR348,'자료입력 및 결과표시'!$C$13)&gt;=1),IF(OR('자료입력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D348" s="28">
        <f>IF(AND($S348='자료입력 및 결과표시'!$B$14,COUNTIF($W348:$DR348,'자료입력 및 결과표시'!$C$14)&gt;=1),IF(OR('자료입력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E348" s="28">
        <f>IF(AND($S348='자료입력 및 결과표시'!$B$15,COUNTIF($W348:$DR348,'자료입력 및 결과표시'!$C$15)&gt;=1),IF(OR('자료입력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F348" s="28">
        <f>IF(AND($S348='자료입력 및 결과표시'!$B$16,COUNTIF($W348:$DR348,'자료입력 및 결과표시'!$C$16)&gt;=1),IF(OR('자료입력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G348" s="28">
        <f>IF(AND($S348='자료입력 및 결과표시'!$B$17,COUNTIF($W348:$DR348,'자료입력 및 결과표시'!$C$17)&gt;=1),IF(OR('자료입력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H348" s="28">
        <f>IF(AND($S348='자료입력 및 결과표시'!$B$18,COUNTIF($W348:$DR348,'자료입력 및 결과표시'!$C$18)&gt;=1),IF(OR('자료입력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I348" s="28">
        <f>IF(AND($S348='자료입력 및 결과표시'!$B$19,COUNTIF($W348:$DR348,'자료입력 및 결과표시'!$C$19)&gt;=1),IF(OR('자료입력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J348" s="28">
        <f>IF(AND($S348='자료입력 및 결과표시'!$B$20,COUNTIF($W348:$DR348,'자료입력 및 결과표시'!$C$20)&gt;=1),IF(OR('자료입력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K348" s="28">
        <f>IF(AND($S348='자료입력 및 결과표시'!$B$21,COUNTIF($W348:$DR348,'자료입력 및 결과표시'!$C$21)&gt;=1),IF(OR('자료입력 및 결과표시'!$B$4+90&gt;=$V348,'자료입력 및 결과표시'!$B$4&lt;$U348),0,IF($V348-'자료입력 및 결과표시'!$B$4-90&gt;='자료입력 및 결과표시'!$E$4,'자료입력 및 결과표시'!$E$4,$V348-'자료입력 및 결과표시'!$B$4-90)),0)</f>
        <v>0</v>
      </c>
      <c r="EL348" s="17">
        <f>IF(AND(S348='자료입력 및 결과표시'!$B$6,COUNTIF('업무중복도(데이터 입력)'!$W348:$DR348,'자료입력 및 결과표시'!$C$6)&gt;=1),1,0)</f>
        <v>0</v>
      </c>
      <c r="EM348" s="17">
        <f>IF(AND(S348='자료입력 및 결과표시'!$B$7,COUNTIF('업무중복도(데이터 입력)'!$W348:$DR348,'자료입력 및 결과표시'!$C$7)&gt;=1),2,0)</f>
        <v>0</v>
      </c>
      <c r="EN348" s="17">
        <f>IF(AND(S348='자료입력 및 결과표시'!$B$8,COUNTIF('업무중복도(데이터 입력)'!$W348:$DR348,'자료입력 및 결과표시'!$C$8)&gt;=1),3,0)</f>
        <v>0</v>
      </c>
      <c r="EO348" s="17">
        <f>IF(AND(S348='자료입력 및 결과표시'!$B$9,COUNTIF('업무중복도(데이터 입력)'!$W348:$DR348,'자료입력 및 결과표시'!$C$9)&gt;=1),4,0)</f>
        <v>0</v>
      </c>
      <c r="EP348" s="17">
        <f>IF(AND(S348='자료입력 및 결과표시'!$B$10,COUNTIF('업무중복도(데이터 입력)'!$W348:$DR348,'자료입력 및 결과표시'!$C$10)&gt;=1),5,0)</f>
        <v>0</v>
      </c>
      <c r="EQ348" s="17">
        <f>IF(AND(S348='자료입력 및 결과표시'!$B$11,COUNTIF('업무중복도(데이터 입력)'!$W348:$DR348,'자료입력 및 결과표시'!$C$11)&gt;=1),6,0)</f>
        <v>0</v>
      </c>
      <c r="ER348" s="17">
        <f>IF(AND(S348='자료입력 및 결과표시'!$B$12,COUNTIF('업무중복도(데이터 입력)'!$W348:$DR348,'자료입력 및 결과표시'!$C$12)&gt;=1),7,0)</f>
        <v>0</v>
      </c>
      <c r="ES348" s="17">
        <f>IF(AND(S348='자료입력 및 결과표시'!$B$13,COUNTIF('업무중복도(데이터 입력)'!$W348:$DR348,'자료입력 및 결과표시'!$C$13)&gt;=1),8,0)</f>
        <v>0</v>
      </c>
      <c r="ET348" s="17">
        <f>IF(AND(S348='자료입력 및 결과표시'!$B$14,COUNTIF('업무중복도(데이터 입력)'!$W348:$DR348,'자료입력 및 결과표시'!$C$14)&gt;=1),9,0)</f>
        <v>0</v>
      </c>
      <c r="EU348" s="17">
        <f>IF(AND(S348='자료입력 및 결과표시'!$B$15,COUNTIF('업무중복도(데이터 입력)'!$W348:$DR348,'자료입력 및 결과표시'!$C$15)&gt;=1),10,0)</f>
        <v>0</v>
      </c>
      <c r="EV348" s="17">
        <f>IF(AND(S348='자료입력 및 결과표시'!$B$16,COUNTIF('업무중복도(데이터 입력)'!$W348:$DR348,'자료입력 및 결과표시'!$C$16)&gt;=1),11,0)</f>
        <v>0</v>
      </c>
      <c r="EW348" s="17">
        <f>IF(AND(S348='자료입력 및 결과표시'!$B$17,COUNTIF('업무중복도(데이터 입력)'!$W348:$DR348,'자료입력 및 결과표시'!$C$17)&gt;=1),12,0)</f>
        <v>0</v>
      </c>
      <c r="EX348" s="17">
        <f>IF(AND(S348='자료입력 및 결과표시'!$B$18,COUNTIF('업무중복도(데이터 입력)'!$W348:$DR348,'자료입력 및 결과표시'!$C$18)&gt;=1),13,0)</f>
        <v>0</v>
      </c>
      <c r="EY348" s="17">
        <f>IF(AND(S348='자료입력 및 결과표시'!$B$19,COUNTIF('업무중복도(데이터 입력)'!$W348:$DR348,'자료입력 및 결과표시'!$C$19)&gt;=1),14,0)</f>
        <v>0</v>
      </c>
      <c r="EZ348" s="17">
        <f>IF(AND(S348='자료입력 및 결과표시'!$B$20,COUNTIF('업무중복도(데이터 입력)'!$W348:$DR348,'자료입력 및 결과표시'!$C$20)&gt;=1),15,0)</f>
        <v>0</v>
      </c>
      <c r="FA348" s="17">
        <f>IF(AND(S348='자료입력 및 결과표시'!$B$21,COUNTIF('업무중복도(데이터 입력)'!$W348:$DR348,'자료입력 및 결과표시'!$C$21)&gt;=1),16,0)</f>
        <v>0</v>
      </c>
      <c r="FK348" s="17">
        <f t="shared" si="743"/>
        <v>0</v>
      </c>
      <c r="FO348"/>
    </row>
    <row r="349" spans="1:171">
      <c r="A349" s="17" t="str">
        <f t="shared" si="726"/>
        <v>\\\0</v>
      </c>
      <c r="B349" s="17" t="str">
        <f t="shared" si="727"/>
        <v>\\\0</v>
      </c>
      <c r="C349" s="17" t="str">
        <f t="shared" si="728"/>
        <v>\\\0</v>
      </c>
      <c r="D349" s="17" t="str">
        <f t="shared" si="729"/>
        <v>\\\0</v>
      </c>
      <c r="E349" s="17" t="str">
        <f t="shared" si="730"/>
        <v>\\\0</v>
      </c>
      <c r="F349" s="17" t="str">
        <f t="shared" si="731"/>
        <v>\\\0</v>
      </c>
      <c r="G349" s="17" t="str">
        <f t="shared" si="732"/>
        <v>\\\0</v>
      </c>
      <c r="H349" s="17" t="str">
        <f t="shared" si="733"/>
        <v>\\\0</v>
      </c>
      <c r="I349" s="17" t="str">
        <f t="shared" si="734"/>
        <v>\\\0</v>
      </c>
      <c r="J349" s="17" t="str">
        <f t="shared" si="735"/>
        <v>\\\0</v>
      </c>
      <c r="K349" s="17" t="str">
        <f t="shared" si="736"/>
        <v>\\\0</v>
      </c>
      <c r="L349" s="17" t="str">
        <f t="shared" si="737"/>
        <v>\\\0</v>
      </c>
      <c r="M349" s="17" t="str">
        <f t="shared" si="738"/>
        <v>\\\0</v>
      </c>
      <c r="N349" s="17" t="str">
        <f t="shared" si="739"/>
        <v>\\\0</v>
      </c>
      <c r="O349" s="17" t="str">
        <f t="shared" si="740"/>
        <v>\\\0</v>
      </c>
      <c r="P349" s="17" t="str">
        <f t="shared" si="741"/>
        <v>\\\0</v>
      </c>
      <c r="R349" s="17" t="str">
        <f t="shared" si="742"/>
        <v>\\</v>
      </c>
      <c r="S349" s="38"/>
      <c r="T349" s="39"/>
      <c r="U349" s="31"/>
      <c r="V349" s="32"/>
      <c r="W349" s="36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35"/>
      <c r="DS349" s="287"/>
      <c r="DT349" s="36"/>
      <c r="DU349" s="37"/>
      <c r="DV349" s="28">
        <f>IF(AND($S349='자료입력 및 결과표시'!$B$6,COUNTIF($W349:$DR349,'자료입력 및 결과표시'!$C$6)&gt;=1),IF(OR('자료입력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DW349" s="28">
        <f>IF(AND($S349='자료입력 및 결과표시'!$B$7,COUNTIF($W349:$DR349,'자료입력 및 결과표시'!$C$7)&gt;=1),IF(OR('자료입력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DX349" s="28">
        <f>IF(AND($S349='자료입력 및 결과표시'!$B$8,COUNTIF($W349:$DR349,'자료입력 및 결과표시'!$C$8)&gt;=1),IF(OR('자료입력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DY349" s="28">
        <f>IF(AND($S349='자료입력 및 결과표시'!$B$9,COUNTIF($W349:$DR349,'자료입력 및 결과표시'!$C$9)&gt;=1),IF(OR('자료입력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DZ349" s="28">
        <f>IF(AND($S349='자료입력 및 결과표시'!$B$10,COUNTIF($W349:$DR349,'자료입력 및 결과표시'!$C$10)&gt;=1),IF(OR('자료입력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A349" s="28">
        <f>IF(AND($S349='자료입력 및 결과표시'!$B$11,COUNTIF($W349:$DR349,'자료입력 및 결과표시'!$C$11)&gt;=1),IF(OR('자료입력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B349" s="28">
        <f>IF(AND($S349='자료입력 및 결과표시'!$B$12,COUNTIF($W349:$DR349,'자료입력 및 결과표시'!$C$12)&gt;=1),IF(OR('자료입력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C349" s="28">
        <f>IF(AND($S349='자료입력 및 결과표시'!$B$13,COUNTIF($W349:$DR349,'자료입력 및 결과표시'!$C$13)&gt;=1),IF(OR('자료입력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D349" s="28">
        <f>IF(AND($S349='자료입력 및 결과표시'!$B$14,COUNTIF($W349:$DR349,'자료입력 및 결과표시'!$C$14)&gt;=1),IF(OR('자료입력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E349" s="28">
        <f>IF(AND($S349='자료입력 및 결과표시'!$B$15,COUNTIF($W349:$DR349,'자료입력 및 결과표시'!$C$15)&gt;=1),IF(OR('자료입력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F349" s="28">
        <f>IF(AND($S349='자료입력 및 결과표시'!$B$16,COUNTIF($W349:$DR349,'자료입력 및 결과표시'!$C$16)&gt;=1),IF(OR('자료입력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G349" s="28">
        <f>IF(AND($S349='자료입력 및 결과표시'!$B$17,COUNTIF($W349:$DR349,'자료입력 및 결과표시'!$C$17)&gt;=1),IF(OR('자료입력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H349" s="28">
        <f>IF(AND($S349='자료입력 및 결과표시'!$B$18,COUNTIF($W349:$DR349,'자료입력 및 결과표시'!$C$18)&gt;=1),IF(OR('자료입력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I349" s="28">
        <f>IF(AND($S349='자료입력 및 결과표시'!$B$19,COUNTIF($W349:$DR349,'자료입력 및 결과표시'!$C$19)&gt;=1),IF(OR('자료입력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J349" s="28">
        <f>IF(AND($S349='자료입력 및 결과표시'!$B$20,COUNTIF($W349:$DR349,'자료입력 및 결과표시'!$C$20)&gt;=1),IF(OR('자료입력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K349" s="28">
        <f>IF(AND($S349='자료입력 및 결과표시'!$B$21,COUNTIF($W349:$DR349,'자료입력 및 결과표시'!$C$21)&gt;=1),IF(OR('자료입력 및 결과표시'!$B$4+90&gt;=$V349,'자료입력 및 결과표시'!$B$4&lt;$U349),0,IF($V349-'자료입력 및 결과표시'!$B$4-90&gt;='자료입력 및 결과표시'!$E$4,'자료입력 및 결과표시'!$E$4,$V349-'자료입력 및 결과표시'!$B$4-90)),0)</f>
        <v>0</v>
      </c>
      <c r="EL349" s="17">
        <f>IF(AND(S349='자료입력 및 결과표시'!$B$6,COUNTIF('업무중복도(데이터 입력)'!$W349:$DR349,'자료입력 및 결과표시'!$C$6)&gt;=1),1,0)</f>
        <v>0</v>
      </c>
      <c r="EM349" s="17">
        <f>IF(AND(S349='자료입력 및 결과표시'!$B$7,COUNTIF('업무중복도(데이터 입력)'!$W349:$DR349,'자료입력 및 결과표시'!$C$7)&gt;=1),2,0)</f>
        <v>0</v>
      </c>
      <c r="EN349" s="17">
        <f>IF(AND(S349='자료입력 및 결과표시'!$B$8,COUNTIF('업무중복도(데이터 입력)'!$W349:$DR349,'자료입력 및 결과표시'!$C$8)&gt;=1),3,0)</f>
        <v>0</v>
      </c>
      <c r="EO349" s="17">
        <f>IF(AND(S349='자료입력 및 결과표시'!$B$9,COUNTIF('업무중복도(데이터 입력)'!$W349:$DR349,'자료입력 및 결과표시'!$C$9)&gt;=1),4,0)</f>
        <v>0</v>
      </c>
      <c r="EP349" s="17">
        <f>IF(AND(S349='자료입력 및 결과표시'!$B$10,COUNTIF('업무중복도(데이터 입력)'!$W349:$DR349,'자료입력 및 결과표시'!$C$10)&gt;=1),5,0)</f>
        <v>0</v>
      </c>
      <c r="EQ349" s="17">
        <f>IF(AND(S349='자료입력 및 결과표시'!$B$11,COUNTIF('업무중복도(데이터 입력)'!$W349:$DR349,'자료입력 및 결과표시'!$C$11)&gt;=1),6,0)</f>
        <v>0</v>
      </c>
      <c r="ER349" s="17">
        <f>IF(AND(S349='자료입력 및 결과표시'!$B$12,COUNTIF('업무중복도(데이터 입력)'!$W349:$DR349,'자료입력 및 결과표시'!$C$12)&gt;=1),7,0)</f>
        <v>0</v>
      </c>
      <c r="ES349" s="17">
        <f>IF(AND(S349='자료입력 및 결과표시'!$B$13,COUNTIF('업무중복도(데이터 입력)'!$W349:$DR349,'자료입력 및 결과표시'!$C$13)&gt;=1),8,0)</f>
        <v>0</v>
      </c>
      <c r="ET349" s="17">
        <f>IF(AND(S349='자료입력 및 결과표시'!$B$14,COUNTIF('업무중복도(데이터 입력)'!$W349:$DR349,'자료입력 및 결과표시'!$C$14)&gt;=1),9,0)</f>
        <v>0</v>
      </c>
      <c r="EU349" s="17">
        <f>IF(AND(S349='자료입력 및 결과표시'!$B$15,COUNTIF('업무중복도(데이터 입력)'!$W349:$DR349,'자료입력 및 결과표시'!$C$15)&gt;=1),10,0)</f>
        <v>0</v>
      </c>
      <c r="EV349" s="17">
        <f>IF(AND(S349='자료입력 및 결과표시'!$B$16,COUNTIF('업무중복도(데이터 입력)'!$W349:$DR349,'자료입력 및 결과표시'!$C$16)&gt;=1),11,0)</f>
        <v>0</v>
      </c>
      <c r="EW349" s="17">
        <f>IF(AND(S349='자료입력 및 결과표시'!$B$17,COUNTIF('업무중복도(데이터 입력)'!$W349:$DR349,'자료입력 및 결과표시'!$C$17)&gt;=1),12,0)</f>
        <v>0</v>
      </c>
      <c r="EX349" s="17">
        <f>IF(AND(S349='자료입력 및 결과표시'!$B$18,COUNTIF('업무중복도(데이터 입력)'!$W349:$DR349,'자료입력 및 결과표시'!$C$18)&gt;=1),13,0)</f>
        <v>0</v>
      </c>
      <c r="EY349" s="17">
        <f>IF(AND(S349='자료입력 및 결과표시'!$B$19,COUNTIF('업무중복도(데이터 입력)'!$W349:$DR349,'자료입력 및 결과표시'!$C$19)&gt;=1),14,0)</f>
        <v>0</v>
      </c>
      <c r="EZ349" s="17">
        <f>IF(AND(S349='자료입력 및 결과표시'!$B$20,COUNTIF('업무중복도(데이터 입력)'!$W349:$DR349,'자료입력 및 결과표시'!$C$20)&gt;=1),15,0)</f>
        <v>0</v>
      </c>
      <c r="FA349" s="17">
        <f>IF(AND(S349='자료입력 및 결과표시'!$B$21,COUNTIF('업무중복도(데이터 입력)'!$W349:$DR349,'자료입력 및 결과표시'!$C$21)&gt;=1),16,0)</f>
        <v>0</v>
      </c>
      <c r="FK349" s="17">
        <f t="shared" si="743"/>
        <v>0</v>
      </c>
      <c r="FO349"/>
    </row>
    <row r="350" spans="1:171">
      <c r="A350" s="17" t="str">
        <f t="shared" si="726"/>
        <v>\\\0</v>
      </c>
      <c r="B350" s="17" t="str">
        <f t="shared" si="727"/>
        <v>\\\0</v>
      </c>
      <c r="C350" s="17" t="str">
        <f t="shared" si="728"/>
        <v>\\\0</v>
      </c>
      <c r="D350" s="17" t="str">
        <f t="shared" si="729"/>
        <v>\\\0</v>
      </c>
      <c r="E350" s="17" t="str">
        <f t="shared" si="730"/>
        <v>\\\0</v>
      </c>
      <c r="F350" s="17" t="str">
        <f t="shared" si="731"/>
        <v>\\\0</v>
      </c>
      <c r="G350" s="17" t="str">
        <f t="shared" si="732"/>
        <v>\\\0</v>
      </c>
      <c r="H350" s="17" t="str">
        <f t="shared" si="733"/>
        <v>\\\0</v>
      </c>
      <c r="I350" s="17" t="str">
        <f t="shared" si="734"/>
        <v>\\\0</v>
      </c>
      <c r="J350" s="17" t="str">
        <f t="shared" si="735"/>
        <v>\\\0</v>
      </c>
      <c r="K350" s="17" t="str">
        <f t="shared" si="736"/>
        <v>\\\0</v>
      </c>
      <c r="L350" s="17" t="str">
        <f t="shared" si="737"/>
        <v>\\\0</v>
      </c>
      <c r="M350" s="17" t="str">
        <f t="shared" si="738"/>
        <v>\\\0</v>
      </c>
      <c r="N350" s="17" t="str">
        <f t="shared" si="739"/>
        <v>\\\0</v>
      </c>
      <c r="O350" s="17" t="str">
        <f t="shared" si="740"/>
        <v>\\\0</v>
      </c>
      <c r="P350" s="17" t="str">
        <f t="shared" si="741"/>
        <v>\\\0</v>
      </c>
      <c r="R350" s="17" t="str">
        <f t="shared" si="742"/>
        <v>\\</v>
      </c>
      <c r="S350" s="38"/>
      <c r="T350" s="39"/>
      <c r="U350" s="31"/>
      <c r="V350" s="32"/>
      <c r="W350" s="36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35"/>
      <c r="DS350" s="287"/>
      <c r="DT350" s="36"/>
      <c r="DU350" s="37"/>
      <c r="DV350" s="28">
        <f>IF(AND($S350='자료입력 및 결과표시'!$B$6,COUNTIF($W350:$DR350,'자료입력 및 결과표시'!$C$6)&gt;=1),IF(OR('자료입력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DW350" s="28">
        <f>IF(AND($S350='자료입력 및 결과표시'!$B$7,COUNTIF($W350:$DR350,'자료입력 및 결과표시'!$C$7)&gt;=1),IF(OR('자료입력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DX350" s="28">
        <f>IF(AND($S350='자료입력 및 결과표시'!$B$8,COUNTIF($W350:$DR350,'자료입력 및 결과표시'!$C$8)&gt;=1),IF(OR('자료입력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DY350" s="28">
        <f>IF(AND($S350='자료입력 및 결과표시'!$B$9,COUNTIF($W350:$DR350,'자료입력 및 결과표시'!$C$9)&gt;=1),IF(OR('자료입력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DZ350" s="28">
        <f>IF(AND($S350='자료입력 및 결과표시'!$B$10,COUNTIF($W350:$DR350,'자료입력 및 결과표시'!$C$10)&gt;=1),IF(OR('자료입력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A350" s="28">
        <f>IF(AND($S350='자료입력 및 결과표시'!$B$11,COUNTIF($W350:$DR350,'자료입력 및 결과표시'!$C$11)&gt;=1),IF(OR('자료입력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B350" s="28">
        <f>IF(AND($S350='자료입력 및 결과표시'!$B$12,COUNTIF($W350:$DR350,'자료입력 및 결과표시'!$C$12)&gt;=1),IF(OR('자료입력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C350" s="28">
        <f>IF(AND($S350='자료입력 및 결과표시'!$B$13,COUNTIF($W350:$DR350,'자료입력 및 결과표시'!$C$13)&gt;=1),IF(OR('자료입력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D350" s="28">
        <f>IF(AND($S350='자료입력 및 결과표시'!$B$14,COUNTIF($W350:$DR350,'자료입력 및 결과표시'!$C$14)&gt;=1),IF(OR('자료입력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E350" s="28">
        <f>IF(AND($S350='자료입력 및 결과표시'!$B$15,COUNTIF($W350:$DR350,'자료입력 및 결과표시'!$C$15)&gt;=1),IF(OR('자료입력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F350" s="28">
        <f>IF(AND($S350='자료입력 및 결과표시'!$B$16,COUNTIF($W350:$DR350,'자료입력 및 결과표시'!$C$16)&gt;=1),IF(OR('자료입력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G350" s="28">
        <f>IF(AND($S350='자료입력 및 결과표시'!$B$17,COUNTIF($W350:$DR350,'자료입력 및 결과표시'!$C$17)&gt;=1),IF(OR('자료입력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H350" s="28">
        <f>IF(AND($S350='자료입력 및 결과표시'!$B$18,COUNTIF($W350:$DR350,'자료입력 및 결과표시'!$C$18)&gt;=1),IF(OR('자료입력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I350" s="28">
        <f>IF(AND($S350='자료입력 및 결과표시'!$B$19,COUNTIF($W350:$DR350,'자료입력 및 결과표시'!$C$19)&gt;=1),IF(OR('자료입력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J350" s="28">
        <f>IF(AND($S350='자료입력 및 결과표시'!$B$20,COUNTIF($W350:$DR350,'자료입력 및 결과표시'!$C$20)&gt;=1),IF(OR('자료입력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K350" s="28">
        <f>IF(AND($S350='자료입력 및 결과표시'!$B$21,COUNTIF($W350:$DR350,'자료입력 및 결과표시'!$C$21)&gt;=1),IF(OR('자료입력 및 결과표시'!$B$4+90&gt;=$V350,'자료입력 및 결과표시'!$B$4&lt;$U350),0,IF($V350-'자료입력 및 결과표시'!$B$4-90&gt;='자료입력 및 결과표시'!$E$4,'자료입력 및 결과표시'!$E$4,$V350-'자료입력 및 결과표시'!$B$4-90)),0)</f>
        <v>0</v>
      </c>
      <c r="EL350" s="17">
        <f>IF(AND(S350='자료입력 및 결과표시'!$B$6,COUNTIF('업무중복도(데이터 입력)'!$W350:$DR350,'자료입력 및 결과표시'!$C$6)&gt;=1),1,0)</f>
        <v>0</v>
      </c>
      <c r="EM350" s="17">
        <f>IF(AND(S350='자료입력 및 결과표시'!$B$7,COUNTIF('업무중복도(데이터 입력)'!$W350:$DR350,'자료입력 및 결과표시'!$C$7)&gt;=1),2,0)</f>
        <v>0</v>
      </c>
      <c r="EN350" s="17">
        <f>IF(AND(S350='자료입력 및 결과표시'!$B$8,COUNTIF('업무중복도(데이터 입력)'!$W350:$DR350,'자료입력 및 결과표시'!$C$8)&gt;=1),3,0)</f>
        <v>0</v>
      </c>
      <c r="EO350" s="17">
        <f>IF(AND(S350='자료입력 및 결과표시'!$B$9,COUNTIF('업무중복도(데이터 입력)'!$W350:$DR350,'자료입력 및 결과표시'!$C$9)&gt;=1),4,0)</f>
        <v>0</v>
      </c>
      <c r="EP350" s="17">
        <f>IF(AND(S350='자료입력 및 결과표시'!$B$10,COUNTIF('업무중복도(데이터 입력)'!$W350:$DR350,'자료입력 및 결과표시'!$C$10)&gt;=1),5,0)</f>
        <v>0</v>
      </c>
      <c r="EQ350" s="17">
        <f>IF(AND(S350='자료입력 및 결과표시'!$B$11,COUNTIF('업무중복도(데이터 입력)'!$W350:$DR350,'자료입력 및 결과표시'!$C$11)&gt;=1),6,0)</f>
        <v>0</v>
      </c>
      <c r="ER350" s="17">
        <f>IF(AND(S350='자료입력 및 결과표시'!$B$12,COUNTIF('업무중복도(데이터 입력)'!$W350:$DR350,'자료입력 및 결과표시'!$C$12)&gt;=1),7,0)</f>
        <v>0</v>
      </c>
      <c r="ES350" s="17">
        <f>IF(AND(S350='자료입력 및 결과표시'!$B$13,COUNTIF('업무중복도(데이터 입력)'!$W350:$DR350,'자료입력 및 결과표시'!$C$13)&gt;=1),8,0)</f>
        <v>0</v>
      </c>
      <c r="ET350" s="17">
        <f>IF(AND(S350='자료입력 및 결과표시'!$B$14,COUNTIF('업무중복도(데이터 입력)'!$W350:$DR350,'자료입력 및 결과표시'!$C$14)&gt;=1),9,0)</f>
        <v>0</v>
      </c>
      <c r="EU350" s="17">
        <f>IF(AND(S350='자료입력 및 결과표시'!$B$15,COUNTIF('업무중복도(데이터 입력)'!$W350:$DR350,'자료입력 및 결과표시'!$C$15)&gt;=1),10,0)</f>
        <v>0</v>
      </c>
      <c r="EV350" s="17">
        <f>IF(AND(S350='자료입력 및 결과표시'!$B$16,COUNTIF('업무중복도(데이터 입력)'!$W350:$DR350,'자료입력 및 결과표시'!$C$16)&gt;=1),11,0)</f>
        <v>0</v>
      </c>
      <c r="EW350" s="17">
        <f>IF(AND(S350='자료입력 및 결과표시'!$B$17,COUNTIF('업무중복도(데이터 입력)'!$W350:$DR350,'자료입력 및 결과표시'!$C$17)&gt;=1),12,0)</f>
        <v>0</v>
      </c>
      <c r="EX350" s="17">
        <f>IF(AND(S350='자료입력 및 결과표시'!$B$18,COUNTIF('업무중복도(데이터 입력)'!$W350:$DR350,'자료입력 및 결과표시'!$C$18)&gt;=1),13,0)</f>
        <v>0</v>
      </c>
      <c r="EY350" s="17">
        <f>IF(AND(S350='자료입력 및 결과표시'!$B$19,COUNTIF('업무중복도(데이터 입력)'!$W350:$DR350,'자료입력 및 결과표시'!$C$19)&gt;=1),14,0)</f>
        <v>0</v>
      </c>
      <c r="EZ350" s="17">
        <f>IF(AND(S350='자료입력 및 결과표시'!$B$20,COUNTIF('업무중복도(데이터 입력)'!$W350:$DR350,'자료입력 및 결과표시'!$C$20)&gt;=1),15,0)</f>
        <v>0</v>
      </c>
      <c r="FA350" s="17">
        <f>IF(AND(S350='자료입력 및 결과표시'!$B$21,COUNTIF('업무중복도(데이터 입력)'!$W350:$DR350,'자료입력 및 결과표시'!$C$21)&gt;=1),16,0)</f>
        <v>0</v>
      </c>
      <c r="FK350" s="17">
        <f t="shared" si="743"/>
        <v>0</v>
      </c>
      <c r="FO350"/>
    </row>
    <row r="351" spans="1:171">
      <c r="A351" s="17" t="str">
        <f t="shared" si="726"/>
        <v>\\\0</v>
      </c>
      <c r="B351" s="17" t="str">
        <f t="shared" si="727"/>
        <v>\\\0</v>
      </c>
      <c r="C351" s="17" t="str">
        <f t="shared" si="728"/>
        <v>\\\0</v>
      </c>
      <c r="D351" s="17" t="str">
        <f t="shared" si="729"/>
        <v>\\\0</v>
      </c>
      <c r="E351" s="17" t="str">
        <f t="shared" si="730"/>
        <v>\\\0</v>
      </c>
      <c r="F351" s="17" t="str">
        <f t="shared" si="731"/>
        <v>\\\0</v>
      </c>
      <c r="G351" s="17" t="str">
        <f t="shared" si="732"/>
        <v>\\\0</v>
      </c>
      <c r="H351" s="17" t="str">
        <f t="shared" si="733"/>
        <v>\\\0</v>
      </c>
      <c r="I351" s="17" t="str">
        <f t="shared" si="734"/>
        <v>\\\0</v>
      </c>
      <c r="J351" s="17" t="str">
        <f t="shared" si="735"/>
        <v>\\\0</v>
      </c>
      <c r="K351" s="17" t="str">
        <f t="shared" si="736"/>
        <v>\\\0</v>
      </c>
      <c r="L351" s="17" t="str">
        <f t="shared" si="737"/>
        <v>\\\0</v>
      </c>
      <c r="M351" s="17" t="str">
        <f t="shared" si="738"/>
        <v>\\\0</v>
      </c>
      <c r="N351" s="17" t="str">
        <f t="shared" si="739"/>
        <v>\\\0</v>
      </c>
      <c r="O351" s="17" t="str">
        <f t="shared" si="740"/>
        <v>\\\0</v>
      </c>
      <c r="P351" s="17" t="str">
        <f t="shared" si="741"/>
        <v>\\\0</v>
      </c>
      <c r="R351" s="17" t="str">
        <f t="shared" si="742"/>
        <v>\\</v>
      </c>
      <c r="S351" s="38"/>
      <c r="T351" s="39"/>
      <c r="U351" s="31"/>
      <c r="V351" s="32"/>
      <c r="W351" s="36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35"/>
      <c r="DS351" s="287"/>
      <c r="DT351" s="36"/>
      <c r="DU351" s="37"/>
      <c r="DV351" s="28">
        <f>IF(AND($S351='자료입력 및 결과표시'!$B$6,COUNTIF($W351:$DR351,'자료입력 및 결과표시'!$C$6)&gt;=1),IF(OR('자료입력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DW351" s="28">
        <f>IF(AND($S351='자료입력 및 결과표시'!$B$7,COUNTIF($W351:$DR351,'자료입력 및 결과표시'!$C$7)&gt;=1),IF(OR('자료입력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DX351" s="28">
        <f>IF(AND($S351='자료입력 및 결과표시'!$B$8,COUNTIF($W351:$DR351,'자료입력 및 결과표시'!$C$8)&gt;=1),IF(OR('자료입력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DY351" s="28">
        <f>IF(AND($S351='자료입력 및 결과표시'!$B$9,COUNTIF($W351:$DR351,'자료입력 및 결과표시'!$C$9)&gt;=1),IF(OR('자료입력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DZ351" s="28">
        <f>IF(AND($S351='자료입력 및 결과표시'!$B$10,COUNTIF($W351:$DR351,'자료입력 및 결과표시'!$C$10)&gt;=1),IF(OR('자료입력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A351" s="28">
        <f>IF(AND($S351='자료입력 및 결과표시'!$B$11,COUNTIF($W351:$DR351,'자료입력 및 결과표시'!$C$11)&gt;=1),IF(OR('자료입력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B351" s="28">
        <f>IF(AND($S351='자료입력 및 결과표시'!$B$12,COUNTIF($W351:$DR351,'자료입력 및 결과표시'!$C$12)&gt;=1),IF(OR('자료입력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C351" s="28">
        <f>IF(AND($S351='자료입력 및 결과표시'!$B$13,COUNTIF($W351:$DR351,'자료입력 및 결과표시'!$C$13)&gt;=1),IF(OR('자료입력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D351" s="28">
        <f>IF(AND($S351='자료입력 및 결과표시'!$B$14,COUNTIF($W351:$DR351,'자료입력 및 결과표시'!$C$14)&gt;=1),IF(OR('자료입력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E351" s="28">
        <f>IF(AND($S351='자료입력 및 결과표시'!$B$15,COUNTIF($W351:$DR351,'자료입력 및 결과표시'!$C$15)&gt;=1),IF(OR('자료입력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F351" s="28">
        <f>IF(AND($S351='자료입력 및 결과표시'!$B$16,COUNTIF($W351:$DR351,'자료입력 및 결과표시'!$C$16)&gt;=1),IF(OR('자료입력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G351" s="28">
        <f>IF(AND($S351='자료입력 및 결과표시'!$B$17,COUNTIF($W351:$DR351,'자료입력 및 결과표시'!$C$17)&gt;=1),IF(OR('자료입력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H351" s="28">
        <f>IF(AND($S351='자료입력 및 결과표시'!$B$18,COUNTIF($W351:$DR351,'자료입력 및 결과표시'!$C$18)&gt;=1),IF(OR('자료입력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I351" s="28">
        <f>IF(AND($S351='자료입력 및 결과표시'!$B$19,COUNTIF($W351:$DR351,'자료입력 및 결과표시'!$C$19)&gt;=1),IF(OR('자료입력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J351" s="28">
        <f>IF(AND($S351='자료입력 및 결과표시'!$B$20,COUNTIF($W351:$DR351,'자료입력 및 결과표시'!$C$20)&gt;=1),IF(OR('자료입력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K351" s="28">
        <f>IF(AND($S351='자료입력 및 결과표시'!$B$21,COUNTIF($W351:$DR351,'자료입력 및 결과표시'!$C$21)&gt;=1),IF(OR('자료입력 및 결과표시'!$B$4+90&gt;=$V351,'자료입력 및 결과표시'!$B$4&lt;$U351),0,IF($V351-'자료입력 및 결과표시'!$B$4-90&gt;='자료입력 및 결과표시'!$E$4,'자료입력 및 결과표시'!$E$4,$V351-'자료입력 및 결과표시'!$B$4-90)),0)</f>
        <v>0</v>
      </c>
      <c r="EL351" s="17">
        <f>IF(AND(S351='자료입력 및 결과표시'!$B$6,COUNTIF('업무중복도(데이터 입력)'!$W351:$DR351,'자료입력 및 결과표시'!$C$6)&gt;=1),1,0)</f>
        <v>0</v>
      </c>
      <c r="EM351" s="17">
        <f>IF(AND(S351='자료입력 및 결과표시'!$B$7,COUNTIF('업무중복도(데이터 입력)'!$W351:$DR351,'자료입력 및 결과표시'!$C$7)&gt;=1),2,0)</f>
        <v>0</v>
      </c>
      <c r="EN351" s="17">
        <f>IF(AND(S351='자료입력 및 결과표시'!$B$8,COUNTIF('업무중복도(데이터 입력)'!$W351:$DR351,'자료입력 및 결과표시'!$C$8)&gt;=1),3,0)</f>
        <v>0</v>
      </c>
      <c r="EO351" s="17">
        <f>IF(AND(S351='자료입력 및 결과표시'!$B$9,COUNTIF('업무중복도(데이터 입력)'!$W351:$DR351,'자료입력 및 결과표시'!$C$9)&gt;=1),4,0)</f>
        <v>0</v>
      </c>
      <c r="EP351" s="17">
        <f>IF(AND(S351='자료입력 및 결과표시'!$B$10,COUNTIF('업무중복도(데이터 입력)'!$W351:$DR351,'자료입력 및 결과표시'!$C$10)&gt;=1),5,0)</f>
        <v>0</v>
      </c>
      <c r="EQ351" s="17">
        <f>IF(AND(S351='자료입력 및 결과표시'!$B$11,COUNTIF('업무중복도(데이터 입력)'!$W351:$DR351,'자료입력 및 결과표시'!$C$11)&gt;=1),6,0)</f>
        <v>0</v>
      </c>
      <c r="ER351" s="17">
        <f>IF(AND(S351='자료입력 및 결과표시'!$B$12,COUNTIF('업무중복도(데이터 입력)'!$W351:$DR351,'자료입력 및 결과표시'!$C$12)&gt;=1),7,0)</f>
        <v>0</v>
      </c>
      <c r="ES351" s="17">
        <f>IF(AND(S351='자료입력 및 결과표시'!$B$13,COUNTIF('업무중복도(데이터 입력)'!$W351:$DR351,'자료입력 및 결과표시'!$C$13)&gt;=1),8,0)</f>
        <v>0</v>
      </c>
      <c r="ET351" s="17">
        <f>IF(AND(S351='자료입력 및 결과표시'!$B$14,COUNTIF('업무중복도(데이터 입력)'!$W351:$DR351,'자료입력 및 결과표시'!$C$14)&gt;=1),9,0)</f>
        <v>0</v>
      </c>
      <c r="EU351" s="17">
        <f>IF(AND(S351='자료입력 및 결과표시'!$B$15,COUNTIF('업무중복도(데이터 입력)'!$W351:$DR351,'자료입력 및 결과표시'!$C$15)&gt;=1),10,0)</f>
        <v>0</v>
      </c>
      <c r="EV351" s="17">
        <f>IF(AND(S351='자료입력 및 결과표시'!$B$16,COUNTIF('업무중복도(데이터 입력)'!$W351:$DR351,'자료입력 및 결과표시'!$C$16)&gt;=1),11,0)</f>
        <v>0</v>
      </c>
      <c r="EW351" s="17">
        <f>IF(AND(S351='자료입력 및 결과표시'!$B$17,COUNTIF('업무중복도(데이터 입력)'!$W351:$DR351,'자료입력 및 결과표시'!$C$17)&gt;=1),12,0)</f>
        <v>0</v>
      </c>
      <c r="EX351" s="17">
        <f>IF(AND(S351='자료입력 및 결과표시'!$B$18,COUNTIF('업무중복도(데이터 입력)'!$W351:$DR351,'자료입력 및 결과표시'!$C$18)&gt;=1),13,0)</f>
        <v>0</v>
      </c>
      <c r="EY351" s="17">
        <f>IF(AND(S351='자료입력 및 결과표시'!$B$19,COUNTIF('업무중복도(데이터 입력)'!$W351:$DR351,'자료입력 및 결과표시'!$C$19)&gt;=1),14,0)</f>
        <v>0</v>
      </c>
      <c r="EZ351" s="17">
        <f>IF(AND(S351='자료입력 및 결과표시'!$B$20,COUNTIF('업무중복도(데이터 입력)'!$W351:$DR351,'자료입력 및 결과표시'!$C$20)&gt;=1),15,0)</f>
        <v>0</v>
      </c>
      <c r="FA351" s="17">
        <f>IF(AND(S351='자료입력 및 결과표시'!$B$21,COUNTIF('업무중복도(데이터 입력)'!$W351:$DR351,'자료입력 및 결과표시'!$C$21)&gt;=1),16,0)</f>
        <v>0</v>
      </c>
      <c r="FK351" s="17">
        <f t="shared" si="743"/>
        <v>0</v>
      </c>
      <c r="FO351"/>
    </row>
    <row r="352" spans="1:171">
      <c r="A352" s="17" t="str">
        <f t="shared" si="726"/>
        <v>\\\0</v>
      </c>
      <c r="B352" s="17" t="str">
        <f t="shared" si="727"/>
        <v>\\\0</v>
      </c>
      <c r="C352" s="17" t="str">
        <f t="shared" si="728"/>
        <v>\\\0</v>
      </c>
      <c r="D352" s="17" t="str">
        <f t="shared" si="729"/>
        <v>\\\0</v>
      </c>
      <c r="E352" s="17" t="str">
        <f t="shared" si="730"/>
        <v>\\\0</v>
      </c>
      <c r="F352" s="17" t="str">
        <f t="shared" si="731"/>
        <v>\\\0</v>
      </c>
      <c r="G352" s="17" t="str">
        <f t="shared" si="732"/>
        <v>\\\0</v>
      </c>
      <c r="H352" s="17" t="str">
        <f t="shared" si="733"/>
        <v>\\\0</v>
      </c>
      <c r="I352" s="17" t="str">
        <f t="shared" si="734"/>
        <v>\\\0</v>
      </c>
      <c r="J352" s="17" t="str">
        <f t="shared" si="735"/>
        <v>\\\0</v>
      </c>
      <c r="K352" s="17" t="str">
        <f t="shared" si="736"/>
        <v>\\\0</v>
      </c>
      <c r="L352" s="17" t="str">
        <f t="shared" si="737"/>
        <v>\\\0</v>
      </c>
      <c r="M352" s="17" t="str">
        <f t="shared" si="738"/>
        <v>\\\0</v>
      </c>
      <c r="N352" s="17" t="str">
        <f t="shared" si="739"/>
        <v>\\\0</v>
      </c>
      <c r="O352" s="17" t="str">
        <f t="shared" si="740"/>
        <v>\\\0</v>
      </c>
      <c r="P352" s="17" t="str">
        <f t="shared" si="741"/>
        <v>\\\0</v>
      </c>
      <c r="R352" s="17" t="str">
        <f t="shared" si="742"/>
        <v>\\</v>
      </c>
      <c r="S352" s="38"/>
      <c r="T352" s="39"/>
      <c r="U352" s="31"/>
      <c r="V352" s="32"/>
      <c r="W352" s="36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35"/>
      <c r="DS352" s="287"/>
      <c r="DT352" s="36"/>
      <c r="DU352" s="37"/>
      <c r="DV352" s="28">
        <f>IF(AND($S352='자료입력 및 결과표시'!$B$6,COUNTIF($W352:$DR352,'자료입력 및 결과표시'!$C$6)&gt;=1),IF(OR('자료입력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DW352" s="28">
        <f>IF(AND($S352='자료입력 및 결과표시'!$B$7,COUNTIF($W352:$DR352,'자료입력 및 결과표시'!$C$7)&gt;=1),IF(OR('자료입력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DX352" s="28">
        <f>IF(AND($S352='자료입력 및 결과표시'!$B$8,COUNTIF($W352:$DR352,'자료입력 및 결과표시'!$C$8)&gt;=1),IF(OR('자료입력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DY352" s="28">
        <f>IF(AND($S352='자료입력 및 결과표시'!$B$9,COUNTIF($W352:$DR352,'자료입력 및 결과표시'!$C$9)&gt;=1),IF(OR('자료입력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DZ352" s="28">
        <f>IF(AND($S352='자료입력 및 결과표시'!$B$10,COUNTIF($W352:$DR352,'자료입력 및 결과표시'!$C$10)&gt;=1),IF(OR('자료입력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A352" s="28">
        <f>IF(AND($S352='자료입력 및 결과표시'!$B$11,COUNTIF($W352:$DR352,'자료입력 및 결과표시'!$C$11)&gt;=1),IF(OR('자료입력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B352" s="28">
        <f>IF(AND($S352='자료입력 및 결과표시'!$B$12,COUNTIF($W352:$DR352,'자료입력 및 결과표시'!$C$12)&gt;=1),IF(OR('자료입력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C352" s="28">
        <f>IF(AND($S352='자료입력 및 결과표시'!$B$13,COUNTIF($W352:$DR352,'자료입력 및 결과표시'!$C$13)&gt;=1),IF(OR('자료입력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D352" s="28">
        <f>IF(AND($S352='자료입력 및 결과표시'!$B$14,COUNTIF($W352:$DR352,'자료입력 및 결과표시'!$C$14)&gt;=1),IF(OR('자료입력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E352" s="28">
        <f>IF(AND($S352='자료입력 및 결과표시'!$B$15,COUNTIF($W352:$DR352,'자료입력 및 결과표시'!$C$15)&gt;=1),IF(OR('자료입력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F352" s="28">
        <f>IF(AND($S352='자료입력 및 결과표시'!$B$16,COUNTIF($W352:$DR352,'자료입력 및 결과표시'!$C$16)&gt;=1),IF(OR('자료입력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G352" s="28">
        <f>IF(AND($S352='자료입력 및 결과표시'!$B$17,COUNTIF($W352:$DR352,'자료입력 및 결과표시'!$C$17)&gt;=1),IF(OR('자료입력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H352" s="28">
        <f>IF(AND($S352='자료입력 및 결과표시'!$B$18,COUNTIF($W352:$DR352,'자료입력 및 결과표시'!$C$18)&gt;=1),IF(OR('자료입력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I352" s="28">
        <f>IF(AND($S352='자료입력 및 결과표시'!$B$19,COUNTIF($W352:$DR352,'자료입력 및 결과표시'!$C$19)&gt;=1),IF(OR('자료입력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J352" s="28">
        <f>IF(AND($S352='자료입력 및 결과표시'!$B$20,COUNTIF($W352:$DR352,'자료입력 및 결과표시'!$C$20)&gt;=1),IF(OR('자료입력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K352" s="28">
        <f>IF(AND($S352='자료입력 및 결과표시'!$B$21,COUNTIF($W352:$DR352,'자료입력 및 결과표시'!$C$21)&gt;=1),IF(OR('자료입력 및 결과표시'!$B$4+90&gt;=$V352,'자료입력 및 결과표시'!$B$4&lt;$U352),0,IF($V352-'자료입력 및 결과표시'!$B$4-90&gt;='자료입력 및 결과표시'!$E$4,'자료입력 및 결과표시'!$E$4,$V352-'자료입력 및 결과표시'!$B$4-90)),0)</f>
        <v>0</v>
      </c>
      <c r="EL352" s="17">
        <f>IF(AND(S352='자료입력 및 결과표시'!$B$6,COUNTIF('업무중복도(데이터 입력)'!$W352:$DR352,'자료입력 및 결과표시'!$C$6)&gt;=1),1,0)</f>
        <v>0</v>
      </c>
      <c r="EM352" s="17">
        <f>IF(AND(S352='자료입력 및 결과표시'!$B$7,COUNTIF('업무중복도(데이터 입력)'!$W352:$DR352,'자료입력 및 결과표시'!$C$7)&gt;=1),2,0)</f>
        <v>0</v>
      </c>
      <c r="EN352" s="17">
        <f>IF(AND(S352='자료입력 및 결과표시'!$B$8,COUNTIF('업무중복도(데이터 입력)'!$W352:$DR352,'자료입력 및 결과표시'!$C$8)&gt;=1),3,0)</f>
        <v>0</v>
      </c>
      <c r="EO352" s="17">
        <f>IF(AND(S352='자료입력 및 결과표시'!$B$9,COUNTIF('업무중복도(데이터 입력)'!$W352:$DR352,'자료입력 및 결과표시'!$C$9)&gt;=1),4,0)</f>
        <v>0</v>
      </c>
      <c r="EP352" s="17">
        <f>IF(AND(S352='자료입력 및 결과표시'!$B$10,COUNTIF('업무중복도(데이터 입력)'!$W352:$DR352,'자료입력 및 결과표시'!$C$10)&gt;=1),5,0)</f>
        <v>0</v>
      </c>
      <c r="EQ352" s="17">
        <f>IF(AND(S352='자료입력 및 결과표시'!$B$11,COUNTIF('업무중복도(데이터 입력)'!$W352:$DR352,'자료입력 및 결과표시'!$C$11)&gt;=1),6,0)</f>
        <v>0</v>
      </c>
      <c r="ER352" s="17">
        <f>IF(AND(S352='자료입력 및 결과표시'!$B$12,COUNTIF('업무중복도(데이터 입력)'!$W352:$DR352,'자료입력 및 결과표시'!$C$12)&gt;=1),7,0)</f>
        <v>0</v>
      </c>
      <c r="ES352" s="17">
        <f>IF(AND(S352='자료입력 및 결과표시'!$B$13,COUNTIF('업무중복도(데이터 입력)'!$W352:$DR352,'자료입력 및 결과표시'!$C$13)&gt;=1),8,0)</f>
        <v>0</v>
      </c>
      <c r="ET352" s="17">
        <f>IF(AND(S352='자료입력 및 결과표시'!$B$14,COUNTIF('업무중복도(데이터 입력)'!$W352:$DR352,'자료입력 및 결과표시'!$C$14)&gt;=1),9,0)</f>
        <v>0</v>
      </c>
      <c r="EU352" s="17">
        <f>IF(AND(S352='자료입력 및 결과표시'!$B$15,COUNTIF('업무중복도(데이터 입력)'!$W352:$DR352,'자료입력 및 결과표시'!$C$15)&gt;=1),10,0)</f>
        <v>0</v>
      </c>
      <c r="EV352" s="17">
        <f>IF(AND(S352='자료입력 및 결과표시'!$B$16,COUNTIF('업무중복도(데이터 입력)'!$W352:$DR352,'자료입력 및 결과표시'!$C$16)&gt;=1),11,0)</f>
        <v>0</v>
      </c>
      <c r="EW352" s="17">
        <f>IF(AND(S352='자료입력 및 결과표시'!$B$17,COUNTIF('업무중복도(데이터 입력)'!$W352:$DR352,'자료입력 및 결과표시'!$C$17)&gt;=1),12,0)</f>
        <v>0</v>
      </c>
      <c r="EX352" s="17">
        <f>IF(AND(S352='자료입력 및 결과표시'!$B$18,COUNTIF('업무중복도(데이터 입력)'!$W352:$DR352,'자료입력 및 결과표시'!$C$18)&gt;=1),13,0)</f>
        <v>0</v>
      </c>
      <c r="EY352" s="17">
        <f>IF(AND(S352='자료입력 및 결과표시'!$B$19,COUNTIF('업무중복도(데이터 입력)'!$W352:$DR352,'자료입력 및 결과표시'!$C$19)&gt;=1),14,0)</f>
        <v>0</v>
      </c>
      <c r="EZ352" s="17">
        <f>IF(AND(S352='자료입력 및 결과표시'!$B$20,COUNTIF('업무중복도(데이터 입력)'!$W352:$DR352,'자료입력 및 결과표시'!$C$20)&gt;=1),15,0)</f>
        <v>0</v>
      </c>
      <c r="FA352" s="17">
        <f>IF(AND(S352='자료입력 및 결과표시'!$B$21,COUNTIF('업무중복도(데이터 입력)'!$W352:$DR352,'자료입력 및 결과표시'!$C$21)&gt;=1),16,0)</f>
        <v>0</v>
      </c>
      <c r="FK352" s="17">
        <f t="shared" si="743"/>
        <v>0</v>
      </c>
      <c r="FO352"/>
    </row>
    <row r="353" spans="1:171">
      <c r="A353" s="17" t="str">
        <f t="shared" si="726"/>
        <v>\\\0</v>
      </c>
      <c r="B353" s="17" t="str">
        <f t="shared" si="727"/>
        <v>\\\0</v>
      </c>
      <c r="C353" s="17" t="str">
        <f t="shared" si="728"/>
        <v>\\\0</v>
      </c>
      <c r="D353" s="17" t="str">
        <f t="shared" si="729"/>
        <v>\\\0</v>
      </c>
      <c r="E353" s="17" t="str">
        <f t="shared" si="730"/>
        <v>\\\0</v>
      </c>
      <c r="F353" s="17" t="str">
        <f t="shared" si="731"/>
        <v>\\\0</v>
      </c>
      <c r="G353" s="17" t="str">
        <f t="shared" si="732"/>
        <v>\\\0</v>
      </c>
      <c r="H353" s="17" t="str">
        <f t="shared" si="733"/>
        <v>\\\0</v>
      </c>
      <c r="I353" s="17" t="str">
        <f t="shared" si="734"/>
        <v>\\\0</v>
      </c>
      <c r="J353" s="17" t="str">
        <f t="shared" si="735"/>
        <v>\\\0</v>
      </c>
      <c r="K353" s="17" t="str">
        <f t="shared" si="736"/>
        <v>\\\0</v>
      </c>
      <c r="L353" s="17" t="str">
        <f t="shared" si="737"/>
        <v>\\\0</v>
      </c>
      <c r="M353" s="17" t="str">
        <f t="shared" si="738"/>
        <v>\\\0</v>
      </c>
      <c r="N353" s="17" t="str">
        <f t="shared" si="739"/>
        <v>\\\0</v>
      </c>
      <c r="O353" s="17" t="str">
        <f t="shared" si="740"/>
        <v>\\\0</v>
      </c>
      <c r="P353" s="17" t="str">
        <f t="shared" si="741"/>
        <v>\\\0</v>
      </c>
      <c r="R353" s="17" t="str">
        <f t="shared" si="742"/>
        <v>\\</v>
      </c>
      <c r="S353" s="38"/>
      <c r="T353" s="39"/>
      <c r="U353" s="31"/>
      <c r="V353" s="32"/>
      <c r="W353" s="36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35"/>
      <c r="DS353" s="287"/>
      <c r="DT353" s="36"/>
      <c r="DU353" s="37"/>
      <c r="DV353" s="28">
        <f>IF(AND($S353='자료입력 및 결과표시'!$B$6,COUNTIF($W353:$DR353,'자료입력 및 결과표시'!$C$6)&gt;=1),IF(OR('자료입력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DW353" s="28">
        <f>IF(AND($S353='자료입력 및 결과표시'!$B$7,COUNTIF($W353:$DR353,'자료입력 및 결과표시'!$C$7)&gt;=1),IF(OR('자료입력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DX353" s="28">
        <f>IF(AND($S353='자료입력 및 결과표시'!$B$8,COUNTIF($W353:$DR353,'자료입력 및 결과표시'!$C$8)&gt;=1),IF(OR('자료입력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DY353" s="28">
        <f>IF(AND($S353='자료입력 및 결과표시'!$B$9,COUNTIF($W353:$DR353,'자료입력 및 결과표시'!$C$9)&gt;=1),IF(OR('자료입력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DZ353" s="28">
        <f>IF(AND($S353='자료입력 및 결과표시'!$B$10,COUNTIF($W353:$DR353,'자료입력 및 결과표시'!$C$10)&gt;=1),IF(OR('자료입력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A353" s="28">
        <f>IF(AND($S353='자료입력 및 결과표시'!$B$11,COUNTIF($W353:$DR353,'자료입력 및 결과표시'!$C$11)&gt;=1),IF(OR('자료입력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B353" s="28">
        <f>IF(AND($S353='자료입력 및 결과표시'!$B$12,COUNTIF($W353:$DR353,'자료입력 및 결과표시'!$C$12)&gt;=1),IF(OR('자료입력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C353" s="28">
        <f>IF(AND($S353='자료입력 및 결과표시'!$B$13,COUNTIF($W353:$DR353,'자료입력 및 결과표시'!$C$13)&gt;=1),IF(OR('자료입력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D353" s="28">
        <f>IF(AND($S353='자료입력 및 결과표시'!$B$14,COUNTIF($W353:$DR353,'자료입력 및 결과표시'!$C$14)&gt;=1),IF(OR('자료입력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E353" s="28">
        <f>IF(AND($S353='자료입력 및 결과표시'!$B$15,COUNTIF($W353:$DR353,'자료입력 및 결과표시'!$C$15)&gt;=1),IF(OR('자료입력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F353" s="28">
        <f>IF(AND($S353='자료입력 및 결과표시'!$B$16,COUNTIF($W353:$DR353,'자료입력 및 결과표시'!$C$16)&gt;=1),IF(OR('자료입력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G353" s="28">
        <f>IF(AND($S353='자료입력 및 결과표시'!$B$17,COUNTIF($W353:$DR353,'자료입력 및 결과표시'!$C$17)&gt;=1),IF(OR('자료입력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H353" s="28">
        <f>IF(AND($S353='자료입력 및 결과표시'!$B$18,COUNTIF($W353:$DR353,'자료입력 및 결과표시'!$C$18)&gt;=1),IF(OR('자료입력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I353" s="28">
        <f>IF(AND($S353='자료입력 및 결과표시'!$B$19,COUNTIF($W353:$DR353,'자료입력 및 결과표시'!$C$19)&gt;=1),IF(OR('자료입력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J353" s="28">
        <f>IF(AND($S353='자료입력 및 결과표시'!$B$20,COUNTIF($W353:$DR353,'자료입력 및 결과표시'!$C$20)&gt;=1),IF(OR('자료입력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K353" s="28">
        <f>IF(AND($S353='자료입력 및 결과표시'!$B$21,COUNTIF($W353:$DR353,'자료입력 및 결과표시'!$C$21)&gt;=1),IF(OR('자료입력 및 결과표시'!$B$4+90&gt;=$V353,'자료입력 및 결과표시'!$B$4&lt;$U353),0,IF($V353-'자료입력 및 결과표시'!$B$4-90&gt;='자료입력 및 결과표시'!$E$4,'자료입력 및 결과표시'!$E$4,$V353-'자료입력 및 결과표시'!$B$4-90)),0)</f>
        <v>0</v>
      </c>
      <c r="EL353" s="17">
        <f>IF(AND(S353='자료입력 및 결과표시'!$B$6,COUNTIF('업무중복도(데이터 입력)'!$W353:$DR353,'자료입력 및 결과표시'!$C$6)&gt;=1),1,0)</f>
        <v>0</v>
      </c>
      <c r="EM353" s="17">
        <f>IF(AND(S353='자료입력 및 결과표시'!$B$7,COUNTIF('업무중복도(데이터 입력)'!$W353:$DR353,'자료입력 및 결과표시'!$C$7)&gt;=1),2,0)</f>
        <v>0</v>
      </c>
      <c r="EN353" s="17">
        <f>IF(AND(S353='자료입력 및 결과표시'!$B$8,COUNTIF('업무중복도(데이터 입력)'!$W353:$DR353,'자료입력 및 결과표시'!$C$8)&gt;=1),3,0)</f>
        <v>0</v>
      </c>
      <c r="EO353" s="17">
        <f>IF(AND(S353='자료입력 및 결과표시'!$B$9,COUNTIF('업무중복도(데이터 입력)'!$W353:$DR353,'자료입력 및 결과표시'!$C$9)&gt;=1),4,0)</f>
        <v>0</v>
      </c>
      <c r="EP353" s="17">
        <f>IF(AND(S353='자료입력 및 결과표시'!$B$10,COUNTIF('업무중복도(데이터 입력)'!$W353:$DR353,'자료입력 및 결과표시'!$C$10)&gt;=1),5,0)</f>
        <v>0</v>
      </c>
      <c r="EQ353" s="17">
        <f>IF(AND(S353='자료입력 및 결과표시'!$B$11,COUNTIF('업무중복도(데이터 입력)'!$W353:$DR353,'자료입력 및 결과표시'!$C$11)&gt;=1),6,0)</f>
        <v>0</v>
      </c>
      <c r="ER353" s="17">
        <f>IF(AND(S353='자료입력 및 결과표시'!$B$12,COUNTIF('업무중복도(데이터 입력)'!$W353:$DR353,'자료입력 및 결과표시'!$C$12)&gt;=1),7,0)</f>
        <v>0</v>
      </c>
      <c r="ES353" s="17">
        <f>IF(AND(S353='자료입력 및 결과표시'!$B$13,COUNTIF('업무중복도(데이터 입력)'!$W353:$DR353,'자료입력 및 결과표시'!$C$13)&gt;=1),8,0)</f>
        <v>0</v>
      </c>
      <c r="ET353" s="17">
        <f>IF(AND(S353='자료입력 및 결과표시'!$B$14,COUNTIF('업무중복도(데이터 입력)'!$W353:$DR353,'자료입력 및 결과표시'!$C$14)&gt;=1),9,0)</f>
        <v>0</v>
      </c>
      <c r="EU353" s="17">
        <f>IF(AND(S353='자료입력 및 결과표시'!$B$15,COUNTIF('업무중복도(데이터 입력)'!$W353:$DR353,'자료입력 및 결과표시'!$C$15)&gt;=1),10,0)</f>
        <v>0</v>
      </c>
      <c r="EV353" s="17">
        <f>IF(AND(S353='자료입력 및 결과표시'!$B$16,COUNTIF('업무중복도(데이터 입력)'!$W353:$DR353,'자료입력 및 결과표시'!$C$16)&gt;=1),11,0)</f>
        <v>0</v>
      </c>
      <c r="EW353" s="17">
        <f>IF(AND(S353='자료입력 및 결과표시'!$B$17,COUNTIF('업무중복도(데이터 입력)'!$W353:$DR353,'자료입력 및 결과표시'!$C$17)&gt;=1),12,0)</f>
        <v>0</v>
      </c>
      <c r="EX353" s="17">
        <f>IF(AND(S353='자료입력 및 결과표시'!$B$18,COUNTIF('업무중복도(데이터 입력)'!$W353:$DR353,'자료입력 및 결과표시'!$C$18)&gt;=1),13,0)</f>
        <v>0</v>
      </c>
      <c r="EY353" s="17">
        <f>IF(AND(S353='자료입력 및 결과표시'!$B$19,COUNTIF('업무중복도(데이터 입력)'!$W353:$DR353,'자료입력 및 결과표시'!$C$19)&gt;=1),14,0)</f>
        <v>0</v>
      </c>
      <c r="EZ353" s="17">
        <f>IF(AND(S353='자료입력 및 결과표시'!$B$20,COUNTIF('업무중복도(데이터 입력)'!$W353:$DR353,'자료입력 및 결과표시'!$C$20)&gt;=1),15,0)</f>
        <v>0</v>
      </c>
      <c r="FA353" s="17">
        <f>IF(AND(S353='자료입력 및 결과표시'!$B$21,COUNTIF('업무중복도(데이터 입력)'!$W353:$DR353,'자료입력 및 결과표시'!$C$21)&gt;=1),16,0)</f>
        <v>0</v>
      </c>
      <c r="FK353" s="17">
        <f t="shared" si="743"/>
        <v>0</v>
      </c>
      <c r="FO353"/>
    </row>
    <row r="354" spans="1:171">
      <c r="A354" s="17" t="str">
        <f t="shared" si="726"/>
        <v>\\\0</v>
      </c>
      <c r="B354" s="17" t="str">
        <f t="shared" si="727"/>
        <v>\\\0</v>
      </c>
      <c r="C354" s="17" t="str">
        <f t="shared" si="728"/>
        <v>\\\0</v>
      </c>
      <c r="D354" s="17" t="str">
        <f t="shared" si="729"/>
        <v>\\\0</v>
      </c>
      <c r="E354" s="17" t="str">
        <f t="shared" si="730"/>
        <v>\\\0</v>
      </c>
      <c r="F354" s="17" t="str">
        <f t="shared" si="731"/>
        <v>\\\0</v>
      </c>
      <c r="G354" s="17" t="str">
        <f t="shared" si="732"/>
        <v>\\\0</v>
      </c>
      <c r="H354" s="17" t="str">
        <f t="shared" si="733"/>
        <v>\\\0</v>
      </c>
      <c r="I354" s="17" t="str">
        <f t="shared" si="734"/>
        <v>\\\0</v>
      </c>
      <c r="J354" s="17" t="str">
        <f t="shared" si="735"/>
        <v>\\\0</v>
      </c>
      <c r="K354" s="17" t="str">
        <f t="shared" si="736"/>
        <v>\\\0</v>
      </c>
      <c r="L354" s="17" t="str">
        <f t="shared" si="737"/>
        <v>\\\0</v>
      </c>
      <c r="M354" s="17" t="str">
        <f t="shared" si="738"/>
        <v>\\\0</v>
      </c>
      <c r="N354" s="17" t="str">
        <f t="shared" si="739"/>
        <v>\\\0</v>
      </c>
      <c r="O354" s="17" t="str">
        <f t="shared" si="740"/>
        <v>\\\0</v>
      </c>
      <c r="P354" s="17" t="str">
        <f t="shared" si="741"/>
        <v>\\\0</v>
      </c>
      <c r="R354" s="17" t="str">
        <f t="shared" si="742"/>
        <v>\\</v>
      </c>
      <c r="S354" s="38"/>
      <c r="T354" s="39"/>
      <c r="U354" s="31"/>
      <c r="V354" s="32"/>
      <c r="W354" s="36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35"/>
      <c r="DS354" s="287"/>
      <c r="DT354" s="36"/>
      <c r="DU354" s="37"/>
      <c r="DV354" s="28">
        <f>IF(AND($S354='자료입력 및 결과표시'!$B$6,COUNTIF($W354:$DR354,'자료입력 및 결과표시'!$C$6)&gt;=1),IF(OR('자료입력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DW354" s="28">
        <f>IF(AND($S354='자료입력 및 결과표시'!$B$7,COUNTIF($W354:$DR354,'자료입력 및 결과표시'!$C$7)&gt;=1),IF(OR('자료입력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DX354" s="28">
        <f>IF(AND($S354='자료입력 및 결과표시'!$B$8,COUNTIF($W354:$DR354,'자료입력 및 결과표시'!$C$8)&gt;=1),IF(OR('자료입력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DY354" s="28">
        <f>IF(AND($S354='자료입력 및 결과표시'!$B$9,COUNTIF($W354:$DR354,'자료입력 및 결과표시'!$C$9)&gt;=1),IF(OR('자료입력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DZ354" s="28">
        <f>IF(AND($S354='자료입력 및 결과표시'!$B$10,COUNTIF($W354:$DR354,'자료입력 및 결과표시'!$C$10)&gt;=1),IF(OR('자료입력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A354" s="28">
        <f>IF(AND($S354='자료입력 및 결과표시'!$B$11,COUNTIF($W354:$DR354,'자료입력 및 결과표시'!$C$11)&gt;=1),IF(OR('자료입력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B354" s="28">
        <f>IF(AND($S354='자료입력 및 결과표시'!$B$12,COUNTIF($W354:$DR354,'자료입력 및 결과표시'!$C$12)&gt;=1),IF(OR('자료입력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C354" s="28">
        <f>IF(AND($S354='자료입력 및 결과표시'!$B$13,COUNTIF($W354:$DR354,'자료입력 및 결과표시'!$C$13)&gt;=1),IF(OR('자료입력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D354" s="28">
        <f>IF(AND($S354='자료입력 및 결과표시'!$B$14,COUNTIF($W354:$DR354,'자료입력 및 결과표시'!$C$14)&gt;=1),IF(OR('자료입력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E354" s="28">
        <f>IF(AND($S354='자료입력 및 결과표시'!$B$15,COUNTIF($W354:$DR354,'자료입력 및 결과표시'!$C$15)&gt;=1),IF(OR('자료입력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F354" s="28">
        <f>IF(AND($S354='자료입력 및 결과표시'!$B$16,COUNTIF($W354:$DR354,'자료입력 및 결과표시'!$C$16)&gt;=1),IF(OR('자료입력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G354" s="28">
        <f>IF(AND($S354='자료입력 및 결과표시'!$B$17,COUNTIF($W354:$DR354,'자료입력 및 결과표시'!$C$17)&gt;=1),IF(OR('자료입력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H354" s="28">
        <f>IF(AND($S354='자료입력 및 결과표시'!$B$18,COUNTIF($W354:$DR354,'자료입력 및 결과표시'!$C$18)&gt;=1),IF(OR('자료입력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I354" s="28">
        <f>IF(AND($S354='자료입력 및 결과표시'!$B$19,COUNTIF($W354:$DR354,'자료입력 및 결과표시'!$C$19)&gt;=1),IF(OR('자료입력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J354" s="28">
        <f>IF(AND($S354='자료입력 및 결과표시'!$B$20,COUNTIF($W354:$DR354,'자료입력 및 결과표시'!$C$20)&gt;=1),IF(OR('자료입력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K354" s="28">
        <f>IF(AND($S354='자료입력 및 결과표시'!$B$21,COUNTIF($W354:$DR354,'자료입력 및 결과표시'!$C$21)&gt;=1),IF(OR('자료입력 및 결과표시'!$B$4+90&gt;=$V354,'자료입력 및 결과표시'!$B$4&lt;$U354),0,IF($V354-'자료입력 및 결과표시'!$B$4-90&gt;='자료입력 및 결과표시'!$E$4,'자료입력 및 결과표시'!$E$4,$V354-'자료입력 및 결과표시'!$B$4-90)),0)</f>
        <v>0</v>
      </c>
      <c r="EL354" s="17">
        <f>IF(AND(S354='자료입력 및 결과표시'!$B$6,COUNTIF('업무중복도(데이터 입력)'!$W354:$DR354,'자료입력 및 결과표시'!$C$6)&gt;=1),1,0)</f>
        <v>0</v>
      </c>
      <c r="EM354" s="17">
        <f>IF(AND(S354='자료입력 및 결과표시'!$B$7,COUNTIF('업무중복도(데이터 입력)'!$W354:$DR354,'자료입력 및 결과표시'!$C$7)&gt;=1),2,0)</f>
        <v>0</v>
      </c>
      <c r="EN354" s="17">
        <f>IF(AND(S354='자료입력 및 결과표시'!$B$8,COUNTIF('업무중복도(데이터 입력)'!$W354:$DR354,'자료입력 및 결과표시'!$C$8)&gt;=1),3,0)</f>
        <v>0</v>
      </c>
      <c r="EO354" s="17">
        <f>IF(AND(S354='자료입력 및 결과표시'!$B$9,COUNTIF('업무중복도(데이터 입력)'!$W354:$DR354,'자료입력 및 결과표시'!$C$9)&gt;=1),4,0)</f>
        <v>0</v>
      </c>
      <c r="EP354" s="17">
        <f>IF(AND(S354='자료입력 및 결과표시'!$B$10,COUNTIF('업무중복도(데이터 입력)'!$W354:$DR354,'자료입력 및 결과표시'!$C$10)&gt;=1),5,0)</f>
        <v>0</v>
      </c>
      <c r="EQ354" s="17">
        <f>IF(AND(S354='자료입력 및 결과표시'!$B$11,COUNTIF('업무중복도(데이터 입력)'!$W354:$DR354,'자료입력 및 결과표시'!$C$11)&gt;=1),6,0)</f>
        <v>0</v>
      </c>
      <c r="ER354" s="17">
        <f>IF(AND(S354='자료입력 및 결과표시'!$B$12,COUNTIF('업무중복도(데이터 입력)'!$W354:$DR354,'자료입력 및 결과표시'!$C$12)&gt;=1),7,0)</f>
        <v>0</v>
      </c>
      <c r="ES354" s="17">
        <f>IF(AND(S354='자료입력 및 결과표시'!$B$13,COUNTIF('업무중복도(데이터 입력)'!$W354:$DR354,'자료입력 및 결과표시'!$C$13)&gt;=1),8,0)</f>
        <v>0</v>
      </c>
      <c r="ET354" s="17">
        <f>IF(AND(S354='자료입력 및 결과표시'!$B$14,COUNTIF('업무중복도(데이터 입력)'!$W354:$DR354,'자료입력 및 결과표시'!$C$14)&gt;=1),9,0)</f>
        <v>0</v>
      </c>
      <c r="EU354" s="17">
        <f>IF(AND(S354='자료입력 및 결과표시'!$B$15,COUNTIF('업무중복도(데이터 입력)'!$W354:$DR354,'자료입력 및 결과표시'!$C$15)&gt;=1),10,0)</f>
        <v>0</v>
      </c>
      <c r="EV354" s="17">
        <f>IF(AND(S354='자료입력 및 결과표시'!$B$16,COUNTIF('업무중복도(데이터 입력)'!$W354:$DR354,'자료입력 및 결과표시'!$C$16)&gt;=1),11,0)</f>
        <v>0</v>
      </c>
      <c r="EW354" s="17">
        <f>IF(AND(S354='자료입력 및 결과표시'!$B$17,COUNTIF('업무중복도(데이터 입력)'!$W354:$DR354,'자료입력 및 결과표시'!$C$17)&gt;=1),12,0)</f>
        <v>0</v>
      </c>
      <c r="EX354" s="17">
        <f>IF(AND(S354='자료입력 및 결과표시'!$B$18,COUNTIF('업무중복도(데이터 입력)'!$W354:$DR354,'자료입력 및 결과표시'!$C$18)&gt;=1),13,0)</f>
        <v>0</v>
      </c>
      <c r="EY354" s="17">
        <f>IF(AND(S354='자료입력 및 결과표시'!$B$19,COUNTIF('업무중복도(데이터 입력)'!$W354:$DR354,'자료입력 및 결과표시'!$C$19)&gt;=1),14,0)</f>
        <v>0</v>
      </c>
      <c r="EZ354" s="17">
        <f>IF(AND(S354='자료입력 및 결과표시'!$B$20,COUNTIF('업무중복도(데이터 입력)'!$W354:$DR354,'자료입력 및 결과표시'!$C$20)&gt;=1),15,0)</f>
        <v>0</v>
      </c>
      <c r="FA354" s="17">
        <f>IF(AND(S354='자료입력 및 결과표시'!$B$21,COUNTIF('업무중복도(데이터 입력)'!$W354:$DR354,'자료입력 및 결과표시'!$C$21)&gt;=1),16,0)</f>
        <v>0</v>
      </c>
      <c r="FK354" s="17">
        <f t="shared" si="743"/>
        <v>0</v>
      </c>
      <c r="FO354"/>
    </row>
    <row r="355" spans="1:171">
      <c r="A355" s="17" t="str">
        <f t="shared" si="726"/>
        <v>\\\0</v>
      </c>
      <c r="B355" s="17" t="str">
        <f t="shared" si="727"/>
        <v>\\\0</v>
      </c>
      <c r="C355" s="17" t="str">
        <f t="shared" si="728"/>
        <v>\\\0</v>
      </c>
      <c r="D355" s="17" t="str">
        <f t="shared" si="729"/>
        <v>\\\0</v>
      </c>
      <c r="E355" s="17" t="str">
        <f t="shared" si="730"/>
        <v>\\\0</v>
      </c>
      <c r="F355" s="17" t="str">
        <f t="shared" si="731"/>
        <v>\\\0</v>
      </c>
      <c r="G355" s="17" t="str">
        <f t="shared" si="732"/>
        <v>\\\0</v>
      </c>
      <c r="H355" s="17" t="str">
        <f t="shared" si="733"/>
        <v>\\\0</v>
      </c>
      <c r="I355" s="17" t="str">
        <f t="shared" si="734"/>
        <v>\\\0</v>
      </c>
      <c r="J355" s="17" t="str">
        <f t="shared" si="735"/>
        <v>\\\0</v>
      </c>
      <c r="K355" s="17" t="str">
        <f t="shared" si="736"/>
        <v>\\\0</v>
      </c>
      <c r="L355" s="17" t="str">
        <f t="shared" si="737"/>
        <v>\\\0</v>
      </c>
      <c r="M355" s="17" t="str">
        <f t="shared" si="738"/>
        <v>\\\0</v>
      </c>
      <c r="N355" s="17" t="str">
        <f t="shared" si="739"/>
        <v>\\\0</v>
      </c>
      <c r="O355" s="17" t="str">
        <f t="shared" si="740"/>
        <v>\\\0</v>
      </c>
      <c r="P355" s="17" t="str">
        <f t="shared" si="741"/>
        <v>\\\0</v>
      </c>
      <c r="R355" s="17" t="str">
        <f t="shared" si="742"/>
        <v>\\</v>
      </c>
      <c r="S355" s="38"/>
      <c r="T355" s="39"/>
      <c r="U355" s="31"/>
      <c r="V355" s="32"/>
      <c r="W355" s="36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35"/>
      <c r="DS355" s="287"/>
      <c r="DT355" s="36"/>
      <c r="DU355" s="37"/>
      <c r="DV355" s="28">
        <f>IF(AND($S355='자료입력 및 결과표시'!$B$6,COUNTIF($W355:$DR355,'자료입력 및 결과표시'!$C$6)&gt;=1),IF(OR('자료입력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DW355" s="28">
        <f>IF(AND($S355='자료입력 및 결과표시'!$B$7,COUNTIF($W355:$DR355,'자료입력 및 결과표시'!$C$7)&gt;=1),IF(OR('자료입력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DX355" s="28">
        <f>IF(AND($S355='자료입력 및 결과표시'!$B$8,COUNTIF($W355:$DR355,'자료입력 및 결과표시'!$C$8)&gt;=1),IF(OR('자료입력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DY355" s="28">
        <f>IF(AND($S355='자료입력 및 결과표시'!$B$9,COUNTIF($W355:$DR355,'자료입력 및 결과표시'!$C$9)&gt;=1),IF(OR('자료입력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DZ355" s="28">
        <f>IF(AND($S355='자료입력 및 결과표시'!$B$10,COUNTIF($W355:$DR355,'자료입력 및 결과표시'!$C$10)&gt;=1),IF(OR('자료입력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A355" s="28">
        <f>IF(AND($S355='자료입력 및 결과표시'!$B$11,COUNTIF($W355:$DR355,'자료입력 및 결과표시'!$C$11)&gt;=1),IF(OR('자료입력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B355" s="28">
        <f>IF(AND($S355='자료입력 및 결과표시'!$B$12,COUNTIF($W355:$DR355,'자료입력 및 결과표시'!$C$12)&gt;=1),IF(OR('자료입력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C355" s="28">
        <f>IF(AND($S355='자료입력 및 결과표시'!$B$13,COUNTIF($W355:$DR355,'자료입력 및 결과표시'!$C$13)&gt;=1),IF(OR('자료입력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D355" s="28">
        <f>IF(AND($S355='자료입력 및 결과표시'!$B$14,COUNTIF($W355:$DR355,'자료입력 및 결과표시'!$C$14)&gt;=1),IF(OR('자료입력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E355" s="28">
        <f>IF(AND($S355='자료입력 및 결과표시'!$B$15,COUNTIF($W355:$DR355,'자료입력 및 결과표시'!$C$15)&gt;=1),IF(OR('자료입력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F355" s="28">
        <f>IF(AND($S355='자료입력 및 결과표시'!$B$16,COUNTIF($W355:$DR355,'자료입력 및 결과표시'!$C$16)&gt;=1),IF(OR('자료입력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G355" s="28">
        <f>IF(AND($S355='자료입력 및 결과표시'!$B$17,COUNTIF($W355:$DR355,'자료입력 및 결과표시'!$C$17)&gt;=1),IF(OR('자료입력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H355" s="28">
        <f>IF(AND($S355='자료입력 및 결과표시'!$B$18,COUNTIF($W355:$DR355,'자료입력 및 결과표시'!$C$18)&gt;=1),IF(OR('자료입력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I355" s="28">
        <f>IF(AND($S355='자료입력 및 결과표시'!$B$19,COUNTIF($W355:$DR355,'자료입력 및 결과표시'!$C$19)&gt;=1),IF(OR('자료입력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J355" s="28">
        <f>IF(AND($S355='자료입력 및 결과표시'!$B$20,COUNTIF($W355:$DR355,'자료입력 및 결과표시'!$C$20)&gt;=1),IF(OR('자료입력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K355" s="28">
        <f>IF(AND($S355='자료입력 및 결과표시'!$B$21,COUNTIF($W355:$DR355,'자료입력 및 결과표시'!$C$21)&gt;=1),IF(OR('자료입력 및 결과표시'!$B$4+90&gt;=$V355,'자료입력 및 결과표시'!$B$4&lt;$U355),0,IF($V355-'자료입력 및 결과표시'!$B$4-90&gt;='자료입력 및 결과표시'!$E$4,'자료입력 및 결과표시'!$E$4,$V355-'자료입력 및 결과표시'!$B$4-90)),0)</f>
        <v>0</v>
      </c>
      <c r="EL355" s="17">
        <f>IF(AND(S355='자료입력 및 결과표시'!$B$6,COUNTIF('업무중복도(데이터 입력)'!$W355:$DR355,'자료입력 및 결과표시'!$C$6)&gt;=1),1,0)</f>
        <v>0</v>
      </c>
      <c r="EM355" s="17">
        <f>IF(AND(S355='자료입력 및 결과표시'!$B$7,COUNTIF('업무중복도(데이터 입력)'!$W355:$DR355,'자료입력 및 결과표시'!$C$7)&gt;=1),2,0)</f>
        <v>0</v>
      </c>
      <c r="EN355" s="17">
        <f>IF(AND(S355='자료입력 및 결과표시'!$B$8,COUNTIF('업무중복도(데이터 입력)'!$W355:$DR355,'자료입력 및 결과표시'!$C$8)&gt;=1),3,0)</f>
        <v>0</v>
      </c>
      <c r="EO355" s="17">
        <f>IF(AND(S355='자료입력 및 결과표시'!$B$9,COUNTIF('업무중복도(데이터 입력)'!$W355:$DR355,'자료입력 및 결과표시'!$C$9)&gt;=1),4,0)</f>
        <v>0</v>
      </c>
      <c r="EP355" s="17">
        <f>IF(AND(S355='자료입력 및 결과표시'!$B$10,COUNTIF('업무중복도(데이터 입력)'!$W355:$DR355,'자료입력 및 결과표시'!$C$10)&gt;=1),5,0)</f>
        <v>0</v>
      </c>
      <c r="EQ355" s="17">
        <f>IF(AND(S355='자료입력 및 결과표시'!$B$11,COUNTIF('업무중복도(데이터 입력)'!$W355:$DR355,'자료입력 및 결과표시'!$C$11)&gt;=1),6,0)</f>
        <v>0</v>
      </c>
      <c r="ER355" s="17">
        <f>IF(AND(S355='자료입력 및 결과표시'!$B$12,COUNTIF('업무중복도(데이터 입력)'!$W355:$DR355,'자료입력 및 결과표시'!$C$12)&gt;=1),7,0)</f>
        <v>0</v>
      </c>
      <c r="ES355" s="17">
        <f>IF(AND(S355='자료입력 및 결과표시'!$B$13,COUNTIF('업무중복도(데이터 입력)'!$W355:$DR355,'자료입력 및 결과표시'!$C$13)&gt;=1),8,0)</f>
        <v>0</v>
      </c>
      <c r="ET355" s="17">
        <f>IF(AND(S355='자료입력 및 결과표시'!$B$14,COUNTIF('업무중복도(데이터 입력)'!$W355:$DR355,'자료입력 및 결과표시'!$C$14)&gt;=1),9,0)</f>
        <v>0</v>
      </c>
      <c r="EU355" s="17">
        <f>IF(AND(S355='자료입력 및 결과표시'!$B$15,COUNTIF('업무중복도(데이터 입력)'!$W355:$DR355,'자료입력 및 결과표시'!$C$15)&gt;=1),10,0)</f>
        <v>0</v>
      </c>
      <c r="EV355" s="17">
        <f>IF(AND(S355='자료입력 및 결과표시'!$B$16,COUNTIF('업무중복도(데이터 입력)'!$W355:$DR355,'자료입력 및 결과표시'!$C$16)&gt;=1),11,0)</f>
        <v>0</v>
      </c>
      <c r="EW355" s="17">
        <f>IF(AND(S355='자료입력 및 결과표시'!$B$17,COUNTIF('업무중복도(데이터 입력)'!$W355:$DR355,'자료입력 및 결과표시'!$C$17)&gt;=1),12,0)</f>
        <v>0</v>
      </c>
      <c r="EX355" s="17">
        <f>IF(AND(S355='자료입력 및 결과표시'!$B$18,COUNTIF('업무중복도(데이터 입력)'!$W355:$DR355,'자료입력 및 결과표시'!$C$18)&gt;=1),13,0)</f>
        <v>0</v>
      </c>
      <c r="EY355" s="17">
        <f>IF(AND(S355='자료입력 및 결과표시'!$B$19,COUNTIF('업무중복도(데이터 입력)'!$W355:$DR355,'자료입력 및 결과표시'!$C$19)&gt;=1),14,0)</f>
        <v>0</v>
      </c>
      <c r="EZ355" s="17">
        <f>IF(AND(S355='자료입력 및 결과표시'!$B$20,COUNTIF('업무중복도(데이터 입력)'!$W355:$DR355,'자료입력 및 결과표시'!$C$20)&gt;=1),15,0)</f>
        <v>0</v>
      </c>
      <c r="FA355" s="17">
        <f>IF(AND(S355='자료입력 및 결과표시'!$B$21,COUNTIF('업무중복도(데이터 입력)'!$W355:$DR355,'자료입력 및 결과표시'!$C$21)&gt;=1),16,0)</f>
        <v>0</v>
      </c>
      <c r="FK355" s="17">
        <f t="shared" si="743"/>
        <v>0</v>
      </c>
      <c r="FO355"/>
    </row>
    <row r="356" spans="1:171">
      <c r="A356" s="17" t="str">
        <f t="shared" si="726"/>
        <v>\\\0</v>
      </c>
      <c r="B356" s="17" t="str">
        <f t="shared" si="727"/>
        <v>\\\0</v>
      </c>
      <c r="C356" s="17" t="str">
        <f t="shared" si="728"/>
        <v>\\\0</v>
      </c>
      <c r="D356" s="17" t="str">
        <f t="shared" si="729"/>
        <v>\\\0</v>
      </c>
      <c r="E356" s="17" t="str">
        <f t="shared" si="730"/>
        <v>\\\0</v>
      </c>
      <c r="F356" s="17" t="str">
        <f t="shared" si="731"/>
        <v>\\\0</v>
      </c>
      <c r="G356" s="17" t="str">
        <f t="shared" si="732"/>
        <v>\\\0</v>
      </c>
      <c r="H356" s="17" t="str">
        <f t="shared" si="733"/>
        <v>\\\0</v>
      </c>
      <c r="I356" s="17" t="str">
        <f t="shared" si="734"/>
        <v>\\\0</v>
      </c>
      <c r="J356" s="17" t="str">
        <f t="shared" si="735"/>
        <v>\\\0</v>
      </c>
      <c r="K356" s="17" t="str">
        <f t="shared" si="736"/>
        <v>\\\0</v>
      </c>
      <c r="L356" s="17" t="str">
        <f t="shared" si="737"/>
        <v>\\\0</v>
      </c>
      <c r="M356" s="17" t="str">
        <f t="shared" si="738"/>
        <v>\\\0</v>
      </c>
      <c r="N356" s="17" t="str">
        <f t="shared" si="739"/>
        <v>\\\0</v>
      </c>
      <c r="O356" s="17" t="str">
        <f t="shared" si="740"/>
        <v>\\\0</v>
      </c>
      <c r="P356" s="17" t="str">
        <f t="shared" si="741"/>
        <v>\\\0</v>
      </c>
      <c r="R356" s="17" t="str">
        <f t="shared" si="742"/>
        <v>\\</v>
      </c>
      <c r="S356" s="38"/>
      <c r="T356" s="39"/>
      <c r="U356" s="31"/>
      <c r="V356" s="32"/>
      <c r="W356" s="36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35"/>
      <c r="DS356" s="287"/>
      <c r="DT356" s="36"/>
      <c r="DU356" s="37"/>
      <c r="DV356" s="28">
        <f>IF(AND($S356='자료입력 및 결과표시'!$B$6,COUNTIF($W356:$DR356,'자료입력 및 결과표시'!$C$6)&gt;=1),IF(OR('자료입력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DW356" s="28">
        <f>IF(AND($S356='자료입력 및 결과표시'!$B$7,COUNTIF($W356:$DR356,'자료입력 및 결과표시'!$C$7)&gt;=1),IF(OR('자료입력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DX356" s="28">
        <f>IF(AND($S356='자료입력 및 결과표시'!$B$8,COUNTIF($W356:$DR356,'자료입력 및 결과표시'!$C$8)&gt;=1),IF(OR('자료입력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DY356" s="28">
        <f>IF(AND($S356='자료입력 및 결과표시'!$B$9,COUNTIF($W356:$DR356,'자료입력 및 결과표시'!$C$9)&gt;=1),IF(OR('자료입력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DZ356" s="28">
        <f>IF(AND($S356='자료입력 및 결과표시'!$B$10,COUNTIF($W356:$DR356,'자료입력 및 결과표시'!$C$10)&gt;=1),IF(OR('자료입력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A356" s="28">
        <f>IF(AND($S356='자료입력 및 결과표시'!$B$11,COUNTIF($W356:$DR356,'자료입력 및 결과표시'!$C$11)&gt;=1),IF(OR('자료입력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B356" s="28">
        <f>IF(AND($S356='자료입력 및 결과표시'!$B$12,COUNTIF($W356:$DR356,'자료입력 및 결과표시'!$C$12)&gt;=1),IF(OR('자료입력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C356" s="28">
        <f>IF(AND($S356='자료입력 및 결과표시'!$B$13,COUNTIF($W356:$DR356,'자료입력 및 결과표시'!$C$13)&gt;=1),IF(OR('자료입력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D356" s="28">
        <f>IF(AND($S356='자료입력 및 결과표시'!$B$14,COUNTIF($W356:$DR356,'자료입력 및 결과표시'!$C$14)&gt;=1),IF(OR('자료입력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E356" s="28">
        <f>IF(AND($S356='자료입력 및 결과표시'!$B$15,COUNTIF($W356:$DR356,'자료입력 및 결과표시'!$C$15)&gt;=1),IF(OR('자료입력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F356" s="28">
        <f>IF(AND($S356='자료입력 및 결과표시'!$B$16,COUNTIF($W356:$DR356,'자료입력 및 결과표시'!$C$16)&gt;=1),IF(OR('자료입력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G356" s="28">
        <f>IF(AND($S356='자료입력 및 결과표시'!$B$17,COUNTIF($W356:$DR356,'자료입력 및 결과표시'!$C$17)&gt;=1),IF(OR('자료입력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H356" s="28">
        <f>IF(AND($S356='자료입력 및 결과표시'!$B$18,COUNTIF($W356:$DR356,'자료입력 및 결과표시'!$C$18)&gt;=1),IF(OR('자료입력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I356" s="28">
        <f>IF(AND($S356='자료입력 및 결과표시'!$B$19,COUNTIF($W356:$DR356,'자료입력 및 결과표시'!$C$19)&gt;=1),IF(OR('자료입력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J356" s="28">
        <f>IF(AND($S356='자료입력 및 결과표시'!$B$20,COUNTIF($W356:$DR356,'자료입력 및 결과표시'!$C$20)&gt;=1),IF(OR('자료입력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K356" s="28">
        <f>IF(AND($S356='자료입력 및 결과표시'!$B$21,COUNTIF($W356:$DR356,'자료입력 및 결과표시'!$C$21)&gt;=1),IF(OR('자료입력 및 결과표시'!$B$4+90&gt;=$V356,'자료입력 및 결과표시'!$B$4&lt;$U356),0,IF($V356-'자료입력 및 결과표시'!$B$4-90&gt;='자료입력 및 결과표시'!$E$4,'자료입력 및 결과표시'!$E$4,$V356-'자료입력 및 결과표시'!$B$4-90)),0)</f>
        <v>0</v>
      </c>
      <c r="EL356" s="17">
        <f>IF(AND(S356='자료입력 및 결과표시'!$B$6,COUNTIF('업무중복도(데이터 입력)'!$W356:$DR356,'자료입력 및 결과표시'!$C$6)&gt;=1),1,0)</f>
        <v>0</v>
      </c>
      <c r="EM356" s="17">
        <f>IF(AND(S356='자료입력 및 결과표시'!$B$7,COUNTIF('업무중복도(데이터 입력)'!$W356:$DR356,'자료입력 및 결과표시'!$C$7)&gt;=1),2,0)</f>
        <v>0</v>
      </c>
      <c r="EN356" s="17">
        <f>IF(AND(S356='자료입력 및 결과표시'!$B$8,COUNTIF('업무중복도(데이터 입력)'!$W356:$DR356,'자료입력 및 결과표시'!$C$8)&gt;=1),3,0)</f>
        <v>0</v>
      </c>
      <c r="EO356" s="17">
        <f>IF(AND(S356='자료입력 및 결과표시'!$B$9,COUNTIF('업무중복도(데이터 입력)'!$W356:$DR356,'자료입력 및 결과표시'!$C$9)&gt;=1),4,0)</f>
        <v>0</v>
      </c>
      <c r="EP356" s="17">
        <f>IF(AND(S356='자료입력 및 결과표시'!$B$10,COUNTIF('업무중복도(데이터 입력)'!$W356:$DR356,'자료입력 및 결과표시'!$C$10)&gt;=1),5,0)</f>
        <v>0</v>
      </c>
      <c r="EQ356" s="17">
        <f>IF(AND(S356='자료입력 및 결과표시'!$B$11,COUNTIF('업무중복도(데이터 입력)'!$W356:$DR356,'자료입력 및 결과표시'!$C$11)&gt;=1),6,0)</f>
        <v>0</v>
      </c>
      <c r="ER356" s="17">
        <f>IF(AND(S356='자료입력 및 결과표시'!$B$12,COUNTIF('업무중복도(데이터 입력)'!$W356:$DR356,'자료입력 및 결과표시'!$C$12)&gt;=1),7,0)</f>
        <v>0</v>
      </c>
      <c r="ES356" s="17">
        <f>IF(AND(S356='자료입력 및 결과표시'!$B$13,COUNTIF('업무중복도(데이터 입력)'!$W356:$DR356,'자료입력 및 결과표시'!$C$13)&gt;=1),8,0)</f>
        <v>0</v>
      </c>
      <c r="ET356" s="17">
        <f>IF(AND(S356='자료입력 및 결과표시'!$B$14,COUNTIF('업무중복도(데이터 입력)'!$W356:$DR356,'자료입력 및 결과표시'!$C$14)&gt;=1),9,0)</f>
        <v>0</v>
      </c>
      <c r="EU356" s="17">
        <f>IF(AND(S356='자료입력 및 결과표시'!$B$15,COUNTIF('업무중복도(데이터 입력)'!$W356:$DR356,'자료입력 및 결과표시'!$C$15)&gt;=1),10,0)</f>
        <v>0</v>
      </c>
      <c r="EV356" s="17">
        <f>IF(AND(S356='자료입력 및 결과표시'!$B$16,COUNTIF('업무중복도(데이터 입력)'!$W356:$DR356,'자료입력 및 결과표시'!$C$16)&gt;=1),11,0)</f>
        <v>0</v>
      </c>
      <c r="EW356" s="17">
        <f>IF(AND(S356='자료입력 및 결과표시'!$B$17,COUNTIF('업무중복도(데이터 입력)'!$W356:$DR356,'자료입력 및 결과표시'!$C$17)&gt;=1),12,0)</f>
        <v>0</v>
      </c>
      <c r="EX356" s="17">
        <f>IF(AND(S356='자료입력 및 결과표시'!$B$18,COUNTIF('업무중복도(데이터 입력)'!$W356:$DR356,'자료입력 및 결과표시'!$C$18)&gt;=1),13,0)</f>
        <v>0</v>
      </c>
      <c r="EY356" s="17">
        <f>IF(AND(S356='자료입력 및 결과표시'!$B$19,COUNTIF('업무중복도(데이터 입력)'!$W356:$DR356,'자료입력 및 결과표시'!$C$19)&gt;=1),14,0)</f>
        <v>0</v>
      </c>
      <c r="EZ356" s="17">
        <f>IF(AND(S356='자료입력 및 결과표시'!$B$20,COUNTIF('업무중복도(데이터 입력)'!$W356:$DR356,'자료입력 및 결과표시'!$C$20)&gt;=1),15,0)</f>
        <v>0</v>
      </c>
      <c r="FA356" s="17">
        <f>IF(AND(S356='자료입력 및 결과표시'!$B$21,COUNTIF('업무중복도(데이터 입력)'!$W356:$DR356,'자료입력 및 결과표시'!$C$21)&gt;=1),16,0)</f>
        <v>0</v>
      </c>
      <c r="FK356" s="17">
        <f t="shared" si="743"/>
        <v>0</v>
      </c>
      <c r="FO356"/>
    </row>
    <row r="357" spans="1:171">
      <c r="A357" s="17" t="str">
        <f t="shared" si="726"/>
        <v>\\\0</v>
      </c>
      <c r="B357" s="17" t="str">
        <f t="shared" si="727"/>
        <v>\\\0</v>
      </c>
      <c r="C357" s="17" t="str">
        <f t="shared" si="728"/>
        <v>\\\0</v>
      </c>
      <c r="D357" s="17" t="str">
        <f t="shared" si="729"/>
        <v>\\\0</v>
      </c>
      <c r="E357" s="17" t="str">
        <f t="shared" si="730"/>
        <v>\\\0</v>
      </c>
      <c r="F357" s="17" t="str">
        <f t="shared" si="731"/>
        <v>\\\0</v>
      </c>
      <c r="G357" s="17" t="str">
        <f t="shared" si="732"/>
        <v>\\\0</v>
      </c>
      <c r="H357" s="17" t="str">
        <f t="shared" si="733"/>
        <v>\\\0</v>
      </c>
      <c r="I357" s="17" t="str">
        <f t="shared" si="734"/>
        <v>\\\0</v>
      </c>
      <c r="J357" s="17" t="str">
        <f t="shared" si="735"/>
        <v>\\\0</v>
      </c>
      <c r="K357" s="17" t="str">
        <f t="shared" si="736"/>
        <v>\\\0</v>
      </c>
      <c r="L357" s="17" t="str">
        <f t="shared" si="737"/>
        <v>\\\0</v>
      </c>
      <c r="M357" s="17" t="str">
        <f t="shared" si="738"/>
        <v>\\\0</v>
      </c>
      <c r="N357" s="17" t="str">
        <f t="shared" si="739"/>
        <v>\\\0</v>
      </c>
      <c r="O357" s="17" t="str">
        <f t="shared" si="740"/>
        <v>\\\0</v>
      </c>
      <c r="P357" s="17" t="str">
        <f t="shared" si="741"/>
        <v>\\\0</v>
      </c>
      <c r="R357" s="17" t="str">
        <f t="shared" si="742"/>
        <v>\\</v>
      </c>
      <c r="S357" s="38"/>
      <c r="T357" s="39"/>
      <c r="U357" s="31"/>
      <c r="V357" s="32"/>
      <c r="W357" s="36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35"/>
      <c r="DS357" s="287"/>
      <c r="DT357" s="36"/>
      <c r="DU357" s="37"/>
      <c r="DV357" s="28">
        <f>IF(AND($S357='자료입력 및 결과표시'!$B$6,COUNTIF($W357:$DR357,'자료입력 및 결과표시'!$C$6)&gt;=1),IF(OR('자료입력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DW357" s="28">
        <f>IF(AND($S357='자료입력 및 결과표시'!$B$7,COUNTIF($W357:$DR357,'자료입력 및 결과표시'!$C$7)&gt;=1),IF(OR('자료입력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DX357" s="28">
        <f>IF(AND($S357='자료입력 및 결과표시'!$B$8,COUNTIF($W357:$DR357,'자료입력 및 결과표시'!$C$8)&gt;=1),IF(OR('자료입력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DY357" s="28">
        <f>IF(AND($S357='자료입력 및 결과표시'!$B$9,COUNTIF($W357:$DR357,'자료입력 및 결과표시'!$C$9)&gt;=1),IF(OR('자료입력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DZ357" s="28">
        <f>IF(AND($S357='자료입력 및 결과표시'!$B$10,COUNTIF($W357:$DR357,'자료입력 및 결과표시'!$C$10)&gt;=1),IF(OR('자료입력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A357" s="28">
        <f>IF(AND($S357='자료입력 및 결과표시'!$B$11,COUNTIF($W357:$DR357,'자료입력 및 결과표시'!$C$11)&gt;=1),IF(OR('자료입력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B357" s="28">
        <f>IF(AND($S357='자료입력 및 결과표시'!$B$12,COUNTIF($W357:$DR357,'자료입력 및 결과표시'!$C$12)&gt;=1),IF(OR('자료입력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C357" s="28">
        <f>IF(AND($S357='자료입력 및 결과표시'!$B$13,COUNTIF($W357:$DR357,'자료입력 및 결과표시'!$C$13)&gt;=1),IF(OR('자료입력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D357" s="28">
        <f>IF(AND($S357='자료입력 및 결과표시'!$B$14,COUNTIF($W357:$DR357,'자료입력 및 결과표시'!$C$14)&gt;=1),IF(OR('자료입력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E357" s="28">
        <f>IF(AND($S357='자료입력 및 결과표시'!$B$15,COUNTIF($W357:$DR357,'자료입력 및 결과표시'!$C$15)&gt;=1),IF(OR('자료입력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F357" s="28">
        <f>IF(AND($S357='자료입력 및 결과표시'!$B$16,COUNTIF($W357:$DR357,'자료입력 및 결과표시'!$C$16)&gt;=1),IF(OR('자료입력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G357" s="28">
        <f>IF(AND($S357='자료입력 및 결과표시'!$B$17,COUNTIF($W357:$DR357,'자료입력 및 결과표시'!$C$17)&gt;=1),IF(OR('자료입력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H357" s="28">
        <f>IF(AND($S357='자료입력 및 결과표시'!$B$18,COUNTIF($W357:$DR357,'자료입력 및 결과표시'!$C$18)&gt;=1),IF(OR('자료입력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I357" s="28">
        <f>IF(AND($S357='자료입력 및 결과표시'!$B$19,COUNTIF($W357:$DR357,'자료입력 및 결과표시'!$C$19)&gt;=1),IF(OR('자료입력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J357" s="28">
        <f>IF(AND($S357='자료입력 및 결과표시'!$B$20,COUNTIF($W357:$DR357,'자료입력 및 결과표시'!$C$20)&gt;=1),IF(OR('자료입력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K357" s="28">
        <f>IF(AND($S357='자료입력 및 결과표시'!$B$21,COUNTIF($W357:$DR357,'자료입력 및 결과표시'!$C$21)&gt;=1),IF(OR('자료입력 및 결과표시'!$B$4+90&gt;=$V357,'자료입력 및 결과표시'!$B$4&lt;$U357),0,IF($V357-'자료입력 및 결과표시'!$B$4-90&gt;='자료입력 및 결과표시'!$E$4,'자료입력 및 결과표시'!$E$4,$V357-'자료입력 및 결과표시'!$B$4-90)),0)</f>
        <v>0</v>
      </c>
      <c r="EL357" s="17">
        <f>IF(AND(S357='자료입력 및 결과표시'!$B$6,COUNTIF('업무중복도(데이터 입력)'!$W357:$DR357,'자료입력 및 결과표시'!$C$6)&gt;=1),1,0)</f>
        <v>0</v>
      </c>
      <c r="EM357" s="17">
        <f>IF(AND(S357='자료입력 및 결과표시'!$B$7,COUNTIF('업무중복도(데이터 입력)'!$W357:$DR357,'자료입력 및 결과표시'!$C$7)&gt;=1),2,0)</f>
        <v>0</v>
      </c>
      <c r="EN357" s="17">
        <f>IF(AND(S357='자료입력 및 결과표시'!$B$8,COUNTIF('업무중복도(데이터 입력)'!$W357:$DR357,'자료입력 및 결과표시'!$C$8)&gt;=1),3,0)</f>
        <v>0</v>
      </c>
      <c r="EO357" s="17">
        <f>IF(AND(S357='자료입력 및 결과표시'!$B$9,COUNTIF('업무중복도(데이터 입력)'!$W357:$DR357,'자료입력 및 결과표시'!$C$9)&gt;=1),4,0)</f>
        <v>0</v>
      </c>
      <c r="EP357" s="17">
        <f>IF(AND(S357='자료입력 및 결과표시'!$B$10,COUNTIF('업무중복도(데이터 입력)'!$W357:$DR357,'자료입력 및 결과표시'!$C$10)&gt;=1),5,0)</f>
        <v>0</v>
      </c>
      <c r="EQ357" s="17">
        <f>IF(AND(S357='자료입력 및 결과표시'!$B$11,COUNTIF('업무중복도(데이터 입력)'!$W357:$DR357,'자료입력 및 결과표시'!$C$11)&gt;=1),6,0)</f>
        <v>0</v>
      </c>
      <c r="ER357" s="17">
        <f>IF(AND(S357='자료입력 및 결과표시'!$B$12,COUNTIF('업무중복도(데이터 입력)'!$W357:$DR357,'자료입력 및 결과표시'!$C$12)&gt;=1),7,0)</f>
        <v>0</v>
      </c>
      <c r="ES357" s="17">
        <f>IF(AND(S357='자료입력 및 결과표시'!$B$13,COUNTIF('업무중복도(데이터 입력)'!$W357:$DR357,'자료입력 및 결과표시'!$C$13)&gt;=1),8,0)</f>
        <v>0</v>
      </c>
      <c r="ET357" s="17">
        <f>IF(AND(S357='자료입력 및 결과표시'!$B$14,COUNTIF('업무중복도(데이터 입력)'!$W357:$DR357,'자료입력 및 결과표시'!$C$14)&gt;=1),9,0)</f>
        <v>0</v>
      </c>
      <c r="EU357" s="17">
        <f>IF(AND(S357='자료입력 및 결과표시'!$B$15,COUNTIF('업무중복도(데이터 입력)'!$W357:$DR357,'자료입력 및 결과표시'!$C$15)&gt;=1),10,0)</f>
        <v>0</v>
      </c>
      <c r="EV357" s="17">
        <f>IF(AND(S357='자료입력 및 결과표시'!$B$16,COUNTIF('업무중복도(데이터 입력)'!$W357:$DR357,'자료입력 및 결과표시'!$C$16)&gt;=1),11,0)</f>
        <v>0</v>
      </c>
      <c r="EW357" s="17">
        <f>IF(AND(S357='자료입력 및 결과표시'!$B$17,COUNTIF('업무중복도(데이터 입력)'!$W357:$DR357,'자료입력 및 결과표시'!$C$17)&gt;=1),12,0)</f>
        <v>0</v>
      </c>
      <c r="EX357" s="17">
        <f>IF(AND(S357='자료입력 및 결과표시'!$B$18,COUNTIF('업무중복도(데이터 입력)'!$W357:$DR357,'자료입력 및 결과표시'!$C$18)&gt;=1),13,0)</f>
        <v>0</v>
      </c>
      <c r="EY357" s="17">
        <f>IF(AND(S357='자료입력 및 결과표시'!$B$19,COUNTIF('업무중복도(데이터 입력)'!$W357:$DR357,'자료입력 및 결과표시'!$C$19)&gt;=1),14,0)</f>
        <v>0</v>
      </c>
      <c r="EZ357" s="17">
        <f>IF(AND(S357='자료입력 및 결과표시'!$B$20,COUNTIF('업무중복도(데이터 입력)'!$W357:$DR357,'자료입력 및 결과표시'!$C$20)&gt;=1),15,0)</f>
        <v>0</v>
      </c>
      <c r="FA357" s="17">
        <f>IF(AND(S357='자료입력 및 결과표시'!$B$21,COUNTIF('업무중복도(데이터 입력)'!$W357:$DR357,'자료입력 및 결과표시'!$C$21)&gt;=1),16,0)</f>
        <v>0</v>
      </c>
      <c r="FK357" s="17">
        <f t="shared" si="743"/>
        <v>0</v>
      </c>
      <c r="FO357"/>
    </row>
    <row r="358" spans="1:171">
      <c r="A358" s="17" t="str">
        <f t="shared" si="726"/>
        <v>\\\0</v>
      </c>
      <c r="B358" s="17" t="str">
        <f t="shared" si="727"/>
        <v>\\\0</v>
      </c>
      <c r="C358" s="17" t="str">
        <f t="shared" si="728"/>
        <v>\\\0</v>
      </c>
      <c r="D358" s="17" t="str">
        <f t="shared" si="729"/>
        <v>\\\0</v>
      </c>
      <c r="E358" s="17" t="str">
        <f t="shared" si="730"/>
        <v>\\\0</v>
      </c>
      <c r="F358" s="17" t="str">
        <f t="shared" si="731"/>
        <v>\\\0</v>
      </c>
      <c r="G358" s="17" t="str">
        <f t="shared" si="732"/>
        <v>\\\0</v>
      </c>
      <c r="H358" s="17" t="str">
        <f t="shared" si="733"/>
        <v>\\\0</v>
      </c>
      <c r="I358" s="17" t="str">
        <f t="shared" si="734"/>
        <v>\\\0</v>
      </c>
      <c r="J358" s="17" t="str">
        <f t="shared" si="735"/>
        <v>\\\0</v>
      </c>
      <c r="K358" s="17" t="str">
        <f t="shared" si="736"/>
        <v>\\\0</v>
      </c>
      <c r="L358" s="17" t="str">
        <f t="shared" si="737"/>
        <v>\\\0</v>
      </c>
      <c r="M358" s="17" t="str">
        <f t="shared" si="738"/>
        <v>\\\0</v>
      </c>
      <c r="N358" s="17" t="str">
        <f t="shared" si="739"/>
        <v>\\\0</v>
      </c>
      <c r="O358" s="17" t="str">
        <f t="shared" si="740"/>
        <v>\\\0</v>
      </c>
      <c r="P358" s="17" t="str">
        <f t="shared" si="741"/>
        <v>\\\0</v>
      </c>
      <c r="R358" s="17" t="str">
        <f t="shared" si="742"/>
        <v>\\</v>
      </c>
      <c r="S358" s="38"/>
      <c r="T358" s="39"/>
      <c r="U358" s="31"/>
      <c r="V358" s="32"/>
      <c r="W358" s="36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35"/>
      <c r="DS358" s="287"/>
      <c r="DT358" s="36"/>
      <c r="DU358" s="37"/>
      <c r="DV358" s="28">
        <f>IF(AND($S358='자료입력 및 결과표시'!$B$6,COUNTIF($W358:$DR358,'자료입력 및 결과표시'!$C$6)&gt;=1),IF(OR('자료입력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DW358" s="28">
        <f>IF(AND($S358='자료입력 및 결과표시'!$B$7,COUNTIF($W358:$DR358,'자료입력 및 결과표시'!$C$7)&gt;=1),IF(OR('자료입력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DX358" s="28">
        <f>IF(AND($S358='자료입력 및 결과표시'!$B$8,COUNTIF($W358:$DR358,'자료입력 및 결과표시'!$C$8)&gt;=1),IF(OR('자료입력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DY358" s="28">
        <f>IF(AND($S358='자료입력 및 결과표시'!$B$9,COUNTIF($W358:$DR358,'자료입력 및 결과표시'!$C$9)&gt;=1),IF(OR('자료입력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DZ358" s="28">
        <f>IF(AND($S358='자료입력 및 결과표시'!$B$10,COUNTIF($W358:$DR358,'자료입력 및 결과표시'!$C$10)&gt;=1),IF(OR('자료입력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A358" s="28">
        <f>IF(AND($S358='자료입력 및 결과표시'!$B$11,COUNTIF($W358:$DR358,'자료입력 및 결과표시'!$C$11)&gt;=1),IF(OR('자료입력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B358" s="28">
        <f>IF(AND($S358='자료입력 및 결과표시'!$B$12,COUNTIF($W358:$DR358,'자료입력 및 결과표시'!$C$12)&gt;=1),IF(OR('자료입력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C358" s="28">
        <f>IF(AND($S358='자료입력 및 결과표시'!$B$13,COUNTIF($W358:$DR358,'자료입력 및 결과표시'!$C$13)&gt;=1),IF(OR('자료입력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D358" s="28">
        <f>IF(AND($S358='자료입력 및 결과표시'!$B$14,COUNTIF($W358:$DR358,'자료입력 및 결과표시'!$C$14)&gt;=1),IF(OR('자료입력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E358" s="28">
        <f>IF(AND($S358='자료입력 및 결과표시'!$B$15,COUNTIF($W358:$DR358,'자료입력 및 결과표시'!$C$15)&gt;=1),IF(OR('자료입력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F358" s="28">
        <f>IF(AND($S358='자료입력 및 결과표시'!$B$16,COUNTIF($W358:$DR358,'자료입력 및 결과표시'!$C$16)&gt;=1),IF(OR('자료입력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G358" s="28">
        <f>IF(AND($S358='자료입력 및 결과표시'!$B$17,COUNTIF($W358:$DR358,'자료입력 및 결과표시'!$C$17)&gt;=1),IF(OR('자료입력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H358" s="28">
        <f>IF(AND($S358='자료입력 및 결과표시'!$B$18,COUNTIF($W358:$DR358,'자료입력 및 결과표시'!$C$18)&gt;=1),IF(OR('자료입력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I358" s="28">
        <f>IF(AND($S358='자료입력 및 결과표시'!$B$19,COUNTIF($W358:$DR358,'자료입력 및 결과표시'!$C$19)&gt;=1),IF(OR('자료입력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J358" s="28">
        <f>IF(AND($S358='자료입력 및 결과표시'!$B$20,COUNTIF($W358:$DR358,'자료입력 및 결과표시'!$C$20)&gt;=1),IF(OR('자료입력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K358" s="28">
        <f>IF(AND($S358='자료입력 및 결과표시'!$B$21,COUNTIF($W358:$DR358,'자료입력 및 결과표시'!$C$21)&gt;=1),IF(OR('자료입력 및 결과표시'!$B$4+90&gt;=$V358,'자료입력 및 결과표시'!$B$4&lt;$U358),0,IF($V358-'자료입력 및 결과표시'!$B$4-90&gt;='자료입력 및 결과표시'!$E$4,'자료입력 및 결과표시'!$E$4,$V358-'자료입력 및 결과표시'!$B$4-90)),0)</f>
        <v>0</v>
      </c>
      <c r="EL358" s="17">
        <f>IF(AND(S358='자료입력 및 결과표시'!$B$6,COUNTIF('업무중복도(데이터 입력)'!$W358:$DR358,'자료입력 및 결과표시'!$C$6)&gt;=1),1,0)</f>
        <v>0</v>
      </c>
      <c r="EM358" s="17">
        <f>IF(AND(S358='자료입력 및 결과표시'!$B$7,COUNTIF('업무중복도(데이터 입력)'!$W358:$DR358,'자료입력 및 결과표시'!$C$7)&gt;=1),2,0)</f>
        <v>0</v>
      </c>
      <c r="EN358" s="17">
        <f>IF(AND(S358='자료입력 및 결과표시'!$B$8,COUNTIF('업무중복도(데이터 입력)'!$W358:$DR358,'자료입력 및 결과표시'!$C$8)&gt;=1),3,0)</f>
        <v>0</v>
      </c>
      <c r="EO358" s="17">
        <f>IF(AND(S358='자료입력 및 결과표시'!$B$9,COUNTIF('업무중복도(데이터 입력)'!$W358:$DR358,'자료입력 및 결과표시'!$C$9)&gt;=1),4,0)</f>
        <v>0</v>
      </c>
      <c r="EP358" s="17">
        <f>IF(AND(S358='자료입력 및 결과표시'!$B$10,COUNTIF('업무중복도(데이터 입력)'!$W358:$DR358,'자료입력 및 결과표시'!$C$10)&gt;=1),5,0)</f>
        <v>0</v>
      </c>
      <c r="EQ358" s="17">
        <f>IF(AND(S358='자료입력 및 결과표시'!$B$11,COUNTIF('업무중복도(데이터 입력)'!$W358:$DR358,'자료입력 및 결과표시'!$C$11)&gt;=1),6,0)</f>
        <v>0</v>
      </c>
      <c r="ER358" s="17">
        <f>IF(AND(S358='자료입력 및 결과표시'!$B$12,COUNTIF('업무중복도(데이터 입력)'!$W358:$DR358,'자료입력 및 결과표시'!$C$12)&gt;=1),7,0)</f>
        <v>0</v>
      </c>
      <c r="ES358" s="17">
        <f>IF(AND(S358='자료입력 및 결과표시'!$B$13,COUNTIF('업무중복도(데이터 입력)'!$W358:$DR358,'자료입력 및 결과표시'!$C$13)&gt;=1),8,0)</f>
        <v>0</v>
      </c>
      <c r="ET358" s="17">
        <f>IF(AND(S358='자료입력 및 결과표시'!$B$14,COUNTIF('업무중복도(데이터 입력)'!$W358:$DR358,'자료입력 및 결과표시'!$C$14)&gt;=1),9,0)</f>
        <v>0</v>
      </c>
      <c r="EU358" s="17">
        <f>IF(AND(S358='자료입력 및 결과표시'!$B$15,COUNTIF('업무중복도(데이터 입력)'!$W358:$DR358,'자료입력 및 결과표시'!$C$15)&gt;=1),10,0)</f>
        <v>0</v>
      </c>
      <c r="EV358" s="17">
        <f>IF(AND(S358='자료입력 및 결과표시'!$B$16,COUNTIF('업무중복도(데이터 입력)'!$W358:$DR358,'자료입력 및 결과표시'!$C$16)&gt;=1),11,0)</f>
        <v>0</v>
      </c>
      <c r="EW358" s="17">
        <f>IF(AND(S358='자료입력 및 결과표시'!$B$17,COUNTIF('업무중복도(데이터 입력)'!$W358:$DR358,'자료입력 및 결과표시'!$C$17)&gt;=1),12,0)</f>
        <v>0</v>
      </c>
      <c r="EX358" s="17">
        <f>IF(AND(S358='자료입력 및 결과표시'!$B$18,COUNTIF('업무중복도(데이터 입력)'!$W358:$DR358,'자료입력 및 결과표시'!$C$18)&gt;=1),13,0)</f>
        <v>0</v>
      </c>
      <c r="EY358" s="17">
        <f>IF(AND(S358='자료입력 및 결과표시'!$B$19,COUNTIF('업무중복도(데이터 입력)'!$W358:$DR358,'자료입력 및 결과표시'!$C$19)&gt;=1),14,0)</f>
        <v>0</v>
      </c>
      <c r="EZ358" s="17">
        <f>IF(AND(S358='자료입력 및 결과표시'!$B$20,COUNTIF('업무중복도(데이터 입력)'!$W358:$DR358,'자료입력 및 결과표시'!$C$20)&gt;=1),15,0)</f>
        <v>0</v>
      </c>
      <c r="FA358" s="17">
        <f>IF(AND(S358='자료입력 및 결과표시'!$B$21,COUNTIF('업무중복도(데이터 입력)'!$W358:$DR358,'자료입력 및 결과표시'!$C$21)&gt;=1),16,0)</f>
        <v>0</v>
      </c>
      <c r="FK358" s="17">
        <f t="shared" si="743"/>
        <v>0</v>
      </c>
      <c r="FO358"/>
    </row>
    <row r="359" spans="1:171">
      <c r="A359" s="17" t="str">
        <f t="shared" si="726"/>
        <v>\\\0</v>
      </c>
      <c r="B359" s="17" t="str">
        <f t="shared" si="727"/>
        <v>\\\0</v>
      </c>
      <c r="C359" s="17" t="str">
        <f t="shared" si="728"/>
        <v>\\\0</v>
      </c>
      <c r="D359" s="17" t="str">
        <f t="shared" si="729"/>
        <v>\\\0</v>
      </c>
      <c r="E359" s="17" t="str">
        <f t="shared" si="730"/>
        <v>\\\0</v>
      </c>
      <c r="F359" s="17" t="str">
        <f t="shared" si="731"/>
        <v>\\\0</v>
      </c>
      <c r="G359" s="17" t="str">
        <f t="shared" si="732"/>
        <v>\\\0</v>
      </c>
      <c r="H359" s="17" t="str">
        <f t="shared" si="733"/>
        <v>\\\0</v>
      </c>
      <c r="I359" s="17" t="str">
        <f t="shared" si="734"/>
        <v>\\\0</v>
      </c>
      <c r="J359" s="17" t="str">
        <f t="shared" si="735"/>
        <v>\\\0</v>
      </c>
      <c r="K359" s="17" t="str">
        <f t="shared" si="736"/>
        <v>\\\0</v>
      </c>
      <c r="L359" s="17" t="str">
        <f t="shared" si="737"/>
        <v>\\\0</v>
      </c>
      <c r="M359" s="17" t="str">
        <f t="shared" si="738"/>
        <v>\\\0</v>
      </c>
      <c r="N359" s="17" t="str">
        <f t="shared" si="739"/>
        <v>\\\0</v>
      </c>
      <c r="O359" s="17" t="str">
        <f t="shared" si="740"/>
        <v>\\\0</v>
      </c>
      <c r="P359" s="17" t="str">
        <f t="shared" si="741"/>
        <v>\\\0</v>
      </c>
      <c r="R359" s="17" t="str">
        <f t="shared" si="742"/>
        <v>\\</v>
      </c>
      <c r="S359" s="38"/>
      <c r="T359" s="39"/>
      <c r="U359" s="31"/>
      <c r="V359" s="32"/>
      <c r="W359" s="36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35"/>
      <c r="DS359" s="287"/>
      <c r="DT359" s="36"/>
      <c r="DU359" s="37"/>
      <c r="DV359" s="28">
        <f>IF(AND($S359='자료입력 및 결과표시'!$B$6,COUNTIF($W359:$DR359,'자료입력 및 결과표시'!$C$6)&gt;=1),IF(OR('자료입력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DW359" s="28">
        <f>IF(AND($S359='자료입력 및 결과표시'!$B$7,COUNTIF($W359:$DR359,'자료입력 및 결과표시'!$C$7)&gt;=1),IF(OR('자료입력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DX359" s="28">
        <f>IF(AND($S359='자료입력 및 결과표시'!$B$8,COUNTIF($W359:$DR359,'자료입력 및 결과표시'!$C$8)&gt;=1),IF(OR('자료입력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DY359" s="28">
        <f>IF(AND($S359='자료입력 및 결과표시'!$B$9,COUNTIF($W359:$DR359,'자료입력 및 결과표시'!$C$9)&gt;=1),IF(OR('자료입력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DZ359" s="28">
        <f>IF(AND($S359='자료입력 및 결과표시'!$B$10,COUNTIF($W359:$DR359,'자료입력 및 결과표시'!$C$10)&gt;=1),IF(OR('자료입력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A359" s="28">
        <f>IF(AND($S359='자료입력 및 결과표시'!$B$11,COUNTIF($W359:$DR359,'자료입력 및 결과표시'!$C$11)&gt;=1),IF(OR('자료입력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B359" s="28">
        <f>IF(AND($S359='자료입력 및 결과표시'!$B$12,COUNTIF($W359:$DR359,'자료입력 및 결과표시'!$C$12)&gt;=1),IF(OR('자료입력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C359" s="28">
        <f>IF(AND($S359='자료입력 및 결과표시'!$B$13,COUNTIF($W359:$DR359,'자료입력 및 결과표시'!$C$13)&gt;=1),IF(OR('자료입력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D359" s="28">
        <f>IF(AND($S359='자료입력 및 결과표시'!$B$14,COUNTIF($W359:$DR359,'자료입력 및 결과표시'!$C$14)&gt;=1),IF(OR('자료입력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E359" s="28">
        <f>IF(AND($S359='자료입력 및 결과표시'!$B$15,COUNTIF($W359:$DR359,'자료입력 및 결과표시'!$C$15)&gt;=1),IF(OR('자료입력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F359" s="28">
        <f>IF(AND($S359='자료입력 및 결과표시'!$B$16,COUNTIF($W359:$DR359,'자료입력 및 결과표시'!$C$16)&gt;=1),IF(OR('자료입력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G359" s="28">
        <f>IF(AND($S359='자료입력 및 결과표시'!$B$17,COUNTIF($W359:$DR359,'자료입력 및 결과표시'!$C$17)&gt;=1),IF(OR('자료입력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H359" s="28">
        <f>IF(AND($S359='자료입력 및 결과표시'!$B$18,COUNTIF($W359:$DR359,'자료입력 및 결과표시'!$C$18)&gt;=1),IF(OR('자료입력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I359" s="28">
        <f>IF(AND($S359='자료입력 및 결과표시'!$B$19,COUNTIF($W359:$DR359,'자료입력 및 결과표시'!$C$19)&gt;=1),IF(OR('자료입력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J359" s="28">
        <f>IF(AND($S359='자료입력 및 결과표시'!$B$20,COUNTIF($W359:$DR359,'자료입력 및 결과표시'!$C$20)&gt;=1),IF(OR('자료입력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K359" s="28">
        <f>IF(AND($S359='자료입력 및 결과표시'!$B$21,COUNTIF($W359:$DR359,'자료입력 및 결과표시'!$C$21)&gt;=1),IF(OR('자료입력 및 결과표시'!$B$4+90&gt;=$V359,'자료입력 및 결과표시'!$B$4&lt;$U359),0,IF($V359-'자료입력 및 결과표시'!$B$4-90&gt;='자료입력 및 결과표시'!$E$4,'자료입력 및 결과표시'!$E$4,$V359-'자료입력 및 결과표시'!$B$4-90)),0)</f>
        <v>0</v>
      </c>
      <c r="EL359" s="17">
        <f>IF(AND(S359='자료입력 및 결과표시'!$B$6,COUNTIF('업무중복도(데이터 입력)'!$W359:$DR359,'자료입력 및 결과표시'!$C$6)&gt;=1),1,0)</f>
        <v>0</v>
      </c>
      <c r="EM359" s="17">
        <f>IF(AND(S359='자료입력 및 결과표시'!$B$7,COUNTIF('업무중복도(데이터 입력)'!$W359:$DR359,'자료입력 및 결과표시'!$C$7)&gt;=1),2,0)</f>
        <v>0</v>
      </c>
      <c r="EN359" s="17">
        <f>IF(AND(S359='자료입력 및 결과표시'!$B$8,COUNTIF('업무중복도(데이터 입력)'!$W359:$DR359,'자료입력 및 결과표시'!$C$8)&gt;=1),3,0)</f>
        <v>0</v>
      </c>
      <c r="EO359" s="17">
        <f>IF(AND(S359='자료입력 및 결과표시'!$B$9,COUNTIF('업무중복도(데이터 입력)'!$W359:$DR359,'자료입력 및 결과표시'!$C$9)&gt;=1),4,0)</f>
        <v>0</v>
      </c>
      <c r="EP359" s="17">
        <f>IF(AND(S359='자료입력 및 결과표시'!$B$10,COUNTIF('업무중복도(데이터 입력)'!$W359:$DR359,'자료입력 및 결과표시'!$C$10)&gt;=1),5,0)</f>
        <v>0</v>
      </c>
      <c r="EQ359" s="17">
        <f>IF(AND(S359='자료입력 및 결과표시'!$B$11,COUNTIF('업무중복도(데이터 입력)'!$W359:$DR359,'자료입력 및 결과표시'!$C$11)&gt;=1),6,0)</f>
        <v>0</v>
      </c>
      <c r="ER359" s="17">
        <f>IF(AND(S359='자료입력 및 결과표시'!$B$12,COUNTIF('업무중복도(데이터 입력)'!$W359:$DR359,'자료입력 및 결과표시'!$C$12)&gt;=1),7,0)</f>
        <v>0</v>
      </c>
      <c r="ES359" s="17">
        <f>IF(AND(S359='자료입력 및 결과표시'!$B$13,COUNTIF('업무중복도(데이터 입력)'!$W359:$DR359,'자료입력 및 결과표시'!$C$13)&gt;=1),8,0)</f>
        <v>0</v>
      </c>
      <c r="ET359" s="17">
        <f>IF(AND(S359='자료입력 및 결과표시'!$B$14,COUNTIF('업무중복도(데이터 입력)'!$W359:$DR359,'자료입력 및 결과표시'!$C$14)&gt;=1),9,0)</f>
        <v>0</v>
      </c>
      <c r="EU359" s="17">
        <f>IF(AND(S359='자료입력 및 결과표시'!$B$15,COUNTIF('업무중복도(데이터 입력)'!$W359:$DR359,'자료입력 및 결과표시'!$C$15)&gt;=1),10,0)</f>
        <v>0</v>
      </c>
      <c r="EV359" s="17">
        <f>IF(AND(S359='자료입력 및 결과표시'!$B$16,COUNTIF('업무중복도(데이터 입력)'!$W359:$DR359,'자료입력 및 결과표시'!$C$16)&gt;=1),11,0)</f>
        <v>0</v>
      </c>
      <c r="EW359" s="17">
        <f>IF(AND(S359='자료입력 및 결과표시'!$B$17,COUNTIF('업무중복도(데이터 입력)'!$W359:$DR359,'자료입력 및 결과표시'!$C$17)&gt;=1),12,0)</f>
        <v>0</v>
      </c>
      <c r="EX359" s="17">
        <f>IF(AND(S359='자료입력 및 결과표시'!$B$18,COUNTIF('업무중복도(데이터 입력)'!$W359:$DR359,'자료입력 및 결과표시'!$C$18)&gt;=1),13,0)</f>
        <v>0</v>
      </c>
      <c r="EY359" s="17">
        <f>IF(AND(S359='자료입력 및 결과표시'!$B$19,COUNTIF('업무중복도(데이터 입력)'!$W359:$DR359,'자료입력 및 결과표시'!$C$19)&gt;=1),14,0)</f>
        <v>0</v>
      </c>
      <c r="EZ359" s="17">
        <f>IF(AND(S359='자료입력 및 결과표시'!$B$20,COUNTIF('업무중복도(데이터 입력)'!$W359:$DR359,'자료입력 및 결과표시'!$C$20)&gt;=1),15,0)</f>
        <v>0</v>
      </c>
      <c r="FA359" s="17">
        <f>IF(AND(S359='자료입력 및 결과표시'!$B$21,COUNTIF('업무중복도(데이터 입력)'!$W359:$DR359,'자료입력 및 결과표시'!$C$21)&gt;=1),16,0)</f>
        <v>0</v>
      </c>
      <c r="FK359" s="17">
        <f t="shared" si="743"/>
        <v>0</v>
      </c>
      <c r="FO359"/>
    </row>
    <row r="360" spans="1:171">
      <c r="A360" s="17" t="str">
        <f t="shared" si="726"/>
        <v>\\\0</v>
      </c>
      <c r="B360" s="17" t="str">
        <f t="shared" si="727"/>
        <v>\\\0</v>
      </c>
      <c r="C360" s="17" t="str">
        <f t="shared" si="728"/>
        <v>\\\0</v>
      </c>
      <c r="D360" s="17" t="str">
        <f t="shared" si="729"/>
        <v>\\\0</v>
      </c>
      <c r="E360" s="17" t="str">
        <f t="shared" si="730"/>
        <v>\\\0</v>
      </c>
      <c r="F360" s="17" t="str">
        <f t="shared" si="731"/>
        <v>\\\0</v>
      </c>
      <c r="G360" s="17" t="str">
        <f t="shared" si="732"/>
        <v>\\\0</v>
      </c>
      <c r="H360" s="17" t="str">
        <f t="shared" si="733"/>
        <v>\\\0</v>
      </c>
      <c r="I360" s="17" t="str">
        <f t="shared" si="734"/>
        <v>\\\0</v>
      </c>
      <c r="J360" s="17" t="str">
        <f t="shared" si="735"/>
        <v>\\\0</v>
      </c>
      <c r="K360" s="17" t="str">
        <f t="shared" si="736"/>
        <v>\\\0</v>
      </c>
      <c r="L360" s="17" t="str">
        <f t="shared" si="737"/>
        <v>\\\0</v>
      </c>
      <c r="M360" s="17" t="str">
        <f t="shared" si="738"/>
        <v>\\\0</v>
      </c>
      <c r="N360" s="17" t="str">
        <f t="shared" si="739"/>
        <v>\\\0</v>
      </c>
      <c r="O360" s="17" t="str">
        <f t="shared" si="740"/>
        <v>\\\0</v>
      </c>
      <c r="P360" s="17" t="str">
        <f t="shared" si="741"/>
        <v>\\\0</v>
      </c>
      <c r="R360" s="17" t="str">
        <f t="shared" si="742"/>
        <v>\\</v>
      </c>
      <c r="S360" s="38"/>
      <c r="T360" s="39"/>
      <c r="U360" s="31"/>
      <c r="V360" s="32"/>
      <c r="W360" s="36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35"/>
      <c r="DS360" s="287"/>
      <c r="DT360" s="36"/>
      <c r="DU360" s="37"/>
      <c r="DV360" s="28">
        <f>IF(AND($S360='자료입력 및 결과표시'!$B$6,COUNTIF($W360:$DR360,'자료입력 및 결과표시'!$C$6)&gt;=1),IF(OR('자료입력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DW360" s="28">
        <f>IF(AND($S360='자료입력 및 결과표시'!$B$7,COUNTIF($W360:$DR360,'자료입력 및 결과표시'!$C$7)&gt;=1),IF(OR('자료입력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DX360" s="28">
        <f>IF(AND($S360='자료입력 및 결과표시'!$B$8,COUNTIF($W360:$DR360,'자료입력 및 결과표시'!$C$8)&gt;=1),IF(OR('자료입력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DY360" s="28">
        <f>IF(AND($S360='자료입력 및 결과표시'!$B$9,COUNTIF($W360:$DR360,'자료입력 및 결과표시'!$C$9)&gt;=1),IF(OR('자료입력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DZ360" s="28">
        <f>IF(AND($S360='자료입력 및 결과표시'!$B$10,COUNTIF($W360:$DR360,'자료입력 및 결과표시'!$C$10)&gt;=1),IF(OR('자료입력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A360" s="28">
        <f>IF(AND($S360='자료입력 및 결과표시'!$B$11,COUNTIF($W360:$DR360,'자료입력 및 결과표시'!$C$11)&gt;=1),IF(OR('자료입력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B360" s="28">
        <f>IF(AND($S360='자료입력 및 결과표시'!$B$12,COUNTIF($W360:$DR360,'자료입력 및 결과표시'!$C$12)&gt;=1),IF(OR('자료입력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C360" s="28">
        <f>IF(AND($S360='자료입력 및 결과표시'!$B$13,COUNTIF($W360:$DR360,'자료입력 및 결과표시'!$C$13)&gt;=1),IF(OR('자료입력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D360" s="28">
        <f>IF(AND($S360='자료입력 및 결과표시'!$B$14,COUNTIF($W360:$DR360,'자료입력 및 결과표시'!$C$14)&gt;=1),IF(OR('자료입력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E360" s="28">
        <f>IF(AND($S360='자료입력 및 결과표시'!$B$15,COUNTIF($W360:$DR360,'자료입력 및 결과표시'!$C$15)&gt;=1),IF(OR('자료입력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F360" s="28">
        <f>IF(AND($S360='자료입력 및 결과표시'!$B$16,COUNTIF($W360:$DR360,'자료입력 및 결과표시'!$C$16)&gt;=1),IF(OR('자료입력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G360" s="28">
        <f>IF(AND($S360='자료입력 및 결과표시'!$B$17,COUNTIF($W360:$DR360,'자료입력 및 결과표시'!$C$17)&gt;=1),IF(OR('자료입력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H360" s="28">
        <f>IF(AND($S360='자료입력 및 결과표시'!$B$18,COUNTIF($W360:$DR360,'자료입력 및 결과표시'!$C$18)&gt;=1),IF(OR('자료입력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I360" s="28">
        <f>IF(AND($S360='자료입력 및 결과표시'!$B$19,COUNTIF($W360:$DR360,'자료입력 및 결과표시'!$C$19)&gt;=1),IF(OR('자료입력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J360" s="28">
        <f>IF(AND($S360='자료입력 및 결과표시'!$B$20,COUNTIF($W360:$DR360,'자료입력 및 결과표시'!$C$20)&gt;=1),IF(OR('자료입력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K360" s="28">
        <f>IF(AND($S360='자료입력 및 결과표시'!$B$21,COUNTIF($W360:$DR360,'자료입력 및 결과표시'!$C$21)&gt;=1),IF(OR('자료입력 및 결과표시'!$B$4+90&gt;=$V360,'자료입력 및 결과표시'!$B$4&lt;$U360),0,IF($V360-'자료입력 및 결과표시'!$B$4-90&gt;='자료입력 및 결과표시'!$E$4,'자료입력 및 결과표시'!$E$4,$V360-'자료입력 및 결과표시'!$B$4-90)),0)</f>
        <v>0</v>
      </c>
      <c r="EL360" s="17">
        <f>IF(AND(S360='자료입력 및 결과표시'!$B$6,COUNTIF('업무중복도(데이터 입력)'!$W360:$DR360,'자료입력 및 결과표시'!$C$6)&gt;=1),1,0)</f>
        <v>0</v>
      </c>
      <c r="EM360" s="17">
        <f>IF(AND(S360='자료입력 및 결과표시'!$B$7,COUNTIF('업무중복도(데이터 입력)'!$W360:$DR360,'자료입력 및 결과표시'!$C$7)&gt;=1),2,0)</f>
        <v>0</v>
      </c>
      <c r="EN360" s="17">
        <f>IF(AND(S360='자료입력 및 결과표시'!$B$8,COUNTIF('업무중복도(데이터 입력)'!$W360:$DR360,'자료입력 및 결과표시'!$C$8)&gt;=1),3,0)</f>
        <v>0</v>
      </c>
      <c r="EO360" s="17">
        <f>IF(AND(S360='자료입력 및 결과표시'!$B$9,COUNTIF('업무중복도(데이터 입력)'!$W360:$DR360,'자료입력 및 결과표시'!$C$9)&gt;=1),4,0)</f>
        <v>0</v>
      </c>
      <c r="EP360" s="17">
        <f>IF(AND(S360='자료입력 및 결과표시'!$B$10,COUNTIF('업무중복도(데이터 입력)'!$W360:$DR360,'자료입력 및 결과표시'!$C$10)&gt;=1),5,0)</f>
        <v>0</v>
      </c>
      <c r="EQ360" s="17">
        <f>IF(AND(S360='자료입력 및 결과표시'!$B$11,COUNTIF('업무중복도(데이터 입력)'!$W360:$DR360,'자료입력 및 결과표시'!$C$11)&gt;=1),6,0)</f>
        <v>0</v>
      </c>
      <c r="ER360" s="17">
        <f>IF(AND(S360='자료입력 및 결과표시'!$B$12,COUNTIF('업무중복도(데이터 입력)'!$W360:$DR360,'자료입력 및 결과표시'!$C$12)&gt;=1),7,0)</f>
        <v>0</v>
      </c>
      <c r="ES360" s="17">
        <f>IF(AND(S360='자료입력 및 결과표시'!$B$13,COUNTIF('업무중복도(데이터 입력)'!$W360:$DR360,'자료입력 및 결과표시'!$C$13)&gt;=1),8,0)</f>
        <v>0</v>
      </c>
      <c r="ET360" s="17">
        <f>IF(AND(S360='자료입력 및 결과표시'!$B$14,COUNTIF('업무중복도(데이터 입력)'!$W360:$DR360,'자료입력 및 결과표시'!$C$14)&gt;=1),9,0)</f>
        <v>0</v>
      </c>
      <c r="EU360" s="17">
        <f>IF(AND(S360='자료입력 및 결과표시'!$B$15,COUNTIF('업무중복도(데이터 입력)'!$W360:$DR360,'자료입력 및 결과표시'!$C$15)&gt;=1),10,0)</f>
        <v>0</v>
      </c>
      <c r="EV360" s="17">
        <f>IF(AND(S360='자료입력 및 결과표시'!$B$16,COUNTIF('업무중복도(데이터 입력)'!$W360:$DR360,'자료입력 및 결과표시'!$C$16)&gt;=1),11,0)</f>
        <v>0</v>
      </c>
      <c r="EW360" s="17">
        <f>IF(AND(S360='자료입력 및 결과표시'!$B$17,COUNTIF('업무중복도(데이터 입력)'!$W360:$DR360,'자료입력 및 결과표시'!$C$17)&gt;=1),12,0)</f>
        <v>0</v>
      </c>
      <c r="EX360" s="17">
        <f>IF(AND(S360='자료입력 및 결과표시'!$B$18,COUNTIF('업무중복도(데이터 입력)'!$W360:$DR360,'자료입력 및 결과표시'!$C$18)&gt;=1),13,0)</f>
        <v>0</v>
      </c>
      <c r="EY360" s="17">
        <f>IF(AND(S360='자료입력 및 결과표시'!$B$19,COUNTIF('업무중복도(데이터 입력)'!$W360:$DR360,'자료입력 및 결과표시'!$C$19)&gt;=1),14,0)</f>
        <v>0</v>
      </c>
      <c r="EZ360" s="17">
        <f>IF(AND(S360='자료입력 및 결과표시'!$B$20,COUNTIF('업무중복도(데이터 입력)'!$W360:$DR360,'자료입력 및 결과표시'!$C$20)&gt;=1),15,0)</f>
        <v>0</v>
      </c>
      <c r="FA360" s="17">
        <f>IF(AND(S360='자료입력 및 결과표시'!$B$21,COUNTIF('업무중복도(데이터 입력)'!$W360:$DR360,'자료입력 및 결과표시'!$C$21)&gt;=1),16,0)</f>
        <v>0</v>
      </c>
      <c r="FK360" s="17">
        <f t="shared" si="743"/>
        <v>0</v>
      </c>
      <c r="FO360"/>
    </row>
    <row r="361" spans="1:171">
      <c r="A361" s="17" t="str">
        <f t="shared" si="726"/>
        <v>\\\0</v>
      </c>
      <c r="B361" s="17" t="str">
        <f t="shared" si="727"/>
        <v>\\\0</v>
      </c>
      <c r="C361" s="17" t="str">
        <f t="shared" si="728"/>
        <v>\\\0</v>
      </c>
      <c r="D361" s="17" t="str">
        <f t="shared" si="729"/>
        <v>\\\0</v>
      </c>
      <c r="E361" s="17" t="str">
        <f t="shared" si="730"/>
        <v>\\\0</v>
      </c>
      <c r="F361" s="17" t="str">
        <f t="shared" si="731"/>
        <v>\\\0</v>
      </c>
      <c r="G361" s="17" t="str">
        <f t="shared" si="732"/>
        <v>\\\0</v>
      </c>
      <c r="H361" s="17" t="str">
        <f t="shared" si="733"/>
        <v>\\\0</v>
      </c>
      <c r="I361" s="17" t="str">
        <f t="shared" si="734"/>
        <v>\\\0</v>
      </c>
      <c r="J361" s="17" t="str">
        <f t="shared" si="735"/>
        <v>\\\0</v>
      </c>
      <c r="K361" s="17" t="str">
        <f t="shared" si="736"/>
        <v>\\\0</v>
      </c>
      <c r="L361" s="17" t="str">
        <f t="shared" si="737"/>
        <v>\\\0</v>
      </c>
      <c r="M361" s="17" t="str">
        <f t="shared" si="738"/>
        <v>\\\0</v>
      </c>
      <c r="N361" s="17" t="str">
        <f t="shared" si="739"/>
        <v>\\\0</v>
      </c>
      <c r="O361" s="17" t="str">
        <f t="shared" si="740"/>
        <v>\\\0</v>
      </c>
      <c r="P361" s="17" t="str">
        <f t="shared" si="741"/>
        <v>\\\0</v>
      </c>
      <c r="R361" s="17" t="str">
        <f t="shared" si="742"/>
        <v>\\</v>
      </c>
      <c r="S361" s="38"/>
      <c r="T361" s="39"/>
      <c r="U361" s="31"/>
      <c r="V361" s="32"/>
      <c r="W361" s="36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35"/>
      <c r="DS361" s="287"/>
      <c r="DT361" s="36"/>
      <c r="DU361" s="37"/>
      <c r="DV361" s="28">
        <f>IF(AND($S361='자료입력 및 결과표시'!$B$6,COUNTIF($W361:$DR361,'자료입력 및 결과표시'!$C$6)&gt;=1),IF(OR('자료입력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DW361" s="28">
        <f>IF(AND($S361='자료입력 및 결과표시'!$B$7,COUNTIF($W361:$DR361,'자료입력 및 결과표시'!$C$7)&gt;=1),IF(OR('자료입력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DX361" s="28">
        <f>IF(AND($S361='자료입력 및 결과표시'!$B$8,COUNTIF($W361:$DR361,'자료입력 및 결과표시'!$C$8)&gt;=1),IF(OR('자료입력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DY361" s="28">
        <f>IF(AND($S361='자료입력 및 결과표시'!$B$9,COUNTIF($W361:$DR361,'자료입력 및 결과표시'!$C$9)&gt;=1),IF(OR('자료입력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DZ361" s="28">
        <f>IF(AND($S361='자료입력 및 결과표시'!$B$10,COUNTIF($W361:$DR361,'자료입력 및 결과표시'!$C$10)&gt;=1),IF(OR('자료입력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A361" s="28">
        <f>IF(AND($S361='자료입력 및 결과표시'!$B$11,COUNTIF($W361:$DR361,'자료입력 및 결과표시'!$C$11)&gt;=1),IF(OR('자료입력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B361" s="28">
        <f>IF(AND($S361='자료입력 및 결과표시'!$B$12,COUNTIF($W361:$DR361,'자료입력 및 결과표시'!$C$12)&gt;=1),IF(OR('자료입력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C361" s="28">
        <f>IF(AND($S361='자료입력 및 결과표시'!$B$13,COUNTIF($W361:$DR361,'자료입력 및 결과표시'!$C$13)&gt;=1),IF(OR('자료입력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D361" s="28">
        <f>IF(AND($S361='자료입력 및 결과표시'!$B$14,COUNTIF($W361:$DR361,'자료입력 및 결과표시'!$C$14)&gt;=1),IF(OR('자료입력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E361" s="28">
        <f>IF(AND($S361='자료입력 및 결과표시'!$B$15,COUNTIF($W361:$DR361,'자료입력 및 결과표시'!$C$15)&gt;=1),IF(OR('자료입력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F361" s="28">
        <f>IF(AND($S361='자료입력 및 결과표시'!$B$16,COUNTIF($W361:$DR361,'자료입력 및 결과표시'!$C$16)&gt;=1),IF(OR('자료입력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G361" s="28">
        <f>IF(AND($S361='자료입력 및 결과표시'!$B$17,COUNTIF($W361:$DR361,'자료입력 및 결과표시'!$C$17)&gt;=1),IF(OR('자료입력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H361" s="28">
        <f>IF(AND($S361='자료입력 및 결과표시'!$B$18,COUNTIF($W361:$DR361,'자료입력 및 결과표시'!$C$18)&gt;=1),IF(OR('자료입력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I361" s="28">
        <f>IF(AND($S361='자료입력 및 결과표시'!$B$19,COUNTIF($W361:$DR361,'자료입력 및 결과표시'!$C$19)&gt;=1),IF(OR('자료입력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J361" s="28">
        <f>IF(AND($S361='자료입력 및 결과표시'!$B$20,COUNTIF($W361:$DR361,'자료입력 및 결과표시'!$C$20)&gt;=1),IF(OR('자료입력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K361" s="28">
        <f>IF(AND($S361='자료입력 및 결과표시'!$B$21,COUNTIF($W361:$DR361,'자료입력 및 결과표시'!$C$21)&gt;=1),IF(OR('자료입력 및 결과표시'!$B$4+90&gt;=$V361,'자료입력 및 결과표시'!$B$4&lt;$U361),0,IF($V361-'자료입력 및 결과표시'!$B$4-90&gt;='자료입력 및 결과표시'!$E$4,'자료입력 및 결과표시'!$E$4,$V361-'자료입력 및 결과표시'!$B$4-90)),0)</f>
        <v>0</v>
      </c>
      <c r="EL361" s="17">
        <f>IF(AND(S361='자료입력 및 결과표시'!$B$6,COUNTIF('업무중복도(데이터 입력)'!$W361:$DR361,'자료입력 및 결과표시'!$C$6)&gt;=1),1,0)</f>
        <v>0</v>
      </c>
      <c r="EM361" s="17">
        <f>IF(AND(S361='자료입력 및 결과표시'!$B$7,COUNTIF('업무중복도(데이터 입력)'!$W361:$DR361,'자료입력 및 결과표시'!$C$7)&gt;=1),2,0)</f>
        <v>0</v>
      </c>
      <c r="EN361" s="17">
        <f>IF(AND(S361='자료입력 및 결과표시'!$B$8,COUNTIF('업무중복도(데이터 입력)'!$W361:$DR361,'자료입력 및 결과표시'!$C$8)&gt;=1),3,0)</f>
        <v>0</v>
      </c>
      <c r="EO361" s="17">
        <f>IF(AND(S361='자료입력 및 결과표시'!$B$9,COUNTIF('업무중복도(데이터 입력)'!$W361:$DR361,'자료입력 및 결과표시'!$C$9)&gt;=1),4,0)</f>
        <v>0</v>
      </c>
      <c r="EP361" s="17">
        <f>IF(AND(S361='자료입력 및 결과표시'!$B$10,COUNTIF('업무중복도(데이터 입력)'!$W361:$DR361,'자료입력 및 결과표시'!$C$10)&gt;=1),5,0)</f>
        <v>0</v>
      </c>
      <c r="EQ361" s="17">
        <f>IF(AND(S361='자료입력 및 결과표시'!$B$11,COUNTIF('업무중복도(데이터 입력)'!$W361:$DR361,'자료입력 및 결과표시'!$C$11)&gt;=1),6,0)</f>
        <v>0</v>
      </c>
      <c r="ER361" s="17">
        <f>IF(AND(S361='자료입력 및 결과표시'!$B$12,COUNTIF('업무중복도(데이터 입력)'!$W361:$DR361,'자료입력 및 결과표시'!$C$12)&gt;=1),7,0)</f>
        <v>0</v>
      </c>
      <c r="ES361" s="17">
        <f>IF(AND(S361='자료입력 및 결과표시'!$B$13,COUNTIF('업무중복도(데이터 입력)'!$W361:$DR361,'자료입력 및 결과표시'!$C$13)&gt;=1),8,0)</f>
        <v>0</v>
      </c>
      <c r="ET361" s="17">
        <f>IF(AND(S361='자료입력 및 결과표시'!$B$14,COUNTIF('업무중복도(데이터 입력)'!$W361:$DR361,'자료입력 및 결과표시'!$C$14)&gt;=1),9,0)</f>
        <v>0</v>
      </c>
      <c r="EU361" s="17">
        <f>IF(AND(S361='자료입력 및 결과표시'!$B$15,COUNTIF('업무중복도(데이터 입력)'!$W361:$DR361,'자료입력 및 결과표시'!$C$15)&gt;=1),10,0)</f>
        <v>0</v>
      </c>
      <c r="EV361" s="17">
        <f>IF(AND(S361='자료입력 및 결과표시'!$B$16,COUNTIF('업무중복도(데이터 입력)'!$W361:$DR361,'자료입력 및 결과표시'!$C$16)&gt;=1),11,0)</f>
        <v>0</v>
      </c>
      <c r="EW361" s="17">
        <f>IF(AND(S361='자료입력 및 결과표시'!$B$17,COUNTIF('업무중복도(데이터 입력)'!$W361:$DR361,'자료입력 및 결과표시'!$C$17)&gt;=1),12,0)</f>
        <v>0</v>
      </c>
      <c r="EX361" s="17">
        <f>IF(AND(S361='자료입력 및 결과표시'!$B$18,COUNTIF('업무중복도(데이터 입력)'!$W361:$DR361,'자료입력 및 결과표시'!$C$18)&gt;=1),13,0)</f>
        <v>0</v>
      </c>
      <c r="EY361" s="17">
        <f>IF(AND(S361='자료입력 및 결과표시'!$B$19,COUNTIF('업무중복도(데이터 입력)'!$W361:$DR361,'자료입력 및 결과표시'!$C$19)&gt;=1),14,0)</f>
        <v>0</v>
      </c>
      <c r="EZ361" s="17">
        <f>IF(AND(S361='자료입력 및 결과표시'!$B$20,COUNTIF('업무중복도(데이터 입력)'!$W361:$DR361,'자료입력 및 결과표시'!$C$20)&gt;=1),15,0)</f>
        <v>0</v>
      </c>
      <c r="FA361" s="17">
        <f>IF(AND(S361='자료입력 및 결과표시'!$B$21,COUNTIF('업무중복도(데이터 입력)'!$W361:$DR361,'자료입력 및 결과표시'!$C$21)&gt;=1),16,0)</f>
        <v>0</v>
      </c>
      <c r="FK361" s="17">
        <f t="shared" si="743"/>
        <v>0</v>
      </c>
      <c r="FO361"/>
    </row>
    <row r="362" spans="1:171">
      <c r="A362" s="17" t="str">
        <f t="shared" si="726"/>
        <v>\\\0</v>
      </c>
      <c r="B362" s="17" t="str">
        <f t="shared" si="727"/>
        <v>\\\0</v>
      </c>
      <c r="C362" s="17" t="str">
        <f t="shared" si="728"/>
        <v>\\\0</v>
      </c>
      <c r="D362" s="17" t="str">
        <f t="shared" si="729"/>
        <v>\\\0</v>
      </c>
      <c r="E362" s="17" t="str">
        <f t="shared" si="730"/>
        <v>\\\0</v>
      </c>
      <c r="F362" s="17" t="str">
        <f t="shared" si="731"/>
        <v>\\\0</v>
      </c>
      <c r="G362" s="17" t="str">
        <f t="shared" si="732"/>
        <v>\\\0</v>
      </c>
      <c r="H362" s="17" t="str">
        <f t="shared" si="733"/>
        <v>\\\0</v>
      </c>
      <c r="I362" s="17" t="str">
        <f t="shared" si="734"/>
        <v>\\\0</v>
      </c>
      <c r="J362" s="17" t="str">
        <f t="shared" si="735"/>
        <v>\\\0</v>
      </c>
      <c r="K362" s="17" t="str">
        <f t="shared" si="736"/>
        <v>\\\0</v>
      </c>
      <c r="L362" s="17" t="str">
        <f t="shared" si="737"/>
        <v>\\\0</v>
      </c>
      <c r="M362" s="17" t="str">
        <f t="shared" si="738"/>
        <v>\\\0</v>
      </c>
      <c r="N362" s="17" t="str">
        <f t="shared" si="739"/>
        <v>\\\0</v>
      </c>
      <c r="O362" s="17" t="str">
        <f t="shared" si="740"/>
        <v>\\\0</v>
      </c>
      <c r="P362" s="17" t="str">
        <f t="shared" si="741"/>
        <v>\\\0</v>
      </c>
      <c r="R362" s="17" t="str">
        <f t="shared" si="742"/>
        <v>\\</v>
      </c>
      <c r="S362" s="38"/>
      <c r="T362" s="39"/>
      <c r="U362" s="31"/>
      <c r="V362" s="32"/>
      <c r="W362" s="36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35"/>
      <c r="DS362" s="287"/>
      <c r="DT362" s="36"/>
      <c r="DU362" s="37"/>
      <c r="DV362" s="28">
        <f>IF(AND($S362='자료입력 및 결과표시'!$B$6,COUNTIF($W362:$DR362,'자료입력 및 결과표시'!$C$6)&gt;=1),IF(OR('자료입력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DW362" s="28">
        <f>IF(AND($S362='자료입력 및 결과표시'!$B$7,COUNTIF($W362:$DR362,'자료입력 및 결과표시'!$C$7)&gt;=1),IF(OR('자료입력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DX362" s="28">
        <f>IF(AND($S362='자료입력 및 결과표시'!$B$8,COUNTIF($W362:$DR362,'자료입력 및 결과표시'!$C$8)&gt;=1),IF(OR('자료입력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DY362" s="28">
        <f>IF(AND($S362='자료입력 및 결과표시'!$B$9,COUNTIF($W362:$DR362,'자료입력 및 결과표시'!$C$9)&gt;=1),IF(OR('자료입력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DZ362" s="28">
        <f>IF(AND($S362='자료입력 및 결과표시'!$B$10,COUNTIF($W362:$DR362,'자료입력 및 결과표시'!$C$10)&gt;=1),IF(OR('자료입력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A362" s="28">
        <f>IF(AND($S362='자료입력 및 결과표시'!$B$11,COUNTIF($W362:$DR362,'자료입력 및 결과표시'!$C$11)&gt;=1),IF(OR('자료입력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B362" s="28">
        <f>IF(AND($S362='자료입력 및 결과표시'!$B$12,COUNTIF($W362:$DR362,'자료입력 및 결과표시'!$C$12)&gt;=1),IF(OR('자료입력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C362" s="28">
        <f>IF(AND($S362='자료입력 및 결과표시'!$B$13,COUNTIF($W362:$DR362,'자료입력 및 결과표시'!$C$13)&gt;=1),IF(OR('자료입력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D362" s="28">
        <f>IF(AND($S362='자료입력 및 결과표시'!$B$14,COUNTIF($W362:$DR362,'자료입력 및 결과표시'!$C$14)&gt;=1),IF(OR('자료입력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E362" s="28">
        <f>IF(AND($S362='자료입력 및 결과표시'!$B$15,COUNTIF($W362:$DR362,'자료입력 및 결과표시'!$C$15)&gt;=1),IF(OR('자료입력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F362" s="28">
        <f>IF(AND($S362='자료입력 및 결과표시'!$B$16,COUNTIF($W362:$DR362,'자료입력 및 결과표시'!$C$16)&gt;=1),IF(OR('자료입력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G362" s="28">
        <f>IF(AND($S362='자료입력 및 결과표시'!$B$17,COUNTIF($W362:$DR362,'자료입력 및 결과표시'!$C$17)&gt;=1),IF(OR('자료입력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H362" s="28">
        <f>IF(AND($S362='자료입력 및 결과표시'!$B$18,COUNTIF($W362:$DR362,'자료입력 및 결과표시'!$C$18)&gt;=1),IF(OR('자료입력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I362" s="28">
        <f>IF(AND($S362='자료입력 및 결과표시'!$B$19,COUNTIF($W362:$DR362,'자료입력 및 결과표시'!$C$19)&gt;=1),IF(OR('자료입력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J362" s="28">
        <f>IF(AND($S362='자료입력 및 결과표시'!$B$20,COUNTIF($W362:$DR362,'자료입력 및 결과표시'!$C$20)&gt;=1),IF(OR('자료입력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K362" s="28">
        <f>IF(AND($S362='자료입력 및 결과표시'!$B$21,COUNTIF($W362:$DR362,'자료입력 및 결과표시'!$C$21)&gt;=1),IF(OR('자료입력 및 결과표시'!$B$4+90&gt;=$V362,'자료입력 및 결과표시'!$B$4&lt;$U362),0,IF($V362-'자료입력 및 결과표시'!$B$4-90&gt;='자료입력 및 결과표시'!$E$4,'자료입력 및 결과표시'!$E$4,$V362-'자료입력 및 결과표시'!$B$4-90)),0)</f>
        <v>0</v>
      </c>
      <c r="EL362" s="17">
        <f>IF(AND(S362='자료입력 및 결과표시'!$B$6,COUNTIF('업무중복도(데이터 입력)'!$W362:$DR362,'자료입력 및 결과표시'!$C$6)&gt;=1),1,0)</f>
        <v>0</v>
      </c>
      <c r="EM362" s="17">
        <f>IF(AND(S362='자료입력 및 결과표시'!$B$7,COUNTIF('업무중복도(데이터 입력)'!$W362:$DR362,'자료입력 및 결과표시'!$C$7)&gt;=1),2,0)</f>
        <v>0</v>
      </c>
      <c r="EN362" s="17">
        <f>IF(AND(S362='자료입력 및 결과표시'!$B$8,COUNTIF('업무중복도(데이터 입력)'!$W362:$DR362,'자료입력 및 결과표시'!$C$8)&gt;=1),3,0)</f>
        <v>0</v>
      </c>
      <c r="EO362" s="17">
        <f>IF(AND(S362='자료입력 및 결과표시'!$B$9,COUNTIF('업무중복도(데이터 입력)'!$W362:$DR362,'자료입력 및 결과표시'!$C$9)&gt;=1),4,0)</f>
        <v>0</v>
      </c>
      <c r="EP362" s="17">
        <f>IF(AND(S362='자료입력 및 결과표시'!$B$10,COUNTIF('업무중복도(데이터 입력)'!$W362:$DR362,'자료입력 및 결과표시'!$C$10)&gt;=1),5,0)</f>
        <v>0</v>
      </c>
      <c r="EQ362" s="17">
        <f>IF(AND(S362='자료입력 및 결과표시'!$B$11,COUNTIF('업무중복도(데이터 입력)'!$W362:$DR362,'자료입력 및 결과표시'!$C$11)&gt;=1),6,0)</f>
        <v>0</v>
      </c>
      <c r="ER362" s="17">
        <f>IF(AND(S362='자료입력 및 결과표시'!$B$12,COUNTIF('업무중복도(데이터 입력)'!$W362:$DR362,'자료입력 및 결과표시'!$C$12)&gt;=1),7,0)</f>
        <v>0</v>
      </c>
      <c r="ES362" s="17">
        <f>IF(AND(S362='자료입력 및 결과표시'!$B$13,COUNTIF('업무중복도(데이터 입력)'!$W362:$DR362,'자료입력 및 결과표시'!$C$13)&gt;=1),8,0)</f>
        <v>0</v>
      </c>
      <c r="ET362" s="17">
        <f>IF(AND(S362='자료입력 및 결과표시'!$B$14,COUNTIF('업무중복도(데이터 입력)'!$W362:$DR362,'자료입력 및 결과표시'!$C$14)&gt;=1),9,0)</f>
        <v>0</v>
      </c>
      <c r="EU362" s="17">
        <f>IF(AND(S362='자료입력 및 결과표시'!$B$15,COUNTIF('업무중복도(데이터 입력)'!$W362:$DR362,'자료입력 및 결과표시'!$C$15)&gt;=1),10,0)</f>
        <v>0</v>
      </c>
      <c r="EV362" s="17">
        <f>IF(AND(S362='자료입력 및 결과표시'!$B$16,COUNTIF('업무중복도(데이터 입력)'!$W362:$DR362,'자료입력 및 결과표시'!$C$16)&gt;=1),11,0)</f>
        <v>0</v>
      </c>
      <c r="EW362" s="17">
        <f>IF(AND(S362='자료입력 및 결과표시'!$B$17,COUNTIF('업무중복도(데이터 입력)'!$W362:$DR362,'자료입력 및 결과표시'!$C$17)&gt;=1),12,0)</f>
        <v>0</v>
      </c>
      <c r="EX362" s="17">
        <f>IF(AND(S362='자료입력 및 결과표시'!$B$18,COUNTIF('업무중복도(데이터 입력)'!$W362:$DR362,'자료입력 및 결과표시'!$C$18)&gt;=1),13,0)</f>
        <v>0</v>
      </c>
      <c r="EY362" s="17">
        <f>IF(AND(S362='자료입력 및 결과표시'!$B$19,COUNTIF('업무중복도(데이터 입력)'!$W362:$DR362,'자료입력 및 결과표시'!$C$19)&gt;=1),14,0)</f>
        <v>0</v>
      </c>
      <c r="EZ362" s="17">
        <f>IF(AND(S362='자료입력 및 결과표시'!$B$20,COUNTIF('업무중복도(데이터 입력)'!$W362:$DR362,'자료입력 및 결과표시'!$C$20)&gt;=1),15,0)</f>
        <v>0</v>
      </c>
      <c r="FA362" s="17">
        <f>IF(AND(S362='자료입력 및 결과표시'!$B$21,COUNTIF('업무중복도(데이터 입력)'!$W362:$DR362,'자료입력 및 결과표시'!$C$21)&gt;=1),16,0)</f>
        <v>0</v>
      </c>
      <c r="FK362" s="17">
        <f t="shared" si="743"/>
        <v>0</v>
      </c>
      <c r="FO362"/>
    </row>
    <row r="363" spans="1:171">
      <c r="A363" s="17" t="str">
        <f t="shared" si="726"/>
        <v>\\\0</v>
      </c>
      <c r="B363" s="17" t="str">
        <f t="shared" si="727"/>
        <v>\\\0</v>
      </c>
      <c r="C363" s="17" t="str">
        <f t="shared" si="728"/>
        <v>\\\0</v>
      </c>
      <c r="D363" s="17" t="str">
        <f t="shared" si="729"/>
        <v>\\\0</v>
      </c>
      <c r="E363" s="17" t="str">
        <f t="shared" si="730"/>
        <v>\\\0</v>
      </c>
      <c r="F363" s="17" t="str">
        <f t="shared" si="731"/>
        <v>\\\0</v>
      </c>
      <c r="G363" s="17" t="str">
        <f t="shared" si="732"/>
        <v>\\\0</v>
      </c>
      <c r="H363" s="17" t="str">
        <f t="shared" si="733"/>
        <v>\\\0</v>
      </c>
      <c r="I363" s="17" t="str">
        <f t="shared" si="734"/>
        <v>\\\0</v>
      </c>
      <c r="J363" s="17" t="str">
        <f t="shared" si="735"/>
        <v>\\\0</v>
      </c>
      <c r="K363" s="17" t="str">
        <f t="shared" si="736"/>
        <v>\\\0</v>
      </c>
      <c r="L363" s="17" t="str">
        <f t="shared" si="737"/>
        <v>\\\0</v>
      </c>
      <c r="M363" s="17" t="str">
        <f t="shared" si="738"/>
        <v>\\\0</v>
      </c>
      <c r="N363" s="17" t="str">
        <f t="shared" si="739"/>
        <v>\\\0</v>
      </c>
      <c r="O363" s="17" t="str">
        <f t="shared" si="740"/>
        <v>\\\0</v>
      </c>
      <c r="P363" s="17" t="str">
        <f t="shared" si="741"/>
        <v>\\\0</v>
      </c>
      <c r="R363" s="17" t="str">
        <f t="shared" si="742"/>
        <v>\\</v>
      </c>
      <c r="S363" s="38"/>
      <c r="T363" s="39"/>
      <c r="U363" s="31"/>
      <c r="V363" s="32"/>
      <c r="W363" s="36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35"/>
      <c r="DS363" s="287"/>
      <c r="DT363" s="36"/>
      <c r="DU363" s="37"/>
      <c r="DV363" s="28">
        <f>IF(AND($S363='자료입력 및 결과표시'!$B$6,COUNTIF($W363:$DR363,'자료입력 및 결과표시'!$C$6)&gt;=1),IF(OR('자료입력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DW363" s="28">
        <f>IF(AND($S363='자료입력 및 결과표시'!$B$7,COUNTIF($W363:$DR363,'자료입력 및 결과표시'!$C$7)&gt;=1),IF(OR('자료입력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DX363" s="28">
        <f>IF(AND($S363='자료입력 및 결과표시'!$B$8,COUNTIF($W363:$DR363,'자료입력 및 결과표시'!$C$8)&gt;=1),IF(OR('자료입력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DY363" s="28">
        <f>IF(AND($S363='자료입력 및 결과표시'!$B$9,COUNTIF($W363:$DR363,'자료입력 및 결과표시'!$C$9)&gt;=1),IF(OR('자료입력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DZ363" s="28">
        <f>IF(AND($S363='자료입력 및 결과표시'!$B$10,COUNTIF($W363:$DR363,'자료입력 및 결과표시'!$C$10)&gt;=1),IF(OR('자료입력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A363" s="28">
        <f>IF(AND($S363='자료입력 및 결과표시'!$B$11,COUNTIF($W363:$DR363,'자료입력 및 결과표시'!$C$11)&gt;=1),IF(OR('자료입력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B363" s="28">
        <f>IF(AND($S363='자료입력 및 결과표시'!$B$12,COUNTIF($W363:$DR363,'자료입력 및 결과표시'!$C$12)&gt;=1),IF(OR('자료입력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C363" s="28">
        <f>IF(AND($S363='자료입력 및 결과표시'!$B$13,COUNTIF($W363:$DR363,'자료입력 및 결과표시'!$C$13)&gt;=1),IF(OR('자료입력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D363" s="28">
        <f>IF(AND($S363='자료입력 및 결과표시'!$B$14,COUNTIF($W363:$DR363,'자료입력 및 결과표시'!$C$14)&gt;=1),IF(OR('자료입력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E363" s="28">
        <f>IF(AND($S363='자료입력 및 결과표시'!$B$15,COUNTIF($W363:$DR363,'자료입력 및 결과표시'!$C$15)&gt;=1),IF(OR('자료입력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F363" s="28">
        <f>IF(AND($S363='자료입력 및 결과표시'!$B$16,COUNTIF($W363:$DR363,'자료입력 및 결과표시'!$C$16)&gt;=1),IF(OR('자료입력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G363" s="28">
        <f>IF(AND($S363='자료입력 및 결과표시'!$B$17,COUNTIF($W363:$DR363,'자료입력 및 결과표시'!$C$17)&gt;=1),IF(OR('자료입력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H363" s="28">
        <f>IF(AND($S363='자료입력 및 결과표시'!$B$18,COUNTIF($W363:$DR363,'자료입력 및 결과표시'!$C$18)&gt;=1),IF(OR('자료입력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I363" s="28">
        <f>IF(AND($S363='자료입력 및 결과표시'!$B$19,COUNTIF($W363:$DR363,'자료입력 및 결과표시'!$C$19)&gt;=1),IF(OR('자료입력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J363" s="28">
        <f>IF(AND($S363='자료입력 및 결과표시'!$B$20,COUNTIF($W363:$DR363,'자료입력 및 결과표시'!$C$20)&gt;=1),IF(OR('자료입력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K363" s="28">
        <f>IF(AND($S363='자료입력 및 결과표시'!$B$21,COUNTIF($W363:$DR363,'자료입력 및 결과표시'!$C$21)&gt;=1),IF(OR('자료입력 및 결과표시'!$B$4+90&gt;=$V363,'자료입력 및 결과표시'!$B$4&lt;$U363),0,IF($V363-'자료입력 및 결과표시'!$B$4-90&gt;='자료입력 및 결과표시'!$E$4,'자료입력 및 결과표시'!$E$4,$V363-'자료입력 및 결과표시'!$B$4-90)),0)</f>
        <v>0</v>
      </c>
      <c r="EL363" s="17">
        <f>IF(AND(S363='자료입력 및 결과표시'!$B$6,COUNTIF('업무중복도(데이터 입력)'!$W363:$DR363,'자료입력 및 결과표시'!$C$6)&gt;=1),1,0)</f>
        <v>0</v>
      </c>
      <c r="EM363" s="17">
        <f>IF(AND(S363='자료입력 및 결과표시'!$B$7,COUNTIF('업무중복도(데이터 입력)'!$W363:$DR363,'자료입력 및 결과표시'!$C$7)&gt;=1),2,0)</f>
        <v>0</v>
      </c>
      <c r="EN363" s="17">
        <f>IF(AND(S363='자료입력 및 결과표시'!$B$8,COUNTIF('업무중복도(데이터 입력)'!$W363:$DR363,'자료입력 및 결과표시'!$C$8)&gt;=1),3,0)</f>
        <v>0</v>
      </c>
      <c r="EO363" s="17">
        <f>IF(AND(S363='자료입력 및 결과표시'!$B$9,COUNTIF('업무중복도(데이터 입력)'!$W363:$DR363,'자료입력 및 결과표시'!$C$9)&gt;=1),4,0)</f>
        <v>0</v>
      </c>
      <c r="EP363" s="17">
        <f>IF(AND(S363='자료입력 및 결과표시'!$B$10,COUNTIF('업무중복도(데이터 입력)'!$W363:$DR363,'자료입력 및 결과표시'!$C$10)&gt;=1),5,0)</f>
        <v>0</v>
      </c>
      <c r="EQ363" s="17">
        <f>IF(AND(S363='자료입력 및 결과표시'!$B$11,COUNTIF('업무중복도(데이터 입력)'!$W363:$DR363,'자료입력 및 결과표시'!$C$11)&gt;=1),6,0)</f>
        <v>0</v>
      </c>
      <c r="ER363" s="17">
        <f>IF(AND(S363='자료입력 및 결과표시'!$B$12,COUNTIF('업무중복도(데이터 입력)'!$W363:$DR363,'자료입력 및 결과표시'!$C$12)&gt;=1),7,0)</f>
        <v>0</v>
      </c>
      <c r="ES363" s="17">
        <f>IF(AND(S363='자료입력 및 결과표시'!$B$13,COUNTIF('업무중복도(데이터 입력)'!$W363:$DR363,'자료입력 및 결과표시'!$C$13)&gt;=1),8,0)</f>
        <v>0</v>
      </c>
      <c r="ET363" s="17">
        <f>IF(AND(S363='자료입력 및 결과표시'!$B$14,COUNTIF('업무중복도(데이터 입력)'!$W363:$DR363,'자료입력 및 결과표시'!$C$14)&gt;=1),9,0)</f>
        <v>0</v>
      </c>
      <c r="EU363" s="17">
        <f>IF(AND(S363='자료입력 및 결과표시'!$B$15,COUNTIF('업무중복도(데이터 입력)'!$W363:$DR363,'자료입력 및 결과표시'!$C$15)&gt;=1),10,0)</f>
        <v>0</v>
      </c>
      <c r="EV363" s="17">
        <f>IF(AND(S363='자료입력 및 결과표시'!$B$16,COUNTIF('업무중복도(데이터 입력)'!$W363:$DR363,'자료입력 및 결과표시'!$C$16)&gt;=1),11,0)</f>
        <v>0</v>
      </c>
      <c r="EW363" s="17">
        <f>IF(AND(S363='자료입력 및 결과표시'!$B$17,COUNTIF('업무중복도(데이터 입력)'!$W363:$DR363,'자료입력 및 결과표시'!$C$17)&gt;=1),12,0)</f>
        <v>0</v>
      </c>
      <c r="EX363" s="17">
        <f>IF(AND(S363='자료입력 및 결과표시'!$B$18,COUNTIF('업무중복도(데이터 입력)'!$W363:$DR363,'자료입력 및 결과표시'!$C$18)&gt;=1),13,0)</f>
        <v>0</v>
      </c>
      <c r="EY363" s="17">
        <f>IF(AND(S363='자료입력 및 결과표시'!$B$19,COUNTIF('업무중복도(데이터 입력)'!$W363:$DR363,'자료입력 및 결과표시'!$C$19)&gt;=1),14,0)</f>
        <v>0</v>
      </c>
      <c r="EZ363" s="17">
        <f>IF(AND(S363='자료입력 및 결과표시'!$B$20,COUNTIF('업무중복도(데이터 입력)'!$W363:$DR363,'자료입력 및 결과표시'!$C$20)&gt;=1),15,0)</f>
        <v>0</v>
      </c>
      <c r="FA363" s="17">
        <f>IF(AND(S363='자료입력 및 결과표시'!$B$21,COUNTIF('업무중복도(데이터 입력)'!$W363:$DR363,'자료입력 및 결과표시'!$C$21)&gt;=1),16,0)</f>
        <v>0</v>
      </c>
      <c r="FK363" s="17">
        <f t="shared" si="743"/>
        <v>0</v>
      </c>
      <c r="FO363"/>
    </row>
    <row r="364" spans="1:171">
      <c r="A364" s="17" t="str">
        <f t="shared" si="726"/>
        <v>\\\0</v>
      </c>
      <c r="B364" s="17" t="str">
        <f t="shared" si="727"/>
        <v>\\\0</v>
      </c>
      <c r="C364" s="17" t="str">
        <f t="shared" si="728"/>
        <v>\\\0</v>
      </c>
      <c r="D364" s="17" t="str">
        <f t="shared" si="729"/>
        <v>\\\0</v>
      </c>
      <c r="E364" s="17" t="str">
        <f t="shared" si="730"/>
        <v>\\\0</v>
      </c>
      <c r="F364" s="17" t="str">
        <f t="shared" si="731"/>
        <v>\\\0</v>
      </c>
      <c r="G364" s="17" t="str">
        <f t="shared" si="732"/>
        <v>\\\0</v>
      </c>
      <c r="H364" s="17" t="str">
        <f t="shared" si="733"/>
        <v>\\\0</v>
      </c>
      <c r="I364" s="17" t="str">
        <f t="shared" si="734"/>
        <v>\\\0</v>
      </c>
      <c r="J364" s="17" t="str">
        <f t="shared" si="735"/>
        <v>\\\0</v>
      </c>
      <c r="K364" s="17" t="str">
        <f t="shared" si="736"/>
        <v>\\\0</v>
      </c>
      <c r="L364" s="17" t="str">
        <f t="shared" si="737"/>
        <v>\\\0</v>
      </c>
      <c r="M364" s="17" t="str">
        <f t="shared" si="738"/>
        <v>\\\0</v>
      </c>
      <c r="N364" s="17" t="str">
        <f t="shared" si="739"/>
        <v>\\\0</v>
      </c>
      <c r="O364" s="17" t="str">
        <f t="shared" si="740"/>
        <v>\\\0</v>
      </c>
      <c r="P364" s="17" t="str">
        <f t="shared" si="741"/>
        <v>\\\0</v>
      </c>
      <c r="R364" s="17" t="str">
        <f t="shared" si="742"/>
        <v>\\</v>
      </c>
      <c r="S364" s="38"/>
      <c r="T364" s="39"/>
      <c r="U364" s="31"/>
      <c r="V364" s="32"/>
      <c r="W364" s="36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35"/>
      <c r="DS364" s="287"/>
      <c r="DT364" s="36"/>
      <c r="DU364" s="37"/>
      <c r="DV364" s="28">
        <f>IF(AND($S364='자료입력 및 결과표시'!$B$6,COUNTIF($W364:$DR364,'자료입력 및 결과표시'!$C$6)&gt;=1),IF(OR('자료입력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DW364" s="28">
        <f>IF(AND($S364='자료입력 및 결과표시'!$B$7,COUNTIF($W364:$DR364,'자료입력 및 결과표시'!$C$7)&gt;=1),IF(OR('자료입력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DX364" s="28">
        <f>IF(AND($S364='자료입력 및 결과표시'!$B$8,COUNTIF($W364:$DR364,'자료입력 및 결과표시'!$C$8)&gt;=1),IF(OR('자료입력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DY364" s="28">
        <f>IF(AND($S364='자료입력 및 결과표시'!$B$9,COUNTIF($W364:$DR364,'자료입력 및 결과표시'!$C$9)&gt;=1),IF(OR('자료입력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DZ364" s="28">
        <f>IF(AND($S364='자료입력 및 결과표시'!$B$10,COUNTIF($W364:$DR364,'자료입력 및 결과표시'!$C$10)&gt;=1),IF(OR('자료입력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A364" s="28">
        <f>IF(AND($S364='자료입력 및 결과표시'!$B$11,COUNTIF($W364:$DR364,'자료입력 및 결과표시'!$C$11)&gt;=1),IF(OR('자료입력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B364" s="28">
        <f>IF(AND($S364='자료입력 및 결과표시'!$B$12,COUNTIF($W364:$DR364,'자료입력 및 결과표시'!$C$12)&gt;=1),IF(OR('자료입력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C364" s="28">
        <f>IF(AND($S364='자료입력 및 결과표시'!$B$13,COUNTIF($W364:$DR364,'자료입력 및 결과표시'!$C$13)&gt;=1),IF(OR('자료입력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D364" s="28">
        <f>IF(AND($S364='자료입력 및 결과표시'!$B$14,COUNTIF($W364:$DR364,'자료입력 및 결과표시'!$C$14)&gt;=1),IF(OR('자료입력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E364" s="28">
        <f>IF(AND($S364='자료입력 및 결과표시'!$B$15,COUNTIF($W364:$DR364,'자료입력 및 결과표시'!$C$15)&gt;=1),IF(OR('자료입력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F364" s="28">
        <f>IF(AND($S364='자료입력 및 결과표시'!$B$16,COUNTIF($W364:$DR364,'자료입력 및 결과표시'!$C$16)&gt;=1),IF(OR('자료입력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G364" s="28">
        <f>IF(AND($S364='자료입력 및 결과표시'!$B$17,COUNTIF($W364:$DR364,'자료입력 및 결과표시'!$C$17)&gt;=1),IF(OR('자료입력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H364" s="28">
        <f>IF(AND($S364='자료입력 및 결과표시'!$B$18,COUNTIF($W364:$DR364,'자료입력 및 결과표시'!$C$18)&gt;=1),IF(OR('자료입력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I364" s="28">
        <f>IF(AND($S364='자료입력 및 결과표시'!$B$19,COUNTIF($W364:$DR364,'자료입력 및 결과표시'!$C$19)&gt;=1),IF(OR('자료입력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J364" s="28">
        <f>IF(AND($S364='자료입력 및 결과표시'!$B$20,COUNTIF($W364:$DR364,'자료입력 및 결과표시'!$C$20)&gt;=1),IF(OR('자료입력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K364" s="28">
        <f>IF(AND($S364='자료입력 및 결과표시'!$B$21,COUNTIF($W364:$DR364,'자료입력 및 결과표시'!$C$21)&gt;=1),IF(OR('자료입력 및 결과표시'!$B$4+90&gt;=$V364,'자료입력 및 결과표시'!$B$4&lt;$U364),0,IF($V364-'자료입력 및 결과표시'!$B$4-90&gt;='자료입력 및 결과표시'!$E$4,'자료입력 및 결과표시'!$E$4,$V364-'자료입력 및 결과표시'!$B$4-90)),0)</f>
        <v>0</v>
      </c>
      <c r="EL364" s="17">
        <f>IF(AND(S364='자료입력 및 결과표시'!$B$6,COUNTIF('업무중복도(데이터 입력)'!$W364:$DR364,'자료입력 및 결과표시'!$C$6)&gt;=1),1,0)</f>
        <v>0</v>
      </c>
      <c r="EM364" s="17">
        <f>IF(AND(S364='자료입력 및 결과표시'!$B$7,COUNTIF('업무중복도(데이터 입력)'!$W364:$DR364,'자료입력 및 결과표시'!$C$7)&gt;=1),2,0)</f>
        <v>0</v>
      </c>
      <c r="EN364" s="17">
        <f>IF(AND(S364='자료입력 및 결과표시'!$B$8,COUNTIF('업무중복도(데이터 입력)'!$W364:$DR364,'자료입력 및 결과표시'!$C$8)&gt;=1),3,0)</f>
        <v>0</v>
      </c>
      <c r="EO364" s="17">
        <f>IF(AND(S364='자료입력 및 결과표시'!$B$9,COUNTIF('업무중복도(데이터 입력)'!$W364:$DR364,'자료입력 및 결과표시'!$C$9)&gt;=1),4,0)</f>
        <v>0</v>
      </c>
      <c r="EP364" s="17">
        <f>IF(AND(S364='자료입력 및 결과표시'!$B$10,COUNTIF('업무중복도(데이터 입력)'!$W364:$DR364,'자료입력 및 결과표시'!$C$10)&gt;=1),5,0)</f>
        <v>0</v>
      </c>
      <c r="EQ364" s="17">
        <f>IF(AND(S364='자료입력 및 결과표시'!$B$11,COUNTIF('업무중복도(데이터 입력)'!$W364:$DR364,'자료입력 및 결과표시'!$C$11)&gt;=1),6,0)</f>
        <v>0</v>
      </c>
      <c r="ER364" s="17">
        <f>IF(AND(S364='자료입력 및 결과표시'!$B$12,COUNTIF('업무중복도(데이터 입력)'!$W364:$DR364,'자료입력 및 결과표시'!$C$12)&gt;=1),7,0)</f>
        <v>0</v>
      </c>
      <c r="ES364" s="17">
        <f>IF(AND(S364='자료입력 및 결과표시'!$B$13,COUNTIF('업무중복도(데이터 입력)'!$W364:$DR364,'자료입력 및 결과표시'!$C$13)&gt;=1),8,0)</f>
        <v>0</v>
      </c>
      <c r="ET364" s="17">
        <f>IF(AND(S364='자료입력 및 결과표시'!$B$14,COUNTIF('업무중복도(데이터 입력)'!$W364:$DR364,'자료입력 및 결과표시'!$C$14)&gt;=1),9,0)</f>
        <v>0</v>
      </c>
      <c r="EU364" s="17">
        <f>IF(AND(S364='자료입력 및 결과표시'!$B$15,COUNTIF('업무중복도(데이터 입력)'!$W364:$DR364,'자료입력 및 결과표시'!$C$15)&gt;=1),10,0)</f>
        <v>0</v>
      </c>
      <c r="EV364" s="17">
        <f>IF(AND(S364='자료입력 및 결과표시'!$B$16,COUNTIF('업무중복도(데이터 입력)'!$W364:$DR364,'자료입력 및 결과표시'!$C$16)&gt;=1),11,0)</f>
        <v>0</v>
      </c>
      <c r="EW364" s="17">
        <f>IF(AND(S364='자료입력 및 결과표시'!$B$17,COUNTIF('업무중복도(데이터 입력)'!$W364:$DR364,'자료입력 및 결과표시'!$C$17)&gt;=1),12,0)</f>
        <v>0</v>
      </c>
      <c r="EX364" s="17">
        <f>IF(AND(S364='자료입력 및 결과표시'!$B$18,COUNTIF('업무중복도(데이터 입력)'!$W364:$DR364,'자료입력 및 결과표시'!$C$18)&gt;=1),13,0)</f>
        <v>0</v>
      </c>
      <c r="EY364" s="17">
        <f>IF(AND(S364='자료입력 및 결과표시'!$B$19,COUNTIF('업무중복도(데이터 입력)'!$W364:$DR364,'자료입력 및 결과표시'!$C$19)&gt;=1),14,0)</f>
        <v>0</v>
      </c>
      <c r="EZ364" s="17">
        <f>IF(AND(S364='자료입력 및 결과표시'!$B$20,COUNTIF('업무중복도(데이터 입력)'!$W364:$DR364,'자료입력 및 결과표시'!$C$20)&gt;=1),15,0)</f>
        <v>0</v>
      </c>
      <c r="FA364" s="17">
        <f>IF(AND(S364='자료입력 및 결과표시'!$B$21,COUNTIF('업무중복도(데이터 입력)'!$W364:$DR364,'자료입력 및 결과표시'!$C$21)&gt;=1),16,0)</f>
        <v>0</v>
      </c>
      <c r="FK364" s="17">
        <f t="shared" si="743"/>
        <v>0</v>
      </c>
      <c r="FO364"/>
    </row>
    <row r="365" spans="1:171">
      <c r="A365" s="17" t="str">
        <f t="shared" si="726"/>
        <v>\\\0</v>
      </c>
      <c r="B365" s="17" t="str">
        <f t="shared" si="727"/>
        <v>\\\0</v>
      </c>
      <c r="C365" s="17" t="str">
        <f t="shared" si="728"/>
        <v>\\\0</v>
      </c>
      <c r="D365" s="17" t="str">
        <f t="shared" si="729"/>
        <v>\\\0</v>
      </c>
      <c r="E365" s="17" t="str">
        <f t="shared" si="730"/>
        <v>\\\0</v>
      </c>
      <c r="F365" s="17" t="str">
        <f t="shared" si="731"/>
        <v>\\\0</v>
      </c>
      <c r="G365" s="17" t="str">
        <f t="shared" si="732"/>
        <v>\\\0</v>
      </c>
      <c r="H365" s="17" t="str">
        <f t="shared" si="733"/>
        <v>\\\0</v>
      </c>
      <c r="I365" s="17" t="str">
        <f t="shared" si="734"/>
        <v>\\\0</v>
      </c>
      <c r="J365" s="17" t="str">
        <f t="shared" si="735"/>
        <v>\\\0</v>
      </c>
      <c r="K365" s="17" t="str">
        <f t="shared" si="736"/>
        <v>\\\0</v>
      </c>
      <c r="L365" s="17" t="str">
        <f t="shared" si="737"/>
        <v>\\\0</v>
      </c>
      <c r="M365" s="17" t="str">
        <f t="shared" si="738"/>
        <v>\\\0</v>
      </c>
      <c r="N365" s="17" t="str">
        <f t="shared" si="739"/>
        <v>\\\0</v>
      </c>
      <c r="O365" s="17" t="str">
        <f t="shared" si="740"/>
        <v>\\\0</v>
      </c>
      <c r="P365" s="17" t="str">
        <f t="shared" si="741"/>
        <v>\\\0</v>
      </c>
      <c r="R365" s="17" t="str">
        <f t="shared" si="742"/>
        <v>\\</v>
      </c>
      <c r="S365" s="38"/>
      <c r="T365" s="39"/>
      <c r="U365" s="31"/>
      <c r="V365" s="32"/>
      <c r="W365" s="36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35"/>
      <c r="DS365" s="287"/>
      <c r="DT365" s="36"/>
      <c r="DU365" s="37"/>
      <c r="DV365" s="28">
        <f>IF(AND($S365='자료입력 및 결과표시'!$B$6,COUNTIF($W365:$DR365,'자료입력 및 결과표시'!$C$6)&gt;=1),IF(OR('자료입력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DW365" s="28">
        <f>IF(AND($S365='자료입력 및 결과표시'!$B$7,COUNTIF($W365:$DR365,'자료입력 및 결과표시'!$C$7)&gt;=1),IF(OR('자료입력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DX365" s="28">
        <f>IF(AND($S365='자료입력 및 결과표시'!$B$8,COUNTIF($W365:$DR365,'자료입력 및 결과표시'!$C$8)&gt;=1),IF(OR('자료입력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DY365" s="28">
        <f>IF(AND($S365='자료입력 및 결과표시'!$B$9,COUNTIF($W365:$DR365,'자료입력 및 결과표시'!$C$9)&gt;=1),IF(OR('자료입력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DZ365" s="28">
        <f>IF(AND($S365='자료입력 및 결과표시'!$B$10,COUNTIF($W365:$DR365,'자료입력 및 결과표시'!$C$10)&gt;=1),IF(OR('자료입력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A365" s="28">
        <f>IF(AND($S365='자료입력 및 결과표시'!$B$11,COUNTIF($W365:$DR365,'자료입력 및 결과표시'!$C$11)&gt;=1),IF(OR('자료입력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B365" s="28">
        <f>IF(AND($S365='자료입력 및 결과표시'!$B$12,COUNTIF($W365:$DR365,'자료입력 및 결과표시'!$C$12)&gt;=1),IF(OR('자료입력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C365" s="28">
        <f>IF(AND($S365='자료입력 및 결과표시'!$B$13,COUNTIF($W365:$DR365,'자료입력 및 결과표시'!$C$13)&gt;=1),IF(OR('자료입력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D365" s="28">
        <f>IF(AND($S365='자료입력 및 결과표시'!$B$14,COUNTIF($W365:$DR365,'자료입력 및 결과표시'!$C$14)&gt;=1),IF(OR('자료입력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E365" s="28">
        <f>IF(AND($S365='자료입력 및 결과표시'!$B$15,COUNTIF($W365:$DR365,'자료입력 및 결과표시'!$C$15)&gt;=1),IF(OR('자료입력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F365" s="28">
        <f>IF(AND($S365='자료입력 및 결과표시'!$B$16,COUNTIF($W365:$DR365,'자료입력 및 결과표시'!$C$16)&gt;=1),IF(OR('자료입력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G365" s="28">
        <f>IF(AND($S365='자료입력 및 결과표시'!$B$17,COUNTIF($W365:$DR365,'자료입력 및 결과표시'!$C$17)&gt;=1),IF(OR('자료입력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H365" s="28">
        <f>IF(AND($S365='자료입력 및 결과표시'!$B$18,COUNTIF($W365:$DR365,'자료입력 및 결과표시'!$C$18)&gt;=1),IF(OR('자료입력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I365" s="28">
        <f>IF(AND($S365='자료입력 및 결과표시'!$B$19,COUNTIF($W365:$DR365,'자료입력 및 결과표시'!$C$19)&gt;=1),IF(OR('자료입력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J365" s="28">
        <f>IF(AND($S365='자료입력 및 결과표시'!$B$20,COUNTIF($W365:$DR365,'자료입력 및 결과표시'!$C$20)&gt;=1),IF(OR('자료입력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K365" s="28">
        <f>IF(AND($S365='자료입력 및 결과표시'!$B$21,COUNTIF($W365:$DR365,'자료입력 및 결과표시'!$C$21)&gt;=1),IF(OR('자료입력 및 결과표시'!$B$4+90&gt;=$V365,'자료입력 및 결과표시'!$B$4&lt;$U365),0,IF($V365-'자료입력 및 결과표시'!$B$4-90&gt;='자료입력 및 결과표시'!$E$4,'자료입력 및 결과표시'!$E$4,$V365-'자료입력 및 결과표시'!$B$4-90)),0)</f>
        <v>0</v>
      </c>
      <c r="EL365" s="17">
        <f>IF(AND(S365='자료입력 및 결과표시'!$B$6,COUNTIF('업무중복도(데이터 입력)'!$W365:$DR365,'자료입력 및 결과표시'!$C$6)&gt;=1),1,0)</f>
        <v>0</v>
      </c>
      <c r="EM365" s="17">
        <f>IF(AND(S365='자료입력 및 결과표시'!$B$7,COUNTIF('업무중복도(데이터 입력)'!$W365:$DR365,'자료입력 및 결과표시'!$C$7)&gt;=1),2,0)</f>
        <v>0</v>
      </c>
      <c r="EN365" s="17">
        <f>IF(AND(S365='자료입력 및 결과표시'!$B$8,COUNTIF('업무중복도(데이터 입력)'!$W365:$DR365,'자료입력 및 결과표시'!$C$8)&gt;=1),3,0)</f>
        <v>0</v>
      </c>
      <c r="EO365" s="17">
        <f>IF(AND(S365='자료입력 및 결과표시'!$B$9,COUNTIF('업무중복도(데이터 입력)'!$W365:$DR365,'자료입력 및 결과표시'!$C$9)&gt;=1),4,0)</f>
        <v>0</v>
      </c>
      <c r="EP365" s="17">
        <f>IF(AND(S365='자료입력 및 결과표시'!$B$10,COUNTIF('업무중복도(데이터 입력)'!$W365:$DR365,'자료입력 및 결과표시'!$C$10)&gt;=1),5,0)</f>
        <v>0</v>
      </c>
      <c r="EQ365" s="17">
        <f>IF(AND(S365='자료입력 및 결과표시'!$B$11,COUNTIF('업무중복도(데이터 입력)'!$W365:$DR365,'자료입력 및 결과표시'!$C$11)&gt;=1),6,0)</f>
        <v>0</v>
      </c>
      <c r="ER365" s="17">
        <f>IF(AND(S365='자료입력 및 결과표시'!$B$12,COUNTIF('업무중복도(데이터 입력)'!$W365:$DR365,'자료입력 및 결과표시'!$C$12)&gt;=1),7,0)</f>
        <v>0</v>
      </c>
      <c r="ES365" s="17">
        <f>IF(AND(S365='자료입력 및 결과표시'!$B$13,COUNTIF('업무중복도(데이터 입력)'!$W365:$DR365,'자료입력 및 결과표시'!$C$13)&gt;=1),8,0)</f>
        <v>0</v>
      </c>
      <c r="ET365" s="17">
        <f>IF(AND(S365='자료입력 및 결과표시'!$B$14,COUNTIF('업무중복도(데이터 입력)'!$W365:$DR365,'자료입력 및 결과표시'!$C$14)&gt;=1),9,0)</f>
        <v>0</v>
      </c>
      <c r="EU365" s="17">
        <f>IF(AND(S365='자료입력 및 결과표시'!$B$15,COUNTIF('업무중복도(데이터 입력)'!$W365:$DR365,'자료입력 및 결과표시'!$C$15)&gt;=1),10,0)</f>
        <v>0</v>
      </c>
      <c r="EV365" s="17">
        <f>IF(AND(S365='자료입력 및 결과표시'!$B$16,COUNTIF('업무중복도(데이터 입력)'!$W365:$DR365,'자료입력 및 결과표시'!$C$16)&gt;=1),11,0)</f>
        <v>0</v>
      </c>
      <c r="EW365" s="17">
        <f>IF(AND(S365='자료입력 및 결과표시'!$B$17,COUNTIF('업무중복도(데이터 입력)'!$W365:$DR365,'자료입력 및 결과표시'!$C$17)&gt;=1),12,0)</f>
        <v>0</v>
      </c>
      <c r="EX365" s="17">
        <f>IF(AND(S365='자료입력 및 결과표시'!$B$18,COUNTIF('업무중복도(데이터 입력)'!$W365:$DR365,'자료입력 및 결과표시'!$C$18)&gt;=1),13,0)</f>
        <v>0</v>
      </c>
      <c r="EY365" s="17">
        <f>IF(AND(S365='자료입력 및 결과표시'!$B$19,COUNTIF('업무중복도(데이터 입력)'!$W365:$DR365,'자료입력 및 결과표시'!$C$19)&gt;=1),14,0)</f>
        <v>0</v>
      </c>
      <c r="EZ365" s="17">
        <f>IF(AND(S365='자료입력 및 결과표시'!$B$20,COUNTIF('업무중복도(데이터 입력)'!$W365:$DR365,'자료입력 및 결과표시'!$C$20)&gt;=1),15,0)</f>
        <v>0</v>
      </c>
      <c r="FA365" s="17">
        <f>IF(AND(S365='자료입력 및 결과표시'!$B$21,COUNTIF('업무중복도(데이터 입력)'!$W365:$DR365,'자료입력 및 결과표시'!$C$21)&gt;=1),16,0)</f>
        <v>0</v>
      </c>
      <c r="FK365" s="17">
        <f t="shared" si="743"/>
        <v>0</v>
      </c>
      <c r="FO365"/>
    </row>
    <row r="366" spans="1:171">
      <c r="A366" s="17" t="str">
        <f t="shared" si="726"/>
        <v>\\\0</v>
      </c>
      <c r="B366" s="17" t="str">
        <f t="shared" si="727"/>
        <v>\\\0</v>
      </c>
      <c r="C366" s="17" t="str">
        <f t="shared" si="728"/>
        <v>\\\0</v>
      </c>
      <c r="D366" s="17" t="str">
        <f t="shared" si="729"/>
        <v>\\\0</v>
      </c>
      <c r="E366" s="17" t="str">
        <f t="shared" si="730"/>
        <v>\\\0</v>
      </c>
      <c r="F366" s="17" t="str">
        <f t="shared" si="731"/>
        <v>\\\0</v>
      </c>
      <c r="G366" s="17" t="str">
        <f t="shared" si="732"/>
        <v>\\\0</v>
      </c>
      <c r="H366" s="17" t="str">
        <f t="shared" si="733"/>
        <v>\\\0</v>
      </c>
      <c r="I366" s="17" t="str">
        <f t="shared" si="734"/>
        <v>\\\0</v>
      </c>
      <c r="J366" s="17" t="str">
        <f t="shared" si="735"/>
        <v>\\\0</v>
      </c>
      <c r="K366" s="17" t="str">
        <f t="shared" si="736"/>
        <v>\\\0</v>
      </c>
      <c r="L366" s="17" t="str">
        <f t="shared" si="737"/>
        <v>\\\0</v>
      </c>
      <c r="M366" s="17" t="str">
        <f t="shared" si="738"/>
        <v>\\\0</v>
      </c>
      <c r="N366" s="17" t="str">
        <f t="shared" si="739"/>
        <v>\\\0</v>
      </c>
      <c r="O366" s="17" t="str">
        <f t="shared" si="740"/>
        <v>\\\0</v>
      </c>
      <c r="P366" s="17" t="str">
        <f t="shared" si="741"/>
        <v>\\\0</v>
      </c>
      <c r="R366" s="17" t="str">
        <f t="shared" si="742"/>
        <v>\\</v>
      </c>
      <c r="S366" s="38"/>
      <c r="T366" s="39"/>
      <c r="U366" s="31"/>
      <c r="V366" s="32"/>
      <c r="W366" s="36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35"/>
      <c r="DS366" s="287"/>
      <c r="DT366" s="36"/>
      <c r="DU366" s="37"/>
      <c r="DV366" s="28">
        <f>IF(AND($S366='자료입력 및 결과표시'!$B$6,COUNTIF($W366:$DR366,'자료입력 및 결과표시'!$C$6)&gt;=1),IF(OR('자료입력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DW366" s="28">
        <f>IF(AND($S366='자료입력 및 결과표시'!$B$7,COUNTIF($W366:$DR366,'자료입력 및 결과표시'!$C$7)&gt;=1),IF(OR('자료입력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DX366" s="28">
        <f>IF(AND($S366='자료입력 및 결과표시'!$B$8,COUNTIF($W366:$DR366,'자료입력 및 결과표시'!$C$8)&gt;=1),IF(OR('자료입력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DY366" s="28">
        <f>IF(AND($S366='자료입력 및 결과표시'!$B$9,COUNTIF($W366:$DR366,'자료입력 및 결과표시'!$C$9)&gt;=1),IF(OR('자료입력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DZ366" s="28">
        <f>IF(AND($S366='자료입력 및 결과표시'!$B$10,COUNTIF($W366:$DR366,'자료입력 및 결과표시'!$C$10)&gt;=1),IF(OR('자료입력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A366" s="28">
        <f>IF(AND($S366='자료입력 및 결과표시'!$B$11,COUNTIF($W366:$DR366,'자료입력 및 결과표시'!$C$11)&gt;=1),IF(OR('자료입력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B366" s="28">
        <f>IF(AND($S366='자료입력 및 결과표시'!$B$12,COUNTIF($W366:$DR366,'자료입력 및 결과표시'!$C$12)&gt;=1),IF(OR('자료입력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C366" s="28">
        <f>IF(AND($S366='자료입력 및 결과표시'!$B$13,COUNTIF($W366:$DR366,'자료입력 및 결과표시'!$C$13)&gt;=1),IF(OR('자료입력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D366" s="28">
        <f>IF(AND($S366='자료입력 및 결과표시'!$B$14,COUNTIF($W366:$DR366,'자료입력 및 결과표시'!$C$14)&gt;=1),IF(OR('자료입력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E366" s="28">
        <f>IF(AND($S366='자료입력 및 결과표시'!$B$15,COUNTIF($W366:$DR366,'자료입력 및 결과표시'!$C$15)&gt;=1),IF(OR('자료입력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F366" s="28">
        <f>IF(AND($S366='자료입력 및 결과표시'!$B$16,COUNTIF($W366:$DR366,'자료입력 및 결과표시'!$C$16)&gt;=1),IF(OR('자료입력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G366" s="28">
        <f>IF(AND($S366='자료입력 및 결과표시'!$B$17,COUNTIF($W366:$DR366,'자료입력 및 결과표시'!$C$17)&gt;=1),IF(OR('자료입력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H366" s="28">
        <f>IF(AND($S366='자료입력 및 결과표시'!$B$18,COUNTIF($W366:$DR366,'자료입력 및 결과표시'!$C$18)&gt;=1),IF(OR('자료입력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I366" s="28">
        <f>IF(AND($S366='자료입력 및 결과표시'!$B$19,COUNTIF($W366:$DR366,'자료입력 및 결과표시'!$C$19)&gt;=1),IF(OR('자료입력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J366" s="28">
        <f>IF(AND($S366='자료입력 및 결과표시'!$B$20,COUNTIF($W366:$DR366,'자료입력 및 결과표시'!$C$20)&gt;=1),IF(OR('자료입력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K366" s="28">
        <f>IF(AND($S366='자료입력 및 결과표시'!$B$21,COUNTIF($W366:$DR366,'자료입력 및 결과표시'!$C$21)&gt;=1),IF(OR('자료입력 및 결과표시'!$B$4+90&gt;=$V366,'자료입력 및 결과표시'!$B$4&lt;$U366),0,IF($V366-'자료입력 및 결과표시'!$B$4-90&gt;='자료입력 및 결과표시'!$E$4,'자료입력 및 결과표시'!$E$4,$V366-'자료입력 및 결과표시'!$B$4-90)),0)</f>
        <v>0</v>
      </c>
      <c r="EL366" s="17">
        <f>IF(AND(S366='자료입력 및 결과표시'!$B$6,COUNTIF('업무중복도(데이터 입력)'!$W366:$DR366,'자료입력 및 결과표시'!$C$6)&gt;=1),1,0)</f>
        <v>0</v>
      </c>
      <c r="EM366" s="17">
        <f>IF(AND(S366='자료입력 및 결과표시'!$B$7,COUNTIF('업무중복도(데이터 입력)'!$W366:$DR366,'자료입력 및 결과표시'!$C$7)&gt;=1),2,0)</f>
        <v>0</v>
      </c>
      <c r="EN366" s="17">
        <f>IF(AND(S366='자료입력 및 결과표시'!$B$8,COUNTIF('업무중복도(데이터 입력)'!$W366:$DR366,'자료입력 및 결과표시'!$C$8)&gt;=1),3,0)</f>
        <v>0</v>
      </c>
      <c r="EO366" s="17">
        <f>IF(AND(S366='자료입력 및 결과표시'!$B$9,COUNTIF('업무중복도(데이터 입력)'!$W366:$DR366,'자료입력 및 결과표시'!$C$9)&gt;=1),4,0)</f>
        <v>0</v>
      </c>
      <c r="EP366" s="17">
        <f>IF(AND(S366='자료입력 및 결과표시'!$B$10,COUNTIF('업무중복도(데이터 입력)'!$W366:$DR366,'자료입력 및 결과표시'!$C$10)&gt;=1),5,0)</f>
        <v>0</v>
      </c>
      <c r="EQ366" s="17">
        <f>IF(AND(S366='자료입력 및 결과표시'!$B$11,COUNTIF('업무중복도(데이터 입력)'!$W366:$DR366,'자료입력 및 결과표시'!$C$11)&gt;=1),6,0)</f>
        <v>0</v>
      </c>
      <c r="ER366" s="17">
        <f>IF(AND(S366='자료입력 및 결과표시'!$B$12,COUNTIF('업무중복도(데이터 입력)'!$W366:$DR366,'자료입력 및 결과표시'!$C$12)&gt;=1),7,0)</f>
        <v>0</v>
      </c>
      <c r="ES366" s="17">
        <f>IF(AND(S366='자료입력 및 결과표시'!$B$13,COUNTIF('업무중복도(데이터 입력)'!$W366:$DR366,'자료입력 및 결과표시'!$C$13)&gt;=1),8,0)</f>
        <v>0</v>
      </c>
      <c r="ET366" s="17">
        <f>IF(AND(S366='자료입력 및 결과표시'!$B$14,COUNTIF('업무중복도(데이터 입력)'!$W366:$DR366,'자료입력 및 결과표시'!$C$14)&gt;=1),9,0)</f>
        <v>0</v>
      </c>
      <c r="EU366" s="17">
        <f>IF(AND(S366='자료입력 및 결과표시'!$B$15,COUNTIF('업무중복도(데이터 입력)'!$W366:$DR366,'자료입력 및 결과표시'!$C$15)&gt;=1),10,0)</f>
        <v>0</v>
      </c>
      <c r="EV366" s="17">
        <f>IF(AND(S366='자료입력 및 결과표시'!$B$16,COUNTIF('업무중복도(데이터 입력)'!$W366:$DR366,'자료입력 및 결과표시'!$C$16)&gt;=1),11,0)</f>
        <v>0</v>
      </c>
      <c r="EW366" s="17">
        <f>IF(AND(S366='자료입력 및 결과표시'!$B$17,COUNTIF('업무중복도(데이터 입력)'!$W366:$DR366,'자료입력 및 결과표시'!$C$17)&gt;=1),12,0)</f>
        <v>0</v>
      </c>
      <c r="EX366" s="17">
        <f>IF(AND(S366='자료입력 및 결과표시'!$B$18,COUNTIF('업무중복도(데이터 입력)'!$W366:$DR366,'자료입력 및 결과표시'!$C$18)&gt;=1),13,0)</f>
        <v>0</v>
      </c>
      <c r="EY366" s="17">
        <f>IF(AND(S366='자료입력 및 결과표시'!$B$19,COUNTIF('업무중복도(데이터 입력)'!$W366:$DR366,'자료입력 및 결과표시'!$C$19)&gt;=1),14,0)</f>
        <v>0</v>
      </c>
      <c r="EZ366" s="17">
        <f>IF(AND(S366='자료입력 및 결과표시'!$B$20,COUNTIF('업무중복도(데이터 입력)'!$W366:$DR366,'자료입력 및 결과표시'!$C$20)&gt;=1),15,0)</f>
        <v>0</v>
      </c>
      <c r="FA366" s="17">
        <f>IF(AND(S366='자료입력 및 결과표시'!$B$21,COUNTIF('업무중복도(데이터 입력)'!$W366:$DR366,'자료입력 및 결과표시'!$C$21)&gt;=1),16,0)</f>
        <v>0</v>
      </c>
      <c r="FK366" s="17">
        <f t="shared" si="743"/>
        <v>0</v>
      </c>
      <c r="FO366"/>
    </row>
    <row r="367" spans="1:171">
      <c r="A367" s="17" t="str">
        <f t="shared" si="726"/>
        <v>\\\0</v>
      </c>
      <c r="B367" s="17" t="str">
        <f t="shared" si="727"/>
        <v>\\\0</v>
      </c>
      <c r="C367" s="17" t="str">
        <f t="shared" si="728"/>
        <v>\\\0</v>
      </c>
      <c r="D367" s="17" t="str">
        <f t="shared" si="729"/>
        <v>\\\0</v>
      </c>
      <c r="E367" s="17" t="str">
        <f t="shared" si="730"/>
        <v>\\\0</v>
      </c>
      <c r="F367" s="17" t="str">
        <f t="shared" si="731"/>
        <v>\\\0</v>
      </c>
      <c r="G367" s="17" t="str">
        <f t="shared" si="732"/>
        <v>\\\0</v>
      </c>
      <c r="H367" s="17" t="str">
        <f t="shared" si="733"/>
        <v>\\\0</v>
      </c>
      <c r="I367" s="17" t="str">
        <f t="shared" si="734"/>
        <v>\\\0</v>
      </c>
      <c r="J367" s="17" t="str">
        <f t="shared" si="735"/>
        <v>\\\0</v>
      </c>
      <c r="K367" s="17" t="str">
        <f t="shared" si="736"/>
        <v>\\\0</v>
      </c>
      <c r="L367" s="17" t="str">
        <f t="shared" si="737"/>
        <v>\\\0</v>
      </c>
      <c r="M367" s="17" t="str">
        <f t="shared" si="738"/>
        <v>\\\0</v>
      </c>
      <c r="N367" s="17" t="str">
        <f t="shared" si="739"/>
        <v>\\\0</v>
      </c>
      <c r="O367" s="17" t="str">
        <f t="shared" si="740"/>
        <v>\\\0</v>
      </c>
      <c r="P367" s="17" t="str">
        <f t="shared" si="741"/>
        <v>\\\0</v>
      </c>
      <c r="R367" s="17" t="str">
        <f t="shared" si="742"/>
        <v>\\</v>
      </c>
      <c r="S367" s="38"/>
      <c r="T367" s="39"/>
      <c r="U367" s="31"/>
      <c r="V367" s="32"/>
      <c r="W367" s="36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35"/>
      <c r="DS367" s="287"/>
      <c r="DT367" s="36"/>
      <c r="DU367" s="37"/>
      <c r="DV367" s="28">
        <f>IF(AND($S367='자료입력 및 결과표시'!$B$6,COUNTIF($W367:$DR367,'자료입력 및 결과표시'!$C$6)&gt;=1),IF(OR('자료입력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DW367" s="28">
        <f>IF(AND($S367='자료입력 및 결과표시'!$B$7,COUNTIF($W367:$DR367,'자료입력 및 결과표시'!$C$7)&gt;=1),IF(OR('자료입력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DX367" s="28">
        <f>IF(AND($S367='자료입력 및 결과표시'!$B$8,COUNTIF($W367:$DR367,'자료입력 및 결과표시'!$C$8)&gt;=1),IF(OR('자료입력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DY367" s="28">
        <f>IF(AND($S367='자료입력 및 결과표시'!$B$9,COUNTIF($W367:$DR367,'자료입력 및 결과표시'!$C$9)&gt;=1),IF(OR('자료입력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DZ367" s="28">
        <f>IF(AND($S367='자료입력 및 결과표시'!$B$10,COUNTIF($W367:$DR367,'자료입력 및 결과표시'!$C$10)&gt;=1),IF(OR('자료입력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A367" s="28">
        <f>IF(AND($S367='자료입력 및 결과표시'!$B$11,COUNTIF($W367:$DR367,'자료입력 및 결과표시'!$C$11)&gt;=1),IF(OR('자료입력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B367" s="28">
        <f>IF(AND($S367='자료입력 및 결과표시'!$B$12,COUNTIF($W367:$DR367,'자료입력 및 결과표시'!$C$12)&gt;=1),IF(OR('자료입력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C367" s="28">
        <f>IF(AND($S367='자료입력 및 결과표시'!$B$13,COUNTIF($W367:$DR367,'자료입력 및 결과표시'!$C$13)&gt;=1),IF(OR('자료입력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D367" s="28">
        <f>IF(AND($S367='자료입력 및 결과표시'!$B$14,COUNTIF($W367:$DR367,'자료입력 및 결과표시'!$C$14)&gt;=1),IF(OR('자료입력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E367" s="28">
        <f>IF(AND($S367='자료입력 및 결과표시'!$B$15,COUNTIF($W367:$DR367,'자료입력 및 결과표시'!$C$15)&gt;=1),IF(OR('자료입력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F367" s="28">
        <f>IF(AND($S367='자료입력 및 결과표시'!$B$16,COUNTIF($W367:$DR367,'자료입력 및 결과표시'!$C$16)&gt;=1),IF(OR('자료입력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G367" s="28">
        <f>IF(AND($S367='자료입력 및 결과표시'!$B$17,COUNTIF($W367:$DR367,'자료입력 및 결과표시'!$C$17)&gt;=1),IF(OR('자료입력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H367" s="28">
        <f>IF(AND($S367='자료입력 및 결과표시'!$B$18,COUNTIF($W367:$DR367,'자료입력 및 결과표시'!$C$18)&gt;=1),IF(OR('자료입력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I367" s="28">
        <f>IF(AND($S367='자료입력 및 결과표시'!$B$19,COUNTIF($W367:$DR367,'자료입력 및 결과표시'!$C$19)&gt;=1),IF(OR('자료입력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J367" s="28">
        <f>IF(AND($S367='자료입력 및 결과표시'!$B$20,COUNTIF($W367:$DR367,'자료입력 및 결과표시'!$C$20)&gt;=1),IF(OR('자료입력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K367" s="28">
        <f>IF(AND($S367='자료입력 및 결과표시'!$B$21,COUNTIF($W367:$DR367,'자료입력 및 결과표시'!$C$21)&gt;=1),IF(OR('자료입력 및 결과표시'!$B$4+90&gt;=$V367,'자료입력 및 결과표시'!$B$4&lt;$U367),0,IF($V367-'자료입력 및 결과표시'!$B$4-90&gt;='자료입력 및 결과표시'!$E$4,'자료입력 및 결과표시'!$E$4,$V367-'자료입력 및 결과표시'!$B$4-90)),0)</f>
        <v>0</v>
      </c>
      <c r="EL367" s="17">
        <f>IF(AND(S367='자료입력 및 결과표시'!$B$6,COUNTIF('업무중복도(데이터 입력)'!$W367:$DR367,'자료입력 및 결과표시'!$C$6)&gt;=1),1,0)</f>
        <v>0</v>
      </c>
      <c r="EM367" s="17">
        <f>IF(AND(S367='자료입력 및 결과표시'!$B$7,COUNTIF('업무중복도(데이터 입력)'!$W367:$DR367,'자료입력 및 결과표시'!$C$7)&gt;=1),2,0)</f>
        <v>0</v>
      </c>
      <c r="EN367" s="17">
        <f>IF(AND(S367='자료입력 및 결과표시'!$B$8,COUNTIF('업무중복도(데이터 입력)'!$W367:$DR367,'자료입력 및 결과표시'!$C$8)&gt;=1),3,0)</f>
        <v>0</v>
      </c>
      <c r="EO367" s="17">
        <f>IF(AND(S367='자료입력 및 결과표시'!$B$9,COUNTIF('업무중복도(데이터 입력)'!$W367:$DR367,'자료입력 및 결과표시'!$C$9)&gt;=1),4,0)</f>
        <v>0</v>
      </c>
      <c r="EP367" s="17">
        <f>IF(AND(S367='자료입력 및 결과표시'!$B$10,COUNTIF('업무중복도(데이터 입력)'!$W367:$DR367,'자료입력 및 결과표시'!$C$10)&gt;=1),5,0)</f>
        <v>0</v>
      </c>
      <c r="EQ367" s="17">
        <f>IF(AND(S367='자료입력 및 결과표시'!$B$11,COUNTIF('업무중복도(데이터 입력)'!$W367:$DR367,'자료입력 및 결과표시'!$C$11)&gt;=1),6,0)</f>
        <v>0</v>
      </c>
      <c r="ER367" s="17">
        <f>IF(AND(S367='자료입력 및 결과표시'!$B$12,COUNTIF('업무중복도(데이터 입력)'!$W367:$DR367,'자료입력 및 결과표시'!$C$12)&gt;=1),7,0)</f>
        <v>0</v>
      </c>
      <c r="ES367" s="17">
        <f>IF(AND(S367='자료입력 및 결과표시'!$B$13,COUNTIF('업무중복도(데이터 입력)'!$W367:$DR367,'자료입력 및 결과표시'!$C$13)&gt;=1),8,0)</f>
        <v>0</v>
      </c>
      <c r="ET367" s="17">
        <f>IF(AND(S367='자료입력 및 결과표시'!$B$14,COUNTIF('업무중복도(데이터 입력)'!$W367:$DR367,'자료입력 및 결과표시'!$C$14)&gt;=1),9,0)</f>
        <v>0</v>
      </c>
      <c r="EU367" s="17">
        <f>IF(AND(S367='자료입력 및 결과표시'!$B$15,COUNTIF('업무중복도(데이터 입력)'!$W367:$DR367,'자료입력 및 결과표시'!$C$15)&gt;=1),10,0)</f>
        <v>0</v>
      </c>
      <c r="EV367" s="17">
        <f>IF(AND(S367='자료입력 및 결과표시'!$B$16,COUNTIF('업무중복도(데이터 입력)'!$W367:$DR367,'자료입력 및 결과표시'!$C$16)&gt;=1),11,0)</f>
        <v>0</v>
      </c>
      <c r="EW367" s="17">
        <f>IF(AND(S367='자료입력 및 결과표시'!$B$17,COUNTIF('업무중복도(데이터 입력)'!$W367:$DR367,'자료입력 및 결과표시'!$C$17)&gt;=1),12,0)</f>
        <v>0</v>
      </c>
      <c r="EX367" s="17">
        <f>IF(AND(S367='자료입력 및 결과표시'!$B$18,COUNTIF('업무중복도(데이터 입력)'!$W367:$DR367,'자료입력 및 결과표시'!$C$18)&gt;=1),13,0)</f>
        <v>0</v>
      </c>
      <c r="EY367" s="17">
        <f>IF(AND(S367='자료입력 및 결과표시'!$B$19,COUNTIF('업무중복도(데이터 입력)'!$W367:$DR367,'자료입력 및 결과표시'!$C$19)&gt;=1),14,0)</f>
        <v>0</v>
      </c>
      <c r="EZ367" s="17">
        <f>IF(AND(S367='자료입력 및 결과표시'!$B$20,COUNTIF('업무중복도(데이터 입력)'!$W367:$DR367,'자료입력 및 결과표시'!$C$20)&gt;=1),15,0)</f>
        <v>0</v>
      </c>
      <c r="FA367" s="17">
        <f>IF(AND(S367='자료입력 및 결과표시'!$B$21,COUNTIF('업무중복도(데이터 입력)'!$W367:$DR367,'자료입력 및 결과표시'!$C$21)&gt;=1),16,0)</f>
        <v>0</v>
      </c>
      <c r="FK367" s="17">
        <f t="shared" si="743"/>
        <v>0</v>
      </c>
      <c r="FO367"/>
    </row>
    <row r="368" spans="1:171">
      <c r="A368" s="17" t="str">
        <f t="shared" si="726"/>
        <v>\\\0</v>
      </c>
      <c r="B368" s="17" t="str">
        <f t="shared" si="727"/>
        <v>\\\0</v>
      </c>
      <c r="C368" s="17" t="str">
        <f t="shared" si="728"/>
        <v>\\\0</v>
      </c>
      <c r="D368" s="17" t="str">
        <f t="shared" si="729"/>
        <v>\\\0</v>
      </c>
      <c r="E368" s="17" t="str">
        <f t="shared" si="730"/>
        <v>\\\0</v>
      </c>
      <c r="F368" s="17" t="str">
        <f t="shared" si="731"/>
        <v>\\\0</v>
      </c>
      <c r="G368" s="17" t="str">
        <f t="shared" si="732"/>
        <v>\\\0</v>
      </c>
      <c r="H368" s="17" t="str">
        <f t="shared" si="733"/>
        <v>\\\0</v>
      </c>
      <c r="I368" s="17" t="str">
        <f t="shared" si="734"/>
        <v>\\\0</v>
      </c>
      <c r="J368" s="17" t="str">
        <f t="shared" si="735"/>
        <v>\\\0</v>
      </c>
      <c r="K368" s="17" t="str">
        <f t="shared" si="736"/>
        <v>\\\0</v>
      </c>
      <c r="L368" s="17" t="str">
        <f t="shared" si="737"/>
        <v>\\\0</v>
      </c>
      <c r="M368" s="17" t="str">
        <f t="shared" si="738"/>
        <v>\\\0</v>
      </c>
      <c r="N368" s="17" t="str">
        <f t="shared" si="739"/>
        <v>\\\0</v>
      </c>
      <c r="O368" s="17" t="str">
        <f t="shared" si="740"/>
        <v>\\\0</v>
      </c>
      <c r="P368" s="17" t="str">
        <f t="shared" si="741"/>
        <v>\\\0</v>
      </c>
      <c r="R368" s="17" t="str">
        <f t="shared" si="742"/>
        <v>\\</v>
      </c>
      <c r="S368" s="38"/>
      <c r="T368" s="39"/>
      <c r="U368" s="31"/>
      <c r="V368" s="32"/>
      <c r="W368" s="36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35"/>
      <c r="DS368" s="287"/>
      <c r="DT368" s="36"/>
      <c r="DU368" s="37"/>
      <c r="DV368" s="28">
        <f>IF(AND($S368='자료입력 및 결과표시'!$B$6,COUNTIF($W368:$DR368,'자료입력 및 결과표시'!$C$6)&gt;=1),IF(OR('자료입력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DW368" s="28">
        <f>IF(AND($S368='자료입력 및 결과표시'!$B$7,COUNTIF($W368:$DR368,'자료입력 및 결과표시'!$C$7)&gt;=1),IF(OR('자료입력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DX368" s="28">
        <f>IF(AND($S368='자료입력 및 결과표시'!$B$8,COUNTIF($W368:$DR368,'자료입력 및 결과표시'!$C$8)&gt;=1),IF(OR('자료입력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DY368" s="28">
        <f>IF(AND($S368='자료입력 및 결과표시'!$B$9,COUNTIF($W368:$DR368,'자료입력 및 결과표시'!$C$9)&gt;=1),IF(OR('자료입력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DZ368" s="28">
        <f>IF(AND($S368='자료입력 및 결과표시'!$B$10,COUNTIF($W368:$DR368,'자료입력 및 결과표시'!$C$10)&gt;=1),IF(OR('자료입력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A368" s="28">
        <f>IF(AND($S368='자료입력 및 결과표시'!$B$11,COUNTIF($W368:$DR368,'자료입력 및 결과표시'!$C$11)&gt;=1),IF(OR('자료입력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B368" s="28">
        <f>IF(AND($S368='자료입력 및 결과표시'!$B$12,COUNTIF($W368:$DR368,'자료입력 및 결과표시'!$C$12)&gt;=1),IF(OR('자료입력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C368" s="28">
        <f>IF(AND($S368='자료입력 및 결과표시'!$B$13,COUNTIF($W368:$DR368,'자료입력 및 결과표시'!$C$13)&gt;=1),IF(OR('자료입력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D368" s="28">
        <f>IF(AND($S368='자료입력 및 결과표시'!$B$14,COUNTIF($W368:$DR368,'자료입력 및 결과표시'!$C$14)&gt;=1),IF(OR('자료입력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E368" s="28">
        <f>IF(AND($S368='자료입력 및 결과표시'!$B$15,COUNTIF($W368:$DR368,'자료입력 및 결과표시'!$C$15)&gt;=1),IF(OR('자료입력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F368" s="28">
        <f>IF(AND($S368='자료입력 및 결과표시'!$B$16,COUNTIF($W368:$DR368,'자료입력 및 결과표시'!$C$16)&gt;=1),IF(OR('자료입력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G368" s="28">
        <f>IF(AND($S368='자료입력 및 결과표시'!$B$17,COUNTIF($W368:$DR368,'자료입력 및 결과표시'!$C$17)&gt;=1),IF(OR('자료입력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H368" s="28">
        <f>IF(AND($S368='자료입력 및 결과표시'!$B$18,COUNTIF($W368:$DR368,'자료입력 및 결과표시'!$C$18)&gt;=1),IF(OR('자료입력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I368" s="28">
        <f>IF(AND($S368='자료입력 및 결과표시'!$B$19,COUNTIF($W368:$DR368,'자료입력 및 결과표시'!$C$19)&gt;=1),IF(OR('자료입력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J368" s="28">
        <f>IF(AND($S368='자료입력 및 결과표시'!$B$20,COUNTIF($W368:$DR368,'자료입력 및 결과표시'!$C$20)&gt;=1),IF(OR('자료입력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K368" s="28">
        <f>IF(AND($S368='자료입력 및 결과표시'!$B$21,COUNTIF($W368:$DR368,'자료입력 및 결과표시'!$C$21)&gt;=1),IF(OR('자료입력 및 결과표시'!$B$4+90&gt;=$V368,'자료입력 및 결과표시'!$B$4&lt;$U368),0,IF($V368-'자료입력 및 결과표시'!$B$4-90&gt;='자료입력 및 결과표시'!$E$4,'자료입력 및 결과표시'!$E$4,$V368-'자료입력 및 결과표시'!$B$4-90)),0)</f>
        <v>0</v>
      </c>
      <c r="EL368" s="17">
        <f>IF(AND(S368='자료입력 및 결과표시'!$B$6,COUNTIF('업무중복도(데이터 입력)'!$W368:$DR368,'자료입력 및 결과표시'!$C$6)&gt;=1),1,0)</f>
        <v>0</v>
      </c>
      <c r="EM368" s="17">
        <f>IF(AND(S368='자료입력 및 결과표시'!$B$7,COUNTIF('업무중복도(데이터 입력)'!$W368:$DR368,'자료입력 및 결과표시'!$C$7)&gt;=1),2,0)</f>
        <v>0</v>
      </c>
      <c r="EN368" s="17">
        <f>IF(AND(S368='자료입력 및 결과표시'!$B$8,COUNTIF('업무중복도(데이터 입력)'!$W368:$DR368,'자료입력 및 결과표시'!$C$8)&gt;=1),3,0)</f>
        <v>0</v>
      </c>
      <c r="EO368" s="17">
        <f>IF(AND(S368='자료입력 및 결과표시'!$B$9,COUNTIF('업무중복도(데이터 입력)'!$W368:$DR368,'자료입력 및 결과표시'!$C$9)&gt;=1),4,0)</f>
        <v>0</v>
      </c>
      <c r="EP368" s="17">
        <f>IF(AND(S368='자료입력 및 결과표시'!$B$10,COUNTIF('업무중복도(데이터 입력)'!$W368:$DR368,'자료입력 및 결과표시'!$C$10)&gt;=1),5,0)</f>
        <v>0</v>
      </c>
      <c r="EQ368" s="17">
        <f>IF(AND(S368='자료입력 및 결과표시'!$B$11,COUNTIF('업무중복도(데이터 입력)'!$W368:$DR368,'자료입력 및 결과표시'!$C$11)&gt;=1),6,0)</f>
        <v>0</v>
      </c>
      <c r="ER368" s="17">
        <f>IF(AND(S368='자료입력 및 결과표시'!$B$12,COUNTIF('업무중복도(데이터 입력)'!$W368:$DR368,'자료입력 및 결과표시'!$C$12)&gt;=1),7,0)</f>
        <v>0</v>
      </c>
      <c r="ES368" s="17">
        <f>IF(AND(S368='자료입력 및 결과표시'!$B$13,COUNTIF('업무중복도(데이터 입력)'!$W368:$DR368,'자료입력 및 결과표시'!$C$13)&gt;=1),8,0)</f>
        <v>0</v>
      </c>
      <c r="ET368" s="17">
        <f>IF(AND(S368='자료입력 및 결과표시'!$B$14,COUNTIF('업무중복도(데이터 입력)'!$W368:$DR368,'자료입력 및 결과표시'!$C$14)&gt;=1),9,0)</f>
        <v>0</v>
      </c>
      <c r="EU368" s="17">
        <f>IF(AND(S368='자료입력 및 결과표시'!$B$15,COUNTIF('업무중복도(데이터 입력)'!$W368:$DR368,'자료입력 및 결과표시'!$C$15)&gt;=1),10,0)</f>
        <v>0</v>
      </c>
      <c r="EV368" s="17">
        <f>IF(AND(S368='자료입력 및 결과표시'!$B$16,COUNTIF('업무중복도(데이터 입력)'!$W368:$DR368,'자료입력 및 결과표시'!$C$16)&gt;=1),11,0)</f>
        <v>0</v>
      </c>
      <c r="EW368" s="17">
        <f>IF(AND(S368='자료입력 및 결과표시'!$B$17,COUNTIF('업무중복도(데이터 입력)'!$W368:$DR368,'자료입력 및 결과표시'!$C$17)&gt;=1),12,0)</f>
        <v>0</v>
      </c>
      <c r="EX368" s="17">
        <f>IF(AND(S368='자료입력 및 결과표시'!$B$18,COUNTIF('업무중복도(데이터 입력)'!$W368:$DR368,'자료입력 및 결과표시'!$C$18)&gt;=1),13,0)</f>
        <v>0</v>
      </c>
      <c r="EY368" s="17">
        <f>IF(AND(S368='자료입력 및 결과표시'!$B$19,COUNTIF('업무중복도(데이터 입력)'!$W368:$DR368,'자료입력 및 결과표시'!$C$19)&gt;=1),14,0)</f>
        <v>0</v>
      </c>
      <c r="EZ368" s="17">
        <f>IF(AND(S368='자료입력 및 결과표시'!$B$20,COUNTIF('업무중복도(데이터 입력)'!$W368:$DR368,'자료입력 및 결과표시'!$C$20)&gt;=1),15,0)</f>
        <v>0</v>
      </c>
      <c r="FA368" s="17">
        <f>IF(AND(S368='자료입력 및 결과표시'!$B$21,COUNTIF('업무중복도(데이터 입력)'!$W368:$DR368,'자료입력 및 결과표시'!$C$21)&gt;=1),16,0)</f>
        <v>0</v>
      </c>
      <c r="FK368" s="17">
        <f t="shared" si="743"/>
        <v>0</v>
      </c>
      <c r="FO368"/>
    </row>
    <row r="369" spans="1:171">
      <c r="A369" s="17" t="str">
        <f t="shared" si="726"/>
        <v>\\\0</v>
      </c>
      <c r="B369" s="17" t="str">
        <f t="shared" si="727"/>
        <v>\\\0</v>
      </c>
      <c r="C369" s="17" t="str">
        <f t="shared" si="728"/>
        <v>\\\0</v>
      </c>
      <c r="D369" s="17" t="str">
        <f t="shared" si="729"/>
        <v>\\\0</v>
      </c>
      <c r="E369" s="17" t="str">
        <f t="shared" si="730"/>
        <v>\\\0</v>
      </c>
      <c r="F369" s="17" t="str">
        <f t="shared" si="731"/>
        <v>\\\0</v>
      </c>
      <c r="G369" s="17" t="str">
        <f t="shared" si="732"/>
        <v>\\\0</v>
      </c>
      <c r="H369" s="17" t="str">
        <f t="shared" si="733"/>
        <v>\\\0</v>
      </c>
      <c r="I369" s="17" t="str">
        <f t="shared" si="734"/>
        <v>\\\0</v>
      </c>
      <c r="J369" s="17" t="str">
        <f t="shared" si="735"/>
        <v>\\\0</v>
      </c>
      <c r="K369" s="17" t="str">
        <f t="shared" si="736"/>
        <v>\\\0</v>
      </c>
      <c r="L369" s="17" t="str">
        <f t="shared" si="737"/>
        <v>\\\0</v>
      </c>
      <c r="M369" s="17" t="str">
        <f t="shared" si="738"/>
        <v>\\\0</v>
      </c>
      <c r="N369" s="17" t="str">
        <f t="shared" si="739"/>
        <v>\\\0</v>
      </c>
      <c r="O369" s="17" t="str">
        <f t="shared" si="740"/>
        <v>\\\0</v>
      </c>
      <c r="P369" s="17" t="str">
        <f t="shared" si="741"/>
        <v>\\\0</v>
      </c>
      <c r="R369" s="17" t="str">
        <f t="shared" si="742"/>
        <v>\\</v>
      </c>
      <c r="S369" s="38"/>
      <c r="T369" s="39"/>
      <c r="U369" s="31"/>
      <c r="V369" s="32"/>
      <c r="W369" s="36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35"/>
      <c r="DS369" s="287"/>
      <c r="DT369" s="36"/>
      <c r="DU369" s="37"/>
      <c r="DV369" s="28">
        <f>IF(AND($S369='자료입력 및 결과표시'!$B$6,COUNTIF($W369:$DR369,'자료입력 및 결과표시'!$C$6)&gt;=1),IF(OR('자료입력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DW369" s="28">
        <f>IF(AND($S369='자료입력 및 결과표시'!$B$7,COUNTIF($W369:$DR369,'자료입력 및 결과표시'!$C$7)&gt;=1),IF(OR('자료입력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DX369" s="28">
        <f>IF(AND($S369='자료입력 및 결과표시'!$B$8,COUNTIF($W369:$DR369,'자료입력 및 결과표시'!$C$8)&gt;=1),IF(OR('자료입력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DY369" s="28">
        <f>IF(AND($S369='자료입력 및 결과표시'!$B$9,COUNTIF($W369:$DR369,'자료입력 및 결과표시'!$C$9)&gt;=1),IF(OR('자료입력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DZ369" s="28">
        <f>IF(AND($S369='자료입력 및 결과표시'!$B$10,COUNTIF($W369:$DR369,'자료입력 및 결과표시'!$C$10)&gt;=1),IF(OR('자료입력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A369" s="28">
        <f>IF(AND($S369='자료입력 및 결과표시'!$B$11,COUNTIF($W369:$DR369,'자료입력 및 결과표시'!$C$11)&gt;=1),IF(OR('자료입력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B369" s="28">
        <f>IF(AND($S369='자료입력 및 결과표시'!$B$12,COUNTIF($W369:$DR369,'자료입력 및 결과표시'!$C$12)&gt;=1),IF(OR('자료입력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C369" s="28">
        <f>IF(AND($S369='자료입력 및 결과표시'!$B$13,COUNTIF($W369:$DR369,'자료입력 및 결과표시'!$C$13)&gt;=1),IF(OR('자료입력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D369" s="28">
        <f>IF(AND($S369='자료입력 및 결과표시'!$B$14,COUNTIF($W369:$DR369,'자료입력 및 결과표시'!$C$14)&gt;=1),IF(OR('자료입력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E369" s="28">
        <f>IF(AND($S369='자료입력 및 결과표시'!$B$15,COUNTIF($W369:$DR369,'자료입력 및 결과표시'!$C$15)&gt;=1),IF(OR('자료입력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F369" s="28">
        <f>IF(AND($S369='자료입력 및 결과표시'!$B$16,COUNTIF($W369:$DR369,'자료입력 및 결과표시'!$C$16)&gt;=1),IF(OR('자료입력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G369" s="28">
        <f>IF(AND($S369='자료입력 및 결과표시'!$B$17,COUNTIF($W369:$DR369,'자료입력 및 결과표시'!$C$17)&gt;=1),IF(OR('자료입력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H369" s="28">
        <f>IF(AND($S369='자료입력 및 결과표시'!$B$18,COUNTIF($W369:$DR369,'자료입력 및 결과표시'!$C$18)&gt;=1),IF(OR('자료입력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I369" s="28">
        <f>IF(AND($S369='자료입력 및 결과표시'!$B$19,COUNTIF($W369:$DR369,'자료입력 및 결과표시'!$C$19)&gt;=1),IF(OR('자료입력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J369" s="28">
        <f>IF(AND($S369='자료입력 및 결과표시'!$B$20,COUNTIF($W369:$DR369,'자료입력 및 결과표시'!$C$20)&gt;=1),IF(OR('자료입력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K369" s="28">
        <f>IF(AND($S369='자료입력 및 결과표시'!$B$21,COUNTIF($W369:$DR369,'자료입력 및 결과표시'!$C$21)&gt;=1),IF(OR('자료입력 및 결과표시'!$B$4+90&gt;=$V369,'자료입력 및 결과표시'!$B$4&lt;$U369),0,IF($V369-'자료입력 및 결과표시'!$B$4-90&gt;='자료입력 및 결과표시'!$E$4,'자료입력 및 결과표시'!$E$4,$V369-'자료입력 및 결과표시'!$B$4-90)),0)</f>
        <v>0</v>
      </c>
      <c r="EL369" s="17">
        <f>IF(AND(S369='자료입력 및 결과표시'!$B$6,COUNTIF('업무중복도(데이터 입력)'!$W369:$DR369,'자료입력 및 결과표시'!$C$6)&gt;=1),1,0)</f>
        <v>0</v>
      </c>
      <c r="EM369" s="17">
        <f>IF(AND(S369='자료입력 및 결과표시'!$B$7,COUNTIF('업무중복도(데이터 입력)'!$W369:$DR369,'자료입력 및 결과표시'!$C$7)&gt;=1),2,0)</f>
        <v>0</v>
      </c>
      <c r="EN369" s="17">
        <f>IF(AND(S369='자료입력 및 결과표시'!$B$8,COUNTIF('업무중복도(데이터 입력)'!$W369:$DR369,'자료입력 및 결과표시'!$C$8)&gt;=1),3,0)</f>
        <v>0</v>
      </c>
      <c r="EO369" s="17">
        <f>IF(AND(S369='자료입력 및 결과표시'!$B$9,COUNTIF('업무중복도(데이터 입력)'!$W369:$DR369,'자료입력 및 결과표시'!$C$9)&gt;=1),4,0)</f>
        <v>0</v>
      </c>
      <c r="EP369" s="17">
        <f>IF(AND(S369='자료입력 및 결과표시'!$B$10,COUNTIF('업무중복도(데이터 입력)'!$W369:$DR369,'자료입력 및 결과표시'!$C$10)&gt;=1),5,0)</f>
        <v>0</v>
      </c>
      <c r="EQ369" s="17">
        <f>IF(AND(S369='자료입력 및 결과표시'!$B$11,COUNTIF('업무중복도(데이터 입력)'!$W369:$DR369,'자료입력 및 결과표시'!$C$11)&gt;=1),6,0)</f>
        <v>0</v>
      </c>
      <c r="ER369" s="17">
        <f>IF(AND(S369='자료입력 및 결과표시'!$B$12,COUNTIF('업무중복도(데이터 입력)'!$W369:$DR369,'자료입력 및 결과표시'!$C$12)&gt;=1),7,0)</f>
        <v>0</v>
      </c>
      <c r="ES369" s="17">
        <f>IF(AND(S369='자료입력 및 결과표시'!$B$13,COUNTIF('업무중복도(데이터 입력)'!$W369:$DR369,'자료입력 및 결과표시'!$C$13)&gt;=1),8,0)</f>
        <v>0</v>
      </c>
      <c r="ET369" s="17">
        <f>IF(AND(S369='자료입력 및 결과표시'!$B$14,COUNTIF('업무중복도(데이터 입력)'!$W369:$DR369,'자료입력 및 결과표시'!$C$14)&gt;=1),9,0)</f>
        <v>0</v>
      </c>
      <c r="EU369" s="17">
        <f>IF(AND(S369='자료입력 및 결과표시'!$B$15,COUNTIF('업무중복도(데이터 입력)'!$W369:$DR369,'자료입력 및 결과표시'!$C$15)&gt;=1),10,0)</f>
        <v>0</v>
      </c>
      <c r="EV369" s="17">
        <f>IF(AND(S369='자료입력 및 결과표시'!$B$16,COUNTIF('업무중복도(데이터 입력)'!$W369:$DR369,'자료입력 및 결과표시'!$C$16)&gt;=1),11,0)</f>
        <v>0</v>
      </c>
      <c r="EW369" s="17">
        <f>IF(AND(S369='자료입력 및 결과표시'!$B$17,COUNTIF('업무중복도(데이터 입력)'!$W369:$DR369,'자료입력 및 결과표시'!$C$17)&gt;=1),12,0)</f>
        <v>0</v>
      </c>
      <c r="EX369" s="17">
        <f>IF(AND(S369='자료입력 및 결과표시'!$B$18,COUNTIF('업무중복도(데이터 입력)'!$W369:$DR369,'자료입력 및 결과표시'!$C$18)&gt;=1),13,0)</f>
        <v>0</v>
      </c>
      <c r="EY369" s="17">
        <f>IF(AND(S369='자료입력 및 결과표시'!$B$19,COUNTIF('업무중복도(데이터 입력)'!$W369:$DR369,'자료입력 및 결과표시'!$C$19)&gt;=1),14,0)</f>
        <v>0</v>
      </c>
      <c r="EZ369" s="17">
        <f>IF(AND(S369='자료입력 및 결과표시'!$B$20,COUNTIF('업무중복도(데이터 입력)'!$W369:$DR369,'자료입력 및 결과표시'!$C$20)&gt;=1),15,0)</f>
        <v>0</v>
      </c>
      <c r="FA369" s="17">
        <f>IF(AND(S369='자료입력 및 결과표시'!$B$21,COUNTIF('업무중복도(데이터 입력)'!$W369:$DR369,'자료입력 및 결과표시'!$C$21)&gt;=1),16,0)</f>
        <v>0</v>
      </c>
      <c r="FK369" s="17">
        <f t="shared" si="743"/>
        <v>0</v>
      </c>
      <c r="FO369"/>
    </row>
    <row r="370" spans="1:171">
      <c r="A370" s="17" t="str">
        <f t="shared" si="726"/>
        <v>\\\0</v>
      </c>
      <c r="B370" s="17" t="str">
        <f t="shared" si="727"/>
        <v>\\\0</v>
      </c>
      <c r="C370" s="17" t="str">
        <f t="shared" si="728"/>
        <v>\\\0</v>
      </c>
      <c r="D370" s="17" t="str">
        <f t="shared" si="729"/>
        <v>\\\0</v>
      </c>
      <c r="E370" s="17" t="str">
        <f t="shared" si="730"/>
        <v>\\\0</v>
      </c>
      <c r="F370" s="17" t="str">
        <f t="shared" si="731"/>
        <v>\\\0</v>
      </c>
      <c r="G370" s="17" t="str">
        <f t="shared" si="732"/>
        <v>\\\0</v>
      </c>
      <c r="H370" s="17" t="str">
        <f t="shared" si="733"/>
        <v>\\\0</v>
      </c>
      <c r="I370" s="17" t="str">
        <f t="shared" si="734"/>
        <v>\\\0</v>
      </c>
      <c r="J370" s="17" t="str">
        <f t="shared" si="735"/>
        <v>\\\0</v>
      </c>
      <c r="K370" s="17" t="str">
        <f t="shared" si="736"/>
        <v>\\\0</v>
      </c>
      <c r="L370" s="17" t="str">
        <f t="shared" si="737"/>
        <v>\\\0</v>
      </c>
      <c r="M370" s="17" t="str">
        <f t="shared" si="738"/>
        <v>\\\0</v>
      </c>
      <c r="N370" s="17" t="str">
        <f t="shared" si="739"/>
        <v>\\\0</v>
      </c>
      <c r="O370" s="17" t="str">
        <f t="shared" si="740"/>
        <v>\\\0</v>
      </c>
      <c r="P370" s="17" t="str">
        <f t="shared" si="741"/>
        <v>\\\0</v>
      </c>
      <c r="R370" s="17" t="str">
        <f t="shared" si="742"/>
        <v>\\</v>
      </c>
      <c r="S370" s="38"/>
      <c r="T370" s="39"/>
      <c r="U370" s="31"/>
      <c r="V370" s="32"/>
      <c r="W370" s="36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35"/>
      <c r="DS370" s="287"/>
      <c r="DT370" s="36"/>
      <c r="DU370" s="37"/>
      <c r="DV370" s="28">
        <f>IF(AND($S370='자료입력 및 결과표시'!$B$6,COUNTIF($W370:$DR370,'자료입력 및 결과표시'!$C$6)&gt;=1),IF(OR('자료입력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DW370" s="28">
        <f>IF(AND($S370='자료입력 및 결과표시'!$B$7,COUNTIF($W370:$DR370,'자료입력 및 결과표시'!$C$7)&gt;=1),IF(OR('자료입력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DX370" s="28">
        <f>IF(AND($S370='자료입력 및 결과표시'!$B$8,COUNTIF($W370:$DR370,'자료입력 및 결과표시'!$C$8)&gt;=1),IF(OR('자료입력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DY370" s="28">
        <f>IF(AND($S370='자료입력 및 결과표시'!$B$9,COUNTIF($W370:$DR370,'자료입력 및 결과표시'!$C$9)&gt;=1),IF(OR('자료입력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DZ370" s="28">
        <f>IF(AND($S370='자료입력 및 결과표시'!$B$10,COUNTIF($W370:$DR370,'자료입력 및 결과표시'!$C$10)&gt;=1),IF(OR('자료입력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A370" s="28">
        <f>IF(AND($S370='자료입력 및 결과표시'!$B$11,COUNTIF($W370:$DR370,'자료입력 및 결과표시'!$C$11)&gt;=1),IF(OR('자료입력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B370" s="28">
        <f>IF(AND($S370='자료입력 및 결과표시'!$B$12,COUNTIF($W370:$DR370,'자료입력 및 결과표시'!$C$12)&gt;=1),IF(OR('자료입력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C370" s="28">
        <f>IF(AND($S370='자료입력 및 결과표시'!$B$13,COUNTIF($W370:$DR370,'자료입력 및 결과표시'!$C$13)&gt;=1),IF(OR('자료입력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D370" s="28">
        <f>IF(AND($S370='자료입력 및 결과표시'!$B$14,COUNTIF($W370:$DR370,'자료입력 및 결과표시'!$C$14)&gt;=1),IF(OR('자료입력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E370" s="28">
        <f>IF(AND($S370='자료입력 및 결과표시'!$B$15,COUNTIF($W370:$DR370,'자료입력 및 결과표시'!$C$15)&gt;=1),IF(OR('자료입력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F370" s="28">
        <f>IF(AND($S370='자료입력 및 결과표시'!$B$16,COUNTIF($W370:$DR370,'자료입력 및 결과표시'!$C$16)&gt;=1),IF(OR('자료입력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G370" s="28">
        <f>IF(AND($S370='자료입력 및 결과표시'!$B$17,COUNTIF($W370:$DR370,'자료입력 및 결과표시'!$C$17)&gt;=1),IF(OR('자료입력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H370" s="28">
        <f>IF(AND($S370='자료입력 및 결과표시'!$B$18,COUNTIF($W370:$DR370,'자료입력 및 결과표시'!$C$18)&gt;=1),IF(OR('자료입력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I370" s="28">
        <f>IF(AND($S370='자료입력 및 결과표시'!$B$19,COUNTIF($W370:$DR370,'자료입력 및 결과표시'!$C$19)&gt;=1),IF(OR('자료입력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J370" s="28">
        <f>IF(AND($S370='자료입력 및 결과표시'!$B$20,COUNTIF($W370:$DR370,'자료입력 및 결과표시'!$C$20)&gt;=1),IF(OR('자료입력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K370" s="28">
        <f>IF(AND($S370='자료입력 및 결과표시'!$B$21,COUNTIF($W370:$DR370,'자료입력 및 결과표시'!$C$21)&gt;=1),IF(OR('자료입력 및 결과표시'!$B$4+90&gt;=$V370,'자료입력 및 결과표시'!$B$4&lt;$U370),0,IF($V370-'자료입력 및 결과표시'!$B$4-90&gt;='자료입력 및 결과표시'!$E$4,'자료입력 및 결과표시'!$E$4,$V370-'자료입력 및 결과표시'!$B$4-90)),0)</f>
        <v>0</v>
      </c>
      <c r="EL370" s="17">
        <f>IF(AND(S370='자료입력 및 결과표시'!$B$6,COUNTIF('업무중복도(데이터 입력)'!$W370:$DR370,'자료입력 및 결과표시'!$C$6)&gt;=1),1,0)</f>
        <v>0</v>
      </c>
      <c r="EM370" s="17">
        <f>IF(AND(S370='자료입력 및 결과표시'!$B$7,COUNTIF('업무중복도(데이터 입력)'!$W370:$DR370,'자료입력 및 결과표시'!$C$7)&gt;=1),2,0)</f>
        <v>0</v>
      </c>
      <c r="EN370" s="17">
        <f>IF(AND(S370='자료입력 및 결과표시'!$B$8,COUNTIF('업무중복도(데이터 입력)'!$W370:$DR370,'자료입력 및 결과표시'!$C$8)&gt;=1),3,0)</f>
        <v>0</v>
      </c>
      <c r="EO370" s="17">
        <f>IF(AND(S370='자료입력 및 결과표시'!$B$9,COUNTIF('업무중복도(데이터 입력)'!$W370:$DR370,'자료입력 및 결과표시'!$C$9)&gt;=1),4,0)</f>
        <v>0</v>
      </c>
      <c r="EP370" s="17">
        <f>IF(AND(S370='자료입력 및 결과표시'!$B$10,COUNTIF('업무중복도(데이터 입력)'!$W370:$DR370,'자료입력 및 결과표시'!$C$10)&gt;=1),5,0)</f>
        <v>0</v>
      </c>
      <c r="EQ370" s="17">
        <f>IF(AND(S370='자료입력 및 결과표시'!$B$11,COUNTIF('업무중복도(데이터 입력)'!$W370:$DR370,'자료입력 및 결과표시'!$C$11)&gt;=1),6,0)</f>
        <v>0</v>
      </c>
      <c r="ER370" s="17">
        <f>IF(AND(S370='자료입력 및 결과표시'!$B$12,COUNTIF('업무중복도(데이터 입력)'!$W370:$DR370,'자료입력 및 결과표시'!$C$12)&gt;=1),7,0)</f>
        <v>0</v>
      </c>
      <c r="ES370" s="17">
        <f>IF(AND(S370='자료입력 및 결과표시'!$B$13,COUNTIF('업무중복도(데이터 입력)'!$W370:$DR370,'자료입력 및 결과표시'!$C$13)&gt;=1),8,0)</f>
        <v>0</v>
      </c>
      <c r="ET370" s="17">
        <f>IF(AND(S370='자료입력 및 결과표시'!$B$14,COUNTIF('업무중복도(데이터 입력)'!$W370:$DR370,'자료입력 및 결과표시'!$C$14)&gt;=1),9,0)</f>
        <v>0</v>
      </c>
      <c r="EU370" s="17">
        <f>IF(AND(S370='자료입력 및 결과표시'!$B$15,COUNTIF('업무중복도(데이터 입력)'!$W370:$DR370,'자료입력 및 결과표시'!$C$15)&gt;=1),10,0)</f>
        <v>0</v>
      </c>
      <c r="EV370" s="17">
        <f>IF(AND(S370='자료입력 및 결과표시'!$B$16,COUNTIF('업무중복도(데이터 입력)'!$W370:$DR370,'자료입력 및 결과표시'!$C$16)&gt;=1),11,0)</f>
        <v>0</v>
      </c>
      <c r="EW370" s="17">
        <f>IF(AND(S370='자료입력 및 결과표시'!$B$17,COUNTIF('업무중복도(데이터 입력)'!$W370:$DR370,'자료입력 및 결과표시'!$C$17)&gt;=1),12,0)</f>
        <v>0</v>
      </c>
      <c r="EX370" s="17">
        <f>IF(AND(S370='자료입력 및 결과표시'!$B$18,COUNTIF('업무중복도(데이터 입력)'!$W370:$DR370,'자료입력 및 결과표시'!$C$18)&gt;=1),13,0)</f>
        <v>0</v>
      </c>
      <c r="EY370" s="17">
        <f>IF(AND(S370='자료입력 및 결과표시'!$B$19,COUNTIF('업무중복도(데이터 입력)'!$W370:$DR370,'자료입력 및 결과표시'!$C$19)&gt;=1),14,0)</f>
        <v>0</v>
      </c>
      <c r="EZ370" s="17">
        <f>IF(AND(S370='자료입력 및 결과표시'!$B$20,COUNTIF('업무중복도(데이터 입력)'!$W370:$DR370,'자료입력 및 결과표시'!$C$20)&gt;=1),15,0)</f>
        <v>0</v>
      </c>
      <c r="FA370" s="17">
        <f>IF(AND(S370='자료입력 및 결과표시'!$B$21,COUNTIF('업무중복도(데이터 입력)'!$W370:$DR370,'자료입력 및 결과표시'!$C$21)&gt;=1),16,0)</f>
        <v>0</v>
      </c>
      <c r="FK370" s="17">
        <f t="shared" si="743"/>
        <v>0</v>
      </c>
      <c r="FO370"/>
    </row>
    <row r="371" spans="1:171">
      <c r="A371" s="17" t="str">
        <f t="shared" si="726"/>
        <v>\\\0</v>
      </c>
      <c r="B371" s="17" t="str">
        <f t="shared" si="727"/>
        <v>\\\0</v>
      </c>
      <c r="C371" s="17" t="str">
        <f t="shared" si="728"/>
        <v>\\\0</v>
      </c>
      <c r="D371" s="17" t="str">
        <f t="shared" si="729"/>
        <v>\\\0</v>
      </c>
      <c r="E371" s="17" t="str">
        <f t="shared" si="730"/>
        <v>\\\0</v>
      </c>
      <c r="F371" s="17" t="str">
        <f t="shared" si="731"/>
        <v>\\\0</v>
      </c>
      <c r="G371" s="17" t="str">
        <f t="shared" si="732"/>
        <v>\\\0</v>
      </c>
      <c r="H371" s="17" t="str">
        <f t="shared" si="733"/>
        <v>\\\0</v>
      </c>
      <c r="I371" s="17" t="str">
        <f t="shared" si="734"/>
        <v>\\\0</v>
      </c>
      <c r="J371" s="17" t="str">
        <f t="shared" si="735"/>
        <v>\\\0</v>
      </c>
      <c r="K371" s="17" t="str">
        <f t="shared" si="736"/>
        <v>\\\0</v>
      </c>
      <c r="L371" s="17" t="str">
        <f t="shared" si="737"/>
        <v>\\\0</v>
      </c>
      <c r="M371" s="17" t="str">
        <f t="shared" si="738"/>
        <v>\\\0</v>
      </c>
      <c r="N371" s="17" t="str">
        <f t="shared" si="739"/>
        <v>\\\0</v>
      </c>
      <c r="O371" s="17" t="str">
        <f t="shared" si="740"/>
        <v>\\\0</v>
      </c>
      <c r="P371" s="17" t="str">
        <f t="shared" si="741"/>
        <v>\\\0</v>
      </c>
      <c r="R371" s="17" t="str">
        <f t="shared" si="742"/>
        <v>\\</v>
      </c>
      <c r="S371" s="38"/>
      <c r="T371" s="39"/>
      <c r="U371" s="31"/>
      <c r="V371" s="32"/>
      <c r="W371" s="36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35"/>
      <c r="DS371" s="287"/>
      <c r="DT371" s="36"/>
      <c r="DU371" s="37"/>
      <c r="DV371" s="28">
        <f>IF(AND($S371='자료입력 및 결과표시'!$B$6,COUNTIF($W371:$DR371,'자료입력 및 결과표시'!$C$6)&gt;=1),IF(OR('자료입력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DW371" s="28">
        <f>IF(AND($S371='자료입력 및 결과표시'!$B$7,COUNTIF($W371:$DR371,'자료입력 및 결과표시'!$C$7)&gt;=1),IF(OR('자료입력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DX371" s="28">
        <f>IF(AND($S371='자료입력 및 결과표시'!$B$8,COUNTIF($W371:$DR371,'자료입력 및 결과표시'!$C$8)&gt;=1),IF(OR('자료입력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DY371" s="28">
        <f>IF(AND($S371='자료입력 및 결과표시'!$B$9,COUNTIF($W371:$DR371,'자료입력 및 결과표시'!$C$9)&gt;=1),IF(OR('자료입력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DZ371" s="28">
        <f>IF(AND($S371='자료입력 및 결과표시'!$B$10,COUNTIF($W371:$DR371,'자료입력 및 결과표시'!$C$10)&gt;=1),IF(OR('자료입력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A371" s="28">
        <f>IF(AND($S371='자료입력 및 결과표시'!$B$11,COUNTIF($W371:$DR371,'자료입력 및 결과표시'!$C$11)&gt;=1),IF(OR('자료입력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B371" s="28">
        <f>IF(AND($S371='자료입력 및 결과표시'!$B$12,COUNTIF($W371:$DR371,'자료입력 및 결과표시'!$C$12)&gt;=1),IF(OR('자료입력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C371" s="28">
        <f>IF(AND($S371='자료입력 및 결과표시'!$B$13,COUNTIF($W371:$DR371,'자료입력 및 결과표시'!$C$13)&gt;=1),IF(OR('자료입력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D371" s="28">
        <f>IF(AND($S371='자료입력 및 결과표시'!$B$14,COUNTIF($W371:$DR371,'자료입력 및 결과표시'!$C$14)&gt;=1),IF(OR('자료입력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E371" s="28">
        <f>IF(AND($S371='자료입력 및 결과표시'!$B$15,COUNTIF($W371:$DR371,'자료입력 및 결과표시'!$C$15)&gt;=1),IF(OR('자료입력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F371" s="28">
        <f>IF(AND($S371='자료입력 및 결과표시'!$B$16,COUNTIF($W371:$DR371,'자료입력 및 결과표시'!$C$16)&gt;=1),IF(OR('자료입력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G371" s="28">
        <f>IF(AND($S371='자료입력 및 결과표시'!$B$17,COUNTIF($W371:$DR371,'자료입력 및 결과표시'!$C$17)&gt;=1),IF(OR('자료입력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H371" s="28">
        <f>IF(AND($S371='자료입력 및 결과표시'!$B$18,COUNTIF($W371:$DR371,'자료입력 및 결과표시'!$C$18)&gt;=1),IF(OR('자료입력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I371" s="28">
        <f>IF(AND($S371='자료입력 및 결과표시'!$B$19,COUNTIF($W371:$DR371,'자료입력 및 결과표시'!$C$19)&gt;=1),IF(OR('자료입력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J371" s="28">
        <f>IF(AND($S371='자료입력 및 결과표시'!$B$20,COUNTIF($W371:$DR371,'자료입력 및 결과표시'!$C$20)&gt;=1),IF(OR('자료입력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K371" s="28">
        <f>IF(AND($S371='자료입력 및 결과표시'!$B$21,COUNTIF($W371:$DR371,'자료입력 및 결과표시'!$C$21)&gt;=1),IF(OR('자료입력 및 결과표시'!$B$4+90&gt;=$V371,'자료입력 및 결과표시'!$B$4&lt;$U371),0,IF($V371-'자료입력 및 결과표시'!$B$4-90&gt;='자료입력 및 결과표시'!$E$4,'자료입력 및 결과표시'!$E$4,$V371-'자료입력 및 결과표시'!$B$4-90)),0)</f>
        <v>0</v>
      </c>
      <c r="EL371" s="17">
        <f>IF(AND(S371='자료입력 및 결과표시'!$B$6,COUNTIF('업무중복도(데이터 입력)'!$W371:$DR371,'자료입력 및 결과표시'!$C$6)&gt;=1),1,0)</f>
        <v>0</v>
      </c>
      <c r="EM371" s="17">
        <f>IF(AND(S371='자료입력 및 결과표시'!$B$7,COUNTIF('업무중복도(데이터 입력)'!$W371:$DR371,'자료입력 및 결과표시'!$C$7)&gt;=1),2,0)</f>
        <v>0</v>
      </c>
      <c r="EN371" s="17">
        <f>IF(AND(S371='자료입력 및 결과표시'!$B$8,COUNTIF('업무중복도(데이터 입력)'!$W371:$DR371,'자료입력 및 결과표시'!$C$8)&gt;=1),3,0)</f>
        <v>0</v>
      </c>
      <c r="EO371" s="17">
        <f>IF(AND(S371='자료입력 및 결과표시'!$B$9,COUNTIF('업무중복도(데이터 입력)'!$W371:$DR371,'자료입력 및 결과표시'!$C$9)&gt;=1),4,0)</f>
        <v>0</v>
      </c>
      <c r="EP371" s="17">
        <f>IF(AND(S371='자료입력 및 결과표시'!$B$10,COUNTIF('업무중복도(데이터 입력)'!$W371:$DR371,'자료입력 및 결과표시'!$C$10)&gt;=1),5,0)</f>
        <v>0</v>
      </c>
      <c r="EQ371" s="17">
        <f>IF(AND(S371='자료입력 및 결과표시'!$B$11,COUNTIF('업무중복도(데이터 입력)'!$W371:$DR371,'자료입력 및 결과표시'!$C$11)&gt;=1),6,0)</f>
        <v>0</v>
      </c>
      <c r="ER371" s="17">
        <f>IF(AND(S371='자료입력 및 결과표시'!$B$12,COUNTIF('업무중복도(데이터 입력)'!$W371:$DR371,'자료입력 및 결과표시'!$C$12)&gt;=1),7,0)</f>
        <v>0</v>
      </c>
      <c r="ES371" s="17">
        <f>IF(AND(S371='자료입력 및 결과표시'!$B$13,COUNTIF('업무중복도(데이터 입력)'!$W371:$DR371,'자료입력 및 결과표시'!$C$13)&gt;=1),8,0)</f>
        <v>0</v>
      </c>
      <c r="ET371" s="17">
        <f>IF(AND(S371='자료입력 및 결과표시'!$B$14,COUNTIF('업무중복도(데이터 입력)'!$W371:$DR371,'자료입력 및 결과표시'!$C$14)&gt;=1),9,0)</f>
        <v>0</v>
      </c>
      <c r="EU371" s="17">
        <f>IF(AND(S371='자료입력 및 결과표시'!$B$15,COUNTIF('업무중복도(데이터 입력)'!$W371:$DR371,'자료입력 및 결과표시'!$C$15)&gt;=1),10,0)</f>
        <v>0</v>
      </c>
      <c r="EV371" s="17">
        <f>IF(AND(S371='자료입력 및 결과표시'!$B$16,COUNTIF('업무중복도(데이터 입력)'!$W371:$DR371,'자료입력 및 결과표시'!$C$16)&gt;=1),11,0)</f>
        <v>0</v>
      </c>
      <c r="EW371" s="17">
        <f>IF(AND(S371='자료입력 및 결과표시'!$B$17,COUNTIF('업무중복도(데이터 입력)'!$W371:$DR371,'자료입력 및 결과표시'!$C$17)&gt;=1),12,0)</f>
        <v>0</v>
      </c>
      <c r="EX371" s="17">
        <f>IF(AND(S371='자료입력 및 결과표시'!$B$18,COUNTIF('업무중복도(데이터 입력)'!$W371:$DR371,'자료입력 및 결과표시'!$C$18)&gt;=1),13,0)</f>
        <v>0</v>
      </c>
      <c r="EY371" s="17">
        <f>IF(AND(S371='자료입력 및 결과표시'!$B$19,COUNTIF('업무중복도(데이터 입력)'!$W371:$DR371,'자료입력 및 결과표시'!$C$19)&gt;=1),14,0)</f>
        <v>0</v>
      </c>
      <c r="EZ371" s="17">
        <f>IF(AND(S371='자료입력 및 결과표시'!$B$20,COUNTIF('업무중복도(데이터 입력)'!$W371:$DR371,'자료입력 및 결과표시'!$C$20)&gt;=1),15,0)</f>
        <v>0</v>
      </c>
      <c r="FA371" s="17">
        <f>IF(AND(S371='자료입력 및 결과표시'!$B$21,COUNTIF('업무중복도(데이터 입력)'!$W371:$DR371,'자료입력 및 결과표시'!$C$21)&gt;=1),16,0)</f>
        <v>0</v>
      </c>
      <c r="FK371" s="17">
        <f t="shared" si="743"/>
        <v>0</v>
      </c>
      <c r="FO371"/>
    </row>
    <row r="372" spans="1:171">
      <c r="A372" s="17" t="str">
        <f t="shared" si="726"/>
        <v>\\\0</v>
      </c>
      <c r="B372" s="17" t="str">
        <f t="shared" si="727"/>
        <v>\\\0</v>
      </c>
      <c r="C372" s="17" t="str">
        <f t="shared" si="728"/>
        <v>\\\0</v>
      </c>
      <c r="D372" s="17" t="str">
        <f t="shared" si="729"/>
        <v>\\\0</v>
      </c>
      <c r="E372" s="17" t="str">
        <f t="shared" si="730"/>
        <v>\\\0</v>
      </c>
      <c r="F372" s="17" t="str">
        <f t="shared" si="731"/>
        <v>\\\0</v>
      </c>
      <c r="G372" s="17" t="str">
        <f t="shared" si="732"/>
        <v>\\\0</v>
      </c>
      <c r="H372" s="17" t="str">
        <f t="shared" si="733"/>
        <v>\\\0</v>
      </c>
      <c r="I372" s="17" t="str">
        <f t="shared" si="734"/>
        <v>\\\0</v>
      </c>
      <c r="J372" s="17" t="str">
        <f t="shared" si="735"/>
        <v>\\\0</v>
      </c>
      <c r="K372" s="17" t="str">
        <f t="shared" si="736"/>
        <v>\\\0</v>
      </c>
      <c r="L372" s="17" t="str">
        <f t="shared" si="737"/>
        <v>\\\0</v>
      </c>
      <c r="M372" s="17" t="str">
        <f t="shared" si="738"/>
        <v>\\\0</v>
      </c>
      <c r="N372" s="17" t="str">
        <f t="shared" si="739"/>
        <v>\\\0</v>
      </c>
      <c r="O372" s="17" t="str">
        <f t="shared" si="740"/>
        <v>\\\0</v>
      </c>
      <c r="P372" s="17" t="str">
        <f t="shared" si="741"/>
        <v>\\\0</v>
      </c>
      <c r="R372" s="17" t="str">
        <f t="shared" si="742"/>
        <v>\\</v>
      </c>
      <c r="S372" s="38"/>
      <c r="T372" s="39"/>
      <c r="U372" s="31"/>
      <c r="V372" s="32"/>
      <c r="W372" s="36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35"/>
      <c r="DS372" s="287"/>
      <c r="DT372" s="36"/>
      <c r="DU372" s="37"/>
      <c r="DV372" s="28">
        <f>IF(AND($S372='자료입력 및 결과표시'!$B$6,COUNTIF($W372:$DR372,'자료입력 및 결과표시'!$C$6)&gt;=1),IF(OR('자료입력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DW372" s="28">
        <f>IF(AND($S372='자료입력 및 결과표시'!$B$7,COUNTIF($W372:$DR372,'자료입력 및 결과표시'!$C$7)&gt;=1),IF(OR('자료입력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DX372" s="28">
        <f>IF(AND($S372='자료입력 및 결과표시'!$B$8,COUNTIF($W372:$DR372,'자료입력 및 결과표시'!$C$8)&gt;=1),IF(OR('자료입력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DY372" s="28">
        <f>IF(AND($S372='자료입력 및 결과표시'!$B$9,COUNTIF($W372:$DR372,'자료입력 및 결과표시'!$C$9)&gt;=1),IF(OR('자료입력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DZ372" s="28">
        <f>IF(AND($S372='자료입력 및 결과표시'!$B$10,COUNTIF($W372:$DR372,'자료입력 및 결과표시'!$C$10)&gt;=1),IF(OR('자료입력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A372" s="28">
        <f>IF(AND($S372='자료입력 및 결과표시'!$B$11,COUNTIF($W372:$DR372,'자료입력 및 결과표시'!$C$11)&gt;=1),IF(OR('자료입력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B372" s="28">
        <f>IF(AND($S372='자료입력 및 결과표시'!$B$12,COUNTIF($W372:$DR372,'자료입력 및 결과표시'!$C$12)&gt;=1),IF(OR('자료입력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C372" s="28">
        <f>IF(AND($S372='자료입력 및 결과표시'!$B$13,COUNTIF($W372:$DR372,'자료입력 및 결과표시'!$C$13)&gt;=1),IF(OR('자료입력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D372" s="28">
        <f>IF(AND($S372='자료입력 및 결과표시'!$B$14,COUNTIF($W372:$DR372,'자료입력 및 결과표시'!$C$14)&gt;=1),IF(OR('자료입력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E372" s="28">
        <f>IF(AND($S372='자료입력 및 결과표시'!$B$15,COUNTIF($W372:$DR372,'자료입력 및 결과표시'!$C$15)&gt;=1),IF(OR('자료입력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F372" s="28">
        <f>IF(AND($S372='자료입력 및 결과표시'!$B$16,COUNTIF($W372:$DR372,'자료입력 및 결과표시'!$C$16)&gt;=1),IF(OR('자료입력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G372" s="28">
        <f>IF(AND($S372='자료입력 및 결과표시'!$B$17,COUNTIF($W372:$DR372,'자료입력 및 결과표시'!$C$17)&gt;=1),IF(OR('자료입력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H372" s="28">
        <f>IF(AND($S372='자료입력 및 결과표시'!$B$18,COUNTIF($W372:$DR372,'자료입력 및 결과표시'!$C$18)&gt;=1),IF(OR('자료입력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I372" s="28">
        <f>IF(AND($S372='자료입력 및 결과표시'!$B$19,COUNTIF($W372:$DR372,'자료입력 및 결과표시'!$C$19)&gt;=1),IF(OR('자료입력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J372" s="28">
        <f>IF(AND($S372='자료입력 및 결과표시'!$B$20,COUNTIF($W372:$DR372,'자료입력 및 결과표시'!$C$20)&gt;=1),IF(OR('자료입력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K372" s="28">
        <f>IF(AND($S372='자료입력 및 결과표시'!$B$21,COUNTIF($W372:$DR372,'자료입력 및 결과표시'!$C$21)&gt;=1),IF(OR('자료입력 및 결과표시'!$B$4+90&gt;=$V372,'자료입력 및 결과표시'!$B$4&lt;$U372),0,IF($V372-'자료입력 및 결과표시'!$B$4-90&gt;='자료입력 및 결과표시'!$E$4,'자료입력 및 결과표시'!$E$4,$V372-'자료입력 및 결과표시'!$B$4-90)),0)</f>
        <v>0</v>
      </c>
      <c r="EL372" s="17">
        <f>IF(AND(S372='자료입력 및 결과표시'!$B$6,COUNTIF('업무중복도(데이터 입력)'!$W372:$DR372,'자료입력 및 결과표시'!$C$6)&gt;=1),1,0)</f>
        <v>0</v>
      </c>
      <c r="EM372" s="17">
        <f>IF(AND(S372='자료입력 및 결과표시'!$B$7,COUNTIF('업무중복도(데이터 입력)'!$W372:$DR372,'자료입력 및 결과표시'!$C$7)&gt;=1),2,0)</f>
        <v>0</v>
      </c>
      <c r="EN372" s="17">
        <f>IF(AND(S372='자료입력 및 결과표시'!$B$8,COUNTIF('업무중복도(데이터 입력)'!$W372:$DR372,'자료입력 및 결과표시'!$C$8)&gt;=1),3,0)</f>
        <v>0</v>
      </c>
      <c r="EO372" s="17">
        <f>IF(AND(S372='자료입력 및 결과표시'!$B$9,COUNTIF('업무중복도(데이터 입력)'!$W372:$DR372,'자료입력 및 결과표시'!$C$9)&gt;=1),4,0)</f>
        <v>0</v>
      </c>
      <c r="EP372" s="17">
        <f>IF(AND(S372='자료입력 및 결과표시'!$B$10,COUNTIF('업무중복도(데이터 입력)'!$W372:$DR372,'자료입력 및 결과표시'!$C$10)&gt;=1),5,0)</f>
        <v>0</v>
      </c>
      <c r="EQ372" s="17">
        <f>IF(AND(S372='자료입력 및 결과표시'!$B$11,COUNTIF('업무중복도(데이터 입력)'!$W372:$DR372,'자료입력 및 결과표시'!$C$11)&gt;=1),6,0)</f>
        <v>0</v>
      </c>
      <c r="ER372" s="17">
        <f>IF(AND(S372='자료입력 및 결과표시'!$B$12,COUNTIF('업무중복도(데이터 입력)'!$W372:$DR372,'자료입력 및 결과표시'!$C$12)&gt;=1),7,0)</f>
        <v>0</v>
      </c>
      <c r="ES372" s="17">
        <f>IF(AND(S372='자료입력 및 결과표시'!$B$13,COUNTIF('업무중복도(데이터 입력)'!$W372:$DR372,'자료입력 및 결과표시'!$C$13)&gt;=1),8,0)</f>
        <v>0</v>
      </c>
      <c r="ET372" s="17">
        <f>IF(AND(S372='자료입력 및 결과표시'!$B$14,COUNTIF('업무중복도(데이터 입력)'!$W372:$DR372,'자료입력 및 결과표시'!$C$14)&gt;=1),9,0)</f>
        <v>0</v>
      </c>
      <c r="EU372" s="17">
        <f>IF(AND(S372='자료입력 및 결과표시'!$B$15,COUNTIF('업무중복도(데이터 입력)'!$W372:$DR372,'자료입력 및 결과표시'!$C$15)&gt;=1),10,0)</f>
        <v>0</v>
      </c>
      <c r="EV372" s="17">
        <f>IF(AND(S372='자료입력 및 결과표시'!$B$16,COUNTIF('업무중복도(데이터 입력)'!$W372:$DR372,'자료입력 및 결과표시'!$C$16)&gt;=1),11,0)</f>
        <v>0</v>
      </c>
      <c r="EW372" s="17">
        <f>IF(AND(S372='자료입력 및 결과표시'!$B$17,COUNTIF('업무중복도(데이터 입력)'!$W372:$DR372,'자료입력 및 결과표시'!$C$17)&gt;=1),12,0)</f>
        <v>0</v>
      </c>
      <c r="EX372" s="17">
        <f>IF(AND(S372='자료입력 및 결과표시'!$B$18,COUNTIF('업무중복도(데이터 입력)'!$W372:$DR372,'자료입력 및 결과표시'!$C$18)&gt;=1),13,0)</f>
        <v>0</v>
      </c>
      <c r="EY372" s="17">
        <f>IF(AND(S372='자료입력 및 결과표시'!$B$19,COUNTIF('업무중복도(데이터 입력)'!$W372:$DR372,'자료입력 및 결과표시'!$C$19)&gt;=1),14,0)</f>
        <v>0</v>
      </c>
      <c r="EZ372" s="17">
        <f>IF(AND(S372='자료입력 및 결과표시'!$B$20,COUNTIF('업무중복도(데이터 입력)'!$W372:$DR372,'자료입력 및 결과표시'!$C$20)&gt;=1),15,0)</f>
        <v>0</v>
      </c>
      <c r="FA372" s="17">
        <f>IF(AND(S372='자료입력 및 결과표시'!$B$21,COUNTIF('업무중복도(데이터 입력)'!$W372:$DR372,'자료입력 및 결과표시'!$C$21)&gt;=1),16,0)</f>
        <v>0</v>
      </c>
      <c r="FK372" s="17">
        <f t="shared" si="743"/>
        <v>0</v>
      </c>
      <c r="FO372"/>
    </row>
    <row r="373" spans="1:171">
      <c r="A373" s="17" t="str">
        <f t="shared" si="726"/>
        <v>\\\0</v>
      </c>
      <c r="B373" s="17" t="str">
        <f t="shared" si="727"/>
        <v>\\\0</v>
      </c>
      <c r="C373" s="17" t="str">
        <f t="shared" si="728"/>
        <v>\\\0</v>
      </c>
      <c r="D373" s="17" t="str">
        <f t="shared" si="729"/>
        <v>\\\0</v>
      </c>
      <c r="E373" s="17" t="str">
        <f t="shared" si="730"/>
        <v>\\\0</v>
      </c>
      <c r="F373" s="17" t="str">
        <f t="shared" si="731"/>
        <v>\\\0</v>
      </c>
      <c r="G373" s="17" t="str">
        <f t="shared" si="732"/>
        <v>\\\0</v>
      </c>
      <c r="H373" s="17" t="str">
        <f t="shared" si="733"/>
        <v>\\\0</v>
      </c>
      <c r="I373" s="17" t="str">
        <f t="shared" si="734"/>
        <v>\\\0</v>
      </c>
      <c r="J373" s="17" t="str">
        <f t="shared" si="735"/>
        <v>\\\0</v>
      </c>
      <c r="K373" s="17" t="str">
        <f t="shared" si="736"/>
        <v>\\\0</v>
      </c>
      <c r="L373" s="17" t="str">
        <f t="shared" si="737"/>
        <v>\\\0</v>
      </c>
      <c r="M373" s="17" t="str">
        <f t="shared" si="738"/>
        <v>\\\0</v>
      </c>
      <c r="N373" s="17" t="str">
        <f t="shared" si="739"/>
        <v>\\\0</v>
      </c>
      <c r="O373" s="17" t="str">
        <f t="shared" si="740"/>
        <v>\\\0</v>
      </c>
      <c r="P373" s="17" t="str">
        <f t="shared" si="741"/>
        <v>\\\0</v>
      </c>
      <c r="R373" s="17" t="str">
        <f t="shared" si="742"/>
        <v>\\</v>
      </c>
      <c r="S373" s="38"/>
      <c r="T373" s="39"/>
      <c r="U373" s="31"/>
      <c r="V373" s="32"/>
      <c r="W373" s="36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35"/>
      <c r="DS373" s="287"/>
      <c r="DT373" s="36"/>
      <c r="DU373" s="37"/>
      <c r="DV373" s="28">
        <f>IF(AND($S373='자료입력 및 결과표시'!$B$6,COUNTIF($W373:$DR373,'자료입력 및 결과표시'!$C$6)&gt;=1),IF(OR('자료입력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DW373" s="28">
        <f>IF(AND($S373='자료입력 및 결과표시'!$B$7,COUNTIF($W373:$DR373,'자료입력 및 결과표시'!$C$7)&gt;=1),IF(OR('자료입력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DX373" s="28">
        <f>IF(AND($S373='자료입력 및 결과표시'!$B$8,COUNTIF($W373:$DR373,'자료입력 및 결과표시'!$C$8)&gt;=1),IF(OR('자료입력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DY373" s="28">
        <f>IF(AND($S373='자료입력 및 결과표시'!$B$9,COUNTIF($W373:$DR373,'자료입력 및 결과표시'!$C$9)&gt;=1),IF(OR('자료입력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DZ373" s="28">
        <f>IF(AND($S373='자료입력 및 결과표시'!$B$10,COUNTIF($W373:$DR373,'자료입력 및 결과표시'!$C$10)&gt;=1),IF(OR('자료입력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A373" s="28">
        <f>IF(AND($S373='자료입력 및 결과표시'!$B$11,COUNTIF($W373:$DR373,'자료입력 및 결과표시'!$C$11)&gt;=1),IF(OR('자료입력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B373" s="28">
        <f>IF(AND($S373='자료입력 및 결과표시'!$B$12,COUNTIF($W373:$DR373,'자료입력 및 결과표시'!$C$12)&gt;=1),IF(OR('자료입력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C373" s="28">
        <f>IF(AND($S373='자료입력 및 결과표시'!$B$13,COUNTIF($W373:$DR373,'자료입력 및 결과표시'!$C$13)&gt;=1),IF(OR('자료입력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D373" s="28">
        <f>IF(AND($S373='자료입력 및 결과표시'!$B$14,COUNTIF($W373:$DR373,'자료입력 및 결과표시'!$C$14)&gt;=1),IF(OR('자료입력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E373" s="28">
        <f>IF(AND($S373='자료입력 및 결과표시'!$B$15,COUNTIF($W373:$DR373,'자료입력 및 결과표시'!$C$15)&gt;=1),IF(OR('자료입력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F373" s="28">
        <f>IF(AND($S373='자료입력 및 결과표시'!$B$16,COUNTIF($W373:$DR373,'자료입력 및 결과표시'!$C$16)&gt;=1),IF(OR('자료입력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G373" s="28">
        <f>IF(AND($S373='자료입력 및 결과표시'!$B$17,COUNTIF($W373:$DR373,'자료입력 및 결과표시'!$C$17)&gt;=1),IF(OR('자료입력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H373" s="28">
        <f>IF(AND($S373='자료입력 및 결과표시'!$B$18,COUNTIF($W373:$DR373,'자료입력 및 결과표시'!$C$18)&gt;=1),IF(OR('자료입력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I373" s="28">
        <f>IF(AND($S373='자료입력 및 결과표시'!$B$19,COUNTIF($W373:$DR373,'자료입력 및 결과표시'!$C$19)&gt;=1),IF(OR('자료입력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J373" s="28">
        <f>IF(AND($S373='자료입력 및 결과표시'!$B$20,COUNTIF($W373:$DR373,'자료입력 및 결과표시'!$C$20)&gt;=1),IF(OR('자료입력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K373" s="28">
        <f>IF(AND($S373='자료입력 및 결과표시'!$B$21,COUNTIF($W373:$DR373,'자료입력 및 결과표시'!$C$21)&gt;=1),IF(OR('자료입력 및 결과표시'!$B$4+90&gt;=$V373,'자료입력 및 결과표시'!$B$4&lt;$U373),0,IF($V373-'자료입력 및 결과표시'!$B$4-90&gt;='자료입력 및 결과표시'!$E$4,'자료입력 및 결과표시'!$E$4,$V373-'자료입력 및 결과표시'!$B$4-90)),0)</f>
        <v>0</v>
      </c>
      <c r="EL373" s="17">
        <f>IF(AND(S373='자료입력 및 결과표시'!$B$6,COUNTIF('업무중복도(데이터 입력)'!$W373:$DR373,'자료입력 및 결과표시'!$C$6)&gt;=1),1,0)</f>
        <v>0</v>
      </c>
      <c r="EM373" s="17">
        <f>IF(AND(S373='자료입력 및 결과표시'!$B$7,COUNTIF('업무중복도(데이터 입력)'!$W373:$DR373,'자료입력 및 결과표시'!$C$7)&gt;=1),2,0)</f>
        <v>0</v>
      </c>
      <c r="EN373" s="17">
        <f>IF(AND(S373='자료입력 및 결과표시'!$B$8,COUNTIF('업무중복도(데이터 입력)'!$W373:$DR373,'자료입력 및 결과표시'!$C$8)&gt;=1),3,0)</f>
        <v>0</v>
      </c>
      <c r="EO373" s="17">
        <f>IF(AND(S373='자료입력 및 결과표시'!$B$9,COUNTIF('업무중복도(데이터 입력)'!$W373:$DR373,'자료입력 및 결과표시'!$C$9)&gt;=1),4,0)</f>
        <v>0</v>
      </c>
      <c r="EP373" s="17">
        <f>IF(AND(S373='자료입력 및 결과표시'!$B$10,COUNTIF('업무중복도(데이터 입력)'!$W373:$DR373,'자료입력 및 결과표시'!$C$10)&gt;=1),5,0)</f>
        <v>0</v>
      </c>
      <c r="EQ373" s="17">
        <f>IF(AND(S373='자료입력 및 결과표시'!$B$11,COUNTIF('업무중복도(데이터 입력)'!$W373:$DR373,'자료입력 및 결과표시'!$C$11)&gt;=1),6,0)</f>
        <v>0</v>
      </c>
      <c r="ER373" s="17">
        <f>IF(AND(S373='자료입력 및 결과표시'!$B$12,COUNTIF('업무중복도(데이터 입력)'!$W373:$DR373,'자료입력 및 결과표시'!$C$12)&gt;=1),7,0)</f>
        <v>0</v>
      </c>
      <c r="ES373" s="17">
        <f>IF(AND(S373='자료입력 및 결과표시'!$B$13,COUNTIF('업무중복도(데이터 입력)'!$W373:$DR373,'자료입력 및 결과표시'!$C$13)&gt;=1),8,0)</f>
        <v>0</v>
      </c>
      <c r="ET373" s="17">
        <f>IF(AND(S373='자료입력 및 결과표시'!$B$14,COUNTIF('업무중복도(데이터 입력)'!$W373:$DR373,'자료입력 및 결과표시'!$C$14)&gt;=1),9,0)</f>
        <v>0</v>
      </c>
      <c r="EU373" s="17">
        <f>IF(AND(S373='자료입력 및 결과표시'!$B$15,COUNTIF('업무중복도(데이터 입력)'!$W373:$DR373,'자료입력 및 결과표시'!$C$15)&gt;=1),10,0)</f>
        <v>0</v>
      </c>
      <c r="EV373" s="17">
        <f>IF(AND(S373='자료입력 및 결과표시'!$B$16,COUNTIF('업무중복도(데이터 입력)'!$W373:$DR373,'자료입력 및 결과표시'!$C$16)&gt;=1),11,0)</f>
        <v>0</v>
      </c>
      <c r="EW373" s="17">
        <f>IF(AND(S373='자료입력 및 결과표시'!$B$17,COUNTIF('업무중복도(데이터 입력)'!$W373:$DR373,'자료입력 및 결과표시'!$C$17)&gt;=1),12,0)</f>
        <v>0</v>
      </c>
      <c r="EX373" s="17">
        <f>IF(AND(S373='자료입력 및 결과표시'!$B$18,COUNTIF('업무중복도(데이터 입력)'!$W373:$DR373,'자료입력 및 결과표시'!$C$18)&gt;=1),13,0)</f>
        <v>0</v>
      </c>
      <c r="EY373" s="17">
        <f>IF(AND(S373='자료입력 및 결과표시'!$B$19,COUNTIF('업무중복도(데이터 입력)'!$W373:$DR373,'자료입력 및 결과표시'!$C$19)&gt;=1),14,0)</f>
        <v>0</v>
      </c>
      <c r="EZ373" s="17">
        <f>IF(AND(S373='자료입력 및 결과표시'!$B$20,COUNTIF('업무중복도(데이터 입력)'!$W373:$DR373,'자료입력 및 결과표시'!$C$20)&gt;=1),15,0)</f>
        <v>0</v>
      </c>
      <c r="FA373" s="17">
        <f>IF(AND(S373='자료입력 및 결과표시'!$B$21,COUNTIF('업무중복도(데이터 입력)'!$W373:$DR373,'자료입력 및 결과표시'!$C$21)&gt;=1),16,0)</f>
        <v>0</v>
      </c>
      <c r="FK373" s="17">
        <f t="shared" si="743"/>
        <v>0</v>
      </c>
      <c r="FO373"/>
    </row>
    <row r="374" spans="1:171">
      <c r="A374" s="17" t="str">
        <f t="shared" si="726"/>
        <v>\\\0</v>
      </c>
      <c r="B374" s="17" t="str">
        <f t="shared" si="727"/>
        <v>\\\0</v>
      </c>
      <c r="C374" s="17" t="str">
        <f t="shared" si="728"/>
        <v>\\\0</v>
      </c>
      <c r="D374" s="17" t="str">
        <f t="shared" si="729"/>
        <v>\\\0</v>
      </c>
      <c r="E374" s="17" t="str">
        <f t="shared" si="730"/>
        <v>\\\0</v>
      </c>
      <c r="F374" s="17" t="str">
        <f t="shared" si="731"/>
        <v>\\\0</v>
      </c>
      <c r="G374" s="17" t="str">
        <f t="shared" si="732"/>
        <v>\\\0</v>
      </c>
      <c r="H374" s="17" t="str">
        <f t="shared" si="733"/>
        <v>\\\0</v>
      </c>
      <c r="I374" s="17" t="str">
        <f t="shared" si="734"/>
        <v>\\\0</v>
      </c>
      <c r="J374" s="17" t="str">
        <f t="shared" si="735"/>
        <v>\\\0</v>
      </c>
      <c r="K374" s="17" t="str">
        <f t="shared" si="736"/>
        <v>\\\0</v>
      </c>
      <c r="L374" s="17" t="str">
        <f t="shared" si="737"/>
        <v>\\\0</v>
      </c>
      <c r="M374" s="17" t="str">
        <f t="shared" si="738"/>
        <v>\\\0</v>
      </c>
      <c r="N374" s="17" t="str">
        <f t="shared" si="739"/>
        <v>\\\0</v>
      </c>
      <c r="O374" s="17" t="str">
        <f t="shared" si="740"/>
        <v>\\\0</v>
      </c>
      <c r="P374" s="17" t="str">
        <f t="shared" si="741"/>
        <v>\\\0</v>
      </c>
      <c r="R374" s="17" t="str">
        <f t="shared" si="742"/>
        <v>\\</v>
      </c>
      <c r="S374" s="38"/>
      <c r="T374" s="39"/>
      <c r="U374" s="31"/>
      <c r="V374" s="32"/>
      <c r="W374" s="36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35"/>
      <c r="DS374" s="287"/>
      <c r="DT374" s="36"/>
      <c r="DU374" s="37"/>
      <c r="DV374" s="28">
        <f>IF(AND($S374='자료입력 및 결과표시'!$B$6,COUNTIF($W374:$DR374,'자료입력 및 결과표시'!$C$6)&gt;=1),IF(OR('자료입력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DW374" s="28">
        <f>IF(AND($S374='자료입력 및 결과표시'!$B$7,COUNTIF($W374:$DR374,'자료입력 및 결과표시'!$C$7)&gt;=1),IF(OR('자료입력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DX374" s="28">
        <f>IF(AND($S374='자료입력 및 결과표시'!$B$8,COUNTIF($W374:$DR374,'자료입력 및 결과표시'!$C$8)&gt;=1),IF(OR('자료입력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DY374" s="28">
        <f>IF(AND($S374='자료입력 및 결과표시'!$B$9,COUNTIF($W374:$DR374,'자료입력 및 결과표시'!$C$9)&gt;=1),IF(OR('자료입력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DZ374" s="28">
        <f>IF(AND($S374='자료입력 및 결과표시'!$B$10,COUNTIF($W374:$DR374,'자료입력 및 결과표시'!$C$10)&gt;=1),IF(OR('자료입력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A374" s="28">
        <f>IF(AND($S374='자료입력 및 결과표시'!$B$11,COUNTIF($W374:$DR374,'자료입력 및 결과표시'!$C$11)&gt;=1),IF(OR('자료입력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B374" s="28">
        <f>IF(AND($S374='자료입력 및 결과표시'!$B$12,COUNTIF($W374:$DR374,'자료입력 및 결과표시'!$C$12)&gt;=1),IF(OR('자료입력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C374" s="28">
        <f>IF(AND($S374='자료입력 및 결과표시'!$B$13,COUNTIF($W374:$DR374,'자료입력 및 결과표시'!$C$13)&gt;=1),IF(OR('자료입력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D374" s="28">
        <f>IF(AND($S374='자료입력 및 결과표시'!$B$14,COUNTIF($W374:$DR374,'자료입력 및 결과표시'!$C$14)&gt;=1),IF(OR('자료입력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E374" s="28">
        <f>IF(AND($S374='자료입력 및 결과표시'!$B$15,COUNTIF($W374:$DR374,'자료입력 및 결과표시'!$C$15)&gt;=1),IF(OR('자료입력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F374" s="28">
        <f>IF(AND($S374='자료입력 및 결과표시'!$B$16,COUNTIF($W374:$DR374,'자료입력 및 결과표시'!$C$16)&gt;=1),IF(OR('자료입력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G374" s="28">
        <f>IF(AND($S374='자료입력 및 결과표시'!$B$17,COUNTIF($W374:$DR374,'자료입력 및 결과표시'!$C$17)&gt;=1),IF(OR('자료입력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H374" s="28">
        <f>IF(AND($S374='자료입력 및 결과표시'!$B$18,COUNTIF($W374:$DR374,'자료입력 및 결과표시'!$C$18)&gt;=1),IF(OR('자료입력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I374" s="28">
        <f>IF(AND($S374='자료입력 및 결과표시'!$B$19,COUNTIF($W374:$DR374,'자료입력 및 결과표시'!$C$19)&gt;=1),IF(OR('자료입력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J374" s="28">
        <f>IF(AND($S374='자료입력 및 결과표시'!$B$20,COUNTIF($W374:$DR374,'자료입력 및 결과표시'!$C$20)&gt;=1),IF(OR('자료입력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K374" s="28">
        <f>IF(AND($S374='자료입력 및 결과표시'!$B$21,COUNTIF($W374:$DR374,'자료입력 및 결과표시'!$C$21)&gt;=1),IF(OR('자료입력 및 결과표시'!$B$4+90&gt;=$V374,'자료입력 및 결과표시'!$B$4&lt;$U374),0,IF($V374-'자료입력 및 결과표시'!$B$4-90&gt;='자료입력 및 결과표시'!$E$4,'자료입력 및 결과표시'!$E$4,$V374-'자료입력 및 결과표시'!$B$4-90)),0)</f>
        <v>0</v>
      </c>
      <c r="EL374" s="17">
        <f>IF(AND(S374='자료입력 및 결과표시'!$B$6,COUNTIF('업무중복도(데이터 입력)'!$W374:$DR374,'자료입력 및 결과표시'!$C$6)&gt;=1),1,0)</f>
        <v>0</v>
      </c>
      <c r="EM374" s="17">
        <f>IF(AND(S374='자료입력 및 결과표시'!$B$7,COUNTIF('업무중복도(데이터 입력)'!$W374:$DR374,'자료입력 및 결과표시'!$C$7)&gt;=1),2,0)</f>
        <v>0</v>
      </c>
      <c r="EN374" s="17">
        <f>IF(AND(S374='자료입력 및 결과표시'!$B$8,COUNTIF('업무중복도(데이터 입력)'!$W374:$DR374,'자료입력 및 결과표시'!$C$8)&gt;=1),3,0)</f>
        <v>0</v>
      </c>
      <c r="EO374" s="17">
        <f>IF(AND(S374='자료입력 및 결과표시'!$B$9,COUNTIF('업무중복도(데이터 입력)'!$W374:$DR374,'자료입력 및 결과표시'!$C$9)&gt;=1),4,0)</f>
        <v>0</v>
      </c>
      <c r="EP374" s="17">
        <f>IF(AND(S374='자료입력 및 결과표시'!$B$10,COUNTIF('업무중복도(데이터 입력)'!$W374:$DR374,'자료입력 및 결과표시'!$C$10)&gt;=1),5,0)</f>
        <v>0</v>
      </c>
      <c r="EQ374" s="17">
        <f>IF(AND(S374='자료입력 및 결과표시'!$B$11,COUNTIF('업무중복도(데이터 입력)'!$W374:$DR374,'자료입력 및 결과표시'!$C$11)&gt;=1),6,0)</f>
        <v>0</v>
      </c>
      <c r="ER374" s="17">
        <f>IF(AND(S374='자료입력 및 결과표시'!$B$12,COUNTIF('업무중복도(데이터 입력)'!$W374:$DR374,'자료입력 및 결과표시'!$C$12)&gt;=1),7,0)</f>
        <v>0</v>
      </c>
      <c r="ES374" s="17">
        <f>IF(AND(S374='자료입력 및 결과표시'!$B$13,COUNTIF('업무중복도(데이터 입력)'!$W374:$DR374,'자료입력 및 결과표시'!$C$13)&gt;=1),8,0)</f>
        <v>0</v>
      </c>
      <c r="ET374" s="17">
        <f>IF(AND(S374='자료입력 및 결과표시'!$B$14,COUNTIF('업무중복도(데이터 입력)'!$W374:$DR374,'자료입력 및 결과표시'!$C$14)&gt;=1),9,0)</f>
        <v>0</v>
      </c>
      <c r="EU374" s="17">
        <f>IF(AND(S374='자료입력 및 결과표시'!$B$15,COUNTIF('업무중복도(데이터 입력)'!$W374:$DR374,'자료입력 및 결과표시'!$C$15)&gt;=1),10,0)</f>
        <v>0</v>
      </c>
      <c r="EV374" s="17">
        <f>IF(AND(S374='자료입력 및 결과표시'!$B$16,COUNTIF('업무중복도(데이터 입력)'!$W374:$DR374,'자료입력 및 결과표시'!$C$16)&gt;=1),11,0)</f>
        <v>0</v>
      </c>
      <c r="EW374" s="17">
        <f>IF(AND(S374='자료입력 및 결과표시'!$B$17,COUNTIF('업무중복도(데이터 입력)'!$W374:$DR374,'자료입력 및 결과표시'!$C$17)&gt;=1),12,0)</f>
        <v>0</v>
      </c>
      <c r="EX374" s="17">
        <f>IF(AND(S374='자료입력 및 결과표시'!$B$18,COUNTIF('업무중복도(데이터 입력)'!$W374:$DR374,'자료입력 및 결과표시'!$C$18)&gt;=1),13,0)</f>
        <v>0</v>
      </c>
      <c r="EY374" s="17">
        <f>IF(AND(S374='자료입력 및 결과표시'!$B$19,COUNTIF('업무중복도(데이터 입력)'!$W374:$DR374,'자료입력 및 결과표시'!$C$19)&gt;=1),14,0)</f>
        <v>0</v>
      </c>
      <c r="EZ374" s="17">
        <f>IF(AND(S374='자료입력 및 결과표시'!$B$20,COUNTIF('업무중복도(데이터 입력)'!$W374:$DR374,'자료입력 및 결과표시'!$C$20)&gt;=1),15,0)</f>
        <v>0</v>
      </c>
      <c r="FA374" s="17">
        <f>IF(AND(S374='자료입력 및 결과표시'!$B$21,COUNTIF('업무중복도(데이터 입력)'!$W374:$DR374,'자료입력 및 결과표시'!$C$21)&gt;=1),16,0)</f>
        <v>0</v>
      </c>
      <c r="FK374" s="17">
        <f t="shared" si="743"/>
        <v>0</v>
      </c>
      <c r="FO374"/>
    </row>
    <row r="375" spans="1:171">
      <c r="A375" s="17" t="str">
        <f t="shared" si="726"/>
        <v>\\\0</v>
      </c>
      <c r="B375" s="17" t="str">
        <f t="shared" si="727"/>
        <v>\\\0</v>
      </c>
      <c r="C375" s="17" t="str">
        <f t="shared" si="728"/>
        <v>\\\0</v>
      </c>
      <c r="D375" s="17" t="str">
        <f t="shared" si="729"/>
        <v>\\\0</v>
      </c>
      <c r="E375" s="17" t="str">
        <f t="shared" si="730"/>
        <v>\\\0</v>
      </c>
      <c r="F375" s="17" t="str">
        <f t="shared" si="731"/>
        <v>\\\0</v>
      </c>
      <c r="G375" s="17" t="str">
        <f t="shared" si="732"/>
        <v>\\\0</v>
      </c>
      <c r="H375" s="17" t="str">
        <f t="shared" si="733"/>
        <v>\\\0</v>
      </c>
      <c r="I375" s="17" t="str">
        <f t="shared" si="734"/>
        <v>\\\0</v>
      </c>
      <c r="J375" s="17" t="str">
        <f t="shared" si="735"/>
        <v>\\\0</v>
      </c>
      <c r="K375" s="17" t="str">
        <f t="shared" si="736"/>
        <v>\\\0</v>
      </c>
      <c r="L375" s="17" t="str">
        <f t="shared" si="737"/>
        <v>\\\0</v>
      </c>
      <c r="M375" s="17" t="str">
        <f t="shared" si="738"/>
        <v>\\\0</v>
      </c>
      <c r="N375" s="17" t="str">
        <f t="shared" si="739"/>
        <v>\\\0</v>
      </c>
      <c r="O375" s="17" t="str">
        <f t="shared" si="740"/>
        <v>\\\0</v>
      </c>
      <c r="P375" s="17" t="str">
        <f t="shared" si="741"/>
        <v>\\\0</v>
      </c>
      <c r="R375" s="17" t="str">
        <f t="shared" si="742"/>
        <v>\\</v>
      </c>
      <c r="S375" s="38"/>
      <c r="T375" s="39"/>
      <c r="U375" s="31"/>
      <c r="V375" s="32"/>
      <c r="W375" s="36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35"/>
      <c r="DS375" s="287"/>
      <c r="DT375" s="36"/>
      <c r="DU375" s="37"/>
      <c r="DV375" s="28">
        <f>IF(AND($S375='자료입력 및 결과표시'!$B$6,COUNTIF($W375:$DR375,'자료입력 및 결과표시'!$C$6)&gt;=1),IF(OR('자료입력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DW375" s="28">
        <f>IF(AND($S375='자료입력 및 결과표시'!$B$7,COUNTIF($W375:$DR375,'자료입력 및 결과표시'!$C$7)&gt;=1),IF(OR('자료입력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DX375" s="28">
        <f>IF(AND($S375='자료입력 및 결과표시'!$B$8,COUNTIF($W375:$DR375,'자료입력 및 결과표시'!$C$8)&gt;=1),IF(OR('자료입력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DY375" s="28">
        <f>IF(AND($S375='자료입력 및 결과표시'!$B$9,COUNTIF($W375:$DR375,'자료입력 및 결과표시'!$C$9)&gt;=1),IF(OR('자료입력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DZ375" s="28">
        <f>IF(AND($S375='자료입력 및 결과표시'!$B$10,COUNTIF($W375:$DR375,'자료입력 및 결과표시'!$C$10)&gt;=1),IF(OR('자료입력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A375" s="28">
        <f>IF(AND($S375='자료입력 및 결과표시'!$B$11,COUNTIF($W375:$DR375,'자료입력 및 결과표시'!$C$11)&gt;=1),IF(OR('자료입력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B375" s="28">
        <f>IF(AND($S375='자료입력 및 결과표시'!$B$12,COUNTIF($W375:$DR375,'자료입력 및 결과표시'!$C$12)&gt;=1),IF(OR('자료입력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C375" s="28">
        <f>IF(AND($S375='자료입력 및 결과표시'!$B$13,COUNTIF($W375:$DR375,'자료입력 및 결과표시'!$C$13)&gt;=1),IF(OR('자료입력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D375" s="28">
        <f>IF(AND($S375='자료입력 및 결과표시'!$B$14,COUNTIF($W375:$DR375,'자료입력 및 결과표시'!$C$14)&gt;=1),IF(OR('자료입력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E375" s="28">
        <f>IF(AND($S375='자료입력 및 결과표시'!$B$15,COUNTIF($W375:$DR375,'자료입력 및 결과표시'!$C$15)&gt;=1),IF(OR('자료입력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F375" s="28">
        <f>IF(AND($S375='자료입력 및 결과표시'!$B$16,COUNTIF($W375:$DR375,'자료입력 및 결과표시'!$C$16)&gt;=1),IF(OR('자료입력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G375" s="28">
        <f>IF(AND($S375='자료입력 및 결과표시'!$B$17,COUNTIF($W375:$DR375,'자료입력 및 결과표시'!$C$17)&gt;=1),IF(OR('자료입력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H375" s="28">
        <f>IF(AND($S375='자료입력 및 결과표시'!$B$18,COUNTIF($W375:$DR375,'자료입력 및 결과표시'!$C$18)&gt;=1),IF(OR('자료입력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I375" s="28">
        <f>IF(AND($S375='자료입력 및 결과표시'!$B$19,COUNTIF($W375:$DR375,'자료입력 및 결과표시'!$C$19)&gt;=1),IF(OR('자료입력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J375" s="28">
        <f>IF(AND($S375='자료입력 및 결과표시'!$B$20,COUNTIF($W375:$DR375,'자료입력 및 결과표시'!$C$20)&gt;=1),IF(OR('자료입력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K375" s="28">
        <f>IF(AND($S375='자료입력 및 결과표시'!$B$21,COUNTIF($W375:$DR375,'자료입력 및 결과표시'!$C$21)&gt;=1),IF(OR('자료입력 및 결과표시'!$B$4+90&gt;=$V375,'자료입력 및 결과표시'!$B$4&lt;$U375),0,IF($V375-'자료입력 및 결과표시'!$B$4-90&gt;='자료입력 및 결과표시'!$E$4,'자료입력 및 결과표시'!$E$4,$V375-'자료입력 및 결과표시'!$B$4-90)),0)</f>
        <v>0</v>
      </c>
      <c r="EL375" s="17">
        <f>IF(AND(S375='자료입력 및 결과표시'!$B$6,COUNTIF('업무중복도(데이터 입력)'!$W375:$DR375,'자료입력 및 결과표시'!$C$6)&gt;=1),1,0)</f>
        <v>0</v>
      </c>
      <c r="EM375" s="17">
        <f>IF(AND(S375='자료입력 및 결과표시'!$B$7,COUNTIF('업무중복도(데이터 입력)'!$W375:$DR375,'자료입력 및 결과표시'!$C$7)&gt;=1),2,0)</f>
        <v>0</v>
      </c>
      <c r="EN375" s="17">
        <f>IF(AND(S375='자료입력 및 결과표시'!$B$8,COUNTIF('업무중복도(데이터 입력)'!$W375:$DR375,'자료입력 및 결과표시'!$C$8)&gt;=1),3,0)</f>
        <v>0</v>
      </c>
      <c r="EO375" s="17">
        <f>IF(AND(S375='자료입력 및 결과표시'!$B$9,COUNTIF('업무중복도(데이터 입력)'!$W375:$DR375,'자료입력 및 결과표시'!$C$9)&gt;=1),4,0)</f>
        <v>0</v>
      </c>
      <c r="EP375" s="17">
        <f>IF(AND(S375='자료입력 및 결과표시'!$B$10,COUNTIF('업무중복도(데이터 입력)'!$W375:$DR375,'자료입력 및 결과표시'!$C$10)&gt;=1),5,0)</f>
        <v>0</v>
      </c>
      <c r="EQ375" s="17">
        <f>IF(AND(S375='자료입력 및 결과표시'!$B$11,COUNTIF('업무중복도(데이터 입력)'!$W375:$DR375,'자료입력 및 결과표시'!$C$11)&gt;=1),6,0)</f>
        <v>0</v>
      </c>
      <c r="ER375" s="17">
        <f>IF(AND(S375='자료입력 및 결과표시'!$B$12,COUNTIF('업무중복도(데이터 입력)'!$W375:$DR375,'자료입력 및 결과표시'!$C$12)&gt;=1),7,0)</f>
        <v>0</v>
      </c>
      <c r="ES375" s="17">
        <f>IF(AND(S375='자료입력 및 결과표시'!$B$13,COUNTIF('업무중복도(데이터 입력)'!$W375:$DR375,'자료입력 및 결과표시'!$C$13)&gt;=1),8,0)</f>
        <v>0</v>
      </c>
      <c r="ET375" s="17">
        <f>IF(AND(S375='자료입력 및 결과표시'!$B$14,COUNTIF('업무중복도(데이터 입력)'!$W375:$DR375,'자료입력 및 결과표시'!$C$14)&gt;=1),9,0)</f>
        <v>0</v>
      </c>
      <c r="EU375" s="17">
        <f>IF(AND(S375='자료입력 및 결과표시'!$B$15,COUNTIF('업무중복도(데이터 입력)'!$W375:$DR375,'자료입력 및 결과표시'!$C$15)&gt;=1),10,0)</f>
        <v>0</v>
      </c>
      <c r="EV375" s="17">
        <f>IF(AND(S375='자료입력 및 결과표시'!$B$16,COUNTIF('업무중복도(데이터 입력)'!$W375:$DR375,'자료입력 및 결과표시'!$C$16)&gt;=1),11,0)</f>
        <v>0</v>
      </c>
      <c r="EW375" s="17">
        <f>IF(AND(S375='자료입력 및 결과표시'!$B$17,COUNTIF('업무중복도(데이터 입력)'!$W375:$DR375,'자료입력 및 결과표시'!$C$17)&gt;=1),12,0)</f>
        <v>0</v>
      </c>
      <c r="EX375" s="17">
        <f>IF(AND(S375='자료입력 및 결과표시'!$B$18,COUNTIF('업무중복도(데이터 입력)'!$W375:$DR375,'자료입력 및 결과표시'!$C$18)&gt;=1),13,0)</f>
        <v>0</v>
      </c>
      <c r="EY375" s="17">
        <f>IF(AND(S375='자료입력 및 결과표시'!$B$19,COUNTIF('업무중복도(데이터 입력)'!$W375:$DR375,'자료입력 및 결과표시'!$C$19)&gt;=1),14,0)</f>
        <v>0</v>
      </c>
      <c r="EZ375" s="17">
        <f>IF(AND(S375='자료입력 및 결과표시'!$B$20,COUNTIF('업무중복도(데이터 입력)'!$W375:$DR375,'자료입력 및 결과표시'!$C$20)&gt;=1),15,0)</f>
        <v>0</v>
      </c>
      <c r="FA375" s="17">
        <f>IF(AND(S375='자료입력 및 결과표시'!$B$21,COUNTIF('업무중복도(데이터 입력)'!$W375:$DR375,'자료입력 및 결과표시'!$C$21)&gt;=1),16,0)</f>
        <v>0</v>
      </c>
      <c r="FK375" s="17">
        <f t="shared" si="743"/>
        <v>0</v>
      </c>
      <c r="FO375"/>
    </row>
    <row r="376" spans="1:171">
      <c r="A376" s="17" t="str">
        <f t="shared" si="726"/>
        <v>\\\0</v>
      </c>
      <c r="B376" s="17" t="str">
        <f t="shared" si="727"/>
        <v>\\\0</v>
      </c>
      <c r="C376" s="17" t="str">
        <f t="shared" si="728"/>
        <v>\\\0</v>
      </c>
      <c r="D376" s="17" t="str">
        <f t="shared" si="729"/>
        <v>\\\0</v>
      </c>
      <c r="E376" s="17" t="str">
        <f t="shared" si="730"/>
        <v>\\\0</v>
      </c>
      <c r="F376" s="17" t="str">
        <f t="shared" si="731"/>
        <v>\\\0</v>
      </c>
      <c r="G376" s="17" t="str">
        <f t="shared" si="732"/>
        <v>\\\0</v>
      </c>
      <c r="H376" s="17" t="str">
        <f t="shared" si="733"/>
        <v>\\\0</v>
      </c>
      <c r="I376" s="17" t="str">
        <f t="shared" si="734"/>
        <v>\\\0</v>
      </c>
      <c r="J376" s="17" t="str">
        <f t="shared" si="735"/>
        <v>\\\0</v>
      </c>
      <c r="K376" s="17" t="str">
        <f t="shared" si="736"/>
        <v>\\\0</v>
      </c>
      <c r="L376" s="17" t="str">
        <f t="shared" si="737"/>
        <v>\\\0</v>
      </c>
      <c r="M376" s="17" t="str">
        <f t="shared" si="738"/>
        <v>\\\0</v>
      </c>
      <c r="N376" s="17" t="str">
        <f t="shared" si="739"/>
        <v>\\\0</v>
      </c>
      <c r="O376" s="17" t="str">
        <f t="shared" si="740"/>
        <v>\\\0</v>
      </c>
      <c r="P376" s="17" t="str">
        <f t="shared" si="741"/>
        <v>\\\0</v>
      </c>
      <c r="R376" s="17" t="str">
        <f t="shared" si="742"/>
        <v>\\</v>
      </c>
      <c r="S376" s="38"/>
      <c r="T376" s="39"/>
      <c r="U376" s="31"/>
      <c r="V376" s="32"/>
      <c r="W376" s="36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35"/>
      <c r="DS376" s="287"/>
      <c r="DT376" s="36"/>
      <c r="DU376" s="37"/>
      <c r="DV376" s="28">
        <f>IF(AND($S376='자료입력 및 결과표시'!$B$6,COUNTIF($W376:$DR376,'자료입력 및 결과표시'!$C$6)&gt;=1),IF(OR('자료입력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DW376" s="28">
        <f>IF(AND($S376='자료입력 및 결과표시'!$B$7,COUNTIF($W376:$DR376,'자료입력 및 결과표시'!$C$7)&gt;=1),IF(OR('자료입력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DX376" s="28">
        <f>IF(AND($S376='자료입력 및 결과표시'!$B$8,COUNTIF($W376:$DR376,'자료입력 및 결과표시'!$C$8)&gt;=1),IF(OR('자료입력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DY376" s="28">
        <f>IF(AND($S376='자료입력 및 결과표시'!$B$9,COUNTIF($W376:$DR376,'자료입력 및 결과표시'!$C$9)&gt;=1),IF(OR('자료입력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DZ376" s="28">
        <f>IF(AND($S376='자료입력 및 결과표시'!$B$10,COUNTIF($W376:$DR376,'자료입력 및 결과표시'!$C$10)&gt;=1),IF(OR('자료입력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A376" s="28">
        <f>IF(AND($S376='자료입력 및 결과표시'!$B$11,COUNTIF($W376:$DR376,'자료입력 및 결과표시'!$C$11)&gt;=1),IF(OR('자료입력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B376" s="28">
        <f>IF(AND($S376='자료입력 및 결과표시'!$B$12,COUNTIF($W376:$DR376,'자료입력 및 결과표시'!$C$12)&gt;=1),IF(OR('자료입력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C376" s="28">
        <f>IF(AND($S376='자료입력 및 결과표시'!$B$13,COUNTIF($W376:$DR376,'자료입력 및 결과표시'!$C$13)&gt;=1),IF(OR('자료입력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D376" s="28">
        <f>IF(AND($S376='자료입력 및 결과표시'!$B$14,COUNTIF($W376:$DR376,'자료입력 및 결과표시'!$C$14)&gt;=1),IF(OR('자료입력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E376" s="28">
        <f>IF(AND($S376='자료입력 및 결과표시'!$B$15,COUNTIF($W376:$DR376,'자료입력 및 결과표시'!$C$15)&gt;=1),IF(OR('자료입력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F376" s="28">
        <f>IF(AND($S376='자료입력 및 결과표시'!$B$16,COUNTIF($W376:$DR376,'자료입력 및 결과표시'!$C$16)&gt;=1),IF(OR('자료입력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G376" s="28">
        <f>IF(AND($S376='자료입력 및 결과표시'!$B$17,COUNTIF($W376:$DR376,'자료입력 및 결과표시'!$C$17)&gt;=1),IF(OR('자료입력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H376" s="28">
        <f>IF(AND($S376='자료입력 및 결과표시'!$B$18,COUNTIF($W376:$DR376,'자료입력 및 결과표시'!$C$18)&gt;=1),IF(OR('자료입력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I376" s="28">
        <f>IF(AND($S376='자료입력 및 결과표시'!$B$19,COUNTIF($W376:$DR376,'자료입력 및 결과표시'!$C$19)&gt;=1),IF(OR('자료입력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J376" s="28">
        <f>IF(AND($S376='자료입력 및 결과표시'!$B$20,COUNTIF($W376:$DR376,'자료입력 및 결과표시'!$C$20)&gt;=1),IF(OR('자료입력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K376" s="28">
        <f>IF(AND($S376='자료입력 및 결과표시'!$B$21,COUNTIF($W376:$DR376,'자료입력 및 결과표시'!$C$21)&gt;=1),IF(OR('자료입력 및 결과표시'!$B$4+90&gt;=$V376,'자료입력 및 결과표시'!$B$4&lt;$U376),0,IF($V376-'자료입력 및 결과표시'!$B$4-90&gt;='자료입력 및 결과표시'!$E$4,'자료입력 및 결과표시'!$E$4,$V376-'자료입력 및 결과표시'!$B$4-90)),0)</f>
        <v>0</v>
      </c>
      <c r="EL376" s="17">
        <f>IF(AND(S376='자료입력 및 결과표시'!$B$6,COUNTIF('업무중복도(데이터 입력)'!$W376:$DR376,'자료입력 및 결과표시'!$C$6)&gt;=1),1,0)</f>
        <v>0</v>
      </c>
      <c r="EM376" s="17">
        <f>IF(AND(S376='자료입력 및 결과표시'!$B$7,COUNTIF('업무중복도(데이터 입력)'!$W376:$DR376,'자료입력 및 결과표시'!$C$7)&gt;=1),2,0)</f>
        <v>0</v>
      </c>
      <c r="EN376" s="17">
        <f>IF(AND(S376='자료입력 및 결과표시'!$B$8,COUNTIF('업무중복도(데이터 입력)'!$W376:$DR376,'자료입력 및 결과표시'!$C$8)&gt;=1),3,0)</f>
        <v>0</v>
      </c>
      <c r="EO376" s="17">
        <f>IF(AND(S376='자료입력 및 결과표시'!$B$9,COUNTIF('업무중복도(데이터 입력)'!$W376:$DR376,'자료입력 및 결과표시'!$C$9)&gt;=1),4,0)</f>
        <v>0</v>
      </c>
      <c r="EP376" s="17">
        <f>IF(AND(S376='자료입력 및 결과표시'!$B$10,COUNTIF('업무중복도(데이터 입력)'!$W376:$DR376,'자료입력 및 결과표시'!$C$10)&gt;=1),5,0)</f>
        <v>0</v>
      </c>
      <c r="EQ376" s="17">
        <f>IF(AND(S376='자료입력 및 결과표시'!$B$11,COUNTIF('업무중복도(데이터 입력)'!$W376:$DR376,'자료입력 및 결과표시'!$C$11)&gt;=1),6,0)</f>
        <v>0</v>
      </c>
      <c r="ER376" s="17">
        <f>IF(AND(S376='자료입력 및 결과표시'!$B$12,COUNTIF('업무중복도(데이터 입력)'!$W376:$DR376,'자료입력 및 결과표시'!$C$12)&gt;=1),7,0)</f>
        <v>0</v>
      </c>
      <c r="ES376" s="17">
        <f>IF(AND(S376='자료입력 및 결과표시'!$B$13,COUNTIF('업무중복도(데이터 입력)'!$W376:$DR376,'자료입력 및 결과표시'!$C$13)&gt;=1),8,0)</f>
        <v>0</v>
      </c>
      <c r="ET376" s="17">
        <f>IF(AND(S376='자료입력 및 결과표시'!$B$14,COUNTIF('업무중복도(데이터 입력)'!$W376:$DR376,'자료입력 및 결과표시'!$C$14)&gt;=1),9,0)</f>
        <v>0</v>
      </c>
      <c r="EU376" s="17">
        <f>IF(AND(S376='자료입력 및 결과표시'!$B$15,COUNTIF('업무중복도(데이터 입력)'!$W376:$DR376,'자료입력 및 결과표시'!$C$15)&gt;=1),10,0)</f>
        <v>0</v>
      </c>
      <c r="EV376" s="17">
        <f>IF(AND(S376='자료입력 및 결과표시'!$B$16,COUNTIF('업무중복도(데이터 입력)'!$W376:$DR376,'자료입력 및 결과표시'!$C$16)&gt;=1),11,0)</f>
        <v>0</v>
      </c>
      <c r="EW376" s="17">
        <f>IF(AND(S376='자료입력 및 결과표시'!$B$17,COUNTIF('업무중복도(데이터 입력)'!$W376:$DR376,'자료입력 및 결과표시'!$C$17)&gt;=1),12,0)</f>
        <v>0</v>
      </c>
      <c r="EX376" s="17">
        <f>IF(AND(S376='자료입력 및 결과표시'!$B$18,COUNTIF('업무중복도(데이터 입력)'!$W376:$DR376,'자료입력 및 결과표시'!$C$18)&gt;=1),13,0)</f>
        <v>0</v>
      </c>
      <c r="EY376" s="17">
        <f>IF(AND(S376='자료입력 및 결과표시'!$B$19,COUNTIF('업무중복도(데이터 입력)'!$W376:$DR376,'자료입력 및 결과표시'!$C$19)&gt;=1),14,0)</f>
        <v>0</v>
      </c>
      <c r="EZ376" s="17">
        <f>IF(AND(S376='자료입력 및 결과표시'!$B$20,COUNTIF('업무중복도(데이터 입력)'!$W376:$DR376,'자료입력 및 결과표시'!$C$20)&gt;=1),15,0)</f>
        <v>0</v>
      </c>
      <c r="FA376" s="17">
        <f>IF(AND(S376='자료입력 및 결과표시'!$B$21,COUNTIF('업무중복도(데이터 입력)'!$W376:$DR376,'자료입력 및 결과표시'!$C$21)&gt;=1),16,0)</f>
        <v>0</v>
      </c>
      <c r="FK376" s="17">
        <f t="shared" si="743"/>
        <v>0</v>
      </c>
      <c r="FO376"/>
    </row>
    <row r="377" spans="1:171">
      <c r="A377" s="17" t="str">
        <f t="shared" si="726"/>
        <v>\\\0</v>
      </c>
      <c r="B377" s="17" t="str">
        <f t="shared" si="727"/>
        <v>\\\0</v>
      </c>
      <c r="C377" s="17" t="str">
        <f t="shared" si="728"/>
        <v>\\\0</v>
      </c>
      <c r="D377" s="17" t="str">
        <f t="shared" si="729"/>
        <v>\\\0</v>
      </c>
      <c r="E377" s="17" t="str">
        <f t="shared" si="730"/>
        <v>\\\0</v>
      </c>
      <c r="F377" s="17" t="str">
        <f t="shared" si="731"/>
        <v>\\\0</v>
      </c>
      <c r="G377" s="17" t="str">
        <f t="shared" si="732"/>
        <v>\\\0</v>
      </c>
      <c r="H377" s="17" t="str">
        <f t="shared" si="733"/>
        <v>\\\0</v>
      </c>
      <c r="I377" s="17" t="str">
        <f t="shared" si="734"/>
        <v>\\\0</v>
      </c>
      <c r="J377" s="17" t="str">
        <f t="shared" si="735"/>
        <v>\\\0</v>
      </c>
      <c r="K377" s="17" t="str">
        <f t="shared" si="736"/>
        <v>\\\0</v>
      </c>
      <c r="L377" s="17" t="str">
        <f t="shared" si="737"/>
        <v>\\\0</v>
      </c>
      <c r="M377" s="17" t="str">
        <f t="shared" si="738"/>
        <v>\\\0</v>
      </c>
      <c r="N377" s="17" t="str">
        <f t="shared" si="739"/>
        <v>\\\0</v>
      </c>
      <c r="O377" s="17" t="str">
        <f t="shared" si="740"/>
        <v>\\\0</v>
      </c>
      <c r="P377" s="17" t="str">
        <f t="shared" si="741"/>
        <v>\\\0</v>
      </c>
      <c r="R377" s="17" t="str">
        <f t="shared" si="742"/>
        <v>\\</v>
      </c>
      <c r="S377" s="38"/>
      <c r="T377" s="39"/>
      <c r="U377" s="31"/>
      <c r="V377" s="32"/>
      <c r="W377" s="36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35"/>
      <c r="DS377" s="287"/>
      <c r="DT377" s="36"/>
      <c r="DU377" s="37"/>
      <c r="DV377" s="28">
        <f>IF(AND($S377='자료입력 및 결과표시'!$B$6,COUNTIF($W377:$DR377,'자료입력 및 결과표시'!$C$6)&gt;=1),IF(OR('자료입력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DW377" s="28">
        <f>IF(AND($S377='자료입력 및 결과표시'!$B$7,COUNTIF($W377:$DR377,'자료입력 및 결과표시'!$C$7)&gt;=1),IF(OR('자료입력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DX377" s="28">
        <f>IF(AND($S377='자료입력 및 결과표시'!$B$8,COUNTIF($W377:$DR377,'자료입력 및 결과표시'!$C$8)&gt;=1),IF(OR('자료입력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DY377" s="28">
        <f>IF(AND($S377='자료입력 및 결과표시'!$B$9,COUNTIF($W377:$DR377,'자료입력 및 결과표시'!$C$9)&gt;=1),IF(OR('자료입력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DZ377" s="28">
        <f>IF(AND($S377='자료입력 및 결과표시'!$B$10,COUNTIF($W377:$DR377,'자료입력 및 결과표시'!$C$10)&gt;=1),IF(OR('자료입력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A377" s="28">
        <f>IF(AND($S377='자료입력 및 결과표시'!$B$11,COUNTIF($W377:$DR377,'자료입력 및 결과표시'!$C$11)&gt;=1),IF(OR('자료입력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B377" s="28">
        <f>IF(AND($S377='자료입력 및 결과표시'!$B$12,COUNTIF($W377:$DR377,'자료입력 및 결과표시'!$C$12)&gt;=1),IF(OR('자료입력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C377" s="28">
        <f>IF(AND($S377='자료입력 및 결과표시'!$B$13,COUNTIF($W377:$DR377,'자료입력 및 결과표시'!$C$13)&gt;=1),IF(OR('자료입력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D377" s="28">
        <f>IF(AND($S377='자료입력 및 결과표시'!$B$14,COUNTIF($W377:$DR377,'자료입력 및 결과표시'!$C$14)&gt;=1),IF(OR('자료입력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E377" s="28">
        <f>IF(AND($S377='자료입력 및 결과표시'!$B$15,COUNTIF($W377:$DR377,'자료입력 및 결과표시'!$C$15)&gt;=1),IF(OR('자료입력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F377" s="28">
        <f>IF(AND($S377='자료입력 및 결과표시'!$B$16,COUNTIF($W377:$DR377,'자료입력 및 결과표시'!$C$16)&gt;=1),IF(OR('자료입력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G377" s="28">
        <f>IF(AND($S377='자료입력 및 결과표시'!$B$17,COUNTIF($W377:$DR377,'자료입력 및 결과표시'!$C$17)&gt;=1),IF(OR('자료입력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H377" s="28">
        <f>IF(AND($S377='자료입력 및 결과표시'!$B$18,COUNTIF($W377:$DR377,'자료입력 및 결과표시'!$C$18)&gt;=1),IF(OR('자료입력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I377" s="28">
        <f>IF(AND($S377='자료입력 및 결과표시'!$B$19,COUNTIF($W377:$DR377,'자료입력 및 결과표시'!$C$19)&gt;=1),IF(OR('자료입력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J377" s="28">
        <f>IF(AND($S377='자료입력 및 결과표시'!$B$20,COUNTIF($W377:$DR377,'자료입력 및 결과표시'!$C$20)&gt;=1),IF(OR('자료입력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K377" s="28">
        <f>IF(AND($S377='자료입력 및 결과표시'!$B$21,COUNTIF($W377:$DR377,'자료입력 및 결과표시'!$C$21)&gt;=1),IF(OR('자료입력 및 결과표시'!$B$4+90&gt;=$V377,'자료입력 및 결과표시'!$B$4&lt;$U377),0,IF($V377-'자료입력 및 결과표시'!$B$4-90&gt;='자료입력 및 결과표시'!$E$4,'자료입력 및 결과표시'!$E$4,$V377-'자료입력 및 결과표시'!$B$4-90)),0)</f>
        <v>0</v>
      </c>
      <c r="EL377" s="17">
        <f>IF(AND(S377='자료입력 및 결과표시'!$B$6,COUNTIF('업무중복도(데이터 입력)'!$W377:$DR377,'자료입력 및 결과표시'!$C$6)&gt;=1),1,0)</f>
        <v>0</v>
      </c>
      <c r="EM377" s="17">
        <f>IF(AND(S377='자료입력 및 결과표시'!$B$7,COUNTIF('업무중복도(데이터 입력)'!$W377:$DR377,'자료입력 및 결과표시'!$C$7)&gt;=1),2,0)</f>
        <v>0</v>
      </c>
      <c r="EN377" s="17">
        <f>IF(AND(S377='자료입력 및 결과표시'!$B$8,COUNTIF('업무중복도(데이터 입력)'!$W377:$DR377,'자료입력 및 결과표시'!$C$8)&gt;=1),3,0)</f>
        <v>0</v>
      </c>
      <c r="EO377" s="17">
        <f>IF(AND(S377='자료입력 및 결과표시'!$B$9,COUNTIF('업무중복도(데이터 입력)'!$W377:$DR377,'자료입력 및 결과표시'!$C$9)&gt;=1),4,0)</f>
        <v>0</v>
      </c>
      <c r="EP377" s="17">
        <f>IF(AND(S377='자료입력 및 결과표시'!$B$10,COUNTIF('업무중복도(데이터 입력)'!$W377:$DR377,'자료입력 및 결과표시'!$C$10)&gt;=1),5,0)</f>
        <v>0</v>
      </c>
      <c r="EQ377" s="17">
        <f>IF(AND(S377='자료입력 및 결과표시'!$B$11,COUNTIF('업무중복도(데이터 입력)'!$W377:$DR377,'자료입력 및 결과표시'!$C$11)&gt;=1),6,0)</f>
        <v>0</v>
      </c>
      <c r="ER377" s="17">
        <f>IF(AND(S377='자료입력 및 결과표시'!$B$12,COUNTIF('업무중복도(데이터 입력)'!$W377:$DR377,'자료입력 및 결과표시'!$C$12)&gt;=1),7,0)</f>
        <v>0</v>
      </c>
      <c r="ES377" s="17">
        <f>IF(AND(S377='자료입력 및 결과표시'!$B$13,COUNTIF('업무중복도(데이터 입력)'!$W377:$DR377,'자료입력 및 결과표시'!$C$13)&gt;=1),8,0)</f>
        <v>0</v>
      </c>
      <c r="ET377" s="17">
        <f>IF(AND(S377='자료입력 및 결과표시'!$B$14,COUNTIF('업무중복도(데이터 입력)'!$W377:$DR377,'자료입력 및 결과표시'!$C$14)&gt;=1),9,0)</f>
        <v>0</v>
      </c>
      <c r="EU377" s="17">
        <f>IF(AND(S377='자료입력 및 결과표시'!$B$15,COUNTIF('업무중복도(데이터 입력)'!$W377:$DR377,'자료입력 및 결과표시'!$C$15)&gt;=1),10,0)</f>
        <v>0</v>
      </c>
      <c r="EV377" s="17">
        <f>IF(AND(S377='자료입력 및 결과표시'!$B$16,COUNTIF('업무중복도(데이터 입력)'!$W377:$DR377,'자료입력 및 결과표시'!$C$16)&gt;=1),11,0)</f>
        <v>0</v>
      </c>
      <c r="EW377" s="17">
        <f>IF(AND(S377='자료입력 및 결과표시'!$B$17,COUNTIF('업무중복도(데이터 입력)'!$W377:$DR377,'자료입력 및 결과표시'!$C$17)&gt;=1),12,0)</f>
        <v>0</v>
      </c>
      <c r="EX377" s="17">
        <f>IF(AND(S377='자료입력 및 결과표시'!$B$18,COUNTIF('업무중복도(데이터 입력)'!$W377:$DR377,'자료입력 및 결과표시'!$C$18)&gt;=1),13,0)</f>
        <v>0</v>
      </c>
      <c r="EY377" s="17">
        <f>IF(AND(S377='자료입력 및 결과표시'!$B$19,COUNTIF('업무중복도(데이터 입력)'!$W377:$DR377,'자료입력 및 결과표시'!$C$19)&gt;=1),14,0)</f>
        <v>0</v>
      </c>
      <c r="EZ377" s="17">
        <f>IF(AND(S377='자료입력 및 결과표시'!$B$20,COUNTIF('업무중복도(데이터 입력)'!$W377:$DR377,'자료입력 및 결과표시'!$C$20)&gt;=1),15,0)</f>
        <v>0</v>
      </c>
      <c r="FA377" s="17">
        <f>IF(AND(S377='자료입력 및 결과표시'!$B$21,COUNTIF('업무중복도(데이터 입력)'!$W377:$DR377,'자료입력 및 결과표시'!$C$21)&gt;=1),16,0)</f>
        <v>0</v>
      </c>
      <c r="FK377" s="17">
        <f t="shared" si="743"/>
        <v>0</v>
      </c>
      <c r="FO377"/>
    </row>
    <row r="378" spans="1:171">
      <c r="A378" s="17" t="str">
        <f t="shared" si="726"/>
        <v>\\\0</v>
      </c>
      <c r="B378" s="17" t="str">
        <f t="shared" si="727"/>
        <v>\\\0</v>
      </c>
      <c r="C378" s="17" t="str">
        <f t="shared" si="728"/>
        <v>\\\0</v>
      </c>
      <c r="D378" s="17" t="str">
        <f t="shared" si="729"/>
        <v>\\\0</v>
      </c>
      <c r="E378" s="17" t="str">
        <f t="shared" si="730"/>
        <v>\\\0</v>
      </c>
      <c r="F378" s="17" t="str">
        <f t="shared" si="731"/>
        <v>\\\0</v>
      </c>
      <c r="G378" s="17" t="str">
        <f t="shared" si="732"/>
        <v>\\\0</v>
      </c>
      <c r="H378" s="17" t="str">
        <f t="shared" si="733"/>
        <v>\\\0</v>
      </c>
      <c r="I378" s="17" t="str">
        <f t="shared" si="734"/>
        <v>\\\0</v>
      </c>
      <c r="J378" s="17" t="str">
        <f t="shared" si="735"/>
        <v>\\\0</v>
      </c>
      <c r="K378" s="17" t="str">
        <f t="shared" si="736"/>
        <v>\\\0</v>
      </c>
      <c r="L378" s="17" t="str">
        <f t="shared" si="737"/>
        <v>\\\0</v>
      </c>
      <c r="M378" s="17" t="str">
        <f t="shared" si="738"/>
        <v>\\\0</v>
      </c>
      <c r="N378" s="17" t="str">
        <f t="shared" si="739"/>
        <v>\\\0</v>
      </c>
      <c r="O378" s="17" t="str">
        <f t="shared" si="740"/>
        <v>\\\0</v>
      </c>
      <c r="P378" s="17" t="str">
        <f t="shared" si="741"/>
        <v>\\\0</v>
      </c>
      <c r="R378" s="17" t="str">
        <f t="shared" si="742"/>
        <v>\\</v>
      </c>
      <c r="S378" s="38"/>
      <c r="T378" s="39"/>
      <c r="U378" s="31"/>
      <c r="V378" s="32"/>
      <c r="W378" s="36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35"/>
      <c r="DS378" s="287"/>
      <c r="DT378" s="36"/>
      <c r="DU378" s="37"/>
      <c r="DV378" s="28">
        <f>IF(AND($S378='자료입력 및 결과표시'!$B$6,COUNTIF($W378:$DR378,'자료입력 및 결과표시'!$C$6)&gt;=1),IF(OR('자료입력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DW378" s="28">
        <f>IF(AND($S378='자료입력 및 결과표시'!$B$7,COUNTIF($W378:$DR378,'자료입력 및 결과표시'!$C$7)&gt;=1),IF(OR('자료입력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DX378" s="28">
        <f>IF(AND($S378='자료입력 및 결과표시'!$B$8,COUNTIF($W378:$DR378,'자료입력 및 결과표시'!$C$8)&gt;=1),IF(OR('자료입력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DY378" s="28">
        <f>IF(AND($S378='자료입력 및 결과표시'!$B$9,COUNTIF($W378:$DR378,'자료입력 및 결과표시'!$C$9)&gt;=1),IF(OR('자료입력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DZ378" s="28">
        <f>IF(AND($S378='자료입력 및 결과표시'!$B$10,COUNTIF($W378:$DR378,'자료입력 및 결과표시'!$C$10)&gt;=1),IF(OR('자료입력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A378" s="28">
        <f>IF(AND($S378='자료입력 및 결과표시'!$B$11,COUNTIF($W378:$DR378,'자료입력 및 결과표시'!$C$11)&gt;=1),IF(OR('자료입력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B378" s="28">
        <f>IF(AND($S378='자료입력 및 결과표시'!$B$12,COUNTIF($W378:$DR378,'자료입력 및 결과표시'!$C$12)&gt;=1),IF(OR('자료입력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C378" s="28">
        <f>IF(AND($S378='자료입력 및 결과표시'!$B$13,COUNTIF($W378:$DR378,'자료입력 및 결과표시'!$C$13)&gt;=1),IF(OR('자료입력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D378" s="28">
        <f>IF(AND($S378='자료입력 및 결과표시'!$B$14,COUNTIF($W378:$DR378,'자료입력 및 결과표시'!$C$14)&gt;=1),IF(OR('자료입력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E378" s="28">
        <f>IF(AND($S378='자료입력 및 결과표시'!$B$15,COUNTIF($W378:$DR378,'자료입력 및 결과표시'!$C$15)&gt;=1),IF(OR('자료입력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F378" s="28">
        <f>IF(AND($S378='자료입력 및 결과표시'!$B$16,COUNTIF($W378:$DR378,'자료입력 및 결과표시'!$C$16)&gt;=1),IF(OR('자료입력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G378" s="28">
        <f>IF(AND($S378='자료입력 및 결과표시'!$B$17,COUNTIF($W378:$DR378,'자료입력 및 결과표시'!$C$17)&gt;=1),IF(OR('자료입력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H378" s="28">
        <f>IF(AND($S378='자료입력 및 결과표시'!$B$18,COUNTIF($W378:$DR378,'자료입력 및 결과표시'!$C$18)&gt;=1),IF(OR('자료입력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I378" s="28">
        <f>IF(AND($S378='자료입력 및 결과표시'!$B$19,COUNTIF($W378:$DR378,'자료입력 및 결과표시'!$C$19)&gt;=1),IF(OR('자료입력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J378" s="28">
        <f>IF(AND($S378='자료입력 및 결과표시'!$B$20,COUNTIF($W378:$DR378,'자료입력 및 결과표시'!$C$20)&gt;=1),IF(OR('자료입력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K378" s="28">
        <f>IF(AND($S378='자료입력 및 결과표시'!$B$21,COUNTIF($W378:$DR378,'자료입력 및 결과표시'!$C$21)&gt;=1),IF(OR('자료입력 및 결과표시'!$B$4+90&gt;=$V378,'자료입력 및 결과표시'!$B$4&lt;$U378),0,IF($V378-'자료입력 및 결과표시'!$B$4-90&gt;='자료입력 및 결과표시'!$E$4,'자료입력 및 결과표시'!$E$4,$V378-'자료입력 및 결과표시'!$B$4-90)),0)</f>
        <v>0</v>
      </c>
      <c r="EL378" s="17">
        <f>IF(AND(S378='자료입력 및 결과표시'!$B$6,COUNTIF('업무중복도(데이터 입력)'!$W378:$DR378,'자료입력 및 결과표시'!$C$6)&gt;=1),1,0)</f>
        <v>0</v>
      </c>
      <c r="EM378" s="17">
        <f>IF(AND(S378='자료입력 및 결과표시'!$B$7,COUNTIF('업무중복도(데이터 입력)'!$W378:$DR378,'자료입력 및 결과표시'!$C$7)&gt;=1),2,0)</f>
        <v>0</v>
      </c>
      <c r="EN378" s="17">
        <f>IF(AND(S378='자료입력 및 결과표시'!$B$8,COUNTIF('업무중복도(데이터 입력)'!$W378:$DR378,'자료입력 및 결과표시'!$C$8)&gt;=1),3,0)</f>
        <v>0</v>
      </c>
      <c r="EO378" s="17">
        <f>IF(AND(S378='자료입력 및 결과표시'!$B$9,COUNTIF('업무중복도(데이터 입력)'!$W378:$DR378,'자료입력 및 결과표시'!$C$9)&gt;=1),4,0)</f>
        <v>0</v>
      </c>
      <c r="EP378" s="17">
        <f>IF(AND(S378='자료입력 및 결과표시'!$B$10,COUNTIF('업무중복도(데이터 입력)'!$W378:$DR378,'자료입력 및 결과표시'!$C$10)&gt;=1),5,0)</f>
        <v>0</v>
      </c>
      <c r="EQ378" s="17">
        <f>IF(AND(S378='자료입력 및 결과표시'!$B$11,COUNTIF('업무중복도(데이터 입력)'!$W378:$DR378,'자료입력 및 결과표시'!$C$11)&gt;=1),6,0)</f>
        <v>0</v>
      </c>
      <c r="ER378" s="17">
        <f>IF(AND(S378='자료입력 및 결과표시'!$B$12,COUNTIF('업무중복도(데이터 입력)'!$W378:$DR378,'자료입력 및 결과표시'!$C$12)&gt;=1),7,0)</f>
        <v>0</v>
      </c>
      <c r="ES378" s="17">
        <f>IF(AND(S378='자료입력 및 결과표시'!$B$13,COUNTIF('업무중복도(데이터 입력)'!$W378:$DR378,'자료입력 및 결과표시'!$C$13)&gt;=1),8,0)</f>
        <v>0</v>
      </c>
      <c r="ET378" s="17">
        <f>IF(AND(S378='자료입력 및 결과표시'!$B$14,COUNTIF('업무중복도(데이터 입력)'!$W378:$DR378,'자료입력 및 결과표시'!$C$14)&gt;=1),9,0)</f>
        <v>0</v>
      </c>
      <c r="EU378" s="17">
        <f>IF(AND(S378='자료입력 및 결과표시'!$B$15,COUNTIF('업무중복도(데이터 입력)'!$W378:$DR378,'자료입력 및 결과표시'!$C$15)&gt;=1),10,0)</f>
        <v>0</v>
      </c>
      <c r="EV378" s="17">
        <f>IF(AND(S378='자료입력 및 결과표시'!$B$16,COUNTIF('업무중복도(데이터 입력)'!$W378:$DR378,'자료입력 및 결과표시'!$C$16)&gt;=1),11,0)</f>
        <v>0</v>
      </c>
      <c r="EW378" s="17">
        <f>IF(AND(S378='자료입력 및 결과표시'!$B$17,COUNTIF('업무중복도(데이터 입력)'!$W378:$DR378,'자료입력 및 결과표시'!$C$17)&gt;=1),12,0)</f>
        <v>0</v>
      </c>
      <c r="EX378" s="17">
        <f>IF(AND(S378='자료입력 및 결과표시'!$B$18,COUNTIF('업무중복도(데이터 입력)'!$W378:$DR378,'자료입력 및 결과표시'!$C$18)&gt;=1),13,0)</f>
        <v>0</v>
      </c>
      <c r="EY378" s="17">
        <f>IF(AND(S378='자료입력 및 결과표시'!$B$19,COUNTIF('업무중복도(데이터 입력)'!$W378:$DR378,'자료입력 및 결과표시'!$C$19)&gt;=1),14,0)</f>
        <v>0</v>
      </c>
      <c r="EZ378" s="17">
        <f>IF(AND(S378='자료입력 및 결과표시'!$B$20,COUNTIF('업무중복도(데이터 입력)'!$W378:$DR378,'자료입력 및 결과표시'!$C$20)&gt;=1),15,0)</f>
        <v>0</v>
      </c>
      <c r="FA378" s="17">
        <f>IF(AND(S378='자료입력 및 결과표시'!$B$21,COUNTIF('업무중복도(데이터 입력)'!$W378:$DR378,'자료입력 및 결과표시'!$C$21)&gt;=1),16,0)</f>
        <v>0</v>
      </c>
      <c r="FK378" s="17">
        <f t="shared" si="743"/>
        <v>0</v>
      </c>
      <c r="FO378"/>
    </row>
    <row r="379" spans="1:171">
      <c r="A379" s="17" t="str">
        <f t="shared" si="726"/>
        <v>\\\0</v>
      </c>
      <c r="B379" s="17" t="str">
        <f t="shared" si="727"/>
        <v>\\\0</v>
      </c>
      <c r="C379" s="17" t="str">
        <f t="shared" si="728"/>
        <v>\\\0</v>
      </c>
      <c r="D379" s="17" t="str">
        <f t="shared" si="729"/>
        <v>\\\0</v>
      </c>
      <c r="E379" s="17" t="str">
        <f t="shared" si="730"/>
        <v>\\\0</v>
      </c>
      <c r="F379" s="17" t="str">
        <f t="shared" si="731"/>
        <v>\\\0</v>
      </c>
      <c r="G379" s="17" t="str">
        <f t="shared" si="732"/>
        <v>\\\0</v>
      </c>
      <c r="H379" s="17" t="str">
        <f t="shared" si="733"/>
        <v>\\\0</v>
      </c>
      <c r="I379" s="17" t="str">
        <f t="shared" si="734"/>
        <v>\\\0</v>
      </c>
      <c r="J379" s="17" t="str">
        <f t="shared" si="735"/>
        <v>\\\0</v>
      </c>
      <c r="K379" s="17" t="str">
        <f t="shared" si="736"/>
        <v>\\\0</v>
      </c>
      <c r="L379" s="17" t="str">
        <f t="shared" si="737"/>
        <v>\\\0</v>
      </c>
      <c r="M379" s="17" t="str">
        <f t="shared" si="738"/>
        <v>\\\0</v>
      </c>
      <c r="N379" s="17" t="str">
        <f t="shared" si="739"/>
        <v>\\\0</v>
      </c>
      <c r="O379" s="17" t="str">
        <f t="shared" si="740"/>
        <v>\\\0</v>
      </c>
      <c r="P379" s="17" t="str">
        <f t="shared" si="741"/>
        <v>\\\0</v>
      </c>
      <c r="R379" s="17" t="str">
        <f t="shared" si="742"/>
        <v>\\</v>
      </c>
      <c r="S379" s="38"/>
      <c r="T379" s="39"/>
      <c r="U379" s="31"/>
      <c r="V379" s="32"/>
      <c r="W379" s="36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35"/>
      <c r="DS379" s="287"/>
      <c r="DT379" s="36"/>
      <c r="DU379" s="37"/>
      <c r="DV379" s="28">
        <f>IF(AND($S379='자료입력 및 결과표시'!$B$6,COUNTIF($W379:$DR379,'자료입력 및 결과표시'!$C$6)&gt;=1),IF(OR('자료입력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DW379" s="28">
        <f>IF(AND($S379='자료입력 및 결과표시'!$B$7,COUNTIF($W379:$DR379,'자료입력 및 결과표시'!$C$7)&gt;=1),IF(OR('자료입력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DX379" s="28">
        <f>IF(AND($S379='자료입력 및 결과표시'!$B$8,COUNTIF($W379:$DR379,'자료입력 및 결과표시'!$C$8)&gt;=1),IF(OR('자료입력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DY379" s="28">
        <f>IF(AND($S379='자료입력 및 결과표시'!$B$9,COUNTIF($W379:$DR379,'자료입력 및 결과표시'!$C$9)&gt;=1),IF(OR('자료입력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DZ379" s="28">
        <f>IF(AND($S379='자료입력 및 결과표시'!$B$10,COUNTIF($W379:$DR379,'자료입력 및 결과표시'!$C$10)&gt;=1),IF(OR('자료입력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A379" s="28">
        <f>IF(AND($S379='자료입력 및 결과표시'!$B$11,COUNTIF($W379:$DR379,'자료입력 및 결과표시'!$C$11)&gt;=1),IF(OR('자료입력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B379" s="28">
        <f>IF(AND($S379='자료입력 및 결과표시'!$B$12,COUNTIF($W379:$DR379,'자료입력 및 결과표시'!$C$12)&gt;=1),IF(OR('자료입력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C379" s="28">
        <f>IF(AND($S379='자료입력 및 결과표시'!$B$13,COUNTIF($W379:$DR379,'자료입력 및 결과표시'!$C$13)&gt;=1),IF(OR('자료입력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D379" s="28">
        <f>IF(AND($S379='자료입력 및 결과표시'!$B$14,COUNTIF($W379:$DR379,'자료입력 및 결과표시'!$C$14)&gt;=1),IF(OR('자료입력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E379" s="28">
        <f>IF(AND($S379='자료입력 및 결과표시'!$B$15,COUNTIF($W379:$DR379,'자료입력 및 결과표시'!$C$15)&gt;=1),IF(OR('자료입력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F379" s="28">
        <f>IF(AND($S379='자료입력 및 결과표시'!$B$16,COUNTIF($W379:$DR379,'자료입력 및 결과표시'!$C$16)&gt;=1),IF(OR('자료입력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G379" s="28">
        <f>IF(AND($S379='자료입력 및 결과표시'!$B$17,COUNTIF($W379:$DR379,'자료입력 및 결과표시'!$C$17)&gt;=1),IF(OR('자료입력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H379" s="28">
        <f>IF(AND($S379='자료입력 및 결과표시'!$B$18,COUNTIF($W379:$DR379,'자료입력 및 결과표시'!$C$18)&gt;=1),IF(OR('자료입력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I379" s="28">
        <f>IF(AND($S379='자료입력 및 결과표시'!$B$19,COUNTIF($W379:$DR379,'자료입력 및 결과표시'!$C$19)&gt;=1),IF(OR('자료입력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J379" s="28">
        <f>IF(AND($S379='자료입력 및 결과표시'!$B$20,COUNTIF($W379:$DR379,'자료입력 및 결과표시'!$C$20)&gt;=1),IF(OR('자료입력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K379" s="28">
        <f>IF(AND($S379='자료입력 및 결과표시'!$B$21,COUNTIF($W379:$DR379,'자료입력 및 결과표시'!$C$21)&gt;=1),IF(OR('자료입력 및 결과표시'!$B$4+90&gt;=$V379,'자료입력 및 결과표시'!$B$4&lt;$U379),0,IF($V379-'자료입력 및 결과표시'!$B$4-90&gt;='자료입력 및 결과표시'!$E$4,'자료입력 및 결과표시'!$E$4,$V379-'자료입력 및 결과표시'!$B$4-90)),0)</f>
        <v>0</v>
      </c>
      <c r="EL379" s="17">
        <f>IF(AND(S379='자료입력 및 결과표시'!$B$6,COUNTIF('업무중복도(데이터 입력)'!$W379:$DR379,'자료입력 및 결과표시'!$C$6)&gt;=1),1,0)</f>
        <v>0</v>
      </c>
      <c r="EM379" s="17">
        <f>IF(AND(S379='자료입력 및 결과표시'!$B$7,COUNTIF('업무중복도(데이터 입력)'!$W379:$DR379,'자료입력 및 결과표시'!$C$7)&gt;=1),2,0)</f>
        <v>0</v>
      </c>
      <c r="EN379" s="17">
        <f>IF(AND(S379='자료입력 및 결과표시'!$B$8,COUNTIF('업무중복도(데이터 입력)'!$W379:$DR379,'자료입력 및 결과표시'!$C$8)&gt;=1),3,0)</f>
        <v>0</v>
      </c>
      <c r="EO379" s="17">
        <f>IF(AND(S379='자료입력 및 결과표시'!$B$9,COUNTIF('업무중복도(데이터 입력)'!$W379:$DR379,'자료입력 및 결과표시'!$C$9)&gt;=1),4,0)</f>
        <v>0</v>
      </c>
      <c r="EP379" s="17">
        <f>IF(AND(S379='자료입력 및 결과표시'!$B$10,COUNTIF('업무중복도(데이터 입력)'!$W379:$DR379,'자료입력 및 결과표시'!$C$10)&gt;=1),5,0)</f>
        <v>0</v>
      </c>
      <c r="EQ379" s="17">
        <f>IF(AND(S379='자료입력 및 결과표시'!$B$11,COUNTIF('업무중복도(데이터 입력)'!$W379:$DR379,'자료입력 및 결과표시'!$C$11)&gt;=1),6,0)</f>
        <v>0</v>
      </c>
      <c r="ER379" s="17">
        <f>IF(AND(S379='자료입력 및 결과표시'!$B$12,COUNTIF('업무중복도(데이터 입력)'!$W379:$DR379,'자료입력 및 결과표시'!$C$12)&gt;=1),7,0)</f>
        <v>0</v>
      </c>
      <c r="ES379" s="17">
        <f>IF(AND(S379='자료입력 및 결과표시'!$B$13,COUNTIF('업무중복도(데이터 입력)'!$W379:$DR379,'자료입력 및 결과표시'!$C$13)&gt;=1),8,0)</f>
        <v>0</v>
      </c>
      <c r="ET379" s="17">
        <f>IF(AND(S379='자료입력 및 결과표시'!$B$14,COUNTIF('업무중복도(데이터 입력)'!$W379:$DR379,'자료입력 및 결과표시'!$C$14)&gt;=1),9,0)</f>
        <v>0</v>
      </c>
      <c r="EU379" s="17">
        <f>IF(AND(S379='자료입력 및 결과표시'!$B$15,COUNTIF('업무중복도(데이터 입력)'!$W379:$DR379,'자료입력 및 결과표시'!$C$15)&gt;=1),10,0)</f>
        <v>0</v>
      </c>
      <c r="EV379" s="17">
        <f>IF(AND(S379='자료입력 및 결과표시'!$B$16,COUNTIF('업무중복도(데이터 입력)'!$W379:$DR379,'자료입력 및 결과표시'!$C$16)&gt;=1),11,0)</f>
        <v>0</v>
      </c>
      <c r="EW379" s="17">
        <f>IF(AND(S379='자료입력 및 결과표시'!$B$17,COUNTIF('업무중복도(데이터 입력)'!$W379:$DR379,'자료입력 및 결과표시'!$C$17)&gt;=1),12,0)</f>
        <v>0</v>
      </c>
      <c r="EX379" s="17">
        <f>IF(AND(S379='자료입력 및 결과표시'!$B$18,COUNTIF('업무중복도(데이터 입력)'!$W379:$DR379,'자료입력 및 결과표시'!$C$18)&gt;=1),13,0)</f>
        <v>0</v>
      </c>
      <c r="EY379" s="17">
        <f>IF(AND(S379='자료입력 및 결과표시'!$B$19,COUNTIF('업무중복도(데이터 입력)'!$W379:$DR379,'자료입력 및 결과표시'!$C$19)&gt;=1),14,0)</f>
        <v>0</v>
      </c>
      <c r="EZ379" s="17">
        <f>IF(AND(S379='자료입력 및 결과표시'!$B$20,COUNTIF('업무중복도(데이터 입력)'!$W379:$DR379,'자료입력 및 결과표시'!$C$20)&gt;=1),15,0)</f>
        <v>0</v>
      </c>
      <c r="FA379" s="17">
        <f>IF(AND(S379='자료입력 및 결과표시'!$B$21,COUNTIF('업무중복도(데이터 입력)'!$W379:$DR379,'자료입력 및 결과표시'!$C$21)&gt;=1),16,0)</f>
        <v>0</v>
      </c>
      <c r="FK379" s="17">
        <f t="shared" si="743"/>
        <v>0</v>
      </c>
      <c r="FO379"/>
    </row>
    <row r="380" spans="1:171">
      <c r="A380" s="17" t="str">
        <f t="shared" si="726"/>
        <v>\\\0</v>
      </c>
      <c r="B380" s="17" t="str">
        <f t="shared" si="727"/>
        <v>\\\0</v>
      </c>
      <c r="C380" s="17" t="str">
        <f t="shared" si="728"/>
        <v>\\\0</v>
      </c>
      <c r="D380" s="17" t="str">
        <f t="shared" si="729"/>
        <v>\\\0</v>
      </c>
      <c r="E380" s="17" t="str">
        <f t="shared" si="730"/>
        <v>\\\0</v>
      </c>
      <c r="F380" s="17" t="str">
        <f t="shared" si="731"/>
        <v>\\\0</v>
      </c>
      <c r="G380" s="17" t="str">
        <f t="shared" si="732"/>
        <v>\\\0</v>
      </c>
      <c r="H380" s="17" t="str">
        <f t="shared" si="733"/>
        <v>\\\0</v>
      </c>
      <c r="I380" s="17" t="str">
        <f t="shared" si="734"/>
        <v>\\\0</v>
      </c>
      <c r="J380" s="17" t="str">
        <f t="shared" si="735"/>
        <v>\\\0</v>
      </c>
      <c r="K380" s="17" t="str">
        <f t="shared" si="736"/>
        <v>\\\0</v>
      </c>
      <c r="L380" s="17" t="str">
        <f t="shared" si="737"/>
        <v>\\\0</v>
      </c>
      <c r="M380" s="17" t="str">
        <f t="shared" si="738"/>
        <v>\\\0</v>
      </c>
      <c r="N380" s="17" t="str">
        <f t="shared" si="739"/>
        <v>\\\0</v>
      </c>
      <c r="O380" s="17" t="str">
        <f t="shared" si="740"/>
        <v>\\\0</v>
      </c>
      <c r="P380" s="17" t="str">
        <f t="shared" si="741"/>
        <v>\\\0</v>
      </c>
      <c r="R380" s="17" t="str">
        <f t="shared" si="742"/>
        <v>\\</v>
      </c>
      <c r="S380" s="38"/>
      <c r="T380" s="39"/>
      <c r="U380" s="31"/>
      <c r="V380" s="32"/>
      <c r="W380" s="36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35"/>
      <c r="DS380" s="287"/>
      <c r="DT380" s="36"/>
      <c r="DU380" s="37"/>
      <c r="DV380" s="28">
        <f>IF(AND($S380='자료입력 및 결과표시'!$B$6,COUNTIF($W380:$DR380,'자료입력 및 결과표시'!$C$6)&gt;=1),IF(OR('자료입력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DW380" s="28">
        <f>IF(AND($S380='자료입력 및 결과표시'!$B$7,COUNTIF($W380:$DR380,'자료입력 및 결과표시'!$C$7)&gt;=1),IF(OR('자료입력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DX380" s="28">
        <f>IF(AND($S380='자료입력 및 결과표시'!$B$8,COUNTIF($W380:$DR380,'자료입력 및 결과표시'!$C$8)&gt;=1),IF(OR('자료입력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DY380" s="28">
        <f>IF(AND($S380='자료입력 및 결과표시'!$B$9,COUNTIF($W380:$DR380,'자료입력 및 결과표시'!$C$9)&gt;=1),IF(OR('자료입력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DZ380" s="28">
        <f>IF(AND($S380='자료입력 및 결과표시'!$B$10,COUNTIF($W380:$DR380,'자료입력 및 결과표시'!$C$10)&gt;=1),IF(OR('자료입력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A380" s="28">
        <f>IF(AND($S380='자료입력 및 결과표시'!$B$11,COUNTIF($W380:$DR380,'자료입력 및 결과표시'!$C$11)&gt;=1),IF(OR('자료입력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B380" s="28">
        <f>IF(AND($S380='자료입력 및 결과표시'!$B$12,COUNTIF($W380:$DR380,'자료입력 및 결과표시'!$C$12)&gt;=1),IF(OR('자료입력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C380" s="28">
        <f>IF(AND($S380='자료입력 및 결과표시'!$B$13,COUNTIF($W380:$DR380,'자료입력 및 결과표시'!$C$13)&gt;=1),IF(OR('자료입력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D380" s="28">
        <f>IF(AND($S380='자료입력 및 결과표시'!$B$14,COUNTIF($W380:$DR380,'자료입력 및 결과표시'!$C$14)&gt;=1),IF(OR('자료입력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E380" s="28">
        <f>IF(AND($S380='자료입력 및 결과표시'!$B$15,COUNTIF($W380:$DR380,'자료입력 및 결과표시'!$C$15)&gt;=1),IF(OR('자료입력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F380" s="28">
        <f>IF(AND($S380='자료입력 및 결과표시'!$B$16,COUNTIF($W380:$DR380,'자료입력 및 결과표시'!$C$16)&gt;=1),IF(OR('자료입력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G380" s="28">
        <f>IF(AND($S380='자료입력 및 결과표시'!$B$17,COUNTIF($W380:$DR380,'자료입력 및 결과표시'!$C$17)&gt;=1),IF(OR('자료입력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H380" s="28">
        <f>IF(AND($S380='자료입력 및 결과표시'!$B$18,COUNTIF($W380:$DR380,'자료입력 및 결과표시'!$C$18)&gt;=1),IF(OR('자료입력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I380" s="28">
        <f>IF(AND($S380='자료입력 및 결과표시'!$B$19,COUNTIF($W380:$DR380,'자료입력 및 결과표시'!$C$19)&gt;=1),IF(OR('자료입력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J380" s="28">
        <f>IF(AND($S380='자료입력 및 결과표시'!$B$20,COUNTIF($W380:$DR380,'자료입력 및 결과표시'!$C$20)&gt;=1),IF(OR('자료입력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K380" s="28">
        <f>IF(AND($S380='자료입력 및 결과표시'!$B$21,COUNTIF($W380:$DR380,'자료입력 및 결과표시'!$C$21)&gt;=1),IF(OR('자료입력 및 결과표시'!$B$4+90&gt;=$V380,'자료입력 및 결과표시'!$B$4&lt;$U380),0,IF($V380-'자료입력 및 결과표시'!$B$4-90&gt;='자료입력 및 결과표시'!$E$4,'자료입력 및 결과표시'!$E$4,$V380-'자료입력 및 결과표시'!$B$4-90)),0)</f>
        <v>0</v>
      </c>
      <c r="EL380" s="17">
        <f>IF(AND(S380='자료입력 및 결과표시'!$B$6,COUNTIF('업무중복도(데이터 입력)'!$W380:$DR380,'자료입력 및 결과표시'!$C$6)&gt;=1),1,0)</f>
        <v>0</v>
      </c>
      <c r="EM380" s="17">
        <f>IF(AND(S380='자료입력 및 결과표시'!$B$7,COUNTIF('업무중복도(데이터 입력)'!$W380:$DR380,'자료입력 및 결과표시'!$C$7)&gt;=1),2,0)</f>
        <v>0</v>
      </c>
      <c r="EN380" s="17">
        <f>IF(AND(S380='자료입력 및 결과표시'!$B$8,COUNTIF('업무중복도(데이터 입력)'!$W380:$DR380,'자료입력 및 결과표시'!$C$8)&gt;=1),3,0)</f>
        <v>0</v>
      </c>
      <c r="EO380" s="17">
        <f>IF(AND(S380='자료입력 및 결과표시'!$B$9,COUNTIF('업무중복도(데이터 입력)'!$W380:$DR380,'자료입력 및 결과표시'!$C$9)&gt;=1),4,0)</f>
        <v>0</v>
      </c>
      <c r="EP380" s="17">
        <f>IF(AND(S380='자료입력 및 결과표시'!$B$10,COUNTIF('업무중복도(데이터 입력)'!$W380:$DR380,'자료입력 및 결과표시'!$C$10)&gt;=1),5,0)</f>
        <v>0</v>
      </c>
      <c r="EQ380" s="17">
        <f>IF(AND(S380='자료입력 및 결과표시'!$B$11,COUNTIF('업무중복도(데이터 입력)'!$W380:$DR380,'자료입력 및 결과표시'!$C$11)&gt;=1),6,0)</f>
        <v>0</v>
      </c>
      <c r="ER380" s="17">
        <f>IF(AND(S380='자료입력 및 결과표시'!$B$12,COUNTIF('업무중복도(데이터 입력)'!$W380:$DR380,'자료입력 및 결과표시'!$C$12)&gt;=1),7,0)</f>
        <v>0</v>
      </c>
      <c r="ES380" s="17">
        <f>IF(AND(S380='자료입력 및 결과표시'!$B$13,COUNTIF('업무중복도(데이터 입력)'!$W380:$DR380,'자료입력 및 결과표시'!$C$13)&gt;=1),8,0)</f>
        <v>0</v>
      </c>
      <c r="ET380" s="17">
        <f>IF(AND(S380='자료입력 및 결과표시'!$B$14,COUNTIF('업무중복도(데이터 입력)'!$W380:$DR380,'자료입력 및 결과표시'!$C$14)&gt;=1),9,0)</f>
        <v>0</v>
      </c>
      <c r="EU380" s="17">
        <f>IF(AND(S380='자료입력 및 결과표시'!$B$15,COUNTIF('업무중복도(데이터 입력)'!$W380:$DR380,'자료입력 및 결과표시'!$C$15)&gt;=1),10,0)</f>
        <v>0</v>
      </c>
      <c r="EV380" s="17">
        <f>IF(AND(S380='자료입력 및 결과표시'!$B$16,COUNTIF('업무중복도(데이터 입력)'!$W380:$DR380,'자료입력 및 결과표시'!$C$16)&gt;=1),11,0)</f>
        <v>0</v>
      </c>
      <c r="EW380" s="17">
        <f>IF(AND(S380='자료입력 및 결과표시'!$B$17,COUNTIF('업무중복도(데이터 입력)'!$W380:$DR380,'자료입력 및 결과표시'!$C$17)&gt;=1),12,0)</f>
        <v>0</v>
      </c>
      <c r="EX380" s="17">
        <f>IF(AND(S380='자료입력 및 결과표시'!$B$18,COUNTIF('업무중복도(데이터 입력)'!$W380:$DR380,'자료입력 및 결과표시'!$C$18)&gt;=1),13,0)</f>
        <v>0</v>
      </c>
      <c r="EY380" s="17">
        <f>IF(AND(S380='자료입력 및 결과표시'!$B$19,COUNTIF('업무중복도(데이터 입력)'!$W380:$DR380,'자료입력 및 결과표시'!$C$19)&gt;=1),14,0)</f>
        <v>0</v>
      </c>
      <c r="EZ380" s="17">
        <f>IF(AND(S380='자료입력 및 결과표시'!$B$20,COUNTIF('업무중복도(데이터 입력)'!$W380:$DR380,'자료입력 및 결과표시'!$C$20)&gt;=1),15,0)</f>
        <v>0</v>
      </c>
      <c r="FA380" s="17">
        <f>IF(AND(S380='자료입력 및 결과표시'!$B$21,COUNTIF('업무중복도(데이터 입력)'!$W380:$DR380,'자료입력 및 결과표시'!$C$21)&gt;=1),16,0)</f>
        <v>0</v>
      </c>
      <c r="FK380" s="17">
        <f t="shared" si="743"/>
        <v>0</v>
      </c>
      <c r="FO380"/>
    </row>
    <row r="381" spans="1:171">
      <c r="A381" s="17" t="str">
        <f t="shared" si="726"/>
        <v>\\\0</v>
      </c>
      <c r="B381" s="17" t="str">
        <f t="shared" si="727"/>
        <v>\\\0</v>
      </c>
      <c r="C381" s="17" t="str">
        <f t="shared" si="728"/>
        <v>\\\0</v>
      </c>
      <c r="D381" s="17" t="str">
        <f t="shared" si="729"/>
        <v>\\\0</v>
      </c>
      <c r="E381" s="17" t="str">
        <f t="shared" si="730"/>
        <v>\\\0</v>
      </c>
      <c r="F381" s="17" t="str">
        <f t="shared" si="731"/>
        <v>\\\0</v>
      </c>
      <c r="G381" s="17" t="str">
        <f t="shared" si="732"/>
        <v>\\\0</v>
      </c>
      <c r="H381" s="17" t="str">
        <f t="shared" si="733"/>
        <v>\\\0</v>
      </c>
      <c r="I381" s="17" t="str">
        <f t="shared" si="734"/>
        <v>\\\0</v>
      </c>
      <c r="J381" s="17" t="str">
        <f t="shared" si="735"/>
        <v>\\\0</v>
      </c>
      <c r="K381" s="17" t="str">
        <f t="shared" si="736"/>
        <v>\\\0</v>
      </c>
      <c r="L381" s="17" t="str">
        <f t="shared" si="737"/>
        <v>\\\0</v>
      </c>
      <c r="M381" s="17" t="str">
        <f t="shared" si="738"/>
        <v>\\\0</v>
      </c>
      <c r="N381" s="17" t="str">
        <f t="shared" si="739"/>
        <v>\\\0</v>
      </c>
      <c r="O381" s="17" t="str">
        <f t="shared" si="740"/>
        <v>\\\0</v>
      </c>
      <c r="P381" s="17" t="str">
        <f t="shared" si="741"/>
        <v>\\\0</v>
      </c>
      <c r="R381" s="17" t="str">
        <f t="shared" si="742"/>
        <v>\\</v>
      </c>
      <c r="S381" s="38"/>
      <c r="T381" s="39"/>
      <c r="U381" s="31"/>
      <c r="V381" s="32"/>
      <c r="W381" s="36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35"/>
      <c r="DS381" s="287"/>
      <c r="DT381" s="36"/>
      <c r="DU381" s="37"/>
      <c r="DV381" s="28">
        <f>IF(AND($S381='자료입력 및 결과표시'!$B$6,COUNTIF($W381:$DR381,'자료입력 및 결과표시'!$C$6)&gt;=1),IF(OR('자료입력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DW381" s="28">
        <f>IF(AND($S381='자료입력 및 결과표시'!$B$7,COUNTIF($W381:$DR381,'자료입력 및 결과표시'!$C$7)&gt;=1),IF(OR('자료입력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DX381" s="28">
        <f>IF(AND($S381='자료입력 및 결과표시'!$B$8,COUNTIF($W381:$DR381,'자료입력 및 결과표시'!$C$8)&gt;=1),IF(OR('자료입력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DY381" s="28">
        <f>IF(AND($S381='자료입력 및 결과표시'!$B$9,COUNTIF($W381:$DR381,'자료입력 및 결과표시'!$C$9)&gt;=1),IF(OR('자료입력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DZ381" s="28">
        <f>IF(AND($S381='자료입력 및 결과표시'!$B$10,COUNTIF($W381:$DR381,'자료입력 및 결과표시'!$C$10)&gt;=1),IF(OR('자료입력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A381" s="28">
        <f>IF(AND($S381='자료입력 및 결과표시'!$B$11,COUNTIF($W381:$DR381,'자료입력 및 결과표시'!$C$11)&gt;=1),IF(OR('자료입력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B381" s="28">
        <f>IF(AND($S381='자료입력 및 결과표시'!$B$12,COUNTIF($W381:$DR381,'자료입력 및 결과표시'!$C$12)&gt;=1),IF(OR('자료입력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C381" s="28">
        <f>IF(AND($S381='자료입력 및 결과표시'!$B$13,COUNTIF($W381:$DR381,'자료입력 및 결과표시'!$C$13)&gt;=1),IF(OR('자료입력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D381" s="28">
        <f>IF(AND($S381='자료입력 및 결과표시'!$B$14,COUNTIF($W381:$DR381,'자료입력 및 결과표시'!$C$14)&gt;=1),IF(OR('자료입력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E381" s="28">
        <f>IF(AND($S381='자료입력 및 결과표시'!$B$15,COUNTIF($W381:$DR381,'자료입력 및 결과표시'!$C$15)&gt;=1),IF(OR('자료입력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F381" s="28">
        <f>IF(AND($S381='자료입력 및 결과표시'!$B$16,COUNTIF($W381:$DR381,'자료입력 및 결과표시'!$C$16)&gt;=1),IF(OR('자료입력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G381" s="28">
        <f>IF(AND($S381='자료입력 및 결과표시'!$B$17,COUNTIF($W381:$DR381,'자료입력 및 결과표시'!$C$17)&gt;=1),IF(OR('자료입력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H381" s="28">
        <f>IF(AND($S381='자료입력 및 결과표시'!$B$18,COUNTIF($W381:$DR381,'자료입력 및 결과표시'!$C$18)&gt;=1),IF(OR('자료입력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I381" s="28">
        <f>IF(AND($S381='자료입력 및 결과표시'!$B$19,COUNTIF($W381:$DR381,'자료입력 및 결과표시'!$C$19)&gt;=1),IF(OR('자료입력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J381" s="28">
        <f>IF(AND($S381='자료입력 및 결과표시'!$B$20,COUNTIF($W381:$DR381,'자료입력 및 결과표시'!$C$20)&gt;=1),IF(OR('자료입력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K381" s="28">
        <f>IF(AND($S381='자료입력 및 결과표시'!$B$21,COUNTIF($W381:$DR381,'자료입력 및 결과표시'!$C$21)&gt;=1),IF(OR('자료입력 및 결과표시'!$B$4+90&gt;=$V381,'자료입력 및 결과표시'!$B$4&lt;$U381),0,IF($V381-'자료입력 및 결과표시'!$B$4-90&gt;='자료입력 및 결과표시'!$E$4,'자료입력 및 결과표시'!$E$4,$V381-'자료입력 및 결과표시'!$B$4-90)),0)</f>
        <v>0</v>
      </c>
      <c r="EL381" s="17">
        <f>IF(AND(S381='자료입력 및 결과표시'!$B$6,COUNTIF('업무중복도(데이터 입력)'!$W381:$DR381,'자료입력 및 결과표시'!$C$6)&gt;=1),1,0)</f>
        <v>0</v>
      </c>
      <c r="EM381" s="17">
        <f>IF(AND(S381='자료입력 및 결과표시'!$B$7,COUNTIF('업무중복도(데이터 입력)'!$W381:$DR381,'자료입력 및 결과표시'!$C$7)&gt;=1),2,0)</f>
        <v>0</v>
      </c>
      <c r="EN381" s="17">
        <f>IF(AND(S381='자료입력 및 결과표시'!$B$8,COUNTIF('업무중복도(데이터 입력)'!$W381:$DR381,'자료입력 및 결과표시'!$C$8)&gt;=1),3,0)</f>
        <v>0</v>
      </c>
      <c r="EO381" s="17">
        <f>IF(AND(S381='자료입력 및 결과표시'!$B$9,COUNTIF('업무중복도(데이터 입력)'!$W381:$DR381,'자료입력 및 결과표시'!$C$9)&gt;=1),4,0)</f>
        <v>0</v>
      </c>
      <c r="EP381" s="17">
        <f>IF(AND(S381='자료입력 및 결과표시'!$B$10,COUNTIF('업무중복도(데이터 입력)'!$W381:$DR381,'자료입력 및 결과표시'!$C$10)&gt;=1),5,0)</f>
        <v>0</v>
      </c>
      <c r="EQ381" s="17">
        <f>IF(AND(S381='자료입력 및 결과표시'!$B$11,COUNTIF('업무중복도(데이터 입력)'!$W381:$DR381,'자료입력 및 결과표시'!$C$11)&gt;=1),6,0)</f>
        <v>0</v>
      </c>
      <c r="ER381" s="17">
        <f>IF(AND(S381='자료입력 및 결과표시'!$B$12,COUNTIF('업무중복도(데이터 입력)'!$W381:$DR381,'자료입력 및 결과표시'!$C$12)&gt;=1),7,0)</f>
        <v>0</v>
      </c>
      <c r="ES381" s="17">
        <f>IF(AND(S381='자료입력 및 결과표시'!$B$13,COUNTIF('업무중복도(데이터 입력)'!$W381:$DR381,'자료입력 및 결과표시'!$C$13)&gt;=1),8,0)</f>
        <v>0</v>
      </c>
      <c r="ET381" s="17">
        <f>IF(AND(S381='자료입력 및 결과표시'!$B$14,COUNTIF('업무중복도(데이터 입력)'!$W381:$DR381,'자료입력 및 결과표시'!$C$14)&gt;=1),9,0)</f>
        <v>0</v>
      </c>
      <c r="EU381" s="17">
        <f>IF(AND(S381='자료입력 및 결과표시'!$B$15,COUNTIF('업무중복도(데이터 입력)'!$W381:$DR381,'자료입력 및 결과표시'!$C$15)&gt;=1),10,0)</f>
        <v>0</v>
      </c>
      <c r="EV381" s="17">
        <f>IF(AND(S381='자료입력 및 결과표시'!$B$16,COUNTIF('업무중복도(데이터 입력)'!$W381:$DR381,'자료입력 및 결과표시'!$C$16)&gt;=1),11,0)</f>
        <v>0</v>
      </c>
      <c r="EW381" s="17">
        <f>IF(AND(S381='자료입력 및 결과표시'!$B$17,COUNTIF('업무중복도(데이터 입력)'!$W381:$DR381,'자료입력 및 결과표시'!$C$17)&gt;=1),12,0)</f>
        <v>0</v>
      </c>
      <c r="EX381" s="17">
        <f>IF(AND(S381='자료입력 및 결과표시'!$B$18,COUNTIF('업무중복도(데이터 입력)'!$W381:$DR381,'자료입력 및 결과표시'!$C$18)&gt;=1),13,0)</f>
        <v>0</v>
      </c>
      <c r="EY381" s="17">
        <f>IF(AND(S381='자료입력 및 결과표시'!$B$19,COUNTIF('업무중복도(데이터 입력)'!$W381:$DR381,'자료입력 및 결과표시'!$C$19)&gt;=1),14,0)</f>
        <v>0</v>
      </c>
      <c r="EZ381" s="17">
        <f>IF(AND(S381='자료입력 및 결과표시'!$B$20,COUNTIF('업무중복도(데이터 입력)'!$W381:$DR381,'자료입력 및 결과표시'!$C$20)&gt;=1),15,0)</f>
        <v>0</v>
      </c>
      <c r="FA381" s="17">
        <f>IF(AND(S381='자료입력 및 결과표시'!$B$21,COUNTIF('업무중복도(데이터 입력)'!$W381:$DR381,'자료입력 및 결과표시'!$C$21)&gt;=1),16,0)</f>
        <v>0</v>
      </c>
      <c r="FK381" s="17">
        <f t="shared" si="743"/>
        <v>0</v>
      </c>
      <c r="FO381"/>
    </row>
    <row r="382" spans="1:171">
      <c r="A382" s="17" t="str">
        <f t="shared" si="726"/>
        <v>\\\0</v>
      </c>
      <c r="B382" s="17" t="str">
        <f t="shared" si="727"/>
        <v>\\\0</v>
      </c>
      <c r="C382" s="17" t="str">
        <f t="shared" si="728"/>
        <v>\\\0</v>
      </c>
      <c r="D382" s="17" t="str">
        <f t="shared" si="729"/>
        <v>\\\0</v>
      </c>
      <c r="E382" s="17" t="str">
        <f t="shared" si="730"/>
        <v>\\\0</v>
      </c>
      <c r="F382" s="17" t="str">
        <f t="shared" si="731"/>
        <v>\\\0</v>
      </c>
      <c r="G382" s="17" t="str">
        <f t="shared" si="732"/>
        <v>\\\0</v>
      </c>
      <c r="H382" s="17" t="str">
        <f t="shared" si="733"/>
        <v>\\\0</v>
      </c>
      <c r="I382" s="17" t="str">
        <f t="shared" si="734"/>
        <v>\\\0</v>
      </c>
      <c r="J382" s="17" t="str">
        <f t="shared" si="735"/>
        <v>\\\0</v>
      </c>
      <c r="K382" s="17" t="str">
        <f t="shared" si="736"/>
        <v>\\\0</v>
      </c>
      <c r="L382" s="17" t="str">
        <f t="shared" si="737"/>
        <v>\\\0</v>
      </c>
      <c r="M382" s="17" t="str">
        <f t="shared" si="738"/>
        <v>\\\0</v>
      </c>
      <c r="N382" s="17" t="str">
        <f t="shared" si="739"/>
        <v>\\\0</v>
      </c>
      <c r="O382" s="17" t="str">
        <f t="shared" si="740"/>
        <v>\\\0</v>
      </c>
      <c r="P382" s="17" t="str">
        <f t="shared" si="741"/>
        <v>\\\0</v>
      </c>
      <c r="R382" s="17" t="str">
        <f t="shared" si="742"/>
        <v>\\</v>
      </c>
      <c r="S382" s="38"/>
      <c r="T382" s="39"/>
      <c r="U382" s="31"/>
      <c r="V382" s="32"/>
      <c r="W382" s="36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35"/>
      <c r="DS382" s="287"/>
      <c r="DT382" s="36"/>
      <c r="DU382" s="37"/>
      <c r="DV382" s="28">
        <f>IF(AND($S382='자료입력 및 결과표시'!$B$6,COUNTIF($W382:$DR382,'자료입력 및 결과표시'!$C$6)&gt;=1),IF(OR('자료입력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DW382" s="28">
        <f>IF(AND($S382='자료입력 및 결과표시'!$B$7,COUNTIF($W382:$DR382,'자료입력 및 결과표시'!$C$7)&gt;=1),IF(OR('자료입력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DX382" s="28">
        <f>IF(AND($S382='자료입력 및 결과표시'!$B$8,COUNTIF($W382:$DR382,'자료입력 및 결과표시'!$C$8)&gt;=1),IF(OR('자료입력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DY382" s="28">
        <f>IF(AND($S382='자료입력 및 결과표시'!$B$9,COUNTIF($W382:$DR382,'자료입력 및 결과표시'!$C$9)&gt;=1),IF(OR('자료입력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DZ382" s="28">
        <f>IF(AND($S382='자료입력 및 결과표시'!$B$10,COUNTIF($W382:$DR382,'자료입력 및 결과표시'!$C$10)&gt;=1),IF(OR('자료입력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A382" s="28">
        <f>IF(AND($S382='자료입력 및 결과표시'!$B$11,COUNTIF($W382:$DR382,'자료입력 및 결과표시'!$C$11)&gt;=1),IF(OR('자료입력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B382" s="28">
        <f>IF(AND($S382='자료입력 및 결과표시'!$B$12,COUNTIF($W382:$DR382,'자료입력 및 결과표시'!$C$12)&gt;=1),IF(OR('자료입력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C382" s="28">
        <f>IF(AND($S382='자료입력 및 결과표시'!$B$13,COUNTIF($W382:$DR382,'자료입력 및 결과표시'!$C$13)&gt;=1),IF(OR('자료입력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D382" s="28">
        <f>IF(AND($S382='자료입력 및 결과표시'!$B$14,COUNTIF($W382:$DR382,'자료입력 및 결과표시'!$C$14)&gt;=1),IF(OR('자료입력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E382" s="28">
        <f>IF(AND($S382='자료입력 및 결과표시'!$B$15,COUNTIF($W382:$DR382,'자료입력 및 결과표시'!$C$15)&gt;=1),IF(OR('자료입력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F382" s="28">
        <f>IF(AND($S382='자료입력 및 결과표시'!$B$16,COUNTIF($W382:$DR382,'자료입력 및 결과표시'!$C$16)&gt;=1),IF(OR('자료입력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G382" s="28">
        <f>IF(AND($S382='자료입력 및 결과표시'!$B$17,COUNTIF($W382:$DR382,'자료입력 및 결과표시'!$C$17)&gt;=1),IF(OR('자료입력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H382" s="28">
        <f>IF(AND($S382='자료입력 및 결과표시'!$B$18,COUNTIF($W382:$DR382,'자료입력 및 결과표시'!$C$18)&gt;=1),IF(OR('자료입력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I382" s="28">
        <f>IF(AND($S382='자료입력 및 결과표시'!$B$19,COUNTIF($W382:$DR382,'자료입력 및 결과표시'!$C$19)&gt;=1),IF(OR('자료입력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J382" s="28">
        <f>IF(AND($S382='자료입력 및 결과표시'!$B$20,COUNTIF($W382:$DR382,'자료입력 및 결과표시'!$C$20)&gt;=1),IF(OR('자료입력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K382" s="28">
        <f>IF(AND($S382='자료입력 및 결과표시'!$B$21,COUNTIF($W382:$DR382,'자료입력 및 결과표시'!$C$21)&gt;=1),IF(OR('자료입력 및 결과표시'!$B$4+90&gt;=$V382,'자료입력 및 결과표시'!$B$4&lt;$U382),0,IF($V382-'자료입력 및 결과표시'!$B$4-90&gt;='자료입력 및 결과표시'!$E$4,'자료입력 및 결과표시'!$E$4,$V382-'자료입력 및 결과표시'!$B$4-90)),0)</f>
        <v>0</v>
      </c>
      <c r="EL382" s="17">
        <f>IF(AND(S382='자료입력 및 결과표시'!$B$6,COUNTIF('업무중복도(데이터 입력)'!$W382:$DR382,'자료입력 및 결과표시'!$C$6)&gt;=1),1,0)</f>
        <v>0</v>
      </c>
      <c r="EM382" s="17">
        <f>IF(AND(S382='자료입력 및 결과표시'!$B$7,COUNTIF('업무중복도(데이터 입력)'!$W382:$DR382,'자료입력 및 결과표시'!$C$7)&gt;=1),2,0)</f>
        <v>0</v>
      </c>
      <c r="EN382" s="17">
        <f>IF(AND(S382='자료입력 및 결과표시'!$B$8,COUNTIF('업무중복도(데이터 입력)'!$W382:$DR382,'자료입력 및 결과표시'!$C$8)&gt;=1),3,0)</f>
        <v>0</v>
      </c>
      <c r="EO382" s="17">
        <f>IF(AND(S382='자료입력 및 결과표시'!$B$9,COUNTIF('업무중복도(데이터 입력)'!$W382:$DR382,'자료입력 및 결과표시'!$C$9)&gt;=1),4,0)</f>
        <v>0</v>
      </c>
      <c r="EP382" s="17">
        <f>IF(AND(S382='자료입력 및 결과표시'!$B$10,COUNTIF('업무중복도(데이터 입력)'!$W382:$DR382,'자료입력 및 결과표시'!$C$10)&gt;=1),5,0)</f>
        <v>0</v>
      </c>
      <c r="EQ382" s="17">
        <f>IF(AND(S382='자료입력 및 결과표시'!$B$11,COUNTIF('업무중복도(데이터 입력)'!$W382:$DR382,'자료입력 및 결과표시'!$C$11)&gt;=1),6,0)</f>
        <v>0</v>
      </c>
      <c r="ER382" s="17">
        <f>IF(AND(S382='자료입력 및 결과표시'!$B$12,COUNTIF('업무중복도(데이터 입력)'!$W382:$DR382,'자료입력 및 결과표시'!$C$12)&gt;=1),7,0)</f>
        <v>0</v>
      </c>
      <c r="ES382" s="17">
        <f>IF(AND(S382='자료입력 및 결과표시'!$B$13,COUNTIF('업무중복도(데이터 입력)'!$W382:$DR382,'자료입력 및 결과표시'!$C$13)&gt;=1),8,0)</f>
        <v>0</v>
      </c>
      <c r="ET382" s="17">
        <f>IF(AND(S382='자료입력 및 결과표시'!$B$14,COUNTIF('업무중복도(데이터 입력)'!$W382:$DR382,'자료입력 및 결과표시'!$C$14)&gt;=1),9,0)</f>
        <v>0</v>
      </c>
      <c r="EU382" s="17">
        <f>IF(AND(S382='자료입력 및 결과표시'!$B$15,COUNTIF('업무중복도(데이터 입력)'!$W382:$DR382,'자료입력 및 결과표시'!$C$15)&gt;=1),10,0)</f>
        <v>0</v>
      </c>
      <c r="EV382" s="17">
        <f>IF(AND(S382='자료입력 및 결과표시'!$B$16,COUNTIF('업무중복도(데이터 입력)'!$W382:$DR382,'자료입력 및 결과표시'!$C$16)&gt;=1),11,0)</f>
        <v>0</v>
      </c>
      <c r="EW382" s="17">
        <f>IF(AND(S382='자료입력 및 결과표시'!$B$17,COUNTIF('업무중복도(데이터 입력)'!$W382:$DR382,'자료입력 및 결과표시'!$C$17)&gt;=1),12,0)</f>
        <v>0</v>
      </c>
      <c r="EX382" s="17">
        <f>IF(AND(S382='자료입력 및 결과표시'!$B$18,COUNTIF('업무중복도(데이터 입력)'!$W382:$DR382,'자료입력 및 결과표시'!$C$18)&gt;=1),13,0)</f>
        <v>0</v>
      </c>
      <c r="EY382" s="17">
        <f>IF(AND(S382='자료입력 및 결과표시'!$B$19,COUNTIF('업무중복도(데이터 입력)'!$W382:$DR382,'자료입력 및 결과표시'!$C$19)&gt;=1),14,0)</f>
        <v>0</v>
      </c>
      <c r="EZ382" s="17">
        <f>IF(AND(S382='자료입력 및 결과표시'!$B$20,COUNTIF('업무중복도(데이터 입력)'!$W382:$DR382,'자료입력 및 결과표시'!$C$20)&gt;=1),15,0)</f>
        <v>0</v>
      </c>
      <c r="FA382" s="17">
        <f>IF(AND(S382='자료입력 및 결과표시'!$B$21,COUNTIF('업무중복도(데이터 입력)'!$W382:$DR382,'자료입력 및 결과표시'!$C$21)&gt;=1),16,0)</f>
        <v>0</v>
      </c>
      <c r="FK382" s="17">
        <f t="shared" si="743"/>
        <v>0</v>
      </c>
      <c r="FO382"/>
    </row>
    <row r="383" spans="1:171">
      <c r="A383" s="17" t="str">
        <f t="shared" si="726"/>
        <v>\\\0</v>
      </c>
      <c r="B383" s="17" t="str">
        <f t="shared" si="727"/>
        <v>\\\0</v>
      </c>
      <c r="C383" s="17" t="str">
        <f t="shared" si="728"/>
        <v>\\\0</v>
      </c>
      <c r="D383" s="17" t="str">
        <f t="shared" si="729"/>
        <v>\\\0</v>
      </c>
      <c r="E383" s="17" t="str">
        <f t="shared" si="730"/>
        <v>\\\0</v>
      </c>
      <c r="F383" s="17" t="str">
        <f t="shared" si="731"/>
        <v>\\\0</v>
      </c>
      <c r="G383" s="17" t="str">
        <f t="shared" si="732"/>
        <v>\\\0</v>
      </c>
      <c r="H383" s="17" t="str">
        <f t="shared" si="733"/>
        <v>\\\0</v>
      </c>
      <c r="I383" s="17" t="str">
        <f t="shared" si="734"/>
        <v>\\\0</v>
      </c>
      <c r="J383" s="17" t="str">
        <f t="shared" si="735"/>
        <v>\\\0</v>
      </c>
      <c r="K383" s="17" t="str">
        <f t="shared" si="736"/>
        <v>\\\0</v>
      </c>
      <c r="L383" s="17" t="str">
        <f t="shared" si="737"/>
        <v>\\\0</v>
      </c>
      <c r="M383" s="17" t="str">
        <f t="shared" si="738"/>
        <v>\\\0</v>
      </c>
      <c r="N383" s="17" t="str">
        <f t="shared" si="739"/>
        <v>\\\0</v>
      </c>
      <c r="O383" s="17" t="str">
        <f t="shared" si="740"/>
        <v>\\\0</v>
      </c>
      <c r="P383" s="17" t="str">
        <f t="shared" si="741"/>
        <v>\\\0</v>
      </c>
      <c r="R383" s="17" t="str">
        <f t="shared" si="742"/>
        <v>\\</v>
      </c>
      <c r="S383" s="38"/>
      <c r="T383" s="39"/>
      <c r="U383" s="31"/>
      <c r="V383" s="32"/>
      <c r="W383" s="36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35"/>
      <c r="DS383" s="287"/>
      <c r="DT383" s="36"/>
      <c r="DU383" s="37"/>
      <c r="DV383" s="28">
        <f>IF(AND($S383='자료입력 및 결과표시'!$B$6,COUNTIF($W383:$DR383,'자료입력 및 결과표시'!$C$6)&gt;=1),IF(OR('자료입력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DW383" s="28">
        <f>IF(AND($S383='자료입력 및 결과표시'!$B$7,COUNTIF($W383:$DR383,'자료입력 및 결과표시'!$C$7)&gt;=1),IF(OR('자료입력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DX383" s="28">
        <f>IF(AND($S383='자료입력 및 결과표시'!$B$8,COUNTIF($W383:$DR383,'자료입력 및 결과표시'!$C$8)&gt;=1),IF(OR('자료입력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DY383" s="28">
        <f>IF(AND($S383='자료입력 및 결과표시'!$B$9,COUNTIF($W383:$DR383,'자료입력 및 결과표시'!$C$9)&gt;=1),IF(OR('자료입력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DZ383" s="28">
        <f>IF(AND($S383='자료입력 및 결과표시'!$B$10,COUNTIF($W383:$DR383,'자료입력 및 결과표시'!$C$10)&gt;=1),IF(OR('자료입력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A383" s="28">
        <f>IF(AND($S383='자료입력 및 결과표시'!$B$11,COUNTIF($W383:$DR383,'자료입력 및 결과표시'!$C$11)&gt;=1),IF(OR('자료입력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B383" s="28">
        <f>IF(AND($S383='자료입력 및 결과표시'!$B$12,COUNTIF($W383:$DR383,'자료입력 및 결과표시'!$C$12)&gt;=1),IF(OR('자료입력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C383" s="28">
        <f>IF(AND($S383='자료입력 및 결과표시'!$B$13,COUNTIF($W383:$DR383,'자료입력 및 결과표시'!$C$13)&gt;=1),IF(OR('자료입력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D383" s="28">
        <f>IF(AND($S383='자료입력 및 결과표시'!$B$14,COUNTIF($W383:$DR383,'자료입력 및 결과표시'!$C$14)&gt;=1),IF(OR('자료입력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E383" s="28">
        <f>IF(AND($S383='자료입력 및 결과표시'!$B$15,COUNTIF($W383:$DR383,'자료입력 및 결과표시'!$C$15)&gt;=1),IF(OR('자료입력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F383" s="28">
        <f>IF(AND($S383='자료입력 및 결과표시'!$B$16,COUNTIF($W383:$DR383,'자료입력 및 결과표시'!$C$16)&gt;=1),IF(OR('자료입력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G383" s="28">
        <f>IF(AND($S383='자료입력 및 결과표시'!$B$17,COUNTIF($W383:$DR383,'자료입력 및 결과표시'!$C$17)&gt;=1),IF(OR('자료입력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H383" s="28">
        <f>IF(AND($S383='자료입력 및 결과표시'!$B$18,COUNTIF($W383:$DR383,'자료입력 및 결과표시'!$C$18)&gt;=1),IF(OR('자료입력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I383" s="28">
        <f>IF(AND($S383='자료입력 및 결과표시'!$B$19,COUNTIF($W383:$DR383,'자료입력 및 결과표시'!$C$19)&gt;=1),IF(OR('자료입력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J383" s="28">
        <f>IF(AND($S383='자료입력 및 결과표시'!$B$20,COUNTIF($W383:$DR383,'자료입력 및 결과표시'!$C$20)&gt;=1),IF(OR('자료입력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K383" s="28">
        <f>IF(AND($S383='자료입력 및 결과표시'!$B$21,COUNTIF($W383:$DR383,'자료입력 및 결과표시'!$C$21)&gt;=1),IF(OR('자료입력 및 결과표시'!$B$4+90&gt;=$V383,'자료입력 및 결과표시'!$B$4&lt;$U383),0,IF($V383-'자료입력 및 결과표시'!$B$4-90&gt;='자료입력 및 결과표시'!$E$4,'자료입력 및 결과표시'!$E$4,$V383-'자료입력 및 결과표시'!$B$4-90)),0)</f>
        <v>0</v>
      </c>
      <c r="EL383" s="17">
        <f>IF(AND(S383='자료입력 및 결과표시'!$B$6,COUNTIF('업무중복도(데이터 입력)'!$W383:$DR383,'자료입력 및 결과표시'!$C$6)&gt;=1),1,0)</f>
        <v>0</v>
      </c>
      <c r="EM383" s="17">
        <f>IF(AND(S383='자료입력 및 결과표시'!$B$7,COUNTIF('업무중복도(데이터 입력)'!$W383:$DR383,'자료입력 및 결과표시'!$C$7)&gt;=1),2,0)</f>
        <v>0</v>
      </c>
      <c r="EN383" s="17">
        <f>IF(AND(S383='자료입력 및 결과표시'!$B$8,COUNTIF('업무중복도(데이터 입력)'!$W383:$DR383,'자료입력 및 결과표시'!$C$8)&gt;=1),3,0)</f>
        <v>0</v>
      </c>
      <c r="EO383" s="17">
        <f>IF(AND(S383='자료입력 및 결과표시'!$B$9,COUNTIF('업무중복도(데이터 입력)'!$W383:$DR383,'자료입력 및 결과표시'!$C$9)&gt;=1),4,0)</f>
        <v>0</v>
      </c>
      <c r="EP383" s="17">
        <f>IF(AND(S383='자료입력 및 결과표시'!$B$10,COUNTIF('업무중복도(데이터 입력)'!$W383:$DR383,'자료입력 및 결과표시'!$C$10)&gt;=1),5,0)</f>
        <v>0</v>
      </c>
      <c r="EQ383" s="17">
        <f>IF(AND(S383='자료입력 및 결과표시'!$B$11,COUNTIF('업무중복도(데이터 입력)'!$W383:$DR383,'자료입력 및 결과표시'!$C$11)&gt;=1),6,0)</f>
        <v>0</v>
      </c>
      <c r="ER383" s="17">
        <f>IF(AND(S383='자료입력 및 결과표시'!$B$12,COUNTIF('업무중복도(데이터 입력)'!$W383:$DR383,'자료입력 및 결과표시'!$C$12)&gt;=1),7,0)</f>
        <v>0</v>
      </c>
      <c r="ES383" s="17">
        <f>IF(AND(S383='자료입력 및 결과표시'!$B$13,COUNTIF('업무중복도(데이터 입력)'!$W383:$DR383,'자료입력 및 결과표시'!$C$13)&gt;=1),8,0)</f>
        <v>0</v>
      </c>
      <c r="ET383" s="17">
        <f>IF(AND(S383='자료입력 및 결과표시'!$B$14,COUNTIF('업무중복도(데이터 입력)'!$W383:$DR383,'자료입력 및 결과표시'!$C$14)&gt;=1),9,0)</f>
        <v>0</v>
      </c>
      <c r="EU383" s="17">
        <f>IF(AND(S383='자료입력 및 결과표시'!$B$15,COUNTIF('업무중복도(데이터 입력)'!$W383:$DR383,'자료입력 및 결과표시'!$C$15)&gt;=1),10,0)</f>
        <v>0</v>
      </c>
      <c r="EV383" s="17">
        <f>IF(AND(S383='자료입력 및 결과표시'!$B$16,COUNTIF('업무중복도(데이터 입력)'!$W383:$DR383,'자료입력 및 결과표시'!$C$16)&gt;=1),11,0)</f>
        <v>0</v>
      </c>
      <c r="EW383" s="17">
        <f>IF(AND(S383='자료입력 및 결과표시'!$B$17,COUNTIF('업무중복도(데이터 입력)'!$W383:$DR383,'자료입력 및 결과표시'!$C$17)&gt;=1),12,0)</f>
        <v>0</v>
      </c>
      <c r="EX383" s="17">
        <f>IF(AND(S383='자료입력 및 결과표시'!$B$18,COUNTIF('업무중복도(데이터 입력)'!$W383:$DR383,'자료입력 및 결과표시'!$C$18)&gt;=1),13,0)</f>
        <v>0</v>
      </c>
      <c r="EY383" s="17">
        <f>IF(AND(S383='자료입력 및 결과표시'!$B$19,COUNTIF('업무중복도(데이터 입력)'!$W383:$DR383,'자료입력 및 결과표시'!$C$19)&gt;=1),14,0)</f>
        <v>0</v>
      </c>
      <c r="EZ383" s="17">
        <f>IF(AND(S383='자료입력 및 결과표시'!$B$20,COUNTIF('업무중복도(데이터 입력)'!$W383:$DR383,'자료입력 및 결과표시'!$C$20)&gt;=1),15,0)</f>
        <v>0</v>
      </c>
      <c r="FA383" s="17">
        <f>IF(AND(S383='자료입력 및 결과표시'!$B$21,COUNTIF('업무중복도(데이터 입력)'!$W383:$DR383,'자료입력 및 결과표시'!$C$21)&gt;=1),16,0)</f>
        <v>0</v>
      </c>
      <c r="FK383" s="17">
        <f t="shared" si="743"/>
        <v>0</v>
      </c>
      <c r="FO383"/>
    </row>
    <row r="384" spans="1:171">
      <c r="A384" s="17" t="str">
        <f t="shared" si="726"/>
        <v>\\\0</v>
      </c>
      <c r="B384" s="17" t="str">
        <f t="shared" si="727"/>
        <v>\\\0</v>
      </c>
      <c r="C384" s="17" t="str">
        <f t="shared" si="728"/>
        <v>\\\0</v>
      </c>
      <c r="D384" s="17" t="str">
        <f t="shared" si="729"/>
        <v>\\\0</v>
      </c>
      <c r="E384" s="17" t="str">
        <f t="shared" si="730"/>
        <v>\\\0</v>
      </c>
      <c r="F384" s="17" t="str">
        <f t="shared" si="731"/>
        <v>\\\0</v>
      </c>
      <c r="G384" s="17" t="str">
        <f t="shared" si="732"/>
        <v>\\\0</v>
      </c>
      <c r="H384" s="17" t="str">
        <f t="shared" si="733"/>
        <v>\\\0</v>
      </c>
      <c r="I384" s="17" t="str">
        <f t="shared" si="734"/>
        <v>\\\0</v>
      </c>
      <c r="J384" s="17" t="str">
        <f t="shared" si="735"/>
        <v>\\\0</v>
      </c>
      <c r="K384" s="17" t="str">
        <f t="shared" si="736"/>
        <v>\\\0</v>
      </c>
      <c r="L384" s="17" t="str">
        <f t="shared" si="737"/>
        <v>\\\0</v>
      </c>
      <c r="M384" s="17" t="str">
        <f t="shared" si="738"/>
        <v>\\\0</v>
      </c>
      <c r="N384" s="17" t="str">
        <f t="shared" si="739"/>
        <v>\\\0</v>
      </c>
      <c r="O384" s="17" t="str">
        <f t="shared" si="740"/>
        <v>\\\0</v>
      </c>
      <c r="P384" s="17" t="str">
        <f t="shared" si="741"/>
        <v>\\\0</v>
      </c>
      <c r="R384" s="17" t="str">
        <f t="shared" si="742"/>
        <v>\\</v>
      </c>
      <c r="S384" s="38"/>
      <c r="T384" s="39"/>
      <c r="U384" s="31"/>
      <c r="V384" s="32"/>
      <c r="W384" s="36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35"/>
      <c r="DS384" s="287"/>
      <c r="DT384" s="36"/>
      <c r="DU384" s="37"/>
      <c r="DV384" s="28">
        <f>IF(AND($S384='자료입력 및 결과표시'!$B$6,COUNTIF($W384:$DR384,'자료입력 및 결과표시'!$C$6)&gt;=1),IF(OR('자료입력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DW384" s="28">
        <f>IF(AND($S384='자료입력 및 결과표시'!$B$7,COUNTIF($W384:$DR384,'자료입력 및 결과표시'!$C$7)&gt;=1),IF(OR('자료입력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DX384" s="28">
        <f>IF(AND($S384='자료입력 및 결과표시'!$B$8,COUNTIF($W384:$DR384,'자료입력 및 결과표시'!$C$8)&gt;=1),IF(OR('자료입력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DY384" s="28">
        <f>IF(AND($S384='자료입력 및 결과표시'!$B$9,COUNTIF($W384:$DR384,'자료입력 및 결과표시'!$C$9)&gt;=1),IF(OR('자료입력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DZ384" s="28">
        <f>IF(AND($S384='자료입력 및 결과표시'!$B$10,COUNTIF($W384:$DR384,'자료입력 및 결과표시'!$C$10)&gt;=1),IF(OR('자료입력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A384" s="28">
        <f>IF(AND($S384='자료입력 및 결과표시'!$B$11,COUNTIF($W384:$DR384,'자료입력 및 결과표시'!$C$11)&gt;=1),IF(OR('자료입력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B384" s="28">
        <f>IF(AND($S384='자료입력 및 결과표시'!$B$12,COUNTIF($W384:$DR384,'자료입력 및 결과표시'!$C$12)&gt;=1),IF(OR('자료입력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C384" s="28">
        <f>IF(AND($S384='자료입력 및 결과표시'!$B$13,COUNTIF($W384:$DR384,'자료입력 및 결과표시'!$C$13)&gt;=1),IF(OR('자료입력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D384" s="28">
        <f>IF(AND($S384='자료입력 및 결과표시'!$B$14,COUNTIF($W384:$DR384,'자료입력 및 결과표시'!$C$14)&gt;=1),IF(OR('자료입력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E384" s="28">
        <f>IF(AND($S384='자료입력 및 결과표시'!$B$15,COUNTIF($W384:$DR384,'자료입력 및 결과표시'!$C$15)&gt;=1),IF(OR('자료입력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F384" s="28">
        <f>IF(AND($S384='자료입력 및 결과표시'!$B$16,COUNTIF($W384:$DR384,'자료입력 및 결과표시'!$C$16)&gt;=1),IF(OR('자료입력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G384" s="28">
        <f>IF(AND($S384='자료입력 및 결과표시'!$B$17,COUNTIF($W384:$DR384,'자료입력 및 결과표시'!$C$17)&gt;=1),IF(OR('자료입력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H384" s="28">
        <f>IF(AND($S384='자료입력 및 결과표시'!$B$18,COUNTIF($W384:$DR384,'자료입력 및 결과표시'!$C$18)&gt;=1),IF(OR('자료입력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I384" s="28">
        <f>IF(AND($S384='자료입력 및 결과표시'!$B$19,COUNTIF($W384:$DR384,'자료입력 및 결과표시'!$C$19)&gt;=1),IF(OR('자료입력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J384" s="28">
        <f>IF(AND($S384='자료입력 및 결과표시'!$B$20,COUNTIF($W384:$DR384,'자료입력 및 결과표시'!$C$20)&gt;=1),IF(OR('자료입력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K384" s="28">
        <f>IF(AND($S384='자료입력 및 결과표시'!$B$21,COUNTIF($W384:$DR384,'자료입력 및 결과표시'!$C$21)&gt;=1),IF(OR('자료입력 및 결과표시'!$B$4+90&gt;=$V384,'자료입력 및 결과표시'!$B$4&lt;$U384),0,IF($V384-'자료입력 및 결과표시'!$B$4-90&gt;='자료입력 및 결과표시'!$E$4,'자료입력 및 결과표시'!$E$4,$V384-'자료입력 및 결과표시'!$B$4-90)),0)</f>
        <v>0</v>
      </c>
      <c r="EL384" s="17">
        <f>IF(AND(S384='자료입력 및 결과표시'!$B$6,COUNTIF('업무중복도(데이터 입력)'!$W384:$DR384,'자료입력 및 결과표시'!$C$6)&gt;=1),1,0)</f>
        <v>0</v>
      </c>
      <c r="EM384" s="17">
        <f>IF(AND(S384='자료입력 및 결과표시'!$B$7,COUNTIF('업무중복도(데이터 입력)'!$W384:$DR384,'자료입력 및 결과표시'!$C$7)&gt;=1),2,0)</f>
        <v>0</v>
      </c>
      <c r="EN384" s="17">
        <f>IF(AND(S384='자료입력 및 결과표시'!$B$8,COUNTIF('업무중복도(데이터 입력)'!$W384:$DR384,'자료입력 및 결과표시'!$C$8)&gt;=1),3,0)</f>
        <v>0</v>
      </c>
      <c r="EO384" s="17">
        <f>IF(AND(S384='자료입력 및 결과표시'!$B$9,COUNTIF('업무중복도(데이터 입력)'!$W384:$DR384,'자료입력 및 결과표시'!$C$9)&gt;=1),4,0)</f>
        <v>0</v>
      </c>
      <c r="EP384" s="17">
        <f>IF(AND(S384='자료입력 및 결과표시'!$B$10,COUNTIF('업무중복도(데이터 입력)'!$W384:$DR384,'자료입력 및 결과표시'!$C$10)&gt;=1),5,0)</f>
        <v>0</v>
      </c>
      <c r="EQ384" s="17">
        <f>IF(AND(S384='자료입력 및 결과표시'!$B$11,COUNTIF('업무중복도(데이터 입력)'!$W384:$DR384,'자료입력 및 결과표시'!$C$11)&gt;=1),6,0)</f>
        <v>0</v>
      </c>
      <c r="ER384" s="17">
        <f>IF(AND(S384='자료입력 및 결과표시'!$B$12,COUNTIF('업무중복도(데이터 입력)'!$W384:$DR384,'자료입력 및 결과표시'!$C$12)&gt;=1),7,0)</f>
        <v>0</v>
      </c>
      <c r="ES384" s="17">
        <f>IF(AND(S384='자료입력 및 결과표시'!$B$13,COUNTIF('업무중복도(데이터 입력)'!$W384:$DR384,'자료입력 및 결과표시'!$C$13)&gt;=1),8,0)</f>
        <v>0</v>
      </c>
      <c r="ET384" s="17">
        <f>IF(AND(S384='자료입력 및 결과표시'!$B$14,COUNTIF('업무중복도(데이터 입력)'!$W384:$DR384,'자료입력 및 결과표시'!$C$14)&gt;=1),9,0)</f>
        <v>0</v>
      </c>
      <c r="EU384" s="17">
        <f>IF(AND(S384='자료입력 및 결과표시'!$B$15,COUNTIF('업무중복도(데이터 입력)'!$W384:$DR384,'자료입력 및 결과표시'!$C$15)&gt;=1),10,0)</f>
        <v>0</v>
      </c>
      <c r="EV384" s="17">
        <f>IF(AND(S384='자료입력 및 결과표시'!$B$16,COUNTIF('업무중복도(데이터 입력)'!$W384:$DR384,'자료입력 및 결과표시'!$C$16)&gt;=1),11,0)</f>
        <v>0</v>
      </c>
      <c r="EW384" s="17">
        <f>IF(AND(S384='자료입력 및 결과표시'!$B$17,COUNTIF('업무중복도(데이터 입력)'!$W384:$DR384,'자료입력 및 결과표시'!$C$17)&gt;=1),12,0)</f>
        <v>0</v>
      </c>
      <c r="EX384" s="17">
        <f>IF(AND(S384='자료입력 및 결과표시'!$B$18,COUNTIF('업무중복도(데이터 입력)'!$W384:$DR384,'자료입력 및 결과표시'!$C$18)&gt;=1),13,0)</f>
        <v>0</v>
      </c>
      <c r="EY384" s="17">
        <f>IF(AND(S384='자료입력 및 결과표시'!$B$19,COUNTIF('업무중복도(데이터 입력)'!$W384:$DR384,'자료입력 및 결과표시'!$C$19)&gt;=1),14,0)</f>
        <v>0</v>
      </c>
      <c r="EZ384" s="17">
        <f>IF(AND(S384='자료입력 및 결과표시'!$B$20,COUNTIF('업무중복도(데이터 입력)'!$W384:$DR384,'자료입력 및 결과표시'!$C$20)&gt;=1),15,0)</f>
        <v>0</v>
      </c>
      <c r="FA384" s="17">
        <f>IF(AND(S384='자료입력 및 결과표시'!$B$21,COUNTIF('업무중복도(데이터 입력)'!$W384:$DR384,'자료입력 및 결과표시'!$C$21)&gt;=1),16,0)</f>
        <v>0</v>
      </c>
      <c r="FK384" s="17">
        <f t="shared" si="743"/>
        <v>0</v>
      </c>
      <c r="FO384"/>
    </row>
    <row r="385" spans="1:171">
      <c r="A385" s="17" t="str">
        <f t="shared" si="726"/>
        <v>\\\0</v>
      </c>
      <c r="B385" s="17" t="str">
        <f t="shared" si="727"/>
        <v>\\\0</v>
      </c>
      <c r="C385" s="17" t="str">
        <f t="shared" si="728"/>
        <v>\\\0</v>
      </c>
      <c r="D385" s="17" t="str">
        <f t="shared" si="729"/>
        <v>\\\0</v>
      </c>
      <c r="E385" s="17" t="str">
        <f t="shared" si="730"/>
        <v>\\\0</v>
      </c>
      <c r="F385" s="17" t="str">
        <f t="shared" si="731"/>
        <v>\\\0</v>
      </c>
      <c r="G385" s="17" t="str">
        <f t="shared" si="732"/>
        <v>\\\0</v>
      </c>
      <c r="H385" s="17" t="str">
        <f t="shared" si="733"/>
        <v>\\\0</v>
      </c>
      <c r="I385" s="17" t="str">
        <f t="shared" si="734"/>
        <v>\\\0</v>
      </c>
      <c r="J385" s="17" t="str">
        <f t="shared" si="735"/>
        <v>\\\0</v>
      </c>
      <c r="K385" s="17" t="str">
        <f t="shared" si="736"/>
        <v>\\\0</v>
      </c>
      <c r="L385" s="17" t="str">
        <f t="shared" si="737"/>
        <v>\\\0</v>
      </c>
      <c r="M385" s="17" t="str">
        <f t="shared" si="738"/>
        <v>\\\0</v>
      </c>
      <c r="N385" s="17" t="str">
        <f t="shared" si="739"/>
        <v>\\\0</v>
      </c>
      <c r="O385" s="17" t="str">
        <f t="shared" si="740"/>
        <v>\\\0</v>
      </c>
      <c r="P385" s="17" t="str">
        <f t="shared" si="741"/>
        <v>\\\0</v>
      </c>
      <c r="R385" s="17" t="str">
        <f t="shared" si="742"/>
        <v>\\</v>
      </c>
      <c r="S385" s="38"/>
      <c r="T385" s="39"/>
      <c r="U385" s="31"/>
      <c r="V385" s="32"/>
      <c r="W385" s="36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35"/>
      <c r="DS385" s="287"/>
      <c r="DT385" s="36"/>
      <c r="DU385" s="37"/>
      <c r="DV385" s="28">
        <f>IF(AND($S385='자료입력 및 결과표시'!$B$6,COUNTIF($W385:$DR385,'자료입력 및 결과표시'!$C$6)&gt;=1),IF(OR('자료입력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DW385" s="28">
        <f>IF(AND($S385='자료입력 및 결과표시'!$B$7,COUNTIF($W385:$DR385,'자료입력 및 결과표시'!$C$7)&gt;=1),IF(OR('자료입력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DX385" s="28">
        <f>IF(AND($S385='자료입력 및 결과표시'!$B$8,COUNTIF($W385:$DR385,'자료입력 및 결과표시'!$C$8)&gt;=1),IF(OR('자료입력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DY385" s="28">
        <f>IF(AND($S385='자료입력 및 결과표시'!$B$9,COUNTIF($W385:$DR385,'자료입력 및 결과표시'!$C$9)&gt;=1),IF(OR('자료입력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DZ385" s="28">
        <f>IF(AND($S385='자료입력 및 결과표시'!$B$10,COUNTIF($W385:$DR385,'자료입력 및 결과표시'!$C$10)&gt;=1),IF(OR('자료입력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A385" s="28">
        <f>IF(AND($S385='자료입력 및 결과표시'!$B$11,COUNTIF($W385:$DR385,'자료입력 및 결과표시'!$C$11)&gt;=1),IF(OR('자료입력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B385" s="28">
        <f>IF(AND($S385='자료입력 및 결과표시'!$B$12,COUNTIF($W385:$DR385,'자료입력 및 결과표시'!$C$12)&gt;=1),IF(OR('자료입력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C385" s="28">
        <f>IF(AND($S385='자료입력 및 결과표시'!$B$13,COUNTIF($W385:$DR385,'자료입력 및 결과표시'!$C$13)&gt;=1),IF(OR('자료입력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D385" s="28">
        <f>IF(AND($S385='자료입력 및 결과표시'!$B$14,COUNTIF($W385:$DR385,'자료입력 및 결과표시'!$C$14)&gt;=1),IF(OR('자료입력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E385" s="28">
        <f>IF(AND($S385='자료입력 및 결과표시'!$B$15,COUNTIF($W385:$DR385,'자료입력 및 결과표시'!$C$15)&gt;=1),IF(OR('자료입력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F385" s="28">
        <f>IF(AND($S385='자료입력 및 결과표시'!$B$16,COUNTIF($W385:$DR385,'자료입력 및 결과표시'!$C$16)&gt;=1),IF(OR('자료입력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G385" s="28">
        <f>IF(AND($S385='자료입력 및 결과표시'!$B$17,COUNTIF($W385:$DR385,'자료입력 및 결과표시'!$C$17)&gt;=1),IF(OR('자료입력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H385" s="28">
        <f>IF(AND($S385='자료입력 및 결과표시'!$B$18,COUNTIF($W385:$DR385,'자료입력 및 결과표시'!$C$18)&gt;=1),IF(OR('자료입력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I385" s="28">
        <f>IF(AND($S385='자료입력 및 결과표시'!$B$19,COUNTIF($W385:$DR385,'자료입력 및 결과표시'!$C$19)&gt;=1),IF(OR('자료입력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J385" s="28">
        <f>IF(AND($S385='자료입력 및 결과표시'!$B$20,COUNTIF($W385:$DR385,'자료입력 및 결과표시'!$C$20)&gt;=1),IF(OR('자료입력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K385" s="28">
        <f>IF(AND($S385='자료입력 및 결과표시'!$B$21,COUNTIF($W385:$DR385,'자료입력 및 결과표시'!$C$21)&gt;=1),IF(OR('자료입력 및 결과표시'!$B$4+90&gt;=$V385,'자료입력 및 결과표시'!$B$4&lt;$U385),0,IF($V385-'자료입력 및 결과표시'!$B$4-90&gt;='자료입력 및 결과표시'!$E$4,'자료입력 및 결과표시'!$E$4,$V385-'자료입력 및 결과표시'!$B$4-90)),0)</f>
        <v>0</v>
      </c>
      <c r="EL385" s="17">
        <f>IF(AND(S385='자료입력 및 결과표시'!$B$6,COUNTIF('업무중복도(데이터 입력)'!$W385:$DR385,'자료입력 및 결과표시'!$C$6)&gt;=1),1,0)</f>
        <v>0</v>
      </c>
      <c r="EM385" s="17">
        <f>IF(AND(S385='자료입력 및 결과표시'!$B$7,COUNTIF('업무중복도(데이터 입력)'!$W385:$DR385,'자료입력 및 결과표시'!$C$7)&gt;=1),2,0)</f>
        <v>0</v>
      </c>
      <c r="EN385" s="17">
        <f>IF(AND(S385='자료입력 및 결과표시'!$B$8,COUNTIF('업무중복도(데이터 입력)'!$W385:$DR385,'자료입력 및 결과표시'!$C$8)&gt;=1),3,0)</f>
        <v>0</v>
      </c>
      <c r="EO385" s="17">
        <f>IF(AND(S385='자료입력 및 결과표시'!$B$9,COUNTIF('업무중복도(데이터 입력)'!$W385:$DR385,'자료입력 및 결과표시'!$C$9)&gt;=1),4,0)</f>
        <v>0</v>
      </c>
      <c r="EP385" s="17">
        <f>IF(AND(S385='자료입력 및 결과표시'!$B$10,COUNTIF('업무중복도(데이터 입력)'!$W385:$DR385,'자료입력 및 결과표시'!$C$10)&gt;=1),5,0)</f>
        <v>0</v>
      </c>
      <c r="EQ385" s="17">
        <f>IF(AND(S385='자료입력 및 결과표시'!$B$11,COUNTIF('업무중복도(데이터 입력)'!$W385:$DR385,'자료입력 및 결과표시'!$C$11)&gt;=1),6,0)</f>
        <v>0</v>
      </c>
      <c r="ER385" s="17">
        <f>IF(AND(S385='자료입력 및 결과표시'!$B$12,COUNTIF('업무중복도(데이터 입력)'!$W385:$DR385,'자료입력 및 결과표시'!$C$12)&gt;=1),7,0)</f>
        <v>0</v>
      </c>
      <c r="ES385" s="17">
        <f>IF(AND(S385='자료입력 및 결과표시'!$B$13,COUNTIF('업무중복도(데이터 입력)'!$W385:$DR385,'자료입력 및 결과표시'!$C$13)&gt;=1),8,0)</f>
        <v>0</v>
      </c>
      <c r="ET385" s="17">
        <f>IF(AND(S385='자료입력 및 결과표시'!$B$14,COUNTIF('업무중복도(데이터 입력)'!$W385:$DR385,'자료입력 및 결과표시'!$C$14)&gt;=1),9,0)</f>
        <v>0</v>
      </c>
      <c r="EU385" s="17">
        <f>IF(AND(S385='자료입력 및 결과표시'!$B$15,COUNTIF('업무중복도(데이터 입력)'!$W385:$DR385,'자료입력 및 결과표시'!$C$15)&gt;=1),10,0)</f>
        <v>0</v>
      </c>
      <c r="EV385" s="17">
        <f>IF(AND(S385='자료입력 및 결과표시'!$B$16,COUNTIF('업무중복도(데이터 입력)'!$W385:$DR385,'자료입력 및 결과표시'!$C$16)&gt;=1),11,0)</f>
        <v>0</v>
      </c>
      <c r="EW385" s="17">
        <f>IF(AND(S385='자료입력 및 결과표시'!$B$17,COUNTIF('업무중복도(데이터 입력)'!$W385:$DR385,'자료입력 및 결과표시'!$C$17)&gt;=1),12,0)</f>
        <v>0</v>
      </c>
      <c r="EX385" s="17">
        <f>IF(AND(S385='자료입력 및 결과표시'!$B$18,COUNTIF('업무중복도(데이터 입력)'!$W385:$DR385,'자료입력 및 결과표시'!$C$18)&gt;=1),13,0)</f>
        <v>0</v>
      </c>
      <c r="EY385" s="17">
        <f>IF(AND(S385='자료입력 및 결과표시'!$B$19,COUNTIF('업무중복도(데이터 입력)'!$W385:$DR385,'자료입력 및 결과표시'!$C$19)&gt;=1),14,0)</f>
        <v>0</v>
      </c>
      <c r="EZ385" s="17">
        <f>IF(AND(S385='자료입력 및 결과표시'!$B$20,COUNTIF('업무중복도(데이터 입력)'!$W385:$DR385,'자료입력 및 결과표시'!$C$20)&gt;=1),15,0)</f>
        <v>0</v>
      </c>
      <c r="FA385" s="17">
        <f>IF(AND(S385='자료입력 및 결과표시'!$B$21,COUNTIF('업무중복도(데이터 입력)'!$W385:$DR385,'자료입력 및 결과표시'!$C$21)&gt;=1),16,0)</f>
        <v>0</v>
      </c>
      <c r="FK385" s="17">
        <f t="shared" si="743"/>
        <v>0</v>
      </c>
      <c r="FO385"/>
    </row>
    <row r="386" spans="1:171">
      <c r="A386" s="17" t="str">
        <f t="shared" si="726"/>
        <v>\\\0</v>
      </c>
      <c r="B386" s="17" t="str">
        <f t="shared" si="727"/>
        <v>\\\0</v>
      </c>
      <c r="C386" s="17" t="str">
        <f t="shared" si="728"/>
        <v>\\\0</v>
      </c>
      <c r="D386" s="17" t="str">
        <f t="shared" si="729"/>
        <v>\\\0</v>
      </c>
      <c r="E386" s="17" t="str">
        <f t="shared" si="730"/>
        <v>\\\0</v>
      </c>
      <c r="F386" s="17" t="str">
        <f t="shared" si="731"/>
        <v>\\\0</v>
      </c>
      <c r="G386" s="17" t="str">
        <f t="shared" si="732"/>
        <v>\\\0</v>
      </c>
      <c r="H386" s="17" t="str">
        <f t="shared" si="733"/>
        <v>\\\0</v>
      </c>
      <c r="I386" s="17" t="str">
        <f t="shared" si="734"/>
        <v>\\\0</v>
      </c>
      <c r="J386" s="17" t="str">
        <f t="shared" si="735"/>
        <v>\\\0</v>
      </c>
      <c r="K386" s="17" t="str">
        <f t="shared" si="736"/>
        <v>\\\0</v>
      </c>
      <c r="L386" s="17" t="str">
        <f t="shared" si="737"/>
        <v>\\\0</v>
      </c>
      <c r="M386" s="17" t="str">
        <f t="shared" si="738"/>
        <v>\\\0</v>
      </c>
      <c r="N386" s="17" t="str">
        <f t="shared" si="739"/>
        <v>\\\0</v>
      </c>
      <c r="O386" s="17" t="str">
        <f t="shared" si="740"/>
        <v>\\\0</v>
      </c>
      <c r="P386" s="17" t="str">
        <f t="shared" si="741"/>
        <v>\\\0</v>
      </c>
      <c r="R386" s="17" t="str">
        <f t="shared" si="742"/>
        <v>\\</v>
      </c>
      <c r="S386" s="38"/>
      <c r="T386" s="39"/>
      <c r="U386" s="31"/>
      <c r="V386" s="32"/>
      <c r="W386" s="36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35"/>
      <c r="DS386" s="287"/>
      <c r="DT386" s="36"/>
      <c r="DU386" s="37"/>
      <c r="DV386" s="28">
        <f>IF(AND($S386='자료입력 및 결과표시'!$B$6,COUNTIF($W386:$DR386,'자료입력 및 결과표시'!$C$6)&gt;=1),IF(OR('자료입력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DW386" s="28">
        <f>IF(AND($S386='자료입력 및 결과표시'!$B$7,COUNTIF($W386:$DR386,'자료입력 및 결과표시'!$C$7)&gt;=1),IF(OR('자료입력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DX386" s="28">
        <f>IF(AND($S386='자료입력 및 결과표시'!$B$8,COUNTIF($W386:$DR386,'자료입력 및 결과표시'!$C$8)&gt;=1),IF(OR('자료입력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DY386" s="28">
        <f>IF(AND($S386='자료입력 및 결과표시'!$B$9,COUNTIF($W386:$DR386,'자료입력 및 결과표시'!$C$9)&gt;=1),IF(OR('자료입력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DZ386" s="28">
        <f>IF(AND($S386='자료입력 및 결과표시'!$B$10,COUNTIF($W386:$DR386,'자료입력 및 결과표시'!$C$10)&gt;=1),IF(OR('자료입력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A386" s="28">
        <f>IF(AND($S386='자료입력 및 결과표시'!$B$11,COUNTIF($W386:$DR386,'자료입력 및 결과표시'!$C$11)&gt;=1),IF(OR('자료입력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B386" s="28">
        <f>IF(AND($S386='자료입력 및 결과표시'!$B$12,COUNTIF($W386:$DR386,'자료입력 및 결과표시'!$C$12)&gt;=1),IF(OR('자료입력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C386" s="28">
        <f>IF(AND($S386='자료입력 및 결과표시'!$B$13,COUNTIF($W386:$DR386,'자료입력 및 결과표시'!$C$13)&gt;=1),IF(OR('자료입력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D386" s="28">
        <f>IF(AND($S386='자료입력 및 결과표시'!$B$14,COUNTIF($W386:$DR386,'자료입력 및 결과표시'!$C$14)&gt;=1),IF(OR('자료입력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E386" s="28">
        <f>IF(AND($S386='자료입력 및 결과표시'!$B$15,COUNTIF($W386:$DR386,'자료입력 및 결과표시'!$C$15)&gt;=1),IF(OR('자료입력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F386" s="28">
        <f>IF(AND($S386='자료입력 및 결과표시'!$B$16,COUNTIF($W386:$DR386,'자료입력 및 결과표시'!$C$16)&gt;=1),IF(OR('자료입력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G386" s="28">
        <f>IF(AND($S386='자료입력 및 결과표시'!$B$17,COUNTIF($W386:$DR386,'자료입력 및 결과표시'!$C$17)&gt;=1),IF(OR('자료입력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H386" s="28">
        <f>IF(AND($S386='자료입력 및 결과표시'!$B$18,COUNTIF($W386:$DR386,'자료입력 및 결과표시'!$C$18)&gt;=1),IF(OR('자료입력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I386" s="28">
        <f>IF(AND($S386='자료입력 및 결과표시'!$B$19,COUNTIF($W386:$DR386,'자료입력 및 결과표시'!$C$19)&gt;=1),IF(OR('자료입력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J386" s="28">
        <f>IF(AND($S386='자료입력 및 결과표시'!$B$20,COUNTIF($W386:$DR386,'자료입력 및 결과표시'!$C$20)&gt;=1),IF(OR('자료입력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K386" s="28">
        <f>IF(AND($S386='자료입력 및 결과표시'!$B$21,COUNTIF($W386:$DR386,'자료입력 및 결과표시'!$C$21)&gt;=1),IF(OR('자료입력 및 결과표시'!$B$4+90&gt;=$V386,'자료입력 및 결과표시'!$B$4&lt;$U386),0,IF($V386-'자료입력 및 결과표시'!$B$4-90&gt;='자료입력 및 결과표시'!$E$4,'자료입력 및 결과표시'!$E$4,$V386-'자료입력 및 결과표시'!$B$4-90)),0)</f>
        <v>0</v>
      </c>
      <c r="EL386" s="17">
        <f>IF(AND(S386='자료입력 및 결과표시'!$B$6,COUNTIF('업무중복도(데이터 입력)'!$W386:$DR386,'자료입력 및 결과표시'!$C$6)&gt;=1),1,0)</f>
        <v>0</v>
      </c>
      <c r="EM386" s="17">
        <f>IF(AND(S386='자료입력 및 결과표시'!$B$7,COUNTIF('업무중복도(데이터 입력)'!$W386:$DR386,'자료입력 및 결과표시'!$C$7)&gt;=1),2,0)</f>
        <v>0</v>
      </c>
      <c r="EN386" s="17">
        <f>IF(AND(S386='자료입력 및 결과표시'!$B$8,COUNTIF('업무중복도(데이터 입력)'!$W386:$DR386,'자료입력 및 결과표시'!$C$8)&gt;=1),3,0)</f>
        <v>0</v>
      </c>
      <c r="EO386" s="17">
        <f>IF(AND(S386='자료입력 및 결과표시'!$B$9,COUNTIF('업무중복도(데이터 입력)'!$W386:$DR386,'자료입력 및 결과표시'!$C$9)&gt;=1),4,0)</f>
        <v>0</v>
      </c>
      <c r="EP386" s="17">
        <f>IF(AND(S386='자료입력 및 결과표시'!$B$10,COUNTIF('업무중복도(데이터 입력)'!$W386:$DR386,'자료입력 및 결과표시'!$C$10)&gt;=1),5,0)</f>
        <v>0</v>
      </c>
      <c r="EQ386" s="17">
        <f>IF(AND(S386='자료입력 및 결과표시'!$B$11,COUNTIF('업무중복도(데이터 입력)'!$W386:$DR386,'자료입력 및 결과표시'!$C$11)&gt;=1),6,0)</f>
        <v>0</v>
      </c>
      <c r="ER386" s="17">
        <f>IF(AND(S386='자료입력 및 결과표시'!$B$12,COUNTIF('업무중복도(데이터 입력)'!$W386:$DR386,'자료입력 및 결과표시'!$C$12)&gt;=1),7,0)</f>
        <v>0</v>
      </c>
      <c r="ES386" s="17">
        <f>IF(AND(S386='자료입력 및 결과표시'!$B$13,COUNTIF('업무중복도(데이터 입력)'!$W386:$DR386,'자료입력 및 결과표시'!$C$13)&gt;=1),8,0)</f>
        <v>0</v>
      </c>
      <c r="ET386" s="17">
        <f>IF(AND(S386='자료입력 및 결과표시'!$B$14,COUNTIF('업무중복도(데이터 입력)'!$W386:$DR386,'자료입력 및 결과표시'!$C$14)&gt;=1),9,0)</f>
        <v>0</v>
      </c>
      <c r="EU386" s="17">
        <f>IF(AND(S386='자료입력 및 결과표시'!$B$15,COUNTIF('업무중복도(데이터 입력)'!$W386:$DR386,'자료입력 및 결과표시'!$C$15)&gt;=1),10,0)</f>
        <v>0</v>
      </c>
      <c r="EV386" s="17">
        <f>IF(AND(S386='자료입력 및 결과표시'!$B$16,COUNTIF('업무중복도(데이터 입력)'!$W386:$DR386,'자료입력 및 결과표시'!$C$16)&gt;=1),11,0)</f>
        <v>0</v>
      </c>
      <c r="EW386" s="17">
        <f>IF(AND(S386='자료입력 및 결과표시'!$B$17,COUNTIF('업무중복도(데이터 입력)'!$W386:$DR386,'자료입력 및 결과표시'!$C$17)&gt;=1),12,0)</f>
        <v>0</v>
      </c>
      <c r="EX386" s="17">
        <f>IF(AND(S386='자료입력 및 결과표시'!$B$18,COUNTIF('업무중복도(데이터 입력)'!$W386:$DR386,'자료입력 및 결과표시'!$C$18)&gt;=1),13,0)</f>
        <v>0</v>
      </c>
      <c r="EY386" s="17">
        <f>IF(AND(S386='자료입력 및 결과표시'!$B$19,COUNTIF('업무중복도(데이터 입력)'!$W386:$DR386,'자료입력 및 결과표시'!$C$19)&gt;=1),14,0)</f>
        <v>0</v>
      </c>
      <c r="EZ386" s="17">
        <f>IF(AND(S386='자료입력 및 결과표시'!$B$20,COUNTIF('업무중복도(데이터 입력)'!$W386:$DR386,'자료입력 및 결과표시'!$C$20)&gt;=1),15,0)</f>
        <v>0</v>
      </c>
      <c r="FA386" s="17">
        <f>IF(AND(S386='자료입력 및 결과표시'!$B$21,COUNTIF('업무중복도(데이터 입력)'!$W386:$DR386,'자료입력 및 결과표시'!$C$21)&gt;=1),16,0)</f>
        <v>0</v>
      </c>
      <c r="FK386" s="17">
        <f t="shared" si="743"/>
        <v>0</v>
      </c>
      <c r="FO386"/>
    </row>
    <row r="387" spans="1:171">
      <c r="A387" s="17" t="str">
        <f t="shared" si="726"/>
        <v>\\\0</v>
      </c>
      <c r="B387" s="17" t="str">
        <f t="shared" si="727"/>
        <v>\\\0</v>
      </c>
      <c r="C387" s="17" t="str">
        <f t="shared" si="728"/>
        <v>\\\0</v>
      </c>
      <c r="D387" s="17" t="str">
        <f t="shared" si="729"/>
        <v>\\\0</v>
      </c>
      <c r="E387" s="17" t="str">
        <f t="shared" si="730"/>
        <v>\\\0</v>
      </c>
      <c r="F387" s="17" t="str">
        <f t="shared" si="731"/>
        <v>\\\0</v>
      </c>
      <c r="G387" s="17" t="str">
        <f t="shared" si="732"/>
        <v>\\\0</v>
      </c>
      <c r="H387" s="17" t="str">
        <f t="shared" si="733"/>
        <v>\\\0</v>
      </c>
      <c r="I387" s="17" t="str">
        <f t="shared" si="734"/>
        <v>\\\0</v>
      </c>
      <c r="J387" s="17" t="str">
        <f t="shared" si="735"/>
        <v>\\\0</v>
      </c>
      <c r="K387" s="17" t="str">
        <f t="shared" si="736"/>
        <v>\\\0</v>
      </c>
      <c r="L387" s="17" t="str">
        <f t="shared" si="737"/>
        <v>\\\0</v>
      </c>
      <c r="M387" s="17" t="str">
        <f t="shared" si="738"/>
        <v>\\\0</v>
      </c>
      <c r="N387" s="17" t="str">
        <f t="shared" si="739"/>
        <v>\\\0</v>
      </c>
      <c r="O387" s="17" t="str">
        <f t="shared" si="740"/>
        <v>\\\0</v>
      </c>
      <c r="P387" s="17" t="str">
        <f t="shared" si="741"/>
        <v>\\\0</v>
      </c>
      <c r="R387" s="17" t="str">
        <f t="shared" si="742"/>
        <v>\\</v>
      </c>
      <c r="S387" s="38"/>
      <c r="T387" s="39"/>
      <c r="U387" s="31"/>
      <c r="V387" s="32"/>
      <c r="W387" s="36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35"/>
      <c r="DS387" s="287"/>
      <c r="DT387" s="36"/>
      <c r="DU387" s="37"/>
      <c r="DV387" s="28">
        <f>IF(AND($S387='자료입력 및 결과표시'!$B$6,COUNTIF($W387:$DR387,'자료입력 및 결과표시'!$C$6)&gt;=1),IF(OR('자료입력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DW387" s="28">
        <f>IF(AND($S387='자료입력 및 결과표시'!$B$7,COUNTIF($W387:$DR387,'자료입력 및 결과표시'!$C$7)&gt;=1),IF(OR('자료입력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DX387" s="28">
        <f>IF(AND($S387='자료입력 및 결과표시'!$B$8,COUNTIF($W387:$DR387,'자료입력 및 결과표시'!$C$8)&gt;=1),IF(OR('자료입력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DY387" s="28">
        <f>IF(AND($S387='자료입력 및 결과표시'!$B$9,COUNTIF($W387:$DR387,'자료입력 및 결과표시'!$C$9)&gt;=1),IF(OR('자료입력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DZ387" s="28">
        <f>IF(AND($S387='자료입력 및 결과표시'!$B$10,COUNTIF($W387:$DR387,'자료입력 및 결과표시'!$C$10)&gt;=1),IF(OR('자료입력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A387" s="28">
        <f>IF(AND($S387='자료입력 및 결과표시'!$B$11,COUNTIF($W387:$DR387,'자료입력 및 결과표시'!$C$11)&gt;=1),IF(OR('자료입력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B387" s="28">
        <f>IF(AND($S387='자료입력 및 결과표시'!$B$12,COUNTIF($W387:$DR387,'자료입력 및 결과표시'!$C$12)&gt;=1),IF(OR('자료입력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C387" s="28">
        <f>IF(AND($S387='자료입력 및 결과표시'!$B$13,COUNTIF($W387:$DR387,'자료입력 및 결과표시'!$C$13)&gt;=1),IF(OR('자료입력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D387" s="28">
        <f>IF(AND($S387='자료입력 및 결과표시'!$B$14,COUNTIF($W387:$DR387,'자료입력 및 결과표시'!$C$14)&gt;=1),IF(OR('자료입력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E387" s="28">
        <f>IF(AND($S387='자료입력 및 결과표시'!$B$15,COUNTIF($W387:$DR387,'자료입력 및 결과표시'!$C$15)&gt;=1),IF(OR('자료입력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F387" s="28">
        <f>IF(AND($S387='자료입력 및 결과표시'!$B$16,COUNTIF($W387:$DR387,'자료입력 및 결과표시'!$C$16)&gt;=1),IF(OR('자료입력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G387" s="28">
        <f>IF(AND($S387='자료입력 및 결과표시'!$B$17,COUNTIF($W387:$DR387,'자료입력 및 결과표시'!$C$17)&gt;=1),IF(OR('자료입력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H387" s="28">
        <f>IF(AND($S387='자료입력 및 결과표시'!$B$18,COUNTIF($W387:$DR387,'자료입력 및 결과표시'!$C$18)&gt;=1),IF(OR('자료입력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I387" s="28">
        <f>IF(AND($S387='자료입력 및 결과표시'!$B$19,COUNTIF($W387:$DR387,'자료입력 및 결과표시'!$C$19)&gt;=1),IF(OR('자료입력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J387" s="28">
        <f>IF(AND($S387='자료입력 및 결과표시'!$B$20,COUNTIF($W387:$DR387,'자료입력 및 결과표시'!$C$20)&gt;=1),IF(OR('자료입력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K387" s="28">
        <f>IF(AND($S387='자료입력 및 결과표시'!$B$21,COUNTIF($W387:$DR387,'자료입력 및 결과표시'!$C$21)&gt;=1),IF(OR('자료입력 및 결과표시'!$B$4+90&gt;=$V387,'자료입력 및 결과표시'!$B$4&lt;$U387),0,IF($V387-'자료입력 및 결과표시'!$B$4-90&gt;='자료입력 및 결과표시'!$E$4,'자료입력 및 결과표시'!$E$4,$V387-'자료입력 및 결과표시'!$B$4-90)),0)</f>
        <v>0</v>
      </c>
      <c r="EL387" s="17">
        <f>IF(AND(S387='자료입력 및 결과표시'!$B$6,COUNTIF('업무중복도(데이터 입력)'!$W387:$DR387,'자료입력 및 결과표시'!$C$6)&gt;=1),1,0)</f>
        <v>0</v>
      </c>
      <c r="EM387" s="17">
        <f>IF(AND(S387='자료입력 및 결과표시'!$B$7,COUNTIF('업무중복도(데이터 입력)'!$W387:$DR387,'자료입력 및 결과표시'!$C$7)&gt;=1),2,0)</f>
        <v>0</v>
      </c>
      <c r="EN387" s="17">
        <f>IF(AND(S387='자료입력 및 결과표시'!$B$8,COUNTIF('업무중복도(데이터 입력)'!$W387:$DR387,'자료입력 및 결과표시'!$C$8)&gt;=1),3,0)</f>
        <v>0</v>
      </c>
      <c r="EO387" s="17">
        <f>IF(AND(S387='자료입력 및 결과표시'!$B$9,COUNTIF('업무중복도(데이터 입력)'!$W387:$DR387,'자료입력 및 결과표시'!$C$9)&gt;=1),4,0)</f>
        <v>0</v>
      </c>
      <c r="EP387" s="17">
        <f>IF(AND(S387='자료입력 및 결과표시'!$B$10,COUNTIF('업무중복도(데이터 입력)'!$W387:$DR387,'자료입력 및 결과표시'!$C$10)&gt;=1),5,0)</f>
        <v>0</v>
      </c>
      <c r="EQ387" s="17">
        <f>IF(AND(S387='자료입력 및 결과표시'!$B$11,COUNTIF('업무중복도(데이터 입력)'!$W387:$DR387,'자료입력 및 결과표시'!$C$11)&gt;=1),6,0)</f>
        <v>0</v>
      </c>
      <c r="ER387" s="17">
        <f>IF(AND(S387='자료입력 및 결과표시'!$B$12,COUNTIF('업무중복도(데이터 입력)'!$W387:$DR387,'자료입력 및 결과표시'!$C$12)&gt;=1),7,0)</f>
        <v>0</v>
      </c>
      <c r="ES387" s="17">
        <f>IF(AND(S387='자료입력 및 결과표시'!$B$13,COUNTIF('업무중복도(데이터 입력)'!$W387:$DR387,'자료입력 및 결과표시'!$C$13)&gt;=1),8,0)</f>
        <v>0</v>
      </c>
      <c r="ET387" s="17">
        <f>IF(AND(S387='자료입력 및 결과표시'!$B$14,COUNTIF('업무중복도(데이터 입력)'!$W387:$DR387,'자료입력 및 결과표시'!$C$14)&gt;=1),9,0)</f>
        <v>0</v>
      </c>
      <c r="EU387" s="17">
        <f>IF(AND(S387='자료입력 및 결과표시'!$B$15,COUNTIF('업무중복도(데이터 입력)'!$W387:$DR387,'자료입력 및 결과표시'!$C$15)&gt;=1),10,0)</f>
        <v>0</v>
      </c>
      <c r="EV387" s="17">
        <f>IF(AND(S387='자료입력 및 결과표시'!$B$16,COUNTIF('업무중복도(데이터 입력)'!$W387:$DR387,'자료입력 및 결과표시'!$C$16)&gt;=1),11,0)</f>
        <v>0</v>
      </c>
      <c r="EW387" s="17">
        <f>IF(AND(S387='자료입력 및 결과표시'!$B$17,COUNTIF('업무중복도(데이터 입력)'!$W387:$DR387,'자료입력 및 결과표시'!$C$17)&gt;=1),12,0)</f>
        <v>0</v>
      </c>
      <c r="EX387" s="17">
        <f>IF(AND(S387='자료입력 및 결과표시'!$B$18,COUNTIF('업무중복도(데이터 입력)'!$W387:$DR387,'자료입력 및 결과표시'!$C$18)&gt;=1),13,0)</f>
        <v>0</v>
      </c>
      <c r="EY387" s="17">
        <f>IF(AND(S387='자료입력 및 결과표시'!$B$19,COUNTIF('업무중복도(데이터 입력)'!$W387:$DR387,'자료입력 및 결과표시'!$C$19)&gt;=1),14,0)</f>
        <v>0</v>
      </c>
      <c r="EZ387" s="17">
        <f>IF(AND(S387='자료입력 및 결과표시'!$B$20,COUNTIF('업무중복도(데이터 입력)'!$W387:$DR387,'자료입력 및 결과표시'!$C$20)&gt;=1),15,0)</f>
        <v>0</v>
      </c>
      <c r="FA387" s="17">
        <f>IF(AND(S387='자료입력 및 결과표시'!$B$21,COUNTIF('업무중복도(데이터 입력)'!$W387:$DR387,'자료입력 및 결과표시'!$C$21)&gt;=1),16,0)</f>
        <v>0</v>
      </c>
      <c r="FK387" s="17">
        <f t="shared" si="743"/>
        <v>0</v>
      </c>
      <c r="FO387"/>
    </row>
    <row r="388" spans="1:171">
      <c r="A388" s="17" t="str">
        <f t="shared" ref="A388:A451" si="744">$S388&amp;"\"&amp;$DT388&amp;"\"&amp;$DU388&amp;"\"&amp;EL388</f>
        <v>\\\0</v>
      </c>
      <c r="B388" s="17" t="str">
        <f t="shared" ref="B388:B451" si="745">$S388&amp;"\"&amp;$DT388&amp;"\"&amp;$DU388&amp;"\"&amp;EM388</f>
        <v>\\\0</v>
      </c>
      <c r="C388" s="17" t="str">
        <f t="shared" ref="C388:C451" si="746">$S388&amp;"\"&amp;$DT388&amp;"\"&amp;$DU388&amp;"\"&amp;EN388</f>
        <v>\\\0</v>
      </c>
      <c r="D388" s="17" t="str">
        <f t="shared" ref="D388:D451" si="747">$S388&amp;"\"&amp;$DT388&amp;"\"&amp;$DU388&amp;"\"&amp;EO388</f>
        <v>\\\0</v>
      </c>
      <c r="E388" s="17" t="str">
        <f t="shared" ref="E388:E451" si="748">$S388&amp;"\"&amp;$DT388&amp;"\"&amp;$DU388&amp;"\"&amp;EP388</f>
        <v>\\\0</v>
      </c>
      <c r="F388" s="17" t="str">
        <f t="shared" ref="F388:F451" si="749">$S388&amp;"\"&amp;$DT388&amp;"\"&amp;$DU388&amp;"\"&amp;EQ388</f>
        <v>\\\0</v>
      </c>
      <c r="G388" s="17" t="str">
        <f t="shared" ref="G388:G451" si="750">$S388&amp;"\"&amp;$DT388&amp;"\"&amp;$DU388&amp;"\"&amp;ER388</f>
        <v>\\\0</v>
      </c>
      <c r="H388" s="17" t="str">
        <f t="shared" ref="H388:H451" si="751">$S388&amp;"\"&amp;$DT388&amp;"\"&amp;$DU388&amp;"\"&amp;ES388</f>
        <v>\\\0</v>
      </c>
      <c r="I388" s="17" t="str">
        <f t="shared" ref="I388:I451" si="752">$S388&amp;"\"&amp;$DT388&amp;"\"&amp;$DU388&amp;"\"&amp;ET388</f>
        <v>\\\0</v>
      </c>
      <c r="J388" s="17" t="str">
        <f t="shared" ref="J388:J451" si="753">$S388&amp;"\"&amp;$DT388&amp;"\"&amp;$DU388&amp;"\"&amp;EU388</f>
        <v>\\\0</v>
      </c>
      <c r="K388" s="17" t="str">
        <f t="shared" ref="K388:K451" si="754">$S388&amp;"\"&amp;$DT388&amp;"\"&amp;$DU388&amp;"\"&amp;EV388</f>
        <v>\\\0</v>
      </c>
      <c r="L388" s="17" t="str">
        <f t="shared" ref="L388:L451" si="755">$S388&amp;"\"&amp;$DT388&amp;"\"&amp;$DU388&amp;"\"&amp;EW388</f>
        <v>\\\0</v>
      </c>
      <c r="M388" s="17" t="str">
        <f t="shared" ref="M388:M451" si="756">$S388&amp;"\"&amp;$DT388&amp;"\"&amp;$DU388&amp;"\"&amp;EX388</f>
        <v>\\\0</v>
      </c>
      <c r="N388" s="17" t="str">
        <f t="shared" ref="N388:N451" si="757">$S388&amp;"\"&amp;$DT388&amp;"\"&amp;$DU388&amp;"\"&amp;EY388</f>
        <v>\\\0</v>
      </c>
      <c r="O388" s="17" t="str">
        <f t="shared" ref="O388:O451" si="758">$S388&amp;"\"&amp;$DT388&amp;"\"&amp;$DU388&amp;"\"&amp;EZ388</f>
        <v>\\\0</v>
      </c>
      <c r="P388" s="17" t="str">
        <f t="shared" ref="P388:P451" si="759">$S388&amp;"\"&amp;$DT388&amp;"\"&amp;$DU388&amp;"\"&amp;FA388</f>
        <v>\\\0</v>
      </c>
      <c r="R388" s="17" t="str">
        <f t="shared" ref="R388:R451" si="760">S388&amp;"\"&amp;DT388&amp;"\"&amp;DU388</f>
        <v>\\</v>
      </c>
      <c r="S388" s="38"/>
      <c r="T388" s="39"/>
      <c r="U388" s="31"/>
      <c r="V388" s="32"/>
      <c r="W388" s="36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35"/>
      <c r="DS388" s="287"/>
      <c r="DT388" s="36"/>
      <c r="DU388" s="37"/>
      <c r="DV388" s="28">
        <f>IF(AND($S388='자료입력 및 결과표시'!$B$6,COUNTIF($W388:$DR388,'자료입력 및 결과표시'!$C$6)&gt;=1),IF(OR('자료입력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DW388" s="28">
        <f>IF(AND($S388='자료입력 및 결과표시'!$B$7,COUNTIF($W388:$DR388,'자료입력 및 결과표시'!$C$7)&gt;=1),IF(OR('자료입력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DX388" s="28">
        <f>IF(AND($S388='자료입력 및 결과표시'!$B$8,COUNTIF($W388:$DR388,'자료입력 및 결과표시'!$C$8)&gt;=1),IF(OR('자료입력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DY388" s="28">
        <f>IF(AND($S388='자료입력 및 결과표시'!$B$9,COUNTIF($W388:$DR388,'자료입력 및 결과표시'!$C$9)&gt;=1),IF(OR('자료입력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DZ388" s="28">
        <f>IF(AND($S388='자료입력 및 결과표시'!$B$10,COUNTIF($W388:$DR388,'자료입력 및 결과표시'!$C$10)&gt;=1),IF(OR('자료입력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A388" s="28">
        <f>IF(AND($S388='자료입력 및 결과표시'!$B$11,COUNTIF($W388:$DR388,'자료입력 및 결과표시'!$C$11)&gt;=1),IF(OR('자료입력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B388" s="28">
        <f>IF(AND($S388='자료입력 및 결과표시'!$B$12,COUNTIF($W388:$DR388,'자료입력 및 결과표시'!$C$12)&gt;=1),IF(OR('자료입력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C388" s="28">
        <f>IF(AND($S388='자료입력 및 결과표시'!$B$13,COUNTIF($W388:$DR388,'자료입력 및 결과표시'!$C$13)&gt;=1),IF(OR('자료입력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D388" s="28">
        <f>IF(AND($S388='자료입력 및 결과표시'!$B$14,COUNTIF($W388:$DR388,'자료입력 및 결과표시'!$C$14)&gt;=1),IF(OR('자료입력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E388" s="28">
        <f>IF(AND($S388='자료입력 및 결과표시'!$B$15,COUNTIF($W388:$DR388,'자료입력 및 결과표시'!$C$15)&gt;=1),IF(OR('자료입력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F388" s="28">
        <f>IF(AND($S388='자료입력 및 결과표시'!$B$16,COUNTIF($W388:$DR388,'자료입력 및 결과표시'!$C$16)&gt;=1),IF(OR('자료입력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G388" s="28">
        <f>IF(AND($S388='자료입력 및 결과표시'!$B$17,COUNTIF($W388:$DR388,'자료입력 및 결과표시'!$C$17)&gt;=1),IF(OR('자료입력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H388" s="28">
        <f>IF(AND($S388='자료입력 및 결과표시'!$B$18,COUNTIF($W388:$DR388,'자료입력 및 결과표시'!$C$18)&gt;=1),IF(OR('자료입력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I388" s="28">
        <f>IF(AND($S388='자료입력 및 결과표시'!$B$19,COUNTIF($W388:$DR388,'자료입력 및 결과표시'!$C$19)&gt;=1),IF(OR('자료입력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J388" s="28">
        <f>IF(AND($S388='자료입력 및 결과표시'!$B$20,COUNTIF($W388:$DR388,'자료입력 및 결과표시'!$C$20)&gt;=1),IF(OR('자료입력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K388" s="28">
        <f>IF(AND($S388='자료입력 및 결과표시'!$B$21,COUNTIF($W388:$DR388,'자료입력 및 결과표시'!$C$21)&gt;=1),IF(OR('자료입력 및 결과표시'!$B$4+90&gt;=$V388,'자료입력 및 결과표시'!$B$4&lt;$U388),0,IF($V388-'자료입력 및 결과표시'!$B$4-90&gt;='자료입력 및 결과표시'!$E$4,'자료입력 및 결과표시'!$E$4,$V388-'자료입력 및 결과표시'!$B$4-90)),0)</f>
        <v>0</v>
      </c>
      <c r="EL388" s="17">
        <f>IF(AND(S388='자료입력 및 결과표시'!$B$6,COUNTIF('업무중복도(데이터 입력)'!$W388:$DR388,'자료입력 및 결과표시'!$C$6)&gt;=1),1,0)</f>
        <v>0</v>
      </c>
      <c r="EM388" s="17">
        <f>IF(AND(S388='자료입력 및 결과표시'!$B$7,COUNTIF('업무중복도(데이터 입력)'!$W388:$DR388,'자료입력 및 결과표시'!$C$7)&gt;=1),2,0)</f>
        <v>0</v>
      </c>
      <c r="EN388" s="17">
        <f>IF(AND(S388='자료입력 및 결과표시'!$B$8,COUNTIF('업무중복도(데이터 입력)'!$W388:$DR388,'자료입력 및 결과표시'!$C$8)&gt;=1),3,0)</f>
        <v>0</v>
      </c>
      <c r="EO388" s="17">
        <f>IF(AND(S388='자료입력 및 결과표시'!$B$9,COUNTIF('업무중복도(데이터 입력)'!$W388:$DR388,'자료입력 및 결과표시'!$C$9)&gt;=1),4,0)</f>
        <v>0</v>
      </c>
      <c r="EP388" s="17">
        <f>IF(AND(S388='자료입력 및 결과표시'!$B$10,COUNTIF('업무중복도(데이터 입력)'!$W388:$DR388,'자료입력 및 결과표시'!$C$10)&gt;=1),5,0)</f>
        <v>0</v>
      </c>
      <c r="EQ388" s="17">
        <f>IF(AND(S388='자료입력 및 결과표시'!$B$11,COUNTIF('업무중복도(데이터 입력)'!$W388:$DR388,'자료입력 및 결과표시'!$C$11)&gt;=1),6,0)</f>
        <v>0</v>
      </c>
      <c r="ER388" s="17">
        <f>IF(AND(S388='자료입력 및 결과표시'!$B$12,COUNTIF('업무중복도(데이터 입력)'!$W388:$DR388,'자료입력 및 결과표시'!$C$12)&gt;=1),7,0)</f>
        <v>0</v>
      </c>
      <c r="ES388" s="17">
        <f>IF(AND(S388='자료입력 및 결과표시'!$B$13,COUNTIF('업무중복도(데이터 입력)'!$W388:$DR388,'자료입력 및 결과표시'!$C$13)&gt;=1),8,0)</f>
        <v>0</v>
      </c>
      <c r="ET388" s="17">
        <f>IF(AND(S388='자료입력 및 결과표시'!$B$14,COUNTIF('업무중복도(데이터 입력)'!$W388:$DR388,'자료입력 및 결과표시'!$C$14)&gt;=1),9,0)</f>
        <v>0</v>
      </c>
      <c r="EU388" s="17">
        <f>IF(AND(S388='자료입력 및 결과표시'!$B$15,COUNTIF('업무중복도(데이터 입력)'!$W388:$DR388,'자료입력 및 결과표시'!$C$15)&gt;=1),10,0)</f>
        <v>0</v>
      </c>
      <c r="EV388" s="17">
        <f>IF(AND(S388='자료입력 및 결과표시'!$B$16,COUNTIF('업무중복도(데이터 입력)'!$W388:$DR388,'자료입력 및 결과표시'!$C$16)&gt;=1),11,0)</f>
        <v>0</v>
      </c>
      <c r="EW388" s="17">
        <f>IF(AND(S388='자료입력 및 결과표시'!$B$17,COUNTIF('업무중복도(데이터 입력)'!$W388:$DR388,'자료입력 및 결과표시'!$C$17)&gt;=1),12,0)</f>
        <v>0</v>
      </c>
      <c r="EX388" s="17">
        <f>IF(AND(S388='자료입력 및 결과표시'!$B$18,COUNTIF('업무중복도(데이터 입력)'!$W388:$DR388,'자료입력 및 결과표시'!$C$18)&gt;=1),13,0)</f>
        <v>0</v>
      </c>
      <c r="EY388" s="17">
        <f>IF(AND(S388='자료입력 및 결과표시'!$B$19,COUNTIF('업무중복도(데이터 입력)'!$W388:$DR388,'자료입력 및 결과표시'!$C$19)&gt;=1),14,0)</f>
        <v>0</v>
      </c>
      <c r="EZ388" s="17">
        <f>IF(AND(S388='자료입력 및 결과표시'!$B$20,COUNTIF('업무중복도(데이터 입력)'!$W388:$DR388,'자료입력 및 결과표시'!$C$20)&gt;=1),15,0)</f>
        <v>0</v>
      </c>
      <c r="FA388" s="17">
        <f>IF(AND(S388='자료입력 및 결과표시'!$B$21,COUNTIF('업무중복도(데이터 입력)'!$W388:$DR388,'자료입력 및 결과표시'!$C$21)&gt;=1),16,0)</f>
        <v>0</v>
      </c>
      <c r="FK388" s="17">
        <f t="shared" ref="FK388:FK451" si="761">COUNTA(W388:DR388)</f>
        <v>0</v>
      </c>
      <c r="FO388"/>
    </row>
    <row r="389" spans="1:171">
      <c r="A389" s="17" t="str">
        <f t="shared" si="744"/>
        <v>\\\0</v>
      </c>
      <c r="B389" s="17" t="str">
        <f t="shared" si="745"/>
        <v>\\\0</v>
      </c>
      <c r="C389" s="17" t="str">
        <f t="shared" si="746"/>
        <v>\\\0</v>
      </c>
      <c r="D389" s="17" t="str">
        <f t="shared" si="747"/>
        <v>\\\0</v>
      </c>
      <c r="E389" s="17" t="str">
        <f t="shared" si="748"/>
        <v>\\\0</v>
      </c>
      <c r="F389" s="17" t="str">
        <f t="shared" si="749"/>
        <v>\\\0</v>
      </c>
      <c r="G389" s="17" t="str">
        <f t="shared" si="750"/>
        <v>\\\0</v>
      </c>
      <c r="H389" s="17" t="str">
        <f t="shared" si="751"/>
        <v>\\\0</v>
      </c>
      <c r="I389" s="17" t="str">
        <f t="shared" si="752"/>
        <v>\\\0</v>
      </c>
      <c r="J389" s="17" t="str">
        <f t="shared" si="753"/>
        <v>\\\0</v>
      </c>
      <c r="K389" s="17" t="str">
        <f t="shared" si="754"/>
        <v>\\\0</v>
      </c>
      <c r="L389" s="17" t="str">
        <f t="shared" si="755"/>
        <v>\\\0</v>
      </c>
      <c r="M389" s="17" t="str">
        <f t="shared" si="756"/>
        <v>\\\0</v>
      </c>
      <c r="N389" s="17" t="str">
        <f t="shared" si="757"/>
        <v>\\\0</v>
      </c>
      <c r="O389" s="17" t="str">
        <f t="shared" si="758"/>
        <v>\\\0</v>
      </c>
      <c r="P389" s="17" t="str">
        <f t="shared" si="759"/>
        <v>\\\0</v>
      </c>
      <c r="R389" s="17" t="str">
        <f t="shared" si="760"/>
        <v>\\</v>
      </c>
      <c r="S389" s="38"/>
      <c r="T389" s="39"/>
      <c r="U389" s="31"/>
      <c r="V389" s="32"/>
      <c r="W389" s="36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35"/>
      <c r="DS389" s="287"/>
      <c r="DT389" s="36"/>
      <c r="DU389" s="37"/>
      <c r="DV389" s="28">
        <f>IF(AND($S389='자료입력 및 결과표시'!$B$6,COUNTIF($W389:$DR389,'자료입력 및 결과표시'!$C$6)&gt;=1),IF(OR('자료입력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DW389" s="28">
        <f>IF(AND($S389='자료입력 및 결과표시'!$B$7,COUNTIF($W389:$DR389,'자료입력 및 결과표시'!$C$7)&gt;=1),IF(OR('자료입력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DX389" s="28">
        <f>IF(AND($S389='자료입력 및 결과표시'!$B$8,COUNTIF($W389:$DR389,'자료입력 및 결과표시'!$C$8)&gt;=1),IF(OR('자료입력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DY389" s="28">
        <f>IF(AND($S389='자료입력 및 결과표시'!$B$9,COUNTIF($W389:$DR389,'자료입력 및 결과표시'!$C$9)&gt;=1),IF(OR('자료입력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DZ389" s="28">
        <f>IF(AND($S389='자료입력 및 결과표시'!$B$10,COUNTIF($W389:$DR389,'자료입력 및 결과표시'!$C$10)&gt;=1),IF(OR('자료입력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A389" s="28">
        <f>IF(AND($S389='자료입력 및 결과표시'!$B$11,COUNTIF($W389:$DR389,'자료입력 및 결과표시'!$C$11)&gt;=1),IF(OR('자료입력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B389" s="28">
        <f>IF(AND($S389='자료입력 및 결과표시'!$B$12,COUNTIF($W389:$DR389,'자료입력 및 결과표시'!$C$12)&gt;=1),IF(OR('자료입력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C389" s="28">
        <f>IF(AND($S389='자료입력 및 결과표시'!$B$13,COUNTIF($W389:$DR389,'자료입력 및 결과표시'!$C$13)&gt;=1),IF(OR('자료입력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D389" s="28">
        <f>IF(AND($S389='자료입력 및 결과표시'!$B$14,COUNTIF($W389:$DR389,'자료입력 및 결과표시'!$C$14)&gt;=1),IF(OR('자료입력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E389" s="28">
        <f>IF(AND($S389='자료입력 및 결과표시'!$B$15,COUNTIF($W389:$DR389,'자료입력 및 결과표시'!$C$15)&gt;=1),IF(OR('자료입력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F389" s="28">
        <f>IF(AND($S389='자료입력 및 결과표시'!$B$16,COUNTIF($W389:$DR389,'자료입력 및 결과표시'!$C$16)&gt;=1),IF(OR('자료입력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G389" s="28">
        <f>IF(AND($S389='자료입력 및 결과표시'!$B$17,COUNTIF($W389:$DR389,'자료입력 및 결과표시'!$C$17)&gt;=1),IF(OR('자료입력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H389" s="28">
        <f>IF(AND($S389='자료입력 및 결과표시'!$B$18,COUNTIF($W389:$DR389,'자료입력 및 결과표시'!$C$18)&gt;=1),IF(OR('자료입력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I389" s="28">
        <f>IF(AND($S389='자료입력 및 결과표시'!$B$19,COUNTIF($W389:$DR389,'자료입력 및 결과표시'!$C$19)&gt;=1),IF(OR('자료입력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J389" s="28">
        <f>IF(AND($S389='자료입력 및 결과표시'!$B$20,COUNTIF($W389:$DR389,'자료입력 및 결과표시'!$C$20)&gt;=1),IF(OR('자료입력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K389" s="28">
        <f>IF(AND($S389='자료입력 및 결과표시'!$B$21,COUNTIF($W389:$DR389,'자료입력 및 결과표시'!$C$21)&gt;=1),IF(OR('자료입력 및 결과표시'!$B$4+90&gt;=$V389,'자료입력 및 결과표시'!$B$4&lt;$U389),0,IF($V389-'자료입력 및 결과표시'!$B$4-90&gt;='자료입력 및 결과표시'!$E$4,'자료입력 및 결과표시'!$E$4,$V389-'자료입력 및 결과표시'!$B$4-90)),0)</f>
        <v>0</v>
      </c>
      <c r="EL389" s="17">
        <f>IF(AND(S389='자료입력 및 결과표시'!$B$6,COUNTIF('업무중복도(데이터 입력)'!$W389:$DR389,'자료입력 및 결과표시'!$C$6)&gt;=1),1,0)</f>
        <v>0</v>
      </c>
      <c r="EM389" s="17">
        <f>IF(AND(S389='자료입력 및 결과표시'!$B$7,COUNTIF('업무중복도(데이터 입력)'!$W389:$DR389,'자료입력 및 결과표시'!$C$7)&gt;=1),2,0)</f>
        <v>0</v>
      </c>
      <c r="EN389" s="17">
        <f>IF(AND(S389='자료입력 및 결과표시'!$B$8,COUNTIF('업무중복도(데이터 입력)'!$W389:$DR389,'자료입력 및 결과표시'!$C$8)&gt;=1),3,0)</f>
        <v>0</v>
      </c>
      <c r="EO389" s="17">
        <f>IF(AND(S389='자료입력 및 결과표시'!$B$9,COUNTIF('업무중복도(데이터 입력)'!$W389:$DR389,'자료입력 및 결과표시'!$C$9)&gt;=1),4,0)</f>
        <v>0</v>
      </c>
      <c r="EP389" s="17">
        <f>IF(AND(S389='자료입력 및 결과표시'!$B$10,COUNTIF('업무중복도(데이터 입력)'!$W389:$DR389,'자료입력 및 결과표시'!$C$10)&gt;=1),5,0)</f>
        <v>0</v>
      </c>
      <c r="EQ389" s="17">
        <f>IF(AND(S389='자료입력 및 결과표시'!$B$11,COUNTIF('업무중복도(데이터 입력)'!$W389:$DR389,'자료입력 및 결과표시'!$C$11)&gt;=1),6,0)</f>
        <v>0</v>
      </c>
      <c r="ER389" s="17">
        <f>IF(AND(S389='자료입력 및 결과표시'!$B$12,COUNTIF('업무중복도(데이터 입력)'!$W389:$DR389,'자료입력 및 결과표시'!$C$12)&gt;=1),7,0)</f>
        <v>0</v>
      </c>
      <c r="ES389" s="17">
        <f>IF(AND(S389='자료입력 및 결과표시'!$B$13,COUNTIF('업무중복도(데이터 입력)'!$W389:$DR389,'자료입력 및 결과표시'!$C$13)&gt;=1),8,0)</f>
        <v>0</v>
      </c>
      <c r="ET389" s="17">
        <f>IF(AND(S389='자료입력 및 결과표시'!$B$14,COUNTIF('업무중복도(데이터 입력)'!$W389:$DR389,'자료입력 및 결과표시'!$C$14)&gt;=1),9,0)</f>
        <v>0</v>
      </c>
      <c r="EU389" s="17">
        <f>IF(AND(S389='자료입력 및 결과표시'!$B$15,COUNTIF('업무중복도(데이터 입력)'!$W389:$DR389,'자료입력 및 결과표시'!$C$15)&gt;=1),10,0)</f>
        <v>0</v>
      </c>
      <c r="EV389" s="17">
        <f>IF(AND(S389='자료입력 및 결과표시'!$B$16,COUNTIF('업무중복도(데이터 입력)'!$W389:$DR389,'자료입력 및 결과표시'!$C$16)&gt;=1),11,0)</f>
        <v>0</v>
      </c>
      <c r="EW389" s="17">
        <f>IF(AND(S389='자료입력 및 결과표시'!$B$17,COUNTIF('업무중복도(데이터 입력)'!$W389:$DR389,'자료입력 및 결과표시'!$C$17)&gt;=1),12,0)</f>
        <v>0</v>
      </c>
      <c r="EX389" s="17">
        <f>IF(AND(S389='자료입력 및 결과표시'!$B$18,COUNTIF('업무중복도(데이터 입력)'!$W389:$DR389,'자료입력 및 결과표시'!$C$18)&gt;=1),13,0)</f>
        <v>0</v>
      </c>
      <c r="EY389" s="17">
        <f>IF(AND(S389='자료입력 및 결과표시'!$B$19,COUNTIF('업무중복도(데이터 입력)'!$W389:$DR389,'자료입력 및 결과표시'!$C$19)&gt;=1),14,0)</f>
        <v>0</v>
      </c>
      <c r="EZ389" s="17">
        <f>IF(AND(S389='자료입력 및 결과표시'!$B$20,COUNTIF('업무중복도(데이터 입력)'!$W389:$DR389,'자료입력 및 결과표시'!$C$20)&gt;=1),15,0)</f>
        <v>0</v>
      </c>
      <c r="FA389" s="17">
        <f>IF(AND(S389='자료입력 및 결과표시'!$B$21,COUNTIF('업무중복도(데이터 입력)'!$W389:$DR389,'자료입력 및 결과표시'!$C$21)&gt;=1),16,0)</f>
        <v>0</v>
      </c>
      <c r="FK389" s="17">
        <f t="shared" si="761"/>
        <v>0</v>
      </c>
      <c r="FO389"/>
    </row>
    <row r="390" spans="1:171">
      <c r="A390" s="17" t="str">
        <f t="shared" si="744"/>
        <v>\\\0</v>
      </c>
      <c r="B390" s="17" t="str">
        <f t="shared" si="745"/>
        <v>\\\0</v>
      </c>
      <c r="C390" s="17" t="str">
        <f t="shared" si="746"/>
        <v>\\\0</v>
      </c>
      <c r="D390" s="17" t="str">
        <f t="shared" si="747"/>
        <v>\\\0</v>
      </c>
      <c r="E390" s="17" t="str">
        <f t="shared" si="748"/>
        <v>\\\0</v>
      </c>
      <c r="F390" s="17" t="str">
        <f t="shared" si="749"/>
        <v>\\\0</v>
      </c>
      <c r="G390" s="17" t="str">
        <f t="shared" si="750"/>
        <v>\\\0</v>
      </c>
      <c r="H390" s="17" t="str">
        <f t="shared" si="751"/>
        <v>\\\0</v>
      </c>
      <c r="I390" s="17" t="str">
        <f t="shared" si="752"/>
        <v>\\\0</v>
      </c>
      <c r="J390" s="17" t="str">
        <f t="shared" si="753"/>
        <v>\\\0</v>
      </c>
      <c r="K390" s="17" t="str">
        <f t="shared" si="754"/>
        <v>\\\0</v>
      </c>
      <c r="L390" s="17" t="str">
        <f t="shared" si="755"/>
        <v>\\\0</v>
      </c>
      <c r="M390" s="17" t="str">
        <f t="shared" si="756"/>
        <v>\\\0</v>
      </c>
      <c r="N390" s="17" t="str">
        <f t="shared" si="757"/>
        <v>\\\0</v>
      </c>
      <c r="O390" s="17" t="str">
        <f t="shared" si="758"/>
        <v>\\\0</v>
      </c>
      <c r="P390" s="17" t="str">
        <f t="shared" si="759"/>
        <v>\\\0</v>
      </c>
      <c r="R390" s="17" t="str">
        <f t="shared" si="760"/>
        <v>\\</v>
      </c>
      <c r="S390" s="38"/>
      <c r="T390" s="39"/>
      <c r="U390" s="31"/>
      <c r="V390" s="32"/>
      <c r="W390" s="36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35"/>
      <c r="DS390" s="287"/>
      <c r="DT390" s="36"/>
      <c r="DU390" s="37"/>
      <c r="DV390" s="28">
        <f>IF(AND($S390='자료입력 및 결과표시'!$B$6,COUNTIF($W390:$DR390,'자료입력 및 결과표시'!$C$6)&gt;=1),IF(OR('자료입력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DW390" s="28">
        <f>IF(AND($S390='자료입력 및 결과표시'!$B$7,COUNTIF($W390:$DR390,'자료입력 및 결과표시'!$C$7)&gt;=1),IF(OR('자료입력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DX390" s="28">
        <f>IF(AND($S390='자료입력 및 결과표시'!$B$8,COUNTIF($W390:$DR390,'자료입력 및 결과표시'!$C$8)&gt;=1),IF(OR('자료입력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DY390" s="28">
        <f>IF(AND($S390='자료입력 및 결과표시'!$B$9,COUNTIF($W390:$DR390,'자료입력 및 결과표시'!$C$9)&gt;=1),IF(OR('자료입력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DZ390" s="28">
        <f>IF(AND($S390='자료입력 및 결과표시'!$B$10,COUNTIF($W390:$DR390,'자료입력 및 결과표시'!$C$10)&gt;=1),IF(OR('자료입력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A390" s="28">
        <f>IF(AND($S390='자료입력 및 결과표시'!$B$11,COUNTIF($W390:$DR390,'자료입력 및 결과표시'!$C$11)&gt;=1),IF(OR('자료입력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B390" s="28">
        <f>IF(AND($S390='자료입력 및 결과표시'!$B$12,COUNTIF($W390:$DR390,'자료입력 및 결과표시'!$C$12)&gt;=1),IF(OR('자료입력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C390" s="28">
        <f>IF(AND($S390='자료입력 및 결과표시'!$B$13,COUNTIF($W390:$DR390,'자료입력 및 결과표시'!$C$13)&gt;=1),IF(OR('자료입력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D390" s="28">
        <f>IF(AND($S390='자료입력 및 결과표시'!$B$14,COUNTIF($W390:$DR390,'자료입력 및 결과표시'!$C$14)&gt;=1),IF(OR('자료입력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E390" s="28">
        <f>IF(AND($S390='자료입력 및 결과표시'!$B$15,COUNTIF($W390:$DR390,'자료입력 및 결과표시'!$C$15)&gt;=1),IF(OR('자료입력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F390" s="28">
        <f>IF(AND($S390='자료입력 및 결과표시'!$B$16,COUNTIF($W390:$DR390,'자료입력 및 결과표시'!$C$16)&gt;=1),IF(OR('자료입력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G390" s="28">
        <f>IF(AND($S390='자료입력 및 결과표시'!$B$17,COUNTIF($W390:$DR390,'자료입력 및 결과표시'!$C$17)&gt;=1),IF(OR('자료입력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H390" s="28">
        <f>IF(AND($S390='자료입력 및 결과표시'!$B$18,COUNTIF($W390:$DR390,'자료입력 및 결과표시'!$C$18)&gt;=1),IF(OR('자료입력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I390" s="28">
        <f>IF(AND($S390='자료입력 및 결과표시'!$B$19,COUNTIF($W390:$DR390,'자료입력 및 결과표시'!$C$19)&gt;=1),IF(OR('자료입력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J390" s="28">
        <f>IF(AND($S390='자료입력 및 결과표시'!$B$20,COUNTIF($W390:$DR390,'자료입력 및 결과표시'!$C$20)&gt;=1),IF(OR('자료입력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K390" s="28">
        <f>IF(AND($S390='자료입력 및 결과표시'!$B$21,COUNTIF($W390:$DR390,'자료입력 및 결과표시'!$C$21)&gt;=1),IF(OR('자료입력 및 결과표시'!$B$4+90&gt;=$V390,'자료입력 및 결과표시'!$B$4&lt;$U390),0,IF($V390-'자료입력 및 결과표시'!$B$4-90&gt;='자료입력 및 결과표시'!$E$4,'자료입력 및 결과표시'!$E$4,$V390-'자료입력 및 결과표시'!$B$4-90)),0)</f>
        <v>0</v>
      </c>
      <c r="EL390" s="17">
        <f>IF(AND(S390='자료입력 및 결과표시'!$B$6,COUNTIF('업무중복도(데이터 입력)'!$W390:$DR390,'자료입력 및 결과표시'!$C$6)&gt;=1),1,0)</f>
        <v>0</v>
      </c>
      <c r="EM390" s="17">
        <f>IF(AND(S390='자료입력 및 결과표시'!$B$7,COUNTIF('업무중복도(데이터 입력)'!$W390:$DR390,'자료입력 및 결과표시'!$C$7)&gt;=1),2,0)</f>
        <v>0</v>
      </c>
      <c r="EN390" s="17">
        <f>IF(AND(S390='자료입력 및 결과표시'!$B$8,COUNTIF('업무중복도(데이터 입력)'!$W390:$DR390,'자료입력 및 결과표시'!$C$8)&gt;=1),3,0)</f>
        <v>0</v>
      </c>
      <c r="EO390" s="17">
        <f>IF(AND(S390='자료입력 및 결과표시'!$B$9,COUNTIF('업무중복도(데이터 입력)'!$W390:$DR390,'자료입력 및 결과표시'!$C$9)&gt;=1),4,0)</f>
        <v>0</v>
      </c>
      <c r="EP390" s="17">
        <f>IF(AND(S390='자료입력 및 결과표시'!$B$10,COUNTIF('업무중복도(데이터 입력)'!$W390:$DR390,'자료입력 및 결과표시'!$C$10)&gt;=1),5,0)</f>
        <v>0</v>
      </c>
      <c r="EQ390" s="17">
        <f>IF(AND(S390='자료입력 및 결과표시'!$B$11,COUNTIF('업무중복도(데이터 입력)'!$W390:$DR390,'자료입력 및 결과표시'!$C$11)&gt;=1),6,0)</f>
        <v>0</v>
      </c>
      <c r="ER390" s="17">
        <f>IF(AND(S390='자료입력 및 결과표시'!$B$12,COUNTIF('업무중복도(데이터 입력)'!$W390:$DR390,'자료입력 및 결과표시'!$C$12)&gt;=1),7,0)</f>
        <v>0</v>
      </c>
      <c r="ES390" s="17">
        <f>IF(AND(S390='자료입력 및 결과표시'!$B$13,COUNTIF('업무중복도(데이터 입력)'!$W390:$DR390,'자료입력 및 결과표시'!$C$13)&gt;=1),8,0)</f>
        <v>0</v>
      </c>
      <c r="ET390" s="17">
        <f>IF(AND(S390='자료입력 및 결과표시'!$B$14,COUNTIF('업무중복도(데이터 입력)'!$W390:$DR390,'자료입력 및 결과표시'!$C$14)&gt;=1),9,0)</f>
        <v>0</v>
      </c>
      <c r="EU390" s="17">
        <f>IF(AND(S390='자료입력 및 결과표시'!$B$15,COUNTIF('업무중복도(데이터 입력)'!$W390:$DR390,'자료입력 및 결과표시'!$C$15)&gt;=1),10,0)</f>
        <v>0</v>
      </c>
      <c r="EV390" s="17">
        <f>IF(AND(S390='자료입력 및 결과표시'!$B$16,COUNTIF('업무중복도(데이터 입력)'!$W390:$DR390,'자료입력 및 결과표시'!$C$16)&gt;=1),11,0)</f>
        <v>0</v>
      </c>
      <c r="EW390" s="17">
        <f>IF(AND(S390='자료입력 및 결과표시'!$B$17,COUNTIF('업무중복도(데이터 입력)'!$W390:$DR390,'자료입력 및 결과표시'!$C$17)&gt;=1),12,0)</f>
        <v>0</v>
      </c>
      <c r="EX390" s="17">
        <f>IF(AND(S390='자료입력 및 결과표시'!$B$18,COUNTIF('업무중복도(데이터 입력)'!$W390:$DR390,'자료입력 및 결과표시'!$C$18)&gt;=1),13,0)</f>
        <v>0</v>
      </c>
      <c r="EY390" s="17">
        <f>IF(AND(S390='자료입력 및 결과표시'!$B$19,COUNTIF('업무중복도(데이터 입력)'!$W390:$DR390,'자료입력 및 결과표시'!$C$19)&gt;=1),14,0)</f>
        <v>0</v>
      </c>
      <c r="EZ390" s="17">
        <f>IF(AND(S390='자료입력 및 결과표시'!$B$20,COUNTIF('업무중복도(데이터 입력)'!$W390:$DR390,'자료입력 및 결과표시'!$C$20)&gt;=1),15,0)</f>
        <v>0</v>
      </c>
      <c r="FA390" s="17">
        <f>IF(AND(S390='자료입력 및 결과표시'!$B$21,COUNTIF('업무중복도(데이터 입력)'!$W390:$DR390,'자료입력 및 결과표시'!$C$21)&gt;=1),16,0)</f>
        <v>0</v>
      </c>
      <c r="FK390" s="17">
        <f t="shared" si="761"/>
        <v>0</v>
      </c>
      <c r="FO390"/>
    </row>
    <row r="391" spans="1:171">
      <c r="A391" s="17" t="str">
        <f t="shared" si="744"/>
        <v>\\\0</v>
      </c>
      <c r="B391" s="17" t="str">
        <f t="shared" si="745"/>
        <v>\\\0</v>
      </c>
      <c r="C391" s="17" t="str">
        <f t="shared" si="746"/>
        <v>\\\0</v>
      </c>
      <c r="D391" s="17" t="str">
        <f t="shared" si="747"/>
        <v>\\\0</v>
      </c>
      <c r="E391" s="17" t="str">
        <f t="shared" si="748"/>
        <v>\\\0</v>
      </c>
      <c r="F391" s="17" t="str">
        <f t="shared" si="749"/>
        <v>\\\0</v>
      </c>
      <c r="G391" s="17" t="str">
        <f t="shared" si="750"/>
        <v>\\\0</v>
      </c>
      <c r="H391" s="17" t="str">
        <f t="shared" si="751"/>
        <v>\\\0</v>
      </c>
      <c r="I391" s="17" t="str">
        <f t="shared" si="752"/>
        <v>\\\0</v>
      </c>
      <c r="J391" s="17" t="str">
        <f t="shared" si="753"/>
        <v>\\\0</v>
      </c>
      <c r="K391" s="17" t="str">
        <f t="shared" si="754"/>
        <v>\\\0</v>
      </c>
      <c r="L391" s="17" t="str">
        <f t="shared" si="755"/>
        <v>\\\0</v>
      </c>
      <c r="M391" s="17" t="str">
        <f t="shared" si="756"/>
        <v>\\\0</v>
      </c>
      <c r="N391" s="17" t="str">
        <f t="shared" si="757"/>
        <v>\\\0</v>
      </c>
      <c r="O391" s="17" t="str">
        <f t="shared" si="758"/>
        <v>\\\0</v>
      </c>
      <c r="P391" s="17" t="str">
        <f t="shared" si="759"/>
        <v>\\\0</v>
      </c>
      <c r="R391" s="17" t="str">
        <f t="shared" si="760"/>
        <v>\\</v>
      </c>
      <c r="S391" s="38"/>
      <c r="T391" s="39"/>
      <c r="U391" s="31"/>
      <c r="V391" s="32"/>
      <c r="W391" s="36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35"/>
      <c r="DS391" s="287"/>
      <c r="DT391" s="36"/>
      <c r="DU391" s="37"/>
      <c r="DV391" s="28">
        <f>IF(AND($S391='자료입력 및 결과표시'!$B$6,COUNTIF($W391:$DR391,'자료입력 및 결과표시'!$C$6)&gt;=1),IF(OR('자료입력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DW391" s="28">
        <f>IF(AND($S391='자료입력 및 결과표시'!$B$7,COUNTIF($W391:$DR391,'자료입력 및 결과표시'!$C$7)&gt;=1),IF(OR('자료입력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DX391" s="28">
        <f>IF(AND($S391='자료입력 및 결과표시'!$B$8,COUNTIF($W391:$DR391,'자료입력 및 결과표시'!$C$8)&gt;=1),IF(OR('자료입력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DY391" s="28">
        <f>IF(AND($S391='자료입력 및 결과표시'!$B$9,COUNTIF($W391:$DR391,'자료입력 및 결과표시'!$C$9)&gt;=1),IF(OR('자료입력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DZ391" s="28">
        <f>IF(AND($S391='자료입력 및 결과표시'!$B$10,COUNTIF($W391:$DR391,'자료입력 및 결과표시'!$C$10)&gt;=1),IF(OR('자료입력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A391" s="28">
        <f>IF(AND($S391='자료입력 및 결과표시'!$B$11,COUNTIF($W391:$DR391,'자료입력 및 결과표시'!$C$11)&gt;=1),IF(OR('자료입력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B391" s="28">
        <f>IF(AND($S391='자료입력 및 결과표시'!$B$12,COUNTIF($W391:$DR391,'자료입력 및 결과표시'!$C$12)&gt;=1),IF(OR('자료입력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C391" s="28">
        <f>IF(AND($S391='자료입력 및 결과표시'!$B$13,COUNTIF($W391:$DR391,'자료입력 및 결과표시'!$C$13)&gt;=1),IF(OR('자료입력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D391" s="28">
        <f>IF(AND($S391='자료입력 및 결과표시'!$B$14,COUNTIF($W391:$DR391,'자료입력 및 결과표시'!$C$14)&gt;=1),IF(OR('자료입력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E391" s="28">
        <f>IF(AND($S391='자료입력 및 결과표시'!$B$15,COUNTIF($W391:$DR391,'자료입력 및 결과표시'!$C$15)&gt;=1),IF(OR('자료입력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F391" s="28">
        <f>IF(AND($S391='자료입력 및 결과표시'!$B$16,COUNTIF($W391:$DR391,'자료입력 및 결과표시'!$C$16)&gt;=1),IF(OR('자료입력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G391" s="28">
        <f>IF(AND($S391='자료입력 및 결과표시'!$B$17,COUNTIF($W391:$DR391,'자료입력 및 결과표시'!$C$17)&gt;=1),IF(OR('자료입력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H391" s="28">
        <f>IF(AND($S391='자료입력 및 결과표시'!$B$18,COUNTIF($W391:$DR391,'자료입력 및 결과표시'!$C$18)&gt;=1),IF(OR('자료입력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I391" s="28">
        <f>IF(AND($S391='자료입력 및 결과표시'!$B$19,COUNTIF($W391:$DR391,'자료입력 및 결과표시'!$C$19)&gt;=1),IF(OR('자료입력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J391" s="28">
        <f>IF(AND($S391='자료입력 및 결과표시'!$B$20,COUNTIF($W391:$DR391,'자료입력 및 결과표시'!$C$20)&gt;=1),IF(OR('자료입력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K391" s="28">
        <f>IF(AND($S391='자료입력 및 결과표시'!$B$21,COUNTIF($W391:$DR391,'자료입력 및 결과표시'!$C$21)&gt;=1),IF(OR('자료입력 및 결과표시'!$B$4+90&gt;=$V391,'자료입력 및 결과표시'!$B$4&lt;$U391),0,IF($V391-'자료입력 및 결과표시'!$B$4-90&gt;='자료입력 및 결과표시'!$E$4,'자료입력 및 결과표시'!$E$4,$V391-'자료입력 및 결과표시'!$B$4-90)),0)</f>
        <v>0</v>
      </c>
      <c r="EL391" s="17">
        <f>IF(AND(S391='자료입력 및 결과표시'!$B$6,COUNTIF('업무중복도(데이터 입력)'!$W391:$DR391,'자료입력 및 결과표시'!$C$6)&gt;=1),1,0)</f>
        <v>0</v>
      </c>
      <c r="EM391" s="17">
        <f>IF(AND(S391='자료입력 및 결과표시'!$B$7,COUNTIF('업무중복도(데이터 입력)'!$W391:$DR391,'자료입력 및 결과표시'!$C$7)&gt;=1),2,0)</f>
        <v>0</v>
      </c>
      <c r="EN391" s="17">
        <f>IF(AND(S391='자료입력 및 결과표시'!$B$8,COUNTIF('업무중복도(데이터 입력)'!$W391:$DR391,'자료입력 및 결과표시'!$C$8)&gt;=1),3,0)</f>
        <v>0</v>
      </c>
      <c r="EO391" s="17">
        <f>IF(AND(S391='자료입력 및 결과표시'!$B$9,COUNTIF('업무중복도(데이터 입력)'!$W391:$DR391,'자료입력 및 결과표시'!$C$9)&gt;=1),4,0)</f>
        <v>0</v>
      </c>
      <c r="EP391" s="17">
        <f>IF(AND(S391='자료입력 및 결과표시'!$B$10,COUNTIF('업무중복도(데이터 입력)'!$W391:$DR391,'자료입력 및 결과표시'!$C$10)&gt;=1),5,0)</f>
        <v>0</v>
      </c>
      <c r="EQ391" s="17">
        <f>IF(AND(S391='자료입력 및 결과표시'!$B$11,COUNTIF('업무중복도(데이터 입력)'!$W391:$DR391,'자료입력 및 결과표시'!$C$11)&gt;=1),6,0)</f>
        <v>0</v>
      </c>
      <c r="ER391" s="17">
        <f>IF(AND(S391='자료입력 및 결과표시'!$B$12,COUNTIF('업무중복도(데이터 입력)'!$W391:$DR391,'자료입력 및 결과표시'!$C$12)&gt;=1),7,0)</f>
        <v>0</v>
      </c>
      <c r="ES391" s="17">
        <f>IF(AND(S391='자료입력 및 결과표시'!$B$13,COUNTIF('업무중복도(데이터 입력)'!$W391:$DR391,'자료입력 및 결과표시'!$C$13)&gt;=1),8,0)</f>
        <v>0</v>
      </c>
      <c r="ET391" s="17">
        <f>IF(AND(S391='자료입력 및 결과표시'!$B$14,COUNTIF('업무중복도(데이터 입력)'!$W391:$DR391,'자료입력 및 결과표시'!$C$14)&gt;=1),9,0)</f>
        <v>0</v>
      </c>
      <c r="EU391" s="17">
        <f>IF(AND(S391='자료입력 및 결과표시'!$B$15,COUNTIF('업무중복도(데이터 입력)'!$W391:$DR391,'자료입력 및 결과표시'!$C$15)&gt;=1),10,0)</f>
        <v>0</v>
      </c>
      <c r="EV391" s="17">
        <f>IF(AND(S391='자료입력 및 결과표시'!$B$16,COUNTIF('업무중복도(데이터 입력)'!$W391:$DR391,'자료입력 및 결과표시'!$C$16)&gt;=1),11,0)</f>
        <v>0</v>
      </c>
      <c r="EW391" s="17">
        <f>IF(AND(S391='자료입력 및 결과표시'!$B$17,COUNTIF('업무중복도(데이터 입력)'!$W391:$DR391,'자료입력 및 결과표시'!$C$17)&gt;=1),12,0)</f>
        <v>0</v>
      </c>
      <c r="EX391" s="17">
        <f>IF(AND(S391='자료입력 및 결과표시'!$B$18,COUNTIF('업무중복도(데이터 입력)'!$W391:$DR391,'자료입력 및 결과표시'!$C$18)&gt;=1),13,0)</f>
        <v>0</v>
      </c>
      <c r="EY391" s="17">
        <f>IF(AND(S391='자료입력 및 결과표시'!$B$19,COUNTIF('업무중복도(데이터 입력)'!$W391:$DR391,'자료입력 및 결과표시'!$C$19)&gt;=1),14,0)</f>
        <v>0</v>
      </c>
      <c r="EZ391" s="17">
        <f>IF(AND(S391='자료입력 및 결과표시'!$B$20,COUNTIF('업무중복도(데이터 입력)'!$W391:$DR391,'자료입력 및 결과표시'!$C$20)&gt;=1),15,0)</f>
        <v>0</v>
      </c>
      <c r="FA391" s="17">
        <f>IF(AND(S391='자료입력 및 결과표시'!$B$21,COUNTIF('업무중복도(데이터 입력)'!$W391:$DR391,'자료입력 및 결과표시'!$C$21)&gt;=1),16,0)</f>
        <v>0</v>
      </c>
      <c r="FK391" s="17">
        <f t="shared" si="761"/>
        <v>0</v>
      </c>
      <c r="FO391"/>
    </row>
    <row r="392" spans="1:171">
      <c r="A392" s="17" t="str">
        <f t="shared" si="744"/>
        <v>\\\0</v>
      </c>
      <c r="B392" s="17" t="str">
        <f t="shared" si="745"/>
        <v>\\\0</v>
      </c>
      <c r="C392" s="17" t="str">
        <f t="shared" si="746"/>
        <v>\\\0</v>
      </c>
      <c r="D392" s="17" t="str">
        <f t="shared" si="747"/>
        <v>\\\0</v>
      </c>
      <c r="E392" s="17" t="str">
        <f t="shared" si="748"/>
        <v>\\\0</v>
      </c>
      <c r="F392" s="17" t="str">
        <f t="shared" si="749"/>
        <v>\\\0</v>
      </c>
      <c r="G392" s="17" t="str">
        <f t="shared" si="750"/>
        <v>\\\0</v>
      </c>
      <c r="H392" s="17" t="str">
        <f t="shared" si="751"/>
        <v>\\\0</v>
      </c>
      <c r="I392" s="17" t="str">
        <f t="shared" si="752"/>
        <v>\\\0</v>
      </c>
      <c r="J392" s="17" t="str">
        <f t="shared" si="753"/>
        <v>\\\0</v>
      </c>
      <c r="K392" s="17" t="str">
        <f t="shared" si="754"/>
        <v>\\\0</v>
      </c>
      <c r="L392" s="17" t="str">
        <f t="shared" si="755"/>
        <v>\\\0</v>
      </c>
      <c r="M392" s="17" t="str">
        <f t="shared" si="756"/>
        <v>\\\0</v>
      </c>
      <c r="N392" s="17" t="str">
        <f t="shared" si="757"/>
        <v>\\\0</v>
      </c>
      <c r="O392" s="17" t="str">
        <f t="shared" si="758"/>
        <v>\\\0</v>
      </c>
      <c r="P392" s="17" t="str">
        <f t="shared" si="759"/>
        <v>\\\0</v>
      </c>
      <c r="R392" s="17" t="str">
        <f t="shared" si="760"/>
        <v>\\</v>
      </c>
      <c r="S392" s="38"/>
      <c r="T392" s="39"/>
      <c r="U392" s="31"/>
      <c r="V392" s="32"/>
      <c r="W392" s="36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35"/>
      <c r="DS392" s="287"/>
      <c r="DT392" s="36"/>
      <c r="DU392" s="37"/>
      <c r="DV392" s="28">
        <f>IF(AND($S392='자료입력 및 결과표시'!$B$6,COUNTIF($W392:$DR392,'자료입력 및 결과표시'!$C$6)&gt;=1),IF(OR('자료입력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DW392" s="28">
        <f>IF(AND($S392='자료입력 및 결과표시'!$B$7,COUNTIF($W392:$DR392,'자료입력 및 결과표시'!$C$7)&gt;=1),IF(OR('자료입력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DX392" s="28">
        <f>IF(AND($S392='자료입력 및 결과표시'!$B$8,COUNTIF($W392:$DR392,'자료입력 및 결과표시'!$C$8)&gt;=1),IF(OR('자료입력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DY392" s="28">
        <f>IF(AND($S392='자료입력 및 결과표시'!$B$9,COUNTIF($W392:$DR392,'자료입력 및 결과표시'!$C$9)&gt;=1),IF(OR('자료입력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DZ392" s="28">
        <f>IF(AND($S392='자료입력 및 결과표시'!$B$10,COUNTIF($W392:$DR392,'자료입력 및 결과표시'!$C$10)&gt;=1),IF(OR('자료입력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A392" s="28">
        <f>IF(AND($S392='자료입력 및 결과표시'!$B$11,COUNTIF($W392:$DR392,'자료입력 및 결과표시'!$C$11)&gt;=1),IF(OR('자료입력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B392" s="28">
        <f>IF(AND($S392='자료입력 및 결과표시'!$B$12,COUNTIF($W392:$DR392,'자료입력 및 결과표시'!$C$12)&gt;=1),IF(OR('자료입력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C392" s="28">
        <f>IF(AND($S392='자료입력 및 결과표시'!$B$13,COUNTIF($W392:$DR392,'자료입력 및 결과표시'!$C$13)&gt;=1),IF(OR('자료입력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D392" s="28">
        <f>IF(AND($S392='자료입력 및 결과표시'!$B$14,COUNTIF($W392:$DR392,'자료입력 및 결과표시'!$C$14)&gt;=1),IF(OR('자료입력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E392" s="28">
        <f>IF(AND($S392='자료입력 및 결과표시'!$B$15,COUNTIF($W392:$DR392,'자료입력 및 결과표시'!$C$15)&gt;=1),IF(OR('자료입력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F392" s="28">
        <f>IF(AND($S392='자료입력 및 결과표시'!$B$16,COUNTIF($W392:$DR392,'자료입력 및 결과표시'!$C$16)&gt;=1),IF(OR('자료입력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G392" s="28">
        <f>IF(AND($S392='자료입력 및 결과표시'!$B$17,COUNTIF($W392:$DR392,'자료입력 및 결과표시'!$C$17)&gt;=1),IF(OR('자료입력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H392" s="28">
        <f>IF(AND($S392='자료입력 및 결과표시'!$B$18,COUNTIF($W392:$DR392,'자료입력 및 결과표시'!$C$18)&gt;=1),IF(OR('자료입력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I392" s="28">
        <f>IF(AND($S392='자료입력 및 결과표시'!$B$19,COUNTIF($W392:$DR392,'자료입력 및 결과표시'!$C$19)&gt;=1),IF(OR('자료입력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J392" s="28">
        <f>IF(AND($S392='자료입력 및 결과표시'!$B$20,COUNTIF($W392:$DR392,'자료입력 및 결과표시'!$C$20)&gt;=1),IF(OR('자료입력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K392" s="28">
        <f>IF(AND($S392='자료입력 및 결과표시'!$B$21,COUNTIF($W392:$DR392,'자료입력 및 결과표시'!$C$21)&gt;=1),IF(OR('자료입력 및 결과표시'!$B$4+90&gt;=$V392,'자료입력 및 결과표시'!$B$4&lt;$U392),0,IF($V392-'자료입력 및 결과표시'!$B$4-90&gt;='자료입력 및 결과표시'!$E$4,'자료입력 및 결과표시'!$E$4,$V392-'자료입력 및 결과표시'!$B$4-90)),0)</f>
        <v>0</v>
      </c>
      <c r="EL392" s="17">
        <f>IF(AND(S392='자료입력 및 결과표시'!$B$6,COUNTIF('업무중복도(데이터 입력)'!$W392:$DR392,'자료입력 및 결과표시'!$C$6)&gt;=1),1,0)</f>
        <v>0</v>
      </c>
      <c r="EM392" s="17">
        <f>IF(AND(S392='자료입력 및 결과표시'!$B$7,COUNTIF('업무중복도(데이터 입력)'!$W392:$DR392,'자료입력 및 결과표시'!$C$7)&gt;=1),2,0)</f>
        <v>0</v>
      </c>
      <c r="EN392" s="17">
        <f>IF(AND(S392='자료입력 및 결과표시'!$B$8,COUNTIF('업무중복도(데이터 입력)'!$W392:$DR392,'자료입력 및 결과표시'!$C$8)&gt;=1),3,0)</f>
        <v>0</v>
      </c>
      <c r="EO392" s="17">
        <f>IF(AND(S392='자료입력 및 결과표시'!$B$9,COUNTIF('업무중복도(데이터 입력)'!$W392:$DR392,'자료입력 및 결과표시'!$C$9)&gt;=1),4,0)</f>
        <v>0</v>
      </c>
      <c r="EP392" s="17">
        <f>IF(AND(S392='자료입력 및 결과표시'!$B$10,COUNTIF('업무중복도(데이터 입력)'!$W392:$DR392,'자료입력 및 결과표시'!$C$10)&gt;=1),5,0)</f>
        <v>0</v>
      </c>
      <c r="EQ392" s="17">
        <f>IF(AND(S392='자료입력 및 결과표시'!$B$11,COUNTIF('업무중복도(데이터 입력)'!$W392:$DR392,'자료입력 및 결과표시'!$C$11)&gt;=1),6,0)</f>
        <v>0</v>
      </c>
      <c r="ER392" s="17">
        <f>IF(AND(S392='자료입력 및 결과표시'!$B$12,COUNTIF('업무중복도(데이터 입력)'!$W392:$DR392,'자료입력 및 결과표시'!$C$12)&gt;=1),7,0)</f>
        <v>0</v>
      </c>
      <c r="ES392" s="17">
        <f>IF(AND(S392='자료입력 및 결과표시'!$B$13,COUNTIF('업무중복도(데이터 입력)'!$W392:$DR392,'자료입력 및 결과표시'!$C$13)&gt;=1),8,0)</f>
        <v>0</v>
      </c>
      <c r="ET392" s="17">
        <f>IF(AND(S392='자료입력 및 결과표시'!$B$14,COUNTIF('업무중복도(데이터 입력)'!$W392:$DR392,'자료입력 및 결과표시'!$C$14)&gt;=1),9,0)</f>
        <v>0</v>
      </c>
      <c r="EU392" s="17">
        <f>IF(AND(S392='자료입력 및 결과표시'!$B$15,COUNTIF('업무중복도(데이터 입력)'!$W392:$DR392,'자료입력 및 결과표시'!$C$15)&gt;=1),10,0)</f>
        <v>0</v>
      </c>
      <c r="EV392" s="17">
        <f>IF(AND(S392='자료입력 및 결과표시'!$B$16,COUNTIF('업무중복도(데이터 입력)'!$W392:$DR392,'자료입력 및 결과표시'!$C$16)&gt;=1),11,0)</f>
        <v>0</v>
      </c>
      <c r="EW392" s="17">
        <f>IF(AND(S392='자료입력 및 결과표시'!$B$17,COUNTIF('업무중복도(데이터 입력)'!$W392:$DR392,'자료입력 및 결과표시'!$C$17)&gt;=1),12,0)</f>
        <v>0</v>
      </c>
      <c r="EX392" s="17">
        <f>IF(AND(S392='자료입력 및 결과표시'!$B$18,COUNTIF('업무중복도(데이터 입력)'!$W392:$DR392,'자료입력 및 결과표시'!$C$18)&gt;=1),13,0)</f>
        <v>0</v>
      </c>
      <c r="EY392" s="17">
        <f>IF(AND(S392='자료입력 및 결과표시'!$B$19,COUNTIF('업무중복도(데이터 입력)'!$W392:$DR392,'자료입력 및 결과표시'!$C$19)&gt;=1),14,0)</f>
        <v>0</v>
      </c>
      <c r="EZ392" s="17">
        <f>IF(AND(S392='자료입력 및 결과표시'!$B$20,COUNTIF('업무중복도(데이터 입력)'!$W392:$DR392,'자료입력 및 결과표시'!$C$20)&gt;=1),15,0)</f>
        <v>0</v>
      </c>
      <c r="FA392" s="17">
        <f>IF(AND(S392='자료입력 및 결과표시'!$B$21,COUNTIF('업무중복도(데이터 입력)'!$W392:$DR392,'자료입력 및 결과표시'!$C$21)&gt;=1),16,0)</f>
        <v>0</v>
      </c>
      <c r="FK392" s="17">
        <f t="shared" si="761"/>
        <v>0</v>
      </c>
      <c r="FO392"/>
    </row>
    <row r="393" spans="1:171">
      <c r="A393" s="17" t="str">
        <f t="shared" si="744"/>
        <v>\\\0</v>
      </c>
      <c r="B393" s="17" t="str">
        <f t="shared" si="745"/>
        <v>\\\0</v>
      </c>
      <c r="C393" s="17" t="str">
        <f t="shared" si="746"/>
        <v>\\\0</v>
      </c>
      <c r="D393" s="17" t="str">
        <f t="shared" si="747"/>
        <v>\\\0</v>
      </c>
      <c r="E393" s="17" t="str">
        <f t="shared" si="748"/>
        <v>\\\0</v>
      </c>
      <c r="F393" s="17" t="str">
        <f t="shared" si="749"/>
        <v>\\\0</v>
      </c>
      <c r="G393" s="17" t="str">
        <f t="shared" si="750"/>
        <v>\\\0</v>
      </c>
      <c r="H393" s="17" t="str">
        <f t="shared" si="751"/>
        <v>\\\0</v>
      </c>
      <c r="I393" s="17" t="str">
        <f t="shared" si="752"/>
        <v>\\\0</v>
      </c>
      <c r="J393" s="17" t="str">
        <f t="shared" si="753"/>
        <v>\\\0</v>
      </c>
      <c r="K393" s="17" t="str">
        <f t="shared" si="754"/>
        <v>\\\0</v>
      </c>
      <c r="L393" s="17" t="str">
        <f t="shared" si="755"/>
        <v>\\\0</v>
      </c>
      <c r="M393" s="17" t="str">
        <f t="shared" si="756"/>
        <v>\\\0</v>
      </c>
      <c r="N393" s="17" t="str">
        <f t="shared" si="757"/>
        <v>\\\0</v>
      </c>
      <c r="O393" s="17" t="str">
        <f t="shared" si="758"/>
        <v>\\\0</v>
      </c>
      <c r="P393" s="17" t="str">
        <f t="shared" si="759"/>
        <v>\\\0</v>
      </c>
      <c r="R393" s="17" t="str">
        <f t="shared" si="760"/>
        <v>\\</v>
      </c>
      <c r="S393" s="38"/>
      <c r="T393" s="39"/>
      <c r="U393" s="31"/>
      <c r="V393" s="32"/>
      <c r="W393" s="36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35"/>
      <c r="DS393" s="287"/>
      <c r="DT393" s="36"/>
      <c r="DU393" s="37"/>
      <c r="DV393" s="28">
        <f>IF(AND($S393='자료입력 및 결과표시'!$B$6,COUNTIF($W393:$DR393,'자료입력 및 결과표시'!$C$6)&gt;=1),IF(OR('자료입력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DW393" s="28">
        <f>IF(AND($S393='자료입력 및 결과표시'!$B$7,COUNTIF($W393:$DR393,'자료입력 및 결과표시'!$C$7)&gt;=1),IF(OR('자료입력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DX393" s="28">
        <f>IF(AND($S393='자료입력 및 결과표시'!$B$8,COUNTIF($W393:$DR393,'자료입력 및 결과표시'!$C$8)&gt;=1),IF(OR('자료입력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DY393" s="28">
        <f>IF(AND($S393='자료입력 및 결과표시'!$B$9,COUNTIF($W393:$DR393,'자료입력 및 결과표시'!$C$9)&gt;=1),IF(OR('자료입력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DZ393" s="28">
        <f>IF(AND($S393='자료입력 및 결과표시'!$B$10,COUNTIF($W393:$DR393,'자료입력 및 결과표시'!$C$10)&gt;=1),IF(OR('자료입력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A393" s="28">
        <f>IF(AND($S393='자료입력 및 결과표시'!$B$11,COUNTIF($W393:$DR393,'자료입력 및 결과표시'!$C$11)&gt;=1),IF(OR('자료입력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B393" s="28">
        <f>IF(AND($S393='자료입력 및 결과표시'!$B$12,COUNTIF($W393:$DR393,'자료입력 및 결과표시'!$C$12)&gt;=1),IF(OR('자료입력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C393" s="28">
        <f>IF(AND($S393='자료입력 및 결과표시'!$B$13,COUNTIF($W393:$DR393,'자료입력 및 결과표시'!$C$13)&gt;=1),IF(OR('자료입력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D393" s="28">
        <f>IF(AND($S393='자료입력 및 결과표시'!$B$14,COUNTIF($W393:$DR393,'자료입력 및 결과표시'!$C$14)&gt;=1),IF(OR('자료입력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E393" s="28">
        <f>IF(AND($S393='자료입력 및 결과표시'!$B$15,COUNTIF($W393:$DR393,'자료입력 및 결과표시'!$C$15)&gt;=1),IF(OR('자료입력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F393" s="28">
        <f>IF(AND($S393='자료입력 및 결과표시'!$B$16,COUNTIF($W393:$DR393,'자료입력 및 결과표시'!$C$16)&gt;=1),IF(OR('자료입력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G393" s="28">
        <f>IF(AND($S393='자료입력 및 결과표시'!$B$17,COUNTIF($W393:$DR393,'자료입력 및 결과표시'!$C$17)&gt;=1),IF(OR('자료입력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H393" s="28">
        <f>IF(AND($S393='자료입력 및 결과표시'!$B$18,COUNTIF($W393:$DR393,'자료입력 및 결과표시'!$C$18)&gt;=1),IF(OR('자료입력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I393" s="28">
        <f>IF(AND($S393='자료입력 및 결과표시'!$B$19,COUNTIF($W393:$DR393,'자료입력 및 결과표시'!$C$19)&gt;=1),IF(OR('자료입력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J393" s="28">
        <f>IF(AND($S393='자료입력 및 결과표시'!$B$20,COUNTIF($W393:$DR393,'자료입력 및 결과표시'!$C$20)&gt;=1),IF(OR('자료입력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K393" s="28">
        <f>IF(AND($S393='자료입력 및 결과표시'!$B$21,COUNTIF($W393:$DR393,'자료입력 및 결과표시'!$C$21)&gt;=1),IF(OR('자료입력 및 결과표시'!$B$4+90&gt;=$V393,'자료입력 및 결과표시'!$B$4&lt;$U393),0,IF($V393-'자료입력 및 결과표시'!$B$4-90&gt;='자료입력 및 결과표시'!$E$4,'자료입력 및 결과표시'!$E$4,$V393-'자료입력 및 결과표시'!$B$4-90)),0)</f>
        <v>0</v>
      </c>
      <c r="EL393" s="17">
        <f>IF(AND(S393='자료입력 및 결과표시'!$B$6,COUNTIF('업무중복도(데이터 입력)'!$W393:$DR393,'자료입력 및 결과표시'!$C$6)&gt;=1),1,0)</f>
        <v>0</v>
      </c>
      <c r="EM393" s="17">
        <f>IF(AND(S393='자료입력 및 결과표시'!$B$7,COUNTIF('업무중복도(데이터 입력)'!$W393:$DR393,'자료입력 및 결과표시'!$C$7)&gt;=1),2,0)</f>
        <v>0</v>
      </c>
      <c r="EN393" s="17">
        <f>IF(AND(S393='자료입력 및 결과표시'!$B$8,COUNTIF('업무중복도(데이터 입력)'!$W393:$DR393,'자료입력 및 결과표시'!$C$8)&gt;=1),3,0)</f>
        <v>0</v>
      </c>
      <c r="EO393" s="17">
        <f>IF(AND(S393='자료입력 및 결과표시'!$B$9,COUNTIF('업무중복도(데이터 입력)'!$W393:$DR393,'자료입력 및 결과표시'!$C$9)&gt;=1),4,0)</f>
        <v>0</v>
      </c>
      <c r="EP393" s="17">
        <f>IF(AND(S393='자료입력 및 결과표시'!$B$10,COUNTIF('업무중복도(데이터 입력)'!$W393:$DR393,'자료입력 및 결과표시'!$C$10)&gt;=1),5,0)</f>
        <v>0</v>
      </c>
      <c r="EQ393" s="17">
        <f>IF(AND(S393='자료입력 및 결과표시'!$B$11,COUNTIF('업무중복도(데이터 입력)'!$W393:$DR393,'자료입력 및 결과표시'!$C$11)&gt;=1),6,0)</f>
        <v>0</v>
      </c>
      <c r="ER393" s="17">
        <f>IF(AND(S393='자료입력 및 결과표시'!$B$12,COUNTIF('업무중복도(데이터 입력)'!$W393:$DR393,'자료입력 및 결과표시'!$C$12)&gt;=1),7,0)</f>
        <v>0</v>
      </c>
      <c r="ES393" s="17">
        <f>IF(AND(S393='자료입력 및 결과표시'!$B$13,COUNTIF('업무중복도(데이터 입력)'!$W393:$DR393,'자료입력 및 결과표시'!$C$13)&gt;=1),8,0)</f>
        <v>0</v>
      </c>
      <c r="ET393" s="17">
        <f>IF(AND(S393='자료입력 및 결과표시'!$B$14,COUNTIF('업무중복도(데이터 입력)'!$W393:$DR393,'자료입력 및 결과표시'!$C$14)&gt;=1),9,0)</f>
        <v>0</v>
      </c>
      <c r="EU393" s="17">
        <f>IF(AND(S393='자료입력 및 결과표시'!$B$15,COUNTIF('업무중복도(데이터 입력)'!$W393:$DR393,'자료입력 및 결과표시'!$C$15)&gt;=1),10,0)</f>
        <v>0</v>
      </c>
      <c r="EV393" s="17">
        <f>IF(AND(S393='자료입력 및 결과표시'!$B$16,COUNTIF('업무중복도(데이터 입력)'!$W393:$DR393,'자료입력 및 결과표시'!$C$16)&gt;=1),11,0)</f>
        <v>0</v>
      </c>
      <c r="EW393" s="17">
        <f>IF(AND(S393='자료입력 및 결과표시'!$B$17,COUNTIF('업무중복도(데이터 입력)'!$W393:$DR393,'자료입력 및 결과표시'!$C$17)&gt;=1),12,0)</f>
        <v>0</v>
      </c>
      <c r="EX393" s="17">
        <f>IF(AND(S393='자료입력 및 결과표시'!$B$18,COUNTIF('업무중복도(데이터 입력)'!$W393:$DR393,'자료입력 및 결과표시'!$C$18)&gt;=1),13,0)</f>
        <v>0</v>
      </c>
      <c r="EY393" s="17">
        <f>IF(AND(S393='자료입력 및 결과표시'!$B$19,COUNTIF('업무중복도(데이터 입력)'!$W393:$DR393,'자료입력 및 결과표시'!$C$19)&gt;=1),14,0)</f>
        <v>0</v>
      </c>
      <c r="EZ393" s="17">
        <f>IF(AND(S393='자료입력 및 결과표시'!$B$20,COUNTIF('업무중복도(데이터 입력)'!$W393:$DR393,'자료입력 및 결과표시'!$C$20)&gt;=1),15,0)</f>
        <v>0</v>
      </c>
      <c r="FA393" s="17">
        <f>IF(AND(S393='자료입력 및 결과표시'!$B$21,COUNTIF('업무중복도(데이터 입력)'!$W393:$DR393,'자료입력 및 결과표시'!$C$21)&gt;=1),16,0)</f>
        <v>0</v>
      </c>
      <c r="FK393" s="17">
        <f t="shared" si="761"/>
        <v>0</v>
      </c>
      <c r="FO393"/>
    </row>
    <row r="394" spans="1:171">
      <c r="A394" s="17" t="str">
        <f t="shared" si="744"/>
        <v>\\\0</v>
      </c>
      <c r="B394" s="17" t="str">
        <f t="shared" si="745"/>
        <v>\\\0</v>
      </c>
      <c r="C394" s="17" t="str">
        <f t="shared" si="746"/>
        <v>\\\0</v>
      </c>
      <c r="D394" s="17" t="str">
        <f t="shared" si="747"/>
        <v>\\\0</v>
      </c>
      <c r="E394" s="17" t="str">
        <f t="shared" si="748"/>
        <v>\\\0</v>
      </c>
      <c r="F394" s="17" t="str">
        <f t="shared" si="749"/>
        <v>\\\0</v>
      </c>
      <c r="G394" s="17" t="str">
        <f t="shared" si="750"/>
        <v>\\\0</v>
      </c>
      <c r="H394" s="17" t="str">
        <f t="shared" si="751"/>
        <v>\\\0</v>
      </c>
      <c r="I394" s="17" t="str">
        <f t="shared" si="752"/>
        <v>\\\0</v>
      </c>
      <c r="J394" s="17" t="str">
        <f t="shared" si="753"/>
        <v>\\\0</v>
      </c>
      <c r="K394" s="17" t="str">
        <f t="shared" si="754"/>
        <v>\\\0</v>
      </c>
      <c r="L394" s="17" t="str">
        <f t="shared" si="755"/>
        <v>\\\0</v>
      </c>
      <c r="M394" s="17" t="str">
        <f t="shared" si="756"/>
        <v>\\\0</v>
      </c>
      <c r="N394" s="17" t="str">
        <f t="shared" si="757"/>
        <v>\\\0</v>
      </c>
      <c r="O394" s="17" t="str">
        <f t="shared" si="758"/>
        <v>\\\0</v>
      </c>
      <c r="P394" s="17" t="str">
        <f t="shared" si="759"/>
        <v>\\\0</v>
      </c>
      <c r="R394" s="17" t="str">
        <f t="shared" si="760"/>
        <v>\\</v>
      </c>
      <c r="S394" s="38"/>
      <c r="T394" s="39"/>
      <c r="U394" s="31"/>
      <c r="V394" s="32"/>
      <c r="W394" s="36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35"/>
      <c r="DS394" s="287"/>
      <c r="DT394" s="36"/>
      <c r="DU394" s="37"/>
      <c r="DV394" s="28">
        <f>IF(AND($S394='자료입력 및 결과표시'!$B$6,COUNTIF($W394:$DR394,'자료입력 및 결과표시'!$C$6)&gt;=1),IF(OR('자료입력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DW394" s="28">
        <f>IF(AND($S394='자료입력 및 결과표시'!$B$7,COUNTIF($W394:$DR394,'자료입력 및 결과표시'!$C$7)&gt;=1),IF(OR('자료입력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DX394" s="28">
        <f>IF(AND($S394='자료입력 및 결과표시'!$B$8,COUNTIF($W394:$DR394,'자료입력 및 결과표시'!$C$8)&gt;=1),IF(OR('자료입력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DY394" s="28">
        <f>IF(AND($S394='자료입력 및 결과표시'!$B$9,COUNTIF($W394:$DR394,'자료입력 및 결과표시'!$C$9)&gt;=1),IF(OR('자료입력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DZ394" s="28">
        <f>IF(AND($S394='자료입력 및 결과표시'!$B$10,COUNTIF($W394:$DR394,'자료입력 및 결과표시'!$C$10)&gt;=1),IF(OR('자료입력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A394" s="28">
        <f>IF(AND($S394='자료입력 및 결과표시'!$B$11,COUNTIF($W394:$DR394,'자료입력 및 결과표시'!$C$11)&gt;=1),IF(OR('자료입력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B394" s="28">
        <f>IF(AND($S394='자료입력 및 결과표시'!$B$12,COUNTIF($W394:$DR394,'자료입력 및 결과표시'!$C$12)&gt;=1),IF(OR('자료입력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C394" s="28">
        <f>IF(AND($S394='자료입력 및 결과표시'!$B$13,COUNTIF($W394:$DR394,'자료입력 및 결과표시'!$C$13)&gt;=1),IF(OR('자료입력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D394" s="28">
        <f>IF(AND($S394='자료입력 및 결과표시'!$B$14,COUNTIF($W394:$DR394,'자료입력 및 결과표시'!$C$14)&gt;=1),IF(OR('자료입력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E394" s="28">
        <f>IF(AND($S394='자료입력 및 결과표시'!$B$15,COUNTIF($W394:$DR394,'자료입력 및 결과표시'!$C$15)&gt;=1),IF(OR('자료입력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F394" s="28">
        <f>IF(AND($S394='자료입력 및 결과표시'!$B$16,COUNTIF($W394:$DR394,'자료입력 및 결과표시'!$C$16)&gt;=1),IF(OR('자료입력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G394" s="28">
        <f>IF(AND($S394='자료입력 및 결과표시'!$B$17,COUNTIF($W394:$DR394,'자료입력 및 결과표시'!$C$17)&gt;=1),IF(OR('자료입력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H394" s="28">
        <f>IF(AND($S394='자료입력 및 결과표시'!$B$18,COUNTIF($W394:$DR394,'자료입력 및 결과표시'!$C$18)&gt;=1),IF(OR('자료입력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I394" s="28">
        <f>IF(AND($S394='자료입력 및 결과표시'!$B$19,COUNTIF($W394:$DR394,'자료입력 및 결과표시'!$C$19)&gt;=1),IF(OR('자료입력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J394" s="28">
        <f>IF(AND($S394='자료입력 및 결과표시'!$B$20,COUNTIF($W394:$DR394,'자료입력 및 결과표시'!$C$20)&gt;=1),IF(OR('자료입력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K394" s="28">
        <f>IF(AND($S394='자료입력 및 결과표시'!$B$21,COUNTIF($W394:$DR394,'자료입력 및 결과표시'!$C$21)&gt;=1),IF(OR('자료입력 및 결과표시'!$B$4+90&gt;=$V394,'자료입력 및 결과표시'!$B$4&lt;$U394),0,IF($V394-'자료입력 및 결과표시'!$B$4-90&gt;='자료입력 및 결과표시'!$E$4,'자료입력 및 결과표시'!$E$4,$V394-'자료입력 및 결과표시'!$B$4-90)),0)</f>
        <v>0</v>
      </c>
      <c r="EL394" s="17">
        <f>IF(AND(S394='자료입력 및 결과표시'!$B$6,COUNTIF('업무중복도(데이터 입력)'!$W394:$DR394,'자료입력 및 결과표시'!$C$6)&gt;=1),1,0)</f>
        <v>0</v>
      </c>
      <c r="EM394" s="17">
        <f>IF(AND(S394='자료입력 및 결과표시'!$B$7,COUNTIF('업무중복도(데이터 입력)'!$W394:$DR394,'자료입력 및 결과표시'!$C$7)&gt;=1),2,0)</f>
        <v>0</v>
      </c>
      <c r="EN394" s="17">
        <f>IF(AND(S394='자료입력 및 결과표시'!$B$8,COUNTIF('업무중복도(데이터 입력)'!$W394:$DR394,'자료입력 및 결과표시'!$C$8)&gt;=1),3,0)</f>
        <v>0</v>
      </c>
      <c r="EO394" s="17">
        <f>IF(AND(S394='자료입력 및 결과표시'!$B$9,COUNTIF('업무중복도(데이터 입력)'!$W394:$DR394,'자료입력 및 결과표시'!$C$9)&gt;=1),4,0)</f>
        <v>0</v>
      </c>
      <c r="EP394" s="17">
        <f>IF(AND(S394='자료입력 및 결과표시'!$B$10,COUNTIF('업무중복도(데이터 입력)'!$W394:$DR394,'자료입력 및 결과표시'!$C$10)&gt;=1),5,0)</f>
        <v>0</v>
      </c>
      <c r="EQ394" s="17">
        <f>IF(AND(S394='자료입력 및 결과표시'!$B$11,COUNTIF('업무중복도(데이터 입력)'!$W394:$DR394,'자료입력 및 결과표시'!$C$11)&gt;=1),6,0)</f>
        <v>0</v>
      </c>
      <c r="ER394" s="17">
        <f>IF(AND(S394='자료입력 및 결과표시'!$B$12,COUNTIF('업무중복도(데이터 입력)'!$W394:$DR394,'자료입력 및 결과표시'!$C$12)&gt;=1),7,0)</f>
        <v>0</v>
      </c>
      <c r="ES394" s="17">
        <f>IF(AND(S394='자료입력 및 결과표시'!$B$13,COUNTIF('업무중복도(데이터 입력)'!$W394:$DR394,'자료입력 및 결과표시'!$C$13)&gt;=1),8,0)</f>
        <v>0</v>
      </c>
      <c r="ET394" s="17">
        <f>IF(AND(S394='자료입력 및 결과표시'!$B$14,COUNTIF('업무중복도(데이터 입력)'!$W394:$DR394,'자료입력 및 결과표시'!$C$14)&gt;=1),9,0)</f>
        <v>0</v>
      </c>
      <c r="EU394" s="17">
        <f>IF(AND(S394='자료입력 및 결과표시'!$B$15,COUNTIF('업무중복도(데이터 입력)'!$W394:$DR394,'자료입력 및 결과표시'!$C$15)&gt;=1),10,0)</f>
        <v>0</v>
      </c>
      <c r="EV394" s="17">
        <f>IF(AND(S394='자료입력 및 결과표시'!$B$16,COUNTIF('업무중복도(데이터 입력)'!$W394:$DR394,'자료입력 및 결과표시'!$C$16)&gt;=1),11,0)</f>
        <v>0</v>
      </c>
      <c r="EW394" s="17">
        <f>IF(AND(S394='자료입력 및 결과표시'!$B$17,COUNTIF('업무중복도(데이터 입력)'!$W394:$DR394,'자료입력 및 결과표시'!$C$17)&gt;=1),12,0)</f>
        <v>0</v>
      </c>
      <c r="EX394" s="17">
        <f>IF(AND(S394='자료입력 및 결과표시'!$B$18,COUNTIF('업무중복도(데이터 입력)'!$W394:$DR394,'자료입력 및 결과표시'!$C$18)&gt;=1),13,0)</f>
        <v>0</v>
      </c>
      <c r="EY394" s="17">
        <f>IF(AND(S394='자료입력 및 결과표시'!$B$19,COUNTIF('업무중복도(데이터 입력)'!$W394:$DR394,'자료입력 및 결과표시'!$C$19)&gt;=1),14,0)</f>
        <v>0</v>
      </c>
      <c r="EZ394" s="17">
        <f>IF(AND(S394='자료입력 및 결과표시'!$B$20,COUNTIF('업무중복도(데이터 입력)'!$W394:$DR394,'자료입력 및 결과표시'!$C$20)&gt;=1),15,0)</f>
        <v>0</v>
      </c>
      <c r="FA394" s="17">
        <f>IF(AND(S394='자료입력 및 결과표시'!$B$21,COUNTIF('업무중복도(데이터 입력)'!$W394:$DR394,'자료입력 및 결과표시'!$C$21)&gt;=1),16,0)</f>
        <v>0</v>
      </c>
      <c r="FK394" s="17">
        <f t="shared" si="761"/>
        <v>0</v>
      </c>
      <c r="FO394"/>
    </row>
    <row r="395" spans="1:171">
      <c r="A395" s="17" t="str">
        <f t="shared" si="744"/>
        <v>\\\0</v>
      </c>
      <c r="B395" s="17" t="str">
        <f t="shared" si="745"/>
        <v>\\\0</v>
      </c>
      <c r="C395" s="17" t="str">
        <f t="shared" si="746"/>
        <v>\\\0</v>
      </c>
      <c r="D395" s="17" t="str">
        <f t="shared" si="747"/>
        <v>\\\0</v>
      </c>
      <c r="E395" s="17" t="str">
        <f t="shared" si="748"/>
        <v>\\\0</v>
      </c>
      <c r="F395" s="17" t="str">
        <f t="shared" si="749"/>
        <v>\\\0</v>
      </c>
      <c r="G395" s="17" t="str">
        <f t="shared" si="750"/>
        <v>\\\0</v>
      </c>
      <c r="H395" s="17" t="str">
        <f t="shared" si="751"/>
        <v>\\\0</v>
      </c>
      <c r="I395" s="17" t="str">
        <f t="shared" si="752"/>
        <v>\\\0</v>
      </c>
      <c r="J395" s="17" t="str">
        <f t="shared" si="753"/>
        <v>\\\0</v>
      </c>
      <c r="K395" s="17" t="str">
        <f t="shared" si="754"/>
        <v>\\\0</v>
      </c>
      <c r="L395" s="17" t="str">
        <f t="shared" si="755"/>
        <v>\\\0</v>
      </c>
      <c r="M395" s="17" t="str">
        <f t="shared" si="756"/>
        <v>\\\0</v>
      </c>
      <c r="N395" s="17" t="str">
        <f t="shared" si="757"/>
        <v>\\\0</v>
      </c>
      <c r="O395" s="17" t="str">
        <f t="shared" si="758"/>
        <v>\\\0</v>
      </c>
      <c r="P395" s="17" t="str">
        <f t="shared" si="759"/>
        <v>\\\0</v>
      </c>
      <c r="R395" s="17" t="str">
        <f t="shared" si="760"/>
        <v>\\</v>
      </c>
      <c r="S395" s="38"/>
      <c r="T395" s="39"/>
      <c r="U395" s="31"/>
      <c r="V395" s="32"/>
      <c r="W395" s="36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35"/>
      <c r="DS395" s="287"/>
      <c r="DT395" s="36"/>
      <c r="DU395" s="37"/>
      <c r="DV395" s="28">
        <f>IF(AND($S395='자료입력 및 결과표시'!$B$6,COUNTIF($W395:$DR395,'자료입력 및 결과표시'!$C$6)&gt;=1),IF(OR('자료입력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DW395" s="28">
        <f>IF(AND($S395='자료입력 및 결과표시'!$B$7,COUNTIF($W395:$DR395,'자료입력 및 결과표시'!$C$7)&gt;=1),IF(OR('자료입력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DX395" s="28">
        <f>IF(AND($S395='자료입력 및 결과표시'!$B$8,COUNTIF($W395:$DR395,'자료입력 및 결과표시'!$C$8)&gt;=1),IF(OR('자료입력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DY395" s="28">
        <f>IF(AND($S395='자료입력 및 결과표시'!$B$9,COUNTIF($W395:$DR395,'자료입력 및 결과표시'!$C$9)&gt;=1),IF(OR('자료입력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DZ395" s="28">
        <f>IF(AND($S395='자료입력 및 결과표시'!$B$10,COUNTIF($W395:$DR395,'자료입력 및 결과표시'!$C$10)&gt;=1),IF(OR('자료입력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A395" s="28">
        <f>IF(AND($S395='자료입력 및 결과표시'!$B$11,COUNTIF($W395:$DR395,'자료입력 및 결과표시'!$C$11)&gt;=1),IF(OR('자료입력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B395" s="28">
        <f>IF(AND($S395='자료입력 및 결과표시'!$B$12,COUNTIF($W395:$DR395,'자료입력 및 결과표시'!$C$12)&gt;=1),IF(OR('자료입력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C395" s="28">
        <f>IF(AND($S395='자료입력 및 결과표시'!$B$13,COUNTIF($W395:$DR395,'자료입력 및 결과표시'!$C$13)&gt;=1),IF(OR('자료입력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D395" s="28">
        <f>IF(AND($S395='자료입력 및 결과표시'!$B$14,COUNTIF($W395:$DR395,'자료입력 및 결과표시'!$C$14)&gt;=1),IF(OR('자료입력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E395" s="28">
        <f>IF(AND($S395='자료입력 및 결과표시'!$B$15,COUNTIF($W395:$DR395,'자료입력 및 결과표시'!$C$15)&gt;=1),IF(OR('자료입력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F395" s="28">
        <f>IF(AND($S395='자료입력 및 결과표시'!$B$16,COUNTIF($W395:$DR395,'자료입력 및 결과표시'!$C$16)&gt;=1),IF(OR('자료입력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G395" s="28">
        <f>IF(AND($S395='자료입력 및 결과표시'!$B$17,COUNTIF($W395:$DR395,'자료입력 및 결과표시'!$C$17)&gt;=1),IF(OR('자료입력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H395" s="28">
        <f>IF(AND($S395='자료입력 및 결과표시'!$B$18,COUNTIF($W395:$DR395,'자료입력 및 결과표시'!$C$18)&gt;=1),IF(OR('자료입력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I395" s="28">
        <f>IF(AND($S395='자료입력 및 결과표시'!$B$19,COUNTIF($W395:$DR395,'자료입력 및 결과표시'!$C$19)&gt;=1),IF(OR('자료입력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J395" s="28">
        <f>IF(AND($S395='자료입력 및 결과표시'!$B$20,COUNTIF($W395:$DR395,'자료입력 및 결과표시'!$C$20)&gt;=1),IF(OR('자료입력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K395" s="28">
        <f>IF(AND($S395='자료입력 및 결과표시'!$B$21,COUNTIF($W395:$DR395,'자료입력 및 결과표시'!$C$21)&gt;=1),IF(OR('자료입력 및 결과표시'!$B$4+90&gt;=$V395,'자료입력 및 결과표시'!$B$4&lt;$U395),0,IF($V395-'자료입력 및 결과표시'!$B$4-90&gt;='자료입력 및 결과표시'!$E$4,'자료입력 및 결과표시'!$E$4,$V395-'자료입력 및 결과표시'!$B$4-90)),0)</f>
        <v>0</v>
      </c>
      <c r="EL395" s="17">
        <f>IF(AND(S395='자료입력 및 결과표시'!$B$6,COUNTIF('업무중복도(데이터 입력)'!$W395:$DR395,'자료입력 및 결과표시'!$C$6)&gt;=1),1,0)</f>
        <v>0</v>
      </c>
      <c r="EM395" s="17">
        <f>IF(AND(S395='자료입력 및 결과표시'!$B$7,COUNTIF('업무중복도(데이터 입력)'!$W395:$DR395,'자료입력 및 결과표시'!$C$7)&gt;=1),2,0)</f>
        <v>0</v>
      </c>
      <c r="EN395" s="17">
        <f>IF(AND(S395='자료입력 및 결과표시'!$B$8,COUNTIF('업무중복도(데이터 입력)'!$W395:$DR395,'자료입력 및 결과표시'!$C$8)&gt;=1),3,0)</f>
        <v>0</v>
      </c>
      <c r="EO395" s="17">
        <f>IF(AND(S395='자료입력 및 결과표시'!$B$9,COUNTIF('업무중복도(데이터 입력)'!$W395:$DR395,'자료입력 및 결과표시'!$C$9)&gt;=1),4,0)</f>
        <v>0</v>
      </c>
      <c r="EP395" s="17">
        <f>IF(AND(S395='자료입력 및 결과표시'!$B$10,COUNTIF('업무중복도(데이터 입력)'!$W395:$DR395,'자료입력 및 결과표시'!$C$10)&gt;=1),5,0)</f>
        <v>0</v>
      </c>
      <c r="EQ395" s="17">
        <f>IF(AND(S395='자료입력 및 결과표시'!$B$11,COUNTIF('업무중복도(데이터 입력)'!$W395:$DR395,'자료입력 및 결과표시'!$C$11)&gt;=1),6,0)</f>
        <v>0</v>
      </c>
      <c r="ER395" s="17">
        <f>IF(AND(S395='자료입력 및 결과표시'!$B$12,COUNTIF('업무중복도(데이터 입력)'!$W395:$DR395,'자료입력 및 결과표시'!$C$12)&gt;=1),7,0)</f>
        <v>0</v>
      </c>
      <c r="ES395" s="17">
        <f>IF(AND(S395='자료입력 및 결과표시'!$B$13,COUNTIF('업무중복도(데이터 입력)'!$W395:$DR395,'자료입력 및 결과표시'!$C$13)&gt;=1),8,0)</f>
        <v>0</v>
      </c>
      <c r="ET395" s="17">
        <f>IF(AND(S395='자료입력 및 결과표시'!$B$14,COUNTIF('업무중복도(데이터 입력)'!$W395:$DR395,'자료입력 및 결과표시'!$C$14)&gt;=1),9,0)</f>
        <v>0</v>
      </c>
      <c r="EU395" s="17">
        <f>IF(AND(S395='자료입력 및 결과표시'!$B$15,COUNTIF('업무중복도(데이터 입력)'!$W395:$DR395,'자료입력 및 결과표시'!$C$15)&gt;=1),10,0)</f>
        <v>0</v>
      </c>
      <c r="EV395" s="17">
        <f>IF(AND(S395='자료입력 및 결과표시'!$B$16,COUNTIF('업무중복도(데이터 입력)'!$W395:$DR395,'자료입력 및 결과표시'!$C$16)&gt;=1),11,0)</f>
        <v>0</v>
      </c>
      <c r="EW395" s="17">
        <f>IF(AND(S395='자료입력 및 결과표시'!$B$17,COUNTIF('업무중복도(데이터 입력)'!$W395:$DR395,'자료입력 및 결과표시'!$C$17)&gt;=1),12,0)</f>
        <v>0</v>
      </c>
      <c r="EX395" s="17">
        <f>IF(AND(S395='자료입력 및 결과표시'!$B$18,COUNTIF('업무중복도(데이터 입력)'!$W395:$DR395,'자료입력 및 결과표시'!$C$18)&gt;=1),13,0)</f>
        <v>0</v>
      </c>
      <c r="EY395" s="17">
        <f>IF(AND(S395='자료입력 및 결과표시'!$B$19,COUNTIF('업무중복도(데이터 입력)'!$W395:$DR395,'자료입력 및 결과표시'!$C$19)&gt;=1),14,0)</f>
        <v>0</v>
      </c>
      <c r="EZ395" s="17">
        <f>IF(AND(S395='자료입력 및 결과표시'!$B$20,COUNTIF('업무중복도(데이터 입력)'!$W395:$DR395,'자료입력 및 결과표시'!$C$20)&gt;=1),15,0)</f>
        <v>0</v>
      </c>
      <c r="FA395" s="17">
        <f>IF(AND(S395='자료입력 및 결과표시'!$B$21,COUNTIF('업무중복도(데이터 입력)'!$W395:$DR395,'자료입력 및 결과표시'!$C$21)&gt;=1),16,0)</f>
        <v>0</v>
      </c>
      <c r="FK395" s="17">
        <f t="shared" si="761"/>
        <v>0</v>
      </c>
      <c r="FO395"/>
    </row>
    <row r="396" spans="1:171">
      <c r="A396" s="17" t="str">
        <f t="shared" si="744"/>
        <v>\\\0</v>
      </c>
      <c r="B396" s="17" t="str">
        <f t="shared" si="745"/>
        <v>\\\0</v>
      </c>
      <c r="C396" s="17" t="str">
        <f t="shared" si="746"/>
        <v>\\\0</v>
      </c>
      <c r="D396" s="17" t="str">
        <f t="shared" si="747"/>
        <v>\\\0</v>
      </c>
      <c r="E396" s="17" t="str">
        <f t="shared" si="748"/>
        <v>\\\0</v>
      </c>
      <c r="F396" s="17" t="str">
        <f t="shared" si="749"/>
        <v>\\\0</v>
      </c>
      <c r="G396" s="17" t="str">
        <f t="shared" si="750"/>
        <v>\\\0</v>
      </c>
      <c r="H396" s="17" t="str">
        <f t="shared" si="751"/>
        <v>\\\0</v>
      </c>
      <c r="I396" s="17" t="str">
        <f t="shared" si="752"/>
        <v>\\\0</v>
      </c>
      <c r="J396" s="17" t="str">
        <f t="shared" si="753"/>
        <v>\\\0</v>
      </c>
      <c r="K396" s="17" t="str">
        <f t="shared" si="754"/>
        <v>\\\0</v>
      </c>
      <c r="L396" s="17" t="str">
        <f t="shared" si="755"/>
        <v>\\\0</v>
      </c>
      <c r="M396" s="17" t="str">
        <f t="shared" si="756"/>
        <v>\\\0</v>
      </c>
      <c r="N396" s="17" t="str">
        <f t="shared" si="757"/>
        <v>\\\0</v>
      </c>
      <c r="O396" s="17" t="str">
        <f t="shared" si="758"/>
        <v>\\\0</v>
      </c>
      <c r="P396" s="17" t="str">
        <f t="shared" si="759"/>
        <v>\\\0</v>
      </c>
      <c r="R396" s="17" t="str">
        <f t="shared" si="760"/>
        <v>\\</v>
      </c>
      <c r="S396" s="38"/>
      <c r="T396" s="39"/>
      <c r="U396" s="31"/>
      <c r="V396" s="32"/>
      <c r="W396" s="36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35"/>
      <c r="DS396" s="287"/>
      <c r="DT396" s="36"/>
      <c r="DU396" s="37"/>
      <c r="DV396" s="28">
        <f>IF(AND($S396='자료입력 및 결과표시'!$B$6,COUNTIF($W396:$DR396,'자료입력 및 결과표시'!$C$6)&gt;=1),IF(OR('자료입력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DW396" s="28">
        <f>IF(AND($S396='자료입력 및 결과표시'!$B$7,COUNTIF($W396:$DR396,'자료입력 및 결과표시'!$C$7)&gt;=1),IF(OR('자료입력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DX396" s="28">
        <f>IF(AND($S396='자료입력 및 결과표시'!$B$8,COUNTIF($W396:$DR396,'자료입력 및 결과표시'!$C$8)&gt;=1),IF(OR('자료입력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DY396" s="28">
        <f>IF(AND($S396='자료입력 및 결과표시'!$B$9,COUNTIF($W396:$DR396,'자료입력 및 결과표시'!$C$9)&gt;=1),IF(OR('자료입력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DZ396" s="28">
        <f>IF(AND($S396='자료입력 및 결과표시'!$B$10,COUNTIF($W396:$DR396,'자료입력 및 결과표시'!$C$10)&gt;=1),IF(OR('자료입력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A396" s="28">
        <f>IF(AND($S396='자료입력 및 결과표시'!$B$11,COUNTIF($W396:$DR396,'자료입력 및 결과표시'!$C$11)&gt;=1),IF(OR('자료입력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B396" s="28">
        <f>IF(AND($S396='자료입력 및 결과표시'!$B$12,COUNTIF($W396:$DR396,'자료입력 및 결과표시'!$C$12)&gt;=1),IF(OR('자료입력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C396" s="28">
        <f>IF(AND($S396='자료입력 및 결과표시'!$B$13,COUNTIF($W396:$DR396,'자료입력 및 결과표시'!$C$13)&gt;=1),IF(OR('자료입력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D396" s="28">
        <f>IF(AND($S396='자료입력 및 결과표시'!$B$14,COUNTIF($W396:$DR396,'자료입력 및 결과표시'!$C$14)&gt;=1),IF(OR('자료입력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E396" s="28">
        <f>IF(AND($S396='자료입력 및 결과표시'!$B$15,COUNTIF($W396:$DR396,'자료입력 및 결과표시'!$C$15)&gt;=1),IF(OR('자료입력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F396" s="28">
        <f>IF(AND($S396='자료입력 및 결과표시'!$B$16,COUNTIF($W396:$DR396,'자료입력 및 결과표시'!$C$16)&gt;=1),IF(OR('자료입력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G396" s="28">
        <f>IF(AND($S396='자료입력 및 결과표시'!$B$17,COUNTIF($W396:$DR396,'자료입력 및 결과표시'!$C$17)&gt;=1),IF(OR('자료입력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H396" s="28">
        <f>IF(AND($S396='자료입력 및 결과표시'!$B$18,COUNTIF($W396:$DR396,'자료입력 및 결과표시'!$C$18)&gt;=1),IF(OR('자료입력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I396" s="28">
        <f>IF(AND($S396='자료입력 및 결과표시'!$B$19,COUNTIF($W396:$DR396,'자료입력 및 결과표시'!$C$19)&gt;=1),IF(OR('자료입력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J396" s="28">
        <f>IF(AND($S396='자료입력 및 결과표시'!$B$20,COUNTIF($W396:$DR396,'자료입력 및 결과표시'!$C$20)&gt;=1),IF(OR('자료입력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K396" s="28">
        <f>IF(AND($S396='자료입력 및 결과표시'!$B$21,COUNTIF($W396:$DR396,'자료입력 및 결과표시'!$C$21)&gt;=1),IF(OR('자료입력 및 결과표시'!$B$4+90&gt;=$V396,'자료입력 및 결과표시'!$B$4&lt;$U396),0,IF($V396-'자료입력 및 결과표시'!$B$4-90&gt;='자료입력 및 결과표시'!$E$4,'자료입력 및 결과표시'!$E$4,$V396-'자료입력 및 결과표시'!$B$4-90)),0)</f>
        <v>0</v>
      </c>
      <c r="EL396" s="17">
        <f>IF(AND(S396='자료입력 및 결과표시'!$B$6,COUNTIF('업무중복도(데이터 입력)'!$W396:$DR396,'자료입력 및 결과표시'!$C$6)&gt;=1),1,0)</f>
        <v>0</v>
      </c>
      <c r="EM396" s="17">
        <f>IF(AND(S396='자료입력 및 결과표시'!$B$7,COUNTIF('업무중복도(데이터 입력)'!$W396:$DR396,'자료입력 및 결과표시'!$C$7)&gt;=1),2,0)</f>
        <v>0</v>
      </c>
      <c r="EN396" s="17">
        <f>IF(AND(S396='자료입력 및 결과표시'!$B$8,COUNTIF('업무중복도(데이터 입력)'!$W396:$DR396,'자료입력 및 결과표시'!$C$8)&gt;=1),3,0)</f>
        <v>0</v>
      </c>
      <c r="EO396" s="17">
        <f>IF(AND(S396='자료입력 및 결과표시'!$B$9,COUNTIF('업무중복도(데이터 입력)'!$W396:$DR396,'자료입력 및 결과표시'!$C$9)&gt;=1),4,0)</f>
        <v>0</v>
      </c>
      <c r="EP396" s="17">
        <f>IF(AND(S396='자료입력 및 결과표시'!$B$10,COUNTIF('업무중복도(데이터 입력)'!$W396:$DR396,'자료입력 및 결과표시'!$C$10)&gt;=1),5,0)</f>
        <v>0</v>
      </c>
      <c r="EQ396" s="17">
        <f>IF(AND(S396='자료입력 및 결과표시'!$B$11,COUNTIF('업무중복도(데이터 입력)'!$W396:$DR396,'자료입력 및 결과표시'!$C$11)&gt;=1),6,0)</f>
        <v>0</v>
      </c>
      <c r="ER396" s="17">
        <f>IF(AND(S396='자료입력 및 결과표시'!$B$12,COUNTIF('업무중복도(데이터 입력)'!$W396:$DR396,'자료입력 및 결과표시'!$C$12)&gt;=1),7,0)</f>
        <v>0</v>
      </c>
      <c r="ES396" s="17">
        <f>IF(AND(S396='자료입력 및 결과표시'!$B$13,COUNTIF('업무중복도(데이터 입력)'!$W396:$DR396,'자료입력 및 결과표시'!$C$13)&gt;=1),8,0)</f>
        <v>0</v>
      </c>
      <c r="ET396" s="17">
        <f>IF(AND(S396='자료입력 및 결과표시'!$B$14,COUNTIF('업무중복도(데이터 입력)'!$W396:$DR396,'자료입력 및 결과표시'!$C$14)&gt;=1),9,0)</f>
        <v>0</v>
      </c>
      <c r="EU396" s="17">
        <f>IF(AND(S396='자료입력 및 결과표시'!$B$15,COUNTIF('업무중복도(데이터 입력)'!$W396:$DR396,'자료입력 및 결과표시'!$C$15)&gt;=1),10,0)</f>
        <v>0</v>
      </c>
      <c r="EV396" s="17">
        <f>IF(AND(S396='자료입력 및 결과표시'!$B$16,COUNTIF('업무중복도(데이터 입력)'!$W396:$DR396,'자료입력 및 결과표시'!$C$16)&gt;=1),11,0)</f>
        <v>0</v>
      </c>
      <c r="EW396" s="17">
        <f>IF(AND(S396='자료입력 및 결과표시'!$B$17,COUNTIF('업무중복도(데이터 입력)'!$W396:$DR396,'자료입력 및 결과표시'!$C$17)&gt;=1),12,0)</f>
        <v>0</v>
      </c>
      <c r="EX396" s="17">
        <f>IF(AND(S396='자료입력 및 결과표시'!$B$18,COUNTIF('업무중복도(데이터 입력)'!$W396:$DR396,'자료입력 및 결과표시'!$C$18)&gt;=1),13,0)</f>
        <v>0</v>
      </c>
      <c r="EY396" s="17">
        <f>IF(AND(S396='자료입력 및 결과표시'!$B$19,COUNTIF('업무중복도(데이터 입력)'!$W396:$DR396,'자료입력 및 결과표시'!$C$19)&gt;=1),14,0)</f>
        <v>0</v>
      </c>
      <c r="EZ396" s="17">
        <f>IF(AND(S396='자료입력 및 결과표시'!$B$20,COUNTIF('업무중복도(데이터 입력)'!$W396:$DR396,'자료입력 및 결과표시'!$C$20)&gt;=1),15,0)</f>
        <v>0</v>
      </c>
      <c r="FA396" s="17">
        <f>IF(AND(S396='자료입력 및 결과표시'!$B$21,COUNTIF('업무중복도(데이터 입력)'!$W396:$DR396,'자료입력 및 결과표시'!$C$21)&gt;=1),16,0)</f>
        <v>0</v>
      </c>
      <c r="FK396" s="17">
        <f t="shared" si="761"/>
        <v>0</v>
      </c>
      <c r="FO396"/>
    </row>
    <row r="397" spans="1:171">
      <c r="A397" s="17" t="str">
        <f t="shared" si="744"/>
        <v>\\\0</v>
      </c>
      <c r="B397" s="17" t="str">
        <f t="shared" si="745"/>
        <v>\\\0</v>
      </c>
      <c r="C397" s="17" t="str">
        <f t="shared" si="746"/>
        <v>\\\0</v>
      </c>
      <c r="D397" s="17" t="str">
        <f t="shared" si="747"/>
        <v>\\\0</v>
      </c>
      <c r="E397" s="17" t="str">
        <f t="shared" si="748"/>
        <v>\\\0</v>
      </c>
      <c r="F397" s="17" t="str">
        <f t="shared" si="749"/>
        <v>\\\0</v>
      </c>
      <c r="G397" s="17" t="str">
        <f t="shared" si="750"/>
        <v>\\\0</v>
      </c>
      <c r="H397" s="17" t="str">
        <f t="shared" si="751"/>
        <v>\\\0</v>
      </c>
      <c r="I397" s="17" t="str">
        <f t="shared" si="752"/>
        <v>\\\0</v>
      </c>
      <c r="J397" s="17" t="str">
        <f t="shared" si="753"/>
        <v>\\\0</v>
      </c>
      <c r="K397" s="17" t="str">
        <f t="shared" si="754"/>
        <v>\\\0</v>
      </c>
      <c r="L397" s="17" t="str">
        <f t="shared" si="755"/>
        <v>\\\0</v>
      </c>
      <c r="M397" s="17" t="str">
        <f t="shared" si="756"/>
        <v>\\\0</v>
      </c>
      <c r="N397" s="17" t="str">
        <f t="shared" si="757"/>
        <v>\\\0</v>
      </c>
      <c r="O397" s="17" t="str">
        <f t="shared" si="758"/>
        <v>\\\0</v>
      </c>
      <c r="P397" s="17" t="str">
        <f t="shared" si="759"/>
        <v>\\\0</v>
      </c>
      <c r="R397" s="17" t="str">
        <f t="shared" si="760"/>
        <v>\\</v>
      </c>
      <c r="S397" s="38"/>
      <c r="T397" s="39"/>
      <c r="U397" s="31"/>
      <c r="V397" s="32"/>
      <c r="W397" s="36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35"/>
      <c r="DS397" s="287"/>
      <c r="DT397" s="36"/>
      <c r="DU397" s="37"/>
      <c r="DV397" s="28">
        <f>IF(AND($S397='자료입력 및 결과표시'!$B$6,COUNTIF($W397:$DR397,'자료입력 및 결과표시'!$C$6)&gt;=1),IF(OR('자료입력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DW397" s="28">
        <f>IF(AND($S397='자료입력 및 결과표시'!$B$7,COUNTIF($W397:$DR397,'자료입력 및 결과표시'!$C$7)&gt;=1),IF(OR('자료입력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DX397" s="28">
        <f>IF(AND($S397='자료입력 및 결과표시'!$B$8,COUNTIF($W397:$DR397,'자료입력 및 결과표시'!$C$8)&gt;=1),IF(OR('자료입력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DY397" s="28">
        <f>IF(AND($S397='자료입력 및 결과표시'!$B$9,COUNTIF($W397:$DR397,'자료입력 및 결과표시'!$C$9)&gt;=1),IF(OR('자료입력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DZ397" s="28">
        <f>IF(AND($S397='자료입력 및 결과표시'!$B$10,COUNTIF($W397:$DR397,'자료입력 및 결과표시'!$C$10)&gt;=1),IF(OR('자료입력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A397" s="28">
        <f>IF(AND($S397='자료입력 및 결과표시'!$B$11,COUNTIF($W397:$DR397,'자료입력 및 결과표시'!$C$11)&gt;=1),IF(OR('자료입력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B397" s="28">
        <f>IF(AND($S397='자료입력 및 결과표시'!$B$12,COUNTIF($W397:$DR397,'자료입력 및 결과표시'!$C$12)&gt;=1),IF(OR('자료입력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C397" s="28">
        <f>IF(AND($S397='자료입력 및 결과표시'!$B$13,COUNTIF($W397:$DR397,'자료입력 및 결과표시'!$C$13)&gt;=1),IF(OR('자료입력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D397" s="28">
        <f>IF(AND($S397='자료입력 및 결과표시'!$B$14,COUNTIF($W397:$DR397,'자료입력 및 결과표시'!$C$14)&gt;=1),IF(OR('자료입력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E397" s="28">
        <f>IF(AND($S397='자료입력 및 결과표시'!$B$15,COUNTIF($W397:$DR397,'자료입력 및 결과표시'!$C$15)&gt;=1),IF(OR('자료입력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F397" s="28">
        <f>IF(AND($S397='자료입력 및 결과표시'!$B$16,COUNTIF($W397:$DR397,'자료입력 및 결과표시'!$C$16)&gt;=1),IF(OR('자료입력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G397" s="28">
        <f>IF(AND($S397='자료입력 및 결과표시'!$B$17,COUNTIF($W397:$DR397,'자료입력 및 결과표시'!$C$17)&gt;=1),IF(OR('자료입력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H397" s="28">
        <f>IF(AND($S397='자료입력 및 결과표시'!$B$18,COUNTIF($W397:$DR397,'자료입력 및 결과표시'!$C$18)&gt;=1),IF(OR('자료입력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I397" s="28">
        <f>IF(AND($S397='자료입력 및 결과표시'!$B$19,COUNTIF($W397:$DR397,'자료입력 및 결과표시'!$C$19)&gt;=1),IF(OR('자료입력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J397" s="28">
        <f>IF(AND($S397='자료입력 및 결과표시'!$B$20,COUNTIF($W397:$DR397,'자료입력 및 결과표시'!$C$20)&gt;=1),IF(OR('자료입력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K397" s="28">
        <f>IF(AND($S397='자료입력 및 결과표시'!$B$21,COUNTIF($W397:$DR397,'자료입력 및 결과표시'!$C$21)&gt;=1),IF(OR('자료입력 및 결과표시'!$B$4+90&gt;=$V397,'자료입력 및 결과표시'!$B$4&lt;$U397),0,IF($V397-'자료입력 및 결과표시'!$B$4-90&gt;='자료입력 및 결과표시'!$E$4,'자료입력 및 결과표시'!$E$4,$V397-'자료입력 및 결과표시'!$B$4-90)),0)</f>
        <v>0</v>
      </c>
      <c r="EL397" s="17">
        <f>IF(AND(S397='자료입력 및 결과표시'!$B$6,COUNTIF('업무중복도(데이터 입력)'!$W397:$DR397,'자료입력 및 결과표시'!$C$6)&gt;=1),1,0)</f>
        <v>0</v>
      </c>
      <c r="EM397" s="17">
        <f>IF(AND(S397='자료입력 및 결과표시'!$B$7,COUNTIF('업무중복도(데이터 입력)'!$W397:$DR397,'자료입력 및 결과표시'!$C$7)&gt;=1),2,0)</f>
        <v>0</v>
      </c>
      <c r="EN397" s="17">
        <f>IF(AND(S397='자료입력 및 결과표시'!$B$8,COUNTIF('업무중복도(데이터 입력)'!$W397:$DR397,'자료입력 및 결과표시'!$C$8)&gt;=1),3,0)</f>
        <v>0</v>
      </c>
      <c r="EO397" s="17">
        <f>IF(AND(S397='자료입력 및 결과표시'!$B$9,COUNTIF('업무중복도(데이터 입력)'!$W397:$DR397,'자료입력 및 결과표시'!$C$9)&gt;=1),4,0)</f>
        <v>0</v>
      </c>
      <c r="EP397" s="17">
        <f>IF(AND(S397='자료입력 및 결과표시'!$B$10,COUNTIF('업무중복도(데이터 입력)'!$W397:$DR397,'자료입력 및 결과표시'!$C$10)&gt;=1),5,0)</f>
        <v>0</v>
      </c>
      <c r="EQ397" s="17">
        <f>IF(AND(S397='자료입력 및 결과표시'!$B$11,COUNTIF('업무중복도(데이터 입력)'!$W397:$DR397,'자료입력 및 결과표시'!$C$11)&gt;=1),6,0)</f>
        <v>0</v>
      </c>
      <c r="ER397" s="17">
        <f>IF(AND(S397='자료입력 및 결과표시'!$B$12,COUNTIF('업무중복도(데이터 입력)'!$W397:$DR397,'자료입력 및 결과표시'!$C$12)&gt;=1),7,0)</f>
        <v>0</v>
      </c>
      <c r="ES397" s="17">
        <f>IF(AND(S397='자료입력 및 결과표시'!$B$13,COUNTIF('업무중복도(데이터 입력)'!$W397:$DR397,'자료입력 및 결과표시'!$C$13)&gt;=1),8,0)</f>
        <v>0</v>
      </c>
      <c r="ET397" s="17">
        <f>IF(AND(S397='자료입력 및 결과표시'!$B$14,COUNTIF('업무중복도(데이터 입력)'!$W397:$DR397,'자료입력 및 결과표시'!$C$14)&gt;=1),9,0)</f>
        <v>0</v>
      </c>
      <c r="EU397" s="17">
        <f>IF(AND(S397='자료입력 및 결과표시'!$B$15,COUNTIF('업무중복도(데이터 입력)'!$W397:$DR397,'자료입력 및 결과표시'!$C$15)&gt;=1),10,0)</f>
        <v>0</v>
      </c>
      <c r="EV397" s="17">
        <f>IF(AND(S397='자료입력 및 결과표시'!$B$16,COUNTIF('업무중복도(데이터 입력)'!$W397:$DR397,'자료입력 및 결과표시'!$C$16)&gt;=1),11,0)</f>
        <v>0</v>
      </c>
      <c r="EW397" s="17">
        <f>IF(AND(S397='자료입력 및 결과표시'!$B$17,COUNTIF('업무중복도(데이터 입력)'!$W397:$DR397,'자료입력 및 결과표시'!$C$17)&gt;=1),12,0)</f>
        <v>0</v>
      </c>
      <c r="EX397" s="17">
        <f>IF(AND(S397='자료입력 및 결과표시'!$B$18,COUNTIF('업무중복도(데이터 입력)'!$W397:$DR397,'자료입력 및 결과표시'!$C$18)&gt;=1),13,0)</f>
        <v>0</v>
      </c>
      <c r="EY397" s="17">
        <f>IF(AND(S397='자료입력 및 결과표시'!$B$19,COUNTIF('업무중복도(데이터 입력)'!$W397:$DR397,'자료입력 및 결과표시'!$C$19)&gt;=1),14,0)</f>
        <v>0</v>
      </c>
      <c r="EZ397" s="17">
        <f>IF(AND(S397='자료입력 및 결과표시'!$B$20,COUNTIF('업무중복도(데이터 입력)'!$W397:$DR397,'자료입력 및 결과표시'!$C$20)&gt;=1),15,0)</f>
        <v>0</v>
      </c>
      <c r="FA397" s="17">
        <f>IF(AND(S397='자료입력 및 결과표시'!$B$21,COUNTIF('업무중복도(데이터 입력)'!$W397:$DR397,'자료입력 및 결과표시'!$C$21)&gt;=1),16,0)</f>
        <v>0</v>
      </c>
      <c r="FK397" s="17">
        <f t="shared" si="761"/>
        <v>0</v>
      </c>
      <c r="FO397"/>
    </row>
    <row r="398" spans="1:171">
      <c r="A398" s="17" t="str">
        <f t="shared" si="744"/>
        <v>\\\0</v>
      </c>
      <c r="B398" s="17" t="str">
        <f t="shared" si="745"/>
        <v>\\\0</v>
      </c>
      <c r="C398" s="17" t="str">
        <f t="shared" si="746"/>
        <v>\\\0</v>
      </c>
      <c r="D398" s="17" t="str">
        <f t="shared" si="747"/>
        <v>\\\0</v>
      </c>
      <c r="E398" s="17" t="str">
        <f t="shared" si="748"/>
        <v>\\\0</v>
      </c>
      <c r="F398" s="17" t="str">
        <f t="shared" si="749"/>
        <v>\\\0</v>
      </c>
      <c r="G398" s="17" t="str">
        <f t="shared" si="750"/>
        <v>\\\0</v>
      </c>
      <c r="H398" s="17" t="str">
        <f t="shared" si="751"/>
        <v>\\\0</v>
      </c>
      <c r="I398" s="17" t="str">
        <f t="shared" si="752"/>
        <v>\\\0</v>
      </c>
      <c r="J398" s="17" t="str">
        <f t="shared" si="753"/>
        <v>\\\0</v>
      </c>
      <c r="K398" s="17" t="str">
        <f t="shared" si="754"/>
        <v>\\\0</v>
      </c>
      <c r="L398" s="17" t="str">
        <f t="shared" si="755"/>
        <v>\\\0</v>
      </c>
      <c r="M398" s="17" t="str">
        <f t="shared" si="756"/>
        <v>\\\0</v>
      </c>
      <c r="N398" s="17" t="str">
        <f t="shared" si="757"/>
        <v>\\\0</v>
      </c>
      <c r="O398" s="17" t="str">
        <f t="shared" si="758"/>
        <v>\\\0</v>
      </c>
      <c r="P398" s="17" t="str">
        <f t="shared" si="759"/>
        <v>\\\0</v>
      </c>
      <c r="R398" s="17" t="str">
        <f t="shared" si="760"/>
        <v>\\</v>
      </c>
      <c r="S398" s="38"/>
      <c r="T398" s="39"/>
      <c r="U398" s="31"/>
      <c r="V398" s="32"/>
      <c r="W398" s="36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35"/>
      <c r="DS398" s="287"/>
      <c r="DT398" s="36"/>
      <c r="DU398" s="37"/>
      <c r="DV398" s="28">
        <f>IF(AND($S398='자료입력 및 결과표시'!$B$6,COUNTIF($W398:$DR398,'자료입력 및 결과표시'!$C$6)&gt;=1),IF(OR('자료입력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DW398" s="28">
        <f>IF(AND($S398='자료입력 및 결과표시'!$B$7,COUNTIF($W398:$DR398,'자료입력 및 결과표시'!$C$7)&gt;=1),IF(OR('자료입력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DX398" s="28">
        <f>IF(AND($S398='자료입력 및 결과표시'!$B$8,COUNTIF($W398:$DR398,'자료입력 및 결과표시'!$C$8)&gt;=1),IF(OR('자료입력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DY398" s="28">
        <f>IF(AND($S398='자료입력 및 결과표시'!$B$9,COUNTIF($W398:$DR398,'자료입력 및 결과표시'!$C$9)&gt;=1),IF(OR('자료입력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DZ398" s="28">
        <f>IF(AND($S398='자료입력 및 결과표시'!$B$10,COUNTIF($W398:$DR398,'자료입력 및 결과표시'!$C$10)&gt;=1),IF(OR('자료입력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A398" s="28">
        <f>IF(AND($S398='자료입력 및 결과표시'!$B$11,COUNTIF($W398:$DR398,'자료입력 및 결과표시'!$C$11)&gt;=1),IF(OR('자료입력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B398" s="28">
        <f>IF(AND($S398='자료입력 및 결과표시'!$B$12,COUNTIF($W398:$DR398,'자료입력 및 결과표시'!$C$12)&gt;=1),IF(OR('자료입력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C398" s="28">
        <f>IF(AND($S398='자료입력 및 결과표시'!$B$13,COUNTIF($W398:$DR398,'자료입력 및 결과표시'!$C$13)&gt;=1),IF(OR('자료입력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D398" s="28">
        <f>IF(AND($S398='자료입력 및 결과표시'!$B$14,COUNTIF($W398:$DR398,'자료입력 및 결과표시'!$C$14)&gt;=1),IF(OR('자료입력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E398" s="28">
        <f>IF(AND($S398='자료입력 및 결과표시'!$B$15,COUNTIF($W398:$DR398,'자료입력 및 결과표시'!$C$15)&gt;=1),IF(OR('자료입력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F398" s="28">
        <f>IF(AND($S398='자료입력 및 결과표시'!$B$16,COUNTIF($W398:$DR398,'자료입력 및 결과표시'!$C$16)&gt;=1),IF(OR('자료입력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G398" s="28">
        <f>IF(AND($S398='자료입력 및 결과표시'!$B$17,COUNTIF($W398:$DR398,'자료입력 및 결과표시'!$C$17)&gt;=1),IF(OR('자료입력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H398" s="28">
        <f>IF(AND($S398='자료입력 및 결과표시'!$B$18,COUNTIF($W398:$DR398,'자료입력 및 결과표시'!$C$18)&gt;=1),IF(OR('자료입력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I398" s="28">
        <f>IF(AND($S398='자료입력 및 결과표시'!$B$19,COUNTIF($W398:$DR398,'자료입력 및 결과표시'!$C$19)&gt;=1),IF(OR('자료입력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J398" s="28">
        <f>IF(AND($S398='자료입력 및 결과표시'!$B$20,COUNTIF($W398:$DR398,'자료입력 및 결과표시'!$C$20)&gt;=1),IF(OR('자료입력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K398" s="28">
        <f>IF(AND($S398='자료입력 및 결과표시'!$B$21,COUNTIF($W398:$DR398,'자료입력 및 결과표시'!$C$21)&gt;=1),IF(OR('자료입력 및 결과표시'!$B$4+90&gt;=$V398,'자료입력 및 결과표시'!$B$4&lt;$U398),0,IF($V398-'자료입력 및 결과표시'!$B$4-90&gt;='자료입력 및 결과표시'!$E$4,'자료입력 및 결과표시'!$E$4,$V398-'자료입력 및 결과표시'!$B$4-90)),0)</f>
        <v>0</v>
      </c>
      <c r="EL398" s="17">
        <f>IF(AND(S398='자료입력 및 결과표시'!$B$6,COUNTIF('업무중복도(데이터 입력)'!$W398:$DR398,'자료입력 및 결과표시'!$C$6)&gt;=1),1,0)</f>
        <v>0</v>
      </c>
      <c r="EM398" s="17">
        <f>IF(AND(S398='자료입력 및 결과표시'!$B$7,COUNTIF('업무중복도(데이터 입력)'!$W398:$DR398,'자료입력 및 결과표시'!$C$7)&gt;=1),2,0)</f>
        <v>0</v>
      </c>
      <c r="EN398" s="17">
        <f>IF(AND(S398='자료입력 및 결과표시'!$B$8,COUNTIF('업무중복도(데이터 입력)'!$W398:$DR398,'자료입력 및 결과표시'!$C$8)&gt;=1),3,0)</f>
        <v>0</v>
      </c>
      <c r="EO398" s="17">
        <f>IF(AND(S398='자료입력 및 결과표시'!$B$9,COUNTIF('업무중복도(데이터 입력)'!$W398:$DR398,'자료입력 및 결과표시'!$C$9)&gt;=1),4,0)</f>
        <v>0</v>
      </c>
      <c r="EP398" s="17">
        <f>IF(AND(S398='자료입력 및 결과표시'!$B$10,COUNTIF('업무중복도(데이터 입력)'!$W398:$DR398,'자료입력 및 결과표시'!$C$10)&gt;=1),5,0)</f>
        <v>0</v>
      </c>
      <c r="EQ398" s="17">
        <f>IF(AND(S398='자료입력 및 결과표시'!$B$11,COUNTIF('업무중복도(데이터 입력)'!$W398:$DR398,'자료입력 및 결과표시'!$C$11)&gt;=1),6,0)</f>
        <v>0</v>
      </c>
      <c r="ER398" s="17">
        <f>IF(AND(S398='자료입력 및 결과표시'!$B$12,COUNTIF('업무중복도(데이터 입력)'!$W398:$DR398,'자료입력 및 결과표시'!$C$12)&gt;=1),7,0)</f>
        <v>0</v>
      </c>
      <c r="ES398" s="17">
        <f>IF(AND(S398='자료입력 및 결과표시'!$B$13,COUNTIF('업무중복도(데이터 입력)'!$W398:$DR398,'자료입력 및 결과표시'!$C$13)&gt;=1),8,0)</f>
        <v>0</v>
      </c>
      <c r="ET398" s="17">
        <f>IF(AND(S398='자료입력 및 결과표시'!$B$14,COUNTIF('업무중복도(데이터 입력)'!$W398:$DR398,'자료입력 및 결과표시'!$C$14)&gt;=1),9,0)</f>
        <v>0</v>
      </c>
      <c r="EU398" s="17">
        <f>IF(AND(S398='자료입력 및 결과표시'!$B$15,COUNTIF('업무중복도(데이터 입력)'!$W398:$DR398,'자료입력 및 결과표시'!$C$15)&gt;=1),10,0)</f>
        <v>0</v>
      </c>
      <c r="EV398" s="17">
        <f>IF(AND(S398='자료입력 및 결과표시'!$B$16,COUNTIF('업무중복도(데이터 입력)'!$W398:$DR398,'자료입력 및 결과표시'!$C$16)&gt;=1),11,0)</f>
        <v>0</v>
      </c>
      <c r="EW398" s="17">
        <f>IF(AND(S398='자료입력 및 결과표시'!$B$17,COUNTIF('업무중복도(데이터 입력)'!$W398:$DR398,'자료입력 및 결과표시'!$C$17)&gt;=1),12,0)</f>
        <v>0</v>
      </c>
      <c r="EX398" s="17">
        <f>IF(AND(S398='자료입력 및 결과표시'!$B$18,COUNTIF('업무중복도(데이터 입력)'!$W398:$DR398,'자료입력 및 결과표시'!$C$18)&gt;=1),13,0)</f>
        <v>0</v>
      </c>
      <c r="EY398" s="17">
        <f>IF(AND(S398='자료입력 및 결과표시'!$B$19,COUNTIF('업무중복도(데이터 입력)'!$W398:$DR398,'자료입력 및 결과표시'!$C$19)&gt;=1),14,0)</f>
        <v>0</v>
      </c>
      <c r="EZ398" s="17">
        <f>IF(AND(S398='자료입력 및 결과표시'!$B$20,COUNTIF('업무중복도(데이터 입력)'!$W398:$DR398,'자료입력 및 결과표시'!$C$20)&gt;=1),15,0)</f>
        <v>0</v>
      </c>
      <c r="FA398" s="17">
        <f>IF(AND(S398='자료입력 및 결과표시'!$B$21,COUNTIF('업무중복도(데이터 입력)'!$W398:$DR398,'자료입력 및 결과표시'!$C$21)&gt;=1),16,0)</f>
        <v>0</v>
      </c>
      <c r="FK398" s="17">
        <f t="shared" si="761"/>
        <v>0</v>
      </c>
      <c r="FO398"/>
    </row>
    <row r="399" spans="1:171">
      <c r="A399" s="17" t="str">
        <f t="shared" si="744"/>
        <v>\\\0</v>
      </c>
      <c r="B399" s="17" t="str">
        <f t="shared" si="745"/>
        <v>\\\0</v>
      </c>
      <c r="C399" s="17" t="str">
        <f t="shared" si="746"/>
        <v>\\\0</v>
      </c>
      <c r="D399" s="17" t="str">
        <f t="shared" si="747"/>
        <v>\\\0</v>
      </c>
      <c r="E399" s="17" t="str">
        <f t="shared" si="748"/>
        <v>\\\0</v>
      </c>
      <c r="F399" s="17" t="str">
        <f t="shared" si="749"/>
        <v>\\\0</v>
      </c>
      <c r="G399" s="17" t="str">
        <f t="shared" si="750"/>
        <v>\\\0</v>
      </c>
      <c r="H399" s="17" t="str">
        <f t="shared" si="751"/>
        <v>\\\0</v>
      </c>
      <c r="I399" s="17" t="str">
        <f t="shared" si="752"/>
        <v>\\\0</v>
      </c>
      <c r="J399" s="17" t="str">
        <f t="shared" si="753"/>
        <v>\\\0</v>
      </c>
      <c r="K399" s="17" t="str">
        <f t="shared" si="754"/>
        <v>\\\0</v>
      </c>
      <c r="L399" s="17" t="str">
        <f t="shared" si="755"/>
        <v>\\\0</v>
      </c>
      <c r="M399" s="17" t="str">
        <f t="shared" si="756"/>
        <v>\\\0</v>
      </c>
      <c r="N399" s="17" t="str">
        <f t="shared" si="757"/>
        <v>\\\0</v>
      </c>
      <c r="O399" s="17" t="str">
        <f t="shared" si="758"/>
        <v>\\\0</v>
      </c>
      <c r="P399" s="17" t="str">
        <f t="shared" si="759"/>
        <v>\\\0</v>
      </c>
      <c r="R399" s="17" t="str">
        <f t="shared" si="760"/>
        <v>\\</v>
      </c>
      <c r="S399" s="38"/>
      <c r="T399" s="39"/>
      <c r="U399" s="31"/>
      <c r="V399" s="32"/>
      <c r="W399" s="36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35"/>
      <c r="DS399" s="287"/>
      <c r="DT399" s="36"/>
      <c r="DU399" s="37"/>
      <c r="DV399" s="28">
        <f>IF(AND($S399='자료입력 및 결과표시'!$B$6,COUNTIF($W399:$DR399,'자료입력 및 결과표시'!$C$6)&gt;=1),IF(OR('자료입력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DW399" s="28">
        <f>IF(AND($S399='자료입력 및 결과표시'!$B$7,COUNTIF($W399:$DR399,'자료입력 및 결과표시'!$C$7)&gt;=1),IF(OR('자료입력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DX399" s="28">
        <f>IF(AND($S399='자료입력 및 결과표시'!$B$8,COUNTIF($W399:$DR399,'자료입력 및 결과표시'!$C$8)&gt;=1),IF(OR('자료입력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DY399" s="28">
        <f>IF(AND($S399='자료입력 및 결과표시'!$B$9,COUNTIF($W399:$DR399,'자료입력 및 결과표시'!$C$9)&gt;=1),IF(OR('자료입력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DZ399" s="28">
        <f>IF(AND($S399='자료입력 및 결과표시'!$B$10,COUNTIF($W399:$DR399,'자료입력 및 결과표시'!$C$10)&gt;=1),IF(OR('자료입력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A399" s="28">
        <f>IF(AND($S399='자료입력 및 결과표시'!$B$11,COUNTIF($W399:$DR399,'자료입력 및 결과표시'!$C$11)&gt;=1),IF(OR('자료입력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B399" s="28">
        <f>IF(AND($S399='자료입력 및 결과표시'!$B$12,COUNTIF($W399:$DR399,'자료입력 및 결과표시'!$C$12)&gt;=1),IF(OR('자료입력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C399" s="28">
        <f>IF(AND($S399='자료입력 및 결과표시'!$B$13,COUNTIF($W399:$DR399,'자료입력 및 결과표시'!$C$13)&gt;=1),IF(OR('자료입력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D399" s="28">
        <f>IF(AND($S399='자료입력 및 결과표시'!$B$14,COUNTIF($W399:$DR399,'자료입력 및 결과표시'!$C$14)&gt;=1),IF(OR('자료입력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E399" s="28">
        <f>IF(AND($S399='자료입력 및 결과표시'!$B$15,COUNTIF($W399:$DR399,'자료입력 및 결과표시'!$C$15)&gt;=1),IF(OR('자료입력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F399" s="28">
        <f>IF(AND($S399='자료입력 및 결과표시'!$B$16,COUNTIF($W399:$DR399,'자료입력 및 결과표시'!$C$16)&gt;=1),IF(OR('자료입력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G399" s="28">
        <f>IF(AND($S399='자료입력 및 결과표시'!$B$17,COUNTIF($W399:$DR399,'자료입력 및 결과표시'!$C$17)&gt;=1),IF(OR('자료입력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H399" s="28">
        <f>IF(AND($S399='자료입력 및 결과표시'!$B$18,COUNTIF($W399:$DR399,'자료입력 및 결과표시'!$C$18)&gt;=1),IF(OR('자료입력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I399" s="28">
        <f>IF(AND($S399='자료입력 및 결과표시'!$B$19,COUNTIF($W399:$DR399,'자료입력 및 결과표시'!$C$19)&gt;=1),IF(OR('자료입력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J399" s="28">
        <f>IF(AND($S399='자료입력 및 결과표시'!$B$20,COUNTIF($W399:$DR399,'자료입력 및 결과표시'!$C$20)&gt;=1),IF(OR('자료입력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K399" s="28">
        <f>IF(AND($S399='자료입력 및 결과표시'!$B$21,COUNTIF($W399:$DR399,'자료입력 및 결과표시'!$C$21)&gt;=1),IF(OR('자료입력 및 결과표시'!$B$4+90&gt;=$V399,'자료입력 및 결과표시'!$B$4&lt;$U399),0,IF($V399-'자료입력 및 결과표시'!$B$4-90&gt;='자료입력 및 결과표시'!$E$4,'자료입력 및 결과표시'!$E$4,$V399-'자료입력 및 결과표시'!$B$4-90)),0)</f>
        <v>0</v>
      </c>
      <c r="EL399" s="17">
        <f>IF(AND(S399='자료입력 및 결과표시'!$B$6,COUNTIF('업무중복도(데이터 입력)'!$W399:$DR399,'자료입력 및 결과표시'!$C$6)&gt;=1),1,0)</f>
        <v>0</v>
      </c>
      <c r="EM399" s="17">
        <f>IF(AND(S399='자료입력 및 결과표시'!$B$7,COUNTIF('업무중복도(데이터 입력)'!$W399:$DR399,'자료입력 및 결과표시'!$C$7)&gt;=1),2,0)</f>
        <v>0</v>
      </c>
      <c r="EN399" s="17">
        <f>IF(AND(S399='자료입력 및 결과표시'!$B$8,COUNTIF('업무중복도(데이터 입력)'!$W399:$DR399,'자료입력 및 결과표시'!$C$8)&gt;=1),3,0)</f>
        <v>0</v>
      </c>
      <c r="EO399" s="17">
        <f>IF(AND(S399='자료입력 및 결과표시'!$B$9,COUNTIF('업무중복도(데이터 입력)'!$W399:$DR399,'자료입력 및 결과표시'!$C$9)&gt;=1),4,0)</f>
        <v>0</v>
      </c>
      <c r="EP399" s="17">
        <f>IF(AND(S399='자료입력 및 결과표시'!$B$10,COUNTIF('업무중복도(데이터 입력)'!$W399:$DR399,'자료입력 및 결과표시'!$C$10)&gt;=1),5,0)</f>
        <v>0</v>
      </c>
      <c r="EQ399" s="17">
        <f>IF(AND(S399='자료입력 및 결과표시'!$B$11,COUNTIF('업무중복도(데이터 입력)'!$W399:$DR399,'자료입력 및 결과표시'!$C$11)&gt;=1),6,0)</f>
        <v>0</v>
      </c>
      <c r="ER399" s="17">
        <f>IF(AND(S399='자료입력 및 결과표시'!$B$12,COUNTIF('업무중복도(데이터 입력)'!$W399:$DR399,'자료입력 및 결과표시'!$C$12)&gt;=1),7,0)</f>
        <v>0</v>
      </c>
      <c r="ES399" s="17">
        <f>IF(AND(S399='자료입력 및 결과표시'!$B$13,COUNTIF('업무중복도(데이터 입력)'!$W399:$DR399,'자료입력 및 결과표시'!$C$13)&gt;=1),8,0)</f>
        <v>0</v>
      </c>
      <c r="ET399" s="17">
        <f>IF(AND(S399='자료입력 및 결과표시'!$B$14,COUNTIF('업무중복도(데이터 입력)'!$W399:$DR399,'자료입력 및 결과표시'!$C$14)&gt;=1),9,0)</f>
        <v>0</v>
      </c>
      <c r="EU399" s="17">
        <f>IF(AND(S399='자료입력 및 결과표시'!$B$15,COUNTIF('업무중복도(데이터 입력)'!$W399:$DR399,'자료입력 및 결과표시'!$C$15)&gt;=1),10,0)</f>
        <v>0</v>
      </c>
      <c r="EV399" s="17">
        <f>IF(AND(S399='자료입력 및 결과표시'!$B$16,COUNTIF('업무중복도(데이터 입력)'!$W399:$DR399,'자료입력 및 결과표시'!$C$16)&gt;=1),11,0)</f>
        <v>0</v>
      </c>
      <c r="EW399" s="17">
        <f>IF(AND(S399='자료입력 및 결과표시'!$B$17,COUNTIF('업무중복도(데이터 입력)'!$W399:$DR399,'자료입력 및 결과표시'!$C$17)&gt;=1),12,0)</f>
        <v>0</v>
      </c>
      <c r="EX399" s="17">
        <f>IF(AND(S399='자료입력 및 결과표시'!$B$18,COUNTIF('업무중복도(데이터 입력)'!$W399:$DR399,'자료입력 및 결과표시'!$C$18)&gt;=1),13,0)</f>
        <v>0</v>
      </c>
      <c r="EY399" s="17">
        <f>IF(AND(S399='자료입력 및 결과표시'!$B$19,COUNTIF('업무중복도(데이터 입력)'!$W399:$DR399,'자료입력 및 결과표시'!$C$19)&gt;=1),14,0)</f>
        <v>0</v>
      </c>
      <c r="EZ399" s="17">
        <f>IF(AND(S399='자료입력 및 결과표시'!$B$20,COUNTIF('업무중복도(데이터 입력)'!$W399:$DR399,'자료입력 및 결과표시'!$C$20)&gt;=1),15,0)</f>
        <v>0</v>
      </c>
      <c r="FA399" s="17">
        <f>IF(AND(S399='자료입력 및 결과표시'!$B$21,COUNTIF('업무중복도(데이터 입력)'!$W399:$DR399,'자료입력 및 결과표시'!$C$21)&gt;=1),16,0)</f>
        <v>0</v>
      </c>
      <c r="FK399" s="17">
        <f t="shared" si="761"/>
        <v>0</v>
      </c>
      <c r="FO399"/>
    </row>
    <row r="400" spans="1:171">
      <c r="A400" s="17" t="str">
        <f t="shared" si="744"/>
        <v>\\\0</v>
      </c>
      <c r="B400" s="17" t="str">
        <f t="shared" si="745"/>
        <v>\\\0</v>
      </c>
      <c r="C400" s="17" t="str">
        <f t="shared" si="746"/>
        <v>\\\0</v>
      </c>
      <c r="D400" s="17" t="str">
        <f t="shared" si="747"/>
        <v>\\\0</v>
      </c>
      <c r="E400" s="17" t="str">
        <f t="shared" si="748"/>
        <v>\\\0</v>
      </c>
      <c r="F400" s="17" t="str">
        <f t="shared" si="749"/>
        <v>\\\0</v>
      </c>
      <c r="G400" s="17" t="str">
        <f t="shared" si="750"/>
        <v>\\\0</v>
      </c>
      <c r="H400" s="17" t="str">
        <f t="shared" si="751"/>
        <v>\\\0</v>
      </c>
      <c r="I400" s="17" t="str">
        <f t="shared" si="752"/>
        <v>\\\0</v>
      </c>
      <c r="J400" s="17" t="str">
        <f t="shared" si="753"/>
        <v>\\\0</v>
      </c>
      <c r="K400" s="17" t="str">
        <f t="shared" si="754"/>
        <v>\\\0</v>
      </c>
      <c r="L400" s="17" t="str">
        <f t="shared" si="755"/>
        <v>\\\0</v>
      </c>
      <c r="M400" s="17" t="str">
        <f t="shared" si="756"/>
        <v>\\\0</v>
      </c>
      <c r="N400" s="17" t="str">
        <f t="shared" si="757"/>
        <v>\\\0</v>
      </c>
      <c r="O400" s="17" t="str">
        <f t="shared" si="758"/>
        <v>\\\0</v>
      </c>
      <c r="P400" s="17" t="str">
        <f t="shared" si="759"/>
        <v>\\\0</v>
      </c>
      <c r="R400" s="17" t="str">
        <f t="shared" si="760"/>
        <v>\\</v>
      </c>
      <c r="S400" s="38"/>
      <c r="T400" s="39"/>
      <c r="U400" s="31"/>
      <c r="V400" s="32"/>
      <c r="W400" s="36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35"/>
      <c r="DS400" s="287"/>
      <c r="DT400" s="36"/>
      <c r="DU400" s="37"/>
      <c r="DV400" s="28">
        <f>IF(AND($S400='자료입력 및 결과표시'!$B$6,COUNTIF($W400:$DR400,'자료입력 및 결과표시'!$C$6)&gt;=1),IF(OR('자료입력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DW400" s="28">
        <f>IF(AND($S400='자료입력 및 결과표시'!$B$7,COUNTIF($W400:$DR400,'자료입력 및 결과표시'!$C$7)&gt;=1),IF(OR('자료입력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DX400" s="28">
        <f>IF(AND($S400='자료입력 및 결과표시'!$B$8,COUNTIF($W400:$DR400,'자료입력 및 결과표시'!$C$8)&gt;=1),IF(OR('자료입력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DY400" s="28">
        <f>IF(AND($S400='자료입력 및 결과표시'!$B$9,COUNTIF($W400:$DR400,'자료입력 및 결과표시'!$C$9)&gt;=1),IF(OR('자료입력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DZ400" s="28">
        <f>IF(AND($S400='자료입력 및 결과표시'!$B$10,COUNTIF($W400:$DR400,'자료입력 및 결과표시'!$C$10)&gt;=1),IF(OR('자료입력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A400" s="28">
        <f>IF(AND($S400='자료입력 및 결과표시'!$B$11,COUNTIF($W400:$DR400,'자료입력 및 결과표시'!$C$11)&gt;=1),IF(OR('자료입력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B400" s="28">
        <f>IF(AND($S400='자료입력 및 결과표시'!$B$12,COUNTIF($W400:$DR400,'자료입력 및 결과표시'!$C$12)&gt;=1),IF(OR('자료입력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C400" s="28">
        <f>IF(AND($S400='자료입력 및 결과표시'!$B$13,COUNTIF($W400:$DR400,'자료입력 및 결과표시'!$C$13)&gt;=1),IF(OR('자료입력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D400" s="28">
        <f>IF(AND($S400='자료입력 및 결과표시'!$B$14,COUNTIF($W400:$DR400,'자료입력 및 결과표시'!$C$14)&gt;=1),IF(OR('자료입력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E400" s="28">
        <f>IF(AND($S400='자료입력 및 결과표시'!$B$15,COUNTIF($W400:$DR400,'자료입력 및 결과표시'!$C$15)&gt;=1),IF(OR('자료입력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F400" s="28">
        <f>IF(AND($S400='자료입력 및 결과표시'!$B$16,COUNTIF($W400:$DR400,'자료입력 및 결과표시'!$C$16)&gt;=1),IF(OR('자료입력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G400" s="28">
        <f>IF(AND($S400='자료입력 및 결과표시'!$B$17,COUNTIF($W400:$DR400,'자료입력 및 결과표시'!$C$17)&gt;=1),IF(OR('자료입력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H400" s="28">
        <f>IF(AND($S400='자료입력 및 결과표시'!$B$18,COUNTIF($W400:$DR400,'자료입력 및 결과표시'!$C$18)&gt;=1),IF(OR('자료입력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I400" s="28">
        <f>IF(AND($S400='자료입력 및 결과표시'!$B$19,COUNTIF($W400:$DR400,'자료입력 및 결과표시'!$C$19)&gt;=1),IF(OR('자료입력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J400" s="28">
        <f>IF(AND($S400='자료입력 및 결과표시'!$B$20,COUNTIF($W400:$DR400,'자료입력 및 결과표시'!$C$20)&gt;=1),IF(OR('자료입력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K400" s="28">
        <f>IF(AND($S400='자료입력 및 결과표시'!$B$21,COUNTIF($W400:$DR400,'자료입력 및 결과표시'!$C$21)&gt;=1),IF(OR('자료입력 및 결과표시'!$B$4+90&gt;=$V400,'자료입력 및 결과표시'!$B$4&lt;$U400),0,IF($V400-'자료입력 및 결과표시'!$B$4-90&gt;='자료입력 및 결과표시'!$E$4,'자료입력 및 결과표시'!$E$4,$V400-'자료입력 및 결과표시'!$B$4-90)),0)</f>
        <v>0</v>
      </c>
      <c r="EL400" s="17">
        <f>IF(AND(S400='자료입력 및 결과표시'!$B$6,COUNTIF('업무중복도(데이터 입력)'!$W400:$DR400,'자료입력 및 결과표시'!$C$6)&gt;=1),1,0)</f>
        <v>0</v>
      </c>
      <c r="EM400" s="17">
        <f>IF(AND(S400='자료입력 및 결과표시'!$B$7,COUNTIF('업무중복도(데이터 입력)'!$W400:$DR400,'자료입력 및 결과표시'!$C$7)&gt;=1),2,0)</f>
        <v>0</v>
      </c>
      <c r="EN400" s="17">
        <f>IF(AND(S400='자료입력 및 결과표시'!$B$8,COUNTIF('업무중복도(데이터 입력)'!$W400:$DR400,'자료입력 및 결과표시'!$C$8)&gt;=1),3,0)</f>
        <v>0</v>
      </c>
      <c r="EO400" s="17">
        <f>IF(AND(S400='자료입력 및 결과표시'!$B$9,COUNTIF('업무중복도(데이터 입력)'!$W400:$DR400,'자료입력 및 결과표시'!$C$9)&gt;=1),4,0)</f>
        <v>0</v>
      </c>
      <c r="EP400" s="17">
        <f>IF(AND(S400='자료입력 및 결과표시'!$B$10,COUNTIF('업무중복도(데이터 입력)'!$W400:$DR400,'자료입력 및 결과표시'!$C$10)&gt;=1),5,0)</f>
        <v>0</v>
      </c>
      <c r="EQ400" s="17">
        <f>IF(AND(S400='자료입력 및 결과표시'!$B$11,COUNTIF('업무중복도(데이터 입력)'!$W400:$DR400,'자료입력 및 결과표시'!$C$11)&gt;=1),6,0)</f>
        <v>0</v>
      </c>
      <c r="ER400" s="17">
        <f>IF(AND(S400='자료입력 및 결과표시'!$B$12,COUNTIF('업무중복도(데이터 입력)'!$W400:$DR400,'자료입력 및 결과표시'!$C$12)&gt;=1),7,0)</f>
        <v>0</v>
      </c>
      <c r="ES400" s="17">
        <f>IF(AND(S400='자료입력 및 결과표시'!$B$13,COUNTIF('업무중복도(데이터 입력)'!$W400:$DR400,'자료입력 및 결과표시'!$C$13)&gt;=1),8,0)</f>
        <v>0</v>
      </c>
      <c r="ET400" s="17">
        <f>IF(AND(S400='자료입력 및 결과표시'!$B$14,COUNTIF('업무중복도(데이터 입력)'!$W400:$DR400,'자료입력 및 결과표시'!$C$14)&gt;=1),9,0)</f>
        <v>0</v>
      </c>
      <c r="EU400" s="17">
        <f>IF(AND(S400='자료입력 및 결과표시'!$B$15,COUNTIF('업무중복도(데이터 입력)'!$W400:$DR400,'자료입력 및 결과표시'!$C$15)&gt;=1),10,0)</f>
        <v>0</v>
      </c>
      <c r="EV400" s="17">
        <f>IF(AND(S400='자료입력 및 결과표시'!$B$16,COUNTIF('업무중복도(데이터 입력)'!$W400:$DR400,'자료입력 및 결과표시'!$C$16)&gt;=1),11,0)</f>
        <v>0</v>
      </c>
      <c r="EW400" s="17">
        <f>IF(AND(S400='자료입력 및 결과표시'!$B$17,COUNTIF('업무중복도(데이터 입력)'!$W400:$DR400,'자료입력 및 결과표시'!$C$17)&gt;=1),12,0)</f>
        <v>0</v>
      </c>
      <c r="EX400" s="17">
        <f>IF(AND(S400='자료입력 및 결과표시'!$B$18,COUNTIF('업무중복도(데이터 입력)'!$W400:$DR400,'자료입력 및 결과표시'!$C$18)&gt;=1),13,0)</f>
        <v>0</v>
      </c>
      <c r="EY400" s="17">
        <f>IF(AND(S400='자료입력 및 결과표시'!$B$19,COUNTIF('업무중복도(데이터 입력)'!$W400:$DR400,'자료입력 및 결과표시'!$C$19)&gt;=1),14,0)</f>
        <v>0</v>
      </c>
      <c r="EZ400" s="17">
        <f>IF(AND(S400='자료입력 및 결과표시'!$B$20,COUNTIF('업무중복도(데이터 입력)'!$W400:$DR400,'자료입력 및 결과표시'!$C$20)&gt;=1),15,0)</f>
        <v>0</v>
      </c>
      <c r="FA400" s="17">
        <f>IF(AND(S400='자료입력 및 결과표시'!$B$21,COUNTIF('업무중복도(데이터 입력)'!$W400:$DR400,'자료입력 및 결과표시'!$C$21)&gt;=1),16,0)</f>
        <v>0</v>
      </c>
      <c r="FK400" s="17">
        <f t="shared" si="761"/>
        <v>0</v>
      </c>
      <c r="FO400"/>
    </row>
    <row r="401" spans="1:171">
      <c r="A401" s="17" t="str">
        <f t="shared" si="744"/>
        <v>\\\0</v>
      </c>
      <c r="B401" s="17" t="str">
        <f t="shared" si="745"/>
        <v>\\\0</v>
      </c>
      <c r="C401" s="17" t="str">
        <f t="shared" si="746"/>
        <v>\\\0</v>
      </c>
      <c r="D401" s="17" t="str">
        <f t="shared" si="747"/>
        <v>\\\0</v>
      </c>
      <c r="E401" s="17" t="str">
        <f t="shared" si="748"/>
        <v>\\\0</v>
      </c>
      <c r="F401" s="17" t="str">
        <f t="shared" si="749"/>
        <v>\\\0</v>
      </c>
      <c r="G401" s="17" t="str">
        <f t="shared" si="750"/>
        <v>\\\0</v>
      </c>
      <c r="H401" s="17" t="str">
        <f t="shared" si="751"/>
        <v>\\\0</v>
      </c>
      <c r="I401" s="17" t="str">
        <f t="shared" si="752"/>
        <v>\\\0</v>
      </c>
      <c r="J401" s="17" t="str">
        <f t="shared" si="753"/>
        <v>\\\0</v>
      </c>
      <c r="K401" s="17" t="str">
        <f t="shared" si="754"/>
        <v>\\\0</v>
      </c>
      <c r="L401" s="17" t="str">
        <f t="shared" si="755"/>
        <v>\\\0</v>
      </c>
      <c r="M401" s="17" t="str">
        <f t="shared" si="756"/>
        <v>\\\0</v>
      </c>
      <c r="N401" s="17" t="str">
        <f t="shared" si="757"/>
        <v>\\\0</v>
      </c>
      <c r="O401" s="17" t="str">
        <f t="shared" si="758"/>
        <v>\\\0</v>
      </c>
      <c r="P401" s="17" t="str">
        <f t="shared" si="759"/>
        <v>\\\0</v>
      </c>
      <c r="R401" s="17" t="str">
        <f t="shared" si="760"/>
        <v>\\</v>
      </c>
      <c r="S401" s="38"/>
      <c r="T401" s="39"/>
      <c r="U401" s="31"/>
      <c r="V401" s="32"/>
      <c r="W401" s="36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35"/>
      <c r="DS401" s="287"/>
      <c r="DT401" s="36"/>
      <c r="DU401" s="37"/>
      <c r="DV401" s="28">
        <f>IF(AND($S401='자료입력 및 결과표시'!$B$6,COUNTIF($W401:$DR401,'자료입력 및 결과표시'!$C$6)&gt;=1),IF(OR('자료입력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DW401" s="28">
        <f>IF(AND($S401='자료입력 및 결과표시'!$B$7,COUNTIF($W401:$DR401,'자료입력 및 결과표시'!$C$7)&gt;=1),IF(OR('자료입력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DX401" s="28">
        <f>IF(AND($S401='자료입력 및 결과표시'!$B$8,COUNTIF($W401:$DR401,'자료입력 및 결과표시'!$C$8)&gt;=1),IF(OR('자료입력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DY401" s="28">
        <f>IF(AND($S401='자료입력 및 결과표시'!$B$9,COUNTIF($W401:$DR401,'자료입력 및 결과표시'!$C$9)&gt;=1),IF(OR('자료입력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DZ401" s="28">
        <f>IF(AND($S401='자료입력 및 결과표시'!$B$10,COUNTIF($W401:$DR401,'자료입력 및 결과표시'!$C$10)&gt;=1),IF(OR('자료입력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A401" s="28">
        <f>IF(AND($S401='자료입력 및 결과표시'!$B$11,COUNTIF($W401:$DR401,'자료입력 및 결과표시'!$C$11)&gt;=1),IF(OR('자료입력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B401" s="28">
        <f>IF(AND($S401='자료입력 및 결과표시'!$B$12,COUNTIF($W401:$DR401,'자료입력 및 결과표시'!$C$12)&gt;=1),IF(OR('자료입력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C401" s="28">
        <f>IF(AND($S401='자료입력 및 결과표시'!$B$13,COUNTIF($W401:$DR401,'자료입력 및 결과표시'!$C$13)&gt;=1),IF(OR('자료입력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D401" s="28">
        <f>IF(AND($S401='자료입력 및 결과표시'!$B$14,COUNTIF($W401:$DR401,'자료입력 및 결과표시'!$C$14)&gt;=1),IF(OR('자료입력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E401" s="28">
        <f>IF(AND($S401='자료입력 및 결과표시'!$B$15,COUNTIF($W401:$DR401,'자료입력 및 결과표시'!$C$15)&gt;=1),IF(OR('자료입력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F401" s="28">
        <f>IF(AND($S401='자료입력 및 결과표시'!$B$16,COUNTIF($W401:$DR401,'자료입력 및 결과표시'!$C$16)&gt;=1),IF(OR('자료입력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G401" s="28">
        <f>IF(AND($S401='자료입력 및 결과표시'!$B$17,COUNTIF($W401:$DR401,'자료입력 및 결과표시'!$C$17)&gt;=1),IF(OR('자료입력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H401" s="28">
        <f>IF(AND($S401='자료입력 및 결과표시'!$B$18,COUNTIF($W401:$DR401,'자료입력 및 결과표시'!$C$18)&gt;=1),IF(OR('자료입력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I401" s="28">
        <f>IF(AND($S401='자료입력 및 결과표시'!$B$19,COUNTIF($W401:$DR401,'자료입력 및 결과표시'!$C$19)&gt;=1),IF(OR('자료입력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J401" s="28">
        <f>IF(AND($S401='자료입력 및 결과표시'!$B$20,COUNTIF($W401:$DR401,'자료입력 및 결과표시'!$C$20)&gt;=1),IF(OR('자료입력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K401" s="28">
        <f>IF(AND($S401='자료입력 및 결과표시'!$B$21,COUNTIF($W401:$DR401,'자료입력 및 결과표시'!$C$21)&gt;=1),IF(OR('자료입력 및 결과표시'!$B$4+90&gt;=$V401,'자료입력 및 결과표시'!$B$4&lt;$U401),0,IF($V401-'자료입력 및 결과표시'!$B$4-90&gt;='자료입력 및 결과표시'!$E$4,'자료입력 및 결과표시'!$E$4,$V401-'자료입력 및 결과표시'!$B$4-90)),0)</f>
        <v>0</v>
      </c>
      <c r="EL401" s="17">
        <f>IF(AND(S401='자료입력 및 결과표시'!$B$6,COUNTIF('업무중복도(데이터 입력)'!$W401:$DR401,'자료입력 및 결과표시'!$C$6)&gt;=1),1,0)</f>
        <v>0</v>
      </c>
      <c r="EM401" s="17">
        <f>IF(AND(S401='자료입력 및 결과표시'!$B$7,COUNTIF('업무중복도(데이터 입력)'!$W401:$DR401,'자료입력 및 결과표시'!$C$7)&gt;=1),2,0)</f>
        <v>0</v>
      </c>
      <c r="EN401" s="17">
        <f>IF(AND(S401='자료입력 및 결과표시'!$B$8,COUNTIF('업무중복도(데이터 입력)'!$W401:$DR401,'자료입력 및 결과표시'!$C$8)&gt;=1),3,0)</f>
        <v>0</v>
      </c>
      <c r="EO401" s="17">
        <f>IF(AND(S401='자료입력 및 결과표시'!$B$9,COUNTIF('업무중복도(데이터 입력)'!$W401:$DR401,'자료입력 및 결과표시'!$C$9)&gt;=1),4,0)</f>
        <v>0</v>
      </c>
      <c r="EP401" s="17">
        <f>IF(AND(S401='자료입력 및 결과표시'!$B$10,COUNTIF('업무중복도(데이터 입력)'!$W401:$DR401,'자료입력 및 결과표시'!$C$10)&gt;=1),5,0)</f>
        <v>0</v>
      </c>
      <c r="EQ401" s="17">
        <f>IF(AND(S401='자료입력 및 결과표시'!$B$11,COUNTIF('업무중복도(데이터 입력)'!$W401:$DR401,'자료입력 및 결과표시'!$C$11)&gt;=1),6,0)</f>
        <v>0</v>
      </c>
      <c r="ER401" s="17">
        <f>IF(AND(S401='자료입력 및 결과표시'!$B$12,COUNTIF('업무중복도(데이터 입력)'!$W401:$DR401,'자료입력 및 결과표시'!$C$12)&gt;=1),7,0)</f>
        <v>0</v>
      </c>
      <c r="ES401" s="17">
        <f>IF(AND(S401='자료입력 및 결과표시'!$B$13,COUNTIF('업무중복도(데이터 입력)'!$W401:$DR401,'자료입력 및 결과표시'!$C$13)&gt;=1),8,0)</f>
        <v>0</v>
      </c>
      <c r="ET401" s="17">
        <f>IF(AND(S401='자료입력 및 결과표시'!$B$14,COUNTIF('업무중복도(데이터 입력)'!$W401:$DR401,'자료입력 및 결과표시'!$C$14)&gt;=1),9,0)</f>
        <v>0</v>
      </c>
      <c r="EU401" s="17">
        <f>IF(AND(S401='자료입력 및 결과표시'!$B$15,COUNTIF('업무중복도(데이터 입력)'!$W401:$DR401,'자료입력 및 결과표시'!$C$15)&gt;=1),10,0)</f>
        <v>0</v>
      </c>
      <c r="EV401" s="17">
        <f>IF(AND(S401='자료입력 및 결과표시'!$B$16,COUNTIF('업무중복도(데이터 입력)'!$W401:$DR401,'자료입력 및 결과표시'!$C$16)&gt;=1),11,0)</f>
        <v>0</v>
      </c>
      <c r="EW401" s="17">
        <f>IF(AND(S401='자료입력 및 결과표시'!$B$17,COUNTIF('업무중복도(데이터 입력)'!$W401:$DR401,'자료입력 및 결과표시'!$C$17)&gt;=1),12,0)</f>
        <v>0</v>
      </c>
      <c r="EX401" s="17">
        <f>IF(AND(S401='자료입력 및 결과표시'!$B$18,COUNTIF('업무중복도(데이터 입력)'!$W401:$DR401,'자료입력 및 결과표시'!$C$18)&gt;=1),13,0)</f>
        <v>0</v>
      </c>
      <c r="EY401" s="17">
        <f>IF(AND(S401='자료입력 및 결과표시'!$B$19,COUNTIF('업무중복도(데이터 입력)'!$W401:$DR401,'자료입력 및 결과표시'!$C$19)&gt;=1),14,0)</f>
        <v>0</v>
      </c>
      <c r="EZ401" s="17">
        <f>IF(AND(S401='자료입력 및 결과표시'!$B$20,COUNTIF('업무중복도(데이터 입력)'!$W401:$DR401,'자료입력 및 결과표시'!$C$20)&gt;=1),15,0)</f>
        <v>0</v>
      </c>
      <c r="FA401" s="17">
        <f>IF(AND(S401='자료입력 및 결과표시'!$B$21,COUNTIF('업무중복도(데이터 입력)'!$W401:$DR401,'자료입력 및 결과표시'!$C$21)&gt;=1),16,0)</f>
        <v>0</v>
      </c>
      <c r="FK401" s="17">
        <f t="shared" si="761"/>
        <v>0</v>
      </c>
      <c r="FO401"/>
    </row>
    <row r="402" spans="1:171">
      <c r="A402" s="17" t="str">
        <f t="shared" si="744"/>
        <v>\\\0</v>
      </c>
      <c r="B402" s="17" t="str">
        <f t="shared" si="745"/>
        <v>\\\0</v>
      </c>
      <c r="C402" s="17" t="str">
        <f t="shared" si="746"/>
        <v>\\\0</v>
      </c>
      <c r="D402" s="17" t="str">
        <f t="shared" si="747"/>
        <v>\\\0</v>
      </c>
      <c r="E402" s="17" t="str">
        <f t="shared" si="748"/>
        <v>\\\0</v>
      </c>
      <c r="F402" s="17" t="str">
        <f t="shared" si="749"/>
        <v>\\\0</v>
      </c>
      <c r="G402" s="17" t="str">
        <f t="shared" si="750"/>
        <v>\\\0</v>
      </c>
      <c r="H402" s="17" t="str">
        <f t="shared" si="751"/>
        <v>\\\0</v>
      </c>
      <c r="I402" s="17" t="str">
        <f t="shared" si="752"/>
        <v>\\\0</v>
      </c>
      <c r="J402" s="17" t="str">
        <f t="shared" si="753"/>
        <v>\\\0</v>
      </c>
      <c r="K402" s="17" t="str">
        <f t="shared" si="754"/>
        <v>\\\0</v>
      </c>
      <c r="L402" s="17" t="str">
        <f t="shared" si="755"/>
        <v>\\\0</v>
      </c>
      <c r="M402" s="17" t="str">
        <f t="shared" si="756"/>
        <v>\\\0</v>
      </c>
      <c r="N402" s="17" t="str">
        <f t="shared" si="757"/>
        <v>\\\0</v>
      </c>
      <c r="O402" s="17" t="str">
        <f t="shared" si="758"/>
        <v>\\\0</v>
      </c>
      <c r="P402" s="17" t="str">
        <f t="shared" si="759"/>
        <v>\\\0</v>
      </c>
      <c r="R402" s="17" t="str">
        <f t="shared" si="760"/>
        <v>\\</v>
      </c>
      <c r="S402" s="38"/>
      <c r="T402" s="39"/>
      <c r="U402" s="31"/>
      <c r="V402" s="32"/>
      <c r="W402" s="36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35"/>
      <c r="DS402" s="287"/>
      <c r="DT402" s="36"/>
      <c r="DU402" s="37"/>
      <c r="DV402" s="28">
        <f>IF(AND($S402='자료입력 및 결과표시'!$B$6,COUNTIF($W402:$DR402,'자료입력 및 결과표시'!$C$6)&gt;=1),IF(OR('자료입력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DW402" s="28">
        <f>IF(AND($S402='자료입력 및 결과표시'!$B$7,COUNTIF($W402:$DR402,'자료입력 및 결과표시'!$C$7)&gt;=1),IF(OR('자료입력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DX402" s="28">
        <f>IF(AND($S402='자료입력 및 결과표시'!$B$8,COUNTIF($W402:$DR402,'자료입력 및 결과표시'!$C$8)&gt;=1),IF(OR('자료입력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DY402" s="28">
        <f>IF(AND($S402='자료입력 및 결과표시'!$B$9,COUNTIF($W402:$DR402,'자료입력 및 결과표시'!$C$9)&gt;=1),IF(OR('자료입력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DZ402" s="28">
        <f>IF(AND($S402='자료입력 및 결과표시'!$B$10,COUNTIF($W402:$DR402,'자료입력 및 결과표시'!$C$10)&gt;=1),IF(OR('자료입력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A402" s="28">
        <f>IF(AND($S402='자료입력 및 결과표시'!$B$11,COUNTIF($W402:$DR402,'자료입력 및 결과표시'!$C$11)&gt;=1),IF(OR('자료입력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B402" s="28">
        <f>IF(AND($S402='자료입력 및 결과표시'!$B$12,COUNTIF($W402:$DR402,'자료입력 및 결과표시'!$C$12)&gt;=1),IF(OR('자료입력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C402" s="28">
        <f>IF(AND($S402='자료입력 및 결과표시'!$B$13,COUNTIF($W402:$DR402,'자료입력 및 결과표시'!$C$13)&gt;=1),IF(OR('자료입력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D402" s="28">
        <f>IF(AND($S402='자료입력 및 결과표시'!$B$14,COUNTIF($W402:$DR402,'자료입력 및 결과표시'!$C$14)&gt;=1),IF(OR('자료입력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E402" s="28">
        <f>IF(AND($S402='자료입력 및 결과표시'!$B$15,COUNTIF($W402:$DR402,'자료입력 및 결과표시'!$C$15)&gt;=1),IF(OR('자료입력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F402" s="28">
        <f>IF(AND($S402='자료입력 및 결과표시'!$B$16,COUNTIF($W402:$DR402,'자료입력 및 결과표시'!$C$16)&gt;=1),IF(OR('자료입력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G402" s="28">
        <f>IF(AND($S402='자료입력 및 결과표시'!$B$17,COUNTIF($W402:$DR402,'자료입력 및 결과표시'!$C$17)&gt;=1),IF(OR('자료입력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H402" s="28">
        <f>IF(AND($S402='자료입력 및 결과표시'!$B$18,COUNTIF($W402:$DR402,'자료입력 및 결과표시'!$C$18)&gt;=1),IF(OR('자료입력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I402" s="28">
        <f>IF(AND($S402='자료입력 및 결과표시'!$B$19,COUNTIF($W402:$DR402,'자료입력 및 결과표시'!$C$19)&gt;=1),IF(OR('자료입력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J402" s="28">
        <f>IF(AND($S402='자료입력 및 결과표시'!$B$20,COUNTIF($W402:$DR402,'자료입력 및 결과표시'!$C$20)&gt;=1),IF(OR('자료입력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K402" s="28">
        <f>IF(AND($S402='자료입력 및 결과표시'!$B$21,COUNTIF($W402:$DR402,'자료입력 및 결과표시'!$C$21)&gt;=1),IF(OR('자료입력 및 결과표시'!$B$4+90&gt;=$V402,'자료입력 및 결과표시'!$B$4&lt;$U402),0,IF($V402-'자료입력 및 결과표시'!$B$4-90&gt;='자료입력 및 결과표시'!$E$4,'자료입력 및 결과표시'!$E$4,$V402-'자료입력 및 결과표시'!$B$4-90)),0)</f>
        <v>0</v>
      </c>
      <c r="EL402" s="17">
        <f>IF(AND(S402='자료입력 및 결과표시'!$B$6,COUNTIF('업무중복도(데이터 입력)'!$W402:$DR402,'자료입력 및 결과표시'!$C$6)&gt;=1),1,0)</f>
        <v>0</v>
      </c>
      <c r="EM402" s="17">
        <f>IF(AND(S402='자료입력 및 결과표시'!$B$7,COUNTIF('업무중복도(데이터 입력)'!$W402:$DR402,'자료입력 및 결과표시'!$C$7)&gt;=1),2,0)</f>
        <v>0</v>
      </c>
      <c r="EN402" s="17">
        <f>IF(AND(S402='자료입력 및 결과표시'!$B$8,COUNTIF('업무중복도(데이터 입력)'!$W402:$DR402,'자료입력 및 결과표시'!$C$8)&gt;=1),3,0)</f>
        <v>0</v>
      </c>
      <c r="EO402" s="17">
        <f>IF(AND(S402='자료입력 및 결과표시'!$B$9,COUNTIF('업무중복도(데이터 입력)'!$W402:$DR402,'자료입력 및 결과표시'!$C$9)&gt;=1),4,0)</f>
        <v>0</v>
      </c>
      <c r="EP402" s="17">
        <f>IF(AND(S402='자료입력 및 결과표시'!$B$10,COUNTIF('업무중복도(데이터 입력)'!$W402:$DR402,'자료입력 및 결과표시'!$C$10)&gt;=1),5,0)</f>
        <v>0</v>
      </c>
      <c r="EQ402" s="17">
        <f>IF(AND(S402='자료입력 및 결과표시'!$B$11,COUNTIF('업무중복도(데이터 입력)'!$W402:$DR402,'자료입력 및 결과표시'!$C$11)&gt;=1),6,0)</f>
        <v>0</v>
      </c>
      <c r="ER402" s="17">
        <f>IF(AND(S402='자료입력 및 결과표시'!$B$12,COUNTIF('업무중복도(데이터 입력)'!$W402:$DR402,'자료입력 및 결과표시'!$C$12)&gt;=1),7,0)</f>
        <v>0</v>
      </c>
      <c r="ES402" s="17">
        <f>IF(AND(S402='자료입력 및 결과표시'!$B$13,COUNTIF('업무중복도(데이터 입력)'!$W402:$DR402,'자료입력 및 결과표시'!$C$13)&gt;=1),8,0)</f>
        <v>0</v>
      </c>
      <c r="ET402" s="17">
        <f>IF(AND(S402='자료입력 및 결과표시'!$B$14,COUNTIF('업무중복도(데이터 입력)'!$W402:$DR402,'자료입력 및 결과표시'!$C$14)&gt;=1),9,0)</f>
        <v>0</v>
      </c>
      <c r="EU402" s="17">
        <f>IF(AND(S402='자료입력 및 결과표시'!$B$15,COUNTIF('업무중복도(데이터 입력)'!$W402:$DR402,'자료입력 및 결과표시'!$C$15)&gt;=1),10,0)</f>
        <v>0</v>
      </c>
      <c r="EV402" s="17">
        <f>IF(AND(S402='자료입력 및 결과표시'!$B$16,COUNTIF('업무중복도(데이터 입력)'!$W402:$DR402,'자료입력 및 결과표시'!$C$16)&gt;=1),11,0)</f>
        <v>0</v>
      </c>
      <c r="EW402" s="17">
        <f>IF(AND(S402='자료입력 및 결과표시'!$B$17,COUNTIF('업무중복도(데이터 입력)'!$W402:$DR402,'자료입력 및 결과표시'!$C$17)&gt;=1),12,0)</f>
        <v>0</v>
      </c>
      <c r="EX402" s="17">
        <f>IF(AND(S402='자료입력 및 결과표시'!$B$18,COUNTIF('업무중복도(데이터 입력)'!$W402:$DR402,'자료입력 및 결과표시'!$C$18)&gt;=1),13,0)</f>
        <v>0</v>
      </c>
      <c r="EY402" s="17">
        <f>IF(AND(S402='자료입력 및 결과표시'!$B$19,COUNTIF('업무중복도(데이터 입력)'!$W402:$DR402,'자료입력 및 결과표시'!$C$19)&gt;=1),14,0)</f>
        <v>0</v>
      </c>
      <c r="EZ402" s="17">
        <f>IF(AND(S402='자료입력 및 결과표시'!$B$20,COUNTIF('업무중복도(데이터 입력)'!$W402:$DR402,'자료입력 및 결과표시'!$C$20)&gt;=1),15,0)</f>
        <v>0</v>
      </c>
      <c r="FA402" s="17">
        <f>IF(AND(S402='자료입력 및 결과표시'!$B$21,COUNTIF('업무중복도(데이터 입력)'!$W402:$DR402,'자료입력 및 결과표시'!$C$21)&gt;=1),16,0)</f>
        <v>0</v>
      </c>
      <c r="FK402" s="17">
        <f t="shared" si="761"/>
        <v>0</v>
      </c>
      <c r="FO402"/>
    </row>
    <row r="403" spans="1:171">
      <c r="A403" s="17" t="str">
        <f t="shared" si="744"/>
        <v>\\\0</v>
      </c>
      <c r="B403" s="17" t="str">
        <f t="shared" si="745"/>
        <v>\\\0</v>
      </c>
      <c r="C403" s="17" t="str">
        <f t="shared" si="746"/>
        <v>\\\0</v>
      </c>
      <c r="D403" s="17" t="str">
        <f t="shared" si="747"/>
        <v>\\\0</v>
      </c>
      <c r="E403" s="17" t="str">
        <f t="shared" si="748"/>
        <v>\\\0</v>
      </c>
      <c r="F403" s="17" t="str">
        <f t="shared" si="749"/>
        <v>\\\0</v>
      </c>
      <c r="G403" s="17" t="str">
        <f t="shared" si="750"/>
        <v>\\\0</v>
      </c>
      <c r="H403" s="17" t="str">
        <f t="shared" si="751"/>
        <v>\\\0</v>
      </c>
      <c r="I403" s="17" t="str">
        <f t="shared" si="752"/>
        <v>\\\0</v>
      </c>
      <c r="J403" s="17" t="str">
        <f t="shared" si="753"/>
        <v>\\\0</v>
      </c>
      <c r="K403" s="17" t="str">
        <f t="shared" si="754"/>
        <v>\\\0</v>
      </c>
      <c r="L403" s="17" t="str">
        <f t="shared" si="755"/>
        <v>\\\0</v>
      </c>
      <c r="M403" s="17" t="str">
        <f t="shared" si="756"/>
        <v>\\\0</v>
      </c>
      <c r="N403" s="17" t="str">
        <f t="shared" si="757"/>
        <v>\\\0</v>
      </c>
      <c r="O403" s="17" t="str">
        <f t="shared" si="758"/>
        <v>\\\0</v>
      </c>
      <c r="P403" s="17" t="str">
        <f t="shared" si="759"/>
        <v>\\\0</v>
      </c>
      <c r="R403" s="17" t="str">
        <f t="shared" si="760"/>
        <v>\\</v>
      </c>
      <c r="S403" s="38"/>
      <c r="T403" s="39"/>
      <c r="U403" s="31"/>
      <c r="V403" s="32"/>
      <c r="W403" s="36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35"/>
      <c r="DS403" s="287"/>
      <c r="DT403" s="36"/>
      <c r="DU403" s="37"/>
      <c r="DV403" s="28">
        <f>IF(AND($S403='자료입력 및 결과표시'!$B$6,COUNTIF($W403:$DR403,'자료입력 및 결과표시'!$C$6)&gt;=1),IF(OR('자료입력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DW403" s="28">
        <f>IF(AND($S403='자료입력 및 결과표시'!$B$7,COUNTIF($W403:$DR403,'자료입력 및 결과표시'!$C$7)&gt;=1),IF(OR('자료입력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DX403" s="28">
        <f>IF(AND($S403='자료입력 및 결과표시'!$B$8,COUNTIF($W403:$DR403,'자료입력 및 결과표시'!$C$8)&gt;=1),IF(OR('자료입력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DY403" s="28">
        <f>IF(AND($S403='자료입력 및 결과표시'!$B$9,COUNTIF($W403:$DR403,'자료입력 및 결과표시'!$C$9)&gt;=1),IF(OR('자료입력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DZ403" s="28">
        <f>IF(AND($S403='자료입력 및 결과표시'!$B$10,COUNTIF($W403:$DR403,'자료입력 및 결과표시'!$C$10)&gt;=1),IF(OR('자료입력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A403" s="28">
        <f>IF(AND($S403='자료입력 및 결과표시'!$B$11,COUNTIF($W403:$DR403,'자료입력 및 결과표시'!$C$11)&gt;=1),IF(OR('자료입력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B403" s="28">
        <f>IF(AND($S403='자료입력 및 결과표시'!$B$12,COUNTIF($W403:$DR403,'자료입력 및 결과표시'!$C$12)&gt;=1),IF(OR('자료입력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C403" s="28">
        <f>IF(AND($S403='자료입력 및 결과표시'!$B$13,COUNTIF($W403:$DR403,'자료입력 및 결과표시'!$C$13)&gt;=1),IF(OR('자료입력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D403" s="28">
        <f>IF(AND($S403='자료입력 및 결과표시'!$B$14,COUNTIF($W403:$DR403,'자료입력 및 결과표시'!$C$14)&gt;=1),IF(OR('자료입력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E403" s="28">
        <f>IF(AND($S403='자료입력 및 결과표시'!$B$15,COUNTIF($W403:$DR403,'자료입력 및 결과표시'!$C$15)&gt;=1),IF(OR('자료입력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F403" s="28">
        <f>IF(AND($S403='자료입력 및 결과표시'!$B$16,COUNTIF($W403:$DR403,'자료입력 및 결과표시'!$C$16)&gt;=1),IF(OR('자료입력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G403" s="28">
        <f>IF(AND($S403='자료입력 및 결과표시'!$B$17,COUNTIF($W403:$DR403,'자료입력 및 결과표시'!$C$17)&gt;=1),IF(OR('자료입력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H403" s="28">
        <f>IF(AND($S403='자료입력 및 결과표시'!$B$18,COUNTIF($W403:$DR403,'자료입력 및 결과표시'!$C$18)&gt;=1),IF(OR('자료입력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I403" s="28">
        <f>IF(AND($S403='자료입력 및 결과표시'!$B$19,COUNTIF($W403:$DR403,'자료입력 및 결과표시'!$C$19)&gt;=1),IF(OR('자료입력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J403" s="28">
        <f>IF(AND($S403='자료입력 및 결과표시'!$B$20,COUNTIF($W403:$DR403,'자료입력 및 결과표시'!$C$20)&gt;=1),IF(OR('자료입력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K403" s="28">
        <f>IF(AND($S403='자료입력 및 결과표시'!$B$21,COUNTIF($W403:$DR403,'자료입력 및 결과표시'!$C$21)&gt;=1),IF(OR('자료입력 및 결과표시'!$B$4+90&gt;=$V403,'자료입력 및 결과표시'!$B$4&lt;$U403),0,IF($V403-'자료입력 및 결과표시'!$B$4-90&gt;='자료입력 및 결과표시'!$E$4,'자료입력 및 결과표시'!$E$4,$V403-'자료입력 및 결과표시'!$B$4-90)),0)</f>
        <v>0</v>
      </c>
      <c r="EL403" s="17">
        <f>IF(AND(S403='자료입력 및 결과표시'!$B$6,COUNTIF('업무중복도(데이터 입력)'!$W403:$DR403,'자료입력 및 결과표시'!$C$6)&gt;=1),1,0)</f>
        <v>0</v>
      </c>
      <c r="EM403" s="17">
        <f>IF(AND(S403='자료입력 및 결과표시'!$B$7,COUNTIF('업무중복도(데이터 입력)'!$W403:$DR403,'자료입력 및 결과표시'!$C$7)&gt;=1),2,0)</f>
        <v>0</v>
      </c>
      <c r="EN403" s="17">
        <f>IF(AND(S403='자료입력 및 결과표시'!$B$8,COUNTIF('업무중복도(데이터 입력)'!$W403:$DR403,'자료입력 및 결과표시'!$C$8)&gt;=1),3,0)</f>
        <v>0</v>
      </c>
      <c r="EO403" s="17">
        <f>IF(AND(S403='자료입력 및 결과표시'!$B$9,COUNTIF('업무중복도(데이터 입력)'!$W403:$DR403,'자료입력 및 결과표시'!$C$9)&gt;=1),4,0)</f>
        <v>0</v>
      </c>
      <c r="EP403" s="17">
        <f>IF(AND(S403='자료입력 및 결과표시'!$B$10,COUNTIF('업무중복도(데이터 입력)'!$W403:$DR403,'자료입력 및 결과표시'!$C$10)&gt;=1),5,0)</f>
        <v>0</v>
      </c>
      <c r="EQ403" s="17">
        <f>IF(AND(S403='자료입력 및 결과표시'!$B$11,COUNTIF('업무중복도(데이터 입력)'!$W403:$DR403,'자료입력 및 결과표시'!$C$11)&gt;=1),6,0)</f>
        <v>0</v>
      </c>
      <c r="ER403" s="17">
        <f>IF(AND(S403='자료입력 및 결과표시'!$B$12,COUNTIF('업무중복도(데이터 입력)'!$W403:$DR403,'자료입력 및 결과표시'!$C$12)&gt;=1),7,0)</f>
        <v>0</v>
      </c>
      <c r="ES403" s="17">
        <f>IF(AND(S403='자료입력 및 결과표시'!$B$13,COUNTIF('업무중복도(데이터 입력)'!$W403:$DR403,'자료입력 및 결과표시'!$C$13)&gt;=1),8,0)</f>
        <v>0</v>
      </c>
      <c r="ET403" s="17">
        <f>IF(AND(S403='자료입력 및 결과표시'!$B$14,COUNTIF('업무중복도(데이터 입력)'!$W403:$DR403,'자료입력 및 결과표시'!$C$14)&gt;=1),9,0)</f>
        <v>0</v>
      </c>
      <c r="EU403" s="17">
        <f>IF(AND(S403='자료입력 및 결과표시'!$B$15,COUNTIF('업무중복도(데이터 입력)'!$W403:$DR403,'자료입력 및 결과표시'!$C$15)&gt;=1),10,0)</f>
        <v>0</v>
      </c>
      <c r="EV403" s="17">
        <f>IF(AND(S403='자료입력 및 결과표시'!$B$16,COUNTIF('업무중복도(데이터 입력)'!$W403:$DR403,'자료입력 및 결과표시'!$C$16)&gt;=1),11,0)</f>
        <v>0</v>
      </c>
      <c r="EW403" s="17">
        <f>IF(AND(S403='자료입력 및 결과표시'!$B$17,COUNTIF('업무중복도(데이터 입력)'!$W403:$DR403,'자료입력 및 결과표시'!$C$17)&gt;=1),12,0)</f>
        <v>0</v>
      </c>
      <c r="EX403" s="17">
        <f>IF(AND(S403='자료입력 및 결과표시'!$B$18,COUNTIF('업무중복도(데이터 입력)'!$W403:$DR403,'자료입력 및 결과표시'!$C$18)&gt;=1),13,0)</f>
        <v>0</v>
      </c>
      <c r="EY403" s="17">
        <f>IF(AND(S403='자료입력 및 결과표시'!$B$19,COUNTIF('업무중복도(데이터 입력)'!$W403:$DR403,'자료입력 및 결과표시'!$C$19)&gt;=1),14,0)</f>
        <v>0</v>
      </c>
      <c r="EZ403" s="17">
        <f>IF(AND(S403='자료입력 및 결과표시'!$B$20,COUNTIF('업무중복도(데이터 입력)'!$W403:$DR403,'자료입력 및 결과표시'!$C$20)&gt;=1),15,0)</f>
        <v>0</v>
      </c>
      <c r="FA403" s="17">
        <f>IF(AND(S403='자료입력 및 결과표시'!$B$21,COUNTIF('업무중복도(데이터 입력)'!$W403:$DR403,'자료입력 및 결과표시'!$C$21)&gt;=1),16,0)</f>
        <v>0</v>
      </c>
      <c r="FK403" s="17">
        <f t="shared" si="761"/>
        <v>0</v>
      </c>
      <c r="FO403"/>
    </row>
    <row r="404" spans="1:171">
      <c r="A404" s="17" t="str">
        <f t="shared" si="744"/>
        <v>\\\0</v>
      </c>
      <c r="B404" s="17" t="str">
        <f t="shared" si="745"/>
        <v>\\\0</v>
      </c>
      <c r="C404" s="17" t="str">
        <f t="shared" si="746"/>
        <v>\\\0</v>
      </c>
      <c r="D404" s="17" t="str">
        <f t="shared" si="747"/>
        <v>\\\0</v>
      </c>
      <c r="E404" s="17" t="str">
        <f t="shared" si="748"/>
        <v>\\\0</v>
      </c>
      <c r="F404" s="17" t="str">
        <f t="shared" si="749"/>
        <v>\\\0</v>
      </c>
      <c r="G404" s="17" t="str">
        <f t="shared" si="750"/>
        <v>\\\0</v>
      </c>
      <c r="H404" s="17" t="str">
        <f t="shared" si="751"/>
        <v>\\\0</v>
      </c>
      <c r="I404" s="17" t="str">
        <f t="shared" si="752"/>
        <v>\\\0</v>
      </c>
      <c r="J404" s="17" t="str">
        <f t="shared" si="753"/>
        <v>\\\0</v>
      </c>
      <c r="K404" s="17" t="str">
        <f t="shared" si="754"/>
        <v>\\\0</v>
      </c>
      <c r="L404" s="17" t="str">
        <f t="shared" si="755"/>
        <v>\\\0</v>
      </c>
      <c r="M404" s="17" t="str">
        <f t="shared" si="756"/>
        <v>\\\0</v>
      </c>
      <c r="N404" s="17" t="str">
        <f t="shared" si="757"/>
        <v>\\\0</v>
      </c>
      <c r="O404" s="17" t="str">
        <f t="shared" si="758"/>
        <v>\\\0</v>
      </c>
      <c r="P404" s="17" t="str">
        <f t="shared" si="759"/>
        <v>\\\0</v>
      </c>
      <c r="R404" s="17" t="str">
        <f t="shared" si="760"/>
        <v>\\</v>
      </c>
      <c r="S404" s="38"/>
      <c r="T404" s="39"/>
      <c r="U404" s="31"/>
      <c r="V404" s="32"/>
      <c r="W404" s="36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35"/>
      <c r="DS404" s="287"/>
      <c r="DT404" s="36"/>
      <c r="DU404" s="37"/>
      <c r="DV404" s="28">
        <f>IF(AND($S404='자료입력 및 결과표시'!$B$6,COUNTIF($W404:$DR404,'자료입력 및 결과표시'!$C$6)&gt;=1),IF(OR('자료입력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DW404" s="28">
        <f>IF(AND($S404='자료입력 및 결과표시'!$B$7,COUNTIF($W404:$DR404,'자료입력 및 결과표시'!$C$7)&gt;=1),IF(OR('자료입력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DX404" s="28">
        <f>IF(AND($S404='자료입력 및 결과표시'!$B$8,COUNTIF($W404:$DR404,'자료입력 및 결과표시'!$C$8)&gt;=1),IF(OR('자료입력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DY404" s="28">
        <f>IF(AND($S404='자료입력 및 결과표시'!$B$9,COUNTIF($W404:$DR404,'자료입력 및 결과표시'!$C$9)&gt;=1),IF(OR('자료입력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DZ404" s="28">
        <f>IF(AND($S404='자료입력 및 결과표시'!$B$10,COUNTIF($W404:$DR404,'자료입력 및 결과표시'!$C$10)&gt;=1),IF(OR('자료입력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A404" s="28">
        <f>IF(AND($S404='자료입력 및 결과표시'!$B$11,COUNTIF($W404:$DR404,'자료입력 및 결과표시'!$C$11)&gt;=1),IF(OR('자료입력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B404" s="28">
        <f>IF(AND($S404='자료입력 및 결과표시'!$B$12,COUNTIF($W404:$DR404,'자료입력 및 결과표시'!$C$12)&gt;=1),IF(OR('자료입력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C404" s="28">
        <f>IF(AND($S404='자료입력 및 결과표시'!$B$13,COUNTIF($W404:$DR404,'자료입력 및 결과표시'!$C$13)&gt;=1),IF(OR('자료입력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D404" s="28">
        <f>IF(AND($S404='자료입력 및 결과표시'!$B$14,COUNTIF($W404:$DR404,'자료입력 및 결과표시'!$C$14)&gt;=1),IF(OR('자료입력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E404" s="28">
        <f>IF(AND($S404='자료입력 및 결과표시'!$B$15,COUNTIF($W404:$DR404,'자료입력 및 결과표시'!$C$15)&gt;=1),IF(OR('자료입력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F404" s="28">
        <f>IF(AND($S404='자료입력 및 결과표시'!$B$16,COUNTIF($W404:$DR404,'자료입력 및 결과표시'!$C$16)&gt;=1),IF(OR('자료입력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G404" s="28">
        <f>IF(AND($S404='자료입력 및 결과표시'!$B$17,COUNTIF($W404:$DR404,'자료입력 및 결과표시'!$C$17)&gt;=1),IF(OR('자료입력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H404" s="28">
        <f>IF(AND($S404='자료입력 및 결과표시'!$B$18,COUNTIF($W404:$DR404,'자료입력 및 결과표시'!$C$18)&gt;=1),IF(OR('자료입력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I404" s="28">
        <f>IF(AND($S404='자료입력 및 결과표시'!$B$19,COUNTIF($W404:$DR404,'자료입력 및 결과표시'!$C$19)&gt;=1),IF(OR('자료입력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J404" s="28">
        <f>IF(AND($S404='자료입력 및 결과표시'!$B$20,COUNTIF($W404:$DR404,'자료입력 및 결과표시'!$C$20)&gt;=1),IF(OR('자료입력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K404" s="28">
        <f>IF(AND($S404='자료입력 및 결과표시'!$B$21,COUNTIF($W404:$DR404,'자료입력 및 결과표시'!$C$21)&gt;=1),IF(OR('자료입력 및 결과표시'!$B$4+90&gt;=$V404,'자료입력 및 결과표시'!$B$4&lt;$U404),0,IF($V404-'자료입력 및 결과표시'!$B$4-90&gt;='자료입력 및 결과표시'!$E$4,'자료입력 및 결과표시'!$E$4,$V404-'자료입력 및 결과표시'!$B$4-90)),0)</f>
        <v>0</v>
      </c>
      <c r="EL404" s="17">
        <f>IF(AND(S404='자료입력 및 결과표시'!$B$6,COUNTIF('업무중복도(데이터 입력)'!$W404:$DR404,'자료입력 및 결과표시'!$C$6)&gt;=1),1,0)</f>
        <v>0</v>
      </c>
      <c r="EM404" s="17">
        <f>IF(AND(S404='자료입력 및 결과표시'!$B$7,COUNTIF('업무중복도(데이터 입력)'!$W404:$DR404,'자료입력 및 결과표시'!$C$7)&gt;=1),2,0)</f>
        <v>0</v>
      </c>
      <c r="EN404" s="17">
        <f>IF(AND(S404='자료입력 및 결과표시'!$B$8,COUNTIF('업무중복도(데이터 입력)'!$W404:$DR404,'자료입력 및 결과표시'!$C$8)&gt;=1),3,0)</f>
        <v>0</v>
      </c>
      <c r="EO404" s="17">
        <f>IF(AND(S404='자료입력 및 결과표시'!$B$9,COUNTIF('업무중복도(데이터 입력)'!$W404:$DR404,'자료입력 및 결과표시'!$C$9)&gt;=1),4,0)</f>
        <v>0</v>
      </c>
      <c r="EP404" s="17">
        <f>IF(AND(S404='자료입력 및 결과표시'!$B$10,COUNTIF('업무중복도(데이터 입력)'!$W404:$DR404,'자료입력 및 결과표시'!$C$10)&gt;=1),5,0)</f>
        <v>0</v>
      </c>
      <c r="EQ404" s="17">
        <f>IF(AND(S404='자료입력 및 결과표시'!$B$11,COUNTIF('업무중복도(데이터 입력)'!$W404:$DR404,'자료입력 및 결과표시'!$C$11)&gt;=1),6,0)</f>
        <v>0</v>
      </c>
      <c r="ER404" s="17">
        <f>IF(AND(S404='자료입력 및 결과표시'!$B$12,COUNTIF('업무중복도(데이터 입력)'!$W404:$DR404,'자료입력 및 결과표시'!$C$12)&gt;=1),7,0)</f>
        <v>0</v>
      </c>
      <c r="ES404" s="17">
        <f>IF(AND(S404='자료입력 및 결과표시'!$B$13,COUNTIF('업무중복도(데이터 입력)'!$W404:$DR404,'자료입력 및 결과표시'!$C$13)&gt;=1),8,0)</f>
        <v>0</v>
      </c>
      <c r="ET404" s="17">
        <f>IF(AND(S404='자료입력 및 결과표시'!$B$14,COUNTIF('업무중복도(데이터 입력)'!$W404:$DR404,'자료입력 및 결과표시'!$C$14)&gt;=1),9,0)</f>
        <v>0</v>
      </c>
      <c r="EU404" s="17">
        <f>IF(AND(S404='자료입력 및 결과표시'!$B$15,COUNTIF('업무중복도(데이터 입력)'!$W404:$DR404,'자료입력 및 결과표시'!$C$15)&gt;=1),10,0)</f>
        <v>0</v>
      </c>
      <c r="EV404" s="17">
        <f>IF(AND(S404='자료입력 및 결과표시'!$B$16,COUNTIF('업무중복도(데이터 입력)'!$W404:$DR404,'자료입력 및 결과표시'!$C$16)&gt;=1),11,0)</f>
        <v>0</v>
      </c>
      <c r="EW404" s="17">
        <f>IF(AND(S404='자료입력 및 결과표시'!$B$17,COUNTIF('업무중복도(데이터 입력)'!$W404:$DR404,'자료입력 및 결과표시'!$C$17)&gt;=1),12,0)</f>
        <v>0</v>
      </c>
      <c r="EX404" s="17">
        <f>IF(AND(S404='자료입력 및 결과표시'!$B$18,COUNTIF('업무중복도(데이터 입력)'!$W404:$DR404,'자료입력 및 결과표시'!$C$18)&gt;=1),13,0)</f>
        <v>0</v>
      </c>
      <c r="EY404" s="17">
        <f>IF(AND(S404='자료입력 및 결과표시'!$B$19,COUNTIF('업무중복도(데이터 입력)'!$W404:$DR404,'자료입력 및 결과표시'!$C$19)&gt;=1),14,0)</f>
        <v>0</v>
      </c>
      <c r="EZ404" s="17">
        <f>IF(AND(S404='자료입력 및 결과표시'!$B$20,COUNTIF('업무중복도(데이터 입력)'!$W404:$DR404,'자료입력 및 결과표시'!$C$20)&gt;=1),15,0)</f>
        <v>0</v>
      </c>
      <c r="FA404" s="17">
        <f>IF(AND(S404='자료입력 및 결과표시'!$B$21,COUNTIF('업무중복도(데이터 입력)'!$W404:$DR404,'자료입력 및 결과표시'!$C$21)&gt;=1),16,0)</f>
        <v>0</v>
      </c>
      <c r="FK404" s="17">
        <f t="shared" si="761"/>
        <v>0</v>
      </c>
      <c r="FO404"/>
    </row>
    <row r="405" spans="1:171">
      <c r="A405" s="17" t="str">
        <f t="shared" si="744"/>
        <v>\\\0</v>
      </c>
      <c r="B405" s="17" t="str">
        <f t="shared" si="745"/>
        <v>\\\0</v>
      </c>
      <c r="C405" s="17" t="str">
        <f t="shared" si="746"/>
        <v>\\\0</v>
      </c>
      <c r="D405" s="17" t="str">
        <f t="shared" si="747"/>
        <v>\\\0</v>
      </c>
      <c r="E405" s="17" t="str">
        <f t="shared" si="748"/>
        <v>\\\0</v>
      </c>
      <c r="F405" s="17" t="str">
        <f t="shared" si="749"/>
        <v>\\\0</v>
      </c>
      <c r="G405" s="17" t="str">
        <f t="shared" si="750"/>
        <v>\\\0</v>
      </c>
      <c r="H405" s="17" t="str">
        <f t="shared" si="751"/>
        <v>\\\0</v>
      </c>
      <c r="I405" s="17" t="str">
        <f t="shared" si="752"/>
        <v>\\\0</v>
      </c>
      <c r="J405" s="17" t="str">
        <f t="shared" si="753"/>
        <v>\\\0</v>
      </c>
      <c r="K405" s="17" t="str">
        <f t="shared" si="754"/>
        <v>\\\0</v>
      </c>
      <c r="L405" s="17" t="str">
        <f t="shared" si="755"/>
        <v>\\\0</v>
      </c>
      <c r="M405" s="17" t="str">
        <f t="shared" si="756"/>
        <v>\\\0</v>
      </c>
      <c r="N405" s="17" t="str">
        <f t="shared" si="757"/>
        <v>\\\0</v>
      </c>
      <c r="O405" s="17" t="str">
        <f t="shared" si="758"/>
        <v>\\\0</v>
      </c>
      <c r="P405" s="17" t="str">
        <f t="shared" si="759"/>
        <v>\\\0</v>
      </c>
      <c r="R405" s="17" t="str">
        <f t="shared" si="760"/>
        <v>\\</v>
      </c>
      <c r="S405" s="38"/>
      <c r="T405" s="39"/>
      <c r="U405" s="31"/>
      <c r="V405" s="32"/>
      <c r="W405" s="36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35"/>
      <c r="DS405" s="287"/>
      <c r="DT405" s="36"/>
      <c r="DU405" s="37"/>
      <c r="DV405" s="28">
        <f>IF(AND($S405='자료입력 및 결과표시'!$B$6,COUNTIF($W405:$DR405,'자료입력 및 결과표시'!$C$6)&gt;=1),IF(OR('자료입력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DW405" s="28">
        <f>IF(AND($S405='자료입력 및 결과표시'!$B$7,COUNTIF($W405:$DR405,'자료입력 및 결과표시'!$C$7)&gt;=1),IF(OR('자료입력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DX405" s="28">
        <f>IF(AND($S405='자료입력 및 결과표시'!$B$8,COUNTIF($W405:$DR405,'자료입력 및 결과표시'!$C$8)&gt;=1),IF(OR('자료입력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DY405" s="28">
        <f>IF(AND($S405='자료입력 및 결과표시'!$B$9,COUNTIF($W405:$DR405,'자료입력 및 결과표시'!$C$9)&gt;=1),IF(OR('자료입력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DZ405" s="28">
        <f>IF(AND($S405='자료입력 및 결과표시'!$B$10,COUNTIF($W405:$DR405,'자료입력 및 결과표시'!$C$10)&gt;=1),IF(OR('자료입력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A405" s="28">
        <f>IF(AND($S405='자료입력 및 결과표시'!$B$11,COUNTIF($W405:$DR405,'자료입력 및 결과표시'!$C$11)&gt;=1),IF(OR('자료입력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B405" s="28">
        <f>IF(AND($S405='자료입력 및 결과표시'!$B$12,COUNTIF($W405:$DR405,'자료입력 및 결과표시'!$C$12)&gt;=1),IF(OR('자료입력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C405" s="28">
        <f>IF(AND($S405='자료입력 및 결과표시'!$B$13,COUNTIF($W405:$DR405,'자료입력 및 결과표시'!$C$13)&gt;=1),IF(OR('자료입력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D405" s="28">
        <f>IF(AND($S405='자료입력 및 결과표시'!$B$14,COUNTIF($W405:$DR405,'자료입력 및 결과표시'!$C$14)&gt;=1),IF(OR('자료입력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E405" s="28">
        <f>IF(AND($S405='자료입력 및 결과표시'!$B$15,COUNTIF($W405:$DR405,'자료입력 및 결과표시'!$C$15)&gt;=1),IF(OR('자료입력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F405" s="28">
        <f>IF(AND($S405='자료입력 및 결과표시'!$B$16,COUNTIF($W405:$DR405,'자료입력 및 결과표시'!$C$16)&gt;=1),IF(OR('자료입력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G405" s="28">
        <f>IF(AND($S405='자료입력 및 결과표시'!$B$17,COUNTIF($W405:$DR405,'자료입력 및 결과표시'!$C$17)&gt;=1),IF(OR('자료입력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H405" s="28">
        <f>IF(AND($S405='자료입력 및 결과표시'!$B$18,COUNTIF($W405:$DR405,'자료입력 및 결과표시'!$C$18)&gt;=1),IF(OR('자료입력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I405" s="28">
        <f>IF(AND($S405='자료입력 및 결과표시'!$B$19,COUNTIF($W405:$DR405,'자료입력 및 결과표시'!$C$19)&gt;=1),IF(OR('자료입력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J405" s="28">
        <f>IF(AND($S405='자료입력 및 결과표시'!$B$20,COUNTIF($W405:$DR405,'자료입력 및 결과표시'!$C$20)&gt;=1),IF(OR('자료입력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K405" s="28">
        <f>IF(AND($S405='자료입력 및 결과표시'!$B$21,COUNTIF($W405:$DR405,'자료입력 및 결과표시'!$C$21)&gt;=1),IF(OR('자료입력 및 결과표시'!$B$4+90&gt;=$V405,'자료입력 및 결과표시'!$B$4&lt;$U405),0,IF($V405-'자료입력 및 결과표시'!$B$4-90&gt;='자료입력 및 결과표시'!$E$4,'자료입력 및 결과표시'!$E$4,$V405-'자료입력 및 결과표시'!$B$4-90)),0)</f>
        <v>0</v>
      </c>
      <c r="EL405" s="17">
        <f>IF(AND(S405='자료입력 및 결과표시'!$B$6,COUNTIF('업무중복도(데이터 입력)'!$W405:$DR405,'자료입력 및 결과표시'!$C$6)&gt;=1),1,0)</f>
        <v>0</v>
      </c>
      <c r="EM405" s="17">
        <f>IF(AND(S405='자료입력 및 결과표시'!$B$7,COUNTIF('업무중복도(데이터 입력)'!$W405:$DR405,'자료입력 및 결과표시'!$C$7)&gt;=1),2,0)</f>
        <v>0</v>
      </c>
      <c r="EN405" s="17">
        <f>IF(AND(S405='자료입력 및 결과표시'!$B$8,COUNTIF('업무중복도(데이터 입력)'!$W405:$DR405,'자료입력 및 결과표시'!$C$8)&gt;=1),3,0)</f>
        <v>0</v>
      </c>
      <c r="EO405" s="17">
        <f>IF(AND(S405='자료입력 및 결과표시'!$B$9,COUNTIF('업무중복도(데이터 입력)'!$W405:$DR405,'자료입력 및 결과표시'!$C$9)&gt;=1),4,0)</f>
        <v>0</v>
      </c>
      <c r="EP405" s="17">
        <f>IF(AND(S405='자료입력 및 결과표시'!$B$10,COUNTIF('업무중복도(데이터 입력)'!$W405:$DR405,'자료입력 및 결과표시'!$C$10)&gt;=1),5,0)</f>
        <v>0</v>
      </c>
      <c r="EQ405" s="17">
        <f>IF(AND(S405='자료입력 및 결과표시'!$B$11,COUNTIF('업무중복도(데이터 입력)'!$W405:$DR405,'자료입력 및 결과표시'!$C$11)&gt;=1),6,0)</f>
        <v>0</v>
      </c>
      <c r="ER405" s="17">
        <f>IF(AND(S405='자료입력 및 결과표시'!$B$12,COUNTIF('업무중복도(데이터 입력)'!$W405:$DR405,'자료입력 및 결과표시'!$C$12)&gt;=1),7,0)</f>
        <v>0</v>
      </c>
      <c r="ES405" s="17">
        <f>IF(AND(S405='자료입력 및 결과표시'!$B$13,COUNTIF('업무중복도(데이터 입력)'!$W405:$DR405,'자료입력 및 결과표시'!$C$13)&gt;=1),8,0)</f>
        <v>0</v>
      </c>
      <c r="ET405" s="17">
        <f>IF(AND(S405='자료입력 및 결과표시'!$B$14,COUNTIF('업무중복도(데이터 입력)'!$W405:$DR405,'자료입력 및 결과표시'!$C$14)&gt;=1),9,0)</f>
        <v>0</v>
      </c>
      <c r="EU405" s="17">
        <f>IF(AND(S405='자료입력 및 결과표시'!$B$15,COUNTIF('업무중복도(데이터 입력)'!$W405:$DR405,'자료입력 및 결과표시'!$C$15)&gt;=1),10,0)</f>
        <v>0</v>
      </c>
      <c r="EV405" s="17">
        <f>IF(AND(S405='자료입력 및 결과표시'!$B$16,COUNTIF('업무중복도(데이터 입력)'!$W405:$DR405,'자료입력 및 결과표시'!$C$16)&gt;=1),11,0)</f>
        <v>0</v>
      </c>
      <c r="EW405" s="17">
        <f>IF(AND(S405='자료입력 및 결과표시'!$B$17,COUNTIF('업무중복도(데이터 입력)'!$W405:$DR405,'자료입력 및 결과표시'!$C$17)&gt;=1),12,0)</f>
        <v>0</v>
      </c>
      <c r="EX405" s="17">
        <f>IF(AND(S405='자료입력 및 결과표시'!$B$18,COUNTIF('업무중복도(데이터 입력)'!$W405:$DR405,'자료입력 및 결과표시'!$C$18)&gt;=1),13,0)</f>
        <v>0</v>
      </c>
      <c r="EY405" s="17">
        <f>IF(AND(S405='자료입력 및 결과표시'!$B$19,COUNTIF('업무중복도(데이터 입력)'!$W405:$DR405,'자료입력 및 결과표시'!$C$19)&gt;=1),14,0)</f>
        <v>0</v>
      </c>
      <c r="EZ405" s="17">
        <f>IF(AND(S405='자료입력 및 결과표시'!$B$20,COUNTIF('업무중복도(데이터 입력)'!$W405:$DR405,'자료입력 및 결과표시'!$C$20)&gt;=1),15,0)</f>
        <v>0</v>
      </c>
      <c r="FA405" s="17">
        <f>IF(AND(S405='자료입력 및 결과표시'!$B$21,COUNTIF('업무중복도(데이터 입력)'!$W405:$DR405,'자료입력 및 결과표시'!$C$21)&gt;=1),16,0)</f>
        <v>0</v>
      </c>
      <c r="FK405" s="17">
        <f t="shared" si="761"/>
        <v>0</v>
      </c>
      <c r="FO405"/>
    </row>
    <row r="406" spans="1:171">
      <c r="A406" s="17" t="str">
        <f t="shared" si="744"/>
        <v>\\\0</v>
      </c>
      <c r="B406" s="17" t="str">
        <f t="shared" si="745"/>
        <v>\\\0</v>
      </c>
      <c r="C406" s="17" t="str">
        <f t="shared" si="746"/>
        <v>\\\0</v>
      </c>
      <c r="D406" s="17" t="str">
        <f t="shared" si="747"/>
        <v>\\\0</v>
      </c>
      <c r="E406" s="17" t="str">
        <f t="shared" si="748"/>
        <v>\\\0</v>
      </c>
      <c r="F406" s="17" t="str">
        <f t="shared" si="749"/>
        <v>\\\0</v>
      </c>
      <c r="G406" s="17" t="str">
        <f t="shared" si="750"/>
        <v>\\\0</v>
      </c>
      <c r="H406" s="17" t="str">
        <f t="shared" si="751"/>
        <v>\\\0</v>
      </c>
      <c r="I406" s="17" t="str">
        <f t="shared" si="752"/>
        <v>\\\0</v>
      </c>
      <c r="J406" s="17" t="str">
        <f t="shared" si="753"/>
        <v>\\\0</v>
      </c>
      <c r="K406" s="17" t="str">
        <f t="shared" si="754"/>
        <v>\\\0</v>
      </c>
      <c r="L406" s="17" t="str">
        <f t="shared" si="755"/>
        <v>\\\0</v>
      </c>
      <c r="M406" s="17" t="str">
        <f t="shared" si="756"/>
        <v>\\\0</v>
      </c>
      <c r="N406" s="17" t="str">
        <f t="shared" si="757"/>
        <v>\\\0</v>
      </c>
      <c r="O406" s="17" t="str">
        <f t="shared" si="758"/>
        <v>\\\0</v>
      </c>
      <c r="P406" s="17" t="str">
        <f t="shared" si="759"/>
        <v>\\\0</v>
      </c>
      <c r="R406" s="17" t="str">
        <f t="shared" si="760"/>
        <v>\\</v>
      </c>
      <c r="S406" s="38"/>
      <c r="T406" s="39"/>
      <c r="U406" s="31"/>
      <c r="V406" s="32"/>
      <c r="W406" s="36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35"/>
      <c r="DS406" s="287"/>
      <c r="DT406" s="36"/>
      <c r="DU406" s="37"/>
      <c r="DV406" s="28">
        <f>IF(AND($S406='자료입력 및 결과표시'!$B$6,COUNTIF($W406:$DR406,'자료입력 및 결과표시'!$C$6)&gt;=1),IF(OR('자료입력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DW406" s="28">
        <f>IF(AND($S406='자료입력 및 결과표시'!$B$7,COUNTIF($W406:$DR406,'자료입력 및 결과표시'!$C$7)&gt;=1),IF(OR('자료입력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DX406" s="28">
        <f>IF(AND($S406='자료입력 및 결과표시'!$B$8,COUNTIF($W406:$DR406,'자료입력 및 결과표시'!$C$8)&gt;=1),IF(OR('자료입력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DY406" s="28">
        <f>IF(AND($S406='자료입력 및 결과표시'!$B$9,COUNTIF($W406:$DR406,'자료입력 및 결과표시'!$C$9)&gt;=1),IF(OR('자료입력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DZ406" s="28">
        <f>IF(AND($S406='자료입력 및 결과표시'!$B$10,COUNTIF($W406:$DR406,'자료입력 및 결과표시'!$C$10)&gt;=1),IF(OR('자료입력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A406" s="28">
        <f>IF(AND($S406='자료입력 및 결과표시'!$B$11,COUNTIF($W406:$DR406,'자료입력 및 결과표시'!$C$11)&gt;=1),IF(OR('자료입력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B406" s="28">
        <f>IF(AND($S406='자료입력 및 결과표시'!$B$12,COUNTIF($W406:$DR406,'자료입력 및 결과표시'!$C$12)&gt;=1),IF(OR('자료입력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C406" s="28">
        <f>IF(AND($S406='자료입력 및 결과표시'!$B$13,COUNTIF($W406:$DR406,'자료입력 및 결과표시'!$C$13)&gt;=1),IF(OR('자료입력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D406" s="28">
        <f>IF(AND($S406='자료입력 및 결과표시'!$B$14,COUNTIF($W406:$DR406,'자료입력 및 결과표시'!$C$14)&gt;=1),IF(OR('자료입력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E406" s="28">
        <f>IF(AND($S406='자료입력 및 결과표시'!$B$15,COUNTIF($W406:$DR406,'자료입력 및 결과표시'!$C$15)&gt;=1),IF(OR('자료입력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F406" s="28">
        <f>IF(AND($S406='자료입력 및 결과표시'!$B$16,COUNTIF($W406:$DR406,'자료입력 및 결과표시'!$C$16)&gt;=1),IF(OR('자료입력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G406" s="28">
        <f>IF(AND($S406='자료입력 및 결과표시'!$B$17,COUNTIF($W406:$DR406,'자료입력 및 결과표시'!$C$17)&gt;=1),IF(OR('자료입력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H406" s="28">
        <f>IF(AND($S406='자료입력 및 결과표시'!$B$18,COUNTIF($W406:$DR406,'자료입력 및 결과표시'!$C$18)&gt;=1),IF(OR('자료입력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I406" s="28">
        <f>IF(AND($S406='자료입력 및 결과표시'!$B$19,COUNTIF($W406:$DR406,'자료입력 및 결과표시'!$C$19)&gt;=1),IF(OR('자료입력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J406" s="28">
        <f>IF(AND($S406='자료입력 및 결과표시'!$B$20,COUNTIF($W406:$DR406,'자료입력 및 결과표시'!$C$20)&gt;=1),IF(OR('자료입력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K406" s="28">
        <f>IF(AND($S406='자료입력 및 결과표시'!$B$21,COUNTIF($W406:$DR406,'자료입력 및 결과표시'!$C$21)&gt;=1),IF(OR('자료입력 및 결과표시'!$B$4+90&gt;=$V406,'자료입력 및 결과표시'!$B$4&lt;$U406),0,IF($V406-'자료입력 및 결과표시'!$B$4-90&gt;='자료입력 및 결과표시'!$E$4,'자료입력 및 결과표시'!$E$4,$V406-'자료입력 및 결과표시'!$B$4-90)),0)</f>
        <v>0</v>
      </c>
      <c r="EL406" s="17">
        <f>IF(AND(S406='자료입력 및 결과표시'!$B$6,COUNTIF('업무중복도(데이터 입력)'!$W406:$DR406,'자료입력 및 결과표시'!$C$6)&gt;=1),1,0)</f>
        <v>0</v>
      </c>
      <c r="EM406" s="17">
        <f>IF(AND(S406='자료입력 및 결과표시'!$B$7,COUNTIF('업무중복도(데이터 입력)'!$W406:$DR406,'자료입력 및 결과표시'!$C$7)&gt;=1),2,0)</f>
        <v>0</v>
      </c>
      <c r="EN406" s="17">
        <f>IF(AND(S406='자료입력 및 결과표시'!$B$8,COUNTIF('업무중복도(데이터 입력)'!$W406:$DR406,'자료입력 및 결과표시'!$C$8)&gt;=1),3,0)</f>
        <v>0</v>
      </c>
      <c r="EO406" s="17">
        <f>IF(AND(S406='자료입력 및 결과표시'!$B$9,COUNTIF('업무중복도(데이터 입력)'!$W406:$DR406,'자료입력 및 결과표시'!$C$9)&gt;=1),4,0)</f>
        <v>0</v>
      </c>
      <c r="EP406" s="17">
        <f>IF(AND(S406='자료입력 및 결과표시'!$B$10,COUNTIF('업무중복도(데이터 입력)'!$W406:$DR406,'자료입력 및 결과표시'!$C$10)&gt;=1),5,0)</f>
        <v>0</v>
      </c>
      <c r="EQ406" s="17">
        <f>IF(AND(S406='자료입력 및 결과표시'!$B$11,COUNTIF('업무중복도(데이터 입력)'!$W406:$DR406,'자료입력 및 결과표시'!$C$11)&gt;=1),6,0)</f>
        <v>0</v>
      </c>
      <c r="ER406" s="17">
        <f>IF(AND(S406='자료입력 및 결과표시'!$B$12,COUNTIF('업무중복도(데이터 입력)'!$W406:$DR406,'자료입력 및 결과표시'!$C$12)&gt;=1),7,0)</f>
        <v>0</v>
      </c>
      <c r="ES406" s="17">
        <f>IF(AND(S406='자료입력 및 결과표시'!$B$13,COUNTIF('업무중복도(데이터 입력)'!$W406:$DR406,'자료입력 및 결과표시'!$C$13)&gt;=1),8,0)</f>
        <v>0</v>
      </c>
      <c r="ET406" s="17">
        <f>IF(AND(S406='자료입력 및 결과표시'!$B$14,COUNTIF('업무중복도(데이터 입력)'!$W406:$DR406,'자료입력 및 결과표시'!$C$14)&gt;=1),9,0)</f>
        <v>0</v>
      </c>
      <c r="EU406" s="17">
        <f>IF(AND(S406='자료입력 및 결과표시'!$B$15,COUNTIF('업무중복도(데이터 입력)'!$W406:$DR406,'자료입력 및 결과표시'!$C$15)&gt;=1),10,0)</f>
        <v>0</v>
      </c>
      <c r="EV406" s="17">
        <f>IF(AND(S406='자료입력 및 결과표시'!$B$16,COUNTIF('업무중복도(데이터 입력)'!$W406:$DR406,'자료입력 및 결과표시'!$C$16)&gt;=1),11,0)</f>
        <v>0</v>
      </c>
      <c r="EW406" s="17">
        <f>IF(AND(S406='자료입력 및 결과표시'!$B$17,COUNTIF('업무중복도(데이터 입력)'!$W406:$DR406,'자료입력 및 결과표시'!$C$17)&gt;=1),12,0)</f>
        <v>0</v>
      </c>
      <c r="EX406" s="17">
        <f>IF(AND(S406='자료입력 및 결과표시'!$B$18,COUNTIF('업무중복도(데이터 입력)'!$W406:$DR406,'자료입력 및 결과표시'!$C$18)&gt;=1),13,0)</f>
        <v>0</v>
      </c>
      <c r="EY406" s="17">
        <f>IF(AND(S406='자료입력 및 결과표시'!$B$19,COUNTIF('업무중복도(데이터 입력)'!$W406:$DR406,'자료입력 및 결과표시'!$C$19)&gt;=1),14,0)</f>
        <v>0</v>
      </c>
      <c r="EZ406" s="17">
        <f>IF(AND(S406='자료입력 및 결과표시'!$B$20,COUNTIF('업무중복도(데이터 입력)'!$W406:$DR406,'자료입력 및 결과표시'!$C$20)&gt;=1),15,0)</f>
        <v>0</v>
      </c>
      <c r="FA406" s="17">
        <f>IF(AND(S406='자료입력 및 결과표시'!$B$21,COUNTIF('업무중복도(데이터 입력)'!$W406:$DR406,'자료입력 및 결과표시'!$C$21)&gt;=1),16,0)</f>
        <v>0</v>
      </c>
      <c r="FK406" s="17">
        <f t="shared" si="761"/>
        <v>0</v>
      </c>
      <c r="FO406"/>
    </row>
    <row r="407" spans="1:171">
      <c r="A407" s="17" t="str">
        <f t="shared" si="744"/>
        <v>\\\0</v>
      </c>
      <c r="B407" s="17" t="str">
        <f t="shared" si="745"/>
        <v>\\\0</v>
      </c>
      <c r="C407" s="17" t="str">
        <f t="shared" si="746"/>
        <v>\\\0</v>
      </c>
      <c r="D407" s="17" t="str">
        <f t="shared" si="747"/>
        <v>\\\0</v>
      </c>
      <c r="E407" s="17" t="str">
        <f t="shared" si="748"/>
        <v>\\\0</v>
      </c>
      <c r="F407" s="17" t="str">
        <f t="shared" si="749"/>
        <v>\\\0</v>
      </c>
      <c r="G407" s="17" t="str">
        <f t="shared" si="750"/>
        <v>\\\0</v>
      </c>
      <c r="H407" s="17" t="str">
        <f t="shared" si="751"/>
        <v>\\\0</v>
      </c>
      <c r="I407" s="17" t="str">
        <f t="shared" si="752"/>
        <v>\\\0</v>
      </c>
      <c r="J407" s="17" t="str">
        <f t="shared" si="753"/>
        <v>\\\0</v>
      </c>
      <c r="K407" s="17" t="str">
        <f t="shared" si="754"/>
        <v>\\\0</v>
      </c>
      <c r="L407" s="17" t="str">
        <f t="shared" si="755"/>
        <v>\\\0</v>
      </c>
      <c r="M407" s="17" t="str">
        <f t="shared" si="756"/>
        <v>\\\0</v>
      </c>
      <c r="N407" s="17" t="str">
        <f t="shared" si="757"/>
        <v>\\\0</v>
      </c>
      <c r="O407" s="17" t="str">
        <f t="shared" si="758"/>
        <v>\\\0</v>
      </c>
      <c r="P407" s="17" t="str">
        <f t="shared" si="759"/>
        <v>\\\0</v>
      </c>
      <c r="R407" s="17" t="str">
        <f t="shared" si="760"/>
        <v>\\</v>
      </c>
      <c r="S407" s="38"/>
      <c r="T407" s="39"/>
      <c r="U407" s="31"/>
      <c r="V407" s="32"/>
      <c r="W407" s="36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35"/>
      <c r="DS407" s="287"/>
      <c r="DT407" s="36"/>
      <c r="DU407" s="37"/>
      <c r="DV407" s="28">
        <f>IF(AND($S407='자료입력 및 결과표시'!$B$6,COUNTIF($W407:$DR407,'자료입력 및 결과표시'!$C$6)&gt;=1),IF(OR('자료입력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DW407" s="28">
        <f>IF(AND($S407='자료입력 및 결과표시'!$B$7,COUNTIF($W407:$DR407,'자료입력 및 결과표시'!$C$7)&gt;=1),IF(OR('자료입력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DX407" s="28">
        <f>IF(AND($S407='자료입력 및 결과표시'!$B$8,COUNTIF($W407:$DR407,'자료입력 및 결과표시'!$C$8)&gt;=1),IF(OR('자료입력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DY407" s="28">
        <f>IF(AND($S407='자료입력 및 결과표시'!$B$9,COUNTIF($W407:$DR407,'자료입력 및 결과표시'!$C$9)&gt;=1),IF(OR('자료입력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DZ407" s="28">
        <f>IF(AND($S407='자료입력 및 결과표시'!$B$10,COUNTIF($W407:$DR407,'자료입력 및 결과표시'!$C$10)&gt;=1),IF(OR('자료입력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A407" s="28">
        <f>IF(AND($S407='자료입력 및 결과표시'!$B$11,COUNTIF($W407:$DR407,'자료입력 및 결과표시'!$C$11)&gt;=1),IF(OR('자료입력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B407" s="28">
        <f>IF(AND($S407='자료입력 및 결과표시'!$B$12,COUNTIF($W407:$DR407,'자료입력 및 결과표시'!$C$12)&gt;=1),IF(OR('자료입력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C407" s="28">
        <f>IF(AND($S407='자료입력 및 결과표시'!$B$13,COUNTIF($W407:$DR407,'자료입력 및 결과표시'!$C$13)&gt;=1),IF(OR('자료입력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D407" s="28">
        <f>IF(AND($S407='자료입력 및 결과표시'!$B$14,COUNTIF($W407:$DR407,'자료입력 및 결과표시'!$C$14)&gt;=1),IF(OR('자료입력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E407" s="28">
        <f>IF(AND($S407='자료입력 및 결과표시'!$B$15,COUNTIF($W407:$DR407,'자료입력 및 결과표시'!$C$15)&gt;=1),IF(OR('자료입력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F407" s="28">
        <f>IF(AND($S407='자료입력 및 결과표시'!$B$16,COUNTIF($W407:$DR407,'자료입력 및 결과표시'!$C$16)&gt;=1),IF(OR('자료입력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G407" s="28">
        <f>IF(AND($S407='자료입력 및 결과표시'!$B$17,COUNTIF($W407:$DR407,'자료입력 및 결과표시'!$C$17)&gt;=1),IF(OR('자료입력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H407" s="28">
        <f>IF(AND($S407='자료입력 및 결과표시'!$B$18,COUNTIF($W407:$DR407,'자료입력 및 결과표시'!$C$18)&gt;=1),IF(OR('자료입력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I407" s="28">
        <f>IF(AND($S407='자료입력 및 결과표시'!$B$19,COUNTIF($W407:$DR407,'자료입력 및 결과표시'!$C$19)&gt;=1),IF(OR('자료입력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J407" s="28">
        <f>IF(AND($S407='자료입력 및 결과표시'!$B$20,COUNTIF($W407:$DR407,'자료입력 및 결과표시'!$C$20)&gt;=1),IF(OR('자료입력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K407" s="28">
        <f>IF(AND($S407='자료입력 및 결과표시'!$B$21,COUNTIF($W407:$DR407,'자료입력 및 결과표시'!$C$21)&gt;=1),IF(OR('자료입력 및 결과표시'!$B$4+90&gt;=$V407,'자료입력 및 결과표시'!$B$4&lt;$U407),0,IF($V407-'자료입력 및 결과표시'!$B$4-90&gt;='자료입력 및 결과표시'!$E$4,'자료입력 및 결과표시'!$E$4,$V407-'자료입력 및 결과표시'!$B$4-90)),0)</f>
        <v>0</v>
      </c>
      <c r="EL407" s="17">
        <f>IF(AND(S407='자료입력 및 결과표시'!$B$6,COUNTIF('업무중복도(데이터 입력)'!$W407:$DR407,'자료입력 및 결과표시'!$C$6)&gt;=1),1,0)</f>
        <v>0</v>
      </c>
      <c r="EM407" s="17">
        <f>IF(AND(S407='자료입력 및 결과표시'!$B$7,COUNTIF('업무중복도(데이터 입력)'!$W407:$DR407,'자료입력 및 결과표시'!$C$7)&gt;=1),2,0)</f>
        <v>0</v>
      </c>
      <c r="EN407" s="17">
        <f>IF(AND(S407='자료입력 및 결과표시'!$B$8,COUNTIF('업무중복도(데이터 입력)'!$W407:$DR407,'자료입력 및 결과표시'!$C$8)&gt;=1),3,0)</f>
        <v>0</v>
      </c>
      <c r="EO407" s="17">
        <f>IF(AND(S407='자료입력 및 결과표시'!$B$9,COUNTIF('업무중복도(데이터 입력)'!$W407:$DR407,'자료입력 및 결과표시'!$C$9)&gt;=1),4,0)</f>
        <v>0</v>
      </c>
      <c r="EP407" s="17">
        <f>IF(AND(S407='자료입력 및 결과표시'!$B$10,COUNTIF('업무중복도(데이터 입력)'!$W407:$DR407,'자료입력 및 결과표시'!$C$10)&gt;=1),5,0)</f>
        <v>0</v>
      </c>
      <c r="EQ407" s="17">
        <f>IF(AND(S407='자료입력 및 결과표시'!$B$11,COUNTIF('업무중복도(데이터 입력)'!$W407:$DR407,'자료입력 및 결과표시'!$C$11)&gt;=1),6,0)</f>
        <v>0</v>
      </c>
      <c r="ER407" s="17">
        <f>IF(AND(S407='자료입력 및 결과표시'!$B$12,COUNTIF('업무중복도(데이터 입력)'!$W407:$DR407,'자료입력 및 결과표시'!$C$12)&gt;=1),7,0)</f>
        <v>0</v>
      </c>
      <c r="ES407" s="17">
        <f>IF(AND(S407='자료입력 및 결과표시'!$B$13,COUNTIF('업무중복도(데이터 입력)'!$W407:$DR407,'자료입력 및 결과표시'!$C$13)&gt;=1),8,0)</f>
        <v>0</v>
      </c>
      <c r="ET407" s="17">
        <f>IF(AND(S407='자료입력 및 결과표시'!$B$14,COUNTIF('업무중복도(데이터 입력)'!$W407:$DR407,'자료입력 및 결과표시'!$C$14)&gt;=1),9,0)</f>
        <v>0</v>
      </c>
      <c r="EU407" s="17">
        <f>IF(AND(S407='자료입력 및 결과표시'!$B$15,COUNTIF('업무중복도(데이터 입력)'!$W407:$DR407,'자료입력 및 결과표시'!$C$15)&gt;=1),10,0)</f>
        <v>0</v>
      </c>
      <c r="EV407" s="17">
        <f>IF(AND(S407='자료입력 및 결과표시'!$B$16,COUNTIF('업무중복도(데이터 입력)'!$W407:$DR407,'자료입력 및 결과표시'!$C$16)&gt;=1),11,0)</f>
        <v>0</v>
      </c>
      <c r="EW407" s="17">
        <f>IF(AND(S407='자료입력 및 결과표시'!$B$17,COUNTIF('업무중복도(데이터 입력)'!$W407:$DR407,'자료입력 및 결과표시'!$C$17)&gt;=1),12,0)</f>
        <v>0</v>
      </c>
      <c r="EX407" s="17">
        <f>IF(AND(S407='자료입력 및 결과표시'!$B$18,COUNTIF('업무중복도(데이터 입력)'!$W407:$DR407,'자료입력 및 결과표시'!$C$18)&gt;=1),13,0)</f>
        <v>0</v>
      </c>
      <c r="EY407" s="17">
        <f>IF(AND(S407='자료입력 및 결과표시'!$B$19,COUNTIF('업무중복도(데이터 입력)'!$W407:$DR407,'자료입력 및 결과표시'!$C$19)&gt;=1),14,0)</f>
        <v>0</v>
      </c>
      <c r="EZ407" s="17">
        <f>IF(AND(S407='자료입력 및 결과표시'!$B$20,COUNTIF('업무중복도(데이터 입력)'!$W407:$DR407,'자료입력 및 결과표시'!$C$20)&gt;=1),15,0)</f>
        <v>0</v>
      </c>
      <c r="FA407" s="17">
        <f>IF(AND(S407='자료입력 및 결과표시'!$B$21,COUNTIF('업무중복도(데이터 입력)'!$W407:$DR407,'자료입력 및 결과표시'!$C$21)&gt;=1),16,0)</f>
        <v>0</v>
      </c>
      <c r="FK407" s="17">
        <f t="shared" si="761"/>
        <v>0</v>
      </c>
      <c r="FO407"/>
    </row>
    <row r="408" spans="1:171">
      <c r="A408" s="17" t="str">
        <f t="shared" si="744"/>
        <v>\\\0</v>
      </c>
      <c r="B408" s="17" t="str">
        <f t="shared" si="745"/>
        <v>\\\0</v>
      </c>
      <c r="C408" s="17" t="str">
        <f t="shared" si="746"/>
        <v>\\\0</v>
      </c>
      <c r="D408" s="17" t="str">
        <f t="shared" si="747"/>
        <v>\\\0</v>
      </c>
      <c r="E408" s="17" t="str">
        <f t="shared" si="748"/>
        <v>\\\0</v>
      </c>
      <c r="F408" s="17" t="str">
        <f t="shared" si="749"/>
        <v>\\\0</v>
      </c>
      <c r="G408" s="17" t="str">
        <f t="shared" si="750"/>
        <v>\\\0</v>
      </c>
      <c r="H408" s="17" t="str">
        <f t="shared" si="751"/>
        <v>\\\0</v>
      </c>
      <c r="I408" s="17" t="str">
        <f t="shared" si="752"/>
        <v>\\\0</v>
      </c>
      <c r="J408" s="17" t="str">
        <f t="shared" si="753"/>
        <v>\\\0</v>
      </c>
      <c r="K408" s="17" t="str">
        <f t="shared" si="754"/>
        <v>\\\0</v>
      </c>
      <c r="L408" s="17" t="str">
        <f t="shared" si="755"/>
        <v>\\\0</v>
      </c>
      <c r="M408" s="17" t="str">
        <f t="shared" si="756"/>
        <v>\\\0</v>
      </c>
      <c r="N408" s="17" t="str">
        <f t="shared" si="757"/>
        <v>\\\0</v>
      </c>
      <c r="O408" s="17" t="str">
        <f t="shared" si="758"/>
        <v>\\\0</v>
      </c>
      <c r="P408" s="17" t="str">
        <f t="shared" si="759"/>
        <v>\\\0</v>
      </c>
      <c r="R408" s="17" t="str">
        <f t="shared" si="760"/>
        <v>\\</v>
      </c>
      <c r="S408" s="38"/>
      <c r="T408" s="39"/>
      <c r="U408" s="31"/>
      <c r="V408" s="32"/>
      <c r="W408" s="36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35"/>
      <c r="DS408" s="287"/>
      <c r="DT408" s="36"/>
      <c r="DU408" s="37"/>
      <c r="DV408" s="28">
        <f>IF(AND($S408='자료입력 및 결과표시'!$B$6,COUNTIF($W408:$DR408,'자료입력 및 결과표시'!$C$6)&gt;=1),IF(OR('자료입력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DW408" s="28">
        <f>IF(AND($S408='자료입력 및 결과표시'!$B$7,COUNTIF($W408:$DR408,'자료입력 및 결과표시'!$C$7)&gt;=1),IF(OR('자료입력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DX408" s="28">
        <f>IF(AND($S408='자료입력 및 결과표시'!$B$8,COUNTIF($W408:$DR408,'자료입력 및 결과표시'!$C$8)&gt;=1),IF(OR('자료입력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DY408" s="28">
        <f>IF(AND($S408='자료입력 및 결과표시'!$B$9,COUNTIF($W408:$DR408,'자료입력 및 결과표시'!$C$9)&gt;=1),IF(OR('자료입력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DZ408" s="28">
        <f>IF(AND($S408='자료입력 및 결과표시'!$B$10,COUNTIF($W408:$DR408,'자료입력 및 결과표시'!$C$10)&gt;=1),IF(OR('자료입력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A408" s="28">
        <f>IF(AND($S408='자료입력 및 결과표시'!$B$11,COUNTIF($W408:$DR408,'자료입력 및 결과표시'!$C$11)&gt;=1),IF(OR('자료입력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B408" s="28">
        <f>IF(AND($S408='자료입력 및 결과표시'!$B$12,COUNTIF($W408:$DR408,'자료입력 및 결과표시'!$C$12)&gt;=1),IF(OR('자료입력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C408" s="28">
        <f>IF(AND($S408='자료입력 및 결과표시'!$B$13,COUNTIF($W408:$DR408,'자료입력 및 결과표시'!$C$13)&gt;=1),IF(OR('자료입력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D408" s="28">
        <f>IF(AND($S408='자료입력 및 결과표시'!$B$14,COUNTIF($W408:$DR408,'자료입력 및 결과표시'!$C$14)&gt;=1),IF(OR('자료입력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E408" s="28">
        <f>IF(AND($S408='자료입력 및 결과표시'!$B$15,COUNTIF($W408:$DR408,'자료입력 및 결과표시'!$C$15)&gt;=1),IF(OR('자료입력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F408" s="28">
        <f>IF(AND($S408='자료입력 및 결과표시'!$B$16,COUNTIF($W408:$DR408,'자료입력 및 결과표시'!$C$16)&gt;=1),IF(OR('자료입력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G408" s="28">
        <f>IF(AND($S408='자료입력 및 결과표시'!$B$17,COUNTIF($W408:$DR408,'자료입력 및 결과표시'!$C$17)&gt;=1),IF(OR('자료입력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H408" s="28">
        <f>IF(AND($S408='자료입력 및 결과표시'!$B$18,COUNTIF($W408:$DR408,'자료입력 및 결과표시'!$C$18)&gt;=1),IF(OR('자료입력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I408" s="28">
        <f>IF(AND($S408='자료입력 및 결과표시'!$B$19,COUNTIF($W408:$DR408,'자료입력 및 결과표시'!$C$19)&gt;=1),IF(OR('자료입력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J408" s="28">
        <f>IF(AND($S408='자료입력 및 결과표시'!$B$20,COUNTIF($W408:$DR408,'자료입력 및 결과표시'!$C$20)&gt;=1),IF(OR('자료입력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K408" s="28">
        <f>IF(AND($S408='자료입력 및 결과표시'!$B$21,COUNTIF($W408:$DR408,'자료입력 및 결과표시'!$C$21)&gt;=1),IF(OR('자료입력 및 결과표시'!$B$4+90&gt;=$V408,'자료입력 및 결과표시'!$B$4&lt;$U408),0,IF($V408-'자료입력 및 결과표시'!$B$4-90&gt;='자료입력 및 결과표시'!$E$4,'자료입력 및 결과표시'!$E$4,$V408-'자료입력 및 결과표시'!$B$4-90)),0)</f>
        <v>0</v>
      </c>
      <c r="EL408" s="17">
        <f>IF(AND(S408='자료입력 및 결과표시'!$B$6,COUNTIF('업무중복도(데이터 입력)'!$W408:$DR408,'자료입력 및 결과표시'!$C$6)&gt;=1),1,0)</f>
        <v>0</v>
      </c>
      <c r="EM408" s="17">
        <f>IF(AND(S408='자료입력 및 결과표시'!$B$7,COUNTIF('업무중복도(데이터 입력)'!$W408:$DR408,'자료입력 및 결과표시'!$C$7)&gt;=1),2,0)</f>
        <v>0</v>
      </c>
      <c r="EN408" s="17">
        <f>IF(AND(S408='자료입력 및 결과표시'!$B$8,COUNTIF('업무중복도(데이터 입력)'!$W408:$DR408,'자료입력 및 결과표시'!$C$8)&gt;=1),3,0)</f>
        <v>0</v>
      </c>
      <c r="EO408" s="17">
        <f>IF(AND(S408='자료입력 및 결과표시'!$B$9,COUNTIF('업무중복도(데이터 입력)'!$W408:$DR408,'자료입력 및 결과표시'!$C$9)&gt;=1),4,0)</f>
        <v>0</v>
      </c>
      <c r="EP408" s="17">
        <f>IF(AND(S408='자료입력 및 결과표시'!$B$10,COUNTIF('업무중복도(데이터 입력)'!$W408:$DR408,'자료입력 및 결과표시'!$C$10)&gt;=1),5,0)</f>
        <v>0</v>
      </c>
      <c r="EQ408" s="17">
        <f>IF(AND(S408='자료입력 및 결과표시'!$B$11,COUNTIF('업무중복도(데이터 입력)'!$W408:$DR408,'자료입력 및 결과표시'!$C$11)&gt;=1),6,0)</f>
        <v>0</v>
      </c>
      <c r="ER408" s="17">
        <f>IF(AND(S408='자료입력 및 결과표시'!$B$12,COUNTIF('업무중복도(데이터 입력)'!$W408:$DR408,'자료입력 및 결과표시'!$C$12)&gt;=1),7,0)</f>
        <v>0</v>
      </c>
      <c r="ES408" s="17">
        <f>IF(AND(S408='자료입력 및 결과표시'!$B$13,COUNTIF('업무중복도(데이터 입력)'!$W408:$DR408,'자료입력 및 결과표시'!$C$13)&gt;=1),8,0)</f>
        <v>0</v>
      </c>
      <c r="ET408" s="17">
        <f>IF(AND(S408='자료입력 및 결과표시'!$B$14,COUNTIF('업무중복도(데이터 입력)'!$W408:$DR408,'자료입력 및 결과표시'!$C$14)&gt;=1),9,0)</f>
        <v>0</v>
      </c>
      <c r="EU408" s="17">
        <f>IF(AND(S408='자료입력 및 결과표시'!$B$15,COUNTIF('업무중복도(데이터 입력)'!$W408:$DR408,'자료입력 및 결과표시'!$C$15)&gt;=1),10,0)</f>
        <v>0</v>
      </c>
      <c r="EV408" s="17">
        <f>IF(AND(S408='자료입력 및 결과표시'!$B$16,COUNTIF('업무중복도(데이터 입력)'!$W408:$DR408,'자료입력 및 결과표시'!$C$16)&gt;=1),11,0)</f>
        <v>0</v>
      </c>
      <c r="EW408" s="17">
        <f>IF(AND(S408='자료입력 및 결과표시'!$B$17,COUNTIF('업무중복도(데이터 입력)'!$W408:$DR408,'자료입력 및 결과표시'!$C$17)&gt;=1),12,0)</f>
        <v>0</v>
      </c>
      <c r="EX408" s="17">
        <f>IF(AND(S408='자료입력 및 결과표시'!$B$18,COUNTIF('업무중복도(데이터 입력)'!$W408:$DR408,'자료입력 및 결과표시'!$C$18)&gt;=1),13,0)</f>
        <v>0</v>
      </c>
      <c r="EY408" s="17">
        <f>IF(AND(S408='자료입력 및 결과표시'!$B$19,COUNTIF('업무중복도(데이터 입력)'!$W408:$DR408,'자료입력 및 결과표시'!$C$19)&gt;=1),14,0)</f>
        <v>0</v>
      </c>
      <c r="EZ408" s="17">
        <f>IF(AND(S408='자료입력 및 결과표시'!$B$20,COUNTIF('업무중복도(데이터 입력)'!$W408:$DR408,'자료입력 및 결과표시'!$C$20)&gt;=1),15,0)</f>
        <v>0</v>
      </c>
      <c r="FA408" s="17">
        <f>IF(AND(S408='자료입력 및 결과표시'!$B$21,COUNTIF('업무중복도(데이터 입력)'!$W408:$DR408,'자료입력 및 결과표시'!$C$21)&gt;=1),16,0)</f>
        <v>0</v>
      </c>
      <c r="FK408" s="17">
        <f t="shared" si="761"/>
        <v>0</v>
      </c>
      <c r="FO408"/>
    </row>
    <row r="409" spans="1:171">
      <c r="A409" s="17" t="str">
        <f t="shared" si="744"/>
        <v>\\\0</v>
      </c>
      <c r="B409" s="17" t="str">
        <f t="shared" si="745"/>
        <v>\\\0</v>
      </c>
      <c r="C409" s="17" t="str">
        <f t="shared" si="746"/>
        <v>\\\0</v>
      </c>
      <c r="D409" s="17" t="str">
        <f t="shared" si="747"/>
        <v>\\\0</v>
      </c>
      <c r="E409" s="17" t="str">
        <f t="shared" si="748"/>
        <v>\\\0</v>
      </c>
      <c r="F409" s="17" t="str">
        <f t="shared" si="749"/>
        <v>\\\0</v>
      </c>
      <c r="G409" s="17" t="str">
        <f t="shared" si="750"/>
        <v>\\\0</v>
      </c>
      <c r="H409" s="17" t="str">
        <f t="shared" si="751"/>
        <v>\\\0</v>
      </c>
      <c r="I409" s="17" t="str">
        <f t="shared" si="752"/>
        <v>\\\0</v>
      </c>
      <c r="J409" s="17" t="str">
        <f t="shared" si="753"/>
        <v>\\\0</v>
      </c>
      <c r="K409" s="17" t="str">
        <f t="shared" si="754"/>
        <v>\\\0</v>
      </c>
      <c r="L409" s="17" t="str">
        <f t="shared" si="755"/>
        <v>\\\0</v>
      </c>
      <c r="M409" s="17" t="str">
        <f t="shared" si="756"/>
        <v>\\\0</v>
      </c>
      <c r="N409" s="17" t="str">
        <f t="shared" si="757"/>
        <v>\\\0</v>
      </c>
      <c r="O409" s="17" t="str">
        <f t="shared" si="758"/>
        <v>\\\0</v>
      </c>
      <c r="P409" s="17" t="str">
        <f t="shared" si="759"/>
        <v>\\\0</v>
      </c>
      <c r="R409" s="17" t="str">
        <f t="shared" si="760"/>
        <v>\\</v>
      </c>
      <c r="S409" s="38"/>
      <c r="T409" s="39"/>
      <c r="U409" s="31"/>
      <c r="V409" s="32"/>
      <c r="W409" s="36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35"/>
      <c r="DS409" s="287"/>
      <c r="DT409" s="36"/>
      <c r="DU409" s="37"/>
      <c r="DV409" s="28">
        <f>IF(AND($S409='자료입력 및 결과표시'!$B$6,COUNTIF($W409:$DR409,'자료입력 및 결과표시'!$C$6)&gt;=1),IF(OR('자료입력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DW409" s="28">
        <f>IF(AND($S409='자료입력 및 결과표시'!$B$7,COUNTIF($W409:$DR409,'자료입력 및 결과표시'!$C$7)&gt;=1),IF(OR('자료입력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DX409" s="28">
        <f>IF(AND($S409='자료입력 및 결과표시'!$B$8,COUNTIF($W409:$DR409,'자료입력 및 결과표시'!$C$8)&gt;=1),IF(OR('자료입력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DY409" s="28">
        <f>IF(AND($S409='자료입력 및 결과표시'!$B$9,COUNTIF($W409:$DR409,'자료입력 및 결과표시'!$C$9)&gt;=1),IF(OR('자료입력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DZ409" s="28">
        <f>IF(AND($S409='자료입력 및 결과표시'!$B$10,COUNTIF($W409:$DR409,'자료입력 및 결과표시'!$C$10)&gt;=1),IF(OR('자료입력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A409" s="28">
        <f>IF(AND($S409='자료입력 및 결과표시'!$B$11,COUNTIF($W409:$DR409,'자료입력 및 결과표시'!$C$11)&gt;=1),IF(OR('자료입력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B409" s="28">
        <f>IF(AND($S409='자료입력 및 결과표시'!$B$12,COUNTIF($W409:$DR409,'자료입력 및 결과표시'!$C$12)&gt;=1),IF(OR('자료입력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C409" s="28">
        <f>IF(AND($S409='자료입력 및 결과표시'!$B$13,COUNTIF($W409:$DR409,'자료입력 및 결과표시'!$C$13)&gt;=1),IF(OR('자료입력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D409" s="28">
        <f>IF(AND($S409='자료입력 및 결과표시'!$B$14,COUNTIF($W409:$DR409,'자료입력 및 결과표시'!$C$14)&gt;=1),IF(OR('자료입력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E409" s="28">
        <f>IF(AND($S409='자료입력 및 결과표시'!$B$15,COUNTIF($W409:$DR409,'자료입력 및 결과표시'!$C$15)&gt;=1),IF(OR('자료입력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F409" s="28">
        <f>IF(AND($S409='자료입력 및 결과표시'!$B$16,COUNTIF($W409:$DR409,'자료입력 및 결과표시'!$C$16)&gt;=1),IF(OR('자료입력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G409" s="28">
        <f>IF(AND($S409='자료입력 및 결과표시'!$B$17,COUNTIF($W409:$DR409,'자료입력 및 결과표시'!$C$17)&gt;=1),IF(OR('자료입력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H409" s="28">
        <f>IF(AND($S409='자료입력 및 결과표시'!$B$18,COUNTIF($W409:$DR409,'자료입력 및 결과표시'!$C$18)&gt;=1),IF(OR('자료입력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I409" s="28">
        <f>IF(AND($S409='자료입력 및 결과표시'!$B$19,COUNTIF($W409:$DR409,'자료입력 및 결과표시'!$C$19)&gt;=1),IF(OR('자료입력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J409" s="28">
        <f>IF(AND($S409='자료입력 및 결과표시'!$B$20,COUNTIF($W409:$DR409,'자료입력 및 결과표시'!$C$20)&gt;=1),IF(OR('자료입력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K409" s="28">
        <f>IF(AND($S409='자료입력 및 결과표시'!$B$21,COUNTIF($W409:$DR409,'자료입력 및 결과표시'!$C$21)&gt;=1),IF(OR('자료입력 및 결과표시'!$B$4+90&gt;=$V409,'자료입력 및 결과표시'!$B$4&lt;$U409),0,IF($V409-'자료입력 및 결과표시'!$B$4-90&gt;='자료입력 및 결과표시'!$E$4,'자료입력 및 결과표시'!$E$4,$V409-'자료입력 및 결과표시'!$B$4-90)),0)</f>
        <v>0</v>
      </c>
      <c r="EL409" s="17">
        <f>IF(AND(S409='자료입력 및 결과표시'!$B$6,COUNTIF('업무중복도(데이터 입력)'!$W409:$DR409,'자료입력 및 결과표시'!$C$6)&gt;=1),1,0)</f>
        <v>0</v>
      </c>
      <c r="EM409" s="17">
        <f>IF(AND(S409='자료입력 및 결과표시'!$B$7,COUNTIF('업무중복도(데이터 입력)'!$W409:$DR409,'자료입력 및 결과표시'!$C$7)&gt;=1),2,0)</f>
        <v>0</v>
      </c>
      <c r="EN409" s="17">
        <f>IF(AND(S409='자료입력 및 결과표시'!$B$8,COUNTIF('업무중복도(데이터 입력)'!$W409:$DR409,'자료입력 및 결과표시'!$C$8)&gt;=1),3,0)</f>
        <v>0</v>
      </c>
      <c r="EO409" s="17">
        <f>IF(AND(S409='자료입력 및 결과표시'!$B$9,COUNTIF('업무중복도(데이터 입력)'!$W409:$DR409,'자료입력 및 결과표시'!$C$9)&gt;=1),4,0)</f>
        <v>0</v>
      </c>
      <c r="EP409" s="17">
        <f>IF(AND(S409='자료입력 및 결과표시'!$B$10,COUNTIF('업무중복도(데이터 입력)'!$W409:$DR409,'자료입력 및 결과표시'!$C$10)&gt;=1),5,0)</f>
        <v>0</v>
      </c>
      <c r="EQ409" s="17">
        <f>IF(AND(S409='자료입력 및 결과표시'!$B$11,COUNTIF('업무중복도(데이터 입력)'!$W409:$DR409,'자료입력 및 결과표시'!$C$11)&gt;=1),6,0)</f>
        <v>0</v>
      </c>
      <c r="ER409" s="17">
        <f>IF(AND(S409='자료입력 및 결과표시'!$B$12,COUNTIF('업무중복도(데이터 입력)'!$W409:$DR409,'자료입력 및 결과표시'!$C$12)&gt;=1),7,0)</f>
        <v>0</v>
      </c>
      <c r="ES409" s="17">
        <f>IF(AND(S409='자료입력 및 결과표시'!$B$13,COUNTIF('업무중복도(데이터 입력)'!$W409:$DR409,'자료입력 및 결과표시'!$C$13)&gt;=1),8,0)</f>
        <v>0</v>
      </c>
      <c r="ET409" s="17">
        <f>IF(AND(S409='자료입력 및 결과표시'!$B$14,COUNTIF('업무중복도(데이터 입력)'!$W409:$DR409,'자료입력 및 결과표시'!$C$14)&gt;=1),9,0)</f>
        <v>0</v>
      </c>
      <c r="EU409" s="17">
        <f>IF(AND(S409='자료입력 및 결과표시'!$B$15,COUNTIF('업무중복도(데이터 입력)'!$W409:$DR409,'자료입력 및 결과표시'!$C$15)&gt;=1),10,0)</f>
        <v>0</v>
      </c>
      <c r="EV409" s="17">
        <f>IF(AND(S409='자료입력 및 결과표시'!$B$16,COUNTIF('업무중복도(데이터 입력)'!$W409:$DR409,'자료입력 및 결과표시'!$C$16)&gt;=1),11,0)</f>
        <v>0</v>
      </c>
      <c r="EW409" s="17">
        <f>IF(AND(S409='자료입력 및 결과표시'!$B$17,COUNTIF('업무중복도(데이터 입력)'!$W409:$DR409,'자료입력 및 결과표시'!$C$17)&gt;=1),12,0)</f>
        <v>0</v>
      </c>
      <c r="EX409" s="17">
        <f>IF(AND(S409='자료입력 및 결과표시'!$B$18,COUNTIF('업무중복도(데이터 입력)'!$W409:$DR409,'자료입력 및 결과표시'!$C$18)&gt;=1),13,0)</f>
        <v>0</v>
      </c>
      <c r="EY409" s="17">
        <f>IF(AND(S409='자료입력 및 결과표시'!$B$19,COUNTIF('업무중복도(데이터 입력)'!$W409:$DR409,'자료입력 및 결과표시'!$C$19)&gt;=1),14,0)</f>
        <v>0</v>
      </c>
      <c r="EZ409" s="17">
        <f>IF(AND(S409='자료입력 및 결과표시'!$B$20,COUNTIF('업무중복도(데이터 입력)'!$W409:$DR409,'자료입력 및 결과표시'!$C$20)&gt;=1),15,0)</f>
        <v>0</v>
      </c>
      <c r="FA409" s="17">
        <f>IF(AND(S409='자료입력 및 결과표시'!$B$21,COUNTIF('업무중복도(데이터 입력)'!$W409:$DR409,'자료입력 및 결과표시'!$C$21)&gt;=1),16,0)</f>
        <v>0</v>
      </c>
      <c r="FK409" s="17">
        <f t="shared" si="761"/>
        <v>0</v>
      </c>
      <c r="FO409"/>
    </row>
    <row r="410" spans="1:171">
      <c r="A410" s="17" t="str">
        <f t="shared" si="744"/>
        <v>\\\0</v>
      </c>
      <c r="B410" s="17" t="str">
        <f t="shared" si="745"/>
        <v>\\\0</v>
      </c>
      <c r="C410" s="17" t="str">
        <f t="shared" si="746"/>
        <v>\\\0</v>
      </c>
      <c r="D410" s="17" t="str">
        <f t="shared" si="747"/>
        <v>\\\0</v>
      </c>
      <c r="E410" s="17" t="str">
        <f t="shared" si="748"/>
        <v>\\\0</v>
      </c>
      <c r="F410" s="17" t="str">
        <f t="shared" si="749"/>
        <v>\\\0</v>
      </c>
      <c r="G410" s="17" t="str">
        <f t="shared" si="750"/>
        <v>\\\0</v>
      </c>
      <c r="H410" s="17" t="str">
        <f t="shared" si="751"/>
        <v>\\\0</v>
      </c>
      <c r="I410" s="17" t="str">
        <f t="shared" si="752"/>
        <v>\\\0</v>
      </c>
      <c r="J410" s="17" t="str">
        <f t="shared" si="753"/>
        <v>\\\0</v>
      </c>
      <c r="K410" s="17" t="str">
        <f t="shared" si="754"/>
        <v>\\\0</v>
      </c>
      <c r="L410" s="17" t="str">
        <f t="shared" si="755"/>
        <v>\\\0</v>
      </c>
      <c r="M410" s="17" t="str">
        <f t="shared" si="756"/>
        <v>\\\0</v>
      </c>
      <c r="N410" s="17" t="str">
        <f t="shared" si="757"/>
        <v>\\\0</v>
      </c>
      <c r="O410" s="17" t="str">
        <f t="shared" si="758"/>
        <v>\\\0</v>
      </c>
      <c r="P410" s="17" t="str">
        <f t="shared" si="759"/>
        <v>\\\0</v>
      </c>
      <c r="R410" s="17" t="str">
        <f t="shared" si="760"/>
        <v>\\</v>
      </c>
      <c r="S410" s="38"/>
      <c r="T410" s="39"/>
      <c r="U410" s="31"/>
      <c r="V410" s="32"/>
      <c r="W410" s="36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35"/>
      <c r="DS410" s="287"/>
      <c r="DT410" s="36"/>
      <c r="DU410" s="37"/>
      <c r="DV410" s="28">
        <f>IF(AND($S410='자료입력 및 결과표시'!$B$6,COUNTIF($W410:$DR410,'자료입력 및 결과표시'!$C$6)&gt;=1),IF(OR('자료입력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DW410" s="28">
        <f>IF(AND($S410='자료입력 및 결과표시'!$B$7,COUNTIF($W410:$DR410,'자료입력 및 결과표시'!$C$7)&gt;=1),IF(OR('자료입력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DX410" s="28">
        <f>IF(AND($S410='자료입력 및 결과표시'!$B$8,COUNTIF($W410:$DR410,'자료입력 및 결과표시'!$C$8)&gt;=1),IF(OR('자료입력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DY410" s="28">
        <f>IF(AND($S410='자료입력 및 결과표시'!$B$9,COUNTIF($W410:$DR410,'자료입력 및 결과표시'!$C$9)&gt;=1),IF(OR('자료입력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DZ410" s="28">
        <f>IF(AND($S410='자료입력 및 결과표시'!$B$10,COUNTIF($W410:$DR410,'자료입력 및 결과표시'!$C$10)&gt;=1),IF(OR('자료입력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A410" s="28">
        <f>IF(AND($S410='자료입력 및 결과표시'!$B$11,COUNTIF($W410:$DR410,'자료입력 및 결과표시'!$C$11)&gt;=1),IF(OR('자료입력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B410" s="28">
        <f>IF(AND($S410='자료입력 및 결과표시'!$B$12,COUNTIF($W410:$DR410,'자료입력 및 결과표시'!$C$12)&gt;=1),IF(OR('자료입력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C410" s="28">
        <f>IF(AND($S410='자료입력 및 결과표시'!$B$13,COUNTIF($W410:$DR410,'자료입력 및 결과표시'!$C$13)&gt;=1),IF(OR('자료입력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D410" s="28">
        <f>IF(AND($S410='자료입력 및 결과표시'!$B$14,COUNTIF($W410:$DR410,'자료입력 및 결과표시'!$C$14)&gt;=1),IF(OR('자료입력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E410" s="28">
        <f>IF(AND($S410='자료입력 및 결과표시'!$B$15,COUNTIF($W410:$DR410,'자료입력 및 결과표시'!$C$15)&gt;=1),IF(OR('자료입력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F410" s="28">
        <f>IF(AND($S410='자료입력 및 결과표시'!$B$16,COUNTIF($W410:$DR410,'자료입력 및 결과표시'!$C$16)&gt;=1),IF(OR('자료입력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G410" s="28">
        <f>IF(AND($S410='자료입력 및 결과표시'!$B$17,COUNTIF($W410:$DR410,'자료입력 및 결과표시'!$C$17)&gt;=1),IF(OR('자료입력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H410" s="28">
        <f>IF(AND($S410='자료입력 및 결과표시'!$B$18,COUNTIF($W410:$DR410,'자료입력 및 결과표시'!$C$18)&gt;=1),IF(OR('자료입력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I410" s="28">
        <f>IF(AND($S410='자료입력 및 결과표시'!$B$19,COUNTIF($W410:$DR410,'자료입력 및 결과표시'!$C$19)&gt;=1),IF(OR('자료입력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J410" s="28">
        <f>IF(AND($S410='자료입력 및 결과표시'!$B$20,COUNTIF($W410:$DR410,'자료입력 및 결과표시'!$C$20)&gt;=1),IF(OR('자료입력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K410" s="28">
        <f>IF(AND($S410='자료입력 및 결과표시'!$B$21,COUNTIF($W410:$DR410,'자료입력 및 결과표시'!$C$21)&gt;=1),IF(OR('자료입력 및 결과표시'!$B$4+90&gt;=$V410,'자료입력 및 결과표시'!$B$4&lt;$U410),0,IF($V410-'자료입력 및 결과표시'!$B$4-90&gt;='자료입력 및 결과표시'!$E$4,'자료입력 및 결과표시'!$E$4,$V410-'자료입력 및 결과표시'!$B$4-90)),0)</f>
        <v>0</v>
      </c>
      <c r="EL410" s="17">
        <f>IF(AND(S410='자료입력 및 결과표시'!$B$6,COUNTIF('업무중복도(데이터 입력)'!$W410:$DR410,'자료입력 및 결과표시'!$C$6)&gt;=1),1,0)</f>
        <v>0</v>
      </c>
      <c r="EM410" s="17">
        <f>IF(AND(S410='자료입력 및 결과표시'!$B$7,COUNTIF('업무중복도(데이터 입력)'!$W410:$DR410,'자료입력 및 결과표시'!$C$7)&gt;=1),2,0)</f>
        <v>0</v>
      </c>
      <c r="EN410" s="17">
        <f>IF(AND(S410='자료입력 및 결과표시'!$B$8,COUNTIF('업무중복도(데이터 입력)'!$W410:$DR410,'자료입력 및 결과표시'!$C$8)&gt;=1),3,0)</f>
        <v>0</v>
      </c>
      <c r="EO410" s="17">
        <f>IF(AND(S410='자료입력 및 결과표시'!$B$9,COUNTIF('업무중복도(데이터 입력)'!$W410:$DR410,'자료입력 및 결과표시'!$C$9)&gt;=1),4,0)</f>
        <v>0</v>
      </c>
      <c r="EP410" s="17">
        <f>IF(AND(S410='자료입력 및 결과표시'!$B$10,COUNTIF('업무중복도(데이터 입력)'!$W410:$DR410,'자료입력 및 결과표시'!$C$10)&gt;=1),5,0)</f>
        <v>0</v>
      </c>
      <c r="EQ410" s="17">
        <f>IF(AND(S410='자료입력 및 결과표시'!$B$11,COUNTIF('업무중복도(데이터 입력)'!$W410:$DR410,'자료입력 및 결과표시'!$C$11)&gt;=1),6,0)</f>
        <v>0</v>
      </c>
      <c r="ER410" s="17">
        <f>IF(AND(S410='자료입력 및 결과표시'!$B$12,COUNTIF('업무중복도(데이터 입력)'!$W410:$DR410,'자료입력 및 결과표시'!$C$12)&gt;=1),7,0)</f>
        <v>0</v>
      </c>
      <c r="ES410" s="17">
        <f>IF(AND(S410='자료입력 및 결과표시'!$B$13,COUNTIF('업무중복도(데이터 입력)'!$W410:$DR410,'자료입력 및 결과표시'!$C$13)&gt;=1),8,0)</f>
        <v>0</v>
      </c>
      <c r="ET410" s="17">
        <f>IF(AND(S410='자료입력 및 결과표시'!$B$14,COUNTIF('업무중복도(데이터 입력)'!$W410:$DR410,'자료입력 및 결과표시'!$C$14)&gt;=1),9,0)</f>
        <v>0</v>
      </c>
      <c r="EU410" s="17">
        <f>IF(AND(S410='자료입력 및 결과표시'!$B$15,COUNTIF('업무중복도(데이터 입력)'!$W410:$DR410,'자료입력 및 결과표시'!$C$15)&gt;=1),10,0)</f>
        <v>0</v>
      </c>
      <c r="EV410" s="17">
        <f>IF(AND(S410='자료입력 및 결과표시'!$B$16,COUNTIF('업무중복도(데이터 입력)'!$W410:$DR410,'자료입력 및 결과표시'!$C$16)&gt;=1),11,0)</f>
        <v>0</v>
      </c>
      <c r="EW410" s="17">
        <f>IF(AND(S410='자료입력 및 결과표시'!$B$17,COUNTIF('업무중복도(데이터 입력)'!$W410:$DR410,'자료입력 및 결과표시'!$C$17)&gt;=1),12,0)</f>
        <v>0</v>
      </c>
      <c r="EX410" s="17">
        <f>IF(AND(S410='자료입력 및 결과표시'!$B$18,COUNTIF('업무중복도(데이터 입력)'!$W410:$DR410,'자료입력 및 결과표시'!$C$18)&gt;=1),13,0)</f>
        <v>0</v>
      </c>
      <c r="EY410" s="17">
        <f>IF(AND(S410='자료입력 및 결과표시'!$B$19,COUNTIF('업무중복도(데이터 입력)'!$W410:$DR410,'자료입력 및 결과표시'!$C$19)&gt;=1),14,0)</f>
        <v>0</v>
      </c>
      <c r="EZ410" s="17">
        <f>IF(AND(S410='자료입력 및 결과표시'!$B$20,COUNTIF('업무중복도(데이터 입력)'!$W410:$DR410,'자료입력 및 결과표시'!$C$20)&gt;=1),15,0)</f>
        <v>0</v>
      </c>
      <c r="FA410" s="17">
        <f>IF(AND(S410='자료입력 및 결과표시'!$B$21,COUNTIF('업무중복도(데이터 입력)'!$W410:$DR410,'자료입력 및 결과표시'!$C$21)&gt;=1),16,0)</f>
        <v>0</v>
      </c>
      <c r="FK410" s="17">
        <f t="shared" si="761"/>
        <v>0</v>
      </c>
      <c r="FO410"/>
    </row>
    <row r="411" spans="1:171">
      <c r="A411" s="17" t="str">
        <f t="shared" si="744"/>
        <v>\\\0</v>
      </c>
      <c r="B411" s="17" t="str">
        <f t="shared" si="745"/>
        <v>\\\0</v>
      </c>
      <c r="C411" s="17" t="str">
        <f t="shared" si="746"/>
        <v>\\\0</v>
      </c>
      <c r="D411" s="17" t="str">
        <f t="shared" si="747"/>
        <v>\\\0</v>
      </c>
      <c r="E411" s="17" t="str">
        <f t="shared" si="748"/>
        <v>\\\0</v>
      </c>
      <c r="F411" s="17" t="str">
        <f t="shared" si="749"/>
        <v>\\\0</v>
      </c>
      <c r="G411" s="17" t="str">
        <f t="shared" si="750"/>
        <v>\\\0</v>
      </c>
      <c r="H411" s="17" t="str">
        <f t="shared" si="751"/>
        <v>\\\0</v>
      </c>
      <c r="I411" s="17" t="str">
        <f t="shared" si="752"/>
        <v>\\\0</v>
      </c>
      <c r="J411" s="17" t="str">
        <f t="shared" si="753"/>
        <v>\\\0</v>
      </c>
      <c r="K411" s="17" t="str">
        <f t="shared" si="754"/>
        <v>\\\0</v>
      </c>
      <c r="L411" s="17" t="str">
        <f t="shared" si="755"/>
        <v>\\\0</v>
      </c>
      <c r="M411" s="17" t="str">
        <f t="shared" si="756"/>
        <v>\\\0</v>
      </c>
      <c r="N411" s="17" t="str">
        <f t="shared" si="757"/>
        <v>\\\0</v>
      </c>
      <c r="O411" s="17" t="str">
        <f t="shared" si="758"/>
        <v>\\\0</v>
      </c>
      <c r="P411" s="17" t="str">
        <f t="shared" si="759"/>
        <v>\\\0</v>
      </c>
      <c r="R411" s="17" t="str">
        <f t="shared" si="760"/>
        <v>\\</v>
      </c>
      <c r="S411" s="38"/>
      <c r="T411" s="39"/>
      <c r="U411" s="31"/>
      <c r="V411" s="32"/>
      <c r="W411" s="36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35"/>
      <c r="DS411" s="287"/>
      <c r="DT411" s="36"/>
      <c r="DU411" s="37"/>
      <c r="DV411" s="28">
        <f>IF(AND($S411='자료입력 및 결과표시'!$B$6,COUNTIF($W411:$DR411,'자료입력 및 결과표시'!$C$6)&gt;=1),IF(OR('자료입력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DW411" s="28">
        <f>IF(AND($S411='자료입력 및 결과표시'!$B$7,COUNTIF($W411:$DR411,'자료입력 및 결과표시'!$C$7)&gt;=1),IF(OR('자료입력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DX411" s="28">
        <f>IF(AND($S411='자료입력 및 결과표시'!$B$8,COUNTIF($W411:$DR411,'자료입력 및 결과표시'!$C$8)&gt;=1),IF(OR('자료입력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DY411" s="28">
        <f>IF(AND($S411='자료입력 및 결과표시'!$B$9,COUNTIF($W411:$DR411,'자료입력 및 결과표시'!$C$9)&gt;=1),IF(OR('자료입력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DZ411" s="28">
        <f>IF(AND($S411='자료입력 및 결과표시'!$B$10,COUNTIF($W411:$DR411,'자료입력 및 결과표시'!$C$10)&gt;=1),IF(OR('자료입력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A411" s="28">
        <f>IF(AND($S411='자료입력 및 결과표시'!$B$11,COUNTIF($W411:$DR411,'자료입력 및 결과표시'!$C$11)&gt;=1),IF(OR('자료입력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B411" s="28">
        <f>IF(AND($S411='자료입력 및 결과표시'!$B$12,COUNTIF($W411:$DR411,'자료입력 및 결과표시'!$C$12)&gt;=1),IF(OR('자료입력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C411" s="28">
        <f>IF(AND($S411='자료입력 및 결과표시'!$B$13,COUNTIF($W411:$DR411,'자료입력 및 결과표시'!$C$13)&gt;=1),IF(OR('자료입력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D411" s="28">
        <f>IF(AND($S411='자료입력 및 결과표시'!$B$14,COUNTIF($W411:$DR411,'자료입력 및 결과표시'!$C$14)&gt;=1),IF(OR('자료입력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E411" s="28">
        <f>IF(AND($S411='자료입력 및 결과표시'!$B$15,COUNTIF($W411:$DR411,'자료입력 및 결과표시'!$C$15)&gt;=1),IF(OR('자료입력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F411" s="28">
        <f>IF(AND($S411='자료입력 및 결과표시'!$B$16,COUNTIF($W411:$DR411,'자료입력 및 결과표시'!$C$16)&gt;=1),IF(OR('자료입력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G411" s="28">
        <f>IF(AND($S411='자료입력 및 결과표시'!$B$17,COUNTIF($W411:$DR411,'자료입력 및 결과표시'!$C$17)&gt;=1),IF(OR('자료입력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H411" s="28">
        <f>IF(AND($S411='자료입력 및 결과표시'!$B$18,COUNTIF($W411:$DR411,'자료입력 및 결과표시'!$C$18)&gt;=1),IF(OR('자료입력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I411" s="28">
        <f>IF(AND($S411='자료입력 및 결과표시'!$B$19,COUNTIF($W411:$DR411,'자료입력 및 결과표시'!$C$19)&gt;=1),IF(OR('자료입력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J411" s="28">
        <f>IF(AND($S411='자료입력 및 결과표시'!$B$20,COUNTIF($W411:$DR411,'자료입력 및 결과표시'!$C$20)&gt;=1),IF(OR('자료입력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K411" s="28">
        <f>IF(AND($S411='자료입력 및 결과표시'!$B$21,COUNTIF($W411:$DR411,'자료입력 및 결과표시'!$C$21)&gt;=1),IF(OR('자료입력 및 결과표시'!$B$4+90&gt;=$V411,'자료입력 및 결과표시'!$B$4&lt;$U411),0,IF($V411-'자료입력 및 결과표시'!$B$4-90&gt;='자료입력 및 결과표시'!$E$4,'자료입력 및 결과표시'!$E$4,$V411-'자료입력 및 결과표시'!$B$4-90)),0)</f>
        <v>0</v>
      </c>
      <c r="EL411" s="17">
        <f>IF(AND(S411='자료입력 및 결과표시'!$B$6,COUNTIF('업무중복도(데이터 입력)'!$W411:$DR411,'자료입력 및 결과표시'!$C$6)&gt;=1),1,0)</f>
        <v>0</v>
      </c>
      <c r="EM411" s="17">
        <f>IF(AND(S411='자료입력 및 결과표시'!$B$7,COUNTIF('업무중복도(데이터 입력)'!$W411:$DR411,'자료입력 및 결과표시'!$C$7)&gt;=1),2,0)</f>
        <v>0</v>
      </c>
      <c r="EN411" s="17">
        <f>IF(AND(S411='자료입력 및 결과표시'!$B$8,COUNTIF('업무중복도(데이터 입력)'!$W411:$DR411,'자료입력 및 결과표시'!$C$8)&gt;=1),3,0)</f>
        <v>0</v>
      </c>
      <c r="EO411" s="17">
        <f>IF(AND(S411='자료입력 및 결과표시'!$B$9,COUNTIF('업무중복도(데이터 입력)'!$W411:$DR411,'자료입력 및 결과표시'!$C$9)&gt;=1),4,0)</f>
        <v>0</v>
      </c>
      <c r="EP411" s="17">
        <f>IF(AND(S411='자료입력 및 결과표시'!$B$10,COUNTIF('업무중복도(데이터 입력)'!$W411:$DR411,'자료입력 및 결과표시'!$C$10)&gt;=1),5,0)</f>
        <v>0</v>
      </c>
      <c r="EQ411" s="17">
        <f>IF(AND(S411='자료입력 및 결과표시'!$B$11,COUNTIF('업무중복도(데이터 입력)'!$W411:$DR411,'자료입력 및 결과표시'!$C$11)&gt;=1),6,0)</f>
        <v>0</v>
      </c>
      <c r="ER411" s="17">
        <f>IF(AND(S411='자료입력 및 결과표시'!$B$12,COUNTIF('업무중복도(데이터 입력)'!$W411:$DR411,'자료입력 및 결과표시'!$C$12)&gt;=1),7,0)</f>
        <v>0</v>
      </c>
      <c r="ES411" s="17">
        <f>IF(AND(S411='자료입력 및 결과표시'!$B$13,COUNTIF('업무중복도(데이터 입력)'!$W411:$DR411,'자료입력 및 결과표시'!$C$13)&gt;=1),8,0)</f>
        <v>0</v>
      </c>
      <c r="ET411" s="17">
        <f>IF(AND(S411='자료입력 및 결과표시'!$B$14,COUNTIF('업무중복도(데이터 입력)'!$W411:$DR411,'자료입력 및 결과표시'!$C$14)&gt;=1),9,0)</f>
        <v>0</v>
      </c>
      <c r="EU411" s="17">
        <f>IF(AND(S411='자료입력 및 결과표시'!$B$15,COUNTIF('업무중복도(데이터 입력)'!$W411:$DR411,'자료입력 및 결과표시'!$C$15)&gt;=1),10,0)</f>
        <v>0</v>
      </c>
      <c r="EV411" s="17">
        <f>IF(AND(S411='자료입력 및 결과표시'!$B$16,COUNTIF('업무중복도(데이터 입력)'!$W411:$DR411,'자료입력 및 결과표시'!$C$16)&gt;=1),11,0)</f>
        <v>0</v>
      </c>
      <c r="EW411" s="17">
        <f>IF(AND(S411='자료입력 및 결과표시'!$B$17,COUNTIF('업무중복도(데이터 입력)'!$W411:$DR411,'자료입력 및 결과표시'!$C$17)&gt;=1),12,0)</f>
        <v>0</v>
      </c>
      <c r="EX411" s="17">
        <f>IF(AND(S411='자료입력 및 결과표시'!$B$18,COUNTIF('업무중복도(데이터 입력)'!$W411:$DR411,'자료입력 및 결과표시'!$C$18)&gt;=1),13,0)</f>
        <v>0</v>
      </c>
      <c r="EY411" s="17">
        <f>IF(AND(S411='자료입력 및 결과표시'!$B$19,COUNTIF('업무중복도(데이터 입력)'!$W411:$DR411,'자료입력 및 결과표시'!$C$19)&gt;=1),14,0)</f>
        <v>0</v>
      </c>
      <c r="EZ411" s="17">
        <f>IF(AND(S411='자료입력 및 결과표시'!$B$20,COUNTIF('업무중복도(데이터 입력)'!$W411:$DR411,'자료입력 및 결과표시'!$C$20)&gt;=1),15,0)</f>
        <v>0</v>
      </c>
      <c r="FA411" s="17">
        <f>IF(AND(S411='자료입력 및 결과표시'!$B$21,COUNTIF('업무중복도(데이터 입력)'!$W411:$DR411,'자료입력 및 결과표시'!$C$21)&gt;=1),16,0)</f>
        <v>0</v>
      </c>
      <c r="FK411" s="17">
        <f t="shared" si="761"/>
        <v>0</v>
      </c>
      <c r="FO411"/>
    </row>
    <row r="412" spans="1:171">
      <c r="A412" s="17" t="str">
        <f t="shared" si="744"/>
        <v>\\\0</v>
      </c>
      <c r="B412" s="17" t="str">
        <f t="shared" si="745"/>
        <v>\\\0</v>
      </c>
      <c r="C412" s="17" t="str">
        <f t="shared" si="746"/>
        <v>\\\0</v>
      </c>
      <c r="D412" s="17" t="str">
        <f t="shared" si="747"/>
        <v>\\\0</v>
      </c>
      <c r="E412" s="17" t="str">
        <f t="shared" si="748"/>
        <v>\\\0</v>
      </c>
      <c r="F412" s="17" t="str">
        <f t="shared" si="749"/>
        <v>\\\0</v>
      </c>
      <c r="G412" s="17" t="str">
        <f t="shared" si="750"/>
        <v>\\\0</v>
      </c>
      <c r="H412" s="17" t="str">
        <f t="shared" si="751"/>
        <v>\\\0</v>
      </c>
      <c r="I412" s="17" t="str">
        <f t="shared" si="752"/>
        <v>\\\0</v>
      </c>
      <c r="J412" s="17" t="str">
        <f t="shared" si="753"/>
        <v>\\\0</v>
      </c>
      <c r="K412" s="17" t="str">
        <f t="shared" si="754"/>
        <v>\\\0</v>
      </c>
      <c r="L412" s="17" t="str">
        <f t="shared" si="755"/>
        <v>\\\0</v>
      </c>
      <c r="M412" s="17" t="str">
        <f t="shared" si="756"/>
        <v>\\\0</v>
      </c>
      <c r="N412" s="17" t="str">
        <f t="shared" si="757"/>
        <v>\\\0</v>
      </c>
      <c r="O412" s="17" t="str">
        <f t="shared" si="758"/>
        <v>\\\0</v>
      </c>
      <c r="P412" s="17" t="str">
        <f t="shared" si="759"/>
        <v>\\\0</v>
      </c>
      <c r="R412" s="17" t="str">
        <f t="shared" si="760"/>
        <v>\\</v>
      </c>
      <c r="S412" s="38"/>
      <c r="T412" s="39"/>
      <c r="U412" s="31"/>
      <c r="V412" s="32"/>
      <c r="W412" s="36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35"/>
      <c r="DS412" s="287"/>
      <c r="DT412" s="36"/>
      <c r="DU412" s="37"/>
      <c r="DV412" s="28">
        <f>IF(AND($S412='자료입력 및 결과표시'!$B$6,COUNTIF($W412:$DR412,'자료입력 및 결과표시'!$C$6)&gt;=1),IF(OR('자료입력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DW412" s="28">
        <f>IF(AND($S412='자료입력 및 결과표시'!$B$7,COUNTIF($W412:$DR412,'자료입력 및 결과표시'!$C$7)&gt;=1),IF(OR('자료입력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DX412" s="28">
        <f>IF(AND($S412='자료입력 및 결과표시'!$B$8,COUNTIF($W412:$DR412,'자료입력 및 결과표시'!$C$8)&gt;=1),IF(OR('자료입력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DY412" s="28">
        <f>IF(AND($S412='자료입력 및 결과표시'!$B$9,COUNTIF($W412:$DR412,'자료입력 및 결과표시'!$C$9)&gt;=1),IF(OR('자료입력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DZ412" s="28">
        <f>IF(AND($S412='자료입력 및 결과표시'!$B$10,COUNTIF($W412:$DR412,'자료입력 및 결과표시'!$C$10)&gt;=1),IF(OR('자료입력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A412" s="28">
        <f>IF(AND($S412='자료입력 및 결과표시'!$B$11,COUNTIF($W412:$DR412,'자료입력 및 결과표시'!$C$11)&gt;=1),IF(OR('자료입력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B412" s="28">
        <f>IF(AND($S412='자료입력 및 결과표시'!$B$12,COUNTIF($W412:$DR412,'자료입력 및 결과표시'!$C$12)&gt;=1),IF(OR('자료입력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C412" s="28">
        <f>IF(AND($S412='자료입력 및 결과표시'!$B$13,COUNTIF($W412:$DR412,'자료입력 및 결과표시'!$C$13)&gt;=1),IF(OR('자료입력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D412" s="28">
        <f>IF(AND($S412='자료입력 및 결과표시'!$B$14,COUNTIF($W412:$DR412,'자료입력 및 결과표시'!$C$14)&gt;=1),IF(OR('자료입력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E412" s="28">
        <f>IF(AND($S412='자료입력 및 결과표시'!$B$15,COUNTIF($W412:$DR412,'자료입력 및 결과표시'!$C$15)&gt;=1),IF(OR('자료입력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F412" s="28">
        <f>IF(AND($S412='자료입력 및 결과표시'!$B$16,COUNTIF($W412:$DR412,'자료입력 및 결과표시'!$C$16)&gt;=1),IF(OR('자료입력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G412" s="28">
        <f>IF(AND($S412='자료입력 및 결과표시'!$B$17,COUNTIF($W412:$DR412,'자료입력 및 결과표시'!$C$17)&gt;=1),IF(OR('자료입력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H412" s="28">
        <f>IF(AND($S412='자료입력 및 결과표시'!$B$18,COUNTIF($W412:$DR412,'자료입력 및 결과표시'!$C$18)&gt;=1),IF(OR('자료입력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I412" s="28">
        <f>IF(AND($S412='자료입력 및 결과표시'!$B$19,COUNTIF($W412:$DR412,'자료입력 및 결과표시'!$C$19)&gt;=1),IF(OR('자료입력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J412" s="28">
        <f>IF(AND($S412='자료입력 및 결과표시'!$B$20,COUNTIF($W412:$DR412,'자료입력 및 결과표시'!$C$20)&gt;=1),IF(OR('자료입력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K412" s="28">
        <f>IF(AND($S412='자료입력 및 결과표시'!$B$21,COUNTIF($W412:$DR412,'자료입력 및 결과표시'!$C$21)&gt;=1),IF(OR('자료입력 및 결과표시'!$B$4+90&gt;=$V412,'자료입력 및 결과표시'!$B$4&lt;$U412),0,IF($V412-'자료입력 및 결과표시'!$B$4-90&gt;='자료입력 및 결과표시'!$E$4,'자료입력 및 결과표시'!$E$4,$V412-'자료입력 및 결과표시'!$B$4-90)),0)</f>
        <v>0</v>
      </c>
      <c r="EL412" s="17">
        <f>IF(AND(S412='자료입력 및 결과표시'!$B$6,COUNTIF('업무중복도(데이터 입력)'!$W412:$DR412,'자료입력 및 결과표시'!$C$6)&gt;=1),1,0)</f>
        <v>0</v>
      </c>
      <c r="EM412" s="17">
        <f>IF(AND(S412='자료입력 및 결과표시'!$B$7,COUNTIF('업무중복도(데이터 입력)'!$W412:$DR412,'자료입력 및 결과표시'!$C$7)&gt;=1),2,0)</f>
        <v>0</v>
      </c>
      <c r="EN412" s="17">
        <f>IF(AND(S412='자료입력 및 결과표시'!$B$8,COUNTIF('업무중복도(데이터 입력)'!$W412:$DR412,'자료입력 및 결과표시'!$C$8)&gt;=1),3,0)</f>
        <v>0</v>
      </c>
      <c r="EO412" s="17">
        <f>IF(AND(S412='자료입력 및 결과표시'!$B$9,COUNTIF('업무중복도(데이터 입력)'!$W412:$DR412,'자료입력 및 결과표시'!$C$9)&gt;=1),4,0)</f>
        <v>0</v>
      </c>
      <c r="EP412" s="17">
        <f>IF(AND(S412='자료입력 및 결과표시'!$B$10,COUNTIF('업무중복도(데이터 입력)'!$W412:$DR412,'자료입력 및 결과표시'!$C$10)&gt;=1),5,0)</f>
        <v>0</v>
      </c>
      <c r="EQ412" s="17">
        <f>IF(AND(S412='자료입력 및 결과표시'!$B$11,COUNTIF('업무중복도(데이터 입력)'!$W412:$DR412,'자료입력 및 결과표시'!$C$11)&gt;=1),6,0)</f>
        <v>0</v>
      </c>
      <c r="ER412" s="17">
        <f>IF(AND(S412='자료입력 및 결과표시'!$B$12,COUNTIF('업무중복도(데이터 입력)'!$W412:$DR412,'자료입력 및 결과표시'!$C$12)&gt;=1),7,0)</f>
        <v>0</v>
      </c>
      <c r="ES412" s="17">
        <f>IF(AND(S412='자료입력 및 결과표시'!$B$13,COUNTIF('업무중복도(데이터 입력)'!$W412:$DR412,'자료입력 및 결과표시'!$C$13)&gt;=1),8,0)</f>
        <v>0</v>
      </c>
      <c r="ET412" s="17">
        <f>IF(AND(S412='자료입력 및 결과표시'!$B$14,COUNTIF('업무중복도(데이터 입력)'!$W412:$DR412,'자료입력 및 결과표시'!$C$14)&gt;=1),9,0)</f>
        <v>0</v>
      </c>
      <c r="EU412" s="17">
        <f>IF(AND(S412='자료입력 및 결과표시'!$B$15,COUNTIF('업무중복도(데이터 입력)'!$W412:$DR412,'자료입력 및 결과표시'!$C$15)&gt;=1),10,0)</f>
        <v>0</v>
      </c>
      <c r="EV412" s="17">
        <f>IF(AND(S412='자료입력 및 결과표시'!$B$16,COUNTIF('업무중복도(데이터 입력)'!$W412:$DR412,'자료입력 및 결과표시'!$C$16)&gt;=1),11,0)</f>
        <v>0</v>
      </c>
      <c r="EW412" s="17">
        <f>IF(AND(S412='자료입력 및 결과표시'!$B$17,COUNTIF('업무중복도(데이터 입력)'!$W412:$DR412,'자료입력 및 결과표시'!$C$17)&gt;=1),12,0)</f>
        <v>0</v>
      </c>
      <c r="EX412" s="17">
        <f>IF(AND(S412='자료입력 및 결과표시'!$B$18,COUNTIF('업무중복도(데이터 입력)'!$W412:$DR412,'자료입력 및 결과표시'!$C$18)&gt;=1),13,0)</f>
        <v>0</v>
      </c>
      <c r="EY412" s="17">
        <f>IF(AND(S412='자료입력 및 결과표시'!$B$19,COUNTIF('업무중복도(데이터 입력)'!$W412:$DR412,'자료입력 및 결과표시'!$C$19)&gt;=1),14,0)</f>
        <v>0</v>
      </c>
      <c r="EZ412" s="17">
        <f>IF(AND(S412='자료입력 및 결과표시'!$B$20,COUNTIF('업무중복도(데이터 입력)'!$W412:$DR412,'자료입력 및 결과표시'!$C$20)&gt;=1),15,0)</f>
        <v>0</v>
      </c>
      <c r="FA412" s="17">
        <f>IF(AND(S412='자료입력 및 결과표시'!$B$21,COUNTIF('업무중복도(데이터 입력)'!$W412:$DR412,'자료입력 및 결과표시'!$C$21)&gt;=1),16,0)</f>
        <v>0</v>
      </c>
      <c r="FK412" s="17">
        <f t="shared" si="761"/>
        <v>0</v>
      </c>
      <c r="FO412"/>
    </row>
    <row r="413" spans="1:171">
      <c r="A413" s="17" t="str">
        <f t="shared" si="744"/>
        <v>\\\0</v>
      </c>
      <c r="B413" s="17" t="str">
        <f t="shared" si="745"/>
        <v>\\\0</v>
      </c>
      <c r="C413" s="17" t="str">
        <f t="shared" si="746"/>
        <v>\\\0</v>
      </c>
      <c r="D413" s="17" t="str">
        <f t="shared" si="747"/>
        <v>\\\0</v>
      </c>
      <c r="E413" s="17" t="str">
        <f t="shared" si="748"/>
        <v>\\\0</v>
      </c>
      <c r="F413" s="17" t="str">
        <f t="shared" si="749"/>
        <v>\\\0</v>
      </c>
      <c r="G413" s="17" t="str">
        <f t="shared" si="750"/>
        <v>\\\0</v>
      </c>
      <c r="H413" s="17" t="str">
        <f t="shared" si="751"/>
        <v>\\\0</v>
      </c>
      <c r="I413" s="17" t="str">
        <f t="shared" si="752"/>
        <v>\\\0</v>
      </c>
      <c r="J413" s="17" t="str">
        <f t="shared" si="753"/>
        <v>\\\0</v>
      </c>
      <c r="K413" s="17" t="str">
        <f t="shared" si="754"/>
        <v>\\\0</v>
      </c>
      <c r="L413" s="17" t="str">
        <f t="shared" si="755"/>
        <v>\\\0</v>
      </c>
      <c r="M413" s="17" t="str">
        <f t="shared" si="756"/>
        <v>\\\0</v>
      </c>
      <c r="N413" s="17" t="str">
        <f t="shared" si="757"/>
        <v>\\\0</v>
      </c>
      <c r="O413" s="17" t="str">
        <f t="shared" si="758"/>
        <v>\\\0</v>
      </c>
      <c r="P413" s="17" t="str">
        <f t="shared" si="759"/>
        <v>\\\0</v>
      </c>
      <c r="R413" s="17" t="str">
        <f t="shared" si="760"/>
        <v>\\</v>
      </c>
      <c r="S413" s="38"/>
      <c r="T413" s="39"/>
      <c r="U413" s="31"/>
      <c r="V413" s="32"/>
      <c r="W413" s="36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35"/>
      <c r="DS413" s="287"/>
      <c r="DT413" s="36"/>
      <c r="DU413" s="37"/>
      <c r="DV413" s="28">
        <f>IF(AND($S413='자료입력 및 결과표시'!$B$6,COUNTIF($W413:$DR413,'자료입력 및 결과표시'!$C$6)&gt;=1),IF(OR('자료입력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DW413" s="28">
        <f>IF(AND($S413='자료입력 및 결과표시'!$B$7,COUNTIF($W413:$DR413,'자료입력 및 결과표시'!$C$7)&gt;=1),IF(OR('자료입력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DX413" s="28">
        <f>IF(AND($S413='자료입력 및 결과표시'!$B$8,COUNTIF($W413:$DR413,'자료입력 및 결과표시'!$C$8)&gt;=1),IF(OR('자료입력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DY413" s="28">
        <f>IF(AND($S413='자료입력 및 결과표시'!$B$9,COUNTIF($W413:$DR413,'자료입력 및 결과표시'!$C$9)&gt;=1),IF(OR('자료입력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DZ413" s="28">
        <f>IF(AND($S413='자료입력 및 결과표시'!$B$10,COUNTIF($W413:$DR413,'자료입력 및 결과표시'!$C$10)&gt;=1),IF(OR('자료입력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A413" s="28">
        <f>IF(AND($S413='자료입력 및 결과표시'!$B$11,COUNTIF($W413:$DR413,'자료입력 및 결과표시'!$C$11)&gt;=1),IF(OR('자료입력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B413" s="28">
        <f>IF(AND($S413='자료입력 및 결과표시'!$B$12,COUNTIF($W413:$DR413,'자료입력 및 결과표시'!$C$12)&gt;=1),IF(OR('자료입력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C413" s="28">
        <f>IF(AND($S413='자료입력 및 결과표시'!$B$13,COUNTIF($W413:$DR413,'자료입력 및 결과표시'!$C$13)&gt;=1),IF(OR('자료입력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D413" s="28">
        <f>IF(AND($S413='자료입력 및 결과표시'!$B$14,COUNTIF($W413:$DR413,'자료입력 및 결과표시'!$C$14)&gt;=1),IF(OR('자료입력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E413" s="28">
        <f>IF(AND($S413='자료입력 및 결과표시'!$B$15,COUNTIF($W413:$DR413,'자료입력 및 결과표시'!$C$15)&gt;=1),IF(OR('자료입력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F413" s="28">
        <f>IF(AND($S413='자료입력 및 결과표시'!$B$16,COUNTIF($W413:$DR413,'자료입력 및 결과표시'!$C$16)&gt;=1),IF(OR('자료입력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G413" s="28">
        <f>IF(AND($S413='자료입력 및 결과표시'!$B$17,COUNTIF($W413:$DR413,'자료입력 및 결과표시'!$C$17)&gt;=1),IF(OR('자료입력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H413" s="28">
        <f>IF(AND($S413='자료입력 및 결과표시'!$B$18,COUNTIF($W413:$DR413,'자료입력 및 결과표시'!$C$18)&gt;=1),IF(OR('자료입력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I413" s="28">
        <f>IF(AND($S413='자료입력 및 결과표시'!$B$19,COUNTIF($W413:$DR413,'자료입력 및 결과표시'!$C$19)&gt;=1),IF(OR('자료입력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J413" s="28">
        <f>IF(AND($S413='자료입력 및 결과표시'!$B$20,COUNTIF($W413:$DR413,'자료입력 및 결과표시'!$C$20)&gt;=1),IF(OR('자료입력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K413" s="28">
        <f>IF(AND($S413='자료입력 및 결과표시'!$B$21,COUNTIF($W413:$DR413,'자료입력 및 결과표시'!$C$21)&gt;=1),IF(OR('자료입력 및 결과표시'!$B$4+90&gt;=$V413,'자료입력 및 결과표시'!$B$4&lt;$U413),0,IF($V413-'자료입력 및 결과표시'!$B$4-90&gt;='자료입력 및 결과표시'!$E$4,'자료입력 및 결과표시'!$E$4,$V413-'자료입력 및 결과표시'!$B$4-90)),0)</f>
        <v>0</v>
      </c>
      <c r="EL413" s="17">
        <f>IF(AND(S413='자료입력 및 결과표시'!$B$6,COUNTIF('업무중복도(데이터 입력)'!$W413:$DR413,'자료입력 및 결과표시'!$C$6)&gt;=1),1,0)</f>
        <v>0</v>
      </c>
      <c r="EM413" s="17">
        <f>IF(AND(S413='자료입력 및 결과표시'!$B$7,COUNTIF('업무중복도(데이터 입력)'!$W413:$DR413,'자료입력 및 결과표시'!$C$7)&gt;=1),2,0)</f>
        <v>0</v>
      </c>
      <c r="EN413" s="17">
        <f>IF(AND(S413='자료입력 및 결과표시'!$B$8,COUNTIF('업무중복도(데이터 입력)'!$W413:$DR413,'자료입력 및 결과표시'!$C$8)&gt;=1),3,0)</f>
        <v>0</v>
      </c>
      <c r="EO413" s="17">
        <f>IF(AND(S413='자료입력 및 결과표시'!$B$9,COUNTIF('업무중복도(데이터 입력)'!$W413:$DR413,'자료입력 및 결과표시'!$C$9)&gt;=1),4,0)</f>
        <v>0</v>
      </c>
      <c r="EP413" s="17">
        <f>IF(AND(S413='자료입력 및 결과표시'!$B$10,COUNTIF('업무중복도(데이터 입력)'!$W413:$DR413,'자료입력 및 결과표시'!$C$10)&gt;=1),5,0)</f>
        <v>0</v>
      </c>
      <c r="EQ413" s="17">
        <f>IF(AND(S413='자료입력 및 결과표시'!$B$11,COUNTIF('업무중복도(데이터 입력)'!$W413:$DR413,'자료입력 및 결과표시'!$C$11)&gt;=1),6,0)</f>
        <v>0</v>
      </c>
      <c r="ER413" s="17">
        <f>IF(AND(S413='자료입력 및 결과표시'!$B$12,COUNTIF('업무중복도(데이터 입력)'!$W413:$DR413,'자료입력 및 결과표시'!$C$12)&gt;=1),7,0)</f>
        <v>0</v>
      </c>
      <c r="ES413" s="17">
        <f>IF(AND(S413='자료입력 및 결과표시'!$B$13,COUNTIF('업무중복도(데이터 입력)'!$W413:$DR413,'자료입력 및 결과표시'!$C$13)&gt;=1),8,0)</f>
        <v>0</v>
      </c>
      <c r="ET413" s="17">
        <f>IF(AND(S413='자료입력 및 결과표시'!$B$14,COUNTIF('업무중복도(데이터 입력)'!$W413:$DR413,'자료입력 및 결과표시'!$C$14)&gt;=1),9,0)</f>
        <v>0</v>
      </c>
      <c r="EU413" s="17">
        <f>IF(AND(S413='자료입력 및 결과표시'!$B$15,COUNTIF('업무중복도(데이터 입력)'!$W413:$DR413,'자료입력 및 결과표시'!$C$15)&gt;=1),10,0)</f>
        <v>0</v>
      </c>
      <c r="EV413" s="17">
        <f>IF(AND(S413='자료입력 및 결과표시'!$B$16,COUNTIF('업무중복도(데이터 입력)'!$W413:$DR413,'자료입력 및 결과표시'!$C$16)&gt;=1),11,0)</f>
        <v>0</v>
      </c>
      <c r="EW413" s="17">
        <f>IF(AND(S413='자료입력 및 결과표시'!$B$17,COUNTIF('업무중복도(데이터 입력)'!$W413:$DR413,'자료입력 및 결과표시'!$C$17)&gt;=1),12,0)</f>
        <v>0</v>
      </c>
      <c r="EX413" s="17">
        <f>IF(AND(S413='자료입력 및 결과표시'!$B$18,COUNTIF('업무중복도(데이터 입력)'!$W413:$DR413,'자료입력 및 결과표시'!$C$18)&gt;=1),13,0)</f>
        <v>0</v>
      </c>
      <c r="EY413" s="17">
        <f>IF(AND(S413='자료입력 및 결과표시'!$B$19,COUNTIF('업무중복도(데이터 입력)'!$W413:$DR413,'자료입력 및 결과표시'!$C$19)&gt;=1),14,0)</f>
        <v>0</v>
      </c>
      <c r="EZ413" s="17">
        <f>IF(AND(S413='자료입력 및 결과표시'!$B$20,COUNTIF('업무중복도(데이터 입력)'!$W413:$DR413,'자료입력 및 결과표시'!$C$20)&gt;=1),15,0)</f>
        <v>0</v>
      </c>
      <c r="FA413" s="17">
        <f>IF(AND(S413='자료입력 및 결과표시'!$B$21,COUNTIF('업무중복도(데이터 입력)'!$W413:$DR413,'자료입력 및 결과표시'!$C$21)&gt;=1),16,0)</f>
        <v>0</v>
      </c>
      <c r="FK413" s="17">
        <f t="shared" si="761"/>
        <v>0</v>
      </c>
      <c r="FO413"/>
    </row>
    <row r="414" spans="1:171">
      <c r="A414" s="17" t="str">
        <f t="shared" si="744"/>
        <v>\\\0</v>
      </c>
      <c r="B414" s="17" t="str">
        <f t="shared" si="745"/>
        <v>\\\0</v>
      </c>
      <c r="C414" s="17" t="str">
        <f t="shared" si="746"/>
        <v>\\\0</v>
      </c>
      <c r="D414" s="17" t="str">
        <f t="shared" si="747"/>
        <v>\\\0</v>
      </c>
      <c r="E414" s="17" t="str">
        <f t="shared" si="748"/>
        <v>\\\0</v>
      </c>
      <c r="F414" s="17" t="str">
        <f t="shared" si="749"/>
        <v>\\\0</v>
      </c>
      <c r="G414" s="17" t="str">
        <f t="shared" si="750"/>
        <v>\\\0</v>
      </c>
      <c r="H414" s="17" t="str">
        <f t="shared" si="751"/>
        <v>\\\0</v>
      </c>
      <c r="I414" s="17" t="str">
        <f t="shared" si="752"/>
        <v>\\\0</v>
      </c>
      <c r="J414" s="17" t="str">
        <f t="shared" si="753"/>
        <v>\\\0</v>
      </c>
      <c r="K414" s="17" t="str">
        <f t="shared" si="754"/>
        <v>\\\0</v>
      </c>
      <c r="L414" s="17" t="str">
        <f t="shared" si="755"/>
        <v>\\\0</v>
      </c>
      <c r="M414" s="17" t="str">
        <f t="shared" si="756"/>
        <v>\\\0</v>
      </c>
      <c r="N414" s="17" t="str">
        <f t="shared" si="757"/>
        <v>\\\0</v>
      </c>
      <c r="O414" s="17" t="str">
        <f t="shared" si="758"/>
        <v>\\\0</v>
      </c>
      <c r="P414" s="17" t="str">
        <f t="shared" si="759"/>
        <v>\\\0</v>
      </c>
      <c r="R414" s="17" t="str">
        <f t="shared" si="760"/>
        <v>\\</v>
      </c>
      <c r="S414" s="38"/>
      <c r="T414" s="39"/>
      <c r="U414" s="31"/>
      <c r="V414" s="32"/>
      <c r="W414" s="36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35"/>
      <c r="DS414" s="287"/>
      <c r="DT414" s="36"/>
      <c r="DU414" s="37"/>
      <c r="DV414" s="28">
        <f>IF(AND($S414='자료입력 및 결과표시'!$B$6,COUNTIF($W414:$DR414,'자료입력 및 결과표시'!$C$6)&gt;=1),IF(OR('자료입력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DW414" s="28">
        <f>IF(AND($S414='자료입력 및 결과표시'!$B$7,COUNTIF($W414:$DR414,'자료입력 및 결과표시'!$C$7)&gt;=1),IF(OR('자료입력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DX414" s="28">
        <f>IF(AND($S414='자료입력 및 결과표시'!$B$8,COUNTIF($W414:$DR414,'자료입력 및 결과표시'!$C$8)&gt;=1),IF(OR('자료입력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DY414" s="28">
        <f>IF(AND($S414='자료입력 및 결과표시'!$B$9,COUNTIF($W414:$DR414,'자료입력 및 결과표시'!$C$9)&gt;=1),IF(OR('자료입력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DZ414" s="28">
        <f>IF(AND($S414='자료입력 및 결과표시'!$B$10,COUNTIF($W414:$DR414,'자료입력 및 결과표시'!$C$10)&gt;=1),IF(OR('자료입력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A414" s="28">
        <f>IF(AND($S414='자료입력 및 결과표시'!$B$11,COUNTIF($W414:$DR414,'자료입력 및 결과표시'!$C$11)&gt;=1),IF(OR('자료입력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B414" s="28">
        <f>IF(AND($S414='자료입력 및 결과표시'!$B$12,COUNTIF($W414:$DR414,'자료입력 및 결과표시'!$C$12)&gt;=1),IF(OR('자료입력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C414" s="28">
        <f>IF(AND($S414='자료입력 및 결과표시'!$B$13,COUNTIF($W414:$DR414,'자료입력 및 결과표시'!$C$13)&gt;=1),IF(OR('자료입력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D414" s="28">
        <f>IF(AND($S414='자료입력 및 결과표시'!$B$14,COUNTIF($W414:$DR414,'자료입력 및 결과표시'!$C$14)&gt;=1),IF(OR('자료입력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E414" s="28">
        <f>IF(AND($S414='자료입력 및 결과표시'!$B$15,COUNTIF($W414:$DR414,'자료입력 및 결과표시'!$C$15)&gt;=1),IF(OR('자료입력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F414" s="28">
        <f>IF(AND($S414='자료입력 및 결과표시'!$B$16,COUNTIF($W414:$DR414,'자료입력 및 결과표시'!$C$16)&gt;=1),IF(OR('자료입력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G414" s="28">
        <f>IF(AND($S414='자료입력 및 결과표시'!$B$17,COUNTIF($W414:$DR414,'자료입력 및 결과표시'!$C$17)&gt;=1),IF(OR('자료입력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H414" s="28">
        <f>IF(AND($S414='자료입력 및 결과표시'!$B$18,COUNTIF($W414:$DR414,'자료입력 및 결과표시'!$C$18)&gt;=1),IF(OR('자료입력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I414" s="28">
        <f>IF(AND($S414='자료입력 및 결과표시'!$B$19,COUNTIF($W414:$DR414,'자료입력 및 결과표시'!$C$19)&gt;=1),IF(OR('자료입력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J414" s="28">
        <f>IF(AND($S414='자료입력 및 결과표시'!$B$20,COUNTIF($W414:$DR414,'자료입력 및 결과표시'!$C$20)&gt;=1),IF(OR('자료입력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K414" s="28">
        <f>IF(AND($S414='자료입력 및 결과표시'!$B$21,COUNTIF($W414:$DR414,'자료입력 및 결과표시'!$C$21)&gt;=1),IF(OR('자료입력 및 결과표시'!$B$4+90&gt;=$V414,'자료입력 및 결과표시'!$B$4&lt;$U414),0,IF($V414-'자료입력 및 결과표시'!$B$4-90&gt;='자료입력 및 결과표시'!$E$4,'자료입력 및 결과표시'!$E$4,$V414-'자료입력 및 결과표시'!$B$4-90)),0)</f>
        <v>0</v>
      </c>
      <c r="EL414" s="17">
        <f>IF(AND(S414='자료입력 및 결과표시'!$B$6,COUNTIF('업무중복도(데이터 입력)'!$W414:$DR414,'자료입력 및 결과표시'!$C$6)&gt;=1),1,0)</f>
        <v>0</v>
      </c>
      <c r="EM414" s="17">
        <f>IF(AND(S414='자료입력 및 결과표시'!$B$7,COUNTIF('업무중복도(데이터 입력)'!$W414:$DR414,'자료입력 및 결과표시'!$C$7)&gt;=1),2,0)</f>
        <v>0</v>
      </c>
      <c r="EN414" s="17">
        <f>IF(AND(S414='자료입력 및 결과표시'!$B$8,COUNTIF('업무중복도(데이터 입력)'!$W414:$DR414,'자료입력 및 결과표시'!$C$8)&gt;=1),3,0)</f>
        <v>0</v>
      </c>
      <c r="EO414" s="17">
        <f>IF(AND(S414='자료입력 및 결과표시'!$B$9,COUNTIF('업무중복도(데이터 입력)'!$W414:$DR414,'자료입력 및 결과표시'!$C$9)&gt;=1),4,0)</f>
        <v>0</v>
      </c>
      <c r="EP414" s="17">
        <f>IF(AND(S414='자료입력 및 결과표시'!$B$10,COUNTIF('업무중복도(데이터 입력)'!$W414:$DR414,'자료입력 및 결과표시'!$C$10)&gt;=1),5,0)</f>
        <v>0</v>
      </c>
      <c r="EQ414" s="17">
        <f>IF(AND(S414='자료입력 및 결과표시'!$B$11,COUNTIF('업무중복도(데이터 입력)'!$W414:$DR414,'자료입력 및 결과표시'!$C$11)&gt;=1),6,0)</f>
        <v>0</v>
      </c>
      <c r="ER414" s="17">
        <f>IF(AND(S414='자료입력 및 결과표시'!$B$12,COUNTIF('업무중복도(데이터 입력)'!$W414:$DR414,'자료입력 및 결과표시'!$C$12)&gt;=1),7,0)</f>
        <v>0</v>
      </c>
      <c r="ES414" s="17">
        <f>IF(AND(S414='자료입력 및 결과표시'!$B$13,COUNTIF('업무중복도(데이터 입력)'!$W414:$DR414,'자료입력 및 결과표시'!$C$13)&gt;=1),8,0)</f>
        <v>0</v>
      </c>
      <c r="ET414" s="17">
        <f>IF(AND(S414='자료입력 및 결과표시'!$B$14,COUNTIF('업무중복도(데이터 입력)'!$W414:$DR414,'자료입력 및 결과표시'!$C$14)&gt;=1),9,0)</f>
        <v>0</v>
      </c>
      <c r="EU414" s="17">
        <f>IF(AND(S414='자료입력 및 결과표시'!$B$15,COUNTIF('업무중복도(데이터 입력)'!$W414:$DR414,'자료입력 및 결과표시'!$C$15)&gt;=1),10,0)</f>
        <v>0</v>
      </c>
      <c r="EV414" s="17">
        <f>IF(AND(S414='자료입력 및 결과표시'!$B$16,COUNTIF('업무중복도(데이터 입력)'!$W414:$DR414,'자료입력 및 결과표시'!$C$16)&gt;=1),11,0)</f>
        <v>0</v>
      </c>
      <c r="EW414" s="17">
        <f>IF(AND(S414='자료입력 및 결과표시'!$B$17,COUNTIF('업무중복도(데이터 입력)'!$W414:$DR414,'자료입력 및 결과표시'!$C$17)&gt;=1),12,0)</f>
        <v>0</v>
      </c>
      <c r="EX414" s="17">
        <f>IF(AND(S414='자료입력 및 결과표시'!$B$18,COUNTIF('업무중복도(데이터 입력)'!$W414:$DR414,'자료입력 및 결과표시'!$C$18)&gt;=1),13,0)</f>
        <v>0</v>
      </c>
      <c r="EY414" s="17">
        <f>IF(AND(S414='자료입력 및 결과표시'!$B$19,COUNTIF('업무중복도(데이터 입력)'!$W414:$DR414,'자료입력 및 결과표시'!$C$19)&gt;=1),14,0)</f>
        <v>0</v>
      </c>
      <c r="EZ414" s="17">
        <f>IF(AND(S414='자료입력 및 결과표시'!$B$20,COUNTIF('업무중복도(데이터 입력)'!$W414:$DR414,'자료입력 및 결과표시'!$C$20)&gt;=1),15,0)</f>
        <v>0</v>
      </c>
      <c r="FA414" s="17">
        <f>IF(AND(S414='자료입력 및 결과표시'!$B$21,COUNTIF('업무중복도(데이터 입력)'!$W414:$DR414,'자료입력 및 결과표시'!$C$21)&gt;=1),16,0)</f>
        <v>0</v>
      </c>
      <c r="FK414" s="17">
        <f t="shared" si="761"/>
        <v>0</v>
      </c>
      <c r="FO414"/>
    </row>
    <row r="415" spans="1:171">
      <c r="A415" s="17" t="str">
        <f t="shared" si="744"/>
        <v>\\\0</v>
      </c>
      <c r="B415" s="17" t="str">
        <f t="shared" si="745"/>
        <v>\\\0</v>
      </c>
      <c r="C415" s="17" t="str">
        <f t="shared" si="746"/>
        <v>\\\0</v>
      </c>
      <c r="D415" s="17" t="str">
        <f t="shared" si="747"/>
        <v>\\\0</v>
      </c>
      <c r="E415" s="17" t="str">
        <f t="shared" si="748"/>
        <v>\\\0</v>
      </c>
      <c r="F415" s="17" t="str">
        <f t="shared" si="749"/>
        <v>\\\0</v>
      </c>
      <c r="G415" s="17" t="str">
        <f t="shared" si="750"/>
        <v>\\\0</v>
      </c>
      <c r="H415" s="17" t="str">
        <f t="shared" si="751"/>
        <v>\\\0</v>
      </c>
      <c r="I415" s="17" t="str">
        <f t="shared" si="752"/>
        <v>\\\0</v>
      </c>
      <c r="J415" s="17" t="str">
        <f t="shared" si="753"/>
        <v>\\\0</v>
      </c>
      <c r="K415" s="17" t="str">
        <f t="shared" si="754"/>
        <v>\\\0</v>
      </c>
      <c r="L415" s="17" t="str">
        <f t="shared" si="755"/>
        <v>\\\0</v>
      </c>
      <c r="M415" s="17" t="str">
        <f t="shared" si="756"/>
        <v>\\\0</v>
      </c>
      <c r="N415" s="17" t="str">
        <f t="shared" si="757"/>
        <v>\\\0</v>
      </c>
      <c r="O415" s="17" t="str">
        <f t="shared" si="758"/>
        <v>\\\0</v>
      </c>
      <c r="P415" s="17" t="str">
        <f t="shared" si="759"/>
        <v>\\\0</v>
      </c>
      <c r="R415" s="17" t="str">
        <f t="shared" si="760"/>
        <v>\\</v>
      </c>
      <c r="S415" s="38"/>
      <c r="T415" s="39"/>
      <c r="U415" s="31"/>
      <c r="V415" s="32"/>
      <c r="W415" s="36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35"/>
      <c r="DS415" s="287"/>
      <c r="DT415" s="36"/>
      <c r="DU415" s="37"/>
      <c r="DV415" s="28">
        <f>IF(AND($S415='자료입력 및 결과표시'!$B$6,COUNTIF($W415:$DR415,'자료입력 및 결과표시'!$C$6)&gt;=1),IF(OR('자료입력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DW415" s="28">
        <f>IF(AND($S415='자료입력 및 결과표시'!$B$7,COUNTIF($W415:$DR415,'자료입력 및 결과표시'!$C$7)&gt;=1),IF(OR('자료입력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DX415" s="28">
        <f>IF(AND($S415='자료입력 및 결과표시'!$B$8,COUNTIF($W415:$DR415,'자료입력 및 결과표시'!$C$8)&gt;=1),IF(OR('자료입력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DY415" s="28">
        <f>IF(AND($S415='자료입력 및 결과표시'!$B$9,COUNTIF($W415:$DR415,'자료입력 및 결과표시'!$C$9)&gt;=1),IF(OR('자료입력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DZ415" s="28">
        <f>IF(AND($S415='자료입력 및 결과표시'!$B$10,COUNTIF($W415:$DR415,'자료입력 및 결과표시'!$C$10)&gt;=1),IF(OR('자료입력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A415" s="28">
        <f>IF(AND($S415='자료입력 및 결과표시'!$B$11,COUNTIF($W415:$DR415,'자료입력 및 결과표시'!$C$11)&gt;=1),IF(OR('자료입력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B415" s="28">
        <f>IF(AND($S415='자료입력 및 결과표시'!$B$12,COUNTIF($W415:$DR415,'자료입력 및 결과표시'!$C$12)&gt;=1),IF(OR('자료입력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C415" s="28">
        <f>IF(AND($S415='자료입력 및 결과표시'!$B$13,COUNTIF($W415:$DR415,'자료입력 및 결과표시'!$C$13)&gt;=1),IF(OR('자료입력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D415" s="28">
        <f>IF(AND($S415='자료입력 및 결과표시'!$B$14,COUNTIF($W415:$DR415,'자료입력 및 결과표시'!$C$14)&gt;=1),IF(OR('자료입력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E415" s="28">
        <f>IF(AND($S415='자료입력 및 결과표시'!$B$15,COUNTIF($W415:$DR415,'자료입력 및 결과표시'!$C$15)&gt;=1),IF(OR('자료입력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F415" s="28">
        <f>IF(AND($S415='자료입력 및 결과표시'!$B$16,COUNTIF($W415:$DR415,'자료입력 및 결과표시'!$C$16)&gt;=1),IF(OR('자료입력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G415" s="28">
        <f>IF(AND($S415='자료입력 및 결과표시'!$B$17,COUNTIF($W415:$DR415,'자료입력 및 결과표시'!$C$17)&gt;=1),IF(OR('자료입력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H415" s="28">
        <f>IF(AND($S415='자료입력 및 결과표시'!$B$18,COUNTIF($W415:$DR415,'자료입력 및 결과표시'!$C$18)&gt;=1),IF(OR('자료입력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I415" s="28">
        <f>IF(AND($S415='자료입력 및 결과표시'!$B$19,COUNTIF($W415:$DR415,'자료입력 및 결과표시'!$C$19)&gt;=1),IF(OR('자료입력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J415" s="28">
        <f>IF(AND($S415='자료입력 및 결과표시'!$B$20,COUNTIF($W415:$DR415,'자료입력 및 결과표시'!$C$20)&gt;=1),IF(OR('자료입력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K415" s="28">
        <f>IF(AND($S415='자료입력 및 결과표시'!$B$21,COUNTIF($W415:$DR415,'자료입력 및 결과표시'!$C$21)&gt;=1),IF(OR('자료입력 및 결과표시'!$B$4+90&gt;=$V415,'자료입력 및 결과표시'!$B$4&lt;$U415),0,IF($V415-'자료입력 및 결과표시'!$B$4-90&gt;='자료입력 및 결과표시'!$E$4,'자료입력 및 결과표시'!$E$4,$V415-'자료입력 및 결과표시'!$B$4-90)),0)</f>
        <v>0</v>
      </c>
      <c r="EL415" s="17">
        <f>IF(AND(S415='자료입력 및 결과표시'!$B$6,COUNTIF('업무중복도(데이터 입력)'!$W415:$DR415,'자료입력 및 결과표시'!$C$6)&gt;=1),1,0)</f>
        <v>0</v>
      </c>
      <c r="EM415" s="17">
        <f>IF(AND(S415='자료입력 및 결과표시'!$B$7,COUNTIF('업무중복도(데이터 입력)'!$W415:$DR415,'자료입력 및 결과표시'!$C$7)&gt;=1),2,0)</f>
        <v>0</v>
      </c>
      <c r="EN415" s="17">
        <f>IF(AND(S415='자료입력 및 결과표시'!$B$8,COUNTIF('업무중복도(데이터 입력)'!$W415:$DR415,'자료입력 및 결과표시'!$C$8)&gt;=1),3,0)</f>
        <v>0</v>
      </c>
      <c r="EO415" s="17">
        <f>IF(AND(S415='자료입력 및 결과표시'!$B$9,COUNTIF('업무중복도(데이터 입력)'!$W415:$DR415,'자료입력 및 결과표시'!$C$9)&gt;=1),4,0)</f>
        <v>0</v>
      </c>
      <c r="EP415" s="17">
        <f>IF(AND(S415='자료입력 및 결과표시'!$B$10,COUNTIF('업무중복도(데이터 입력)'!$W415:$DR415,'자료입력 및 결과표시'!$C$10)&gt;=1),5,0)</f>
        <v>0</v>
      </c>
      <c r="EQ415" s="17">
        <f>IF(AND(S415='자료입력 및 결과표시'!$B$11,COUNTIF('업무중복도(데이터 입력)'!$W415:$DR415,'자료입력 및 결과표시'!$C$11)&gt;=1),6,0)</f>
        <v>0</v>
      </c>
      <c r="ER415" s="17">
        <f>IF(AND(S415='자료입력 및 결과표시'!$B$12,COUNTIF('업무중복도(데이터 입력)'!$W415:$DR415,'자료입력 및 결과표시'!$C$12)&gt;=1),7,0)</f>
        <v>0</v>
      </c>
      <c r="ES415" s="17">
        <f>IF(AND(S415='자료입력 및 결과표시'!$B$13,COUNTIF('업무중복도(데이터 입력)'!$W415:$DR415,'자료입력 및 결과표시'!$C$13)&gt;=1),8,0)</f>
        <v>0</v>
      </c>
      <c r="ET415" s="17">
        <f>IF(AND(S415='자료입력 및 결과표시'!$B$14,COUNTIF('업무중복도(데이터 입력)'!$W415:$DR415,'자료입력 및 결과표시'!$C$14)&gt;=1),9,0)</f>
        <v>0</v>
      </c>
      <c r="EU415" s="17">
        <f>IF(AND(S415='자료입력 및 결과표시'!$B$15,COUNTIF('업무중복도(데이터 입력)'!$W415:$DR415,'자료입력 및 결과표시'!$C$15)&gt;=1),10,0)</f>
        <v>0</v>
      </c>
      <c r="EV415" s="17">
        <f>IF(AND(S415='자료입력 및 결과표시'!$B$16,COUNTIF('업무중복도(데이터 입력)'!$W415:$DR415,'자료입력 및 결과표시'!$C$16)&gt;=1),11,0)</f>
        <v>0</v>
      </c>
      <c r="EW415" s="17">
        <f>IF(AND(S415='자료입력 및 결과표시'!$B$17,COUNTIF('업무중복도(데이터 입력)'!$W415:$DR415,'자료입력 및 결과표시'!$C$17)&gt;=1),12,0)</f>
        <v>0</v>
      </c>
      <c r="EX415" s="17">
        <f>IF(AND(S415='자료입력 및 결과표시'!$B$18,COUNTIF('업무중복도(데이터 입력)'!$W415:$DR415,'자료입력 및 결과표시'!$C$18)&gt;=1),13,0)</f>
        <v>0</v>
      </c>
      <c r="EY415" s="17">
        <f>IF(AND(S415='자료입력 및 결과표시'!$B$19,COUNTIF('업무중복도(데이터 입력)'!$W415:$DR415,'자료입력 및 결과표시'!$C$19)&gt;=1),14,0)</f>
        <v>0</v>
      </c>
      <c r="EZ415" s="17">
        <f>IF(AND(S415='자료입력 및 결과표시'!$B$20,COUNTIF('업무중복도(데이터 입력)'!$W415:$DR415,'자료입력 및 결과표시'!$C$20)&gt;=1),15,0)</f>
        <v>0</v>
      </c>
      <c r="FA415" s="17">
        <f>IF(AND(S415='자료입력 및 결과표시'!$B$21,COUNTIF('업무중복도(데이터 입력)'!$W415:$DR415,'자료입력 및 결과표시'!$C$21)&gt;=1),16,0)</f>
        <v>0</v>
      </c>
      <c r="FK415" s="17">
        <f t="shared" si="761"/>
        <v>0</v>
      </c>
      <c r="FO415"/>
    </row>
    <row r="416" spans="1:171">
      <c r="A416" s="17" t="str">
        <f t="shared" si="744"/>
        <v>\\\0</v>
      </c>
      <c r="B416" s="17" t="str">
        <f t="shared" si="745"/>
        <v>\\\0</v>
      </c>
      <c r="C416" s="17" t="str">
        <f t="shared" si="746"/>
        <v>\\\0</v>
      </c>
      <c r="D416" s="17" t="str">
        <f t="shared" si="747"/>
        <v>\\\0</v>
      </c>
      <c r="E416" s="17" t="str">
        <f t="shared" si="748"/>
        <v>\\\0</v>
      </c>
      <c r="F416" s="17" t="str">
        <f t="shared" si="749"/>
        <v>\\\0</v>
      </c>
      <c r="G416" s="17" t="str">
        <f t="shared" si="750"/>
        <v>\\\0</v>
      </c>
      <c r="H416" s="17" t="str">
        <f t="shared" si="751"/>
        <v>\\\0</v>
      </c>
      <c r="I416" s="17" t="str">
        <f t="shared" si="752"/>
        <v>\\\0</v>
      </c>
      <c r="J416" s="17" t="str">
        <f t="shared" si="753"/>
        <v>\\\0</v>
      </c>
      <c r="K416" s="17" t="str">
        <f t="shared" si="754"/>
        <v>\\\0</v>
      </c>
      <c r="L416" s="17" t="str">
        <f t="shared" si="755"/>
        <v>\\\0</v>
      </c>
      <c r="M416" s="17" t="str">
        <f t="shared" si="756"/>
        <v>\\\0</v>
      </c>
      <c r="N416" s="17" t="str">
        <f t="shared" si="757"/>
        <v>\\\0</v>
      </c>
      <c r="O416" s="17" t="str">
        <f t="shared" si="758"/>
        <v>\\\0</v>
      </c>
      <c r="P416" s="17" t="str">
        <f t="shared" si="759"/>
        <v>\\\0</v>
      </c>
      <c r="R416" s="17" t="str">
        <f t="shared" si="760"/>
        <v>\\</v>
      </c>
      <c r="S416" s="38"/>
      <c r="T416" s="39"/>
      <c r="U416" s="31"/>
      <c r="V416" s="32"/>
      <c r="W416" s="36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35"/>
      <c r="DS416" s="287"/>
      <c r="DT416" s="36"/>
      <c r="DU416" s="37"/>
      <c r="DV416" s="28">
        <f>IF(AND($S416='자료입력 및 결과표시'!$B$6,COUNTIF($W416:$DR416,'자료입력 및 결과표시'!$C$6)&gt;=1),IF(OR('자료입력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DW416" s="28">
        <f>IF(AND($S416='자료입력 및 결과표시'!$B$7,COUNTIF($W416:$DR416,'자료입력 및 결과표시'!$C$7)&gt;=1),IF(OR('자료입력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DX416" s="28">
        <f>IF(AND($S416='자료입력 및 결과표시'!$B$8,COUNTIF($W416:$DR416,'자료입력 및 결과표시'!$C$8)&gt;=1),IF(OR('자료입력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DY416" s="28">
        <f>IF(AND($S416='자료입력 및 결과표시'!$B$9,COUNTIF($W416:$DR416,'자료입력 및 결과표시'!$C$9)&gt;=1),IF(OR('자료입력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DZ416" s="28">
        <f>IF(AND($S416='자료입력 및 결과표시'!$B$10,COUNTIF($W416:$DR416,'자료입력 및 결과표시'!$C$10)&gt;=1),IF(OR('자료입력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A416" s="28">
        <f>IF(AND($S416='자료입력 및 결과표시'!$B$11,COUNTIF($W416:$DR416,'자료입력 및 결과표시'!$C$11)&gt;=1),IF(OR('자료입력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B416" s="28">
        <f>IF(AND($S416='자료입력 및 결과표시'!$B$12,COUNTIF($W416:$DR416,'자료입력 및 결과표시'!$C$12)&gt;=1),IF(OR('자료입력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C416" s="28">
        <f>IF(AND($S416='자료입력 및 결과표시'!$B$13,COUNTIF($W416:$DR416,'자료입력 및 결과표시'!$C$13)&gt;=1),IF(OR('자료입력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D416" s="28">
        <f>IF(AND($S416='자료입력 및 결과표시'!$B$14,COUNTIF($W416:$DR416,'자료입력 및 결과표시'!$C$14)&gt;=1),IF(OR('자료입력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E416" s="28">
        <f>IF(AND($S416='자료입력 및 결과표시'!$B$15,COUNTIF($W416:$DR416,'자료입력 및 결과표시'!$C$15)&gt;=1),IF(OR('자료입력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F416" s="28">
        <f>IF(AND($S416='자료입력 및 결과표시'!$B$16,COUNTIF($W416:$DR416,'자료입력 및 결과표시'!$C$16)&gt;=1),IF(OR('자료입력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G416" s="28">
        <f>IF(AND($S416='자료입력 및 결과표시'!$B$17,COUNTIF($W416:$DR416,'자료입력 및 결과표시'!$C$17)&gt;=1),IF(OR('자료입력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H416" s="28">
        <f>IF(AND($S416='자료입력 및 결과표시'!$B$18,COUNTIF($W416:$DR416,'자료입력 및 결과표시'!$C$18)&gt;=1),IF(OR('자료입력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I416" s="28">
        <f>IF(AND($S416='자료입력 및 결과표시'!$B$19,COUNTIF($W416:$DR416,'자료입력 및 결과표시'!$C$19)&gt;=1),IF(OR('자료입력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J416" s="28">
        <f>IF(AND($S416='자료입력 및 결과표시'!$B$20,COUNTIF($W416:$DR416,'자료입력 및 결과표시'!$C$20)&gt;=1),IF(OR('자료입력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K416" s="28">
        <f>IF(AND($S416='자료입력 및 결과표시'!$B$21,COUNTIF($W416:$DR416,'자료입력 및 결과표시'!$C$21)&gt;=1),IF(OR('자료입력 및 결과표시'!$B$4+90&gt;=$V416,'자료입력 및 결과표시'!$B$4&lt;$U416),0,IF($V416-'자료입력 및 결과표시'!$B$4-90&gt;='자료입력 및 결과표시'!$E$4,'자료입력 및 결과표시'!$E$4,$V416-'자료입력 및 결과표시'!$B$4-90)),0)</f>
        <v>0</v>
      </c>
      <c r="EL416" s="17">
        <f>IF(AND(S416='자료입력 및 결과표시'!$B$6,COUNTIF('업무중복도(데이터 입력)'!$W416:$DR416,'자료입력 및 결과표시'!$C$6)&gt;=1),1,0)</f>
        <v>0</v>
      </c>
      <c r="EM416" s="17">
        <f>IF(AND(S416='자료입력 및 결과표시'!$B$7,COUNTIF('업무중복도(데이터 입력)'!$W416:$DR416,'자료입력 및 결과표시'!$C$7)&gt;=1),2,0)</f>
        <v>0</v>
      </c>
      <c r="EN416" s="17">
        <f>IF(AND(S416='자료입력 및 결과표시'!$B$8,COUNTIF('업무중복도(데이터 입력)'!$W416:$DR416,'자료입력 및 결과표시'!$C$8)&gt;=1),3,0)</f>
        <v>0</v>
      </c>
      <c r="EO416" s="17">
        <f>IF(AND(S416='자료입력 및 결과표시'!$B$9,COUNTIF('업무중복도(데이터 입력)'!$W416:$DR416,'자료입력 및 결과표시'!$C$9)&gt;=1),4,0)</f>
        <v>0</v>
      </c>
      <c r="EP416" s="17">
        <f>IF(AND(S416='자료입력 및 결과표시'!$B$10,COUNTIF('업무중복도(데이터 입력)'!$W416:$DR416,'자료입력 및 결과표시'!$C$10)&gt;=1),5,0)</f>
        <v>0</v>
      </c>
      <c r="EQ416" s="17">
        <f>IF(AND(S416='자료입력 및 결과표시'!$B$11,COUNTIF('업무중복도(데이터 입력)'!$W416:$DR416,'자료입력 및 결과표시'!$C$11)&gt;=1),6,0)</f>
        <v>0</v>
      </c>
      <c r="ER416" s="17">
        <f>IF(AND(S416='자료입력 및 결과표시'!$B$12,COUNTIF('업무중복도(데이터 입력)'!$W416:$DR416,'자료입력 및 결과표시'!$C$12)&gt;=1),7,0)</f>
        <v>0</v>
      </c>
      <c r="ES416" s="17">
        <f>IF(AND(S416='자료입력 및 결과표시'!$B$13,COUNTIF('업무중복도(데이터 입력)'!$W416:$DR416,'자료입력 및 결과표시'!$C$13)&gt;=1),8,0)</f>
        <v>0</v>
      </c>
      <c r="ET416" s="17">
        <f>IF(AND(S416='자료입력 및 결과표시'!$B$14,COUNTIF('업무중복도(데이터 입력)'!$W416:$DR416,'자료입력 및 결과표시'!$C$14)&gt;=1),9,0)</f>
        <v>0</v>
      </c>
      <c r="EU416" s="17">
        <f>IF(AND(S416='자료입력 및 결과표시'!$B$15,COUNTIF('업무중복도(데이터 입력)'!$W416:$DR416,'자료입력 및 결과표시'!$C$15)&gt;=1),10,0)</f>
        <v>0</v>
      </c>
      <c r="EV416" s="17">
        <f>IF(AND(S416='자료입력 및 결과표시'!$B$16,COUNTIF('업무중복도(데이터 입력)'!$W416:$DR416,'자료입력 및 결과표시'!$C$16)&gt;=1),11,0)</f>
        <v>0</v>
      </c>
      <c r="EW416" s="17">
        <f>IF(AND(S416='자료입력 및 결과표시'!$B$17,COUNTIF('업무중복도(데이터 입력)'!$W416:$DR416,'자료입력 및 결과표시'!$C$17)&gt;=1),12,0)</f>
        <v>0</v>
      </c>
      <c r="EX416" s="17">
        <f>IF(AND(S416='자료입력 및 결과표시'!$B$18,COUNTIF('업무중복도(데이터 입력)'!$W416:$DR416,'자료입력 및 결과표시'!$C$18)&gt;=1),13,0)</f>
        <v>0</v>
      </c>
      <c r="EY416" s="17">
        <f>IF(AND(S416='자료입력 및 결과표시'!$B$19,COUNTIF('업무중복도(데이터 입력)'!$W416:$DR416,'자료입력 및 결과표시'!$C$19)&gt;=1),14,0)</f>
        <v>0</v>
      </c>
      <c r="EZ416" s="17">
        <f>IF(AND(S416='자료입력 및 결과표시'!$B$20,COUNTIF('업무중복도(데이터 입력)'!$W416:$DR416,'자료입력 및 결과표시'!$C$20)&gt;=1),15,0)</f>
        <v>0</v>
      </c>
      <c r="FA416" s="17">
        <f>IF(AND(S416='자료입력 및 결과표시'!$B$21,COUNTIF('업무중복도(데이터 입력)'!$W416:$DR416,'자료입력 및 결과표시'!$C$21)&gt;=1),16,0)</f>
        <v>0</v>
      </c>
      <c r="FK416" s="17">
        <f t="shared" si="761"/>
        <v>0</v>
      </c>
      <c r="FO416"/>
    </row>
    <row r="417" spans="1:171">
      <c r="A417" s="17" t="str">
        <f t="shared" si="744"/>
        <v>\\\0</v>
      </c>
      <c r="B417" s="17" t="str">
        <f t="shared" si="745"/>
        <v>\\\0</v>
      </c>
      <c r="C417" s="17" t="str">
        <f t="shared" si="746"/>
        <v>\\\0</v>
      </c>
      <c r="D417" s="17" t="str">
        <f t="shared" si="747"/>
        <v>\\\0</v>
      </c>
      <c r="E417" s="17" t="str">
        <f t="shared" si="748"/>
        <v>\\\0</v>
      </c>
      <c r="F417" s="17" t="str">
        <f t="shared" si="749"/>
        <v>\\\0</v>
      </c>
      <c r="G417" s="17" t="str">
        <f t="shared" si="750"/>
        <v>\\\0</v>
      </c>
      <c r="H417" s="17" t="str">
        <f t="shared" si="751"/>
        <v>\\\0</v>
      </c>
      <c r="I417" s="17" t="str">
        <f t="shared" si="752"/>
        <v>\\\0</v>
      </c>
      <c r="J417" s="17" t="str">
        <f t="shared" si="753"/>
        <v>\\\0</v>
      </c>
      <c r="K417" s="17" t="str">
        <f t="shared" si="754"/>
        <v>\\\0</v>
      </c>
      <c r="L417" s="17" t="str">
        <f t="shared" si="755"/>
        <v>\\\0</v>
      </c>
      <c r="M417" s="17" t="str">
        <f t="shared" si="756"/>
        <v>\\\0</v>
      </c>
      <c r="N417" s="17" t="str">
        <f t="shared" si="757"/>
        <v>\\\0</v>
      </c>
      <c r="O417" s="17" t="str">
        <f t="shared" si="758"/>
        <v>\\\0</v>
      </c>
      <c r="P417" s="17" t="str">
        <f t="shared" si="759"/>
        <v>\\\0</v>
      </c>
      <c r="R417" s="17" t="str">
        <f t="shared" si="760"/>
        <v>\\</v>
      </c>
      <c r="S417" s="38"/>
      <c r="T417" s="39"/>
      <c r="U417" s="31"/>
      <c r="V417" s="32"/>
      <c r="W417" s="36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35"/>
      <c r="DS417" s="287"/>
      <c r="DT417" s="36"/>
      <c r="DU417" s="37"/>
      <c r="DV417" s="28">
        <f>IF(AND($S417='자료입력 및 결과표시'!$B$6,COUNTIF($W417:$DR417,'자료입력 및 결과표시'!$C$6)&gt;=1),IF(OR('자료입력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DW417" s="28">
        <f>IF(AND($S417='자료입력 및 결과표시'!$B$7,COUNTIF($W417:$DR417,'자료입력 및 결과표시'!$C$7)&gt;=1),IF(OR('자료입력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DX417" s="28">
        <f>IF(AND($S417='자료입력 및 결과표시'!$B$8,COUNTIF($W417:$DR417,'자료입력 및 결과표시'!$C$8)&gt;=1),IF(OR('자료입력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DY417" s="28">
        <f>IF(AND($S417='자료입력 및 결과표시'!$B$9,COUNTIF($W417:$DR417,'자료입력 및 결과표시'!$C$9)&gt;=1),IF(OR('자료입력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DZ417" s="28">
        <f>IF(AND($S417='자료입력 및 결과표시'!$B$10,COUNTIF($W417:$DR417,'자료입력 및 결과표시'!$C$10)&gt;=1),IF(OR('자료입력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A417" s="28">
        <f>IF(AND($S417='자료입력 및 결과표시'!$B$11,COUNTIF($W417:$DR417,'자료입력 및 결과표시'!$C$11)&gt;=1),IF(OR('자료입력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B417" s="28">
        <f>IF(AND($S417='자료입력 및 결과표시'!$B$12,COUNTIF($W417:$DR417,'자료입력 및 결과표시'!$C$12)&gt;=1),IF(OR('자료입력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C417" s="28">
        <f>IF(AND($S417='자료입력 및 결과표시'!$B$13,COUNTIF($W417:$DR417,'자료입력 및 결과표시'!$C$13)&gt;=1),IF(OR('자료입력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D417" s="28">
        <f>IF(AND($S417='자료입력 및 결과표시'!$B$14,COUNTIF($W417:$DR417,'자료입력 및 결과표시'!$C$14)&gt;=1),IF(OR('자료입력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E417" s="28">
        <f>IF(AND($S417='자료입력 및 결과표시'!$B$15,COUNTIF($W417:$DR417,'자료입력 및 결과표시'!$C$15)&gt;=1),IF(OR('자료입력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F417" s="28">
        <f>IF(AND($S417='자료입력 및 결과표시'!$B$16,COUNTIF($W417:$DR417,'자료입력 및 결과표시'!$C$16)&gt;=1),IF(OR('자료입력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G417" s="28">
        <f>IF(AND($S417='자료입력 및 결과표시'!$B$17,COUNTIF($W417:$DR417,'자료입력 및 결과표시'!$C$17)&gt;=1),IF(OR('자료입력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H417" s="28">
        <f>IF(AND($S417='자료입력 및 결과표시'!$B$18,COUNTIF($W417:$DR417,'자료입력 및 결과표시'!$C$18)&gt;=1),IF(OR('자료입력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I417" s="28">
        <f>IF(AND($S417='자료입력 및 결과표시'!$B$19,COUNTIF($W417:$DR417,'자료입력 및 결과표시'!$C$19)&gt;=1),IF(OR('자료입력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J417" s="28">
        <f>IF(AND($S417='자료입력 및 결과표시'!$B$20,COUNTIF($W417:$DR417,'자료입력 및 결과표시'!$C$20)&gt;=1),IF(OR('자료입력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K417" s="28">
        <f>IF(AND($S417='자료입력 및 결과표시'!$B$21,COUNTIF($W417:$DR417,'자료입력 및 결과표시'!$C$21)&gt;=1),IF(OR('자료입력 및 결과표시'!$B$4+90&gt;=$V417,'자료입력 및 결과표시'!$B$4&lt;$U417),0,IF($V417-'자료입력 및 결과표시'!$B$4-90&gt;='자료입력 및 결과표시'!$E$4,'자료입력 및 결과표시'!$E$4,$V417-'자료입력 및 결과표시'!$B$4-90)),0)</f>
        <v>0</v>
      </c>
      <c r="EL417" s="17">
        <f>IF(AND(S417='자료입력 및 결과표시'!$B$6,COUNTIF('업무중복도(데이터 입력)'!$W417:$DR417,'자료입력 및 결과표시'!$C$6)&gt;=1),1,0)</f>
        <v>0</v>
      </c>
      <c r="EM417" s="17">
        <f>IF(AND(S417='자료입력 및 결과표시'!$B$7,COUNTIF('업무중복도(데이터 입력)'!$W417:$DR417,'자료입력 및 결과표시'!$C$7)&gt;=1),2,0)</f>
        <v>0</v>
      </c>
      <c r="EN417" s="17">
        <f>IF(AND(S417='자료입력 및 결과표시'!$B$8,COUNTIF('업무중복도(데이터 입력)'!$W417:$DR417,'자료입력 및 결과표시'!$C$8)&gt;=1),3,0)</f>
        <v>0</v>
      </c>
      <c r="EO417" s="17">
        <f>IF(AND(S417='자료입력 및 결과표시'!$B$9,COUNTIF('업무중복도(데이터 입력)'!$W417:$DR417,'자료입력 및 결과표시'!$C$9)&gt;=1),4,0)</f>
        <v>0</v>
      </c>
      <c r="EP417" s="17">
        <f>IF(AND(S417='자료입력 및 결과표시'!$B$10,COUNTIF('업무중복도(데이터 입력)'!$W417:$DR417,'자료입력 및 결과표시'!$C$10)&gt;=1),5,0)</f>
        <v>0</v>
      </c>
      <c r="EQ417" s="17">
        <f>IF(AND(S417='자료입력 및 결과표시'!$B$11,COUNTIF('업무중복도(데이터 입력)'!$W417:$DR417,'자료입력 및 결과표시'!$C$11)&gt;=1),6,0)</f>
        <v>0</v>
      </c>
      <c r="ER417" s="17">
        <f>IF(AND(S417='자료입력 및 결과표시'!$B$12,COUNTIF('업무중복도(데이터 입력)'!$W417:$DR417,'자료입력 및 결과표시'!$C$12)&gt;=1),7,0)</f>
        <v>0</v>
      </c>
      <c r="ES417" s="17">
        <f>IF(AND(S417='자료입력 및 결과표시'!$B$13,COUNTIF('업무중복도(데이터 입력)'!$W417:$DR417,'자료입력 및 결과표시'!$C$13)&gt;=1),8,0)</f>
        <v>0</v>
      </c>
      <c r="ET417" s="17">
        <f>IF(AND(S417='자료입력 및 결과표시'!$B$14,COUNTIF('업무중복도(데이터 입력)'!$W417:$DR417,'자료입력 및 결과표시'!$C$14)&gt;=1),9,0)</f>
        <v>0</v>
      </c>
      <c r="EU417" s="17">
        <f>IF(AND(S417='자료입력 및 결과표시'!$B$15,COUNTIF('업무중복도(데이터 입력)'!$W417:$DR417,'자료입력 및 결과표시'!$C$15)&gt;=1),10,0)</f>
        <v>0</v>
      </c>
      <c r="EV417" s="17">
        <f>IF(AND(S417='자료입력 및 결과표시'!$B$16,COUNTIF('업무중복도(데이터 입력)'!$W417:$DR417,'자료입력 및 결과표시'!$C$16)&gt;=1),11,0)</f>
        <v>0</v>
      </c>
      <c r="EW417" s="17">
        <f>IF(AND(S417='자료입력 및 결과표시'!$B$17,COUNTIF('업무중복도(데이터 입력)'!$W417:$DR417,'자료입력 및 결과표시'!$C$17)&gt;=1),12,0)</f>
        <v>0</v>
      </c>
      <c r="EX417" s="17">
        <f>IF(AND(S417='자료입력 및 결과표시'!$B$18,COUNTIF('업무중복도(데이터 입력)'!$W417:$DR417,'자료입력 및 결과표시'!$C$18)&gt;=1),13,0)</f>
        <v>0</v>
      </c>
      <c r="EY417" s="17">
        <f>IF(AND(S417='자료입력 및 결과표시'!$B$19,COUNTIF('업무중복도(데이터 입력)'!$W417:$DR417,'자료입력 및 결과표시'!$C$19)&gt;=1),14,0)</f>
        <v>0</v>
      </c>
      <c r="EZ417" s="17">
        <f>IF(AND(S417='자료입력 및 결과표시'!$B$20,COUNTIF('업무중복도(데이터 입력)'!$W417:$DR417,'자료입력 및 결과표시'!$C$20)&gt;=1),15,0)</f>
        <v>0</v>
      </c>
      <c r="FA417" s="17">
        <f>IF(AND(S417='자료입력 및 결과표시'!$B$21,COUNTIF('업무중복도(데이터 입력)'!$W417:$DR417,'자료입력 및 결과표시'!$C$21)&gt;=1),16,0)</f>
        <v>0</v>
      </c>
      <c r="FK417" s="17">
        <f t="shared" si="761"/>
        <v>0</v>
      </c>
      <c r="FO417"/>
    </row>
    <row r="418" spans="1:171">
      <c r="A418" s="17" t="str">
        <f t="shared" si="744"/>
        <v>\\\0</v>
      </c>
      <c r="B418" s="17" t="str">
        <f t="shared" si="745"/>
        <v>\\\0</v>
      </c>
      <c r="C418" s="17" t="str">
        <f t="shared" si="746"/>
        <v>\\\0</v>
      </c>
      <c r="D418" s="17" t="str">
        <f t="shared" si="747"/>
        <v>\\\0</v>
      </c>
      <c r="E418" s="17" t="str">
        <f t="shared" si="748"/>
        <v>\\\0</v>
      </c>
      <c r="F418" s="17" t="str">
        <f t="shared" si="749"/>
        <v>\\\0</v>
      </c>
      <c r="G418" s="17" t="str">
        <f t="shared" si="750"/>
        <v>\\\0</v>
      </c>
      <c r="H418" s="17" t="str">
        <f t="shared" si="751"/>
        <v>\\\0</v>
      </c>
      <c r="I418" s="17" t="str">
        <f t="shared" si="752"/>
        <v>\\\0</v>
      </c>
      <c r="J418" s="17" t="str">
        <f t="shared" si="753"/>
        <v>\\\0</v>
      </c>
      <c r="K418" s="17" t="str">
        <f t="shared" si="754"/>
        <v>\\\0</v>
      </c>
      <c r="L418" s="17" t="str">
        <f t="shared" si="755"/>
        <v>\\\0</v>
      </c>
      <c r="M418" s="17" t="str">
        <f t="shared" si="756"/>
        <v>\\\0</v>
      </c>
      <c r="N418" s="17" t="str">
        <f t="shared" si="757"/>
        <v>\\\0</v>
      </c>
      <c r="O418" s="17" t="str">
        <f t="shared" si="758"/>
        <v>\\\0</v>
      </c>
      <c r="P418" s="17" t="str">
        <f t="shared" si="759"/>
        <v>\\\0</v>
      </c>
      <c r="R418" s="17" t="str">
        <f t="shared" si="760"/>
        <v>\\</v>
      </c>
      <c r="S418" s="38"/>
      <c r="T418" s="39"/>
      <c r="U418" s="31"/>
      <c r="V418" s="32"/>
      <c r="W418" s="36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35"/>
      <c r="DS418" s="287"/>
      <c r="DT418" s="36"/>
      <c r="DU418" s="37"/>
      <c r="DV418" s="28">
        <f>IF(AND($S418='자료입력 및 결과표시'!$B$6,COUNTIF($W418:$DR418,'자료입력 및 결과표시'!$C$6)&gt;=1),IF(OR('자료입력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DW418" s="28">
        <f>IF(AND($S418='자료입력 및 결과표시'!$B$7,COUNTIF($W418:$DR418,'자료입력 및 결과표시'!$C$7)&gt;=1),IF(OR('자료입력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DX418" s="28">
        <f>IF(AND($S418='자료입력 및 결과표시'!$B$8,COUNTIF($W418:$DR418,'자료입력 및 결과표시'!$C$8)&gt;=1),IF(OR('자료입력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DY418" s="28">
        <f>IF(AND($S418='자료입력 및 결과표시'!$B$9,COUNTIF($W418:$DR418,'자료입력 및 결과표시'!$C$9)&gt;=1),IF(OR('자료입력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DZ418" s="28">
        <f>IF(AND($S418='자료입력 및 결과표시'!$B$10,COUNTIF($W418:$DR418,'자료입력 및 결과표시'!$C$10)&gt;=1),IF(OR('자료입력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A418" s="28">
        <f>IF(AND($S418='자료입력 및 결과표시'!$B$11,COUNTIF($W418:$DR418,'자료입력 및 결과표시'!$C$11)&gt;=1),IF(OR('자료입력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B418" s="28">
        <f>IF(AND($S418='자료입력 및 결과표시'!$B$12,COUNTIF($W418:$DR418,'자료입력 및 결과표시'!$C$12)&gt;=1),IF(OR('자료입력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C418" s="28">
        <f>IF(AND($S418='자료입력 및 결과표시'!$B$13,COUNTIF($W418:$DR418,'자료입력 및 결과표시'!$C$13)&gt;=1),IF(OR('자료입력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D418" s="28">
        <f>IF(AND($S418='자료입력 및 결과표시'!$B$14,COUNTIF($W418:$DR418,'자료입력 및 결과표시'!$C$14)&gt;=1),IF(OR('자료입력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E418" s="28">
        <f>IF(AND($S418='자료입력 및 결과표시'!$B$15,COUNTIF($W418:$DR418,'자료입력 및 결과표시'!$C$15)&gt;=1),IF(OR('자료입력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F418" s="28">
        <f>IF(AND($S418='자료입력 및 결과표시'!$B$16,COUNTIF($W418:$DR418,'자료입력 및 결과표시'!$C$16)&gt;=1),IF(OR('자료입력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G418" s="28">
        <f>IF(AND($S418='자료입력 및 결과표시'!$B$17,COUNTIF($W418:$DR418,'자료입력 및 결과표시'!$C$17)&gt;=1),IF(OR('자료입력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H418" s="28">
        <f>IF(AND($S418='자료입력 및 결과표시'!$B$18,COUNTIF($W418:$DR418,'자료입력 및 결과표시'!$C$18)&gt;=1),IF(OR('자료입력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I418" s="28">
        <f>IF(AND($S418='자료입력 및 결과표시'!$B$19,COUNTIF($W418:$DR418,'자료입력 및 결과표시'!$C$19)&gt;=1),IF(OR('자료입력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J418" s="28">
        <f>IF(AND($S418='자료입력 및 결과표시'!$B$20,COUNTIF($W418:$DR418,'자료입력 및 결과표시'!$C$20)&gt;=1),IF(OR('자료입력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K418" s="28">
        <f>IF(AND($S418='자료입력 및 결과표시'!$B$21,COUNTIF($W418:$DR418,'자료입력 및 결과표시'!$C$21)&gt;=1),IF(OR('자료입력 및 결과표시'!$B$4+90&gt;=$V418,'자료입력 및 결과표시'!$B$4&lt;$U418),0,IF($V418-'자료입력 및 결과표시'!$B$4-90&gt;='자료입력 및 결과표시'!$E$4,'자료입력 및 결과표시'!$E$4,$V418-'자료입력 및 결과표시'!$B$4-90)),0)</f>
        <v>0</v>
      </c>
      <c r="EL418" s="17">
        <f>IF(AND(S418='자료입력 및 결과표시'!$B$6,COUNTIF('업무중복도(데이터 입력)'!$W418:$DR418,'자료입력 및 결과표시'!$C$6)&gt;=1),1,0)</f>
        <v>0</v>
      </c>
      <c r="EM418" s="17">
        <f>IF(AND(S418='자료입력 및 결과표시'!$B$7,COUNTIF('업무중복도(데이터 입력)'!$W418:$DR418,'자료입력 및 결과표시'!$C$7)&gt;=1),2,0)</f>
        <v>0</v>
      </c>
      <c r="EN418" s="17">
        <f>IF(AND(S418='자료입력 및 결과표시'!$B$8,COUNTIF('업무중복도(데이터 입력)'!$W418:$DR418,'자료입력 및 결과표시'!$C$8)&gt;=1),3,0)</f>
        <v>0</v>
      </c>
      <c r="EO418" s="17">
        <f>IF(AND(S418='자료입력 및 결과표시'!$B$9,COUNTIF('업무중복도(데이터 입력)'!$W418:$DR418,'자료입력 및 결과표시'!$C$9)&gt;=1),4,0)</f>
        <v>0</v>
      </c>
      <c r="EP418" s="17">
        <f>IF(AND(S418='자료입력 및 결과표시'!$B$10,COUNTIF('업무중복도(데이터 입력)'!$W418:$DR418,'자료입력 및 결과표시'!$C$10)&gt;=1),5,0)</f>
        <v>0</v>
      </c>
      <c r="EQ418" s="17">
        <f>IF(AND(S418='자료입력 및 결과표시'!$B$11,COUNTIF('업무중복도(데이터 입력)'!$W418:$DR418,'자료입력 및 결과표시'!$C$11)&gt;=1),6,0)</f>
        <v>0</v>
      </c>
      <c r="ER418" s="17">
        <f>IF(AND(S418='자료입력 및 결과표시'!$B$12,COUNTIF('업무중복도(데이터 입력)'!$W418:$DR418,'자료입력 및 결과표시'!$C$12)&gt;=1),7,0)</f>
        <v>0</v>
      </c>
      <c r="ES418" s="17">
        <f>IF(AND(S418='자료입력 및 결과표시'!$B$13,COUNTIF('업무중복도(데이터 입력)'!$W418:$DR418,'자료입력 및 결과표시'!$C$13)&gt;=1),8,0)</f>
        <v>0</v>
      </c>
      <c r="ET418" s="17">
        <f>IF(AND(S418='자료입력 및 결과표시'!$B$14,COUNTIF('업무중복도(데이터 입력)'!$W418:$DR418,'자료입력 및 결과표시'!$C$14)&gt;=1),9,0)</f>
        <v>0</v>
      </c>
      <c r="EU418" s="17">
        <f>IF(AND(S418='자료입력 및 결과표시'!$B$15,COUNTIF('업무중복도(데이터 입력)'!$W418:$DR418,'자료입력 및 결과표시'!$C$15)&gt;=1),10,0)</f>
        <v>0</v>
      </c>
      <c r="EV418" s="17">
        <f>IF(AND(S418='자료입력 및 결과표시'!$B$16,COUNTIF('업무중복도(데이터 입력)'!$W418:$DR418,'자료입력 및 결과표시'!$C$16)&gt;=1),11,0)</f>
        <v>0</v>
      </c>
      <c r="EW418" s="17">
        <f>IF(AND(S418='자료입력 및 결과표시'!$B$17,COUNTIF('업무중복도(데이터 입력)'!$W418:$DR418,'자료입력 및 결과표시'!$C$17)&gt;=1),12,0)</f>
        <v>0</v>
      </c>
      <c r="EX418" s="17">
        <f>IF(AND(S418='자료입력 및 결과표시'!$B$18,COUNTIF('업무중복도(데이터 입력)'!$W418:$DR418,'자료입력 및 결과표시'!$C$18)&gt;=1),13,0)</f>
        <v>0</v>
      </c>
      <c r="EY418" s="17">
        <f>IF(AND(S418='자료입력 및 결과표시'!$B$19,COUNTIF('업무중복도(데이터 입력)'!$W418:$DR418,'자료입력 및 결과표시'!$C$19)&gt;=1),14,0)</f>
        <v>0</v>
      </c>
      <c r="EZ418" s="17">
        <f>IF(AND(S418='자료입력 및 결과표시'!$B$20,COUNTIF('업무중복도(데이터 입력)'!$W418:$DR418,'자료입력 및 결과표시'!$C$20)&gt;=1),15,0)</f>
        <v>0</v>
      </c>
      <c r="FA418" s="17">
        <f>IF(AND(S418='자료입력 및 결과표시'!$B$21,COUNTIF('업무중복도(데이터 입력)'!$W418:$DR418,'자료입력 및 결과표시'!$C$21)&gt;=1),16,0)</f>
        <v>0</v>
      </c>
      <c r="FK418" s="17">
        <f t="shared" si="761"/>
        <v>0</v>
      </c>
      <c r="FO418"/>
    </row>
    <row r="419" spans="1:171">
      <c r="A419" s="17" t="str">
        <f t="shared" si="744"/>
        <v>\\\0</v>
      </c>
      <c r="B419" s="17" t="str">
        <f t="shared" si="745"/>
        <v>\\\0</v>
      </c>
      <c r="C419" s="17" t="str">
        <f t="shared" si="746"/>
        <v>\\\0</v>
      </c>
      <c r="D419" s="17" t="str">
        <f t="shared" si="747"/>
        <v>\\\0</v>
      </c>
      <c r="E419" s="17" t="str">
        <f t="shared" si="748"/>
        <v>\\\0</v>
      </c>
      <c r="F419" s="17" t="str">
        <f t="shared" si="749"/>
        <v>\\\0</v>
      </c>
      <c r="G419" s="17" t="str">
        <f t="shared" si="750"/>
        <v>\\\0</v>
      </c>
      <c r="H419" s="17" t="str">
        <f t="shared" si="751"/>
        <v>\\\0</v>
      </c>
      <c r="I419" s="17" t="str">
        <f t="shared" si="752"/>
        <v>\\\0</v>
      </c>
      <c r="J419" s="17" t="str">
        <f t="shared" si="753"/>
        <v>\\\0</v>
      </c>
      <c r="K419" s="17" t="str">
        <f t="shared" si="754"/>
        <v>\\\0</v>
      </c>
      <c r="L419" s="17" t="str">
        <f t="shared" si="755"/>
        <v>\\\0</v>
      </c>
      <c r="M419" s="17" t="str">
        <f t="shared" si="756"/>
        <v>\\\0</v>
      </c>
      <c r="N419" s="17" t="str">
        <f t="shared" si="757"/>
        <v>\\\0</v>
      </c>
      <c r="O419" s="17" t="str">
        <f t="shared" si="758"/>
        <v>\\\0</v>
      </c>
      <c r="P419" s="17" t="str">
        <f t="shared" si="759"/>
        <v>\\\0</v>
      </c>
      <c r="R419" s="17" t="str">
        <f t="shared" si="760"/>
        <v>\\</v>
      </c>
      <c r="S419" s="38"/>
      <c r="T419" s="39"/>
      <c r="U419" s="31"/>
      <c r="V419" s="32"/>
      <c r="W419" s="36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35"/>
      <c r="DS419" s="287"/>
      <c r="DT419" s="36"/>
      <c r="DU419" s="37"/>
      <c r="DV419" s="28">
        <f>IF(AND($S419='자료입력 및 결과표시'!$B$6,COUNTIF($W419:$DR419,'자료입력 및 결과표시'!$C$6)&gt;=1),IF(OR('자료입력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DW419" s="28">
        <f>IF(AND($S419='자료입력 및 결과표시'!$B$7,COUNTIF($W419:$DR419,'자료입력 및 결과표시'!$C$7)&gt;=1),IF(OR('자료입력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DX419" s="28">
        <f>IF(AND($S419='자료입력 및 결과표시'!$B$8,COUNTIF($W419:$DR419,'자료입력 및 결과표시'!$C$8)&gt;=1),IF(OR('자료입력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DY419" s="28">
        <f>IF(AND($S419='자료입력 및 결과표시'!$B$9,COUNTIF($W419:$DR419,'자료입력 및 결과표시'!$C$9)&gt;=1),IF(OR('자료입력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DZ419" s="28">
        <f>IF(AND($S419='자료입력 및 결과표시'!$B$10,COUNTIF($W419:$DR419,'자료입력 및 결과표시'!$C$10)&gt;=1),IF(OR('자료입력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A419" s="28">
        <f>IF(AND($S419='자료입력 및 결과표시'!$B$11,COUNTIF($W419:$DR419,'자료입력 및 결과표시'!$C$11)&gt;=1),IF(OR('자료입력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B419" s="28">
        <f>IF(AND($S419='자료입력 및 결과표시'!$B$12,COUNTIF($W419:$DR419,'자료입력 및 결과표시'!$C$12)&gt;=1),IF(OR('자료입력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C419" s="28">
        <f>IF(AND($S419='자료입력 및 결과표시'!$B$13,COUNTIF($W419:$DR419,'자료입력 및 결과표시'!$C$13)&gt;=1),IF(OR('자료입력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D419" s="28">
        <f>IF(AND($S419='자료입력 및 결과표시'!$B$14,COUNTIF($W419:$DR419,'자료입력 및 결과표시'!$C$14)&gt;=1),IF(OR('자료입력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E419" s="28">
        <f>IF(AND($S419='자료입력 및 결과표시'!$B$15,COUNTIF($W419:$DR419,'자료입력 및 결과표시'!$C$15)&gt;=1),IF(OR('자료입력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F419" s="28">
        <f>IF(AND($S419='자료입력 및 결과표시'!$B$16,COUNTIF($W419:$DR419,'자료입력 및 결과표시'!$C$16)&gt;=1),IF(OR('자료입력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G419" s="28">
        <f>IF(AND($S419='자료입력 및 결과표시'!$B$17,COUNTIF($W419:$DR419,'자료입력 및 결과표시'!$C$17)&gt;=1),IF(OR('자료입력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H419" s="28">
        <f>IF(AND($S419='자료입력 및 결과표시'!$B$18,COUNTIF($W419:$DR419,'자료입력 및 결과표시'!$C$18)&gt;=1),IF(OR('자료입력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I419" s="28">
        <f>IF(AND($S419='자료입력 및 결과표시'!$B$19,COUNTIF($W419:$DR419,'자료입력 및 결과표시'!$C$19)&gt;=1),IF(OR('자료입력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J419" s="28">
        <f>IF(AND($S419='자료입력 및 결과표시'!$B$20,COUNTIF($W419:$DR419,'자료입력 및 결과표시'!$C$20)&gt;=1),IF(OR('자료입력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K419" s="28">
        <f>IF(AND($S419='자료입력 및 결과표시'!$B$21,COUNTIF($W419:$DR419,'자료입력 및 결과표시'!$C$21)&gt;=1),IF(OR('자료입력 및 결과표시'!$B$4+90&gt;=$V419,'자료입력 및 결과표시'!$B$4&lt;$U419),0,IF($V419-'자료입력 및 결과표시'!$B$4-90&gt;='자료입력 및 결과표시'!$E$4,'자료입력 및 결과표시'!$E$4,$V419-'자료입력 및 결과표시'!$B$4-90)),0)</f>
        <v>0</v>
      </c>
      <c r="EL419" s="17">
        <f>IF(AND(S419='자료입력 및 결과표시'!$B$6,COUNTIF('업무중복도(데이터 입력)'!$W419:$DR419,'자료입력 및 결과표시'!$C$6)&gt;=1),1,0)</f>
        <v>0</v>
      </c>
      <c r="EM419" s="17">
        <f>IF(AND(S419='자료입력 및 결과표시'!$B$7,COUNTIF('업무중복도(데이터 입력)'!$W419:$DR419,'자료입력 및 결과표시'!$C$7)&gt;=1),2,0)</f>
        <v>0</v>
      </c>
      <c r="EN419" s="17">
        <f>IF(AND(S419='자료입력 및 결과표시'!$B$8,COUNTIF('업무중복도(데이터 입력)'!$W419:$DR419,'자료입력 및 결과표시'!$C$8)&gt;=1),3,0)</f>
        <v>0</v>
      </c>
      <c r="EO419" s="17">
        <f>IF(AND(S419='자료입력 및 결과표시'!$B$9,COUNTIF('업무중복도(데이터 입력)'!$W419:$DR419,'자료입력 및 결과표시'!$C$9)&gt;=1),4,0)</f>
        <v>0</v>
      </c>
      <c r="EP419" s="17">
        <f>IF(AND(S419='자료입력 및 결과표시'!$B$10,COUNTIF('업무중복도(데이터 입력)'!$W419:$DR419,'자료입력 및 결과표시'!$C$10)&gt;=1),5,0)</f>
        <v>0</v>
      </c>
      <c r="EQ419" s="17">
        <f>IF(AND(S419='자료입력 및 결과표시'!$B$11,COUNTIF('업무중복도(데이터 입력)'!$W419:$DR419,'자료입력 및 결과표시'!$C$11)&gt;=1),6,0)</f>
        <v>0</v>
      </c>
      <c r="ER419" s="17">
        <f>IF(AND(S419='자료입력 및 결과표시'!$B$12,COUNTIF('업무중복도(데이터 입력)'!$W419:$DR419,'자료입력 및 결과표시'!$C$12)&gt;=1),7,0)</f>
        <v>0</v>
      </c>
      <c r="ES419" s="17">
        <f>IF(AND(S419='자료입력 및 결과표시'!$B$13,COUNTIF('업무중복도(데이터 입력)'!$W419:$DR419,'자료입력 및 결과표시'!$C$13)&gt;=1),8,0)</f>
        <v>0</v>
      </c>
      <c r="ET419" s="17">
        <f>IF(AND(S419='자료입력 및 결과표시'!$B$14,COUNTIF('업무중복도(데이터 입력)'!$W419:$DR419,'자료입력 및 결과표시'!$C$14)&gt;=1),9,0)</f>
        <v>0</v>
      </c>
      <c r="EU419" s="17">
        <f>IF(AND(S419='자료입력 및 결과표시'!$B$15,COUNTIF('업무중복도(데이터 입력)'!$W419:$DR419,'자료입력 및 결과표시'!$C$15)&gt;=1),10,0)</f>
        <v>0</v>
      </c>
      <c r="EV419" s="17">
        <f>IF(AND(S419='자료입력 및 결과표시'!$B$16,COUNTIF('업무중복도(데이터 입력)'!$W419:$DR419,'자료입력 및 결과표시'!$C$16)&gt;=1),11,0)</f>
        <v>0</v>
      </c>
      <c r="EW419" s="17">
        <f>IF(AND(S419='자료입력 및 결과표시'!$B$17,COUNTIF('업무중복도(데이터 입력)'!$W419:$DR419,'자료입력 및 결과표시'!$C$17)&gt;=1),12,0)</f>
        <v>0</v>
      </c>
      <c r="EX419" s="17">
        <f>IF(AND(S419='자료입력 및 결과표시'!$B$18,COUNTIF('업무중복도(데이터 입력)'!$W419:$DR419,'자료입력 및 결과표시'!$C$18)&gt;=1),13,0)</f>
        <v>0</v>
      </c>
      <c r="EY419" s="17">
        <f>IF(AND(S419='자료입력 및 결과표시'!$B$19,COUNTIF('업무중복도(데이터 입력)'!$W419:$DR419,'자료입력 및 결과표시'!$C$19)&gt;=1),14,0)</f>
        <v>0</v>
      </c>
      <c r="EZ419" s="17">
        <f>IF(AND(S419='자료입력 및 결과표시'!$B$20,COUNTIF('업무중복도(데이터 입력)'!$W419:$DR419,'자료입력 및 결과표시'!$C$20)&gt;=1),15,0)</f>
        <v>0</v>
      </c>
      <c r="FA419" s="17">
        <f>IF(AND(S419='자료입력 및 결과표시'!$B$21,COUNTIF('업무중복도(데이터 입력)'!$W419:$DR419,'자료입력 및 결과표시'!$C$21)&gt;=1),16,0)</f>
        <v>0</v>
      </c>
      <c r="FK419" s="17">
        <f t="shared" si="761"/>
        <v>0</v>
      </c>
      <c r="FO419"/>
    </row>
    <row r="420" spans="1:171">
      <c r="A420" s="17" t="str">
        <f t="shared" si="744"/>
        <v>\\\0</v>
      </c>
      <c r="B420" s="17" t="str">
        <f t="shared" si="745"/>
        <v>\\\0</v>
      </c>
      <c r="C420" s="17" t="str">
        <f t="shared" si="746"/>
        <v>\\\0</v>
      </c>
      <c r="D420" s="17" t="str">
        <f t="shared" si="747"/>
        <v>\\\0</v>
      </c>
      <c r="E420" s="17" t="str">
        <f t="shared" si="748"/>
        <v>\\\0</v>
      </c>
      <c r="F420" s="17" t="str">
        <f t="shared" si="749"/>
        <v>\\\0</v>
      </c>
      <c r="G420" s="17" t="str">
        <f t="shared" si="750"/>
        <v>\\\0</v>
      </c>
      <c r="H420" s="17" t="str">
        <f t="shared" si="751"/>
        <v>\\\0</v>
      </c>
      <c r="I420" s="17" t="str">
        <f t="shared" si="752"/>
        <v>\\\0</v>
      </c>
      <c r="J420" s="17" t="str">
        <f t="shared" si="753"/>
        <v>\\\0</v>
      </c>
      <c r="K420" s="17" t="str">
        <f t="shared" si="754"/>
        <v>\\\0</v>
      </c>
      <c r="L420" s="17" t="str">
        <f t="shared" si="755"/>
        <v>\\\0</v>
      </c>
      <c r="M420" s="17" t="str">
        <f t="shared" si="756"/>
        <v>\\\0</v>
      </c>
      <c r="N420" s="17" t="str">
        <f t="shared" si="757"/>
        <v>\\\0</v>
      </c>
      <c r="O420" s="17" t="str">
        <f t="shared" si="758"/>
        <v>\\\0</v>
      </c>
      <c r="P420" s="17" t="str">
        <f t="shared" si="759"/>
        <v>\\\0</v>
      </c>
      <c r="R420" s="17" t="str">
        <f t="shared" si="760"/>
        <v>\\</v>
      </c>
      <c r="S420" s="38"/>
      <c r="T420" s="39"/>
      <c r="U420" s="31"/>
      <c r="V420" s="32"/>
      <c r="W420" s="36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35"/>
      <c r="DS420" s="287"/>
      <c r="DT420" s="36"/>
      <c r="DU420" s="37"/>
      <c r="DV420" s="28">
        <f>IF(AND($S420='자료입력 및 결과표시'!$B$6,COUNTIF($W420:$DR420,'자료입력 및 결과표시'!$C$6)&gt;=1),IF(OR('자료입력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DW420" s="28">
        <f>IF(AND($S420='자료입력 및 결과표시'!$B$7,COUNTIF($W420:$DR420,'자료입력 및 결과표시'!$C$7)&gt;=1),IF(OR('자료입력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DX420" s="28">
        <f>IF(AND($S420='자료입력 및 결과표시'!$B$8,COUNTIF($W420:$DR420,'자료입력 및 결과표시'!$C$8)&gt;=1),IF(OR('자료입력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DY420" s="28">
        <f>IF(AND($S420='자료입력 및 결과표시'!$B$9,COUNTIF($W420:$DR420,'자료입력 및 결과표시'!$C$9)&gt;=1),IF(OR('자료입력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DZ420" s="28">
        <f>IF(AND($S420='자료입력 및 결과표시'!$B$10,COUNTIF($W420:$DR420,'자료입력 및 결과표시'!$C$10)&gt;=1),IF(OR('자료입력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A420" s="28">
        <f>IF(AND($S420='자료입력 및 결과표시'!$B$11,COUNTIF($W420:$DR420,'자료입력 및 결과표시'!$C$11)&gt;=1),IF(OR('자료입력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B420" s="28">
        <f>IF(AND($S420='자료입력 및 결과표시'!$B$12,COUNTIF($W420:$DR420,'자료입력 및 결과표시'!$C$12)&gt;=1),IF(OR('자료입력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C420" s="28">
        <f>IF(AND($S420='자료입력 및 결과표시'!$B$13,COUNTIF($W420:$DR420,'자료입력 및 결과표시'!$C$13)&gt;=1),IF(OR('자료입력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D420" s="28">
        <f>IF(AND($S420='자료입력 및 결과표시'!$B$14,COUNTIF($W420:$DR420,'자료입력 및 결과표시'!$C$14)&gt;=1),IF(OR('자료입력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E420" s="28">
        <f>IF(AND($S420='자료입력 및 결과표시'!$B$15,COUNTIF($W420:$DR420,'자료입력 및 결과표시'!$C$15)&gt;=1),IF(OR('자료입력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F420" s="28">
        <f>IF(AND($S420='자료입력 및 결과표시'!$B$16,COUNTIF($W420:$DR420,'자료입력 및 결과표시'!$C$16)&gt;=1),IF(OR('자료입력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G420" s="28">
        <f>IF(AND($S420='자료입력 및 결과표시'!$B$17,COUNTIF($W420:$DR420,'자료입력 및 결과표시'!$C$17)&gt;=1),IF(OR('자료입력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H420" s="28">
        <f>IF(AND($S420='자료입력 및 결과표시'!$B$18,COUNTIF($W420:$DR420,'자료입력 및 결과표시'!$C$18)&gt;=1),IF(OR('자료입력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I420" s="28">
        <f>IF(AND($S420='자료입력 및 결과표시'!$B$19,COUNTIF($W420:$DR420,'자료입력 및 결과표시'!$C$19)&gt;=1),IF(OR('자료입력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J420" s="28">
        <f>IF(AND($S420='자료입력 및 결과표시'!$B$20,COUNTIF($W420:$DR420,'자료입력 및 결과표시'!$C$20)&gt;=1),IF(OR('자료입력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K420" s="28">
        <f>IF(AND($S420='자료입력 및 결과표시'!$B$21,COUNTIF($W420:$DR420,'자료입력 및 결과표시'!$C$21)&gt;=1),IF(OR('자료입력 및 결과표시'!$B$4+90&gt;=$V420,'자료입력 및 결과표시'!$B$4&lt;$U420),0,IF($V420-'자료입력 및 결과표시'!$B$4-90&gt;='자료입력 및 결과표시'!$E$4,'자료입력 및 결과표시'!$E$4,$V420-'자료입력 및 결과표시'!$B$4-90)),0)</f>
        <v>0</v>
      </c>
      <c r="EL420" s="17">
        <f>IF(AND(S420='자료입력 및 결과표시'!$B$6,COUNTIF('업무중복도(데이터 입력)'!$W420:$DR420,'자료입력 및 결과표시'!$C$6)&gt;=1),1,0)</f>
        <v>0</v>
      </c>
      <c r="EM420" s="17">
        <f>IF(AND(S420='자료입력 및 결과표시'!$B$7,COUNTIF('업무중복도(데이터 입력)'!$W420:$DR420,'자료입력 및 결과표시'!$C$7)&gt;=1),2,0)</f>
        <v>0</v>
      </c>
      <c r="EN420" s="17">
        <f>IF(AND(S420='자료입력 및 결과표시'!$B$8,COUNTIF('업무중복도(데이터 입력)'!$W420:$DR420,'자료입력 및 결과표시'!$C$8)&gt;=1),3,0)</f>
        <v>0</v>
      </c>
      <c r="EO420" s="17">
        <f>IF(AND(S420='자료입력 및 결과표시'!$B$9,COUNTIF('업무중복도(데이터 입력)'!$W420:$DR420,'자료입력 및 결과표시'!$C$9)&gt;=1),4,0)</f>
        <v>0</v>
      </c>
      <c r="EP420" s="17">
        <f>IF(AND(S420='자료입력 및 결과표시'!$B$10,COUNTIF('업무중복도(데이터 입력)'!$W420:$DR420,'자료입력 및 결과표시'!$C$10)&gt;=1),5,0)</f>
        <v>0</v>
      </c>
      <c r="EQ420" s="17">
        <f>IF(AND(S420='자료입력 및 결과표시'!$B$11,COUNTIF('업무중복도(데이터 입력)'!$W420:$DR420,'자료입력 및 결과표시'!$C$11)&gt;=1),6,0)</f>
        <v>0</v>
      </c>
      <c r="ER420" s="17">
        <f>IF(AND(S420='자료입력 및 결과표시'!$B$12,COUNTIF('업무중복도(데이터 입력)'!$W420:$DR420,'자료입력 및 결과표시'!$C$12)&gt;=1),7,0)</f>
        <v>0</v>
      </c>
      <c r="ES420" s="17">
        <f>IF(AND(S420='자료입력 및 결과표시'!$B$13,COUNTIF('업무중복도(데이터 입력)'!$W420:$DR420,'자료입력 및 결과표시'!$C$13)&gt;=1),8,0)</f>
        <v>0</v>
      </c>
      <c r="ET420" s="17">
        <f>IF(AND(S420='자료입력 및 결과표시'!$B$14,COUNTIF('업무중복도(데이터 입력)'!$W420:$DR420,'자료입력 및 결과표시'!$C$14)&gt;=1),9,0)</f>
        <v>0</v>
      </c>
      <c r="EU420" s="17">
        <f>IF(AND(S420='자료입력 및 결과표시'!$B$15,COUNTIF('업무중복도(데이터 입력)'!$W420:$DR420,'자료입력 및 결과표시'!$C$15)&gt;=1),10,0)</f>
        <v>0</v>
      </c>
      <c r="EV420" s="17">
        <f>IF(AND(S420='자료입력 및 결과표시'!$B$16,COUNTIF('업무중복도(데이터 입력)'!$W420:$DR420,'자료입력 및 결과표시'!$C$16)&gt;=1),11,0)</f>
        <v>0</v>
      </c>
      <c r="EW420" s="17">
        <f>IF(AND(S420='자료입력 및 결과표시'!$B$17,COUNTIF('업무중복도(데이터 입력)'!$W420:$DR420,'자료입력 및 결과표시'!$C$17)&gt;=1),12,0)</f>
        <v>0</v>
      </c>
      <c r="EX420" s="17">
        <f>IF(AND(S420='자료입력 및 결과표시'!$B$18,COUNTIF('업무중복도(데이터 입력)'!$W420:$DR420,'자료입력 및 결과표시'!$C$18)&gt;=1),13,0)</f>
        <v>0</v>
      </c>
      <c r="EY420" s="17">
        <f>IF(AND(S420='자료입력 및 결과표시'!$B$19,COUNTIF('업무중복도(데이터 입력)'!$W420:$DR420,'자료입력 및 결과표시'!$C$19)&gt;=1),14,0)</f>
        <v>0</v>
      </c>
      <c r="EZ420" s="17">
        <f>IF(AND(S420='자료입력 및 결과표시'!$B$20,COUNTIF('업무중복도(데이터 입력)'!$W420:$DR420,'자료입력 및 결과표시'!$C$20)&gt;=1),15,0)</f>
        <v>0</v>
      </c>
      <c r="FA420" s="17">
        <f>IF(AND(S420='자료입력 및 결과표시'!$B$21,COUNTIF('업무중복도(데이터 입력)'!$W420:$DR420,'자료입력 및 결과표시'!$C$21)&gt;=1),16,0)</f>
        <v>0</v>
      </c>
      <c r="FK420" s="17">
        <f t="shared" si="761"/>
        <v>0</v>
      </c>
      <c r="FO420"/>
    </row>
    <row r="421" spans="1:171">
      <c r="A421" s="17" t="str">
        <f t="shared" si="744"/>
        <v>\\\0</v>
      </c>
      <c r="B421" s="17" t="str">
        <f t="shared" si="745"/>
        <v>\\\0</v>
      </c>
      <c r="C421" s="17" t="str">
        <f t="shared" si="746"/>
        <v>\\\0</v>
      </c>
      <c r="D421" s="17" t="str">
        <f t="shared" si="747"/>
        <v>\\\0</v>
      </c>
      <c r="E421" s="17" t="str">
        <f t="shared" si="748"/>
        <v>\\\0</v>
      </c>
      <c r="F421" s="17" t="str">
        <f t="shared" si="749"/>
        <v>\\\0</v>
      </c>
      <c r="G421" s="17" t="str">
        <f t="shared" si="750"/>
        <v>\\\0</v>
      </c>
      <c r="H421" s="17" t="str">
        <f t="shared" si="751"/>
        <v>\\\0</v>
      </c>
      <c r="I421" s="17" t="str">
        <f t="shared" si="752"/>
        <v>\\\0</v>
      </c>
      <c r="J421" s="17" t="str">
        <f t="shared" si="753"/>
        <v>\\\0</v>
      </c>
      <c r="K421" s="17" t="str">
        <f t="shared" si="754"/>
        <v>\\\0</v>
      </c>
      <c r="L421" s="17" t="str">
        <f t="shared" si="755"/>
        <v>\\\0</v>
      </c>
      <c r="M421" s="17" t="str">
        <f t="shared" si="756"/>
        <v>\\\0</v>
      </c>
      <c r="N421" s="17" t="str">
        <f t="shared" si="757"/>
        <v>\\\0</v>
      </c>
      <c r="O421" s="17" t="str">
        <f t="shared" si="758"/>
        <v>\\\0</v>
      </c>
      <c r="P421" s="17" t="str">
        <f t="shared" si="759"/>
        <v>\\\0</v>
      </c>
      <c r="R421" s="17" t="str">
        <f t="shared" si="760"/>
        <v>\\</v>
      </c>
      <c r="S421" s="38"/>
      <c r="T421" s="39"/>
      <c r="U421" s="31"/>
      <c r="V421" s="32"/>
      <c r="W421" s="36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35"/>
      <c r="DS421" s="287"/>
      <c r="DT421" s="36"/>
      <c r="DU421" s="37"/>
      <c r="DV421" s="28">
        <f>IF(AND($S421='자료입력 및 결과표시'!$B$6,COUNTIF($W421:$DR421,'자료입력 및 결과표시'!$C$6)&gt;=1),IF(OR('자료입력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DW421" s="28">
        <f>IF(AND($S421='자료입력 및 결과표시'!$B$7,COUNTIF($W421:$DR421,'자료입력 및 결과표시'!$C$7)&gt;=1),IF(OR('자료입력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DX421" s="28">
        <f>IF(AND($S421='자료입력 및 결과표시'!$B$8,COUNTIF($W421:$DR421,'자료입력 및 결과표시'!$C$8)&gt;=1),IF(OR('자료입력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DY421" s="28">
        <f>IF(AND($S421='자료입력 및 결과표시'!$B$9,COUNTIF($W421:$DR421,'자료입력 및 결과표시'!$C$9)&gt;=1),IF(OR('자료입력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DZ421" s="28">
        <f>IF(AND($S421='자료입력 및 결과표시'!$B$10,COUNTIF($W421:$DR421,'자료입력 및 결과표시'!$C$10)&gt;=1),IF(OR('자료입력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A421" s="28">
        <f>IF(AND($S421='자료입력 및 결과표시'!$B$11,COUNTIF($W421:$DR421,'자료입력 및 결과표시'!$C$11)&gt;=1),IF(OR('자료입력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B421" s="28">
        <f>IF(AND($S421='자료입력 및 결과표시'!$B$12,COUNTIF($W421:$DR421,'자료입력 및 결과표시'!$C$12)&gt;=1),IF(OR('자료입력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C421" s="28">
        <f>IF(AND($S421='자료입력 및 결과표시'!$B$13,COUNTIF($W421:$DR421,'자료입력 및 결과표시'!$C$13)&gt;=1),IF(OR('자료입력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D421" s="28">
        <f>IF(AND($S421='자료입력 및 결과표시'!$B$14,COUNTIF($W421:$DR421,'자료입력 및 결과표시'!$C$14)&gt;=1),IF(OR('자료입력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E421" s="28">
        <f>IF(AND($S421='자료입력 및 결과표시'!$B$15,COUNTIF($W421:$DR421,'자료입력 및 결과표시'!$C$15)&gt;=1),IF(OR('자료입력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F421" s="28">
        <f>IF(AND($S421='자료입력 및 결과표시'!$B$16,COUNTIF($W421:$DR421,'자료입력 및 결과표시'!$C$16)&gt;=1),IF(OR('자료입력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G421" s="28">
        <f>IF(AND($S421='자료입력 및 결과표시'!$B$17,COUNTIF($W421:$DR421,'자료입력 및 결과표시'!$C$17)&gt;=1),IF(OR('자료입력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H421" s="28">
        <f>IF(AND($S421='자료입력 및 결과표시'!$B$18,COUNTIF($W421:$DR421,'자료입력 및 결과표시'!$C$18)&gt;=1),IF(OR('자료입력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I421" s="28">
        <f>IF(AND($S421='자료입력 및 결과표시'!$B$19,COUNTIF($W421:$DR421,'자료입력 및 결과표시'!$C$19)&gt;=1),IF(OR('자료입력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J421" s="28">
        <f>IF(AND($S421='자료입력 및 결과표시'!$B$20,COUNTIF($W421:$DR421,'자료입력 및 결과표시'!$C$20)&gt;=1),IF(OR('자료입력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K421" s="28">
        <f>IF(AND($S421='자료입력 및 결과표시'!$B$21,COUNTIF($W421:$DR421,'자료입력 및 결과표시'!$C$21)&gt;=1),IF(OR('자료입력 및 결과표시'!$B$4+90&gt;=$V421,'자료입력 및 결과표시'!$B$4&lt;$U421),0,IF($V421-'자료입력 및 결과표시'!$B$4-90&gt;='자료입력 및 결과표시'!$E$4,'자료입력 및 결과표시'!$E$4,$V421-'자료입력 및 결과표시'!$B$4-90)),0)</f>
        <v>0</v>
      </c>
      <c r="EL421" s="17">
        <f>IF(AND(S421='자료입력 및 결과표시'!$B$6,COUNTIF('업무중복도(데이터 입력)'!$W421:$DR421,'자료입력 및 결과표시'!$C$6)&gt;=1),1,0)</f>
        <v>0</v>
      </c>
      <c r="EM421" s="17">
        <f>IF(AND(S421='자료입력 및 결과표시'!$B$7,COUNTIF('업무중복도(데이터 입력)'!$W421:$DR421,'자료입력 및 결과표시'!$C$7)&gt;=1),2,0)</f>
        <v>0</v>
      </c>
      <c r="EN421" s="17">
        <f>IF(AND(S421='자료입력 및 결과표시'!$B$8,COUNTIF('업무중복도(데이터 입력)'!$W421:$DR421,'자료입력 및 결과표시'!$C$8)&gt;=1),3,0)</f>
        <v>0</v>
      </c>
      <c r="EO421" s="17">
        <f>IF(AND(S421='자료입력 및 결과표시'!$B$9,COUNTIF('업무중복도(데이터 입력)'!$W421:$DR421,'자료입력 및 결과표시'!$C$9)&gt;=1),4,0)</f>
        <v>0</v>
      </c>
      <c r="EP421" s="17">
        <f>IF(AND(S421='자료입력 및 결과표시'!$B$10,COUNTIF('업무중복도(데이터 입력)'!$W421:$DR421,'자료입력 및 결과표시'!$C$10)&gt;=1),5,0)</f>
        <v>0</v>
      </c>
      <c r="EQ421" s="17">
        <f>IF(AND(S421='자료입력 및 결과표시'!$B$11,COUNTIF('업무중복도(데이터 입력)'!$W421:$DR421,'자료입력 및 결과표시'!$C$11)&gt;=1),6,0)</f>
        <v>0</v>
      </c>
      <c r="ER421" s="17">
        <f>IF(AND(S421='자료입력 및 결과표시'!$B$12,COUNTIF('업무중복도(데이터 입력)'!$W421:$DR421,'자료입력 및 결과표시'!$C$12)&gt;=1),7,0)</f>
        <v>0</v>
      </c>
      <c r="ES421" s="17">
        <f>IF(AND(S421='자료입력 및 결과표시'!$B$13,COUNTIF('업무중복도(데이터 입력)'!$W421:$DR421,'자료입력 및 결과표시'!$C$13)&gt;=1),8,0)</f>
        <v>0</v>
      </c>
      <c r="ET421" s="17">
        <f>IF(AND(S421='자료입력 및 결과표시'!$B$14,COUNTIF('업무중복도(데이터 입력)'!$W421:$DR421,'자료입력 및 결과표시'!$C$14)&gt;=1),9,0)</f>
        <v>0</v>
      </c>
      <c r="EU421" s="17">
        <f>IF(AND(S421='자료입력 및 결과표시'!$B$15,COUNTIF('업무중복도(데이터 입력)'!$W421:$DR421,'자료입력 및 결과표시'!$C$15)&gt;=1),10,0)</f>
        <v>0</v>
      </c>
      <c r="EV421" s="17">
        <f>IF(AND(S421='자료입력 및 결과표시'!$B$16,COUNTIF('업무중복도(데이터 입력)'!$W421:$DR421,'자료입력 및 결과표시'!$C$16)&gt;=1),11,0)</f>
        <v>0</v>
      </c>
      <c r="EW421" s="17">
        <f>IF(AND(S421='자료입력 및 결과표시'!$B$17,COUNTIF('업무중복도(데이터 입력)'!$W421:$DR421,'자료입력 및 결과표시'!$C$17)&gt;=1),12,0)</f>
        <v>0</v>
      </c>
      <c r="EX421" s="17">
        <f>IF(AND(S421='자료입력 및 결과표시'!$B$18,COUNTIF('업무중복도(데이터 입력)'!$W421:$DR421,'자료입력 및 결과표시'!$C$18)&gt;=1),13,0)</f>
        <v>0</v>
      </c>
      <c r="EY421" s="17">
        <f>IF(AND(S421='자료입력 및 결과표시'!$B$19,COUNTIF('업무중복도(데이터 입력)'!$W421:$DR421,'자료입력 및 결과표시'!$C$19)&gt;=1),14,0)</f>
        <v>0</v>
      </c>
      <c r="EZ421" s="17">
        <f>IF(AND(S421='자료입력 및 결과표시'!$B$20,COUNTIF('업무중복도(데이터 입력)'!$W421:$DR421,'자료입력 및 결과표시'!$C$20)&gt;=1),15,0)</f>
        <v>0</v>
      </c>
      <c r="FA421" s="17">
        <f>IF(AND(S421='자료입력 및 결과표시'!$B$21,COUNTIF('업무중복도(데이터 입력)'!$W421:$DR421,'자료입력 및 결과표시'!$C$21)&gt;=1),16,0)</f>
        <v>0</v>
      </c>
      <c r="FK421" s="17">
        <f t="shared" si="761"/>
        <v>0</v>
      </c>
      <c r="FO421"/>
    </row>
    <row r="422" spans="1:171">
      <c r="A422" s="17" t="str">
        <f t="shared" si="744"/>
        <v>\\\0</v>
      </c>
      <c r="B422" s="17" t="str">
        <f t="shared" si="745"/>
        <v>\\\0</v>
      </c>
      <c r="C422" s="17" t="str">
        <f t="shared" si="746"/>
        <v>\\\0</v>
      </c>
      <c r="D422" s="17" t="str">
        <f t="shared" si="747"/>
        <v>\\\0</v>
      </c>
      <c r="E422" s="17" t="str">
        <f t="shared" si="748"/>
        <v>\\\0</v>
      </c>
      <c r="F422" s="17" t="str">
        <f t="shared" si="749"/>
        <v>\\\0</v>
      </c>
      <c r="G422" s="17" t="str">
        <f t="shared" si="750"/>
        <v>\\\0</v>
      </c>
      <c r="H422" s="17" t="str">
        <f t="shared" si="751"/>
        <v>\\\0</v>
      </c>
      <c r="I422" s="17" t="str">
        <f t="shared" si="752"/>
        <v>\\\0</v>
      </c>
      <c r="J422" s="17" t="str">
        <f t="shared" si="753"/>
        <v>\\\0</v>
      </c>
      <c r="K422" s="17" t="str">
        <f t="shared" si="754"/>
        <v>\\\0</v>
      </c>
      <c r="L422" s="17" t="str">
        <f t="shared" si="755"/>
        <v>\\\0</v>
      </c>
      <c r="M422" s="17" t="str">
        <f t="shared" si="756"/>
        <v>\\\0</v>
      </c>
      <c r="N422" s="17" t="str">
        <f t="shared" si="757"/>
        <v>\\\0</v>
      </c>
      <c r="O422" s="17" t="str">
        <f t="shared" si="758"/>
        <v>\\\0</v>
      </c>
      <c r="P422" s="17" t="str">
        <f t="shared" si="759"/>
        <v>\\\0</v>
      </c>
      <c r="R422" s="17" t="str">
        <f t="shared" si="760"/>
        <v>\\</v>
      </c>
      <c r="S422" s="38"/>
      <c r="T422" s="39"/>
      <c r="U422" s="31"/>
      <c r="V422" s="32"/>
      <c r="W422" s="36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35"/>
      <c r="DS422" s="287"/>
      <c r="DT422" s="36"/>
      <c r="DU422" s="37"/>
      <c r="DV422" s="28">
        <f>IF(AND($S422='자료입력 및 결과표시'!$B$6,COUNTIF($W422:$DR422,'자료입력 및 결과표시'!$C$6)&gt;=1),IF(OR('자료입력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DW422" s="28">
        <f>IF(AND($S422='자료입력 및 결과표시'!$B$7,COUNTIF($W422:$DR422,'자료입력 및 결과표시'!$C$7)&gt;=1),IF(OR('자료입력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DX422" s="28">
        <f>IF(AND($S422='자료입력 및 결과표시'!$B$8,COUNTIF($W422:$DR422,'자료입력 및 결과표시'!$C$8)&gt;=1),IF(OR('자료입력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DY422" s="28">
        <f>IF(AND($S422='자료입력 및 결과표시'!$B$9,COUNTIF($W422:$DR422,'자료입력 및 결과표시'!$C$9)&gt;=1),IF(OR('자료입력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DZ422" s="28">
        <f>IF(AND($S422='자료입력 및 결과표시'!$B$10,COUNTIF($W422:$DR422,'자료입력 및 결과표시'!$C$10)&gt;=1),IF(OR('자료입력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A422" s="28">
        <f>IF(AND($S422='자료입력 및 결과표시'!$B$11,COUNTIF($W422:$DR422,'자료입력 및 결과표시'!$C$11)&gt;=1),IF(OR('자료입력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B422" s="28">
        <f>IF(AND($S422='자료입력 및 결과표시'!$B$12,COUNTIF($W422:$DR422,'자료입력 및 결과표시'!$C$12)&gt;=1),IF(OR('자료입력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C422" s="28">
        <f>IF(AND($S422='자료입력 및 결과표시'!$B$13,COUNTIF($W422:$DR422,'자료입력 및 결과표시'!$C$13)&gt;=1),IF(OR('자료입력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D422" s="28">
        <f>IF(AND($S422='자료입력 및 결과표시'!$B$14,COUNTIF($W422:$DR422,'자료입력 및 결과표시'!$C$14)&gt;=1),IF(OR('자료입력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E422" s="28">
        <f>IF(AND($S422='자료입력 및 결과표시'!$B$15,COUNTIF($W422:$DR422,'자료입력 및 결과표시'!$C$15)&gt;=1),IF(OR('자료입력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F422" s="28">
        <f>IF(AND($S422='자료입력 및 결과표시'!$B$16,COUNTIF($W422:$DR422,'자료입력 및 결과표시'!$C$16)&gt;=1),IF(OR('자료입력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G422" s="28">
        <f>IF(AND($S422='자료입력 및 결과표시'!$B$17,COUNTIF($W422:$DR422,'자료입력 및 결과표시'!$C$17)&gt;=1),IF(OR('자료입력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H422" s="28">
        <f>IF(AND($S422='자료입력 및 결과표시'!$B$18,COUNTIF($W422:$DR422,'자료입력 및 결과표시'!$C$18)&gt;=1),IF(OR('자료입력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I422" s="28">
        <f>IF(AND($S422='자료입력 및 결과표시'!$B$19,COUNTIF($W422:$DR422,'자료입력 및 결과표시'!$C$19)&gt;=1),IF(OR('자료입력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J422" s="28">
        <f>IF(AND($S422='자료입력 및 결과표시'!$B$20,COUNTIF($W422:$DR422,'자료입력 및 결과표시'!$C$20)&gt;=1),IF(OR('자료입력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K422" s="28">
        <f>IF(AND($S422='자료입력 및 결과표시'!$B$21,COUNTIF($W422:$DR422,'자료입력 및 결과표시'!$C$21)&gt;=1),IF(OR('자료입력 및 결과표시'!$B$4+90&gt;=$V422,'자료입력 및 결과표시'!$B$4&lt;$U422),0,IF($V422-'자료입력 및 결과표시'!$B$4-90&gt;='자료입력 및 결과표시'!$E$4,'자료입력 및 결과표시'!$E$4,$V422-'자료입력 및 결과표시'!$B$4-90)),0)</f>
        <v>0</v>
      </c>
      <c r="EL422" s="17">
        <f>IF(AND(S422='자료입력 및 결과표시'!$B$6,COUNTIF('업무중복도(데이터 입력)'!$W422:$DR422,'자료입력 및 결과표시'!$C$6)&gt;=1),1,0)</f>
        <v>0</v>
      </c>
      <c r="EM422" s="17">
        <f>IF(AND(S422='자료입력 및 결과표시'!$B$7,COUNTIF('업무중복도(데이터 입력)'!$W422:$DR422,'자료입력 및 결과표시'!$C$7)&gt;=1),2,0)</f>
        <v>0</v>
      </c>
      <c r="EN422" s="17">
        <f>IF(AND(S422='자료입력 및 결과표시'!$B$8,COUNTIF('업무중복도(데이터 입력)'!$W422:$DR422,'자료입력 및 결과표시'!$C$8)&gt;=1),3,0)</f>
        <v>0</v>
      </c>
      <c r="EO422" s="17">
        <f>IF(AND(S422='자료입력 및 결과표시'!$B$9,COUNTIF('업무중복도(데이터 입력)'!$W422:$DR422,'자료입력 및 결과표시'!$C$9)&gt;=1),4,0)</f>
        <v>0</v>
      </c>
      <c r="EP422" s="17">
        <f>IF(AND(S422='자료입력 및 결과표시'!$B$10,COUNTIF('업무중복도(데이터 입력)'!$W422:$DR422,'자료입력 및 결과표시'!$C$10)&gt;=1),5,0)</f>
        <v>0</v>
      </c>
      <c r="EQ422" s="17">
        <f>IF(AND(S422='자료입력 및 결과표시'!$B$11,COUNTIF('업무중복도(데이터 입력)'!$W422:$DR422,'자료입력 및 결과표시'!$C$11)&gt;=1),6,0)</f>
        <v>0</v>
      </c>
      <c r="ER422" s="17">
        <f>IF(AND(S422='자료입력 및 결과표시'!$B$12,COUNTIF('업무중복도(데이터 입력)'!$W422:$DR422,'자료입력 및 결과표시'!$C$12)&gt;=1),7,0)</f>
        <v>0</v>
      </c>
      <c r="ES422" s="17">
        <f>IF(AND(S422='자료입력 및 결과표시'!$B$13,COUNTIF('업무중복도(데이터 입력)'!$W422:$DR422,'자료입력 및 결과표시'!$C$13)&gt;=1),8,0)</f>
        <v>0</v>
      </c>
      <c r="ET422" s="17">
        <f>IF(AND(S422='자료입력 및 결과표시'!$B$14,COUNTIF('업무중복도(데이터 입력)'!$W422:$DR422,'자료입력 및 결과표시'!$C$14)&gt;=1),9,0)</f>
        <v>0</v>
      </c>
      <c r="EU422" s="17">
        <f>IF(AND(S422='자료입력 및 결과표시'!$B$15,COUNTIF('업무중복도(데이터 입력)'!$W422:$DR422,'자료입력 및 결과표시'!$C$15)&gt;=1),10,0)</f>
        <v>0</v>
      </c>
      <c r="EV422" s="17">
        <f>IF(AND(S422='자료입력 및 결과표시'!$B$16,COUNTIF('업무중복도(데이터 입력)'!$W422:$DR422,'자료입력 및 결과표시'!$C$16)&gt;=1),11,0)</f>
        <v>0</v>
      </c>
      <c r="EW422" s="17">
        <f>IF(AND(S422='자료입력 및 결과표시'!$B$17,COUNTIF('업무중복도(데이터 입력)'!$W422:$DR422,'자료입력 및 결과표시'!$C$17)&gt;=1),12,0)</f>
        <v>0</v>
      </c>
      <c r="EX422" s="17">
        <f>IF(AND(S422='자료입력 및 결과표시'!$B$18,COUNTIF('업무중복도(데이터 입력)'!$W422:$DR422,'자료입력 및 결과표시'!$C$18)&gt;=1),13,0)</f>
        <v>0</v>
      </c>
      <c r="EY422" s="17">
        <f>IF(AND(S422='자료입력 및 결과표시'!$B$19,COUNTIF('업무중복도(데이터 입력)'!$W422:$DR422,'자료입력 및 결과표시'!$C$19)&gt;=1),14,0)</f>
        <v>0</v>
      </c>
      <c r="EZ422" s="17">
        <f>IF(AND(S422='자료입력 및 결과표시'!$B$20,COUNTIF('업무중복도(데이터 입력)'!$W422:$DR422,'자료입력 및 결과표시'!$C$20)&gt;=1),15,0)</f>
        <v>0</v>
      </c>
      <c r="FA422" s="17">
        <f>IF(AND(S422='자료입력 및 결과표시'!$B$21,COUNTIF('업무중복도(데이터 입력)'!$W422:$DR422,'자료입력 및 결과표시'!$C$21)&gt;=1),16,0)</f>
        <v>0</v>
      </c>
      <c r="FK422" s="17">
        <f t="shared" si="761"/>
        <v>0</v>
      </c>
      <c r="FO422"/>
    </row>
    <row r="423" spans="1:171">
      <c r="A423" s="17" t="str">
        <f t="shared" si="744"/>
        <v>\\\0</v>
      </c>
      <c r="B423" s="17" t="str">
        <f t="shared" si="745"/>
        <v>\\\0</v>
      </c>
      <c r="C423" s="17" t="str">
        <f t="shared" si="746"/>
        <v>\\\0</v>
      </c>
      <c r="D423" s="17" t="str">
        <f t="shared" si="747"/>
        <v>\\\0</v>
      </c>
      <c r="E423" s="17" t="str">
        <f t="shared" si="748"/>
        <v>\\\0</v>
      </c>
      <c r="F423" s="17" t="str">
        <f t="shared" si="749"/>
        <v>\\\0</v>
      </c>
      <c r="G423" s="17" t="str">
        <f t="shared" si="750"/>
        <v>\\\0</v>
      </c>
      <c r="H423" s="17" t="str">
        <f t="shared" si="751"/>
        <v>\\\0</v>
      </c>
      <c r="I423" s="17" t="str">
        <f t="shared" si="752"/>
        <v>\\\0</v>
      </c>
      <c r="J423" s="17" t="str">
        <f t="shared" si="753"/>
        <v>\\\0</v>
      </c>
      <c r="K423" s="17" t="str">
        <f t="shared" si="754"/>
        <v>\\\0</v>
      </c>
      <c r="L423" s="17" t="str">
        <f t="shared" si="755"/>
        <v>\\\0</v>
      </c>
      <c r="M423" s="17" t="str">
        <f t="shared" si="756"/>
        <v>\\\0</v>
      </c>
      <c r="N423" s="17" t="str">
        <f t="shared" si="757"/>
        <v>\\\0</v>
      </c>
      <c r="O423" s="17" t="str">
        <f t="shared" si="758"/>
        <v>\\\0</v>
      </c>
      <c r="P423" s="17" t="str">
        <f t="shared" si="759"/>
        <v>\\\0</v>
      </c>
      <c r="R423" s="17" t="str">
        <f t="shared" si="760"/>
        <v>\\</v>
      </c>
      <c r="S423" s="38"/>
      <c r="T423" s="39"/>
      <c r="U423" s="31"/>
      <c r="V423" s="32"/>
      <c r="W423" s="36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35"/>
      <c r="DS423" s="287"/>
      <c r="DT423" s="36"/>
      <c r="DU423" s="37"/>
      <c r="DV423" s="28">
        <f>IF(AND($S423='자료입력 및 결과표시'!$B$6,COUNTIF($W423:$DR423,'자료입력 및 결과표시'!$C$6)&gt;=1),IF(OR('자료입력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DW423" s="28">
        <f>IF(AND($S423='자료입력 및 결과표시'!$B$7,COUNTIF($W423:$DR423,'자료입력 및 결과표시'!$C$7)&gt;=1),IF(OR('자료입력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DX423" s="28">
        <f>IF(AND($S423='자료입력 및 결과표시'!$B$8,COUNTIF($W423:$DR423,'자료입력 및 결과표시'!$C$8)&gt;=1),IF(OR('자료입력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DY423" s="28">
        <f>IF(AND($S423='자료입력 및 결과표시'!$B$9,COUNTIF($W423:$DR423,'자료입력 및 결과표시'!$C$9)&gt;=1),IF(OR('자료입력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DZ423" s="28">
        <f>IF(AND($S423='자료입력 및 결과표시'!$B$10,COUNTIF($W423:$DR423,'자료입력 및 결과표시'!$C$10)&gt;=1),IF(OR('자료입력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A423" s="28">
        <f>IF(AND($S423='자료입력 및 결과표시'!$B$11,COUNTIF($W423:$DR423,'자료입력 및 결과표시'!$C$11)&gt;=1),IF(OR('자료입력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B423" s="28">
        <f>IF(AND($S423='자료입력 및 결과표시'!$B$12,COUNTIF($W423:$DR423,'자료입력 및 결과표시'!$C$12)&gt;=1),IF(OR('자료입력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C423" s="28">
        <f>IF(AND($S423='자료입력 및 결과표시'!$B$13,COUNTIF($W423:$DR423,'자료입력 및 결과표시'!$C$13)&gt;=1),IF(OR('자료입력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D423" s="28">
        <f>IF(AND($S423='자료입력 및 결과표시'!$B$14,COUNTIF($W423:$DR423,'자료입력 및 결과표시'!$C$14)&gt;=1),IF(OR('자료입력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E423" s="28">
        <f>IF(AND($S423='자료입력 및 결과표시'!$B$15,COUNTIF($W423:$DR423,'자료입력 및 결과표시'!$C$15)&gt;=1),IF(OR('자료입력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F423" s="28">
        <f>IF(AND($S423='자료입력 및 결과표시'!$B$16,COUNTIF($W423:$DR423,'자료입력 및 결과표시'!$C$16)&gt;=1),IF(OR('자료입력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G423" s="28">
        <f>IF(AND($S423='자료입력 및 결과표시'!$B$17,COUNTIF($W423:$DR423,'자료입력 및 결과표시'!$C$17)&gt;=1),IF(OR('자료입력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H423" s="28">
        <f>IF(AND($S423='자료입력 및 결과표시'!$B$18,COUNTIF($W423:$DR423,'자료입력 및 결과표시'!$C$18)&gt;=1),IF(OR('자료입력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I423" s="28">
        <f>IF(AND($S423='자료입력 및 결과표시'!$B$19,COUNTIF($W423:$DR423,'자료입력 및 결과표시'!$C$19)&gt;=1),IF(OR('자료입력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J423" s="28">
        <f>IF(AND($S423='자료입력 및 결과표시'!$B$20,COUNTIF($W423:$DR423,'자료입력 및 결과표시'!$C$20)&gt;=1),IF(OR('자료입력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K423" s="28">
        <f>IF(AND($S423='자료입력 및 결과표시'!$B$21,COUNTIF($W423:$DR423,'자료입력 및 결과표시'!$C$21)&gt;=1),IF(OR('자료입력 및 결과표시'!$B$4+90&gt;=$V423,'자료입력 및 결과표시'!$B$4&lt;$U423),0,IF($V423-'자료입력 및 결과표시'!$B$4-90&gt;='자료입력 및 결과표시'!$E$4,'자료입력 및 결과표시'!$E$4,$V423-'자료입력 및 결과표시'!$B$4-90)),0)</f>
        <v>0</v>
      </c>
      <c r="EL423" s="17">
        <f>IF(AND(S423='자료입력 및 결과표시'!$B$6,COUNTIF('업무중복도(데이터 입력)'!$W423:$DR423,'자료입력 및 결과표시'!$C$6)&gt;=1),1,0)</f>
        <v>0</v>
      </c>
      <c r="EM423" s="17">
        <f>IF(AND(S423='자료입력 및 결과표시'!$B$7,COUNTIF('업무중복도(데이터 입력)'!$W423:$DR423,'자료입력 및 결과표시'!$C$7)&gt;=1),2,0)</f>
        <v>0</v>
      </c>
      <c r="EN423" s="17">
        <f>IF(AND(S423='자료입력 및 결과표시'!$B$8,COUNTIF('업무중복도(데이터 입력)'!$W423:$DR423,'자료입력 및 결과표시'!$C$8)&gt;=1),3,0)</f>
        <v>0</v>
      </c>
      <c r="EO423" s="17">
        <f>IF(AND(S423='자료입력 및 결과표시'!$B$9,COUNTIF('업무중복도(데이터 입력)'!$W423:$DR423,'자료입력 및 결과표시'!$C$9)&gt;=1),4,0)</f>
        <v>0</v>
      </c>
      <c r="EP423" s="17">
        <f>IF(AND(S423='자료입력 및 결과표시'!$B$10,COUNTIF('업무중복도(데이터 입력)'!$W423:$DR423,'자료입력 및 결과표시'!$C$10)&gt;=1),5,0)</f>
        <v>0</v>
      </c>
      <c r="EQ423" s="17">
        <f>IF(AND(S423='자료입력 및 결과표시'!$B$11,COUNTIF('업무중복도(데이터 입력)'!$W423:$DR423,'자료입력 및 결과표시'!$C$11)&gt;=1),6,0)</f>
        <v>0</v>
      </c>
      <c r="ER423" s="17">
        <f>IF(AND(S423='자료입력 및 결과표시'!$B$12,COUNTIF('업무중복도(데이터 입력)'!$W423:$DR423,'자료입력 및 결과표시'!$C$12)&gt;=1),7,0)</f>
        <v>0</v>
      </c>
      <c r="ES423" s="17">
        <f>IF(AND(S423='자료입력 및 결과표시'!$B$13,COUNTIF('업무중복도(데이터 입력)'!$W423:$DR423,'자료입력 및 결과표시'!$C$13)&gt;=1),8,0)</f>
        <v>0</v>
      </c>
      <c r="ET423" s="17">
        <f>IF(AND(S423='자료입력 및 결과표시'!$B$14,COUNTIF('업무중복도(데이터 입력)'!$W423:$DR423,'자료입력 및 결과표시'!$C$14)&gt;=1),9,0)</f>
        <v>0</v>
      </c>
      <c r="EU423" s="17">
        <f>IF(AND(S423='자료입력 및 결과표시'!$B$15,COUNTIF('업무중복도(데이터 입력)'!$W423:$DR423,'자료입력 및 결과표시'!$C$15)&gt;=1),10,0)</f>
        <v>0</v>
      </c>
      <c r="EV423" s="17">
        <f>IF(AND(S423='자료입력 및 결과표시'!$B$16,COUNTIF('업무중복도(데이터 입력)'!$W423:$DR423,'자료입력 및 결과표시'!$C$16)&gt;=1),11,0)</f>
        <v>0</v>
      </c>
      <c r="EW423" s="17">
        <f>IF(AND(S423='자료입력 및 결과표시'!$B$17,COUNTIF('업무중복도(데이터 입력)'!$W423:$DR423,'자료입력 및 결과표시'!$C$17)&gt;=1),12,0)</f>
        <v>0</v>
      </c>
      <c r="EX423" s="17">
        <f>IF(AND(S423='자료입력 및 결과표시'!$B$18,COUNTIF('업무중복도(데이터 입력)'!$W423:$DR423,'자료입력 및 결과표시'!$C$18)&gt;=1),13,0)</f>
        <v>0</v>
      </c>
      <c r="EY423" s="17">
        <f>IF(AND(S423='자료입력 및 결과표시'!$B$19,COUNTIF('업무중복도(데이터 입력)'!$W423:$DR423,'자료입력 및 결과표시'!$C$19)&gt;=1),14,0)</f>
        <v>0</v>
      </c>
      <c r="EZ423" s="17">
        <f>IF(AND(S423='자료입력 및 결과표시'!$B$20,COUNTIF('업무중복도(데이터 입력)'!$W423:$DR423,'자료입력 및 결과표시'!$C$20)&gt;=1),15,0)</f>
        <v>0</v>
      </c>
      <c r="FA423" s="17">
        <f>IF(AND(S423='자료입력 및 결과표시'!$B$21,COUNTIF('업무중복도(데이터 입력)'!$W423:$DR423,'자료입력 및 결과표시'!$C$21)&gt;=1),16,0)</f>
        <v>0</v>
      </c>
      <c r="FK423" s="17">
        <f t="shared" si="761"/>
        <v>0</v>
      </c>
      <c r="FO423"/>
    </row>
    <row r="424" spans="1:171">
      <c r="A424" s="17" t="str">
        <f t="shared" si="744"/>
        <v>\\\0</v>
      </c>
      <c r="B424" s="17" t="str">
        <f t="shared" si="745"/>
        <v>\\\0</v>
      </c>
      <c r="C424" s="17" t="str">
        <f t="shared" si="746"/>
        <v>\\\0</v>
      </c>
      <c r="D424" s="17" t="str">
        <f t="shared" si="747"/>
        <v>\\\0</v>
      </c>
      <c r="E424" s="17" t="str">
        <f t="shared" si="748"/>
        <v>\\\0</v>
      </c>
      <c r="F424" s="17" t="str">
        <f t="shared" si="749"/>
        <v>\\\0</v>
      </c>
      <c r="G424" s="17" t="str">
        <f t="shared" si="750"/>
        <v>\\\0</v>
      </c>
      <c r="H424" s="17" t="str">
        <f t="shared" si="751"/>
        <v>\\\0</v>
      </c>
      <c r="I424" s="17" t="str">
        <f t="shared" si="752"/>
        <v>\\\0</v>
      </c>
      <c r="J424" s="17" t="str">
        <f t="shared" si="753"/>
        <v>\\\0</v>
      </c>
      <c r="K424" s="17" t="str">
        <f t="shared" si="754"/>
        <v>\\\0</v>
      </c>
      <c r="L424" s="17" t="str">
        <f t="shared" si="755"/>
        <v>\\\0</v>
      </c>
      <c r="M424" s="17" t="str">
        <f t="shared" si="756"/>
        <v>\\\0</v>
      </c>
      <c r="N424" s="17" t="str">
        <f t="shared" si="757"/>
        <v>\\\0</v>
      </c>
      <c r="O424" s="17" t="str">
        <f t="shared" si="758"/>
        <v>\\\0</v>
      </c>
      <c r="P424" s="17" t="str">
        <f t="shared" si="759"/>
        <v>\\\0</v>
      </c>
      <c r="R424" s="17" t="str">
        <f t="shared" si="760"/>
        <v>\\</v>
      </c>
      <c r="S424" s="38"/>
      <c r="T424" s="39"/>
      <c r="U424" s="31"/>
      <c r="V424" s="32"/>
      <c r="W424" s="36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35"/>
      <c r="DS424" s="287"/>
      <c r="DT424" s="36"/>
      <c r="DU424" s="37"/>
      <c r="DV424" s="28">
        <f>IF(AND($S424='자료입력 및 결과표시'!$B$6,COUNTIF($W424:$DR424,'자료입력 및 결과표시'!$C$6)&gt;=1),IF(OR('자료입력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DW424" s="28">
        <f>IF(AND($S424='자료입력 및 결과표시'!$B$7,COUNTIF($W424:$DR424,'자료입력 및 결과표시'!$C$7)&gt;=1),IF(OR('자료입력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DX424" s="28">
        <f>IF(AND($S424='자료입력 및 결과표시'!$B$8,COUNTIF($W424:$DR424,'자료입력 및 결과표시'!$C$8)&gt;=1),IF(OR('자료입력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DY424" s="28">
        <f>IF(AND($S424='자료입력 및 결과표시'!$B$9,COUNTIF($W424:$DR424,'자료입력 및 결과표시'!$C$9)&gt;=1),IF(OR('자료입력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DZ424" s="28">
        <f>IF(AND($S424='자료입력 및 결과표시'!$B$10,COUNTIF($W424:$DR424,'자료입력 및 결과표시'!$C$10)&gt;=1),IF(OR('자료입력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A424" s="28">
        <f>IF(AND($S424='자료입력 및 결과표시'!$B$11,COUNTIF($W424:$DR424,'자료입력 및 결과표시'!$C$11)&gt;=1),IF(OR('자료입력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B424" s="28">
        <f>IF(AND($S424='자료입력 및 결과표시'!$B$12,COUNTIF($W424:$DR424,'자료입력 및 결과표시'!$C$12)&gt;=1),IF(OR('자료입력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C424" s="28">
        <f>IF(AND($S424='자료입력 및 결과표시'!$B$13,COUNTIF($W424:$DR424,'자료입력 및 결과표시'!$C$13)&gt;=1),IF(OR('자료입력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D424" s="28">
        <f>IF(AND($S424='자료입력 및 결과표시'!$B$14,COUNTIF($W424:$DR424,'자료입력 및 결과표시'!$C$14)&gt;=1),IF(OR('자료입력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E424" s="28">
        <f>IF(AND($S424='자료입력 및 결과표시'!$B$15,COUNTIF($W424:$DR424,'자료입력 및 결과표시'!$C$15)&gt;=1),IF(OR('자료입력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F424" s="28">
        <f>IF(AND($S424='자료입력 및 결과표시'!$B$16,COUNTIF($W424:$DR424,'자료입력 및 결과표시'!$C$16)&gt;=1),IF(OR('자료입력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G424" s="28">
        <f>IF(AND($S424='자료입력 및 결과표시'!$B$17,COUNTIF($W424:$DR424,'자료입력 및 결과표시'!$C$17)&gt;=1),IF(OR('자료입력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H424" s="28">
        <f>IF(AND($S424='자료입력 및 결과표시'!$B$18,COUNTIF($W424:$DR424,'자료입력 및 결과표시'!$C$18)&gt;=1),IF(OR('자료입력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I424" s="28">
        <f>IF(AND($S424='자료입력 및 결과표시'!$B$19,COUNTIF($W424:$DR424,'자료입력 및 결과표시'!$C$19)&gt;=1),IF(OR('자료입력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J424" s="28">
        <f>IF(AND($S424='자료입력 및 결과표시'!$B$20,COUNTIF($W424:$DR424,'자료입력 및 결과표시'!$C$20)&gt;=1),IF(OR('자료입력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K424" s="28">
        <f>IF(AND($S424='자료입력 및 결과표시'!$B$21,COUNTIF($W424:$DR424,'자료입력 및 결과표시'!$C$21)&gt;=1),IF(OR('자료입력 및 결과표시'!$B$4+90&gt;=$V424,'자료입력 및 결과표시'!$B$4&lt;$U424),0,IF($V424-'자료입력 및 결과표시'!$B$4-90&gt;='자료입력 및 결과표시'!$E$4,'자료입력 및 결과표시'!$E$4,$V424-'자료입력 및 결과표시'!$B$4-90)),0)</f>
        <v>0</v>
      </c>
      <c r="EL424" s="17">
        <f>IF(AND(S424='자료입력 및 결과표시'!$B$6,COUNTIF('업무중복도(데이터 입력)'!$W424:$DR424,'자료입력 및 결과표시'!$C$6)&gt;=1),1,0)</f>
        <v>0</v>
      </c>
      <c r="EM424" s="17">
        <f>IF(AND(S424='자료입력 및 결과표시'!$B$7,COUNTIF('업무중복도(데이터 입력)'!$W424:$DR424,'자료입력 및 결과표시'!$C$7)&gt;=1),2,0)</f>
        <v>0</v>
      </c>
      <c r="EN424" s="17">
        <f>IF(AND(S424='자료입력 및 결과표시'!$B$8,COUNTIF('업무중복도(데이터 입력)'!$W424:$DR424,'자료입력 및 결과표시'!$C$8)&gt;=1),3,0)</f>
        <v>0</v>
      </c>
      <c r="EO424" s="17">
        <f>IF(AND(S424='자료입력 및 결과표시'!$B$9,COUNTIF('업무중복도(데이터 입력)'!$W424:$DR424,'자료입력 및 결과표시'!$C$9)&gt;=1),4,0)</f>
        <v>0</v>
      </c>
      <c r="EP424" s="17">
        <f>IF(AND(S424='자료입력 및 결과표시'!$B$10,COUNTIF('업무중복도(데이터 입력)'!$W424:$DR424,'자료입력 및 결과표시'!$C$10)&gt;=1),5,0)</f>
        <v>0</v>
      </c>
      <c r="EQ424" s="17">
        <f>IF(AND(S424='자료입력 및 결과표시'!$B$11,COUNTIF('업무중복도(데이터 입력)'!$W424:$DR424,'자료입력 및 결과표시'!$C$11)&gt;=1),6,0)</f>
        <v>0</v>
      </c>
      <c r="ER424" s="17">
        <f>IF(AND(S424='자료입력 및 결과표시'!$B$12,COUNTIF('업무중복도(데이터 입력)'!$W424:$DR424,'자료입력 및 결과표시'!$C$12)&gt;=1),7,0)</f>
        <v>0</v>
      </c>
      <c r="ES424" s="17">
        <f>IF(AND(S424='자료입력 및 결과표시'!$B$13,COUNTIF('업무중복도(데이터 입력)'!$W424:$DR424,'자료입력 및 결과표시'!$C$13)&gt;=1),8,0)</f>
        <v>0</v>
      </c>
      <c r="ET424" s="17">
        <f>IF(AND(S424='자료입력 및 결과표시'!$B$14,COUNTIF('업무중복도(데이터 입력)'!$W424:$DR424,'자료입력 및 결과표시'!$C$14)&gt;=1),9,0)</f>
        <v>0</v>
      </c>
      <c r="EU424" s="17">
        <f>IF(AND(S424='자료입력 및 결과표시'!$B$15,COUNTIF('업무중복도(데이터 입력)'!$W424:$DR424,'자료입력 및 결과표시'!$C$15)&gt;=1),10,0)</f>
        <v>0</v>
      </c>
      <c r="EV424" s="17">
        <f>IF(AND(S424='자료입력 및 결과표시'!$B$16,COUNTIF('업무중복도(데이터 입력)'!$W424:$DR424,'자료입력 및 결과표시'!$C$16)&gt;=1),11,0)</f>
        <v>0</v>
      </c>
      <c r="EW424" s="17">
        <f>IF(AND(S424='자료입력 및 결과표시'!$B$17,COUNTIF('업무중복도(데이터 입력)'!$W424:$DR424,'자료입력 및 결과표시'!$C$17)&gt;=1),12,0)</f>
        <v>0</v>
      </c>
      <c r="EX424" s="17">
        <f>IF(AND(S424='자료입력 및 결과표시'!$B$18,COUNTIF('업무중복도(데이터 입력)'!$W424:$DR424,'자료입력 및 결과표시'!$C$18)&gt;=1),13,0)</f>
        <v>0</v>
      </c>
      <c r="EY424" s="17">
        <f>IF(AND(S424='자료입력 및 결과표시'!$B$19,COUNTIF('업무중복도(데이터 입력)'!$W424:$DR424,'자료입력 및 결과표시'!$C$19)&gt;=1),14,0)</f>
        <v>0</v>
      </c>
      <c r="EZ424" s="17">
        <f>IF(AND(S424='자료입력 및 결과표시'!$B$20,COUNTIF('업무중복도(데이터 입력)'!$W424:$DR424,'자료입력 및 결과표시'!$C$20)&gt;=1),15,0)</f>
        <v>0</v>
      </c>
      <c r="FA424" s="17">
        <f>IF(AND(S424='자료입력 및 결과표시'!$B$21,COUNTIF('업무중복도(데이터 입력)'!$W424:$DR424,'자료입력 및 결과표시'!$C$21)&gt;=1),16,0)</f>
        <v>0</v>
      </c>
      <c r="FK424" s="17">
        <f t="shared" si="761"/>
        <v>0</v>
      </c>
      <c r="FO424"/>
    </row>
    <row r="425" spans="1:171">
      <c r="A425" s="17" t="str">
        <f t="shared" si="744"/>
        <v>\\\0</v>
      </c>
      <c r="B425" s="17" t="str">
        <f t="shared" si="745"/>
        <v>\\\0</v>
      </c>
      <c r="C425" s="17" t="str">
        <f t="shared" si="746"/>
        <v>\\\0</v>
      </c>
      <c r="D425" s="17" t="str">
        <f t="shared" si="747"/>
        <v>\\\0</v>
      </c>
      <c r="E425" s="17" t="str">
        <f t="shared" si="748"/>
        <v>\\\0</v>
      </c>
      <c r="F425" s="17" t="str">
        <f t="shared" si="749"/>
        <v>\\\0</v>
      </c>
      <c r="G425" s="17" t="str">
        <f t="shared" si="750"/>
        <v>\\\0</v>
      </c>
      <c r="H425" s="17" t="str">
        <f t="shared" si="751"/>
        <v>\\\0</v>
      </c>
      <c r="I425" s="17" t="str">
        <f t="shared" si="752"/>
        <v>\\\0</v>
      </c>
      <c r="J425" s="17" t="str">
        <f t="shared" si="753"/>
        <v>\\\0</v>
      </c>
      <c r="K425" s="17" t="str">
        <f t="shared" si="754"/>
        <v>\\\0</v>
      </c>
      <c r="L425" s="17" t="str">
        <f t="shared" si="755"/>
        <v>\\\0</v>
      </c>
      <c r="M425" s="17" t="str">
        <f t="shared" si="756"/>
        <v>\\\0</v>
      </c>
      <c r="N425" s="17" t="str">
        <f t="shared" si="757"/>
        <v>\\\0</v>
      </c>
      <c r="O425" s="17" t="str">
        <f t="shared" si="758"/>
        <v>\\\0</v>
      </c>
      <c r="P425" s="17" t="str">
        <f t="shared" si="759"/>
        <v>\\\0</v>
      </c>
      <c r="R425" s="17" t="str">
        <f t="shared" si="760"/>
        <v>\\</v>
      </c>
      <c r="S425" s="38"/>
      <c r="T425" s="39"/>
      <c r="U425" s="31"/>
      <c r="V425" s="32"/>
      <c r="W425" s="36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35"/>
      <c r="DS425" s="287"/>
      <c r="DT425" s="36"/>
      <c r="DU425" s="37"/>
      <c r="DV425" s="28">
        <f>IF(AND($S425='자료입력 및 결과표시'!$B$6,COUNTIF($W425:$DR425,'자료입력 및 결과표시'!$C$6)&gt;=1),IF(OR('자료입력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DW425" s="28">
        <f>IF(AND($S425='자료입력 및 결과표시'!$B$7,COUNTIF($W425:$DR425,'자료입력 및 결과표시'!$C$7)&gt;=1),IF(OR('자료입력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DX425" s="28">
        <f>IF(AND($S425='자료입력 및 결과표시'!$B$8,COUNTIF($W425:$DR425,'자료입력 및 결과표시'!$C$8)&gt;=1),IF(OR('자료입력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DY425" s="28">
        <f>IF(AND($S425='자료입력 및 결과표시'!$B$9,COUNTIF($W425:$DR425,'자료입력 및 결과표시'!$C$9)&gt;=1),IF(OR('자료입력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DZ425" s="28">
        <f>IF(AND($S425='자료입력 및 결과표시'!$B$10,COUNTIF($W425:$DR425,'자료입력 및 결과표시'!$C$10)&gt;=1),IF(OR('자료입력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A425" s="28">
        <f>IF(AND($S425='자료입력 및 결과표시'!$B$11,COUNTIF($W425:$DR425,'자료입력 및 결과표시'!$C$11)&gt;=1),IF(OR('자료입력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B425" s="28">
        <f>IF(AND($S425='자료입력 및 결과표시'!$B$12,COUNTIF($W425:$DR425,'자료입력 및 결과표시'!$C$12)&gt;=1),IF(OR('자료입력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C425" s="28">
        <f>IF(AND($S425='자료입력 및 결과표시'!$B$13,COUNTIF($W425:$DR425,'자료입력 및 결과표시'!$C$13)&gt;=1),IF(OR('자료입력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D425" s="28">
        <f>IF(AND($S425='자료입력 및 결과표시'!$B$14,COUNTIF($W425:$DR425,'자료입력 및 결과표시'!$C$14)&gt;=1),IF(OR('자료입력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E425" s="28">
        <f>IF(AND($S425='자료입력 및 결과표시'!$B$15,COUNTIF($W425:$DR425,'자료입력 및 결과표시'!$C$15)&gt;=1),IF(OR('자료입력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F425" s="28">
        <f>IF(AND($S425='자료입력 및 결과표시'!$B$16,COUNTIF($W425:$DR425,'자료입력 및 결과표시'!$C$16)&gt;=1),IF(OR('자료입력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G425" s="28">
        <f>IF(AND($S425='자료입력 및 결과표시'!$B$17,COUNTIF($W425:$DR425,'자료입력 및 결과표시'!$C$17)&gt;=1),IF(OR('자료입력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H425" s="28">
        <f>IF(AND($S425='자료입력 및 결과표시'!$B$18,COUNTIF($W425:$DR425,'자료입력 및 결과표시'!$C$18)&gt;=1),IF(OR('자료입력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I425" s="28">
        <f>IF(AND($S425='자료입력 및 결과표시'!$B$19,COUNTIF($W425:$DR425,'자료입력 및 결과표시'!$C$19)&gt;=1),IF(OR('자료입력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J425" s="28">
        <f>IF(AND($S425='자료입력 및 결과표시'!$B$20,COUNTIF($W425:$DR425,'자료입력 및 결과표시'!$C$20)&gt;=1),IF(OR('자료입력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K425" s="28">
        <f>IF(AND($S425='자료입력 및 결과표시'!$B$21,COUNTIF($W425:$DR425,'자료입력 및 결과표시'!$C$21)&gt;=1),IF(OR('자료입력 및 결과표시'!$B$4+90&gt;=$V425,'자료입력 및 결과표시'!$B$4&lt;$U425),0,IF($V425-'자료입력 및 결과표시'!$B$4-90&gt;='자료입력 및 결과표시'!$E$4,'자료입력 및 결과표시'!$E$4,$V425-'자료입력 및 결과표시'!$B$4-90)),0)</f>
        <v>0</v>
      </c>
      <c r="EL425" s="17">
        <f>IF(AND(S425='자료입력 및 결과표시'!$B$6,COUNTIF('업무중복도(데이터 입력)'!$W425:$DR425,'자료입력 및 결과표시'!$C$6)&gt;=1),1,0)</f>
        <v>0</v>
      </c>
      <c r="EM425" s="17">
        <f>IF(AND(S425='자료입력 및 결과표시'!$B$7,COUNTIF('업무중복도(데이터 입력)'!$W425:$DR425,'자료입력 및 결과표시'!$C$7)&gt;=1),2,0)</f>
        <v>0</v>
      </c>
      <c r="EN425" s="17">
        <f>IF(AND(S425='자료입력 및 결과표시'!$B$8,COUNTIF('업무중복도(데이터 입력)'!$W425:$DR425,'자료입력 및 결과표시'!$C$8)&gt;=1),3,0)</f>
        <v>0</v>
      </c>
      <c r="EO425" s="17">
        <f>IF(AND(S425='자료입력 및 결과표시'!$B$9,COUNTIF('업무중복도(데이터 입력)'!$W425:$DR425,'자료입력 및 결과표시'!$C$9)&gt;=1),4,0)</f>
        <v>0</v>
      </c>
      <c r="EP425" s="17">
        <f>IF(AND(S425='자료입력 및 결과표시'!$B$10,COUNTIF('업무중복도(데이터 입력)'!$W425:$DR425,'자료입력 및 결과표시'!$C$10)&gt;=1),5,0)</f>
        <v>0</v>
      </c>
      <c r="EQ425" s="17">
        <f>IF(AND(S425='자료입력 및 결과표시'!$B$11,COUNTIF('업무중복도(데이터 입력)'!$W425:$DR425,'자료입력 및 결과표시'!$C$11)&gt;=1),6,0)</f>
        <v>0</v>
      </c>
      <c r="ER425" s="17">
        <f>IF(AND(S425='자료입력 및 결과표시'!$B$12,COUNTIF('업무중복도(데이터 입력)'!$W425:$DR425,'자료입력 및 결과표시'!$C$12)&gt;=1),7,0)</f>
        <v>0</v>
      </c>
      <c r="ES425" s="17">
        <f>IF(AND(S425='자료입력 및 결과표시'!$B$13,COUNTIF('업무중복도(데이터 입력)'!$W425:$DR425,'자료입력 및 결과표시'!$C$13)&gt;=1),8,0)</f>
        <v>0</v>
      </c>
      <c r="ET425" s="17">
        <f>IF(AND(S425='자료입력 및 결과표시'!$B$14,COUNTIF('업무중복도(데이터 입력)'!$W425:$DR425,'자료입력 및 결과표시'!$C$14)&gt;=1),9,0)</f>
        <v>0</v>
      </c>
      <c r="EU425" s="17">
        <f>IF(AND(S425='자료입력 및 결과표시'!$B$15,COUNTIF('업무중복도(데이터 입력)'!$W425:$DR425,'자료입력 및 결과표시'!$C$15)&gt;=1),10,0)</f>
        <v>0</v>
      </c>
      <c r="EV425" s="17">
        <f>IF(AND(S425='자료입력 및 결과표시'!$B$16,COUNTIF('업무중복도(데이터 입력)'!$W425:$DR425,'자료입력 및 결과표시'!$C$16)&gt;=1),11,0)</f>
        <v>0</v>
      </c>
      <c r="EW425" s="17">
        <f>IF(AND(S425='자료입력 및 결과표시'!$B$17,COUNTIF('업무중복도(데이터 입력)'!$W425:$DR425,'자료입력 및 결과표시'!$C$17)&gt;=1),12,0)</f>
        <v>0</v>
      </c>
      <c r="EX425" s="17">
        <f>IF(AND(S425='자료입력 및 결과표시'!$B$18,COUNTIF('업무중복도(데이터 입력)'!$W425:$DR425,'자료입력 및 결과표시'!$C$18)&gt;=1),13,0)</f>
        <v>0</v>
      </c>
      <c r="EY425" s="17">
        <f>IF(AND(S425='자료입력 및 결과표시'!$B$19,COUNTIF('업무중복도(데이터 입력)'!$W425:$DR425,'자료입력 및 결과표시'!$C$19)&gt;=1),14,0)</f>
        <v>0</v>
      </c>
      <c r="EZ425" s="17">
        <f>IF(AND(S425='자료입력 및 결과표시'!$B$20,COUNTIF('업무중복도(데이터 입력)'!$W425:$DR425,'자료입력 및 결과표시'!$C$20)&gt;=1),15,0)</f>
        <v>0</v>
      </c>
      <c r="FA425" s="17">
        <f>IF(AND(S425='자료입력 및 결과표시'!$B$21,COUNTIF('업무중복도(데이터 입력)'!$W425:$DR425,'자료입력 및 결과표시'!$C$21)&gt;=1),16,0)</f>
        <v>0</v>
      </c>
      <c r="FK425" s="17">
        <f t="shared" si="761"/>
        <v>0</v>
      </c>
      <c r="FO425"/>
    </row>
    <row r="426" spans="1:171">
      <c r="A426" s="17" t="str">
        <f t="shared" si="744"/>
        <v>\\\0</v>
      </c>
      <c r="B426" s="17" t="str">
        <f t="shared" si="745"/>
        <v>\\\0</v>
      </c>
      <c r="C426" s="17" t="str">
        <f t="shared" si="746"/>
        <v>\\\0</v>
      </c>
      <c r="D426" s="17" t="str">
        <f t="shared" si="747"/>
        <v>\\\0</v>
      </c>
      <c r="E426" s="17" t="str">
        <f t="shared" si="748"/>
        <v>\\\0</v>
      </c>
      <c r="F426" s="17" t="str">
        <f t="shared" si="749"/>
        <v>\\\0</v>
      </c>
      <c r="G426" s="17" t="str">
        <f t="shared" si="750"/>
        <v>\\\0</v>
      </c>
      <c r="H426" s="17" t="str">
        <f t="shared" si="751"/>
        <v>\\\0</v>
      </c>
      <c r="I426" s="17" t="str">
        <f t="shared" si="752"/>
        <v>\\\0</v>
      </c>
      <c r="J426" s="17" t="str">
        <f t="shared" si="753"/>
        <v>\\\0</v>
      </c>
      <c r="K426" s="17" t="str">
        <f t="shared" si="754"/>
        <v>\\\0</v>
      </c>
      <c r="L426" s="17" t="str">
        <f t="shared" si="755"/>
        <v>\\\0</v>
      </c>
      <c r="M426" s="17" t="str">
        <f t="shared" si="756"/>
        <v>\\\0</v>
      </c>
      <c r="N426" s="17" t="str">
        <f t="shared" si="757"/>
        <v>\\\0</v>
      </c>
      <c r="O426" s="17" t="str">
        <f t="shared" si="758"/>
        <v>\\\0</v>
      </c>
      <c r="P426" s="17" t="str">
        <f t="shared" si="759"/>
        <v>\\\0</v>
      </c>
      <c r="R426" s="17" t="str">
        <f t="shared" si="760"/>
        <v>\\</v>
      </c>
      <c r="S426" s="38"/>
      <c r="T426" s="39"/>
      <c r="U426" s="31"/>
      <c r="V426" s="32"/>
      <c r="W426" s="36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35"/>
      <c r="DS426" s="287"/>
      <c r="DT426" s="36"/>
      <c r="DU426" s="37"/>
      <c r="DV426" s="28">
        <f>IF(AND($S426='자료입력 및 결과표시'!$B$6,COUNTIF($W426:$DR426,'자료입력 및 결과표시'!$C$6)&gt;=1),IF(OR('자료입력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DW426" s="28">
        <f>IF(AND($S426='자료입력 및 결과표시'!$B$7,COUNTIF($W426:$DR426,'자료입력 및 결과표시'!$C$7)&gt;=1),IF(OR('자료입력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DX426" s="28">
        <f>IF(AND($S426='자료입력 및 결과표시'!$B$8,COUNTIF($W426:$DR426,'자료입력 및 결과표시'!$C$8)&gt;=1),IF(OR('자료입력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DY426" s="28">
        <f>IF(AND($S426='자료입력 및 결과표시'!$B$9,COUNTIF($W426:$DR426,'자료입력 및 결과표시'!$C$9)&gt;=1),IF(OR('자료입력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DZ426" s="28">
        <f>IF(AND($S426='자료입력 및 결과표시'!$B$10,COUNTIF($W426:$DR426,'자료입력 및 결과표시'!$C$10)&gt;=1),IF(OR('자료입력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A426" s="28">
        <f>IF(AND($S426='자료입력 및 결과표시'!$B$11,COUNTIF($W426:$DR426,'자료입력 및 결과표시'!$C$11)&gt;=1),IF(OR('자료입력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B426" s="28">
        <f>IF(AND($S426='자료입력 및 결과표시'!$B$12,COUNTIF($W426:$DR426,'자료입력 및 결과표시'!$C$12)&gt;=1),IF(OR('자료입력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C426" s="28">
        <f>IF(AND($S426='자료입력 및 결과표시'!$B$13,COUNTIF($W426:$DR426,'자료입력 및 결과표시'!$C$13)&gt;=1),IF(OR('자료입력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D426" s="28">
        <f>IF(AND($S426='자료입력 및 결과표시'!$B$14,COUNTIF($W426:$DR426,'자료입력 및 결과표시'!$C$14)&gt;=1),IF(OR('자료입력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E426" s="28">
        <f>IF(AND($S426='자료입력 및 결과표시'!$B$15,COUNTIF($W426:$DR426,'자료입력 및 결과표시'!$C$15)&gt;=1),IF(OR('자료입력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F426" s="28">
        <f>IF(AND($S426='자료입력 및 결과표시'!$B$16,COUNTIF($W426:$DR426,'자료입력 및 결과표시'!$C$16)&gt;=1),IF(OR('자료입력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G426" s="28">
        <f>IF(AND($S426='자료입력 및 결과표시'!$B$17,COUNTIF($W426:$DR426,'자료입력 및 결과표시'!$C$17)&gt;=1),IF(OR('자료입력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H426" s="28">
        <f>IF(AND($S426='자료입력 및 결과표시'!$B$18,COUNTIF($W426:$DR426,'자료입력 및 결과표시'!$C$18)&gt;=1),IF(OR('자료입력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I426" s="28">
        <f>IF(AND($S426='자료입력 및 결과표시'!$B$19,COUNTIF($W426:$DR426,'자료입력 및 결과표시'!$C$19)&gt;=1),IF(OR('자료입력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J426" s="28">
        <f>IF(AND($S426='자료입력 및 결과표시'!$B$20,COUNTIF($W426:$DR426,'자료입력 및 결과표시'!$C$20)&gt;=1),IF(OR('자료입력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K426" s="28">
        <f>IF(AND($S426='자료입력 및 결과표시'!$B$21,COUNTIF($W426:$DR426,'자료입력 및 결과표시'!$C$21)&gt;=1),IF(OR('자료입력 및 결과표시'!$B$4+90&gt;=$V426,'자료입력 및 결과표시'!$B$4&lt;$U426),0,IF($V426-'자료입력 및 결과표시'!$B$4-90&gt;='자료입력 및 결과표시'!$E$4,'자료입력 및 결과표시'!$E$4,$V426-'자료입력 및 결과표시'!$B$4-90)),0)</f>
        <v>0</v>
      </c>
      <c r="EL426" s="17">
        <f>IF(AND(S426='자료입력 및 결과표시'!$B$6,COUNTIF('업무중복도(데이터 입력)'!$W426:$DR426,'자료입력 및 결과표시'!$C$6)&gt;=1),1,0)</f>
        <v>0</v>
      </c>
      <c r="EM426" s="17">
        <f>IF(AND(S426='자료입력 및 결과표시'!$B$7,COUNTIF('업무중복도(데이터 입력)'!$W426:$DR426,'자료입력 및 결과표시'!$C$7)&gt;=1),2,0)</f>
        <v>0</v>
      </c>
      <c r="EN426" s="17">
        <f>IF(AND(S426='자료입력 및 결과표시'!$B$8,COUNTIF('업무중복도(데이터 입력)'!$W426:$DR426,'자료입력 및 결과표시'!$C$8)&gt;=1),3,0)</f>
        <v>0</v>
      </c>
      <c r="EO426" s="17">
        <f>IF(AND(S426='자료입력 및 결과표시'!$B$9,COUNTIF('업무중복도(데이터 입력)'!$W426:$DR426,'자료입력 및 결과표시'!$C$9)&gt;=1),4,0)</f>
        <v>0</v>
      </c>
      <c r="EP426" s="17">
        <f>IF(AND(S426='자료입력 및 결과표시'!$B$10,COUNTIF('업무중복도(데이터 입력)'!$W426:$DR426,'자료입력 및 결과표시'!$C$10)&gt;=1),5,0)</f>
        <v>0</v>
      </c>
      <c r="EQ426" s="17">
        <f>IF(AND(S426='자료입력 및 결과표시'!$B$11,COUNTIF('업무중복도(데이터 입력)'!$W426:$DR426,'자료입력 및 결과표시'!$C$11)&gt;=1),6,0)</f>
        <v>0</v>
      </c>
      <c r="ER426" s="17">
        <f>IF(AND(S426='자료입력 및 결과표시'!$B$12,COUNTIF('업무중복도(데이터 입력)'!$W426:$DR426,'자료입력 및 결과표시'!$C$12)&gt;=1),7,0)</f>
        <v>0</v>
      </c>
      <c r="ES426" s="17">
        <f>IF(AND(S426='자료입력 및 결과표시'!$B$13,COUNTIF('업무중복도(데이터 입력)'!$W426:$DR426,'자료입력 및 결과표시'!$C$13)&gt;=1),8,0)</f>
        <v>0</v>
      </c>
      <c r="ET426" s="17">
        <f>IF(AND(S426='자료입력 및 결과표시'!$B$14,COUNTIF('업무중복도(데이터 입력)'!$W426:$DR426,'자료입력 및 결과표시'!$C$14)&gt;=1),9,0)</f>
        <v>0</v>
      </c>
      <c r="EU426" s="17">
        <f>IF(AND(S426='자료입력 및 결과표시'!$B$15,COUNTIF('업무중복도(데이터 입력)'!$W426:$DR426,'자료입력 및 결과표시'!$C$15)&gt;=1),10,0)</f>
        <v>0</v>
      </c>
      <c r="EV426" s="17">
        <f>IF(AND(S426='자료입력 및 결과표시'!$B$16,COUNTIF('업무중복도(데이터 입력)'!$W426:$DR426,'자료입력 및 결과표시'!$C$16)&gt;=1),11,0)</f>
        <v>0</v>
      </c>
      <c r="EW426" s="17">
        <f>IF(AND(S426='자료입력 및 결과표시'!$B$17,COUNTIF('업무중복도(데이터 입력)'!$W426:$DR426,'자료입력 및 결과표시'!$C$17)&gt;=1),12,0)</f>
        <v>0</v>
      </c>
      <c r="EX426" s="17">
        <f>IF(AND(S426='자료입력 및 결과표시'!$B$18,COUNTIF('업무중복도(데이터 입력)'!$W426:$DR426,'자료입력 및 결과표시'!$C$18)&gt;=1),13,0)</f>
        <v>0</v>
      </c>
      <c r="EY426" s="17">
        <f>IF(AND(S426='자료입력 및 결과표시'!$B$19,COUNTIF('업무중복도(데이터 입력)'!$W426:$DR426,'자료입력 및 결과표시'!$C$19)&gt;=1),14,0)</f>
        <v>0</v>
      </c>
      <c r="EZ426" s="17">
        <f>IF(AND(S426='자료입력 및 결과표시'!$B$20,COUNTIF('업무중복도(데이터 입력)'!$W426:$DR426,'자료입력 및 결과표시'!$C$20)&gt;=1),15,0)</f>
        <v>0</v>
      </c>
      <c r="FA426" s="17">
        <f>IF(AND(S426='자료입력 및 결과표시'!$B$21,COUNTIF('업무중복도(데이터 입력)'!$W426:$DR426,'자료입력 및 결과표시'!$C$21)&gt;=1),16,0)</f>
        <v>0</v>
      </c>
      <c r="FK426" s="17">
        <f t="shared" si="761"/>
        <v>0</v>
      </c>
      <c r="FO426"/>
    </row>
    <row r="427" spans="1:171">
      <c r="A427" s="17" t="str">
        <f t="shared" si="744"/>
        <v>\\\0</v>
      </c>
      <c r="B427" s="17" t="str">
        <f t="shared" si="745"/>
        <v>\\\0</v>
      </c>
      <c r="C427" s="17" t="str">
        <f t="shared" si="746"/>
        <v>\\\0</v>
      </c>
      <c r="D427" s="17" t="str">
        <f t="shared" si="747"/>
        <v>\\\0</v>
      </c>
      <c r="E427" s="17" t="str">
        <f t="shared" si="748"/>
        <v>\\\0</v>
      </c>
      <c r="F427" s="17" t="str">
        <f t="shared" si="749"/>
        <v>\\\0</v>
      </c>
      <c r="G427" s="17" t="str">
        <f t="shared" si="750"/>
        <v>\\\0</v>
      </c>
      <c r="H427" s="17" t="str">
        <f t="shared" si="751"/>
        <v>\\\0</v>
      </c>
      <c r="I427" s="17" t="str">
        <f t="shared" si="752"/>
        <v>\\\0</v>
      </c>
      <c r="J427" s="17" t="str">
        <f t="shared" si="753"/>
        <v>\\\0</v>
      </c>
      <c r="K427" s="17" t="str">
        <f t="shared" si="754"/>
        <v>\\\0</v>
      </c>
      <c r="L427" s="17" t="str">
        <f t="shared" si="755"/>
        <v>\\\0</v>
      </c>
      <c r="M427" s="17" t="str">
        <f t="shared" si="756"/>
        <v>\\\0</v>
      </c>
      <c r="N427" s="17" t="str">
        <f t="shared" si="757"/>
        <v>\\\0</v>
      </c>
      <c r="O427" s="17" t="str">
        <f t="shared" si="758"/>
        <v>\\\0</v>
      </c>
      <c r="P427" s="17" t="str">
        <f t="shared" si="759"/>
        <v>\\\0</v>
      </c>
      <c r="R427" s="17" t="str">
        <f t="shared" si="760"/>
        <v>\\</v>
      </c>
      <c r="S427" s="38"/>
      <c r="T427" s="39"/>
      <c r="U427" s="31"/>
      <c r="V427" s="32"/>
      <c r="W427" s="36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35"/>
      <c r="DS427" s="287"/>
      <c r="DT427" s="36"/>
      <c r="DU427" s="37"/>
      <c r="DV427" s="28">
        <f>IF(AND($S427='자료입력 및 결과표시'!$B$6,COUNTIF($W427:$DR427,'자료입력 및 결과표시'!$C$6)&gt;=1),IF(OR('자료입력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DW427" s="28">
        <f>IF(AND($S427='자료입력 및 결과표시'!$B$7,COUNTIF($W427:$DR427,'자료입력 및 결과표시'!$C$7)&gt;=1),IF(OR('자료입력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DX427" s="28">
        <f>IF(AND($S427='자료입력 및 결과표시'!$B$8,COUNTIF($W427:$DR427,'자료입력 및 결과표시'!$C$8)&gt;=1),IF(OR('자료입력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DY427" s="28">
        <f>IF(AND($S427='자료입력 및 결과표시'!$B$9,COUNTIF($W427:$DR427,'자료입력 및 결과표시'!$C$9)&gt;=1),IF(OR('자료입력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DZ427" s="28">
        <f>IF(AND($S427='자료입력 및 결과표시'!$B$10,COUNTIF($W427:$DR427,'자료입력 및 결과표시'!$C$10)&gt;=1),IF(OR('자료입력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A427" s="28">
        <f>IF(AND($S427='자료입력 및 결과표시'!$B$11,COUNTIF($W427:$DR427,'자료입력 및 결과표시'!$C$11)&gt;=1),IF(OR('자료입력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B427" s="28">
        <f>IF(AND($S427='자료입력 및 결과표시'!$B$12,COUNTIF($W427:$DR427,'자료입력 및 결과표시'!$C$12)&gt;=1),IF(OR('자료입력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C427" s="28">
        <f>IF(AND($S427='자료입력 및 결과표시'!$B$13,COUNTIF($W427:$DR427,'자료입력 및 결과표시'!$C$13)&gt;=1),IF(OR('자료입력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D427" s="28">
        <f>IF(AND($S427='자료입력 및 결과표시'!$B$14,COUNTIF($W427:$DR427,'자료입력 및 결과표시'!$C$14)&gt;=1),IF(OR('자료입력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E427" s="28">
        <f>IF(AND($S427='자료입력 및 결과표시'!$B$15,COUNTIF($W427:$DR427,'자료입력 및 결과표시'!$C$15)&gt;=1),IF(OR('자료입력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F427" s="28">
        <f>IF(AND($S427='자료입력 및 결과표시'!$B$16,COUNTIF($W427:$DR427,'자료입력 및 결과표시'!$C$16)&gt;=1),IF(OR('자료입력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G427" s="28">
        <f>IF(AND($S427='자료입력 및 결과표시'!$B$17,COUNTIF($W427:$DR427,'자료입력 및 결과표시'!$C$17)&gt;=1),IF(OR('자료입력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H427" s="28">
        <f>IF(AND($S427='자료입력 및 결과표시'!$B$18,COUNTIF($W427:$DR427,'자료입력 및 결과표시'!$C$18)&gt;=1),IF(OR('자료입력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I427" s="28">
        <f>IF(AND($S427='자료입력 및 결과표시'!$B$19,COUNTIF($W427:$DR427,'자료입력 및 결과표시'!$C$19)&gt;=1),IF(OR('자료입력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J427" s="28">
        <f>IF(AND($S427='자료입력 및 결과표시'!$B$20,COUNTIF($W427:$DR427,'자료입력 및 결과표시'!$C$20)&gt;=1),IF(OR('자료입력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K427" s="28">
        <f>IF(AND($S427='자료입력 및 결과표시'!$B$21,COUNTIF($W427:$DR427,'자료입력 및 결과표시'!$C$21)&gt;=1),IF(OR('자료입력 및 결과표시'!$B$4+90&gt;=$V427,'자료입력 및 결과표시'!$B$4&lt;$U427),0,IF($V427-'자료입력 및 결과표시'!$B$4-90&gt;='자료입력 및 결과표시'!$E$4,'자료입력 및 결과표시'!$E$4,$V427-'자료입력 및 결과표시'!$B$4-90)),0)</f>
        <v>0</v>
      </c>
      <c r="EL427" s="17">
        <f>IF(AND(S427='자료입력 및 결과표시'!$B$6,COUNTIF('업무중복도(데이터 입력)'!$W427:$DR427,'자료입력 및 결과표시'!$C$6)&gt;=1),1,0)</f>
        <v>0</v>
      </c>
      <c r="EM427" s="17">
        <f>IF(AND(S427='자료입력 및 결과표시'!$B$7,COUNTIF('업무중복도(데이터 입력)'!$W427:$DR427,'자료입력 및 결과표시'!$C$7)&gt;=1),2,0)</f>
        <v>0</v>
      </c>
      <c r="EN427" s="17">
        <f>IF(AND(S427='자료입력 및 결과표시'!$B$8,COUNTIF('업무중복도(데이터 입력)'!$W427:$DR427,'자료입력 및 결과표시'!$C$8)&gt;=1),3,0)</f>
        <v>0</v>
      </c>
      <c r="EO427" s="17">
        <f>IF(AND(S427='자료입력 및 결과표시'!$B$9,COUNTIF('업무중복도(데이터 입력)'!$W427:$DR427,'자료입력 및 결과표시'!$C$9)&gt;=1),4,0)</f>
        <v>0</v>
      </c>
      <c r="EP427" s="17">
        <f>IF(AND(S427='자료입력 및 결과표시'!$B$10,COUNTIF('업무중복도(데이터 입력)'!$W427:$DR427,'자료입력 및 결과표시'!$C$10)&gt;=1),5,0)</f>
        <v>0</v>
      </c>
      <c r="EQ427" s="17">
        <f>IF(AND(S427='자료입력 및 결과표시'!$B$11,COUNTIF('업무중복도(데이터 입력)'!$W427:$DR427,'자료입력 및 결과표시'!$C$11)&gt;=1),6,0)</f>
        <v>0</v>
      </c>
      <c r="ER427" s="17">
        <f>IF(AND(S427='자료입력 및 결과표시'!$B$12,COUNTIF('업무중복도(데이터 입력)'!$W427:$DR427,'자료입력 및 결과표시'!$C$12)&gt;=1),7,0)</f>
        <v>0</v>
      </c>
      <c r="ES427" s="17">
        <f>IF(AND(S427='자료입력 및 결과표시'!$B$13,COUNTIF('업무중복도(데이터 입력)'!$W427:$DR427,'자료입력 및 결과표시'!$C$13)&gt;=1),8,0)</f>
        <v>0</v>
      </c>
      <c r="ET427" s="17">
        <f>IF(AND(S427='자료입력 및 결과표시'!$B$14,COUNTIF('업무중복도(데이터 입력)'!$W427:$DR427,'자료입력 및 결과표시'!$C$14)&gt;=1),9,0)</f>
        <v>0</v>
      </c>
      <c r="EU427" s="17">
        <f>IF(AND(S427='자료입력 및 결과표시'!$B$15,COUNTIF('업무중복도(데이터 입력)'!$W427:$DR427,'자료입력 및 결과표시'!$C$15)&gt;=1),10,0)</f>
        <v>0</v>
      </c>
      <c r="EV427" s="17">
        <f>IF(AND(S427='자료입력 및 결과표시'!$B$16,COUNTIF('업무중복도(데이터 입력)'!$W427:$DR427,'자료입력 및 결과표시'!$C$16)&gt;=1),11,0)</f>
        <v>0</v>
      </c>
      <c r="EW427" s="17">
        <f>IF(AND(S427='자료입력 및 결과표시'!$B$17,COUNTIF('업무중복도(데이터 입력)'!$W427:$DR427,'자료입력 및 결과표시'!$C$17)&gt;=1),12,0)</f>
        <v>0</v>
      </c>
      <c r="EX427" s="17">
        <f>IF(AND(S427='자료입력 및 결과표시'!$B$18,COUNTIF('업무중복도(데이터 입력)'!$W427:$DR427,'자료입력 및 결과표시'!$C$18)&gt;=1),13,0)</f>
        <v>0</v>
      </c>
      <c r="EY427" s="17">
        <f>IF(AND(S427='자료입력 및 결과표시'!$B$19,COUNTIF('업무중복도(데이터 입력)'!$W427:$DR427,'자료입력 및 결과표시'!$C$19)&gt;=1),14,0)</f>
        <v>0</v>
      </c>
      <c r="EZ427" s="17">
        <f>IF(AND(S427='자료입력 및 결과표시'!$B$20,COUNTIF('업무중복도(데이터 입력)'!$W427:$DR427,'자료입력 및 결과표시'!$C$20)&gt;=1),15,0)</f>
        <v>0</v>
      </c>
      <c r="FA427" s="17">
        <f>IF(AND(S427='자료입력 및 결과표시'!$B$21,COUNTIF('업무중복도(데이터 입력)'!$W427:$DR427,'자료입력 및 결과표시'!$C$21)&gt;=1),16,0)</f>
        <v>0</v>
      </c>
      <c r="FK427" s="17">
        <f t="shared" si="761"/>
        <v>0</v>
      </c>
      <c r="FO427"/>
    </row>
    <row r="428" spans="1:171">
      <c r="A428" s="17" t="str">
        <f t="shared" si="744"/>
        <v>\\\0</v>
      </c>
      <c r="B428" s="17" t="str">
        <f t="shared" si="745"/>
        <v>\\\0</v>
      </c>
      <c r="C428" s="17" t="str">
        <f t="shared" si="746"/>
        <v>\\\0</v>
      </c>
      <c r="D428" s="17" t="str">
        <f t="shared" si="747"/>
        <v>\\\0</v>
      </c>
      <c r="E428" s="17" t="str">
        <f t="shared" si="748"/>
        <v>\\\0</v>
      </c>
      <c r="F428" s="17" t="str">
        <f t="shared" si="749"/>
        <v>\\\0</v>
      </c>
      <c r="G428" s="17" t="str">
        <f t="shared" si="750"/>
        <v>\\\0</v>
      </c>
      <c r="H428" s="17" t="str">
        <f t="shared" si="751"/>
        <v>\\\0</v>
      </c>
      <c r="I428" s="17" t="str">
        <f t="shared" si="752"/>
        <v>\\\0</v>
      </c>
      <c r="J428" s="17" t="str">
        <f t="shared" si="753"/>
        <v>\\\0</v>
      </c>
      <c r="K428" s="17" t="str">
        <f t="shared" si="754"/>
        <v>\\\0</v>
      </c>
      <c r="L428" s="17" t="str">
        <f t="shared" si="755"/>
        <v>\\\0</v>
      </c>
      <c r="M428" s="17" t="str">
        <f t="shared" si="756"/>
        <v>\\\0</v>
      </c>
      <c r="N428" s="17" t="str">
        <f t="shared" si="757"/>
        <v>\\\0</v>
      </c>
      <c r="O428" s="17" t="str">
        <f t="shared" si="758"/>
        <v>\\\0</v>
      </c>
      <c r="P428" s="17" t="str">
        <f t="shared" si="759"/>
        <v>\\\0</v>
      </c>
      <c r="R428" s="17" t="str">
        <f t="shared" si="760"/>
        <v>\\</v>
      </c>
      <c r="S428" s="38"/>
      <c r="T428" s="39"/>
      <c r="U428" s="31"/>
      <c r="V428" s="32"/>
      <c r="W428" s="36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35"/>
      <c r="DS428" s="287"/>
      <c r="DT428" s="36"/>
      <c r="DU428" s="37"/>
      <c r="DV428" s="28">
        <f>IF(AND($S428='자료입력 및 결과표시'!$B$6,COUNTIF($W428:$DR428,'자료입력 및 결과표시'!$C$6)&gt;=1),IF(OR('자료입력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DW428" s="28">
        <f>IF(AND($S428='자료입력 및 결과표시'!$B$7,COUNTIF($W428:$DR428,'자료입력 및 결과표시'!$C$7)&gt;=1),IF(OR('자료입력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DX428" s="28">
        <f>IF(AND($S428='자료입력 및 결과표시'!$B$8,COUNTIF($W428:$DR428,'자료입력 및 결과표시'!$C$8)&gt;=1),IF(OR('자료입력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DY428" s="28">
        <f>IF(AND($S428='자료입력 및 결과표시'!$B$9,COUNTIF($W428:$DR428,'자료입력 및 결과표시'!$C$9)&gt;=1),IF(OR('자료입력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DZ428" s="28">
        <f>IF(AND($S428='자료입력 및 결과표시'!$B$10,COUNTIF($W428:$DR428,'자료입력 및 결과표시'!$C$10)&gt;=1),IF(OR('자료입력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A428" s="28">
        <f>IF(AND($S428='자료입력 및 결과표시'!$B$11,COUNTIF($W428:$DR428,'자료입력 및 결과표시'!$C$11)&gt;=1),IF(OR('자료입력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B428" s="28">
        <f>IF(AND($S428='자료입력 및 결과표시'!$B$12,COUNTIF($W428:$DR428,'자료입력 및 결과표시'!$C$12)&gt;=1),IF(OR('자료입력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C428" s="28">
        <f>IF(AND($S428='자료입력 및 결과표시'!$B$13,COUNTIF($W428:$DR428,'자료입력 및 결과표시'!$C$13)&gt;=1),IF(OR('자료입력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D428" s="28">
        <f>IF(AND($S428='자료입력 및 결과표시'!$B$14,COUNTIF($W428:$DR428,'자료입력 및 결과표시'!$C$14)&gt;=1),IF(OR('자료입력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E428" s="28">
        <f>IF(AND($S428='자료입력 및 결과표시'!$B$15,COUNTIF($W428:$DR428,'자료입력 및 결과표시'!$C$15)&gt;=1),IF(OR('자료입력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F428" s="28">
        <f>IF(AND($S428='자료입력 및 결과표시'!$B$16,COUNTIF($W428:$DR428,'자료입력 및 결과표시'!$C$16)&gt;=1),IF(OR('자료입력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G428" s="28">
        <f>IF(AND($S428='자료입력 및 결과표시'!$B$17,COUNTIF($W428:$DR428,'자료입력 및 결과표시'!$C$17)&gt;=1),IF(OR('자료입력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H428" s="28">
        <f>IF(AND($S428='자료입력 및 결과표시'!$B$18,COUNTIF($W428:$DR428,'자료입력 및 결과표시'!$C$18)&gt;=1),IF(OR('자료입력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I428" s="28">
        <f>IF(AND($S428='자료입력 및 결과표시'!$B$19,COUNTIF($W428:$DR428,'자료입력 및 결과표시'!$C$19)&gt;=1),IF(OR('자료입력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J428" s="28">
        <f>IF(AND($S428='자료입력 및 결과표시'!$B$20,COUNTIF($W428:$DR428,'자료입력 및 결과표시'!$C$20)&gt;=1),IF(OR('자료입력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K428" s="28">
        <f>IF(AND($S428='자료입력 및 결과표시'!$B$21,COUNTIF($W428:$DR428,'자료입력 및 결과표시'!$C$21)&gt;=1),IF(OR('자료입력 및 결과표시'!$B$4+90&gt;=$V428,'자료입력 및 결과표시'!$B$4&lt;$U428),0,IF($V428-'자료입력 및 결과표시'!$B$4-90&gt;='자료입력 및 결과표시'!$E$4,'자료입력 및 결과표시'!$E$4,$V428-'자료입력 및 결과표시'!$B$4-90)),0)</f>
        <v>0</v>
      </c>
      <c r="EL428" s="17">
        <f>IF(AND(S428='자료입력 및 결과표시'!$B$6,COUNTIF('업무중복도(데이터 입력)'!$W428:$DR428,'자료입력 및 결과표시'!$C$6)&gt;=1),1,0)</f>
        <v>0</v>
      </c>
      <c r="EM428" s="17">
        <f>IF(AND(S428='자료입력 및 결과표시'!$B$7,COUNTIF('업무중복도(데이터 입력)'!$W428:$DR428,'자료입력 및 결과표시'!$C$7)&gt;=1),2,0)</f>
        <v>0</v>
      </c>
      <c r="EN428" s="17">
        <f>IF(AND(S428='자료입력 및 결과표시'!$B$8,COUNTIF('업무중복도(데이터 입력)'!$W428:$DR428,'자료입력 및 결과표시'!$C$8)&gt;=1),3,0)</f>
        <v>0</v>
      </c>
      <c r="EO428" s="17">
        <f>IF(AND(S428='자료입력 및 결과표시'!$B$9,COUNTIF('업무중복도(데이터 입력)'!$W428:$DR428,'자료입력 및 결과표시'!$C$9)&gt;=1),4,0)</f>
        <v>0</v>
      </c>
      <c r="EP428" s="17">
        <f>IF(AND(S428='자료입력 및 결과표시'!$B$10,COUNTIF('업무중복도(데이터 입력)'!$W428:$DR428,'자료입력 및 결과표시'!$C$10)&gt;=1),5,0)</f>
        <v>0</v>
      </c>
      <c r="EQ428" s="17">
        <f>IF(AND(S428='자료입력 및 결과표시'!$B$11,COUNTIF('업무중복도(데이터 입력)'!$W428:$DR428,'자료입력 및 결과표시'!$C$11)&gt;=1),6,0)</f>
        <v>0</v>
      </c>
      <c r="ER428" s="17">
        <f>IF(AND(S428='자료입력 및 결과표시'!$B$12,COUNTIF('업무중복도(데이터 입력)'!$W428:$DR428,'자료입력 및 결과표시'!$C$12)&gt;=1),7,0)</f>
        <v>0</v>
      </c>
      <c r="ES428" s="17">
        <f>IF(AND(S428='자료입력 및 결과표시'!$B$13,COUNTIF('업무중복도(데이터 입력)'!$W428:$DR428,'자료입력 및 결과표시'!$C$13)&gt;=1),8,0)</f>
        <v>0</v>
      </c>
      <c r="ET428" s="17">
        <f>IF(AND(S428='자료입력 및 결과표시'!$B$14,COUNTIF('업무중복도(데이터 입력)'!$W428:$DR428,'자료입력 및 결과표시'!$C$14)&gt;=1),9,0)</f>
        <v>0</v>
      </c>
      <c r="EU428" s="17">
        <f>IF(AND(S428='자료입력 및 결과표시'!$B$15,COUNTIF('업무중복도(데이터 입력)'!$W428:$DR428,'자료입력 및 결과표시'!$C$15)&gt;=1),10,0)</f>
        <v>0</v>
      </c>
      <c r="EV428" s="17">
        <f>IF(AND(S428='자료입력 및 결과표시'!$B$16,COUNTIF('업무중복도(데이터 입력)'!$W428:$DR428,'자료입력 및 결과표시'!$C$16)&gt;=1),11,0)</f>
        <v>0</v>
      </c>
      <c r="EW428" s="17">
        <f>IF(AND(S428='자료입력 및 결과표시'!$B$17,COUNTIF('업무중복도(데이터 입력)'!$W428:$DR428,'자료입력 및 결과표시'!$C$17)&gt;=1),12,0)</f>
        <v>0</v>
      </c>
      <c r="EX428" s="17">
        <f>IF(AND(S428='자료입력 및 결과표시'!$B$18,COUNTIF('업무중복도(데이터 입력)'!$W428:$DR428,'자료입력 및 결과표시'!$C$18)&gt;=1),13,0)</f>
        <v>0</v>
      </c>
      <c r="EY428" s="17">
        <f>IF(AND(S428='자료입력 및 결과표시'!$B$19,COUNTIF('업무중복도(데이터 입력)'!$W428:$DR428,'자료입력 및 결과표시'!$C$19)&gt;=1),14,0)</f>
        <v>0</v>
      </c>
      <c r="EZ428" s="17">
        <f>IF(AND(S428='자료입력 및 결과표시'!$B$20,COUNTIF('업무중복도(데이터 입력)'!$W428:$DR428,'자료입력 및 결과표시'!$C$20)&gt;=1),15,0)</f>
        <v>0</v>
      </c>
      <c r="FA428" s="17">
        <f>IF(AND(S428='자료입력 및 결과표시'!$B$21,COUNTIF('업무중복도(데이터 입력)'!$W428:$DR428,'자료입력 및 결과표시'!$C$21)&gt;=1),16,0)</f>
        <v>0</v>
      </c>
      <c r="FK428" s="17">
        <f t="shared" si="761"/>
        <v>0</v>
      </c>
      <c r="FO428"/>
    </row>
    <row r="429" spans="1:171">
      <c r="A429" s="17" t="str">
        <f t="shared" si="744"/>
        <v>\\\0</v>
      </c>
      <c r="B429" s="17" t="str">
        <f t="shared" si="745"/>
        <v>\\\0</v>
      </c>
      <c r="C429" s="17" t="str">
        <f t="shared" si="746"/>
        <v>\\\0</v>
      </c>
      <c r="D429" s="17" t="str">
        <f t="shared" si="747"/>
        <v>\\\0</v>
      </c>
      <c r="E429" s="17" t="str">
        <f t="shared" si="748"/>
        <v>\\\0</v>
      </c>
      <c r="F429" s="17" t="str">
        <f t="shared" si="749"/>
        <v>\\\0</v>
      </c>
      <c r="G429" s="17" t="str">
        <f t="shared" si="750"/>
        <v>\\\0</v>
      </c>
      <c r="H429" s="17" t="str">
        <f t="shared" si="751"/>
        <v>\\\0</v>
      </c>
      <c r="I429" s="17" t="str">
        <f t="shared" si="752"/>
        <v>\\\0</v>
      </c>
      <c r="J429" s="17" t="str">
        <f t="shared" si="753"/>
        <v>\\\0</v>
      </c>
      <c r="K429" s="17" t="str">
        <f t="shared" si="754"/>
        <v>\\\0</v>
      </c>
      <c r="L429" s="17" t="str">
        <f t="shared" si="755"/>
        <v>\\\0</v>
      </c>
      <c r="M429" s="17" t="str">
        <f t="shared" si="756"/>
        <v>\\\0</v>
      </c>
      <c r="N429" s="17" t="str">
        <f t="shared" si="757"/>
        <v>\\\0</v>
      </c>
      <c r="O429" s="17" t="str">
        <f t="shared" si="758"/>
        <v>\\\0</v>
      </c>
      <c r="P429" s="17" t="str">
        <f t="shared" si="759"/>
        <v>\\\0</v>
      </c>
      <c r="R429" s="17" t="str">
        <f t="shared" si="760"/>
        <v>\\</v>
      </c>
      <c r="S429" s="38"/>
      <c r="T429" s="39"/>
      <c r="U429" s="31"/>
      <c r="V429" s="32"/>
      <c r="W429" s="36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35"/>
      <c r="DS429" s="287"/>
      <c r="DT429" s="36"/>
      <c r="DU429" s="37"/>
      <c r="DV429" s="28">
        <f>IF(AND($S429='자료입력 및 결과표시'!$B$6,COUNTIF($W429:$DR429,'자료입력 및 결과표시'!$C$6)&gt;=1),IF(OR('자료입력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DW429" s="28">
        <f>IF(AND($S429='자료입력 및 결과표시'!$B$7,COUNTIF($W429:$DR429,'자료입력 및 결과표시'!$C$7)&gt;=1),IF(OR('자료입력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DX429" s="28">
        <f>IF(AND($S429='자료입력 및 결과표시'!$B$8,COUNTIF($W429:$DR429,'자료입력 및 결과표시'!$C$8)&gt;=1),IF(OR('자료입력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DY429" s="28">
        <f>IF(AND($S429='자료입력 및 결과표시'!$B$9,COUNTIF($W429:$DR429,'자료입력 및 결과표시'!$C$9)&gt;=1),IF(OR('자료입력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DZ429" s="28">
        <f>IF(AND($S429='자료입력 및 결과표시'!$B$10,COUNTIF($W429:$DR429,'자료입력 및 결과표시'!$C$10)&gt;=1),IF(OR('자료입력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A429" s="28">
        <f>IF(AND($S429='자료입력 및 결과표시'!$B$11,COUNTIF($W429:$DR429,'자료입력 및 결과표시'!$C$11)&gt;=1),IF(OR('자료입력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B429" s="28">
        <f>IF(AND($S429='자료입력 및 결과표시'!$B$12,COUNTIF($W429:$DR429,'자료입력 및 결과표시'!$C$12)&gt;=1),IF(OR('자료입력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C429" s="28">
        <f>IF(AND($S429='자료입력 및 결과표시'!$B$13,COUNTIF($W429:$DR429,'자료입력 및 결과표시'!$C$13)&gt;=1),IF(OR('자료입력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D429" s="28">
        <f>IF(AND($S429='자료입력 및 결과표시'!$B$14,COUNTIF($W429:$DR429,'자료입력 및 결과표시'!$C$14)&gt;=1),IF(OR('자료입력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E429" s="28">
        <f>IF(AND($S429='자료입력 및 결과표시'!$B$15,COUNTIF($W429:$DR429,'자료입력 및 결과표시'!$C$15)&gt;=1),IF(OR('자료입력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F429" s="28">
        <f>IF(AND($S429='자료입력 및 결과표시'!$B$16,COUNTIF($W429:$DR429,'자료입력 및 결과표시'!$C$16)&gt;=1),IF(OR('자료입력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G429" s="28">
        <f>IF(AND($S429='자료입력 및 결과표시'!$B$17,COUNTIF($W429:$DR429,'자료입력 및 결과표시'!$C$17)&gt;=1),IF(OR('자료입력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H429" s="28">
        <f>IF(AND($S429='자료입력 및 결과표시'!$B$18,COUNTIF($W429:$DR429,'자료입력 및 결과표시'!$C$18)&gt;=1),IF(OR('자료입력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I429" s="28">
        <f>IF(AND($S429='자료입력 및 결과표시'!$B$19,COUNTIF($W429:$DR429,'자료입력 및 결과표시'!$C$19)&gt;=1),IF(OR('자료입력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J429" s="28">
        <f>IF(AND($S429='자료입력 및 결과표시'!$B$20,COUNTIF($W429:$DR429,'자료입력 및 결과표시'!$C$20)&gt;=1),IF(OR('자료입력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K429" s="28">
        <f>IF(AND($S429='자료입력 및 결과표시'!$B$21,COUNTIF($W429:$DR429,'자료입력 및 결과표시'!$C$21)&gt;=1),IF(OR('자료입력 및 결과표시'!$B$4+90&gt;=$V429,'자료입력 및 결과표시'!$B$4&lt;$U429),0,IF($V429-'자료입력 및 결과표시'!$B$4-90&gt;='자료입력 및 결과표시'!$E$4,'자료입력 및 결과표시'!$E$4,$V429-'자료입력 및 결과표시'!$B$4-90)),0)</f>
        <v>0</v>
      </c>
      <c r="EL429" s="17">
        <f>IF(AND(S429='자료입력 및 결과표시'!$B$6,COUNTIF('업무중복도(데이터 입력)'!$W429:$DR429,'자료입력 및 결과표시'!$C$6)&gt;=1),1,0)</f>
        <v>0</v>
      </c>
      <c r="EM429" s="17">
        <f>IF(AND(S429='자료입력 및 결과표시'!$B$7,COUNTIF('업무중복도(데이터 입력)'!$W429:$DR429,'자료입력 및 결과표시'!$C$7)&gt;=1),2,0)</f>
        <v>0</v>
      </c>
      <c r="EN429" s="17">
        <f>IF(AND(S429='자료입력 및 결과표시'!$B$8,COUNTIF('업무중복도(데이터 입력)'!$W429:$DR429,'자료입력 및 결과표시'!$C$8)&gt;=1),3,0)</f>
        <v>0</v>
      </c>
      <c r="EO429" s="17">
        <f>IF(AND(S429='자료입력 및 결과표시'!$B$9,COUNTIF('업무중복도(데이터 입력)'!$W429:$DR429,'자료입력 및 결과표시'!$C$9)&gt;=1),4,0)</f>
        <v>0</v>
      </c>
      <c r="EP429" s="17">
        <f>IF(AND(S429='자료입력 및 결과표시'!$B$10,COUNTIF('업무중복도(데이터 입력)'!$W429:$DR429,'자료입력 및 결과표시'!$C$10)&gt;=1),5,0)</f>
        <v>0</v>
      </c>
      <c r="EQ429" s="17">
        <f>IF(AND(S429='자료입력 및 결과표시'!$B$11,COUNTIF('업무중복도(데이터 입력)'!$W429:$DR429,'자료입력 및 결과표시'!$C$11)&gt;=1),6,0)</f>
        <v>0</v>
      </c>
      <c r="ER429" s="17">
        <f>IF(AND(S429='자료입력 및 결과표시'!$B$12,COUNTIF('업무중복도(데이터 입력)'!$W429:$DR429,'자료입력 및 결과표시'!$C$12)&gt;=1),7,0)</f>
        <v>0</v>
      </c>
      <c r="ES429" s="17">
        <f>IF(AND(S429='자료입력 및 결과표시'!$B$13,COUNTIF('업무중복도(데이터 입력)'!$W429:$DR429,'자료입력 및 결과표시'!$C$13)&gt;=1),8,0)</f>
        <v>0</v>
      </c>
      <c r="ET429" s="17">
        <f>IF(AND(S429='자료입력 및 결과표시'!$B$14,COUNTIF('업무중복도(데이터 입력)'!$W429:$DR429,'자료입력 및 결과표시'!$C$14)&gt;=1),9,0)</f>
        <v>0</v>
      </c>
      <c r="EU429" s="17">
        <f>IF(AND(S429='자료입력 및 결과표시'!$B$15,COUNTIF('업무중복도(데이터 입력)'!$W429:$DR429,'자료입력 및 결과표시'!$C$15)&gt;=1),10,0)</f>
        <v>0</v>
      </c>
      <c r="EV429" s="17">
        <f>IF(AND(S429='자료입력 및 결과표시'!$B$16,COUNTIF('업무중복도(데이터 입력)'!$W429:$DR429,'자료입력 및 결과표시'!$C$16)&gt;=1),11,0)</f>
        <v>0</v>
      </c>
      <c r="EW429" s="17">
        <f>IF(AND(S429='자료입력 및 결과표시'!$B$17,COUNTIF('업무중복도(데이터 입력)'!$W429:$DR429,'자료입력 및 결과표시'!$C$17)&gt;=1),12,0)</f>
        <v>0</v>
      </c>
      <c r="EX429" s="17">
        <f>IF(AND(S429='자료입력 및 결과표시'!$B$18,COUNTIF('업무중복도(데이터 입력)'!$W429:$DR429,'자료입력 및 결과표시'!$C$18)&gt;=1),13,0)</f>
        <v>0</v>
      </c>
      <c r="EY429" s="17">
        <f>IF(AND(S429='자료입력 및 결과표시'!$B$19,COUNTIF('업무중복도(데이터 입력)'!$W429:$DR429,'자료입력 및 결과표시'!$C$19)&gt;=1),14,0)</f>
        <v>0</v>
      </c>
      <c r="EZ429" s="17">
        <f>IF(AND(S429='자료입력 및 결과표시'!$B$20,COUNTIF('업무중복도(데이터 입력)'!$W429:$DR429,'자료입력 및 결과표시'!$C$20)&gt;=1),15,0)</f>
        <v>0</v>
      </c>
      <c r="FA429" s="17">
        <f>IF(AND(S429='자료입력 및 결과표시'!$B$21,COUNTIF('업무중복도(데이터 입력)'!$W429:$DR429,'자료입력 및 결과표시'!$C$21)&gt;=1),16,0)</f>
        <v>0</v>
      </c>
      <c r="FK429" s="17">
        <f t="shared" si="761"/>
        <v>0</v>
      </c>
      <c r="FO429"/>
    </row>
    <row r="430" spans="1:171">
      <c r="A430" s="17" t="str">
        <f t="shared" si="744"/>
        <v>\\\0</v>
      </c>
      <c r="B430" s="17" t="str">
        <f t="shared" si="745"/>
        <v>\\\0</v>
      </c>
      <c r="C430" s="17" t="str">
        <f t="shared" si="746"/>
        <v>\\\0</v>
      </c>
      <c r="D430" s="17" t="str">
        <f t="shared" si="747"/>
        <v>\\\0</v>
      </c>
      <c r="E430" s="17" t="str">
        <f t="shared" si="748"/>
        <v>\\\0</v>
      </c>
      <c r="F430" s="17" t="str">
        <f t="shared" si="749"/>
        <v>\\\0</v>
      </c>
      <c r="G430" s="17" t="str">
        <f t="shared" si="750"/>
        <v>\\\0</v>
      </c>
      <c r="H430" s="17" t="str">
        <f t="shared" si="751"/>
        <v>\\\0</v>
      </c>
      <c r="I430" s="17" t="str">
        <f t="shared" si="752"/>
        <v>\\\0</v>
      </c>
      <c r="J430" s="17" t="str">
        <f t="shared" si="753"/>
        <v>\\\0</v>
      </c>
      <c r="K430" s="17" t="str">
        <f t="shared" si="754"/>
        <v>\\\0</v>
      </c>
      <c r="L430" s="17" t="str">
        <f t="shared" si="755"/>
        <v>\\\0</v>
      </c>
      <c r="M430" s="17" t="str">
        <f t="shared" si="756"/>
        <v>\\\0</v>
      </c>
      <c r="N430" s="17" t="str">
        <f t="shared" si="757"/>
        <v>\\\0</v>
      </c>
      <c r="O430" s="17" t="str">
        <f t="shared" si="758"/>
        <v>\\\0</v>
      </c>
      <c r="P430" s="17" t="str">
        <f t="shared" si="759"/>
        <v>\\\0</v>
      </c>
      <c r="R430" s="17" t="str">
        <f t="shared" si="760"/>
        <v>\\</v>
      </c>
      <c r="S430" s="38"/>
      <c r="T430" s="39"/>
      <c r="U430" s="31"/>
      <c r="V430" s="32"/>
      <c r="W430" s="36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35"/>
      <c r="DS430" s="287"/>
      <c r="DT430" s="36"/>
      <c r="DU430" s="37"/>
      <c r="DV430" s="28">
        <f>IF(AND($S430='자료입력 및 결과표시'!$B$6,COUNTIF($W430:$DR430,'자료입력 및 결과표시'!$C$6)&gt;=1),IF(OR('자료입력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DW430" s="28">
        <f>IF(AND($S430='자료입력 및 결과표시'!$B$7,COUNTIF($W430:$DR430,'자료입력 및 결과표시'!$C$7)&gt;=1),IF(OR('자료입력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DX430" s="28">
        <f>IF(AND($S430='자료입력 및 결과표시'!$B$8,COUNTIF($W430:$DR430,'자료입력 및 결과표시'!$C$8)&gt;=1),IF(OR('자료입력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DY430" s="28">
        <f>IF(AND($S430='자료입력 및 결과표시'!$B$9,COUNTIF($W430:$DR430,'자료입력 및 결과표시'!$C$9)&gt;=1),IF(OR('자료입력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DZ430" s="28">
        <f>IF(AND($S430='자료입력 및 결과표시'!$B$10,COUNTIF($W430:$DR430,'자료입력 및 결과표시'!$C$10)&gt;=1),IF(OR('자료입력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A430" s="28">
        <f>IF(AND($S430='자료입력 및 결과표시'!$B$11,COUNTIF($W430:$DR430,'자료입력 및 결과표시'!$C$11)&gt;=1),IF(OR('자료입력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B430" s="28">
        <f>IF(AND($S430='자료입력 및 결과표시'!$B$12,COUNTIF($W430:$DR430,'자료입력 및 결과표시'!$C$12)&gt;=1),IF(OR('자료입력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C430" s="28">
        <f>IF(AND($S430='자료입력 및 결과표시'!$B$13,COUNTIF($W430:$DR430,'자료입력 및 결과표시'!$C$13)&gt;=1),IF(OR('자료입력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D430" s="28">
        <f>IF(AND($S430='자료입력 및 결과표시'!$B$14,COUNTIF($W430:$DR430,'자료입력 및 결과표시'!$C$14)&gt;=1),IF(OR('자료입력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E430" s="28">
        <f>IF(AND($S430='자료입력 및 결과표시'!$B$15,COUNTIF($W430:$DR430,'자료입력 및 결과표시'!$C$15)&gt;=1),IF(OR('자료입력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F430" s="28">
        <f>IF(AND($S430='자료입력 및 결과표시'!$B$16,COUNTIF($W430:$DR430,'자료입력 및 결과표시'!$C$16)&gt;=1),IF(OR('자료입력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G430" s="28">
        <f>IF(AND($S430='자료입력 및 결과표시'!$B$17,COUNTIF($W430:$DR430,'자료입력 및 결과표시'!$C$17)&gt;=1),IF(OR('자료입력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H430" s="28">
        <f>IF(AND($S430='자료입력 및 결과표시'!$B$18,COUNTIF($W430:$DR430,'자료입력 및 결과표시'!$C$18)&gt;=1),IF(OR('자료입력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I430" s="28">
        <f>IF(AND($S430='자료입력 및 결과표시'!$B$19,COUNTIF($W430:$DR430,'자료입력 및 결과표시'!$C$19)&gt;=1),IF(OR('자료입력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J430" s="28">
        <f>IF(AND($S430='자료입력 및 결과표시'!$B$20,COUNTIF($W430:$DR430,'자료입력 및 결과표시'!$C$20)&gt;=1),IF(OR('자료입력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K430" s="28">
        <f>IF(AND($S430='자료입력 및 결과표시'!$B$21,COUNTIF($W430:$DR430,'자료입력 및 결과표시'!$C$21)&gt;=1),IF(OR('자료입력 및 결과표시'!$B$4+90&gt;=$V430,'자료입력 및 결과표시'!$B$4&lt;$U430),0,IF($V430-'자료입력 및 결과표시'!$B$4-90&gt;='자료입력 및 결과표시'!$E$4,'자료입력 및 결과표시'!$E$4,$V430-'자료입력 및 결과표시'!$B$4-90)),0)</f>
        <v>0</v>
      </c>
      <c r="EL430" s="17">
        <f>IF(AND(S430='자료입력 및 결과표시'!$B$6,COUNTIF('업무중복도(데이터 입력)'!$W430:$DR430,'자료입력 및 결과표시'!$C$6)&gt;=1),1,0)</f>
        <v>0</v>
      </c>
      <c r="EM430" s="17">
        <f>IF(AND(S430='자료입력 및 결과표시'!$B$7,COUNTIF('업무중복도(데이터 입력)'!$W430:$DR430,'자료입력 및 결과표시'!$C$7)&gt;=1),2,0)</f>
        <v>0</v>
      </c>
      <c r="EN430" s="17">
        <f>IF(AND(S430='자료입력 및 결과표시'!$B$8,COUNTIF('업무중복도(데이터 입력)'!$W430:$DR430,'자료입력 및 결과표시'!$C$8)&gt;=1),3,0)</f>
        <v>0</v>
      </c>
      <c r="EO430" s="17">
        <f>IF(AND(S430='자료입력 및 결과표시'!$B$9,COUNTIF('업무중복도(데이터 입력)'!$W430:$DR430,'자료입력 및 결과표시'!$C$9)&gt;=1),4,0)</f>
        <v>0</v>
      </c>
      <c r="EP430" s="17">
        <f>IF(AND(S430='자료입력 및 결과표시'!$B$10,COUNTIF('업무중복도(데이터 입력)'!$W430:$DR430,'자료입력 및 결과표시'!$C$10)&gt;=1),5,0)</f>
        <v>0</v>
      </c>
      <c r="EQ430" s="17">
        <f>IF(AND(S430='자료입력 및 결과표시'!$B$11,COUNTIF('업무중복도(데이터 입력)'!$W430:$DR430,'자료입력 및 결과표시'!$C$11)&gt;=1),6,0)</f>
        <v>0</v>
      </c>
      <c r="ER430" s="17">
        <f>IF(AND(S430='자료입력 및 결과표시'!$B$12,COUNTIF('업무중복도(데이터 입력)'!$W430:$DR430,'자료입력 및 결과표시'!$C$12)&gt;=1),7,0)</f>
        <v>0</v>
      </c>
      <c r="ES430" s="17">
        <f>IF(AND(S430='자료입력 및 결과표시'!$B$13,COUNTIF('업무중복도(데이터 입력)'!$W430:$DR430,'자료입력 및 결과표시'!$C$13)&gt;=1),8,0)</f>
        <v>0</v>
      </c>
      <c r="ET430" s="17">
        <f>IF(AND(S430='자료입력 및 결과표시'!$B$14,COUNTIF('업무중복도(데이터 입력)'!$W430:$DR430,'자료입력 및 결과표시'!$C$14)&gt;=1),9,0)</f>
        <v>0</v>
      </c>
      <c r="EU430" s="17">
        <f>IF(AND(S430='자료입력 및 결과표시'!$B$15,COUNTIF('업무중복도(데이터 입력)'!$W430:$DR430,'자료입력 및 결과표시'!$C$15)&gt;=1),10,0)</f>
        <v>0</v>
      </c>
      <c r="EV430" s="17">
        <f>IF(AND(S430='자료입력 및 결과표시'!$B$16,COUNTIF('업무중복도(데이터 입력)'!$W430:$DR430,'자료입력 및 결과표시'!$C$16)&gt;=1),11,0)</f>
        <v>0</v>
      </c>
      <c r="EW430" s="17">
        <f>IF(AND(S430='자료입력 및 결과표시'!$B$17,COUNTIF('업무중복도(데이터 입력)'!$W430:$DR430,'자료입력 및 결과표시'!$C$17)&gt;=1),12,0)</f>
        <v>0</v>
      </c>
      <c r="EX430" s="17">
        <f>IF(AND(S430='자료입력 및 결과표시'!$B$18,COUNTIF('업무중복도(데이터 입력)'!$W430:$DR430,'자료입력 및 결과표시'!$C$18)&gt;=1),13,0)</f>
        <v>0</v>
      </c>
      <c r="EY430" s="17">
        <f>IF(AND(S430='자료입력 및 결과표시'!$B$19,COUNTIF('업무중복도(데이터 입력)'!$W430:$DR430,'자료입력 및 결과표시'!$C$19)&gt;=1),14,0)</f>
        <v>0</v>
      </c>
      <c r="EZ430" s="17">
        <f>IF(AND(S430='자료입력 및 결과표시'!$B$20,COUNTIF('업무중복도(데이터 입력)'!$W430:$DR430,'자료입력 및 결과표시'!$C$20)&gt;=1),15,0)</f>
        <v>0</v>
      </c>
      <c r="FA430" s="17">
        <f>IF(AND(S430='자료입력 및 결과표시'!$B$21,COUNTIF('업무중복도(데이터 입력)'!$W430:$DR430,'자료입력 및 결과표시'!$C$21)&gt;=1),16,0)</f>
        <v>0</v>
      </c>
      <c r="FK430" s="17">
        <f t="shared" si="761"/>
        <v>0</v>
      </c>
      <c r="FO430"/>
    </row>
    <row r="431" spans="1:171">
      <c r="A431" s="17" t="str">
        <f t="shared" si="744"/>
        <v>\\\0</v>
      </c>
      <c r="B431" s="17" t="str">
        <f t="shared" si="745"/>
        <v>\\\0</v>
      </c>
      <c r="C431" s="17" t="str">
        <f t="shared" si="746"/>
        <v>\\\0</v>
      </c>
      <c r="D431" s="17" t="str">
        <f t="shared" si="747"/>
        <v>\\\0</v>
      </c>
      <c r="E431" s="17" t="str">
        <f t="shared" si="748"/>
        <v>\\\0</v>
      </c>
      <c r="F431" s="17" t="str">
        <f t="shared" si="749"/>
        <v>\\\0</v>
      </c>
      <c r="G431" s="17" t="str">
        <f t="shared" si="750"/>
        <v>\\\0</v>
      </c>
      <c r="H431" s="17" t="str">
        <f t="shared" si="751"/>
        <v>\\\0</v>
      </c>
      <c r="I431" s="17" t="str">
        <f t="shared" si="752"/>
        <v>\\\0</v>
      </c>
      <c r="J431" s="17" t="str">
        <f t="shared" si="753"/>
        <v>\\\0</v>
      </c>
      <c r="K431" s="17" t="str">
        <f t="shared" si="754"/>
        <v>\\\0</v>
      </c>
      <c r="L431" s="17" t="str">
        <f t="shared" si="755"/>
        <v>\\\0</v>
      </c>
      <c r="M431" s="17" t="str">
        <f t="shared" si="756"/>
        <v>\\\0</v>
      </c>
      <c r="N431" s="17" t="str">
        <f t="shared" si="757"/>
        <v>\\\0</v>
      </c>
      <c r="O431" s="17" t="str">
        <f t="shared" si="758"/>
        <v>\\\0</v>
      </c>
      <c r="P431" s="17" t="str">
        <f t="shared" si="759"/>
        <v>\\\0</v>
      </c>
      <c r="R431" s="17" t="str">
        <f t="shared" si="760"/>
        <v>\\</v>
      </c>
      <c r="S431" s="38"/>
      <c r="T431" s="39"/>
      <c r="U431" s="31"/>
      <c r="V431" s="32"/>
      <c r="W431" s="36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35"/>
      <c r="DS431" s="287"/>
      <c r="DT431" s="36"/>
      <c r="DU431" s="37"/>
      <c r="DV431" s="28">
        <f>IF(AND($S431='자료입력 및 결과표시'!$B$6,COUNTIF($W431:$DR431,'자료입력 및 결과표시'!$C$6)&gt;=1),IF(OR('자료입력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DW431" s="28">
        <f>IF(AND($S431='자료입력 및 결과표시'!$B$7,COUNTIF($W431:$DR431,'자료입력 및 결과표시'!$C$7)&gt;=1),IF(OR('자료입력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DX431" s="28">
        <f>IF(AND($S431='자료입력 및 결과표시'!$B$8,COUNTIF($W431:$DR431,'자료입력 및 결과표시'!$C$8)&gt;=1),IF(OR('자료입력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DY431" s="28">
        <f>IF(AND($S431='자료입력 및 결과표시'!$B$9,COUNTIF($W431:$DR431,'자료입력 및 결과표시'!$C$9)&gt;=1),IF(OR('자료입력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DZ431" s="28">
        <f>IF(AND($S431='자료입력 및 결과표시'!$B$10,COUNTIF($W431:$DR431,'자료입력 및 결과표시'!$C$10)&gt;=1),IF(OR('자료입력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A431" s="28">
        <f>IF(AND($S431='자료입력 및 결과표시'!$B$11,COUNTIF($W431:$DR431,'자료입력 및 결과표시'!$C$11)&gt;=1),IF(OR('자료입력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B431" s="28">
        <f>IF(AND($S431='자료입력 및 결과표시'!$B$12,COUNTIF($W431:$DR431,'자료입력 및 결과표시'!$C$12)&gt;=1),IF(OR('자료입력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C431" s="28">
        <f>IF(AND($S431='자료입력 및 결과표시'!$B$13,COUNTIF($W431:$DR431,'자료입력 및 결과표시'!$C$13)&gt;=1),IF(OR('자료입력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D431" s="28">
        <f>IF(AND($S431='자료입력 및 결과표시'!$B$14,COUNTIF($W431:$DR431,'자료입력 및 결과표시'!$C$14)&gt;=1),IF(OR('자료입력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E431" s="28">
        <f>IF(AND($S431='자료입력 및 결과표시'!$B$15,COUNTIF($W431:$DR431,'자료입력 및 결과표시'!$C$15)&gt;=1),IF(OR('자료입력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F431" s="28">
        <f>IF(AND($S431='자료입력 및 결과표시'!$B$16,COUNTIF($W431:$DR431,'자료입력 및 결과표시'!$C$16)&gt;=1),IF(OR('자료입력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G431" s="28">
        <f>IF(AND($S431='자료입력 및 결과표시'!$B$17,COUNTIF($W431:$DR431,'자료입력 및 결과표시'!$C$17)&gt;=1),IF(OR('자료입력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H431" s="28">
        <f>IF(AND($S431='자료입력 및 결과표시'!$B$18,COUNTIF($W431:$DR431,'자료입력 및 결과표시'!$C$18)&gt;=1),IF(OR('자료입력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I431" s="28">
        <f>IF(AND($S431='자료입력 및 결과표시'!$B$19,COUNTIF($W431:$DR431,'자료입력 및 결과표시'!$C$19)&gt;=1),IF(OR('자료입력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J431" s="28">
        <f>IF(AND($S431='자료입력 및 결과표시'!$B$20,COUNTIF($W431:$DR431,'자료입력 및 결과표시'!$C$20)&gt;=1),IF(OR('자료입력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K431" s="28">
        <f>IF(AND($S431='자료입력 및 결과표시'!$B$21,COUNTIF($W431:$DR431,'자료입력 및 결과표시'!$C$21)&gt;=1),IF(OR('자료입력 및 결과표시'!$B$4+90&gt;=$V431,'자료입력 및 결과표시'!$B$4&lt;$U431),0,IF($V431-'자료입력 및 결과표시'!$B$4-90&gt;='자료입력 및 결과표시'!$E$4,'자료입력 및 결과표시'!$E$4,$V431-'자료입력 및 결과표시'!$B$4-90)),0)</f>
        <v>0</v>
      </c>
      <c r="EL431" s="17">
        <f>IF(AND(S431='자료입력 및 결과표시'!$B$6,COUNTIF('업무중복도(데이터 입력)'!$W431:$DR431,'자료입력 및 결과표시'!$C$6)&gt;=1),1,0)</f>
        <v>0</v>
      </c>
      <c r="EM431" s="17">
        <f>IF(AND(S431='자료입력 및 결과표시'!$B$7,COUNTIF('업무중복도(데이터 입력)'!$W431:$DR431,'자료입력 및 결과표시'!$C$7)&gt;=1),2,0)</f>
        <v>0</v>
      </c>
      <c r="EN431" s="17">
        <f>IF(AND(S431='자료입력 및 결과표시'!$B$8,COUNTIF('업무중복도(데이터 입력)'!$W431:$DR431,'자료입력 및 결과표시'!$C$8)&gt;=1),3,0)</f>
        <v>0</v>
      </c>
      <c r="EO431" s="17">
        <f>IF(AND(S431='자료입력 및 결과표시'!$B$9,COUNTIF('업무중복도(데이터 입력)'!$W431:$DR431,'자료입력 및 결과표시'!$C$9)&gt;=1),4,0)</f>
        <v>0</v>
      </c>
      <c r="EP431" s="17">
        <f>IF(AND(S431='자료입력 및 결과표시'!$B$10,COUNTIF('업무중복도(데이터 입력)'!$W431:$DR431,'자료입력 및 결과표시'!$C$10)&gt;=1),5,0)</f>
        <v>0</v>
      </c>
      <c r="EQ431" s="17">
        <f>IF(AND(S431='자료입력 및 결과표시'!$B$11,COUNTIF('업무중복도(데이터 입력)'!$W431:$DR431,'자료입력 및 결과표시'!$C$11)&gt;=1),6,0)</f>
        <v>0</v>
      </c>
      <c r="ER431" s="17">
        <f>IF(AND(S431='자료입력 및 결과표시'!$B$12,COUNTIF('업무중복도(데이터 입력)'!$W431:$DR431,'자료입력 및 결과표시'!$C$12)&gt;=1),7,0)</f>
        <v>0</v>
      </c>
      <c r="ES431" s="17">
        <f>IF(AND(S431='자료입력 및 결과표시'!$B$13,COUNTIF('업무중복도(데이터 입력)'!$W431:$DR431,'자료입력 및 결과표시'!$C$13)&gt;=1),8,0)</f>
        <v>0</v>
      </c>
      <c r="ET431" s="17">
        <f>IF(AND(S431='자료입력 및 결과표시'!$B$14,COUNTIF('업무중복도(데이터 입력)'!$W431:$DR431,'자료입력 및 결과표시'!$C$14)&gt;=1),9,0)</f>
        <v>0</v>
      </c>
      <c r="EU431" s="17">
        <f>IF(AND(S431='자료입력 및 결과표시'!$B$15,COUNTIF('업무중복도(데이터 입력)'!$W431:$DR431,'자료입력 및 결과표시'!$C$15)&gt;=1),10,0)</f>
        <v>0</v>
      </c>
      <c r="EV431" s="17">
        <f>IF(AND(S431='자료입력 및 결과표시'!$B$16,COUNTIF('업무중복도(데이터 입력)'!$W431:$DR431,'자료입력 및 결과표시'!$C$16)&gt;=1),11,0)</f>
        <v>0</v>
      </c>
      <c r="EW431" s="17">
        <f>IF(AND(S431='자료입력 및 결과표시'!$B$17,COUNTIF('업무중복도(데이터 입력)'!$W431:$DR431,'자료입력 및 결과표시'!$C$17)&gt;=1),12,0)</f>
        <v>0</v>
      </c>
      <c r="EX431" s="17">
        <f>IF(AND(S431='자료입력 및 결과표시'!$B$18,COUNTIF('업무중복도(데이터 입력)'!$W431:$DR431,'자료입력 및 결과표시'!$C$18)&gt;=1),13,0)</f>
        <v>0</v>
      </c>
      <c r="EY431" s="17">
        <f>IF(AND(S431='자료입력 및 결과표시'!$B$19,COUNTIF('업무중복도(데이터 입력)'!$W431:$DR431,'자료입력 및 결과표시'!$C$19)&gt;=1),14,0)</f>
        <v>0</v>
      </c>
      <c r="EZ431" s="17">
        <f>IF(AND(S431='자료입력 및 결과표시'!$B$20,COUNTIF('업무중복도(데이터 입력)'!$W431:$DR431,'자료입력 및 결과표시'!$C$20)&gt;=1),15,0)</f>
        <v>0</v>
      </c>
      <c r="FA431" s="17">
        <f>IF(AND(S431='자료입력 및 결과표시'!$B$21,COUNTIF('업무중복도(데이터 입력)'!$W431:$DR431,'자료입력 및 결과표시'!$C$21)&gt;=1),16,0)</f>
        <v>0</v>
      </c>
      <c r="FK431" s="17">
        <f t="shared" si="761"/>
        <v>0</v>
      </c>
      <c r="FO431"/>
    </row>
    <row r="432" spans="1:171">
      <c r="A432" s="17" t="str">
        <f t="shared" si="744"/>
        <v>\\\0</v>
      </c>
      <c r="B432" s="17" t="str">
        <f t="shared" si="745"/>
        <v>\\\0</v>
      </c>
      <c r="C432" s="17" t="str">
        <f t="shared" si="746"/>
        <v>\\\0</v>
      </c>
      <c r="D432" s="17" t="str">
        <f t="shared" si="747"/>
        <v>\\\0</v>
      </c>
      <c r="E432" s="17" t="str">
        <f t="shared" si="748"/>
        <v>\\\0</v>
      </c>
      <c r="F432" s="17" t="str">
        <f t="shared" si="749"/>
        <v>\\\0</v>
      </c>
      <c r="G432" s="17" t="str">
        <f t="shared" si="750"/>
        <v>\\\0</v>
      </c>
      <c r="H432" s="17" t="str">
        <f t="shared" si="751"/>
        <v>\\\0</v>
      </c>
      <c r="I432" s="17" t="str">
        <f t="shared" si="752"/>
        <v>\\\0</v>
      </c>
      <c r="J432" s="17" t="str">
        <f t="shared" si="753"/>
        <v>\\\0</v>
      </c>
      <c r="K432" s="17" t="str">
        <f t="shared" si="754"/>
        <v>\\\0</v>
      </c>
      <c r="L432" s="17" t="str">
        <f t="shared" si="755"/>
        <v>\\\0</v>
      </c>
      <c r="M432" s="17" t="str">
        <f t="shared" si="756"/>
        <v>\\\0</v>
      </c>
      <c r="N432" s="17" t="str">
        <f t="shared" si="757"/>
        <v>\\\0</v>
      </c>
      <c r="O432" s="17" t="str">
        <f t="shared" si="758"/>
        <v>\\\0</v>
      </c>
      <c r="P432" s="17" t="str">
        <f t="shared" si="759"/>
        <v>\\\0</v>
      </c>
      <c r="R432" s="17" t="str">
        <f t="shared" si="760"/>
        <v>\\</v>
      </c>
      <c r="S432" s="38"/>
      <c r="T432" s="39"/>
      <c r="U432" s="31"/>
      <c r="V432" s="32"/>
      <c r="W432" s="36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35"/>
      <c r="DS432" s="287"/>
      <c r="DT432" s="36"/>
      <c r="DU432" s="37"/>
      <c r="DV432" s="28">
        <f>IF(AND($S432='자료입력 및 결과표시'!$B$6,COUNTIF($W432:$DR432,'자료입력 및 결과표시'!$C$6)&gt;=1),IF(OR('자료입력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DW432" s="28">
        <f>IF(AND($S432='자료입력 및 결과표시'!$B$7,COUNTIF($W432:$DR432,'자료입력 및 결과표시'!$C$7)&gt;=1),IF(OR('자료입력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DX432" s="28">
        <f>IF(AND($S432='자료입력 및 결과표시'!$B$8,COUNTIF($W432:$DR432,'자료입력 및 결과표시'!$C$8)&gt;=1),IF(OR('자료입력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DY432" s="28">
        <f>IF(AND($S432='자료입력 및 결과표시'!$B$9,COUNTIF($W432:$DR432,'자료입력 및 결과표시'!$C$9)&gt;=1),IF(OR('자료입력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DZ432" s="28">
        <f>IF(AND($S432='자료입력 및 결과표시'!$B$10,COUNTIF($W432:$DR432,'자료입력 및 결과표시'!$C$10)&gt;=1),IF(OR('자료입력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A432" s="28">
        <f>IF(AND($S432='자료입력 및 결과표시'!$B$11,COUNTIF($W432:$DR432,'자료입력 및 결과표시'!$C$11)&gt;=1),IF(OR('자료입력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B432" s="28">
        <f>IF(AND($S432='자료입력 및 결과표시'!$B$12,COUNTIF($W432:$DR432,'자료입력 및 결과표시'!$C$12)&gt;=1),IF(OR('자료입력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C432" s="28">
        <f>IF(AND($S432='자료입력 및 결과표시'!$B$13,COUNTIF($W432:$DR432,'자료입력 및 결과표시'!$C$13)&gt;=1),IF(OR('자료입력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D432" s="28">
        <f>IF(AND($S432='자료입력 및 결과표시'!$B$14,COUNTIF($W432:$DR432,'자료입력 및 결과표시'!$C$14)&gt;=1),IF(OR('자료입력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E432" s="28">
        <f>IF(AND($S432='자료입력 및 결과표시'!$B$15,COUNTIF($W432:$DR432,'자료입력 및 결과표시'!$C$15)&gt;=1),IF(OR('자료입력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F432" s="28">
        <f>IF(AND($S432='자료입력 및 결과표시'!$B$16,COUNTIF($W432:$DR432,'자료입력 및 결과표시'!$C$16)&gt;=1),IF(OR('자료입력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G432" s="28">
        <f>IF(AND($S432='자료입력 및 결과표시'!$B$17,COUNTIF($W432:$DR432,'자료입력 및 결과표시'!$C$17)&gt;=1),IF(OR('자료입력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H432" s="28">
        <f>IF(AND($S432='자료입력 및 결과표시'!$B$18,COUNTIF($W432:$DR432,'자료입력 및 결과표시'!$C$18)&gt;=1),IF(OR('자료입력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I432" s="28">
        <f>IF(AND($S432='자료입력 및 결과표시'!$B$19,COUNTIF($W432:$DR432,'자료입력 및 결과표시'!$C$19)&gt;=1),IF(OR('자료입력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J432" s="28">
        <f>IF(AND($S432='자료입력 및 결과표시'!$B$20,COUNTIF($W432:$DR432,'자료입력 및 결과표시'!$C$20)&gt;=1),IF(OR('자료입력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K432" s="28">
        <f>IF(AND($S432='자료입력 및 결과표시'!$B$21,COUNTIF($W432:$DR432,'자료입력 및 결과표시'!$C$21)&gt;=1),IF(OR('자료입력 및 결과표시'!$B$4+90&gt;=$V432,'자료입력 및 결과표시'!$B$4&lt;$U432),0,IF($V432-'자료입력 및 결과표시'!$B$4-90&gt;='자료입력 및 결과표시'!$E$4,'자료입력 및 결과표시'!$E$4,$V432-'자료입력 및 결과표시'!$B$4-90)),0)</f>
        <v>0</v>
      </c>
      <c r="EL432" s="17">
        <f>IF(AND(S432='자료입력 및 결과표시'!$B$6,COUNTIF('업무중복도(데이터 입력)'!$W432:$DR432,'자료입력 및 결과표시'!$C$6)&gt;=1),1,0)</f>
        <v>0</v>
      </c>
      <c r="EM432" s="17">
        <f>IF(AND(S432='자료입력 및 결과표시'!$B$7,COUNTIF('업무중복도(데이터 입력)'!$W432:$DR432,'자료입력 및 결과표시'!$C$7)&gt;=1),2,0)</f>
        <v>0</v>
      </c>
      <c r="EN432" s="17">
        <f>IF(AND(S432='자료입력 및 결과표시'!$B$8,COUNTIF('업무중복도(데이터 입력)'!$W432:$DR432,'자료입력 및 결과표시'!$C$8)&gt;=1),3,0)</f>
        <v>0</v>
      </c>
      <c r="EO432" s="17">
        <f>IF(AND(S432='자료입력 및 결과표시'!$B$9,COUNTIF('업무중복도(데이터 입력)'!$W432:$DR432,'자료입력 및 결과표시'!$C$9)&gt;=1),4,0)</f>
        <v>0</v>
      </c>
      <c r="EP432" s="17">
        <f>IF(AND(S432='자료입력 및 결과표시'!$B$10,COUNTIF('업무중복도(데이터 입력)'!$W432:$DR432,'자료입력 및 결과표시'!$C$10)&gt;=1),5,0)</f>
        <v>0</v>
      </c>
      <c r="EQ432" s="17">
        <f>IF(AND(S432='자료입력 및 결과표시'!$B$11,COUNTIF('업무중복도(데이터 입력)'!$W432:$DR432,'자료입력 및 결과표시'!$C$11)&gt;=1),6,0)</f>
        <v>0</v>
      </c>
      <c r="ER432" s="17">
        <f>IF(AND(S432='자료입력 및 결과표시'!$B$12,COUNTIF('업무중복도(데이터 입력)'!$W432:$DR432,'자료입력 및 결과표시'!$C$12)&gt;=1),7,0)</f>
        <v>0</v>
      </c>
      <c r="ES432" s="17">
        <f>IF(AND(S432='자료입력 및 결과표시'!$B$13,COUNTIF('업무중복도(데이터 입력)'!$W432:$DR432,'자료입력 및 결과표시'!$C$13)&gt;=1),8,0)</f>
        <v>0</v>
      </c>
      <c r="ET432" s="17">
        <f>IF(AND(S432='자료입력 및 결과표시'!$B$14,COUNTIF('업무중복도(데이터 입력)'!$W432:$DR432,'자료입력 및 결과표시'!$C$14)&gt;=1),9,0)</f>
        <v>0</v>
      </c>
      <c r="EU432" s="17">
        <f>IF(AND(S432='자료입력 및 결과표시'!$B$15,COUNTIF('업무중복도(데이터 입력)'!$W432:$DR432,'자료입력 및 결과표시'!$C$15)&gt;=1),10,0)</f>
        <v>0</v>
      </c>
      <c r="EV432" s="17">
        <f>IF(AND(S432='자료입력 및 결과표시'!$B$16,COUNTIF('업무중복도(데이터 입력)'!$W432:$DR432,'자료입력 및 결과표시'!$C$16)&gt;=1),11,0)</f>
        <v>0</v>
      </c>
      <c r="EW432" s="17">
        <f>IF(AND(S432='자료입력 및 결과표시'!$B$17,COUNTIF('업무중복도(데이터 입력)'!$W432:$DR432,'자료입력 및 결과표시'!$C$17)&gt;=1),12,0)</f>
        <v>0</v>
      </c>
      <c r="EX432" s="17">
        <f>IF(AND(S432='자료입력 및 결과표시'!$B$18,COUNTIF('업무중복도(데이터 입력)'!$W432:$DR432,'자료입력 및 결과표시'!$C$18)&gt;=1),13,0)</f>
        <v>0</v>
      </c>
      <c r="EY432" s="17">
        <f>IF(AND(S432='자료입력 및 결과표시'!$B$19,COUNTIF('업무중복도(데이터 입력)'!$W432:$DR432,'자료입력 및 결과표시'!$C$19)&gt;=1),14,0)</f>
        <v>0</v>
      </c>
      <c r="EZ432" s="17">
        <f>IF(AND(S432='자료입력 및 결과표시'!$B$20,COUNTIF('업무중복도(데이터 입력)'!$W432:$DR432,'자료입력 및 결과표시'!$C$20)&gt;=1),15,0)</f>
        <v>0</v>
      </c>
      <c r="FA432" s="17">
        <f>IF(AND(S432='자료입력 및 결과표시'!$B$21,COUNTIF('업무중복도(데이터 입력)'!$W432:$DR432,'자료입력 및 결과표시'!$C$21)&gt;=1),16,0)</f>
        <v>0</v>
      </c>
      <c r="FK432" s="17">
        <f t="shared" si="761"/>
        <v>0</v>
      </c>
      <c r="FO432"/>
    </row>
    <row r="433" spans="1:171">
      <c r="A433" s="17" t="str">
        <f t="shared" si="744"/>
        <v>\\\0</v>
      </c>
      <c r="B433" s="17" t="str">
        <f t="shared" si="745"/>
        <v>\\\0</v>
      </c>
      <c r="C433" s="17" t="str">
        <f t="shared" si="746"/>
        <v>\\\0</v>
      </c>
      <c r="D433" s="17" t="str">
        <f t="shared" si="747"/>
        <v>\\\0</v>
      </c>
      <c r="E433" s="17" t="str">
        <f t="shared" si="748"/>
        <v>\\\0</v>
      </c>
      <c r="F433" s="17" t="str">
        <f t="shared" si="749"/>
        <v>\\\0</v>
      </c>
      <c r="G433" s="17" t="str">
        <f t="shared" si="750"/>
        <v>\\\0</v>
      </c>
      <c r="H433" s="17" t="str">
        <f t="shared" si="751"/>
        <v>\\\0</v>
      </c>
      <c r="I433" s="17" t="str">
        <f t="shared" si="752"/>
        <v>\\\0</v>
      </c>
      <c r="J433" s="17" t="str">
        <f t="shared" si="753"/>
        <v>\\\0</v>
      </c>
      <c r="K433" s="17" t="str">
        <f t="shared" si="754"/>
        <v>\\\0</v>
      </c>
      <c r="L433" s="17" t="str">
        <f t="shared" si="755"/>
        <v>\\\0</v>
      </c>
      <c r="M433" s="17" t="str">
        <f t="shared" si="756"/>
        <v>\\\0</v>
      </c>
      <c r="N433" s="17" t="str">
        <f t="shared" si="757"/>
        <v>\\\0</v>
      </c>
      <c r="O433" s="17" t="str">
        <f t="shared" si="758"/>
        <v>\\\0</v>
      </c>
      <c r="P433" s="17" t="str">
        <f t="shared" si="759"/>
        <v>\\\0</v>
      </c>
      <c r="R433" s="17" t="str">
        <f t="shared" si="760"/>
        <v>\\</v>
      </c>
      <c r="S433" s="38"/>
      <c r="T433" s="39"/>
      <c r="U433" s="31"/>
      <c r="V433" s="32"/>
      <c r="W433" s="36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35"/>
      <c r="DS433" s="287"/>
      <c r="DT433" s="36"/>
      <c r="DU433" s="37"/>
      <c r="DV433" s="28">
        <f>IF(AND($S433='자료입력 및 결과표시'!$B$6,COUNTIF($W433:$DR433,'자료입력 및 결과표시'!$C$6)&gt;=1),IF(OR('자료입력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DW433" s="28">
        <f>IF(AND($S433='자료입력 및 결과표시'!$B$7,COUNTIF($W433:$DR433,'자료입력 및 결과표시'!$C$7)&gt;=1),IF(OR('자료입력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DX433" s="28">
        <f>IF(AND($S433='자료입력 및 결과표시'!$B$8,COUNTIF($W433:$DR433,'자료입력 및 결과표시'!$C$8)&gt;=1),IF(OR('자료입력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DY433" s="28">
        <f>IF(AND($S433='자료입력 및 결과표시'!$B$9,COUNTIF($W433:$DR433,'자료입력 및 결과표시'!$C$9)&gt;=1),IF(OR('자료입력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DZ433" s="28">
        <f>IF(AND($S433='자료입력 및 결과표시'!$B$10,COUNTIF($W433:$DR433,'자료입력 및 결과표시'!$C$10)&gt;=1),IF(OR('자료입력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A433" s="28">
        <f>IF(AND($S433='자료입력 및 결과표시'!$B$11,COUNTIF($W433:$DR433,'자료입력 및 결과표시'!$C$11)&gt;=1),IF(OR('자료입력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B433" s="28">
        <f>IF(AND($S433='자료입력 및 결과표시'!$B$12,COUNTIF($W433:$DR433,'자료입력 및 결과표시'!$C$12)&gt;=1),IF(OR('자료입력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C433" s="28">
        <f>IF(AND($S433='자료입력 및 결과표시'!$B$13,COUNTIF($W433:$DR433,'자료입력 및 결과표시'!$C$13)&gt;=1),IF(OR('자료입력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D433" s="28">
        <f>IF(AND($S433='자료입력 및 결과표시'!$B$14,COUNTIF($W433:$DR433,'자료입력 및 결과표시'!$C$14)&gt;=1),IF(OR('자료입력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E433" s="28">
        <f>IF(AND($S433='자료입력 및 결과표시'!$B$15,COUNTIF($W433:$DR433,'자료입력 및 결과표시'!$C$15)&gt;=1),IF(OR('자료입력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F433" s="28">
        <f>IF(AND($S433='자료입력 및 결과표시'!$B$16,COUNTIF($W433:$DR433,'자료입력 및 결과표시'!$C$16)&gt;=1),IF(OR('자료입력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G433" s="28">
        <f>IF(AND($S433='자료입력 및 결과표시'!$B$17,COUNTIF($W433:$DR433,'자료입력 및 결과표시'!$C$17)&gt;=1),IF(OR('자료입력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H433" s="28">
        <f>IF(AND($S433='자료입력 및 결과표시'!$B$18,COUNTIF($W433:$DR433,'자료입력 및 결과표시'!$C$18)&gt;=1),IF(OR('자료입력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I433" s="28">
        <f>IF(AND($S433='자료입력 및 결과표시'!$B$19,COUNTIF($W433:$DR433,'자료입력 및 결과표시'!$C$19)&gt;=1),IF(OR('자료입력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J433" s="28">
        <f>IF(AND($S433='자료입력 및 결과표시'!$B$20,COUNTIF($W433:$DR433,'자료입력 및 결과표시'!$C$20)&gt;=1),IF(OR('자료입력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K433" s="28">
        <f>IF(AND($S433='자료입력 및 결과표시'!$B$21,COUNTIF($W433:$DR433,'자료입력 및 결과표시'!$C$21)&gt;=1),IF(OR('자료입력 및 결과표시'!$B$4+90&gt;=$V433,'자료입력 및 결과표시'!$B$4&lt;$U433),0,IF($V433-'자료입력 및 결과표시'!$B$4-90&gt;='자료입력 및 결과표시'!$E$4,'자료입력 및 결과표시'!$E$4,$V433-'자료입력 및 결과표시'!$B$4-90)),0)</f>
        <v>0</v>
      </c>
      <c r="EL433" s="17">
        <f>IF(AND(S433='자료입력 및 결과표시'!$B$6,COUNTIF('업무중복도(데이터 입력)'!$W433:$DR433,'자료입력 및 결과표시'!$C$6)&gt;=1),1,0)</f>
        <v>0</v>
      </c>
      <c r="EM433" s="17">
        <f>IF(AND(S433='자료입력 및 결과표시'!$B$7,COUNTIF('업무중복도(데이터 입력)'!$W433:$DR433,'자료입력 및 결과표시'!$C$7)&gt;=1),2,0)</f>
        <v>0</v>
      </c>
      <c r="EN433" s="17">
        <f>IF(AND(S433='자료입력 및 결과표시'!$B$8,COUNTIF('업무중복도(데이터 입력)'!$W433:$DR433,'자료입력 및 결과표시'!$C$8)&gt;=1),3,0)</f>
        <v>0</v>
      </c>
      <c r="EO433" s="17">
        <f>IF(AND(S433='자료입력 및 결과표시'!$B$9,COUNTIF('업무중복도(데이터 입력)'!$W433:$DR433,'자료입력 및 결과표시'!$C$9)&gt;=1),4,0)</f>
        <v>0</v>
      </c>
      <c r="EP433" s="17">
        <f>IF(AND(S433='자료입력 및 결과표시'!$B$10,COUNTIF('업무중복도(데이터 입력)'!$W433:$DR433,'자료입력 및 결과표시'!$C$10)&gt;=1),5,0)</f>
        <v>0</v>
      </c>
      <c r="EQ433" s="17">
        <f>IF(AND(S433='자료입력 및 결과표시'!$B$11,COUNTIF('업무중복도(데이터 입력)'!$W433:$DR433,'자료입력 및 결과표시'!$C$11)&gt;=1),6,0)</f>
        <v>0</v>
      </c>
      <c r="ER433" s="17">
        <f>IF(AND(S433='자료입력 및 결과표시'!$B$12,COUNTIF('업무중복도(데이터 입력)'!$W433:$DR433,'자료입력 및 결과표시'!$C$12)&gt;=1),7,0)</f>
        <v>0</v>
      </c>
      <c r="ES433" s="17">
        <f>IF(AND(S433='자료입력 및 결과표시'!$B$13,COUNTIF('업무중복도(데이터 입력)'!$W433:$DR433,'자료입력 및 결과표시'!$C$13)&gt;=1),8,0)</f>
        <v>0</v>
      </c>
      <c r="ET433" s="17">
        <f>IF(AND(S433='자료입력 및 결과표시'!$B$14,COUNTIF('업무중복도(데이터 입력)'!$W433:$DR433,'자료입력 및 결과표시'!$C$14)&gt;=1),9,0)</f>
        <v>0</v>
      </c>
      <c r="EU433" s="17">
        <f>IF(AND(S433='자료입력 및 결과표시'!$B$15,COUNTIF('업무중복도(데이터 입력)'!$W433:$DR433,'자료입력 및 결과표시'!$C$15)&gt;=1),10,0)</f>
        <v>0</v>
      </c>
      <c r="EV433" s="17">
        <f>IF(AND(S433='자료입력 및 결과표시'!$B$16,COUNTIF('업무중복도(데이터 입력)'!$W433:$DR433,'자료입력 및 결과표시'!$C$16)&gt;=1),11,0)</f>
        <v>0</v>
      </c>
      <c r="EW433" s="17">
        <f>IF(AND(S433='자료입력 및 결과표시'!$B$17,COUNTIF('업무중복도(데이터 입력)'!$W433:$DR433,'자료입력 및 결과표시'!$C$17)&gt;=1),12,0)</f>
        <v>0</v>
      </c>
      <c r="EX433" s="17">
        <f>IF(AND(S433='자료입력 및 결과표시'!$B$18,COUNTIF('업무중복도(데이터 입력)'!$W433:$DR433,'자료입력 및 결과표시'!$C$18)&gt;=1),13,0)</f>
        <v>0</v>
      </c>
      <c r="EY433" s="17">
        <f>IF(AND(S433='자료입력 및 결과표시'!$B$19,COUNTIF('업무중복도(데이터 입력)'!$W433:$DR433,'자료입력 및 결과표시'!$C$19)&gt;=1),14,0)</f>
        <v>0</v>
      </c>
      <c r="EZ433" s="17">
        <f>IF(AND(S433='자료입력 및 결과표시'!$B$20,COUNTIF('업무중복도(데이터 입력)'!$W433:$DR433,'자료입력 및 결과표시'!$C$20)&gt;=1),15,0)</f>
        <v>0</v>
      </c>
      <c r="FA433" s="17">
        <f>IF(AND(S433='자료입력 및 결과표시'!$B$21,COUNTIF('업무중복도(데이터 입력)'!$W433:$DR433,'자료입력 및 결과표시'!$C$21)&gt;=1),16,0)</f>
        <v>0</v>
      </c>
      <c r="FK433" s="17">
        <f t="shared" si="761"/>
        <v>0</v>
      </c>
      <c r="FO433"/>
    </row>
    <row r="434" spans="1:171">
      <c r="A434" s="17" t="str">
        <f t="shared" si="744"/>
        <v>\\\0</v>
      </c>
      <c r="B434" s="17" t="str">
        <f t="shared" si="745"/>
        <v>\\\0</v>
      </c>
      <c r="C434" s="17" t="str">
        <f t="shared" si="746"/>
        <v>\\\0</v>
      </c>
      <c r="D434" s="17" t="str">
        <f t="shared" si="747"/>
        <v>\\\0</v>
      </c>
      <c r="E434" s="17" t="str">
        <f t="shared" si="748"/>
        <v>\\\0</v>
      </c>
      <c r="F434" s="17" t="str">
        <f t="shared" si="749"/>
        <v>\\\0</v>
      </c>
      <c r="G434" s="17" t="str">
        <f t="shared" si="750"/>
        <v>\\\0</v>
      </c>
      <c r="H434" s="17" t="str">
        <f t="shared" si="751"/>
        <v>\\\0</v>
      </c>
      <c r="I434" s="17" t="str">
        <f t="shared" si="752"/>
        <v>\\\0</v>
      </c>
      <c r="J434" s="17" t="str">
        <f t="shared" si="753"/>
        <v>\\\0</v>
      </c>
      <c r="K434" s="17" t="str">
        <f t="shared" si="754"/>
        <v>\\\0</v>
      </c>
      <c r="L434" s="17" t="str">
        <f t="shared" si="755"/>
        <v>\\\0</v>
      </c>
      <c r="M434" s="17" t="str">
        <f t="shared" si="756"/>
        <v>\\\0</v>
      </c>
      <c r="N434" s="17" t="str">
        <f t="shared" si="757"/>
        <v>\\\0</v>
      </c>
      <c r="O434" s="17" t="str">
        <f t="shared" si="758"/>
        <v>\\\0</v>
      </c>
      <c r="P434" s="17" t="str">
        <f t="shared" si="759"/>
        <v>\\\0</v>
      </c>
      <c r="R434" s="17" t="str">
        <f t="shared" si="760"/>
        <v>\\</v>
      </c>
      <c r="S434" s="38"/>
      <c r="T434" s="39"/>
      <c r="U434" s="31"/>
      <c r="V434" s="32"/>
      <c r="W434" s="36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35"/>
      <c r="DS434" s="287"/>
      <c r="DT434" s="36"/>
      <c r="DU434" s="37"/>
      <c r="DV434" s="28">
        <f>IF(AND($S434='자료입력 및 결과표시'!$B$6,COUNTIF($W434:$DR434,'자료입력 및 결과표시'!$C$6)&gt;=1),IF(OR('자료입력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DW434" s="28">
        <f>IF(AND($S434='자료입력 및 결과표시'!$B$7,COUNTIF($W434:$DR434,'자료입력 및 결과표시'!$C$7)&gt;=1),IF(OR('자료입력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DX434" s="28">
        <f>IF(AND($S434='자료입력 및 결과표시'!$B$8,COUNTIF($W434:$DR434,'자료입력 및 결과표시'!$C$8)&gt;=1),IF(OR('자료입력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DY434" s="28">
        <f>IF(AND($S434='자료입력 및 결과표시'!$B$9,COUNTIF($W434:$DR434,'자료입력 및 결과표시'!$C$9)&gt;=1),IF(OR('자료입력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DZ434" s="28">
        <f>IF(AND($S434='자료입력 및 결과표시'!$B$10,COUNTIF($W434:$DR434,'자료입력 및 결과표시'!$C$10)&gt;=1),IF(OR('자료입력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A434" s="28">
        <f>IF(AND($S434='자료입력 및 결과표시'!$B$11,COUNTIF($W434:$DR434,'자료입력 및 결과표시'!$C$11)&gt;=1),IF(OR('자료입력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B434" s="28">
        <f>IF(AND($S434='자료입력 및 결과표시'!$B$12,COUNTIF($W434:$DR434,'자료입력 및 결과표시'!$C$12)&gt;=1),IF(OR('자료입력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C434" s="28">
        <f>IF(AND($S434='자료입력 및 결과표시'!$B$13,COUNTIF($W434:$DR434,'자료입력 및 결과표시'!$C$13)&gt;=1),IF(OR('자료입력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D434" s="28">
        <f>IF(AND($S434='자료입력 및 결과표시'!$B$14,COUNTIF($W434:$DR434,'자료입력 및 결과표시'!$C$14)&gt;=1),IF(OR('자료입력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E434" s="28">
        <f>IF(AND($S434='자료입력 및 결과표시'!$B$15,COUNTIF($W434:$DR434,'자료입력 및 결과표시'!$C$15)&gt;=1),IF(OR('자료입력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F434" s="28">
        <f>IF(AND($S434='자료입력 및 결과표시'!$B$16,COUNTIF($W434:$DR434,'자료입력 및 결과표시'!$C$16)&gt;=1),IF(OR('자료입력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G434" s="28">
        <f>IF(AND($S434='자료입력 및 결과표시'!$B$17,COUNTIF($W434:$DR434,'자료입력 및 결과표시'!$C$17)&gt;=1),IF(OR('자료입력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H434" s="28">
        <f>IF(AND($S434='자료입력 및 결과표시'!$B$18,COUNTIF($W434:$DR434,'자료입력 및 결과표시'!$C$18)&gt;=1),IF(OR('자료입력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I434" s="28">
        <f>IF(AND($S434='자료입력 및 결과표시'!$B$19,COUNTIF($W434:$DR434,'자료입력 및 결과표시'!$C$19)&gt;=1),IF(OR('자료입력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J434" s="28">
        <f>IF(AND($S434='자료입력 및 결과표시'!$B$20,COUNTIF($W434:$DR434,'자료입력 및 결과표시'!$C$20)&gt;=1),IF(OR('자료입력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K434" s="28">
        <f>IF(AND($S434='자료입력 및 결과표시'!$B$21,COUNTIF($W434:$DR434,'자료입력 및 결과표시'!$C$21)&gt;=1),IF(OR('자료입력 및 결과표시'!$B$4+90&gt;=$V434,'자료입력 및 결과표시'!$B$4&lt;$U434),0,IF($V434-'자료입력 및 결과표시'!$B$4-90&gt;='자료입력 및 결과표시'!$E$4,'자료입력 및 결과표시'!$E$4,$V434-'자료입력 및 결과표시'!$B$4-90)),0)</f>
        <v>0</v>
      </c>
      <c r="EL434" s="17">
        <f>IF(AND(S434='자료입력 및 결과표시'!$B$6,COUNTIF('업무중복도(데이터 입력)'!$W434:$DR434,'자료입력 및 결과표시'!$C$6)&gt;=1),1,0)</f>
        <v>0</v>
      </c>
      <c r="EM434" s="17">
        <f>IF(AND(S434='자료입력 및 결과표시'!$B$7,COUNTIF('업무중복도(데이터 입력)'!$W434:$DR434,'자료입력 및 결과표시'!$C$7)&gt;=1),2,0)</f>
        <v>0</v>
      </c>
      <c r="EN434" s="17">
        <f>IF(AND(S434='자료입력 및 결과표시'!$B$8,COUNTIF('업무중복도(데이터 입력)'!$W434:$DR434,'자료입력 및 결과표시'!$C$8)&gt;=1),3,0)</f>
        <v>0</v>
      </c>
      <c r="EO434" s="17">
        <f>IF(AND(S434='자료입력 및 결과표시'!$B$9,COUNTIF('업무중복도(데이터 입력)'!$W434:$DR434,'자료입력 및 결과표시'!$C$9)&gt;=1),4,0)</f>
        <v>0</v>
      </c>
      <c r="EP434" s="17">
        <f>IF(AND(S434='자료입력 및 결과표시'!$B$10,COUNTIF('업무중복도(데이터 입력)'!$W434:$DR434,'자료입력 및 결과표시'!$C$10)&gt;=1),5,0)</f>
        <v>0</v>
      </c>
      <c r="EQ434" s="17">
        <f>IF(AND(S434='자료입력 및 결과표시'!$B$11,COUNTIF('업무중복도(데이터 입력)'!$W434:$DR434,'자료입력 및 결과표시'!$C$11)&gt;=1),6,0)</f>
        <v>0</v>
      </c>
      <c r="ER434" s="17">
        <f>IF(AND(S434='자료입력 및 결과표시'!$B$12,COUNTIF('업무중복도(데이터 입력)'!$W434:$DR434,'자료입력 및 결과표시'!$C$12)&gt;=1),7,0)</f>
        <v>0</v>
      </c>
      <c r="ES434" s="17">
        <f>IF(AND(S434='자료입력 및 결과표시'!$B$13,COUNTIF('업무중복도(데이터 입력)'!$W434:$DR434,'자료입력 및 결과표시'!$C$13)&gt;=1),8,0)</f>
        <v>0</v>
      </c>
      <c r="ET434" s="17">
        <f>IF(AND(S434='자료입력 및 결과표시'!$B$14,COUNTIF('업무중복도(데이터 입력)'!$W434:$DR434,'자료입력 및 결과표시'!$C$14)&gt;=1),9,0)</f>
        <v>0</v>
      </c>
      <c r="EU434" s="17">
        <f>IF(AND(S434='자료입력 및 결과표시'!$B$15,COUNTIF('업무중복도(데이터 입력)'!$W434:$DR434,'자료입력 및 결과표시'!$C$15)&gt;=1),10,0)</f>
        <v>0</v>
      </c>
      <c r="EV434" s="17">
        <f>IF(AND(S434='자료입력 및 결과표시'!$B$16,COUNTIF('업무중복도(데이터 입력)'!$W434:$DR434,'자료입력 및 결과표시'!$C$16)&gt;=1),11,0)</f>
        <v>0</v>
      </c>
      <c r="EW434" s="17">
        <f>IF(AND(S434='자료입력 및 결과표시'!$B$17,COUNTIF('업무중복도(데이터 입력)'!$W434:$DR434,'자료입력 및 결과표시'!$C$17)&gt;=1),12,0)</f>
        <v>0</v>
      </c>
      <c r="EX434" s="17">
        <f>IF(AND(S434='자료입력 및 결과표시'!$B$18,COUNTIF('업무중복도(데이터 입력)'!$W434:$DR434,'자료입력 및 결과표시'!$C$18)&gt;=1),13,0)</f>
        <v>0</v>
      </c>
      <c r="EY434" s="17">
        <f>IF(AND(S434='자료입력 및 결과표시'!$B$19,COUNTIF('업무중복도(데이터 입력)'!$W434:$DR434,'자료입력 및 결과표시'!$C$19)&gt;=1),14,0)</f>
        <v>0</v>
      </c>
      <c r="EZ434" s="17">
        <f>IF(AND(S434='자료입력 및 결과표시'!$B$20,COUNTIF('업무중복도(데이터 입력)'!$W434:$DR434,'자료입력 및 결과표시'!$C$20)&gt;=1),15,0)</f>
        <v>0</v>
      </c>
      <c r="FA434" s="17">
        <f>IF(AND(S434='자료입력 및 결과표시'!$B$21,COUNTIF('업무중복도(데이터 입력)'!$W434:$DR434,'자료입력 및 결과표시'!$C$21)&gt;=1),16,0)</f>
        <v>0</v>
      </c>
      <c r="FK434" s="17">
        <f t="shared" si="761"/>
        <v>0</v>
      </c>
      <c r="FO434"/>
    </row>
    <row r="435" spans="1:171">
      <c r="A435" s="17" t="str">
        <f t="shared" si="744"/>
        <v>\\\0</v>
      </c>
      <c r="B435" s="17" t="str">
        <f t="shared" si="745"/>
        <v>\\\0</v>
      </c>
      <c r="C435" s="17" t="str">
        <f t="shared" si="746"/>
        <v>\\\0</v>
      </c>
      <c r="D435" s="17" t="str">
        <f t="shared" si="747"/>
        <v>\\\0</v>
      </c>
      <c r="E435" s="17" t="str">
        <f t="shared" si="748"/>
        <v>\\\0</v>
      </c>
      <c r="F435" s="17" t="str">
        <f t="shared" si="749"/>
        <v>\\\0</v>
      </c>
      <c r="G435" s="17" t="str">
        <f t="shared" si="750"/>
        <v>\\\0</v>
      </c>
      <c r="H435" s="17" t="str">
        <f t="shared" si="751"/>
        <v>\\\0</v>
      </c>
      <c r="I435" s="17" t="str">
        <f t="shared" si="752"/>
        <v>\\\0</v>
      </c>
      <c r="J435" s="17" t="str">
        <f t="shared" si="753"/>
        <v>\\\0</v>
      </c>
      <c r="K435" s="17" t="str">
        <f t="shared" si="754"/>
        <v>\\\0</v>
      </c>
      <c r="L435" s="17" t="str">
        <f t="shared" si="755"/>
        <v>\\\0</v>
      </c>
      <c r="M435" s="17" t="str">
        <f t="shared" si="756"/>
        <v>\\\0</v>
      </c>
      <c r="N435" s="17" t="str">
        <f t="shared" si="757"/>
        <v>\\\0</v>
      </c>
      <c r="O435" s="17" t="str">
        <f t="shared" si="758"/>
        <v>\\\0</v>
      </c>
      <c r="P435" s="17" t="str">
        <f t="shared" si="759"/>
        <v>\\\0</v>
      </c>
      <c r="R435" s="17" t="str">
        <f t="shared" si="760"/>
        <v>\\</v>
      </c>
      <c r="S435" s="38"/>
      <c r="T435" s="39"/>
      <c r="U435" s="31"/>
      <c r="V435" s="32"/>
      <c r="W435" s="36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35"/>
      <c r="DS435" s="287"/>
      <c r="DT435" s="36"/>
      <c r="DU435" s="37"/>
      <c r="DV435" s="28">
        <f>IF(AND($S435='자료입력 및 결과표시'!$B$6,COUNTIF($W435:$DR435,'자료입력 및 결과표시'!$C$6)&gt;=1),IF(OR('자료입력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DW435" s="28">
        <f>IF(AND($S435='자료입력 및 결과표시'!$B$7,COUNTIF($W435:$DR435,'자료입력 및 결과표시'!$C$7)&gt;=1),IF(OR('자료입력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DX435" s="28">
        <f>IF(AND($S435='자료입력 및 결과표시'!$B$8,COUNTIF($W435:$DR435,'자료입력 및 결과표시'!$C$8)&gt;=1),IF(OR('자료입력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DY435" s="28">
        <f>IF(AND($S435='자료입력 및 결과표시'!$B$9,COUNTIF($W435:$DR435,'자료입력 및 결과표시'!$C$9)&gt;=1),IF(OR('자료입력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DZ435" s="28">
        <f>IF(AND($S435='자료입력 및 결과표시'!$B$10,COUNTIF($W435:$DR435,'자료입력 및 결과표시'!$C$10)&gt;=1),IF(OR('자료입력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A435" s="28">
        <f>IF(AND($S435='자료입력 및 결과표시'!$B$11,COUNTIF($W435:$DR435,'자료입력 및 결과표시'!$C$11)&gt;=1),IF(OR('자료입력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B435" s="28">
        <f>IF(AND($S435='자료입력 및 결과표시'!$B$12,COUNTIF($W435:$DR435,'자료입력 및 결과표시'!$C$12)&gt;=1),IF(OR('자료입력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C435" s="28">
        <f>IF(AND($S435='자료입력 및 결과표시'!$B$13,COUNTIF($W435:$DR435,'자료입력 및 결과표시'!$C$13)&gt;=1),IF(OR('자료입력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D435" s="28">
        <f>IF(AND($S435='자료입력 및 결과표시'!$B$14,COUNTIF($W435:$DR435,'자료입력 및 결과표시'!$C$14)&gt;=1),IF(OR('자료입력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E435" s="28">
        <f>IF(AND($S435='자료입력 및 결과표시'!$B$15,COUNTIF($W435:$DR435,'자료입력 및 결과표시'!$C$15)&gt;=1),IF(OR('자료입력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F435" s="28">
        <f>IF(AND($S435='자료입력 및 결과표시'!$B$16,COUNTIF($W435:$DR435,'자료입력 및 결과표시'!$C$16)&gt;=1),IF(OR('자료입력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G435" s="28">
        <f>IF(AND($S435='자료입력 및 결과표시'!$B$17,COUNTIF($W435:$DR435,'자료입력 및 결과표시'!$C$17)&gt;=1),IF(OR('자료입력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H435" s="28">
        <f>IF(AND($S435='자료입력 및 결과표시'!$B$18,COUNTIF($W435:$DR435,'자료입력 및 결과표시'!$C$18)&gt;=1),IF(OR('자료입력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I435" s="28">
        <f>IF(AND($S435='자료입력 및 결과표시'!$B$19,COUNTIF($W435:$DR435,'자료입력 및 결과표시'!$C$19)&gt;=1),IF(OR('자료입력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J435" s="28">
        <f>IF(AND($S435='자료입력 및 결과표시'!$B$20,COUNTIF($W435:$DR435,'자료입력 및 결과표시'!$C$20)&gt;=1),IF(OR('자료입력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K435" s="28">
        <f>IF(AND($S435='자료입력 및 결과표시'!$B$21,COUNTIF($W435:$DR435,'자료입력 및 결과표시'!$C$21)&gt;=1),IF(OR('자료입력 및 결과표시'!$B$4+90&gt;=$V435,'자료입력 및 결과표시'!$B$4&lt;$U435),0,IF($V435-'자료입력 및 결과표시'!$B$4-90&gt;='자료입력 및 결과표시'!$E$4,'자료입력 및 결과표시'!$E$4,$V435-'자료입력 및 결과표시'!$B$4-90)),0)</f>
        <v>0</v>
      </c>
      <c r="EL435" s="17">
        <f>IF(AND(S435='자료입력 및 결과표시'!$B$6,COUNTIF('업무중복도(데이터 입력)'!$W435:$DR435,'자료입력 및 결과표시'!$C$6)&gt;=1),1,0)</f>
        <v>0</v>
      </c>
      <c r="EM435" s="17">
        <f>IF(AND(S435='자료입력 및 결과표시'!$B$7,COUNTIF('업무중복도(데이터 입력)'!$W435:$DR435,'자료입력 및 결과표시'!$C$7)&gt;=1),2,0)</f>
        <v>0</v>
      </c>
      <c r="EN435" s="17">
        <f>IF(AND(S435='자료입력 및 결과표시'!$B$8,COUNTIF('업무중복도(데이터 입력)'!$W435:$DR435,'자료입력 및 결과표시'!$C$8)&gt;=1),3,0)</f>
        <v>0</v>
      </c>
      <c r="EO435" s="17">
        <f>IF(AND(S435='자료입력 및 결과표시'!$B$9,COUNTIF('업무중복도(데이터 입력)'!$W435:$DR435,'자료입력 및 결과표시'!$C$9)&gt;=1),4,0)</f>
        <v>0</v>
      </c>
      <c r="EP435" s="17">
        <f>IF(AND(S435='자료입력 및 결과표시'!$B$10,COUNTIF('업무중복도(데이터 입력)'!$W435:$DR435,'자료입력 및 결과표시'!$C$10)&gt;=1),5,0)</f>
        <v>0</v>
      </c>
      <c r="EQ435" s="17">
        <f>IF(AND(S435='자료입력 및 결과표시'!$B$11,COUNTIF('업무중복도(데이터 입력)'!$W435:$DR435,'자료입력 및 결과표시'!$C$11)&gt;=1),6,0)</f>
        <v>0</v>
      </c>
      <c r="ER435" s="17">
        <f>IF(AND(S435='자료입력 및 결과표시'!$B$12,COUNTIF('업무중복도(데이터 입력)'!$W435:$DR435,'자료입력 및 결과표시'!$C$12)&gt;=1),7,0)</f>
        <v>0</v>
      </c>
      <c r="ES435" s="17">
        <f>IF(AND(S435='자료입력 및 결과표시'!$B$13,COUNTIF('업무중복도(데이터 입력)'!$W435:$DR435,'자료입력 및 결과표시'!$C$13)&gt;=1),8,0)</f>
        <v>0</v>
      </c>
      <c r="ET435" s="17">
        <f>IF(AND(S435='자료입력 및 결과표시'!$B$14,COUNTIF('업무중복도(데이터 입력)'!$W435:$DR435,'자료입력 및 결과표시'!$C$14)&gt;=1),9,0)</f>
        <v>0</v>
      </c>
      <c r="EU435" s="17">
        <f>IF(AND(S435='자료입력 및 결과표시'!$B$15,COUNTIF('업무중복도(데이터 입력)'!$W435:$DR435,'자료입력 및 결과표시'!$C$15)&gt;=1),10,0)</f>
        <v>0</v>
      </c>
      <c r="EV435" s="17">
        <f>IF(AND(S435='자료입력 및 결과표시'!$B$16,COUNTIF('업무중복도(데이터 입력)'!$W435:$DR435,'자료입력 및 결과표시'!$C$16)&gt;=1),11,0)</f>
        <v>0</v>
      </c>
      <c r="EW435" s="17">
        <f>IF(AND(S435='자료입력 및 결과표시'!$B$17,COUNTIF('업무중복도(데이터 입력)'!$W435:$DR435,'자료입력 및 결과표시'!$C$17)&gt;=1),12,0)</f>
        <v>0</v>
      </c>
      <c r="EX435" s="17">
        <f>IF(AND(S435='자료입력 및 결과표시'!$B$18,COUNTIF('업무중복도(데이터 입력)'!$W435:$DR435,'자료입력 및 결과표시'!$C$18)&gt;=1),13,0)</f>
        <v>0</v>
      </c>
      <c r="EY435" s="17">
        <f>IF(AND(S435='자료입력 및 결과표시'!$B$19,COUNTIF('업무중복도(데이터 입력)'!$W435:$DR435,'자료입력 및 결과표시'!$C$19)&gt;=1),14,0)</f>
        <v>0</v>
      </c>
      <c r="EZ435" s="17">
        <f>IF(AND(S435='자료입력 및 결과표시'!$B$20,COUNTIF('업무중복도(데이터 입력)'!$W435:$DR435,'자료입력 및 결과표시'!$C$20)&gt;=1),15,0)</f>
        <v>0</v>
      </c>
      <c r="FA435" s="17">
        <f>IF(AND(S435='자료입력 및 결과표시'!$B$21,COUNTIF('업무중복도(데이터 입력)'!$W435:$DR435,'자료입력 및 결과표시'!$C$21)&gt;=1),16,0)</f>
        <v>0</v>
      </c>
      <c r="FK435" s="17">
        <f t="shared" si="761"/>
        <v>0</v>
      </c>
      <c r="FO435"/>
    </row>
    <row r="436" spans="1:171">
      <c r="A436" s="17" t="str">
        <f t="shared" si="744"/>
        <v>\\\0</v>
      </c>
      <c r="B436" s="17" t="str">
        <f t="shared" si="745"/>
        <v>\\\0</v>
      </c>
      <c r="C436" s="17" t="str">
        <f t="shared" si="746"/>
        <v>\\\0</v>
      </c>
      <c r="D436" s="17" t="str">
        <f t="shared" si="747"/>
        <v>\\\0</v>
      </c>
      <c r="E436" s="17" t="str">
        <f t="shared" si="748"/>
        <v>\\\0</v>
      </c>
      <c r="F436" s="17" t="str">
        <f t="shared" si="749"/>
        <v>\\\0</v>
      </c>
      <c r="G436" s="17" t="str">
        <f t="shared" si="750"/>
        <v>\\\0</v>
      </c>
      <c r="H436" s="17" t="str">
        <f t="shared" si="751"/>
        <v>\\\0</v>
      </c>
      <c r="I436" s="17" t="str">
        <f t="shared" si="752"/>
        <v>\\\0</v>
      </c>
      <c r="J436" s="17" t="str">
        <f t="shared" si="753"/>
        <v>\\\0</v>
      </c>
      <c r="K436" s="17" t="str">
        <f t="shared" si="754"/>
        <v>\\\0</v>
      </c>
      <c r="L436" s="17" t="str">
        <f t="shared" si="755"/>
        <v>\\\0</v>
      </c>
      <c r="M436" s="17" t="str">
        <f t="shared" si="756"/>
        <v>\\\0</v>
      </c>
      <c r="N436" s="17" t="str">
        <f t="shared" si="757"/>
        <v>\\\0</v>
      </c>
      <c r="O436" s="17" t="str">
        <f t="shared" si="758"/>
        <v>\\\0</v>
      </c>
      <c r="P436" s="17" t="str">
        <f t="shared" si="759"/>
        <v>\\\0</v>
      </c>
      <c r="R436" s="17" t="str">
        <f t="shared" si="760"/>
        <v>\\</v>
      </c>
      <c r="S436" s="38"/>
      <c r="T436" s="39"/>
      <c r="U436" s="31"/>
      <c r="V436" s="32"/>
      <c r="W436" s="36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35"/>
      <c r="DS436" s="287"/>
      <c r="DT436" s="36"/>
      <c r="DU436" s="37"/>
      <c r="DV436" s="28">
        <f>IF(AND($S436='자료입력 및 결과표시'!$B$6,COUNTIF($W436:$DR436,'자료입력 및 결과표시'!$C$6)&gt;=1),IF(OR('자료입력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DW436" s="28">
        <f>IF(AND($S436='자료입력 및 결과표시'!$B$7,COUNTIF($W436:$DR436,'자료입력 및 결과표시'!$C$7)&gt;=1),IF(OR('자료입력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DX436" s="28">
        <f>IF(AND($S436='자료입력 및 결과표시'!$B$8,COUNTIF($W436:$DR436,'자료입력 및 결과표시'!$C$8)&gt;=1),IF(OR('자료입력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DY436" s="28">
        <f>IF(AND($S436='자료입력 및 결과표시'!$B$9,COUNTIF($W436:$DR436,'자료입력 및 결과표시'!$C$9)&gt;=1),IF(OR('자료입력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DZ436" s="28">
        <f>IF(AND($S436='자료입력 및 결과표시'!$B$10,COUNTIF($W436:$DR436,'자료입력 및 결과표시'!$C$10)&gt;=1),IF(OR('자료입력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A436" s="28">
        <f>IF(AND($S436='자료입력 및 결과표시'!$B$11,COUNTIF($W436:$DR436,'자료입력 및 결과표시'!$C$11)&gt;=1),IF(OR('자료입력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B436" s="28">
        <f>IF(AND($S436='자료입력 및 결과표시'!$B$12,COUNTIF($W436:$DR436,'자료입력 및 결과표시'!$C$12)&gt;=1),IF(OR('자료입력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C436" s="28">
        <f>IF(AND($S436='자료입력 및 결과표시'!$B$13,COUNTIF($W436:$DR436,'자료입력 및 결과표시'!$C$13)&gt;=1),IF(OR('자료입력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D436" s="28">
        <f>IF(AND($S436='자료입력 및 결과표시'!$B$14,COUNTIF($W436:$DR436,'자료입력 및 결과표시'!$C$14)&gt;=1),IF(OR('자료입력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E436" s="28">
        <f>IF(AND($S436='자료입력 및 결과표시'!$B$15,COUNTIF($W436:$DR436,'자료입력 및 결과표시'!$C$15)&gt;=1),IF(OR('자료입력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F436" s="28">
        <f>IF(AND($S436='자료입력 및 결과표시'!$B$16,COUNTIF($W436:$DR436,'자료입력 및 결과표시'!$C$16)&gt;=1),IF(OR('자료입력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G436" s="28">
        <f>IF(AND($S436='자료입력 및 결과표시'!$B$17,COUNTIF($W436:$DR436,'자료입력 및 결과표시'!$C$17)&gt;=1),IF(OR('자료입력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H436" s="28">
        <f>IF(AND($S436='자료입력 및 결과표시'!$B$18,COUNTIF($W436:$DR436,'자료입력 및 결과표시'!$C$18)&gt;=1),IF(OR('자료입력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I436" s="28">
        <f>IF(AND($S436='자료입력 및 결과표시'!$B$19,COUNTIF($W436:$DR436,'자료입력 및 결과표시'!$C$19)&gt;=1),IF(OR('자료입력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J436" s="28">
        <f>IF(AND($S436='자료입력 및 결과표시'!$B$20,COUNTIF($W436:$DR436,'자료입력 및 결과표시'!$C$20)&gt;=1),IF(OR('자료입력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K436" s="28">
        <f>IF(AND($S436='자료입력 및 결과표시'!$B$21,COUNTIF($W436:$DR436,'자료입력 및 결과표시'!$C$21)&gt;=1),IF(OR('자료입력 및 결과표시'!$B$4+90&gt;=$V436,'자료입력 및 결과표시'!$B$4&lt;$U436),0,IF($V436-'자료입력 및 결과표시'!$B$4-90&gt;='자료입력 및 결과표시'!$E$4,'자료입력 및 결과표시'!$E$4,$V436-'자료입력 및 결과표시'!$B$4-90)),0)</f>
        <v>0</v>
      </c>
      <c r="EL436" s="17">
        <f>IF(AND(S436='자료입력 및 결과표시'!$B$6,COUNTIF('업무중복도(데이터 입력)'!$W436:$DR436,'자료입력 및 결과표시'!$C$6)&gt;=1),1,0)</f>
        <v>0</v>
      </c>
      <c r="EM436" s="17">
        <f>IF(AND(S436='자료입력 및 결과표시'!$B$7,COUNTIF('업무중복도(데이터 입력)'!$W436:$DR436,'자료입력 및 결과표시'!$C$7)&gt;=1),2,0)</f>
        <v>0</v>
      </c>
      <c r="EN436" s="17">
        <f>IF(AND(S436='자료입력 및 결과표시'!$B$8,COUNTIF('업무중복도(데이터 입력)'!$W436:$DR436,'자료입력 및 결과표시'!$C$8)&gt;=1),3,0)</f>
        <v>0</v>
      </c>
      <c r="EO436" s="17">
        <f>IF(AND(S436='자료입력 및 결과표시'!$B$9,COUNTIF('업무중복도(데이터 입력)'!$W436:$DR436,'자료입력 및 결과표시'!$C$9)&gt;=1),4,0)</f>
        <v>0</v>
      </c>
      <c r="EP436" s="17">
        <f>IF(AND(S436='자료입력 및 결과표시'!$B$10,COUNTIF('업무중복도(데이터 입력)'!$W436:$DR436,'자료입력 및 결과표시'!$C$10)&gt;=1),5,0)</f>
        <v>0</v>
      </c>
      <c r="EQ436" s="17">
        <f>IF(AND(S436='자료입력 및 결과표시'!$B$11,COUNTIF('업무중복도(데이터 입력)'!$W436:$DR436,'자료입력 및 결과표시'!$C$11)&gt;=1),6,0)</f>
        <v>0</v>
      </c>
      <c r="ER436" s="17">
        <f>IF(AND(S436='자료입력 및 결과표시'!$B$12,COUNTIF('업무중복도(데이터 입력)'!$W436:$DR436,'자료입력 및 결과표시'!$C$12)&gt;=1),7,0)</f>
        <v>0</v>
      </c>
      <c r="ES436" s="17">
        <f>IF(AND(S436='자료입력 및 결과표시'!$B$13,COUNTIF('업무중복도(데이터 입력)'!$W436:$DR436,'자료입력 및 결과표시'!$C$13)&gt;=1),8,0)</f>
        <v>0</v>
      </c>
      <c r="ET436" s="17">
        <f>IF(AND(S436='자료입력 및 결과표시'!$B$14,COUNTIF('업무중복도(데이터 입력)'!$W436:$DR436,'자료입력 및 결과표시'!$C$14)&gt;=1),9,0)</f>
        <v>0</v>
      </c>
      <c r="EU436" s="17">
        <f>IF(AND(S436='자료입력 및 결과표시'!$B$15,COUNTIF('업무중복도(데이터 입력)'!$W436:$DR436,'자료입력 및 결과표시'!$C$15)&gt;=1),10,0)</f>
        <v>0</v>
      </c>
      <c r="EV436" s="17">
        <f>IF(AND(S436='자료입력 및 결과표시'!$B$16,COUNTIF('업무중복도(데이터 입력)'!$W436:$DR436,'자료입력 및 결과표시'!$C$16)&gt;=1),11,0)</f>
        <v>0</v>
      </c>
      <c r="EW436" s="17">
        <f>IF(AND(S436='자료입력 및 결과표시'!$B$17,COUNTIF('업무중복도(데이터 입력)'!$W436:$DR436,'자료입력 및 결과표시'!$C$17)&gt;=1),12,0)</f>
        <v>0</v>
      </c>
      <c r="EX436" s="17">
        <f>IF(AND(S436='자료입력 및 결과표시'!$B$18,COUNTIF('업무중복도(데이터 입력)'!$W436:$DR436,'자료입력 및 결과표시'!$C$18)&gt;=1),13,0)</f>
        <v>0</v>
      </c>
      <c r="EY436" s="17">
        <f>IF(AND(S436='자료입력 및 결과표시'!$B$19,COUNTIF('업무중복도(데이터 입력)'!$W436:$DR436,'자료입력 및 결과표시'!$C$19)&gt;=1),14,0)</f>
        <v>0</v>
      </c>
      <c r="EZ436" s="17">
        <f>IF(AND(S436='자료입력 및 결과표시'!$B$20,COUNTIF('업무중복도(데이터 입력)'!$W436:$DR436,'자료입력 및 결과표시'!$C$20)&gt;=1),15,0)</f>
        <v>0</v>
      </c>
      <c r="FA436" s="17">
        <f>IF(AND(S436='자료입력 및 결과표시'!$B$21,COUNTIF('업무중복도(데이터 입력)'!$W436:$DR436,'자료입력 및 결과표시'!$C$21)&gt;=1),16,0)</f>
        <v>0</v>
      </c>
      <c r="FK436" s="17">
        <f t="shared" si="761"/>
        <v>0</v>
      </c>
      <c r="FO436"/>
    </row>
    <row r="437" spans="1:171">
      <c r="A437" s="17" t="str">
        <f t="shared" si="744"/>
        <v>\\\0</v>
      </c>
      <c r="B437" s="17" t="str">
        <f t="shared" si="745"/>
        <v>\\\0</v>
      </c>
      <c r="C437" s="17" t="str">
        <f t="shared" si="746"/>
        <v>\\\0</v>
      </c>
      <c r="D437" s="17" t="str">
        <f t="shared" si="747"/>
        <v>\\\0</v>
      </c>
      <c r="E437" s="17" t="str">
        <f t="shared" si="748"/>
        <v>\\\0</v>
      </c>
      <c r="F437" s="17" t="str">
        <f t="shared" si="749"/>
        <v>\\\0</v>
      </c>
      <c r="G437" s="17" t="str">
        <f t="shared" si="750"/>
        <v>\\\0</v>
      </c>
      <c r="H437" s="17" t="str">
        <f t="shared" si="751"/>
        <v>\\\0</v>
      </c>
      <c r="I437" s="17" t="str">
        <f t="shared" si="752"/>
        <v>\\\0</v>
      </c>
      <c r="J437" s="17" t="str">
        <f t="shared" si="753"/>
        <v>\\\0</v>
      </c>
      <c r="K437" s="17" t="str">
        <f t="shared" si="754"/>
        <v>\\\0</v>
      </c>
      <c r="L437" s="17" t="str">
        <f t="shared" si="755"/>
        <v>\\\0</v>
      </c>
      <c r="M437" s="17" t="str">
        <f t="shared" si="756"/>
        <v>\\\0</v>
      </c>
      <c r="N437" s="17" t="str">
        <f t="shared" si="757"/>
        <v>\\\0</v>
      </c>
      <c r="O437" s="17" t="str">
        <f t="shared" si="758"/>
        <v>\\\0</v>
      </c>
      <c r="P437" s="17" t="str">
        <f t="shared" si="759"/>
        <v>\\\0</v>
      </c>
      <c r="R437" s="17" t="str">
        <f t="shared" si="760"/>
        <v>\\</v>
      </c>
      <c r="S437" s="38"/>
      <c r="T437" s="39"/>
      <c r="U437" s="31"/>
      <c r="V437" s="32"/>
      <c r="W437" s="36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35"/>
      <c r="DS437" s="287"/>
      <c r="DT437" s="36"/>
      <c r="DU437" s="37"/>
      <c r="DV437" s="28">
        <f>IF(AND($S437='자료입력 및 결과표시'!$B$6,COUNTIF($W437:$DR437,'자료입력 및 결과표시'!$C$6)&gt;=1),IF(OR('자료입력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DW437" s="28">
        <f>IF(AND($S437='자료입력 및 결과표시'!$B$7,COUNTIF($W437:$DR437,'자료입력 및 결과표시'!$C$7)&gt;=1),IF(OR('자료입력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DX437" s="28">
        <f>IF(AND($S437='자료입력 및 결과표시'!$B$8,COUNTIF($W437:$DR437,'자료입력 및 결과표시'!$C$8)&gt;=1),IF(OR('자료입력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DY437" s="28">
        <f>IF(AND($S437='자료입력 및 결과표시'!$B$9,COUNTIF($W437:$DR437,'자료입력 및 결과표시'!$C$9)&gt;=1),IF(OR('자료입력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DZ437" s="28">
        <f>IF(AND($S437='자료입력 및 결과표시'!$B$10,COUNTIF($W437:$DR437,'자료입력 및 결과표시'!$C$10)&gt;=1),IF(OR('자료입력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A437" s="28">
        <f>IF(AND($S437='자료입력 및 결과표시'!$B$11,COUNTIF($W437:$DR437,'자료입력 및 결과표시'!$C$11)&gt;=1),IF(OR('자료입력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B437" s="28">
        <f>IF(AND($S437='자료입력 및 결과표시'!$B$12,COUNTIF($W437:$DR437,'자료입력 및 결과표시'!$C$12)&gt;=1),IF(OR('자료입력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C437" s="28">
        <f>IF(AND($S437='자료입력 및 결과표시'!$B$13,COUNTIF($W437:$DR437,'자료입력 및 결과표시'!$C$13)&gt;=1),IF(OR('자료입력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D437" s="28">
        <f>IF(AND($S437='자료입력 및 결과표시'!$B$14,COUNTIF($W437:$DR437,'자료입력 및 결과표시'!$C$14)&gt;=1),IF(OR('자료입력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E437" s="28">
        <f>IF(AND($S437='자료입력 및 결과표시'!$B$15,COUNTIF($W437:$DR437,'자료입력 및 결과표시'!$C$15)&gt;=1),IF(OR('자료입력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F437" s="28">
        <f>IF(AND($S437='자료입력 및 결과표시'!$B$16,COUNTIF($W437:$DR437,'자료입력 및 결과표시'!$C$16)&gt;=1),IF(OR('자료입력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G437" s="28">
        <f>IF(AND($S437='자료입력 및 결과표시'!$B$17,COUNTIF($W437:$DR437,'자료입력 및 결과표시'!$C$17)&gt;=1),IF(OR('자료입력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H437" s="28">
        <f>IF(AND($S437='자료입력 및 결과표시'!$B$18,COUNTIF($W437:$DR437,'자료입력 및 결과표시'!$C$18)&gt;=1),IF(OR('자료입력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I437" s="28">
        <f>IF(AND($S437='자료입력 및 결과표시'!$B$19,COUNTIF($W437:$DR437,'자료입력 및 결과표시'!$C$19)&gt;=1),IF(OR('자료입력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J437" s="28">
        <f>IF(AND($S437='자료입력 및 결과표시'!$B$20,COUNTIF($W437:$DR437,'자료입력 및 결과표시'!$C$20)&gt;=1),IF(OR('자료입력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K437" s="28">
        <f>IF(AND($S437='자료입력 및 결과표시'!$B$21,COUNTIF($W437:$DR437,'자료입력 및 결과표시'!$C$21)&gt;=1),IF(OR('자료입력 및 결과표시'!$B$4+90&gt;=$V437,'자료입력 및 결과표시'!$B$4&lt;$U437),0,IF($V437-'자료입력 및 결과표시'!$B$4-90&gt;='자료입력 및 결과표시'!$E$4,'자료입력 및 결과표시'!$E$4,$V437-'자료입력 및 결과표시'!$B$4-90)),0)</f>
        <v>0</v>
      </c>
      <c r="EL437" s="17">
        <f>IF(AND(S437='자료입력 및 결과표시'!$B$6,COUNTIF('업무중복도(데이터 입력)'!$W437:$DR437,'자료입력 및 결과표시'!$C$6)&gt;=1),1,0)</f>
        <v>0</v>
      </c>
      <c r="EM437" s="17">
        <f>IF(AND(S437='자료입력 및 결과표시'!$B$7,COUNTIF('업무중복도(데이터 입력)'!$W437:$DR437,'자료입력 및 결과표시'!$C$7)&gt;=1),2,0)</f>
        <v>0</v>
      </c>
      <c r="EN437" s="17">
        <f>IF(AND(S437='자료입력 및 결과표시'!$B$8,COUNTIF('업무중복도(데이터 입력)'!$W437:$DR437,'자료입력 및 결과표시'!$C$8)&gt;=1),3,0)</f>
        <v>0</v>
      </c>
      <c r="EO437" s="17">
        <f>IF(AND(S437='자료입력 및 결과표시'!$B$9,COUNTIF('업무중복도(데이터 입력)'!$W437:$DR437,'자료입력 및 결과표시'!$C$9)&gt;=1),4,0)</f>
        <v>0</v>
      </c>
      <c r="EP437" s="17">
        <f>IF(AND(S437='자료입력 및 결과표시'!$B$10,COUNTIF('업무중복도(데이터 입력)'!$W437:$DR437,'자료입력 및 결과표시'!$C$10)&gt;=1),5,0)</f>
        <v>0</v>
      </c>
      <c r="EQ437" s="17">
        <f>IF(AND(S437='자료입력 및 결과표시'!$B$11,COUNTIF('업무중복도(데이터 입력)'!$W437:$DR437,'자료입력 및 결과표시'!$C$11)&gt;=1),6,0)</f>
        <v>0</v>
      </c>
      <c r="ER437" s="17">
        <f>IF(AND(S437='자료입력 및 결과표시'!$B$12,COUNTIF('업무중복도(데이터 입력)'!$W437:$DR437,'자료입력 및 결과표시'!$C$12)&gt;=1),7,0)</f>
        <v>0</v>
      </c>
      <c r="ES437" s="17">
        <f>IF(AND(S437='자료입력 및 결과표시'!$B$13,COUNTIF('업무중복도(데이터 입력)'!$W437:$DR437,'자료입력 및 결과표시'!$C$13)&gt;=1),8,0)</f>
        <v>0</v>
      </c>
      <c r="ET437" s="17">
        <f>IF(AND(S437='자료입력 및 결과표시'!$B$14,COUNTIF('업무중복도(데이터 입력)'!$W437:$DR437,'자료입력 및 결과표시'!$C$14)&gt;=1),9,0)</f>
        <v>0</v>
      </c>
      <c r="EU437" s="17">
        <f>IF(AND(S437='자료입력 및 결과표시'!$B$15,COUNTIF('업무중복도(데이터 입력)'!$W437:$DR437,'자료입력 및 결과표시'!$C$15)&gt;=1),10,0)</f>
        <v>0</v>
      </c>
      <c r="EV437" s="17">
        <f>IF(AND(S437='자료입력 및 결과표시'!$B$16,COUNTIF('업무중복도(데이터 입력)'!$W437:$DR437,'자료입력 및 결과표시'!$C$16)&gt;=1),11,0)</f>
        <v>0</v>
      </c>
      <c r="EW437" s="17">
        <f>IF(AND(S437='자료입력 및 결과표시'!$B$17,COUNTIF('업무중복도(데이터 입력)'!$W437:$DR437,'자료입력 및 결과표시'!$C$17)&gt;=1),12,0)</f>
        <v>0</v>
      </c>
      <c r="EX437" s="17">
        <f>IF(AND(S437='자료입력 및 결과표시'!$B$18,COUNTIF('업무중복도(데이터 입력)'!$W437:$DR437,'자료입력 및 결과표시'!$C$18)&gt;=1),13,0)</f>
        <v>0</v>
      </c>
      <c r="EY437" s="17">
        <f>IF(AND(S437='자료입력 및 결과표시'!$B$19,COUNTIF('업무중복도(데이터 입력)'!$W437:$DR437,'자료입력 및 결과표시'!$C$19)&gt;=1),14,0)</f>
        <v>0</v>
      </c>
      <c r="EZ437" s="17">
        <f>IF(AND(S437='자료입력 및 결과표시'!$B$20,COUNTIF('업무중복도(데이터 입력)'!$W437:$DR437,'자료입력 및 결과표시'!$C$20)&gt;=1),15,0)</f>
        <v>0</v>
      </c>
      <c r="FA437" s="17">
        <f>IF(AND(S437='자료입력 및 결과표시'!$B$21,COUNTIF('업무중복도(데이터 입력)'!$W437:$DR437,'자료입력 및 결과표시'!$C$21)&gt;=1),16,0)</f>
        <v>0</v>
      </c>
      <c r="FK437" s="17">
        <f t="shared" si="761"/>
        <v>0</v>
      </c>
      <c r="FO437"/>
    </row>
    <row r="438" spans="1:171">
      <c r="A438" s="17" t="str">
        <f t="shared" si="744"/>
        <v>\\\0</v>
      </c>
      <c r="B438" s="17" t="str">
        <f t="shared" si="745"/>
        <v>\\\0</v>
      </c>
      <c r="C438" s="17" t="str">
        <f t="shared" si="746"/>
        <v>\\\0</v>
      </c>
      <c r="D438" s="17" t="str">
        <f t="shared" si="747"/>
        <v>\\\0</v>
      </c>
      <c r="E438" s="17" t="str">
        <f t="shared" si="748"/>
        <v>\\\0</v>
      </c>
      <c r="F438" s="17" t="str">
        <f t="shared" si="749"/>
        <v>\\\0</v>
      </c>
      <c r="G438" s="17" t="str">
        <f t="shared" si="750"/>
        <v>\\\0</v>
      </c>
      <c r="H438" s="17" t="str">
        <f t="shared" si="751"/>
        <v>\\\0</v>
      </c>
      <c r="I438" s="17" t="str">
        <f t="shared" si="752"/>
        <v>\\\0</v>
      </c>
      <c r="J438" s="17" t="str">
        <f t="shared" si="753"/>
        <v>\\\0</v>
      </c>
      <c r="K438" s="17" t="str">
        <f t="shared" si="754"/>
        <v>\\\0</v>
      </c>
      <c r="L438" s="17" t="str">
        <f t="shared" si="755"/>
        <v>\\\0</v>
      </c>
      <c r="M438" s="17" t="str">
        <f t="shared" si="756"/>
        <v>\\\0</v>
      </c>
      <c r="N438" s="17" t="str">
        <f t="shared" si="757"/>
        <v>\\\0</v>
      </c>
      <c r="O438" s="17" t="str">
        <f t="shared" si="758"/>
        <v>\\\0</v>
      </c>
      <c r="P438" s="17" t="str">
        <f t="shared" si="759"/>
        <v>\\\0</v>
      </c>
      <c r="R438" s="17" t="str">
        <f t="shared" si="760"/>
        <v>\\</v>
      </c>
      <c r="S438" s="38"/>
      <c r="T438" s="39"/>
      <c r="U438" s="31"/>
      <c r="V438" s="32"/>
      <c r="W438" s="36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35"/>
      <c r="DS438" s="287"/>
      <c r="DT438" s="36"/>
      <c r="DU438" s="37"/>
      <c r="DV438" s="28">
        <f>IF(AND($S438='자료입력 및 결과표시'!$B$6,COUNTIF($W438:$DR438,'자료입력 및 결과표시'!$C$6)&gt;=1),IF(OR('자료입력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DW438" s="28">
        <f>IF(AND($S438='자료입력 및 결과표시'!$B$7,COUNTIF($W438:$DR438,'자료입력 및 결과표시'!$C$7)&gt;=1),IF(OR('자료입력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DX438" s="28">
        <f>IF(AND($S438='자료입력 및 결과표시'!$B$8,COUNTIF($W438:$DR438,'자료입력 및 결과표시'!$C$8)&gt;=1),IF(OR('자료입력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DY438" s="28">
        <f>IF(AND($S438='자료입력 및 결과표시'!$B$9,COUNTIF($W438:$DR438,'자료입력 및 결과표시'!$C$9)&gt;=1),IF(OR('자료입력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DZ438" s="28">
        <f>IF(AND($S438='자료입력 및 결과표시'!$B$10,COUNTIF($W438:$DR438,'자료입력 및 결과표시'!$C$10)&gt;=1),IF(OR('자료입력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A438" s="28">
        <f>IF(AND($S438='자료입력 및 결과표시'!$B$11,COUNTIF($W438:$DR438,'자료입력 및 결과표시'!$C$11)&gt;=1),IF(OR('자료입력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B438" s="28">
        <f>IF(AND($S438='자료입력 및 결과표시'!$B$12,COUNTIF($W438:$DR438,'자료입력 및 결과표시'!$C$12)&gt;=1),IF(OR('자료입력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C438" s="28">
        <f>IF(AND($S438='자료입력 및 결과표시'!$B$13,COUNTIF($W438:$DR438,'자료입력 및 결과표시'!$C$13)&gt;=1),IF(OR('자료입력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D438" s="28">
        <f>IF(AND($S438='자료입력 및 결과표시'!$B$14,COUNTIF($W438:$DR438,'자료입력 및 결과표시'!$C$14)&gt;=1),IF(OR('자료입력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E438" s="28">
        <f>IF(AND($S438='자료입력 및 결과표시'!$B$15,COUNTIF($W438:$DR438,'자료입력 및 결과표시'!$C$15)&gt;=1),IF(OR('자료입력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F438" s="28">
        <f>IF(AND($S438='자료입력 및 결과표시'!$B$16,COUNTIF($W438:$DR438,'자료입력 및 결과표시'!$C$16)&gt;=1),IF(OR('자료입력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G438" s="28">
        <f>IF(AND($S438='자료입력 및 결과표시'!$B$17,COUNTIF($W438:$DR438,'자료입력 및 결과표시'!$C$17)&gt;=1),IF(OR('자료입력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H438" s="28">
        <f>IF(AND($S438='자료입력 및 결과표시'!$B$18,COUNTIF($W438:$DR438,'자료입력 및 결과표시'!$C$18)&gt;=1),IF(OR('자료입력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I438" s="28">
        <f>IF(AND($S438='자료입력 및 결과표시'!$B$19,COUNTIF($W438:$DR438,'자료입력 및 결과표시'!$C$19)&gt;=1),IF(OR('자료입력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J438" s="28">
        <f>IF(AND($S438='자료입력 및 결과표시'!$B$20,COUNTIF($W438:$DR438,'자료입력 및 결과표시'!$C$20)&gt;=1),IF(OR('자료입력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K438" s="28">
        <f>IF(AND($S438='자료입력 및 결과표시'!$B$21,COUNTIF($W438:$DR438,'자료입력 및 결과표시'!$C$21)&gt;=1),IF(OR('자료입력 및 결과표시'!$B$4+90&gt;=$V438,'자료입력 및 결과표시'!$B$4&lt;$U438),0,IF($V438-'자료입력 및 결과표시'!$B$4-90&gt;='자료입력 및 결과표시'!$E$4,'자료입력 및 결과표시'!$E$4,$V438-'자료입력 및 결과표시'!$B$4-90)),0)</f>
        <v>0</v>
      </c>
      <c r="EL438" s="17">
        <f>IF(AND(S438='자료입력 및 결과표시'!$B$6,COUNTIF('업무중복도(데이터 입력)'!$W438:$DR438,'자료입력 및 결과표시'!$C$6)&gt;=1),1,0)</f>
        <v>0</v>
      </c>
      <c r="EM438" s="17">
        <f>IF(AND(S438='자료입력 및 결과표시'!$B$7,COUNTIF('업무중복도(데이터 입력)'!$W438:$DR438,'자료입력 및 결과표시'!$C$7)&gt;=1),2,0)</f>
        <v>0</v>
      </c>
      <c r="EN438" s="17">
        <f>IF(AND(S438='자료입력 및 결과표시'!$B$8,COUNTIF('업무중복도(데이터 입력)'!$W438:$DR438,'자료입력 및 결과표시'!$C$8)&gt;=1),3,0)</f>
        <v>0</v>
      </c>
      <c r="EO438" s="17">
        <f>IF(AND(S438='자료입력 및 결과표시'!$B$9,COUNTIF('업무중복도(데이터 입력)'!$W438:$DR438,'자료입력 및 결과표시'!$C$9)&gt;=1),4,0)</f>
        <v>0</v>
      </c>
      <c r="EP438" s="17">
        <f>IF(AND(S438='자료입력 및 결과표시'!$B$10,COUNTIF('업무중복도(데이터 입력)'!$W438:$DR438,'자료입력 및 결과표시'!$C$10)&gt;=1),5,0)</f>
        <v>0</v>
      </c>
      <c r="EQ438" s="17">
        <f>IF(AND(S438='자료입력 및 결과표시'!$B$11,COUNTIF('업무중복도(데이터 입력)'!$W438:$DR438,'자료입력 및 결과표시'!$C$11)&gt;=1),6,0)</f>
        <v>0</v>
      </c>
      <c r="ER438" s="17">
        <f>IF(AND(S438='자료입력 및 결과표시'!$B$12,COUNTIF('업무중복도(데이터 입력)'!$W438:$DR438,'자료입력 및 결과표시'!$C$12)&gt;=1),7,0)</f>
        <v>0</v>
      </c>
      <c r="ES438" s="17">
        <f>IF(AND(S438='자료입력 및 결과표시'!$B$13,COUNTIF('업무중복도(데이터 입력)'!$W438:$DR438,'자료입력 및 결과표시'!$C$13)&gt;=1),8,0)</f>
        <v>0</v>
      </c>
      <c r="ET438" s="17">
        <f>IF(AND(S438='자료입력 및 결과표시'!$B$14,COUNTIF('업무중복도(데이터 입력)'!$W438:$DR438,'자료입력 및 결과표시'!$C$14)&gt;=1),9,0)</f>
        <v>0</v>
      </c>
      <c r="EU438" s="17">
        <f>IF(AND(S438='자료입력 및 결과표시'!$B$15,COUNTIF('업무중복도(데이터 입력)'!$W438:$DR438,'자료입력 및 결과표시'!$C$15)&gt;=1),10,0)</f>
        <v>0</v>
      </c>
      <c r="EV438" s="17">
        <f>IF(AND(S438='자료입력 및 결과표시'!$B$16,COUNTIF('업무중복도(데이터 입력)'!$W438:$DR438,'자료입력 및 결과표시'!$C$16)&gt;=1),11,0)</f>
        <v>0</v>
      </c>
      <c r="EW438" s="17">
        <f>IF(AND(S438='자료입력 및 결과표시'!$B$17,COUNTIF('업무중복도(데이터 입력)'!$W438:$DR438,'자료입력 및 결과표시'!$C$17)&gt;=1),12,0)</f>
        <v>0</v>
      </c>
      <c r="EX438" s="17">
        <f>IF(AND(S438='자료입력 및 결과표시'!$B$18,COUNTIF('업무중복도(데이터 입력)'!$W438:$DR438,'자료입력 및 결과표시'!$C$18)&gt;=1),13,0)</f>
        <v>0</v>
      </c>
      <c r="EY438" s="17">
        <f>IF(AND(S438='자료입력 및 결과표시'!$B$19,COUNTIF('업무중복도(데이터 입력)'!$W438:$DR438,'자료입력 및 결과표시'!$C$19)&gt;=1),14,0)</f>
        <v>0</v>
      </c>
      <c r="EZ438" s="17">
        <f>IF(AND(S438='자료입력 및 결과표시'!$B$20,COUNTIF('업무중복도(데이터 입력)'!$W438:$DR438,'자료입력 및 결과표시'!$C$20)&gt;=1),15,0)</f>
        <v>0</v>
      </c>
      <c r="FA438" s="17">
        <f>IF(AND(S438='자료입력 및 결과표시'!$B$21,COUNTIF('업무중복도(데이터 입력)'!$W438:$DR438,'자료입력 및 결과표시'!$C$21)&gt;=1),16,0)</f>
        <v>0</v>
      </c>
      <c r="FK438" s="17">
        <f t="shared" si="761"/>
        <v>0</v>
      </c>
      <c r="FO438"/>
    </row>
    <row r="439" spans="1:171">
      <c r="A439" s="17" t="str">
        <f t="shared" si="744"/>
        <v>\\\0</v>
      </c>
      <c r="B439" s="17" t="str">
        <f t="shared" si="745"/>
        <v>\\\0</v>
      </c>
      <c r="C439" s="17" t="str">
        <f t="shared" si="746"/>
        <v>\\\0</v>
      </c>
      <c r="D439" s="17" t="str">
        <f t="shared" si="747"/>
        <v>\\\0</v>
      </c>
      <c r="E439" s="17" t="str">
        <f t="shared" si="748"/>
        <v>\\\0</v>
      </c>
      <c r="F439" s="17" t="str">
        <f t="shared" si="749"/>
        <v>\\\0</v>
      </c>
      <c r="G439" s="17" t="str">
        <f t="shared" si="750"/>
        <v>\\\0</v>
      </c>
      <c r="H439" s="17" t="str">
        <f t="shared" si="751"/>
        <v>\\\0</v>
      </c>
      <c r="I439" s="17" t="str">
        <f t="shared" si="752"/>
        <v>\\\0</v>
      </c>
      <c r="J439" s="17" t="str">
        <f t="shared" si="753"/>
        <v>\\\0</v>
      </c>
      <c r="K439" s="17" t="str">
        <f t="shared" si="754"/>
        <v>\\\0</v>
      </c>
      <c r="L439" s="17" t="str">
        <f t="shared" si="755"/>
        <v>\\\0</v>
      </c>
      <c r="M439" s="17" t="str">
        <f t="shared" si="756"/>
        <v>\\\0</v>
      </c>
      <c r="N439" s="17" t="str">
        <f t="shared" si="757"/>
        <v>\\\0</v>
      </c>
      <c r="O439" s="17" t="str">
        <f t="shared" si="758"/>
        <v>\\\0</v>
      </c>
      <c r="P439" s="17" t="str">
        <f t="shared" si="759"/>
        <v>\\\0</v>
      </c>
      <c r="R439" s="17" t="str">
        <f t="shared" si="760"/>
        <v>\\</v>
      </c>
      <c r="S439" s="38"/>
      <c r="T439" s="39"/>
      <c r="U439" s="31"/>
      <c r="V439" s="32"/>
      <c r="W439" s="36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35"/>
      <c r="DS439" s="287"/>
      <c r="DT439" s="36"/>
      <c r="DU439" s="37"/>
      <c r="DV439" s="28">
        <f>IF(AND($S439='자료입력 및 결과표시'!$B$6,COUNTIF($W439:$DR439,'자료입력 및 결과표시'!$C$6)&gt;=1),IF(OR('자료입력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DW439" s="28">
        <f>IF(AND($S439='자료입력 및 결과표시'!$B$7,COUNTIF($W439:$DR439,'자료입력 및 결과표시'!$C$7)&gt;=1),IF(OR('자료입력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DX439" s="28">
        <f>IF(AND($S439='자료입력 및 결과표시'!$B$8,COUNTIF($W439:$DR439,'자료입력 및 결과표시'!$C$8)&gt;=1),IF(OR('자료입력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DY439" s="28">
        <f>IF(AND($S439='자료입력 및 결과표시'!$B$9,COUNTIF($W439:$DR439,'자료입력 및 결과표시'!$C$9)&gt;=1),IF(OR('자료입력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DZ439" s="28">
        <f>IF(AND($S439='자료입력 및 결과표시'!$B$10,COUNTIF($W439:$DR439,'자료입력 및 결과표시'!$C$10)&gt;=1),IF(OR('자료입력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A439" s="28">
        <f>IF(AND($S439='자료입력 및 결과표시'!$B$11,COUNTIF($W439:$DR439,'자료입력 및 결과표시'!$C$11)&gt;=1),IF(OR('자료입력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B439" s="28">
        <f>IF(AND($S439='자료입력 및 결과표시'!$B$12,COUNTIF($W439:$DR439,'자료입력 및 결과표시'!$C$12)&gt;=1),IF(OR('자료입력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C439" s="28">
        <f>IF(AND($S439='자료입력 및 결과표시'!$B$13,COUNTIF($W439:$DR439,'자료입력 및 결과표시'!$C$13)&gt;=1),IF(OR('자료입력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D439" s="28">
        <f>IF(AND($S439='자료입력 및 결과표시'!$B$14,COUNTIF($W439:$DR439,'자료입력 및 결과표시'!$C$14)&gt;=1),IF(OR('자료입력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E439" s="28">
        <f>IF(AND($S439='자료입력 및 결과표시'!$B$15,COUNTIF($W439:$DR439,'자료입력 및 결과표시'!$C$15)&gt;=1),IF(OR('자료입력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F439" s="28">
        <f>IF(AND($S439='자료입력 및 결과표시'!$B$16,COUNTIF($W439:$DR439,'자료입력 및 결과표시'!$C$16)&gt;=1),IF(OR('자료입력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G439" s="28">
        <f>IF(AND($S439='자료입력 및 결과표시'!$B$17,COUNTIF($W439:$DR439,'자료입력 및 결과표시'!$C$17)&gt;=1),IF(OR('자료입력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H439" s="28">
        <f>IF(AND($S439='자료입력 및 결과표시'!$B$18,COUNTIF($W439:$DR439,'자료입력 및 결과표시'!$C$18)&gt;=1),IF(OR('자료입력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I439" s="28">
        <f>IF(AND($S439='자료입력 및 결과표시'!$B$19,COUNTIF($W439:$DR439,'자료입력 및 결과표시'!$C$19)&gt;=1),IF(OR('자료입력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J439" s="28">
        <f>IF(AND($S439='자료입력 및 결과표시'!$B$20,COUNTIF($W439:$DR439,'자료입력 및 결과표시'!$C$20)&gt;=1),IF(OR('자료입력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K439" s="28">
        <f>IF(AND($S439='자료입력 및 결과표시'!$B$21,COUNTIF($W439:$DR439,'자료입력 및 결과표시'!$C$21)&gt;=1),IF(OR('자료입력 및 결과표시'!$B$4+90&gt;=$V439,'자료입력 및 결과표시'!$B$4&lt;$U439),0,IF($V439-'자료입력 및 결과표시'!$B$4-90&gt;='자료입력 및 결과표시'!$E$4,'자료입력 및 결과표시'!$E$4,$V439-'자료입력 및 결과표시'!$B$4-90)),0)</f>
        <v>0</v>
      </c>
      <c r="EL439" s="17">
        <f>IF(AND(S439='자료입력 및 결과표시'!$B$6,COUNTIF('업무중복도(데이터 입력)'!$W439:$DR439,'자료입력 및 결과표시'!$C$6)&gt;=1),1,0)</f>
        <v>0</v>
      </c>
      <c r="EM439" s="17">
        <f>IF(AND(S439='자료입력 및 결과표시'!$B$7,COUNTIF('업무중복도(데이터 입력)'!$W439:$DR439,'자료입력 및 결과표시'!$C$7)&gt;=1),2,0)</f>
        <v>0</v>
      </c>
      <c r="EN439" s="17">
        <f>IF(AND(S439='자료입력 및 결과표시'!$B$8,COUNTIF('업무중복도(데이터 입력)'!$W439:$DR439,'자료입력 및 결과표시'!$C$8)&gt;=1),3,0)</f>
        <v>0</v>
      </c>
      <c r="EO439" s="17">
        <f>IF(AND(S439='자료입력 및 결과표시'!$B$9,COUNTIF('업무중복도(데이터 입력)'!$W439:$DR439,'자료입력 및 결과표시'!$C$9)&gt;=1),4,0)</f>
        <v>0</v>
      </c>
      <c r="EP439" s="17">
        <f>IF(AND(S439='자료입력 및 결과표시'!$B$10,COUNTIF('업무중복도(데이터 입력)'!$W439:$DR439,'자료입력 및 결과표시'!$C$10)&gt;=1),5,0)</f>
        <v>0</v>
      </c>
      <c r="EQ439" s="17">
        <f>IF(AND(S439='자료입력 및 결과표시'!$B$11,COUNTIF('업무중복도(데이터 입력)'!$W439:$DR439,'자료입력 및 결과표시'!$C$11)&gt;=1),6,0)</f>
        <v>0</v>
      </c>
      <c r="ER439" s="17">
        <f>IF(AND(S439='자료입력 및 결과표시'!$B$12,COUNTIF('업무중복도(데이터 입력)'!$W439:$DR439,'자료입력 및 결과표시'!$C$12)&gt;=1),7,0)</f>
        <v>0</v>
      </c>
      <c r="ES439" s="17">
        <f>IF(AND(S439='자료입력 및 결과표시'!$B$13,COUNTIF('업무중복도(데이터 입력)'!$W439:$DR439,'자료입력 및 결과표시'!$C$13)&gt;=1),8,0)</f>
        <v>0</v>
      </c>
      <c r="ET439" s="17">
        <f>IF(AND(S439='자료입력 및 결과표시'!$B$14,COUNTIF('업무중복도(데이터 입력)'!$W439:$DR439,'자료입력 및 결과표시'!$C$14)&gt;=1),9,0)</f>
        <v>0</v>
      </c>
      <c r="EU439" s="17">
        <f>IF(AND(S439='자료입력 및 결과표시'!$B$15,COUNTIF('업무중복도(데이터 입력)'!$W439:$DR439,'자료입력 및 결과표시'!$C$15)&gt;=1),10,0)</f>
        <v>0</v>
      </c>
      <c r="EV439" s="17">
        <f>IF(AND(S439='자료입력 및 결과표시'!$B$16,COUNTIF('업무중복도(데이터 입력)'!$W439:$DR439,'자료입력 및 결과표시'!$C$16)&gt;=1),11,0)</f>
        <v>0</v>
      </c>
      <c r="EW439" s="17">
        <f>IF(AND(S439='자료입력 및 결과표시'!$B$17,COUNTIF('업무중복도(데이터 입력)'!$W439:$DR439,'자료입력 및 결과표시'!$C$17)&gt;=1),12,0)</f>
        <v>0</v>
      </c>
      <c r="EX439" s="17">
        <f>IF(AND(S439='자료입력 및 결과표시'!$B$18,COUNTIF('업무중복도(데이터 입력)'!$W439:$DR439,'자료입력 및 결과표시'!$C$18)&gt;=1),13,0)</f>
        <v>0</v>
      </c>
      <c r="EY439" s="17">
        <f>IF(AND(S439='자료입력 및 결과표시'!$B$19,COUNTIF('업무중복도(데이터 입력)'!$W439:$DR439,'자료입력 및 결과표시'!$C$19)&gt;=1),14,0)</f>
        <v>0</v>
      </c>
      <c r="EZ439" s="17">
        <f>IF(AND(S439='자료입력 및 결과표시'!$B$20,COUNTIF('업무중복도(데이터 입력)'!$W439:$DR439,'자료입력 및 결과표시'!$C$20)&gt;=1),15,0)</f>
        <v>0</v>
      </c>
      <c r="FA439" s="17">
        <f>IF(AND(S439='자료입력 및 결과표시'!$B$21,COUNTIF('업무중복도(데이터 입력)'!$W439:$DR439,'자료입력 및 결과표시'!$C$21)&gt;=1),16,0)</f>
        <v>0</v>
      </c>
      <c r="FK439" s="17">
        <f t="shared" si="761"/>
        <v>0</v>
      </c>
      <c r="FO439"/>
    </row>
    <row r="440" spans="1:171">
      <c r="A440" s="17" t="str">
        <f t="shared" si="744"/>
        <v>\\\0</v>
      </c>
      <c r="B440" s="17" t="str">
        <f t="shared" si="745"/>
        <v>\\\0</v>
      </c>
      <c r="C440" s="17" t="str">
        <f t="shared" si="746"/>
        <v>\\\0</v>
      </c>
      <c r="D440" s="17" t="str">
        <f t="shared" si="747"/>
        <v>\\\0</v>
      </c>
      <c r="E440" s="17" t="str">
        <f t="shared" si="748"/>
        <v>\\\0</v>
      </c>
      <c r="F440" s="17" t="str">
        <f t="shared" si="749"/>
        <v>\\\0</v>
      </c>
      <c r="G440" s="17" t="str">
        <f t="shared" si="750"/>
        <v>\\\0</v>
      </c>
      <c r="H440" s="17" t="str">
        <f t="shared" si="751"/>
        <v>\\\0</v>
      </c>
      <c r="I440" s="17" t="str">
        <f t="shared" si="752"/>
        <v>\\\0</v>
      </c>
      <c r="J440" s="17" t="str">
        <f t="shared" si="753"/>
        <v>\\\0</v>
      </c>
      <c r="K440" s="17" t="str">
        <f t="shared" si="754"/>
        <v>\\\0</v>
      </c>
      <c r="L440" s="17" t="str">
        <f t="shared" si="755"/>
        <v>\\\0</v>
      </c>
      <c r="M440" s="17" t="str">
        <f t="shared" si="756"/>
        <v>\\\0</v>
      </c>
      <c r="N440" s="17" t="str">
        <f t="shared" si="757"/>
        <v>\\\0</v>
      </c>
      <c r="O440" s="17" t="str">
        <f t="shared" si="758"/>
        <v>\\\0</v>
      </c>
      <c r="P440" s="17" t="str">
        <f t="shared" si="759"/>
        <v>\\\0</v>
      </c>
      <c r="R440" s="17" t="str">
        <f t="shared" si="760"/>
        <v>\\</v>
      </c>
      <c r="S440" s="38"/>
      <c r="T440" s="39"/>
      <c r="U440" s="31"/>
      <c r="V440" s="32"/>
      <c r="W440" s="36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35"/>
      <c r="DS440" s="287"/>
      <c r="DT440" s="36"/>
      <c r="DU440" s="37"/>
      <c r="DV440" s="28">
        <f>IF(AND($S440='자료입력 및 결과표시'!$B$6,COUNTIF($W440:$DR440,'자료입력 및 결과표시'!$C$6)&gt;=1),IF(OR('자료입력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DW440" s="28">
        <f>IF(AND($S440='자료입력 및 결과표시'!$B$7,COUNTIF($W440:$DR440,'자료입력 및 결과표시'!$C$7)&gt;=1),IF(OR('자료입력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DX440" s="28">
        <f>IF(AND($S440='자료입력 및 결과표시'!$B$8,COUNTIF($W440:$DR440,'자료입력 및 결과표시'!$C$8)&gt;=1),IF(OR('자료입력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DY440" s="28">
        <f>IF(AND($S440='자료입력 및 결과표시'!$B$9,COUNTIF($W440:$DR440,'자료입력 및 결과표시'!$C$9)&gt;=1),IF(OR('자료입력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DZ440" s="28">
        <f>IF(AND($S440='자료입력 및 결과표시'!$B$10,COUNTIF($W440:$DR440,'자료입력 및 결과표시'!$C$10)&gt;=1),IF(OR('자료입력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A440" s="28">
        <f>IF(AND($S440='자료입력 및 결과표시'!$B$11,COUNTIF($W440:$DR440,'자료입력 및 결과표시'!$C$11)&gt;=1),IF(OR('자료입력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B440" s="28">
        <f>IF(AND($S440='자료입력 및 결과표시'!$B$12,COUNTIF($W440:$DR440,'자료입력 및 결과표시'!$C$12)&gt;=1),IF(OR('자료입력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C440" s="28">
        <f>IF(AND($S440='자료입력 및 결과표시'!$B$13,COUNTIF($W440:$DR440,'자료입력 및 결과표시'!$C$13)&gt;=1),IF(OR('자료입력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D440" s="28">
        <f>IF(AND($S440='자료입력 및 결과표시'!$B$14,COUNTIF($W440:$DR440,'자료입력 및 결과표시'!$C$14)&gt;=1),IF(OR('자료입력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E440" s="28">
        <f>IF(AND($S440='자료입력 및 결과표시'!$B$15,COUNTIF($W440:$DR440,'자료입력 및 결과표시'!$C$15)&gt;=1),IF(OR('자료입력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F440" s="28">
        <f>IF(AND($S440='자료입력 및 결과표시'!$B$16,COUNTIF($W440:$DR440,'자료입력 및 결과표시'!$C$16)&gt;=1),IF(OR('자료입력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G440" s="28">
        <f>IF(AND($S440='자료입력 및 결과표시'!$B$17,COUNTIF($W440:$DR440,'자료입력 및 결과표시'!$C$17)&gt;=1),IF(OR('자료입력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H440" s="28">
        <f>IF(AND($S440='자료입력 및 결과표시'!$B$18,COUNTIF($W440:$DR440,'자료입력 및 결과표시'!$C$18)&gt;=1),IF(OR('자료입력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I440" s="28">
        <f>IF(AND($S440='자료입력 및 결과표시'!$B$19,COUNTIF($W440:$DR440,'자료입력 및 결과표시'!$C$19)&gt;=1),IF(OR('자료입력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J440" s="28">
        <f>IF(AND($S440='자료입력 및 결과표시'!$B$20,COUNTIF($W440:$DR440,'자료입력 및 결과표시'!$C$20)&gt;=1),IF(OR('자료입력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K440" s="28">
        <f>IF(AND($S440='자료입력 및 결과표시'!$B$21,COUNTIF($W440:$DR440,'자료입력 및 결과표시'!$C$21)&gt;=1),IF(OR('자료입력 및 결과표시'!$B$4+90&gt;=$V440,'자료입력 및 결과표시'!$B$4&lt;$U440),0,IF($V440-'자료입력 및 결과표시'!$B$4-90&gt;='자료입력 및 결과표시'!$E$4,'자료입력 및 결과표시'!$E$4,$V440-'자료입력 및 결과표시'!$B$4-90)),0)</f>
        <v>0</v>
      </c>
      <c r="EL440" s="17">
        <f>IF(AND(S440='자료입력 및 결과표시'!$B$6,COUNTIF('업무중복도(데이터 입력)'!$W440:$DR440,'자료입력 및 결과표시'!$C$6)&gt;=1),1,0)</f>
        <v>0</v>
      </c>
      <c r="EM440" s="17">
        <f>IF(AND(S440='자료입력 및 결과표시'!$B$7,COUNTIF('업무중복도(데이터 입력)'!$W440:$DR440,'자료입력 및 결과표시'!$C$7)&gt;=1),2,0)</f>
        <v>0</v>
      </c>
      <c r="EN440" s="17">
        <f>IF(AND(S440='자료입력 및 결과표시'!$B$8,COUNTIF('업무중복도(데이터 입력)'!$W440:$DR440,'자료입력 및 결과표시'!$C$8)&gt;=1),3,0)</f>
        <v>0</v>
      </c>
      <c r="EO440" s="17">
        <f>IF(AND(S440='자료입력 및 결과표시'!$B$9,COUNTIF('업무중복도(데이터 입력)'!$W440:$DR440,'자료입력 및 결과표시'!$C$9)&gt;=1),4,0)</f>
        <v>0</v>
      </c>
      <c r="EP440" s="17">
        <f>IF(AND(S440='자료입력 및 결과표시'!$B$10,COUNTIF('업무중복도(데이터 입력)'!$W440:$DR440,'자료입력 및 결과표시'!$C$10)&gt;=1),5,0)</f>
        <v>0</v>
      </c>
      <c r="EQ440" s="17">
        <f>IF(AND(S440='자료입력 및 결과표시'!$B$11,COUNTIF('업무중복도(데이터 입력)'!$W440:$DR440,'자료입력 및 결과표시'!$C$11)&gt;=1),6,0)</f>
        <v>0</v>
      </c>
      <c r="ER440" s="17">
        <f>IF(AND(S440='자료입력 및 결과표시'!$B$12,COUNTIF('업무중복도(데이터 입력)'!$W440:$DR440,'자료입력 및 결과표시'!$C$12)&gt;=1),7,0)</f>
        <v>0</v>
      </c>
      <c r="ES440" s="17">
        <f>IF(AND(S440='자료입력 및 결과표시'!$B$13,COUNTIF('업무중복도(데이터 입력)'!$W440:$DR440,'자료입력 및 결과표시'!$C$13)&gt;=1),8,0)</f>
        <v>0</v>
      </c>
      <c r="ET440" s="17">
        <f>IF(AND(S440='자료입력 및 결과표시'!$B$14,COUNTIF('업무중복도(데이터 입력)'!$W440:$DR440,'자료입력 및 결과표시'!$C$14)&gt;=1),9,0)</f>
        <v>0</v>
      </c>
      <c r="EU440" s="17">
        <f>IF(AND(S440='자료입력 및 결과표시'!$B$15,COUNTIF('업무중복도(데이터 입력)'!$W440:$DR440,'자료입력 및 결과표시'!$C$15)&gt;=1),10,0)</f>
        <v>0</v>
      </c>
      <c r="EV440" s="17">
        <f>IF(AND(S440='자료입력 및 결과표시'!$B$16,COUNTIF('업무중복도(데이터 입력)'!$W440:$DR440,'자료입력 및 결과표시'!$C$16)&gt;=1),11,0)</f>
        <v>0</v>
      </c>
      <c r="EW440" s="17">
        <f>IF(AND(S440='자료입력 및 결과표시'!$B$17,COUNTIF('업무중복도(데이터 입력)'!$W440:$DR440,'자료입력 및 결과표시'!$C$17)&gt;=1),12,0)</f>
        <v>0</v>
      </c>
      <c r="EX440" s="17">
        <f>IF(AND(S440='자료입력 및 결과표시'!$B$18,COUNTIF('업무중복도(데이터 입력)'!$W440:$DR440,'자료입력 및 결과표시'!$C$18)&gt;=1),13,0)</f>
        <v>0</v>
      </c>
      <c r="EY440" s="17">
        <f>IF(AND(S440='자료입력 및 결과표시'!$B$19,COUNTIF('업무중복도(데이터 입력)'!$W440:$DR440,'자료입력 및 결과표시'!$C$19)&gt;=1),14,0)</f>
        <v>0</v>
      </c>
      <c r="EZ440" s="17">
        <f>IF(AND(S440='자료입력 및 결과표시'!$B$20,COUNTIF('업무중복도(데이터 입력)'!$W440:$DR440,'자료입력 및 결과표시'!$C$20)&gt;=1),15,0)</f>
        <v>0</v>
      </c>
      <c r="FA440" s="17">
        <f>IF(AND(S440='자료입력 및 결과표시'!$B$21,COUNTIF('업무중복도(데이터 입력)'!$W440:$DR440,'자료입력 및 결과표시'!$C$21)&gt;=1),16,0)</f>
        <v>0</v>
      </c>
      <c r="FK440" s="17">
        <f t="shared" si="761"/>
        <v>0</v>
      </c>
      <c r="FO440"/>
    </row>
    <row r="441" spans="1:171">
      <c r="A441" s="17" t="str">
        <f t="shared" si="744"/>
        <v>\\\0</v>
      </c>
      <c r="B441" s="17" t="str">
        <f t="shared" si="745"/>
        <v>\\\0</v>
      </c>
      <c r="C441" s="17" t="str">
        <f t="shared" si="746"/>
        <v>\\\0</v>
      </c>
      <c r="D441" s="17" t="str">
        <f t="shared" si="747"/>
        <v>\\\0</v>
      </c>
      <c r="E441" s="17" t="str">
        <f t="shared" si="748"/>
        <v>\\\0</v>
      </c>
      <c r="F441" s="17" t="str">
        <f t="shared" si="749"/>
        <v>\\\0</v>
      </c>
      <c r="G441" s="17" t="str">
        <f t="shared" si="750"/>
        <v>\\\0</v>
      </c>
      <c r="H441" s="17" t="str">
        <f t="shared" si="751"/>
        <v>\\\0</v>
      </c>
      <c r="I441" s="17" t="str">
        <f t="shared" si="752"/>
        <v>\\\0</v>
      </c>
      <c r="J441" s="17" t="str">
        <f t="shared" si="753"/>
        <v>\\\0</v>
      </c>
      <c r="K441" s="17" t="str">
        <f t="shared" si="754"/>
        <v>\\\0</v>
      </c>
      <c r="L441" s="17" t="str">
        <f t="shared" si="755"/>
        <v>\\\0</v>
      </c>
      <c r="M441" s="17" t="str">
        <f t="shared" si="756"/>
        <v>\\\0</v>
      </c>
      <c r="N441" s="17" t="str">
        <f t="shared" si="757"/>
        <v>\\\0</v>
      </c>
      <c r="O441" s="17" t="str">
        <f t="shared" si="758"/>
        <v>\\\0</v>
      </c>
      <c r="P441" s="17" t="str">
        <f t="shared" si="759"/>
        <v>\\\0</v>
      </c>
      <c r="R441" s="17" t="str">
        <f t="shared" si="760"/>
        <v>\\</v>
      </c>
      <c r="S441" s="38"/>
      <c r="T441" s="39"/>
      <c r="U441" s="31"/>
      <c r="V441" s="32"/>
      <c r="W441" s="36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35"/>
      <c r="DS441" s="287"/>
      <c r="DT441" s="36"/>
      <c r="DU441" s="37"/>
      <c r="DV441" s="28">
        <f>IF(AND($S441='자료입력 및 결과표시'!$B$6,COUNTIF($W441:$DR441,'자료입력 및 결과표시'!$C$6)&gt;=1),IF(OR('자료입력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DW441" s="28">
        <f>IF(AND($S441='자료입력 및 결과표시'!$B$7,COUNTIF($W441:$DR441,'자료입력 및 결과표시'!$C$7)&gt;=1),IF(OR('자료입력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DX441" s="28">
        <f>IF(AND($S441='자료입력 및 결과표시'!$B$8,COUNTIF($W441:$DR441,'자료입력 및 결과표시'!$C$8)&gt;=1),IF(OR('자료입력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DY441" s="28">
        <f>IF(AND($S441='자료입력 및 결과표시'!$B$9,COUNTIF($W441:$DR441,'자료입력 및 결과표시'!$C$9)&gt;=1),IF(OR('자료입력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DZ441" s="28">
        <f>IF(AND($S441='자료입력 및 결과표시'!$B$10,COUNTIF($W441:$DR441,'자료입력 및 결과표시'!$C$10)&gt;=1),IF(OR('자료입력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A441" s="28">
        <f>IF(AND($S441='자료입력 및 결과표시'!$B$11,COUNTIF($W441:$DR441,'자료입력 및 결과표시'!$C$11)&gt;=1),IF(OR('자료입력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B441" s="28">
        <f>IF(AND($S441='자료입력 및 결과표시'!$B$12,COUNTIF($W441:$DR441,'자료입력 및 결과표시'!$C$12)&gt;=1),IF(OR('자료입력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C441" s="28">
        <f>IF(AND($S441='자료입력 및 결과표시'!$B$13,COUNTIF($W441:$DR441,'자료입력 및 결과표시'!$C$13)&gt;=1),IF(OR('자료입력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D441" s="28">
        <f>IF(AND($S441='자료입력 및 결과표시'!$B$14,COUNTIF($W441:$DR441,'자료입력 및 결과표시'!$C$14)&gt;=1),IF(OR('자료입력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E441" s="28">
        <f>IF(AND($S441='자료입력 및 결과표시'!$B$15,COUNTIF($W441:$DR441,'자료입력 및 결과표시'!$C$15)&gt;=1),IF(OR('자료입력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F441" s="28">
        <f>IF(AND($S441='자료입력 및 결과표시'!$B$16,COUNTIF($W441:$DR441,'자료입력 및 결과표시'!$C$16)&gt;=1),IF(OR('자료입력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G441" s="28">
        <f>IF(AND($S441='자료입력 및 결과표시'!$B$17,COUNTIF($W441:$DR441,'자료입력 및 결과표시'!$C$17)&gt;=1),IF(OR('자료입력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H441" s="28">
        <f>IF(AND($S441='자료입력 및 결과표시'!$B$18,COUNTIF($W441:$DR441,'자료입력 및 결과표시'!$C$18)&gt;=1),IF(OR('자료입력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I441" s="28">
        <f>IF(AND($S441='자료입력 및 결과표시'!$B$19,COUNTIF($W441:$DR441,'자료입력 및 결과표시'!$C$19)&gt;=1),IF(OR('자료입력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J441" s="28">
        <f>IF(AND($S441='자료입력 및 결과표시'!$B$20,COUNTIF($W441:$DR441,'자료입력 및 결과표시'!$C$20)&gt;=1),IF(OR('자료입력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K441" s="28">
        <f>IF(AND($S441='자료입력 및 결과표시'!$B$21,COUNTIF($W441:$DR441,'자료입력 및 결과표시'!$C$21)&gt;=1),IF(OR('자료입력 및 결과표시'!$B$4+90&gt;=$V441,'자료입력 및 결과표시'!$B$4&lt;$U441),0,IF($V441-'자료입력 및 결과표시'!$B$4-90&gt;='자료입력 및 결과표시'!$E$4,'자료입력 및 결과표시'!$E$4,$V441-'자료입력 및 결과표시'!$B$4-90)),0)</f>
        <v>0</v>
      </c>
      <c r="EL441" s="17">
        <f>IF(AND(S441='자료입력 및 결과표시'!$B$6,COUNTIF('업무중복도(데이터 입력)'!$W441:$DR441,'자료입력 및 결과표시'!$C$6)&gt;=1),1,0)</f>
        <v>0</v>
      </c>
      <c r="EM441" s="17">
        <f>IF(AND(S441='자료입력 및 결과표시'!$B$7,COUNTIF('업무중복도(데이터 입력)'!$W441:$DR441,'자료입력 및 결과표시'!$C$7)&gt;=1),2,0)</f>
        <v>0</v>
      </c>
      <c r="EN441" s="17">
        <f>IF(AND(S441='자료입력 및 결과표시'!$B$8,COUNTIF('업무중복도(데이터 입력)'!$W441:$DR441,'자료입력 및 결과표시'!$C$8)&gt;=1),3,0)</f>
        <v>0</v>
      </c>
      <c r="EO441" s="17">
        <f>IF(AND(S441='자료입력 및 결과표시'!$B$9,COUNTIF('업무중복도(데이터 입력)'!$W441:$DR441,'자료입력 및 결과표시'!$C$9)&gt;=1),4,0)</f>
        <v>0</v>
      </c>
      <c r="EP441" s="17">
        <f>IF(AND(S441='자료입력 및 결과표시'!$B$10,COUNTIF('업무중복도(데이터 입력)'!$W441:$DR441,'자료입력 및 결과표시'!$C$10)&gt;=1),5,0)</f>
        <v>0</v>
      </c>
      <c r="EQ441" s="17">
        <f>IF(AND(S441='자료입력 및 결과표시'!$B$11,COUNTIF('업무중복도(데이터 입력)'!$W441:$DR441,'자료입력 및 결과표시'!$C$11)&gt;=1),6,0)</f>
        <v>0</v>
      </c>
      <c r="ER441" s="17">
        <f>IF(AND(S441='자료입력 및 결과표시'!$B$12,COUNTIF('업무중복도(데이터 입력)'!$W441:$DR441,'자료입력 및 결과표시'!$C$12)&gt;=1),7,0)</f>
        <v>0</v>
      </c>
      <c r="ES441" s="17">
        <f>IF(AND(S441='자료입력 및 결과표시'!$B$13,COUNTIF('업무중복도(데이터 입력)'!$W441:$DR441,'자료입력 및 결과표시'!$C$13)&gt;=1),8,0)</f>
        <v>0</v>
      </c>
      <c r="ET441" s="17">
        <f>IF(AND(S441='자료입력 및 결과표시'!$B$14,COUNTIF('업무중복도(데이터 입력)'!$W441:$DR441,'자료입력 및 결과표시'!$C$14)&gt;=1),9,0)</f>
        <v>0</v>
      </c>
      <c r="EU441" s="17">
        <f>IF(AND(S441='자료입력 및 결과표시'!$B$15,COUNTIF('업무중복도(데이터 입력)'!$W441:$DR441,'자료입력 및 결과표시'!$C$15)&gt;=1),10,0)</f>
        <v>0</v>
      </c>
      <c r="EV441" s="17">
        <f>IF(AND(S441='자료입력 및 결과표시'!$B$16,COUNTIF('업무중복도(데이터 입력)'!$W441:$DR441,'자료입력 및 결과표시'!$C$16)&gt;=1),11,0)</f>
        <v>0</v>
      </c>
      <c r="EW441" s="17">
        <f>IF(AND(S441='자료입력 및 결과표시'!$B$17,COUNTIF('업무중복도(데이터 입력)'!$W441:$DR441,'자료입력 및 결과표시'!$C$17)&gt;=1),12,0)</f>
        <v>0</v>
      </c>
      <c r="EX441" s="17">
        <f>IF(AND(S441='자료입력 및 결과표시'!$B$18,COUNTIF('업무중복도(데이터 입력)'!$W441:$DR441,'자료입력 및 결과표시'!$C$18)&gt;=1),13,0)</f>
        <v>0</v>
      </c>
      <c r="EY441" s="17">
        <f>IF(AND(S441='자료입력 및 결과표시'!$B$19,COUNTIF('업무중복도(데이터 입력)'!$W441:$DR441,'자료입력 및 결과표시'!$C$19)&gt;=1),14,0)</f>
        <v>0</v>
      </c>
      <c r="EZ441" s="17">
        <f>IF(AND(S441='자료입력 및 결과표시'!$B$20,COUNTIF('업무중복도(데이터 입력)'!$W441:$DR441,'자료입력 및 결과표시'!$C$20)&gt;=1),15,0)</f>
        <v>0</v>
      </c>
      <c r="FA441" s="17">
        <f>IF(AND(S441='자료입력 및 결과표시'!$B$21,COUNTIF('업무중복도(데이터 입력)'!$W441:$DR441,'자료입력 및 결과표시'!$C$21)&gt;=1),16,0)</f>
        <v>0</v>
      </c>
      <c r="FK441" s="17">
        <f t="shared" si="761"/>
        <v>0</v>
      </c>
      <c r="FO441"/>
    </row>
    <row r="442" spans="1:171">
      <c r="A442" s="17" t="str">
        <f t="shared" si="744"/>
        <v>\\\0</v>
      </c>
      <c r="B442" s="17" t="str">
        <f t="shared" si="745"/>
        <v>\\\0</v>
      </c>
      <c r="C442" s="17" t="str">
        <f t="shared" si="746"/>
        <v>\\\0</v>
      </c>
      <c r="D442" s="17" t="str">
        <f t="shared" si="747"/>
        <v>\\\0</v>
      </c>
      <c r="E442" s="17" t="str">
        <f t="shared" si="748"/>
        <v>\\\0</v>
      </c>
      <c r="F442" s="17" t="str">
        <f t="shared" si="749"/>
        <v>\\\0</v>
      </c>
      <c r="G442" s="17" t="str">
        <f t="shared" si="750"/>
        <v>\\\0</v>
      </c>
      <c r="H442" s="17" t="str">
        <f t="shared" si="751"/>
        <v>\\\0</v>
      </c>
      <c r="I442" s="17" t="str">
        <f t="shared" si="752"/>
        <v>\\\0</v>
      </c>
      <c r="J442" s="17" t="str">
        <f t="shared" si="753"/>
        <v>\\\0</v>
      </c>
      <c r="K442" s="17" t="str">
        <f t="shared" si="754"/>
        <v>\\\0</v>
      </c>
      <c r="L442" s="17" t="str">
        <f t="shared" si="755"/>
        <v>\\\0</v>
      </c>
      <c r="M442" s="17" t="str">
        <f t="shared" si="756"/>
        <v>\\\0</v>
      </c>
      <c r="N442" s="17" t="str">
        <f t="shared" si="757"/>
        <v>\\\0</v>
      </c>
      <c r="O442" s="17" t="str">
        <f t="shared" si="758"/>
        <v>\\\0</v>
      </c>
      <c r="P442" s="17" t="str">
        <f t="shared" si="759"/>
        <v>\\\0</v>
      </c>
      <c r="R442" s="17" t="str">
        <f t="shared" si="760"/>
        <v>\\</v>
      </c>
      <c r="S442" s="38"/>
      <c r="T442" s="39"/>
      <c r="U442" s="31"/>
      <c r="V442" s="32"/>
      <c r="W442" s="36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35"/>
      <c r="DS442" s="287"/>
      <c r="DT442" s="36"/>
      <c r="DU442" s="37"/>
      <c r="DV442" s="28">
        <f>IF(AND($S442='자료입력 및 결과표시'!$B$6,COUNTIF($W442:$DR442,'자료입력 및 결과표시'!$C$6)&gt;=1),IF(OR('자료입력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DW442" s="28">
        <f>IF(AND($S442='자료입력 및 결과표시'!$B$7,COUNTIF($W442:$DR442,'자료입력 및 결과표시'!$C$7)&gt;=1),IF(OR('자료입력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DX442" s="28">
        <f>IF(AND($S442='자료입력 및 결과표시'!$B$8,COUNTIF($W442:$DR442,'자료입력 및 결과표시'!$C$8)&gt;=1),IF(OR('자료입력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DY442" s="28">
        <f>IF(AND($S442='자료입력 및 결과표시'!$B$9,COUNTIF($W442:$DR442,'자료입력 및 결과표시'!$C$9)&gt;=1),IF(OR('자료입력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DZ442" s="28">
        <f>IF(AND($S442='자료입력 및 결과표시'!$B$10,COUNTIF($W442:$DR442,'자료입력 및 결과표시'!$C$10)&gt;=1),IF(OR('자료입력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A442" s="28">
        <f>IF(AND($S442='자료입력 및 결과표시'!$B$11,COUNTIF($W442:$DR442,'자료입력 및 결과표시'!$C$11)&gt;=1),IF(OR('자료입력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B442" s="28">
        <f>IF(AND($S442='자료입력 및 결과표시'!$B$12,COUNTIF($W442:$DR442,'자료입력 및 결과표시'!$C$12)&gt;=1),IF(OR('자료입력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C442" s="28">
        <f>IF(AND($S442='자료입력 및 결과표시'!$B$13,COUNTIF($W442:$DR442,'자료입력 및 결과표시'!$C$13)&gt;=1),IF(OR('자료입력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D442" s="28">
        <f>IF(AND($S442='자료입력 및 결과표시'!$B$14,COUNTIF($W442:$DR442,'자료입력 및 결과표시'!$C$14)&gt;=1),IF(OR('자료입력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E442" s="28">
        <f>IF(AND($S442='자료입력 및 결과표시'!$B$15,COUNTIF($W442:$DR442,'자료입력 및 결과표시'!$C$15)&gt;=1),IF(OR('자료입력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F442" s="28">
        <f>IF(AND($S442='자료입력 및 결과표시'!$B$16,COUNTIF($W442:$DR442,'자료입력 및 결과표시'!$C$16)&gt;=1),IF(OR('자료입력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G442" s="28">
        <f>IF(AND($S442='자료입력 및 결과표시'!$B$17,COUNTIF($W442:$DR442,'자료입력 및 결과표시'!$C$17)&gt;=1),IF(OR('자료입력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H442" s="28">
        <f>IF(AND($S442='자료입력 및 결과표시'!$B$18,COUNTIF($W442:$DR442,'자료입력 및 결과표시'!$C$18)&gt;=1),IF(OR('자료입력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I442" s="28">
        <f>IF(AND($S442='자료입력 및 결과표시'!$B$19,COUNTIF($W442:$DR442,'자료입력 및 결과표시'!$C$19)&gt;=1),IF(OR('자료입력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J442" s="28">
        <f>IF(AND($S442='자료입력 및 결과표시'!$B$20,COUNTIF($W442:$DR442,'자료입력 및 결과표시'!$C$20)&gt;=1),IF(OR('자료입력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K442" s="28">
        <f>IF(AND($S442='자료입력 및 결과표시'!$B$21,COUNTIF($W442:$DR442,'자료입력 및 결과표시'!$C$21)&gt;=1),IF(OR('자료입력 및 결과표시'!$B$4+90&gt;=$V442,'자료입력 및 결과표시'!$B$4&lt;$U442),0,IF($V442-'자료입력 및 결과표시'!$B$4-90&gt;='자료입력 및 결과표시'!$E$4,'자료입력 및 결과표시'!$E$4,$V442-'자료입력 및 결과표시'!$B$4-90)),0)</f>
        <v>0</v>
      </c>
      <c r="EL442" s="17">
        <f>IF(AND(S442='자료입력 및 결과표시'!$B$6,COUNTIF('업무중복도(데이터 입력)'!$W442:$DR442,'자료입력 및 결과표시'!$C$6)&gt;=1),1,0)</f>
        <v>0</v>
      </c>
      <c r="EM442" s="17">
        <f>IF(AND(S442='자료입력 및 결과표시'!$B$7,COUNTIF('업무중복도(데이터 입력)'!$W442:$DR442,'자료입력 및 결과표시'!$C$7)&gt;=1),2,0)</f>
        <v>0</v>
      </c>
      <c r="EN442" s="17">
        <f>IF(AND(S442='자료입력 및 결과표시'!$B$8,COUNTIF('업무중복도(데이터 입력)'!$W442:$DR442,'자료입력 및 결과표시'!$C$8)&gt;=1),3,0)</f>
        <v>0</v>
      </c>
      <c r="EO442" s="17">
        <f>IF(AND(S442='자료입력 및 결과표시'!$B$9,COUNTIF('업무중복도(데이터 입력)'!$W442:$DR442,'자료입력 및 결과표시'!$C$9)&gt;=1),4,0)</f>
        <v>0</v>
      </c>
      <c r="EP442" s="17">
        <f>IF(AND(S442='자료입력 및 결과표시'!$B$10,COUNTIF('업무중복도(데이터 입력)'!$W442:$DR442,'자료입력 및 결과표시'!$C$10)&gt;=1),5,0)</f>
        <v>0</v>
      </c>
      <c r="EQ442" s="17">
        <f>IF(AND(S442='자료입력 및 결과표시'!$B$11,COUNTIF('업무중복도(데이터 입력)'!$W442:$DR442,'자료입력 및 결과표시'!$C$11)&gt;=1),6,0)</f>
        <v>0</v>
      </c>
      <c r="ER442" s="17">
        <f>IF(AND(S442='자료입력 및 결과표시'!$B$12,COUNTIF('업무중복도(데이터 입력)'!$W442:$DR442,'자료입력 및 결과표시'!$C$12)&gt;=1),7,0)</f>
        <v>0</v>
      </c>
      <c r="ES442" s="17">
        <f>IF(AND(S442='자료입력 및 결과표시'!$B$13,COUNTIF('업무중복도(데이터 입력)'!$W442:$DR442,'자료입력 및 결과표시'!$C$13)&gt;=1),8,0)</f>
        <v>0</v>
      </c>
      <c r="ET442" s="17">
        <f>IF(AND(S442='자료입력 및 결과표시'!$B$14,COUNTIF('업무중복도(데이터 입력)'!$W442:$DR442,'자료입력 및 결과표시'!$C$14)&gt;=1),9,0)</f>
        <v>0</v>
      </c>
      <c r="EU442" s="17">
        <f>IF(AND(S442='자료입력 및 결과표시'!$B$15,COUNTIF('업무중복도(데이터 입력)'!$W442:$DR442,'자료입력 및 결과표시'!$C$15)&gt;=1),10,0)</f>
        <v>0</v>
      </c>
      <c r="EV442" s="17">
        <f>IF(AND(S442='자료입력 및 결과표시'!$B$16,COUNTIF('업무중복도(데이터 입력)'!$W442:$DR442,'자료입력 및 결과표시'!$C$16)&gt;=1),11,0)</f>
        <v>0</v>
      </c>
      <c r="EW442" s="17">
        <f>IF(AND(S442='자료입력 및 결과표시'!$B$17,COUNTIF('업무중복도(데이터 입력)'!$W442:$DR442,'자료입력 및 결과표시'!$C$17)&gt;=1),12,0)</f>
        <v>0</v>
      </c>
      <c r="EX442" s="17">
        <f>IF(AND(S442='자료입력 및 결과표시'!$B$18,COUNTIF('업무중복도(데이터 입력)'!$W442:$DR442,'자료입력 및 결과표시'!$C$18)&gt;=1),13,0)</f>
        <v>0</v>
      </c>
      <c r="EY442" s="17">
        <f>IF(AND(S442='자료입력 및 결과표시'!$B$19,COUNTIF('업무중복도(데이터 입력)'!$W442:$DR442,'자료입력 및 결과표시'!$C$19)&gt;=1),14,0)</f>
        <v>0</v>
      </c>
      <c r="EZ442" s="17">
        <f>IF(AND(S442='자료입력 및 결과표시'!$B$20,COUNTIF('업무중복도(데이터 입력)'!$W442:$DR442,'자료입력 및 결과표시'!$C$20)&gt;=1),15,0)</f>
        <v>0</v>
      </c>
      <c r="FA442" s="17">
        <f>IF(AND(S442='자료입력 및 결과표시'!$B$21,COUNTIF('업무중복도(데이터 입력)'!$W442:$DR442,'자료입력 및 결과표시'!$C$21)&gt;=1),16,0)</f>
        <v>0</v>
      </c>
      <c r="FK442" s="17">
        <f t="shared" si="761"/>
        <v>0</v>
      </c>
      <c r="FO442"/>
    </row>
    <row r="443" spans="1:171">
      <c r="A443" s="17" t="str">
        <f t="shared" si="744"/>
        <v>\\\0</v>
      </c>
      <c r="B443" s="17" t="str">
        <f t="shared" si="745"/>
        <v>\\\0</v>
      </c>
      <c r="C443" s="17" t="str">
        <f t="shared" si="746"/>
        <v>\\\0</v>
      </c>
      <c r="D443" s="17" t="str">
        <f t="shared" si="747"/>
        <v>\\\0</v>
      </c>
      <c r="E443" s="17" t="str">
        <f t="shared" si="748"/>
        <v>\\\0</v>
      </c>
      <c r="F443" s="17" t="str">
        <f t="shared" si="749"/>
        <v>\\\0</v>
      </c>
      <c r="G443" s="17" t="str">
        <f t="shared" si="750"/>
        <v>\\\0</v>
      </c>
      <c r="H443" s="17" t="str">
        <f t="shared" si="751"/>
        <v>\\\0</v>
      </c>
      <c r="I443" s="17" t="str">
        <f t="shared" si="752"/>
        <v>\\\0</v>
      </c>
      <c r="J443" s="17" t="str">
        <f t="shared" si="753"/>
        <v>\\\0</v>
      </c>
      <c r="K443" s="17" t="str">
        <f t="shared" si="754"/>
        <v>\\\0</v>
      </c>
      <c r="L443" s="17" t="str">
        <f t="shared" si="755"/>
        <v>\\\0</v>
      </c>
      <c r="M443" s="17" t="str">
        <f t="shared" si="756"/>
        <v>\\\0</v>
      </c>
      <c r="N443" s="17" t="str">
        <f t="shared" si="757"/>
        <v>\\\0</v>
      </c>
      <c r="O443" s="17" t="str">
        <f t="shared" si="758"/>
        <v>\\\0</v>
      </c>
      <c r="P443" s="17" t="str">
        <f t="shared" si="759"/>
        <v>\\\0</v>
      </c>
      <c r="R443" s="17" t="str">
        <f t="shared" si="760"/>
        <v>\\</v>
      </c>
      <c r="S443" s="38"/>
      <c r="T443" s="39"/>
      <c r="U443" s="31"/>
      <c r="V443" s="32"/>
      <c r="W443" s="36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35"/>
      <c r="DS443" s="287"/>
      <c r="DT443" s="36"/>
      <c r="DU443" s="37"/>
      <c r="DV443" s="28">
        <f>IF(AND($S443='자료입력 및 결과표시'!$B$6,COUNTIF($W443:$DR443,'자료입력 및 결과표시'!$C$6)&gt;=1),IF(OR('자료입력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DW443" s="28">
        <f>IF(AND($S443='자료입력 및 결과표시'!$B$7,COUNTIF($W443:$DR443,'자료입력 및 결과표시'!$C$7)&gt;=1),IF(OR('자료입력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DX443" s="28">
        <f>IF(AND($S443='자료입력 및 결과표시'!$B$8,COUNTIF($W443:$DR443,'자료입력 및 결과표시'!$C$8)&gt;=1),IF(OR('자료입력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DY443" s="28">
        <f>IF(AND($S443='자료입력 및 결과표시'!$B$9,COUNTIF($W443:$DR443,'자료입력 및 결과표시'!$C$9)&gt;=1),IF(OR('자료입력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DZ443" s="28">
        <f>IF(AND($S443='자료입력 및 결과표시'!$B$10,COUNTIF($W443:$DR443,'자료입력 및 결과표시'!$C$10)&gt;=1),IF(OR('자료입력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A443" s="28">
        <f>IF(AND($S443='자료입력 및 결과표시'!$B$11,COUNTIF($W443:$DR443,'자료입력 및 결과표시'!$C$11)&gt;=1),IF(OR('자료입력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B443" s="28">
        <f>IF(AND($S443='자료입력 및 결과표시'!$B$12,COUNTIF($W443:$DR443,'자료입력 및 결과표시'!$C$12)&gt;=1),IF(OR('자료입력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C443" s="28">
        <f>IF(AND($S443='자료입력 및 결과표시'!$B$13,COUNTIF($W443:$DR443,'자료입력 및 결과표시'!$C$13)&gt;=1),IF(OR('자료입력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D443" s="28">
        <f>IF(AND($S443='자료입력 및 결과표시'!$B$14,COUNTIF($W443:$DR443,'자료입력 및 결과표시'!$C$14)&gt;=1),IF(OR('자료입력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E443" s="28">
        <f>IF(AND($S443='자료입력 및 결과표시'!$B$15,COUNTIF($W443:$DR443,'자료입력 및 결과표시'!$C$15)&gt;=1),IF(OR('자료입력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F443" s="28">
        <f>IF(AND($S443='자료입력 및 결과표시'!$B$16,COUNTIF($W443:$DR443,'자료입력 및 결과표시'!$C$16)&gt;=1),IF(OR('자료입력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G443" s="28">
        <f>IF(AND($S443='자료입력 및 결과표시'!$B$17,COUNTIF($W443:$DR443,'자료입력 및 결과표시'!$C$17)&gt;=1),IF(OR('자료입력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H443" s="28">
        <f>IF(AND($S443='자료입력 및 결과표시'!$B$18,COUNTIF($W443:$DR443,'자료입력 및 결과표시'!$C$18)&gt;=1),IF(OR('자료입력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I443" s="28">
        <f>IF(AND($S443='자료입력 및 결과표시'!$B$19,COUNTIF($W443:$DR443,'자료입력 및 결과표시'!$C$19)&gt;=1),IF(OR('자료입력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J443" s="28">
        <f>IF(AND($S443='자료입력 및 결과표시'!$B$20,COUNTIF($W443:$DR443,'자료입력 및 결과표시'!$C$20)&gt;=1),IF(OR('자료입력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K443" s="28">
        <f>IF(AND($S443='자료입력 및 결과표시'!$B$21,COUNTIF($W443:$DR443,'자료입력 및 결과표시'!$C$21)&gt;=1),IF(OR('자료입력 및 결과표시'!$B$4+90&gt;=$V443,'자료입력 및 결과표시'!$B$4&lt;$U443),0,IF($V443-'자료입력 및 결과표시'!$B$4-90&gt;='자료입력 및 결과표시'!$E$4,'자료입력 및 결과표시'!$E$4,$V443-'자료입력 및 결과표시'!$B$4-90)),0)</f>
        <v>0</v>
      </c>
      <c r="EL443" s="17">
        <f>IF(AND(S443='자료입력 및 결과표시'!$B$6,COUNTIF('업무중복도(데이터 입력)'!$W443:$DR443,'자료입력 및 결과표시'!$C$6)&gt;=1),1,0)</f>
        <v>0</v>
      </c>
      <c r="EM443" s="17">
        <f>IF(AND(S443='자료입력 및 결과표시'!$B$7,COUNTIF('업무중복도(데이터 입력)'!$W443:$DR443,'자료입력 및 결과표시'!$C$7)&gt;=1),2,0)</f>
        <v>0</v>
      </c>
      <c r="EN443" s="17">
        <f>IF(AND(S443='자료입력 및 결과표시'!$B$8,COUNTIF('업무중복도(데이터 입력)'!$W443:$DR443,'자료입력 및 결과표시'!$C$8)&gt;=1),3,0)</f>
        <v>0</v>
      </c>
      <c r="EO443" s="17">
        <f>IF(AND(S443='자료입력 및 결과표시'!$B$9,COUNTIF('업무중복도(데이터 입력)'!$W443:$DR443,'자료입력 및 결과표시'!$C$9)&gt;=1),4,0)</f>
        <v>0</v>
      </c>
      <c r="EP443" s="17">
        <f>IF(AND(S443='자료입력 및 결과표시'!$B$10,COUNTIF('업무중복도(데이터 입력)'!$W443:$DR443,'자료입력 및 결과표시'!$C$10)&gt;=1),5,0)</f>
        <v>0</v>
      </c>
      <c r="EQ443" s="17">
        <f>IF(AND(S443='자료입력 및 결과표시'!$B$11,COUNTIF('업무중복도(데이터 입력)'!$W443:$DR443,'자료입력 및 결과표시'!$C$11)&gt;=1),6,0)</f>
        <v>0</v>
      </c>
      <c r="ER443" s="17">
        <f>IF(AND(S443='자료입력 및 결과표시'!$B$12,COUNTIF('업무중복도(데이터 입력)'!$W443:$DR443,'자료입력 및 결과표시'!$C$12)&gt;=1),7,0)</f>
        <v>0</v>
      </c>
      <c r="ES443" s="17">
        <f>IF(AND(S443='자료입력 및 결과표시'!$B$13,COUNTIF('업무중복도(데이터 입력)'!$W443:$DR443,'자료입력 및 결과표시'!$C$13)&gt;=1),8,0)</f>
        <v>0</v>
      </c>
      <c r="ET443" s="17">
        <f>IF(AND(S443='자료입력 및 결과표시'!$B$14,COUNTIF('업무중복도(데이터 입력)'!$W443:$DR443,'자료입력 및 결과표시'!$C$14)&gt;=1),9,0)</f>
        <v>0</v>
      </c>
      <c r="EU443" s="17">
        <f>IF(AND(S443='자료입력 및 결과표시'!$B$15,COUNTIF('업무중복도(데이터 입력)'!$W443:$DR443,'자료입력 및 결과표시'!$C$15)&gt;=1),10,0)</f>
        <v>0</v>
      </c>
      <c r="EV443" s="17">
        <f>IF(AND(S443='자료입력 및 결과표시'!$B$16,COUNTIF('업무중복도(데이터 입력)'!$W443:$DR443,'자료입력 및 결과표시'!$C$16)&gt;=1),11,0)</f>
        <v>0</v>
      </c>
      <c r="EW443" s="17">
        <f>IF(AND(S443='자료입력 및 결과표시'!$B$17,COUNTIF('업무중복도(데이터 입력)'!$W443:$DR443,'자료입력 및 결과표시'!$C$17)&gt;=1),12,0)</f>
        <v>0</v>
      </c>
      <c r="EX443" s="17">
        <f>IF(AND(S443='자료입력 및 결과표시'!$B$18,COUNTIF('업무중복도(데이터 입력)'!$W443:$DR443,'자료입력 및 결과표시'!$C$18)&gt;=1),13,0)</f>
        <v>0</v>
      </c>
      <c r="EY443" s="17">
        <f>IF(AND(S443='자료입력 및 결과표시'!$B$19,COUNTIF('업무중복도(데이터 입력)'!$W443:$DR443,'자료입력 및 결과표시'!$C$19)&gt;=1),14,0)</f>
        <v>0</v>
      </c>
      <c r="EZ443" s="17">
        <f>IF(AND(S443='자료입력 및 결과표시'!$B$20,COUNTIF('업무중복도(데이터 입력)'!$W443:$DR443,'자료입력 및 결과표시'!$C$20)&gt;=1),15,0)</f>
        <v>0</v>
      </c>
      <c r="FA443" s="17">
        <f>IF(AND(S443='자료입력 및 결과표시'!$B$21,COUNTIF('업무중복도(데이터 입력)'!$W443:$DR443,'자료입력 및 결과표시'!$C$21)&gt;=1),16,0)</f>
        <v>0</v>
      </c>
      <c r="FK443" s="17">
        <f t="shared" si="761"/>
        <v>0</v>
      </c>
      <c r="FO443"/>
    </row>
    <row r="444" spans="1:171">
      <c r="A444" s="17" t="str">
        <f t="shared" si="744"/>
        <v>\\\0</v>
      </c>
      <c r="B444" s="17" t="str">
        <f t="shared" si="745"/>
        <v>\\\0</v>
      </c>
      <c r="C444" s="17" t="str">
        <f t="shared" si="746"/>
        <v>\\\0</v>
      </c>
      <c r="D444" s="17" t="str">
        <f t="shared" si="747"/>
        <v>\\\0</v>
      </c>
      <c r="E444" s="17" t="str">
        <f t="shared" si="748"/>
        <v>\\\0</v>
      </c>
      <c r="F444" s="17" t="str">
        <f t="shared" si="749"/>
        <v>\\\0</v>
      </c>
      <c r="G444" s="17" t="str">
        <f t="shared" si="750"/>
        <v>\\\0</v>
      </c>
      <c r="H444" s="17" t="str">
        <f t="shared" si="751"/>
        <v>\\\0</v>
      </c>
      <c r="I444" s="17" t="str">
        <f t="shared" si="752"/>
        <v>\\\0</v>
      </c>
      <c r="J444" s="17" t="str">
        <f t="shared" si="753"/>
        <v>\\\0</v>
      </c>
      <c r="K444" s="17" t="str">
        <f t="shared" si="754"/>
        <v>\\\0</v>
      </c>
      <c r="L444" s="17" t="str">
        <f t="shared" si="755"/>
        <v>\\\0</v>
      </c>
      <c r="M444" s="17" t="str">
        <f t="shared" si="756"/>
        <v>\\\0</v>
      </c>
      <c r="N444" s="17" t="str">
        <f t="shared" si="757"/>
        <v>\\\0</v>
      </c>
      <c r="O444" s="17" t="str">
        <f t="shared" si="758"/>
        <v>\\\0</v>
      </c>
      <c r="P444" s="17" t="str">
        <f t="shared" si="759"/>
        <v>\\\0</v>
      </c>
      <c r="R444" s="17" t="str">
        <f t="shared" si="760"/>
        <v>\\</v>
      </c>
      <c r="S444" s="38"/>
      <c r="T444" s="39"/>
      <c r="U444" s="31"/>
      <c r="V444" s="32"/>
      <c r="W444" s="36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35"/>
      <c r="DS444" s="287"/>
      <c r="DT444" s="36"/>
      <c r="DU444" s="37"/>
      <c r="DV444" s="28">
        <f>IF(AND($S444='자료입력 및 결과표시'!$B$6,COUNTIF($W444:$DR444,'자료입력 및 결과표시'!$C$6)&gt;=1),IF(OR('자료입력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DW444" s="28">
        <f>IF(AND($S444='자료입력 및 결과표시'!$B$7,COUNTIF($W444:$DR444,'자료입력 및 결과표시'!$C$7)&gt;=1),IF(OR('자료입력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DX444" s="28">
        <f>IF(AND($S444='자료입력 및 결과표시'!$B$8,COUNTIF($W444:$DR444,'자료입력 및 결과표시'!$C$8)&gt;=1),IF(OR('자료입력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DY444" s="28">
        <f>IF(AND($S444='자료입력 및 결과표시'!$B$9,COUNTIF($W444:$DR444,'자료입력 및 결과표시'!$C$9)&gt;=1),IF(OR('자료입력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DZ444" s="28">
        <f>IF(AND($S444='자료입력 및 결과표시'!$B$10,COUNTIF($W444:$DR444,'자료입력 및 결과표시'!$C$10)&gt;=1),IF(OR('자료입력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A444" s="28">
        <f>IF(AND($S444='자료입력 및 결과표시'!$B$11,COUNTIF($W444:$DR444,'자료입력 및 결과표시'!$C$11)&gt;=1),IF(OR('자료입력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B444" s="28">
        <f>IF(AND($S444='자료입력 및 결과표시'!$B$12,COUNTIF($W444:$DR444,'자료입력 및 결과표시'!$C$12)&gt;=1),IF(OR('자료입력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C444" s="28">
        <f>IF(AND($S444='자료입력 및 결과표시'!$B$13,COUNTIF($W444:$DR444,'자료입력 및 결과표시'!$C$13)&gt;=1),IF(OR('자료입력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D444" s="28">
        <f>IF(AND($S444='자료입력 및 결과표시'!$B$14,COUNTIF($W444:$DR444,'자료입력 및 결과표시'!$C$14)&gt;=1),IF(OR('자료입력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E444" s="28">
        <f>IF(AND($S444='자료입력 및 결과표시'!$B$15,COUNTIF($W444:$DR444,'자료입력 및 결과표시'!$C$15)&gt;=1),IF(OR('자료입력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F444" s="28">
        <f>IF(AND($S444='자료입력 및 결과표시'!$B$16,COUNTIF($W444:$DR444,'자료입력 및 결과표시'!$C$16)&gt;=1),IF(OR('자료입력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G444" s="28">
        <f>IF(AND($S444='자료입력 및 결과표시'!$B$17,COUNTIF($W444:$DR444,'자료입력 및 결과표시'!$C$17)&gt;=1),IF(OR('자료입력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H444" s="28">
        <f>IF(AND($S444='자료입력 및 결과표시'!$B$18,COUNTIF($W444:$DR444,'자료입력 및 결과표시'!$C$18)&gt;=1),IF(OR('자료입력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I444" s="28">
        <f>IF(AND($S444='자료입력 및 결과표시'!$B$19,COUNTIF($W444:$DR444,'자료입력 및 결과표시'!$C$19)&gt;=1),IF(OR('자료입력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J444" s="28">
        <f>IF(AND($S444='자료입력 및 결과표시'!$B$20,COUNTIF($W444:$DR444,'자료입력 및 결과표시'!$C$20)&gt;=1),IF(OR('자료입력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K444" s="28">
        <f>IF(AND($S444='자료입력 및 결과표시'!$B$21,COUNTIF($W444:$DR444,'자료입력 및 결과표시'!$C$21)&gt;=1),IF(OR('자료입력 및 결과표시'!$B$4+90&gt;=$V444,'자료입력 및 결과표시'!$B$4&lt;$U444),0,IF($V444-'자료입력 및 결과표시'!$B$4-90&gt;='자료입력 및 결과표시'!$E$4,'자료입력 및 결과표시'!$E$4,$V444-'자료입력 및 결과표시'!$B$4-90)),0)</f>
        <v>0</v>
      </c>
      <c r="EL444" s="17">
        <f>IF(AND(S444='자료입력 및 결과표시'!$B$6,COUNTIF('업무중복도(데이터 입력)'!$W444:$DR444,'자료입력 및 결과표시'!$C$6)&gt;=1),1,0)</f>
        <v>0</v>
      </c>
      <c r="EM444" s="17">
        <f>IF(AND(S444='자료입력 및 결과표시'!$B$7,COUNTIF('업무중복도(데이터 입력)'!$W444:$DR444,'자료입력 및 결과표시'!$C$7)&gt;=1),2,0)</f>
        <v>0</v>
      </c>
      <c r="EN444" s="17">
        <f>IF(AND(S444='자료입력 및 결과표시'!$B$8,COUNTIF('업무중복도(데이터 입력)'!$W444:$DR444,'자료입력 및 결과표시'!$C$8)&gt;=1),3,0)</f>
        <v>0</v>
      </c>
      <c r="EO444" s="17">
        <f>IF(AND(S444='자료입력 및 결과표시'!$B$9,COUNTIF('업무중복도(데이터 입력)'!$W444:$DR444,'자료입력 및 결과표시'!$C$9)&gt;=1),4,0)</f>
        <v>0</v>
      </c>
      <c r="EP444" s="17">
        <f>IF(AND(S444='자료입력 및 결과표시'!$B$10,COUNTIF('업무중복도(데이터 입력)'!$W444:$DR444,'자료입력 및 결과표시'!$C$10)&gt;=1),5,0)</f>
        <v>0</v>
      </c>
      <c r="EQ444" s="17">
        <f>IF(AND(S444='자료입력 및 결과표시'!$B$11,COUNTIF('업무중복도(데이터 입력)'!$W444:$DR444,'자료입력 및 결과표시'!$C$11)&gt;=1),6,0)</f>
        <v>0</v>
      </c>
      <c r="ER444" s="17">
        <f>IF(AND(S444='자료입력 및 결과표시'!$B$12,COUNTIF('업무중복도(데이터 입력)'!$W444:$DR444,'자료입력 및 결과표시'!$C$12)&gt;=1),7,0)</f>
        <v>0</v>
      </c>
      <c r="ES444" s="17">
        <f>IF(AND(S444='자료입력 및 결과표시'!$B$13,COUNTIF('업무중복도(데이터 입력)'!$W444:$DR444,'자료입력 및 결과표시'!$C$13)&gt;=1),8,0)</f>
        <v>0</v>
      </c>
      <c r="ET444" s="17">
        <f>IF(AND(S444='자료입력 및 결과표시'!$B$14,COUNTIF('업무중복도(데이터 입력)'!$W444:$DR444,'자료입력 및 결과표시'!$C$14)&gt;=1),9,0)</f>
        <v>0</v>
      </c>
      <c r="EU444" s="17">
        <f>IF(AND(S444='자료입력 및 결과표시'!$B$15,COUNTIF('업무중복도(데이터 입력)'!$W444:$DR444,'자료입력 및 결과표시'!$C$15)&gt;=1),10,0)</f>
        <v>0</v>
      </c>
      <c r="EV444" s="17">
        <f>IF(AND(S444='자료입력 및 결과표시'!$B$16,COUNTIF('업무중복도(데이터 입력)'!$W444:$DR444,'자료입력 및 결과표시'!$C$16)&gt;=1),11,0)</f>
        <v>0</v>
      </c>
      <c r="EW444" s="17">
        <f>IF(AND(S444='자료입력 및 결과표시'!$B$17,COUNTIF('업무중복도(데이터 입력)'!$W444:$DR444,'자료입력 및 결과표시'!$C$17)&gt;=1),12,0)</f>
        <v>0</v>
      </c>
      <c r="EX444" s="17">
        <f>IF(AND(S444='자료입력 및 결과표시'!$B$18,COUNTIF('업무중복도(데이터 입력)'!$W444:$DR444,'자료입력 및 결과표시'!$C$18)&gt;=1),13,0)</f>
        <v>0</v>
      </c>
      <c r="EY444" s="17">
        <f>IF(AND(S444='자료입력 및 결과표시'!$B$19,COUNTIF('업무중복도(데이터 입력)'!$W444:$DR444,'자료입력 및 결과표시'!$C$19)&gt;=1),14,0)</f>
        <v>0</v>
      </c>
      <c r="EZ444" s="17">
        <f>IF(AND(S444='자료입력 및 결과표시'!$B$20,COUNTIF('업무중복도(데이터 입력)'!$W444:$DR444,'자료입력 및 결과표시'!$C$20)&gt;=1),15,0)</f>
        <v>0</v>
      </c>
      <c r="FA444" s="17">
        <f>IF(AND(S444='자료입력 및 결과표시'!$B$21,COUNTIF('업무중복도(데이터 입력)'!$W444:$DR444,'자료입력 및 결과표시'!$C$21)&gt;=1),16,0)</f>
        <v>0</v>
      </c>
      <c r="FK444" s="17">
        <f t="shared" si="761"/>
        <v>0</v>
      </c>
      <c r="FO444"/>
    </row>
    <row r="445" spans="1:171">
      <c r="A445" s="17" t="str">
        <f t="shared" si="744"/>
        <v>\\\0</v>
      </c>
      <c r="B445" s="17" t="str">
        <f t="shared" si="745"/>
        <v>\\\0</v>
      </c>
      <c r="C445" s="17" t="str">
        <f t="shared" si="746"/>
        <v>\\\0</v>
      </c>
      <c r="D445" s="17" t="str">
        <f t="shared" si="747"/>
        <v>\\\0</v>
      </c>
      <c r="E445" s="17" t="str">
        <f t="shared" si="748"/>
        <v>\\\0</v>
      </c>
      <c r="F445" s="17" t="str">
        <f t="shared" si="749"/>
        <v>\\\0</v>
      </c>
      <c r="G445" s="17" t="str">
        <f t="shared" si="750"/>
        <v>\\\0</v>
      </c>
      <c r="H445" s="17" t="str">
        <f t="shared" si="751"/>
        <v>\\\0</v>
      </c>
      <c r="I445" s="17" t="str">
        <f t="shared" si="752"/>
        <v>\\\0</v>
      </c>
      <c r="J445" s="17" t="str">
        <f t="shared" si="753"/>
        <v>\\\0</v>
      </c>
      <c r="K445" s="17" t="str">
        <f t="shared" si="754"/>
        <v>\\\0</v>
      </c>
      <c r="L445" s="17" t="str">
        <f t="shared" si="755"/>
        <v>\\\0</v>
      </c>
      <c r="M445" s="17" t="str">
        <f t="shared" si="756"/>
        <v>\\\0</v>
      </c>
      <c r="N445" s="17" t="str">
        <f t="shared" si="757"/>
        <v>\\\0</v>
      </c>
      <c r="O445" s="17" t="str">
        <f t="shared" si="758"/>
        <v>\\\0</v>
      </c>
      <c r="P445" s="17" t="str">
        <f t="shared" si="759"/>
        <v>\\\0</v>
      </c>
      <c r="R445" s="17" t="str">
        <f t="shared" si="760"/>
        <v>\\</v>
      </c>
      <c r="S445" s="38"/>
      <c r="T445" s="39"/>
      <c r="U445" s="31"/>
      <c r="V445" s="32"/>
      <c r="W445" s="36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35"/>
      <c r="DS445" s="287"/>
      <c r="DT445" s="36"/>
      <c r="DU445" s="37"/>
      <c r="DV445" s="28">
        <f>IF(AND($S445='자료입력 및 결과표시'!$B$6,COUNTIF($W445:$DR445,'자료입력 및 결과표시'!$C$6)&gt;=1),IF(OR('자료입력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DW445" s="28">
        <f>IF(AND($S445='자료입력 및 결과표시'!$B$7,COUNTIF($W445:$DR445,'자료입력 및 결과표시'!$C$7)&gt;=1),IF(OR('자료입력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DX445" s="28">
        <f>IF(AND($S445='자료입력 및 결과표시'!$B$8,COUNTIF($W445:$DR445,'자료입력 및 결과표시'!$C$8)&gt;=1),IF(OR('자료입력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DY445" s="28">
        <f>IF(AND($S445='자료입력 및 결과표시'!$B$9,COUNTIF($W445:$DR445,'자료입력 및 결과표시'!$C$9)&gt;=1),IF(OR('자료입력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DZ445" s="28">
        <f>IF(AND($S445='자료입력 및 결과표시'!$B$10,COUNTIF($W445:$DR445,'자료입력 및 결과표시'!$C$10)&gt;=1),IF(OR('자료입력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A445" s="28">
        <f>IF(AND($S445='자료입력 및 결과표시'!$B$11,COUNTIF($W445:$DR445,'자료입력 및 결과표시'!$C$11)&gt;=1),IF(OR('자료입력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B445" s="28">
        <f>IF(AND($S445='자료입력 및 결과표시'!$B$12,COUNTIF($W445:$DR445,'자료입력 및 결과표시'!$C$12)&gt;=1),IF(OR('자료입력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C445" s="28">
        <f>IF(AND($S445='자료입력 및 결과표시'!$B$13,COUNTIF($W445:$DR445,'자료입력 및 결과표시'!$C$13)&gt;=1),IF(OR('자료입력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D445" s="28">
        <f>IF(AND($S445='자료입력 및 결과표시'!$B$14,COUNTIF($W445:$DR445,'자료입력 및 결과표시'!$C$14)&gt;=1),IF(OR('자료입력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E445" s="28">
        <f>IF(AND($S445='자료입력 및 결과표시'!$B$15,COUNTIF($W445:$DR445,'자료입력 및 결과표시'!$C$15)&gt;=1),IF(OR('자료입력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F445" s="28">
        <f>IF(AND($S445='자료입력 및 결과표시'!$B$16,COUNTIF($W445:$DR445,'자료입력 및 결과표시'!$C$16)&gt;=1),IF(OR('자료입력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G445" s="28">
        <f>IF(AND($S445='자료입력 및 결과표시'!$B$17,COUNTIF($W445:$DR445,'자료입력 및 결과표시'!$C$17)&gt;=1),IF(OR('자료입력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H445" s="28">
        <f>IF(AND($S445='자료입력 및 결과표시'!$B$18,COUNTIF($W445:$DR445,'자료입력 및 결과표시'!$C$18)&gt;=1),IF(OR('자료입력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I445" s="28">
        <f>IF(AND($S445='자료입력 및 결과표시'!$B$19,COUNTIF($W445:$DR445,'자료입력 및 결과표시'!$C$19)&gt;=1),IF(OR('자료입력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J445" s="28">
        <f>IF(AND($S445='자료입력 및 결과표시'!$B$20,COUNTIF($W445:$DR445,'자료입력 및 결과표시'!$C$20)&gt;=1),IF(OR('자료입력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K445" s="28">
        <f>IF(AND($S445='자료입력 및 결과표시'!$B$21,COUNTIF($W445:$DR445,'자료입력 및 결과표시'!$C$21)&gt;=1),IF(OR('자료입력 및 결과표시'!$B$4+90&gt;=$V445,'자료입력 및 결과표시'!$B$4&lt;$U445),0,IF($V445-'자료입력 및 결과표시'!$B$4-90&gt;='자료입력 및 결과표시'!$E$4,'자료입력 및 결과표시'!$E$4,$V445-'자료입력 및 결과표시'!$B$4-90)),0)</f>
        <v>0</v>
      </c>
      <c r="EL445" s="17">
        <f>IF(AND(S445='자료입력 및 결과표시'!$B$6,COUNTIF('업무중복도(데이터 입력)'!$W445:$DR445,'자료입력 및 결과표시'!$C$6)&gt;=1),1,0)</f>
        <v>0</v>
      </c>
      <c r="EM445" s="17">
        <f>IF(AND(S445='자료입력 및 결과표시'!$B$7,COUNTIF('업무중복도(데이터 입력)'!$W445:$DR445,'자료입력 및 결과표시'!$C$7)&gt;=1),2,0)</f>
        <v>0</v>
      </c>
      <c r="EN445" s="17">
        <f>IF(AND(S445='자료입력 및 결과표시'!$B$8,COUNTIF('업무중복도(데이터 입력)'!$W445:$DR445,'자료입력 및 결과표시'!$C$8)&gt;=1),3,0)</f>
        <v>0</v>
      </c>
      <c r="EO445" s="17">
        <f>IF(AND(S445='자료입력 및 결과표시'!$B$9,COUNTIF('업무중복도(데이터 입력)'!$W445:$DR445,'자료입력 및 결과표시'!$C$9)&gt;=1),4,0)</f>
        <v>0</v>
      </c>
      <c r="EP445" s="17">
        <f>IF(AND(S445='자료입력 및 결과표시'!$B$10,COUNTIF('업무중복도(데이터 입력)'!$W445:$DR445,'자료입력 및 결과표시'!$C$10)&gt;=1),5,0)</f>
        <v>0</v>
      </c>
      <c r="EQ445" s="17">
        <f>IF(AND(S445='자료입력 및 결과표시'!$B$11,COUNTIF('업무중복도(데이터 입력)'!$W445:$DR445,'자료입력 및 결과표시'!$C$11)&gt;=1),6,0)</f>
        <v>0</v>
      </c>
      <c r="ER445" s="17">
        <f>IF(AND(S445='자료입력 및 결과표시'!$B$12,COUNTIF('업무중복도(데이터 입력)'!$W445:$DR445,'자료입력 및 결과표시'!$C$12)&gt;=1),7,0)</f>
        <v>0</v>
      </c>
      <c r="ES445" s="17">
        <f>IF(AND(S445='자료입력 및 결과표시'!$B$13,COUNTIF('업무중복도(데이터 입력)'!$W445:$DR445,'자료입력 및 결과표시'!$C$13)&gt;=1),8,0)</f>
        <v>0</v>
      </c>
      <c r="ET445" s="17">
        <f>IF(AND(S445='자료입력 및 결과표시'!$B$14,COUNTIF('업무중복도(데이터 입력)'!$W445:$DR445,'자료입력 및 결과표시'!$C$14)&gt;=1),9,0)</f>
        <v>0</v>
      </c>
      <c r="EU445" s="17">
        <f>IF(AND(S445='자료입력 및 결과표시'!$B$15,COUNTIF('업무중복도(데이터 입력)'!$W445:$DR445,'자료입력 및 결과표시'!$C$15)&gt;=1),10,0)</f>
        <v>0</v>
      </c>
      <c r="EV445" s="17">
        <f>IF(AND(S445='자료입력 및 결과표시'!$B$16,COUNTIF('업무중복도(데이터 입력)'!$W445:$DR445,'자료입력 및 결과표시'!$C$16)&gt;=1),11,0)</f>
        <v>0</v>
      </c>
      <c r="EW445" s="17">
        <f>IF(AND(S445='자료입력 및 결과표시'!$B$17,COUNTIF('업무중복도(데이터 입력)'!$W445:$DR445,'자료입력 및 결과표시'!$C$17)&gt;=1),12,0)</f>
        <v>0</v>
      </c>
      <c r="EX445" s="17">
        <f>IF(AND(S445='자료입력 및 결과표시'!$B$18,COUNTIF('업무중복도(데이터 입력)'!$W445:$DR445,'자료입력 및 결과표시'!$C$18)&gt;=1),13,0)</f>
        <v>0</v>
      </c>
      <c r="EY445" s="17">
        <f>IF(AND(S445='자료입력 및 결과표시'!$B$19,COUNTIF('업무중복도(데이터 입력)'!$W445:$DR445,'자료입력 및 결과표시'!$C$19)&gt;=1),14,0)</f>
        <v>0</v>
      </c>
      <c r="EZ445" s="17">
        <f>IF(AND(S445='자료입력 및 결과표시'!$B$20,COUNTIF('업무중복도(데이터 입력)'!$W445:$DR445,'자료입력 및 결과표시'!$C$20)&gt;=1),15,0)</f>
        <v>0</v>
      </c>
      <c r="FA445" s="17">
        <f>IF(AND(S445='자료입력 및 결과표시'!$B$21,COUNTIF('업무중복도(데이터 입력)'!$W445:$DR445,'자료입력 및 결과표시'!$C$21)&gt;=1),16,0)</f>
        <v>0</v>
      </c>
      <c r="FK445" s="17">
        <f t="shared" si="761"/>
        <v>0</v>
      </c>
      <c r="FO445"/>
    </row>
    <row r="446" spans="1:171">
      <c r="A446" s="17" t="str">
        <f t="shared" si="744"/>
        <v>\\\0</v>
      </c>
      <c r="B446" s="17" t="str">
        <f t="shared" si="745"/>
        <v>\\\0</v>
      </c>
      <c r="C446" s="17" t="str">
        <f t="shared" si="746"/>
        <v>\\\0</v>
      </c>
      <c r="D446" s="17" t="str">
        <f t="shared" si="747"/>
        <v>\\\0</v>
      </c>
      <c r="E446" s="17" t="str">
        <f t="shared" si="748"/>
        <v>\\\0</v>
      </c>
      <c r="F446" s="17" t="str">
        <f t="shared" si="749"/>
        <v>\\\0</v>
      </c>
      <c r="G446" s="17" t="str">
        <f t="shared" si="750"/>
        <v>\\\0</v>
      </c>
      <c r="H446" s="17" t="str">
        <f t="shared" si="751"/>
        <v>\\\0</v>
      </c>
      <c r="I446" s="17" t="str">
        <f t="shared" si="752"/>
        <v>\\\0</v>
      </c>
      <c r="J446" s="17" t="str">
        <f t="shared" si="753"/>
        <v>\\\0</v>
      </c>
      <c r="K446" s="17" t="str">
        <f t="shared" si="754"/>
        <v>\\\0</v>
      </c>
      <c r="L446" s="17" t="str">
        <f t="shared" si="755"/>
        <v>\\\0</v>
      </c>
      <c r="M446" s="17" t="str">
        <f t="shared" si="756"/>
        <v>\\\0</v>
      </c>
      <c r="N446" s="17" t="str">
        <f t="shared" si="757"/>
        <v>\\\0</v>
      </c>
      <c r="O446" s="17" t="str">
        <f t="shared" si="758"/>
        <v>\\\0</v>
      </c>
      <c r="P446" s="17" t="str">
        <f t="shared" si="759"/>
        <v>\\\0</v>
      </c>
      <c r="R446" s="17" t="str">
        <f t="shared" si="760"/>
        <v>\\</v>
      </c>
      <c r="S446" s="38"/>
      <c r="T446" s="39"/>
      <c r="U446" s="31"/>
      <c r="V446" s="32"/>
      <c r="W446" s="36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35"/>
      <c r="DS446" s="287"/>
      <c r="DT446" s="36"/>
      <c r="DU446" s="37"/>
      <c r="DV446" s="28">
        <f>IF(AND($S446='자료입력 및 결과표시'!$B$6,COUNTIF($W446:$DR446,'자료입력 및 결과표시'!$C$6)&gt;=1),IF(OR('자료입력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DW446" s="28">
        <f>IF(AND($S446='자료입력 및 결과표시'!$B$7,COUNTIF($W446:$DR446,'자료입력 및 결과표시'!$C$7)&gt;=1),IF(OR('자료입력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DX446" s="28">
        <f>IF(AND($S446='자료입력 및 결과표시'!$B$8,COUNTIF($W446:$DR446,'자료입력 및 결과표시'!$C$8)&gt;=1),IF(OR('자료입력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DY446" s="28">
        <f>IF(AND($S446='자료입력 및 결과표시'!$B$9,COUNTIF($W446:$DR446,'자료입력 및 결과표시'!$C$9)&gt;=1),IF(OR('자료입력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DZ446" s="28">
        <f>IF(AND($S446='자료입력 및 결과표시'!$B$10,COUNTIF($W446:$DR446,'자료입력 및 결과표시'!$C$10)&gt;=1),IF(OR('자료입력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A446" s="28">
        <f>IF(AND($S446='자료입력 및 결과표시'!$B$11,COUNTIF($W446:$DR446,'자료입력 및 결과표시'!$C$11)&gt;=1),IF(OR('자료입력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B446" s="28">
        <f>IF(AND($S446='자료입력 및 결과표시'!$B$12,COUNTIF($W446:$DR446,'자료입력 및 결과표시'!$C$12)&gt;=1),IF(OR('자료입력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C446" s="28">
        <f>IF(AND($S446='자료입력 및 결과표시'!$B$13,COUNTIF($W446:$DR446,'자료입력 및 결과표시'!$C$13)&gt;=1),IF(OR('자료입력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D446" s="28">
        <f>IF(AND($S446='자료입력 및 결과표시'!$B$14,COUNTIF($W446:$DR446,'자료입력 및 결과표시'!$C$14)&gt;=1),IF(OR('자료입력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E446" s="28">
        <f>IF(AND($S446='자료입력 및 결과표시'!$B$15,COUNTIF($W446:$DR446,'자료입력 및 결과표시'!$C$15)&gt;=1),IF(OR('자료입력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F446" s="28">
        <f>IF(AND($S446='자료입력 및 결과표시'!$B$16,COUNTIF($W446:$DR446,'자료입력 및 결과표시'!$C$16)&gt;=1),IF(OR('자료입력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G446" s="28">
        <f>IF(AND($S446='자료입력 및 결과표시'!$B$17,COUNTIF($W446:$DR446,'자료입력 및 결과표시'!$C$17)&gt;=1),IF(OR('자료입력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H446" s="28">
        <f>IF(AND($S446='자료입력 및 결과표시'!$B$18,COUNTIF($W446:$DR446,'자료입력 및 결과표시'!$C$18)&gt;=1),IF(OR('자료입력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I446" s="28">
        <f>IF(AND($S446='자료입력 및 결과표시'!$B$19,COUNTIF($W446:$DR446,'자료입력 및 결과표시'!$C$19)&gt;=1),IF(OR('자료입력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J446" s="28">
        <f>IF(AND($S446='자료입력 및 결과표시'!$B$20,COUNTIF($W446:$DR446,'자료입력 및 결과표시'!$C$20)&gt;=1),IF(OR('자료입력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K446" s="28">
        <f>IF(AND($S446='자료입력 및 결과표시'!$B$21,COUNTIF($W446:$DR446,'자료입력 및 결과표시'!$C$21)&gt;=1),IF(OR('자료입력 및 결과표시'!$B$4+90&gt;=$V446,'자료입력 및 결과표시'!$B$4&lt;$U446),0,IF($V446-'자료입력 및 결과표시'!$B$4-90&gt;='자료입력 및 결과표시'!$E$4,'자료입력 및 결과표시'!$E$4,$V446-'자료입력 및 결과표시'!$B$4-90)),0)</f>
        <v>0</v>
      </c>
      <c r="EL446" s="17">
        <f>IF(AND(S446='자료입력 및 결과표시'!$B$6,COUNTIF('업무중복도(데이터 입력)'!$W446:$DR446,'자료입력 및 결과표시'!$C$6)&gt;=1),1,0)</f>
        <v>0</v>
      </c>
      <c r="EM446" s="17">
        <f>IF(AND(S446='자료입력 및 결과표시'!$B$7,COUNTIF('업무중복도(데이터 입력)'!$W446:$DR446,'자료입력 및 결과표시'!$C$7)&gt;=1),2,0)</f>
        <v>0</v>
      </c>
      <c r="EN446" s="17">
        <f>IF(AND(S446='자료입력 및 결과표시'!$B$8,COUNTIF('업무중복도(데이터 입력)'!$W446:$DR446,'자료입력 및 결과표시'!$C$8)&gt;=1),3,0)</f>
        <v>0</v>
      </c>
      <c r="EO446" s="17">
        <f>IF(AND(S446='자료입력 및 결과표시'!$B$9,COUNTIF('업무중복도(데이터 입력)'!$W446:$DR446,'자료입력 및 결과표시'!$C$9)&gt;=1),4,0)</f>
        <v>0</v>
      </c>
      <c r="EP446" s="17">
        <f>IF(AND(S446='자료입력 및 결과표시'!$B$10,COUNTIF('업무중복도(데이터 입력)'!$W446:$DR446,'자료입력 및 결과표시'!$C$10)&gt;=1),5,0)</f>
        <v>0</v>
      </c>
      <c r="EQ446" s="17">
        <f>IF(AND(S446='자료입력 및 결과표시'!$B$11,COUNTIF('업무중복도(데이터 입력)'!$W446:$DR446,'자료입력 및 결과표시'!$C$11)&gt;=1),6,0)</f>
        <v>0</v>
      </c>
      <c r="ER446" s="17">
        <f>IF(AND(S446='자료입력 및 결과표시'!$B$12,COUNTIF('업무중복도(데이터 입력)'!$W446:$DR446,'자료입력 및 결과표시'!$C$12)&gt;=1),7,0)</f>
        <v>0</v>
      </c>
      <c r="ES446" s="17">
        <f>IF(AND(S446='자료입력 및 결과표시'!$B$13,COUNTIF('업무중복도(데이터 입력)'!$W446:$DR446,'자료입력 및 결과표시'!$C$13)&gt;=1),8,0)</f>
        <v>0</v>
      </c>
      <c r="ET446" s="17">
        <f>IF(AND(S446='자료입력 및 결과표시'!$B$14,COUNTIF('업무중복도(데이터 입력)'!$W446:$DR446,'자료입력 및 결과표시'!$C$14)&gt;=1),9,0)</f>
        <v>0</v>
      </c>
      <c r="EU446" s="17">
        <f>IF(AND(S446='자료입력 및 결과표시'!$B$15,COUNTIF('업무중복도(데이터 입력)'!$W446:$DR446,'자료입력 및 결과표시'!$C$15)&gt;=1),10,0)</f>
        <v>0</v>
      </c>
      <c r="EV446" s="17">
        <f>IF(AND(S446='자료입력 및 결과표시'!$B$16,COUNTIF('업무중복도(데이터 입력)'!$W446:$DR446,'자료입력 및 결과표시'!$C$16)&gt;=1),11,0)</f>
        <v>0</v>
      </c>
      <c r="EW446" s="17">
        <f>IF(AND(S446='자료입력 및 결과표시'!$B$17,COUNTIF('업무중복도(데이터 입력)'!$W446:$DR446,'자료입력 및 결과표시'!$C$17)&gt;=1),12,0)</f>
        <v>0</v>
      </c>
      <c r="EX446" s="17">
        <f>IF(AND(S446='자료입력 및 결과표시'!$B$18,COUNTIF('업무중복도(데이터 입력)'!$W446:$DR446,'자료입력 및 결과표시'!$C$18)&gt;=1),13,0)</f>
        <v>0</v>
      </c>
      <c r="EY446" s="17">
        <f>IF(AND(S446='자료입력 및 결과표시'!$B$19,COUNTIF('업무중복도(데이터 입력)'!$W446:$DR446,'자료입력 및 결과표시'!$C$19)&gt;=1),14,0)</f>
        <v>0</v>
      </c>
      <c r="EZ446" s="17">
        <f>IF(AND(S446='자료입력 및 결과표시'!$B$20,COUNTIF('업무중복도(데이터 입력)'!$W446:$DR446,'자료입력 및 결과표시'!$C$20)&gt;=1),15,0)</f>
        <v>0</v>
      </c>
      <c r="FA446" s="17">
        <f>IF(AND(S446='자료입력 및 결과표시'!$B$21,COUNTIF('업무중복도(데이터 입력)'!$W446:$DR446,'자료입력 및 결과표시'!$C$21)&gt;=1),16,0)</f>
        <v>0</v>
      </c>
      <c r="FK446" s="17">
        <f t="shared" si="761"/>
        <v>0</v>
      </c>
      <c r="FO446"/>
    </row>
    <row r="447" spans="1:171">
      <c r="A447" s="17" t="str">
        <f t="shared" si="744"/>
        <v>\\\0</v>
      </c>
      <c r="B447" s="17" t="str">
        <f t="shared" si="745"/>
        <v>\\\0</v>
      </c>
      <c r="C447" s="17" t="str">
        <f t="shared" si="746"/>
        <v>\\\0</v>
      </c>
      <c r="D447" s="17" t="str">
        <f t="shared" si="747"/>
        <v>\\\0</v>
      </c>
      <c r="E447" s="17" t="str">
        <f t="shared" si="748"/>
        <v>\\\0</v>
      </c>
      <c r="F447" s="17" t="str">
        <f t="shared" si="749"/>
        <v>\\\0</v>
      </c>
      <c r="G447" s="17" t="str">
        <f t="shared" si="750"/>
        <v>\\\0</v>
      </c>
      <c r="H447" s="17" t="str">
        <f t="shared" si="751"/>
        <v>\\\0</v>
      </c>
      <c r="I447" s="17" t="str">
        <f t="shared" si="752"/>
        <v>\\\0</v>
      </c>
      <c r="J447" s="17" t="str">
        <f t="shared" si="753"/>
        <v>\\\0</v>
      </c>
      <c r="K447" s="17" t="str">
        <f t="shared" si="754"/>
        <v>\\\0</v>
      </c>
      <c r="L447" s="17" t="str">
        <f t="shared" si="755"/>
        <v>\\\0</v>
      </c>
      <c r="M447" s="17" t="str">
        <f t="shared" si="756"/>
        <v>\\\0</v>
      </c>
      <c r="N447" s="17" t="str">
        <f t="shared" si="757"/>
        <v>\\\0</v>
      </c>
      <c r="O447" s="17" t="str">
        <f t="shared" si="758"/>
        <v>\\\0</v>
      </c>
      <c r="P447" s="17" t="str">
        <f t="shared" si="759"/>
        <v>\\\0</v>
      </c>
      <c r="R447" s="17" t="str">
        <f t="shared" si="760"/>
        <v>\\</v>
      </c>
      <c r="S447" s="38"/>
      <c r="T447" s="39"/>
      <c r="U447" s="31"/>
      <c r="V447" s="32"/>
      <c r="W447" s="36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35"/>
      <c r="DS447" s="287"/>
      <c r="DT447" s="36"/>
      <c r="DU447" s="37"/>
      <c r="DV447" s="28">
        <f>IF(AND($S447='자료입력 및 결과표시'!$B$6,COUNTIF($W447:$DR447,'자료입력 및 결과표시'!$C$6)&gt;=1),IF(OR('자료입력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DW447" s="28">
        <f>IF(AND($S447='자료입력 및 결과표시'!$B$7,COUNTIF($W447:$DR447,'자료입력 및 결과표시'!$C$7)&gt;=1),IF(OR('자료입력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DX447" s="28">
        <f>IF(AND($S447='자료입력 및 결과표시'!$B$8,COUNTIF($W447:$DR447,'자료입력 및 결과표시'!$C$8)&gt;=1),IF(OR('자료입력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DY447" s="28">
        <f>IF(AND($S447='자료입력 및 결과표시'!$B$9,COUNTIF($W447:$DR447,'자료입력 및 결과표시'!$C$9)&gt;=1),IF(OR('자료입력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DZ447" s="28">
        <f>IF(AND($S447='자료입력 및 결과표시'!$B$10,COUNTIF($W447:$DR447,'자료입력 및 결과표시'!$C$10)&gt;=1),IF(OR('자료입력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A447" s="28">
        <f>IF(AND($S447='자료입력 및 결과표시'!$B$11,COUNTIF($W447:$DR447,'자료입력 및 결과표시'!$C$11)&gt;=1),IF(OR('자료입력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B447" s="28">
        <f>IF(AND($S447='자료입력 및 결과표시'!$B$12,COUNTIF($W447:$DR447,'자료입력 및 결과표시'!$C$12)&gt;=1),IF(OR('자료입력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C447" s="28">
        <f>IF(AND($S447='자료입력 및 결과표시'!$B$13,COUNTIF($W447:$DR447,'자료입력 및 결과표시'!$C$13)&gt;=1),IF(OR('자료입력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D447" s="28">
        <f>IF(AND($S447='자료입력 및 결과표시'!$B$14,COUNTIF($W447:$DR447,'자료입력 및 결과표시'!$C$14)&gt;=1),IF(OR('자료입력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E447" s="28">
        <f>IF(AND($S447='자료입력 및 결과표시'!$B$15,COUNTIF($W447:$DR447,'자료입력 및 결과표시'!$C$15)&gt;=1),IF(OR('자료입력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F447" s="28">
        <f>IF(AND($S447='자료입력 및 결과표시'!$B$16,COUNTIF($W447:$DR447,'자료입력 및 결과표시'!$C$16)&gt;=1),IF(OR('자료입력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G447" s="28">
        <f>IF(AND($S447='자료입력 및 결과표시'!$B$17,COUNTIF($W447:$DR447,'자료입력 및 결과표시'!$C$17)&gt;=1),IF(OR('자료입력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H447" s="28">
        <f>IF(AND($S447='자료입력 및 결과표시'!$B$18,COUNTIF($W447:$DR447,'자료입력 및 결과표시'!$C$18)&gt;=1),IF(OR('자료입력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I447" s="28">
        <f>IF(AND($S447='자료입력 및 결과표시'!$B$19,COUNTIF($W447:$DR447,'자료입력 및 결과표시'!$C$19)&gt;=1),IF(OR('자료입력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J447" s="28">
        <f>IF(AND($S447='자료입력 및 결과표시'!$B$20,COUNTIF($W447:$DR447,'자료입력 및 결과표시'!$C$20)&gt;=1),IF(OR('자료입력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K447" s="28">
        <f>IF(AND($S447='자료입력 및 결과표시'!$B$21,COUNTIF($W447:$DR447,'자료입력 및 결과표시'!$C$21)&gt;=1),IF(OR('자료입력 및 결과표시'!$B$4+90&gt;=$V447,'자료입력 및 결과표시'!$B$4&lt;$U447),0,IF($V447-'자료입력 및 결과표시'!$B$4-90&gt;='자료입력 및 결과표시'!$E$4,'자료입력 및 결과표시'!$E$4,$V447-'자료입력 및 결과표시'!$B$4-90)),0)</f>
        <v>0</v>
      </c>
      <c r="EL447" s="17">
        <f>IF(AND(S447='자료입력 및 결과표시'!$B$6,COUNTIF('업무중복도(데이터 입력)'!$W447:$DR447,'자료입력 및 결과표시'!$C$6)&gt;=1),1,0)</f>
        <v>0</v>
      </c>
      <c r="EM447" s="17">
        <f>IF(AND(S447='자료입력 및 결과표시'!$B$7,COUNTIF('업무중복도(데이터 입력)'!$W447:$DR447,'자료입력 및 결과표시'!$C$7)&gt;=1),2,0)</f>
        <v>0</v>
      </c>
      <c r="EN447" s="17">
        <f>IF(AND(S447='자료입력 및 결과표시'!$B$8,COUNTIF('업무중복도(데이터 입력)'!$W447:$DR447,'자료입력 및 결과표시'!$C$8)&gt;=1),3,0)</f>
        <v>0</v>
      </c>
      <c r="EO447" s="17">
        <f>IF(AND(S447='자료입력 및 결과표시'!$B$9,COUNTIF('업무중복도(데이터 입력)'!$W447:$DR447,'자료입력 및 결과표시'!$C$9)&gt;=1),4,0)</f>
        <v>0</v>
      </c>
      <c r="EP447" s="17">
        <f>IF(AND(S447='자료입력 및 결과표시'!$B$10,COUNTIF('업무중복도(데이터 입력)'!$W447:$DR447,'자료입력 및 결과표시'!$C$10)&gt;=1),5,0)</f>
        <v>0</v>
      </c>
      <c r="EQ447" s="17">
        <f>IF(AND(S447='자료입력 및 결과표시'!$B$11,COUNTIF('업무중복도(데이터 입력)'!$W447:$DR447,'자료입력 및 결과표시'!$C$11)&gt;=1),6,0)</f>
        <v>0</v>
      </c>
      <c r="ER447" s="17">
        <f>IF(AND(S447='자료입력 및 결과표시'!$B$12,COUNTIF('업무중복도(데이터 입력)'!$W447:$DR447,'자료입력 및 결과표시'!$C$12)&gt;=1),7,0)</f>
        <v>0</v>
      </c>
      <c r="ES447" s="17">
        <f>IF(AND(S447='자료입력 및 결과표시'!$B$13,COUNTIF('업무중복도(데이터 입력)'!$W447:$DR447,'자료입력 및 결과표시'!$C$13)&gt;=1),8,0)</f>
        <v>0</v>
      </c>
      <c r="ET447" s="17">
        <f>IF(AND(S447='자료입력 및 결과표시'!$B$14,COUNTIF('업무중복도(데이터 입력)'!$W447:$DR447,'자료입력 및 결과표시'!$C$14)&gt;=1),9,0)</f>
        <v>0</v>
      </c>
      <c r="EU447" s="17">
        <f>IF(AND(S447='자료입력 및 결과표시'!$B$15,COUNTIF('업무중복도(데이터 입력)'!$W447:$DR447,'자료입력 및 결과표시'!$C$15)&gt;=1),10,0)</f>
        <v>0</v>
      </c>
      <c r="EV447" s="17">
        <f>IF(AND(S447='자료입력 및 결과표시'!$B$16,COUNTIF('업무중복도(데이터 입력)'!$W447:$DR447,'자료입력 및 결과표시'!$C$16)&gt;=1),11,0)</f>
        <v>0</v>
      </c>
      <c r="EW447" s="17">
        <f>IF(AND(S447='자료입력 및 결과표시'!$B$17,COUNTIF('업무중복도(데이터 입력)'!$W447:$DR447,'자료입력 및 결과표시'!$C$17)&gt;=1),12,0)</f>
        <v>0</v>
      </c>
      <c r="EX447" s="17">
        <f>IF(AND(S447='자료입력 및 결과표시'!$B$18,COUNTIF('업무중복도(데이터 입력)'!$W447:$DR447,'자료입력 및 결과표시'!$C$18)&gt;=1),13,0)</f>
        <v>0</v>
      </c>
      <c r="EY447" s="17">
        <f>IF(AND(S447='자료입력 및 결과표시'!$B$19,COUNTIF('업무중복도(데이터 입력)'!$W447:$DR447,'자료입력 및 결과표시'!$C$19)&gt;=1),14,0)</f>
        <v>0</v>
      </c>
      <c r="EZ447" s="17">
        <f>IF(AND(S447='자료입력 및 결과표시'!$B$20,COUNTIF('업무중복도(데이터 입력)'!$W447:$DR447,'자료입력 및 결과표시'!$C$20)&gt;=1),15,0)</f>
        <v>0</v>
      </c>
      <c r="FA447" s="17">
        <f>IF(AND(S447='자료입력 및 결과표시'!$B$21,COUNTIF('업무중복도(데이터 입력)'!$W447:$DR447,'자료입력 및 결과표시'!$C$21)&gt;=1),16,0)</f>
        <v>0</v>
      </c>
      <c r="FK447" s="17">
        <f t="shared" si="761"/>
        <v>0</v>
      </c>
      <c r="FO447"/>
    </row>
    <row r="448" spans="1:171">
      <c r="A448" s="17" t="str">
        <f t="shared" si="744"/>
        <v>\\\0</v>
      </c>
      <c r="B448" s="17" t="str">
        <f t="shared" si="745"/>
        <v>\\\0</v>
      </c>
      <c r="C448" s="17" t="str">
        <f t="shared" si="746"/>
        <v>\\\0</v>
      </c>
      <c r="D448" s="17" t="str">
        <f t="shared" si="747"/>
        <v>\\\0</v>
      </c>
      <c r="E448" s="17" t="str">
        <f t="shared" si="748"/>
        <v>\\\0</v>
      </c>
      <c r="F448" s="17" t="str">
        <f t="shared" si="749"/>
        <v>\\\0</v>
      </c>
      <c r="G448" s="17" t="str">
        <f t="shared" si="750"/>
        <v>\\\0</v>
      </c>
      <c r="H448" s="17" t="str">
        <f t="shared" si="751"/>
        <v>\\\0</v>
      </c>
      <c r="I448" s="17" t="str">
        <f t="shared" si="752"/>
        <v>\\\0</v>
      </c>
      <c r="J448" s="17" t="str">
        <f t="shared" si="753"/>
        <v>\\\0</v>
      </c>
      <c r="K448" s="17" t="str">
        <f t="shared" si="754"/>
        <v>\\\0</v>
      </c>
      <c r="L448" s="17" t="str">
        <f t="shared" si="755"/>
        <v>\\\0</v>
      </c>
      <c r="M448" s="17" t="str">
        <f t="shared" si="756"/>
        <v>\\\0</v>
      </c>
      <c r="N448" s="17" t="str">
        <f t="shared" si="757"/>
        <v>\\\0</v>
      </c>
      <c r="O448" s="17" t="str">
        <f t="shared" si="758"/>
        <v>\\\0</v>
      </c>
      <c r="P448" s="17" t="str">
        <f t="shared" si="759"/>
        <v>\\\0</v>
      </c>
      <c r="R448" s="17" t="str">
        <f t="shared" si="760"/>
        <v>\\</v>
      </c>
      <c r="S448" s="38"/>
      <c r="T448" s="39"/>
      <c r="U448" s="31"/>
      <c r="V448" s="32"/>
      <c r="W448" s="36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35"/>
      <c r="DS448" s="287"/>
      <c r="DT448" s="36"/>
      <c r="DU448" s="37"/>
      <c r="DV448" s="28">
        <f>IF(AND($S448='자료입력 및 결과표시'!$B$6,COUNTIF($W448:$DR448,'자료입력 및 결과표시'!$C$6)&gt;=1),IF(OR('자료입력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DW448" s="28">
        <f>IF(AND($S448='자료입력 및 결과표시'!$B$7,COUNTIF($W448:$DR448,'자료입력 및 결과표시'!$C$7)&gt;=1),IF(OR('자료입력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DX448" s="28">
        <f>IF(AND($S448='자료입력 및 결과표시'!$B$8,COUNTIF($W448:$DR448,'자료입력 및 결과표시'!$C$8)&gt;=1),IF(OR('자료입력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DY448" s="28">
        <f>IF(AND($S448='자료입력 및 결과표시'!$B$9,COUNTIF($W448:$DR448,'자료입력 및 결과표시'!$C$9)&gt;=1),IF(OR('자료입력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DZ448" s="28">
        <f>IF(AND($S448='자료입력 및 결과표시'!$B$10,COUNTIF($W448:$DR448,'자료입력 및 결과표시'!$C$10)&gt;=1),IF(OR('자료입력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A448" s="28">
        <f>IF(AND($S448='자료입력 및 결과표시'!$B$11,COUNTIF($W448:$DR448,'자료입력 및 결과표시'!$C$11)&gt;=1),IF(OR('자료입력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B448" s="28">
        <f>IF(AND($S448='자료입력 및 결과표시'!$B$12,COUNTIF($W448:$DR448,'자료입력 및 결과표시'!$C$12)&gt;=1),IF(OR('자료입력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C448" s="28">
        <f>IF(AND($S448='자료입력 및 결과표시'!$B$13,COUNTIF($W448:$DR448,'자료입력 및 결과표시'!$C$13)&gt;=1),IF(OR('자료입력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D448" s="28">
        <f>IF(AND($S448='자료입력 및 결과표시'!$B$14,COUNTIF($W448:$DR448,'자료입력 및 결과표시'!$C$14)&gt;=1),IF(OR('자료입력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E448" s="28">
        <f>IF(AND($S448='자료입력 및 결과표시'!$B$15,COUNTIF($W448:$DR448,'자료입력 및 결과표시'!$C$15)&gt;=1),IF(OR('자료입력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F448" s="28">
        <f>IF(AND($S448='자료입력 및 결과표시'!$B$16,COUNTIF($W448:$DR448,'자료입력 및 결과표시'!$C$16)&gt;=1),IF(OR('자료입력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G448" s="28">
        <f>IF(AND($S448='자료입력 및 결과표시'!$B$17,COUNTIF($W448:$DR448,'자료입력 및 결과표시'!$C$17)&gt;=1),IF(OR('자료입력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H448" s="28">
        <f>IF(AND($S448='자료입력 및 결과표시'!$B$18,COUNTIF($W448:$DR448,'자료입력 및 결과표시'!$C$18)&gt;=1),IF(OR('자료입력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I448" s="28">
        <f>IF(AND($S448='자료입력 및 결과표시'!$B$19,COUNTIF($W448:$DR448,'자료입력 및 결과표시'!$C$19)&gt;=1),IF(OR('자료입력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J448" s="28">
        <f>IF(AND($S448='자료입력 및 결과표시'!$B$20,COUNTIF($W448:$DR448,'자료입력 및 결과표시'!$C$20)&gt;=1),IF(OR('자료입력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K448" s="28">
        <f>IF(AND($S448='자료입력 및 결과표시'!$B$21,COUNTIF($W448:$DR448,'자료입력 및 결과표시'!$C$21)&gt;=1),IF(OR('자료입력 및 결과표시'!$B$4+90&gt;=$V448,'자료입력 및 결과표시'!$B$4&lt;$U448),0,IF($V448-'자료입력 및 결과표시'!$B$4-90&gt;='자료입력 및 결과표시'!$E$4,'자료입력 및 결과표시'!$E$4,$V448-'자료입력 및 결과표시'!$B$4-90)),0)</f>
        <v>0</v>
      </c>
      <c r="EL448" s="17">
        <f>IF(AND(S448='자료입력 및 결과표시'!$B$6,COUNTIF('업무중복도(데이터 입력)'!$W448:$DR448,'자료입력 및 결과표시'!$C$6)&gt;=1),1,0)</f>
        <v>0</v>
      </c>
      <c r="EM448" s="17">
        <f>IF(AND(S448='자료입력 및 결과표시'!$B$7,COUNTIF('업무중복도(데이터 입력)'!$W448:$DR448,'자료입력 및 결과표시'!$C$7)&gt;=1),2,0)</f>
        <v>0</v>
      </c>
      <c r="EN448" s="17">
        <f>IF(AND(S448='자료입력 및 결과표시'!$B$8,COUNTIF('업무중복도(데이터 입력)'!$W448:$DR448,'자료입력 및 결과표시'!$C$8)&gt;=1),3,0)</f>
        <v>0</v>
      </c>
      <c r="EO448" s="17">
        <f>IF(AND(S448='자료입력 및 결과표시'!$B$9,COUNTIF('업무중복도(데이터 입력)'!$W448:$DR448,'자료입력 및 결과표시'!$C$9)&gt;=1),4,0)</f>
        <v>0</v>
      </c>
      <c r="EP448" s="17">
        <f>IF(AND(S448='자료입력 및 결과표시'!$B$10,COUNTIF('업무중복도(데이터 입력)'!$W448:$DR448,'자료입력 및 결과표시'!$C$10)&gt;=1),5,0)</f>
        <v>0</v>
      </c>
      <c r="EQ448" s="17">
        <f>IF(AND(S448='자료입력 및 결과표시'!$B$11,COUNTIF('업무중복도(데이터 입력)'!$W448:$DR448,'자료입력 및 결과표시'!$C$11)&gt;=1),6,0)</f>
        <v>0</v>
      </c>
      <c r="ER448" s="17">
        <f>IF(AND(S448='자료입력 및 결과표시'!$B$12,COUNTIF('업무중복도(데이터 입력)'!$W448:$DR448,'자료입력 및 결과표시'!$C$12)&gt;=1),7,0)</f>
        <v>0</v>
      </c>
      <c r="ES448" s="17">
        <f>IF(AND(S448='자료입력 및 결과표시'!$B$13,COUNTIF('업무중복도(데이터 입력)'!$W448:$DR448,'자료입력 및 결과표시'!$C$13)&gt;=1),8,0)</f>
        <v>0</v>
      </c>
      <c r="ET448" s="17">
        <f>IF(AND(S448='자료입력 및 결과표시'!$B$14,COUNTIF('업무중복도(데이터 입력)'!$W448:$DR448,'자료입력 및 결과표시'!$C$14)&gt;=1),9,0)</f>
        <v>0</v>
      </c>
      <c r="EU448" s="17">
        <f>IF(AND(S448='자료입력 및 결과표시'!$B$15,COUNTIF('업무중복도(데이터 입력)'!$W448:$DR448,'자료입력 및 결과표시'!$C$15)&gt;=1),10,0)</f>
        <v>0</v>
      </c>
      <c r="EV448" s="17">
        <f>IF(AND(S448='자료입력 및 결과표시'!$B$16,COUNTIF('업무중복도(데이터 입력)'!$W448:$DR448,'자료입력 및 결과표시'!$C$16)&gt;=1),11,0)</f>
        <v>0</v>
      </c>
      <c r="EW448" s="17">
        <f>IF(AND(S448='자료입력 및 결과표시'!$B$17,COUNTIF('업무중복도(데이터 입력)'!$W448:$DR448,'자료입력 및 결과표시'!$C$17)&gt;=1),12,0)</f>
        <v>0</v>
      </c>
      <c r="EX448" s="17">
        <f>IF(AND(S448='자료입력 및 결과표시'!$B$18,COUNTIF('업무중복도(데이터 입력)'!$W448:$DR448,'자료입력 및 결과표시'!$C$18)&gt;=1),13,0)</f>
        <v>0</v>
      </c>
      <c r="EY448" s="17">
        <f>IF(AND(S448='자료입력 및 결과표시'!$B$19,COUNTIF('업무중복도(데이터 입력)'!$W448:$DR448,'자료입력 및 결과표시'!$C$19)&gt;=1),14,0)</f>
        <v>0</v>
      </c>
      <c r="EZ448" s="17">
        <f>IF(AND(S448='자료입력 및 결과표시'!$B$20,COUNTIF('업무중복도(데이터 입력)'!$W448:$DR448,'자료입력 및 결과표시'!$C$20)&gt;=1),15,0)</f>
        <v>0</v>
      </c>
      <c r="FA448" s="17">
        <f>IF(AND(S448='자료입력 및 결과표시'!$B$21,COUNTIF('업무중복도(데이터 입력)'!$W448:$DR448,'자료입력 및 결과표시'!$C$21)&gt;=1),16,0)</f>
        <v>0</v>
      </c>
      <c r="FK448" s="17">
        <f t="shared" si="761"/>
        <v>0</v>
      </c>
      <c r="FO448"/>
    </row>
    <row r="449" spans="1:171">
      <c r="A449" s="17" t="str">
        <f t="shared" si="744"/>
        <v>\\\0</v>
      </c>
      <c r="B449" s="17" t="str">
        <f t="shared" si="745"/>
        <v>\\\0</v>
      </c>
      <c r="C449" s="17" t="str">
        <f t="shared" si="746"/>
        <v>\\\0</v>
      </c>
      <c r="D449" s="17" t="str">
        <f t="shared" si="747"/>
        <v>\\\0</v>
      </c>
      <c r="E449" s="17" t="str">
        <f t="shared" si="748"/>
        <v>\\\0</v>
      </c>
      <c r="F449" s="17" t="str">
        <f t="shared" si="749"/>
        <v>\\\0</v>
      </c>
      <c r="G449" s="17" t="str">
        <f t="shared" si="750"/>
        <v>\\\0</v>
      </c>
      <c r="H449" s="17" t="str">
        <f t="shared" si="751"/>
        <v>\\\0</v>
      </c>
      <c r="I449" s="17" t="str">
        <f t="shared" si="752"/>
        <v>\\\0</v>
      </c>
      <c r="J449" s="17" t="str">
        <f t="shared" si="753"/>
        <v>\\\0</v>
      </c>
      <c r="K449" s="17" t="str">
        <f t="shared" si="754"/>
        <v>\\\0</v>
      </c>
      <c r="L449" s="17" t="str">
        <f t="shared" si="755"/>
        <v>\\\0</v>
      </c>
      <c r="M449" s="17" t="str">
        <f t="shared" si="756"/>
        <v>\\\0</v>
      </c>
      <c r="N449" s="17" t="str">
        <f t="shared" si="757"/>
        <v>\\\0</v>
      </c>
      <c r="O449" s="17" t="str">
        <f t="shared" si="758"/>
        <v>\\\0</v>
      </c>
      <c r="P449" s="17" t="str">
        <f t="shared" si="759"/>
        <v>\\\0</v>
      </c>
      <c r="R449" s="17" t="str">
        <f t="shared" si="760"/>
        <v>\\</v>
      </c>
      <c r="S449" s="38"/>
      <c r="T449" s="39"/>
      <c r="U449" s="31"/>
      <c r="V449" s="32"/>
      <c r="W449" s="36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35"/>
      <c r="DS449" s="287"/>
      <c r="DT449" s="36"/>
      <c r="DU449" s="37"/>
      <c r="DV449" s="28">
        <f>IF(AND($S449='자료입력 및 결과표시'!$B$6,COUNTIF($W449:$DR449,'자료입력 및 결과표시'!$C$6)&gt;=1),IF(OR('자료입력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DW449" s="28">
        <f>IF(AND($S449='자료입력 및 결과표시'!$B$7,COUNTIF($W449:$DR449,'자료입력 및 결과표시'!$C$7)&gt;=1),IF(OR('자료입력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DX449" s="28">
        <f>IF(AND($S449='자료입력 및 결과표시'!$B$8,COUNTIF($W449:$DR449,'자료입력 및 결과표시'!$C$8)&gt;=1),IF(OR('자료입력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DY449" s="28">
        <f>IF(AND($S449='자료입력 및 결과표시'!$B$9,COUNTIF($W449:$DR449,'자료입력 및 결과표시'!$C$9)&gt;=1),IF(OR('자료입력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DZ449" s="28">
        <f>IF(AND($S449='자료입력 및 결과표시'!$B$10,COUNTIF($W449:$DR449,'자료입력 및 결과표시'!$C$10)&gt;=1),IF(OR('자료입력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A449" s="28">
        <f>IF(AND($S449='자료입력 및 결과표시'!$B$11,COUNTIF($W449:$DR449,'자료입력 및 결과표시'!$C$11)&gt;=1),IF(OR('자료입력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B449" s="28">
        <f>IF(AND($S449='자료입력 및 결과표시'!$B$12,COUNTIF($W449:$DR449,'자료입력 및 결과표시'!$C$12)&gt;=1),IF(OR('자료입력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C449" s="28">
        <f>IF(AND($S449='자료입력 및 결과표시'!$B$13,COUNTIF($W449:$DR449,'자료입력 및 결과표시'!$C$13)&gt;=1),IF(OR('자료입력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D449" s="28">
        <f>IF(AND($S449='자료입력 및 결과표시'!$B$14,COUNTIF($W449:$DR449,'자료입력 및 결과표시'!$C$14)&gt;=1),IF(OR('자료입력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E449" s="28">
        <f>IF(AND($S449='자료입력 및 결과표시'!$B$15,COUNTIF($W449:$DR449,'자료입력 및 결과표시'!$C$15)&gt;=1),IF(OR('자료입력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F449" s="28">
        <f>IF(AND($S449='자료입력 및 결과표시'!$B$16,COUNTIF($W449:$DR449,'자료입력 및 결과표시'!$C$16)&gt;=1),IF(OR('자료입력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G449" s="28">
        <f>IF(AND($S449='자료입력 및 결과표시'!$B$17,COUNTIF($W449:$DR449,'자료입력 및 결과표시'!$C$17)&gt;=1),IF(OR('자료입력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H449" s="28">
        <f>IF(AND($S449='자료입력 및 결과표시'!$B$18,COUNTIF($W449:$DR449,'자료입력 및 결과표시'!$C$18)&gt;=1),IF(OR('자료입력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I449" s="28">
        <f>IF(AND($S449='자료입력 및 결과표시'!$B$19,COUNTIF($W449:$DR449,'자료입력 및 결과표시'!$C$19)&gt;=1),IF(OR('자료입력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J449" s="28">
        <f>IF(AND($S449='자료입력 및 결과표시'!$B$20,COUNTIF($W449:$DR449,'자료입력 및 결과표시'!$C$20)&gt;=1),IF(OR('자료입력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K449" s="28">
        <f>IF(AND($S449='자료입력 및 결과표시'!$B$21,COUNTIF($W449:$DR449,'자료입력 및 결과표시'!$C$21)&gt;=1),IF(OR('자료입력 및 결과표시'!$B$4+90&gt;=$V449,'자료입력 및 결과표시'!$B$4&lt;$U449),0,IF($V449-'자료입력 및 결과표시'!$B$4-90&gt;='자료입력 및 결과표시'!$E$4,'자료입력 및 결과표시'!$E$4,$V449-'자료입력 및 결과표시'!$B$4-90)),0)</f>
        <v>0</v>
      </c>
      <c r="EL449" s="17">
        <f>IF(AND(S449='자료입력 및 결과표시'!$B$6,COUNTIF('업무중복도(데이터 입력)'!$W449:$DR449,'자료입력 및 결과표시'!$C$6)&gt;=1),1,0)</f>
        <v>0</v>
      </c>
      <c r="EM449" s="17">
        <f>IF(AND(S449='자료입력 및 결과표시'!$B$7,COUNTIF('업무중복도(데이터 입력)'!$W449:$DR449,'자료입력 및 결과표시'!$C$7)&gt;=1),2,0)</f>
        <v>0</v>
      </c>
      <c r="EN449" s="17">
        <f>IF(AND(S449='자료입력 및 결과표시'!$B$8,COUNTIF('업무중복도(데이터 입력)'!$W449:$DR449,'자료입력 및 결과표시'!$C$8)&gt;=1),3,0)</f>
        <v>0</v>
      </c>
      <c r="EO449" s="17">
        <f>IF(AND(S449='자료입력 및 결과표시'!$B$9,COUNTIF('업무중복도(데이터 입력)'!$W449:$DR449,'자료입력 및 결과표시'!$C$9)&gt;=1),4,0)</f>
        <v>0</v>
      </c>
      <c r="EP449" s="17">
        <f>IF(AND(S449='자료입력 및 결과표시'!$B$10,COUNTIF('업무중복도(데이터 입력)'!$W449:$DR449,'자료입력 및 결과표시'!$C$10)&gt;=1),5,0)</f>
        <v>0</v>
      </c>
      <c r="EQ449" s="17">
        <f>IF(AND(S449='자료입력 및 결과표시'!$B$11,COUNTIF('업무중복도(데이터 입력)'!$W449:$DR449,'자료입력 및 결과표시'!$C$11)&gt;=1),6,0)</f>
        <v>0</v>
      </c>
      <c r="ER449" s="17">
        <f>IF(AND(S449='자료입력 및 결과표시'!$B$12,COUNTIF('업무중복도(데이터 입력)'!$W449:$DR449,'자료입력 및 결과표시'!$C$12)&gt;=1),7,0)</f>
        <v>0</v>
      </c>
      <c r="ES449" s="17">
        <f>IF(AND(S449='자료입력 및 결과표시'!$B$13,COUNTIF('업무중복도(데이터 입력)'!$W449:$DR449,'자료입력 및 결과표시'!$C$13)&gt;=1),8,0)</f>
        <v>0</v>
      </c>
      <c r="ET449" s="17">
        <f>IF(AND(S449='자료입력 및 결과표시'!$B$14,COUNTIF('업무중복도(데이터 입력)'!$W449:$DR449,'자료입력 및 결과표시'!$C$14)&gt;=1),9,0)</f>
        <v>0</v>
      </c>
      <c r="EU449" s="17">
        <f>IF(AND(S449='자료입력 및 결과표시'!$B$15,COUNTIF('업무중복도(데이터 입력)'!$W449:$DR449,'자료입력 및 결과표시'!$C$15)&gt;=1),10,0)</f>
        <v>0</v>
      </c>
      <c r="EV449" s="17">
        <f>IF(AND(S449='자료입력 및 결과표시'!$B$16,COUNTIF('업무중복도(데이터 입력)'!$W449:$DR449,'자료입력 및 결과표시'!$C$16)&gt;=1),11,0)</f>
        <v>0</v>
      </c>
      <c r="EW449" s="17">
        <f>IF(AND(S449='자료입력 및 결과표시'!$B$17,COUNTIF('업무중복도(데이터 입력)'!$W449:$DR449,'자료입력 및 결과표시'!$C$17)&gt;=1),12,0)</f>
        <v>0</v>
      </c>
      <c r="EX449" s="17">
        <f>IF(AND(S449='자료입력 및 결과표시'!$B$18,COUNTIF('업무중복도(데이터 입력)'!$W449:$DR449,'자료입력 및 결과표시'!$C$18)&gt;=1),13,0)</f>
        <v>0</v>
      </c>
      <c r="EY449" s="17">
        <f>IF(AND(S449='자료입력 및 결과표시'!$B$19,COUNTIF('업무중복도(데이터 입력)'!$W449:$DR449,'자료입력 및 결과표시'!$C$19)&gt;=1),14,0)</f>
        <v>0</v>
      </c>
      <c r="EZ449" s="17">
        <f>IF(AND(S449='자료입력 및 결과표시'!$B$20,COUNTIF('업무중복도(데이터 입력)'!$W449:$DR449,'자료입력 및 결과표시'!$C$20)&gt;=1),15,0)</f>
        <v>0</v>
      </c>
      <c r="FA449" s="17">
        <f>IF(AND(S449='자료입력 및 결과표시'!$B$21,COUNTIF('업무중복도(데이터 입력)'!$W449:$DR449,'자료입력 및 결과표시'!$C$21)&gt;=1),16,0)</f>
        <v>0</v>
      </c>
      <c r="FK449" s="17">
        <f t="shared" si="761"/>
        <v>0</v>
      </c>
      <c r="FO449"/>
    </row>
    <row r="450" spans="1:171">
      <c r="A450" s="17" t="str">
        <f t="shared" si="744"/>
        <v>\\\0</v>
      </c>
      <c r="B450" s="17" t="str">
        <f t="shared" si="745"/>
        <v>\\\0</v>
      </c>
      <c r="C450" s="17" t="str">
        <f t="shared" si="746"/>
        <v>\\\0</v>
      </c>
      <c r="D450" s="17" t="str">
        <f t="shared" si="747"/>
        <v>\\\0</v>
      </c>
      <c r="E450" s="17" t="str">
        <f t="shared" si="748"/>
        <v>\\\0</v>
      </c>
      <c r="F450" s="17" t="str">
        <f t="shared" si="749"/>
        <v>\\\0</v>
      </c>
      <c r="G450" s="17" t="str">
        <f t="shared" si="750"/>
        <v>\\\0</v>
      </c>
      <c r="H450" s="17" t="str">
        <f t="shared" si="751"/>
        <v>\\\0</v>
      </c>
      <c r="I450" s="17" t="str">
        <f t="shared" si="752"/>
        <v>\\\0</v>
      </c>
      <c r="J450" s="17" t="str">
        <f t="shared" si="753"/>
        <v>\\\0</v>
      </c>
      <c r="K450" s="17" t="str">
        <f t="shared" si="754"/>
        <v>\\\0</v>
      </c>
      <c r="L450" s="17" t="str">
        <f t="shared" si="755"/>
        <v>\\\0</v>
      </c>
      <c r="M450" s="17" t="str">
        <f t="shared" si="756"/>
        <v>\\\0</v>
      </c>
      <c r="N450" s="17" t="str">
        <f t="shared" si="757"/>
        <v>\\\0</v>
      </c>
      <c r="O450" s="17" t="str">
        <f t="shared" si="758"/>
        <v>\\\0</v>
      </c>
      <c r="P450" s="17" t="str">
        <f t="shared" si="759"/>
        <v>\\\0</v>
      </c>
      <c r="R450" s="17" t="str">
        <f t="shared" si="760"/>
        <v>\\</v>
      </c>
      <c r="S450" s="38"/>
      <c r="T450" s="39"/>
      <c r="U450" s="31"/>
      <c r="V450" s="32"/>
      <c r="W450" s="36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35"/>
      <c r="DS450" s="287"/>
      <c r="DT450" s="36"/>
      <c r="DU450" s="37"/>
      <c r="DV450" s="28">
        <f>IF(AND($S450='자료입력 및 결과표시'!$B$6,COUNTIF($W450:$DR450,'자료입력 및 결과표시'!$C$6)&gt;=1),IF(OR('자료입력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DW450" s="28">
        <f>IF(AND($S450='자료입력 및 결과표시'!$B$7,COUNTIF($W450:$DR450,'자료입력 및 결과표시'!$C$7)&gt;=1),IF(OR('자료입력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DX450" s="28">
        <f>IF(AND($S450='자료입력 및 결과표시'!$B$8,COUNTIF($W450:$DR450,'자료입력 및 결과표시'!$C$8)&gt;=1),IF(OR('자료입력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DY450" s="28">
        <f>IF(AND($S450='자료입력 및 결과표시'!$B$9,COUNTIF($W450:$DR450,'자료입력 및 결과표시'!$C$9)&gt;=1),IF(OR('자료입력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DZ450" s="28">
        <f>IF(AND($S450='자료입력 및 결과표시'!$B$10,COUNTIF($W450:$DR450,'자료입력 및 결과표시'!$C$10)&gt;=1),IF(OR('자료입력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A450" s="28">
        <f>IF(AND($S450='자료입력 및 결과표시'!$B$11,COUNTIF($W450:$DR450,'자료입력 및 결과표시'!$C$11)&gt;=1),IF(OR('자료입력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B450" s="28">
        <f>IF(AND($S450='자료입력 및 결과표시'!$B$12,COUNTIF($W450:$DR450,'자료입력 및 결과표시'!$C$12)&gt;=1),IF(OR('자료입력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C450" s="28">
        <f>IF(AND($S450='자료입력 및 결과표시'!$B$13,COUNTIF($W450:$DR450,'자료입력 및 결과표시'!$C$13)&gt;=1),IF(OR('자료입력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D450" s="28">
        <f>IF(AND($S450='자료입력 및 결과표시'!$B$14,COUNTIF($W450:$DR450,'자료입력 및 결과표시'!$C$14)&gt;=1),IF(OR('자료입력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E450" s="28">
        <f>IF(AND($S450='자료입력 및 결과표시'!$B$15,COUNTIF($W450:$DR450,'자료입력 및 결과표시'!$C$15)&gt;=1),IF(OR('자료입력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F450" s="28">
        <f>IF(AND($S450='자료입력 및 결과표시'!$B$16,COUNTIF($W450:$DR450,'자료입력 및 결과표시'!$C$16)&gt;=1),IF(OR('자료입력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G450" s="28">
        <f>IF(AND($S450='자료입력 및 결과표시'!$B$17,COUNTIF($W450:$DR450,'자료입력 및 결과표시'!$C$17)&gt;=1),IF(OR('자료입력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H450" s="28">
        <f>IF(AND($S450='자료입력 및 결과표시'!$B$18,COUNTIF($W450:$DR450,'자료입력 및 결과표시'!$C$18)&gt;=1),IF(OR('자료입력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I450" s="28">
        <f>IF(AND($S450='자료입력 및 결과표시'!$B$19,COUNTIF($W450:$DR450,'자료입력 및 결과표시'!$C$19)&gt;=1),IF(OR('자료입력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J450" s="28">
        <f>IF(AND($S450='자료입력 및 결과표시'!$B$20,COUNTIF($W450:$DR450,'자료입력 및 결과표시'!$C$20)&gt;=1),IF(OR('자료입력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K450" s="28">
        <f>IF(AND($S450='자료입력 및 결과표시'!$B$21,COUNTIF($W450:$DR450,'자료입력 및 결과표시'!$C$21)&gt;=1),IF(OR('자료입력 및 결과표시'!$B$4+90&gt;=$V450,'자료입력 및 결과표시'!$B$4&lt;$U450),0,IF($V450-'자료입력 및 결과표시'!$B$4-90&gt;='자료입력 및 결과표시'!$E$4,'자료입력 및 결과표시'!$E$4,$V450-'자료입력 및 결과표시'!$B$4-90)),0)</f>
        <v>0</v>
      </c>
      <c r="EL450" s="17">
        <f>IF(AND(S450='자료입력 및 결과표시'!$B$6,COUNTIF('업무중복도(데이터 입력)'!$W450:$DR450,'자료입력 및 결과표시'!$C$6)&gt;=1),1,0)</f>
        <v>0</v>
      </c>
      <c r="EM450" s="17">
        <f>IF(AND(S450='자료입력 및 결과표시'!$B$7,COUNTIF('업무중복도(데이터 입력)'!$W450:$DR450,'자료입력 및 결과표시'!$C$7)&gt;=1),2,0)</f>
        <v>0</v>
      </c>
      <c r="EN450" s="17">
        <f>IF(AND(S450='자료입력 및 결과표시'!$B$8,COUNTIF('업무중복도(데이터 입력)'!$W450:$DR450,'자료입력 및 결과표시'!$C$8)&gt;=1),3,0)</f>
        <v>0</v>
      </c>
      <c r="EO450" s="17">
        <f>IF(AND(S450='자료입력 및 결과표시'!$B$9,COUNTIF('업무중복도(데이터 입력)'!$W450:$DR450,'자료입력 및 결과표시'!$C$9)&gt;=1),4,0)</f>
        <v>0</v>
      </c>
      <c r="EP450" s="17">
        <f>IF(AND(S450='자료입력 및 결과표시'!$B$10,COUNTIF('업무중복도(데이터 입력)'!$W450:$DR450,'자료입력 및 결과표시'!$C$10)&gt;=1),5,0)</f>
        <v>0</v>
      </c>
      <c r="EQ450" s="17">
        <f>IF(AND(S450='자료입력 및 결과표시'!$B$11,COUNTIF('업무중복도(데이터 입력)'!$W450:$DR450,'자료입력 및 결과표시'!$C$11)&gt;=1),6,0)</f>
        <v>0</v>
      </c>
      <c r="ER450" s="17">
        <f>IF(AND(S450='자료입력 및 결과표시'!$B$12,COUNTIF('업무중복도(데이터 입력)'!$W450:$DR450,'자료입력 및 결과표시'!$C$12)&gt;=1),7,0)</f>
        <v>0</v>
      </c>
      <c r="ES450" s="17">
        <f>IF(AND(S450='자료입력 및 결과표시'!$B$13,COUNTIF('업무중복도(데이터 입력)'!$W450:$DR450,'자료입력 및 결과표시'!$C$13)&gt;=1),8,0)</f>
        <v>0</v>
      </c>
      <c r="ET450" s="17">
        <f>IF(AND(S450='자료입력 및 결과표시'!$B$14,COUNTIF('업무중복도(데이터 입력)'!$W450:$DR450,'자료입력 및 결과표시'!$C$14)&gt;=1),9,0)</f>
        <v>0</v>
      </c>
      <c r="EU450" s="17">
        <f>IF(AND(S450='자료입력 및 결과표시'!$B$15,COUNTIF('업무중복도(데이터 입력)'!$W450:$DR450,'자료입력 및 결과표시'!$C$15)&gt;=1),10,0)</f>
        <v>0</v>
      </c>
      <c r="EV450" s="17">
        <f>IF(AND(S450='자료입력 및 결과표시'!$B$16,COUNTIF('업무중복도(데이터 입력)'!$W450:$DR450,'자료입력 및 결과표시'!$C$16)&gt;=1),11,0)</f>
        <v>0</v>
      </c>
      <c r="EW450" s="17">
        <f>IF(AND(S450='자료입력 및 결과표시'!$B$17,COUNTIF('업무중복도(데이터 입력)'!$W450:$DR450,'자료입력 및 결과표시'!$C$17)&gt;=1),12,0)</f>
        <v>0</v>
      </c>
      <c r="EX450" s="17">
        <f>IF(AND(S450='자료입력 및 결과표시'!$B$18,COUNTIF('업무중복도(데이터 입력)'!$W450:$DR450,'자료입력 및 결과표시'!$C$18)&gt;=1),13,0)</f>
        <v>0</v>
      </c>
      <c r="EY450" s="17">
        <f>IF(AND(S450='자료입력 및 결과표시'!$B$19,COUNTIF('업무중복도(데이터 입력)'!$W450:$DR450,'자료입력 및 결과표시'!$C$19)&gt;=1),14,0)</f>
        <v>0</v>
      </c>
      <c r="EZ450" s="17">
        <f>IF(AND(S450='자료입력 및 결과표시'!$B$20,COUNTIF('업무중복도(데이터 입력)'!$W450:$DR450,'자료입력 및 결과표시'!$C$20)&gt;=1),15,0)</f>
        <v>0</v>
      </c>
      <c r="FA450" s="17">
        <f>IF(AND(S450='자료입력 및 결과표시'!$B$21,COUNTIF('업무중복도(데이터 입력)'!$W450:$DR450,'자료입력 및 결과표시'!$C$21)&gt;=1),16,0)</f>
        <v>0</v>
      </c>
      <c r="FK450" s="17">
        <f t="shared" si="761"/>
        <v>0</v>
      </c>
      <c r="FO450"/>
    </row>
    <row r="451" spans="1:171">
      <c r="A451" s="17" t="str">
        <f t="shared" si="744"/>
        <v>\\\0</v>
      </c>
      <c r="B451" s="17" t="str">
        <f t="shared" si="745"/>
        <v>\\\0</v>
      </c>
      <c r="C451" s="17" t="str">
        <f t="shared" si="746"/>
        <v>\\\0</v>
      </c>
      <c r="D451" s="17" t="str">
        <f t="shared" si="747"/>
        <v>\\\0</v>
      </c>
      <c r="E451" s="17" t="str">
        <f t="shared" si="748"/>
        <v>\\\0</v>
      </c>
      <c r="F451" s="17" t="str">
        <f t="shared" si="749"/>
        <v>\\\0</v>
      </c>
      <c r="G451" s="17" t="str">
        <f t="shared" si="750"/>
        <v>\\\0</v>
      </c>
      <c r="H451" s="17" t="str">
        <f t="shared" si="751"/>
        <v>\\\0</v>
      </c>
      <c r="I451" s="17" t="str">
        <f t="shared" si="752"/>
        <v>\\\0</v>
      </c>
      <c r="J451" s="17" t="str">
        <f t="shared" si="753"/>
        <v>\\\0</v>
      </c>
      <c r="K451" s="17" t="str">
        <f t="shared" si="754"/>
        <v>\\\0</v>
      </c>
      <c r="L451" s="17" t="str">
        <f t="shared" si="755"/>
        <v>\\\0</v>
      </c>
      <c r="M451" s="17" t="str">
        <f t="shared" si="756"/>
        <v>\\\0</v>
      </c>
      <c r="N451" s="17" t="str">
        <f t="shared" si="757"/>
        <v>\\\0</v>
      </c>
      <c r="O451" s="17" t="str">
        <f t="shared" si="758"/>
        <v>\\\0</v>
      </c>
      <c r="P451" s="17" t="str">
        <f t="shared" si="759"/>
        <v>\\\0</v>
      </c>
      <c r="R451" s="17" t="str">
        <f t="shared" si="760"/>
        <v>\\</v>
      </c>
      <c r="S451" s="38"/>
      <c r="T451" s="39"/>
      <c r="U451" s="31"/>
      <c r="V451" s="32"/>
      <c r="W451" s="36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35"/>
      <c r="DS451" s="287"/>
      <c r="DT451" s="36"/>
      <c r="DU451" s="37"/>
      <c r="DV451" s="28">
        <f>IF(AND($S451='자료입력 및 결과표시'!$B$6,COUNTIF($W451:$DR451,'자료입력 및 결과표시'!$C$6)&gt;=1),IF(OR('자료입력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DW451" s="28">
        <f>IF(AND($S451='자료입력 및 결과표시'!$B$7,COUNTIF($W451:$DR451,'자료입력 및 결과표시'!$C$7)&gt;=1),IF(OR('자료입력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DX451" s="28">
        <f>IF(AND($S451='자료입력 및 결과표시'!$B$8,COUNTIF($W451:$DR451,'자료입력 및 결과표시'!$C$8)&gt;=1),IF(OR('자료입력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DY451" s="28">
        <f>IF(AND($S451='자료입력 및 결과표시'!$B$9,COUNTIF($W451:$DR451,'자료입력 및 결과표시'!$C$9)&gt;=1),IF(OR('자료입력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DZ451" s="28">
        <f>IF(AND($S451='자료입력 및 결과표시'!$B$10,COUNTIF($W451:$DR451,'자료입력 및 결과표시'!$C$10)&gt;=1),IF(OR('자료입력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A451" s="28">
        <f>IF(AND($S451='자료입력 및 결과표시'!$B$11,COUNTIF($W451:$DR451,'자료입력 및 결과표시'!$C$11)&gt;=1),IF(OR('자료입력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B451" s="28">
        <f>IF(AND($S451='자료입력 및 결과표시'!$B$12,COUNTIF($W451:$DR451,'자료입력 및 결과표시'!$C$12)&gt;=1),IF(OR('자료입력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C451" s="28">
        <f>IF(AND($S451='자료입력 및 결과표시'!$B$13,COUNTIF($W451:$DR451,'자료입력 및 결과표시'!$C$13)&gt;=1),IF(OR('자료입력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D451" s="28">
        <f>IF(AND($S451='자료입력 및 결과표시'!$B$14,COUNTIF($W451:$DR451,'자료입력 및 결과표시'!$C$14)&gt;=1),IF(OR('자료입력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E451" s="28">
        <f>IF(AND($S451='자료입력 및 결과표시'!$B$15,COUNTIF($W451:$DR451,'자료입력 및 결과표시'!$C$15)&gt;=1),IF(OR('자료입력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F451" s="28">
        <f>IF(AND($S451='자료입력 및 결과표시'!$B$16,COUNTIF($W451:$DR451,'자료입력 및 결과표시'!$C$16)&gt;=1),IF(OR('자료입력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G451" s="28">
        <f>IF(AND($S451='자료입력 및 결과표시'!$B$17,COUNTIF($W451:$DR451,'자료입력 및 결과표시'!$C$17)&gt;=1),IF(OR('자료입력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H451" s="28">
        <f>IF(AND($S451='자료입력 및 결과표시'!$B$18,COUNTIF($W451:$DR451,'자료입력 및 결과표시'!$C$18)&gt;=1),IF(OR('자료입력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I451" s="28">
        <f>IF(AND($S451='자료입력 및 결과표시'!$B$19,COUNTIF($W451:$DR451,'자료입력 및 결과표시'!$C$19)&gt;=1),IF(OR('자료입력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J451" s="28">
        <f>IF(AND($S451='자료입력 및 결과표시'!$B$20,COUNTIF($W451:$DR451,'자료입력 및 결과표시'!$C$20)&gt;=1),IF(OR('자료입력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K451" s="28">
        <f>IF(AND($S451='자료입력 및 결과표시'!$B$21,COUNTIF($W451:$DR451,'자료입력 및 결과표시'!$C$21)&gt;=1),IF(OR('자료입력 및 결과표시'!$B$4+90&gt;=$V451,'자료입력 및 결과표시'!$B$4&lt;$U451),0,IF($V451-'자료입력 및 결과표시'!$B$4-90&gt;='자료입력 및 결과표시'!$E$4,'자료입력 및 결과표시'!$E$4,$V451-'자료입력 및 결과표시'!$B$4-90)),0)</f>
        <v>0</v>
      </c>
      <c r="EL451" s="17">
        <f>IF(AND(S451='자료입력 및 결과표시'!$B$6,COUNTIF('업무중복도(데이터 입력)'!$W451:$DR451,'자료입력 및 결과표시'!$C$6)&gt;=1),1,0)</f>
        <v>0</v>
      </c>
      <c r="EM451" s="17">
        <f>IF(AND(S451='자료입력 및 결과표시'!$B$7,COUNTIF('업무중복도(데이터 입력)'!$W451:$DR451,'자료입력 및 결과표시'!$C$7)&gt;=1),2,0)</f>
        <v>0</v>
      </c>
      <c r="EN451" s="17">
        <f>IF(AND(S451='자료입력 및 결과표시'!$B$8,COUNTIF('업무중복도(데이터 입력)'!$W451:$DR451,'자료입력 및 결과표시'!$C$8)&gt;=1),3,0)</f>
        <v>0</v>
      </c>
      <c r="EO451" s="17">
        <f>IF(AND(S451='자료입력 및 결과표시'!$B$9,COUNTIF('업무중복도(데이터 입력)'!$W451:$DR451,'자료입력 및 결과표시'!$C$9)&gt;=1),4,0)</f>
        <v>0</v>
      </c>
      <c r="EP451" s="17">
        <f>IF(AND(S451='자료입력 및 결과표시'!$B$10,COUNTIF('업무중복도(데이터 입력)'!$W451:$DR451,'자료입력 및 결과표시'!$C$10)&gt;=1),5,0)</f>
        <v>0</v>
      </c>
      <c r="EQ451" s="17">
        <f>IF(AND(S451='자료입력 및 결과표시'!$B$11,COUNTIF('업무중복도(데이터 입력)'!$W451:$DR451,'자료입력 및 결과표시'!$C$11)&gt;=1),6,0)</f>
        <v>0</v>
      </c>
      <c r="ER451" s="17">
        <f>IF(AND(S451='자료입력 및 결과표시'!$B$12,COUNTIF('업무중복도(데이터 입력)'!$W451:$DR451,'자료입력 및 결과표시'!$C$12)&gt;=1),7,0)</f>
        <v>0</v>
      </c>
      <c r="ES451" s="17">
        <f>IF(AND(S451='자료입력 및 결과표시'!$B$13,COUNTIF('업무중복도(데이터 입력)'!$W451:$DR451,'자료입력 및 결과표시'!$C$13)&gt;=1),8,0)</f>
        <v>0</v>
      </c>
      <c r="ET451" s="17">
        <f>IF(AND(S451='자료입력 및 결과표시'!$B$14,COUNTIF('업무중복도(데이터 입력)'!$W451:$DR451,'자료입력 및 결과표시'!$C$14)&gt;=1),9,0)</f>
        <v>0</v>
      </c>
      <c r="EU451" s="17">
        <f>IF(AND(S451='자료입력 및 결과표시'!$B$15,COUNTIF('업무중복도(데이터 입력)'!$W451:$DR451,'자료입력 및 결과표시'!$C$15)&gt;=1),10,0)</f>
        <v>0</v>
      </c>
      <c r="EV451" s="17">
        <f>IF(AND(S451='자료입력 및 결과표시'!$B$16,COUNTIF('업무중복도(데이터 입력)'!$W451:$DR451,'자료입력 및 결과표시'!$C$16)&gt;=1),11,0)</f>
        <v>0</v>
      </c>
      <c r="EW451" s="17">
        <f>IF(AND(S451='자료입력 및 결과표시'!$B$17,COUNTIF('업무중복도(데이터 입력)'!$W451:$DR451,'자료입력 및 결과표시'!$C$17)&gt;=1),12,0)</f>
        <v>0</v>
      </c>
      <c r="EX451" s="17">
        <f>IF(AND(S451='자료입력 및 결과표시'!$B$18,COUNTIF('업무중복도(데이터 입력)'!$W451:$DR451,'자료입력 및 결과표시'!$C$18)&gt;=1),13,0)</f>
        <v>0</v>
      </c>
      <c r="EY451" s="17">
        <f>IF(AND(S451='자료입력 및 결과표시'!$B$19,COUNTIF('업무중복도(데이터 입력)'!$W451:$DR451,'자료입력 및 결과표시'!$C$19)&gt;=1),14,0)</f>
        <v>0</v>
      </c>
      <c r="EZ451" s="17">
        <f>IF(AND(S451='자료입력 및 결과표시'!$B$20,COUNTIF('업무중복도(데이터 입력)'!$W451:$DR451,'자료입력 및 결과표시'!$C$20)&gt;=1),15,0)</f>
        <v>0</v>
      </c>
      <c r="FA451" s="17">
        <f>IF(AND(S451='자료입력 및 결과표시'!$B$21,COUNTIF('업무중복도(데이터 입력)'!$W451:$DR451,'자료입력 및 결과표시'!$C$21)&gt;=1),16,0)</f>
        <v>0</v>
      </c>
      <c r="FK451" s="17">
        <f t="shared" si="761"/>
        <v>0</v>
      </c>
      <c r="FO451"/>
    </row>
    <row r="452" spans="1:171">
      <c r="A452" s="17" t="str">
        <f t="shared" ref="A452:A515" si="762">$S452&amp;"\"&amp;$DT452&amp;"\"&amp;$DU452&amp;"\"&amp;EL452</f>
        <v>\\\0</v>
      </c>
      <c r="B452" s="17" t="str">
        <f t="shared" ref="B452:B515" si="763">$S452&amp;"\"&amp;$DT452&amp;"\"&amp;$DU452&amp;"\"&amp;EM452</f>
        <v>\\\0</v>
      </c>
      <c r="C452" s="17" t="str">
        <f t="shared" ref="C452:C515" si="764">$S452&amp;"\"&amp;$DT452&amp;"\"&amp;$DU452&amp;"\"&amp;EN452</f>
        <v>\\\0</v>
      </c>
      <c r="D452" s="17" t="str">
        <f t="shared" ref="D452:D515" si="765">$S452&amp;"\"&amp;$DT452&amp;"\"&amp;$DU452&amp;"\"&amp;EO452</f>
        <v>\\\0</v>
      </c>
      <c r="E452" s="17" t="str">
        <f t="shared" ref="E452:E515" si="766">$S452&amp;"\"&amp;$DT452&amp;"\"&amp;$DU452&amp;"\"&amp;EP452</f>
        <v>\\\0</v>
      </c>
      <c r="F452" s="17" t="str">
        <f t="shared" ref="F452:F515" si="767">$S452&amp;"\"&amp;$DT452&amp;"\"&amp;$DU452&amp;"\"&amp;EQ452</f>
        <v>\\\0</v>
      </c>
      <c r="G452" s="17" t="str">
        <f t="shared" ref="G452:G515" si="768">$S452&amp;"\"&amp;$DT452&amp;"\"&amp;$DU452&amp;"\"&amp;ER452</f>
        <v>\\\0</v>
      </c>
      <c r="H452" s="17" t="str">
        <f t="shared" ref="H452:H515" si="769">$S452&amp;"\"&amp;$DT452&amp;"\"&amp;$DU452&amp;"\"&amp;ES452</f>
        <v>\\\0</v>
      </c>
      <c r="I452" s="17" t="str">
        <f t="shared" ref="I452:I515" si="770">$S452&amp;"\"&amp;$DT452&amp;"\"&amp;$DU452&amp;"\"&amp;ET452</f>
        <v>\\\0</v>
      </c>
      <c r="J452" s="17" t="str">
        <f t="shared" ref="J452:J515" si="771">$S452&amp;"\"&amp;$DT452&amp;"\"&amp;$DU452&amp;"\"&amp;EU452</f>
        <v>\\\0</v>
      </c>
      <c r="K452" s="17" t="str">
        <f t="shared" ref="K452:K515" si="772">$S452&amp;"\"&amp;$DT452&amp;"\"&amp;$DU452&amp;"\"&amp;EV452</f>
        <v>\\\0</v>
      </c>
      <c r="L452" s="17" t="str">
        <f t="shared" ref="L452:L515" si="773">$S452&amp;"\"&amp;$DT452&amp;"\"&amp;$DU452&amp;"\"&amp;EW452</f>
        <v>\\\0</v>
      </c>
      <c r="M452" s="17" t="str">
        <f t="shared" ref="M452:M515" si="774">$S452&amp;"\"&amp;$DT452&amp;"\"&amp;$DU452&amp;"\"&amp;EX452</f>
        <v>\\\0</v>
      </c>
      <c r="N452" s="17" t="str">
        <f t="shared" ref="N452:N515" si="775">$S452&amp;"\"&amp;$DT452&amp;"\"&amp;$DU452&amp;"\"&amp;EY452</f>
        <v>\\\0</v>
      </c>
      <c r="O452" s="17" t="str">
        <f t="shared" ref="O452:O515" si="776">$S452&amp;"\"&amp;$DT452&amp;"\"&amp;$DU452&amp;"\"&amp;EZ452</f>
        <v>\\\0</v>
      </c>
      <c r="P452" s="17" t="str">
        <f t="shared" ref="P452:P515" si="777">$S452&amp;"\"&amp;$DT452&amp;"\"&amp;$DU452&amp;"\"&amp;FA452</f>
        <v>\\\0</v>
      </c>
      <c r="R452" s="17" t="str">
        <f t="shared" ref="R452:R515" si="778">S452&amp;"\"&amp;DT452&amp;"\"&amp;DU452</f>
        <v>\\</v>
      </c>
      <c r="S452" s="38"/>
      <c r="T452" s="39"/>
      <c r="U452" s="31"/>
      <c r="V452" s="32"/>
      <c r="W452" s="36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35"/>
      <c r="DS452" s="287"/>
      <c r="DT452" s="36"/>
      <c r="DU452" s="37"/>
      <c r="DV452" s="28">
        <f>IF(AND($S452='자료입력 및 결과표시'!$B$6,COUNTIF($W452:$DR452,'자료입력 및 결과표시'!$C$6)&gt;=1),IF(OR('자료입력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DW452" s="28">
        <f>IF(AND($S452='자료입력 및 결과표시'!$B$7,COUNTIF($W452:$DR452,'자료입력 및 결과표시'!$C$7)&gt;=1),IF(OR('자료입력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DX452" s="28">
        <f>IF(AND($S452='자료입력 및 결과표시'!$B$8,COUNTIF($W452:$DR452,'자료입력 및 결과표시'!$C$8)&gt;=1),IF(OR('자료입력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DY452" s="28">
        <f>IF(AND($S452='자료입력 및 결과표시'!$B$9,COUNTIF($W452:$DR452,'자료입력 및 결과표시'!$C$9)&gt;=1),IF(OR('자료입력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DZ452" s="28">
        <f>IF(AND($S452='자료입력 및 결과표시'!$B$10,COUNTIF($W452:$DR452,'자료입력 및 결과표시'!$C$10)&gt;=1),IF(OR('자료입력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A452" s="28">
        <f>IF(AND($S452='자료입력 및 결과표시'!$B$11,COUNTIF($W452:$DR452,'자료입력 및 결과표시'!$C$11)&gt;=1),IF(OR('자료입력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B452" s="28">
        <f>IF(AND($S452='자료입력 및 결과표시'!$B$12,COUNTIF($W452:$DR452,'자료입력 및 결과표시'!$C$12)&gt;=1),IF(OR('자료입력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C452" s="28">
        <f>IF(AND($S452='자료입력 및 결과표시'!$B$13,COUNTIF($W452:$DR452,'자료입력 및 결과표시'!$C$13)&gt;=1),IF(OR('자료입력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D452" s="28">
        <f>IF(AND($S452='자료입력 및 결과표시'!$B$14,COUNTIF($W452:$DR452,'자료입력 및 결과표시'!$C$14)&gt;=1),IF(OR('자료입력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E452" s="28">
        <f>IF(AND($S452='자료입력 및 결과표시'!$B$15,COUNTIF($W452:$DR452,'자료입력 및 결과표시'!$C$15)&gt;=1),IF(OR('자료입력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F452" s="28">
        <f>IF(AND($S452='자료입력 및 결과표시'!$B$16,COUNTIF($W452:$DR452,'자료입력 및 결과표시'!$C$16)&gt;=1),IF(OR('자료입력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G452" s="28">
        <f>IF(AND($S452='자료입력 및 결과표시'!$B$17,COUNTIF($W452:$DR452,'자료입력 및 결과표시'!$C$17)&gt;=1),IF(OR('자료입력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H452" s="28">
        <f>IF(AND($S452='자료입력 및 결과표시'!$B$18,COUNTIF($W452:$DR452,'자료입력 및 결과표시'!$C$18)&gt;=1),IF(OR('자료입력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I452" s="28">
        <f>IF(AND($S452='자료입력 및 결과표시'!$B$19,COUNTIF($W452:$DR452,'자료입력 및 결과표시'!$C$19)&gt;=1),IF(OR('자료입력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J452" s="28">
        <f>IF(AND($S452='자료입력 및 결과표시'!$B$20,COUNTIF($W452:$DR452,'자료입력 및 결과표시'!$C$20)&gt;=1),IF(OR('자료입력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K452" s="28">
        <f>IF(AND($S452='자료입력 및 결과표시'!$B$21,COUNTIF($W452:$DR452,'자료입력 및 결과표시'!$C$21)&gt;=1),IF(OR('자료입력 및 결과표시'!$B$4+90&gt;=$V452,'자료입력 및 결과표시'!$B$4&lt;$U452),0,IF($V452-'자료입력 및 결과표시'!$B$4-90&gt;='자료입력 및 결과표시'!$E$4,'자료입력 및 결과표시'!$E$4,$V452-'자료입력 및 결과표시'!$B$4-90)),0)</f>
        <v>0</v>
      </c>
      <c r="EL452" s="17">
        <f>IF(AND(S452='자료입력 및 결과표시'!$B$6,COUNTIF('업무중복도(데이터 입력)'!$W452:$DR452,'자료입력 및 결과표시'!$C$6)&gt;=1),1,0)</f>
        <v>0</v>
      </c>
      <c r="EM452" s="17">
        <f>IF(AND(S452='자료입력 및 결과표시'!$B$7,COUNTIF('업무중복도(데이터 입력)'!$W452:$DR452,'자료입력 및 결과표시'!$C$7)&gt;=1),2,0)</f>
        <v>0</v>
      </c>
      <c r="EN452" s="17">
        <f>IF(AND(S452='자료입력 및 결과표시'!$B$8,COUNTIF('업무중복도(데이터 입력)'!$W452:$DR452,'자료입력 및 결과표시'!$C$8)&gt;=1),3,0)</f>
        <v>0</v>
      </c>
      <c r="EO452" s="17">
        <f>IF(AND(S452='자료입력 및 결과표시'!$B$9,COUNTIF('업무중복도(데이터 입력)'!$W452:$DR452,'자료입력 및 결과표시'!$C$9)&gt;=1),4,0)</f>
        <v>0</v>
      </c>
      <c r="EP452" s="17">
        <f>IF(AND(S452='자료입력 및 결과표시'!$B$10,COUNTIF('업무중복도(데이터 입력)'!$W452:$DR452,'자료입력 및 결과표시'!$C$10)&gt;=1),5,0)</f>
        <v>0</v>
      </c>
      <c r="EQ452" s="17">
        <f>IF(AND(S452='자료입력 및 결과표시'!$B$11,COUNTIF('업무중복도(데이터 입력)'!$W452:$DR452,'자료입력 및 결과표시'!$C$11)&gt;=1),6,0)</f>
        <v>0</v>
      </c>
      <c r="ER452" s="17">
        <f>IF(AND(S452='자료입력 및 결과표시'!$B$12,COUNTIF('업무중복도(데이터 입력)'!$W452:$DR452,'자료입력 및 결과표시'!$C$12)&gt;=1),7,0)</f>
        <v>0</v>
      </c>
      <c r="ES452" s="17">
        <f>IF(AND(S452='자료입력 및 결과표시'!$B$13,COUNTIF('업무중복도(데이터 입력)'!$W452:$DR452,'자료입력 및 결과표시'!$C$13)&gt;=1),8,0)</f>
        <v>0</v>
      </c>
      <c r="ET452" s="17">
        <f>IF(AND(S452='자료입력 및 결과표시'!$B$14,COUNTIF('업무중복도(데이터 입력)'!$W452:$DR452,'자료입력 및 결과표시'!$C$14)&gt;=1),9,0)</f>
        <v>0</v>
      </c>
      <c r="EU452" s="17">
        <f>IF(AND(S452='자료입력 및 결과표시'!$B$15,COUNTIF('업무중복도(데이터 입력)'!$W452:$DR452,'자료입력 및 결과표시'!$C$15)&gt;=1),10,0)</f>
        <v>0</v>
      </c>
      <c r="EV452" s="17">
        <f>IF(AND(S452='자료입력 및 결과표시'!$B$16,COUNTIF('업무중복도(데이터 입력)'!$W452:$DR452,'자료입력 및 결과표시'!$C$16)&gt;=1),11,0)</f>
        <v>0</v>
      </c>
      <c r="EW452" s="17">
        <f>IF(AND(S452='자료입력 및 결과표시'!$B$17,COUNTIF('업무중복도(데이터 입력)'!$W452:$DR452,'자료입력 및 결과표시'!$C$17)&gt;=1),12,0)</f>
        <v>0</v>
      </c>
      <c r="EX452" s="17">
        <f>IF(AND(S452='자료입력 및 결과표시'!$B$18,COUNTIF('업무중복도(데이터 입력)'!$W452:$DR452,'자료입력 및 결과표시'!$C$18)&gt;=1),13,0)</f>
        <v>0</v>
      </c>
      <c r="EY452" s="17">
        <f>IF(AND(S452='자료입력 및 결과표시'!$B$19,COUNTIF('업무중복도(데이터 입력)'!$W452:$DR452,'자료입력 및 결과표시'!$C$19)&gt;=1),14,0)</f>
        <v>0</v>
      </c>
      <c r="EZ452" s="17">
        <f>IF(AND(S452='자료입력 및 결과표시'!$B$20,COUNTIF('업무중복도(데이터 입력)'!$W452:$DR452,'자료입력 및 결과표시'!$C$20)&gt;=1),15,0)</f>
        <v>0</v>
      </c>
      <c r="FA452" s="17">
        <f>IF(AND(S452='자료입력 및 결과표시'!$B$21,COUNTIF('업무중복도(데이터 입력)'!$W452:$DR452,'자료입력 및 결과표시'!$C$21)&gt;=1),16,0)</f>
        <v>0</v>
      </c>
      <c r="FK452" s="17">
        <f t="shared" ref="FK452:FK515" si="779">COUNTA(W452:DR452)</f>
        <v>0</v>
      </c>
      <c r="FO452"/>
    </row>
    <row r="453" spans="1:171">
      <c r="A453" s="17" t="str">
        <f t="shared" si="762"/>
        <v>\\\0</v>
      </c>
      <c r="B453" s="17" t="str">
        <f t="shared" si="763"/>
        <v>\\\0</v>
      </c>
      <c r="C453" s="17" t="str">
        <f t="shared" si="764"/>
        <v>\\\0</v>
      </c>
      <c r="D453" s="17" t="str">
        <f t="shared" si="765"/>
        <v>\\\0</v>
      </c>
      <c r="E453" s="17" t="str">
        <f t="shared" si="766"/>
        <v>\\\0</v>
      </c>
      <c r="F453" s="17" t="str">
        <f t="shared" si="767"/>
        <v>\\\0</v>
      </c>
      <c r="G453" s="17" t="str">
        <f t="shared" si="768"/>
        <v>\\\0</v>
      </c>
      <c r="H453" s="17" t="str">
        <f t="shared" si="769"/>
        <v>\\\0</v>
      </c>
      <c r="I453" s="17" t="str">
        <f t="shared" si="770"/>
        <v>\\\0</v>
      </c>
      <c r="J453" s="17" t="str">
        <f t="shared" si="771"/>
        <v>\\\0</v>
      </c>
      <c r="K453" s="17" t="str">
        <f t="shared" si="772"/>
        <v>\\\0</v>
      </c>
      <c r="L453" s="17" t="str">
        <f t="shared" si="773"/>
        <v>\\\0</v>
      </c>
      <c r="M453" s="17" t="str">
        <f t="shared" si="774"/>
        <v>\\\0</v>
      </c>
      <c r="N453" s="17" t="str">
        <f t="shared" si="775"/>
        <v>\\\0</v>
      </c>
      <c r="O453" s="17" t="str">
        <f t="shared" si="776"/>
        <v>\\\0</v>
      </c>
      <c r="P453" s="17" t="str">
        <f t="shared" si="777"/>
        <v>\\\0</v>
      </c>
      <c r="R453" s="17" t="str">
        <f t="shared" si="778"/>
        <v>\\</v>
      </c>
      <c r="S453" s="38"/>
      <c r="T453" s="39"/>
      <c r="U453" s="31"/>
      <c r="V453" s="32"/>
      <c r="W453" s="36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35"/>
      <c r="DS453" s="287"/>
      <c r="DT453" s="36"/>
      <c r="DU453" s="37"/>
      <c r="DV453" s="28">
        <f>IF(AND($S453='자료입력 및 결과표시'!$B$6,COUNTIF($W453:$DR453,'자료입력 및 결과표시'!$C$6)&gt;=1),IF(OR('자료입력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DW453" s="28">
        <f>IF(AND($S453='자료입력 및 결과표시'!$B$7,COUNTIF($W453:$DR453,'자료입력 및 결과표시'!$C$7)&gt;=1),IF(OR('자료입력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DX453" s="28">
        <f>IF(AND($S453='자료입력 및 결과표시'!$B$8,COUNTIF($W453:$DR453,'자료입력 및 결과표시'!$C$8)&gt;=1),IF(OR('자료입력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DY453" s="28">
        <f>IF(AND($S453='자료입력 및 결과표시'!$B$9,COUNTIF($W453:$DR453,'자료입력 및 결과표시'!$C$9)&gt;=1),IF(OR('자료입력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DZ453" s="28">
        <f>IF(AND($S453='자료입력 및 결과표시'!$B$10,COUNTIF($W453:$DR453,'자료입력 및 결과표시'!$C$10)&gt;=1),IF(OR('자료입력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A453" s="28">
        <f>IF(AND($S453='자료입력 및 결과표시'!$B$11,COUNTIF($W453:$DR453,'자료입력 및 결과표시'!$C$11)&gt;=1),IF(OR('자료입력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B453" s="28">
        <f>IF(AND($S453='자료입력 및 결과표시'!$B$12,COUNTIF($W453:$DR453,'자료입력 및 결과표시'!$C$12)&gt;=1),IF(OR('자료입력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C453" s="28">
        <f>IF(AND($S453='자료입력 및 결과표시'!$B$13,COUNTIF($W453:$DR453,'자료입력 및 결과표시'!$C$13)&gt;=1),IF(OR('자료입력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D453" s="28">
        <f>IF(AND($S453='자료입력 및 결과표시'!$B$14,COUNTIF($W453:$DR453,'자료입력 및 결과표시'!$C$14)&gt;=1),IF(OR('자료입력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E453" s="28">
        <f>IF(AND($S453='자료입력 및 결과표시'!$B$15,COUNTIF($W453:$DR453,'자료입력 및 결과표시'!$C$15)&gt;=1),IF(OR('자료입력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F453" s="28">
        <f>IF(AND($S453='자료입력 및 결과표시'!$B$16,COUNTIF($W453:$DR453,'자료입력 및 결과표시'!$C$16)&gt;=1),IF(OR('자료입력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G453" s="28">
        <f>IF(AND($S453='자료입력 및 결과표시'!$B$17,COUNTIF($W453:$DR453,'자료입력 및 결과표시'!$C$17)&gt;=1),IF(OR('자료입력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H453" s="28">
        <f>IF(AND($S453='자료입력 및 결과표시'!$B$18,COUNTIF($W453:$DR453,'자료입력 및 결과표시'!$C$18)&gt;=1),IF(OR('자료입력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I453" s="28">
        <f>IF(AND($S453='자료입력 및 결과표시'!$B$19,COUNTIF($W453:$DR453,'자료입력 및 결과표시'!$C$19)&gt;=1),IF(OR('자료입력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J453" s="28">
        <f>IF(AND($S453='자료입력 및 결과표시'!$B$20,COUNTIF($W453:$DR453,'자료입력 및 결과표시'!$C$20)&gt;=1),IF(OR('자료입력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K453" s="28">
        <f>IF(AND($S453='자료입력 및 결과표시'!$B$21,COUNTIF($W453:$DR453,'자료입력 및 결과표시'!$C$21)&gt;=1),IF(OR('자료입력 및 결과표시'!$B$4+90&gt;=$V453,'자료입력 및 결과표시'!$B$4&lt;$U453),0,IF($V453-'자료입력 및 결과표시'!$B$4-90&gt;='자료입력 및 결과표시'!$E$4,'자료입력 및 결과표시'!$E$4,$V453-'자료입력 및 결과표시'!$B$4-90)),0)</f>
        <v>0</v>
      </c>
      <c r="EL453" s="17">
        <f>IF(AND(S453='자료입력 및 결과표시'!$B$6,COUNTIF('업무중복도(데이터 입력)'!$W453:$DR453,'자료입력 및 결과표시'!$C$6)&gt;=1),1,0)</f>
        <v>0</v>
      </c>
      <c r="EM453" s="17">
        <f>IF(AND(S453='자료입력 및 결과표시'!$B$7,COUNTIF('업무중복도(데이터 입력)'!$W453:$DR453,'자료입력 및 결과표시'!$C$7)&gt;=1),2,0)</f>
        <v>0</v>
      </c>
      <c r="EN453" s="17">
        <f>IF(AND(S453='자료입력 및 결과표시'!$B$8,COUNTIF('업무중복도(데이터 입력)'!$W453:$DR453,'자료입력 및 결과표시'!$C$8)&gt;=1),3,0)</f>
        <v>0</v>
      </c>
      <c r="EO453" s="17">
        <f>IF(AND(S453='자료입력 및 결과표시'!$B$9,COUNTIF('업무중복도(데이터 입력)'!$W453:$DR453,'자료입력 및 결과표시'!$C$9)&gt;=1),4,0)</f>
        <v>0</v>
      </c>
      <c r="EP453" s="17">
        <f>IF(AND(S453='자료입력 및 결과표시'!$B$10,COUNTIF('업무중복도(데이터 입력)'!$W453:$DR453,'자료입력 및 결과표시'!$C$10)&gt;=1),5,0)</f>
        <v>0</v>
      </c>
      <c r="EQ453" s="17">
        <f>IF(AND(S453='자료입력 및 결과표시'!$B$11,COUNTIF('업무중복도(데이터 입력)'!$W453:$DR453,'자료입력 및 결과표시'!$C$11)&gt;=1),6,0)</f>
        <v>0</v>
      </c>
      <c r="ER453" s="17">
        <f>IF(AND(S453='자료입력 및 결과표시'!$B$12,COUNTIF('업무중복도(데이터 입력)'!$W453:$DR453,'자료입력 및 결과표시'!$C$12)&gt;=1),7,0)</f>
        <v>0</v>
      </c>
      <c r="ES453" s="17">
        <f>IF(AND(S453='자료입력 및 결과표시'!$B$13,COUNTIF('업무중복도(데이터 입력)'!$W453:$DR453,'자료입력 및 결과표시'!$C$13)&gt;=1),8,0)</f>
        <v>0</v>
      </c>
      <c r="ET453" s="17">
        <f>IF(AND(S453='자료입력 및 결과표시'!$B$14,COUNTIF('업무중복도(데이터 입력)'!$W453:$DR453,'자료입력 및 결과표시'!$C$14)&gt;=1),9,0)</f>
        <v>0</v>
      </c>
      <c r="EU453" s="17">
        <f>IF(AND(S453='자료입력 및 결과표시'!$B$15,COUNTIF('업무중복도(데이터 입력)'!$W453:$DR453,'자료입력 및 결과표시'!$C$15)&gt;=1),10,0)</f>
        <v>0</v>
      </c>
      <c r="EV453" s="17">
        <f>IF(AND(S453='자료입력 및 결과표시'!$B$16,COUNTIF('업무중복도(데이터 입력)'!$W453:$DR453,'자료입력 및 결과표시'!$C$16)&gt;=1),11,0)</f>
        <v>0</v>
      </c>
      <c r="EW453" s="17">
        <f>IF(AND(S453='자료입력 및 결과표시'!$B$17,COUNTIF('업무중복도(데이터 입력)'!$W453:$DR453,'자료입력 및 결과표시'!$C$17)&gt;=1),12,0)</f>
        <v>0</v>
      </c>
      <c r="EX453" s="17">
        <f>IF(AND(S453='자료입력 및 결과표시'!$B$18,COUNTIF('업무중복도(데이터 입력)'!$W453:$DR453,'자료입력 및 결과표시'!$C$18)&gt;=1),13,0)</f>
        <v>0</v>
      </c>
      <c r="EY453" s="17">
        <f>IF(AND(S453='자료입력 및 결과표시'!$B$19,COUNTIF('업무중복도(데이터 입력)'!$W453:$DR453,'자료입력 및 결과표시'!$C$19)&gt;=1),14,0)</f>
        <v>0</v>
      </c>
      <c r="EZ453" s="17">
        <f>IF(AND(S453='자료입력 및 결과표시'!$B$20,COUNTIF('업무중복도(데이터 입력)'!$W453:$DR453,'자료입력 및 결과표시'!$C$20)&gt;=1),15,0)</f>
        <v>0</v>
      </c>
      <c r="FA453" s="17">
        <f>IF(AND(S453='자료입력 및 결과표시'!$B$21,COUNTIF('업무중복도(데이터 입력)'!$W453:$DR453,'자료입력 및 결과표시'!$C$21)&gt;=1),16,0)</f>
        <v>0</v>
      </c>
      <c r="FK453" s="17">
        <f t="shared" si="779"/>
        <v>0</v>
      </c>
      <c r="FO453"/>
    </row>
    <row r="454" spans="1:171">
      <c r="A454" s="17" t="str">
        <f t="shared" si="762"/>
        <v>\\\0</v>
      </c>
      <c r="B454" s="17" t="str">
        <f t="shared" si="763"/>
        <v>\\\0</v>
      </c>
      <c r="C454" s="17" t="str">
        <f t="shared" si="764"/>
        <v>\\\0</v>
      </c>
      <c r="D454" s="17" t="str">
        <f t="shared" si="765"/>
        <v>\\\0</v>
      </c>
      <c r="E454" s="17" t="str">
        <f t="shared" si="766"/>
        <v>\\\0</v>
      </c>
      <c r="F454" s="17" t="str">
        <f t="shared" si="767"/>
        <v>\\\0</v>
      </c>
      <c r="G454" s="17" t="str">
        <f t="shared" si="768"/>
        <v>\\\0</v>
      </c>
      <c r="H454" s="17" t="str">
        <f t="shared" si="769"/>
        <v>\\\0</v>
      </c>
      <c r="I454" s="17" t="str">
        <f t="shared" si="770"/>
        <v>\\\0</v>
      </c>
      <c r="J454" s="17" t="str">
        <f t="shared" si="771"/>
        <v>\\\0</v>
      </c>
      <c r="K454" s="17" t="str">
        <f t="shared" si="772"/>
        <v>\\\0</v>
      </c>
      <c r="L454" s="17" t="str">
        <f t="shared" si="773"/>
        <v>\\\0</v>
      </c>
      <c r="M454" s="17" t="str">
        <f t="shared" si="774"/>
        <v>\\\0</v>
      </c>
      <c r="N454" s="17" t="str">
        <f t="shared" si="775"/>
        <v>\\\0</v>
      </c>
      <c r="O454" s="17" t="str">
        <f t="shared" si="776"/>
        <v>\\\0</v>
      </c>
      <c r="P454" s="17" t="str">
        <f t="shared" si="777"/>
        <v>\\\0</v>
      </c>
      <c r="R454" s="17" t="str">
        <f t="shared" si="778"/>
        <v>\\</v>
      </c>
      <c r="S454" s="38"/>
      <c r="T454" s="39"/>
      <c r="U454" s="31"/>
      <c r="V454" s="32"/>
      <c r="W454" s="36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35"/>
      <c r="DS454" s="287"/>
      <c r="DT454" s="36"/>
      <c r="DU454" s="37"/>
      <c r="DV454" s="28">
        <f>IF(AND($S454='자료입력 및 결과표시'!$B$6,COUNTIF($W454:$DR454,'자료입력 및 결과표시'!$C$6)&gt;=1),IF(OR('자료입력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DW454" s="28">
        <f>IF(AND($S454='자료입력 및 결과표시'!$B$7,COUNTIF($W454:$DR454,'자료입력 및 결과표시'!$C$7)&gt;=1),IF(OR('자료입력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DX454" s="28">
        <f>IF(AND($S454='자료입력 및 결과표시'!$B$8,COUNTIF($W454:$DR454,'자료입력 및 결과표시'!$C$8)&gt;=1),IF(OR('자료입력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DY454" s="28">
        <f>IF(AND($S454='자료입력 및 결과표시'!$B$9,COUNTIF($W454:$DR454,'자료입력 및 결과표시'!$C$9)&gt;=1),IF(OR('자료입력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DZ454" s="28">
        <f>IF(AND($S454='자료입력 및 결과표시'!$B$10,COUNTIF($W454:$DR454,'자료입력 및 결과표시'!$C$10)&gt;=1),IF(OR('자료입력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A454" s="28">
        <f>IF(AND($S454='자료입력 및 결과표시'!$B$11,COUNTIF($W454:$DR454,'자료입력 및 결과표시'!$C$11)&gt;=1),IF(OR('자료입력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B454" s="28">
        <f>IF(AND($S454='자료입력 및 결과표시'!$B$12,COUNTIF($W454:$DR454,'자료입력 및 결과표시'!$C$12)&gt;=1),IF(OR('자료입력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C454" s="28">
        <f>IF(AND($S454='자료입력 및 결과표시'!$B$13,COUNTIF($W454:$DR454,'자료입력 및 결과표시'!$C$13)&gt;=1),IF(OR('자료입력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D454" s="28">
        <f>IF(AND($S454='자료입력 및 결과표시'!$B$14,COUNTIF($W454:$DR454,'자료입력 및 결과표시'!$C$14)&gt;=1),IF(OR('자료입력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E454" s="28">
        <f>IF(AND($S454='자료입력 및 결과표시'!$B$15,COUNTIF($W454:$DR454,'자료입력 및 결과표시'!$C$15)&gt;=1),IF(OR('자료입력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F454" s="28">
        <f>IF(AND($S454='자료입력 및 결과표시'!$B$16,COUNTIF($W454:$DR454,'자료입력 및 결과표시'!$C$16)&gt;=1),IF(OR('자료입력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G454" s="28">
        <f>IF(AND($S454='자료입력 및 결과표시'!$B$17,COUNTIF($W454:$DR454,'자료입력 및 결과표시'!$C$17)&gt;=1),IF(OR('자료입력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H454" s="28">
        <f>IF(AND($S454='자료입력 및 결과표시'!$B$18,COUNTIF($W454:$DR454,'자료입력 및 결과표시'!$C$18)&gt;=1),IF(OR('자료입력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I454" s="28">
        <f>IF(AND($S454='자료입력 및 결과표시'!$B$19,COUNTIF($W454:$DR454,'자료입력 및 결과표시'!$C$19)&gt;=1),IF(OR('자료입력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J454" s="28">
        <f>IF(AND($S454='자료입력 및 결과표시'!$B$20,COUNTIF($W454:$DR454,'자료입력 및 결과표시'!$C$20)&gt;=1),IF(OR('자료입력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K454" s="28">
        <f>IF(AND($S454='자료입력 및 결과표시'!$B$21,COUNTIF($W454:$DR454,'자료입력 및 결과표시'!$C$21)&gt;=1),IF(OR('자료입력 및 결과표시'!$B$4+90&gt;=$V454,'자료입력 및 결과표시'!$B$4&lt;$U454),0,IF($V454-'자료입력 및 결과표시'!$B$4-90&gt;='자료입력 및 결과표시'!$E$4,'자료입력 및 결과표시'!$E$4,$V454-'자료입력 및 결과표시'!$B$4-90)),0)</f>
        <v>0</v>
      </c>
      <c r="EL454" s="17">
        <f>IF(AND(S454='자료입력 및 결과표시'!$B$6,COUNTIF('업무중복도(데이터 입력)'!$W454:$DR454,'자료입력 및 결과표시'!$C$6)&gt;=1),1,0)</f>
        <v>0</v>
      </c>
      <c r="EM454" s="17">
        <f>IF(AND(S454='자료입력 및 결과표시'!$B$7,COUNTIF('업무중복도(데이터 입력)'!$W454:$DR454,'자료입력 및 결과표시'!$C$7)&gt;=1),2,0)</f>
        <v>0</v>
      </c>
      <c r="EN454" s="17">
        <f>IF(AND(S454='자료입력 및 결과표시'!$B$8,COUNTIF('업무중복도(데이터 입력)'!$W454:$DR454,'자료입력 및 결과표시'!$C$8)&gt;=1),3,0)</f>
        <v>0</v>
      </c>
      <c r="EO454" s="17">
        <f>IF(AND(S454='자료입력 및 결과표시'!$B$9,COUNTIF('업무중복도(데이터 입력)'!$W454:$DR454,'자료입력 및 결과표시'!$C$9)&gt;=1),4,0)</f>
        <v>0</v>
      </c>
      <c r="EP454" s="17">
        <f>IF(AND(S454='자료입력 및 결과표시'!$B$10,COUNTIF('업무중복도(데이터 입력)'!$W454:$DR454,'자료입력 및 결과표시'!$C$10)&gt;=1),5,0)</f>
        <v>0</v>
      </c>
      <c r="EQ454" s="17">
        <f>IF(AND(S454='자료입력 및 결과표시'!$B$11,COUNTIF('업무중복도(데이터 입력)'!$W454:$DR454,'자료입력 및 결과표시'!$C$11)&gt;=1),6,0)</f>
        <v>0</v>
      </c>
      <c r="ER454" s="17">
        <f>IF(AND(S454='자료입력 및 결과표시'!$B$12,COUNTIF('업무중복도(데이터 입력)'!$W454:$DR454,'자료입력 및 결과표시'!$C$12)&gt;=1),7,0)</f>
        <v>0</v>
      </c>
      <c r="ES454" s="17">
        <f>IF(AND(S454='자료입력 및 결과표시'!$B$13,COUNTIF('업무중복도(데이터 입력)'!$W454:$DR454,'자료입력 및 결과표시'!$C$13)&gt;=1),8,0)</f>
        <v>0</v>
      </c>
      <c r="ET454" s="17">
        <f>IF(AND(S454='자료입력 및 결과표시'!$B$14,COUNTIF('업무중복도(데이터 입력)'!$W454:$DR454,'자료입력 및 결과표시'!$C$14)&gt;=1),9,0)</f>
        <v>0</v>
      </c>
      <c r="EU454" s="17">
        <f>IF(AND(S454='자료입력 및 결과표시'!$B$15,COUNTIF('업무중복도(데이터 입력)'!$W454:$DR454,'자료입력 및 결과표시'!$C$15)&gt;=1),10,0)</f>
        <v>0</v>
      </c>
      <c r="EV454" s="17">
        <f>IF(AND(S454='자료입력 및 결과표시'!$B$16,COUNTIF('업무중복도(데이터 입력)'!$W454:$DR454,'자료입력 및 결과표시'!$C$16)&gt;=1),11,0)</f>
        <v>0</v>
      </c>
      <c r="EW454" s="17">
        <f>IF(AND(S454='자료입력 및 결과표시'!$B$17,COUNTIF('업무중복도(데이터 입력)'!$W454:$DR454,'자료입력 및 결과표시'!$C$17)&gt;=1),12,0)</f>
        <v>0</v>
      </c>
      <c r="EX454" s="17">
        <f>IF(AND(S454='자료입력 및 결과표시'!$B$18,COUNTIF('업무중복도(데이터 입력)'!$W454:$DR454,'자료입력 및 결과표시'!$C$18)&gt;=1),13,0)</f>
        <v>0</v>
      </c>
      <c r="EY454" s="17">
        <f>IF(AND(S454='자료입력 및 결과표시'!$B$19,COUNTIF('업무중복도(데이터 입력)'!$W454:$DR454,'자료입력 및 결과표시'!$C$19)&gt;=1),14,0)</f>
        <v>0</v>
      </c>
      <c r="EZ454" s="17">
        <f>IF(AND(S454='자료입력 및 결과표시'!$B$20,COUNTIF('업무중복도(데이터 입력)'!$W454:$DR454,'자료입력 및 결과표시'!$C$20)&gt;=1),15,0)</f>
        <v>0</v>
      </c>
      <c r="FA454" s="17">
        <f>IF(AND(S454='자료입력 및 결과표시'!$B$21,COUNTIF('업무중복도(데이터 입력)'!$W454:$DR454,'자료입력 및 결과표시'!$C$21)&gt;=1),16,0)</f>
        <v>0</v>
      </c>
      <c r="FK454" s="17">
        <f t="shared" si="779"/>
        <v>0</v>
      </c>
      <c r="FO454"/>
    </row>
    <row r="455" spans="1:171">
      <c r="A455" s="17" t="str">
        <f t="shared" si="762"/>
        <v>\\\0</v>
      </c>
      <c r="B455" s="17" t="str">
        <f t="shared" si="763"/>
        <v>\\\0</v>
      </c>
      <c r="C455" s="17" t="str">
        <f t="shared" si="764"/>
        <v>\\\0</v>
      </c>
      <c r="D455" s="17" t="str">
        <f t="shared" si="765"/>
        <v>\\\0</v>
      </c>
      <c r="E455" s="17" t="str">
        <f t="shared" si="766"/>
        <v>\\\0</v>
      </c>
      <c r="F455" s="17" t="str">
        <f t="shared" si="767"/>
        <v>\\\0</v>
      </c>
      <c r="G455" s="17" t="str">
        <f t="shared" si="768"/>
        <v>\\\0</v>
      </c>
      <c r="H455" s="17" t="str">
        <f t="shared" si="769"/>
        <v>\\\0</v>
      </c>
      <c r="I455" s="17" t="str">
        <f t="shared" si="770"/>
        <v>\\\0</v>
      </c>
      <c r="J455" s="17" t="str">
        <f t="shared" si="771"/>
        <v>\\\0</v>
      </c>
      <c r="K455" s="17" t="str">
        <f t="shared" si="772"/>
        <v>\\\0</v>
      </c>
      <c r="L455" s="17" t="str">
        <f t="shared" si="773"/>
        <v>\\\0</v>
      </c>
      <c r="M455" s="17" t="str">
        <f t="shared" si="774"/>
        <v>\\\0</v>
      </c>
      <c r="N455" s="17" t="str">
        <f t="shared" si="775"/>
        <v>\\\0</v>
      </c>
      <c r="O455" s="17" t="str">
        <f t="shared" si="776"/>
        <v>\\\0</v>
      </c>
      <c r="P455" s="17" t="str">
        <f t="shared" si="777"/>
        <v>\\\0</v>
      </c>
      <c r="R455" s="17" t="str">
        <f t="shared" si="778"/>
        <v>\\</v>
      </c>
      <c r="S455" s="38"/>
      <c r="T455" s="39"/>
      <c r="U455" s="31"/>
      <c r="V455" s="32"/>
      <c r="W455" s="36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35"/>
      <c r="DS455" s="287"/>
      <c r="DT455" s="36"/>
      <c r="DU455" s="37"/>
      <c r="DV455" s="28">
        <f>IF(AND($S455='자료입력 및 결과표시'!$B$6,COUNTIF($W455:$DR455,'자료입력 및 결과표시'!$C$6)&gt;=1),IF(OR('자료입력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DW455" s="28">
        <f>IF(AND($S455='자료입력 및 결과표시'!$B$7,COUNTIF($W455:$DR455,'자료입력 및 결과표시'!$C$7)&gt;=1),IF(OR('자료입력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DX455" s="28">
        <f>IF(AND($S455='자료입력 및 결과표시'!$B$8,COUNTIF($W455:$DR455,'자료입력 및 결과표시'!$C$8)&gt;=1),IF(OR('자료입력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DY455" s="28">
        <f>IF(AND($S455='자료입력 및 결과표시'!$B$9,COUNTIF($W455:$DR455,'자료입력 및 결과표시'!$C$9)&gt;=1),IF(OR('자료입력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DZ455" s="28">
        <f>IF(AND($S455='자료입력 및 결과표시'!$B$10,COUNTIF($W455:$DR455,'자료입력 및 결과표시'!$C$10)&gt;=1),IF(OR('자료입력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A455" s="28">
        <f>IF(AND($S455='자료입력 및 결과표시'!$B$11,COUNTIF($W455:$DR455,'자료입력 및 결과표시'!$C$11)&gt;=1),IF(OR('자료입력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B455" s="28">
        <f>IF(AND($S455='자료입력 및 결과표시'!$B$12,COUNTIF($W455:$DR455,'자료입력 및 결과표시'!$C$12)&gt;=1),IF(OR('자료입력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C455" s="28">
        <f>IF(AND($S455='자료입력 및 결과표시'!$B$13,COUNTIF($W455:$DR455,'자료입력 및 결과표시'!$C$13)&gt;=1),IF(OR('자료입력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D455" s="28">
        <f>IF(AND($S455='자료입력 및 결과표시'!$B$14,COUNTIF($W455:$DR455,'자료입력 및 결과표시'!$C$14)&gt;=1),IF(OR('자료입력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E455" s="28">
        <f>IF(AND($S455='자료입력 및 결과표시'!$B$15,COUNTIF($W455:$DR455,'자료입력 및 결과표시'!$C$15)&gt;=1),IF(OR('자료입력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F455" s="28">
        <f>IF(AND($S455='자료입력 및 결과표시'!$B$16,COUNTIF($W455:$DR455,'자료입력 및 결과표시'!$C$16)&gt;=1),IF(OR('자료입력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G455" s="28">
        <f>IF(AND($S455='자료입력 및 결과표시'!$B$17,COUNTIF($W455:$DR455,'자료입력 및 결과표시'!$C$17)&gt;=1),IF(OR('자료입력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H455" s="28">
        <f>IF(AND($S455='자료입력 및 결과표시'!$B$18,COUNTIF($W455:$DR455,'자료입력 및 결과표시'!$C$18)&gt;=1),IF(OR('자료입력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I455" s="28">
        <f>IF(AND($S455='자료입력 및 결과표시'!$B$19,COUNTIF($W455:$DR455,'자료입력 및 결과표시'!$C$19)&gt;=1),IF(OR('자료입력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J455" s="28">
        <f>IF(AND($S455='자료입력 및 결과표시'!$B$20,COUNTIF($W455:$DR455,'자료입력 및 결과표시'!$C$20)&gt;=1),IF(OR('자료입력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K455" s="28">
        <f>IF(AND($S455='자료입력 및 결과표시'!$B$21,COUNTIF($W455:$DR455,'자료입력 및 결과표시'!$C$21)&gt;=1),IF(OR('자료입력 및 결과표시'!$B$4+90&gt;=$V455,'자료입력 및 결과표시'!$B$4&lt;$U455),0,IF($V455-'자료입력 및 결과표시'!$B$4-90&gt;='자료입력 및 결과표시'!$E$4,'자료입력 및 결과표시'!$E$4,$V455-'자료입력 및 결과표시'!$B$4-90)),0)</f>
        <v>0</v>
      </c>
      <c r="EL455" s="17">
        <f>IF(AND(S455='자료입력 및 결과표시'!$B$6,COUNTIF('업무중복도(데이터 입력)'!$W455:$DR455,'자료입력 및 결과표시'!$C$6)&gt;=1),1,0)</f>
        <v>0</v>
      </c>
      <c r="EM455" s="17">
        <f>IF(AND(S455='자료입력 및 결과표시'!$B$7,COUNTIF('업무중복도(데이터 입력)'!$W455:$DR455,'자료입력 및 결과표시'!$C$7)&gt;=1),2,0)</f>
        <v>0</v>
      </c>
      <c r="EN455" s="17">
        <f>IF(AND(S455='자료입력 및 결과표시'!$B$8,COUNTIF('업무중복도(데이터 입력)'!$W455:$DR455,'자료입력 및 결과표시'!$C$8)&gt;=1),3,0)</f>
        <v>0</v>
      </c>
      <c r="EO455" s="17">
        <f>IF(AND(S455='자료입력 및 결과표시'!$B$9,COUNTIF('업무중복도(데이터 입력)'!$W455:$DR455,'자료입력 및 결과표시'!$C$9)&gt;=1),4,0)</f>
        <v>0</v>
      </c>
      <c r="EP455" s="17">
        <f>IF(AND(S455='자료입력 및 결과표시'!$B$10,COUNTIF('업무중복도(데이터 입력)'!$W455:$DR455,'자료입력 및 결과표시'!$C$10)&gt;=1),5,0)</f>
        <v>0</v>
      </c>
      <c r="EQ455" s="17">
        <f>IF(AND(S455='자료입력 및 결과표시'!$B$11,COUNTIF('업무중복도(데이터 입력)'!$W455:$DR455,'자료입력 및 결과표시'!$C$11)&gt;=1),6,0)</f>
        <v>0</v>
      </c>
      <c r="ER455" s="17">
        <f>IF(AND(S455='자료입력 및 결과표시'!$B$12,COUNTIF('업무중복도(데이터 입력)'!$W455:$DR455,'자료입력 및 결과표시'!$C$12)&gt;=1),7,0)</f>
        <v>0</v>
      </c>
      <c r="ES455" s="17">
        <f>IF(AND(S455='자료입력 및 결과표시'!$B$13,COUNTIF('업무중복도(데이터 입력)'!$W455:$DR455,'자료입력 및 결과표시'!$C$13)&gt;=1),8,0)</f>
        <v>0</v>
      </c>
      <c r="ET455" s="17">
        <f>IF(AND(S455='자료입력 및 결과표시'!$B$14,COUNTIF('업무중복도(데이터 입력)'!$W455:$DR455,'자료입력 및 결과표시'!$C$14)&gt;=1),9,0)</f>
        <v>0</v>
      </c>
      <c r="EU455" s="17">
        <f>IF(AND(S455='자료입력 및 결과표시'!$B$15,COUNTIF('업무중복도(데이터 입력)'!$W455:$DR455,'자료입력 및 결과표시'!$C$15)&gt;=1),10,0)</f>
        <v>0</v>
      </c>
      <c r="EV455" s="17">
        <f>IF(AND(S455='자료입력 및 결과표시'!$B$16,COUNTIF('업무중복도(데이터 입력)'!$W455:$DR455,'자료입력 및 결과표시'!$C$16)&gt;=1),11,0)</f>
        <v>0</v>
      </c>
      <c r="EW455" s="17">
        <f>IF(AND(S455='자료입력 및 결과표시'!$B$17,COUNTIF('업무중복도(데이터 입력)'!$W455:$DR455,'자료입력 및 결과표시'!$C$17)&gt;=1),12,0)</f>
        <v>0</v>
      </c>
      <c r="EX455" s="17">
        <f>IF(AND(S455='자료입력 및 결과표시'!$B$18,COUNTIF('업무중복도(데이터 입력)'!$W455:$DR455,'자료입력 및 결과표시'!$C$18)&gt;=1),13,0)</f>
        <v>0</v>
      </c>
      <c r="EY455" s="17">
        <f>IF(AND(S455='자료입력 및 결과표시'!$B$19,COUNTIF('업무중복도(데이터 입력)'!$W455:$DR455,'자료입력 및 결과표시'!$C$19)&gt;=1),14,0)</f>
        <v>0</v>
      </c>
      <c r="EZ455" s="17">
        <f>IF(AND(S455='자료입력 및 결과표시'!$B$20,COUNTIF('업무중복도(데이터 입력)'!$W455:$DR455,'자료입력 및 결과표시'!$C$20)&gt;=1),15,0)</f>
        <v>0</v>
      </c>
      <c r="FA455" s="17">
        <f>IF(AND(S455='자료입력 및 결과표시'!$B$21,COUNTIF('업무중복도(데이터 입력)'!$W455:$DR455,'자료입력 및 결과표시'!$C$21)&gt;=1),16,0)</f>
        <v>0</v>
      </c>
      <c r="FK455" s="17">
        <f t="shared" si="779"/>
        <v>0</v>
      </c>
      <c r="FO455"/>
    </row>
    <row r="456" spans="1:171">
      <c r="A456" s="17" t="str">
        <f t="shared" si="762"/>
        <v>\\\0</v>
      </c>
      <c r="B456" s="17" t="str">
        <f t="shared" si="763"/>
        <v>\\\0</v>
      </c>
      <c r="C456" s="17" t="str">
        <f t="shared" si="764"/>
        <v>\\\0</v>
      </c>
      <c r="D456" s="17" t="str">
        <f t="shared" si="765"/>
        <v>\\\0</v>
      </c>
      <c r="E456" s="17" t="str">
        <f t="shared" si="766"/>
        <v>\\\0</v>
      </c>
      <c r="F456" s="17" t="str">
        <f t="shared" si="767"/>
        <v>\\\0</v>
      </c>
      <c r="G456" s="17" t="str">
        <f t="shared" si="768"/>
        <v>\\\0</v>
      </c>
      <c r="H456" s="17" t="str">
        <f t="shared" si="769"/>
        <v>\\\0</v>
      </c>
      <c r="I456" s="17" t="str">
        <f t="shared" si="770"/>
        <v>\\\0</v>
      </c>
      <c r="J456" s="17" t="str">
        <f t="shared" si="771"/>
        <v>\\\0</v>
      </c>
      <c r="K456" s="17" t="str">
        <f t="shared" si="772"/>
        <v>\\\0</v>
      </c>
      <c r="L456" s="17" t="str">
        <f t="shared" si="773"/>
        <v>\\\0</v>
      </c>
      <c r="M456" s="17" t="str">
        <f t="shared" si="774"/>
        <v>\\\0</v>
      </c>
      <c r="N456" s="17" t="str">
        <f t="shared" si="775"/>
        <v>\\\0</v>
      </c>
      <c r="O456" s="17" t="str">
        <f t="shared" si="776"/>
        <v>\\\0</v>
      </c>
      <c r="P456" s="17" t="str">
        <f t="shared" si="777"/>
        <v>\\\0</v>
      </c>
      <c r="R456" s="17" t="str">
        <f t="shared" si="778"/>
        <v>\\</v>
      </c>
      <c r="S456" s="38"/>
      <c r="T456" s="39"/>
      <c r="U456" s="31"/>
      <c r="V456" s="32"/>
      <c r="W456" s="36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35"/>
      <c r="DS456" s="287"/>
      <c r="DT456" s="36"/>
      <c r="DU456" s="37"/>
      <c r="DV456" s="28">
        <f>IF(AND($S456='자료입력 및 결과표시'!$B$6,COUNTIF($W456:$DR456,'자료입력 및 결과표시'!$C$6)&gt;=1),IF(OR('자료입력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DW456" s="28">
        <f>IF(AND($S456='자료입력 및 결과표시'!$B$7,COUNTIF($W456:$DR456,'자료입력 및 결과표시'!$C$7)&gt;=1),IF(OR('자료입력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DX456" s="28">
        <f>IF(AND($S456='자료입력 및 결과표시'!$B$8,COUNTIF($W456:$DR456,'자료입력 및 결과표시'!$C$8)&gt;=1),IF(OR('자료입력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DY456" s="28">
        <f>IF(AND($S456='자료입력 및 결과표시'!$B$9,COUNTIF($W456:$DR456,'자료입력 및 결과표시'!$C$9)&gt;=1),IF(OR('자료입력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DZ456" s="28">
        <f>IF(AND($S456='자료입력 및 결과표시'!$B$10,COUNTIF($W456:$DR456,'자료입력 및 결과표시'!$C$10)&gt;=1),IF(OR('자료입력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A456" s="28">
        <f>IF(AND($S456='자료입력 및 결과표시'!$B$11,COUNTIF($W456:$DR456,'자료입력 및 결과표시'!$C$11)&gt;=1),IF(OR('자료입력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B456" s="28">
        <f>IF(AND($S456='자료입력 및 결과표시'!$B$12,COUNTIF($W456:$DR456,'자료입력 및 결과표시'!$C$12)&gt;=1),IF(OR('자료입력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C456" s="28">
        <f>IF(AND($S456='자료입력 및 결과표시'!$B$13,COUNTIF($W456:$DR456,'자료입력 및 결과표시'!$C$13)&gt;=1),IF(OR('자료입력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D456" s="28">
        <f>IF(AND($S456='자료입력 및 결과표시'!$B$14,COUNTIF($W456:$DR456,'자료입력 및 결과표시'!$C$14)&gt;=1),IF(OR('자료입력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E456" s="28">
        <f>IF(AND($S456='자료입력 및 결과표시'!$B$15,COUNTIF($W456:$DR456,'자료입력 및 결과표시'!$C$15)&gt;=1),IF(OR('자료입력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F456" s="28">
        <f>IF(AND($S456='자료입력 및 결과표시'!$B$16,COUNTIF($W456:$DR456,'자료입력 및 결과표시'!$C$16)&gt;=1),IF(OR('자료입력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G456" s="28">
        <f>IF(AND($S456='자료입력 및 결과표시'!$B$17,COUNTIF($W456:$DR456,'자료입력 및 결과표시'!$C$17)&gt;=1),IF(OR('자료입력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H456" s="28">
        <f>IF(AND($S456='자료입력 및 결과표시'!$B$18,COUNTIF($W456:$DR456,'자료입력 및 결과표시'!$C$18)&gt;=1),IF(OR('자료입력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I456" s="28">
        <f>IF(AND($S456='자료입력 및 결과표시'!$B$19,COUNTIF($W456:$DR456,'자료입력 및 결과표시'!$C$19)&gt;=1),IF(OR('자료입력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J456" s="28">
        <f>IF(AND($S456='자료입력 및 결과표시'!$B$20,COUNTIF($W456:$DR456,'자료입력 및 결과표시'!$C$20)&gt;=1),IF(OR('자료입력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K456" s="28">
        <f>IF(AND($S456='자료입력 및 결과표시'!$B$21,COUNTIF($W456:$DR456,'자료입력 및 결과표시'!$C$21)&gt;=1),IF(OR('자료입력 및 결과표시'!$B$4+90&gt;=$V456,'자료입력 및 결과표시'!$B$4&lt;$U456),0,IF($V456-'자료입력 및 결과표시'!$B$4-90&gt;='자료입력 및 결과표시'!$E$4,'자료입력 및 결과표시'!$E$4,$V456-'자료입력 및 결과표시'!$B$4-90)),0)</f>
        <v>0</v>
      </c>
      <c r="EL456" s="17">
        <f>IF(AND(S456='자료입력 및 결과표시'!$B$6,COUNTIF('업무중복도(데이터 입력)'!$W456:$DR456,'자료입력 및 결과표시'!$C$6)&gt;=1),1,0)</f>
        <v>0</v>
      </c>
      <c r="EM456" s="17">
        <f>IF(AND(S456='자료입력 및 결과표시'!$B$7,COUNTIF('업무중복도(데이터 입력)'!$W456:$DR456,'자료입력 및 결과표시'!$C$7)&gt;=1),2,0)</f>
        <v>0</v>
      </c>
      <c r="EN456" s="17">
        <f>IF(AND(S456='자료입력 및 결과표시'!$B$8,COUNTIF('업무중복도(데이터 입력)'!$W456:$DR456,'자료입력 및 결과표시'!$C$8)&gt;=1),3,0)</f>
        <v>0</v>
      </c>
      <c r="EO456" s="17">
        <f>IF(AND(S456='자료입력 및 결과표시'!$B$9,COUNTIF('업무중복도(데이터 입력)'!$W456:$DR456,'자료입력 및 결과표시'!$C$9)&gt;=1),4,0)</f>
        <v>0</v>
      </c>
      <c r="EP456" s="17">
        <f>IF(AND(S456='자료입력 및 결과표시'!$B$10,COUNTIF('업무중복도(데이터 입력)'!$W456:$DR456,'자료입력 및 결과표시'!$C$10)&gt;=1),5,0)</f>
        <v>0</v>
      </c>
      <c r="EQ456" s="17">
        <f>IF(AND(S456='자료입력 및 결과표시'!$B$11,COUNTIF('업무중복도(데이터 입력)'!$W456:$DR456,'자료입력 및 결과표시'!$C$11)&gt;=1),6,0)</f>
        <v>0</v>
      </c>
      <c r="ER456" s="17">
        <f>IF(AND(S456='자료입력 및 결과표시'!$B$12,COUNTIF('업무중복도(데이터 입력)'!$W456:$DR456,'자료입력 및 결과표시'!$C$12)&gt;=1),7,0)</f>
        <v>0</v>
      </c>
      <c r="ES456" s="17">
        <f>IF(AND(S456='자료입력 및 결과표시'!$B$13,COUNTIF('업무중복도(데이터 입력)'!$W456:$DR456,'자료입력 및 결과표시'!$C$13)&gt;=1),8,0)</f>
        <v>0</v>
      </c>
      <c r="ET456" s="17">
        <f>IF(AND(S456='자료입력 및 결과표시'!$B$14,COUNTIF('업무중복도(데이터 입력)'!$W456:$DR456,'자료입력 및 결과표시'!$C$14)&gt;=1),9,0)</f>
        <v>0</v>
      </c>
      <c r="EU456" s="17">
        <f>IF(AND(S456='자료입력 및 결과표시'!$B$15,COUNTIF('업무중복도(데이터 입력)'!$W456:$DR456,'자료입력 및 결과표시'!$C$15)&gt;=1),10,0)</f>
        <v>0</v>
      </c>
      <c r="EV456" s="17">
        <f>IF(AND(S456='자료입력 및 결과표시'!$B$16,COUNTIF('업무중복도(데이터 입력)'!$W456:$DR456,'자료입력 및 결과표시'!$C$16)&gt;=1),11,0)</f>
        <v>0</v>
      </c>
      <c r="EW456" s="17">
        <f>IF(AND(S456='자료입력 및 결과표시'!$B$17,COUNTIF('업무중복도(데이터 입력)'!$W456:$DR456,'자료입력 및 결과표시'!$C$17)&gt;=1),12,0)</f>
        <v>0</v>
      </c>
      <c r="EX456" s="17">
        <f>IF(AND(S456='자료입력 및 결과표시'!$B$18,COUNTIF('업무중복도(데이터 입력)'!$W456:$DR456,'자료입력 및 결과표시'!$C$18)&gt;=1),13,0)</f>
        <v>0</v>
      </c>
      <c r="EY456" s="17">
        <f>IF(AND(S456='자료입력 및 결과표시'!$B$19,COUNTIF('업무중복도(데이터 입력)'!$W456:$DR456,'자료입력 및 결과표시'!$C$19)&gt;=1),14,0)</f>
        <v>0</v>
      </c>
      <c r="EZ456" s="17">
        <f>IF(AND(S456='자료입력 및 결과표시'!$B$20,COUNTIF('업무중복도(데이터 입력)'!$W456:$DR456,'자료입력 및 결과표시'!$C$20)&gt;=1),15,0)</f>
        <v>0</v>
      </c>
      <c r="FA456" s="17">
        <f>IF(AND(S456='자료입력 및 결과표시'!$B$21,COUNTIF('업무중복도(데이터 입력)'!$W456:$DR456,'자료입력 및 결과표시'!$C$21)&gt;=1),16,0)</f>
        <v>0</v>
      </c>
      <c r="FK456" s="17">
        <f t="shared" si="779"/>
        <v>0</v>
      </c>
      <c r="FO456"/>
    </row>
    <row r="457" spans="1:171">
      <c r="A457" s="17" t="str">
        <f t="shared" si="762"/>
        <v>\\\0</v>
      </c>
      <c r="B457" s="17" t="str">
        <f t="shared" si="763"/>
        <v>\\\0</v>
      </c>
      <c r="C457" s="17" t="str">
        <f t="shared" si="764"/>
        <v>\\\0</v>
      </c>
      <c r="D457" s="17" t="str">
        <f t="shared" si="765"/>
        <v>\\\0</v>
      </c>
      <c r="E457" s="17" t="str">
        <f t="shared" si="766"/>
        <v>\\\0</v>
      </c>
      <c r="F457" s="17" t="str">
        <f t="shared" si="767"/>
        <v>\\\0</v>
      </c>
      <c r="G457" s="17" t="str">
        <f t="shared" si="768"/>
        <v>\\\0</v>
      </c>
      <c r="H457" s="17" t="str">
        <f t="shared" si="769"/>
        <v>\\\0</v>
      </c>
      <c r="I457" s="17" t="str">
        <f t="shared" si="770"/>
        <v>\\\0</v>
      </c>
      <c r="J457" s="17" t="str">
        <f t="shared" si="771"/>
        <v>\\\0</v>
      </c>
      <c r="K457" s="17" t="str">
        <f t="shared" si="772"/>
        <v>\\\0</v>
      </c>
      <c r="L457" s="17" t="str">
        <f t="shared" si="773"/>
        <v>\\\0</v>
      </c>
      <c r="M457" s="17" t="str">
        <f t="shared" si="774"/>
        <v>\\\0</v>
      </c>
      <c r="N457" s="17" t="str">
        <f t="shared" si="775"/>
        <v>\\\0</v>
      </c>
      <c r="O457" s="17" t="str">
        <f t="shared" si="776"/>
        <v>\\\0</v>
      </c>
      <c r="P457" s="17" t="str">
        <f t="shared" si="777"/>
        <v>\\\0</v>
      </c>
      <c r="R457" s="17" t="str">
        <f t="shared" si="778"/>
        <v>\\</v>
      </c>
      <c r="S457" s="38"/>
      <c r="T457" s="39"/>
      <c r="U457" s="31"/>
      <c r="V457" s="32"/>
      <c r="W457" s="36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35"/>
      <c r="DS457" s="287"/>
      <c r="DT457" s="36"/>
      <c r="DU457" s="37"/>
      <c r="DV457" s="28">
        <f>IF(AND($S457='자료입력 및 결과표시'!$B$6,COUNTIF($W457:$DR457,'자료입력 및 결과표시'!$C$6)&gt;=1),IF(OR('자료입력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DW457" s="28">
        <f>IF(AND($S457='자료입력 및 결과표시'!$B$7,COUNTIF($W457:$DR457,'자료입력 및 결과표시'!$C$7)&gt;=1),IF(OR('자료입력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DX457" s="28">
        <f>IF(AND($S457='자료입력 및 결과표시'!$B$8,COUNTIF($W457:$DR457,'자료입력 및 결과표시'!$C$8)&gt;=1),IF(OR('자료입력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DY457" s="28">
        <f>IF(AND($S457='자료입력 및 결과표시'!$B$9,COUNTIF($W457:$DR457,'자료입력 및 결과표시'!$C$9)&gt;=1),IF(OR('자료입력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DZ457" s="28">
        <f>IF(AND($S457='자료입력 및 결과표시'!$B$10,COUNTIF($W457:$DR457,'자료입력 및 결과표시'!$C$10)&gt;=1),IF(OR('자료입력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A457" s="28">
        <f>IF(AND($S457='자료입력 및 결과표시'!$B$11,COUNTIF($W457:$DR457,'자료입력 및 결과표시'!$C$11)&gt;=1),IF(OR('자료입력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B457" s="28">
        <f>IF(AND($S457='자료입력 및 결과표시'!$B$12,COUNTIF($W457:$DR457,'자료입력 및 결과표시'!$C$12)&gt;=1),IF(OR('자료입력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C457" s="28">
        <f>IF(AND($S457='자료입력 및 결과표시'!$B$13,COUNTIF($W457:$DR457,'자료입력 및 결과표시'!$C$13)&gt;=1),IF(OR('자료입력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D457" s="28">
        <f>IF(AND($S457='자료입력 및 결과표시'!$B$14,COUNTIF($W457:$DR457,'자료입력 및 결과표시'!$C$14)&gt;=1),IF(OR('자료입력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E457" s="28">
        <f>IF(AND($S457='자료입력 및 결과표시'!$B$15,COUNTIF($W457:$DR457,'자료입력 및 결과표시'!$C$15)&gt;=1),IF(OR('자료입력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F457" s="28">
        <f>IF(AND($S457='자료입력 및 결과표시'!$B$16,COUNTIF($W457:$DR457,'자료입력 및 결과표시'!$C$16)&gt;=1),IF(OR('자료입력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G457" s="28">
        <f>IF(AND($S457='자료입력 및 결과표시'!$B$17,COUNTIF($W457:$DR457,'자료입력 및 결과표시'!$C$17)&gt;=1),IF(OR('자료입력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H457" s="28">
        <f>IF(AND($S457='자료입력 및 결과표시'!$B$18,COUNTIF($W457:$DR457,'자료입력 및 결과표시'!$C$18)&gt;=1),IF(OR('자료입력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I457" s="28">
        <f>IF(AND($S457='자료입력 및 결과표시'!$B$19,COUNTIF($W457:$DR457,'자료입력 및 결과표시'!$C$19)&gt;=1),IF(OR('자료입력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J457" s="28">
        <f>IF(AND($S457='자료입력 및 결과표시'!$B$20,COUNTIF($W457:$DR457,'자료입력 및 결과표시'!$C$20)&gt;=1),IF(OR('자료입력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K457" s="28">
        <f>IF(AND($S457='자료입력 및 결과표시'!$B$21,COUNTIF($W457:$DR457,'자료입력 및 결과표시'!$C$21)&gt;=1),IF(OR('자료입력 및 결과표시'!$B$4+90&gt;=$V457,'자료입력 및 결과표시'!$B$4&lt;$U457),0,IF($V457-'자료입력 및 결과표시'!$B$4-90&gt;='자료입력 및 결과표시'!$E$4,'자료입력 및 결과표시'!$E$4,$V457-'자료입력 및 결과표시'!$B$4-90)),0)</f>
        <v>0</v>
      </c>
      <c r="EL457" s="17">
        <f>IF(AND(S457='자료입력 및 결과표시'!$B$6,COUNTIF('업무중복도(데이터 입력)'!$W457:$DR457,'자료입력 및 결과표시'!$C$6)&gt;=1),1,0)</f>
        <v>0</v>
      </c>
      <c r="EM457" s="17">
        <f>IF(AND(S457='자료입력 및 결과표시'!$B$7,COUNTIF('업무중복도(데이터 입력)'!$W457:$DR457,'자료입력 및 결과표시'!$C$7)&gt;=1),2,0)</f>
        <v>0</v>
      </c>
      <c r="EN457" s="17">
        <f>IF(AND(S457='자료입력 및 결과표시'!$B$8,COUNTIF('업무중복도(데이터 입력)'!$W457:$DR457,'자료입력 및 결과표시'!$C$8)&gt;=1),3,0)</f>
        <v>0</v>
      </c>
      <c r="EO457" s="17">
        <f>IF(AND(S457='자료입력 및 결과표시'!$B$9,COUNTIF('업무중복도(데이터 입력)'!$W457:$DR457,'자료입력 및 결과표시'!$C$9)&gt;=1),4,0)</f>
        <v>0</v>
      </c>
      <c r="EP457" s="17">
        <f>IF(AND(S457='자료입력 및 결과표시'!$B$10,COUNTIF('업무중복도(데이터 입력)'!$W457:$DR457,'자료입력 및 결과표시'!$C$10)&gt;=1),5,0)</f>
        <v>0</v>
      </c>
      <c r="EQ457" s="17">
        <f>IF(AND(S457='자료입력 및 결과표시'!$B$11,COUNTIF('업무중복도(데이터 입력)'!$W457:$DR457,'자료입력 및 결과표시'!$C$11)&gt;=1),6,0)</f>
        <v>0</v>
      </c>
      <c r="ER457" s="17">
        <f>IF(AND(S457='자료입력 및 결과표시'!$B$12,COUNTIF('업무중복도(데이터 입력)'!$W457:$DR457,'자료입력 및 결과표시'!$C$12)&gt;=1),7,0)</f>
        <v>0</v>
      </c>
      <c r="ES457" s="17">
        <f>IF(AND(S457='자료입력 및 결과표시'!$B$13,COUNTIF('업무중복도(데이터 입력)'!$W457:$DR457,'자료입력 및 결과표시'!$C$13)&gt;=1),8,0)</f>
        <v>0</v>
      </c>
      <c r="ET457" s="17">
        <f>IF(AND(S457='자료입력 및 결과표시'!$B$14,COUNTIF('업무중복도(데이터 입력)'!$W457:$DR457,'자료입력 및 결과표시'!$C$14)&gt;=1),9,0)</f>
        <v>0</v>
      </c>
      <c r="EU457" s="17">
        <f>IF(AND(S457='자료입력 및 결과표시'!$B$15,COUNTIF('업무중복도(데이터 입력)'!$W457:$DR457,'자료입력 및 결과표시'!$C$15)&gt;=1),10,0)</f>
        <v>0</v>
      </c>
      <c r="EV457" s="17">
        <f>IF(AND(S457='자료입력 및 결과표시'!$B$16,COUNTIF('업무중복도(데이터 입력)'!$W457:$DR457,'자료입력 및 결과표시'!$C$16)&gt;=1),11,0)</f>
        <v>0</v>
      </c>
      <c r="EW457" s="17">
        <f>IF(AND(S457='자료입력 및 결과표시'!$B$17,COUNTIF('업무중복도(데이터 입력)'!$W457:$DR457,'자료입력 및 결과표시'!$C$17)&gt;=1),12,0)</f>
        <v>0</v>
      </c>
      <c r="EX457" s="17">
        <f>IF(AND(S457='자료입력 및 결과표시'!$B$18,COUNTIF('업무중복도(데이터 입력)'!$W457:$DR457,'자료입력 및 결과표시'!$C$18)&gt;=1),13,0)</f>
        <v>0</v>
      </c>
      <c r="EY457" s="17">
        <f>IF(AND(S457='자료입력 및 결과표시'!$B$19,COUNTIF('업무중복도(데이터 입력)'!$W457:$DR457,'자료입력 및 결과표시'!$C$19)&gt;=1),14,0)</f>
        <v>0</v>
      </c>
      <c r="EZ457" s="17">
        <f>IF(AND(S457='자료입력 및 결과표시'!$B$20,COUNTIF('업무중복도(데이터 입력)'!$W457:$DR457,'자료입력 및 결과표시'!$C$20)&gt;=1),15,0)</f>
        <v>0</v>
      </c>
      <c r="FA457" s="17">
        <f>IF(AND(S457='자료입력 및 결과표시'!$B$21,COUNTIF('업무중복도(데이터 입력)'!$W457:$DR457,'자료입력 및 결과표시'!$C$21)&gt;=1),16,0)</f>
        <v>0</v>
      </c>
      <c r="FK457" s="17">
        <f t="shared" si="779"/>
        <v>0</v>
      </c>
      <c r="FO457"/>
    </row>
    <row r="458" spans="1:171">
      <c r="A458" s="17" t="str">
        <f t="shared" si="762"/>
        <v>\\\0</v>
      </c>
      <c r="B458" s="17" t="str">
        <f t="shared" si="763"/>
        <v>\\\0</v>
      </c>
      <c r="C458" s="17" t="str">
        <f t="shared" si="764"/>
        <v>\\\0</v>
      </c>
      <c r="D458" s="17" t="str">
        <f t="shared" si="765"/>
        <v>\\\0</v>
      </c>
      <c r="E458" s="17" t="str">
        <f t="shared" si="766"/>
        <v>\\\0</v>
      </c>
      <c r="F458" s="17" t="str">
        <f t="shared" si="767"/>
        <v>\\\0</v>
      </c>
      <c r="G458" s="17" t="str">
        <f t="shared" si="768"/>
        <v>\\\0</v>
      </c>
      <c r="H458" s="17" t="str">
        <f t="shared" si="769"/>
        <v>\\\0</v>
      </c>
      <c r="I458" s="17" t="str">
        <f t="shared" si="770"/>
        <v>\\\0</v>
      </c>
      <c r="J458" s="17" t="str">
        <f t="shared" si="771"/>
        <v>\\\0</v>
      </c>
      <c r="K458" s="17" t="str">
        <f t="shared" si="772"/>
        <v>\\\0</v>
      </c>
      <c r="L458" s="17" t="str">
        <f t="shared" si="773"/>
        <v>\\\0</v>
      </c>
      <c r="M458" s="17" t="str">
        <f t="shared" si="774"/>
        <v>\\\0</v>
      </c>
      <c r="N458" s="17" t="str">
        <f t="shared" si="775"/>
        <v>\\\0</v>
      </c>
      <c r="O458" s="17" t="str">
        <f t="shared" si="776"/>
        <v>\\\0</v>
      </c>
      <c r="P458" s="17" t="str">
        <f t="shared" si="777"/>
        <v>\\\0</v>
      </c>
      <c r="R458" s="17" t="str">
        <f t="shared" si="778"/>
        <v>\\</v>
      </c>
      <c r="S458" s="38"/>
      <c r="T458" s="39"/>
      <c r="U458" s="31"/>
      <c r="V458" s="32"/>
      <c r="W458" s="36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35"/>
      <c r="DS458" s="287"/>
      <c r="DT458" s="36"/>
      <c r="DU458" s="37"/>
      <c r="DV458" s="28">
        <f>IF(AND($S458='자료입력 및 결과표시'!$B$6,COUNTIF($W458:$DR458,'자료입력 및 결과표시'!$C$6)&gt;=1),IF(OR('자료입력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DW458" s="28">
        <f>IF(AND($S458='자료입력 및 결과표시'!$B$7,COUNTIF($W458:$DR458,'자료입력 및 결과표시'!$C$7)&gt;=1),IF(OR('자료입력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DX458" s="28">
        <f>IF(AND($S458='자료입력 및 결과표시'!$B$8,COUNTIF($W458:$DR458,'자료입력 및 결과표시'!$C$8)&gt;=1),IF(OR('자료입력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DY458" s="28">
        <f>IF(AND($S458='자료입력 및 결과표시'!$B$9,COUNTIF($W458:$DR458,'자료입력 및 결과표시'!$C$9)&gt;=1),IF(OR('자료입력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DZ458" s="28">
        <f>IF(AND($S458='자료입력 및 결과표시'!$B$10,COUNTIF($W458:$DR458,'자료입력 및 결과표시'!$C$10)&gt;=1),IF(OR('자료입력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A458" s="28">
        <f>IF(AND($S458='자료입력 및 결과표시'!$B$11,COUNTIF($W458:$DR458,'자료입력 및 결과표시'!$C$11)&gt;=1),IF(OR('자료입력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B458" s="28">
        <f>IF(AND($S458='자료입력 및 결과표시'!$B$12,COUNTIF($W458:$DR458,'자료입력 및 결과표시'!$C$12)&gt;=1),IF(OR('자료입력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C458" s="28">
        <f>IF(AND($S458='자료입력 및 결과표시'!$B$13,COUNTIF($W458:$DR458,'자료입력 및 결과표시'!$C$13)&gt;=1),IF(OR('자료입력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D458" s="28">
        <f>IF(AND($S458='자료입력 및 결과표시'!$B$14,COUNTIF($W458:$DR458,'자료입력 및 결과표시'!$C$14)&gt;=1),IF(OR('자료입력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E458" s="28">
        <f>IF(AND($S458='자료입력 및 결과표시'!$B$15,COUNTIF($W458:$DR458,'자료입력 및 결과표시'!$C$15)&gt;=1),IF(OR('자료입력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F458" s="28">
        <f>IF(AND($S458='자료입력 및 결과표시'!$B$16,COUNTIF($W458:$DR458,'자료입력 및 결과표시'!$C$16)&gt;=1),IF(OR('자료입력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G458" s="28">
        <f>IF(AND($S458='자료입력 및 결과표시'!$B$17,COUNTIF($W458:$DR458,'자료입력 및 결과표시'!$C$17)&gt;=1),IF(OR('자료입력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H458" s="28">
        <f>IF(AND($S458='자료입력 및 결과표시'!$B$18,COUNTIF($W458:$DR458,'자료입력 및 결과표시'!$C$18)&gt;=1),IF(OR('자료입력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I458" s="28">
        <f>IF(AND($S458='자료입력 및 결과표시'!$B$19,COUNTIF($W458:$DR458,'자료입력 및 결과표시'!$C$19)&gt;=1),IF(OR('자료입력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J458" s="28">
        <f>IF(AND($S458='자료입력 및 결과표시'!$B$20,COUNTIF($W458:$DR458,'자료입력 및 결과표시'!$C$20)&gt;=1),IF(OR('자료입력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K458" s="28">
        <f>IF(AND($S458='자료입력 및 결과표시'!$B$21,COUNTIF($W458:$DR458,'자료입력 및 결과표시'!$C$21)&gt;=1),IF(OR('자료입력 및 결과표시'!$B$4+90&gt;=$V458,'자료입력 및 결과표시'!$B$4&lt;$U458),0,IF($V458-'자료입력 및 결과표시'!$B$4-90&gt;='자료입력 및 결과표시'!$E$4,'자료입력 및 결과표시'!$E$4,$V458-'자료입력 및 결과표시'!$B$4-90)),0)</f>
        <v>0</v>
      </c>
      <c r="EL458" s="17">
        <f>IF(AND(S458='자료입력 및 결과표시'!$B$6,COUNTIF('업무중복도(데이터 입력)'!$W458:$DR458,'자료입력 및 결과표시'!$C$6)&gt;=1),1,0)</f>
        <v>0</v>
      </c>
      <c r="EM458" s="17">
        <f>IF(AND(S458='자료입력 및 결과표시'!$B$7,COUNTIF('업무중복도(데이터 입력)'!$W458:$DR458,'자료입력 및 결과표시'!$C$7)&gt;=1),2,0)</f>
        <v>0</v>
      </c>
      <c r="EN458" s="17">
        <f>IF(AND(S458='자료입력 및 결과표시'!$B$8,COUNTIF('업무중복도(데이터 입력)'!$W458:$DR458,'자료입력 및 결과표시'!$C$8)&gt;=1),3,0)</f>
        <v>0</v>
      </c>
      <c r="EO458" s="17">
        <f>IF(AND(S458='자료입력 및 결과표시'!$B$9,COUNTIF('업무중복도(데이터 입력)'!$W458:$DR458,'자료입력 및 결과표시'!$C$9)&gt;=1),4,0)</f>
        <v>0</v>
      </c>
      <c r="EP458" s="17">
        <f>IF(AND(S458='자료입력 및 결과표시'!$B$10,COUNTIF('업무중복도(데이터 입력)'!$W458:$DR458,'자료입력 및 결과표시'!$C$10)&gt;=1),5,0)</f>
        <v>0</v>
      </c>
      <c r="EQ458" s="17">
        <f>IF(AND(S458='자료입력 및 결과표시'!$B$11,COUNTIF('업무중복도(데이터 입력)'!$W458:$DR458,'자료입력 및 결과표시'!$C$11)&gt;=1),6,0)</f>
        <v>0</v>
      </c>
      <c r="ER458" s="17">
        <f>IF(AND(S458='자료입력 및 결과표시'!$B$12,COUNTIF('업무중복도(데이터 입력)'!$W458:$DR458,'자료입력 및 결과표시'!$C$12)&gt;=1),7,0)</f>
        <v>0</v>
      </c>
      <c r="ES458" s="17">
        <f>IF(AND(S458='자료입력 및 결과표시'!$B$13,COUNTIF('업무중복도(데이터 입력)'!$W458:$DR458,'자료입력 및 결과표시'!$C$13)&gt;=1),8,0)</f>
        <v>0</v>
      </c>
      <c r="ET458" s="17">
        <f>IF(AND(S458='자료입력 및 결과표시'!$B$14,COUNTIF('업무중복도(데이터 입력)'!$W458:$DR458,'자료입력 및 결과표시'!$C$14)&gt;=1),9,0)</f>
        <v>0</v>
      </c>
      <c r="EU458" s="17">
        <f>IF(AND(S458='자료입력 및 결과표시'!$B$15,COUNTIF('업무중복도(데이터 입력)'!$W458:$DR458,'자료입력 및 결과표시'!$C$15)&gt;=1),10,0)</f>
        <v>0</v>
      </c>
      <c r="EV458" s="17">
        <f>IF(AND(S458='자료입력 및 결과표시'!$B$16,COUNTIF('업무중복도(데이터 입력)'!$W458:$DR458,'자료입력 및 결과표시'!$C$16)&gt;=1),11,0)</f>
        <v>0</v>
      </c>
      <c r="EW458" s="17">
        <f>IF(AND(S458='자료입력 및 결과표시'!$B$17,COUNTIF('업무중복도(데이터 입력)'!$W458:$DR458,'자료입력 및 결과표시'!$C$17)&gt;=1),12,0)</f>
        <v>0</v>
      </c>
      <c r="EX458" s="17">
        <f>IF(AND(S458='자료입력 및 결과표시'!$B$18,COUNTIF('업무중복도(데이터 입력)'!$W458:$DR458,'자료입력 및 결과표시'!$C$18)&gt;=1),13,0)</f>
        <v>0</v>
      </c>
      <c r="EY458" s="17">
        <f>IF(AND(S458='자료입력 및 결과표시'!$B$19,COUNTIF('업무중복도(데이터 입력)'!$W458:$DR458,'자료입력 및 결과표시'!$C$19)&gt;=1),14,0)</f>
        <v>0</v>
      </c>
      <c r="EZ458" s="17">
        <f>IF(AND(S458='자료입력 및 결과표시'!$B$20,COUNTIF('업무중복도(데이터 입력)'!$W458:$DR458,'자료입력 및 결과표시'!$C$20)&gt;=1),15,0)</f>
        <v>0</v>
      </c>
      <c r="FA458" s="17">
        <f>IF(AND(S458='자료입력 및 결과표시'!$B$21,COUNTIF('업무중복도(데이터 입력)'!$W458:$DR458,'자료입력 및 결과표시'!$C$21)&gt;=1),16,0)</f>
        <v>0</v>
      </c>
      <c r="FK458" s="17">
        <f t="shared" si="779"/>
        <v>0</v>
      </c>
      <c r="FO458"/>
    </row>
    <row r="459" spans="1:171">
      <c r="A459" s="17" t="str">
        <f t="shared" si="762"/>
        <v>\\\0</v>
      </c>
      <c r="B459" s="17" t="str">
        <f t="shared" si="763"/>
        <v>\\\0</v>
      </c>
      <c r="C459" s="17" t="str">
        <f t="shared" si="764"/>
        <v>\\\0</v>
      </c>
      <c r="D459" s="17" t="str">
        <f t="shared" si="765"/>
        <v>\\\0</v>
      </c>
      <c r="E459" s="17" t="str">
        <f t="shared" si="766"/>
        <v>\\\0</v>
      </c>
      <c r="F459" s="17" t="str">
        <f t="shared" si="767"/>
        <v>\\\0</v>
      </c>
      <c r="G459" s="17" t="str">
        <f t="shared" si="768"/>
        <v>\\\0</v>
      </c>
      <c r="H459" s="17" t="str">
        <f t="shared" si="769"/>
        <v>\\\0</v>
      </c>
      <c r="I459" s="17" t="str">
        <f t="shared" si="770"/>
        <v>\\\0</v>
      </c>
      <c r="J459" s="17" t="str">
        <f t="shared" si="771"/>
        <v>\\\0</v>
      </c>
      <c r="K459" s="17" t="str">
        <f t="shared" si="772"/>
        <v>\\\0</v>
      </c>
      <c r="L459" s="17" t="str">
        <f t="shared" si="773"/>
        <v>\\\0</v>
      </c>
      <c r="M459" s="17" t="str">
        <f t="shared" si="774"/>
        <v>\\\0</v>
      </c>
      <c r="N459" s="17" t="str">
        <f t="shared" si="775"/>
        <v>\\\0</v>
      </c>
      <c r="O459" s="17" t="str">
        <f t="shared" si="776"/>
        <v>\\\0</v>
      </c>
      <c r="P459" s="17" t="str">
        <f t="shared" si="777"/>
        <v>\\\0</v>
      </c>
      <c r="R459" s="17" t="str">
        <f t="shared" si="778"/>
        <v>\\</v>
      </c>
      <c r="S459" s="38"/>
      <c r="T459" s="39"/>
      <c r="U459" s="31"/>
      <c r="V459" s="32"/>
      <c r="W459" s="36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35"/>
      <c r="DS459" s="287"/>
      <c r="DT459" s="36"/>
      <c r="DU459" s="37"/>
      <c r="DV459" s="28">
        <f>IF(AND($S459='자료입력 및 결과표시'!$B$6,COUNTIF($W459:$DR459,'자료입력 및 결과표시'!$C$6)&gt;=1),IF(OR('자료입력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DW459" s="28">
        <f>IF(AND($S459='자료입력 및 결과표시'!$B$7,COUNTIF($W459:$DR459,'자료입력 및 결과표시'!$C$7)&gt;=1),IF(OR('자료입력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DX459" s="28">
        <f>IF(AND($S459='자료입력 및 결과표시'!$B$8,COUNTIF($W459:$DR459,'자료입력 및 결과표시'!$C$8)&gt;=1),IF(OR('자료입력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DY459" s="28">
        <f>IF(AND($S459='자료입력 및 결과표시'!$B$9,COUNTIF($W459:$DR459,'자료입력 및 결과표시'!$C$9)&gt;=1),IF(OR('자료입력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DZ459" s="28">
        <f>IF(AND($S459='자료입력 및 결과표시'!$B$10,COUNTIF($W459:$DR459,'자료입력 및 결과표시'!$C$10)&gt;=1),IF(OR('자료입력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A459" s="28">
        <f>IF(AND($S459='자료입력 및 결과표시'!$B$11,COUNTIF($W459:$DR459,'자료입력 및 결과표시'!$C$11)&gt;=1),IF(OR('자료입력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B459" s="28">
        <f>IF(AND($S459='자료입력 및 결과표시'!$B$12,COUNTIF($W459:$DR459,'자료입력 및 결과표시'!$C$12)&gt;=1),IF(OR('자료입력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C459" s="28">
        <f>IF(AND($S459='자료입력 및 결과표시'!$B$13,COUNTIF($W459:$DR459,'자료입력 및 결과표시'!$C$13)&gt;=1),IF(OR('자료입력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D459" s="28">
        <f>IF(AND($S459='자료입력 및 결과표시'!$B$14,COUNTIF($W459:$DR459,'자료입력 및 결과표시'!$C$14)&gt;=1),IF(OR('자료입력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E459" s="28">
        <f>IF(AND($S459='자료입력 및 결과표시'!$B$15,COUNTIF($W459:$DR459,'자료입력 및 결과표시'!$C$15)&gt;=1),IF(OR('자료입력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F459" s="28">
        <f>IF(AND($S459='자료입력 및 결과표시'!$B$16,COUNTIF($W459:$DR459,'자료입력 및 결과표시'!$C$16)&gt;=1),IF(OR('자료입력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G459" s="28">
        <f>IF(AND($S459='자료입력 및 결과표시'!$B$17,COUNTIF($W459:$DR459,'자료입력 및 결과표시'!$C$17)&gt;=1),IF(OR('자료입력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H459" s="28">
        <f>IF(AND($S459='자료입력 및 결과표시'!$B$18,COUNTIF($W459:$DR459,'자료입력 및 결과표시'!$C$18)&gt;=1),IF(OR('자료입력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I459" s="28">
        <f>IF(AND($S459='자료입력 및 결과표시'!$B$19,COUNTIF($W459:$DR459,'자료입력 및 결과표시'!$C$19)&gt;=1),IF(OR('자료입력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J459" s="28">
        <f>IF(AND($S459='자료입력 및 결과표시'!$B$20,COUNTIF($W459:$DR459,'자료입력 및 결과표시'!$C$20)&gt;=1),IF(OR('자료입력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K459" s="28">
        <f>IF(AND($S459='자료입력 및 결과표시'!$B$21,COUNTIF($W459:$DR459,'자료입력 및 결과표시'!$C$21)&gt;=1),IF(OR('자료입력 및 결과표시'!$B$4+90&gt;=$V459,'자료입력 및 결과표시'!$B$4&lt;$U459),0,IF($V459-'자료입력 및 결과표시'!$B$4-90&gt;='자료입력 및 결과표시'!$E$4,'자료입력 및 결과표시'!$E$4,$V459-'자료입력 및 결과표시'!$B$4-90)),0)</f>
        <v>0</v>
      </c>
      <c r="EL459" s="17">
        <f>IF(AND(S459='자료입력 및 결과표시'!$B$6,COUNTIF('업무중복도(데이터 입력)'!$W459:$DR459,'자료입력 및 결과표시'!$C$6)&gt;=1),1,0)</f>
        <v>0</v>
      </c>
      <c r="EM459" s="17">
        <f>IF(AND(S459='자료입력 및 결과표시'!$B$7,COUNTIF('업무중복도(데이터 입력)'!$W459:$DR459,'자료입력 및 결과표시'!$C$7)&gt;=1),2,0)</f>
        <v>0</v>
      </c>
      <c r="EN459" s="17">
        <f>IF(AND(S459='자료입력 및 결과표시'!$B$8,COUNTIF('업무중복도(데이터 입력)'!$W459:$DR459,'자료입력 및 결과표시'!$C$8)&gt;=1),3,0)</f>
        <v>0</v>
      </c>
      <c r="EO459" s="17">
        <f>IF(AND(S459='자료입력 및 결과표시'!$B$9,COUNTIF('업무중복도(데이터 입력)'!$W459:$DR459,'자료입력 및 결과표시'!$C$9)&gt;=1),4,0)</f>
        <v>0</v>
      </c>
      <c r="EP459" s="17">
        <f>IF(AND(S459='자료입력 및 결과표시'!$B$10,COUNTIF('업무중복도(데이터 입력)'!$W459:$DR459,'자료입력 및 결과표시'!$C$10)&gt;=1),5,0)</f>
        <v>0</v>
      </c>
      <c r="EQ459" s="17">
        <f>IF(AND(S459='자료입력 및 결과표시'!$B$11,COUNTIF('업무중복도(데이터 입력)'!$W459:$DR459,'자료입력 및 결과표시'!$C$11)&gt;=1),6,0)</f>
        <v>0</v>
      </c>
      <c r="ER459" s="17">
        <f>IF(AND(S459='자료입력 및 결과표시'!$B$12,COUNTIF('업무중복도(데이터 입력)'!$W459:$DR459,'자료입력 및 결과표시'!$C$12)&gt;=1),7,0)</f>
        <v>0</v>
      </c>
      <c r="ES459" s="17">
        <f>IF(AND(S459='자료입력 및 결과표시'!$B$13,COUNTIF('업무중복도(데이터 입력)'!$W459:$DR459,'자료입력 및 결과표시'!$C$13)&gt;=1),8,0)</f>
        <v>0</v>
      </c>
      <c r="ET459" s="17">
        <f>IF(AND(S459='자료입력 및 결과표시'!$B$14,COUNTIF('업무중복도(데이터 입력)'!$W459:$DR459,'자료입력 및 결과표시'!$C$14)&gt;=1),9,0)</f>
        <v>0</v>
      </c>
      <c r="EU459" s="17">
        <f>IF(AND(S459='자료입력 및 결과표시'!$B$15,COUNTIF('업무중복도(데이터 입력)'!$W459:$DR459,'자료입력 및 결과표시'!$C$15)&gt;=1),10,0)</f>
        <v>0</v>
      </c>
      <c r="EV459" s="17">
        <f>IF(AND(S459='자료입력 및 결과표시'!$B$16,COUNTIF('업무중복도(데이터 입력)'!$W459:$DR459,'자료입력 및 결과표시'!$C$16)&gt;=1),11,0)</f>
        <v>0</v>
      </c>
      <c r="EW459" s="17">
        <f>IF(AND(S459='자료입력 및 결과표시'!$B$17,COUNTIF('업무중복도(데이터 입력)'!$W459:$DR459,'자료입력 및 결과표시'!$C$17)&gt;=1),12,0)</f>
        <v>0</v>
      </c>
      <c r="EX459" s="17">
        <f>IF(AND(S459='자료입력 및 결과표시'!$B$18,COUNTIF('업무중복도(데이터 입력)'!$W459:$DR459,'자료입력 및 결과표시'!$C$18)&gt;=1),13,0)</f>
        <v>0</v>
      </c>
      <c r="EY459" s="17">
        <f>IF(AND(S459='자료입력 및 결과표시'!$B$19,COUNTIF('업무중복도(데이터 입력)'!$W459:$DR459,'자료입력 및 결과표시'!$C$19)&gt;=1),14,0)</f>
        <v>0</v>
      </c>
      <c r="EZ459" s="17">
        <f>IF(AND(S459='자료입력 및 결과표시'!$B$20,COUNTIF('업무중복도(데이터 입력)'!$W459:$DR459,'자료입력 및 결과표시'!$C$20)&gt;=1),15,0)</f>
        <v>0</v>
      </c>
      <c r="FA459" s="17">
        <f>IF(AND(S459='자료입력 및 결과표시'!$B$21,COUNTIF('업무중복도(데이터 입력)'!$W459:$DR459,'자료입력 및 결과표시'!$C$21)&gt;=1),16,0)</f>
        <v>0</v>
      </c>
      <c r="FK459" s="17">
        <f t="shared" si="779"/>
        <v>0</v>
      </c>
      <c r="FO459"/>
    </row>
    <row r="460" spans="1:171">
      <c r="A460" s="17" t="str">
        <f t="shared" si="762"/>
        <v>\\\0</v>
      </c>
      <c r="B460" s="17" t="str">
        <f t="shared" si="763"/>
        <v>\\\0</v>
      </c>
      <c r="C460" s="17" t="str">
        <f t="shared" si="764"/>
        <v>\\\0</v>
      </c>
      <c r="D460" s="17" t="str">
        <f t="shared" si="765"/>
        <v>\\\0</v>
      </c>
      <c r="E460" s="17" t="str">
        <f t="shared" si="766"/>
        <v>\\\0</v>
      </c>
      <c r="F460" s="17" t="str">
        <f t="shared" si="767"/>
        <v>\\\0</v>
      </c>
      <c r="G460" s="17" t="str">
        <f t="shared" si="768"/>
        <v>\\\0</v>
      </c>
      <c r="H460" s="17" t="str">
        <f t="shared" si="769"/>
        <v>\\\0</v>
      </c>
      <c r="I460" s="17" t="str">
        <f t="shared" si="770"/>
        <v>\\\0</v>
      </c>
      <c r="J460" s="17" t="str">
        <f t="shared" si="771"/>
        <v>\\\0</v>
      </c>
      <c r="K460" s="17" t="str">
        <f t="shared" si="772"/>
        <v>\\\0</v>
      </c>
      <c r="L460" s="17" t="str">
        <f t="shared" si="773"/>
        <v>\\\0</v>
      </c>
      <c r="M460" s="17" t="str">
        <f t="shared" si="774"/>
        <v>\\\0</v>
      </c>
      <c r="N460" s="17" t="str">
        <f t="shared" si="775"/>
        <v>\\\0</v>
      </c>
      <c r="O460" s="17" t="str">
        <f t="shared" si="776"/>
        <v>\\\0</v>
      </c>
      <c r="P460" s="17" t="str">
        <f t="shared" si="777"/>
        <v>\\\0</v>
      </c>
      <c r="R460" s="17" t="str">
        <f t="shared" si="778"/>
        <v>\\</v>
      </c>
      <c r="S460" s="38"/>
      <c r="T460" s="39"/>
      <c r="U460" s="31"/>
      <c r="V460" s="32"/>
      <c r="W460" s="36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35"/>
      <c r="DS460" s="287"/>
      <c r="DT460" s="36"/>
      <c r="DU460" s="37"/>
      <c r="DV460" s="28">
        <f>IF(AND($S460='자료입력 및 결과표시'!$B$6,COUNTIF($W460:$DR460,'자료입력 및 결과표시'!$C$6)&gt;=1),IF(OR('자료입력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DW460" s="28">
        <f>IF(AND($S460='자료입력 및 결과표시'!$B$7,COUNTIF($W460:$DR460,'자료입력 및 결과표시'!$C$7)&gt;=1),IF(OR('자료입력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DX460" s="28">
        <f>IF(AND($S460='자료입력 및 결과표시'!$B$8,COUNTIF($W460:$DR460,'자료입력 및 결과표시'!$C$8)&gt;=1),IF(OR('자료입력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DY460" s="28">
        <f>IF(AND($S460='자료입력 및 결과표시'!$B$9,COUNTIF($W460:$DR460,'자료입력 및 결과표시'!$C$9)&gt;=1),IF(OR('자료입력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DZ460" s="28">
        <f>IF(AND($S460='자료입력 및 결과표시'!$B$10,COUNTIF($W460:$DR460,'자료입력 및 결과표시'!$C$10)&gt;=1),IF(OR('자료입력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A460" s="28">
        <f>IF(AND($S460='자료입력 및 결과표시'!$B$11,COUNTIF($W460:$DR460,'자료입력 및 결과표시'!$C$11)&gt;=1),IF(OR('자료입력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B460" s="28">
        <f>IF(AND($S460='자료입력 및 결과표시'!$B$12,COUNTIF($W460:$DR460,'자료입력 및 결과표시'!$C$12)&gt;=1),IF(OR('자료입력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C460" s="28">
        <f>IF(AND($S460='자료입력 및 결과표시'!$B$13,COUNTIF($W460:$DR460,'자료입력 및 결과표시'!$C$13)&gt;=1),IF(OR('자료입력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D460" s="28">
        <f>IF(AND($S460='자료입력 및 결과표시'!$B$14,COUNTIF($W460:$DR460,'자료입력 및 결과표시'!$C$14)&gt;=1),IF(OR('자료입력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E460" s="28">
        <f>IF(AND($S460='자료입력 및 결과표시'!$B$15,COUNTIF($W460:$DR460,'자료입력 및 결과표시'!$C$15)&gt;=1),IF(OR('자료입력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F460" s="28">
        <f>IF(AND($S460='자료입력 및 결과표시'!$B$16,COUNTIF($W460:$DR460,'자료입력 및 결과표시'!$C$16)&gt;=1),IF(OR('자료입력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G460" s="28">
        <f>IF(AND($S460='자료입력 및 결과표시'!$B$17,COUNTIF($W460:$DR460,'자료입력 및 결과표시'!$C$17)&gt;=1),IF(OR('자료입력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H460" s="28">
        <f>IF(AND($S460='자료입력 및 결과표시'!$B$18,COUNTIF($W460:$DR460,'자료입력 및 결과표시'!$C$18)&gt;=1),IF(OR('자료입력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I460" s="28">
        <f>IF(AND($S460='자료입력 및 결과표시'!$B$19,COUNTIF($W460:$DR460,'자료입력 및 결과표시'!$C$19)&gt;=1),IF(OR('자료입력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J460" s="28">
        <f>IF(AND($S460='자료입력 및 결과표시'!$B$20,COUNTIF($W460:$DR460,'자료입력 및 결과표시'!$C$20)&gt;=1),IF(OR('자료입력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K460" s="28">
        <f>IF(AND($S460='자료입력 및 결과표시'!$B$21,COUNTIF($W460:$DR460,'자료입력 및 결과표시'!$C$21)&gt;=1),IF(OR('자료입력 및 결과표시'!$B$4+90&gt;=$V460,'자료입력 및 결과표시'!$B$4&lt;$U460),0,IF($V460-'자료입력 및 결과표시'!$B$4-90&gt;='자료입력 및 결과표시'!$E$4,'자료입력 및 결과표시'!$E$4,$V460-'자료입력 및 결과표시'!$B$4-90)),0)</f>
        <v>0</v>
      </c>
      <c r="EL460" s="17">
        <f>IF(AND(S460='자료입력 및 결과표시'!$B$6,COUNTIF('업무중복도(데이터 입력)'!$W460:$DR460,'자료입력 및 결과표시'!$C$6)&gt;=1),1,0)</f>
        <v>0</v>
      </c>
      <c r="EM460" s="17">
        <f>IF(AND(S460='자료입력 및 결과표시'!$B$7,COUNTIF('업무중복도(데이터 입력)'!$W460:$DR460,'자료입력 및 결과표시'!$C$7)&gt;=1),2,0)</f>
        <v>0</v>
      </c>
      <c r="EN460" s="17">
        <f>IF(AND(S460='자료입력 및 결과표시'!$B$8,COUNTIF('업무중복도(데이터 입력)'!$W460:$DR460,'자료입력 및 결과표시'!$C$8)&gt;=1),3,0)</f>
        <v>0</v>
      </c>
      <c r="EO460" s="17">
        <f>IF(AND(S460='자료입력 및 결과표시'!$B$9,COUNTIF('업무중복도(데이터 입력)'!$W460:$DR460,'자료입력 및 결과표시'!$C$9)&gt;=1),4,0)</f>
        <v>0</v>
      </c>
      <c r="EP460" s="17">
        <f>IF(AND(S460='자료입력 및 결과표시'!$B$10,COUNTIF('업무중복도(데이터 입력)'!$W460:$DR460,'자료입력 및 결과표시'!$C$10)&gt;=1),5,0)</f>
        <v>0</v>
      </c>
      <c r="EQ460" s="17">
        <f>IF(AND(S460='자료입력 및 결과표시'!$B$11,COUNTIF('업무중복도(데이터 입력)'!$W460:$DR460,'자료입력 및 결과표시'!$C$11)&gt;=1),6,0)</f>
        <v>0</v>
      </c>
      <c r="ER460" s="17">
        <f>IF(AND(S460='자료입력 및 결과표시'!$B$12,COUNTIF('업무중복도(데이터 입력)'!$W460:$DR460,'자료입력 및 결과표시'!$C$12)&gt;=1),7,0)</f>
        <v>0</v>
      </c>
      <c r="ES460" s="17">
        <f>IF(AND(S460='자료입력 및 결과표시'!$B$13,COUNTIF('업무중복도(데이터 입력)'!$W460:$DR460,'자료입력 및 결과표시'!$C$13)&gt;=1),8,0)</f>
        <v>0</v>
      </c>
      <c r="ET460" s="17">
        <f>IF(AND(S460='자료입력 및 결과표시'!$B$14,COUNTIF('업무중복도(데이터 입력)'!$W460:$DR460,'자료입력 및 결과표시'!$C$14)&gt;=1),9,0)</f>
        <v>0</v>
      </c>
      <c r="EU460" s="17">
        <f>IF(AND(S460='자료입력 및 결과표시'!$B$15,COUNTIF('업무중복도(데이터 입력)'!$W460:$DR460,'자료입력 및 결과표시'!$C$15)&gt;=1),10,0)</f>
        <v>0</v>
      </c>
      <c r="EV460" s="17">
        <f>IF(AND(S460='자료입력 및 결과표시'!$B$16,COUNTIF('업무중복도(데이터 입력)'!$W460:$DR460,'자료입력 및 결과표시'!$C$16)&gt;=1),11,0)</f>
        <v>0</v>
      </c>
      <c r="EW460" s="17">
        <f>IF(AND(S460='자료입력 및 결과표시'!$B$17,COUNTIF('업무중복도(데이터 입력)'!$W460:$DR460,'자료입력 및 결과표시'!$C$17)&gt;=1),12,0)</f>
        <v>0</v>
      </c>
      <c r="EX460" s="17">
        <f>IF(AND(S460='자료입력 및 결과표시'!$B$18,COUNTIF('업무중복도(데이터 입력)'!$W460:$DR460,'자료입력 및 결과표시'!$C$18)&gt;=1),13,0)</f>
        <v>0</v>
      </c>
      <c r="EY460" s="17">
        <f>IF(AND(S460='자료입력 및 결과표시'!$B$19,COUNTIF('업무중복도(데이터 입력)'!$W460:$DR460,'자료입력 및 결과표시'!$C$19)&gt;=1),14,0)</f>
        <v>0</v>
      </c>
      <c r="EZ460" s="17">
        <f>IF(AND(S460='자료입력 및 결과표시'!$B$20,COUNTIF('업무중복도(데이터 입력)'!$W460:$DR460,'자료입력 및 결과표시'!$C$20)&gt;=1),15,0)</f>
        <v>0</v>
      </c>
      <c r="FA460" s="17">
        <f>IF(AND(S460='자료입력 및 결과표시'!$B$21,COUNTIF('업무중복도(데이터 입력)'!$W460:$DR460,'자료입력 및 결과표시'!$C$21)&gt;=1),16,0)</f>
        <v>0</v>
      </c>
      <c r="FK460" s="17">
        <f t="shared" si="779"/>
        <v>0</v>
      </c>
      <c r="FO460"/>
    </row>
    <row r="461" spans="1:171">
      <c r="A461" s="17" t="str">
        <f t="shared" si="762"/>
        <v>\\\0</v>
      </c>
      <c r="B461" s="17" t="str">
        <f t="shared" si="763"/>
        <v>\\\0</v>
      </c>
      <c r="C461" s="17" t="str">
        <f t="shared" si="764"/>
        <v>\\\0</v>
      </c>
      <c r="D461" s="17" t="str">
        <f t="shared" si="765"/>
        <v>\\\0</v>
      </c>
      <c r="E461" s="17" t="str">
        <f t="shared" si="766"/>
        <v>\\\0</v>
      </c>
      <c r="F461" s="17" t="str">
        <f t="shared" si="767"/>
        <v>\\\0</v>
      </c>
      <c r="G461" s="17" t="str">
        <f t="shared" si="768"/>
        <v>\\\0</v>
      </c>
      <c r="H461" s="17" t="str">
        <f t="shared" si="769"/>
        <v>\\\0</v>
      </c>
      <c r="I461" s="17" t="str">
        <f t="shared" si="770"/>
        <v>\\\0</v>
      </c>
      <c r="J461" s="17" t="str">
        <f t="shared" si="771"/>
        <v>\\\0</v>
      </c>
      <c r="K461" s="17" t="str">
        <f t="shared" si="772"/>
        <v>\\\0</v>
      </c>
      <c r="L461" s="17" t="str">
        <f t="shared" si="773"/>
        <v>\\\0</v>
      </c>
      <c r="M461" s="17" t="str">
        <f t="shared" si="774"/>
        <v>\\\0</v>
      </c>
      <c r="N461" s="17" t="str">
        <f t="shared" si="775"/>
        <v>\\\0</v>
      </c>
      <c r="O461" s="17" t="str">
        <f t="shared" si="776"/>
        <v>\\\0</v>
      </c>
      <c r="P461" s="17" t="str">
        <f t="shared" si="777"/>
        <v>\\\0</v>
      </c>
      <c r="R461" s="17" t="str">
        <f t="shared" si="778"/>
        <v>\\</v>
      </c>
      <c r="S461" s="38"/>
      <c r="T461" s="39"/>
      <c r="U461" s="31"/>
      <c r="V461" s="32"/>
      <c r="W461" s="36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35"/>
      <c r="DS461" s="287"/>
      <c r="DT461" s="36"/>
      <c r="DU461" s="37"/>
      <c r="DV461" s="28">
        <f>IF(AND($S461='자료입력 및 결과표시'!$B$6,COUNTIF($W461:$DR461,'자료입력 및 결과표시'!$C$6)&gt;=1),IF(OR('자료입력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DW461" s="28">
        <f>IF(AND($S461='자료입력 및 결과표시'!$B$7,COUNTIF($W461:$DR461,'자료입력 및 결과표시'!$C$7)&gt;=1),IF(OR('자료입력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DX461" s="28">
        <f>IF(AND($S461='자료입력 및 결과표시'!$B$8,COUNTIF($W461:$DR461,'자료입력 및 결과표시'!$C$8)&gt;=1),IF(OR('자료입력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DY461" s="28">
        <f>IF(AND($S461='자료입력 및 결과표시'!$B$9,COUNTIF($W461:$DR461,'자료입력 및 결과표시'!$C$9)&gt;=1),IF(OR('자료입력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DZ461" s="28">
        <f>IF(AND($S461='자료입력 및 결과표시'!$B$10,COUNTIF($W461:$DR461,'자료입력 및 결과표시'!$C$10)&gt;=1),IF(OR('자료입력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A461" s="28">
        <f>IF(AND($S461='자료입력 및 결과표시'!$B$11,COUNTIF($W461:$DR461,'자료입력 및 결과표시'!$C$11)&gt;=1),IF(OR('자료입력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B461" s="28">
        <f>IF(AND($S461='자료입력 및 결과표시'!$B$12,COUNTIF($W461:$DR461,'자료입력 및 결과표시'!$C$12)&gt;=1),IF(OR('자료입력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C461" s="28">
        <f>IF(AND($S461='자료입력 및 결과표시'!$B$13,COUNTIF($W461:$DR461,'자료입력 및 결과표시'!$C$13)&gt;=1),IF(OR('자료입력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D461" s="28">
        <f>IF(AND($S461='자료입력 및 결과표시'!$B$14,COUNTIF($W461:$DR461,'자료입력 및 결과표시'!$C$14)&gt;=1),IF(OR('자료입력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E461" s="28">
        <f>IF(AND($S461='자료입력 및 결과표시'!$B$15,COUNTIF($W461:$DR461,'자료입력 및 결과표시'!$C$15)&gt;=1),IF(OR('자료입력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F461" s="28">
        <f>IF(AND($S461='자료입력 및 결과표시'!$B$16,COUNTIF($W461:$DR461,'자료입력 및 결과표시'!$C$16)&gt;=1),IF(OR('자료입력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G461" s="28">
        <f>IF(AND($S461='자료입력 및 결과표시'!$B$17,COUNTIF($W461:$DR461,'자료입력 및 결과표시'!$C$17)&gt;=1),IF(OR('자료입력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H461" s="28">
        <f>IF(AND($S461='자료입력 및 결과표시'!$B$18,COUNTIF($W461:$DR461,'자료입력 및 결과표시'!$C$18)&gt;=1),IF(OR('자료입력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I461" s="28">
        <f>IF(AND($S461='자료입력 및 결과표시'!$B$19,COUNTIF($W461:$DR461,'자료입력 및 결과표시'!$C$19)&gt;=1),IF(OR('자료입력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J461" s="28">
        <f>IF(AND($S461='자료입력 및 결과표시'!$B$20,COUNTIF($W461:$DR461,'자료입력 및 결과표시'!$C$20)&gt;=1),IF(OR('자료입력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K461" s="28">
        <f>IF(AND($S461='자료입력 및 결과표시'!$B$21,COUNTIF($W461:$DR461,'자료입력 및 결과표시'!$C$21)&gt;=1),IF(OR('자료입력 및 결과표시'!$B$4+90&gt;=$V461,'자료입력 및 결과표시'!$B$4&lt;$U461),0,IF($V461-'자료입력 및 결과표시'!$B$4-90&gt;='자료입력 및 결과표시'!$E$4,'자료입력 및 결과표시'!$E$4,$V461-'자료입력 및 결과표시'!$B$4-90)),0)</f>
        <v>0</v>
      </c>
      <c r="EL461" s="17">
        <f>IF(AND(S461='자료입력 및 결과표시'!$B$6,COUNTIF('업무중복도(데이터 입력)'!$W461:$DR461,'자료입력 및 결과표시'!$C$6)&gt;=1),1,0)</f>
        <v>0</v>
      </c>
      <c r="EM461" s="17">
        <f>IF(AND(S461='자료입력 및 결과표시'!$B$7,COUNTIF('업무중복도(데이터 입력)'!$W461:$DR461,'자료입력 및 결과표시'!$C$7)&gt;=1),2,0)</f>
        <v>0</v>
      </c>
      <c r="EN461" s="17">
        <f>IF(AND(S461='자료입력 및 결과표시'!$B$8,COUNTIF('업무중복도(데이터 입력)'!$W461:$DR461,'자료입력 및 결과표시'!$C$8)&gt;=1),3,0)</f>
        <v>0</v>
      </c>
      <c r="EO461" s="17">
        <f>IF(AND(S461='자료입력 및 결과표시'!$B$9,COUNTIF('업무중복도(데이터 입력)'!$W461:$DR461,'자료입력 및 결과표시'!$C$9)&gt;=1),4,0)</f>
        <v>0</v>
      </c>
      <c r="EP461" s="17">
        <f>IF(AND(S461='자료입력 및 결과표시'!$B$10,COUNTIF('업무중복도(데이터 입력)'!$W461:$DR461,'자료입력 및 결과표시'!$C$10)&gt;=1),5,0)</f>
        <v>0</v>
      </c>
      <c r="EQ461" s="17">
        <f>IF(AND(S461='자료입력 및 결과표시'!$B$11,COUNTIF('업무중복도(데이터 입력)'!$W461:$DR461,'자료입력 및 결과표시'!$C$11)&gt;=1),6,0)</f>
        <v>0</v>
      </c>
      <c r="ER461" s="17">
        <f>IF(AND(S461='자료입력 및 결과표시'!$B$12,COUNTIF('업무중복도(데이터 입력)'!$W461:$DR461,'자료입력 및 결과표시'!$C$12)&gt;=1),7,0)</f>
        <v>0</v>
      </c>
      <c r="ES461" s="17">
        <f>IF(AND(S461='자료입력 및 결과표시'!$B$13,COUNTIF('업무중복도(데이터 입력)'!$W461:$DR461,'자료입력 및 결과표시'!$C$13)&gt;=1),8,0)</f>
        <v>0</v>
      </c>
      <c r="ET461" s="17">
        <f>IF(AND(S461='자료입력 및 결과표시'!$B$14,COUNTIF('업무중복도(데이터 입력)'!$W461:$DR461,'자료입력 및 결과표시'!$C$14)&gt;=1),9,0)</f>
        <v>0</v>
      </c>
      <c r="EU461" s="17">
        <f>IF(AND(S461='자료입력 및 결과표시'!$B$15,COUNTIF('업무중복도(데이터 입력)'!$W461:$DR461,'자료입력 및 결과표시'!$C$15)&gt;=1),10,0)</f>
        <v>0</v>
      </c>
      <c r="EV461" s="17">
        <f>IF(AND(S461='자료입력 및 결과표시'!$B$16,COUNTIF('업무중복도(데이터 입력)'!$W461:$DR461,'자료입력 및 결과표시'!$C$16)&gt;=1),11,0)</f>
        <v>0</v>
      </c>
      <c r="EW461" s="17">
        <f>IF(AND(S461='자료입력 및 결과표시'!$B$17,COUNTIF('업무중복도(데이터 입력)'!$W461:$DR461,'자료입력 및 결과표시'!$C$17)&gt;=1),12,0)</f>
        <v>0</v>
      </c>
      <c r="EX461" s="17">
        <f>IF(AND(S461='자료입력 및 결과표시'!$B$18,COUNTIF('업무중복도(데이터 입력)'!$W461:$DR461,'자료입력 및 결과표시'!$C$18)&gt;=1),13,0)</f>
        <v>0</v>
      </c>
      <c r="EY461" s="17">
        <f>IF(AND(S461='자료입력 및 결과표시'!$B$19,COUNTIF('업무중복도(데이터 입력)'!$W461:$DR461,'자료입력 및 결과표시'!$C$19)&gt;=1),14,0)</f>
        <v>0</v>
      </c>
      <c r="EZ461" s="17">
        <f>IF(AND(S461='자료입력 및 결과표시'!$B$20,COUNTIF('업무중복도(데이터 입력)'!$W461:$DR461,'자료입력 및 결과표시'!$C$20)&gt;=1),15,0)</f>
        <v>0</v>
      </c>
      <c r="FA461" s="17">
        <f>IF(AND(S461='자료입력 및 결과표시'!$B$21,COUNTIF('업무중복도(데이터 입력)'!$W461:$DR461,'자료입력 및 결과표시'!$C$21)&gt;=1),16,0)</f>
        <v>0</v>
      </c>
      <c r="FK461" s="17">
        <f t="shared" si="779"/>
        <v>0</v>
      </c>
      <c r="FO461"/>
    </row>
    <row r="462" spans="1:171">
      <c r="A462" s="17" t="str">
        <f t="shared" si="762"/>
        <v>\\\0</v>
      </c>
      <c r="B462" s="17" t="str">
        <f t="shared" si="763"/>
        <v>\\\0</v>
      </c>
      <c r="C462" s="17" t="str">
        <f t="shared" si="764"/>
        <v>\\\0</v>
      </c>
      <c r="D462" s="17" t="str">
        <f t="shared" si="765"/>
        <v>\\\0</v>
      </c>
      <c r="E462" s="17" t="str">
        <f t="shared" si="766"/>
        <v>\\\0</v>
      </c>
      <c r="F462" s="17" t="str">
        <f t="shared" si="767"/>
        <v>\\\0</v>
      </c>
      <c r="G462" s="17" t="str">
        <f t="shared" si="768"/>
        <v>\\\0</v>
      </c>
      <c r="H462" s="17" t="str">
        <f t="shared" si="769"/>
        <v>\\\0</v>
      </c>
      <c r="I462" s="17" t="str">
        <f t="shared" si="770"/>
        <v>\\\0</v>
      </c>
      <c r="J462" s="17" t="str">
        <f t="shared" si="771"/>
        <v>\\\0</v>
      </c>
      <c r="K462" s="17" t="str">
        <f t="shared" si="772"/>
        <v>\\\0</v>
      </c>
      <c r="L462" s="17" t="str">
        <f t="shared" si="773"/>
        <v>\\\0</v>
      </c>
      <c r="M462" s="17" t="str">
        <f t="shared" si="774"/>
        <v>\\\0</v>
      </c>
      <c r="N462" s="17" t="str">
        <f t="shared" si="775"/>
        <v>\\\0</v>
      </c>
      <c r="O462" s="17" t="str">
        <f t="shared" si="776"/>
        <v>\\\0</v>
      </c>
      <c r="P462" s="17" t="str">
        <f t="shared" si="777"/>
        <v>\\\0</v>
      </c>
      <c r="R462" s="17" t="str">
        <f t="shared" si="778"/>
        <v>\\</v>
      </c>
      <c r="S462" s="38"/>
      <c r="T462" s="39"/>
      <c r="U462" s="31"/>
      <c r="V462" s="32"/>
      <c r="W462" s="36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35"/>
      <c r="DS462" s="287"/>
      <c r="DT462" s="36"/>
      <c r="DU462" s="37"/>
      <c r="DV462" s="28">
        <f>IF(AND($S462='자료입력 및 결과표시'!$B$6,COUNTIF($W462:$DR462,'자료입력 및 결과표시'!$C$6)&gt;=1),IF(OR('자료입력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DW462" s="28">
        <f>IF(AND($S462='자료입력 및 결과표시'!$B$7,COUNTIF($W462:$DR462,'자료입력 및 결과표시'!$C$7)&gt;=1),IF(OR('자료입력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DX462" s="28">
        <f>IF(AND($S462='자료입력 및 결과표시'!$B$8,COUNTIF($W462:$DR462,'자료입력 및 결과표시'!$C$8)&gt;=1),IF(OR('자료입력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DY462" s="28">
        <f>IF(AND($S462='자료입력 및 결과표시'!$B$9,COUNTIF($W462:$DR462,'자료입력 및 결과표시'!$C$9)&gt;=1),IF(OR('자료입력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DZ462" s="28">
        <f>IF(AND($S462='자료입력 및 결과표시'!$B$10,COUNTIF($W462:$DR462,'자료입력 및 결과표시'!$C$10)&gt;=1),IF(OR('자료입력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A462" s="28">
        <f>IF(AND($S462='자료입력 및 결과표시'!$B$11,COUNTIF($W462:$DR462,'자료입력 및 결과표시'!$C$11)&gt;=1),IF(OR('자료입력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B462" s="28">
        <f>IF(AND($S462='자료입력 및 결과표시'!$B$12,COUNTIF($W462:$DR462,'자료입력 및 결과표시'!$C$12)&gt;=1),IF(OR('자료입력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C462" s="28">
        <f>IF(AND($S462='자료입력 및 결과표시'!$B$13,COUNTIF($W462:$DR462,'자료입력 및 결과표시'!$C$13)&gt;=1),IF(OR('자료입력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D462" s="28">
        <f>IF(AND($S462='자료입력 및 결과표시'!$B$14,COUNTIF($W462:$DR462,'자료입력 및 결과표시'!$C$14)&gt;=1),IF(OR('자료입력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E462" s="28">
        <f>IF(AND($S462='자료입력 및 결과표시'!$B$15,COUNTIF($W462:$DR462,'자료입력 및 결과표시'!$C$15)&gt;=1),IF(OR('자료입력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F462" s="28">
        <f>IF(AND($S462='자료입력 및 결과표시'!$B$16,COUNTIF($W462:$DR462,'자료입력 및 결과표시'!$C$16)&gt;=1),IF(OR('자료입력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G462" s="28">
        <f>IF(AND($S462='자료입력 및 결과표시'!$B$17,COUNTIF($W462:$DR462,'자료입력 및 결과표시'!$C$17)&gt;=1),IF(OR('자료입력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H462" s="28">
        <f>IF(AND($S462='자료입력 및 결과표시'!$B$18,COUNTIF($W462:$DR462,'자료입력 및 결과표시'!$C$18)&gt;=1),IF(OR('자료입력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I462" s="28">
        <f>IF(AND($S462='자료입력 및 결과표시'!$B$19,COUNTIF($W462:$DR462,'자료입력 및 결과표시'!$C$19)&gt;=1),IF(OR('자료입력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J462" s="28">
        <f>IF(AND($S462='자료입력 및 결과표시'!$B$20,COUNTIF($W462:$DR462,'자료입력 및 결과표시'!$C$20)&gt;=1),IF(OR('자료입력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K462" s="28">
        <f>IF(AND($S462='자료입력 및 결과표시'!$B$21,COUNTIF($W462:$DR462,'자료입력 및 결과표시'!$C$21)&gt;=1),IF(OR('자료입력 및 결과표시'!$B$4+90&gt;=$V462,'자료입력 및 결과표시'!$B$4&lt;$U462),0,IF($V462-'자료입력 및 결과표시'!$B$4-90&gt;='자료입력 및 결과표시'!$E$4,'자료입력 및 결과표시'!$E$4,$V462-'자료입력 및 결과표시'!$B$4-90)),0)</f>
        <v>0</v>
      </c>
      <c r="EL462" s="17">
        <f>IF(AND(S462='자료입력 및 결과표시'!$B$6,COUNTIF('업무중복도(데이터 입력)'!$W462:$DR462,'자료입력 및 결과표시'!$C$6)&gt;=1),1,0)</f>
        <v>0</v>
      </c>
      <c r="EM462" s="17">
        <f>IF(AND(S462='자료입력 및 결과표시'!$B$7,COUNTIF('업무중복도(데이터 입력)'!$W462:$DR462,'자료입력 및 결과표시'!$C$7)&gt;=1),2,0)</f>
        <v>0</v>
      </c>
      <c r="EN462" s="17">
        <f>IF(AND(S462='자료입력 및 결과표시'!$B$8,COUNTIF('업무중복도(데이터 입력)'!$W462:$DR462,'자료입력 및 결과표시'!$C$8)&gt;=1),3,0)</f>
        <v>0</v>
      </c>
      <c r="EO462" s="17">
        <f>IF(AND(S462='자료입력 및 결과표시'!$B$9,COUNTIF('업무중복도(데이터 입력)'!$W462:$DR462,'자료입력 및 결과표시'!$C$9)&gt;=1),4,0)</f>
        <v>0</v>
      </c>
      <c r="EP462" s="17">
        <f>IF(AND(S462='자료입력 및 결과표시'!$B$10,COUNTIF('업무중복도(데이터 입력)'!$W462:$DR462,'자료입력 및 결과표시'!$C$10)&gt;=1),5,0)</f>
        <v>0</v>
      </c>
      <c r="EQ462" s="17">
        <f>IF(AND(S462='자료입력 및 결과표시'!$B$11,COUNTIF('업무중복도(데이터 입력)'!$W462:$DR462,'자료입력 및 결과표시'!$C$11)&gt;=1),6,0)</f>
        <v>0</v>
      </c>
      <c r="ER462" s="17">
        <f>IF(AND(S462='자료입력 및 결과표시'!$B$12,COUNTIF('업무중복도(데이터 입력)'!$W462:$DR462,'자료입력 및 결과표시'!$C$12)&gt;=1),7,0)</f>
        <v>0</v>
      </c>
      <c r="ES462" s="17">
        <f>IF(AND(S462='자료입력 및 결과표시'!$B$13,COUNTIF('업무중복도(데이터 입력)'!$W462:$DR462,'자료입력 및 결과표시'!$C$13)&gt;=1),8,0)</f>
        <v>0</v>
      </c>
      <c r="ET462" s="17">
        <f>IF(AND(S462='자료입력 및 결과표시'!$B$14,COUNTIF('업무중복도(데이터 입력)'!$W462:$DR462,'자료입력 및 결과표시'!$C$14)&gt;=1),9,0)</f>
        <v>0</v>
      </c>
      <c r="EU462" s="17">
        <f>IF(AND(S462='자료입력 및 결과표시'!$B$15,COUNTIF('업무중복도(데이터 입력)'!$W462:$DR462,'자료입력 및 결과표시'!$C$15)&gt;=1),10,0)</f>
        <v>0</v>
      </c>
      <c r="EV462" s="17">
        <f>IF(AND(S462='자료입력 및 결과표시'!$B$16,COUNTIF('업무중복도(데이터 입력)'!$W462:$DR462,'자료입력 및 결과표시'!$C$16)&gt;=1),11,0)</f>
        <v>0</v>
      </c>
      <c r="EW462" s="17">
        <f>IF(AND(S462='자료입력 및 결과표시'!$B$17,COUNTIF('업무중복도(데이터 입력)'!$W462:$DR462,'자료입력 및 결과표시'!$C$17)&gt;=1),12,0)</f>
        <v>0</v>
      </c>
      <c r="EX462" s="17">
        <f>IF(AND(S462='자료입력 및 결과표시'!$B$18,COUNTIF('업무중복도(데이터 입력)'!$W462:$DR462,'자료입력 및 결과표시'!$C$18)&gt;=1),13,0)</f>
        <v>0</v>
      </c>
      <c r="EY462" s="17">
        <f>IF(AND(S462='자료입력 및 결과표시'!$B$19,COUNTIF('업무중복도(데이터 입력)'!$W462:$DR462,'자료입력 및 결과표시'!$C$19)&gt;=1),14,0)</f>
        <v>0</v>
      </c>
      <c r="EZ462" s="17">
        <f>IF(AND(S462='자료입력 및 결과표시'!$B$20,COUNTIF('업무중복도(데이터 입력)'!$W462:$DR462,'자료입력 및 결과표시'!$C$20)&gt;=1),15,0)</f>
        <v>0</v>
      </c>
      <c r="FA462" s="17">
        <f>IF(AND(S462='자료입력 및 결과표시'!$B$21,COUNTIF('업무중복도(데이터 입력)'!$W462:$DR462,'자료입력 및 결과표시'!$C$21)&gt;=1),16,0)</f>
        <v>0</v>
      </c>
      <c r="FK462" s="17">
        <f t="shared" si="779"/>
        <v>0</v>
      </c>
      <c r="FO462"/>
    </row>
    <row r="463" spans="1:171">
      <c r="A463" s="17" t="str">
        <f t="shared" si="762"/>
        <v>\\\0</v>
      </c>
      <c r="B463" s="17" t="str">
        <f t="shared" si="763"/>
        <v>\\\0</v>
      </c>
      <c r="C463" s="17" t="str">
        <f t="shared" si="764"/>
        <v>\\\0</v>
      </c>
      <c r="D463" s="17" t="str">
        <f t="shared" si="765"/>
        <v>\\\0</v>
      </c>
      <c r="E463" s="17" t="str">
        <f t="shared" si="766"/>
        <v>\\\0</v>
      </c>
      <c r="F463" s="17" t="str">
        <f t="shared" si="767"/>
        <v>\\\0</v>
      </c>
      <c r="G463" s="17" t="str">
        <f t="shared" si="768"/>
        <v>\\\0</v>
      </c>
      <c r="H463" s="17" t="str">
        <f t="shared" si="769"/>
        <v>\\\0</v>
      </c>
      <c r="I463" s="17" t="str">
        <f t="shared" si="770"/>
        <v>\\\0</v>
      </c>
      <c r="J463" s="17" t="str">
        <f t="shared" si="771"/>
        <v>\\\0</v>
      </c>
      <c r="K463" s="17" t="str">
        <f t="shared" si="772"/>
        <v>\\\0</v>
      </c>
      <c r="L463" s="17" t="str">
        <f t="shared" si="773"/>
        <v>\\\0</v>
      </c>
      <c r="M463" s="17" t="str">
        <f t="shared" si="774"/>
        <v>\\\0</v>
      </c>
      <c r="N463" s="17" t="str">
        <f t="shared" si="775"/>
        <v>\\\0</v>
      </c>
      <c r="O463" s="17" t="str">
        <f t="shared" si="776"/>
        <v>\\\0</v>
      </c>
      <c r="P463" s="17" t="str">
        <f t="shared" si="777"/>
        <v>\\\0</v>
      </c>
      <c r="R463" s="17" t="str">
        <f t="shared" si="778"/>
        <v>\\</v>
      </c>
      <c r="S463" s="38"/>
      <c r="T463" s="39"/>
      <c r="U463" s="31"/>
      <c r="V463" s="32"/>
      <c r="W463" s="36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35"/>
      <c r="DS463" s="287"/>
      <c r="DT463" s="36"/>
      <c r="DU463" s="37"/>
      <c r="DV463" s="28">
        <f>IF(AND($S463='자료입력 및 결과표시'!$B$6,COUNTIF($W463:$DR463,'자료입력 및 결과표시'!$C$6)&gt;=1),IF(OR('자료입력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DW463" s="28">
        <f>IF(AND($S463='자료입력 및 결과표시'!$B$7,COUNTIF($W463:$DR463,'자료입력 및 결과표시'!$C$7)&gt;=1),IF(OR('자료입력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DX463" s="28">
        <f>IF(AND($S463='자료입력 및 결과표시'!$B$8,COUNTIF($W463:$DR463,'자료입력 및 결과표시'!$C$8)&gt;=1),IF(OR('자료입력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DY463" s="28">
        <f>IF(AND($S463='자료입력 및 결과표시'!$B$9,COUNTIF($W463:$DR463,'자료입력 및 결과표시'!$C$9)&gt;=1),IF(OR('자료입력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DZ463" s="28">
        <f>IF(AND($S463='자료입력 및 결과표시'!$B$10,COUNTIF($W463:$DR463,'자료입력 및 결과표시'!$C$10)&gt;=1),IF(OR('자료입력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A463" s="28">
        <f>IF(AND($S463='자료입력 및 결과표시'!$B$11,COUNTIF($W463:$DR463,'자료입력 및 결과표시'!$C$11)&gt;=1),IF(OR('자료입력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B463" s="28">
        <f>IF(AND($S463='자료입력 및 결과표시'!$B$12,COUNTIF($W463:$DR463,'자료입력 및 결과표시'!$C$12)&gt;=1),IF(OR('자료입력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C463" s="28">
        <f>IF(AND($S463='자료입력 및 결과표시'!$B$13,COUNTIF($W463:$DR463,'자료입력 및 결과표시'!$C$13)&gt;=1),IF(OR('자료입력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D463" s="28">
        <f>IF(AND($S463='자료입력 및 결과표시'!$B$14,COUNTIF($W463:$DR463,'자료입력 및 결과표시'!$C$14)&gt;=1),IF(OR('자료입력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E463" s="28">
        <f>IF(AND($S463='자료입력 및 결과표시'!$B$15,COUNTIF($W463:$DR463,'자료입력 및 결과표시'!$C$15)&gt;=1),IF(OR('자료입력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F463" s="28">
        <f>IF(AND($S463='자료입력 및 결과표시'!$B$16,COUNTIF($W463:$DR463,'자료입력 및 결과표시'!$C$16)&gt;=1),IF(OR('자료입력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G463" s="28">
        <f>IF(AND($S463='자료입력 및 결과표시'!$B$17,COUNTIF($W463:$DR463,'자료입력 및 결과표시'!$C$17)&gt;=1),IF(OR('자료입력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H463" s="28">
        <f>IF(AND($S463='자료입력 및 결과표시'!$B$18,COUNTIF($W463:$DR463,'자료입력 및 결과표시'!$C$18)&gt;=1),IF(OR('자료입력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I463" s="28">
        <f>IF(AND($S463='자료입력 및 결과표시'!$B$19,COUNTIF($W463:$DR463,'자료입력 및 결과표시'!$C$19)&gt;=1),IF(OR('자료입력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J463" s="28">
        <f>IF(AND($S463='자료입력 및 결과표시'!$B$20,COUNTIF($W463:$DR463,'자료입력 및 결과표시'!$C$20)&gt;=1),IF(OR('자료입력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K463" s="28">
        <f>IF(AND($S463='자료입력 및 결과표시'!$B$21,COUNTIF($W463:$DR463,'자료입력 및 결과표시'!$C$21)&gt;=1),IF(OR('자료입력 및 결과표시'!$B$4+90&gt;=$V463,'자료입력 및 결과표시'!$B$4&lt;$U463),0,IF($V463-'자료입력 및 결과표시'!$B$4-90&gt;='자료입력 및 결과표시'!$E$4,'자료입력 및 결과표시'!$E$4,$V463-'자료입력 및 결과표시'!$B$4-90)),0)</f>
        <v>0</v>
      </c>
      <c r="EL463" s="17">
        <f>IF(AND(S463='자료입력 및 결과표시'!$B$6,COUNTIF('업무중복도(데이터 입력)'!$W463:$DR463,'자료입력 및 결과표시'!$C$6)&gt;=1),1,0)</f>
        <v>0</v>
      </c>
      <c r="EM463" s="17">
        <f>IF(AND(S463='자료입력 및 결과표시'!$B$7,COUNTIF('업무중복도(데이터 입력)'!$W463:$DR463,'자료입력 및 결과표시'!$C$7)&gt;=1),2,0)</f>
        <v>0</v>
      </c>
      <c r="EN463" s="17">
        <f>IF(AND(S463='자료입력 및 결과표시'!$B$8,COUNTIF('업무중복도(데이터 입력)'!$W463:$DR463,'자료입력 및 결과표시'!$C$8)&gt;=1),3,0)</f>
        <v>0</v>
      </c>
      <c r="EO463" s="17">
        <f>IF(AND(S463='자료입력 및 결과표시'!$B$9,COUNTIF('업무중복도(데이터 입력)'!$W463:$DR463,'자료입력 및 결과표시'!$C$9)&gt;=1),4,0)</f>
        <v>0</v>
      </c>
      <c r="EP463" s="17">
        <f>IF(AND(S463='자료입력 및 결과표시'!$B$10,COUNTIF('업무중복도(데이터 입력)'!$W463:$DR463,'자료입력 및 결과표시'!$C$10)&gt;=1),5,0)</f>
        <v>0</v>
      </c>
      <c r="EQ463" s="17">
        <f>IF(AND(S463='자료입력 및 결과표시'!$B$11,COUNTIF('업무중복도(데이터 입력)'!$W463:$DR463,'자료입력 및 결과표시'!$C$11)&gt;=1),6,0)</f>
        <v>0</v>
      </c>
      <c r="ER463" s="17">
        <f>IF(AND(S463='자료입력 및 결과표시'!$B$12,COUNTIF('업무중복도(데이터 입력)'!$W463:$DR463,'자료입력 및 결과표시'!$C$12)&gt;=1),7,0)</f>
        <v>0</v>
      </c>
      <c r="ES463" s="17">
        <f>IF(AND(S463='자료입력 및 결과표시'!$B$13,COUNTIF('업무중복도(데이터 입력)'!$W463:$DR463,'자료입력 및 결과표시'!$C$13)&gt;=1),8,0)</f>
        <v>0</v>
      </c>
      <c r="ET463" s="17">
        <f>IF(AND(S463='자료입력 및 결과표시'!$B$14,COUNTIF('업무중복도(데이터 입력)'!$W463:$DR463,'자료입력 및 결과표시'!$C$14)&gt;=1),9,0)</f>
        <v>0</v>
      </c>
      <c r="EU463" s="17">
        <f>IF(AND(S463='자료입력 및 결과표시'!$B$15,COUNTIF('업무중복도(데이터 입력)'!$W463:$DR463,'자료입력 및 결과표시'!$C$15)&gt;=1),10,0)</f>
        <v>0</v>
      </c>
      <c r="EV463" s="17">
        <f>IF(AND(S463='자료입력 및 결과표시'!$B$16,COUNTIF('업무중복도(데이터 입력)'!$W463:$DR463,'자료입력 및 결과표시'!$C$16)&gt;=1),11,0)</f>
        <v>0</v>
      </c>
      <c r="EW463" s="17">
        <f>IF(AND(S463='자료입력 및 결과표시'!$B$17,COUNTIF('업무중복도(데이터 입력)'!$W463:$DR463,'자료입력 및 결과표시'!$C$17)&gt;=1),12,0)</f>
        <v>0</v>
      </c>
      <c r="EX463" s="17">
        <f>IF(AND(S463='자료입력 및 결과표시'!$B$18,COUNTIF('업무중복도(데이터 입력)'!$W463:$DR463,'자료입력 및 결과표시'!$C$18)&gt;=1),13,0)</f>
        <v>0</v>
      </c>
      <c r="EY463" s="17">
        <f>IF(AND(S463='자료입력 및 결과표시'!$B$19,COUNTIF('업무중복도(데이터 입력)'!$W463:$DR463,'자료입력 및 결과표시'!$C$19)&gt;=1),14,0)</f>
        <v>0</v>
      </c>
      <c r="EZ463" s="17">
        <f>IF(AND(S463='자료입력 및 결과표시'!$B$20,COUNTIF('업무중복도(데이터 입력)'!$W463:$DR463,'자료입력 및 결과표시'!$C$20)&gt;=1),15,0)</f>
        <v>0</v>
      </c>
      <c r="FA463" s="17">
        <f>IF(AND(S463='자료입력 및 결과표시'!$B$21,COUNTIF('업무중복도(데이터 입력)'!$W463:$DR463,'자료입력 및 결과표시'!$C$21)&gt;=1),16,0)</f>
        <v>0</v>
      </c>
      <c r="FK463" s="17">
        <f t="shared" si="779"/>
        <v>0</v>
      </c>
      <c r="FO463"/>
    </row>
    <row r="464" spans="1:171">
      <c r="A464" s="17" t="str">
        <f t="shared" si="762"/>
        <v>\\\0</v>
      </c>
      <c r="B464" s="17" t="str">
        <f t="shared" si="763"/>
        <v>\\\0</v>
      </c>
      <c r="C464" s="17" t="str">
        <f t="shared" si="764"/>
        <v>\\\0</v>
      </c>
      <c r="D464" s="17" t="str">
        <f t="shared" si="765"/>
        <v>\\\0</v>
      </c>
      <c r="E464" s="17" t="str">
        <f t="shared" si="766"/>
        <v>\\\0</v>
      </c>
      <c r="F464" s="17" t="str">
        <f t="shared" si="767"/>
        <v>\\\0</v>
      </c>
      <c r="G464" s="17" t="str">
        <f t="shared" si="768"/>
        <v>\\\0</v>
      </c>
      <c r="H464" s="17" t="str">
        <f t="shared" si="769"/>
        <v>\\\0</v>
      </c>
      <c r="I464" s="17" t="str">
        <f t="shared" si="770"/>
        <v>\\\0</v>
      </c>
      <c r="J464" s="17" t="str">
        <f t="shared" si="771"/>
        <v>\\\0</v>
      </c>
      <c r="K464" s="17" t="str">
        <f t="shared" si="772"/>
        <v>\\\0</v>
      </c>
      <c r="L464" s="17" t="str">
        <f t="shared" si="773"/>
        <v>\\\0</v>
      </c>
      <c r="M464" s="17" t="str">
        <f t="shared" si="774"/>
        <v>\\\0</v>
      </c>
      <c r="N464" s="17" t="str">
        <f t="shared" si="775"/>
        <v>\\\0</v>
      </c>
      <c r="O464" s="17" t="str">
        <f t="shared" si="776"/>
        <v>\\\0</v>
      </c>
      <c r="P464" s="17" t="str">
        <f t="shared" si="777"/>
        <v>\\\0</v>
      </c>
      <c r="R464" s="17" t="str">
        <f t="shared" si="778"/>
        <v>\\</v>
      </c>
      <c r="S464" s="38"/>
      <c r="T464" s="39"/>
      <c r="U464" s="31"/>
      <c r="V464" s="32"/>
      <c r="W464" s="36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35"/>
      <c r="DS464" s="287"/>
      <c r="DT464" s="36"/>
      <c r="DU464" s="37"/>
      <c r="DV464" s="28">
        <f>IF(AND($S464='자료입력 및 결과표시'!$B$6,COUNTIF($W464:$DR464,'자료입력 및 결과표시'!$C$6)&gt;=1),IF(OR('자료입력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DW464" s="28">
        <f>IF(AND($S464='자료입력 및 결과표시'!$B$7,COUNTIF($W464:$DR464,'자료입력 및 결과표시'!$C$7)&gt;=1),IF(OR('자료입력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DX464" s="28">
        <f>IF(AND($S464='자료입력 및 결과표시'!$B$8,COUNTIF($W464:$DR464,'자료입력 및 결과표시'!$C$8)&gt;=1),IF(OR('자료입력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DY464" s="28">
        <f>IF(AND($S464='자료입력 및 결과표시'!$B$9,COUNTIF($W464:$DR464,'자료입력 및 결과표시'!$C$9)&gt;=1),IF(OR('자료입력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DZ464" s="28">
        <f>IF(AND($S464='자료입력 및 결과표시'!$B$10,COUNTIF($W464:$DR464,'자료입력 및 결과표시'!$C$10)&gt;=1),IF(OR('자료입력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A464" s="28">
        <f>IF(AND($S464='자료입력 및 결과표시'!$B$11,COUNTIF($W464:$DR464,'자료입력 및 결과표시'!$C$11)&gt;=1),IF(OR('자료입력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B464" s="28">
        <f>IF(AND($S464='자료입력 및 결과표시'!$B$12,COUNTIF($W464:$DR464,'자료입력 및 결과표시'!$C$12)&gt;=1),IF(OR('자료입력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C464" s="28">
        <f>IF(AND($S464='자료입력 및 결과표시'!$B$13,COUNTIF($W464:$DR464,'자료입력 및 결과표시'!$C$13)&gt;=1),IF(OR('자료입력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D464" s="28">
        <f>IF(AND($S464='자료입력 및 결과표시'!$B$14,COUNTIF($W464:$DR464,'자료입력 및 결과표시'!$C$14)&gt;=1),IF(OR('자료입력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E464" s="28">
        <f>IF(AND($S464='자료입력 및 결과표시'!$B$15,COUNTIF($W464:$DR464,'자료입력 및 결과표시'!$C$15)&gt;=1),IF(OR('자료입력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F464" s="28">
        <f>IF(AND($S464='자료입력 및 결과표시'!$B$16,COUNTIF($W464:$DR464,'자료입력 및 결과표시'!$C$16)&gt;=1),IF(OR('자료입력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G464" s="28">
        <f>IF(AND($S464='자료입력 및 결과표시'!$B$17,COUNTIF($W464:$DR464,'자료입력 및 결과표시'!$C$17)&gt;=1),IF(OR('자료입력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H464" s="28">
        <f>IF(AND($S464='자료입력 및 결과표시'!$B$18,COUNTIF($W464:$DR464,'자료입력 및 결과표시'!$C$18)&gt;=1),IF(OR('자료입력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I464" s="28">
        <f>IF(AND($S464='자료입력 및 결과표시'!$B$19,COUNTIF($W464:$DR464,'자료입력 및 결과표시'!$C$19)&gt;=1),IF(OR('자료입력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J464" s="28">
        <f>IF(AND($S464='자료입력 및 결과표시'!$B$20,COUNTIF($W464:$DR464,'자료입력 및 결과표시'!$C$20)&gt;=1),IF(OR('자료입력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K464" s="28">
        <f>IF(AND($S464='자료입력 및 결과표시'!$B$21,COUNTIF($W464:$DR464,'자료입력 및 결과표시'!$C$21)&gt;=1),IF(OR('자료입력 및 결과표시'!$B$4+90&gt;=$V464,'자료입력 및 결과표시'!$B$4&lt;$U464),0,IF($V464-'자료입력 및 결과표시'!$B$4-90&gt;='자료입력 및 결과표시'!$E$4,'자료입력 및 결과표시'!$E$4,$V464-'자료입력 및 결과표시'!$B$4-90)),0)</f>
        <v>0</v>
      </c>
      <c r="EL464" s="17">
        <f>IF(AND(S464='자료입력 및 결과표시'!$B$6,COUNTIF('업무중복도(데이터 입력)'!$W464:$DR464,'자료입력 및 결과표시'!$C$6)&gt;=1),1,0)</f>
        <v>0</v>
      </c>
      <c r="EM464" s="17">
        <f>IF(AND(S464='자료입력 및 결과표시'!$B$7,COUNTIF('업무중복도(데이터 입력)'!$W464:$DR464,'자료입력 및 결과표시'!$C$7)&gt;=1),2,0)</f>
        <v>0</v>
      </c>
      <c r="EN464" s="17">
        <f>IF(AND(S464='자료입력 및 결과표시'!$B$8,COUNTIF('업무중복도(데이터 입력)'!$W464:$DR464,'자료입력 및 결과표시'!$C$8)&gt;=1),3,0)</f>
        <v>0</v>
      </c>
      <c r="EO464" s="17">
        <f>IF(AND(S464='자료입력 및 결과표시'!$B$9,COUNTIF('업무중복도(데이터 입력)'!$W464:$DR464,'자료입력 및 결과표시'!$C$9)&gt;=1),4,0)</f>
        <v>0</v>
      </c>
      <c r="EP464" s="17">
        <f>IF(AND(S464='자료입력 및 결과표시'!$B$10,COUNTIF('업무중복도(데이터 입력)'!$W464:$DR464,'자료입력 및 결과표시'!$C$10)&gt;=1),5,0)</f>
        <v>0</v>
      </c>
      <c r="EQ464" s="17">
        <f>IF(AND(S464='자료입력 및 결과표시'!$B$11,COUNTIF('업무중복도(데이터 입력)'!$W464:$DR464,'자료입력 및 결과표시'!$C$11)&gt;=1),6,0)</f>
        <v>0</v>
      </c>
      <c r="ER464" s="17">
        <f>IF(AND(S464='자료입력 및 결과표시'!$B$12,COUNTIF('업무중복도(데이터 입력)'!$W464:$DR464,'자료입력 및 결과표시'!$C$12)&gt;=1),7,0)</f>
        <v>0</v>
      </c>
      <c r="ES464" s="17">
        <f>IF(AND(S464='자료입력 및 결과표시'!$B$13,COUNTIF('업무중복도(데이터 입력)'!$W464:$DR464,'자료입력 및 결과표시'!$C$13)&gt;=1),8,0)</f>
        <v>0</v>
      </c>
      <c r="ET464" s="17">
        <f>IF(AND(S464='자료입력 및 결과표시'!$B$14,COUNTIF('업무중복도(데이터 입력)'!$W464:$DR464,'자료입력 및 결과표시'!$C$14)&gt;=1),9,0)</f>
        <v>0</v>
      </c>
      <c r="EU464" s="17">
        <f>IF(AND(S464='자료입력 및 결과표시'!$B$15,COUNTIF('업무중복도(데이터 입력)'!$W464:$DR464,'자료입력 및 결과표시'!$C$15)&gt;=1),10,0)</f>
        <v>0</v>
      </c>
      <c r="EV464" s="17">
        <f>IF(AND(S464='자료입력 및 결과표시'!$B$16,COUNTIF('업무중복도(데이터 입력)'!$W464:$DR464,'자료입력 및 결과표시'!$C$16)&gt;=1),11,0)</f>
        <v>0</v>
      </c>
      <c r="EW464" s="17">
        <f>IF(AND(S464='자료입력 및 결과표시'!$B$17,COUNTIF('업무중복도(데이터 입력)'!$W464:$DR464,'자료입력 및 결과표시'!$C$17)&gt;=1),12,0)</f>
        <v>0</v>
      </c>
      <c r="EX464" s="17">
        <f>IF(AND(S464='자료입력 및 결과표시'!$B$18,COUNTIF('업무중복도(데이터 입력)'!$W464:$DR464,'자료입력 및 결과표시'!$C$18)&gt;=1),13,0)</f>
        <v>0</v>
      </c>
      <c r="EY464" s="17">
        <f>IF(AND(S464='자료입력 및 결과표시'!$B$19,COUNTIF('업무중복도(데이터 입력)'!$W464:$DR464,'자료입력 및 결과표시'!$C$19)&gt;=1),14,0)</f>
        <v>0</v>
      </c>
      <c r="EZ464" s="17">
        <f>IF(AND(S464='자료입력 및 결과표시'!$B$20,COUNTIF('업무중복도(데이터 입력)'!$W464:$DR464,'자료입력 및 결과표시'!$C$20)&gt;=1),15,0)</f>
        <v>0</v>
      </c>
      <c r="FA464" s="17">
        <f>IF(AND(S464='자료입력 및 결과표시'!$B$21,COUNTIF('업무중복도(데이터 입력)'!$W464:$DR464,'자료입력 및 결과표시'!$C$21)&gt;=1),16,0)</f>
        <v>0</v>
      </c>
      <c r="FK464" s="17">
        <f t="shared" si="779"/>
        <v>0</v>
      </c>
      <c r="FO464"/>
    </row>
    <row r="465" spans="1:171">
      <c r="A465" s="17" t="str">
        <f t="shared" si="762"/>
        <v>\\\0</v>
      </c>
      <c r="B465" s="17" t="str">
        <f t="shared" si="763"/>
        <v>\\\0</v>
      </c>
      <c r="C465" s="17" t="str">
        <f t="shared" si="764"/>
        <v>\\\0</v>
      </c>
      <c r="D465" s="17" t="str">
        <f t="shared" si="765"/>
        <v>\\\0</v>
      </c>
      <c r="E465" s="17" t="str">
        <f t="shared" si="766"/>
        <v>\\\0</v>
      </c>
      <c r="F465" s="17" t="str">
        <f t="shared" si="767"/>
        <v>\\\0</v>
      </c>
      <c r="G465" s="17" t="str">
        <f t="shared" si="768"/>
        <v>\\\0</v>
      </c>
      <c r="H465" s="17" t="str">
        <f t="shared" si="769"/>
        <v>\\\0</v>
      </c>
      <c r="I465" s="17" t="str">
        <f t="shared" si="770"/>
        <v>\\\0</v>
      </c>
      <c r="J465" s="17" t="str">
        <f t="shared" si="771"/>
        <v>\\\0</v>
      </c>
      <c r="K465" s="17" t="str">
        <f t="shared" si="772"/>
        <v>\\\0</v>
      </c>
      <c r="L465" s="17" t="str">
        <f t="shared" si="773"/>
        <v>\\\0</v>
      </c>
      <c r="M465" s="17" t="str">
        <f t="shared" si="774"/>
        <v>\\\0</v>
      </c>
      <c r="N465" s="17" t="str">
        <f t="shared" si="775"/>
        <v>\\\0</v>
      </c>
      <c r="O465" s="17" t="str">
        <f t="shared" si="776"/>
        <v>\\\0</v>
      </c>
      <c r="P465" s="17" t="str">
        <f t="shared" si="777"/>
        <v>\\\0</v>
      </c>
      <c r="R465" s="17" t="str">
        <f t="shared" si="778"/>
        <v>\\</v>
      </c>
      <c r="S465" s="38"/>
      <c r="T465" s="39"/>
      <c r="U465" s="31"/>
      <c r="V465" s="32"/>
      <c r="W465" s="36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35"/>
      <c r="DS465" s="287"/>
      <c r="DT465" s="36"/>
      <c r="DU465" s="37"/>
      <c r="DV465" s="28">
        <f>IF(AND($S465='자료입력 및 결과표시'!$B$6,COUNTIF($W465:$DR465,'자료입력 및 결과표시'!$C$6)&gt;=1),IF(OR('자료입력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DW465" s="28">
        <f>IF(AND($S465='자료입력 및 결과표시'!$B$7,COUNTIF($W465:$DR465,'자료입력 및 결과표시'!$C$7)&gt;=1),IF(OR('자료입력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DX465" s="28">
        <f>IF(AND($S465='자료입력 및 결과표시'!$B$8,COUNTIF($W465:$DR465,'자료입력 및 결과표시'!$C$8)&gt;=1),IF(OR('자료입력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DY465" s="28">
        <f>IF(AND($S465='자료입력 및 결과표시'!$B$9,COUNTIF($W465:$DR465,'자료입력 및 결과표시'!$C$9)&gt;=1),IF(OR('자료입력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DZ465" s="28">
        <f>IF(AND($S465='자료입력 및 결과표시'!$B$10,COUNTIF($W465:$DR465,'자료입력 및 결과표시'!$C$10)&gt;=1),IF(OR('자료입력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A465" s="28">
        <f>IF(AND($S465='자료입력 및 결과표시'!$B$11,COUNTIF($W465:$DR465,'자료입력 및 결과표시'!$C$11)&gt;=1),IF(OR('자료입력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B465" s="28">
        <f>IF(AND($S465='자료입력 및 결과표시'!$B$12,COUNTIF($W465:$DR465,'자료입력 및 결과표시'!$C$12)&gt;=1),IF(OR('자료입력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C465" s="28">
        <f>IF(AND($S465='자료입력 및 결과표시'!$B$13,COUNTIF($W465:$DR465,'자료입력 및 결과표시'!$C$13)&gt;=1),IF(OR('자료입력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D465" s="28">
        <f>IF(AND($S465='자료입력 및 결과표시'!$B$14,COUNTIF($W465:$DR465,'자료입력 및 결과표시'!$C$14)&gt;=1),IF(OR('자료입력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E465" s="28">
        <f>IF(AND($S465='자료입력 및 결과표시'!$B$15,COUNTIF($W465:$DR465,'자료입력 및 결과표시'!$C$15)&gt;=1),IF(OR('자료입력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F465" s="28">
        <f>IF(AND($S465='자료입력 및 결과표시'!$B$16,COUNTIF($W465:$DR465,'자료입력 및 결과표시'!$C$16)&gt;=1),IF(OR('자료입력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G465" s="28">
        <f>IF(AND($S465='자료입력 및 결과표시'!$B$17,COUNTIF($W465:$DR465,'자료입력 및 결과표시'!$C$17)&gt;=1),IF(OR('자료입력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H465" s="28">
        <f>IF(AND($S465='자료입력 및 결과표시'!$B$18,COUNTIF($W465:$DR465,'자료입력 및 결과표시'!$C$18)&gt;=1),IF(OR('자료입력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I465" s="28">
        <f>IF(AND($S465='자료입력 및 결과표시'!$B$19,COUNTIF($W465:$DR465,'자료입력 및 결과표시'!$C$19)&gt;=1),IF(OR('자료입력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J465" s="28">
        <f>IF(AND($S465='자료입력 및 결과표시'!$B$20,COUNTIF($W465:$DR465,'자료입력 및 결과표시'!$C$20)&gt;=1),IF(OR('자료입력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K465" s="28">
        <f>IF(AND($S465='자료입력 및 결과표시'!$B$21,COUNTIF($W465:$DR465,'자료입력 및 결과표시'!$C$21)&gt;=1),IF(OR('자료입력 및 결과표시'!$B$4+90&gt;=$V465,'자료입력 및 결과표시'!$B$4&lt;$U465),0,IF($V465-'자료입력 및 결과표시'!$B$4-90&gt;='자료입력 및 결과표시'!$E$4,'자료입력 및 결과표시'!$E$4,$V465-'자료입력 및 결과표시'!$B$4-90)),0)</f>
        <v>0</v>
      </c>
      <c r="EL465" s="17">
        <f>IF(AND(S465='자료입력 및 결과표시'!$B$6,COUNTIF('업무중복도(데이터 입력)'!$W465:$DR465,'자료입력 및 결과표시'!$C$6)&gt;=1),1,0)</f>
        <v>0</v>
      </c>
      <c r="EM465" s="17">
        <f>IF(AND(S465='자료입력 및 결과표시'!$B$7,COUNTIF('업무중복도(데이터 입력)'!$W465:$DR465,'자료입력 및 결과표시'!$C$7)&gt;=1),2,0)</f>
        <v>0</v>
      </c>
      <c r="EN465" s="17">
        <f>IF(AND(S465='자료입력 및 결과표시'!$B$8,COUNTIF('업무중복도(데이터 입력)'!$W465:$DR465,'자료입력 및 결과표시'!$C$8)&gt;=1),3,0)</f>
        <v>0</v>
      </c>
      <c r="EO465" s="17">
        <f>IF(AND(S465='자료입력 및 결과표시'!$B$9,COUNTIF('업무중복도(데이터 입력)'!$W465:$DR465,'자료입력 및 결과표시'!$C$9)&gt;=1),4,0)</f>
        <v>0</v>
      </c>
      <c r="EP465" s="17">
        <f>IF(AND(S465='자료입력 및 결과표시'!$B$10,COUNTIF('업무중복도(데이터 입력)'!$W465:$DR465,'자료입력 및 결과표시'!$C$10)&gt;=1),5,0)</f>
        <v>0</v>
      </c>
      <c r="EQ465" s="17">
        <f>IF(AND(S465='자료입력 및 결과표시'!$B$11,COUNTIF('업무중복도(데이터 입력)'!$W465:$DR465,'자료입력 및 결과표시'!$C$11)&gt;=1),6,0)</f>
        <v>0</v>
      </c>
      <c r="ER465" s="17">
        <f>IF(AND(S465='자료입력 및 결과표시'!$B$12,COUNTIF('업무중복도(데이터 입력)'!$W465:$DR465,'자료입력 및 결과표시'!$C$12)&gt;=1),7,0)</f>
        <v>0</v>
      </c>
      <c r="ES465" s="17">
        <f>IF(AND(S465='자료입력 및 결과표시'!$B$13,COUNTIF('업무중복도(데이터 입력)'!$W465:$DR465,'자료입력 및 결과표시'!$C$13)&gt;=1),8,0)</f>
        <v>0</v>
      </c>
      <c r="ET465" s="17">
        <f>IF(AND(S465='자료입력 및 결과표시'!$B$14,COUNTIF('업무중복도(데이터 입력)'!$W465:$DR465,'자료입력 및 결과표시'!$C$14)&gt;=1),9,0)</f>
        <v>0</v>
      </c>
      <c r="EU465" s="17">
        <f>IF(AND(S465='자료입력 및 결과표시'!$B$15,COUNTIF('업무중복도(데이터 입력)'!$W465:$DR465,'자료입력 및 결과표시'!$C$15)&gt;=1),10,0)</f>
        <v>0</v>
      </c>
      <c r="EV465" s="17">
        <f>IF(AND(S465='자료입력 및 결과표시'!$B$16,COUNTIF('업무중복도(데이터 입력)'!$W465:$DR465,'자료입력 및 결과표시'!$C$16)&gt;=1),11,0)</f>
        <v>0</v>
      </c>
      <c r="EW465" s="17">
        <f>IF(AND(S465='자료입력 및 결과표시'!$B$17,COUNTIF('업무중복도(데이터 입력)'!$W465:$DR465,'자료입력 및 결과표시'!$C$17)&gt;=1),12,0)</f>
        <v>0</v>
      </c>
      <c r="EX465" s="17">
        <f>IF(AND(S465='자료입력 및 결과표시'!$B$18,COUNTIF('업무중복도(데이터 입력)'!$W465:$DR465,'자료입력 및 결과표시'!$C$18)&gt;=1),13,0)</f>
        <v>0</v>
      </c>
      <c r="EY465" s="17">
        <f>IF(AND(S465='자료입력 및 결과표시'!$B$19,COUNTIF('업무중복도(데이터 입력)'!$W465:$DR465,'자료입력 및 결과표시'!$C$19)&gt;=1),14,0)</f>
        <v>0</v>
      </c>
      <c r="EZ465" s="17">
        <f>IF(AND(S465='자료입력 및 결과표시'!$B$20,COUNTIF('업무중복도(데이터 입력)'!$W465:$DR465,'자료입력 및 결과표시'!$C$20)&gt;=1),15,0)</f>
        <v>0</v>
      </c>
      <c r="FA465" s="17">
        <f>IF(AND(S465='자료입력 및 결과표시'!$B$21,COUNTIF('업무중복도(데이터 입력)'!$W465:$DR465,'자료입력 및 결과표시'!$C$21)&gt;=1),16,0)</f>
        <v>0</v>
      </c>
      <c r="FK465" s="17">
        <f t="shared" si="779"/>
        <v>0</v>
      </c>
      <c r="FO465"/>
    </row>
    <row r="466" spans="1:171">
      <c r="A466" s="17" t="str">
        <f t="shared" si="762"/>
        <v>\\\0</v>
      </c>
      <c r="B466" s="17" t="str">
        <f t="shared" si="763"/>
        <v>\\\0</v>
      </c>
      <c r="C466" s="17" t="str">
        <f t="shared" si="764"/>
        <v>\\\0</v>
      </c>
      <c r="D466" s="17" t="str">
        <f t="shared" si="765"/>
        <v>\\\0</v>
      </c>
      <c r="E466" s="17" t="str">
        <f t="shared" si="766"/>
        <v>\\\0</v>
      </c>
      <c r="F466" s="17" t="str">
        <f t="shared" si="767"/>
        <v>\\\0</v>
      </c>
      <c r="G466" s="17" t="str">
        <f t="shared" si="768"/>
        <v>\\\0</v>
      </c>
      <c r="H466" s="17" t="str">
        <f t="shared" si="769"/>
        <v>\\\0</v>
      </c>
      <c r="I466" s="17" t="str">
        <f t="shared" si="770"/>
        <v>\\\0</v>
      </c>
      <c r="J466" s="17" t="str">
        <f t="shared" si="771"/>
        <v>\\\0</v>
      </c>
      <c r="K466" s="17" t="str">
        <f t="shared" si="772"/>
        <v>\\\0</v>
      </c>
      <c r="L466" s="17" t="str">
        <f t="shared" si="773"/>
        <v>\\\0</v>
      </c>
      <c r="M466" s="17" t="str">
        <f t="shared" si="774"/>
        <v>\\\0</v>
      </c>
      <c r="N466" s="17" t="str">
        <f t="shared" si="775"/>
        <v>\\\0</v>
      </c>
      <c r="O466" s="17" t="str">
        <f t="shared" si="776"/>
        <v>\\\0</v>
      </c>
      <c r="P466" s="17" t="str">
        <f t="shared" si="777"/>
        <v>\\\0</v>
      </c>
      <c r="R466" s="17" t="str">
        <f t="shared" si="778"/>
        <v>\\</v>
      </c>
      <c r="S466" s="38"/>
      <c r="T466" s="39"/>
      <c r="U466" s="31"/>
      <c r="V466" s="32"/>
      <c r="W466" s="36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35"/>
      <c r="DS466" s="287"/>
      <c r="DT466" s="36"/>
      <c r="DU466" s="37"/>
      <c r="DV466" s="28">
        <f>IF(AND($S466='자료입력 및 결과표시'!$B$6,COUNTIF($W466:$DR466,'자료입력 및 결과표시'!$C$6)&gt;=1),IF(OR('자료입력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DW466" s="28">
        <f>IF(AND($S466='자료입력 및 결과표시'!$B$7,COUNTIF($W466:$DR466,'자료입력 및 결과표시'!$C$7)&gt;=1),IF(OR('자료입력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DX466" s="28">
        <f>IF(AND($S466='자료입력 및 결과표시'!$B$8,COUNTIF($W466:$DR466,'자료입력 및 결과표시'!$C$8)&gt;=1),IF(OR('자료입력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DY466" s="28">
        <f>IF(AND($S466='자료입력 및 결과표시'!$B$9,COUNTIF($W466:$DR466,'자료입력 및 결과표시'!$C$9)&gt;=1),IF(OR('자료입력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DZ466" s="28">
        <f>IF(AND($S466='자료입력 및 결과표시'!$B$10,COUNTIF($W466:$DR466,'자료입력 및 결과표시'!$C$10)&gt;=1),IF(OR('자료입력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A466" s="28">
        <f>IF(AND($S466='자료입력 및 결과표시'!$B$11,COUNTIF($W466:$DR466,'자료입력 및 결과표시'!$C$11)&gt;=1),IF(OR('자료입력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B466" s="28">
        <f>IF(AND($S466='자료입력 및 결과표시'!$B$12,COUNTIF($W466:$DR466,'자료입력 및 결과표시'!$C$12)&gt;=1),IF(OR('자료입력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C466" s="28">
        <f>IF(AND($S466='자료입력 및 결과표시'!$B$13,COUNTIF($W466:$DR466,'자료입력 및 결과표시'!$C$13)&gt;=1),IF(OR('자료입력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D466" s="28">
        <f>IF(AND($S466='자료입력 및 결과표시'!$B$14,COUNTIF($W466:$DR466,'자료입력 및 결과표시'!$C$14)&gt;=1),IF(OR('자료입력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E466" s="28">
        <f>IF(AND($S466='자료입력 및 결과표시'!$B$15,COUNTIF($W466:$DR466,'자료입력 및 결과표시'!$C$15)&gt;=1),IF(OR('자료입력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F466" s="28">
        <f>IF(AND($S466='자료입력 및 결과표시'!$B$16,COUNTIF($W466:$DR466,'자료입력 및 결과표시'!$C$16)&gt;=1),IF(OR('자료입력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G466" s="28">
        <f>IF(AND($S466='자료입력 및 결과표시'!$B$17,COUNTIF($W466:$DR466,'자료입력 및 결과표시'!$C$17)&gt;=1),IF(OR('자료입력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H466" s="28">
        <f>IF(AND($S466='자료입력 및 결과표시'!$B$18,COUNTIF($W466:$DR466,'자료입력 및 결과표시'!$C$18)&gt;=1),IF(OR('자료입력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I466" s="28">
        <f>IF(AND($S466='자료입력 및 결과표시'!$B$19,COUNTIF($W466:$DR466,'자료입력 및 결과표시'!$C$19)&gt;=1),IF(OR('자료입력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J466" s="28">
        <f>IF(AND($S466='자료입력 및 결과표시'!$B$20,COUNTIF($W466:$DR466,'자료입력 및 결과표시'!$C$20)&gt;=1),IF(OR('자료입력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K466" s="28">
        <f>IF(AND($S466='자료입력 및 결과표시'!$B$21,COUNTIF($W466:$DR466,'자료입력 및 결과표시'!$C$21)&gt;=1),IF(OR('자료입력 및 결과표시'!$B$4+90&gt;=$V466,'자료입력 및 결과표시'!$B$4&lt;$U466),0,IF($V466-'자료입력 및 결과표시'!$B$4-90&gt;='자료입력 및 결과표시'!$E$4,'자료입력 및 결과표시'!$E$4,$V466-'자료입력 및 결과표시'!$B$4-90)),0)</f>
        <v>0</v>
      </c>
      <c r="EL466" s="17">
        <f>IF(AND(S466='자료입력 및 결과표시'!$B$6,COUNTIF('업무중복도(데이터 입력)'!$W466:$DR466,'자료입력 및 결과표시'!$C$6)&gt;=1),1,0)</f>
        <v>0</v>
      </c>
      <c r="EM466" s="17">
        <f>IF(AND(S466='자료입력 및 결과표시'!$B$7,COUNTIF('업무중복도(데이터 입력)'!$W466:$DR466,'자료입력 및 결과표시'!$C$7)&gt;=1),2,0)</f>
        <v>0</v>
      </c>
      <c r="EN466" s="17">
        <f>IF(AND(S466='자료입력 및 결과표시'!$B$8,COUNTIF('업무중복도(데이터 입력)'!$W466:$DR466,'자료입력 및 결과표시'!$C$8)&gt;=1),3,0)</f>
        <v>0</v>
      </c>
      <c r="EO466" s="17">
        <f>IF(AND(S466='자료입력 및 결과표시'!$B$9,COUNTIF('업무중복도(데이터 입력)'!$W466:$DR466,'자료입력 및 결과표시'!$C$9)&gt;=1),4,0)</f>
        <v>0</v>
      </c>
      <c r="EP466" s="17">
        <f>IF(AND(S466='자료입력 및 결과표시'!$B$10,COUNTIF('업무중복도(데이터 입력)'!$W466:$DR466,'자료입력 및 결과표시'!$C$10)&gt;=1),5,0)</f>
        <v>0</v>
      </c>
      <c r="EQ466" s="17">
        <f>IF(AND(S466='자료입력 및 결과표시'!$B$11,COUNTIF('업무중복도(데이터 입력)'!$W466:$DR466,'자료입력 및 결과표시'!$C$11)&gt;=1),6,0)</f>
        <v>0</v>
      </c>
      <c r="ER466" s="17">
        <f>IF(AND(S466='자료입력 및 결과표시'!$B$12,COUNTIF('업무중복도(데이터 입력)'!$W466:$DR466,'자료입력 및 결과표시'!$C$12)&gt;=1),7,0)</f>
        <v>0</v>
      </c>
      <c r="ES466" s="17">
        <f>IF(AND(S466='자료입력 및 결과표시'!$B$13,COUNTIF('업무중복도(데이터 입력)'!$W466:$DR466,'자료입력 및 결과표시'!$C$13)&gt;=1),8,0)</f>
        <v>0</v>
      </c>
      <c r="ET466" s="17">
        <f>IF(AND(S466='자료입력 및 결과표시'!$B$14,COUNTIF('업무중복도(데이터 입력)'!$W466:$DR466,'자료입력 및 결과표시'!$C$14)&gt;=1),9,0)</f>
        <v>0</v>
      </c>
      <c r="EU466" s="17">
        <f>IF(AND(S466='자료입력 및 결과표시'!$B$15,COUNTIF('업무중복도(데이터 입력)'!$W466:$DR466,'자료입력 및 결과표시'!$C$15)&gt;=1),10,0)</f>
        <v>0</v>
      </c>
      <c r="EV466" s="17">
        <f>IF(AND(S466='자료입력 및 결과표시'!$B$16,COUNTIF('업무중복도(데이터 입력)'!$W466:$DR466,'자료입력 및 결과표시'!$C$16)&gt;=1),11,0)</f>
        <v>0</v>
      </c>
      <c r="EW466" s="17">
        <f>IF(AND(S466='자료입력 및 결과표시'!$B$17,COUNTIF('업무중복도(데이터 입력)'!$W466:$DR466,'자료입력 및 결과표시'!$C$17)&gt;=1),12,0)</f>
        <v>0</v>
      </c>
      <c r="EX466" s="17">
        <f>IF(AND(S466='자료입력 및 결과표시'!$B$18,COUNTIF('업무중복도(데이터 입력)'!$W466:$DR466,'자료입력 및 결과표시'!$C$18)&gt;=1),13,0)</f>
        <v>0</v>
      </c>
      <c r="EY466" s="17">
        <f>IF(AND(S466='자료입력 및 결과표시'!$B$19,COUNTIF('업무중복도(데이터 입력)'!$W466:$DR466,'자료입력 및 결과표시'!$C$19)&gt;=1),14,0)</f>
        <v>0</v>
      </c>
      <c r="EZ466" s="17">
        <f>IF(AND(S466='자료입력 및 결과표시'!$B$20,COUNTIF('업무중복도(데이터 입력)'!$W466:$DR466,'자료입력 및 결과표시'!$C$20)&gt;=1),15,0)</f>
        <v>0</v>
      </c>
      <c r="FA466" s="17">
        <f>IF(AND(S466='자료입력 및 결과표시'!$B$21,COUNTIF('업무중복도(데이터 입력)'!$W466:$DR466,'자료입력 및 결과표시'!$C$21)&gt;=1),16,0)</f>
        <v>0</v>
      </c>
      <c r="FK466" s="17">
        <f t="shared" si="779"/>
        <v>0</v>
      </c>
      <c r="FO466"/>
    </row>
    <row r="467" spans="1:171">
      <c r="A467" s="17" t="str">
        <f t="shared" si="762"/>
        <v>\\\0</v>
      </c>
      <c r="B467" s="17" t="str">
        <f t="shared" si="763"/>
        <v>\\\0</v>
      </c>
      <c r="C467" s="17" t="str">
        <f t="shared" si="764"/>
        <v>\\\0</v>
      </c>
      <c r="D467" s="17" t="str">
        <f t="shared" si="765"/>
        <v>\\\0</v>
      </c>
      <c r="E467" s="17" t="str">
        <f t="shared" si="766"/>
        <v>\\\0</v>
      </c>
      <c r="F467" s="17" t="str">
        <f t="shared" si="767"/>
        <v>\\\0</v>
      </c>
      <c r="G467" s="17" t="str">
        <f t="shared" si="768"/>
        <v>\\\0</v>
      </c>
      <c r="H467" s="17" t="str">
        <f t="shared" si="769"/>
        <v>\\\0</v>
      </c>
      <c r="I467" s="17" t="str">
        <f t="shared" si="770"/>
        <v>\\\0</v>
      </c>
      <c r="J467" s="17" t="str">
        <f t="shared" si="771"/>
        <v>\\\0</v>
      </c>
      <c r="K467" s="17" t="str">
        <f t="shared" si="772"/>
        <v>\\\0</v>
      </c>
      <c r="L467" s="17" t="str">
        <f t="shared" si="773"/>
        <v>\\\0</v>
      </c>
      <c r="M467" s="17" t="str">
        <f t="shared" si="774"/>
        <v>\\\0</v>
      </c>
      <c r="N467" s="17" t="str">
        <f t="shared" si="775"/>
        <v>\\\0</v>
      </c>
      <c r="O467" s="17" t="str">
        <f t="shared" si="776"/>
        <v>\\\0</v>
      </c>
      <c r="P467" s="17" t="str">
        <f t="shared" si="777"/>
        <v>\\\0</v>
      </c>
      <c r="R467" s="17" t="str">
        <f t="shared" si="778"/>
        <v>\\</v>
      </c>
      <c r="S467" s="38"/>
      <c r="T467" s="39"/>
      <c r="U467" s="31"/>
      <c r="V467" s="32"/>
      <c r="W467" s="36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35"/>
      <c r="DS467" s="287"/>
      <c r="DT467" s="36"/>
      <c r="DU467" s="37"/>
      <c r="DV467" s="28">
        <f>IF(AND($S467='자료입력 및 결과표시'!$B$6,COUNTIF($W467:$DR467,'자료입력 및 결과표시'!$C$6)&gt;=1),IF(OR('자료입력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DW467" s="28">
        <f>IF(AND($S467='자료입력 및 결과표시'!$B$7,COUNTIF($W467:$DR467,'자료입력 및 결과표시'!$C$7)&gt;=1),IF(OR('자료입력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DX467" s="28">
        <f>IF(AND($S467='자료입력 및 결과표시'!$B$8,COUNTIF($W467:$DR467,'자료입력 및 결과표시'!$C$8)&gt;=1),IF(OR('자료입력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DY467" s="28">
        <f>IF(AND($S467='자료입력 및 결과표시'!$B$9,COUNTIF($W467:$DR467,'자료입력 및 결과표시'!$C$9)&gt;=1),IF(OR('자료입력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DZ467" s="28">
        <f>IF(AND($S467='자료입력 및 결과표시'!$B$10,COUNTIF($W467:$DR467,'자료입력 및 결과표시'!$C$10)&gt;=1),IF(OR('자료입력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A467" s="28">
        <f>IF(AND($S467='자료입력 및 결과표시'!$B$11,COUNTIF($W467:$DR467,'자료입력 및 결과표시'!$C$11)&gt;=1),IF(OR('자료입력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B467" s="28">
        <f>IF(AND($S467='자료입력 및 결과표시'!$B$12,COUNTIF($W467:$DR467,'자료입력 및 결과표시'!$C$12)&gt;=1),IF(OR('자료입력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C467" s="28">
        <f>IF(AND($S467='자료입력 및 결과표시'!$B$13,COUNTIF($W467:$DR467,'자료입력 및 결과표시'!$C$13)&gt;=1),IF(OR('자료입력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D467" s="28">
        <f>IF(AND($S467='자료입력 및 결과표시'!$B$14,COUNTIF($W467:$DR467,'자료입력 및 결과표시'!$C$14)&gt;=1),IF(OR('자료입력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E467" s="28">
        <f>IF(AND($S467='자료입력 및 결과표시'!$B$15,COUNTIF($W467:$DR467,'자료입력 및 결과표시'!$C$15)&gt;=1),IF(OR('자료입력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F467" s="28">
        <f>IF(AND($S467='자료입력 및 결과표시'!$B$16,COUNTIF($W467:$DR467,'자료입력 및 결과표시'!$C$16)&gt;=1),IF(OR('자료입력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G467" s="28">
        <f>IF(AND($S467='자료입력 및 결과표시'!$B$17,COUNTIF($W467:$DR467,'자료입력 및 결과표시'!$C$17)&gt;=1),IF(OR('자료입력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H467" s="28">
        <f>IF(AND($S467='자료입력 및 결과표시'!$B$18,COUNTIF($W467:$DR467,'자료입력 및 결과표시'!$C$18)&gt;=1),IF(OR('자료입력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I467" s="28">
        <f>IF(AND($S467='자료입력 및 결과표시'!$B$19,COUNTIF($W467:$DR467,'자료입력 및 결과표시'!$C$19)&gt;=1),IF(OR('자료입력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J467" s="28">
        <f>IF(AND($S467='자료입력 및 결과표시'!$B$20,COUNTIF($W467:$DR467,'자료입력 및 결과표시'!$C$20)&gt;=1),IF(OR('자료입력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K467" s="28">
        <f>IF(AND($S467='자료입력 및 결과표시'!$B$21,COUNTIF($W467:$DR467,'자료입력 및 결과표시'!$C$21)&gt;=1),IF(OR('자료입력 및 결과표시'!$B$4+90&gt;=$V467,'자료입력 및 결과표시'!$B$4&lt;$U467),0,IF($V467-'자료입력 및 결과표시'!$B$4-90&gt;='자료입력 및 결과표시'!$E$4,'자료입력 및 결과표시'!$E$4,$V467-'자료입력 및 결과표시'!$B$4-90)),0)</f>
        <v>0</v>
      </c>
      <c r="EL467" s="17">
        <f>IF(AND(S467='자료입력 및 결과표시'!$B$6,COUNTIF('업무중복도(데이터 입력)'!$W467:$DR467,'자료입력 및 결과표시'!$C$6)&gt;=1),1,0)</f>
        <v>0</v>
      </c>
      <c r="EM467" s="17">
        <f>IF(AND(S467='자료입력 및 결과표시'!$B$7,COUNTIF('업무중복도(데이터 입력)'!$W467:$DR467,'자료입력 및 결과표시'!$C$7)&gt;=1),2,0)</f>
        <v>0</v>
      </c>
      <c r="EN467" s="17">
        <f>IF(AND(S467='자료입력 및 결과표시'!$B$8,COUNTIF('업무중복도(데이터 입력)'!$W467:$DR467,'자료입력 및 결과표시'!$C$8)&gt;=1),3,0)</f>
        <v>0</v>
      </c>
      <c r="EO467" s="17">
        <f>IF(AND(S467='자료입력 및 결과표시'!$B$9,COUNTIF('업무중복도(데이터 입력)'!$W467:$DR467,'자료입력 및 결과표시'!$C$9)&gt;=1),4,0)</f>
        <v>0</v>
      </c>
      <c r="EP467" s="17">
        <f>IF(AND(S467='자료입력 및 결과표시'!$B$10,COUNTIF('업무중복도(데이터 입력)'!$W467:$DR467,'자료입력 및 결과표시'!$C$10)&gt;=1),5,0)</f>
        <v>0</v>
      </c>
      <c r="EQ467" s="17">
        <f>IF(AND(S467='자료입력 및 결과표시'!$B$11,COUNTIF('업무중복도(데이터 입력)'!$W467:$DR467,'자료입력 및 결과표시'!$C$11)&gt;=1),6,0)</f>
        <v>0</v>
      </c>
      <c r="ER467" s="17">
        <f>IF(AND(S467='자료입력 및 결과표시'!$B$12,COUNTIF('업무중복도(데이터 입력)'!$W467:$DR467,'자료입력 및 결과표시'!$C$12)&gt;=1),7,0)</f>
        <v>0</v>
      </c>
      <c r="ES467" s="17">
        <f>IF(AND(S467='자료입력 및 결과표시'!$B$13,COUNTIF('업무중복도(데이터 입력)'!$W467:$DR467,'자료입력 및 결과표시'!$C$13)&gt;=1),8,0)</f>
        <v>0</v>
      </c>
      <c r="ET467" s="17">
        <f>IF(AND(S467='자료입력 및 결과표시'!$B$14,COUNTIF('업무중복도(데이터 입력)'!$W467:$DR467,'자료입력 및 결과표시'!$C$14)&gt;=1),9,0)</f>
        <v>0</v>
      </c>
      <c r="EU467" s="17">
        <f>IF(AND(S467='자료입력 및 결과표시'!$B$15,COUNTIF('업무중복도(데이터 입력)'!$W467:$DR467,'자료입력 및 결과표시'!$C$15)&gt;=1),10,0)</f>
        <v>0</v>
      </c>
      <c r="EV467" s="17">
        <f>IF(AND(S467='자료입력 및 결과표시'!$B$16,COUNTIF('업무중복도(데이터 입력)'!$W467:$DR467,'자료입력 및 결과표시'!$C$16)&gt;=1),11,0)</f>
        <v>0</v>
      </c>
      <c r="EW467" s="17">
        <f>IF(AND(S467='자료입력 및 결과표시'!$B$17,COUNTIF('업무중복도(데이터 입력)'!$W467:$DR467,'자료입력 및 결과표시'!$C$17)&gt;=1),12,0)</f>
        <v>0</v>
      </c>
      <c r="EX467" s="17">
        <f>IF(AND(S467='자료입력 및 결과표시'!$B$18,COUNTIF('업무중복도(데이터 입력)'!$W467:$DR467,'자료입력 및 결과표시'!$C$18)&gt;=1),13,0)</f>
        <v>0</v>
      </c>
      <c r="EY467" s="17">
        <f>IF(AND(S467='자료입력 및 결과표시'!$B$19,COUNTIF('업무중복도(데이터 입력)'!$W467:$DR467,'자료입력 및 결과표시'!$C$19)&gt;=1),14,0)</f>
        <v>0</v>
      </c>
      <c r="EZ467" s="17">
        <f>IF(AND(S467='자료입력 및 결과표시'!$B$20,COUNTIF('업무중복도(데이터 입력)'!$W467:$DR467,'자료입력 및 결과표시'!$C$20)&gt;=1),15,0)</f>
        <v>0</v>
      </c>
      <c r="FA467" s="17">
        <f>IF(AND(S467='자료입력 및 결과표시'!$B$21,COUNTIF('업무중복도(데이터 입력)'!$W467:$DR467,'자료입력 및 결과표시'!$C$21)&gt;=1),16,0)</f>
        <v>0</v>
      </c>
      <c r="FK467" s="17">
        <f t="shared" si="779"/>
        <v>0</v>
      </c>
      <c r="FO467"/>
    </row>
    <row r="468" spans="1:171">
      <c r="A468" s="17" t="str">
        <f t="shared" si="762"/>
        <v>\\\0</v>
      </c>
      <c r="B468" s="17" t="str">
        <f t="shared" si="763"/>
        <v>\\\0</v>
      </c>
      <c r="C468" s="17" t="str">
        <f t="shared" si="764"/>
        <v>\\\0</v>
      </c>
      <c r="D468" s="17" t="str">
        <f t="shared" si="765"/>
        <v>\\\0</v>
      </c>
      <c r="E468" s="17" t="str">
        <f t="shared" si="766"/>
        <v>\\\0</v>
      </c>
      <c r="F468" s="17" t="str">
        <f t="shared" si="767"/>
        <v>\\\0</v>
      </c>
      <c r="G468" s="17" t="str">
        <f t="shared" si="768"/>
        <v>\\\0</v>
      </c>
      <c r="H468" s="17" t="str">
        <f t="shared" si="769"/>
        <v>\\\0</v>
      </c>
      <c r="I468" s="17" t="str">
        <f t="shared" si="770"/>
        <v>\\\0</v>
      </c>
      <c r="J468" s="17" t="str">
        <f t="shared" si="771"/>
        <v>\\\0</v>
      </c>
      <c r="K468" s="17" t="str">
        <f t="shared" si="772"/>
        <v>\\\0</v>
      </c>
      <c r="L468" s="17" t="str">
        <f t="shared" si="773"/>
        <v>\\\0</v>
      </c>
      <c r="M468" s="17" t="str">
        <f t="shared" si="774"/>
        <v>\\\0</v>
      </c>
      <c r="N468" s="17" t="str">
        <f t="shared" si="775"/>
        <v>\\\0</v>
      </c>
      <c r="O468" s="17" t="str">
        <f t="shared" si="776"/>
        <v>\\\0</v>
      </c>
      <c r="P468" s="17" t="str">
        <f t="shared" si="777"/>
        <v>\\\0</v>
      </c>
      <c r="R468" s="17" t="str">
        <f t="shared" si="778"/>
        <v>\\</v>
      </c>
      <c r="S468" s="38"/>
      <c r="T468" s="39"/>
      <c r="U468" s="31"/>
      <c r="V468" s="32"/>
      <c r="W468" s="36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35"/>
      <c r="DS468" s="287"/>
      <c r="DT468" s="36"/>
      <c r="DU468" s="37"/>
      <c r="DV468" s="28">
        <f>IF(AND($S468='자료입력 및 결과표시'!$B$6,COUNTIF($W468:$DR468,'자료입력 및 결과표시'!$C$6)&gt;=1),IF(OR('자료입력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DW468" s="28">
        <f>IF(AND($S468='자료입력 및 결과표시'!$B$7,COUNTIF($W468:$DR468,'자료입력 및 결과표시'!$C$7)&gt;=1),IF(OR('자료입력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DX468" s="28">
        <f>IF(AND($S468='자료입력 및 결과표시'!$B$8,COUNTIF($W468:$DR468,'자료입력 및 결과표시'!$C$8)&gt;=1),IF(OR('자료입력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DY468" s="28">
        <f>IF(AND($S468='자료입력 및 결과표시'!$B$9,COUNTIF($W468:$DR468,'자료입력 및 결과표시'!$C$9)&gt;=1),IF(OR('자료입력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DZ468" s="28">
        <f>IF(AND($S468='자료입력 및 결과표시'!$B$10,COUNTIF($W468:$DR468,'자료입력 및 결과표시'!$C$10)&gt;=1),IF(OR('자료입력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A468" s="28">
        <f>IF(AND($S468='자료입력 및 결과표시'!$B$11,COUNTIF($W468:$DR468,'자료입력 및 결과표시'!$C$11)&gt;=1),IF(OR('자료입력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B468" s="28">
        <f>IF(AND($S468='자료입력 및 결과표시'!$B$12,COUNTIF($W468:$DR468,'자료입력 및 결과표시'!$C$12)&gt;=1),IF(OR('자료입력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C468" s="28">
        <f>IF(AND($S468='자료입력 및 결과표시'!$B$13,COUNTIF($W468:$DR468,'자료입력 및 결과표시'!$C$13)&gt;=1),IF(OR('자료입력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D468" s="28">
        <f>IF(AND($S468='자료입력 및 결과표시'!$B$14,COUNTIF($W468:$DR468,'자료입력 및 결과표시'!$C$14)&gt;=1),IF(OR('자료입력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E468" s="28">
        <f>IF(AND($S468='자료입력 및 결과표시'!$B$15,COUNTIF($W468:$DR468,'자료입력 및 결과표시'!$C$15)&gt;=1),IF(OR('자료입력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F468" s="28">
        <f>IF(AND($S468='자료입력 및 결과표시'!$B$16,COUNTIF($W468:$DR468,'자료입력 및 결과표시'!$C$16)&gt;=1),IF(OR('자료입력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G468" s="28">
        <f>IF(AND($S468='자료입력 및 결과표시'!$B$17,COUNTIF($W468:$DR468,'자료입력 및 결과표시'!$C$17)&gt;=1),IF(OR('자료입력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H468" s="28">
        <f>IF(AND($S468='자료입력 및 결과표시'!$B$18,COUNTIF($W468:$DR468,'자료입력 및 결과표시'!$C$18)&gt;=1),IF(OR('자료입력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I468" s="28">
        <f>IF(AND($S468='자료입력 및 결과표시'!$B$19,COUNTIF($W468:$DR468,'자료입력 및 결과표시'!$C$19)&gt;=1),IF(OR('자료입력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J468" s="28">
        <f>IF(AND($S468='자료입력 및 결과표시'!$B$20,COUNTIF($W468:$DR468,'자료입력 및 결과표시'!$C$20)&gt;=1),IF(OR('자료입력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K468" s="28">
        <f>IF(AND($S468='자료입력 및 결과표시'!$B$21,COUNTIF($W468:$DR468,'자료입력 및 결과표시'!$C$21)&gt;=1),IF(OR('자료입력 및 결과표시'!$B$4+90&gt;=$V468,'자료입력 및 결과표시'!$B$4&lt;$U468),0,IF($V468-'자료입력 및 결과표시'!$B$4-90&gt;='자료입력 및 결과표시'!$E$4,'자료입력 및 결과표시'!$E$4,$V468-'자료입력 및 결과표시'!$B$4-90)),0)</f>
        <v>0</v>
      </c>
      <c r="EL468" s="17">
        <f>IF(AND(S468='자료입력 및 결과표시'!$B$6,COUNTIF('업무중복도(데이터 입력)'!$W468:$DR468,'자료입력 및 결과표시'!$C$6)&gt;=1),1,0)</f>
        <v>0</v>
      </c>
      <c r="EM468" s="17">
        <f>IF(AND(S468='자료입력 및 결과표시'!$B$7,COUNTIF('업무중복도(데이터 입력)'!$W468:$DR468,'자료입력 및 결과표시'!$C$7)&gt;=1),2,0)</f>
        <v>0</v>
      </c>
      <c r="EN468" s="17">
        <f>IF(AND(S468='자료입력 및 결과표시'!$B$8,COUNTIF('업무중복도(데이터 입력)'!$W468:$DR468,'자료입력 및 결과표시'!$C$8)&gt;=1),3,0)</f>
        <v>0</v>
      </c>
      <c r="EO468" s="17">
        <f>IF(AND(S468='자료입력 및 결과표시'!$B$9,COUNTIF('업무중복도(데이터 입력)'!$W468:$DR468,'자료입력 및 결과표시'!$C$9)&gt;=1),4,0)</f>
        <v>0</v>
      </c>
      <c r="EP468" s="17">
        <f>IF(AND(S468='자료입력 및 결과표시'!$B$10,COUNTIF('업무중복도(데이터 입력)'!$W468:$DR468,'자료입력 및 결과표시'!$C$10)&gt;=1),5,0)</f>
        <v>0</v>
      </c>
      <c r="EQ468" s="17">
        <f>IF(AND(S468='자료입력 및 결과표시'!$B$11,COUNTIF('업무중복도(데이터 입력)'!$W468:$DR468,'자료입력 및 결과표시'!$C$11)&gt;=1),6,0)</f>
        <v>0</v>
      </c>
      <c r="ER468" s="17">
        <f>IF(AND(S468='자료입력 및 결과표시'!$B$12,COUNTIF('업무중복도(데이터 입력)'!$W468:$DR468,'자료입력 및 결과표시'!$C$12)&gt;=1),7,0)</f>
        <v>0</v>
      </c>
      <c r="ES468" s="17">
        <f>IF(AND(S468='자료입력 및 결과표시'!$B$13,COUNTIF('업무중복도(데이터 입력)'!$W468:$DR468,'자료입력 및 결과표시'!$C$13)&gt;=1),8,0)</f>
        <v>0</v>
      </c>
      <c r="ET468" s="17">
        <f>IF(AND(S468='자료입력 및 결과표시'!$B$14,COUNTIF('업무중복도(데이터 입력)'!$W468:$DR468,'자료입력 및 결과표시'!$C$14)&gt;=1),9,0)</f>
        <v>0</v>
      </c>
      <c r="EU468" s="17">
        <f>IF(AND(S468='자료입력 및 결과표시'!$B$15,COUNTIF('업무중복도(데이터 입력)'!$W468:$DR468,'자료입력 및 결과표시'!$C$15)&gt;=1),10,0)</f>
        <v>0</v>
      </c>
      <c r="EV468" s="17">
        <f>IF(AND(S468='자료입력 및 결과표시'!$B$16,COUNTIF('업무중복도(데이터 입력)'!$W468:$DR468,'자료입력 및 결과표시'!$C$16)&gt;=1),11,0)</f>
        <v>0</v>
      </c>
      <c r="EW468" s="17">
        <f>IF(AND(S468='자료입력 및 결과표시'!$B$17,COUNTIF('업무중복도(데이터 입력)'!$W468:$DR468,'자료입력 및 결과표시'!$C$17)&gt;=1),12,0)</f>
        <v>0</v>
      </c>
      <c r="EX468" s="17">
        <f>IF(AND(S468='자료입력 및 결과표시'!$B$18,COUNTIF('업무중복도(데이터 입력)'!$W468:$DR468,'자료입력 및 결과표시'!$C$18)&gt;=1),13,0)</f>
        <v>0</v>
      </c>
      <c r="EY468" s="17">
        <f>IF(AND(S468='자료입력 및 결과표시'!$B$19,COUNTIF('업무중복도(데이터 입력)'!$W468:$DR468,'자료입력 및 결과표시'!$C$19)&gt;=1),14,0)</f>
        <v>0</v>
      </c>
      <c r="EZ468" s="17">
        <f>IF(AND(S468='자료입력 및 결과표시'!$B$20,COUNTIF('업무중복도(데이터 입력)'!$W468:$DR468,'자료입력 및 결과표시'!$C$20)&gt;=1),15,0)</f>
        <v>0</v>
      </c>
      <c r="FA468" s="17">
        <f>IF(AND(S468='자료입력 및 결과표시'!$B$21,COUNTIF('업무중복도(데이터 입력)'!$W468:$DR468,'자료입력 및 결과표시'!$C$21)&gt;=1),16,0)</f>
        <v>0</v>
      </c>
      <c r="FK468" s="17">
        <f t="shared" si="779"/>
        <v>0</v>
      </c>
      <c r="FO468"/>
    </row>
    <row r="469" spans="1:171">
      <c r="A469" s="17" t="str">
        <f t="shared" si="762"/>
        <v>\\\0</v>
      </c>
      <c r="B469" s="17" t="str">
        <f t="shared" si="763"/>
        <v>\\\0</v>
      </c>
      <c r="C469" s="17" t="str">
        <f t="shared" si="764"/>
        <v>\\\0</v>
      </c>
      <c r="D469" s="17" t="str">
        <f t="shared" si="765"/>
        <v>\\\0</v>
      </c>
      <c r="E469" s="17" t="str">
        <f t="shared" si="766"/>
        <v>\\\0</v>
      </c>
      <c r="F469" s="17" t="str">
        <f t="shared" si="767"/>
        <v>\\\0</v>
      </c>
      <c r="G469" s="17" t="str">
        <f t="shared" si="768"/>
        <v>\\\0</v>
      </c>
      <c r="H469" s="17" t="str">
        <f t="shared" si="769"/>
        <v>\\\0</v>
      </c>
      <c r="I469" s="17" t="str">
        <f t="shared" si="770"/>
        <v>\\\0</v>
      </c>
      <c r="J469" s="17" t="str">
        <f t="shared" si="771"/>
        <v>\\\0</v>
      </c>
      <c r="K469" s="17" t="str">
        <f t="shared" si="772"/>
        <v>\\\0</v>
      </c>
      <c r="L469" s="17" t="str">
        <f t="shared" si="773"/>
        <v>\\\0</v>
      </c>
      <c r="M469" s="17" t="str">
        <f t="shared" si="774"/>
        <v>\\\0</v>
      </c>
      <c r="N469" s="17" t="str">
        <f t="shared" si="775"/>
        <v>\\\0</v>
      </c>
      <c r="O469" s="17" t="str">
        <f t="shared" si="776"/>
        <v>\\\0</v>
      </c>
      <c r="P469" s="17" t="str">
        <f t="shared" si="777"/>
        <v>\\\0</v>
      </c>
      <c r="R469" s="17" t="str">
        <f t="shared" si="778"/>
        <v>\\</v>
      </c>
      <c r="S469" s="38"/>
      <c r="T469" s="39"/>
      <c r="U469" s="31"/>
      <c r="V469" s="32"/>
      <c r="W469" s="36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35"/>
      <c r="DS469" s="287"/>
      <c r="DT469" s="36"/>
      <c r="DU469" s="37"/>
      <c r="DV469" s="28">
        <f>IF(AND($S469='자료입력 및 결과표시'!$B$6,COUNTIF($W469:$DR469,'자료입력 및 결과표시'!$C$6)&gt;=1),IF(OR('자료입력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DW469" s="28">
        <f>IF(AND($S469='자료입력 및 결과표시'!$B$7,COUNTIF($W469:$DR469,'자료입력 및 결과표시'!$C$7)&gt;=1),IF(OR('자료입력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DX469" s="28">
        <f>IF(AND($S469='자료입력 및 결과표시'!$B$8,COUNTIF($W469:$DR469,'자료입력 및 결과표시'!$C$8)&gt;=1),IF(OR('자료입력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DY469" s="28">
        <f>IF(AND($S469='자료입력 및 결과표시'!$B$9,COUNTIF($W469:$DR469,'자료입력 및 결과표시'!$C$9)&gt;=1),IF(OR('자료입력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DZ469" s="28">
        <f>IF(AND($S469='자료입력 및 결과표시'!$B$10,COUNTIF($W469:$DR469,'자료입력 및 결과표시'!$C$10)&gt;=1),IF(OR('자료입력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A469" s="28">
        <f>IF(AND($S469='자료입력 및 결과표시'!$B$11,COUNTIF($W469:$DR469,'자료입력 및 결과표시'!$C$11)&gt;=1),IF(OR('자료입력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B469" s="28">
        <f>IF(AND($S469='자료입력 및 결과표시'!$B$12,COUNTIF($W469:$DR469,'자료입력 및 결과표시'!$C$12)&gt;=1),IF(OR('자료입력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C469" s="28">
        <f>IF(AND($S469='자료입력 및 결과표시'!$B$13,COUNTIF($W469:$DR469,'자료입력 및 결과표시'!$C$13)&gt;=1),IF(OR('자료입력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D469" s="28">
        <f>IF(AND($S469='자료입력 및 결과표시'!$B$14,COUNTIF($W469:$DR469,'자료입력 및 결과표시'!$C$14)&gt;=1),IF(OR('자료입력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E469" s="28">
        <f>IF(AND($S469='자료입력 및 결과표시'!$B$15,COUNTIF($W469:$DR469,'자료입력 및 결과표시'!$C$15)&gt;=1),IF(OR('자료입력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F469" s="28">
        <f>IF(AND($S469='자료입력 및 결과표시'!$B$16,COUNTIF($W469:$DR469,'자료입력 및 결과표시'!$C$16)&gt;=1),IF(OR('자료입력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G469" s="28">
        <f>IF(AND($S469='자료입력 및 결과표시'!$B$17,COUNTIF($W469:$DR469,'자료입력 및 결과표시'!$C$17)&gt;=1),IF(OR('자료입력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H469" s="28">
        <f>IF(AND($S469='자료입력 및 결과표시'!$B$18,COUNTIF($W469:$DR469,'자료입력 및 결과표시'!$C$18)&gt;=1),IF(OR('자료입력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I469" s="28">
        <f>IF(AND($S469='자료입력 및 결과표시'!$B$19,COUNTIF($W469:$DR469,'자료입력 및 결과표시'!$C$19)&gt;=1),IF(OR('자료입력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J469" s="28">
        <f>IF(AND($S469='자료입력 및 결과표시'!$B$20,COUNTIF($W469:$DR469,'자료입력 및 결과표시'!$C$20)&gt;=1),IF(OR('자료입력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K469" s="28">
        <f>IF(AND($S469='자료입력 및 결과표시'!$B$21,COUNTIF($W469:$DR469,'자료입력 및 결과표시'!$C$21)&gt;=1),IF(OR('자료입력 및 결과표시'!$B$4+90&gt;=$V469,'자료입력 및 결과표시'!$B$4&lt;$U469),0,IF($V469-'자료입력 및 결과표시'!$B$4-90&gt;='자료입력 및 결과표시'!$E$4,'자료입력 및 결과표시'!$E$4,$V469-'자료입력 및 결과표시'!$B$4-90)),0)</f>
        <v>0</v>
      </c>
      <c r="EL469" s="17">
        <f>IF(AND(S469='자료입력 및 결과표시'!$B$6,COUNTIF('업무중복도(데이터 입력)'!$W469:$DR469,'자료입력 및 결과표시'!$C$6)&gt;=1),1,0)</f>
        <v>0</v>
      </c>
      <c r="EM469" s="17">
        <f>IF(AND(S469='자료입력 및 결과표시'!$B$7,COUNTIF('업무중복도(데이터 입력)'!$W469:$DR469,'자료입력 및 결과표시'!$C$7)&gt;=1),2,0)</f>
        <v>0</v>
      </c>
      <c r="EN469" s="17">
        <f>IF(AND(S469='자료입력 및 결과표시'!$B$8,COUNTIF('업무중복도(데이터 입력)'!$W469:$DR469,'자료입력 및 결과표시'!$C$8)&gt;=1),3,0)</f>
        <v>0</v>
      </c>
      <c r="EO469" s="17">
        <f>IF(AND(S469='자료입력 및 결과표시'!$B$9,COUNTIF('업무중복도(데이터 입력)'!$W469:$DR469,'자료입력 및 결과표시'!$C$9)&gt;=1),4,0)</f>
        <v>0</v>
      </c>
      <c r="EP469" s="17">
        <f>IF(AND(S469='자료입력 및 결과표시'!$B$10,COUNTIF('업무중복도(데이터 입력)'!$W469:$DR469,'자료입력 및 결과표시'!$C$10)&gt;=1),5,0)</f>
        <v>0</v>
      </c>
      <c r="EQ469" s="17">
        <f>IF(AND(S469='자료입력 및 결과표시'!$B$11,COUNTIF('업무중복도(데이터 입력)'!$W469:$DR469,'자료입력 및 결과표시'!$C$11)&gt;=1),6,0)</f>
        <v>0</v>
      </c>
      <c r="ER469" s="17">
        <f>IF(AND(S469='자료입력 및 결과표시'!$B$12,COUNTIF('업무중복도(데이터 입력)'!$W469:$DR469,'자료입력 및 결과표시'!$C$12)&gt;=1),7,0)</f>
        <v>0</v>
      </c>
      <c r="ES469" s="17">
        <f>IF(AND(S469='자료입력 및 결과표시'!$B$13,COUNTIF('업무중복도(데이터 입력)'!$W469:$DR469,'자료입력 및 결과표시'!$C$13)&gt;=1),8,0)</f>
        <v>0</v>
      </c>
      <c r="ET469" s="17">
        <f>IF(AND(S469='자료입력 및 결과표시'!$B$14,COUNTIF('업무중복도(데이터 입력)'!$W469:$DR469,'자료입력 및 결과표시'!$C$14)&gt;=1),9,0)</f>
        <v>0</v>
      </c>
      <c r="EU469" s="17">
        <f>IF(AND(S469='자료입력 및 결과표시'!$B$15,COUNTIF('업무중복도(데이터 입력)'!$W469:$DR469,'자료입력 및 결과표시'!$C$15)&gt;=1),10,0)</f>
        <v>0</v>
      </c>
      <c r="EV469" s="17">
        <f>IF(AND(S469='자료입력 및 결과표시'!$B$16,COUNTIF('업무중복도(데이터 입력)'!$W469:$DR469,'자료입력 및 결과표시'!$C$16)&gt;=1),11,0)</f>
        <v>0</v>
      </c>
      <c r="EW469" s="17">
        <f>IF(AND(S469='자료입력 및 결과표시'!$B$17,COUNTIF('업무중복도(데이터 입력)'!$W469:$DR469,'자료입력 및 결과표시'!$C$17)&gt;=1),12,0)</f>
        <v>0</v>
      </c>
      <c r="EX469" s="17">
        <f>IF(AND(S469='자료입력 및 결과표시'!$B$18,COUNTIF('업무중복도(데이터 입력)'!$W469:$DR469,'자료입력 및 결과표시'!$C$18)&gt;=1),13,0)</f>
        <v>0</v>
      </c>
      <c r="EY469" s="17">
        <f>IF(AND(S469='자료입력 및 결과표시'!$B$19,COUNTIF('업무중복도(데이터 입력)'!$W469:$DR469,'자료입력 및 결과표시'!$C$19)&gt;=1),14,0)</f>
        <v>0</v>
      </c>
      <c r="EZ469" s="17">
        <f>IF(AND(S469='자료입력 및 결과표시'!$B$20,COUNTIF('업무중복도(데이터 입력)'!$W469:$DR469,'자료입력 및 결과표시'!$C$20)&gt;=1),15,0)</f>
        <v>0</v>
      </c>
      <c r="FA469" s="17">
        <f>IF(AND(S469='자료입력 및 결과표시'!$B$21,COUNTIF('업무중복도(데이터 입력)'!$W469:$DR469,'자료입력 및 결과표시'!$C$21)&gt;=1),16,0)</f>
        <v>0</v>
      </c>
      <c r="FK469" s="17">
        <f t="shared" si="779"/>
        <v>0</v>
      </c>
      <c r="FO469"/>
    </row>
    <row r="470" spans="1:171">
      <c r="A470" s="17" t="str">
        <f t="shared" si="762"/>
        <v>\\\0</v>
      </c>
      <c r="B470" s="17" t="str">
        <f t="shared" si="763"/>
        <v>\\\0</v>
      </c>
      <c r="C470" s="17" t="str">
        <f t="shared" si="764"/>
        <v>\\\0</v>
      </c>
      <c r="D470" s="17" t="str">
        <f t="shared" si="765"/>
        <v>\\\0</v>
      </c>
      <c r="E470" s="17" t="str">
        <f t="shared" si="766"/>
        <v>\\\0</v>
      </c>
      <c r="F470" s="17" t="str">
        <f t="shared" si="767"/>
        <v>\\\0</v>
      </c>
      <c r="G470" s="17" t="str">
        <f t="shared" si="768"/>
        <v>\\\0</v>
      </c>
      <c r="H470" s="17" t="str">
        <f t="shared" si="769"/>
        <v>\\\0</v>
      </c>
      <c r="I470" s="17" t="str">
        <f t="shared" si="770"/>
        <v>\\\0</v>
      </c>
      <c r="J470" s="17" t="str">
        <f t="shared" si="771"/>
        <v>\\\0</v>
      </c>
      <c r="K470" s="17" t="str">
        <f t="shared" si="772"/>
        <v>\\\0</v>
      </c>
      <c r="L470" s="17" t="str">
        <f t="shared" si="773"/>
        <v>\\\0</v>
      </c>
      <c r="M470" s="17" t="str">
        <f t="shared" si="774"/>
        <v>\\\0</v>
      </c>
      <c r="N470" s="17" t="str">
        <f t="shared" si="775"/>
        <v>\\\0</v>
      </c>
      <c r="O470" s="17" t="str">
        <f t="shared" si="776"/>
        <v>\\\0</v>
      </c>
      <c r="P470" s="17" t="str">
        <f t="shared" si="777"/>
        <v>\\\0</v>
      </c>
      <c r="R470" s="17" t="str">
        <f t="shared" si="778"/>
        <v>\\</v>
      </c>
      <c r="S470" s="38"/>
      <c r="T470" s="39"/>
      <c r="U470" s="31"/>
      <c r="V470" s="32"/>
      <c r="W470" s="36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35"/>
      <c r="DS470" s="287"/>
      <c r="DT470" s="36"/>
      <c r="DU470" s="37"/>
      <c r="DV470" s="28">
        <f>IF(AND($S470='자료입력 및 결과표시'!$B$6,COUNTIF($W470:$DR470,'자료입력 및 결과표시'!$C$6)&gt;=1),IF(OR('자료입력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DW470" s="28">
        <f>IF(AND($S470='자료입력 및 결과표시'!$B$7,COUNTIF($W470:$DR470,'자료입력 및 결과표시'!$C$7)&gt;=1),IF(OR('자료입력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DX470" s="28">
        <f>IF(AND($S470='자료입력 및 결과표시'!$B$8,COUNTIF($W470:$DR470,'자료입력 및 결과표시'!$C$8)&gt;=1),IF(OR('자료입력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DY470" s="28">
        <f>IF(AND($S470='자료입력 및 결과표시'!$B$9,COUNTIF($W470:$DR470,'자료입력 및 결과표시'!$C$9)&gt;=1),IF(OR('자료입력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DZ470" s="28">
        <f>IF(AND($S470='자료입력 및 결과표시'!$B$10,COUNTIF($W470:$DR470,'자료입력 및 결과표시'!$C$10)&gt;=1),IF(OR('자료입력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A470" s="28">
        <f>IF(AND($S470='자료입력 및 결과표시'!$B$11,COUNTIF($W470:$DR470,'자료입력 및 결과표시'!$C$11)&gt;=1),IF(OR('자료입력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B470" s="28">
        <f>IF(AND($S470='자료입력 및 결과표시'!$B$12,COUNTIF($W470:$DR470,'자료입력 및 결과표시'!$C$12)&gt;=1),IF(OR('자료입력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C470" s="28">
        <f>IF(AND($S470='자료입력 및 결과표시'!$B$13,COUNTIF($W470:$DR470,'자료입력 및 결과표시'!$C$13)&gt;=1),IF(OR('자료입력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D470" s="28">
        <f>IF(AND($S470='자료입력 및 결과표시'!$B$14,COUNTIF($W470:$DR470,'자료입력 및 결과표시'!$C$14)&gt;=1),IF(OR('자료입력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E470" s="28">
        <f>IF(AND($S470='자료입력 및 결과표시'!$B$15,COUNTIF($W470:$DR470,'자료입력 및 결과표시'!$C$15)&gt;=1),IF(OR('자료입력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F470" s="28">
        <f>IF(AND($S470='자료입력 및 결과표시'!$B$16,COUNTIF($W470:$DR470,'자료입력 및 결과표시'!$C$16)&gt;=1),IF(OR('자료입력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G470" s="28">
        <f>IF(AND($S470='자료입력 및 결과표시'!$B$17,COUNTIF($W470:$DR470,'자료입력 및 결과표시'!$C$17)&gt;=1),IF(OR('자료입력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H470" s="28">
        <f>IF(AND($S470='자료입력 및 결과표시'!$B$18,COUNTIF($W470:$DR470,'자료입력 및 결과표시'!$C$18)&gt;=1),IF(OR('자료입력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I470" s="28">
        <f>IF(AND($S470='자료입력 및 결과표시'!$B$19,COUNTIF($W470:$DR470,'자료입력 및 결과표시'!$C$19)&gt;=1),IF(OR('자료입력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J470" s="28">
        <f>IF(AND($S470='자료입력 및 결과표시'!$B$20,COUNTIF($W470:$DR470,'자료입력 및 결과표시'!$C$20)&gt;=1),IF(OR('자료입력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K470" s="28">
        <f>IF(AND($S470='자료입력 및 결과표시'!$B$21,COUNTIF($W470:$DR470,'자료입력 및 결과표시'!$C$21)&gt;=1),IF(OR('자료입력 및 결과표시'!$B$4+90&gt;=$V470,'자료입력 및 결과표시'!$B$4&lt;$U470),0,IF($V470-'자료입력 및 결과표시'!$B$4-90&gt;='자료입력 및 결과표시'!$E$4,'자료입력 및 결과표시'!$E$4,$V470-'자료입력 및 결과표시'!$B$4-90)),0)</f>
        <v>0</v>
      </c>
      <c r="EL470" s="17">
        <f>IF(AND(S470='자료입력 및 결과표시'!$B$6,COUNTIF('업무중복도(데이터 입력)'!$W470:$DR470,'자료입력 및 결과표시'!$C$6)&gt;=1),1,0)</f>
        <v>0</v>
      </c>
      <c r="EM470" s="17">
        <f>IF(AND(S470='자료입력 및 결과표시'!$B$7,COUNTIF('업무중복도(데이터 입력)'!$W470:$DR470,'자료입력 및 결과표시'!$C$7)&gt;=1),2,0)</f>
        <v>0</v>
      </c>
      <c r="EN470" s="17">
        <f>IF(AND(S470='자료입력 및 결과표시'!$B$8,COUNTIF('업무중복도(데이터 입력)'!$W470:$DR470,'자료입력 및 결과표시'!$C$8)&gt;=1),3,0)</f>
        <v>0</v>
      </c>
      <c r="EO470" s="17">
        <f>IF(AND(S470='자료입력 및 결과표시'!$B$9,COUNTIF('업무중복도(데이터 입력)'!$W470:$DR470,'자료입력 및 결과표시'!$C$9)&gt;=1),4,0)</f>
        <v>0</v>
      </c>
      <c r="EP470" s="17">
        <f>IF(AND(S470='자료입력 및 결과표시'!$B$10,COUNTIF('업무중복도(데이터 입력)'!$W470:$DR470,'자료입력 및 결과표시'!$C$10)&gt;=1),5,0)</f>
        <v>0</v>
      </c>
      <c r="EQ470" s="17">
        <f>IF(AND(S470='자료입력 및 결과표시'!$B$11,COUNTIF('업무중복도(데이터 입력)'!$W470:$DR470,'자료입력 및 결과표시'!$C$11)&gt;=1),6,0)</f>
        <v>0</v>
      </c>
      <c r="ER470" s="17">
        <f>IF(AND(S470='자료입력 및 결과표시'!$B$12,COUNTIF('업무중복도(데이터 입력)'!$W470:$DR470,'자료입력 및 결과표시'!$C$12)&gt;=1),7,0)</f>
        <v>0</v>
      </c>
      <c r="ES470" s="17">
        <f>IF(AND(S470='자료입력 및 결과표시'!$B$13,COUNTIF('업무중복도(데이터 입력)'!$W470:$DR470,'자료입력 및 결과표시'!$C$13)&gt;=1),8,0)</f>
        <v>0</v>
      </c>
      <c r="ET470" s="17">
        <f>IF(AND(S470='자료입력 및 결과표시'!$B$14,COUNTIF('업무중복도(데이터 입력)'!$W470:$DR470,'자료입력 및 결과표시'!$C$14)&gt;=1),9,0)</f>
        <v>0</v>
      </c>
      <c r="EU470" s="17">
        <f>IF(AND(S470='자료입력 및 결과표시'!$B$15,COUNTIF('업무중복도(데이터 입력)'!$W470:$DR470,'자료입력 및 결과표시'!$C$15)&gt;=1),10,0)</f>
        <v>0</v>
      </c>
      <c r="EV470" s="17">
        <f>IF(AND(S470='자료입력 및 결과표시'!$B$16,COUNTIF('업무중복도(데이터 입력)'!$W470:$DR470,'자료입력 및 결과표시'!$C$16)&gt;=1),11,0)</f>
        <v>0</v>
      </c>
      <c r="EW470" s="17">
        <f>IF(AND(S470='자료입력 및 결과표시'!$B$17,COUNTIF('업무중복도(데이터 입력)'!$W470:$DR470,'자료입력 및 결과표시'!$C$17)&gt;=1),12,0)</f>
        <v>0</v>
      </c>
      <c r="EX470" s="17">
        <f>IF(AND(S470='자료입력 및 결과표시'!$B$18,COUNTIF('업무중복도(데이터 입력)'!$W470:$DR470,'자료입력 및 결과표시'!$C$18)&gt;=1),13,0)</f>
        <v>0</v>
      </c>
      <c r="EY470" s="17">
        <f>IF(AND(S470='자료입력 및 결과표시'!$B$19,COUNTIF('업무중복도(데이터 입력)'!$W470:$DR470,'자료입력 및 결과표시'!$C$19)&gt;=1),14,0)</f>
        <v>0</v>
      </c>
      <c r="EZ470" s="17">
        <f>IF(AND(S470='자료입력 및 결과표시'!$B$20,COUNTIF('업무중복도(데이터 입력)'!$W470:$DR470,'자료입력 및 결과표시'!$C$20)&gt;=1),15,0)</f>
        <v>0</v>
      </c>
      <c r="FA470" s="17">
        <f>IF(AND(S470='자료입력 및 결과표시'!$B$21,COUNTIF('업무중복도(데이터 입력)'!$W470:$DR470,'자료입력 및 결과표시'!$C$21)&gt;=1),16,0)</f>
        <v>0</v>
      </c>
      <c r="FK470" s="17">
        <f t="shared" si="779"/>
        <v>0</v>
      </c>
      <c r="FO470"/>
    </row>
    <row r="471" spans="1:171">
      <c r="A471" s="17" t="str">
        <f t="shared" si="762"/>
        <v>\\\0</v>
      </c>
      <c r="B471" s="17" t="str">
        <f t="shared" si="763"/>
        <v>\\\0</v>
      </c>
      <c r="C471" s="17" t="str">
        <f t="shared" si="764"/>
        <v>\\\0</v>
      </c>
      <c r="D471" s="17" t="str">
        <f t="shared" si="765"/>
        <v>\\\0</v>
      </c>
      <c r="E471" s="17" t="str">
        <f t="shared" si="766"/>
        <v>\\\0</v>
      </c>
      <c r="F471" s="17" t="str">
        <f t="shared" si="767"/>
        <v>\\\0</v>
      </c>
      <c r="G471" s="17" t="str">
        <f t="shared" si="768"/>
        <v>\\\0</v>
      </c>
      <c r="H471" s="17" t="str">
        <f t="shared" si="769"/>
        <v>\\\0</v>
      </c>
      <c r="I471" s="17" t="str">
        <f t="shared" si="770"/>
        <v>\\\0</v>
      </c>
      <c r="J471" s="17" t="str">
        <f t="shared" si="771"/>
        <v>\\\0</v>
      </c>
      <c r="K471" s="17" t="str">
        <f t="shared" si="772"/>
        <v>\\\0</v>
      </c>
      <c r="L471" s="17" t="str">
        <f t="shared" si="773"/>
        <v>\\\0</v>
      </c>
      <c r="M471" s="17" t="str">
        <f t="shared" si="774"/>
        <v>\\\0</v>
      </c>
      <c r="N471" s="17" t="str">
        <f t="shared" si="775"/>
        <v>\\\0</v>
      </c>
      <c r="O471" s="17" t="str">
        <f t="shared" si="776"/>
        <v>\\\0</v>
      </c>
      <c r="P471" s="17" t="str">
        <f t="shared" si="777"/>
        <v>\\\0</v>
      </c>
      <c r="R471" s="17" t="str">
        <f t="shared" si="778"/>
        <v>\\</v>
      </c>
      <c r="S471" s="38"/>
      <c r="T471" s="39"/>
      <c r="U471" s="31"/>
      <c r="V471" s="32"/>
      <c r="W471" s="36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35"/>
      <c r="DS471" s="287"/>
      <c r="DT471" s="36"/>
      <c r="DU471" s="37"/>
      <c r="DV471" s="28">
        <f>IF(AND($S471='자료입력 및 결과표시'!$B$6,COUNTIF($W471:$DR471,'자료입력 및 결과표시'!$C$6)&gt;=1),IF(OR('자료입력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DW471" s="28">
        <f>IF(AND($S471='자료입력 및 결과표시'!$B$7,COUNTIF($W471:$DR471,'자료입력 및 결과표시'!$C$7)&gt;=1),IF(OR('자료입력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DX471" s="28">
        <f>IF(AND($S471='자료입력 및 결과표시'!$B$8,COUNTIF($W471:$DR471,'자료입력 및 결과표시'!$C$8)&gt;=1),IF(OR('자료입력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DY471" s="28">
        <f>IF(AND($S471='자료입력 및 결과표시'!$B$9,COUNTIF($W471:$DR471,'자료입력 및 결과표시'!$C$9)&gt;=1),IF(OR('자료입력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DZ471" s="28">
        <f>IF(AND($S471='자료입력 및 결과표시'!$B$10,COUNTIF($W471:$DR471,'자료입력 및 결과표시'!$C$10)&gt;=1),IF(OR('자료입력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A471" s="28">
        <f>IF(AND($S471='자료입력 및 결과표시'!$B$11,COUNTIF($W471:$DR471,'자료입력 및 결과표시'!$C$11)&gt;=1),IF(OR('자료입력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B471" s="28">
        <f>IF(AND($S471='자료입력 및 결과표시'!$B$12,COUNTIF($W471:$DR471,'자료입력 및 결과표시'!$C$12)&gt;=1),IF(OR('자료입력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C471" s="28">
        <f>IF(AND($S471='자료입력 및 결과표시'!$B$13,COUNTIF($W471:$DR471,'자료입력 및 결과표시'!$C$13)&gt;=1),IF(OR('자료입력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D471" s="28">
        <f>IF(AND($S471='자료입력 및 결과표시'!$B$14,COUNTIF($W471:$DR471,'자료입력 및 결과표시'!$C$14)&gt;=1),IF(OR('자료입력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E471" s="28">
        <f>IF(AND($S471='자료입력 및 결과표시'!$B$15,COUNTIF($W471:$DR471,'자료입력 및 결과표시'!$C$15)&gt;=1),IF(OR('자료입력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F471" s="28">
        <f>IF(AND($S471='자료입력 및 결과표시'!$B$16,COUNTIF($W471:$DR471,'자료입력 및 결과표시'!$C$16)&gt;=1),IF(OR('자료입력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G471" s="28">
        <f>IF(AND($S471='자료입력 및 결과표시'!$B$17,COUNTIF($W471:$DR471,'자료입력 및 결과표시'!$C$17)&gt;=1),IF(OR('자료입력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H471" s="28">
        <f>IF(AND($S471='자료입력 및 결과표시'!$B$18,COUNTIF($W471:$DR471,'자료입력 및 결과표시'!$C$18)&gt;=1),IF(OR('자료입력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I471" s="28">
        <f>IF(AND($S471='자료입력 및 결과표시'!$B$19,COUNTIF($W471:$DR471,'자료입력 및 결과표시'!$C$19)&gt;=1),IF(OR('자료입력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J471" s="28">
        <f>IF(AND($S471='자료입력 및 결과표시'!$B$20,COUNTIF($W471:$DR471,'자료입력 및 결과표시'!$C$20)&gt;=1),IF(OR('자료입력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K471" s="28">
        <f>IF(AND($S471='자료입력 및 결과표시'!$B$21,COUNTIF($W471:$DR471,'자료입력 및 결과표시'!$C$21)&gt;=1),IF(OR('자료입력 및 결과표시'!$B$4+90&gt;=$V471,'자료입력 및 결과표시'!$B$4&lt;$U471),0,IF($V471-'자료입력 및 결과표시'!$B$4-90&gt;='자료입력 및 결과표시'!$E$4,'자료입력 및 결과표시'!$E$4,$V471-'자료입력 및 결과표시'!$B$4-90)),0)</f>
        <v>0</v>
      </c>
      <c r="EL471" s="17">
        <f>IF(AND(S471='자료입력 및 결과표시'!$B$6,COUNTIF('업무중복도(데이터 입력)'!$W471:$DR471,'자료입력 및 결과표시'!$C$6)&gt;=1),1,0)</f>
        <v>0</v>
      </c>
      <c r="EM471" s="17">
        <f>IF(AND(S471='자료입력 및 결과표시'!$B$7,COUNTIF('업무중복도(데이터 입력)'!$W471:$DR471,'자료입력 및 결과표시'!$C$7)&gt;=1),2,0)</f>
        <v>0</v>
      </c>
      <c r="EN471" s="17">
        <f>IF(AND(S471='자료입력 및 결과표시'!$B$8,COUNTIF('업무중복도(데이터 입력)'!$W471:$DR471,'자료입력 및 결과표시'!$C$8)&gt;=1),3,0)</f>
        <v>0</v>
      </c>
      <c r="EO471" s="17">
        <f>IF(AND(S471='자료입력 및 결과표시'!$B$9,COUNTIF('업무중복도(데이터 입력)'!$W471:$DR471,'자료입력 및 결과표시'!$C$9)&gt;=1),4,0)</f>
        <v>0</v>
      </c>
      <c r="EP471" s="17">
        <f>IF(AND(S471='자료입력 및 결과표시'!$B$10,COUNTIF('업무중복도(데이터 입력)'!$W471:$DR471,'자료입력 및 결과표시'!$C$10)&gt;=1),5,0)</f>
        <v>0</v>
      </c>
      <c r="EQ471" s="17">
        <f>IF(AND(S471='자료입력 및 결과표시'!$B$11,COUNTIF('업무중복도(데이터 입력)'!$W471:$DR471,'자료입력 및 결과표시'!$C$11)&gt;=1),6,0)</f>
        <v>0</v>
      </c>
      <c r="ER471" s="17">
        <f>IF(AND(S471='자료입력 및 결과표시'!$B$12,COUNTIF('업무중복도(데이터 입력)'!$W471:$DR471,'자료입력 및 결과표시'!$C$12)&gt;=1),7,0)</f>
        <v>0</v>
      </c>
      <c r="ES471" s="17">
        <f>IF(AND(S471='자료입력 및 결과표시'!$B$13,COUNTIF('업무중복도(데이터 입력)'!$W471:$DR471,'자료입력 및 결과표시'!$C$13)&gt;=1),8,0)</f>
        <v>0</v>
      </c>
      <c r="ET471" s="17">
        <f>IF(AND(S471='자료입력 및 결과표시'!$B$14,COUNTIF('업무중복도(데이터 입력)'!$W471:$DR471,'자료입력 및 결과표시'!$C$14)&gt;=1),9,0)</f>
        <v>0</v>
      </c>
      <c r="EU471" s="17">
        <f>IF(AND(S471='자료입력 및 결과표시'!$B$15,COUNTIF('업무중복도(데이터 입력)'!$W471:$DR471,'자료입력 및 결과표시'!$C$15)&gt;=1),10,0)</f>
        <v>0</v>
      </c>
      <c r="EV471" s="17">
        <f>IF(AND(S471='자료입력 및 결과표시'!$B$16,COUNTIF('업무중복도(데이터 입력)'!$W471:$DR471,'자료입력 및 결과표시'!$C$16)&gt;=1),11,0)</f>
        <v>0</v>
      </c>
      <c r="EW471" s="17">
        <f>IF(AND(S471='자료입력 및 결과표시'!$B$17,COUNTIF('업무중복도(데이터 입력)'!$W471:$DR471,'자료입력 및 결과표시'!$C$17)&gt;=1),12,0)</f>
        <v>0</v>
      </c>
      <c r="EX471" s="17">
        <f>IF(AND(S471='자료입력 및 결과표시'!$B$18,COUNTIF('업무중복도(데이터 입력)'!$W471:$DR471,'자료입력 및 결과표시'!$C$18)&gt;=1),13,0)</f>
        <v>0</v>
      </c>
      <c r="EY471" s="17">
        <f>IF(AND(S471='자료입력 및 결과표시'!$B$19,COUNTIF('업무중복도(데이터 입력)'!$W471:$DR471,'자료입력 및 결과표시'!$C$19)&gt;=1),14,0)</f>
        <v>0</v>
      </c>
      <c r="EZ471" s="17">
        <f>IF(AND(S471='자료입력 및 결과표시'!$B$20,COUNTIF('업무중복도(데이터 입력)'!$W471:$DR471,'자료입력 및 결과표시'!$C$20)&gt;=1),15,0)</f>
        <v>0</v>
      </c>
      <c r="FA471" s="17">
        <f>IF(AND(S471='자료입력 및 결과표시'!$B$21,COUNTIF('업무중복도(데이터 입력)'!$W471:$DR471,'자료입력 및 결과표시'!$C$21)&gt;=1),16,0)</f>
        <v>0</v>
      </c>
      <c r="FK471" s="17">
        <f t="shared" si="779"/>
        <v>0</v>
      </c>
      <c r="FO471"/>
    </row>
    <row r="472" spans="1:171">
      <c r="A472" s="17" t="str">
        <f t="shared" si="762"/>
        <v>\\\0</v>
      </c>
      <c r="B472" s="17" t="str">
        <f t="shared" si="763"/>
        <v>\\\0</v>
      </c>
      <c r="C472" s="17" t="str">
        <f t="shared" si="764"/>
        <v>\\\0</v>
      </c>
      <c r="D472" s="17" t="str">
        <f t="shared" si="765"/>
        <v>\\\0</v>
      </c>
      <c r="E472" s="17" t="str">
        <f t="shared" si="766"/>
        <v>\\\0</v>
      </c>
      <c r="F472" s="17" t="str">
        <f t="shared" si="767"/>
        <v>\\\0</v>
      </c>
      <c r="G472" s="17" t="str">
        <f t="shared" si="768"/>
        <v>\\\0</v>
      </c>
      <c r="H472" s="17" t="str">
        <f t="shared" si="769"/>
        <v>\\\0</v>
      </c>
      <c r="I472" s="17" t="str">
        <f t="shared" si="770"/>
        <v>\\\0</v>
      </c>
      <c r="J472" s="17" t="str">
        <f t="shared" si="771"/>
        <v>\\\0</v>
      </c>
      <c r="K472" s="17" t="str">
        <f t="shared" si="772"/>
        <v>\\\0</v>
      </c>
      <c r="L472" s="17" t="str">
        <f t="shared" si="773"/>
        <v>\\\0</v>
      </c>
      <c r="M472" s="17" t="str">
        <f t="shared" si="774"/>
        <v>\\\0</v>
      </c>
      <c r="N472" s="17" t="str">
        <f t="shared" si="775"/>
        <v>\\\0</v>
      </c>
      <c r="O472" s="17" t="str">
        <f t="shared" si="776"/>
        <v>\\\0</v>
      </c>
      <c r="P472" s="17" t="str">
        <f t="shared" si="777"/>
        <v>\\\0</v>
      </c>
      <c r="R472" s="17" t="str">
        <f t="shared" si="778"/>
        <v>\\</v>
      </c>
      <c r="S472" s="38"/>
      <c r="T472" s="39"/>
      <c r="U472" s="31"/>
      <c r="V472" s="32"/>
      <c r="W472" s="36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35"/>
      <c r="DS472" s="287"/>
      <c r="DT472" s="36"/>
      <c r="DU472" s="37"/>
      <c r="DV472" s="28">
        <f>IF(AND($S472='자료입력 및 결과표시'!$B$6,COUNTIF($W472:$DR472,'자료입력 및 결과표시'!$C$6)&gt;=1),IF(OR('자료입력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DW472" s="28">
        <f>IF(AND($S472='자료입력 및 결과표시'!$B$7,COUNTIF($W472:$DR472,'자료입력 및 결과표시'!$C$7)&gt;=1),IF(OR('자료입력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DX472" s="28">
        <f>IF(AND($S472='자료입력 및 결과표시'!$B$8,COUNTIF($W472:$DR472,'자료입력 및 결과표시'!$C$8)&gt;=1),IF(OR('자료입력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DY472" s="28">
        <f>IF(AND($S472='자료입력 및 결과표시'!$B$9,COUNTIF($W472:$DR472,'자료입력 및 결과표시'!$C$9)&gt;=1),IF(OR('자료입력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DZ472" s="28">
        <f>IF(AND($S472='자료입력 및 결과표시'!$B$10,COUNTIF($W472:$DR472,'자료입력 및 결과표시'!$C$10)&gt;=1),IF(OR('자료입력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A472" s="28">
        <f>IF(AND($S472='자료입력 및 결과표시'!$B$11,COUNTIF($W472:$DR472,'자료입력 및 결과표시'!$C$11)&gt;=1),IF(OR('자료입력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B472" s="28">
        <f>IF(AND($S472='자료입력 및 결과표시'!$B$12,COUNTIF($W472:$DR472,'자료입력 및 결과표시'!$C$12)&gt;=1),IF(OR('자료입력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C472" s="28">
        <f>IF(AND($S472='자료입력 및 결과표시'!$B$13,COUNTIF($W472:$DR472,'자료입력 및 결과표시'!$C$13)&gt;=1),IF(OR('자료입력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D472" s="28">
        <f>IF(AND($S472='자료입력 및 결과표시'!$B$14,COUNTIF($W472:$DR472,'자료입력 및 결과표시'!$C$14)&gt;=1),IF(OR('자료입력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E472" s="28">
        <f>IF(AND($S472='자료입력 및 결과표시'!$B$15,COUNTIF($W472:$DR472,'자료입력 및 결과표시'!$C$15)&gt;=1),IF(OR('자료입력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F472" s="28">
        <f>IF(AND($S472='자료입력 및 결과표시'!$B$16,COUNTIF($W472:$DR472,'자료입력 및 결과표시'!$C$16)&gt;=1),IF(OR('자료입력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G472" s="28">
        <f>IF(AND($S472='자료입력 및 결과표시'!$B$17,COUNTIF($W472:$DR472,'자료입력 및 결과표시'!$C$17)&gt;=1),IF(OR('자료입력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H472" s="28">
        <f>IF(AND($S472='자료입력 및 결과표시'!$B$18,COUNTIF($W472:$DR472,'자료입력 및 결과표시'!$C$18)&gt;=1),IF(OR('자료입력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I472" s="28">
        <f>IF(AND($S472='자료입력 및 결과표시'!$B$19,COUNTIF($W472:$DR472,'자료입력 및 결과표시'!$C$19)&gt;=1),IF(OR('자료입력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J472" s="28">
        <f>IF(AND($S472='자료입력 및 결과표시'!$B$20,COUNTIF($W472:$DR472,'자료입력 및 결과표시'!$C$20)&gt;=1),IF(OR('자료입력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K472" s="28">
        <f>IF(AND($S472='자료입력 및 결과표시'!$B$21,COUNTIF($W472:$DR472,'자료입력 및 결과표시'!$C$21)&gt;=1),IF(OR('자료입력 및 결과표시'!$B$4+90&gt;=$V472,'자료입력 및 결과표시'!$B$4&lt;$U472),0,IF($V472-'자료입력 및 결과표시'!$B$4-90&gt;='자료입력 및 결과표시'!$E$4,'자료입력 및 결과표시'!$E$4,$V472-'자료입력 및 결과표시'!$B$4-90)),0)</f>
        <v>0</v>
      </c>
      <c r="EL472" s="17">
        <f>IF(AND(S472='자료입력 및 결과표시'!$B$6,COUNTIF('업무중복도(데이터 입력)'!$W472:$DR472,'자료입력 및 결과표시'!$C$6)&gt;=1),1,0)</f>
        <v>0</v>
      </c>
      <c r="EM472" s="17">
        <f>IF(AND(S472='자료입력 및 결과표시'!$B$7,COUNTIF('업무중복도(데이터 입력)'!$W472:$DR472,'자료입력 및 결과표시'!$C$7)&gt;=1),2,0)</f>
        <v>0</v>
      </c>
      <c r="EN472" s="17">
        <f>IF(AND(S472='자료입력 및 결과표시'!$B$8,COUNTIF('업무중복도(데이터 입력)'!$W472:$DR472,'자료입력 및 결과표시'!$C$8)&gt;=1),3,0)</f>
        <v>0</v>
      </c>
      <c r="EO472" s="17">
        <f>IF(AND(S472='자료입력 및 결과표시'!$B$9,COUNTIF('업무중복도(데이터 입력)'!$W472:$DR472,'자료입력 및 결과표시'!$C$9)&gt;=1),4,0)</f>
        <v>0</v>
      </c>
      <c r="EP472" s="17">
        <f>IF(AND(S472='자료입력 및 결과표시'!$B$10,COUNTIF('업무중복도(데이터 입력)'!$W472:$DR472,'자료입력 및 결과표시'!$C$10)&gt;=1),5,0)</f>
        <v>0</v>
      </c>
      <c r="EQ472" s="17">
        <f>IF(AND(S472='자료입력 및 결과표시'!$B$11,COUNTIF('업무중복도(데이터 입력)'!$W472:$DR472,'자료입력 및 결과표시'!$C$11)&gt;=1),6,0)</f>
        <v>0</v>
      </c>
      <c r="ER472" s="17">
        <f>IF(AND(S472='자료입력 및 결과표시'!$B$12,COUNTIF('업무중복도(데이터 입력)'!$W472:$DR472,'자료입력 및 결과표시'!$C$12)&gt;=1),7,0)</f>
        <v>0</v>
      </c>
      <c r="ES472" s="17">
        <f>IF(AND(S472='자료입력 및 결과표시'!$B$13,COUNTIF('업무중복도(데이터 입력)'!$W472:$DR472,'자료입력 및 결과표시'!$C$13)&gt;=1),8,0)</f>
        <v>0</v>
      </c>
      <c r="ET472" s="17">
        <f>IF(AND(S472='자료입력 및 결과표시'!$B$14,COUNTIF('업무중복도(데이터 입력)'!$W472:$DR472,'자료입력 및 결과표시'!$C$14)&gt;=1),9,0)</f>
        <v>0</v>
      </c>
      <c r="EU472" s="17">
        <f>IF(AND(S472='자료입력 및 결과표시'!$B$15,COUNTIF('업무중복도(데이터 입력)'!$W472:$DR472,'자료입력 및 결과표시'!$C$15)&gt;=1),10,0)</f>
        <v>0</v>
      </c>
      <c r="EV472" s="17">
        <f>IF(AND(S472='자료입력 및 결과표시'!$B$16,COUNTIF('업무중복도(데이터 입력)'!$W472:$DR472,'자료입력 및 결과표시'!$C$16)&gt;=1),11,0)</f>
        <v>0</v>
      </c>
      <c r="EW472" s="17">
        <f>IF(AND(S472='자료입력 및 결과표시'!$B$17,COUNTIF('업무중복도(데이터 입력)'!$W472:$DR472,'자료입력 및 결과표시'!$C$17)&gt;=1),12,0)</f>
        <v>0</v>
      </c>
      <c r="EX472" s="17">
        <f>IF(AND(S472='자료입력 및 결과표시'!$B$18,COUNTIF('업무중복도(데이터 입력)'!$W472:$DR472,'자료입력 및 결과표시'!$C$18)&gt;=1),13,0)</f>
        <v>0</v>
      </c>
      <c r="EY472" s="17">
        <f>IF(AND(S472='자료입력 및 결과표시'!$B$19,COUNTIF('업무중복도(데이터 입력)'!$W472:$DR472,'자료입력 및 결과표시'!$C$19)&gt;=1),14,0)</f>
        <v>0</v>
      </c>
      <c r="EZ472" s="17">
        <f>IF(AND(S472='자료입력 및 결과표시'!$B$20,COUNTIF('업무중복도(데이터 입력)'!$W472:$DR472,'자료입력 및 결과표시'!$C$20)&gt;=1),15,0)</f>
        <v>0</v>
      </c>
      <c r="FA472" s="17">
        <f>IF(AND(S472='자료입력 및 결과표시'!$B$21,COUNTIF('업무중복도(데이터 입력)'!$W472:$DR472,'자료입력 및 결과표시'!$C$21)&gt;=1),16,0)</f>
        <v>0</v>
      </c>
      <c r="FK472" s="17">
        <f t="shared" si="779"/>
        <v>0</v>
      </c>
      <c r="FO472"/>
    </row>
    <row r="473" spans="1:171">
      <c r="A473" s="17" t="str">
        <f t="shared" si="762"/>
        <v>\\\0</v>
      </c>
      <c r="B473" s="17" t="str">
        <f t="shared" si="763"/>
        <v>\\\0</v>
      </c>
      <c r="C473" s="17" t="str">
        <f t="shared" si="764"/>
        <v>\\\0</v>
      </c>
      <c r="D473" s="17" t="str">
        <f t="shared" si="765"/>
        <v>\\\0</v>
      </c>
      <c r="E473" s="17" t="str">
        <f t="shared" si="766"/>
        <v>\\\0</v>
      </c>
      <c r="F473" s="17" t="str">
        <f t="shared" si="767"/>
        <v>\\\0</v>
      </c>
      <c r="G473" s="17" t="str">
        <f t="shared" si="768"/>
        <v>\\\0</v>
      </c>
      <c r="H473" s="17" t="str">
        <f t="shared" si="769"/>
        <v>\\\0</v>
      </c>
      <c r="I473" s="17" t="str">
        <f t="shared" si="770"/>
        <v>\\\0</v>
      </c>
      <c r="J473" s="17" t="str">
        <f t="shared" si="771"/>
        <v>\\\0</v>
      </c>
      <c r="K473" s="17" t="str">
        <f t="shared" si="772"/>
        <v>\\\0</v>
      </c>
      <c r="L473" s="17" t="str">
        <f t="shared" si="773"/>
        <v>\\\0</v>
      </c>
      <c r="M473" s="17" t="str">
        <f t="shared" si="774"/>
        <v>\\\0</v>
      </c>
      <c r="N473" s="17" t="str">
        <f t="shared" si="775"/>
        <v>\\\0</v>
      </c>
      <c r="O473" s="17" t="str">
        <f t="shared" si="776"/>
        <v>\\\0</v>
      </c>
      <c r="P473" s="17" t="str">
        <f t="shared" si="777"/>
        <v>\\\0</v>
      </c>
      <c r="R473" s="17" t="str">
        <f t="shared" si="778"/>
        <v>\\</v>
      </c>
      <c r="S473" s="38"/>
      <c r="T473" s="39"/>
      <c r="U473" s="31"/>
      <c r="V473" s="32"/>
      <c r="W473" s="36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35"/>
      <c r="DS473" s="287"/>
      <c r="DT473" s="36"/>
      <c r="DU473" s="37"/>
      <c r="DV473" s="28">
        <f>IF(AND($S473='자료입력 및 결과표시'!$B$6,COUNTIF($W473:$DR473,'자료입력 및 결과표시'!$C$6)&gt;=1),IF(OR('자료입력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DW473" s="28">
        <f>IF(AND($S473='자료입력 및 결과표시'!$B$7,COUNTIF($W473:$DR473,'자료입력 및 결과표시'!$C$7)&gt;=1),IF(OR('자료입력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DX473" s="28">
        <f>IF(AND($S473='자료입력 및 결과표시'!$B$8,COUNTIF($W473:$DR473,'자료입력 및 결과표시'!$C$8)&gt;=1),IF(OR('자료입력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DY473" s="28">
        <f>IF(AND($S473='자료입력 및 결과표시'!$B$9,COUNTIF($W473:$DR473,'자료입력 및 결과표시'!$C$9)&gt;=1),IF(OR('자료입력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DZ473" s="28">
        <f>IF(AND($S473='자료입력 및 결과표시'!$B$10,COUNTIF($W473:$DR473,'자료입력 및 결과표시'!$C$10)&gt;=1),IF(OR('자료입력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A473" s="28">
        <f>IF(AND($S473='자료입력 및 결과표시'!$B$11,COUNTIF($W473:$DR473,'자료입력 및 결과표시'!$C$11)&gt;=1),IF(OR('자료입력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B473" s="28">
        <f>IF(AND($S473='자료입력 및 결과표시'!$B$12,COUNTIF($W473:$DR473,'자료입력 및 결과표시'!$C$12)&gt;=1),IF(OR('자료입력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C473" s="28">
        <f>IF(AND($S473='자료입력 및 결과표시'!$B$13,COUNTIF($W473:$DR473,'자료입력 및 결과표시'!$C$13)&gt;=1),IF(OR('자료입력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D473" s="28">
        <f>IF(AND($S473='자료입력 및 결과표시'!$B$14,COUNTIF($W473:$DR473,'자료입력 및 결과표시'!$C$14)&gt;=1),IF(OR('자료입력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E473" s="28">
        <f>IF(AND($S473='자료입력 및 결과표시'!$B$15,COUNTIF($W473:$DR473,'자료입력 및 결과표시'!$C$15)&gt;=1),IF(OR('자료입력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F473" s="28">
        <f>IF(AND($S473='자료입력 및 결과표시'!$B$16,COUNTIF($W473:$DR473,'자료입력 및 결과표시'!$C$16)&gt;=1),IF(OR('자료입력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G473" s="28">
        <f>IF(AND($S473='자료입력 및 결과표시'!$B$17,COUNTIF($W473:$DR473,'자료입력 및 결과표시'!$C$17)&gt;=1),IF(OR('자료입력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H473" s="28">
        <f>IF(AND($S473='자료입력 및 결과표시'!$B$18,COUNTIF($W473:$DR473,'자료입력 및 결과표시'!$C$18)&gt;=1),IF(OR('자료입력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I473" s="28">
        <f>IF(AND($S473='자료입력 및 결과표시'!$B$19,COUNTIF($W473:$DR473,'자료입력 및 결과표시'!$C$19)&gt;=1),IF(OR('자료입력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J473" s="28">
        <f>IF(AND($S473='자료입력 및 결과표시'!$B$20,COUNTIF($W473:$DR473,'자료입력 및 결과표시'!$C$20)&gt;=1),IF(OR('자료입력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K473" s="28">
        <f>IF(AND($S473='자료입력 및 결과표시'!$B$21,COUNTIF($W473:$DR473,'자료입력 및 결과표시'!$C$21)&gt;=1),IF(OR('자료입력 및 결과표시'!$B$4+90&gt;=$V473,'자료입력 및 결과표시'!$B$4&lt;$U473),0,IF($V473-'자료입력 및 결과표시'!$B$4-90&gt;='자료입력 및 결과표시'!$E$4,'자료입력 및 결과표시'!$E$4,$V473-'자료입력 및 결과표시'!$B$4-90)),0)</f>
        <v>0</v>
      </c>
      <c r="EL473" s="17">
        <f>IF(AND(S473='자료입력 및 결과표시'!$B$6,COUNTIF('업무중복도(데이터 입력)'!$W473:$DR473,'자료입력 및 결과표시'!$C$6)&gt;=1),1,0)</f>
        <v>0</v>
      </c>
      <c r="EM473" s="17">
        <f>IF(AND(S473='자료입력 및 결과표시'!$B$7,COUNTIF('업무중복도(데이터 입력)'!$W473:$DR473,'자료입력 및 결과표시'!$C$7)&gt;=1),2,0)</f>
        <v>0</v>
      </c>
      <c r="EN473" s="17">
        <f>IF(AND(S473='자료입력 및 결과표시'!$B$8,COUNTIF('업무중복도(데이터 입력)'!$W473:$DR473,'자료입력 및 결과표시'!$C$8)&gt;=1),3,0)</f>
        <v>0</v>
      </c>
      <c r="EO473" s="17">
        <f>IF(AND(S473='자료입력 및 결과표시'!$B$9,COUNTIF('업무중복도(데이터 입력)'!$W473:$DR473,'자료입력 및 결과표시'!$C$9)&gt;=1),4,0)</f>
        <v>0</v>
      </c>
      <c r="EP473" s="17">
        <f>IF(AND(S473='자료입력 및 결과표시'!$B$10,COUNTIF('업무중복도(데이터 입력)'!$W473:$DR473,'자료입력 및 결과표시'!$C$10)&gt;=1),5,0)</f>
        <v>0</v>
      </c>
      <c r="EQ473" s="17">
        <f>IF(AND(S473='자료입력 및 결과표시'!$B$11,COUNTIF('업무중복도(데이터 입력)'!$W473:$DR473,'자료입력 및 결과표시'!$C$11)&gt;=1),6,0)</f>
        <v>0</v>
      </c>
      <c r="ER473" s="17">
        <f>IF(AND(S473='자료입력 및 결과표시'!$B$12,COUNTIF('업무중복도(데이터 입력)'!$W473:$DR473,'자료입력 및 결과표시'!$C$12)&gt;=1),7,0)</f>
        <v>0</v>
      </c>
      <c r="ES473" s="17">
        <f>IF(AND(S473='자료입력 및 결과표시'!$B$13,COUNTIF('업무중복도(데이터 입력)'!$W473:$DR473,'자료입력 및 결과표시'!$C$13)&gt;=1),8,0)</f>
        <v>0</v>
      </c>
      <c r="ET473" s="17">
        <f>IF(AND(S473='자료입력 및 결과표시'!$B$14,COUNTIF('업무중복도(데이터 입력)'!$W473:$DR473,'자료입력 및 결과표시'!$C$14)&gt;=1),9,0)</f>
        <v>0</v>
      </c>
      <c r="EU473" s="17">
        <f>IF(AND(S473='자료입력 및 결과표시'!$B$15,COUNTIF('업무중복도(데이터 입력)'!$W473:$DR473,'자료입력 및 결과표시'!$C$15)&gt;=1),10,0)</f>
        <v>0</v>
      </c>
      <c r="EV473" s="17">
        <f>IF(AND(S473='자료입력 및 결과표시'!$B$16,COUNTIF('업무중복도(데이터 입력)'!$W473:$DR473,'자료입력 및 결과표시'!$C$16)&gt;=1),11,0)</f>
        <v>0</v>
      </c>
      <c r="EW473" s="17">
        <f>IF(AND(S473='자료입력 및 결과표시'!$B$17,COUNTIF('업무중복도(데이터 입력)'!$W473:$DR473,'자료입력 및 결과표시'!$C$17)&gt;=1),12,0)</f>
        <v>0</v>
      </c>
      <c r="EX473" s="17">
        <f>IF(AND(S473='자료입력 및 결과표시'!$B$18,COUNTIF('업무중복도(데이터 입력)'!$W473:$DR473,'자료입력 및 결과표시'!$C$18)&gt;=1),13,0)</f>
        <v>0</v>
      </c>
      <c r="EY473" s="17">
        <f>IF(AND(S473='자료입력 및 결과표시'!$B$19,COUNTIF('업무중복도(데이터 입력)'!$W473:$DR473,'자료입력 및 결과표시'!$C$19)&gt;=1),14,0)</f>
        <v>0</v>
      </c>
      <c r="EZ473" s="17">
        <f>IF(AND(S473='자료입력 및 결과표시'!$B$20,COUNTIF('업무중복도(데이터 입력)'!$W473:$DR473,'자료입력 및 결과표시'!$C$20)&gt;=1),15,0)</f>
        <v>0</v>
      </c>
      <c r="FA473" s="17">
        <f>IF(AND(S473='자료입력 및 결과표시'!$B$21,COUNTIF('업무중복도(데이터 입력)'!$W473:$DR473,'자료입력 및 결과표시'!$C$21)&gt;=1),16,0)</f>
        <v>0</v>
      </c>
      <c r="FK473" s="17">
        <f t="shared" si="779"/>
        <v>0</v>
      </c>
      <c r="FO473"/>
    </row>
    <row r="474" spans="1:171">
      <c r="A474" s="17" t="str">
        <f t="shared" si="762"/>
        <v>\\\0</v>
      </c>
      <c r="B474" s="17" t="str">
        <f t="shared" si="763"/>
        <v>\\\0</v>
      </c>
      <c r="C474" s="17" t="str">
        <f t="shared" si="764"/>
        <v>\\\0</v>
      </c>
      <c r="D474" s="17" t="str">
        <f t="shared" si="765"/>
        <v>\\\0</v>
      </c>
      <c r="E474" s="17" t="str">
        <f t="shared" si="766"/>
        <v>\\\0</v>
      </c>
      <c r="F474" s="17" t="str">
        <f t="shared" si="767"/>
        <v>\\\0</v>
      </c>
      <c r="G474" s="17" t="str">
        <f t="shared" si="768"/>
        <v>\\\0</v>
      </c>
      <c r="H474" s="17" t="str">
        <f t="shared" si="769"/>
        <v>\\\0</v>
      </c>
      <c r="I474" s="17" t="str">
        <f t="shared" si="770"/>
        <v>\\\0</v>
      </c>
      <c r="J474" s="17" t="str">
        <f t="shared" si="771"/>
        <v>\\\0</v>
      </c>
      <c r="K474" s="17" t="str">
        <f t="shared" si="772"/>
        <v>\\\0</v>
      </c>
      <c r="L474" s="17" t="str">
        <f t="shared" si="773"/>
        <v>\\\0</v>
      </c>
      <c r="M474" s="17" t="str">
        <f t="shared" si="774"/>
        <v>\\\0</v>
      </c>
      <c r="N474" s="17" t="str">
        <f t="shared" si="775"/>
        <v>\\\0</v>
      </c>
      <c r="O474" s="17" t="str">
        <f t="shared" si="776"/>
        <v>\\\0</v>
      </c>
      <c r="P474" s="17" t="str">
        <f t="shared" si="777"/>
        <v>\\\0</v>
      </c>
      <c r="R474" s="17" t="str">
        <f t="shared" si="778"/>
        <v>\\</v>
      </c>
      <c r="S474" s="38"/>
      <c r="T474" s="39"/>
      <c r="U474" s="31"/>
      <c r="V474" s="32"/>
      <c r="W474" s="36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35"/>
      <c r="DS474" s="287"/>
      <c r="DT474" s="36"/>
      <c r="DU474" s="37"/>
      <c r="DV474" s="28">
        <f>IF(AND($S474='자료입력 및 결과표시'!$B$6,COUNTIF($W474:$DR474,'자료입력 및 결과표시'!$C$6)&gt;=1),IF(OR('자료입력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DW474" s="28">
        <f>IF(AND($S474='자료입력 및 결과표시'!$B$7,COUNTIF($W474:$DR474,'자료입력 및 결과표시'!$C$7)&gt;=1),IF(OR('자료입력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DX474" s="28">
        <f>IF(AND($S474='자료입력 및 결과표시'!$B$8,COUNTIF($W474:$DR474,'자료입력 및 결과표시'!$C$8)&gt;=1),IF(OR('자료입력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DY474" s="28">
        <f>IF(AND($S474='자료입력 및 결과표시'!$B$9,COUNTIF($W474:$DR474,'자료입력 및 결과표시'!$C$9)&gt;=1),IF(OR('자료입력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DZ474" s="28">
        <f>IF(AND($S474='자료입력 및 결과표시'!$B$10,COUNTIF($W474:$DR474,'자료입력 및 결과표시'!$C$10)&gt;=1),IF(OR('자료입력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A474" s="28">
        <f>IF(AND($S474='자료입력 및 결과표시'!$B$11,COUNTIF($W474:$DR474,'자료입력 및 결과표시'!$C$11)&gt;=1),IF(OR('자료입력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B474" s="28">
        <f>IF(AND($S474='자료입력 및 결과표시'!$B$12,COUNTIF($W474:$DR474,'자료입력 및 결과표시'!$C$12)&gt;=1),IF(OR('자료입력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C474" s="28">
        <f>IF(AND($S474='자료입력 및 결과표시'!$B$13,COUNTIF($W474:$DR474,'자료입력 및 결과표시'!$C$13)&gt;=1),IF(OR('자료입력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D474" s="28">
        <f>IF(AND($S474='자료입력 및 결과표시'!$B$14,COUNTIF($W474:$DR474,'자료입력 및 결과표시'!$C$14)&gt;=1),IF(OR('자료입력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E474" s="28">
        <f>IF(AND($S474='자료입력 및 결과표시'!$B$15,COUNTIF($W474:$DR474,'자료입력 및 결과표시'!$C$15)&gt;=1),IF(OR('자료입력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F474" s="28">
        <f>IF(AND($S474='자료입력 및 결과표시'!$B$16,COUNTIF($W474:$DR474,'자료입력 및 결과표시'!$C$16)&gt;=1),IF(OR('자료입력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G474" s="28">
        <f>IF(AND($S474='자료입력 및 결과표시'!$B$17,COUNTIF($W474:$DR474,'자료입력 및 결과표시'!$C$17)&gt;=1),IF(OR('자료입력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H474" s="28">
        <f>IF(AND($S474='자료입력 및 결과표시'!$B$18,COUNTIF($W474:$DR474,'자료입력 및 결과표시'!$C$18)&gt;=1),IF(OR('자료입력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I474" s="28">
        <f>IF(AND($S474='자료입력 및 결과표시'!$B$19,COUNTIF($W474:$DR474,'자료입력 및 결과표시'!$C$19)&gt;=1),IF(OR('자료입력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J474" s="28">
        <f>IF(AND($S474='자료입력 및 결과표시'!$B$20,COUNTIF($W474:$DR474,'자료입력 및 결과표시'!$C$20)&gt;=1),IF(OR('자료입력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K474" s="28">
        <f>IF(AND($S474='자료입력 및 결과표시'!$B$21,COUNTIF($W474:$DR474,'자료입력 및 결과표시'!$C$21)&gt;=1),IF(OR('자료입력 및 결과표시'!$B$4+90&gt;=$V474,'자료입력 및 결과표시'!$B$4&lt;$U474),0,IF($V474-'자료입력 및 결과표시'!$B$4-90&gt;='자료입력 및 결과표시'!$E$4,'자료입력 및 결과표시'!$E$4,$V474-'자료입력 및 결과표시'!$B$4-90)),0)</f>
        <v>0</v>
      </c>
      <c r="EL474" s="17">
        <f>IF(AND(S474='자료입력 및 결과표시'!$B$6,COUNTIF('업무중복도(데이터 입력)'!$W474:$DR474,'자료입력 및 결과표시'!$C$6)&gt;=1),1,0)</f>
        <v>0</v>
      </c>
      <c r="EM474" s="17">
        <f>IF(AND(S474='자료입력 및 결과표시'!$B$7,COUNTIF('업무중복도(데이터 입력)'!$W474:$DR474,'자료입력 및 결과표시'!$C$7)&gt;=1),2,0)</f>
        <v>0</v>
      </c>
      <c r="EN474" s="17">
        <f>IF(AND(S474='자료입력 및 결과표시'!$B$8,COUNTIF('업무중복도(데이터 입력)'!$W474:$DR474,'자료입력 및 결과표시'!$C$8)&gt;=1),3,0)</f>
        <v>0</v>
      </c>
      <c r="EO474" s="17">
        <f>IF(AND(S474='자료입력 및 결과표시'!$B$9,COUNTIF('업무중복도(데이터 입력)'!$W474:$DR474,'자료입력 및 결과표시'!$C$9)&gt;=1),4,0)</f>
        <v>0</v>
      </c>
      <c r="EP474" s="17">
        <f>IF(AND(S474='자료입력 및 결과표시'!$B$10,COUNTIF('업무중복도(데이터 입력)'!$W474:$DR474,'자료입력 및 결과표시'!$C$10)&gt;=1),5,0)</f>
        <v>0</v>
      </c>
      <c r="EQ474" s="17">
        <f>IF(AND(S474='자료입력 및 결과표시'!$B$11,COUNTIF('업무중복도(데이터 입력)'!$W474:$DR474,'자료입력 및 결과표시'!$C$11)&gt;=1),6,0)</f>
        <v>0</v>
      </c>
      <c r="ER474" s="17">
        <f>IF(AND(S474='자료입력 및 결과표시'!$B$12,COUNTIF('업무중복도(데이터 입력)'!$W474:$DR474,'자료입력 및 결과표시'!$C$12)&gt;=1),7,0)</f>
        <v>0</v>
      </c>
      <c r="ES474" s="17">
        <f>IF(AND(S474='자료입력 및 결과표시'!$B$13,COUNTIF('업무중복도(데이터 입력)'!$W474:$DR474,'자료입력 및 결과표시'!$C$13)&gt;=1),8,0)</f>
        <v>0</v>
      </c>
      <c r="ET474" s="17">
        <f>IF(AND(S474='자료입력 및 결과표시'!$B$14,COUNTIF('업무중복도(데이터 입력)'!$W474:$DR474,'자료입력 및 결과표시'!$C$14)&gt;=1),9,0)</f>
        <v>0</v>
      </c>
      <c r="EU474" s="17">
        <f>IF(AND(S474='자료입력 및 결과표시'!$B$15,COUNTIF('업무중복도(데이터 입력)'!$W474:$DR474,'자료입력 및 결과표시'!$C$15)&gt;=1),10,0)</f>
        <v>0</v>
      </c>
      <c r="EV474" s="17">
        <f>IF(AND(S474='자료입력 및 결과표시'!$B$16,COUNTIF('업무중복도(데이터 입력)'!$W474:$DR474,'자료입력 및 결과표시'!$C$16)&gt;=1),11,0)</f>
        <v>0</v>
      </c>
      <c r="EW474" s="17">
        <f>IF(AND(S474='자료입력 및 결과표시'!$B$17,COUNTIF('업무중복도(데이터 입력)'!$W474:$DR474,'자료입력 및 결과표시'!$C$17)&gt;=1),12,0)</f>
        <v>0</v>
      </c>
      <c r="EX474" s="17">
        <f>IF(AND(S474='자료입력 및 결과표시'!$B$18,COUNTIF('업무중복도(데이터 입력)'!$W474:$DR474,'자료입력 및 결과표시'!$C$18)&gt;=1),13,0)</f>
        <v>0</v>
      </c>
      <c r="EY474" s="17">
        <f>IF(AND(S474='자료입력 및 결과표시'!$B$19,COUNTIF('업무중복도(데이터 입력)'!$W474:$DR474,'자료입력 및 결과표시'!$C$19)&gt;=1),14,0)</f>
        <v>0</v>
      </c>
      <c r="EZ474" s="17">
        <f>IF(AND(S474='자료입력 및 결과표시'!$B$20,COUNTIF('업무중복도(데이터 입력)'!$W474:$DR474,'자료입력 및 결과표시'!$C$20)&gt;=1),15,0)</f>
        <v>0</v>
      </c>
      <c r="FA474" s="17">
        <f>IF(AND(S474='자료입력 및 결과표시'!$B$21,COUNTIF('업무중복도(데이터 입력)'!$W474:$DR474,'자료입력 및 결과표시'!$C$21)&gt;=1),16,0)</f>
        <v>0</v>
      </c>
      <c r="FK474" s="17">
        <f t="shared" si="779"/>
        <v>0</v>
      </c>
      <c r="FO474"/>
    </row>
    <row r="475" spans="1:171">
      <c r="A475" s="17" t="str">
        <f t="shared" si="762"/>
        <v>\\\0</v>
      </c>
      <c r="B475" s="17" t="str">
        <f t="shared" si="763"/>
        <v>\\\0</v>
      </c>
      <c r="C475" s="17" t="str">
        <f t="shared" si="764"/>
        <v>\\\0</v>
      </c>
      <c r="D475" s="17" t="str">
        <f t="shared" si="765"/>
        <v>\\\0</v>
      </c>
      <c r="E475" s="17" t="str">
        <f t="shared" si="766"/>
        <v>\\\0</v>
      </c>
      <c r="F475" s="17" t="str">
        <f t="shared" si="767"/>
        <v>\\\0</v>
      </c>
      <c r="G475" s="17" t="str">
        <f t="shared" si="768"/>
        <v>\\\0</v>
      </c>
      <c r="H475" s="17" t="str">
        <f t="shared" si="769"/>
        <v>\\\0</v>
      </c>
      <c r="I475" s="17" t="str">
        <f t="shared" si="770"/>
        <v>\\\0</v>
      </c>
      <c r="J475" s="17" t="str">
        <f t="shared" si="771"/>
        <v>\\\0</v>
      </c>
      <c r="K475" s="17" t="str">
        <f t="shared" si="772"/>
        <v>\\\0</v>
      </c>
      <c r="L475" s="17" t="str">
        <f t="shared" si="773"/>
        <v>\\\0</v>
      </c>
      <c r="M475" s="17" t="str">
        <f t="shared" si="774"/>
        <v>\\\0</v>
      </c>
      <c r="N475" s="17" t="str">
        <f t="shared" si="775"/>
        <v>\\\0</v>
      </c>
      <c r="O475" s="17" t="str">
        <f t="shared" si="776"/>
        <v>\\\0</v>
      </c>
      <c r="P475" s="17" t="str">
        <f t="shared" si="777"/>
        <v>\\\0</v>
      </c>
      <c r="R475" s="17" t="str">
        <f t="shared" si="778"/>
        <v>\\</v>
      </c>
      <c r="S475" s="38"/>
      <c r="T475" s="39"/>
      <c r="U475" s="31"/>
      <c r="V475" s="32"/>
      <c r="W475" s="36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35"/>
      <c r="DS475" s="287"/>
      <c r="DT475" s="36"/>
      <c r="DU475" s="37"/>
      <c r="DV475" s="28">
        <f>IF(AND($S475='자료입력 및 결과표시'!$B$6,COUNTIF($W475:$DR475,'자료입력 및 결과표시'!$C$6)&gt;=1),IF(OR('자료입력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DW475" s="28">
        <f>IF(AND($S475='자료입력 및 결과표시'!$B$7,COUNTIF($W475:$DR475,'자료입력 및 결과표시'!$C$7)&gt;=1),IF(OR('자료입력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DX475" s="28">
        <f>IF(AND($S475='자료입력 및 결과표시'!$B$8,COUNTIF($W475:$DR475,'자료입력 및 결과표시'!$C$8)&gt;=1),IF(OR('자료입력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DY475" s="28">
        <f>IF(AND($S475='자료입력 및 결과표시'!$B$9,COUNTIF($W475:$DR475,'자료입력 및 결과표시'!$C$9)&gt;=1),IF(OR('자료입력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DZ475" s="28">
        <f>IF(AND($S475='자료입력 및 결과표시'!$B$10,COUNTIF($W475:$DR475,'자료입력 및 결과표시'!$C$10)&gt;=1),IF(OR('자료입력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A475" s="28">
        <f>IF(AND($S475='자료입력 및 결과표시'!$B$11,COUNTIF($W475:$DR475,'자료입력 및 결과표시'!$C$11)&gt;=1),IF(OR('자료입력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B475" s="28">
        <f>IF(AND($S475='자료입력 및 결과표시'!$B$12,COUNTIF($W475:$DR475,'자료입력 및 결과표시'!$C$12)&gt;=1),IF(OR('자료입력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C475" s="28">
        <f>IF(AND($S475='자료입력 및 결과표시'!$B$13,COUNTIF($W475:$DR475,'자료입력 및 결과표시'!$C$13)&gt;=1),IF(OR('자료입력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D475" s="28">
        <f>IF(AND($S475='자료입력 및 결과표시'!$B$14,COUNTIF($W475:$DR475,'자료입력 및 결과표시'!$C$14)&gt;=1),IF(OR('자료입력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E475" s="28">
        <f>IF(AND($S475='자료입력 및 결과표시'!$B$15,COUNTIF($W475:$DR475,'자료입력 및 결과표시'!$C$15)&gt;=1),IF(OR('자료입력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F475" s="28">
        <f>IF(AND($S475='자료입력 및 결과표시'!$B$16,COUNTIF($W475:$DR475,'자료입력 및 결과표시'!$C$16)&gt;=1),IF(OR('자료입력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G475" s="28">
        <f>IF(AND($S475='자료입력 및 결과표시'!$B$17,COUNTIF($W475:$DR475,'자료입력 및 결과표시'!$C$17)&gt;=1),IF(OR('자료입력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H475" s="28">
        <f>IF(AND($S475='자료입력 및 결과표시'!$B$18,COUNTIF($W475:$DR475,'자료입력 및 결과표시'!$C$18)&gt;=1),IF(OR('자료입력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I475" s="28">
        <f>IF(AND($S475='자료입력 및 결과표시'!$B$19,COUNTIF($W475:$DR475,'자료입력 및 결과표시'!$C$19)&gt;=1),IF(OR('자료입력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J475" s="28">
        <f>IF(AND($S475='자료입력 및 결과표시'!$B$20,COUNTIF($W475:$DR475,'자료입력 및 결과표시'!$C$20)&gt;=1),IF(OR('자료입력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K475" s="28">
        <f>IF(AND($S475='자료입력 및 결과표시'!$B$21,COUNTIF($W475:$DR475,'자료입력 및 결과표시'!$C$21)&gt;=1),IF(OR('자료입력 및 결과표시'!$B$4+90&gt;=$V475,'자료입력 및 결과표시'!$B$4&lt;$U475),0,IF($V475-'자료입력 및 결과표시'!$B$4-90&gt;='자료입력 및 결과표시'!$E$4,'자료입력 및 결과표시'!$E$4,$V475-'자료입력 및 결과표시'!$B$4-90)),0)</f>
        <v>0</v>
      </c>
      <c r="EL475" s="17">
        <f>IF(AND(S475='자료입력 및 결과표시'!$B$6,COUNTIF('업무중복도(데이터 입력)'!$W475:$DR475,'자료입력 및 결과표시'!$C$6)&gt;=1),1,0)</f>
        <v>0</v>
      </c>
      <c r="EM475" s="17">
        <f>IF(AND(S475='자료입력 및 결과표시'!$B$7,COUNTIF('업무중복도(데이터 입력)'!$W475:$DR475,'자료입력 및 결과표시'!$C$7)&gt;=1),2,0)</f>
        <v>0</v>
      </c>
      <c r="EN475" s="17">
        <f>IF(AND(S475='자료입력 및 결과표시'!$B$8,COUNTIF('업무중복도(데이터 입력)'!$W475:$DR475,'자료입력 및 결과표시'!$C$8)&gt;=1),3,0)</f>
        <v>0</v>
      </c>
      <c r="EO475" s="17">
        <f>IF(AND(S475='자료입력 및 결과표시'!$B$9,COUNTIF('업무중복도(데이터 입력)'!$W475:$DR475,'자료입력 및 결과표시'!$C$9)&gt;=1),4,0)</f>
        <v>0</v>
      </c>
      <c r="EP475" s="17">
        <f>IF(AND(S475='자료입력 및 결과표시'!$B$10,COUNTIF('업무중복도(데이터 입력)'!$W475:$DR475,'자료입력 및 결과표시'!$C$10)&gt;=1),5,0)</f>
        <v>0</v>
      </c>
      <c r="EQ475" s="17">
        <f>IF(AND(S475='자료입력 및 결과표시'!$B$11,COUNTIF('업무중복도(데이터 입력)'!$W475:$DR475,'자료입력 및 결과표시'!$C$11)&gt;=1),6,0)</f>
        <v>0</v>
      </c>
      <c r="ER475" s="17">
        <f>IF(AND(S475='자료입력 및 결과표시'!$B$12,COUNTIF('업무중복도(데이터 입력)'!$W475:$DR475,'자료입력 및 결과표시'!$C$12)&gt;=1),7,0)</f>
        <v>0</v>
      </c>
      <c r="ES475" s="17">
        <f>IF(AND(S475='자료입력 및 결과표시'!$B$13,COUNTIF('업무중복도(데이터 입력)'!$W475:$DR475,'자료입력 및 결과표시'!$C$13)&gt;=1),8,0)</f>
        <v>0</v>
      </c>
      <c r="ET475" s="17">
        <f>IF(AND(S475='자료입력 및 결과표시'!$B$14,COUNTIF('업무중복도(데이터 입력)'!$W475:$DR475,'자료입력 및 결과표시'!$C$14)&gt;=1),9,0)</f>
        <v>0</v>
      </c>
      <c r="EU475" s="17">
        <f>IF(AND(S475='자료입력 및 결과표시'!$B$15,COUNTIF('업무중복도(데이터 입력)'!$W475:$DR475,'자료입력 및 결과표시'!$C$15)&gt;=1),10,0)</f>
        <v>0</v>
      </c>
      <c r="EV475" s="17">
        <f>IF(AND(S475='자료입력 및 결과표시'!$B$16,COUNTIF('업무중복도(데이터 입력)'!$W475:$DR475,'자료입력 및 결과표시'!$C$16)&gt;=1),11,0)</f>
        <v>0</v>
      </c>
      <c r="EW475" s="17">
        <f>IF(AND(S475='자료입력 및 결과표시'!$B$17,COUNTIF('업무중복도(데이터 입력)'!$W475:$DR475,'자료입력 및 결과표시'!$C$17)&gt;=1),12,0)</f>
        <v>0</v>
      </c>
      <c r="EX475" s="17">
        <f>IF(AND(S475='자료입력 및 결과표시'!$B$18,COUNTIF('업무중복도(데이터 입력)'!$W475:$DR475,'자료입력 및 결과표시'!$C$18)&gt;=1),13,0)</f>
        <v>0</v>
      </c>
      <c r="EY475" s="17">
        <f>IF(AND(S475='자료입력 및 결과표시'!$B$19,COUNTIF('업무중복도(데이터 입력)'!$W475:$DR475,'자료입력 및 결과표시'!$C$19)&gt;=1),14,0)</f>
        <v>0</v>
      </c>
      <c r="EZ475" s="17">
        <f>IF(AND(S475='자료입력 및 결과표시'!$B$20,COUNTIF('업무중복도(데이터 입력)'!$W475:$DR475,'자료입력 및 결과표시'!$C$20)&gt;=1),15,0)</f>
        <v>0</v>
      </c>
      <c r="FA475" s="17">
        <f>IF(AND(S475='자료입력 및 결과표시'!$B$21,COUNTIF('업무중복도(데이터 입력)'!$W475:$DR475,'자료입력 및 결과표시'!$C$21)&gt;=1),16,0)</f>
        <v>0</v>
      </c>
      <c r="FK475" s="17">
        <f t="shared" si="779"/>
        <v>0</v>
      </c>
      <c r="FO475"/>
    </row>
    <row r="476" spans="1:171">
      <c r="A476" s="17" t="str">
        <f t="shared" si="762"/>
        <v>\\\0</v>
      </c>
      <c r="B476" s="17" t="str">
        <f t="shared" si="763"/>
        <v>\\\0</v>
      </c>
      <c r="C476" s="17" t="str">
        <f t="shared" si="764"/>
        <v>\\\0</v>
      </c>
      <c r="D476" s="17" t="str">
        <f t="shared" si="765"/>
        <v>\\\0</v>
      </c>
      <c r="E476" s="17" t="str">
        <f t="shared" si="766"/>
        <v>\\\0</v>
      </c>
      <c r="F476" s="17" t="str">
        <f t="shared" si="767"/>
        <v>\\\0</v>
      </c>
      <c r="G476" s="17" t="str">
        <f t="shared" si="768"/>
        <v>\\\0</v>
      </c>
      <c r="H476" s="17" t="str">
        <f t="shared" si="769"/>
        <v>\\\0</v>
      </c>
      <c r="I476" s="17" t="str">
        <f t="shared" si="770"/>
        <v>\\\0</v>
      </c>
      <c r="J476" s="17" t="str">
        <f t="shared" si="771"/>
        <v>\\\0</v>
      </c>
      <c r="K476" s="17" t="str">
        <f t="shared" si="772"/>
        <v>\\\0</v>
      </c>
      <c r="L476" s="17" t="str">
        <f t="shared" si="773"/>
        <v>\\\0</v>
      </c>
      <c r="M476" s="17" t="str">
        <f t="shared" si="774"/>
        <v>\\\0</v>
      </c>
      <c r="N476" s="17" t="str">
        <f t="shared" si="775"/>
        <v>\\\0</v>
      </c>
      <c r="O476" s="17" t="str">
        <f t="shared" si="776"/>
        <v>\\\0</v>
      </c>
      <c r="P476" s="17" t="str">
        <f t="shared" si="777"/>
        <v>\\\0</v>
      </c>
      <c r="R476" s="17" t="str">
        <f t="shared" si="778"/>
        <v>\\</v>
      </c>
      <c r="S476" s="38"/>
      <c r="T476" s="39"/>
      <c r="U476" s="31"/>
      <c r="V476" s="32"/>
      <c r="W476" s="36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35"/>
      <c r="DS476" s="287"/>
      <c r="DT476" s="36"/>
      <c r="DU476" s="37"/>
      <c r="DV476" s="28">
        <f>IF(AND($S476='자료입력 및 결과표시'!$B$6,COUNTIF($W476:$DR476,'자료입력 및 결과표시'!$C$6)&gt;=1),IF(OR('자료입력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DW476" s="28">
        <f>IF(AND($S476='자료입력 및 결과표시'!$B$7,COUNTIF($W476:$DR476,'자료입력 및 결과표시'!$C$7)&gt;=1),IF(OR('자료입력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DX476" s="28">
        <f>IF(AND($S476='자료입력 및 결과표시'!$B$8,COUNTIF($W476:$DR476,'자료입력 및 결과표시'!$C$8)&gt;=1),IF(OR('자료입력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DY476" s="28">
        <f>IF(AND($S476='자료입력 및 결과표시'!$B$9,COUNTIF($W476:$DR476,'자료입력 및 결과표시'!$C$9)&gt;=1),IF(OR('자료입력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DZ476" s="28">
        <f>IF(AND($S476='자료입력 및 결과표시'!$B$10,COUNTIF($W476:$DR476,'자료입력 및 결과표시'!$C$10)&gt;=1),IF(OR('자료입력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A476" s="28">
        <f>IF(AND($S476='자료입력 및 결과표시'!$B$11,COUNTIF($W476:$DR476,'자료입력 및 결과표시'!$C$11)&gt;=1),IF(OR('자료입력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B476" s="28">
        <f>IF(AND($S476='자료입력 및 결과표시'!$B$12,COUNTIF($W476:$DR476,'자료입력 및 결과표시'!$C$12)&gt;=1),IF(OR('자료입력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C476" s="28">
        <f>IF(AND($S476='자료입력 및 결과표시'!$B$13,COUNTIF($W476:$DR476,'자료입력 및 결과표시'!$C$13)&gt;=1),IF(OR('자료입력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D476" s="28">
        <f>IF(AND($S476='자료입력 및 결과표시'!$B$14,COUNTIF($W476:$DR476,'자료입력 및 결과표시'!$C$14)&gt;=1),IF(OR('자료입력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E476" s="28">
        <f>IF(AND($S476='자료입력 및 결과표시'!$B$15,COUNTIF($W476:$DR476,'자료입력 및 결과표시'!$C$15)&gt;=1),IF(OR('자료입력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F476" s="28">
        <f>IF(AND($S476='자료입력 및 결과표시'!$B$16,COUNTIF($W476:$DR476,'자료입력 및 결과표시'!$C$16)&gt;=1),IF(OR('자료입력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G476" s="28">
        <f>IF(AND($S476='자료입력 및 결과표시'!$B$17,COUNTIF($W476:$DR476,'자료입력 및 결과표시'!$C$17)&gt;=1),IF(OR('자료입력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H476" s="28">
        <f>IF(AND($S476='자료입력 및 결과표시'!$B$18,COUNTIF($W476:$DR476,'자료입력 및 결과표시'!$C$18)&gt;=1),IF(OR('자료입력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I476" s="28">
        <f>IF(AND($S476='자료입력 및 결과표시'!$B$19,COUNTIF($W476:$DR476,'자료입력 및 결과표시'!$C$19)&gt;=1),IF(OR('자료입력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J476" s="28">
        <f>IF(AND($S476='자료입력 및 결과표시'!$B$20,COUNTIF($W476:$DR476,'자료입력 및 결과표시'!$C$20)&gt;=1),IF(OR('자료입력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K476" s="28">
        <f>IF(AND($S476='자료입력 및 결과표시'!$B$21,COUNTIF($W476:$DR476,'자료입력 및 결과표시'!$C$21)&gt;=1),IF(OR('자료입력 및 결과표시'!$B$4+90&gt;=$V476,'자료입력 및 결과표시'!$B$4&lt;$U476),0,IF($V476-'자료입력 및 결과표시'!$B$4-90&gt;='자료입력 및 결과표시'!$E$4,'자료입력 및 결과표시'!$E$4,$V476-'자료입력 및 결과표시'!$B$4-90)),0)</f>
        <v>0</v>
      </c>
      <c r="EL476" s="17">
        <f>IF(AND(S476='자료입력 및 결과표시'!$B$6,COUNTIF('업무중복도(데이터 입력)'!$W476:$DR476,'자료입력 및 결과표시'!$C$6)&gt;=1),1,0)</f>
        <v>0</v>
      </c>
      <c r="EM476" s="17">
        <f>IF(AND(S476='자료입력 및 결과표시'!$B$7,COUNTIF('업무중복도(데이터 입력)'!$W476:$DR476,'자료입력 및 결과표시'!$C$7)&gt;=1),2,0)</f>
        <v>0</v>
      </c>
      <c r="EN476" s="17">
        <f>IF(AND(S476='자료입력 및 결과표시'!$B$8,COUNTIF('업무중복도(데이터 입력)'!$W476:$DR476,'자료입력 및 결과표시'!$C$8)&gt;=1),3,0)</f>
        <v>0</v>
      </c>
      <c r="EO476" s="17">
        <f>IF(AND(S476='자료입력 및 결과표시'!$B$9,COUNTIF('업무중복도(데이터 입력)'!$W476:$DR476,'자료입력 및 결과표시'!$C$9)&gt;=1),4,0)</f>
        <v>0</v>
      </c>
      <c r="EP476" s="17">
        <f>IF(AND(S476='자료입력 및 결과표시'!$B$10,COUNTIF('업무중복도(데이터 입력)'!$W476:$DR476,'자료입력 및 결과표시'!$C$10)&gt;=1),5,0)</f>
        <v>0</v>
      </c>
      <c r="EQ476" s="17">
        <f>IF(AND(S476='자료입력 및 결과표시'!$B$11,COUNTIF('업무중복도(데이터 입력)'!$W476:$DR476,'자료입력 및 결과표시'!$C$11)&gt;=1),6,0)</f>
        <v>0</v>
      </c>
      <c r="ER476" s="17">
        <f>IF(AND(S476='자료입력 및 결과표시'!$B$12,COUNTIF('업무중복도(데이터 입력)'!$W476:$DR476,'자료입력 및 결과표시'!$C$12)&gt;=1),7,0)</f>
        <v>0</v>
      </c>
      <c r="ES476" s="17">
        <f>IF(AND(S476='자료입력 및 결과표시'!$B$13,COUNTIF('업무중복도(데이터 입력)'!$W476:$DR476,'자료입력 및 결과표시'!$C$13)&gt;=1),8,0)</f>
        <v>0</v>
      </c>
      <c r="ET476" s="17">
        <f>IF(AND(S476='자료입력 및 결과표시'!$B$14,COUNTIF('업무중복도(데이터 입력)'!$W476:$DR476,'자료입력 및 결과표시'!$C$14)&gt;=1),9,0)</f>
        <v>0</v>
      </c>
      <c r="EU476" s="17">
        <f>IF(AND(S476='자료입력 및 결과표시'!$B$15,COUNTIF('업무중복도(데이터 입력)'!$W476:$DR476,'자료입력 및 결과표시'!$C$15)&gt;=1),10,0)</f>
        <v>0</v>
      </c>
      <c r="EV476" s="17">
        <f>IF(AND(S476='자료입력 및 결과표시'!$B$16,COUNTIF('업무중복도(데이터 입력)'!$W476:$DR476,'자료입력 및 결과표시'!$C$16)&gt;=1),11,0)</f>
        <v>0</v>
      </c>
      <c r="EW476" s="17">
        <f>IF(AND(S476='자료입력 및 결과표시'!$B$17,COUNTIF('업무중복도(데이터 입력)'!$W476:$DR476,'자료입력 및 결과표시'!$C$17)&gt;=1),12,0)</f>
        <v>0</v>
      </c>
      <c r="EX476" s="17">
        <f>IF(AND(S476='자료입력 및 결과표시'!$B$18,COUNTIF('업무중복도(데이터 입력)'!$W476:$DR476,'자료입력 및 결과표시'!$C$18)&gt;=1),13,0)</f>
        <v>0</v>
      </c>
      <c r="EY476" s="17">
        <f>IF(AND(S476='자료입력 및 결과표시'!$B$19,COUNTIF('업무중복도(데이터 입력)'!$W476:$DR476,'자료입력 및 결과표시'!$C$19)&gt;=1),14,0)</f>
        <v>0</v>
      </c>
      <c r="EZ476" s="17">
        <f>IF(AND(S476='자료입력 및 결과표시'!$B$20,COUNTIF('업무중복도(데이터 입력)'!$W476:$DR476,'자료입력 및 결과표시'!$C$20)&gt;=1),15,0)</f>
        <v>0</v>
      </c>
      <c r="FA476" s="17">
        <f>IF(AND(S476='자료입력 및 결과표시'!$B$21,COUNTIF('업무중복도(데이터 입력)'!$W476:$DR476,'자료입력 및 결과표시'!$C$21)&gt;=1),16,0)</f>
        <v>0</v>
      </c>
      <c r="FK476" s="17">
        <f t="shared" si="779"/>
        <v>0</v>
      </c>
      <c r="FO476"/>
    </row>
    <row r="477" spans="1:171">
      <c r="A477" s="17" t="str">
        <f t="shared" si="762"/>
        <v>\\\0</v>
      </c>
      <c r="B477" s="17" t="str">
        <f t="shared" si="763"/>
        <v>\\\0</v>
      </c>
      <c r="C477" s="17" t="str">
        <f t="shared" si="764"/>
        <v>\\\0</v>
      </c>
      <c r="D477" s="17" t="str">
        <f t="shared" si="765"/>
        <v>\\\0</v>
      </c>
      <c r="E477" s="17" t="str">
        <f t="shared" si="766"/>
        <v>\\\0</v>
      </c>
      <c r="F477" s="17" t="str">
        <f t="shared" si="767"/>
        <v>\\\0</v>
      </c>
      <c r="G477" s="17" t="str">
        <f t="shared" si="768"/>
        <v>\\\0</v>
      </c>
      <c r="H477" s="17" t="str">
        <f t="shared" si="769"/>
        <v>\\\0</v>
      </c>
      <c r="I477" s="17" t="str">
        <f t="shared" si="770"/>
        <v>\\\0</v>
      </c>
      <c r="J477" s="17" t="str">
        <f t="shared" si="771"/>
        <v>\\\0</v>
      </c>
      <c r="K477" s="17" t="str">
        <f t="shared" si="772"/>
        <v>\\\0</v>
      </c>
      <c r="L477" s="17" t="str">
        <f t="shared" si="773"/>
        <v>\\\0</v>
      </c>
      <c r="M477" s="17" t="str">
        <f t="shared" si="774"/>
        <v>\\\0</v>
      </c>
      <c r="N477" s="17" t="str">
        <f t="shared" si="775"/>
        <v>\\\0</v>
      </c>
      <c r="O477" s="17" t="str">
        <f t="shared" si="776"/>
        <v>\\\0</v>
      </c>
      <c r="P477" s="17" t="str">
        <f t="shared" si="777"/>
        <v>\\\0</v>
      </c>
      <c r="R477" s="17" t="str">
        <f t="shared" si="778"/>
        <v>\\</v>
      </c>
      <c r="S477" s="38"/>
      <c r="T477" s="39"/>
      <c r="U477" s="31"/>
      <c r="V477" s="32"/>
      <c r="W477" s="36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35"/>
      <c r="DS477" s="287"/>
      <c r="DT477" s="36"/>
      <c r="DU477" s="37"/>
      <c r="DV477" s="28">
        <f>IF(AND($S477='자료입력 및 결과표시'!$B$6,COUNTIF($W477:$DR477,'자료입력 및 결과표시'!$C$6)&gt;=1),IF(OR('자료입력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DW477" s="28">
        <f>IF(AND($S477='자료입력 및 결과표시'!$B$7,COUNTIF($W477:$DR477,'자료입력 및 결과표시'!$C$7)&gt;=1),IF(OR('자료입력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DX477" s="28">
        <f>IF(AND($S477='자료입력 및 결과표시'!$B$8,COUNTIF($W477:$DR477,'자료입력 및 결과표시'!$C$8)&gt;=1),IF(OR('자료입력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DY477" s="28">
        <f>IF(AND($S477='자료입력 및 결과표시'!$B$9,COUNTIF($W477:$DR477,'자료입력 및 결과표시'!$C$9)&gt;=1),IF(OR('자료입력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DZ477" s="28">
        <f>IF(AND($S477='자료입력 및 결과표시'!$B$10,COUNTIF($W477:$DR477,'자료입력 및 결과표시'!$C$10)&gt;=1),IF(OR('자료입력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A477" s="28">
        <f>IF(AND($S477='자료입력 및 결과표시'!$B$11,COUNTIF($W477:$DR477,'자료입력 및 결과표시'!$C$11)&gt;=1),IF(OR('자료입력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B477" s="28">
        <f>IF(AND($S477='자료입력 및 결과표시'!$B$12,COUNTIF($W477:$DR477,'자료입력 및 결과표시'!$C$12)&gt;=1),IF(OR('자료입력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C477" s="28">
        <f>IF(AND($S477='자료입력 및 결과표시'!$B$13,COUNTIF($W477:$DR477,'자료입력 및 결과표시'!$C$13)&gt;=1),IF(OR('자료입력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D477" s="28">
        <f>IF(AND($S477='자료입력 및 결과표시'!$B$14,COUNTIF($W477:$DR477,'자료입력 및 결과표시'!$C$14)&gt;=1),IF(OR('자료입력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E477" s="28">
        <f>IF(AND($S477='자료입력 및 결과표시'!$B$15,COUNTIF($W477:$DR477,'자료입력 및 결과표시'!$C$15)&gt;=1),IF(OR('자료입력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F477" s="28">
        <f>IF(AND($S477='자료입력 및 결과표시'!$B$16,COUNTIF($W477:$DR477,'자료입력 및 결과표시'!$C$16)&gt;=1),IF(OR('자료입력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G477" s="28">
        <f>IF(AND($S477='자료입력 및 결과표시'!$B$17,COUNTIF($W477:$DR477,'자료입력 및 결과표시'!$C$17)&gt;=1),IF(OR('자료입력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H477" s="28">
        <f>IF(AND($S477='자료입력 및 결과표시'!$B$18,COUNTIF($W477:$DR477,'자료입력 및 결과표시'!$C$18)&gt;=1),IF(OR('자료입력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I477" s="28">
        <f>IF(AND($S477='자료입력 및 결과표시'!$B$19,COUNTIF($W477:$DR477,'자료입력 및 결과표시'!$C$19)&gt;=1),IF(OR('자료입력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J477" s="28">
        <f>IF(AND($S477='자료입력 및 결과표시'!$B$20,COUNTIF($W477:$DR477,'자료입력 및 결과표시'!$C$20)&gt;=1),IF(OR('자료입력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K477" s="28">
        <f>IF(AND($S477='자료입력 및 결과표시'!$B$21,COUNTIF($W477:$DR477,'자료입력 및 결과표시'!$C$21)&gt;=1),IF(OR('자료입력 및 결과표시'!$B$4+90&gt;=$V477,'자료입력 및 결과표시'!$B$4&lt;$U477),0,IF($V477-'자료입력 및 결과표시'!$B$4-90&gt;='자료입력 및 결과표시'!$E$4,'자료입력 및 결과표시'!$E$4,$V477-'자료입력 및 결과표시'!$B$4-90)),0)</f>
        <v>0</v>
      </c>
      <c r="EL477" s="17">
        <f>IF(AND(S477='자료입력 및 결과표시'!$B$6,COUNTIF('업무중복도(데이터 입력)'!$W477:$DR477,'자료입력 및 결과표시'!$C$6)&gt;=1),1,0)</f>
        <v>0</v>
      </c>
      <c r="EM477" s="17">
        <f>IF(AND(S477='자료입력 및 결과표시'!$B$7,COUNTIF('업무중복도(데이터 입력)'!$W477:$DR477,'자료입력 및 결과표시'!$C$7)&gt;=1),2,0)</f>
        <v>0</v>
      </c>
      <c r="EN477" s="17">
        <f>IF(AND(S477='자료입력 및 결과표시'!$B$8,COUNTIF('업무중복도(데이터 입력)'!$W477:$DR477,'자료입력 및 결과표시'!$C$8)&gt;=1),3,0)</f>
        <v>0</v>
      </c>
      <c r="EO477" s="17">
        <f>IF(AND(S477='자료입력 및 결과표시'!$B$9,COUNTIF('업무중복도(데이터 입력)'!$W477:$DR477,'자료입력 및 결과표시'!$C$9)&gt;=1),4,0)</f>
        <v>0</v>
      </c>
      <c r="EP477" s="17">
        <f>IF(AND(S477='자료입력 및 결과표시'!$B$10,COUNTIF('업무중복도(데이터 입력)'!$W477:$DR477,'자료입력 및 결과표시'!$C$10)&gt;=1),5,0)</f>
        <v>0</v>
      </c>
      <c r="EQ477" s="17">
        <f>IF(AND(S477='자료입력 및 결과표시'!$B$11,COUNTIF('업무중복도(데이터 입력)'!$W477:$DR477,'자료입력 및 결과표시'!$C$11)&gt;=1),6,0)</f>
        <v>0</v>
      </c>
      <c r="ER477" s="17">
        <f>IF(AND(S477='자료입력 및 결과표시'!$B$12,COUNTIF('업무중복도(데이터 입력)'!$W477:$DR477,'자료입력 및 결과표시'!$C$12)&gt;=1),7,0)</f>
        <v>0</v>
      </c>
      <c r="ES477" s="17">
        <f>IF(AND(S477='자료입력 및 결과표시'!$B$13,COUNTIF('업무중복도(데이터 입력)'!$W477:$DR477,'자료입력 및 결과표시'!$C$13)&gt;=1),8,0)</f>
        <v>0</v>
      </c>
      <c r="ET477" s="17">
        <f>IF(AND(S477='자료입력 및 결과표시'!$B$14,COUNTIF('업무중복도(데이터 입력)'!$W477:$DR477,'자료입력 및 결과표시'!$C$14)&gt;=1),9,0)</f>
        <v>0</v>
      </c>
      <c r="EU477" s="17">
        <f>IF(AND(S477='자료입력 및 결과표시'!$B$15,COUNTIF('업무중복도(데이터 입력)'!$W477:$DR477,'자료입력 및 결과표시'!$C$15)&gt;=1),10,0)</f>
        <v>0</v>
      </c>
      <c r="EV477" s="17">
        <f>IF(AND(S477='자료입력 및 결과표시'!$B$16,COUNTIF('업무중복도(데이터 입력)'!$W477:$DR477,'자료입력 및 결과표시'!$C$16)&gt;=1),11,0)</f>
        <v>0</v>
      </c>
      <c r="EW477" s="17">
        <f>IF(AND(S477='자료입력 및 결과표시'!$B$17,COUNTIF('업무중복도(데이터 입력)'!$W477:$DR477,'자료입력 및 결과표시'!$C$17)&gt;=1),12,0)</f>
        <v>0</v>
      </c>
      <c r="EX477" s="17">
        <f>IF(AND(S477='자료입력 및 결과표시'!$B$18,COUNTIF('업무중복도(데이터 입력)'!$W477:$DR477,'자료입력 및 결과표시'!$C$18)&gt;=1),13,0)</f>
        <v>0</v>
      </c>
      <c r="EY477" s="17">
        <f>IF(AND(S477='자료입력 및 결과표시'!$B$19,COUNTIF('업무중복도(데이터 입력)'!$W477:$DR477,'자료입력 및 결과표시'!$C$19)&gt;=1),14,0)</f>
        <v>0</v>
      </c>
      <c r="EZ477" s="17">
        <f>IF(AND(S477='자료입력 및 결과표시'!$B$20,COUNTIF('업무중복도(데이터 입력)'!$W477:$DR477,'자료입력 및 결과표시'!$C$20)&gt;=1),15,0)</f>
        <v>0</v>
      </c>
      <c r="FA477" s="17">
        <f>IF(AND(S477='자료입력 및 결과표시'!$B$21,COUNTIF('업무중복도(데이터 입력)'!$W477:$DR477,'자료입력 및 결과표시'!$C$21)&gt;=1),16,0)</f>
        <v>0</v>
      </c>
      <c r="FK477" s="17">
        <f t="shared" si="779"/>
        <v>0</v>
      </c>
      <c r="FO477"/>
    </row>
    <row r="478" spans="1:171">
      <c r="A478" s="17" t="str">
        <f t="shared" si="762"/>
        <v>\\\0</v>
      </c>
      <c r="B478" s="17" t="str">
        <f t="shared" si="763"/>
        <v>\\\0</v>
      </c>
      <c r="C478" s="17" t="str">
        <f t="shared" si="764"/>
        <v>\\\0</v>
      </c>
      <c r="D478" s="17" t="str">
        <f t="shared" si="765"/>
        <v>\\\0</v>
      </c>
      <c r="E478" s="17" t="str">
        <f t="shared" si="766"/>
        <v>\\\0</v>
      </c>
      <c r="F478" s="17" t="str">
        <f t="shared" si="767"/>
        <v>\\\0</v>
      </c>
      <c r="G478" s="17" t="str">
        <f t="shared" si="768"/>
        <v>\\\0</v>
      </c>
      <c r="H478" s="17" t="str">
        <f t="shared" si="769"/>
        <v>\\\0</v>
      </c>
      <c r="I478" s="17" t="str">
        <f t="shared" si="770"/>
        <v>\\\0</v>
      </c>
      <c r="J478" s="17" t="str">
        <f t="shared" si="771"/>
        <v>\\\0</v>
      </c>
      <c r="K478" s="17" t="str">
        <f t="shared" si="772"/>
        <v>\\\0</v>
      </c>
      <c r="L478" s="17" t="str">
        <f t="shared" si="773"/>
        <v>\\\0</v>
      </c>
      <c r="M478" s="17" t="str">
        <f t="shared" si="774"/>
        <v>\\\0</v>
      </c>
      <c r="N478" s="17" t="str">
        <f t="shared" si="775"/>
        <v>\\\0</v>
      </c>
      <c r="O478" s="17" t="str">
        <f t="shared" si="776"/>
        <v>\\\0</v>
      </c>
      <c r="P478" s="17" t="str">
        <f t="shared" si="777"/>
        <v>\\\0</v>
      </c>
      <c r="R478" s="17" t="str">
        <f t="shared" si="778"/>
        <v>\\</v>
      </c>
      <c r="S478" s="38"/>
      <c r="T478" s="39"/>
      <c r="U478" s="31"/>
      <c r="V478" s="32"/>
      <c r="W478" s="36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35"/>
      <c r="DS478" s="287"/>
      <c r="DT478" s="36"/>
      <c r="DU478" s="37"/>
      <c r="DV478" s="28">
        <f>IF(AND($S478='자료입력 및 결과표시'!$B$6,COUNTIF($W478:$DR478,'자료입력 및 결과표시'!$C$6)&gt;=1),IF(OR('자료입력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DW478" s="28">
        <f>IF(AND($S478='자료입력 및 결과표시'!$B$7,COUNTIF($W478:$DR478,'자료입력 및 결과표시'!$C$7)&gt;=1),IF(OR('자료입력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DX478" s="28">
        <f>IF(AND($S478='자료입력 및 결과표시'!$B$8,COUNTIF($W478:$DR478,'자료입력 및 결과표시'!$C$8)&gt;=1),IF(OR('자료입력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DY478" s="28">
        <f>IF(AND($S478='자료입력 및 결과표시'!$B$9,COUNTIF($W478:$DR478,'자료입력 및 결과표시'!$C$9)&gt;=1),IF(OR('자료입력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DZ478" s="28">
        <f>IF(AND($S478='자료입력 및 결과표시'!$B$10,COUNTIF($W478:$DR478,'자료입력 및 결과표시'!$C$10)&gt;=1),IF(OR('자료입력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A478" s="28">
        <f>IF(AND($S478='자료입력 및 결과표시'!$B$11,COUNTIF($W478:$DR478,'자료입력 및 결과표시'!$C$11)&gt;=1),IF(OR('자료입력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B478" s="28">
        <f>IF(AND($S478='자료입력 및 결과표시'!$B$12,COUNTIF($W478:$DR478,'자료입력 및 결과표시'!$C$12)&gt;=1),IF(OR('자료입력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C478" s="28">
        <f>IF(AND($S478='자료입력 및 결과표시'!$B$13,COUNTIF($W478:$DR478,'자료입력 및 결과표시'!$C$13)&gt;=1),IF(OR('자료입력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D478" s="28">
        <f>IF(AND($S478='자료입력 및 결과표시'!$B$14,COUNTIF($W478:$DR478,'자료입력 및 결과표시'!$C$14)&gt;=1),IF(OR('자료입력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E478" s="28">
        <f>IF(AND($S478='자료입력 및 결과표시'!$B$15,COUNTIF($W478:$DR478,'자료입력 및 결과표시'!$C$15)&gt;=1),IF(OR('자료입력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F478" s="28">
        <f>IF(AND($S478='자료입력 및 결과표시'!$B$16,COUNTIF($W478:$DR478,'자료입력 및 결과표시'!$C$16)&gt;=1),IF(OR('자료입력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G478" s="28">
        <f>IF(AND($S478='자료입력 및 결과표시'!$B$17,COUNTIF($W478:$DR478,'자료입력 및 결과표시'!$C$17)&gt;=1),IF(OR('자료입력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H478" s="28">
        <f>IF(AND($S478='자료입력 및 결과표시'!$B$18,COUNTIF($W478:$DR478,'자료입력 및 결과표시'!$C$18)&gt;=1),IF(OR('자료입력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I478" s="28">
        <f>IF(AND($S478='자료입력 및 결과표시'!$B$19,COUNTIF($W478:$DR478,'자료입력 및 결과표시'!$C$19)&gt;=1),IF(OR('자료입력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J478" s="28">
        <f>IF(AND($S478='자료입력 및 결과표시'!$B$20,COUNTIF($W478:$DR478,'자료입력 및 결과표시'!$C$20)&gt;=1),IF(OR('자료입력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K478" s="28">
        <f>IF(AND($S478='자료입력 및 결과표시'!$B$21,COUNTIF($W478:$DR478,'자료입력 및 결과표시'!$C$21)&gt;=1),IF(OR('자료입력 및 결과표시'!$B$4+90&gt;=$V478,'자료입력 및 결과표시'!$B$4&lt;$U478),0,IF($V478-'자료입력 및 결과표시'!$B$4-90&gt;='자료입력 및 결과표시'!$E$4,'자료입력 및 결과표시'!$E$4,$V478-'자료입력 및 결과표시'!$B$4-90)),0)</f>
        <v>0</v>
      </c>
      <c r="EL478" s="17">
        <f>IF(AND(S478='자료입력 및 결과표시'!$B$6,COUNTIF('업무중복도(데이터 입력)'!$W478:$DR478,'자료입력 및 결과표시'!$C$6)&gt;=1),1,0)</f>
        <v>0</v>
      </c>
      <c r="EM478" s="17">
        <f>IF(AND(S478='자료입력 및 결과표시'!$B$7,COUNTIF('업무중복도(데이터 입력)'!$W478:$DR478,'자료입력 및 결과표시'!$C$7)&gt;=1),2,0)</f>
        <v>0</v>
      </c>
      <c r="EN478" s="17">
        <f>IF(AND(S478='자료입력 및 결과표시'!$B$8,COUNTIF('업무중복도(데이터 입력)'!$W478:$DR478,'자료입력 및 결과표시'!$C$8)&gt;=1),3,0)</f>
        <v>0</v>
      </c>
      <c r="EO478" s="17">
        <f>IF(AND(S478='자료입력 및 결과표시'!$B$9,COUNTIF('업무중복도(데이터 입력)'!$W478:$DR478,'자료입력 및 결과표시'!$C$9)&gt;=1),4,0)</f>
        <v>0</v>
      </c>
      <c r="EP478" s="17">
        <f>IF(AND(S478='자료입력 및 결과표시'!$B$10,COUNTIF('업무중복도(데이터 입력)'!$W478:$DR478,'자료입력 및 결과표시'!$C$10)&gt;=1),5,0)</f>
        <v>0</v>
      </c>
      <c r="EQ478" s="17">
        <f>IF(AND(S478='자료입력 및 결과표시'!$B$11,COUNTIF('업무중복도(데이터 입력)'!$W478:$DR478,'자료입력 및 결과표시'!$C$11)&gt;=1),6,0)</f>
        <v>0</v>
      </c>
      <c r="ER478" s="17">
        <f>IF(AND(S478='자료입력 및 결과표시'!$B$12,COUNTIF('업무중복도(데이터 입력)'!$W478:$DR478,'자료입력 및 결과표시'!$C$12)&gt;=1),7,0)</f>
        <v>0</v>
      </c>
      <c r="ES478" s="17">
        <f>IF(AND(S478='자료입력 및 결과표시'!$B$13,COUNTIF('업무중복도(데이터 입력)'!$W478:$DR478,'자료입력 및 결과표시'!$C$13)&gt;=1),8,0)</f>
        <v>0</v>
      </c>
      <c r="ET478" s="17">
        <f>IF(AND(S478='자료입력 및 결과표시'!$B$14,COUNTIF('업무중복도(데이터 입력)'!$W478:$DR478,'자료입력 및 결과표시'!$C$14)&gt;=1),9,0)</f>
        <v>0</v>
      </c>
      <c r="EU478" s="17">
        <f>IF(AND(S478='자료입력 및 결과표시'!$B$15,COUNTIF('업무중복도(데이터 입력)'!$W478:$DR478,'자료입력 및 결과표시'!$C$15)&gt;=1),10,0)</f>
        <v>0</v>
      </c>
      <c r="EV478" s="17">
        <f>IF(AND(S478='자료입력 및 결과표시'!$B$16,COUNTIF('업무중복도(데이터 입력)'!$W478:$DR478,'자료입력 및 결과표시'!$C$16)&gt;=1),11,0)</f>
        <v>0</v>
      </c>
      <c r="EW478" s="17">
        <f>IF(AND(S478='자료입력 및 결과표시'!$B$17,COUNTIF('업무중복도(데이터 입력)'!$W478:$DR478,'자료입력 및 결과표시'!$C$17)&gt;=1),12,0)</f>
        <v>0</v>
      </c>
      <c r="EX478" s="17">
        <f>IF(AND(S478='자료입력 및 결과표시'!$B$18,COUNTIF('업무중복도(데이터 입력)'!$W478:$DR478,'자료입력 및 결과표시'!$C$18)&gt;=1),13,0)</f>
        <v>0</v>
      </c>
      <c r="EY478" s="17">
        <f>IF(AND(S478='자료입력 및 결과표시'!$B$19,COUNTIF('업무중복도(데이터 입력)'!$W478:$DR478,'자료입력 및 결과표시'!$C$19)&gt;=1),14,0)</f>
        <v>0</v>
      </c>
      <c r="EZ478" s="17">
        <f>IF(AND(S478='자료입력 및 결과표시'!$B$20,COUNTIF('업무중복도(데이터 입력)'!$W478:$DR478,'자료입력 및 결과표시'!$C$20)&gt;=1),15,0)</f>
        <v>0</v>
      </c>
      <c r="FA478" s="17">
        <f>IF(AND(S478='자료입력 및 결과표시'!$B$21,COUNTIF('업무중복도(데이터 입력)'!$W478:$DR478,'자료입력 및 결과표시'!$C$21)&gt;=1),16,0)</f>
        <v>0</v>
      </c>
      <c r="FK478" s="17">
        <f t="shared" si="779"/>
        <v>0</v>
      </c>
      <c r="FO478"/>
    </row>
    <row r="479" spans="1:171">
      <c r="A479" s="17" t="str">
        <f t="shared" si="762"/>
        <v>\\\0</v>
      </c>
      <c r="B479" s="17" t="str">
        <f t="shared" si="763"/>
        <v>\\\0</v>
      </c>
      <c r="C479" s="17" t="str">
        <f t="shared" si="764"/>
        <v>\\\0</v>
      </c>
      <c r="D479" s="17" t="str">
        <f t="shared" si="765"/>
        <v>\\\0</v>
      </c>
      <c r="E479" s="17" t="str">
        <f t="shared" si="766"/>
        <v>\\\0</v>
      </c>
      <c r="F479" s="17" t="str">
        <f t="shared" si="767"/>
        <v>\\\0</v>
      </c>
      <c r="G479" s="17" t="str">
        <f t="shared" si="768"/>
        <v>\\\0</v>
      </c>
      <c r="H479" s="17" t="str">
        <f t="shared" si="769"/>
        <v>\\\0</v>
      </c>
      <c r="I479" s="17" t="str">
        <f t="shared" si="770"/>
        <v>\\\0</v>
      </c>
      <c r="J479" s="17" t="str">
        <f t="shared" si="771"/>
        <v>\\\0</v>
      </c>
      <c r="K479" s="17" t="str">
        <f t="shared" si="772"/>
        <v>\\\0</v>
      </c>
      <c r="L479" s="17" t="str">
        <f t="shared" si="773"/>
        <v>\\\0</v>
      </c>
      <c r="M479" s="17" t="str">
        <f t="shared" si="774"/>
        <v>\\\0</v>
      </c>
      <c r="N479" s="17" t="str">
        <f t="shared" si="775"/>
        <v>\\\0</v>
      </c>
      <c r="O479" s="17" t="str">
        <f t="shared" si="776"/>
        <v>\\\0</v>
      </c>
      <c r="P479" s="17" t="str">
        <f t="shared" si="777"/>
        <v>\\\0</v>
      </c>
      <c r="R479" s="17" t="str">
        <f t="shared" si="778"/>
        <v>\\</v>
      </c>
      <c r="S479" s="38"/>
      <c r="T479" s="39"/>
      <c r="U479" s="31"/>
      <c r="V479" s="32"/>
      <c r="W479" s="36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35"/>
      <c r="DS479" s="287"/>
      <c r="DT479" s="36"/>
      <c r="DU479" s="37"/>
      <c r="DV479" s="28">
        <f>IF(AND($S479='자료입력 및 결과표시'!$B$6,COUNTIF($W479:$DR479,'자료입력 및 결과표시'!$C$6)&gt;=1),IF(OR('자료입력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DW479" s="28">
        <f>IF(AND($S479='자료입력 및 결과표시'!$B$7,COUNTIF($W479:$DR479,'자료입력 및 결과표시'!$C$7)&gt;=1),IF(OR('자료입력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DX479" s="28">
        <f>IF(AND($S479='자료입력 및 결과표시'!$B$8,COUNTIF($W479:$DR479,'자료입력 및 결과표시'!$C$8)&gt;=1),IF(OR('자료입력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DY479" s="28">
        <f>IF(AND($S479='자료입력 및 결과표시'!$B$9,COUNTIF($W479:$DR479,'자료입력 및 결과표시'!$C$9)&gt;=1),IF(OR('자료입력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DZ479" s="28">
        <f>IF(AND($S479='자료입력 및 결과표시'!$B$10,COUNTIF($W479:$DR479,'자료입력 및 결과표시'!$C$10)&gt;=1),IF(OR('자료입력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A479" s="28">
        <f>IF(AND($S479='자료입력 및 결과표시'!$B$11,COUNTIF($W479:$DR479,'자료입력 및 결과표시'!$C$11)&gt;=1),IF(OR('자료입력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B479" s="28">
        <f>IF(AND($S479='자료입력 및 결과표시'!$B$12,COUNTIF($W479:$DR479,'자료입력 및 결과표시'!$C$12)&gt;=1),IF(OR('자료입력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C479" s="28">
        <f>IF(AND($S479='자료입력 및 결과표시'!$B$13,COUNTIF($W479:$DR479,'자료입력 및 결과표시'!$C$13)&gt;=1),IF(OR('자료입력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D479" s="28">
        <f>IF(AND($S479='자료입력 및 결과표시'!$B$14,COUNTIF($W479:$DR479,'자료입력 및 결과표시'!$C$14)&gt;=1),IF(OR('자료입력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E479" s="28">
        <f>IF(AND($S479='자료입력 및 결과표시'!$B$15,COUNTIF($W479:$DR479,'자료입력 및 결과표시'!$C$15)&gt;=1),IF(OR('자료입력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F479" s="28">
        <f>IF(AND($S479='자료입력 및 결과표시'!$B$16,COUNTIF($W479:$DR479,'자료입력 및 결과표시'!$C$16)&gt;=1),IF(OR('자료입력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G479" s="28">
        <f>IF(AND($S479='자료입력 및 결과표시'!$B$17,COUNTIF($W479:$DR479,'자료입력 및 결과표시'!$C$17)&gt;=1),IF(OR('자료입력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H479" s="28">
        <f>IF(AND($S479='자료입력 및 결과표시'!$B$18,COUNTIF($W479:$DR479,'자료입력 및 결과표시'!$C$18)&gt;=1),IF(OR('자료입력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I479" s="28">
        <f>IF(AND($S479='자료입력 및 결과표시'!$B$19,COUNTIF($W479:$DR479,'자료입력 및 결과표시'!$C$19)&gt;=1),IF(OR('자료입력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J479" s="28">
        <f>IF(AND($S479='자료입력 및 결과표시'!$B$20,COUNTIF($W479:$DR479,'자료입력 및 결과표시'!$C$20)&gt;=1),IF(OR('자료입력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K479" s="28">
        <f>IF(AND($S479='자료입력 및 결과표시'!$B$21,COUNTIF($W479:$DR479,'자료입력 및 결과표시'!$C$21)&gt;=1),IF(OR('자료입력 및 결과표시'!$B$4+90&gt;=$V479,'자료입력 및 결과표시'!$B$4&lt;$U479),0,IF($V479-'자료입력 및 결과표시'!$B$4-90&gt;='자료입력 및 결과표시'!$E$4,'자료입력 및 결과표시'!$E$4,$V479-'자료입력 및 결과표시'!$B$4-90)),0)</f>
        <v>0</v>
      </c>
      <c r="EL479" s="17">
        <f>IF(AND(S479='자료입력 및 결과표시'!$B$6,COUNTIF('업무중복도(데이터 입력)'!$W479:$DR479,'자료입력 및 결과표시'!$C$6)&gt;=1),1,0)</f>
        <v>0</v>
      </c>
      <c r="EM479" s="17">
        <f>IF(AND(S479='자료입력 및 결과표시'!$B$7,COUNTIF('업무중복도(데이터 입력)'!$W479:$DR479,'자료입력 및 결과표시'!$C$7)&gt;=1),2,0)</f>
        <v>0</v>
      </c>
      <c r="EN479" s="17">
        <f>IF(AND(S479='자료입력 및 결과표시'!$B$8,COUNTIF('업무중복도(데이터 입력)'!$W479:$DR479,'자료입력 및 결과표시'!$C$8)&gt;=1),3,0)</f>
        <v>0</v>
      </c>
      <c r="EO479" s="17">
        <f>IF(AND(S479='자료입력 및 결과표시'!$B$9,COUNTIF('업무중복도(데이터 입력)'!$W479:$DR479,'자료입력 및 결과표시'!$C$9)&gt;=1),4,0)</f>
        <v>0</v>
      </c>
      <c r="EP479" s="17">
        <f>IF(AND(S479='자료입력 및 결과표시'!$B$10,COUNTIF('업무중복도(데이터 입력)'!$W479:$DR479,'자료입력 및 결과표시'!$C$10)&gt;=1),5,0)</f>
        <v>0</v>
      </c>
      <c r="EQ479" s="17">
        <f>IF(AND(S479='자료입력 및 결과표시'!$B$11,COUNTIF('업무중복도(데이터 입력)'!$W479:$DR479,'자료입력 및 결과표시'!$C$11)&gt;=1),6,0)</f>
        <v>0</v>
      </c>
      <c r="ER479" s="17">
        <f>IF(AND(S479='자료입력 및 결과표시'!$B$12,COUNTIF('업무중복도(데이터 입력)'!$W479:$DR479,'자료입력 및 결과표시'!$C$12)&gt;=1),7,0)</f>
        <v>0</v>
      </c>
      <c r="ES479" s="17">
        <f>IF(AND(S479='자료입력 및 결과표시'!$B$13,COUNTIF('업무중복도(데이터 입력)'!$W479:$DR479,'자료입력 및 결과표시'!$C$13)&gt;=1),8,0)</f>
        <v>0</v>
      </c>
      <c r="ET479" s="17">
        <f>IF(AND(S479='자료입력 및 결과표시'!$B$14,COUNTIF('업무중복도(데이터 입력)'!$W479:$DR479,'자료입력 및 결과표시'!$C$14)&gt;=1),9,0)</f>
        <v>0</v>
      </c>
      <c r="EU479" s="17">
        <f>IF(AND(S479='자료입력 및 결과표시'!$B$15,COUNTIF('업무중복도(데이터 입력)'!$W479:$DR479,'자료입력 및 결과표시'!$C$15)&gt;=1),10,0)</f>
        <v>0</v>
      </c>
      <c r="EV479" s="17">
        <f>IF(AND(S479='자료입력 및 결과표시'!$B$16,COUNTIF('업무중복도(데이터 입력)'!$W479:$DR479,'자료입력 및 결과표시'!$C$16)&gt;=1),11,0)</f>
        <v>0</v>
      </c>
      <c r="EW479" s="17">
        <f>IF(AND(S479='자료입력 및 결과표시'!$B$17,COUNTIF('업무중복도(데이터 입력)'!$W479:$DR479,'자료입력 및 결과표시'!$C$17)&gt;=1),12,0)</f>
        <v>0</v>
      </c>
      <c r="EX479" s="17">
        <f>IF(AND(S479='자료입력 및 결과표시'!$B$18,COUNTIF('업무중복도(데이터 입력)'!$W479:$DR479,'자료입력 및 결과표시'!$C$18)&gt;=1),13,0)</f>
        <v>0</v>
      </c>
      <c r="EY479" s="17">
        <f>IF(AND(S479='자료입력 및 결과표시'!$B$19,COUNTIF('업무중복도(데이터 입력)'!$W479:$DR479,'자료입력 및 결과표시'!$C$19)&gt;=1),14,0)</f>
        <v>0</v>
      </c>
      <c r="EZ479" s="17">
        <f>IF(AND(S479='자료입력 및 결과표시'!$B$20,COUNTIF('업무중복도(데이터 입력)'!$W479:$DR479,'자료입력 및 결과표시'!$C$20)&gt;=1),15,0)</f>
        <v>0</v>
      </c>
      <c r="FA479" s="17">
        <f>IF(AND(S479='자료입력 및 결과표시'!$B$21,COUNTIF('업무중복도(데이터 입력)'!$W479:$DR479,'자료입력 및 결과표시'!$C$21)&gt;=1),16,0)</f>
        <v>0</v>
      </c>
      <c r="FK479" s="17">
        <f t="shared" si="779"/>
        <v>0</v>
      </c>
      <c r="FO479"/>
    </row>
    <row r="480" spans="1:171">
      <c r="A480" s="17" t="str">
        <f t="shared" si="762"/>
        <v>\\\0</v>
      </c>
      <c r="B480" s="17" t="str">
        <f t="shared" si="763"/>
        <v>\\\0</v>
      </c>
      <c r="C480" s="17" t="str">
        <f t="shared" si="764"/>
        <v>\\\0</v>
      </c>
      <c r="D480" s="17" t="str">
        <f t="shared" si="765"/>
        <v>\\\0</v>
      </c>
      <c r="E480" s="17" t="str">
        <f t="shared" si="766"/>
        <v>\\\0</v>
      </c>
      <c r="F480" s="17" t="str">
        <f t="shared" si="767"/>
        <v>\\\0</v>
      </c>
      <c r="G480" s="17" t="str">
        <f t="shared" si="768"/>
        <v>\\\0</v>
      </c>
      <c r="H480" s="17" t="str">
        <f t="shared" si="769"/>
        <v>\\\0</v>
      </c>
      <c r="I480" s="17" t="str">
        <f t="shared" si="770"/>
        <v>\\\0</v>
      </c>
      <c r="J480" s="17" t="str">
        <f t="shared" si="771"/>
        <v>\\\0</v>
      </c>
      <c r="K480" s="17" t="str">
        <f t="shared" si="772"/>
        <v>\\\0</v>
      </c>
      <c r="L480" s="17" t="str">
        <f t="shared" si="773"/>
        <v>\\\0</v>
      </c>
      <c r="M480" s="17" t="str">
        <f t="shared" si="774"/>
        <v>\\\0</v>
      </c>
      <c r="N480" s="17" t="str">
        <f t="shared" si="775"/>
        <v>\\\0</v>
      </c>
      <c r="O480" s="17" t="str">
        <f t="shared" si="776"/>
        <v>\\\0</v>
      </c>
      <c r="P480" s="17" t="str">
        <f t="shared" si="777"/>
        <v>\\\0</v>
      </c>
      <c r="R480" s="17" t="str">
        <f t="shared" si="778"/>
        <v>\\</v>
      </c>
      <c r="S480" s="38"/>
      <c r="T480" s="39"/>
      <c r="U480" s="31"/>
      <c r="V480" s="32"/>
      <c r="W480" s="36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35"/>
      <c r="DS480" s="287"/>
      <c r="DT480" s="36"/>
      <c r="DU480" s="37"/>
      <c r="DV480" s="28">
        <f>IF(AND($S480='자료입력 및 결과표시'!$B$6,COUNTIF($W480:$DR480,'자료입력 및 결과표시'!$C$6)&gt;=1),IF(OR('자료입력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DW480" s="28">
        <f>IF(AND($S480='자료입력 및 결과표시'!$B$7,COUNTIF($W480:$DR480,'자료입력 및 결과표시'!$C$7)&gt;=1),IF(OR('자료입력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DX480" s="28">
        <f>IF(AND($S480='자료입력 및 결과표시'!$B$8,COUNTIF($W480:$DR480,'자료입력 및 결과표시'!$C$8)&gt;=1),IF(OR('자료입력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DY480" s="28">
        <f>IF(AND($S480='자료입력 및 결과표시'!$B$9,COUNTIF($W480:$DR480,'자료입력 및 결과표시'!$C$9)&gt;=1),IF(OR('자료입력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DZ480" s="28">
        <f>IF(AND($S480='자료입력 및 결과표시'!$B$10,COUNTIF($W480:$DR480,'자료입력 및 결과표시'!$C$10)&gt;=1),IF(OR('자료입력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A480" s="28">
        <f>IF(AND($S480='자료입력 및 결과표시'!$B$11,COUNTIF($W480:$DR480,'자료입력 및 결과표시'!$C$11)&gt;=1),IF(OR('자료입력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B480" s="28">
        <f>IF(AND($S480='자료입력 및 결과표시'!$B$12,COUNTIF($W480:$DR480,'자료입력 및 결과표시'!$C$12)&gt;=1),IF(OR('자료입력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C480" s="28">
        <f>IF(AND($S480='자료입력 및 결과표시'!$B$13,COUNTIF($W480:$DR480,'자료입력 및 결과표시'!$C$13)&gt;=1),IF(OR('자료입력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D480" s="28">
        <f>IF(AND($S480='자료입력 및 결과표시'!$B$14,COUNTIF($W480:$DR480,'자료입력 및 결과표시'!$C$14)&gt;=1),IF(OR('자료입력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E480" s="28">
        <f>IF(AND($S480='자료입력 및 결과표시'!$B$15,COUNTIF($W480:$DR480,'자료입력 및 결과표시'!$C$15)&gt;=1),IF(OR('자료입력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F480" s="28">
        <f>IF(AND($S480='자료입력 및 결과표시'!$B$16,COUNTIF($W480:$DR480,'자료입력 및 결과표시'!$C$16)&gt;=1),IF(OR('자료입력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G480" s="28">
        <f>IF(AND($S480='자료입력 및 결과표시'!$B$17,COUNTIF($W480:$DR480,'자료입력 및 결과표시'!$C$17)&gt;=1),IF(OR('자료입력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H480" s="28">
        <f>IF(AND($S480='자료입력 및 결과표시'!$B$18,COUNTIF($W480:$DR480,'자료입력 및 결과표시'!$C$18)&gt;=1),IF(OR('자료입력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I480" s="28">
        <f>IF(AND($S480='자료입력 및 결과표시'!$B$19,COUNTIF($W480:$DR480,'자료입력 및 결과표시'!$C$19)&gt;=1),IF(OR('자료입력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J480" s="28">
        <f>IF(AND($S480='자료입력 및 결과표시'!$B$20,COUNTIF($W480:$DR480,'자료입력 및 결과표시'!$C$20)&gt;=1),IF(OR('자료입력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K480" s="28">
        <f>IF(AND($S480='자료입력 및 결과표시'!$B$21,COUNTIF($W480:$DR480,'자료입력 및 결과표시'!$C$21)&gt;=1),IF(OR('자료입력 및 결과표시'!$B$4+90&gt;=$V480,'자료입력 및 결과표시'!$B$4&lt;$U480),0,IF($V480-'자료입력 및 결과표시'!$B$4-90&gt;='자료입력 및 결과표시'!$E$4,'자료입력 및 결과표시'!$E$4,$V480-'자료입력 및 결과표시'!$B$4-90)),0)</f>
        <v>0</v>
      </c>
      <c r="EL480" s="17">
        <f>IF(AND(S480='자료입력 및 결과표시'!$B$6,COUNTIF('업무중복도(데이터 입력)'!$W480:$DR480,'자료입력 및 결과표시'!$C$6)&gt;=1),1,0)</f>
        <v>0</v>
      </c>
      <c r="EM480" s="17">
        <f>IF(AND(S480='자료입력 및 결과표시'!$B$7,COUNTIF('업무중복도(데이터 입력)'!$W480:$DR480,'자료입력 및 결과표시'!$C$7)&gt;=1),2,0)</f>
        <v>0</v>
      </c>
      <c r="EN480" s="17">
        <f>IF(AND(S480='자료입력 및 결과표시'!$B$8,COUNTIF('업무중복도(데이터 입력)'!$W480:$DR480,'자료입력 및 결과표시'!$C$8)&gt;=1),3,0)</f>
        <v>0</v>
      </c>
      <c r="EO480" s="17">
        <f>IF(AND(S480='자료입력 및 결과표시'!$B$9,COUNTIF('업무중복도(데이터 입력)'!$W480:$DR480,'자료입력 및 결과표시'!$C$9)&gt;=1),4,0)</f>
        <v>0</v>
      </c>
      <c r="EP480" s="17">
        <f>IF(AND(S480='자료입력 및 결과표시'!$B$10,COUNTIF('업무중복도(데이터 입력)'!$W480:$DR480,'자료입력 및 결과표시'!$C$10)&gt;=1),5,0)</f>
        <v>0</v>
      </c>
      <c r="EQ480" s="17">
        <f>IF(AND(S480='자료입력 및 결과표시'!$B$11,COUNTIF('업무중복도(데이터 입력)'!$W480:$DR480,'자료입력 및 결과표시'!$C$11)&gt;=1),6,0)</f>
        <v>0</v>
      </c>
      <c r="ER480" s="17">
        <f>IF(AND(S480='자료입력 및 결과표시'!$B$12,COUNTIF('업무중복도(데이터 입력)'!$W480:$DR480,'자료입력 및 결과표시'!$C$12)&gt;=1),7,0)</f>
        <v>0</v>
      </c>
      <c r="ES480" s="17">
        <f>IF(AND(S480='자료입력 및 결과표시'!$B$13,COUNTIF('업무중복도(데이터 입력)'!$W480:$DR480,'자료입력 및 결과표시'!$C$13)&gt;=1),8,0)</f>
        <v>0</v>
      </c>
      <c r="ET480" s="17">
        <f>IF(AND(S480='자료입력 및 결과표시'!$B$14,COUNTIF('업무중복도(데이터 입력)'!$W480:$DR480,'자료입력 및 결과표시'!$C$14)&gt;=1),9,0)</f>
        <v>0</v>
      </c>
      <c r="EU480" s="17">
        <f>IF(AND(S480='자료입력 및 결과표시'!$B$15,COUNTIF('업무중복도(데이터 입력)'!$W480:$DR480,'자료입력 및 결과표시'!$C$15)&gt;=1),10,0)</f>
        <v>0</v>
      </c>
      <c r="EV480" s="17">
        <f>IF(AND(S480='자료입력 및 결과표시'!$B$16,COUNTIF('업무중복도(데이터 입력)'!$W480:$DR480,'자료입력 및 결과표시'!$C$16)&gt;=1),11,0)</f>
        <v>0</v>
      </c>
      <c r="EW480" s="17">
        <f>IF(AND(S480='자료입력 및 결과표시'!$B$17,COUNTIF('업무중복도(데이터 입력)'!$W480:$DR480,'자료입력 및 결과표시'!$C$17)&gt;=1),12,0)</f>
        <v>0</v>
      </c>
      <c r="EX480" s="17">
        <f>IF(AND(S480='자료입력 및 결과표시'!$B$18,COUNTIF('업무중복도(데이터 입력)'!$W480:$DR480,'자료입력 및 결과표시'!$C$18)&gt;=1),13,0)</f>
        <v>0</v>
      </c>
      <c r="EY480" s="17">
        <f>IF(AND(S480='자료입력 및 결과표시'!$B$19,COUNTIF('업무중복도(데이터 입력)'!$W480:$DR480,'자료입력 및 결과표시'!$C$19)&gt;=1),14,0)</f>
        <v>0</v>
      </c>
      <c r="EZ480" s="17">
        <f>IF(AND(S480='자료입력 및 결과표시'!$B$20,COUNTIF('업무중복도(데이터 입력)'!$W480:$DR480,'자료입력 및 결과표시'!$C$20)&gt;=1),15,0)</f>
        <v>0</v>
      </c>
      <c r="FA480" s="17">
        <f>IF(AND(S480='자료입력 및 결과표시'!$B$21,COUNTIF('업무중복도(데이터 입력)'!$W480:$DR480,'자료입력 및 결과표시'!$C$21)&gt;=1),16,0)</f>
        <v>0</v>
      </c>
      <c r="FK480" s="17">
        <f t="shared" si="779"/>
        <v>0</v>
      </c>
      <c r="FO480"/>
    </row>
    <row r="481" spans="1:171">
      <c r="A481" s="17" t="str">
        <f t="shared" si="762"/>
        <v>\\\0</v>
      </c>
      <c r="B481" s="17" t="str">
        <f t="shared" si="763"/>
        <v>\\\0</v>
      </c>
      <c r="C481" s="17" t="str">
        <f t="shared" si="764"/>
        <v>\\\0</v>
      </c>
      <c r="D481" s="17" t="str">
        <f t="shared" si="765"/>
        <v>\\\0</v>
      </c>
      <c r="E481" s="17" t="str">
        <f t="shared" si="766"/>
        <v>\\\0</v>
      </c>
      <c r="F481" s="17" t="str">
        <f t="shared" si="767"/>
        <v>\\\0</v>
      </c>
      <c r="G481" s="17" t="str">
        <f t="shared" si="768"/>
        <v>\\\0</v>
      </c>
      <c r="H481" s="17" t="str">
        <f t="shared" si="769"/>
        <v>\\\0</v>
      </c>
      <c r="I481" s="17" t="str">
        <f t="shared" si="770"/>
        <v>\\\0</v>
      </c>
      <c r="J481" s="17" t="str">
        <f t="shared" si="771"/>
        <v>\\\0</v>
      </c>
      <c r="K481" s="17" t="str">
        <f t="shared" si="772"/>
        <v>\\\0</v>
      </c>
      <c r="L481" s="17" t="str">
        <f t="shared" si="773"/>
        <v>\\\0</v>
      </c>
      <c r="M481" s="17" t="str">
        <f t="shared" si="774"/>
        <v>\\\0</v>
      </c>
      <c r="N481" s="17" t="str">
        <f t="shared" si="775"/>
        <v>\\\0</v>
      </c>
      <c r="O481" s="17" t="str">
        <f t="shared" si="776"/>
        <v>\\\0</v>
      </c>
      <c r="P481" s="17" t="str">
        <f t="shared" si="777"/>
        <v>\\\0</v>
      </c>
      <c r="R481" s="17" t="str">
        <f t="shared" si="778"/>
        <v>\\</v>
      </c>
      <c r="S481" s="38"/>
      <c r="T481" s="39"/>
      <c r="U481" s="31"/>
      <c r="V481" s="32"/>
      <c r="W481" s="36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35"/>
      <c r="DS481" s="287"/>
      <c r="DT481" s="36"/>
      <c r="DU481" s="37"/>
      <c r="DV481" s="28">
        <f>IF(AND($S481='자료입력 및 결과표시'!$B$6,COUNTIF($W481:$DR481,'자료입력 및 결과표시'!$C$6)&gt;=1),IF(OR('자료입력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DW481" s="28">
        <f>IF(AND($S481='자료입력 및 결과표시'!$B$7,COUNTIF($W481:$DR481,'자료입력 및 결과표시'!$C$7)&gt;=1),IF(OR('자료입력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DX481" s="28">
        <f>IF(AND($S481='자료입력 및 결과표시'!$B$8,COUNTIF($W481:$DR481,'자료입력 및 결과표시'!$C$8)&gt;=1),IF(OR('자료입력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DY481" s="28">
        <f>IF(AND($S481='자료입력 및 결과표시'!$B$9,COUNTIF($W481:$DR481,'자료입력 및 결과표시'!$C$9)&gt;=1),IF(OR('자료입력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DZ481" s="28">
        <f>IF(AND($S481='자료입력 및 결과표시'!$B$10,COUNTIF($W481:$DR481,'자료입력 및 결과표시'!$C$10)&gt;=1),IF(OR('자료입력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A481" s="28">
        <f>IF(AND($S481='자료입력 및 결과표시'!$B$11,COUNTIF($W481:$DR481,'자료입력 및 결과표시'!$C$11)&gt;=1),IF(OR('자료입력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B481" s="28">
        <f>IF(AND($S481='자료입력 및 결과표시'!$B$12,COUNTIF($W481:$DR481,'자료입력 및 결과표시'!$C$12)&gt;=1),IF(OR('자료입력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C481" s="28">
        <f>IF(AND($S481='자료입력 및 결과표시'!$B$13,COUNTIF($W481:$DR481,'자료입력 및 결과표시'!$C$13)&gt;=1),IF(OR('자료입력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D481" s="28">
        <f>IF(AND($S481='자료입력 및 결과표시'!$B$14,COUNTIF($W481:$DR481,'자료입력 및 결과표시'!$C$14)&gt;=1),IF(OR('자료입력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E481" s="28">
        <f>IF(AND($S481='자료입력 및 결과표시'!$B$15,COUNTIF($W481:$DR481,'자료입력 및 결과표시'!$C$15)&gt;=1),IF(OR('자료입력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F481" s="28">
        <f>IF(AND($S481='자료입력 및 결과표시'!$B$16,COUNTIF($W481:$DR481,'자료입력 및 결과표시'!$C$16)&gt;=1),IF(OR('자료입력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G481" s="28">
        <f>IF(AND($S481='자료입력 및 결과표시'!$B$17,COUNTIF($W481:$DR481,'자료입력 및 결과표시'!$C$17)&gt;=1),IF(OR('자료입력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H481" s="28">
        <f>IF(AND($S481='자료입력 및 결과표시'!$B$18,COUNTIF($W481:$DR481,'자료입력 및 결과표시'!$C$18)&gt;=1),IF(OR('자료입력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I481" s="28">
        <f>IF(AND($S481='자료입력 및 결과표시'!$B$19,COUNTIF($W481:$DR481,'자료입력 및 결과표시'!$C$19)&gt;=1),IF(OR('자료입력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J481" s="28">
        <f>IF(AND($S481='자료입력 및 결과표시'!$B$20,COUNTIF($W481:$DR481,'자료입력 및 결과표시'!$C$20)&gt;=1),IF(OR('자료입력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K481" s="28">
        <f>IF(AND($S481='자료입력 및 결과표시'!$B$21,COUNTIF($W481:$DR481,'자료입력 및 결과표시'!$C$21)&gt;=1),IF(OR('자료입력 및 결과표시'!$B$4+90&gt;=$V481,'자료입력 및 결과표시'!$B$4&lt;$U481),0,IF($V481-'자료입력 및 결과표시'!$B$4-90&gt;='자료입력 및 결과표시'!$E$4,'자료입력 및 결과표시'!$E$4,$V481-'자료입력 및 결과표시'!$B$4-90)),0)</f>
        <v>0</v>
      </c>
      <c r="EL481" s="17">
        <f>IF(AND(S481='자료입력 및 결과표시'!$B$6,COUNTIF('업무중복도(데이터 입력)'!$W481:$DR481,'자료입력 및 결과표시'!$C$6)&gt;=1),1,0)</f>
        <v>0</v>
      </c>
      <c r="EM481" s="17">
        <f>IF(AND(S481='자료입력 및 결과표시'!$B$7,COUNTIF('업무중복도(데이터 입력)'!$W481:$DR481,'자료입력 및 결과표시'!$C$7)&gt;=1),2,0)</f>
        <v>0</v>
      </c>
      <c r="EN481" s="17">
        <f>IF(AND(S481='자료입력 및 결과표시'!$B$8,COUNTIF('업무중복도(데이터 입력)'!$W481:$DR481,'자료입력 및 결과표시'!$C$8)&gt;=1),3,0)</f>
        <v>0</v>
      </c>
      <c r="EO481" s="17">
        <f>IF(AND(S481='자료입력 및 결과표시'!$B$9,COUNTIF('업무중복도(데이터 입력)'!$W481:$DR481,'자료입력 및 결과표시'!$C$9)&gt;=1),4,0)</f>
        <v>0</v>
      </c>
      <c r="EP481" s="17">
        <f>IF(AND(S481='자료입력 및 결과표시'!$B$10,COUNTIF('업무중복도(데이터 입력)'!$W481:$DR481,'자료입력 및 결과표시'!$C$10)&gt;=1),5,0)</f>
        <v>0</v>
      </c>
      <c r="EQ481" s="17">
        <f>IF(AND(S481='자료입력 및 결과표시'!$B$11,COUNTIF('업무중복도(데이터 입력)'!$W481:$DR481,'자료입력 및 결과표시'!$C$11)&gt;=1),6,0)</f>
        <v>0</v>
      </c>
      <c r="ER481" s="17">
        <f>IF(AND(S481='자료입력 및 결과표시'!$B$12,COUNTIF('업무중복도(데이터 입력)'!$W481:$DR481,'자료입력 및 결과표시'!$C$12)&gt;=1),7,0)</f>
        <v>0</v>
      </c>
      <c r="ES481" s="17">
        <f>IF(AND(S481='자료입력 및 결과표시'!$B$13,COUNTIF('업무중복도(데이터 입력)'!$W481:$DR481,'자료입력 및 결과표시'!$C$13)&gt;=1),8,0)</f>
        <v>0</v>
      </c>
      <c r="ET481" s="17">
        <f>IF(AND(S481='자료입력 및 결과표시'!$B$14,COUNTIF('업무중복도(데이터 입력)'!$W481:$DR481,'자료입력 및 결과표시'!$C$14)&gt;=1),9,0)</f>
        <v>0</v>
      </c>
      <c r="EU481" s="17">
        <f>IF(AND(S481='자료입력 및 결과표시'!$B$15,COUNTIF('업무중복도(데이터 입력)'!$W481:$DR481,'자료입력 및 결과표시'!$C$15)&gt;=1),10,0)</f>
        <v>0</v>
      </c>
      <c r="EV481" s="17">
        <f>IF(AND(S481='자료입력 및 결과표시'!$B$16,COUNTIF('업무중복도(데이터 입력)'!$W481:$DR481,'자료입력 및 결과표시'!$C$16)&gt;=1),11,0)</f>
        <v>0</v>
      </c>
      <c r="EW481" s="17">
        <f>IF(AND(S481='자료입력 및 결과표시'!$B$17,COUNTIF('업무중복도(데이터 입력)'!$W481:$DR481,'자료입력 및 결과표시'!$C$17)&gt;=1),12,0)</f>
        <v>0</v>
      </c>
      <c r="EX481" s="17">
        <f>IF(AND(S481='자료입력 및 결과표시'!$B$18,COUNTIF('업무중복도(데이터 입력)'!$W481:$DR481,'자료입력 및 결과표시'!$C$18)&gt;=1),13,0)</f>
        <v>0</v>
      </c>
      <c r="EY481" s="17">
        <f>IF(AND(S481='자료입력 및 결과표시'!$B$19,COUNTIF('업무중복도(데이터 입력)'!$W481:$DR481,'자료입력 및 결과표시'!$C$19)&gt;=1),14,0)</f>
        <v>0</v>
      </c>
      <c r="EZ481" s="17">
        <f>IF(AND(S481='자료입력 및 결과표시'!$B$20,COUNTIF('업무중복도(데이터 입력)'!$W481:$DR481,'자료입력 및 결과표시'!$C$20)&gt;=1),15,0)</f>
        <v>0</v>
      </c>
      <c r="FA481" s="17">
        <f>IF(AND(S481='자료입력 및 결과표시'!$B$21,COUNTIF('업무중복도(데이터 입력)'!$W481:$DR481,'자료입력 및 결과표시'!$C$21)&gt;=1),16,0)</f>
        <v>0</v>
      </c>
      <c r="FK481" s="17">
        <f t="shared" si="779"/>
        <v>0</v>
      </c>
      <c r="FO481"/>
    </row>
    <row r="482" spans="1:171">
      <c r="A482" s="17" t="str">
        <f t="shared" si="762"/>
        <v>\\\0</v>
      </c>
      <c r="B482" s="17" t="str">
        <f t="shared" si="763"/>
        <v>\\\0</v>
      </c>
      <c r="C482" s="17" t="str">
        <f t="shared" si="764"/>
        <v>\\\0</v>
      </c>
      <c r="D482" s="17" t="str">
        <f t="shared" si="765"/>
        <v>\\\0</v>
      </c>
      <c r="E482" s="17" t="str">
        <f t="shared" si="766"/>
        <v>\\\0</v>
      </c>
      <c r="F482" s="17" t="str">
        <f t="shared" si="767"/>
        <v>\\\0</v>
      </c>
      <c r="G482" s="17" t="str">
        <f t="shared" si="768"/>
        <v>\\\0</v>
      </c>
      <c r="H482" s="17" t="str">
        <f t="shared" si="769"/>
        <v>\\\0</v>
      </c>
      <c r="I482" s="17" t="str">
        <f t="shared" si="770"/>
        <v>\\\0</v>
      </c>
      <c r="J482" s="17" t="str">
        <f t="shared" si="771"/>
        <v>\\\0</v>
      </c>
      <c r="K482" s="17" t="str">
        <f t="shared" si="772"/>
        <v>\\\0</v>
      </c>
      <c r="L482" s="17" t="str">
        <f t="shared" si="773"/>
        <v>\\\0</v>
      </c>
      <c r="M482" s="17" t="str">
        <f t="shared" si="774"/>
        <v>\\\0</v>
      </c>
      <c r="N482" s="17" t="str">
        <f t="shared" si="775"/>
        <v>\\\0</v>
      </c>
      <c r="O482" s="17" t="str">
        <f t="shared" si="776"/>
        <v>\\\0</v>
      </c>
      <c r="P482" s="17" t="str">
        <f t="shared" si="777"/>
        <v>\\\0</v>
      </c>
      <c r="R482" s="17" t="str">
        <f t="shared" si="778"/>
        <v>\\</v>
      </c>
      <c r="S482" s="38"/>
      <c r="T482" s="39"/>
      <c r="U482" s="31"/>
      <c r="V482" s="32"/>
      <c r="W482" s="36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35"/>
      <c r="DS482" s="287"/>
      <c r="DT482" s="36"/>
      <c r="DU482" s="37"/>
      <c r="DV482" s="28">
        <f>IF(AND($S482='자료입력 및 결과표시'!$B$6,COUNTIF($W482:$DR482,'자료입력 및 결과표시'!$C$6)&gt;=1),IF(OR('자료입력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DW482" s="28">
        <f>IF(AND($S482='자료입력 및 결과표시'!$B$7,COUNTIF($W482:$DR482,'자료입력 및 결과표시'!$C$7)&gt;=1),IF(OR('자료입력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DX482" s="28">
        <f>IF(AND($S482='자료입력 및 결과표시'!$B$8,COUNTIF($W482:$DR482,'자료입력 및 결과표시'!$C$8)&gt;=1),IF(OR('자료입력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DY482" s="28">
        <f>IF(AND($S482='자료입력 및 결과표시'!$B$9,COUNTIF($W482:$DR482,'자료입력 및 결과표시'!$C$9)&gt;=1),IF(OR('자료입력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DZ482" s="28">
        <f>IF(AND($S482='자료입력 및 결과표시'!$B$10,COUNTIF($W482:$DR482,'자료입력 및 결과표시'!$C$10)&gt;=1),IF(OR('자료입력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A482" s="28">
        <f>IF(AND($S482='자료입력 및 결과표시'!$B$11,COUNTIF($W482:$DR482,'자료입력 및 결과표시'!$C$11)&gt;=1),IF(OR('자료입력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B482" s="28">
        <f>IF(AND($S482='자료입력 및 결과표시'!$B$12,COUNTIF($W482:$DR482,'자료입력 및 결과표시'!$C$12)&gt;=1),IF(OR('자료입력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C482" s="28">
        <f>IF(AND($S482='자료입력 및 결과표시'!$B$13,COUNTIF($W482:$DR482,'자료입력 및 결과표시'!$C$13)&gt;=1),IF(OR('자료입력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D482" s="28">
        <f>IF(AND($S482='자료입력 및 결과표시'!$B$14,COUNTIF($W482:$DR482,'자료입력 및 결과표시'!$C$14)&gt;=1),IF(OR('자료입력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E482" s="28">
        <f>IF(AND($S482='자료입력 및 결과표시'!$B$15,COUNTIF($W482:$DR482,'자료입력 및 결과표시'!$C$15)&gt;=1),IF(OR('자료입력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F482" s="28">
        <f>IF(AND($S482='자료입력 및 결과표시'!$B$16,COUNTIF($W482:$DR482,'자료입력 및 결과표시'!$C$16)&gt;=1),IF(OR('자료입력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G482" s="28">
        <f>IF(AND($S482='자료입력 및 결과표시'!$B$17,COUNTIF($W482:$DR482,'자료입력 및 결과표시'!$C$17)&gt;=1),IF(OR('자료입력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H482" s="28">
        <f>IF(AND($S482='자료입력 및 결과표시'!$B$18,COUNTIF($W482:$DR482,'자료입력 및 결과표시'!$C$18)&gt;=1),IF(OR('자료입력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I482" s="28">
        <f>IF(AND($S482='자료입력 및 결과표시'!$B$19,COUNTIF($W482:$DR482,'자료입력 및 결과표시'!$C$19)&gt;=1),IF(OR('자료입력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J482" s="28">
        <f>IF(AND($S482='자료입력 및 결과표시'!$B$20,COUNTIF($W482:$DR482,'자료입력 및 결과표시'!$C$20)&gt;=1),IF(OR('자료입력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K482" s="28">
        <f>IF(AND($S482='자료입력 및 결과표시'!$B$21,COUNTIF($W482:$DR482,'자료입력 및 결과표시'!$C$21)&gt;=1),IF(OR('자료입력 및 결과표시'!$B$4+90&gt;=$V482,'자료입력 및 결과표시'!$B$4&lt;$U482),0,IF($V482-'자료입력 및 결과표시'!$B$4-90&gt;='자료입력 및 결과표시'!$E$4,'자료입력 및 결과표시'!$E$4,$V482-'자료입력 및 결과표시'!$B$4-90)),0)</f>
        <v>0</v>
      </c>
      <c r="EL482" s="17">
        <f>IF(AND(S482='자료입력 및 결과표시'!$B$6,COUNTIF('업무중복도(데이터 입력)'!$W482:$DR482,'자료입력 및 결과표시'!$C$6)&gt;=1),1,0)</f>
        <v>0</v>
      </c>
      <c r="EM482" s="17">
        <f>IF(AND(S482='자료입력 및 결과표시'!$B$7,COUNTIF('업무중복도(데이터 입력)'!$W482:$DR482,'자료입력 및 결과표시'!$C$7)&gt;=1),2,0)</f>
        <v>0</v>
      </c>
      <c r="EN482" s="17">
        <f>IF(AND(S482='자료입력 및 결과표시'!$B$8,COUNTIF('업무중복도(데이터 입력)'!$W482:$DR482,'자료입력 및 결과표시'!$C$8)&gt;=1),3,0)</f>
        <v>0</v>
      </c>
      <c r="EO482" s="17">
        <f>IF(AND(S482='자료입력 및 결과표시'!$B$9,COUNTIF('업무중복도(데이터 입력)'!$W482:$DR482,'자료입력 및 결과표시'!$C$9)&gt;=1),4,0)</f>
        <v>0</v>
      </c>
      <c r="EP482" s="17">
        <f>IF(AND(S482='자료입력 및 결과표시'!$B$10,COUNTIF('업무중복도(데이터 입력)'!$W482:$DR482,'자료입력 및 결과표시'!$C$10)&gt;=1),5,0)</f>
        <v>0</v>
      </c>
      <c r="EQ482" s="17">
        <f>IF(AND(S482='자료입력 및 결과표시'!$B$11,COUNTIF('업무중복도(데이터 입력)'!$W482:$DR482,'자료입력 및 결과표시'!$C$11)&gt;=1),6,0)</f>
        <v>0</v>
      </c>
      <c r="ER482" s="17">
        <f>IF(AND(S482='자료입력 및 결과표시'!$B$12,COUNTIF('업무중복도(데이터 입력)'!$W482:$DR482,'자료입력 및 결과표시'!$C$12)&gt;=1),7,0)</f>
        <v>0</v>
      </c>
      <c r="ES482" s="17">
        <f>IF(AND(S482='자료입력 및 결과표시'!$B$13,COUNTIF('업무중복도(데이터 입력)'!$W482:$DR482,'자료입력 및 결과표시'!$C$13)&gt;=1),8,0)</f>
        <v>0</v>
      </c>
      <c r="ET482" s="17">
        <f>IF(AND(S482='자료입력 및 결과표시'!$B$14,COUNTIF('업무중복도(데이터 입력)'!$W482:$DR482,'자료입력 및 결과표시'!$C$14)&gt;=1),9,0)</f>
        <v>0</v>
      </c>
      <c r="EU482" s="17">
        <f>IF(AND(S482='자료입력 및 결과표시'!$B$15,COUNTIF('업무중복도(데이터 입력)'!$W482:$DR482,'자료입력 및 결과표시'!$C$15)&gt;=1),10,0)</f>
        <v>0</v>
      </c>
      <c r="EV482" s="17">
        <f>IF(AND(S482='자료입력 및 결과표시'!$B$16,COUNTIF('업무중복도(데이터 입력)'!$W482:$DR482,'자료입력 및 결과표시'!$C$16)&gt;=1),11,0)</f>
        <v>0</v>
      </c>
      <c r="EW482" s="17">
        <f>IF(AND(S482='자료입력 및 결과표시'!$B$17,COUNTIF('업무중복도(데이터 입력)'!$W482:$DR482,'자료입력 및 결과표시'!$C$17)&gt;=1),12,0)</f>
        <v>0</v>
      </c>
      <c r="EX482" s="17">
        <f>IF(AND(S482='자료입력 및 결과표시'!$B$18,COUNTIF('업무중복도(데이터 입력)'!$W482:$DR482,'자료입력 및 결과표시'!$C$18)&gt;=1),13,0)</f>
        <v>0</v>
      </c>
      <c r="EY482" s="17">
        <f>IF(AND(S482='자료입력 및 결과표시'!$B$19,COUNTIF('업무중복도(데이터 입력)'!$W482:$DR482,'자료입력 및 결과표시'!$C$19)&gt;=1),14,0)</f>
        <v>0</v>
      </c>
      <c r="EZ482" s="17">
        <f>IF(AND(S482='자료입력 및 결과표시'!$B$20,COUNTIF('업무중복도(데이터 입력)'!$W482:$DR482,'자료입력 및 결과표시'!$C$20)&gt;=1),15,0)</f>
        <v>0</v>
      </c>
      <c r="FA482" s="17">
        <f>IF(AND(S482='자료입력 및 결과표시'!$B$21,COUNTIF('업무중복도(데이터 입력)'!$W482:$DR482,'자료입력 및 결과표시'!$C$21)&gt;=1),16,0)</f>
        <v>0</v>
      </c>
      <c r="FK482" s="17">
        <f t="shared" si="779"/>
        <v>0</v>
      </c>
      <c r="FO482"/>
    </row>
    <row r="483" spans="1:171">
      <c r="A483" s="17" t="str">
        <f t="shared" si="762"/>
        <v>\\\0</v>
      </c>
      <c r="B483" s="17" t="str">
        <f t="shared" si="763"/>
        <v>\\\0</v>
      </c>
      <c r="C483" s="17" t="str">
        <f t="shared" si="764"/>
        <v>\\\0</v>
      </c>
      <c r="D483" s="17" t="str">
        <f t="shared" si="765"/>
        <v>\\\0</v>
      </c>
      <c r="E483" s="17" t="str">
        <f t="shared" si="766"/>
        <v>\\\0</v>
      </c>
      <c r="F483" s="17" t="str">
        <f t="shared" si="767"/>
        <v>\\\0</v>
      </c>
      <c r="G483" s="17" t="str">
        <f t="shared" si="768"/>
        <v>\\\0</v>
      </c>
      <c r="H483" s="17" t="str">
        <f t="shared" si="769"/>
        <v>\\\0</v>
      </c>
      <c r="I483" s="17" t="str">
        <f t="shared" si="770"/>
        <v>\\\0</v>
      </c>
      <c r="J483" s="17" t="str">
        <f t="shared" si="771"/>
        <v>\\\0</v>
      </c>
      <c r="K483" s="17" t="str">
        <f t="shared" si="772"/>
        <v>\\\0</v>
      </c>
      <c r="L483" s="17" t="str">
        <f t="shared" si="773"/>
        <v>\\\0</v>
      </c>
      <c r="M483" s="17" t="str">
        <f t="shared" si="774"/>
        <v>\\\0</v>
      </c>
      <c r="N483" s="17" t="str">
        <f t="shared" si="775"/>
        <v>\\\0</v>
      </c>
      <c r="O483" s="17" t="str">
        <f t="shared" si="776"/>
        <v>\\\0</v>
      </c>
      <c r="P483" s="17" t="str">
        <f t="shared" si="777"/>
        <v>\\\0</v>
      </c>
      <c r="R483" s="17" t="str">
        <f t="shared" si="778"/>
        <v>\\</v>
      </c>
      <c r="S483" s="38"/>
      <c r="T483" s="39"/>
      <c r="U483" s="31"/>
      <c r="V483" s="32"/>
      <c r="W483" s="36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35"/>
      <c r="DS483" s="287"/>
      <c r="DT483" s="36"/>
      <c r="DU483" s="37"/>
      <c r="DV483" s="28">
        <f>IF(AND($S483='자료입력 및 결과표시'!$B$6,COUNTIF($W483:$DR483,'자료입력 및 결과표시'!$C$6)&gt;=1),IF(OR('자료입력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DW483" s="28">
        <f>IF(AND($S483='자료입력 및 결과표시'!$B$7,COUNTIF($W483:$DR483,'자료입력 및 결과표시'!$C$7)&gt;=1),IF(OR('자료입력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DX483" s="28">
        <f>IF(AND($S483='자료입력 및 결과표시'!$B$8,COUNTIF($W483:$DR483,'자료입력 및 결과표시'!$C$8)&gt;=1),IF(OR('자료입력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DY483" s="28">
        <f>IF(AND($S483='자료입력 및 결과표시'!$B$9,COUNTIF($W483:$DR483,'자료입력 및 결과표시'!$C$9)&gt;=1),IF(OR('자료입력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DZ483" s="28">
        <f>IF(AND($S483='자료입력 및 결과표시'!$B$10,COUNTIF($W483:$DR483,'자료입력 및 결과표시'!$C$10)&gt;=1),IF(OR('자료입력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A483" s="28">
        <f>IF(AND($S483='자료입력 및 결과표시'!$B$11,COUNTIF($W483:$DR483,'자료입력 및 결과표시'!$C$11)&gt;=1),IF(OR('자료입력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B483" s="28">
        <f>IF(AND($S483='자료입력 및 결과표시'!$B$12,COUNTIF($W483:$DR483,'자료입력 및 결과표시'!$C$12)&gt;=1),IF(OR('자료입력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C483" s="28">
        <f>IF(AND($S483='자료입력 및 결과표시'!$B$13,COUNTIF($W483:$DR483,'자료입력 및 결과표시'!$C$13)&gt;=1),IF(OR('자료입력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D483" s="28">
        <f>IF(AND($S483='자료입력 및 결과표시'!$B$14,COUNTIF($W483:$DR483,'자료입력 및 결과표시'!$C$14)&gt;=1),IF(OR('자료입력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E483" s="28">
        <f>IF(AND($S483='자료입력 및 결과표시'!$B$15,COUNTIF($W483:$DR483,'자료입력 및 결과표시'!$C$15)&gt;=1),IF(OR('자료입력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F483" s="28">
        <f>IF(AND($S483='자료입력 및 결과표시'!$B$16,COUNTIF($W483:$DR483,'자료입력 및 결과표시'!$C$16)&gt;=1),IF(OR('자료입력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G483" s="28">
        <f>IF(AND($S483='자료입력 및 결과표시'!$B$17,COUNTIF($W483:$DR483,'자료입력 및 결과표시'!$C$17)&gt;=1),IF(OR('자료입력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H483" s="28">
        <f>IF(AND($S483='자료입력 및 결과표시'!$B$18,COUNTIF($W483:$DR483,'자료입력 및 결과표시'!$C$18)&gt;=1),IF(OR('자료입력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I483" s="28">
        <f>IF(AND($S483='자료입력 및 결과표시'!$B$19,COUNTIF($W483:$DR483,'자료입력 및 결과표시'!$C$19)&gt;=1),IF(OR('자료입력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J483" s="28">
        <f>IF(AND($S483='자료입력 및 결과표시'!$B$20,COUNTIF($W483:$DR483,'자료입력 및 결과표시'!$C$20)&gt;=1),IF(OR('자료입력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K483" s="28">
        <f>IF(AND($S483='자료입력 및 결과표시'!$B$21,COUNTIF($W483:$DR483,'자료입력 및 결과표시'!$C$21)&gt;=1),IF(OR('자료입력 및 결과표시'!$B$4+90&gt;=$V483,'자료입력 및 결과표시'!$B$4&lt;$U483),0,IF($V483-'자료입력 및 결과표시'!$B$4-90&gt;='자료입력 및 결과표시'!$E$4,'자료입력 및 결과표시'!$E$4,$V483-'자료입력 및 결과표시'!$B$4-90)),0)</f>
        <v>0</v>
      </c>
      <c r="EL483" s="17">
        <f>IF(AND(S483='자료입력 및 결과표시'!$B$6,COUNTIF('업무중복도(데이터 입력)'!$W483:$DR483,'자료입력 및 결과표시'!$C$6)&gt;=1),1,0)</f>
        <v>0</v>
      </c>
      <c r="EM483" s="17">
        <f>IF(AND(S483='자료입력 및 결과표시'!$B$7,COUNTIF('업무중복도(데이터 입력)'!$W483:$DR483,'자료입력 및 결과표시'!$C$7)&gt;=1),2,0)</f>
        <v>0</v>
      </c>
      <c r="EN483" s="17">
        <f>IF(AND(S483='자료입력 및 결과표시'!$B$8,COUNTIF('업무중복도(데이터 입력)'!$W483:$DR483,'자료입력 및 결과표시'!$C$8)&gt;=1),3,0)</f>
        <v>0</v>
      </c>
      <c r="EO483" s="17">
        <f>IF(AND(S483='자료입력 및 결과표시'!$B$9,COUNTIF('업무중복도(데이터 입력)'!$W483:$DR483,'자료입력 및 결과표시'!$C$9)&gt;=1),4,0)</f>
        <v>0</v>
      </c>
      <c r="EP483" s="17">
        <f>IF(AND(S483='자료입력 및 결과표시'!$B$10,COUNTIF('업무중복도(데이터 입력)'!$W483:$DR483,'자료입력 및 결과표시'!$C$10)&gt;=1),5,0)</f>
        <v>0</v>
      </c>
      <c r="EQ483" s="17">
        <f>IF(AND(S483='자료입력 및 결과표시'!$B$11,COUNTIF('업무중복도(데이터 입력)'!$W483:$DR483,'자료입력 및 결과표시'!$C$11)&gt;=1),6,0)</f>
        <v>0</v>
      </c>
      <c r="ER483" s="17">
        <f>IF(AND(S483='자료입력 및 결과표시'!$B$12,COUNTIF('업무중복도(데이터 입력)'!$W483:$DR483,'자료입력 및 결과표시'!$C$12)&gt;=1),7,0)</f>
        <v>0</v>
      </c>
      <c r="ES483" s="17">
        <f>IF(AND(S483='자료입력 및 결과표시'!$B$13,COUNTIF('업무중복도(데이터 입력)'!$W483:$DR483,'자료입력 및 결과표시'!$C$13)&gt;=1),8,0)</f>
        <v>0</v>
      </c>
      <c r="ET483" s="17">
        <f>IF(AND(S483='자료입력 및 결과표시'!$B$14,COUNTIF('업무중복도(데이터 입력)'!$W483:$DR483,'자료입력 및 결과표시'!$C$14)&gt;=1),9,0)</f>
        <v>0</v>
      </c>
      <c r="EU483" s="17">
        <f>IF(AND(S483='자료입력 및 결과표시'!$B$15,COUNTIF('업무중복도(데이터 입력)'!$W483:$DR483,'자료입력 및 결과표시'!$C$15)&gt;=1),10,0)</f>
        <v>0</v>
      </c>
      <c r="EV483" s="17">
        <f>IF(AND(S483='자료입력 및 결과표시'!$B$16,COUNTIF('업무중복도(데이터 입력)'!$W483:$DR483,'자료입력 및 결과표시'!$C$16)&gt;=1),11,0)</f>
        <v>0</v>
      </c>
      <c r="EW483" s="17">
        <f>IF(AND(S483='자료입력 및 결과표시'!$B$17,COUNTIF('업무중복도(데이터 입력)'!$W483:$DR483,'자료입력 및 결과표시'!$C$17)&gt;=1),12,0)</f>
        <v>0</v>
      </c>
      <c r="EX483" s="17">
        <f>IF(AND(S483='자료입력 및 결과표시'!$B$18,COUNTIF('업무중복도(데이터 입력)'!$W483:$DR483,'자료입력 및 결과표시'!$C$18)&gt;=1),13,0)</f>
        <v>0</v>
      </c>
      <c r="EY483" s="17">
        <f>IF(AND(S483='자료입력 및 결과표시'!$B$19,COUNTIF('업무중복도(데이터 입력)'!$W483:$DR483,'자료입력 및 결과표시'!$C$19)&gt;=1),14,0)</f>
        <v>0</v>
      </c>
      <c r="EZ483" s="17">
        <f>IF(AND(S483='자료입력 및 결과표시'!$B$20,COUNTIF('업무중복도(데이터 입력)'!$W483:$DR483,'자료입력 및 결과표시'!$C$20)&gt;=1),15,0)</f>
        <v>0</v>
      </c>
      <c r="FA483" s="17">
        <f>IF(AND(S483='자료입력 및 결과표시'!$B$21,COUNTIF('업무중복도(데이터 입력)'!$W483:$DR483,'자료입력 및 결과표시'!$C$21)&gt;=1),16,0)</f>
        <v>0</v>
      </c>
      <c r="FK483" s="17">
        <f t="shared" si="779"/>
        <v>0</v>
      </c>
      <c r="FO483"/>
    </row>
    <row r="484" spans="1:171">
      <c r="A484" s="17" t="str">
        <f t="shared" si="762"/>
        <v>\\\0</v>
      </c>
      <c r="B484" s="17" t="str">
        <f t="shared" si="763"/>
        <v>\\\0</v>
      </c>
      <c r="C484" s="17" t="str">
        <f t="shared" si="764"/>
        <v>\\\0</v>
      </c>
      <c r="D484" s="17" t="str">
        <f t="shared" si="765"/>
        <v>\\\0</v>
      </c>
      <c r="E484" s="17" t="str">
        <f t="shared" si="766"/>
        <v>\\\0</v>
      </c>
      <c r="F484" s="17" t="str">
        <f t="shared" si="767"/>
        <v>\\\0</v>
      </c>
      <c r="G484" s="17" t="str">
        <f t="shared" si="768"/>
        <v>\\\0</v>
      </c>
      <c r="H484" s="17" t="str">
        <f t="shared" si="769"/>
        <v>\\\0</v>
      </c>
      <c r="I484" s="17" t="str">
        <f t="shared" si="770"/>
        <v>\\\0</v>
      </c>
      <c r="J484" s="17" t="str">
        <f t="shared" si="771"/>
        <v>\\\0</v>
      </c>
      <c r="K484" s="17" t="str">
        <f t="shared" si="772"/>
        <v>\\\0</v>
      </c>
      <c r="L484" s="17" t="str">
        <f t="shared" si="773"/>
        <v>\\\0</v>
      </c>
      <c r="M484" s="17" t="str">
        <f t="shared" si="774"/>
        <v>\\\0</v>
      </c>
      <c r="N484" s="17" t="str">
        <f t="shared" si="775"/>
        <v>\\\0</v>
      </c>
      <c r="O484" s="17" t="str">
        <f t="shared" si="776"/>
        <v>\\\0</v>
      </c>
      <c r="P484" s="17" t="str">
        <f t="shared" si="777"/>
        <v>\\\0</v>
      </c>
      <c r="R484" s="17" t="str">
        <f t="shared" si="778"/>
        <v>\\</v>
      </c>
      <c r="S484" s="38"/>
      <c r="T484" s="39"/>
      <c r="U484" s="31"/>
      <c r="V484" s="32"/>
      <c r="W484" s="36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35"/>
      <c r="DS484" s="287"/>
      <c r="DT484" s="36"/>
      <c r="DU484" s="37"/>
      <c r="DV484" s="28">
        <f>IF(AND($S484='자료입력 및 결과표시'!$B$6,COUNTIF($W484:$DR484,'자료입력 및 결과표시'!$C$6)&gt;=1),IF(OR('자료입력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DW484" s="28">
        <f>IF(AND($S484='자료입력 및 결과표시'!$B$7,COUNTIF($W484:$DR484,'자료입력 및 결과표시'!$C$7)&gt;=1),IF(OR('자료입력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DX484" s="28">
        <f>IF(AND($S484='자료입력 및 결과표시'!$B$8,COUNTIF($W484:$DR484,'자료입력 및 결과표시'!$C$8)&gt;=1),IF(OR('자료입력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DY484" s="28">
        <f>IF(AND($S484='자료입력 및 결과표시'!$B$9,COUNTIF($W484:$DR484,'자료입력 및 결과표시'!$C$9)&gt;=1),IF(OR('자료입력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DZ484" s="28">
        <f>IF(AND($S484='자료입력 및 결과표시'!$B$10,COUNTIF($W484:$DR484,'자료입력 및 결과표시'!$C$10)&gt;=1),IF(OR('자료입력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A484" s="28">
        <f>IF(AND($S484='자료입력 및 결과표시'!$B$11,COUNTIF($W484:$DR484,'자료입력 및 결과표시'!$C$11)&gt;=1),IF(OR('자료입력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B484" s="28">
        <f>IF(AND($S484='자료입력 및 결과표시'!$B$12,COUNTIF($W484:$DR484,'자료입력 및 결과표시'!$C$12)&gt;=1),IF(OR('자료입력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C484" s="28">
        <f>IF(AND($S484='자료입력 및 결과표시'!$B$13,COUNTIF($W484:$DR484,'자료입력 및 결과표시'!$C$13)&gt;=1),IF(OR('자료입력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D484" s="28">
        <f>IF(AND($S484='자료입력 및 결과표시'!$B$14,COUNTIF($W484:$DR484,'자료입력 및 결과표시'!$C$14)&gt;=1),IF(OR('자료입력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E484" s="28">
        <f>IF(AND($S484='자료입력 및 결과표시'!$B$15,COUNTIF($W484:$DR484,'자료입력 및 결과표시'!$C$15)&gt;=1),IF(OR('자료입력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F484" s="28">
        <f>IF(AND($S484='자료입력 및 결과표시'!$B$16,COUNTIF($W484:$DR484,'자료입력 및 결과표시'!$C$16)&gt;=1),IF(OR('자료입력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G484" s="28">
        <f>IF(AND($S484='자료입력 및 결과표시'!$B$17,COUNTIF($W484:$DR484,'자료입력 및 결과표시'!$C$17)&gt;=1),IF(OR('자료입력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H484" s="28">
        <f>IF(AND($S484='자료입력 및 결과표시'!$B$18,COUNTIF($W484:$DR484,'자료입력 및 결과표시'!$C$18)&gt;=1),IF(OR('자료입력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I484" s="28">
        <f>IF(AND($S484='자료입력 및 결과표시'!$B$19,COUNTIF($W484:$DR484,'자료입력 및 결과표시'!$C$19)&gt;=1),IF(OR('자료입력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J484" s="28">
        <f>IF(AND($S484='자료입력 및 결과표시'!$B$20,COUNTIF($W484:$DR484,'자료입력 및 결과표시'!$C$20)&gt;=1),IF(OR('자료입력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K484" s="28">
        <f>IF(AND($S484='자료입력 및 결과표시'!$B$21,COUNTIF($W484:$DR484,'자료입력 및 결과표시'!$C$21)&gt;=1),IF(OR('자료입력 및 결과표시'!$B$4+90&gt;=$V484,'자료입력 및 결과표시'!$B$4&lt;$U484),0,IF($V484-'자료입력 및 결과표시'!$B$4-90&gt;='자료입력 및 결과표시'!$E$4,'자료입력 및 결과표시'!$E$4,$V484-'자료입력 및 결과표시'!$B$4-90)),0)</f>
        <v>0</v>
      </c>
      <c r="EL484" s="17">
        <f>IF(AND(S484='자료입력 및 결과표시'!$B$6,COUNTIF('업무중복도(데이터 입력)'!$W484:$DR484,'자료입력 및 결과표시'!$C$6)&gt;=1),1,0)</f>
        <v>0</v>
      </c>
      <c r="EM484" s="17">
        <f>IF(AND(S484='자료입력 및 결과표시'!$B$7,COUNTIF('업무중복도(데이터 입력)'!$W484:$DR484,'자료입력 및 결과표시'!$C$7)&gt;=1),2,0)</f>
        <v>0</v>
      </c>
      <c r="EN484" s="17">
        <f>IF(AND(S484='자료입력 및 결과표시'!$B$8,COUNTIF('업무중복도(데이터 입력)'!$W484:$DR484,'자료입력 및 결과표시'!$C$8)&gt;=1),3,0)</f>
        <v>0</v>
      </c>
      <c r="EO484" s="17">
        <f>IF(AND(S484='자료입력 및 결과표시'!$B$9,COUNTIF('업무중복도(데이터 입력)'!$W484:$DR484,'자료입력 및 결과표시'!$C$9)&gt;=1),4,0)</f>
        <v>0</v>
      </c>
      <c r="EP484" s="17">
        <f>IF(AND(S484='자료입력 및 결과표시'!$B$10,COUNTIF('업무중복도(데이터 입력)'!$W484:$DR484,'자료입력 및 결과표시'!$C$10)&gt;=1),5,0)</f>
        <v>0</v>
      </c>
      <c r="EQ484" s="17">
        <f>IF(AND(S484='자료입력 및 결과표시'!$B$11,COUNTIF('업무중복도(데이터 입력)'!$W484:$DR484,'자료입력 및 결과표시'!$C$11)&gt;=1),6,0)</f>
        <v>0</v>
      </c>
      <c r="ER484" s="17">
        <f>IF(AND(S484='자료입력 및 결과표시'!$B$12,COUNTIF('업무중복도(데이터 입력)'!$W484:$DR484,'자료입력 및 결과표시'!$C$12)&gt;=1),7,0)</f>
        <v>0</v>
      </c>
      <c r="ES484" s="17">
        <f>IF(AND(S484='자료입력 및 결과표시'!$B$13,COUNTIF('업무중복도(데이터 입력)'!$W484:$DR484,'자료입력 및 결과표시'!$C$13)&gt;=1),8,0)</f>
        <v>0</v>
      </c>
      <c r="ET484" s="17">
        <f>IF(AND(S484='자료입력 및 결과표시'!$B$14,COUNTIF('업무중복도(데이터 입력)'!$W484:$DR484,'자료입력 및 결과표시'!$C$14)&gt;=1),9,0)</f>
        <v>0</v>
      </c>
      <c r="EU484" s="17">
        <f>IF(AND(S484='자료입력 및 결과표시'!$B$15,COUNTIF('업무중복도(데이터 입력)'!$W484:$DR484,'자료입력 및 결과표시'!$C$15)&gt;=1),10,0)</f>
        <v>0</v>
      </c>
      <c r="EV484" s="17">
        <f>IF(AND(S484='자료입력 및 결과표시'!$B$16,COUNTIF('업무중복도(데이터 입력)'!$W484:$DR484,'자료입력 및 결과표시'!$C$16)&gt;=1),11,0)</f>
        <v>0</v>
      </c>
      <c r="EW484" s="17">
        <f>IF(AND(S484='자료입력 및 결과표시'!$B$17,COUNTIF('업무중복도(데이터 입력)'!$W484:$DR484,'자료입력 및 결과표시'!$C$17)&gt;=1),12,0)</f>
        <v>0</v>
      </c>
      <c r="EX484" s="17">
        <f>IF(AND(S484='자료입력 및 결과표시'!$B$18,COUNTIF('업무중복도(데이터 입력)'!$W484:$DR484,'자료입력 및 결과표시'!$C$18)&gt;=1),13,0)</f>
        <v>0</v>
      </c>
      <c r="EY484" s="17">
        <f>IF(AND(S484='자료입력 및 결과표시'!$B$19,COUNTIF('업무중복도(데이터 입력)'!$W484:$DR484,'자료입력 및 결과표시'!$C$19)&gt;=1),14,0)</f>
        <v>0</v>
      </c>
      <c r="EZ484" s="17">
        <f>IF(AND(S484='자료입력 및 결과표시'!$B$20,COUNTIF('업무중복도(데이터 입력)'!$W484:$DR484,'자료입력 및 결과표시'!$C$20)&gt;=1),15,0)</f>
        <v>0</v>
      </c>
      <c r="FA484" s="17">
        <f>IF(AND(S484='자료입력 및 결과표시'!$B$21,COUNTIF('업무중복도(데이터 입력)'!$W484:$DR484,'자료입력 및 결과표시'!$C$21)&gt;=1),16,0)</f>
        <v>0</v>
      </c>
      <c r="FK484" s="17">
        <f t="shared" si="779"/>
        <v>0</v>
      </c>
      <c r="FO484"/>
    </row>
    <row r="485" spans="1:171">
      <c r="A485" s="17" t="str">
        <f t="shared" si="762"/>
        <v>\\\0</v>
      </c>
      <c r="B485" s="17" t="str">
        <f t="shared" si="763"/>
        <v>\\\0</v>
      </c>
      <c r="C485" s="17" t="str">
        <f t="shared" si="764"/>
        <v>\\\0</v>
      </c>
      <c r="D485" s="17" t="str">
        <f t="shared" si="765"/>
        <v>\\\0</v>
      </c>
      <c r="E485" s="17" t="str">
        <f t="shared" si="766"/>
        <v>\\\0</v>
      </c>
      <c r="F485" s="17" t="str">
        <f t="shared" si="767"/>
        <v>\\\0</v>
      </c>
      <c r="G485" s="17" t="str">
        <f t="shared" si="768"/>
        <v>\\\0</v>
      </c>
      <c r="H485" s="17" t="str">
        <f t="shared" si="769"/>
        <v>\\\0</v>
      </c>
      <c r="I485" s="17" t="str">
        <f t="shared" si="770"/>
        <v>\\\0</v>
      </c>
      <c r="J485" s="17" t="str">
        <f t="shared" si="771"/>
        <v>\\\0</v>
      </c>
      <c r="K485" s="17" t="str">
        <f t="shared" si="772"/>
        <v>\\\0</v>
      </c>
      <c r="L485" s="17" t="str">
        <f t="shared" si="773"/>
        <v>\\\0</v>
      </c>
      <c r="M485" s="17" t="str">
        <f t="shared" si="774"/>
        <v>\\\0</v>
      </c>
      <c r="N485" s="17" t="str">
        <f t="shared" si="775"/>
        <v>\\\0</v>
      </c>
      <c r="O485" s="17" t="str">
        <f t="shared" si="776"/>
        <v>\\\0</v>
      </c>
      <c r="P485" s="17" t="str">
        <f t="shared" si="777"/>
        <v>\\\0</v>
      </c>
      <c r="R485" s="17" t="str">
        <f t="shared" si="778"/>
        <v>\\</v>
      </c>
      <c r="S485" s="38"/>
      <c r="T485" s="39"/>
      <c r="U485" s="31"/>
      <c r="V485" s="32"/>
      <c r="W485" s="36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35"/>
      <c r="DS485" s="287"/>
      <c r="DT485" s="36"/>
      <c r="DU485" s="37"/>
      <c r="DV485" s="28">
        <f>IF(AND($S485='자료입력 및 결과표시'!$B$6,COUNTIF($W485:$DR485,'자료입력 및 결과표시'!$C$6)&gt;=1),IF(OR('자료입력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DW485" s="28">
        <f>IF(AND($S485='자료입력 및 결과표시'!$B$7,COUNTIF($W485:$DR485,'자료입력 및 결과표시'!$C$7)&gt;=1),IF(OR('자료입력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DX485" s="28">
        <f>IF(AND($S485='자료입력 및 결과표시'!$B$8,COUNTIF($W485:$DR485,'자료입력 및 결과표시'!$C$8)&gt;=1),IF(OR('자료입력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DY485" s="28">
        <f>IF(AND($S485='자료입력 및 결과표시'!$B$9,COUNTIF($W485:$DR485,'자료입력 및 결과표시'!$C$9)&gt;=1),IF(OR('자료입력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DZ485" s="28">
        <f>IF(AND($S485='자료입력 및 결과표시'!$B$10,COUNTIF($W485:$DR485,'자료입력 및 결과표시'!$C$10)&gt;=1),IF(OR('자료입력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A485" s="28">
        <f>IF(AND($S485='자료입력 및 결과표시'!$B$11,COUNTIF($W485:$DR485,'자료입력 및 결과표시'!$C$11)&gt;=1),IF(OR('자료입력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B485" s="28">
        <f>IF(AND($S485='자료입력 및 결과표시'!$B$12,COUNTIF($W485:$DR485,'자료입력 및 결과표시'!$C$12)&gt;=1),IF(OR('자료입력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C485" s="28">
        <f>IF(AND($S485='자료입력 및 결과표시'!$B$13,COUNTIF($W485:$DR485,'자료입력 및 결과표시'!$C$13)&gt;=1),IF(OR('자료입력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D485" s="28">
        <f>IF(AND($S485='자료입력 및 결과표시'!$B$14,COUNTIF($W485:$DR485,'자료입력 및 결과표시'!$C$14)&gt;=1),IF(OR('자료입력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E485" s="28">
        <f>IF(AND($S485='자료입력 및 결과표시'!$B$15,COUNTIF($W485:$DR485,'자료입력 및 결과표시'!$C$15)&gt;=1),IF(OR('자료입력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F485" s="28">
        <f>IF(AND($S485='자료입력 및 결과표시'!$B$16,COUNTIF($W485:$DR485,'자료입력 및 결과표시'!$C$16)&gt;=1),IF(OR('자료입력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G485" s="28">
        <f>IF(AND($S485='자료입력 및 결과표시'!$B$17,COUNTIF($W485:$DR485,'자료입력 및 결과표시'!$C$17)&gt;=1),IF(OR('자료입력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H485" s="28">
        <f>IF(AND($S485='자료입력 및 결과표시'!$B$18,COUNTIF($W485:$DR485,'자료입력 및 결과표시'!$C$18)&gt;=1),IF(OR('자료입력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I485" s="28">
        <f>IF(AND($S485='자료입력 및 결과표시'!$B$19,COUNTIF($W485:$DR485,'자료입력 및 결과표시'!$C$19)&gt;=1),IF(OR('자료입력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J485" s="28">
        <f>IF(AND($S485='자료입력 및 결과표시'!$B$20,COUNTIF($W485:$DR485,'자료입력 및 결과표시'!$C$20)&gt;=1),IF(OR('자료입력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K485" s="28">
        <f>IF(AND($S485='자료입력 및 결과표시'!$B$21,COUNTIF($W485:$DR485,'자료입력 및 결과표시'!$C$21)&gt;=1),IF(OR('자료입력 및 결과표시'!$B$4+90&gt;=$V485,'자료입력 및 결과표시'!$B$4&lt;$U485),0,IF($V485-'자료입력 및 결과표시'!$B$4-90&gt;='자료입력 및 결과표시'!$E$4,'자료입력 및 결과표시'!$E$4,$V485-'자료입력 및 결과표시'!$B$4-90)),0)</f>
        <v>0</v>
      </c>
      <c r="EL485" s="17">
        <f>IF(AND(S485='자료입력 및 결과표시'!$B$6,COUNTIF('업무중복도(데이터 입력)'!$W485:$DR485,'자료입력 및 결과표시'!$C$6)&gt;=1),1,0)</f>
        <v>0</v>
      </c>
      <c r="EM485" s="17">
        <f>IF(AND(S485='자료입력 및 결과표시'!$B$7,COUNTIF('업무중복도(데이터 입력)'!$W485:$DR485,'자료입력 및 결과표시'!$C$7)&gt;=1),2,0)</f>
        <v>0</v>
      </c>
      <c r="EN485" s="17">
        <f>IF(AND(S485='자료입력 및 결과표시'!$B$8,COUNTIF('업무중복도(데이터 입력)'!$W485:$DR485,'자료입력 및 결과표시'!$C$8)&gt;=1),3,0)</f>
        <v>0</v>
      </c>
      <c r="EO485" s="17">
        <f>IF(AND(S485='자료입력 및 결과표시'!$B$9,COUNTIF('업무중복도(데이터 입력)'!$W485:$DR485,'자료입력 및 결과표시'!$C$9)&gt;=1),4,0)</f>
        <v>0</v>
      </c>
      <c r="EP485" s="17">
        <f>IF(AND(S485='자료입력 및 결과표시'!$B$10,COUNTIF('업무중복도(데이터 입력)'!$W485:$DR485,'자료입력 및 결과표시'!$C$10)&gt;=1),5,0)</f>
        <v>0</v>
      </c>
      <c r="EQ485" s="17">
        <f>IF(AND(S485='자료입력 및 결과표시'!$B$11,COUNTIF('업무중복도(데이터 입력)'!$W485:$DR485,'자료입력 및 결과표시'!$C$11)&gt;=1),6,0)</f>
        <v>0</v>
      </c>
      <c r="ER485" s="17">
        <f>IF(AND(S485='자료입력 및 결과표시'!$B$12,COUNTIF('업무중복도(데이터 입력)'!$W485:$DR485,'자료입력 및 결과표시'!$C$12)&gt;=1),7,0)</f>
        <v>0</v>
      </c>
      <c r="ES485" s="17">
        <f>IF(AND(S485='자료입력 및 결과표시'!$B$13,COUNTIF('업무중복도(데이터 입력)'!$W485:$DR485,'자료입력 및 결과표시'!$C$13)&gt;=1),8,0)</f>
        <v>0</v>
      </c>
      <c r="ET485" s="17">
        <f>IF(AND(S485='자료입력 및 결과표시'!$B$14,COUNTIF('업무중복도(데이터 입력)'!$W485:$DR485,'자료입력 및 결과표시'!$C$14)&gt;=1),9,0)</f>
        <v>0</v>
      </c>
      <c r="EU485" s="17">
        <f>IF(AND(S485='자료입력 및 결과표시'!$B$15,COUNTIF('업무중복도(데이터 입력)'!$W485:$DR485,'자료입력 및 결과표시'!$C$15)&gt;=1),10,0)</f>
        <v>0</v>
      </c>
      <c r="EV485" s="17">
        <f>IF(AND(S485='자료입력 및 결과표시'!$B$16,COUNTIF('업무중복도(데이터 입력)'!$W485:$DR485,'자료입력 및 결과표시'!$C$16)&gt;=1),11,0)</f>
        <v>0</v>
      </c>
      <c r="EW485" s="17">
        <f>IF(AND(S485='자료입력 및 결과표시'!$B$17,COUNTIF('업무중복도(데이터 입력)'!$W485:$DR485,'자료입력 및 결과표시'!$C$17)&gt;=1),12,0)</f>
        <v>0</v>
      </c>
      <c r="EX485" s="17">
        <f>IF(AND(S485='자료입력 및 결과표시'!$B$18,COUNTIF('업무중복도(데이터 입력)'!$W485:$DR485,'자료입력 및 결과표시'!$C$18)&gt;=1),13,0)</f>
        <v>0</v>
      </c>
      <c r="EY485" s="17">
        <f>IF(AND(S485='자료입력 및 결과표시'!$B$19,COUNTIF('업무중복도(데이터 입력)'!$W485:$DR485,'자료입력 및 결과표시'!$C$19)&gt;=1),14,0)</f>
        <v>0</v>
      </c>
      <c r="EZ485" s="17">
        <f>IF(AND(S485='자료입력 및 결과표시'!$B$20,COUNTIF('업무중복도(데이터 입력)'!$W485:$DR485,'자료입력 및 결과표시'!$C$20)&gt;=1),15,0)</f>
        <v>0</v>
      </c>
      <c r="FA485" s="17">
        <f>IF(AND(S485='자료입력 및 결과표시'!$B$21,COUNTIF('업무중복도(데이터 입력)'!$W485:$DR485,'자료입력 및 결과표시'!$C$21)&gt;=1),16,0)</f>
        <v>0</v>
      </c>
      <c r="FK485" s="17">
        <f t="shared" si="779"/>
        <v>0</v>
      </c>
      <c r="FO485"/>
    </row>
    <row r="486" spans="1:171">
      <c r="A486" s="17" t="str">
        <f t="shared" si="762"/>
        <v>\\\0</v>
      </c>
      <c r="B486" s="17" t="str">
        <f t="shared" si="763"/>
        <v>\\\0</v>
      </c>
      <c r="C486" s="17" t="str">
        <f t="shared" si="764"/>
        <v>\\\0</v>
      </c>
      <c r="D486" s="17" t="str">
        <f t="shared" si="765"/>
        <v>\\\0</v>
      </c>
      <c r="E486" s="17" t="str">
        <f t="shared" si="766"/>
        <v>\\\0</v>
      </c>
      <c r="F486" s="17" t="str">
        <f t="shared" si="767"/>
        <v>\\\0</v>
      </c>
      <c r="G486" s="17" t="str">
        <f t="shared" si="768"/>
        <v>\\\0</v>
      </c>
      <c r="H486" s="17" t="str">
        <f t="shared" si="769"/>
        <v>\\\0</v>
      </c>
      <c r="I486" s="17" t="str">
        <f t="shared" si="770"/>
        <v>\\\0</v>
      </c>
      <c r="J486" s="17" t="str">
        <f t="shared" si="771"/>
        <v>\\\0</v>
      </c>
      <c r="K486" s="17" t="str">
        <f t="shared" si="772"/>
        <v>\\\0</v>
      </c>
      <c r="L486" s="17" t="str">
        <f t="shared" si="773"/>
        <v>\\\0</v>
      </c>
      <c r="M486" s="17" t="str">
        <f t="shared" si="774"/>
        <v>\\\0</v>
      </c>
      <c r="N486" s="17" t="str">
        <f t="shared" si="775"/>
        <v>\\\0</v>
      </c>
      <c r="O486" s="17" t="str">
        <f t="shared" si="776"/>
        <v>\\\0</v>
      </c>
      <c r="P486" s="17" t="str">
        <f t="shared" si="777"/>
        <v>\\\0</v>
      </c>
      <c r="R486" s="17" t="str">
        <f t="shared" si="778"/>
        <v>\\</v>
      </c>
      <c r="S486" s="38"/>
      <c r="T486" s="39"/>
      <c r="U486" s="31"/>
      <c r="V486" s="32"/>
      <c r="W486" s="36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35"/>
      <c r="DS486" s="287"/>
      <c r="DT486" s="36"/>
      <c r="DU486" s="37"/>
      <c r="DV486" s="28">
        <f>IF(AND($S486='자료입력 및 결과표시'!$B$6,COUNTIF($W486:$DR486,'자료입력 및 결과표시'!$C$6)&gt;=1),IF(OR('자료입력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DW486" s="28">
        <f>IF(AND($S486='자료입력 및 결과표시'!$B$7,COUNTIF($W486:$DR486,'자료입력 및 결과표시'!$C$7)&gt;=1),IF(OR('자료입력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DX486" s="28">
        <f>IF(AND($S486='자료입력 및 결과표시'!$B$8,COUNTIF($W486:$DR486,'자료입력 및 결과표시'!$C$8)&gt;=1),IF(OR('자료입력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DY486" s="28">
        <f>IF(AND($S486='자료입력 및 결과표시'!$B$9,COUNTIF($W486:$DR486,'자료입력 및 결과표시'!$C$9)&gt;=1),IF(OR('자료입력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DZ486" s="28">
        <f>IF(AND($S486='자료입력 및 결과표시'!$B$10,COUNTIF($W486:$DR486,'자료입력 및 결과표시'!$C$10)&gt;=1),IF(OR('자료입력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A486" s="28">
        <f>IF(AND($S486='자료입력 및 결과표시'!$B$11,COUNTIF($W486:$DR486,'자료입력 및 결과표시'!$C$11)&gt;=1),IF(OR('자료입력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B486" s="28">
        <f>IF(AND($S486='자료입력 및 결과표시'!$B$12,COUNTIF($W486:$DR486,'자료입력 및 결과표시'!$C$12)&gt;=1),IF(OR('자료입력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C486" s="28">
        <f>IF(AND($S486='자료입력 및 결과표시'!$B$13,COUNTIF($W486:$DR486,'자료입력 및 결과표시'!$C$13)&gt;=1),IF(OR('자료입력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D486" s="28">
        <f>IF(AND($S486='자료입력 및 결과표시'!$B$14,COUNTIF($W486:$DR486,'자료입력 및 결과표시'!$C$14)&gt;=1),IF(OR('자료입력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E486" s="28">
        <f>IF(AND($S486='자료입력 및 결과표시'!$B$15,COUNTIF($W486:$DR486,'자료입력 및 결과표시'!$C$15)&gt;=1),IF(OR('자료입력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F486" s="28">
        <f>IF(AND($S486='자료입력 및 결과표시'!$B$16,COUNTIF($W486:$DR486,'자료입력 및 결과표시'!$C$16)&gt;=1),IF(OR('자료입력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G486" s="28">
        <f>IF(AND($S486='자료입력 및 결과표시'!$B$17,COUNTIF($W486:$DR486,'자료입력 및 결과표시'!$C$17)&gt;=1),IF(OR('자료입력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H486" s="28">
        <f>IF(AND($S486='자료입력 및 결과표시'!$B$18,COUNTIF($W486:$DR486,'자료입력 및 결과표시'!$C$18)&gt;=1),IF(OR('자료입력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I486" s="28">
        <f>IF(AND($S486='자료입력 및 결과표시'!$B$19,COUNTIF($W486:$DR486,'자료입력 및 결과표시'!$C$19)&gt;=1),IF(OR('자료입력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J486" s="28">
        <f>IF(AND($S486='자료입력 및 결과표시'!$B$20,COUNTIF($W486:$DR486,'자료입력 및 결과표시'!$C$20)&gt;=1),IF(OR('자료입력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K486" s="28">
        <f>IF(AND($S486='자료입력 및 결과표시'!$B$21,COUNTIF($W486:$DR486,'자료입력 및 결과표시'!$C$21)&gt;=1),IF(OR('자료입력 및 결과표시'!$B$4+90&gt;=$V486,'자료입력 및 결과표시'!$B$4&lt;$U486),0,IF($V486-'자료입력 및 결과표시'!$B$4-90&gt;='자료입력 및 결과표시'!$E$4,'자료입력 및 결과표시'!$E$4,$V486-'자료입력 및 결과표시'!$B$4-90)),0)</f>
        <v>0</v>
      </c>
      <c r="EL486" s="17">
        <f>IF(AND(S486='자료입력 및 결과표시'!$B$6,COUNTIF('업무중복도(데이터 입력)'!$W486:$DR486,'자료입력 및 결과표시'!$C$6)&gt;=1),1,0)</f>
        <v>0</v>
      </c>
      <c r="EM486" s="17">
        <f>IF(AND(S486='자료입력 및 결과표시'!$B$7,COUNTIF('업무중복도(데이터 입력)'!$W486:$DR486,'자료입력 및 결과표시'!$C$7)&gt;=1),2,0)</f>
        <v>0</v>
      </c>
      <c r="EN486" s="17">
        <f>IF(AND(S486='자료입력 및 결과표시'!$B$8,COUNTIF('업무중복도(데이터 입력)'!$W486:$DR486,'자료입력 및 결과표시'!$C$8)&gt;=1),3,0)</f>
        <v>0</v>
      </c>
      <c r="EO486" s="17">
        <f>IF(AND(S486='자료입력 및 결과표시'!$B$9,COUNTIF('업무중복도(데이터 입력)'!$W486:$DR486,'자료입력 및 결과표시'!$C$9)&gt;=1),4,0)</f>
        <v>0</v>
      </c>
      <c r="EP486" s="17">
        <f>IF(AND(S486='자료입력 및 결과표시'!$B$10,COUNTIF('업무중복도(데이터 입력)'!$W486:$DR486,'자료입력 및 결과표시'!$C$10)&gt;=1),5,0)</f>
        <v>0</v>
      </c>
      <c r="EQ486" s="17">
        <f>IF(AND(S486='자료입력 및 결과표시'!$B$11,COUNTIF('업무중복도(데이터 입력)'!$W486:$DR486,'자료입력 및 결과표시'!$C$11)&gt;=1),6,0)</f>
        <v>0</v>
      </c>
      <c r="ER486" s="17">
        <f>IF(AND(S486='자료입력 및 결과표시'!$B$12,COUNTIF('업무중복도(데이터 입력)'!$W486:$DR486,'자료입력 및 결과표시'!$C$12)&gt;=1),7,0)</f>
        <v>0</v>
      </c>
      <c r="ES486" s="17">
        <f>IF(AND(S486='자료입력 및 결과표시'!$B$13,COUNTIF('업무중복도(데이터 입력)'!$W486:$DR486,'자료입력 및 결과표시'!$C$13)&gt;=1),8,0)</f>
        <v>0</v>
      </c>
      <c r="ET486" s="17">
        <f>IF(AND(S486='자료입력 및 결과표시'!$B$14,COUNTIF('업무중복도(데이터 입력)'!$W486:$DR486,'자료입력 및 결과표시'!$C$14)&gt;=1),9,0)</f>
        <v>0</v>
      </c>
      <c r="EU486" s="17">
        <f>IF(AND(S486='자료입력 및 결과표시'!$B$15,COUNTIF('업무중복도(데이터 입력)'!$W486:$DR486,'자료입력 및 결과표시'!$C$15)&gt;=1),10,0)</f>
        <v>0</v>
      </c>
      <c r="EV486" s="17">
        <f>IF(AND(S486='자료입력 및 결과표시'!$B$16,COUNTIF('업무중복도(데이터 입력)'!$W486:$DR486,'자료입력 및 결과표시'!$C$16)&gt;=1),11,0)</f>
        <v>0</v>
      </c>
      <c r="EW486" s="17">
        <f>IF(AND(S486='자료입력 및 결과표시'!$B$17,COUNTIF('업무중복도(데이터 입력)'!$W486:$DR486,'자료입력 및 결과표시'!$C$17)&gt;=1),12,0)</f>
        <v>0</v>
      </c>
      <c r="EX486" s="17">
        <f>IF(AND(S486='자료입력 및 결과표시'!$B$18,COUNTIF('업무중복도(데이터 입력)'!$W486:$DR486,'자료입력 및 결과표시'!$C$18)&gt;=1),13,0)</f>
        <v>0</v>
      </c>
      <c r="EY486" s="17">
        <f>IF(AND(S486='자료입력 및 결과표시'!$B$19,COUNTIF('업무중복도(데이터 입력)'!$W486:$DR486,'자료입력 및 결과표시'!$C$19)&gt;=1),14,0)</f>
        <v>0</v>
      </c>
      <c r="EZ486" s="17">
        <f>IF(AND(S486='자료입력 및 결과표시'!$B$20,COUNTIF('업무중복도(데이터 입력)'!$W486:$DR486,'자료입력 및 결과표시'!$C$20)&gt;=1),15,0)</f>
        <v>0</v>
      </c>
      <c r="FA486" s="17">
        <f>IF(AND(S486='자료입력 및 결과표시'!$B$21,COUNTIF('업무중복도(데이터 입력)'!$W486:$DR486,'자료입력 및 결과표시'!$C$21)&gt;=1),16,0)</f>
        <v>0</v>
      </c>
      <c r="FK486" s="17">
        <f t="shared" si="779"/>
        <v>0</v>
      </c>
      <c r="FO486"/>
    </row>
    <row r="487" spans="1:171">
      <c r="A487" s="17" t="str">
        <f t="shared" si="762"/>
        <v>\\\0</v>
      </c>
      <c r="B487" s="17" t="str">
        <f t="shared" si="763"/>
        <v>\\\0</v>
      </c>
      <c r="C487" s="17" t="str">
        <f t="shared" si="764"/>
        <v>\\\0</v>
      </c>
      <c r="D487" s="17" t="str">
        <f t="shared" si="765"/>
        <v>\\\0</v>
      </c>
      <c r="E487" s="17" t="str">
        <f t="shared" si="766"/>
        <v>\\\0</v>
      </c>
      <c r="F487" s="17" t="str">
        <f t="shared" si="767"/>
        <v>\\\0</v>
      </c>
      <c r="G487" s="17" t="str">
        <f t="shared" si="768"/>
        <v>\\\0</v>
      </c>
      <c r="H487" s="17" t="str">
        <f t="shared" si="769"/>
        <v>\\\0</v>
      </c>
      <c r="I487" s="17" t="str">
        <f t="shared" si="770"/>
        <v>\\\0</v>
      </c>
      <c r="J487" s="17" t="str">
        <f t="shared" si="771"/>
        <v>\\\0</v>
      </c>
      <c r="K487" s="17" t="str">
        <f t="shared" si="772"/>
        <v>\\\0</v>
      </c>
      <c r="L487" s="17" t="str">
        <f t="shared" si="773"/>
        <v>\\\0</v>
      </c>
      <c r="M487" s="17" t="str">
        <f t="shared" si="774"/>
        <v>\\\0</v>
      </c>
      <c r="N487" s="17" t="str">
        <f t="shared" si="775"/>
        <v>\\\0</v>
      </c>
      <c r="O487" s="17" t="str">
        <f t="shared" si="776"/>
        <v>\\\0</v>
      </c>
      <c r="P487" s="17" t="str">
        <f t="shared" si="777"/>
        <v>\\\0</v>
      </c>
      <c r="R487" s="17" t="str">
        <f t="shared" si="778"/>
        <v>\\</v>
      </c>
      <c r="S487" s="38"/>
      <c r="T487" s="39"/>
      <c r="U487" s="31"/>
      <c r="V487" s="32"/>
      <c r="W487" s="36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35"/>
      <c r="DS487" s="287"/>
      <c r="DT487" s="36"/>
      <c r="DU487" s="37"/>
      <c r="DV487" s="28">
        <f>IF(AND($S487='자료입력 및 결과표시'!$B$6,COUNTIF($W487:$DR487,'자료입력 및 결과표시'!$C$6)&gt;=1),IF(OR('자료입력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DW487" s="28">
        <f>IF(AND($S487='자료입력 및 결과표시'!$B$7,COUNTIF($W487:$DR487,'자료입력 및 결과표시'!$C$7)&gt;=1),IF(OR('자료입력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DX487" s="28">
        <f>IF(AND($S487='자료입력 및 결과표시'!$B$8,COUNTIF($W487:$DR487,'자료입력 및 결과표시'!$C$8)&gt;=1),IF(OR('자료입력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DY487" s="28">
        <f>IF(AND($S487='자료입력 및 결과표시'!$B$9,COUNTIF($W487:$DR487,'자료입력 및 결과표시'!$C$9)&gt;=1),IF(OR('자료입력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DZ487" s="28">
        <f>IF(AND($S487='자료입력 및 결과표시'!$B$10,COUNTIF($W487:$DR487,'자료입력 및 결과표시'!$C$10)&gt;=1),IF(OR('자료입력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A487" s="28">
        <f>IF(AND($S487='자료입력 및 결과표시'!$B$11,COUNTIF($W487:$DR487,'자료입력 및 결과표시'!$C$11)&gt;=1),IF(OR('자료입력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B487" s="28">
        <f>IF(AND($S487='자료입력 및 결과표시'!$B$12,COUNTIF($W487:$DR487,'자료입력 및 결과표시'!$C$12)&gt;=1),IF(OR('자료입력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C487" s="28">
        <f>IF(AND($S487='자료입력 및 결과표시'!$B$13,COUNTIF($W487:$DR487,'자료입력 및 결과표시'!$C$13)&gt;=1),IF(OR('자료입력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D487" s="28">
        <f>IF(AND($S487='자료입력 및 결과표시'!$B$14,COUNTIF($W487:$DR487,'자료입력 및 결과표시'!$C$14)&gt;=1),IF(OR('자료입력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E487" s="28">
        <f>IF(AND($S487='자료입력 및 결과표시'!$B$15,COUNTIF($W487:$DR487,'자료입력 및 결과표시'!$C$15)&gt;=1),IF(OR('자료입력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F487" s="28">
        <f>IF(AND($S487='자료입력 및 결과표시'!$B$16,COUNTIF($W487:$DR487,'자료입력 및 결과표시'!$C$16)&gt;=1),IF(OR('자료입력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G487" s="28">
        <f>IF(AND($S487='자료입력 및 결과표시'!$B$17,COUNTIF($W487:$DR487,'자료입력 및 결과표시'!$C$17)&gt;=1),IF(OR('자료입력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H487" s="28">
        <f>IF(AND($S487='자료입력 및 결과표시'!$B$18,COUNTIF($W487:$DR487,'자료입력 및 결과표시'!$C$18)&gt;=1),IF(OR('자료입력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I487" s="28">
        <f>IF(AND($S487='자료입력 및 결과표시'!$B$19,COUNTIF($W487:$DR487,'자료입력 및 결과표시'!$C$19)&gt;=1),IF(OR('자료입력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J487" s="28">
        <f>IF(AND($S487='자료입력 및 결과표시'!$B$20,COUNTIF($W487:$DR487,'자료입력 및 결과표시'!$C$20)&gt;=1),IF(OR('자료입력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K487" s="28">
        <f>IF(AND($S487='자료입력 및 결과표시'!$B$21,COUNTIF($W487:$DR487,'자료입력 및 결과표시'!$C$21)&gt;=1),IF(OR('자료입력 및 결과표시'!$B$4+90&gt;=$V487,'자료입력 및 결과표시'!$B$4&lt;$U487),0,IF($V487-'자료입력 및 결과표시'!$B$4-90&gt;='자료입력 및 결과표시'!$E$4,'자료입력 및 결과표시'!$E$4,$V487-'자료입력 및 결과표시'!$B$4-90)),0)</f>
        <v>0</v>
      </c>
      <c r="EL487" s="17">
        <f>IF(AND(S487='자료입력 및 결과표시'!$B$6,COUNTIF('업무중복도(데이터 입력)'!$W487:$DR487,'자료입력 및 결과표시'!$C$6)&gt;=1),1,0)</f>
        <v>0</v>
      </c>
      <c r="EM487" s="17">
        <f>IF(AND(S487='자료입력 및 결과표시'!$B$7,COUNTIF('업무중복도(데이터 입력)'!$W487:$DR487,'자료입력 및 결과표시'!$C$7)&gt;=1),2,0)</f>
        <v>0</v>
      </c>
      <c r="EN487" s="17">
        <f>IF(AND(S487='자료입력 및 결과표시'!$B$8,COUNTIF('업무중복도(데이터 입력)'!$W487:$DR487,'자료입력 및 결과표시'!$C$8)&gt;=1),3,0)</f>
        <v>0</v>
      </c>
      <c r="EO487" s="17">
        <f>IF(AND(S487='자료입력 및 결과표시'!$B$9,COUNTIF('업무중복도(데이터 입력)'!$W487:$DR487,'자료입력 및 결과표시'!$C$9)&gt;=1),4,0)</f>
        <v>0</v>
      </c>
      <c r="EP487" s="17">
        <f>IF(AND(S487='자료입력 및 결과표시'!$B$10,COUNTIF('업무중복도(데이터 입력)'!$W487:$DR487,'자료입력 및 결과표시'!$C$10)&gt;=1),5,0)</f>
        <v>0</v>
      </c>
      <c r="EQ487" s="17">
        <f>IF(AND(S487='자료입력 및 결과표시'!$B$11,COUNTIF('업무중복도(데이터 입력)'!$W487:$DR487,'자료입력 및 결과표시'!$C$11)&gt;=1),6,0)</f>
        <v>0</v>
      </c>
      <c r="ER487" s="17">
        <f>IF(AND(S487='자료입력 및 결과표시'!$B$12,COUNTIF('업무중복도(데이터 입력)'!$W487:$DR487,'자료입력 및 결과표시'!$C$12)&gt;=1),7,0)</f>
        <v>0</v>
      </c>
      <c r="ES487" s="17">
        <f>IF(AND(S487='자료입력 및 결과표시'!$B$13,COUNTIF('업무중복도(데이터 입력)'!$W487:$DR487,'자료입력 및 결과표시'!$C$13)&gt;=1),8,0)</f>
        <v>0</v>
      </c>
      <c r="ET487" s="17">
        <f>IF(AND(S487='자료입력 및 결과표시'!$B$14,COUNTIF('업무중복도(데이터 입력)'!$W487:$DR487,'자료입력 및 결과표시'!$C$14)&gt;=1),9,0)</f>
        <v>0</v>
      </c>
      <c r="EU487" s="17">
        <f>IF(AND(S487='자료입력 및 결과표시'!$B$15,COUNTIF('업무중복도(데이터 입력)'!$W487:$DR487,'자료입력 및 결과표시'!$C$15)&gt;=1),10,0)</f>
        <v>0</v>
      </c>
      <c r="EV487" s="17">
        <f>IF(AND(S487='자료입력 및 결과표시'!$B$16,COUNTIF('업무중복도(데이터 입력)'!$W487:$DR487,'자료입력 및 결과표시'!$C$16)&gt;=1),11,0)</f>
        <v>0</v>
      </c>
      <c r="EW487" s="17">
        <f>IF(AND(S487='자료입력 및 결과표시'!$B$17,COUNTIF('업무중복도(데이터 입력)'!$W487:$DR487,'자료입력 및 결과표시'!$C$17)&gt;=1),12,0)</f>
        <v>0</v>
      </c>
      <c r="EX487" s="17">
        <f>IF(AND(S487='자료입력 및 결과표시'!$B$18,COUNTIF('업무중복도(데이터 입력)'!$W487:$DR487,'자료입력 및 결과표시'!$C$18)&gt;=1),13,0)</f>
        <v>0</v>
      </c>
      <c r="EY487" s="17">
        <f>IF(AND(S487='자료입력 및 결과표시'!$B$19,COUNTIF('업무중복도(데이터 입력)'!$W487:$DR487,'자료입력 및 결과표시'!$C$19)&gt;=1),14,0)</f>
        <v>0</v>
      </c>
      <c r="EZ487" s="17">
        <f>IF(AND(S487='자료입력 및 결과표시'!$B$20,COUNTIF('업무중복도(데이터 입력)'!$W487:$DR487,'자료입력 및 결과표시'!$C$20)&gt;=1),15,0)</f>
        <v>0</v>
      </c>
      <c r="FA487" s="17">
        <f>IF(AND(S487='자료입력 및 결과표시'!$B$21,COUNTIF('업무중복도(데이터 입력)'!$W487:$DR487,'자료입력 및 결과표시'!$C$21)&gt;=1),16,0)</f>
        <v>0</v>
      </c>
      <c r="FK487" s="17">
        <f t="shared" si="779"/>
        <v>0</v>
      </c>
      <c r="FO487"/>
    </row>
    <row r="488" spans="1:171">
      <c r="A488" s="17" t="str">
        <f t="shared" si="762"/>
        <v>\\\0</v>
      </c>
      <c r="B488" s="17" t="str">
        <f t="shared" si="763"/>
        <v>\\\0</v>
      </c>
      <c r="C488" s="17" t="str">
        <f t="shared" si="764"/>
        <v>\\\0</v>
      </c>
      <c r="D488" s="17" t="str">
        <f t="shared" si="765"/>
        <v>\\\0</v>
      </c>
      <c r="E488" s="17" t="str">
        <f t="shared" si="766"/>
        <v>\\\0</v>
      </c>
      <c r="F488" s="17" t="str">
        <f t="shared" si="767"/>
        <v>\\\0</v>
      </c>
      <c r="G488" s="17" t="str">
        <f t="shared" si="768"/>
        <v>\\\0</v>
      </c>
      <c r="H488" s="17" t="str">
        <f t="shared" si="769"/>
        <v>\\\0</v>
      </c>
      <c r="I488" s="17" t="str">
        <f t="shared" si="770"/>
        <v>\\\0</v>
      </c>
      <c r="J488" s="17" t="str">
        <f t="shared" si="771"/>
        <v>\\\0</v>
      </c>
      <c r="K488" s="17" t="str">
        <f t="shared" si="772"/>
        <v>\\\0</v>
      </c>
      <c r="L488" s="17" t="str">
        <f t="shared" si="773"/>
        <v>\\\0</v>
      </c>
      <c r="M488" s="17" t="str">
        <f t="shared" si="774"/>
        <v>\\\0</v>
      </c>
      <c r="N488" s="17" t="str">
        <f t="shared" si="775"/>
        <v>\\\0</v>
      </c>
      <c r="O488" s="17" t="str">
        <f t="shared" si="776"/>
        <v>\\\0</v>
      </c>
      <c r="P488" s="17" t="str">
        <f t="shared" si="777"/>
        <v>\\\0</v>
      </c>
      <c r="R488" s="17" t="str">
        <f t="shared" si="778"/>
        <v>\\</v>
      </c>
      <c r="S488" s="38"/>
      <c r="T488" s="39"/>
      <c r="U488" s="31"/>
      <c r="V488" s="32"/>
      <c r="W488" s="36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35"/>
      <c r="DS488" s="287"/>
      <c r="DT488" s="36"/>
      <c r="DU488" s="37"/>
      <c r="DV488" s="28">
        <f>IF(AND($S488='자료입력 및 결과표시'!$B$6,COUNTIF($W488:$DR488,'자료입력 및 결과표시'!$C$6)&gt;=1),IF(OR('자료입력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DW488" s="28">
        <f>IF(AND($S488='자료입력 및 결과표시'!$B$7,COUNTIF($W488:$DR488,'자료입력 및 결과표시'!$C$7)&gt;=1),IF(OR('자료입력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DX488" s="28">
        <f>IF(AND($S488='자료입력 및 결과표시'!$B$8,COUNTIF($W488:$DR488,'자료입력 및 결과표시'!$C$8)&gt;=1),IF(OR('자료입력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DY488" s="28">
        <f>IF(AND($S488='자료입력 및 결과표시'!$B$9,COUNTIF($W488:$DR488,'자료입력 및 결과표시'!$C$9)&gt;=1),IF(OR('자료입력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DZ488" s="28">
        <f>IF(AND($S488='자료입력 및 결과표시'!$B$10,COUNTIF($W488:$DR488,'자료입력 및 결과표시'!$C$10)&gt;=1),IF(OR('자료입력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A488" s="28">
        <f>IF(AND($S488='자료입력 및 결과표시'!$B$11,COUNTIF($W488:$DR488,'자료입력 및 결과표시'!$C$11)&gt;=1),IF(OR('자료입력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B488" s="28">
        <f>IF(AND($S488='자료입력 및 결과표시'!$B$12,COUNTIF($W488:$DR488,'자료입력 및 결과표시'!$C$12)&gt;=1),IF(OR('자료입력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C488" s="28">
        <f>IF(AND($S488='자료입력 및 결과표시'!$B$13,COUNTIF($W488:$DR488,'자료입력 및 결과표시'!$C$13)&gt;=1),IF(OR('자료입력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D488" s="28">
        <f>IF(AND($S488='자료입력 및 결과표시'!$B$14,COUNTIF($W488:$DR488,'자료입력 및 결과표시'!$C$14)&gt;=1),IF(OR('자료입력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E488" s="28">
        <f>IF(AND($S488='자료입력 및 결과표시'!$B$15,COUNTIF($W488:$DR488,'자료입력 및 결과표시'!$C$15)&gt;=1),IF(OR('자료입력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F488" s="28">
        <f>IF(AND($S488='자료입력 및 결과표시'!$B$16,COUNTIF($W488:$DR488,'자료입력 및 결과표시'!$C$16)&gt;=1),IF(OR('자료입력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G488" s="28">
        <f>IF(AND($S488='자료입력 및 결과표시'!$B$17,COUNTIF($W488:$DR488,'자료입력 및 결과표시'!$C$17)&gt;=1),IF(OR('자료입력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H488" s="28">
        <f>IF(AND($S488='자료입력 및 결과표시'!$B$18,COUNTIF($W488:$DR488,'자료입력 및 결과표시'!$C$18)&gt;=1),IF(OR('자료입력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I488" s="28">
        <f>IF(AND($S488='자료입력 및 결과표시'!$B$19,COUNTIF($W488:$DR488,'자료입력 및 결과표시'!$C$19)&gt;=1),IF(OR('자료입력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J488" s="28">
        <f>IF(AND($S488='자료입력 및 결과표시'!$B$20,COUNTIF($W488:$DR488,'자료입력 및 결과표시'!$C$20)&gt;=1),IF(OR('자료입력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K488" s="28">
        <f>IF(AND($S488='자료입력 및 결과표시'!$B$21,COUNTIF($W488:$DR488,'자료입력 및 결과표시'!$C$21)&gt;=1),IF(OR('자료입력 및 결과표시'!$B$4+90&gt;=$V488,'자료입력 및 결과표시'!$B$4&lt;$U488),0,IF($V488-'자료입력 및 결과표시'!$B$4-90&gt;='자료입력 및 결과표시'!$E$4,'자료입력 및 결과표시'!$E$4,$V488-'자료입력 및 결과표시'!$B$4-90)),0)</f>
        <v>0</v>
      </c>
      <c r="EL488" s="17">
        <f>IF(AND(S488='자료입력 및 결과표시'!$B$6,COUNTIF('업무중복도(데이터 입력)'!$W488:$DR488,'자료입력 및 결과표시'!$C$6)&gt;=1),1,0)</f>
        <v>0</v>
      </c>
      <c r="EM488" s="17">
        <f>IF(AND(S488='자료입력 및 결과표시'!$B$7,COUNTIF('업무중복도(데이터 입력)'!$W488:$DR488,'자료입력 및 결과표시'!$C$7)&gt;=1),2,0)</f>
        <v>0</v>
      </c>
      <c r="EN488" s="17">
        <f>IF(AND(S488='자료입력 및 결과표시'!$B$8,COUNTIF('업무중복도(데이터 입력)'!$W488:$DR488,'자료입력 및 결과표시'!$C$8)&gt;=1),3,0)</f>
        <v>0</v>
      </c>
      <c r="EO488" s="17">
        <f>IF(AND(S488='자료입력 및 결과표시'!$B$9,COUNTIF('업무중복도(데이터 입력)'!$W488:$DR488,'자료입력 및 결과표시'!$C$9)&gt;=1),4,0)</f>
        <v>0</v>
      </c>
      <c r="EP488" s="17">
        <f>IF(AND(S488='자료입력 및 결과표시'!$B$10,COUNTIF('업무중복도(데이터 입력)'!$W488:$DR488,'자료입력 및 결과표시'!$C$10)&gt;=1),5,0)</f>
        <v>0</v>
      </c>
      <c r="EQ488" s="17">
        <f>IF(AND(S488='자료입력 및 결과표시'!$B$11,COUNTIF('업무중복도(데이터 입력)'!$W488:$DR488,'자료입력 및 결과표시'!$C$11)&gt;=1),6,0)</f>
        <v>0</v>
      </c>
      <c r="ER488" s="17">
        <f>IF(AND(S488='자료입력 및 결과표시'!$B$12,COUNTIF('업무중복도(데이터 입력)'!$W488:$DR488,'자료입력 및 결과표시'!$C$12)&gt;=1),7,0)</f>
        <v>0</v>
      </c>
      <c r="ES488" s="17">
        <f>IF(AND(S488='자료입력 및 결과표시'!$B$13,COUNTIF('업무중복도(데이터 입력)'!$W488:$DR488,'자료입력 및 결과표시'!$C$13)&gt;=1),8,0)</f>
        <v>0</v>
      </c>
      <c r="ET488" s="17">
        <f>IF(AND(S488='자료입력 및 결과표시'!$B$14,COUNTIF('업무중복도(데이터 입력)'!$W488:$DR488,'자료입력 및 결과표시'!$C$14)&gt;=1),9,0)</f>
        <v>0</v>
      </c>
      <c r="EU488" s="17">
        <f>IF(AND(S488='자료입력 및 결과표시'!$B$15,COUNTIF('업무중복도(데이터 입력)'!$W488:$DR488,'자료입력 및 결과표시'!$C$15)&gt;=1),10,0)</f>
        <v>0</v>
      </c>
      <c r="EV488" s="17">
        <f>IF(AND(S488='자료입력 및 결과표시'!$B$16,COUNTIF('업무중복도(데이터 입력)'!$W488:$DR488,'자료입력 및 결과표시'!$C$16)&gt;=1),11,0)</f>
        <v>0</v>
      </c>
      <c r="EW488" s="17">
        <f>IF(AND(S488='자료입력 및 결과표시'!$B$17,COUNTIF('업무중복도(데이터 입력)'!$W488:$DR488,'자료입력 및 결과표시'!$C$17)&gt;=1),12,0)</f>
        <v>0</v>
      </c>
      <c r="EX488" s="17">
        <f>IF(AND(S488='자료입력 및 결과표시'!$B$18,COUNTIF('업무중복도(데이터 입력)'!$W488:$DR488,'자료입력 및 결과표시'!$C$18)&gt;=1),13,0)</f>
        <v>0</v>
      </c>
      <c r="EY488" s="17">
        <f>IF(AND(S488='자료입력 및 결과표시'!$B$19,COUNTIF('업무중복도(데이터 입력)'!$W488:$DR488,'자료입력 및 결과표시'!$C$19)&gt;=1),14,0)</f>
        <v>0</v>
      </c>
      <c r="EZ488" s="17">
        <f>IF(AND(S488='자료입력 및 결과표시'!$B$20,COUNTIF('업무중복도(데이터 입력)'!$W488:$DR488,'자료입력 및 결과표시'!$C$20)&gt;=1),15,0)</f>
        <v>0</v>
      </c>
      <c r="FA488" s="17">
        <f>IF(AND(S488='자료입력 및 결과표시'!$B$21,COUNTIF('업무중복도(데이터 입력)'!$W488:$DR488,'자료입력 및 결과표시'!$C$21)&gt;=1),16,0)</f>
        <v>0</v>
      </c>
      <c r="FK488" s="17">
        <f t="shared" si="779"/>
        <v>0</v>
      </c>
      <c r="FO488"/>
    </row>
    <row r="489" spans="1:171">
      <c r="A489" s="17" t="str">
        <f t="shared" si="762"/>
        <v>\\\0</v>
      </c>
      <c r="B489" s="17" t="str">
        <f t="shared" si="763"/>
        <v>\\\0</v>
      </c>
      <c r="C489" s="17" t="str">
        <f t="shared" si="764"/>
        <v>\\\0</v>
      </c>
      <c r="D489" s="17" t="str">
        <f t="shared" si="765"/>
        <v>\\\0</v>
      </c>
      <c r="E489" s="17" t="str">
        <f t="shared" si="766"/>
        <v>\\\0</v>
      </c>
      <c r="F489" s="17" t="str">
        <f t="shared" si="767"/>
        <v>\\\0</v>
      </c>
      <c r="G489" s="17" t="str">
        <f t="shared" si="768"/>
        <v>\\\0</v>
      </c>
      <c r="H489" s="17" t="str">
        <f t="shared" si="769"/>
        <v>\\\0</v>
      </c>
      <c r="I489" s="17" t="str">
        <f t="shared" si="770"/>
        <v>\\\0</v>
      </c>
      <c r="J489" s="17" t="str">
        <f t="shared" si="771"/>
        <v>\\\0</v>
      </c>
      <c r="K489" s="17" t="str">
        <f t="shared" si="772"/>
        <v>\\\0</v>
      </c>
      <c r="L489" s="17" t="str">
        <f t="shared" si="773"/>
        <v>\\\0</v>
      </c>
      <c r="M489" s="17" t="str">
        <f t="shared" si="774"/>
        <v>\\\0</v>
      </c>
      <c r="N489" s="17" t="str">
        <f t="shared" si="775"/>
        <v>\\\0</v>
      </c>
      <c r="O489" s="17" t="str">
        <f t="shared" si="776"/>
        <v>\\\0</v>
      </c>
      <c r="P489" s="17" t="str">
        <f t="shared" si="777"/>
        <v>\\\0</v>
      </c>
      <c r="R489" s="17" t="str">
        <f t="shared" si="778"/>
        <v>\\</v>
      </c>
      <c r="S489" s="38"/>
      <c r="T489" s="39"/>
      <c r="U489" s="31"/>
      <c r="V489" s="32"/>
      <c r="W489" s="36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35"/>
      <c r="DS489" s="287"/>
      <c r="DT489" s="36"/>
      <c r="DU489" s="37"/>
      <c r="DV489" s="28">
        <f>IF(AND($S489='자료입력 및 결과표시'!$B$6,COUNTIF($W489:$DR489,'자료입력 및 결과표시'!$C$6)&gt;=1),IF(OR('자료입력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DW489" s="28">
        <f>IF(AND($S489='자료입력 및 결과표시'!$B$7,COUNTIF($W489:$DR489,'자료입력 및 결과표시'!$C$7)&gt;=1),IF(OR('자료입력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DX489" s="28">
        <f>IF(AND($S489='자료입력 및 결과표시'!$B$8,COUNTIF($W489:$DR489,'자료입력 및 결과표시'!$C$8)&gt;=1),IF(OR('자료입력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DY489" s="28">
        <f>IF(AND($S489='자료입력 및 결과표시'!$B$9,COUNTIF($W489:$DR489,'자료입력 및 결과표시'!$C$9)&gt;=1),IF(OR('자료입력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DZ489" s="28">
        <f>IF(AND($S489='자료입력 및 결과표시'!$B$10,COUNTIF($W489:$DR489,'자료입력 및 결과표시'!$C$10)&gt;=1),IF(OR('자료입력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A489" s="28">
        <f>IF(AND($S489='자료입력 및 결과표시'!$B$11,COUNTIF($W489:$DR489,'자료입력 및 결과표시'!$C$11)&gt;=1),IF(OR('자료입력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B489" s="28">
        <f>IF(AND($S489='자료입력 및 결과표시'!$B$12,COUNTIF($W489:$DR489,'자료입력 및 결과표시'!$C$12)&gt;=1),IF(OR('자료입력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C489" s="28">
        <f>IF(AND($S489='자료입력 및 결과표시'!$B$13,COUNTIF($W489:$DR489,'자료입력 및 결과표시'!$C$13)&gt;=1),IF(OR('자료입력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D489" s="28">
        <f>IF(AND($S489='자료입력 및 결과표시'!$B$14,COUNTIF($W489:$DR489,'자료입력 및 결과표시'!$C$14)&gt;=1),IF(OR('자료입력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E489" s="28">
        <f>IF(AND($S489='자료입력 및 결과표시'!$B$15,COUNTIF($W489:$DR489,'자료입력 및 결과표시'!$C$15)&gt;=1),IF(OR('자료입력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F489" s="28">
        <f>IF(AND($S489='자료입력 및 결과표시'!$B$16,COUNTIF($W489:$DR489,'자료입력 및 결과표시'!$C$16)&gt;=1),IF(OR('자료입력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G489" s="28">
        <f>IF(AND($S489='자료입력 및 결과표시'!$B$17,COUNTIF($W489:$DR489,'자료입력 및 결과표시'!$C$17)&gt;=1),IF(OR('자료입력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H489" s="28">
        <f>IF(AND($S489='자료입력 및 결과표시'!$B$18,COUNTIF($W489:$DR489,'자료입력 및 결과표시'!$C$18)&gt;=1),IF(OR('자료입력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I489" s="28">
        <f>IF(AND($S489='자료입력 및 결과표시'!$B$19,COUNTIF($W489:$DR489,'자료입력 및 결과표시'!$C$19)&gt;=1),IF(OR('자료입력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J489" s="28">
        <f>IF(AND($S489='자료입력 및 결과표시'!$B$20,COUNTIF($W489:$DR489,'자료입력 및 결과표시'!$C$20)&gt;=1),IF(OR('자료입력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K489" s="28">
        <f>IF(AND($S489='자료입력 및 결과표시'!$B$21,COUNTIF($W489:$DR489,'자료입력 및 결과표시'!$C$21)&gt;=1),IF(OR('자료입력 및 결과표시'!$B$4+90&gt;=$V489,'자료입력 및 결과표시'!$B$4&lt;$U489),0,IF($V489-'자료입력 및 결과표시'!$B$4-90&gt;='자료입력 및 결과표시'!$E$4,'자료입력 및 결과표시'!$E$4,$V489-'자료입력 및 결과표시'!$B$4-90)),0)</f>
        <v>0</v>
      </c>
      <c r="EL489" s="17">
        <f>IF(AND(S489='자료입력 및 결과표시'!$B$6,COUNTIF('업무중복도(데이터 입력)'!$W489:$DR489,'자료입력 및 결과표시'!$C$6)&gt;=1),1,0)</f>
        <v>0</v>
      </c>
      <c r="EM489" s="17">
        <f>IF(AND(S489='자료입력 및 결과표시'!$B$7,COUNTIF('업무중복도(데이터 입력)'!$W489:$DR489,'자료입력 및 결과표시'!$C$7)&gt;=1),2,0)</f>
        <v>0</v>
      </c>
      <c r="EN489" s="17">
        <f>IF(AND(S489='자료입력 및 결과표시'!$B$8,COUNTIF('업무중복도(데이터 입력)'!$W489:$DR489,'자료입력 및 결과표시'!$C$8)&gt;=1),3,0)</f>
        <v>0</v>
      </c>
      <c r="EO489" s="17">
        <f>IF(AND(S489='자료입력 및 결과표시'!$B$9,COUNTIF('업무중복도(데이터 입력)'!$W489:$DR489,'자료입력 및 결과표시'!$C$9)&gt;=1),4,0)</f>
        <v>0</v>
      </c>
      <c r="EP489" s="17">
        <f>IF(AND(S489='자료입력 및 결과표시'!$B$10,COUNTIF('업무중복도(데이터 입력)'!$W489:$DR489,'자료입력 및 결과표시'!$C$10)&gt;=1),5,0)</f>
        <v>0</v>
      </c>
      <c r="EQ489" s="17">
        <f>IF(AND(S489='자료입력 및 결과표시'!$B$11,COUNTIF('업무중복도(데이터 입력)'!$W489:$DR489,'자료입력 및 결과표시'!$C$11)&gt;=1),6,0)</f>
        <v>0</v>
      </c>
      <c r="ER489" s="17">
        <f>IF(AND(S489='자료입력 및 결과표시'!$B$12,COUNTIF('업무중복도(데이터 입력)'!$W489:$DR489,'자료입력 및 결과표시'!$C$12)&gt;=1),7,0)</f>
        <v>0</v>
      </c>
      <c r="ES489" s="17">
        <f>IF(AND(S489='자료입력 및 결과표시'!$B$13,COUNTIF('업무중복도(데이터 입력)'!$W489:$DR489,'자료입력 및 결과표시'!$C$13)&gt;=1),8,0)</f>
        <v>0</v>
      </c>
      <c r="ET489" s="17">
        <f>IF(AND(S489='자료입력 및 결과표시'!$B$14,COUNTIF('업무중복도(데이터 입력)'!$W489:$DR489,'자료입력 및 결과표시'!$C$14)&gt;=1),9,0)</f>
        <v>0</v>
      </c>
      <c r="EU489" s="17">
        <f>IF(AND(S489='자료입력 및 결과표시'!$B$15,COUNTIF('업무중복도(데이터 입력)'!$W489:$DR489,'자료입력 및 결과표시'!$C$15)&gt;=1),10,0)</f>
        <v>0</v>
      </c>
      <c r="EV489" s="17">
        <f>IF(AND(S489='자료입력 및 결과표시'!$B$16,COUNTIF('업무중복도(데이터 입력)'!$W489:$DR489,'자료입력 및 결과표시'!$C$16)&gt;=1),11,0)</f>
        <v>0</v>
      </c>
      <c r="EW489" s="17">
        <f>IF(AND(S489='자료입력 및 결과표시'!$B$17,COUNTIF('업무중복도(데이터 입력)'!$W489:$DR489,'자료입력 및 결과표시'!$C$17)&gt;=1),12,0)</f>
        <v>0</v>
      </c>
      <c r="EX489" s="17">
        <f>IF(AND(S489='자료입력 및 결과표시'!$B$18,COUNTIF('업무중복도(데이터 입력)'!$W489:$DR489,'자료입력 및 결과표시'!$C$18)&gt;=1),13,0)</f>
        <v>0</v>
      </c>
      <c r="EY489" s="17">
        <f>IF(AND(S489='자료입력 및 결과표시'!$B$19,COUNTIF('업무중복도(데이터 입력)'!$W489:$DR489,'자료입력 및 결과표시'!$C$19)&gt;=1),14,0)</f>
        <v>0</v>
      </c>
      <c r="EZ489" s="17">
        <f>IF(AND(S489='자료입력 및 결과표시'!$B$20,COUNTIF('업무중복도(데이터 입력)'!$W489:$DR489,'자료입력 및 결과표시'!$C$20)&gt;=1),15,0)</f>
        <v>0</v>
      </c>
      <c r="FA489" s="17">
        <f>IF(AND(S489='자료입력 및 결과표시'!$B$21,COUNTIF('업무중복도(데이터 입력)'!$W489:$DR489,'자료입력 및 결과표시'!$C$21)&gt;=1),16,0)</f>
        <v>0</v>
      </c>
      <c r="FK489" s="17">
        <f t="shared" si="779"/>
        <v>0</v>
      </c>
      <c r="FO489"/>
    </row>
    <row r="490" spans="1:171">
      <c r="A490" s="17" t="str">
        <f t="shared" si="762"/>
        <v>\\\0</v>
      </c>
      <c r="B490" s="17" t="str">
        <f t="shared" si="763"/>
        <v>\\\0</v>
      </c>
      <c r="C490" s="17" t="str">
        <f t="shared" si="764"/>
        <v>\\\0</v>
      </c>
      <c r="D490" s="17" t="str">
        <f t="shared" si="765"/>
        <v>\\\0</v>
      </c>
      <c r="E490" s="17" t="str">
        <f t="shared" si="766"/>
        <v>\\\0</v>
      </c>
      <c r="F490" s="17" t="str">
        <f t="shared" si="767"/>
        <v>\\\0</v>
      </c>
      <c r="G490" s="17" t="str">
        <f t="shared" si="768"/>
        <v>\\\0</v>
      </c>
      <c r="H490" s="17" t="str">
        <f t="shared" si="769"/>
        <v>\\\0</v>
      </c>
      <c r="I490" s="17" t="str">
        <f t="shared" si="770"/>
        <v>\\\0</v>
      </c>
      <c r="J490" s="17" t="str">
        <f t="shared" si="771"/>
        <v>\\\0</v>
      </c>
      <c r="K490" s="17" t="str">
        <f t="shared" si="772"/>
        <v>\\\0</v>
      </c>
      <c r="L490" s="17" t="str">
        <f t="shared" si="773"/>
        <v>\\\0</v>
      </c>
      <c r="M490" s="17" t="str">
        <f t="shared" si="774"/>
        <v>\\\0</v>
      </c>
      <c r="N490" s="17" t="str">
        <f t="shared" si="775"/>
        <v>\\\0</v>
      </c>
      <c r="O490" s="17" t="str">
        <f t="shared" si="776"/>
        <v>\\\0</v>
      </c>
      <c r="P490" s="17" t="str">
        <f t="shared" si="777"/>
        <v>\\\0</v>
      </c>
      <c r="R490" s="17" t="str">
        <f t="shared" si="778"/>
        <v>\\</v>
      </c>
      <c r="S490" s="38"/>
      <c r="T490" s="39"/>
      <c r="U490" s="31"/>
      <c r="V490" s="32"/>
      <c r="W490" s="36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35"/>
      <c r="DS490" s="287"/>
      <c r="DT490" s="36"/>
      <c r="DU490" s="37"/>
      <c r="DV490" s="28">
        <f>IF(AND($S490='자료입력 및 결과표시'!$B$6,COUNTIF($W490:$DR490,'자료입력 및 결과표시'!$C$6)&gt;=1),IF(OR('자료입력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DW490" s="28">
        <f>IF(AND($S490='자료입력 및 결과표시'!$B$7,COUNTIF($W490:$DR490,'자료입력 및 결과표시'!$C$7)&gt;=1),IF(OR('자료입력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DX490" s="28">
        <f>IF(AND($S490='자료입력 및 결과표시'!$B$8,COUNTIF($W490:$DR490,'자료입력 및 결과표시'!$C$8)&gt;=1),IF(OR('자료입력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DY490" s="28">
        <f>IF(AND($S490='자료입력 및 결과표시'!$B$9,COUNTIF($W490:$DR490,'자료입력 및 결과표시'!$C$9)&gt;=1),IF(OR('자료입력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DZ490" s="28">
        <f>IF(AND($S490='자료입력 및 결과표시'!$B$10,COUNTIF($W490:$DR490,'자료입력 및 결과표시'!$C$10)&gt;=1),IF(OR('자료입력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A490" s="28">
        <f>IF(AND($S490='자료입력 및 결과표시'!$B$11,COUNTIF($W490:$DR490,'자료입력 및 결과표시'!$C$11)&gt;=1),IF(OR('자료입력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B490" s="28">
        <f>IF(AND($S490='자료입력 및 결과표시'!$B$12,COUNTIF($W490:$DR490,'자료입력 및 결과표시'!$C$12)&gt;=1),IF(OR('자료입력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C490" s="28">
        <f>IF(AND($S490='자료입력 및 결과표시'!$B$13,COUNTIF($W490:$DR490,'자료입력 및 결과표시'!$C$13)&gt;=1),IF(OR('자료입력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D490" s="28">
        <f>IF(AND($S490='자료입력 및 결과표시'!$B$14,COUNTIF($W490:$DR490,'자료입력 및 결과표시'!$C$14)&gt;=1),IF(OR('자료입력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E490" s="28">
        <f>IF(AND($S490='자료입력 및 결과표시'!$B$15,COUNTIF($W490:$DR490,'자료입력 및 결과표시'!$C$15)&gt;=1),IF(OR('자료입력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F490" s="28">
        <f>IF(AND($S490='자료입력 및 결과표시'!$B$16,COUNTIF($W490:$DR490,'자료입력 및 결과표시'!$C$16)&gt;=1),IF(OR('자료입력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G490" s="28">
        <f>IF(AND($S490='자료입력 및 결과표시'!$B$17,COUNTIF($W490:$DR490,'자료입력 및 결과표시'!$C$17)&gt;=1),IF(OR('자료입력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H490" s="28">
        <f>IF(AND($S490='자료입력 및 결과표시'!$B$18,COUNTIF($W490:$DR490,'자료입력 및 결과표시'!$C$18)&gt;=1),IF(OR('자료입력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I490" s="28">
        <f>IF(AND($S490='자료입력 및 결과표시'!$B$19,COUNTIF($W490:$DR490,'자료입력 및 결과표시'!$C$19)&gt;=1),IF(OR('자료입력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J490" s="28">
        <f>IF(AND($S490='자료입력 및 결과표시'!$B$20,COUNTIF($W490:$DR490,'자료입력 및 결과표시'!$C$20)&gt;=1),IF(OR('자료입력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K490" s="28">
        <f>IF(AND($S490='자료입력 및 결과표시'!$B$21,COUNTIF($W490:$DR490,'자료입력 및 결과표시'!$C$21)&gt;=1),IF(OR('자료입력 및 결과표시'!$B$4+90&gt;=$V490,'자료입력 및 결과표시'!$B$4&lt;$U490),0,IF($V490-'자료입력 및 결과표시'!$B$4-90&gt;='자료입력 및 결과표시'!$E$4,'자료입력 및 결과표시'!$E$4,$V490-'자료입력 및 결과표시'!$B$4-90)),0)</f>
        <v>0</v>
      </c>
      <c r="EL490" s="17">
        <f>IF(AND(S490='자료입력 및 결과표시'!$B$6,COUNTIF('업무중복도(데이터 입력)'!$W490:$DR490,'자료입력 및 결과표시'!$C$6)&gt;=1),1,0)</f>
        <v>0</v>
      </c>
      <c r="EM490" s="17">
        <f>IF(AND(S490='자료입력 및 결과표시'!$B$7,COUNTIF('업무중복도(데이터 입력)'!$W490:$DR490,'자료입력 및 결과표시'!$C$7)&gt;=1),2,0)</f>
        <v>0</v>
      </c>
      <c r="EN490" s="17">
        <f>IF(AND(S490='자료입력 및 결과표시'!$B$8,COUNTIF('업무중복도(데이터 입력)'!$W490:$DR490,'자료입력 및 결과표시'!$C$8)&gt;=1),3,0)</f>
        <v>0</v>
      </c>
      <c r="EO490" s="17">
        <f>IF(AND(S490='자료입력 및 결과표시'!$B$9,COUNTIF('업무중복도(데이터 입력)'!$W490:$DR490,'자료입력 및 결과표시'!$C$9)&gt;=1),4,0)</f>
        <v>0</v>
      </c>
      <c r="EP490" s="17">
        <f>IF(AND(S490='자료입력 및 결과표시'!$B$10,COUNTIF('업무중복도(데이터 입력)'!$W490:$DR490,'자료입력 및 결과표시'!$C$10)&gt;=1),5,0)</f>
        <v>0</v>
      </c>
      <c r="EQ490" s="17">
        <f>IF(AND(S490='자료입력 및 결과표시'!$B$11,COUNTIF('업무중복도(데이터 입력)'!$W490:$DR490,'자료입력 및 결과표시'!$C$11)&gt;=1),6,0)</f>
        <v>0</v>
      </c>
      <c r="ER490" s="17">
        <f>IF(AND(S490='자료입력 및 결과표시'!$B$12,COUNTIF('업무중복도(데이터 입력)'!$W490:$DR490,'자료입력 및 결과표시'!$C$12)&gt;=1),7,0)</f>
        <v>0</v>
      </c>
      <c r="ES490" s="17">
        <f>IF(AND(S490='자료입력 및 결과표시'!$B$13,COUNTIF('업무중복도(데이터 입력)'!$W490:$DR490,'자료입력 및 결과표시'!$C$13)&gt;=1),8,0)</f>
        <v>0</v>
      </c>
      <c r="ET490" s="17">
        <f>IF(AND(S490='자료입력 및 결과표시'!$B$14,COUNTIF('업무중복도(데이터 입력)'!$W490:$DR490,'자료입력 및 결과표시'!$C$14)&gt;=1),9,0)</f>
        <v>0</v>
      </c>
      <c r="EU490" s="17">
        <f>IF(AND(S490='자료입력 및 결과표시'!$B$15,COUNTIF('업무중복도(데이터 입력)'!$W490:$DR490,'자료입력 및 결과표시'!$C$15)&gt;=1),10,0)</f>
        <v>0</v>
      </c>
      <c r="EV490" s="17">
        <f>IF(AND(S490='자료입력 및 결과표시'!$B$16,COUNTIF('업무중복도(데이터 입력)'!$W490:$DR490,'자료입력 및 결과표시'!$C$16)&gt;=1),11,0)</f>
        <v>0</v>
      </c>
      <c r="EW490" s="17">
        <f>IF(AND(S490='자료입력 및 결과표시'!$B$17,COUNTIF('업무중복도(데이터 입력)'!$W490:$DR490,'자료입력 및 결과표시'!$C$17)&gt;=1),12,0)</f>
        <v>0</v>
      </c>
      <c r="EX490" s="17">
        <f>IF(AND(S490='자료입력 및 결과표시'!$B$18,COUNTIF('업무중복도(데이터 입력)'!$W490:$DR490,'자료입력 및 결과표시'!$C$18)&gt;=1),13,0)</f>
        <v>0</v>
      </c>
      <c r="EY490" s="17">
        <f>IF(AND(S490='자료입력 및 결과표시'!$B$19,COUNTIF('업무중복도(데이터 입력)'!$W490:$DR490,'자료입력 및 결과표시'!$C$19)&gt;=1),14,0)</f>
        <v>0</v>
      </c>
      <c r="EZ490" s="17">
        <f>IF(AND(S490='자료입력 및 결과표시'!$B$20,COUNTIF('업무중복도(데이터 입력)'!$W490:$DR490,'자료입력 및 결과표시'!$C$20)&gt;=1),15,0)</f>
        <v>0</v>
      </c>
      <c r="FA490" s="17">
        <f>IF(AND(S490='자료입력 및 결과표시'!$B$21,COUNTIF('업무중복도(데이터 입력)'!$W490:$DR490,'자료입력 및 결과표시'!$C$21)&gt;=1),16,0)</f>
        <v>0</v>
      </c>
      <c r="FK490" s="17">
        <f t="shared" si="779"/>
        <v>0</v>
      </c>
      <c r="FO490"/>
    </row>
    <row r="491" spans="1:171">
      <c r="A491" s="17" t="str">
        <f t="shared" si="762"/>
        <v>\\\0</v>
      </c>
      <c r="B491" s="17" t="str">
        <f t="shared" si="763"/>
        <v>\\\0</v>
      </c>
      <c r="C491" s="17" t="str">
        <f t="shared" si="764"/>
        <v>\\\0</v>
      </c>
      <c r="D491" s="17" t="str">
        <f t="shared" si="765"/>
        <v>\\\0</v>
      </c>
      <c r="E491" s="17" t="str">
        <f t="shared" si="766"/>
        <v>\\\0</v>
      </c>
      <c r="F491" s="17" t="str">
        <f t="shared" si="767"/>
        <v>\\\0</v>
      </c>
      <c r="G491" s="17" t="str">
        <f t="shared" si="768"/>
        <v>\\\0</v>
      </c>
      <c r="H491" s="17" t="str">
        <f t="shared" si="769"/>
        <v>\\\0</v>
      </c>
      <c r="I491" s="17" t="str">
        <f t="shared" si="770"/>
        <v>\\\0</v>
      </c>
      <c r="J491" s="17" t="str">
        <f t="shared" si="771"/>
        <v>\\\0</v>
      </c>
      <c r="K491" s="17" t="str">
        <f t="shared" si="772"/>
        <v>\\\0</v>
      </c>
      <c r="L491" s="17" t="str">
        <f t="shared" si="773"/>
        <v>\\\0</v>
      </c>
      <c r="M491" s="17" t="str">
        <f t="shared" si="774"/>
        <v>\\\0</v>
      </c>
      <c r="N491" s="17" t="str">
        <f t="shared" si="775"/>
        <v>\\\0</v>
      </c>
      <c r="O491" s="17" t="str">
        <f t="shared" si="776"/>
        <v>\\\0</v>
      </c>
      <c r="P491" s="17" t="str">
        <f t="shared" si="777"/>
        <v>\\\0</v>
      </c>
      <c r="R491" s="17" t="str">
        <f t="shared" si="778"/>
        <v>\\</v>
      </c>
      <c r="S491" s="38"/>
      <c r="T491" s="39"/>
      <c r="U491" s="31"/>
      <c r="V491" s="32"/>
      <c r="W491" s="36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35"/>
      <c r="DS491" s="287"/>
      <c r="DT491" s="36"/>
      <c r="DU491" s="37"/>
      <c r="DV491" s="28">
        <f>IF(AND($S491='자료입력 및 결과표시'!$B$6,COUNTIF($W491:$DR491,'자료입력 및 결과표시'!$C$6)&gt;=1),IF(OR('자료입력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DW491" s="28">
        <f>IF(AND($S491='자료입력 및 결과표시'!$B$7,COUNTIF($W491:$DR491,'자료입력 및 결과표시'!$C$7)&gt;=1),IF(OR('자료입력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DX491" s="28">
        <f>IF(AND($S491='자료입력 및 결과표시'!$B$8,COUNTIF($W491:$DR491,'자료입력 및 결과표시'!$C$8)&gt;=1),IF(OR('자료입력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DY491" s="28">
        <f>IF(AND($S491='자료입력 및 결과표시'!$B$9,COUNTIF($W491:$DR491,'자료입력 및 결과표시'!$C$9)&gt;=1),IF(OR('자료입력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DZ491" s="28">
        <f>IF(AND($S491='자료입력 및 결과표시'!$B$10,COUNTIF($W491:$DR491,'자료입력 및 결과표시'!$C$10)&gt;=1),IF(OR('자료입력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A491" s="28">
        <f>IF(AND($S491='자료입력 및 결과표시'!$B$11,COUNTIF($W491:$DR491,'자료입력 및 결과표시'!$C$11)&gt;=1),IF(OR('자료입력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B491" s="28">
        <f>IF(AND($S491='자료입력 및 결과표시'!$B$12,COUNTIF($W491:$DR491,'자료입력 및 결과표시'!$C$12)&gt;=1),IF(OR('자료입력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C491" s="28">
        <f>IF(AND($S491='자료입력 및 결과표시'!$B$13,COUNTIF($W491:$DR491,'자료입력 및 결과표시'!$C$13)&gt;=1),IF(OR('자료입력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D491" s="28">
        <f>IF(AND($S491='자료입력 및 결과표시'!$B$14,COUNTIF($W491:$DR491,'자료입력 및 결과표시'!$C$14)&gt;=1),IF(OR('자료입력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E491" s="28">
        <f>IF(AND($S491='자료입력 및 결과표시'!$B$15,COUNTIF($W491:$DR491,'자료입력 및 결과표시'!$C$15)&gt;=1),IF(OR('자료입력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F491" s="28">
        <f>IF(AND($S491='자료입력 및 결과표시'!$B$16,COUNTIF($W491:$DR491,'자료입력 및 결과표시'!$C$16)&gt;=1),IF(OR('자료입력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G491" s="28">
        <f>IF(AND($S491='자료입력 및 결과표시'!$B$17,COUNTIF($W491:$DR491,'자료입력 및 결과표시'!$C$17)&gt;=1),IF(OR('자료입력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H491" s="28">
        <f>IF(AND($S491='자료입력 및 결과표시'!$B$18,COUNTIF($W491:$DR491,'자료입력 및 결과표시'!$C$18)&gt;=1),IF(OR('자료입력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I491" s="28">
        <f>IF(AND($S491='자료입력 및 결과표시'!$B$19,COUNTIF($W491:$DR491,'자료입력 및 결과표시'!$C$19)&gt;=1),IF(OR('자료입력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J491" s="28">
        <f>IF(AND($S491='자료입력 및 결과표시'!$B$20,COUNTIF($W491:$DR491,'자료입력 및 결과표시'!$C$20)&gt;=1),IF(OR('자료입력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K491" s="28">
        <f>IF(AND($S491='자료입력 및 결과표시'!$B$21,COUNTIF($W491:$DR491,'자료입력 및 결과표시'!$C$21)&gt;=1),IF(OR('자료입력 및 결과표시'!$B$4+90&gt;=$V491,'자료입력 및 결과표시'!$B$4&lt;$U491),0,IF($V491-'자료입력 및 결과표시'!$B$4-90&gt;='자료입력 및 결과표시'!$E$4,'자료입력 및 결과표시'!$E$4,$V491-'자료입력 및 결과표시'!$B$4-90)),0)</f>
        <v>0</v>
      </c>
      <c r="EL491" s="17">
        <f>IF(AND(S491='자료입력 및 결과표시'!$B$6,COUNTIF('업무중복도(데이터 입력)'!$W491:$DR491,'자료입력 및 결과표시'!$C$6)&gt;=1),1,0)</f>
        <v>0</v>
      </c>
      <c r="EM491" s="17">
        <f>IF(AND(S491='자료입력 및 결과표시'!$B$7,COUNTIF('업무중복도(데이터 입력)'!$W491:$DR491,'자료입력 및 결과표시'!$C$7)&gt;=1),2,0)</f>
        <v>0</v>
      </c>
      <c r="EN491" s="17">
        <f>IF(AND(S491='자료입력 및 결과표시'!$B$8,COUNTIF('업무중복도(데이터 입력)'!$W491:$DR491,'자료입력 및 결과표시'!$C$8)&gt;=1),3,0)</f>
        <v>0</v>
      </c>
      <c r="EO491" s="17">
        <f>IF(AND(S491='자료입력 및 결과표시'!$B$9,COUNTIF('업무중복도(데이터 입력)'!$W491:$DR491,'자료입력 및 결과표시'!$C$9)&gt;=1),4,0)</f>
        <v>0</v>
      </c>
      <c r="EP491" s="17">
        <f>IF(AND(S491='자료입력 및 결과표시'!$B$10,COUNTIF('업무중복도(데이터 입력)'!$W491:$DR491,'자료입력 및 결과표시'!$C$10)&gt;=1),5,0)</f>
        <v>0</v>
      </c>
      <c r="EQ491" s="17">
        <f>IF(AND(S491='자료입력 및 결과표시'!$B$11,COUNTIF('업무중복도(데이터 입력)'!$W491:$DR491,'자료입력 및 결과표시'!$C$11)&gt;=1),6,0)</f>
        <v>0</v>
      </c>
      <c r="ER491" s="17">
        <f>IF(AND(S491='자료입력 및 결과표시'!$B$12,COUNTIF('업무중복도(데이터 입력)'!$W491:$DR491,'자료입력 및 결과표시'!$C$12)&gt;=1),7,0)</f>
        <v>0</v>
      </c>
      <c r="ES491" s="17">
        <f>IF(AND(S491='자료입력 및 결과표시'!$B$13,COUNTIF('업무중복도(데이터 입력)'!$W491:$DR491,'자료입력 및 결과표시'!$C$13)&gt;=1),8,0)</f>
        <v>0</v>
      </c>
      <c r="ET491" s="17">
        <f>IF(AND(S491='자료입력 및 결과표시'!$B$14,COUNTIF('업무중복도(데이터 입력)'!$W491:$DR491,'자료입력 및 결과표시'!$C$14)&gt;=1),9,0)</f>
        <v>0</v>
      </c>
      <c r="EU491" s="17">
        <f>IF(AND(S491='자료입력 및 결과표시'!$B$15,COUNTIF('업무중복도(데이터 입력)'!$W491:$DR491,'자료입력 및 결과표시'!$C$15)&gt;=1),10,0)</f>
        <v>0</v>
      </c>
      <c r="EV491" s="17">
        <f>IF(AND(S491='자료입력 및 결과표시'!$B$16,COUNTIF('업무중복도(데이터 입력)'!$W491:$DR491,'자료입력 및 결과표시'!$C$16)&gt;=1),11,0)</f>
        <v>0</v>
      </c>
      <c r="EW491" s="17">
        <f>IF(AND(S491='자료입력 및 결과표시'!$B$17,COUNTIF('업무중복도(데이터 입력)'!$W491:$DR491,'자료입력 및 결과표시'!$C$17)&gt;=1),12,0)</f>
        <v>0</v>
      </c>
      <c r="EX491" s="17">
        <f>IF(AND(S491='자료입력 및 결과표시'!$B$18,COUNTIF('업무중복도(데이터 입력)'!$W491:$DR491,'자료입력 및 결과표시'!$C$18)&gt;=1),13,0)</f>
        <v>0</v>
      </c>
      <c r="EY491" s="17">
        <f>IF(AND(S491='자료입력 및 결과표시'!$B$19,COUNTIF('업무중복도(데이터 입력)'!$W491:$DR491,'자료입력 및 결과표시'!$C$19)&gt;=1),14,0)</f>
        <v>0</v>
      </c>
      <c r="EZ491" s="17">
        <f>IF(AND(S491='자료입력 및 결과표시'!$B$20,COUNTIF('업무중복도(데이터 입력)'!$W491:$DR491,'자료입력 및 결과표시'!$C$20)&gt;=1),15,0)</f>
        <v>0</v>
      </c>
      <c r="FA491" s="17">
        <f>IF(AND(S491='자료입력 및 결과표시'!$B$21,COUNTIF('업무중복도(데이터 입력)'!$W491:$DR491,'자료입력 및 결과표시'!$C$21)&gt;=1),16,0)</f>
        <v>0</v>
      </c>
      <c r="FK491" s="17">
        <f t="shared" si="779"/>
        <v>0</v>
      </c>
      <c r="FO491"/>
    </row>
    <row r="492" spans="1:171">
      <c r="A492" s="17" t="str">
        <f t="shared" si="762"/>
        <v>\\\0</v>
      </c>
      <c r="B492" s="17" t="str">
        <f t="shared" si="763"/>
        <v>\\\0</v>
      </c>
      <c r="C492" s="17" t="str">
        <f t="shared" si="764"/>
        <v>\\\0</v>
      </c>
      <c r="D492" s="17" t="str">
        <f t="shared" si="765"/>
        <v>\\\0</v>
      </c>
      <c r="E492" s="17" t="str">
        <f t="shared" si="766"/>
        <v>\\\0</v>
      </c>
      <c r="F492" s="17" t="str">
        <f t="shared" si="767"/>
        <v>\\\0</v>
      </c>
      <c r="G492" s="17" t="str">
        <f t="shared" si="768"/>
        <v>\\\0</v>
      </c>
      <c r="H492" s="17" t="str">
        <f t="shared" si="769"/>
        <v>\\\0</v>
      </c>
      <c r="I492" s="17" t="str">
        <f t="shared" si="770"/>
        <v>\\\0</v>
      </c>
      <c r="J492" s="17" t="str">
        <f t="shared" si="771"/>
        <v>\\\0</v>
      </c>
      <c r="K492" s="17" t="str">
        <f t="shared" si="772"/>
        <v>\\\0</v>
      </c>
      <c r="L492" s="17" t="str">
        <f t="shared" si="773"/>
        <v>\\\0</v>
      </c>
      <c r="M492" s="17" t="str">
        <f t="shared" si="774"/>
        <v>\\\0</v>
      </c>
      <c r="N492" s="17" t="str">
        <f t="shared" si="775"/>
        <v>\\\0</v>
      </c>
      <c r="O492" s="17" t="str">
        <f t="shared" si="776"/>
        <v>\\\0</v>
      </c>
      <c r="P492" s="17" t="str">
        <f t="shared" si="777"/>
        <v>\\\0</v>
      </c>
      <c r="R492" s="17" t="str">
        <f t="shared" si="778"/>
        <v>\\</v>
      </c>
      <c r="S492" s="38"/>
      <c r="T492" s="39"/>
      <c r="U492" s="31"/>
      <c r="V492" s="32"/>
      <c r="W492" s="36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35"/>
      <c r="DS492" s="287"/>
      <c r="DT492" s="36"/>
      <c r="DU492" s="37"/>
      <c r="DV492" s="28">
        <f>IF(AND($S492='자료입력 및 결과표시'!$B$6,COUNTIF($W492:$DR492,'자료입력 및 결과표시'!$C$6)&gt;=1),IF(OR('자료입력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DW492" s="28">
        <f>IF(AND($S492='자료입력 및 결과표시'!$B$7,COUNTIF($W492:$DR492,'자료입력 및 결과표시'!$C$7)&gt;=1),IF(OR('자료입력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DX492" s="28">
        <f>IF(AND($S492='자료입력 및 결과표시'!$B$8,COUNTIF($W492:$DR492,'자료입력 및 결과표시'!$C$8)&gt;=1),IF(OR('자료입력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DY492" s="28">
        <f>IF(AND($S492='자료입력 및 결과표시'!$B$9,COUNTIF($W492:$DR492,'자료입력 및 결과표시'!$C$9)&gt;=1),IF(OR('자료입력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DZ492" s="28">
        <f>IF(AND($S492='자료입력 및 결과표시'!$B$10,COUNTIF($W492:$DR492,'자료입력 및 결과표시'!$C$10)&gt;=1),IF(OR('자료입력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A492" s="28">
        <f>IF(AND($S492='자료입력 및 결과표시'!$B$11,COUNTIF($W492:$DR492,'자료입력 및 결과표시'!$C$11)&gt;=1),IF(OR('자료입력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B492" s="28">
        <f>IF(AND($S492='자료입력 및 결과표시'!$B$12,COUNTIF($W492:$DR492,'자료입력 및 결과표시'!$C$12)&gt;=1),IF(OR('자료입력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C492" s="28">
        <f>IF(AND($S492='자료입력 및 결과표시'!$B$13,COUNTIF($W492:$DR492,'자료입력 및 결과표시'!$C$13)&gt;=1),IF(OR('자료입력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D492" s="28">
        <f>IF(AND($S492='자료입력 및 결과표시'!$B$14,COUNTIF($W492:$DR492,'자료입력 및 결과표시'!$C$14)&gt;=1),IF(OR('자료입력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E492" s="28">
        <f>IF(AND($S492='자료입력 및 결과표시'!$B$15,COUNTIF($W492:$DR492,'자료입력 및 결과표시'!$C$15)&gt;=1),IF(OR('자료입력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F492" s="28">
        <f>IF(AND($S492='자료입력 및 결과표시'!$B$16,COUNTIF($W492:$DR492,'자료입력 및 결과표시'!$C$16)&gt;=1),IF(OR('자료입력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G492" s="28">
        <f>IF(AND($S492='자료입력 및 결과표시'!$B$17,COUNTIF($W492:$DR492,'자료입력 및 결과표시'!$C$17)&gt;=1),IF(OR('자료입력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H492" s="28">
        <f>IF(AND($S492='자료입력 및 결과표시'!$B$18,COUNTIF($W492:$DR492,'자료입력 및 결과표시'!$C$18)&gt;=1),IF(OR('자료입력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I492" s="28">
        <f>IF(AND($S492='자료입력 및 결과표시'!$B$19,COUNTIF($W492:$DR492,'자료입력 및 결과표시'!$C$19)&gt;=1),IF(OR('자료입력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J492" s="28">
        <f>IF(AND($S492='자료입력 및 결과표시'!$B$20,COUNTIF($W492:$DR492,'자료입력 및 결과표시'!$C$20)&gt;=1),IF(OR('자료입력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K492" s="28">
        <f>IF(AND($S492='자료입력 및 결과표시'!$B$21,COUNTIF($W492:$DR492,'자료입력 및 결과표시'!$C$21)&gt;=1),IF(OR('자료입력 및 결과표시'!$B$4+90&gt;=$V492,'자료입력 및 결과표시'!$B$4&lt;$U492),0,IF($V492-'자료입력 및 결과표시'!$B$4-90&gt;='자료입력 및 결과표시'!$E$4,'자료입력 및 결과표시'!$E$4,$V492-'자료입력 및 결과표시'!$B$4-90)),0)</f>
        <v>0</v>
      </c>
      <c r="EL492" s="17">
        <f>IF(AND(S492='자료입력 및 결과표시'!$B$6,COUNTIF('업무중복도(데이터 입력)'!$W492:$DR492,'자료입력 및 결과표시'!$C$6)&gt;=1),1,0)</f>
        <v>0</v>
      </c>
      <c r="EM492" s="17">
        <f>IF(AND(S492='자료입력 및 결과표시'!$B$7,COUNTIF('업무중복도(데이터 입력)'!$W492:$DR492,'자료입력 및 결과표시'!$C$7)&gt;=1),2,0)</f>
        <v>0</v>
      </c>
      <c r="EN492" s="17">
        <f>IF(AND(S492='자료입력 및 결과표시'!$B$8,COUNTIF('업무중복도(데이터 입력)'!$W492:$DR492,'자료입력 및 결과표시'!$C$8)&gt;=1),3,0)</f>
        <v>0</v>
      </c>
      <c r="EO492" s="17">
        <f>IF(AND(S492='자료입력 및 결과표시'!$B$9,COUNTIF('업무중복도(데이터 입력)'!$W492:$DR492,'자료입력 및 결과표시'!$C$9)&gt;=1),4,0)</f>
        <v>0</v>
      </c>
      <c r="EP492" s="17">
        <f>IF(AND(S492='자료입력 및 결과표시'!$B$10,COUNTIF('업무중복도(데이터 입력)'!$W492:$DR492,'자료입력 및 결과표시'!$C$10)&gt;=1),5,0)</f>
        <v>0</v>
      </c>
      <c r="EQ492" s="17">
        <f>IF(AND(S492='자료입력 및 결과표시'!$B$11,COUNTIF('업무중복도(데이터 입력)'!$W492:$DR492,'자료입력 및 결과표시'!$C$11)&gt;=1),6,0)</f>
        <v>0</v>
      </c>
      <c r="ER492" s="17">
        <f>IF(AND(S492='자료입력 및 결과표시'!$B$12,COUNTIF('업무중복도(데이터 입력)'!$W492:$DR492,'자료입력 및 결과표시'!$C$12)&gt;=1),7,0)</f>
        <v>0</v>
      </c>
      <c r="ES492" s="17">
        <f>IF(AND(S492='자료입력 및 결과표시'!$B$13,COUNTIF('업무중복도(데이터 입력)'!$W492:$DR492,'자료입력 및 결과표시'!$C$13)&gt;=1),8,0)</f>
        <v>0</v>
      </c>
      <c r="ET492" s="17">
        <f>IF(AND(S492='자료입력 및 결과표시'!$B$14,COUNTIF('업무중복도(데이터 입력)'!$W492:$DR492,'자료입력 및 결과표시'!$C$14)&gt;=1),9,0)</f>
        <v>0</v>
      </c>
      <c r="EU492" s="17">
        <f>IF(AND(S492='자료입력 및 결과표시'!$B$15,COUNTIF('업무중복도(데이터 입력)'!$W492:$DR492,'자료입력 및 결과표시'!$C$15)&gt;=1),10,0)</f>
        <v>0</v>
      </c>
      <c r="EV492" s="17">
        <f>IF(AND(S492='자료입력 및 결과표시'!$B$16,COUNTIF('업무중복도(데이터 입력)'!$W492:$DR492,'자료입력 및 결과표시'!$C$16)&gt;=1),11,0)</f>
        <v>0</v>
      </c>
      <c r="EW492" s="17">
        <f>IF(AND(S492='자료입력 및 결과표시'!$B$17,COUNTIF('업무중복도(데이터 입력)'!$W492:$DR492,'자료입력 및 결과표시'!$C$17)&gt;=1),12,0)</f>
        <v>0</v>
      </c>
      <c r="EX492" s="17">
        <f>IF(AND(S492='자료입력 및 결과표시'!$B$18,COUNTIF('업무중복도(데이터 입력)'!$W492:$DR492,'자료입력 및 결과표시'!$C$18)&gt;=1),13,0)</f>
        <v>0</v>
      </c>
      <c r="EY492" s="17">
        <f>IF(AND(S492='자료입력 및 결과표시'!$B$19,COUNTIF('업무중복도(데이터 입력)'!$W492:$DR492,'자료입력 및 결과표시'!$C$19)&gt;=1),14,0)</f>
        <v>0</v>
      </c>
      <c r="EZ492" s="17">
        <f>IF(AND(S492='자료입력 및 결과표시'!$B$20,COUNTIF('업무중복도(데이터 입력)'!$W492:$DR492,'자료입력 및 결과표시'!$C$20)&gt;=1),15,0)</f>
        <v>0</v>
      </c>
      <c r="FA492" s="17">
        <f>IF(AND(S492='자료입력 및 결과표시'!$B$21,COUNTIF('업무중복도(데이터 입력)'!$W492:$DR492,'자료입력 및 결과표시'!$C$21)&gt;=1),16,0)</f>
        <v>0</v>
      </c>
      <c r="FK492" s="17">
        <f t="shared" si="779"/>
        <v>0</v>
      </c>
      <c r="FO492"/>
    </row>
    <row r="493" spans="1:171">
      <c r="A493" s="17" t="str">
        <f t="shared" si="762"/>
        <v>\\\0</v>
      </c>
      <c r="B493" s="17" t="str">
        <f t="shared" si="763"/>
        <v>\\\0</v>
      </c>
      <c r="C493" s="17" t="str">
        <f t="shared" si="764"/>
        <v>\\\0</v>
      </c>
      <c r="D493" s="17" t="str">
        <f t="shared" si="765"/>
        <v>\\\0</v>
      </c>
      <c r="E493" s="17" t="str">
        <f t="shared" si="766"/>
        <v>\\\0</v>
      </c>
      <c r="F493" s="17" t="str">
        <f t="shared" si="767"/>
        <v>\\\0</v>
      </c>
      <c r="G493" s="17" t="str">
        <f t="shared" si="768"/>
        <v>\\\0</v>
      </c>
      <c r="H493" s="17" t="str">
        <f t="shared" si="769"/>
        <v>\\\0</v>
      </c>
      <c r="I493" s="17" t="str">
        <f t="shared" si="770"/>
        <v>\\\0</v>
      </c>
      <c r="J493" s="17" t="str">
        <f t="shared" si="771"/>
        <v>\\\0</v>
      </c>
      <c r="K493" s="17" t="str">
        <f t="shared" si="772"/>
        <v>\\\0</v>
      </c>
      <c r="L493" s="17" t="str">
        <f t="shared" si="773"/>
        <v>\\\0</v>
      </c>
      <c r="M493" s="17" t="str">
        <f t="shared" si="774"/>
        <v>\\\0</v>
      </c>
      <c r="N493" s="17" t="str">
        <f t="shared" si="775"/>
        <v>\\\0</v>
      </c>
      <c r="O493" s="17" t="str">
        <f t="shared" si="776"/>
        <v>\\\0</v>
      </c>
      <c r="P493" s="17" t="str">
        <f t="shared" si="777"/>
        <v>\\\0</v>
      </c>
      <c r="R493" s="17" t="str">
        <f t="shared" si="778"/>
        <v>\\</v>
      </c>
      <c r="S493" s="38"/>
      <c r="T493" s="39"/>
      <c r="U493" s="31"/>
      <c r="V493" s="32"/>
      <c r="W493" s="36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35"/>
      <c r="DS493" s="287"/>
      <c r="DT493" s="36"/>
      <c r="DU493" s="37"/>
      <c r="DV493" s="28">
        <f>IF(AND($S493='자료입력 및 결과표시'!$B$6,COUNTIF($W493:$DR493,'자료입력 및 결과표시'!$C$6)&gt;=1),IF(OR('자료입력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DW493" s="28">
        <f>IF(AND($S493='자료입력 및 결과표시'!$B$7,COUNTIF($W493:$DR493,'자료입력 및 결과표시'!$C$7)&gt;=1),IF(OR('자료입력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DX493" s="28">
        <f>IF(AND($S493='자료입력 및 결과표시'!$B$8,COUNTIF($W493:$DR493,'자료입력 및 결과표시'!$C$8)&gt;=1),IF(OR('자료입력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DY493" s="28">
        <f>IF(AND($S493='자료입력 및 결과표시'!$B$9,COUNTIF($W493:$DR493,'자료입력 및 결과표시'!$C$9)&gt;=1),IF(OR('자료입력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DZ493" s="28">
        <f>IF(AND($S493='자료입력 및 결과표시'!$B$10,COUNTIF($W493:$DR493,'자료입력 및 결과표시'!$C$10)&gt;=1),IF(OR('자료입력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A493" s="28">
        <f>IF(AND($S493='자료입력 및 결과표시'!$B$11,COUNTIF($W493:$DR493,'자료입력 및 결과표시'!$C$11)&gt;=1),IF(OR('자료입력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B493" s="28">
        <f>IF(AND($S493='자료입력 및 결과표시'!$B$12,COUNTIF($W493:$DR493,'자료입력 및 결과표시'!$C$12)&gt;=1),IF(OR('자료입력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C493" s="28">
        <f>IF(AND($S493='자료입력 및 결과표시'!$B$13,COUNTIF($W493:$DR493,'자료입력 및 결과표시'!$C$13)&gt;=1),IF(OR('자료입력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D493" s="28">
        <f>IF(AND($S493='자료입력 및 결과표시'!$B$14,COUNTIF($W493:$DR493,'자료입력 및 결과표시'!$C$14)&gt;=1),IF(OR('자료입력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E493" s="28">
        <f>IF(AND($S493='자료입력 및 결과표시'!$B$15,COUNTIF($W493:$DR493,'자료입력 및 결과표시'!$C$15)&gt;=1),IF(OR('자료입력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F493" s="28">
        <f>IF(AND($S493='자료입력 및 결과표시'!$B$16,COUNTIF($W493:$DR493,'자료입력 및 결과표시'!$C$16)&gt;=1),IF(OR('자료입력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G493" s="28">
        <f>IF(AND($S493='자료입력 및 결과표시'!$B$17,COUNTIF($W493:$DR493,'자료입력 및 결과표시'!$C$17)&gt;=1),IF(OR('자료입력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H493" s="28">
        <f>IF(AND($S493='자료입력 및 결과표시'!$B$18,COUNTIF($W493:$DR493,'자료입력 및 결과표시'!$C$18)&gt;=1),IF(OR('자료입력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I493" s="28">
        <f>IF(AND($S493='자료입력 및 결과표시'!$B$19,COUNTIF($W493:$DR493,'자료입력 및 결과표시'!$C$19)&gt;=1),IF(OR('자료입력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J493" s="28">
        <f>IF(AND($S493='자료입력 및 결과표시'!$B$20,COUNTIF($W493:$DR493,'자료입력 및 결과표시'!$C$20)&gt;=1),IF(OR('자료입력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K493" s="28">
        <f>IF(AND($S493='자료입력 및 결과표시'!$B$21,COUNTIF($W493:$DR493,'자료입력 및 결과표시'!$C$21)&gt;=1),IF(OR('자료입력 및 결과표시'!$B$4+90&gt;=$V493,'자료입력 및 결과표시'!$B$4&lt;$U493),0,IF($V493-'자료입력 및 결과표시'!$B$4-90&gt;='자료입력 및 결과표시'!$E$4,'자료입력 및 결과표시'!$E$4,$V493-'자료입력 및 결과표시'!$B$4-90)),0)</f>
        <v>0</v>
      </c>
      <c r="EL493" s="17">
        <f>IF(AND(S493='자료입력 및 결과표시'!$B$6,COUNTIF('업무중복도(데이터 입력)'!$W493:$DR493,'자료입력 및 결과표시'!$C$6)&gt;=1),1,0)</f>
        <v>0</v>
      </c>
      <c r="EM493" s="17">
        <f>IF(AND(S493='자료입력 및 결과표시'!$B$7,COUNTIF('업무중복도(데이터 입력)'!$W493:$DR493,'자료입력 및 결과표시'!$C$7)&gt;=1),2,0)</f>
        <v>0</v>
      </c>
      <c r="EN493" s="17">
        <f>IF(AND(S493='자료입력 및 결과표시'!$B$8,COUNTIF('업무중복도(데이터 입력)'!$W493:$DR493,'자료입력 및 결과표시'!$C$8)&gt;=1),3,0)</f>
        <v>0</v>
      </c>
      <c r="EO493" s="17">
        <f>IF(AND(S493='자료입력 및 결과표시'!$B$9,COUNTIF('업무중복도(데이터 입력)'!$W493:$DR493,'자료입력 및 결과표시'!$C$9)&gt;=1),4,0)</f>
        <v>0</v>
      </c>
      <c r="EP493" s="17">
        <f>IF(AND(S493='자료입력 및 결과표시'!$B$10,COUNTIF('업무중복도(데이터 입력)'!$W493:$DR493,'자료입력 및 결과표시'!$C$10)&gt;=1),5,0)</f>
        <v>0</v>
      </c>
      <c r="EQ493" s="17">
        <f>IF(AND(S493='자료입력 및 결과표시'!$B$11,COUNTIF('업무중복도(데이터 입력)'!$W493:$DR493,'자료입력 및 결과표시'!$C$11)&gt;=1),6,0)</f>
        <v>0</v>
      </c>
      <c r="ER493" s="17">
        <f>IF(AND(S493='자료입력 및 결과표시'!$B$12,COUNTIF('업무중복도(데이터 입력)'!$W493:$DR493,'자료입력 및 결과표시'!$C$12)&gt;=1),7,0)</f>
        <v>0</v>
      </c>
      <c r="ES493" s="17">
        <f>IF(AND(S493='자료입력 및 결과표시'!$B$13,COUNTIF('업무중복도(데이터 입력)'!$W493:$DR493,'자료입력 및 결과표시'!$C$13)&gt;=1),8,0)</f>
        <v>0</v>
      </c>
      <c r="ET493" s="17">
        <f>IF(AND(S493='자료입력 및 결과표시'!$B$14,COUNTIF('업무중복도(데이터 입력)'!$W493:$DR493,'자료입력 및 결과표시'!$C$14)&gt;=1),9,0)</f>
        <v>0</v>
      </c>
      <c r="EU493" s="17">
        <f>IF(AND(S493='자료입력 및 결과표시'!$B$15,COUNTIF('업무중복도(데이터 입력)'!$W493:$DR493,'자료입력 및 결과표시'!$C$15)&gt;=1),10,0)</f>
        <v>0</v>
      </c>
      <c r="EV493" s="17">
        <f>IF(AND(S493='자료입력 및 결과표시'!$B$16,COUNTIF('업무중복도(데이터 입력)'!$W493:$DR493,'자료입력 및 결과표시'!$C$16)&gt;=1),11,0)</f>
        <v>0</v>
      </c>
      <c r="EW493" s="17">
        <f>IF(AND(S493='자료입력 및 결과표시'!$B$17,COUNTIF('업무중복도(데이터 입력)'!$W493:$DR493,'자료입력 및 결과표시'!$C$17)&gt;=1),12,0)</f>
        <v>0</v>
      </c>
      <c r="EX493" s="17">
        <f>IF(AND(S493='자료입력 및 결과표시'!$B$18,COUNTIF('업무중복도(데이터 입력)'!$W493:$DR493,'자료입력 및 결과표시'!$C$18)&gt;=1),13,0)</f>
        <v>0</v>
      </c>
      <c r="EY493" s="17">
        <f>IF(AND(S493='자료입력 및 결과표시'!$B$19,COUNTIF('업무중복도(데이터 입력)'!$W493:$DR493,'자료입력 및 결과표시'!$C$19)&gt;=1),14,0)</f>
        <v>0</v>
      </c>
      <c r="EZ493" s="17">
        <f>IF(AND(S493='자료입력 및 결과표시'!$B$20,COUNTIF('업무중복도(데이터 입력)'!$W493:$DR493,'자료입력 및 결과표시'!$C$20)&gt;=1),15,0)</f>
        <v>0</v>
      </c>
      <c r="FA493" s="17">
        <f>IF(AND(S493='자료입력 및 결과표시'!$B$21,COUNTIF('업무중복도(데이터 입력)'!$W493:$DR493,'자료입력 및 결과표시'!$C$21)&gt;=1),16,0)</f>
        <v>0</v>
      </c>
      <c r="FK493" s="17">
        <f t="shared" si="779"/>
        <v>0</v>
      </c>
      <c r="FO493"/>
    </row>
    <row r="494" spans="1:171">
      <c r="A494" s="17" t="str">
        <f t="shared" si="762"/>
        <v>\\\0</v>
      </c>
      <c r="B494" s="17" t="str">
        <f t="shared" si="763"/>
        <v>\\\0</v>
      </c>
      <c r="C494" s="17" t="str">
        <f t="shared" si="764"/>
        <v>\\\0</v>
      </c>
      <c r="D494" s="17" t="str">
        <f t="shared" si="765"/>
        <v>\\\0</v>
      </c>
      <c r="E494" s="17" t="str">
        <f t="shared" si="766"/>
        <v>\\\0</v>
      </c>
      <c r="F494" s="17" t="str">
        <f t="shared" si="767"/>
        <v>\\\0</v>
      </c>
      <c r="G494" s="17" t="str">
        <f t="shared" si="768"/>
        <v>\\\0</v>
      </c>
      <c r="H494" s="17" t="str">
        <f t="shared" si="769"/>
        <v>\\\0</v>
      </c>
      <c r="I494" s="17" t="str">
        <f t="shared" si="770"/>
        <v>\\\0</v>
      </c>
      <c r="J494" s="17" t="str">
        <f t="shared" si="771"/>
        <v>\\\0</v>
      </c>
      <c r="K494" s="17" t="str">
        <f t="shared" si="772"/>
        <v>\\\0</v>
      </c>
      <c r="L494" s="17" t="str">
        <f t="shared" si="773"/>
        <v>\\\0</v>
      </c>
      <c r="M494" s="17" t="str">
        <f t="shared" si="774"/>
        <v>\\\0</v>
      </c>
      <c r="N494" s="17" t="str">
        <f t="shared" si="775"/>
        <v>\\\0</v>
      </c>
      <c r="O494" s="17" t="str">
        <f t="shared" si="776"/>
        <v>\\\0</v>
      </c>
      <c r="P494" s="17" t="str">
        <f t="shared" si="777"/>
        <v>\\\0</v>
      </c>
      <c r="R494" s="17" t="str">
        <f t="shared" si="778"/>
        <v>\\</v>
      </c>
      <c r="S494" s="38"/>
      <c r="T494" s="39"/>
      <c r="U494" s="31"/>
      <c r="V494" s="32"/>
      <c r="W494" s="36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35"/>
      <c r="DS494" s="287"/>
      <c r="DT494" s="36"/>
      <c r="DU494" s="37"/>
      <c r="DV494" s="28">
        <f>IF(AND($S494='자료입력 및 결과표시'!$B$6,COUNTIF($W494:$DR494,'자료입력 및 결과표시'!$C$6)&gt;=1),IF(OR('자료입력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DW494" s="28">
        <f>IF(AND($S494='자료입력 및 결과표시'!$B$7,COUNTIF($W494:$DR494,'자료입력 및 결과표시'!$C$7)&gt;=1),IF(OR('자료입력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DX494" s="28">
        <f>IF(AND($S494='자료입력 및 결과표시'!$B$8,COUNTIF($W494:$DR494,'자료입력 및 결과표시'!$C$8)&gt;=1),IF(OR('자료입력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DY494" s="28">
        <f>IF(AND($S494='자료입력 및 결과표시'!$B$9,COUNTIF($W494:$DR494,'자료입력 및 결과표시'!$C$9)&gt;=1),IF(OR('자료입력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DZ494" s="28">
        <f>IF(AND($S494='자료입력 및 결과표시'!$B$10,COUNTIF($W494:$DR494,'자료입력 및 결과표시'!$C$10)&gt;=1),IF(OR('자료입력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A494" s="28">
        <f>IF(AND($S494='자료입력 및 결과표시'!$B$11,COUNTIF($W494:$DR494,'자료입력 및 결과표시'!$C$11)&gt;=1),IF(OR('자료입력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B494" s="28">
        <f>IF(AND($S494='자료입력 및 결과표시'!$B$12,COUNTIF($W494:$DR494,'자료입력 및 결과표시'!$C$12)&gt;=1),IF(OR('자료입력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C494" s="28">
        <f>IF(AND($S494='자료입력 및 결과표시'!$B$13,COUNTIF($W494:$DR494,'자료입력 및 결과표시'!$C$13)&gt;=1),IF(OR('자료입력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D494" s="28">
        <f>IF(AND($S494='자료입력 및 결과표시'!$B$14,COUNTIF($W494:$DR494,'자료입력 및 결과표시'!$C$14)&gt;=1),IF(OR('자료입력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E494" s="28">
        <f>IF(AND($S494='자료입력 및 결과표시'!$B$15,COUNTIF($W494:$DR494,'자료입력 및 결과표시'!$C$15)&gt;=1),IF(OR('자료입력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F494" s="28">
        <f>IF(AND($S494='자료입력 및 결과표시'!$B$16,COUNTIF($W494:$DR494,'자료입력 및 결과표시'!$C$16)&gt;=1),IF(OR('자료입력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G494" s="28">
        <f>IF(AND($S494='자료입력 및 결과표시'!$B$17,COUNTIF($W494:$DR494,'자료입력 및 결과표시'!$C$17)&gt;=1),IF(OR('자료입력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H494" s="28">
        <f>IF(AND($S494='자료입력 및 결과표시'!$B$18,COUNTIF($W494:$DR494,'자료입력 및 결과표시'!$C$18)&gt;=1),IF(OR('자료입력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I494" s="28">
        <f>IF(AND($S494='자료입력 및 결과표시'!$B$19,COUNTIF($W494:$DR494,'자료입력 및 결과표시'!$C$19)&gt;=1),IF(OR('자료입력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J494" s="28">
        <f>IF(AND($S494='자료입력 및 결과표시'!$B$20,COUNTIF($W494:$DR494,'자료입력 및 결과표시'!$C$20)&gt;=1),IF(OR('자료입력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K494" s="28">
        <f>IF(AND($S494='자료입력 및 결과표시'!$B$21,COUNTIF($W494:$DR494,'자료입력 및 결과표시'!$C$21)&gt;=1),IF(OR('자료입력 및 결과표시'!$B$4+90&gt;=$V494,'자료입력 및 결과표시'!$B$4&lt;$U494),0,IF($V494-'자료입력 및 결과표시'!$B$4-90&gt;='자료입력 및 결과표시'!$E$4,'자료입력 및 결과표시'!$E$4,$V494-'자료입력 및 결과표시'!$B$4-90)),0)</f>
        <v>0</v>
      </c>
      <c r="EL494" s="17">
        <f>IF(AND(S494='자료입력 및 결과표시'!$B$6,COUNTIF('업무중복도(데이터 입력)'!$W494:$DR494,'자료입력 및 결과표시'!$C$6)&gt;=1),1,0)</f>
        <v>0</v>
      </c>
      <c r="EM494" s="17">
        <f>IF(AND(S494='자료입력 및 결과표시'!$B$7,COUNTIF('업무중복도(데이터 입력)'!$W494:$DR494,'자료입력 및 결과표시'!$C$7)&gt;=1),2,0)</f>
        <v>0</v>
      </c>
      <c r="EN494" s="17">
        <f>IF(AND(S494='자료입력 및 결과표시'!$B$8,COUNTIF('업무중복도(데이터 입력)'!$W494:$DR494,'자료입력 및 결과표시'!$C$8)&gt;=1),3,0)</f>
        <v>0</v>
      </c>
      <c r="EO494" s="17">
        <f>IF(AND(S494='자료입력 및 결과표시'!$B$9,COUNTIF('업무중복도(데이터 입력)'!$W494:$DR494,'자료입력 및 결과표시'!$C$9)&gt;=1),4,0)</f>
        <v>0</v>
      </c>
      <c r="EP494" s="17">
        <f>IF(AND(S494='자료입력 및 결과표시'!$B$10,COUNTIF('업무중복도(데이터 입력)'!$W494:$DR494,'자료입력 및 결과표시'!$C$10)&gt;=1),5,0)</f>
        <v>0</v>
      </c>
      <c r="EQ494" s="17">
        <f>IF(AND(S494='자료입력 및 결과표시'!$B$11,COUNTIF('업무중복도(데이터 입력)'!$W494:$DR494,'자료입력 및 결과표시'!$C$11)&gt;=1),6,0)</f>
        <v>0</v>
      </c>
      <c r="ER494" s="17">
        <f>IF(AND(S494='자료입력 및 결과표시'!$B$12,COUNTIF('업무중복도(데이터 입력)'!$W494:$DR494,'자료입력 및 결과표시'!$C$12)&gt;=1),7,0)</f>
        <v>0</v>
      </c>
      <c r="ES494" s="17">
        <f>IF(AND(S494='자료입력 및 결과표시'!$B$13,COUNTIF('업무중복도(데이터 입력)'!$W494:$DR494,'자료입력 및 결과표시'!$C$13)&gt;=1),8,0)</f>
        <v>0</v>
      </c>
      <c r="ET494" s="17">
        <f>IF(AND(S494='자료입력 및 결과표시'!$B$14,COUNTIF('업무중복도(데이터 입력)'!$W494:$DR494,'자료입력 및 결과표시'!$C$14)&gt;=1),9,0)</f>
        <v>0</v>
      </c>
      <c r="EU494" s="17">
        <f>IF(AND(S494='자료입력 및 결과표시'!$B$15,COUNTIF('업무중복도(데이터 입력)'!$W494:$DR494,'자료입력 및 결과표시'!$C$15)&gt;=1),10,0)</f>
        <v>0</v>
      </c>
      <c r="EV494" s="17">
        <f>IF(AND(S494='자료입력 및 결과표시'!$B$16,COUNTIF('업무중복도(데이터 입력)'!$W494:$DR494,'자료입력 및 결과표시'!$C$16)&gt;=1),11,0)</f>
        <v>0</v>
      </c>
      <c r="EW494" s="17">
        <f>IF(AND(S494='자료입력 및 결과표시'!$B$17,COUNTIF('업무중복도(데이터 입력)'!$W494:$DR494,'자료입력 및 결과표시'!$C$17)&gt;=1),12,0)</f>
        <v>0</v>
      </c>
      <c r="EX494" s="17">
        <f>IF(AND(S494='자료입력 및 결과표시'!$B$18,COUNTIF('업무중복도(데이터 입력)'!$W494:$DR494,'자료입력 및 결과표시'!$C$18)&gt;=1),13,0)</f>
        <v>0</v>
      </c>
      <c r="EY494" s="17">
        <f>IF(AND(S494='자료입력 및 결과표시'!$B$19,COUNTIF('업무중복도(데이터 입력)'!$W494:$DR494,'자료입력 및 결과표시'!$C$19)&gt;=1),14,0)</f>
        <v>0</v>
      </c>
      <c r="EZ494" s="17">
        <f>IF(AND(S494='자료입력 및 결과표시'!$B$20,COUNTIF('업무중복도(데이터 입력)'!$W494:$DR494,'자료입력 및 결과표시'!$C$20)&gt;=1),15,0)</f>
        <v>0</v>
      </c>
      <c r="FA494" s="17">
        <f>IF(AND(S494='자료입력 및 결과표시'!$B$21,COUNTIF('업무중복도(데이터 입력)'!$W494:$DR494,'자료입력 및 결과표시'!$C$21)&gt;=1),16,0)</f>
        <v>0</v>
      </c>
      <c r="FK494" s="17">
        <f t="shared" si="779"/>
        <v>0</v>
      </c>
      <c r="FO494"/>
    </row>
    <row r="495" spans="1:171">
      <c r="A495" s="17" t="str">
        <f t="shared" si="762"/>
        <v>\\\0</v>
      </c>
      <c r="B495" s="17" t="str">
        <f t="shared" si="763"/>
        <v>\\\0</v>
      </c>
      <c r="C495" s="17" t="str">
        <f t="shared" si="764"/>
        <v>\\\0</v>
      </c>
      <c r="D495" s="17" t="str">
        <f t="shared" si="765"/>
        <v>\\\0</v>
      </c>
      <c r="E495" s="17" t="str">
        <f t="shared" si="766"/>
        <v>\\\0</v>
      </c>
      <c r="F495" s="17" t="str">
        <f t="shared" si="767"/>
        <v>\\\0</v>
      </c>
      <c r="G495" s="17" t="str">
        <f t="shared" si="768"/>
        <v>\\\0</v>
      </c>
      <c r="H495" s="17" t="str">
        <f t="shared" si="769"/>
        <v>\\\0</v>
      </c>
      <c r="I495" s="17" t="str">
        <f t="shared" si="770"/>
        <v>\\\0</v>
      </c>
      <c r="J495" s="17" t="str">
        <f t="shared" si="771"/>
        <v>\\\0</v>
      </c>
      <c r="K495" s="17" t="str">
        <f t="shared" si="772"/>
        <v>\\\0</v>
      </c>
      <c r="L495" s="17" t="str">
        <f t="shared" si="773"/>
        <v>\\\0</v>
      </c>
      <c r="M495" s="17" t="str">
        <f t="shared" si="774"/>
        <v>\\\0</v>
      </c>
      <c r="N495" s="17" t="str">
        <f t="shared" si="775"/>
        <v>\\\0</v>
      </c>
      <c r="O495" s="17" t="str">
        <f t="shared" si="776"/>
        <v>\\\0</v>
      </c>
      <c r="P495" s="17" t="str">
        <f t="shared" si="777"/>
        <v>\\\0</v>
      </c>
      <c r="R495" s="17" t="str">
        <f t="shared" si="778"/>
        <v>\\</v>
      </c>
      <c r="S495" s="38"/>
      <c r="T495" s="39"/>
      <c r="U495" s="31"/>
      <c r="V495" s="32"/>
      <c r="W495" s="36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35"/>
      <c r="DS495" s="287"/>
      <c r="DT495" s="36"/>
      <c r="DU495" s="37"/>
      <c r="DV495" s="28">
        <f>IF(AND($S495='자료입력 및 결과표시'!$B$6,COUNTIF($W495:$DR495,'자료입력 및 결과표시'!$C$6)&gt;=1),IF(OR('자료입력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DW495" s="28">
        <f>IF(AND($S495='자료입력 및 결과표시'!$B$7,COUNTIF($W495:$DR495,'자료입력 및 결과표시'!$C$7)&gt;=1),IF(OR('자료입력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DX495" s="28">
        <f>IF(AND($S495='자료입력 및 결과표시'!$B$8,COUNTIF($W495:$DR495,'자료입력 및 결과표시'!$C$8)&gt;=1),IF(OR('자료입력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DY495" s="28">
        <f>IF(AND($S495='자료입력 및 결과표시'!$B$9,COUNTIF($W495:$DR495,'자료입력 및 결과표시'!$C$9)&gt;=1),IF(OR('자료입력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DZ495" s="28">
        <f>IF(AND($S495='자료입력 및 결과표시'!$B$10,COUNTIF($W495:$DR495,'자료입력 및 결과표시'!$C$10)&gt;=1),IF(OR('자료입력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A495" s="28">
        <f>IF(AND($S495='자료입력 및 결과표시'!$B$11,COUNTIF($W495:$DR495,'자료입력 및 결과표시'!$C$11)&gt;=1),IF(OR('자료입력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B495" s="28">
        <f>IF(AND($S495='자료입력 및 결과표시'!$B$12,COUNTIF($W495:$DR495,'자료입력 및 결과표시'!$C$12)&gt;=1),IF(OR('자료입력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C495" s="28">
        <f>IF(AND($S495='자료입력 및 결과표시'!$B$13,COUNTIF($W495:$DR495,'자료입력 및 결과표시'!$C$13)&gt;=1),IF(OR('자료입력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D495" s="28">
        <f>IF(AND($S495='자료입력 및 결과표시'!$B$14,COUNTIF($W495:$DR495,'자료입력 및 결과표시'!$C$14)&gt;=1),IF(OR('자료입력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E495" s="28">
        <f>IF(AND($S495='자료입력 및 결과표시'!$B$15,COUNTIF($W495:$DR495,'자료입력 및 결과표시'!$C$15)&gt;=1),IF(OR('자료입력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F495" s="28">
        <f>IF(AND($S495='자료입력 및 결과표시'!$B$16,COUNTIF($W495:$DR495,'자료입력 및 결과표시'!$C$16)&gt;=1),IF(OR('자료입력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G495" s="28">
        <f>IF(AND($S495='자료입력 및 결과표시'!$B$17,COUNTIF($W495:$DR495,'자료입력 및 결과표시'!$C$17)&gt;=1),IF(OR('자료입력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H495" s="28">
        <f>IF(AND($S495='자료입력 및 결과표시'!$B$18,COUNTIF($W495:$DR495,'자료입력 및 결과표시'!$C$18)&gt;=1),IF(OR('자료입력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I495" s="28">
        <f>IF(AND($S495='자료입력 및 결과표시'!$B$19,COUNTIF($W495:$DR495,'자료입력 및 결과표시'!$C$19)&gt;=1),IF(OR('자료입력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J495" s="28">
        <f>IF(AND($S495='자료입력 및 결과표시'!$B$20,COUNTIF($W495:$DR495,'자료입력 및 결과표시'!$C$20)&gt;=1),IF(OR('자료입력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K495" s="28">
        <f>IF(AND($S495='자료입력 및 결과표시'!$B$21,COUNTIF($W495:$DR495,'자료입력 및 결과표시'!$C$21)&gt;=1),IF(OR('자료입력 및 결과표시'!$B$4+90&gt;=$V495,'자료입력 및 결과표시'!$B$4&lt;$U495),0,IF($V495-'자료입력 및 결과표시'!$B$4-90&gt;='자료입력 및 결과표시'!$E$4,'자료입력 및 결과표시'!$E$4,$V495-'자료입력 및 결과표시'!$B$4-90)),0)</f>
        <v>0</v>
      </c>
      <c r="EL495" s="17">
        <f>IF(AND(S495='자료입력 및 결과표시'!$B$6,COUNTIF('업무중복도(데이터 입력)'!$W495:$DR495,'자료입력 및 결과표시'!$C$6)&gt;=1),1,0)</f>
        <v>0</v>
      </c>
      <c r="EM495" s="17">
        <f>IF(AND(S495='자료입력 및 결과표시'!$B$7,COUNTIF('업무중복도(데이터 입력)'!$W495:$DR495,'자료입력 및 결과표시'!$C$7)&gt;=1),2,0)</f>
        <v>0</v>
      </c>
      <c r="EN495" s="17">
        <f>IF(AND(S495='자료입력 및 결과표시'!$B$8,COUNTIF('업무중복도(데이터 입력)'!$W495:$DR495,'자료입력 및 결과표시'!$C$8)&gt;=1),3,0)</f>
        <v>0</v>
      </c>
      <c r="EO495" s="17">
        <f>IF(AND(S495='자료입력 및 결과표시'!$B$9,COUNTIF('업무중복도(데이터 입력)'!$W495:$DR495,'자료입력 및 결과표시'!$C$9)&gt;=1),4,0)</f>
        <v>0</v>
      </c>
      <c r="EP495" s="17">
        <f>IF(AND(S495='자료입력 및 결과표시'!$B$10,COUNTIF('업무중복도(데이터 입력)'!$W495:$DR495,'자료입력 및 결과표시'!$C$10)&gt;=1),5,0)</f>
        <v>0</v>
      </c>
      <c r="EQ495" s="17">
        <f>IF(AND(S495='자료입력 및 결과표시'!$B$11,COUNTIF('업무중복도(데이터 입력)'!$W495:$DR495,'자료입력 및 결과표시'!$C$11)&gt;=1),6,0)</f>
        <v>0</v>
      </c>
      <c r="ER495" s="17">
        <f>IF(AND(S495='자료입력 및 결과표시'!$B$12,COUNTIF('업무중복도(데이터 입력)'!$W495:$DR495,'자료입력 및 결과표시'!$C$12)&gt;=1),7,0)</f>
        <v>0</v>
      </c>
      <c r="ES495" s="17">
        <f>IF(AND(S495='자료입력 및 결과표시'!$B$13,COUNTIF('업무중복도(데이터 입력)'!$W495:$DR495,'자료입력 및 결과표시'!$C$13)&gt;=1),8,0)</f>
        <v>0</v>
      </c>
      <c r="ET495" s="17">
        <f>IF(AND(S495='자료입력 및 결과표시'!$B$14,COUNTIF('업무중복도(데이터 입력)'!$W495:$DR495,'자료입력 및 결과표시'!$C$14)&gt;=1),9,0)</f>
        <v>0</v>
      </c>
      <c r="EU495" s="17">
        <f>IF(AND(S495='자료입력 및 결과표시'!$B$15,COUNTIF('업무중복도(데이터 입력)'!$W495:$DR495,'자료입력 및 결과표시'!$C$15)&gt;=1),10,0)</f>
        <v>0</v>
      </c>
      <c r="EV495" s="17">
        <f>IF(AND(S495='자료입력 및 결과표시'!$B$16,COUNTIF('업무중복도(데이터 입력)'!$W495:$DR495,'자료입력 및 결과표시'!$C$16)&gt;=1),11,0)</f>
        <v>0</v>
      </c>
      <c r="EW495" s="17">
        <f>IF(AND(S495='자료입력 및 결과표시'!$B$17,COUNTIF('업무중복도(데이터 입력)'!$W495:$DR495,'자료입력 및 결과표시'!$C$17)&gt;=1),12,0)</f>
        <v>0</v>
      </c>
      <c r="EX495" s="17">
        <f>IF(AND(S495='자료입력 및 결과표시'!$B$18,COUNTIF('업무중복도(데이터 입력)'!$W495:$DR495,'자료입력 및 결과표시'!$C$18)&gt;=1),13,0)</f>
        <v>0</v>
      </c>
      <c r="EY495" s="17">
        <f>IF(AND(S495='자료입력 및 결과표시'!$B$19,COUNTIF('업무중복도(데이터 입력)'!$W495:$DR495,'자료입력 및 결과표시'!$C$19)&gt;=1),14,0)</f>
        <v>0</v>
      </c>
      <c r="EZ495" s="17">
        <f>IF(AND(S495='자료입력 및 결과표시'!$B$20,COUNTIF('업무중복도(데이터 입력)'!$W495:$DR495,'자료입력 및 결과표시'!$C$20)&gt;=1),15,0)</f>
        <v>0</v>
      </c>
      <c r="FA495" s="17">
        <f>IF(AND(S495='자료입력 및 결과표시'!$B$21,COUNTIF('업무중복도(데이터 입력)'!$W495:$DR495,'자료입력 및 결과표시'!$C$21)&gt;=1),16,0)</f>
        <v>0</v>
      </c>
      <c r="FK495" s="17">
        <f t="shared" si="779"/>
        <v>0</v>
      </c>
      <c r="FO495"/>
    </row>
    <row r="496" spans="1:171">
      <c r="A496" s="17" t="str">
        <f t="shared" si="762"/>
        <v>\\\0</v>
      </c>
      <c r="B496" s="17" t="str">
        <f t="shared" si="763"/>
        <v>\\\0</v>
      </c>
      <c r="C496" s="17" t="str">
        <f t="shared" si="764"/>
        <v>\\\0</v>
      </c>
      <c r="D496" s="17" t="str">
        <f t="shared" si="765"/>
        <v>\\\0</v>
      </c>
      <c r="E496" s="17" t="str">
        <f t="shared" si="766"/>
        <v>\\\0</v>
      </c>
      <c r="F496" s="17" t="str">
        <f t="shared" si="767"/>
        <v>\\\0</v>
      </c>
      <c r="G496" s="17" t="str">
        <f t="shared" si="768"/>
        <v>\\\0</v>
      </c>
      <c r="H496" s="17" t="str">
        <f t="shared" si="769"/>
        <v>\\\0</v>
      </c>
      <c r="I496" s="17" t="str">
        <f t="shared" si="770"/>
        <v>\\\0</v>
      </c>
      <c r="J496" s="17" t="str">
        <f t="shared" si="771"/>
        <v>\\\0</v>
      </c>
      <c r="K496" s="17" t="str">
        <f t="shared" si="772"/>
        <v>\\\0</v>
      </c>
      <c r="L496" s="17" t="str">
        <f t="shared" si="773"/>
        <v>\\\0</v>
      </c>
      <c r="M496" s="17" t="str">
        <f t="shared" si="774"/>
        <v>\\\0</v>
      </c>
      <c r="N496" s="17" t="str">
        <f t="shared" si="775"/>
        <v>\\\0</v>
      </c>
      <c r="O496" s="17" t="str">
        <f t="shared" si="776"/>
        <v>\\\0</v>
      </c>
      <c r="P496" s="17" t="str">
        <f t="shared" si="777"/>
        <v>\\\0</v>
      </c>
      <c r="R496" s="17" t="str">
        <f t="shared" si="778"/>
        <v>\\</v>
      </c>
      <c r="S496" s="38"/>
      <c r="T496" s="39"/>
      <c r="U496" s="31"/>
      <c r="V496" s="32"/>
      <c r="W496" s="36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35"/>
      <c r="DS496" s="287"/>
      <c r="DT496" s="36"/>
      <c r="DU496" s="37"/>
      <c r="DV496" s="28">
        <f>IF(AND($S496='자료입력 및 결과표시'!$B$6,COUNTIF($W496:$DR496,'자료입력 및 결과표시'!$C$6)&gt;=1),IF(OR('자료입력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DW496" s="28">
        <f>IF(AND($S496='자료입력 및 결과표시'!$B$7,COUNTIF($W496:$DR496,'자료입력 및 결과표시'!$C$7)&gt;=1),IF(OR('자료입력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DX496" s="28">
        <f>IF(AND($S496='자료입력 및 결과표시'!$B$8,COUNTIF($W496:$DR496,'자료입력 및 결과표시'!$C$8)&gt;=1),IF(OR('자료입력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DY496" s="28">
        <f>IF(AND($S496='자료입력 및 결과표시'!$B$9,COUNTIF($W496:$DR496,'자료입력 및 결과표시'!$C$9)&gt;=1),IF(OR('자료입력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DZ496" s="28">
        <f>IF(AND($S496='자료입력 및 결과표시'!$B$10,COUNTIF($W496:$DR496,'자료입력 및 결과표시'!$C$10)&gt;=1),IF(OR('자료입력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A496" s="28">
        <f>IF(AND($S496='자료입력 및 결과표시'!$B$11,COUNTIF($W496:$DR496,'자료입력 및 결과표시'!$C$11)&gt;=1),IF(OR('자료입력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B496" s="28">
        <f>IF(AND($S496='자료입력 및 결과표시'!$B$12,COUNTIF($W496:$DR496,'자료입력 및 결과표시'!$C$12)&gt;=1),IF(OR('자료입력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C496" s="28">
        <f>IF(AND($S496='자료입력 및 결과표시'!$B$13,COUNTIF($W496:$DR496,'자료입력 및 결과표시'!$C$13)&gt;=1),IF(OR('자료입력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D496" s="28">
        <f>IF(AND($S496='자료입력 및 결과표시'!$B$14,COUNTIF($W496:$DR496,'자료입력 및 결과표시'!$C$14)&gt;=1),IF(OR('자료입력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E496" s="28">
        <f>IF(AND($S496='자료입력 및 결과표시'!$B$15,COUNTIF($W496:$DR496,'자료입력 및 결과표시'!$C$15)&gt;=1),IF(OR('자료입력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F496" s="28">
        <f>IF(AND($S496='자료입력 및 결과표시'!$B$16,COUNTIF($W496:$DR496,'자료입력 및 결과표시'!$C$16)&gt;=1),IF(OR('자료입력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G496" s="28">
        <f>IF(AND($S496='자료입력 및 결과표시'!$B$17,COUNTIF($W496:$DR496,'자료입력 및 결과표시'!$C$17)&gt;=1),IF(OR('자료입력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H496" s="28">
        <f>IF(AND($S496='자료입력 및 결과표시'!$B$18,COUNTIF($W496:$DR496,'자료입력 및 결과표시'!$C$18)&gt;=1),IF(OR('자료입력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I496" s="28">
        <f>IF(AND($S496='자료입력 및 결과표시'!$B$19,COUNTIF($W496:$DR496,'자료입력 및 결과표시'!$C$19)&gt;=1),IF(OR('자료입력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J496" s="28">
        <f>IF(AND($S496='자료입력 및 결과표시'!$B$20,COUNTIF($W496:$DR496,'자료입력 및 결과표시'!$C$20)&gt;=1),IF(OR('자료입력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K496" s="28">
        <f>IF(AND($S496='자료입력 및 결과표시'!$B$21,COUNTIF($W496:$DR496,'자료입력 및 결과표시'!$C$21)&gt;=1),IF(OR('자료입력 및 결과표시'!$B$4+90&gt;=$V496,'자료입력 및 결과표시'!$B$4&lt;$U496),0,IF($V496-'자료입력 및 결과표시'!$B$4-90&gt;='자료입력 및 결과표시'!$E$4,'자료입력 및 결과표시'!$E$4,$V496-'자료입력 및 결과표시'!$B$4-90)),0)</f>
        <v>0</v>
      </c>
      <c r="EL496" s="17">
        <f>IF(AND(S496='자료입력 및 결과표시'!$B$6,COUNTIF('업무중복도(데이터 입력)'!$W496:$DR496,'자료입력 및 결과표시'!$C$6)&gt;=1),1,0)</f>
        <v>0</v>
      </c>
      <c r="EM496" s="17">
        <f>IF(AND(S496='자료입력 및 결과표시'!$B$7,COUNTIF('업무중복도(데이터 입력)'!$W496:$DR496,'자료입력 및 결과표시'!$C$7)&gt;=1),2,0)</f>
        <v>0</v>
      </c>
      <c r="EN496" s="17">
        <f>IF(AND(S496='자료입력 및 결과표시'!$B$8,COUNTIF('업무중복도(데이터 입력)'!$W496:$DR496,'자료입력 및 결과표시'!$C$8)&gt;=1),3,0)</f>
        <v>0</v>
      </c>
      <c r="EO496" s="17">
        <f>IF(AND(S496='자료입력 및 결과표시'!$B$9,COUNTIF('업무중복도(데이터 입력)'!$W496:$DR496,'자료입력 및 결과표시'!$C$9)&gt;=1),4,0)</f>
        <v>0</v>
      </c>
      <c r="EP496" s="17">
        <f>IF(AND(S496='자료입력 및 결과표시'!$B$10,COUNTIF('업무중복도(데이터 입력)'!$W496:$DR496,'자료입력 및 결과표시'!$C$10)&gt;=1),5,0)</f>
        <v>0</v>
      </c>
      <c r="EQ496" s="17">
        <f>IF(AND(S496='자료입력 및 결과표시'!$B$11,COUNTIF('업무중복도(데이터 입력)'!$W496:$DR496,'자료입력 및 결과표시'!$C$11)&gt;=1),6,0)</f>
        <v>0</v>
      </c>
      <c r="ER496" s="17">
        <f>IF(AND(S496='자료입력 및 결과표시'!$B$12,COUNTIF('업무중복도(데이터 입력)'!$W496:$DR496,'자료입력 및 결과표시'!$C$12)&gt;=1),7,0)</f>
        <v>0</v>
      </c>
      <c r="ES496" s="17">
        <f>IF(AND(S496='자료입력 및 결과표시'!$B$13,COUNTIF('업무중복도(데이터 입력)'!$W496:$DR496,'자료입력 및 결과표시'!$C$13)&gt;=1),8,0)</f>
        <v>0</v>
      </c>
      <c r="ET496" s="17">
        <f>IF(AND(S496='자료입력 및 결과표시'!$B$14,COUNTIF('업무중복도(데이터 입력)'!$W496:$DR496,'자료입력 및 결과표시'!$C$14)&gt;=1),9,0)</f>
        <v>0</v>
      </c>
      <c r="EU496" s="17">
        <f>IF(AND(S496='자료입력 및 결과표시'!$B$15,COUNTIF('업무중복도(데이터 입력)'!$W496:$DR496,'자료입력 및 결과표시'!$C$15)&gt;=1),10,0)</f>
        <v>0</v>
      </c>
      <c r="EV496" s="17">
        <f>IF(AND(S496='자료입력 및 결과표시'!$B$16,COUNTIF('업무중복도(데이터 입력)'!$W496:$DR496,'자료입력 및 결과표시'!$C$16)&gt;=1),11,0)</f>
        <v>0</v>
      </c>
      <c r="EW496" s="17">
        <f>IF(AND(S496='자료입력 및 결과표시'!$B$17,COUNTIF('업무중복도(데이터 입력)'!$W496:$DR496,'자료입력 및 결과표시'!$C$17)&gt;=1),12,0)</f>
        <v>0</v>
      </c>
      <c r="EX496" s="17">
        <f>IF(AND(S496='자료입력 및 결과표시'!$B$18,COUNTIF('업무중복도(데이터 입력)'!$W496:$DR496,'자료입력 및 결과표시'!$C$18)&gt;=1),13,0)</f>
        <v>0</v>
      </c>
      <c r="EY496" s="17">
        <f>IF(AND(S496='자료입력 및 결과표시'!$B$19,COUNTIF('업무중복도(데이터 입력)'!$W496:$DR496,'자료입력 및 결과표시'!$C$19)&gt;=1),14,0)</f>
        <v>0</v>
      </c>
      <c r="EZ496" s="17">
        <f>IF(AND(S496='자료입력 및 결과표시'!$B$20,COUNTIF('업무중복도(데이터 입력)'!$W496:$DR496,'자료입력 및 결과표시'!$C$20)&gt;=1),15,0)</f>
        <v>0</v>
      </c>
      <c r="FA496" s="17">
        <f>IF(AND(S496='자료입력 및 결과표시'!$B$21,COUNTIF('업무중복도(데이터 입력)'!$W496:$DR496,'자료입력 및 결과표시'!$C$21)&gt;=1),16,0)</f>
        <v>0</v>
      </c>
      <c r="FK496" s="17">
        <f t="shared" si="779"/>
        <v>0</v>
      </c>
      <c r="FO496"/>
    </row>
    <row r="497" spans="1:171">
      <c r="A497" s="17" t="str">
        <f t="shared" si="762"/>
        <v>\\\0</v>
      </c>
      <c r="B497" s="17" t="str">
        <f t="shared" si="763"/>
        <v>\\\0</v>
      </c>
      <c r="C497" s="17" t="str">
        <f t="shared" si="764"/>
        <v>\\\0</v>
      </c>
      <c r="D497" s="17" t="str">
        <f t="shared" si="765"/>
        <v>\\\0</v>
      </c>
      <c r="E497" s="17" t="str">
        <f t="shared" si="766"/>
        <v>\\\0</v>
      </c>
      <c r="F497" s="17" t="str">
        <f t="shared" si="767"/>
        <v>\\\0</v>
      </c>
      <c r="G497" s="17" t="str">
        <f t="shared" si="768"/>
        <v>\\\0</v>
      </c>
      <c r="H497" s="17" t="str">
        <f t="shared" si="769"/>
        <v>\\\0</v>
      </c>
      <c r="I497" s="17" t="str">
        <f t="shared" si="770"/>
        <v>\\\0</v>
      </c>
      <c r="J497" s="17" t="str">
        <f t="shared" si="771"/>
        <v>\\\0</v>
      </c>
      <c r="K497" s="17" t="str">
        <f t="shared" si="772"/>
        <v>\\\0</v>
      </c>
      <c r="L497" s="17" t="str">
        <f t="shared" si="773"/>
        <v>\\\0</v>
      </c>
      <c r="M497" s="17" t="str">
        <f t="shared" si="774"/>
        <v>\\\0</v>
      </c>
      <c r="N497" s="17" t="str">
        <f t="shared" si="775"/>
        <v>\\\0</v>
      </c>
      <c r="O497" s="17" t="str">
        <f t="shared" si="776"/>
        <v>\\\0</v>
      </c>
      <c r="P497" s="17" t="str">
        <f t="shared" si="777"/>
        <v>\\\0</v>
      </c>
      <c r="R497" s="17" t="str">
        <f t="shared" si="778"/>
        <v>\\</v>
      </c>
      <c r="S497" s="38"/>
      <c r="T497" s="39"/>
      <c r="U497" s="31"/>
      <c r="V497" s="32"/>
      <c r="W497" s="36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35"/>
      <c r="DS497" s="287"/>
      <c r="DT497" s="36"/>
      <c r="DU497" s="37"/>
      <c r="DV497" s="28">
        <f>IF(AND($S497='자료입력 및 결과표시'!$B$6,COUNTIF($W497:$DR497,'자료입력 및 결과표시'!$C$6)&gt;=1),IF(OR('자료입력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DW497" s="28">
        <f>IF(AND($S497='자료입력 및 결과표시'!$B$7,COUNTIF($W497:$DR497,'자료입력 및 결과표시'!$C$7)&gt;=1),IF(OR('자료입력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DX497" s="28">
        <f>IF(AND($S497='자료입력 및 결과표시'!$B$8,COUNTIF($W497:$DR497,'자료입력 및 결과표시'!$C$8)&gt;=1),IF(OR('자료입력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DY497" s="28">
        <f>IF(AND($S497='자료입력 및 결과표시'!$B$9,COUNTIF($W497:$DR497,'자료입력 및 결과표시'!$C$9)&gt;=1),IF(OR('자료입력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DZ497" s="28">
        <f>IF(AND($S497='자료입력 및 결과표시'!$B$10,COUNTIF($W497:$DR497,'자료입력 및 결과표시'!$C$10)&gt;=1),IF(OR('자료입력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A497" s="28">
        <f>IF(AND($S497='자료입력 및 결과표시'!$B$11,COUNTIF($W497:$DR497,'자료입력 및 결과표시'!$C$11)&gt;=1),IF(OR('자료입력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B497" s="28">
        <f>IF(AND($S497='자료입력 및 결과표시'!$B$12,COUNTIF($W497:$DR497,'자료입력 및 결과표시'!$C$12)&gt;=1),IF(OR('자료입력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C497" s="28">
        <f>IF(AND($S497='자료입력 및 결과표시'!$B$13,COUNTIF($W497:$DR497,'자료입력 및 결과표시'!$C$13)&gt;=1),IF(OR('자료입력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D497" s="28">
        <f>IF(AND($S497='자료입력 및 결과표시'!$B$14,COUNTIF($W497:$DR497,'자료입력 및 결과표시'!$C$14)&gt;=1),IF(OR('자료입력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E497" s="28">
        <f>IF(AND($S497='자료입력 및 결과표시'!$B$15,COUNTIF($W497:$DR497,'자료입력 및 결과표시'!$C$15)&gt;=1),IF(OR('자료입력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F497" s="28">
        <f>IF(AND($S497='자료입력 및 결과표시'!$B$16,COUNTIF($W497:$DR497,'자료입력 및 결과표시'!$C$16)&gt;=1),IF(OR('자료입력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G497" s="28">
        <f>IF(AND($S497='자료입력 및 결과표시'!$B$17,COUNTIF($W497:$DR497,'자료입력 및 결과표시'!$C$17)&gt;=1),IF(OR('자료입력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H497" s="28">
        <f>IF(AND($S497='자료입력 및 결과표시'!$B$18,COUNTIF($W497:$DR497,'자료입력 및 결과표시'!$C$18)&gt;=1),IF(OR('자료입력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I497" s="28">
        <f>IF(AND($S497='자료입력 및 결과표시'!$B$19,COUNTIF($W497:$DR497,'자료입력 및 결과표시'!$C$19)&gt;=1),IF(OR('자료입력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J497" s="28">
        <f>IF(AND($S497='자료입력 및 결과표시'!$B$20,COUNTIF($W497:$DR497,'자료입력 및 결과표시'!$C$20)&gt;=1),IF(OR('자료입력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K497" s="28">
        <f>IF(AND($S497='자료입력 및 결과표시'!$B$21,COUNTIF($W497:$DR497,'자료입력 및 결과표시'!$C$21)&gt;=1),IF(OR('자료입력 및 결과표시'!$B$4+90&gt;=$V497,'자료입력 및 결과표시'!$B$4&lt;$U497),0,IF($V497-'자료입력 및 결과표시'!$B$4-90&gt;='자료입력 및 결과표시'!$E$4,'자료입력 및 결과표시'!$E$4,$V497-'자료입력 및 결과표시'!$B$4-90)),0)</f>
        <v>0</v>
      </c>
      <c r="EL497" s="17">
        <f>IF(AND(S497='자료입력 및 결과표시'!$B$6,COUNTIF('업무중복도(데이터 입력)'!$W497:$DR497,'자료입력 및 결과표시'!$C$6)&gt;=1),1,0)</f>
        <v>0</v>
      </c>
      <c r="EM497" s="17">
        <f>IF(AND(S497='자료입력 및 결과표시'!$B$7,COUNTIF('업무중복도(데이터 입력)'!$W497:$DR497,'자료입력 및 결과표시'!$C$7)&gt;=1),2,0)</f>
        <v>0</v>
      </c>
      <c r="EN497" s="17">
        <f>IF(AND(S497='자료입력 및 결과표시'!$B$8,COUNTIF('업무중복도(데이터 입력)'!$W497:$DR497,'자료입력 및 결과표시'!$C$8)&gt;=1),3,0)</f>
        <v>0</v>
      </c>
      <c r="EO497" s="17">
        <f>IF(AND(S497='자료입력 및 결과표시'!$B$9,COUNTIF('업무중복도(데이터 입력)'!$W497:$DR497,'자료입력 및 결과표시'!$C$9)&gt;=1),4,0)</f>
        <v>0</v>
      </c>
      <c r="EP497" s="17">
        <f>IF(AND(S497='자료입력 및 결과표시'!$B$10,COUNTIF('업무중복도(데이터 입력)'!$W497:$DR497,'자료입력 및 결과표시'!$C$10)&gt;=1),5,0)</f>
        <v>0</v>
      </c>
      <c r="EQ497" s="17">
        <f>IF(AND(S497='자료입력 및 결과표시'!$B$11,COUNTIF('업무중복도(데이터 입력)'!$W497:$DR497,'자료입력 및 결과표시'!$C$11)&gt;=1),6,0)</f>
        <v>0</v>
      </c>
      <c r="ER497" s="17">
        <f>IF(AND(S497='자료입력 및 결과표시'!$B$12,COUNTIF('업무중복도(데이터 입력)'!$W497:$DR497,'자료입력 및 결과표시'!$C$12)&gt;=1),7,0)</f>
        <v>0</v>
      </c>
      <c r="ES497" s="17">
        <f>IF(AND(S497='자료입력 및 결과표시'!$B$13,COUNTIF('업무중복도(데이터 입력)'!$W497:$DR497,'자료입력 및 결과표시'!$C$13)&gt;=1),8,0)</f>
        <v>0</v>
      </c>
      <c r="ET497" s="17">
        <f>IF(AND(S497='자료입력 및 결과표시'!$B$14,COUNTIF('업무중복도(데이터 입력)'!$W497:$DR497,'자료입력 및 결과표시'!$C$14)&gt;=1),9,0)</f>
        <v>0</v>
      </c>
      <c r="EU497" s="17">
        <f>IF(AND(S497='자료입력 및 결과표시'!$B$15,COUNTIF('업무중복도(데이터 입력)'!$W497:$DR497,'자료입력 및 결과표시'!$C$15)&gt;=1),10,0)</f>
        <v>0</v>
      </c>
      <c r="EV497" s="17">
        <f>IF(AND(S497='자료입력 및 결과표시'!$B$16,COUNTIF('업무중복도(데이터 입력)'!$W497:$DR497,'자료입력 및 결과표시'!$C$16)&gt;=1),11,0)</f>
        <v>0</v>
      </c>
      <c r="EW497" s="17">
        <f>IF(AND(S497='자료입력 및 결과표시'!$B$17,COUNTIF('업무중복도(데이터 입력)'!$W497:$DR497,'자료입력 및 결과표시'!$C$17)&gt;=1),12,0)</f>
        <v>0</v>
      </c>
      <c r="EX497" s="17">
        <f>IF(AND(S497='자료입력 및 결과표시'!$B$18,COUNTIF('업무중복도(데이터 입력)'!$W497:$DR497,'자료입력 및 결과표시'!$C$18)&gt;=1),13,0)</f>
        <v>0</v>
      </c>
      <c r="EY497" s="17">
        <f>IF(AND(S497='자료입력 및 결과표시'!$B$19,COUNTIF('업무중복도(데이터 입력)'!$W497:$DR497,'자료입력 및 결과표시'!$C$19)&gt;=1),14,0)</f>
        <v>0</v>
      </c>
      <c r="EZ497" s="17">
        <f>IF(AND(S497='자료입력 및 결과표시'!$B$20,COUNTIF('업무중복도(데이터 입력)'!$W497:$DR497,'자료입력 및 결과표시'!$C$20)&gt;=1),15,0)</f>
        <v>0</v>
      </c>
      <c r="FA497" s="17">
        <f>IF(AND(S497='자료입력 및 결과표시'!$B$21,COUNTIF('업무중복도(데이터 입력)'!$W497:$DR497,'자료입력 및 결과표시'!$C$21)&gt;=1),16,0)</f>
        <v>0</v>
      </c>
      <c r="FK497" s="17">
        <f t="shared" si="779"/>
        <v>0</v>
      </c>
      <c r="FO497"/>
    </row>
    <row r="498" spans="1:171">
      <c r="A498" s="17" t="str">
        <f t="shared" si="762"/>
        <v>\\\0</v>
      </c>
      <c r="B498" s="17" t="str">
        <f t="shared" si="763"/>
        <v>\\\0</v>
      </c>
      <c r="C498" s="17" t="str">
        <f t="shared" si="764"/>
        <v>\\\0</v>
      </c>
      <c r="D498" s="17" t="str">
        <f t="shared" si="765"/>
        <v>\\\0</v>
      </c>
      <c r="E498" s="17" t="str">
        <f t="shared" si="766"/>
        <v>\\\0</v>
      </c>
      <c r="F498" s="17" t="str">
        <f t="shared" si="767"/>
        <v>\\\0</v>
      </c>
      <c r="G498" s="17" t="str">
        <f t="shared" si="768"/>
        <v>\\\0</v>
      </c>
      <c r="H498" s="17" t="str">
        <f t="shared" si="769"/>
        <v>\\\0</v>
      </c>
      <c r="I498" s="17" t="str">
        <f t="shared" si="770"/>
        <v>\\\0</v>
      </c>
      <c r="J498" s="17" t="str">
        <f t="shared" si="771"/>
        <v>\\\0</v>
      </c>
      <c r="K498" s="17" t="str">
        <f t="shared" si="772"/>
        <v>\\\0</v>
      </c>
      <c r="L498" s="17" t="str">
        <f t="shared" si="773"/>
        <v>\\\0</v>
      </c>
      <c r="M498" s="17" t="str">
        <f t="shared" si="774"/>
        <v>\\\0</v>
      </c>
      <c r="N498" s="17" t="str">
        <f t="shared" si="775"/>
        <v>\\\0</v>
      </c>
      <c r="O498" s="17" t="str">
        <f t="shared" si="776"/>
        <v>\\\0</v>
      </c>
      <c r="P498" s="17" t="str">
        <f t="shared" si="777"/>
        <v>\\\0</v>
      </c>
      <c r="R498" s="17" t="str">
        <f t="shared" si="778"/>
        <v>\\</v>
      </c>
      <c r="S498" s="38"/>
      <c r="T498" s="39"/>
      <c r="U498" s="31"/>
      <c r="V498" s="32"/>
      <c r="W498" s="36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35"/>
      <c r="DS498" s="287"/>
      <c r="DT498" s="36"/>
      <c r="DU498" s="37"/>
      <c r="DV498" s="28">
        <f>IF(AND($S498='자료입력 및 결과표시'!$B$6,COUNTIF($W498:$DR498,'자료입력 및 결과표시'!$C$6)&gt;=1),IF(OR('자료입력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DW498" s="28">
        <f>IF(AND($S498='자료입력 및 결과표시'!$B$7,COUNTIF($W498:$DR498,'자료입력 및 결과표시'!$C$7)&gt;=1),IF(OR('자료입력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DX498" s="28">
        <f>IF(AND($S498='자료입력 및 결과표시'!$B$8,COUNTIF($W498:$DR498,'자료입력 및 결과표시'!$C$8)&gt;=1),IF(OR('자료입력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DY498" s="28">
        <f>IF(AND($S498='자료입력 및 결과표시'!$B$9,COUNTIF($W498:$DR498,'자료입력 및 결과표시'!$C$9)&gt;=1),IF(OR('자료입력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DZ498" s="28">
        <f>IF(AND($S498='자료입력 및 결과표시'!$B$10,COUNTIF($W498:$DR498,'자료입력 및 결과표시'!$C$10)&gt;=1),IF(OR('자료입력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A498" s="28">
        <f>IF(AND($S498='자료입력 및 결과표시'!$B$11,COUNTIF($W498:$DR498,'자료입력 및 결과표시'!$C$11)&gt;=1),IF(OR('자료입력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B498" s="28">
        <f>IF(AND($S498='자료입력 및 결과표시'!$B$12,COUNTIF($W498:$DR498,'자료입력 및 결과표시'!$C$12)&gt;=1),IF(OR('자료입력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C498" s="28">
        <f>IF(AND($S498='자료입력 및 결과표시'!$B$13,COUNTIF($W498:$DR498,'자료입력 및 결과표시'!$C$13)&gt;=1),IF(OR('자료입력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D498" s="28">
        <f>IF(AND($S498='자료입력 및 결과표시'!$B$14,COUNTIF($W498:$DR498,'자료입력 및 결과표시'!$C$14)&gt;=1),IF(OR('자료입력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E498" s="28">
        <f>IF(AND($S498='자료입력 및 결과표시'!$B$15,COUNTIF($W498:$DR498,'자료입력 및 결과표시'!$C$15)&gt;=1),IF(OR('자료입력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F498" s="28">
        <f>IF(AND($S498='자료입력 및 결과표시'!$B$16,COUNTIF($W498:$DR498,'자료입력 및 결과표시'!$C$16)&gt;=1),IF(OR('자료입력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G498" s="28">
        <f>IF(AND($S498='자료입력 및 결과표시'!$B$17,COUNTIF($W498:$DR498,'자료입력 및 결과표시'!$C$17)&gt;=1),IF(OR('자료입력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H498" s="28">
        <f>IF(AND($S498='자료입력 및 결과표시'!$B$18,COUNTIF($W498:$DR498,'자료입력 및 결과표시'!$C$18)&gt;=1),IF(OR('자료입력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I498" s="28">
        <f>IF(AND($S498='자료입력 및 결과표시'!$B$19,COUNTIF($W498:$DR498,'자료입력 및 결과표시'!$C$19)&gt;=1),IF(OR('자료입력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J498" s="28">
        <f>IF(AND($S498='자료입력 및 결과표시'!$B$20,COUNTIF($W498:$DR498,'자료입력 및 결과표시'!$C$20)&gt;=1),IF(OR('자료입력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K498" s="28">
        <f>IF(AND($S498='자료입력 및 결과표시'!$B$21,COUNTIF($W498:$DR498,'자료입력 및 결과표시'!$C$21)&gt;=1),IF(OR('자료입력 및 결과표시'!$B$4+90&gt;=$V498,'자료입력 및 결과표시'!$B$4&lt;$U498),0,IF($V498-'자료입력 및 결과표시'!$B$4-90&gt;='자료입력 및 결과표시'!$E$4,'자료입력 및 결과표시'!$E$4,$V498-'자료입력 및 결과표시'!$B$4-90)),0)</f>
        <v>0</v>
      </c>
      <c r="EL498" s="17">
        <f>IF(AND(S498='자료입력 및 결과표시'!$B$6,COUNTIF('업무중복도(데이터 입력)'!$W498:$DR498,'자료입력 및 결과표시'!$C$6)&gt;=1),1,0)</f>
        <v>0</v>
      </c>
      <c r="EM498" s="17">
        <f>IF(AND(S498='자료입력 및 결과표시'!$B$7,COUNTIF('업무중복도(데이터 입력)'!$W498:$DR498,'자료입력 및 결과표시'!$C$7)&gt;=1),2,0)</f>
        <v>0</v>
      </c>
      <c r="EN498" s="17">
        <f>IF(AND(S498='자료입력 및 결과표시'!$B$8,COUNTIF('업무중복도(데이터 입력)'!$W498:$DR498,'자료입력 및 결과표시'!$C$8)&gt;=1),3,0)</f>
        <v>0</v>
      </c>
      <c r="EO498" s="17">
        <f>IF(AND(S498='자료입력 및 결과표시'!$B$9,COUNTIF('업무중복도(데이터 입력)'!$W498:$DR498,'자료입력 및 결과표시'!$C$9)&gt;=1),4,0)</f>
        <v>0</v>
      </c>
      <c r="EP498" s="17">
        <f>IF(AND(S498='자료입력 및 결과표시'!$B$10,COUNTIF('업무중복도(데이터 입력)'!$W498:$DR498,'자료입력 및 결과표시'!$C$10)&gt;=1),5,0)</f>
        <v>0</v>
      </c>
      <c r="EQ498" s="17">
        <f>IF(AND(S498='자료입력 및 결과표시'!$B$11,COUNTIF('업무중복도(데이터 입력)'!$W498:$DR498,'자료입력 및 결과표시'!$C$11)&gt;=1),6,0)</f>
        <v>0</v>
      </c>
      <c r="ER498" s="17">
        <f>IF(AND(S498='자료입력 및 결과표시'!$B$12,COUNTIF('업무중복도(데이터 입력)'!$W498:$DR498,'자료입력 및 결과표시'!$C$12)&gt;=1),7,0)</f>
        <v>0</v>
      </c>
      <c r="ES498" s="17">
        <f>IF(AND(S498='자료입력 및 결과표시'!$B$13,COUNTIF('업무중복도(데이터 입력)'!$W498:$DR498,'자료입력 및 결과표시'!$C$13)&gt;=1),8,0)</f>
        <v>0</v>
      </c>
      <c r="ET498" s="17">
        <f>IF(AND(S498='자료입력 및 결과표시'!$B$14,COUNTIF('업무중복도(데이터 입력)'!$W498:$DR498,'자료입력 및 결과표시'!$C$14)&gt;=1),9,0)</f>
        <v>0</v>
      </c>
      <c r="EU498" s="17">
        <f>IF(AND(S498='자료입력 및 결과표시'!$B$15,COUNTIF('업무중복도(데이터 입력)'!$W498:$DR498,'자료입력 및 결과표시'!$C$15)&gt;=1),10,0)</f>
        <v>0</v>
      </c>
      <c r="EV498" s="17">
        <f>IF(AND(S498='자료입력 및 결과표시'!$B$16,COUNTIF('업무중복도(데이터 입력)'!$W498:$DR498,'자료입력 및 결과표시'!$C$16)&gt;=1),11,0)</f>
        <v>0</v>
      </c>
      <c r="EW498" s="17">
        <f>IF(AND(S498='자료입력 및 결과표시'!$B$17,COUNTIF('업무중복도(데이터 입력)'!$W498:$DR498,'자료입력 및 결과표시'!$C$17)&gt;=1),12,0)</f>
        <v>0</v>
      </c>
      <c r="EX498" s="17">
        <f>IF(AND(S498='자료입력 및 결과표시'!$B$18,COUNTIF('업무중복도(데이터 입력)'!$W498:$DR498,'자료입력 및 결과표시'!$C$18)&gt;=1),13,0)</f>
        <v>0</v>
      </c>
      <c r="EY498" s="17">
        <f>IF(AND(S498='자료입력 및 결과표시'!$B$19,COUNTIF('업무중복도(데이터 입력)'!$W498:$DR498,'자료입력 및 결과표시'!$C$19)&gt;=1),14,0)</f>
        <v>0</v>
      </c>
      <c r="EZ498" s="17">
        <f>IF(AND(S498='자료입력 및 결과표시'!$B$20,COUNTIF('업무중복도(데이터 입력)'!$W498:$DR498,'자료입력 및 결과표시'!$C$20)&gt;=1),15,0)</f>
        <v>0</v>
      </c>
      <c r="FA498" s="17">
        <f>IF(AND(S498='자료입력 및 결과표시'!$B$21,COUNTIF('업무중복도(데이터 입력)'!$W498:$DR498,'자료입력 및 결과표시'!$C$21)&gt;=1),16,0)</f>
        <v>0</v>
      </c>
      <c r="FK498" s="17">
        <f t="shared" si="779"/>
        <v>0</v>
      </c>
      <c r="FO498"/>
    </row>
    <row r="499" spans="1:171">
      <c r="A499" s="17" t="str">
        <f t="shared" si="762"/>
        <v>\\\0</v>
      </c>
      <c r="B499" s="17" t="str">
        <f t="shared" si="763"/>
        <v>\\\0</v>
      </c>
      <c r="C499" s="17" t="str">
        <f t="shared" si="764"/>
        <v>\\\0</v>
      </c>
      <c r="D499" s="17" t="str">
        <f t="shared" si="765"/>
        <v>\\\0</v>
      </c>
      <c r="E499" s="17" t="str">
        <f t="shared" si="766"/>
        <v>\\\0</v>
      </c>
      <c r="F499" s="17" t="str">
        <f t="shared" si="767"/>
        <v>\\\0</v>
      </c>
      <c r="G499" s="17" t="str">
        <f t="shared" si="768"/>
        <v>\\\0</v>
      </c>
      <c r="H499" s="17" t="str">
        <f t="shared" si="769"/>
        <v>\\\0</v>
      </c>
      <c r="I499" s="17" t="str">
        <f t="shared" si="770"/>
        <v>\\\0</v>
      </c>
      <c r="J499" s="17" t="str">
        <f t="shared" si="771"/>
        <v>\\\0</v>
      </c>
      <c r="K499" s="17" t="str">
        <f t="shared" si="772"/>
        <v>\\\0</v>
      </c>
      <c r="L499" s="17" t="str">
        <f t="shared" si="773"/>
        <v>\\\0</v>
      </c>
      <c r="M499" s="17" t="str">
        <f t="shared" si="774"/>
        <v>\\\0</v>
      </c>
      <c r="N499" s="17" t="str">
        <f t="shared" si="775"/>
        <v>\\\0</v>
      </c>
      <c r="O499" s="17" t="str">
        <f t="shared" si="776"/>
        <v>\\\0</v>
      </c>
      <c r="P499" s="17" t="str">
        <f t="shared" si="777"/>
        <v>\\\0</v>
      </c>
      <c r="R499" s="17" t="str">
        <f t="shared" si="778"/>
        <v>\\</v>
      </c>
      <c r="S499" s="38"/>
      <c r="T499" s="39"/>
      <c r="U499" s="31"/>
      <c r="V499" s="32"/>
      <c r="W499" s="36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35"/>
      <c r="DS499" s="287"/>
      <c r="DT499" s="36"/>
      <c r="DU499" s="37"/>
      <c r="DV499" s="28">
        <f>IF(AND($S499='자료입력 및 결과표시'!$B$6,COUNTIF($W499:$DR499,'자료입력 및 결과표시'!$C$6)&gt;=1),IF(OR('자료입력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DW499" s="28">
        <f>IF(AND($S499='자료입력 및 결과표시'!$B$7,COUNTIF($W499:$DR499,'자료입력 및 결과표시'!$C$7)&gt;=1),IF(OR('자료입력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DX499" s="28">
        <f>IF(AND($S499='자료입력 및 결과표시'!$B$8,COUNTIF($W499:$DR499,'자료입력 및 결과표시'!$C$8)&gt;=1),IF(OR('자료입력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DY499" s="28">
        <f>IF(AND($S499='자료입력 및 결과표시'!$B$9,COUNTIF($W499:$DR499,'자료입력 및 결과표시'!$C$9)&gt;=1),IF(OR('자료입력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DZ499" s="28">
        <f>IF(AND($S499='자료입력 및 결과표시'!$B$10,COUNTIF($W499:$DR499,'자료입력 및 결과표시'!$C$10)&gt;=1),IF(OR('자료입력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A499" s="28">
        <f>IF(AND($S499='자료입력 및 결과표시'!$B$11,COUNTIF($W499:$DR499,'자료입력 및 결과표시'!$C$11)&gt;=1),IF(OR('자료입력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B499" s="28">
        <f>IF(AND($S499='자료입력 및 결과표시'!$B$12,COUNTIF($W499:$DR499,'자료입력 및 결과표시'!$C$12)&gt;=1),IF(OR('자료입력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C499" s="28">
        <f>IF(AND($S499='자료입력 및 결과표시'!$B$13,COUNTIF($W499:$DR499,'자료입력 및 결과표시'!$C$13)&gt;=1),IF(OR('자료입력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D499" s="28">
        <f>IF(AND($S499='자료입력 및 결과표시'!$B$14,COUNTIF($W499:$DR499,'자료입력 및 결과표시'!$C$14)&gt;=1),IF(OR('자료입력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E499" s="28">
        <f>IF(AND($S499='자료입력 및 결과표시'!$B$15,COUNTIF($W499:$DR499,'자료입력 및 결과표시'!$C$15)&gt;=1),IF(OR('자료입력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F499" s="28">
        <f>IF(AND($S499='자료입력 및 결과표시'!$B$16,COUNTIF($W499:$DR499,'자료입력 및 결과표시'!$C$16)&gt;=1),IF(OR('자료입력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G499" s="28">
        <f>IF(AND($S499='자료입력 및 결과표시'!$B$17,COUNTIF($W499:$DR499,'자료입력 및 결과표시'!$C$17)&gt;=1),IF(OR('자료입력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H499" s="28">
        <f>IF(AND($S499='자료입력 및 결과표시'!$B$18,COUNTIF($W499:$DR499,'자료입력 및 결과표시'!$C$18)&gt;=1),IF(OR('자료입력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I499" s="28">
        <f>IF(AND($S499='자료입력 및 결과표시'!$B$19,COUNTIF($W499:$DR499,'자료입력 및 결과표시'!$C$19)&gt;=1),IF(OR('자료입력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J499" s="28">
        <f>IF(AND($S499='자료입력 및 결과표시'!$B$20,COUNTIF($W499:$DR499,'자료입력 및 결과표시'!$C$20)&gt;=1),IF(OR('자료입력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K499" s="28">
        <f>IF(AND($S499='자료입력 및 결과표시'!$B$21,COUNTIF($W499:$DR499,'자료입력 및 결과표시'!$C$21)&gt;=1),IF(OR('자료입력 및 결과표시'!$B$4+90&gt;=$V499,'자료입력 및 결과표시'!$B$4&lt;$U499),0,IF($V499-'자료입력 및 결과표시'!$B$4-90&gt;='자료입력 및 결과표시'!$E$4,'자료입력 및 결과표시'!$E$4,$V499-'자료입력 및 결과표시'!$B$4-90)),0)</f>
        <v>0</v>
      </c>
      <c r="EL499" s="17">
        <f>IF(AND(S499='자료입력 및 결과표시'!$B$6,COUNTIF('업무중복도(데이터 입력)'!$W499:$DR499,'자료입력 및 결과표시'!$C$6)&gt;=1),1,0)</f>
        <v>0</v>
      </c>
      <c r="EM499" s="17">
        <f>IF(AND(S499='자료입력 및 결과표시'!$B$7,COUNTIF('업무중복도(데이터 입력)'!$W499:$DR499,'자료입력 및 결과표시'!$C$7)&gt;=1),2,0)</f>
        <v>0</v>
      </c>
      <c r="EN499" s="17">
        <f>IF(AND(S499='자료입력 및 결과표시'!$B$8,COUNTIF('업무중복도(데이터 입력)'!$W499:$DR499,'자료입력 및 결과표시'!$C$8)&gt;=1),3,0)</f>
        <v>0</v>
      </c>
      <c r="EO499" s="17">
        <f>IF(AND(S499='자료입력 및 결과표시'!$B$9,COUNTIF('업무중복도(데이터 입력)'!$W499:$DR499,'자료입력 및 결과표시'!$C$9)&gt;=1),4,0)</f>
        <v>0</v>
      </c>
      <c r="EP499" s="17">
        <f>IF(AND(S499='자료입력 및 결과표시'!$B$10,COUNTIF('업무중복도(데이터 입력)'!$W499:$DR499,'자료입력 및 결과표시'!$C$10)&gt;=1),5,0)</f>
        <v>0</v>
      </c>
      <c r="EQ499" s="17">
        <f>IF(AND(S499='자료입력 및 결과표시'!$B$11,COUNTIF('업무중복도(데이터 입력)'!$W499:$DR499,'자료입력 및 결과표시'!$C$11)&gt;=1),6,0)</f>
        <v>0</v>
      </c>
      <c r="ER499" s="17">
        <f>IF(AND(S499='자료입력 및 결과표시'!$B$12,COUNTIF('업무중복도(데이터 입력)'!$W499:$DR499,'자료입력 및 결과표시'!$C$12)&gt;=1),7,0)</f>
        <v>0</v>
      </c>
      <c r="ES499" s="17">
        <f>IF(AND(S499='자료입력 및 결과표시'!$B$13,COUNTIF('업무중복도(데이터 입력)'!$W499:$DR499,'자료입력 및 결과표시'!$C$13)&gt;=1),8,0)</f>
        <v>0</v>
      </c>
      <c r="ET499" s="17">
        <f>IF(AND(S499='자료입력 및 결과표시'!$B$14,COUNTIF('업무중복도(데이터 입력)'!$W499:$DR499,'자료입력 및 결과표시'!$C$14)&gt;=1),9,0)</f>
        <v>0</v>
      </c>
      <c r="EU499" s="17">
        <f>IF(AND(S499='자료입력 및 결과표시'!$B$15,COUNTIF('업무중복도(데이터 입력)'!$W499:$DR499,'자료입력 및 결과표시'!$C$15)&gt;=1),10,0)</f>
        <v>0</v>
      </c>
      <c r="EV499" s="17">
        <f>IF(AND(S499='자료입력 및 결과표시'!$B$16,COUNTIF('업무중복도(데이터 입력)'!$W499:$DR499,'자료입력 및 결과표시'!$C$16)&gt;=1),11,0)</f>
        <v>0</v>
      </c>
      <c r="EW499" s="17">
        <f>IF(AND(S499='자료입력 및 결과표시'!$B$17,COUNTIF('업무중복도(데이터 입력)'!$W499:$DR499,'자료입력 및 결과표시'!$C$17)&gt;=1),12,0)</f>
        <v>0</v>
      </c>
      <c r="EX499" s="17">
        <f>IF(AND(S499='자료입력 및 결과표시'!$B$18,COUNTIF('업무중복도(데이터 입력)'!$W499:$DR499,'자료입력 및 결과표시'!$C$18)&gt;=1),13,0)</f>
        <v>0</v>
      </c>
      <c r="EY499" s="17">
        <f>IF(AND(S499='자료입력 및 결과표시'!$B$19,COUNTIF('업무중복도(데이터 입력)'!$W499:$DR499,'자료입력 및 결과표시'!$C$19)&gt;=1),14,0)</f>
        <v>0</v>
      </c>
      <c r="EZ499" s="17">
        <f>IF(AND(S499='자료입력 및 결과표시'!$B$20,COUNTIF('업무중복도(데이터 입력)'!$W499:$DR499,'자료입력 및 결과표시'!$C$20)&gt;=1),15,0)</f>
        <v>0</v>
      </c>
      <c r="FA499" s="17">
        <f>IF(AND(S499='자료입력 및 결과표시'!$B$21,COUNTIF('업무중복도(데이터 입력)'!$W499:$DR499,'자료입력 및 결과표시'!$C$21)&gt;=1),16,0)</f>
        <v>0</v>
      </c>
      <c r="FK499" s="17">
        <f t="shared" si="779"/>
        <v>0</v>
      </c>
      <c r="FO499"/>
    </row>
    <row r="500" spans="1:171">
      <c r="A500" s="17" t="str">
        <f t="shared" si="762"/>
        <v>\\\0</v>
      </c>
      <c r="B500" s="17" t="str">
        <f t="shared" si="763"/>
        <v>\\\0</v>
      </c>
      <c r="C500" s="17" t="str">
        <f t="shared" si="764"/>
        <v>\\\0</v>
      </c>
      <c r="D500" s="17" t="str">
        <f t="shared" si="765"/>
        <v>\\\0</v>
      </c>
      <c r="E500" s="17" t="str">
        <f t="shared" si="766"/>
        <v>\\\0</v>
      </c>
      <c r="F500" s="17" t="str">
        <f t="shared" si="767"/>
        <v>\\\0</v>
      </c>
      <c r="G500" s="17" t="str">
        <f t="shared" si="768"/>
        <v>\\\0</v>
      </c>
      <c r="H500" s="17" t="str">
        <f t="shared" si="769"/>
        <v>\\\0</v>
      </c>
      <c r="I500" s="17" t="str">
        <f t="shared" si="770"/>
        <v>\\\0</v>
      </c>
      <c r="J500" s="17" t="str">
        <f t="shared" si="771"/>
        <v>\\\0</v>
      </c>
      <c r="K500" s="17" t="str">
        <f t="shared" si="772"/>
        <v>\\\0</v>
      </c>
      <c r="L500" s="17" t="str">
        <f t="shared" si="773"/>
        <v>\\\0</v>
      </c>
      <c r="M500" s="17" t="str">
        <f t="shared" si="774"/>
        <v>\\\0</v>
      </c>
      <c r="N500" s="17" t="str">
        <f t="shared" si="775"/>
        <v>\\\0</v>
      </c>
      <c r="O500" s="17" t="str">
        <f t="shared" si="776"/>
        <v>\\\0</v>
      </c>
      <c r="P500" s="17" t="str">
        <f t="shared" si="777"/>
        <v>\\\0</v>
      </c>
      <c r="R500" s="17" t="str">
        <f t="shared" si="778"/>
        <v>\\</v>
      </c>
      <c r="S500" s="38"/>
      <c r="T500" s="39"/>
      <c r="U500" s="31"/>
      <c r="V500" s="32"/>
      <c r="W500" s="36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35"/>
      <c r="DS500" s="287"/>
      <c r="DT500" s="36"/>
      <c r="DU500" s="37"/>
      <c r="DV500" s="28">
        <f>IF(AND($S500='자료입력 및 결과표시'!$B$6,COUNTIF($W500:$DR500,'자료입력 및 결과표시'!$C$6)&gt;=1),IF(OR('자료입력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DW500" s="28">
        <f>IF(AND($S500='자료입력 및 결과표시'!$B$7,COUNTIF($W500:$DR500,'자료입력 및 결과표시'!$C$7)&gt;=1),IF(OR('자료입력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DX500" s="28">
        <f>IF(AND($S500='자료입력 및 결과표시'!$B$8,COUNTIF($W500:$DR500,'자료입력 및 결과표시'!$C$8)&gt;=1),IF(OR('자료입력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DY500" s="28">
        <f>IF(AND($S500='자료입력 및 결과표시'!$B$9,COUNTIF($W500:$DR500,'자료입력 및 결과표시'!$C$9)&gt;=1),IF(OR('자료입력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DZ500" s="28">
        <f>IF(AND($S500='자료입력 및 결과표시'!$B$10,COUNTIF($W500:$DR500,'자료입력 및 결과표시'!$C$10)&gt;=1),IF(OR('자료입력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A500" s="28">
        <f>IF(AND($S500='자료입력 및 결과표시'!$B$11,COUNTIF($W500:$DR500,'자료입력 및 결과표시'!$C$11)&gt;=1),IF(OR('자료입력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B500" s="28">
        <f>IF(AND($S500='자료입력 및 결과표시'!$B$12,COUNTIF($W500:$DR500,'자료입력 및 결과표시'!$C$12)&gt;=1),IF(OR('자료입력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C500" s="28">
        <f>IF(AND($S500='자료입력 및 결과표시'!$B$13,COUNTIF($W500:$DR500,'자료입력 및 결과표시'!$C$13)&gt;=1),IF(OR('자료입력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D500" s="28">
        <f>IF(AND($S500='자료입력 및 결과표시'!$B$14,COUNTIF($W500:$DR500,'자료입력 및 결과표시'!$C$14)&gt;=1),IF(OR('자료입력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E500" s="28">
        <f>IF(AND($S500='자료입력 및 결과표시'!$B$15,COUNTIF($W500:$DR500,'자료입력 및 결과표시'!$C$15)&gt;=1),IF(OR('자료입력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F500" s="28">
        <f>IF(AND($S500='자료입력 및 결과표시'!$B$16,COUNTIF($W500:$DR500,'자료입력 및 결과표시'!$C$16)&gt;=1),IF(OR('자료입력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G500" s="28">
        <f>IF(AND($S500='자료입력 및 결과표시'!$B$17,COUNTIF($W500:$DR500,'자료입력 및 결과표시'!$C$17)&gt;=1),IF(OR('자료입력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H500" s="28">
        <f>IF(AND($S500='자료입력 및 결과표시'!$B$18,COUNTIF($W500:$DR500,'자료입력 및 결과표시'!$C$18)&gt;=1),IF(OR('자료입력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I500" s="28">
        <f>IF(AND($S500='자료입력 및 결과표시'!$B$19,COUNTIF($W500:$DR500,'자료입력 및 결과표시'!$C$19)&gt;=1),IF(OR('자료입력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J500" s="28">
        <f>IF(AND($S500='자료입력 및 결과표시'!$B$20,COUNTIF($W500:$DR500,'자료입력 및 결과표시'!$C$20)&gt;=1),IF(OR('자료입력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K500" s="28">
        <f>IF(AND($S500='자료입력 및 결과표시'!$B$21,COUNTIF($W500:$DR500,'자료입력 및 결과표시'!$C$21)&gt;=1),IF(OR('자료입력 및 결과표시'!$B$4+90&gt;=$V500,'자료입력 및 결과표시'!$B$4&lt;$U500),0,IF($V500-'자료입력 및 결과표시'!$B$4-90&gt;='자료입력 및 결과표시'!$E$4,'자료입력 및 결과표시'!$E$4,$V500-'자료입력 및 결과표시'!$B$4-90)),0)</f>
        <v>0</v>
      </c>
      <c r="EL500" s="17">
        <f>IF(AND(S500='자료입력 및 결과표시'!$B$6,COUNTIF('업무중복도(데이터 입력)'!$W500:$DR500,'자료입력 및 결과표시'!$C$6)&gt;=1),1,0)</f>
        <v>0</v>
      </c>
      <c r="EM500" s="17">
        <f>IF(AND(S500='자료입력 및 결과표시'!$B$7,COUNTIF('업무중복도(데이터 입력)'!$W500:$DR500,'자료입력 및 결과표시'!$C$7)&gt;=1),2,0)</f>
        <v>0</v>
      </c>
      <c r="EN500" s="17">
        <f>IF(AND(S500='자료입력 및 결과표시'!$B$8,COUNTIF('업무중복도(데이터 입력)'!$W500:$DR500,'자료입력 및 결과표시'!$C$8)&gt;=1),3,0)</f>
        <v>0</v>
      </c>
      <c r="EO500" s="17">
        <f>IF(AND(S500='자료입력 및 결과표시'!$B$9,COUNTIF('업무중복도(데이터 입력)'!$W500:$DR500,'자료입력 및 결과표시'!$C$9)&gt;=1),4,0)</f>
        <v>0</v>
      </c>
      <c r="EP500" s="17">
        <f>IF(AND(S500='자료입력 및 결과표시'!$B$10,COUNTIF('업무중복도(데이터 입력)'!$W500:$DR500,'자료입력 및 결과표시'!$C$10)&gt;=1),5,0)</f>
        <v>0</v>
      </c>
      <c r="EQ500" s="17">
        <f>IF(AND(S500='자료입력 및 결과표시'!$B$11,COUNTIF('업무중복도(데이터 입력)'!$W500:$DR500,'자료입력 및 결과표시'!$C$11)&gt;=1),6,0)</f>
        <v>0</v>
      </c>
      <c r="ER500" s="17">
        <f>IF(AND(S500='자료입력 및 결과표시'!$B$12,COUNTIF('업무중복도(데이터 입력)'!$W500:$DR500,'자료입력 및 결과표시'!$C$12)&gt;=1),7,0)</f>
        <v>0</v>
      </c>
      <c r="ES500" s="17">
        <f>IF(AND(S500='자료입력 및 결과표시'!$B$13,COUNTIF('업무중복도(데이터 입력)'!$W500:$DR500,'자료입력 및 결과표시'!$C$13)&gt;=1),8,0)</f>
        <v>0</v>
      </c>
      <c r="ET500" s="17">
        <f>IF(AND(S500='자료입력 및 결과표시'!$B$14,COUNTIF('업무중복도(데이터 입력)'!$W500:$DR500,'자료입력 및 결과표시'!$C$14)&gt;=1),9,0)</f>
        <v>0</v>
      </c>
      <c r="EU500" s="17">
        <f>IF(AND(S500='자료입력 및 결과표시'!$B$15,COUNTIF('업무중복도(데이터 입력)'!$W500:$DR500,'자료입력 및 결과표시'!$C$15)&gt;=1),10,0)</f>
        <v>0</v>
      </c>
      <c r="EV500" s="17">
        <f>IF(AND(S500='자료입력 및 결과표시'!$B$16,COUNTIF('업무중복도(데이터 입력)'!$W500:$DR500,'자료입력 및 결과표시'!$C$16)&gt;=1),11,0)</f>
        <v>0</v>
      </c>
      <c r="EW500" s="17">
        <f>IF(AND(S500='자료입력 및 결과표시'!$B$17,COUNTIF('업무중복도(데이터 입력)'!$W500:$DR500,'자료입력 및 결과표시'!$C$17)&gt;=1),12,0)</f>
        <v>0</v>
      </c>
      <c r="EX500" s="17">
        <f>IF(AND(S500='자료입력 및 결과표시'!$B$18,COUNTIF('업무중복도(데이터 입력)'!$W500:$DR500,'자료입력 및 결과표시'!$C$18)&gt;=1),13,0)</f>
        <v>0</v>
      </c>
      <c r="EY500" s="17">
        <f>IF(AND(S500='자료입력 및 결과표시'!$B$19,COUNTIF('업무중복도(데이터 입력)'!$W500:$DR500,'자료입력 및 결과표시'!$C$19)&gt;=1),14,0)</f>
        <v>0</v>
      </c>
      <c r="EZ500" s="17">
        <f>IF(AND(S500='자료입력 및 결과표시'!$B$20,COUNTIF('업무중복도(데이터 입력)'!$W500:$DR500,'자료입력 및 결과표시'!$C$20)&gt;=1),15,0)</f>
        <v>0</v>
      </c>
      <c r="FA500" s="17">
        <f>IF(AND(S500='자료입력 및 결과표시'!$B$21,COUNTIF('업무중복도(데이터 입력)'!$W500:$DR500,'자료입력 및 결과표시'!$C$21)&gt;=1),16,0)</f>
        <v>0</v>
      </c>
      <c r="FK500" s="17">
        <f t="shared" si="779"/>
        <v>0</v>
      </c>
      <c r="FO500"/>
    </row>
    <row r="501" spans="1:171">
      <c r="A501" s="17" t="str">
        <f t="shared" si="762"/>
        <v>\\\0</v>
      </c>
      <c r="B501" s="17" t="str">
        <f t="shared" si="763"/>
        <v>\\\0</v>
      </c>
      <c r="C501" s="17" t="str">
        <f t="shared" si="764"/>
        <v>\\\0</v>
      </c>
      <c r="D501" s="17" t="str">
        <f t="shared" si="765"/>
        <v>\\\0</v>
      </c>
      <c r="E501" s="17" t="str">
        <f t="shared" si="766"/>
        <v>\\\0</v>
      </c>
      <c r="F501" s="17" t="str">
        <f t="shared" si="767"/>
        <v>\\\0</v>
      </c>
      <c r="G501" s="17" t="str">
        <f t="shared" si="768"/>
        <v>\\\0</v>
      </c>
      <c r="H501" s="17" t="str">
        <f t="shared" si="769"/>
        <v>\\\0</v>
      </c>
      <c r="I501" s="17" t="str">
        <f t="shared" si="770"/>
        <v>\\\0</v>
      </c>
      <c r="J501" s="17" t="str">
        <f t="shared" si="771"/>
        <v>\\\0</v>
      </c>
      <c r="K501" s="17" t="str">
        <f t="shared" si="772"/>
        <v>\\\0</v>
      </c>
      <c r="L501" s="17" t="str">
        <f t="shared" si="773"/>
        <v>\\\0</v>
      </c>
      <c r="M501" s="17" t="str">
        <f t="shared" si="774"/>
        <v>\\\0</v>
      </c>
      <c r="N501" s="17" t="str">
        <f t="shared" si="775"/>
        <v>\\\0</v>
      </c>
      <c r="O501" s="17" t="str">
        <f t="shared" si="776"/>
        <v>\\\0</v>
      </c>
      <c r="P501" s="17" t="str">
        <f t="shared" si="777"/>
        <v>\\\0</v>
      </c>
      <c r="R501" s="17" t="str">
        <f t="shared" si="778"/>
        <v>\\</v>
      </c>
      <c r="S501" s="38"/>
      <c r="T501" s="39"/>
      <c r="U501" s="31"/>
      <c r="V501" s="32"/>
      <c r="W501" s="36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35"/>
      <c r="DS501" s="287"/>
      <c r="DT501" s="36"/>
      <c r="DU501" s="37"/>
      <c r="DV501" s="28">
        <f>IF(AND($S501='자료입력 및 결과표시'!$B$6,COUNTIF($W501:$DR501,'자료입력 및 결과표시'!$C$6)&gt;=1),IF(OR('자료입력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DW501" s="28">
        <f>IF(AND($S501='자료입력 및 결과표시'!$B$7,COUNTIF($W501:$DR501,'자료입력 및 결과표시'!$C$7)&gt;=1),IF(OR('자료입력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DX501" s="28">
        <f>IF(AND($S501='자료입력 및 결과표시'!$B$8,COUNTIF($W501:$DR501,'자료입력 및 결과표시'!$C$8)&gt;=1),IF(OR('자료입력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DY501" s="28">
        <f>IF(AND($S501='자료입력 및 결과표시'!$B$9,COUNTIF($W501:$DR501,'자료입력 및 결과표시'!$C$9)&gt;=1),IF(OR('자료입력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DZ501" s="28">
        <f>IF(AND($S501='자료입력 및 결과표시'!$B$10,COUNTIF($W501:$DR501,'자료입력 및 결과표시'!$C$10)&gt;=1),IF(OR('자료입력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A501" s="28">
        <f>IF(AND($S501='자료입력 및 결과표시'!$B$11,COUNTIF($W501:$DR501,'자료입력 및 결과표시'!$C$11)&gt;=1),IF(OR('자료입력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B501" s="28">
        <f>IF(AND($S501='자료입력 및 결과표시'!$B$12,COUNTIF($W501:$DR501,'자료입력 및 결과표시'!$C$12)&gt;=1),IF(OR('자료입력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C501" s="28">
        <f>IF(AND($S501='자료입력 및 결과표시'!$B$13,COUNTIF($W501:$DR501,'자료입력 및 결과표시'!$C$13)&gt;=1),IF(OR('자료입력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D501" s="28">
        <f>IF(AND($S501='자료입력 및 결과표시'!$B$14,COUNTIF($W501:$DR501,'자료입력 및 결과표시'!$C$14)&gt;=1),IF(OR('자료입력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E501" s="28">
        <f>IF(AND($S501='자료입력 및 결과표시'!$B$15,COUNTIF($W501:$DR501,'자료입력 및 결과표시'!$C$15)&gt;=1),IF(OR('자료입력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F501" s="28">
        <f>IF(AND($S501='자료입력 및 결과표시'!$B$16,COUNTIF($W501:$DR501,'자료입력 및 결과표시'!$C$16)&gt;=1),IF(OR('자료입력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G501" s="28">
        <f>IF(AND($S501='자료입력 및 결과표시'!$B$17,COUNTIF($W501:$DR501,'자료입력 및 결과표시'!$C$17)&gt;=1),IF(OR('자료입력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H501" s="28">
        <f>IF(AND($S501='자료입력 및 결과표시'!$B$18,COUNTIF($W501:$DR501,'자료입력 및 결과표시'!$C$18)&gt;=1),IF(OR('자료입력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I501" s="28">
        <f>IF(AND($S501='자료입력 및 결과표시'!$B$19,COUNTIF($W501:$DR501,'자료입력 및 결과표시'!$C$19)&gt;=1),IF(OR('자료입력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J501" s="28">
        <f>IF(AND($S501='자료입력 및 결과표시'!$B$20,COUNTIF($W501:$DR501,'자료입력 및 결과표시'!$C$20)&gt;=1),IF(OR('자료입력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K501" s="28">
        <f>IF(AND($S501='자료입력 및 결과표시'!$B$21,COUNTIF($W501:$DR501,'자료입력 및 결과표시'!$C$21)&gt;=1),IF(OR('자료입력 및 결과표시'!$B$4+90&gt;=$V501,'자료입력 및 결과표시'!$B$4&lt;$U501),0,IF($V501-'자료입력 및 결과표시'!$B$4-90&gt;='자료입력 및 결과표시'!$E$4,'자료입력 및 결과표시'!$E$4,$V501-'자료입력 및 결과표시'!$B$4-90)),0)</f>
        <v>0</v>
      </c>
      <c r="EL501" s="17">
        <f>IF(AND(S501='자료입력 및 결과표시'!$B$6,COUNTIF('업무중복도(데이터 입력)'!$W501:$DR501,'자료입력 및 결과표시'!$C$6)&gt;=1),1,0)</f>
        <v>0</v>
      </c>
      <c r="EM501" s="17">
        <f>IF(AND(S501='자료입력 및 결과표시'!$B$7,COUNTIF('업무중복도(데이터 입력)'!$W501:$DR501,'자료입력 및 결과표시'!$C$7)&gt;=1),2,0)</f>
        <v>0</v>
      </c>
      <c r="EN501" s="17">
        <f>IF(AND(S501='자료입력 및 결과표시'!$B$8,COUNTIF('업무중복도(데이터 입력)'!$W501:$DR501,'자료입력 및 결과표시'!$C$8)&gt;=1),3,0)</f>
        <v>0</v>
      </c>
      <c r="EO501" s="17">
        <f>IF(AND(S501='자료입력 및 결과표시'!$B$9,COUNTIF('업무중복도(데이터 입력)'!$W501:$DR501,'자료입력 및 결과표시'!$C$9)&gt;=1),4,0)</f>
        <v>0</v>
      </c>
      <c r="EP501" s="17">
        <f>IF(AND(S501='자료입력 및 결과표시'!$B$10,COUNTIF('업무중복도(데이터 입력)'!$W501:$DR501,'자료입력 및 결과표시'!$C$10)&gt;=1),5,0)</f>
        <v>0</v>
      </c>
      <c r="EQ501" s="17">
        <f>IF(AND(S501='자료입력 및 결과표시'!$B$11,COUNTIF('업무중복도(데이터 입력)'!$W501:$DR501,'자료입력 및 결과표시'!$C$11)&gt;=1),6,0)</f>
        <v>0</v>
      </c>
      <c r="ER501" s="17">
        <f>IF(AND(S501='자료입력 및 결과표시'!$B$12,COUNTIF('업무중복도(데이터 입력)'!$W501:$DR501,'자료입력 및 결과표시'!$C$12)&gt;=1),7,0)</f>
        <v>0</v>
      </c>
      <c r="ES501" s="17">
        <f>IF(AND(S501='자료입력 및 결과표시'!$B$13,COUNTIF('업무중복도(데이터 입력)'!$W501:$DR501,'자료입력 및 결과표시'!$C$13)&gt;=1),8,0)</f>
        <v>0</v>
      </c>
      <c r="ET501" s="17">
        <f>IF(AND(S501='자료입력 및 결과표시'!$B$14,COUNTIF('업무중복도(데이터 입력)'!$W501:$DR501,'자료입력 및 결과표시'!$C$14)&gt;=1),9,0)</f>
        <v>0</v>
      </c>
      <c r="EU501" s="17">
        <f>IF(AND(S501='자료입력 및 결과표시'!$B$15,COUNTIF('업무중복도(데이터 입력)'!$W501:$DR501,'자료입력 및 결과표시'!$C$15)&gt;=1),10,0)</f>
        <v>0</v>
      </c>
      <c r="EV501" s="17">
        <f>IF(AND(S501='자료입력 및 결과표시'!$B$16,COUNTIF('업무중복도(데이터 입력)'!$W501:$DR501,'자료입력 및 결과표시'!$C$16)&gt;=1),11,0)</f>
        <v>0</v>
      </c>
      <c r="EW501" s="17">
        <f>IF(AND(S501='자료입력 및 결과표시'!$B$17,COUNTIF('업무중복도(데이터 입력)'!$W501:$DR501,'자료입력 및 결과표시'!$C$17)&gt;=1),12,0)</f>
        <v>0</v>
      </c>
      <c r="EX501" s="17">
        <f>IF(AND(S501='자료입력 및 결과표시'!$B$18,COUNTIF('업무중복도(데이터 입력)'!$W501:$DR501,'자료입력 및 결과표시'!$C$18)&gt;=1),13,0)</f>
        <v>0</v>
      </c>
      <c r="EY501" s="17">
        <f>IF(AND(S501='자료입력 및 결과표시'!$B$19,COUNTIF('업무중복도(데이터 입력)'!$W501:$DR501,'자료입력 및 결과표시'!$C$19)&gt;=1),14,0)</f>
        <v>0</v>
      </c>
      <c r="EZ501" s="17">
        <f>IF(AND(S501='자료입력 및 결과표시'!$B$20,COUNTIF('업무중복도(데이터 입력)'!$W501:$DR501,'자료입력 및 결과표시'!$C$20)&gt;=1),15,0)</f>
        <v>0</v>
      </c>
      <c r="FA501" s="17">
        <f>IF(AND(S501='자료입력 및 결과표시'!$B$21,COUNTIF('업무중복도(데이터 입력)'!$W501:$DR501,'자료입력 및 결과표시'!$C$21)&gt;=1),16,0)</f>
        <v>0</v>
      </c>
      <c r="FK501" s="17">
        <f t="shared" si="779"/>
        <v>0</v>
      </c>
      <c r="FO501"/>
    </row>
    <row r="502" spans="1:171">
      <c r="A502" s="17" t="str">
        <f t="shared" si="762"/>
        <v>\\\0</v>
      </c>
      <c r="B502" s="17" t="str">
        <f t="shared" si="763"/>
        <v>\\\0</v>
      </c>
      <c r="C502" s="17" t="str">
        <f t="shared" si="764"/>
        <v>\\\0</v>
      </c>
      <c r="D502" s="17" t="str">
        <f t="shared" si="765"/>
        <v>\\\0</v>
      </c>
      <c r="E502" s="17" t="str">
        <f t="shared" si="766"/>
        <v>\\\0</v>
      </c>
      <c r="F502" s="17" t="str">
        <f t="shared" si="767"/>
        <v>\\\0</v>
      </c>
      <c r="G502" s="17" t="str">
        <f t="shared" si="768"/>
        <v>\\\0</v>
      </c>
      <c r="H502" s="17" t="str">
        <f t="shared" si="769"/>
        <v>\\\0</v>
      </c>
      <c r="I502" s="17" t="str">
        <f t="shared" si="770"/>
        <v>\\\0</v>
      </c>
      <c r="J502" s="17" t="str">
        <f t="shared" si="771"/>
        <v>\\\0</v>
      </c>
      <c r="K502" s="17" t="str">
        <f t="shared" si="772"/>
        <v>\\\0</v>
      </c>
      <c r="L502" s="17" t="str">
        <f t="shared" si="773"/>
        <v>\\\0</v>
      </c>
      <c r="M502" s="17" t="str">
        <f t="shared" si="774"/>
        <v>\\\0</v>
      </c>
      <c r="N502" s="17" t="str">
        <f t="shared" si="775"/>
        <v>\\\0</v>
      </c>
      <c r="O502" s="17" t="str">
        <f t="shared" si="776"/>
        <v>\\\0</v>
      </c>
      <c r="P502" s="17" t="str">
        <f t="shared" si="777"/>
        <v>\\\0</v>
      </c>
      <c r="R502" s="17" t="str">
        <f t="shared" si="778"/>
        <v>\\</v>
      </c>
      <c r="S502" s="38"/>
      <c r="T502" s="39"/>
      <c r="U502" s="31"/>
      <c r="V502" s="32"/>
      <c r="W502" s="36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35"/>
      <c r="DS502" s="287"/>
      <c r="DT502" s="36"/>
      <c r="DU502" s="37"/>
      <c r="DV502" s="28">
        <f>IF(AND($S502='자료입력 및 결과표시'!$B$6,COUNTIF($W502:$DR502,'자료입력 및 결과표시'!$C$6)&gt;=1),IF(OR('자료입력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DW502" s="28">
        <f>IF(AND($S502='자료입력 및 결과표시'!$B$7,COUNTIF($W502:$DR502,'자료입력 및 결과표시'!$C$7)&gt;=1),IF(OR('자료입력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DX502" s="28">
        <f>IF(AND($S502='자료입력 및 결과표시'!$B$8,COUNTIF($W502:$DR502,'자료입력 및 결과표시'!$C$8)&gt;=1),IF(OR('자료입력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DY502" s="28">
        <f>IF(AND($S502='자료입력 및 결과표시'!$B$9,COUNTIF($W502:$DR502,'자료입력 및 결과표시'!$C$9)&gt;=1),IF(OR('자료입력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DZ502" s="28">
        <f>IF(AND($S502='자료입력 및 결과표시'!$B$10,COUNTIF($W502:$DR502,'자료입력 및 결과표시'!$C$10)&gt;=1),IF(OR('자료입력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A502" s="28">
        <f>IF(AND($S502='자료입력 및 결과표시'!$B$11,COUNTIF($W502:$DR502,'자료입력 및 결과표시'!$C$11)&gt;=1),IF(OR('자료입력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B502" s="28">
        <f>IF(AND($S502='자료입력 및 결과표시'!$B$12,COUNTIF($W502:$DR502,'자료입력 및 결과표시'!$C$12)&gt;=1),IF(OR('자료입력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C502" s="28">
        <f>IF(AND($S502='자료입력 및 결과표시'!$B$13,COUNTIF($W502:$DR502,'자료입력 및 결과표시'!$C$13)&gt;=1),IF(OR('자료입력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D502" s="28">
        <f>IF(AND($S502='자료입력 및 결과표시'!$B$14,COUNTIF($W502:$DR502,'자료입력 및 결과표시'!$C$14)&gt;=1),IF(OR('자료입력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E502" s="28">
        <f>IF(AND($S502='자료입력 및 결과표시'!$B$15,COUNTIF($W502:$DR502,'자료입력 및 결과표시'!$C$15)&gt;=1),IF(OR('자료입력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F502" s="28">
        <f>IF(AND($S502='자료입력 및 결과표시'!$B$16,COUNTIF($W502:$DR502,'자료입력 및 결과표시'!$C$16)&gt;=1),IF(OR('자료입력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G502" s="28">
        <f>IF(AND($S502='자료입력 및 결과표시'!$B$17,COUNTIF($W502:$DR502,'자료입력 및 결과표시'!$C$17)&gt;=1),IF(OR('자료입력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H502" s="28">
        <f>IF(AND($S502='자료입력 및 결과표시'!$B$18,COUNTIF($W502:$DR502,'자료입력 및 결과표시'!$C$18)&gt;=1),IF(OR('자료입력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I502" s="28">
        <f>IF(AND($S502='자료입력 및 결과표시'!$B$19,COUNTIF($W502:$DR502,'자료입력 및 결과표시'!$C$19)&gt;=1),IF(OR('자료입력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J502" s="28">
        <f>IF(AND($S502='자료입력 및 결과표시'!$B$20,COUNTIF($W502:$DR502,'자료입력 및 결과표시'!$C$20)&gt;=1),IF(OR('자료입력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K502" s="28">
        <f>IF(AND($S502='자료입력 및 결과표시'!$B$21,COUNTIF($W502:$DR502,'자료입력 및 결과표시'!$C$21)&gt;=1),IF(OR('자료입력 및 결과표시'!$B$4+90&gt;=$V502,'자료입력 및 결과표시'!$B$4&lt;$U502),0,IF($V502-'자료입력 및 결과표시'!$B$4-90&gt;='자료입력 및 결과표시'!$E$4,'자료입력 및 결과표시'!$E$4,$V502-'자료입력 및 결과표시'!$B$4-90)),0)</f>
        <v>0</v>
      </c>
      <c r="EL502" s="17">
        <f>IF(AND(S502='자료입력 및 결과표시'!$B$6,COUNTIF('업무중복도(데이터 입력)'!$W502:$DR502,'자료입력 및 결과표시'!$C$6)&gt;=1),1,0)</f>
        <v>0</v>
      </c>
      <c r="EM502" s="17">
        <f>IF(AND(S502='자료입력 및 결과표시'!$B$7,COUNTIF('업무중복도(데이터 입력)'!$W502:$DR502,'자료입력 및 결과표시'!$C$7)&gt;=1),2,0)</f>
        <v>0</v>
      </c>
      <c r="EN502" s="17">
        <f>IF(AND(S502='자료입력 및 결과표시'!$B$8,COUNTIF('업무중복도(데이터 입력)'!$W502:$DR502,'자료입력 및 결과표시'!$C$8)&gt;=1),3,0)</f>
        <v>0</v>
      </c>
      <c r="EO502" s="17">
        <f>IF(AND(S502='자료입력 및 결과표시'!$B$9,COUNTIF('업무중복도(데이터 입력)'!$W502:$DR502,'자료입력 및 결과표시'!$C$9)&gt;=1),4,0)</f>
        <v>0</v>
      </c>
      <c r="EP502" s="17">
        <f>IF(AND(S502='자료입력 및 결과표시'!$B$10,COUNTIF('업무중복도(데이터 입력)'!$W502:$DR502,'자료입력 및 결과표시'!$C$10)&gt;=1),5,0)</f>
        <v>0</v>
      </c>
      <c r="EQ502" s="17">
        <f>IF(AND(S502='자료입력 및 결과표시'!$B$11,COUNTIF('업무중복도(데이터 입력)'!$W502:$DR502,'자료입력 및 결과표시'!$C$11)&gt;=1),6,0)</f>
        <v>0</v>
      </c>
      <c r="ER502" s="17">
        <f>IF(AND(S502='자료입력 및 결과표시'!$B$12,COUNTIF('업무중복도(데이터 입력)'!$W502:$DR502,'자료입력 및 결과표시'!$C$12)&gt;=1),7,0)</f>
        <v>0</v>
      </c>
      <c r="ES502" s="17">
        <f>IF(AND(S502='자료입력 및 결과표시'!$B$13,COUNTIF('업무중복도(데이터 입력)'!$W502:$DR502,'자료입력 및 결과표시'!$C$13)&gt;=1),8,0)</f>
        <v>0</v>
      </c>
      <c r="ET502" s="17">
        <f>IF(AND(S502='자료입력 및 결과표시'!$B$14,COUNTIF('업무중복도(데이터 입력)'!$W502:$DR502,'자료입력 및 결과표시'!$C$14)&gt;=1),9,0)</f>
        <v>0</v>
      </c>
      <c r="EU502" s="17">
        <f>IF(AND(S502='자료입력 및 결과표시'!$B$15,COUNTIF('업무중복도(데이터 입력)'!$W502:$DR502,'자료입력 및 결과표시'!$C$15)&gt;=1),10,0)</f>
        <v>0</v>
      </c>
      <c r="EV502" s="17">
        <f>IF(AND(S502='자료입력 및 결과표시'!$B$16,COUNTIF('업무중복도(데이터 입력)'!$W502:$DR502,'자료입력 및 결과표시'!$C$16)&gt;=1),11,0)</f>
        <v>0</v>
      </c>
      <c r="EW502" s="17">
        <f>IF(AND(S502='자료입력 및 결과표시'!$B$17,COUNTIF('업무중복도(데이터 입력)'!$W502:$DR502,'자료입력 및 결과표시'!$C$17)&gt;=1),12,0)</f>
        <v>0</v>
      </c>
      <c r="EX502" s="17">
        <f>IF(AND(S502='자료입력 및 결과표시'!$B$18,COUNTIF('업무중복도(데이터 입력)'!$W502:$DR502,'자료입력 및 결과표시'!$C$18)&gt;=1),13,0)</f>
        <v>0</v>
      </c>
      <c r="EY502" s="17">
        <f>IF(AND(S502='자료입력 및 결과표시'!$B$19,COUNTIF('업무중복도(데이터 입력)'!$W502:$DR502,'자료입력 및 결과표시'!$C$19)&gt;=1),14,0)</f>
        <v>0</v>
      </c>
      <c r="EZ502" s="17">
        <f>IF(AND(S502='자료입력 및 결과표시'!$B$20,COUNTIF('업무중복도(데이터 입력)'!$W502:$DR502,'자료입력 및 결과표시'!$C$20)&gt;=1),15,0)</f>
        <v>0</v>
      </c>
      <c r="FA502" s="17">
        <f>IF(AND(S502='자료입력 및 결과표시'!$B$21,COUNTIF('업무중복도(데이터 입력)'!$W502:$DR502,'자료입력 및 결과표시'!$C$21)&gt;=1),16,0)</f>
        <v>0</v>
      </c>
      <c r="FK502" s="17">
        <f t="shared" si="779"/>
        <v>0</v>
      </c>
      <c r="FO502"/>
    </row>
    <row r="503" spans="1:171">
      <c r="A503" s="17" t="str">
        <f t="shared" si="762"/>
        <v>\\\0</v>
      </c>
      <c r="B503" s="17" t="str">
        <f t="shared" si="763"/>
        <v>\\\0</v>
      </c>
      <c r="C503" s="17" t="str">
        <f t="shared" si="764"/>
        <v>\\\0</v>
      </c>
      <c r="D503" s="17" t="str">
        <f t="shared" si="765"/>
        <v>\\\0</v>
      </c>
      <c r="E503" s="17" t="str">
        <f t="shared" si="766"/>
        <v>\\\0</v>
      </c>
      <c r="F503" s="17" t="str">
        <f t="shared" si="767"/>
        <v>\\\0</v>
      </c>
      <c r="G503" s="17" t="str">
        <f t="shared" si="768"/>
        <v>\\\0</v>
      </c>
      <c r="H503" s="17" t="str">
        <f t="shared" si="769"/>
        <v>\\\0</v>
      </c>
      <c r="I503" s="17" t="str">
        <f t="shared" si="770"/>
        <v>\\\0</v>
      </c>
      <c r="J503" s="17" t="str">
        <f t="shared" si="771"/>
        <v>\\\0</v>
      </c>
      <c r="K503" s="17" t="str">
        <f t="shared" si="772"/>
        <v>\\\0</v>
      </c>
      <c r="L503" s="17" t="str">
        <f t="shared" si="773"/>
        <v>\\\0</v>
      </c>
      <c r="M503" s="17" t="str">
        <f t="shared" si="774"/>
        <v>\\\0</v>
      </c>
      <c r="N503" s="17" t="str">
        <f t="shared" si="775"/>
        <v>\\\0</v>
      </c>
      <c r="O503" s="17" t="str">
        <f t="shared" si="776"/>
        <v>\\\0</v>
      </c>
      <c r="P503" s="17" t="str">
        <f t="shared" si="777"/>
        <v>\\\0</v>
      </c>
      <c r="R503" s="17" t="str">
        <f t="shared" si="778"/>
        <v>\\</v>
      </c>
      <c r="S503" s="38"/>
      <c r="T503" s="39"/>
      <c r="U503" s="31"/>
      <c r="V503" s="32"/>
      <c r="W503" s="36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35"/>
      <c r="DS503" s="287"/>
      <c r="DT503" s="36"/>
      <c r="DU503" s="37"/>
      <c r="DV503" s="28">
        <f>IF(AND($S503='자료입력 및 결과표시'!$B$6,COUNTIF($W503:$DR503,'자료입력 및 결과표시'!$C$6)&gt;=1),IF(OR('자료입력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DW503" s="28">
        <f>IF(AND($S503='자료입력 및 결과표시'!$B$7,COUNTIF($W503:$DR503,'자료입력 및 결과표시'!$C$7)&gt;=1),IF(OR('자료입력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DX503" s="28">
        <f>IF(AND($S503='자료입력 및 결과표시'!$B$8,COUNTIF($W503:$DR503,'자료입력 및 결과표시'!$C$8)&gt;=1),IF(OR('자료입력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DY503" s="28">
        <f>IF(AND($S503='자료입력 및 결과표시'!$B$9,COUNTIF($W503:$DR503,'자료입력 및 결과표시'!$C$9)&gt;=1),IF(OR('자료입력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DZ503" s="28">
        <f>IF(AND($S503='자료입력 및 결과표시'!$B$10,COUNTIF($W503:$DR503,'자료입력 및 결과표시'!$C$10)&gt;=1),IF(OR('자료입력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A503" s="28">
        <f>IF(AND($S503='자료입력 및 결과표시'!$B$11,COUNTIF($W503:$DR503,'자료입력 및 결과표시'!$C$11)&gt;=1),IF(OR('자료입력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B503" s="28">
        <f>IF(AND($S503='자료입력 및 결과표시'!$B$12,COUNTIF($W503:$DR503,'자료입력 및 결과표시'!$C$12)&gt;=1),IF(OR('자료입력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C503" s="28">
        <f>IF(AND($S503='자료입력 및 결과표시'!$B$13,COUNTIF($W503:$DR503,'자료입력 및 결과표시'!$C$13)&gt;=1),IF(OR('자료입력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D503" s="28">
        <f>IF(AND($S503='자료입력 및 결과표시'!$B$14,COUNTIF($W503:$DR503,'자료입력 및 결과표시'!$C$14)&gt;=1),IF(OR('자료입력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E503" s="28">
        <f>IF(AND($S503='자료입력 및 결과표시'!$B$15,COUNTIF($W503:$DR503,'자료입력 및 결과표시'!$C$15)&gt;=1),IF(OR('자료입력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F503" s="28">
        <f>IF(AND($S503='자료입력 및 결과표시'!$B$16,COUNTIF($W503:$DR503,'자료입력 및 결과표시'!$C$16)&gt;=1),IF(OR('자료입력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G503" s="28">
        <f>IF(AND($S503='자료입력 및 결과표시'!$B$17,COUNTIF($W503:$DR503,'자료입력 및 결과표시'!$C$17)&gt;=1),IF(OR('자료입력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H503" s="28">
        <f>IF(AND($S503='자료입력 및 결과표시'!$B$18,COUNTIF($W503:$DR503,'자료입력 및 결과표시'!$C$18)&gt;=1),IF(OR('자료입력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I503" s="28">
        <f>IF(AND($S503='자료입력 및 결과표시'!$B$19,COUNTIF($W503:$DR503,'자료입력 및 결과표시'!$C$19)&gt;=1),IF(OR('자료입력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J503" s="28">
        <f>IF(AND($S503='자료입력 및 결과표시'!$B$20,COUNTIF($W503:$DR503,'자료입력 및 결과표시'!$C$20)&gt;=1),IF(OR('자료입력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K503" s="28">
        <f>IF(AND($S503='자료입력 및 결과표시'!$B$21,COUNTIF($W503:$DR503,'자료입력 및 결과표시'!$C$21)&gt;=1),IF(OR('자료입력 및 결과표시'!$B$4+90&gt;=$V503,'자료입력 및 결과표시'!$B$4&lt;$U503),0,IF($V503-'자료입력 및 결과표시'!$B$4-90&gt;='자료입력 및 결과표시'!$E$4,'자료입력 및 결과표시'!$E$4,$V503-'자료입력 및 결과표시'!$B$4-90)),0)</f>
        <v>0</v>
      </c>
      <c r="EL503" s="17">
        <f>IF(AND(S503='자료입력 및 결과표시'!$B$6,COUNTIF('업무중복도(데이터 입력)'!$W503:$DR503,'자료입력 및 결과표시'!$C$6)&gt;=1),1,0)</f>
        <v>0</v>
      </c>
      <c r="EM503" s="17">
        <f>IF(AND(S503='자료입력 및 결과표시'!$B$7,COUNTIF('업무중복도(데이터 입력)'!$W503:$DR503,'자료입력 및 결과표시'!$C$7)&gt;=1),2,0)</f>
        <v>0</v>
      </c>
      <c r="EN503" s="17">
        <f>IF(AND(S503='자료입력 및 결과표시'!$B$8,COUNTIF('업무중복도(데이터 입력)'!$W503:$DR503,'자료입력 및 결과표시'!$C$8)&gt;=1),3,0)</f>
        <v>0</v>
      </c>
      <c r="EO503" s="17">
        <f>IF(AND(S503='자료입력 및 결과표시'!$B$9,COUNTIF('업무중복도(데이터 입력)'!$W503:$DR503,'자료입력 및 결과표시'!$C$9)&gt;=1),4,0)</f>
        <v>0</v>
      </c>
      <c r="EP503" s="17">
        <f>IF(AND(S503='자료입력 및 결과표시'!$B$10,COUNTIF('업무중복도(데이터 입력)'!$W503:$DR503,'자료입력 및 결과표시'!$C$10)&gt;=1),5,0)</f>
        <v>0</v>
      </c>
      <c r="EQ503" s="17">
        <f>IF(AND(S503='자료입력 및 결과표시'!$B$11,COUNTIF('업무중복도(데이터 입력)'!$W503:$DR503,'자료입력 및 결과표시'!$C$11)&gt;=1),6,0)</f>
        <v>0</v>
      </c>
      <c r="ER503" s="17">
        <f>IF(AND(S503='자료입력 및 결과표시'!$B$12,COUNTIF('업무중복도(데이터 입력)'!$W503:$DR503,'자료입력 및 결과표시'!$C$12)&gt;=1),7,0)</f>
        <v>0</v>
      </c>
      <c r="ES503" s="17">
        <f>IF(AND(S503='자료입력 및 결과표시'!$B$13,COUNTIF('업무중복도(데이터 입력)'!$W503:$DR503,'자료입력 및 결과표시'!$C$13)&gt;=1),8,0)</f>
        <v>0</v>
      </c>
      <c r="ET503" s="17">
        <f>IF(AND(S503='자료입력 및 결과표시'!$B$14,COUNTIF('업무중복도(데이터 입력)'!$W503:$DR503,'자료입력 및 결과표시'!$C$14)&gt;=1),9,0)</f>
        <v>0</v>
      </c>
      <c r="EU503" s="17">
        <f>IF(AND(S503='자료입력 및 결과표시'!$B$15,COUNTIF('업무중복도(데이터 입력)'!$W503:$DR503,'자료입력 및 결과표시'!$C$15)&gt;=1),10,0)</f>
        <v>0</v>
      </c>
      <c r="EV503" s="17">
        <f>IF(AND(S503='자료입력 및 결과표시'!$B$16,COUNTIF('업무중복도(데이터 입력)'!$W503:$DR503,'자료입력 및 결과표시'!$C$16)&gt;=1),11,0)</f>
        <v>0</v>
      </c>
      <c r="EW503" s="17">
        <f>IF(AND(S503='자료입력 및 결과표시'!$B$17,COUNTIF('업무중복도(데이터 입력)'!$W503:$DR503,'자료입력 및 결과표시'!$C$17)&gt;=1),12,0)</f>
        <v>0</v>
      </c>
      <c r="EX503" s="17">
        <f>IF(AND(S503='자료입력 및 결과표시'!$B$18,COUNTIF('업무중복도(데이터 입력)'!$W503:$DR503,'자료입력 및 결과표시'!$C$18)&gt;=1),13,0)</f>
        <v>0</v>
      </c>
      <c r="EY503" s="17">
        <f>IF(AND(S503='자료입력 및 결과표시'!$B$19,COUNTIF('업무중복도(데이터 입력)'!$W503:$DR503,'자료입력 및 결과표시'!$C$19)&gt;=1),14,0)</f>
        <v>0</v>
      </c>
      <c r="EZ503" s="17">
        <f>IF(AND(S503='자료입력 및 결과표시'!$B$20,COUNTIF('업무중복도(데이터 입력)'!$W503:$DR503,'자료입력 및 결과표시'!$C$20)&gt;=1),15,0)</f>
        <v>0</v>
      </c>
      <c r="FA503" s="17">
        <f>IF(AND(S503='자료입력 및 결과표시'!$B$21,COUNTIF('업무중복도(데이터 입력)'!$W503:$DR503,'자료입력 및 결과표시'!$C$21)&gt;=1),16,0)</f>
        <v>0</v>
      </c>
      <c r="FK503" s="17">
        <f t="shared" si="779"/>
        <v>0</v>
      </c>
      <c r="FO503"/>
    </row>
    <row r="504" spans="1:171">
      <c r="A504" s="17" t="str">
        <f t="shared" si="762"/>
        <v>\\\0</v>
      </c>
      <c r="B504" s="17" t="str">
        <f t="shared" si="763"/>
        <v>\\\0</v>
      </c>
      <c r="C504" s="17" t="str">
        <f t="shared" si="764"/>
        <v>\\\0</v>
      </c>
      <c r="D504" s="17" t="str">
        <f t="shared" si="765"/>
        <v>\\\0</v>
      </c>
      <c r="E504" s="17" t="str">
        <f t="shared" si="766"/>
        <v>\\\0</v>
      </c>
      <c r="F504" s="17" t="str">
        <f t="shared" si="767"/>
        <v>\\\0</v>
      </c>
      <c r="G504" s="17" t="str">
        <f t="shared" si="768"/>
        <v>\\\0</v>
      </c>
      <c r="H504" s="17" t="str">
        <f t="shared" si="769"/>
        <v>\\\0</v>
      </c>
      <c r="I504" s="17" t="str">
        <f t="shared" si="770"/>
        <v>\\\0</v>
      </c>
      <c r="J504" s="17" t="str">
        <f t="shared" si="771"/>
        <v>\\\0</v>
      </c>
      <c r="K504" s="17" t="str">
        <f t="shared" si="772"/>
        <v>\\\0</v>
      </c>
      <c r="L504" s="17" t="str">
        <f t="shared" si="773"/>
        <v>\\\0</v>
      </c>
      <c r="M504" s="17" t="str">
        <f t="shared" si="774"/>
        <v>\\\0</v>
      </c>
      <c r="N504" s="17" t="str">
        <f t="shared" si="775"/>
        <v>\\\0</v>
      </c>
      <c r="O504" s="17" t="str">
        <f t="shared" si="776"/>
        <v>\\\0</v>
      </c>
      <c r="P504" s="17" t="str">
        <f t="shared" si="777"/>
        <v>\\\0</v>
      </c>
      <c r="R504" s="17" t="str">
        <f t="shared" si="778"/>
        <v>\\</v>
      </c>
      <c r="S504" s="38"/>
      <c r="T504" s="39"/>
      <c r="U504" s="31"/>
      <c r="V504" s="32"/>
      <c r="W504" s="36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35"/>
      <c r="DS504" s="287"/>
      <c r="DT504" s="36"/>
      <c r="DU504" s="37"/>
      <c r="DV504" s="28">
        <f>IF(AND($S504='자료입력 및 결과표시'!$B$6,COUNTIF($W504:$DR504,'자료입력 및 결과표시'!$C$6)&gt;=1),IF(OR('자료입력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DW504" s="28">
        <f>IF(AND($S504='자료입력 및 결과표시'!$B$7,COUNTIF($W504:$DR504,'자료입력 및 결과표시'!$C$7)&gt;=1),IF(OR('자료입력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DX504" s="28">
        <f>IF(AND($S504='자료입력 및 결과표시'!$B$8,COUNTIF($W504:$DR504,'자료입력 및 결과표시'!$C$8)&gt;=1),IF(OR('자료입력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DY504" s="28">
        <f>IF(AND($S504='자료입력 및 결과표시'!$B$9,COUNTIF($W504:$DR504,'자료입력 및 결과표시'!$C$9)&gt;=1),IF(OR('자료입력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DZ504" s="28">
        <f>IF(AND($S504='자료입력 및 결과표시'!$B$10,COUNTIF($W504:$DR504,'자료입력 및 결과표시'!$C$10)&gt;=1),IF(OR('자료입력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A504" s="28">
        <f>IF(AND($S504='자료입력 및 결과표시'!$B$11,COUNTIF($W504:$DR504,'자료입력 및 결과표시'!$C$11)&gt;=1),IF(OR('자료입력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B504" s="28">
        <f>IF(AND($S504='자료입력 및 결과표시'!$B$12,COUNTIF($W504:$DR504,'자료입력 및 결과표시'!$C$12)&gt;=1),IF(OR('자료입력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C504" s="28">
        <f>IF(AND($S504='자료입력 및 결과표시'!$B$13,COUNTIF($W504:$DR504,'자료입력 및 결과표시'!$C$13)&gt;=1),IF(OR('자료입력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D504" s="28">
        <f>IF(AND($S504='자료입력 및 결과표시'!$B$14,COUNTIF($W504:$DR504,'자료입력 및 결과표시'!$C$14)&gt;=1),IF(OR('자료입력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E504" s="28">
        <f>IF(AND($S504='자료입력 및 결과표시'!$B$15,COUNTIF($W504:$DR504,'자료입력 및 결과표시'!$C$15)&gt;=1),IF(OR('자료입력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F504" s="28">
        <f>IF(AND($S504='자료입력 및 결과표시'!$B$16,COUNTIF($W504:$DR504,'자료입력 및 결과표시'!$C$16)&gt;=1),IF(OR('자료입력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G504" s="28">
        <f>IF(AND($S504='자료입력 및 결과표시'!$B$17,COUNTIF($W504:$DR504,'자료입력 및 결과표시'!$C$17)&gt;=1),IF(OR('자료입력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H504" s="28">
        <f>IF(AND($S504='자료입력 및 결과표시'!$B$18,COUNTIF($W504:$DR504,'자료입력 및 결과표시'!$C$18)&gt;=1),IF(OR('자료입력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I504" s="28">
        <f>IF(AND($S504='자료입력 및 결과표시'!$B$19,COUNTIF($W504:$DR504,'자료입력 및 결과표시'!$C$19)&gt;=1),IF(OR('자료입력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J504" s="28">
        <f>IF(AND($S504='자료입력 및 결과표시'!$B$20,COUNTIF($W504:$DR504,'자료입력 및 결과표시'!$C$20)&gt;=1),IF(OR('자료입력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K504" s="28">
        <f>IF(AND($S504='자료입력 및 결과표시'!$B$21,COUNTIF($W504:$DR504,'자료입력 및 결과표시'!$C$21)&gt;=1),IF(OR('자료입력 및 결과표시'!$B$4+90&gt;=$V504,'자료입력 및 결과표시'!$B$4&lt;$U504),0,IF($V504-'자료입력 및 결과표시'!$B$4-90&gt;='자료입력 및 결과표시'!$E$4,'자료입력 및 결과표시'!$E$4,$V504-'자료입력 및 결과표시'!$B$4-90)),0)</f>
        <v>0</v>
      </c>
      <c r="EL504" s="17">
        <f>IF(AND(S504='자료입력 및 결과표시'!$B$6,COUNTIF('업무중복도(데이터 입력)'!$W504:$DR504,'자료입력 및 결과표시'!$C$6)&gt;=1),1,0)</f>
        <v>0</v>
      </c>
      <c r="EM504" s="17">
        <f>IF(AND(S504='자료입력 및 결과표시'!$B$7,COUNTIF('업무중복도(데이터 입력)'!$W504:$DR504,'자료입력 및 결과표시'!$C$7)&gt;=1),2,0)</f>
        <v>0</v>
      </c>
      <c r="EN504" s="17">
        <f>IF(AND(S504='자료입력 및 결과표시'!$B$8,COUNTIF('업무중복도(데이터 입력)'!$W504:$DR504,'자료입력 및 결과표시'!$C$8)&gt;=1),3,0)</f>
        <v>0</v>
      </c>
      <c r="EO504" s="17">
        <f>IF(AND(S504='자료입력 및 결과표시'!$B$9,COUNTIF('업무중복도(데이터 입력)'!$W504:$DR504,'자료입력 및 결과표시'!$C$9)&gt;=1),4,0)</f>
        <v>0</v>
      </c>
      <c r="EP504" s="17">
        <f>IF(AND(S504='자료입력 및 결과표시'!$B$10,COUNTIF('업무중복도(데이터 입력)'!$W504:$DR504,'자료입력 및 결과표시'!$C$10)&gt;=1),5,0)</f>
        <v>0</v>
      </c>
      <c r="EQ504" s="17">
        <f>IF(AND(S504='자료입력 및 결과표시'!$B$11,COUNTIF('업무중복도(데이터 입력)'!$W504:$DR504,'자료입력 및 결과표시'!$C$11)&gt;=1),6,0)</f>
        <v>0</v>
      </c>
      <c r="ER504" s="17">
        <f>IF(AND(S504='자료입력 및 결과표시'!$B$12,COUNTIF('업무중복도(데이터 입력)'!$W504:$DR504,'자료입력 및 결과표시'!$C$12)&gt;=1),7,0)</f>
        <v>0</v>
      </c>
      <c r="ES504" s="17">
        <f>IF(AND(S504='자료입력 및 결과표시'!$B$13,COUNTIF('업무중복도(데이터 입력)'!$W504:$DR504,'자료입력 및 결과표시'!$C$13)&gt;=1),8,0)</f>
        <v>0</v>
      </c>
      <c r="ET504" s="17">
        <f>IF(AND(S504='자료입력 및 결과표시'!$B$14,COUNTIF('업무중복도(데이터 입력)'!$W504:$DR504,'자료입력 및 결과표시'!$C$14)&gt;=1),9,0)</f>
        <v>0</v>
      </c>
      <c r="EU504" s="17">
        <f>IF(AND(S504='자료입력 및 결과표시'!$B$15,COUNTIF('업무중복도(데이터 입력)'!$W504:$DR504,'자료입력 및 결과표시'!$C$15)&gt;=1),10,0)</f>
        <v>0</v>
      </c>
      <c r="EV504" s="17">
        <f>IF(AND(S504='자료입력 및 결과표시'!$B$16,COUNTIF('업무중복도(데이터 입력)'!$W504:$DR504,'자료입력 및 결과표시'!$C$16)&gt;=1),11,0)</f>
        <v>0</v>
      </c>
      <c r="EW504" s="17">
        <f>IF(AND(S504='자료입력 및 결과표시'!$B$17,COUNTIF('업무중복도(데이터 입력)'!$W504:$DR504,'자료입력 및 결과표시'!$C$17)&gt;=1),12,0)</f>
        <v>0</v>
      </c>
      <c r="EX504" s="17">
        <f>IF(AND(S504='자료입력 및 결과표시'!$B$18,COUNTIF('업무중복도(데이터 입력)'!$W504:$DR504,'자료입력 및 결과표시'!$C$18)&gt;=1),13,0)</f>
        <v>0</v>
      </c>
      <c r="EY504" s="17">
        <f>IF(AND(S504='자료입력 및 결과표시'!$B$19,COUNTIF('업무중복도(데이터 입력)'!$W504:$DR504,'자료입력 및 결과표시'!$C$19)&gt;=1),14,0)</f>
        <v>0</v>
      </c>
      <c r="EZ504" s="17">
        <f>IF(AND(S504='자료입력 및 결과표시'!$B$20,COUNTIF('업무중복도(데이터 입력)'!$W504:$DR504,'자료입력 및 결과표시'!$C$20)&gt;=1),15,0)</f>
        <v>0</v>
      </c>
      <c r="FA504" s="17">
        <f>IF(AND(S504='자료입력 및 결과표시'!$B$21,COUNTIF('업무중복도(데이터 입력)'!$W504:$DR504,'자료입력 및 결과표시'!$C$21)&gt;=1),16,0)</f>
        <v>0</v>
      </c>
      <c r="FK504" s="17">
        <f t="shared" si="779"/>
        <v>0</v>
      </c>
      <c r="FO504"/>
    </row>
    <row r="505" spans="1:171">
      <c r="A505" s="17" t="str">
        <f t="shared" si="762"/>
        <v>\\\0</v>
      </c>
      <c r="B505" s="17" t="str">
        <f t="shared" si="763"/>
        <v>\\\0</v>
      </c>
      <c r="C505" s="17" t="str">
        <f t="shared" si="764"/>
        <v>\\\0</v>
      </c>
      <c r="D505" s="17" t="str">
        <f t="shared" si="765"/>
        <v>\\\0</v>
      </c>
      <c r="E505" s="17" t="str">
        <f t="shared" si="766"/>
        <v>\\\0</v>
      </c>
      <c r="F505" s="17" t="str">
        <f t="shared" si="767"/>
        <v>\\\0</v>
      </c>
      <c r="G505" s="17" t="str">
        <f t="shared" si="768"/>
        <v>\\\0</v>
      </c>
      <c r="H505" s="17" t="str">
        <f t="shared" si="769"/>
        <v>\\\0</v>
      </c>
      <c r="I505" s="17" t="str">
        <f t="shared" si="770"/>
        <v>\\\0</v>
      </c>
      <c r="J505" s="17" t="str">
        <f t="shared" si="771"/>
        <v>\\\0</v>
      </c>
      <c r="K505" s="17" t="str">
        <f t="shared" si="772"/>
        <v>\\\0</v>
      </c>
      <c r="L505" s="17" t="str">
        <f t="shared" si="773"/>
        <v>\\\0</v>
      </c>
      <c r="M505" s="17" t="str">
        <f t="shared" si="774"/>
        <v>\\\0</v>
      </c>
      <c r="N505" s="17" t="str">
        <f t="shared" si="775"/>
        <v>\\\0</v>
      </c>
      <c r="O505" s="17" t="str">
        <f t="shared" si="776"/>
        <v>\\\0</v>
      </c>
      <c r="P505" s="17" t="str">
        <f t="shared" si="777"/>
        <v>\\\0</v>
      </c>
      <c r="R505" s="17" t="str">
        <f t="shared" si="778"/>
        <v>\\</v>
      </c>
      <c r="S505" s="38"/>
      <c r="T505" s="39"/>
      <c r="U505" s="31"/>
      <c r="V505" s="32"/>
      <c r="W505" s="36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35"/>
      <c r="DS505" s="287"/>
      <c r="DT505" s="36"/>
      <c r="DU505" s="37"/>
      <c r="DV505" s="28">
        <f>IF(AND($S505='자료입력 및 결과표시'!$B$6,COUNTIF($W505:$DR505,'자료입력 및 결과표시'!$C$6)&gt;=1),IF(OR('자료입력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DW505" s="28">
        <f>IF(AND($S505='자료입력 및 결과표시'!$B$7,COUNTIF($W505:$DR505,'자료입력 및 결과표시'!$C$7)&gt;=1),IF(OR('자료입력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DX505" s="28">
        <f>IF(AND($S505='자료입력 및 결과표시'!$B$8,COUNTIF($W505:$DR505,'자료입력 및 결과표시'!$C$8)&gt;=1),IF(OR('자료입력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DY505" s="28">
        <f>IF(AND($S505='자료입력 및 결과표시'!$B$9,COUNTIF($W505:$DR505,'자료입력 및 결과표시'!$C$9)&gt;=1),IF(OR('자료입력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DZ505" s="28">
        <f>IF(AND($S505='자료입력 및 결과표시'!$B$10,COUNTIF($W505:$DR505,'자료입력 및 결과표시'!$C$10)&gt;=1),IF(OR('자료입력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A505" s="28">
        <f>IF(AND($S505='자료입력 및 결과표시'!$B$11,COUNTIF($W505:$DR505,'자료입력 및 결과표시'!$C$11)&gt;=1),IF(OR('자료입력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B505" s="28">
        <f>IF(AND($S505='자료입력 및 결과표시'!$B$12,COUNTIF($W505:$DR505,'자료입력 및 결과표시'!$C$12)&gt;=1),IF(OR('자료입력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C505" s="28">
        <f>IF(AND($S505='자료입력 및 결과표시'!$B$13,COUNTIF($W505:$DR505,'자료입력 및 결과표시'!$C$13)&gt;=1),IF(OR('자료입력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D505" s="28">
        <f>IF(AND($S505='자료입력 및 결과표시'!$B$14,COUNTIF($W505:$DR505,'자료입력 및 결과표시'!$C$14)&gt;=1),IF(OR('자료입력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E505" s="28">
        <f>IF(AND($S505='자료입력 및 결과표시'!$B$15,COUNTIF($W505:$DR505,'자료입력 및 결과표시'!$C$15)&gt;=1),IF(OR('자료입력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F505" s="28">
        <f>IF(AND($S505='자료입력 및 결과표시'!$B$16,COUNTIF($W505:$DR505,'자료입력 및 결과표시'!$C$16)&gt;=1),IF(OR('자료입력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G505" s="28">
        <f>IF(AND($S505='자료입력 및 결과표시'!$B$17,COUNTIF($W505:$DR505,'자료입력 및 결과표시'!$C$17)&gt;=1),IF(OR('자료입력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H505" s="28">
        <f>IF(AND($S505='자료입력 및 결과표시'!$B$18,COUNTIF($W505:$DR505,'자료입력 및 결과표시'!$C$18)&gt;=1),IF(OR('자료입력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I505" s="28">
        <f>IF(AND($S505='자료입력 및 결과표시'!$B$19,COUNTIF($W505:$DR505,'자료입력 및 결과표시'!$C$19)&gt;=1),IF(OR('자료입력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J505" s="28">
        <f>IF(AND($S505='자료입력 및 결과표시'!$B$20,COUNTIF($W505:$DR505,'자료입력 및 결과표시'!$C$20)&gt;=1),IF(OR('자료입력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K505" s="28">
        <f>IF(AND($S505='자료입력 및 결과표시'!$B$21,COUNTIF($W505:$DR505,'자료입력 및 결과표시'!$C$21)&gt;=1),IF(OR('자료입력 및 결과표시'!$B$4+90&gt;=$V505,'자료입력 및 결과표시'!$B$4&lt;$U505),0,IF($V505-'자료입력 및 결과표시'!$B$4-90&gt;='자료입력 및 결과표시'!$E$4,'자료입력 및 결과표시'!$E$4,$V505-'자료입력 및 결과표시'!$B$4-90)),0)</f>
        <v>0</v>
      </c>
      <c r="EL505" s="17">
        <f>IF(AND(S505='자료입력 및 결과표시'!$B$6,COUNTIF('업무중복도(데이터 입력)'!$W505:$DR505,'자료입력 및 결과표시'!$C$6)&gt;=1),1,0)</f>
        <v>0</v>
      </c>
      <c r="EM505" s="17">
        <f>IF(AND(S505='자료입력 및 결과표시'!$B$7,COUNTIF('업무중복도(데이터 입력)'!$W505:$DR505,'자료입력 및 결과표시'!$C$7)&gt;=1),2,0)</f>
        <v>0</v>
      </c>
      <c r="EN505" s="17">
        <f>IF(AND(S505='자료입력 및 결과표시'!$B$8,COUNTIF('업무중복도(데이터 입력)'!$W505:$DR505,'자료입력 및 결과표시'!$C$8)&gt;=1),3,0)</f>
        <v>0</v>
      </c>
      <c r="EO505" s="17">
        <f>IF(AND(S505='자료입력 및 결과표시'!$B$9,COUNTIF('업무중복도(데이터 입력)'!$W505:$DR505,'자료입력 및 결과표시'!$C$9)&gt;=1),4,0)</f>
        <v>0</v>
      </c>
      <c r="EP505" s="17">
        <f>IF(AND(S505='자료입력 및 결과표시'!$B$10,COUNTIF('업무중복도(데이터 입력)'!$W505:$DR505,'자료입력 및 결과표시'!$C$10)&gt;=1),5,0)</f>
        <v>0</v>
      </c>
      <c r="EQ505" s="17">
        <f>IF(AND(S505='자료입력 및 결과표시'!$B$11,COUNTIF('업무중복도(데이터 입력)'!$W505:$DR505,'자료입력 및 결과표시'!$C$11)&gt;=1),6,0)</f>
        <v>0</v>
      </c>
      <c r="ER505" s="17">
        <f>IF(AND(S505='자료입력 및 결과표시'!$B$12,COUNTIF('업무중복도(데이터 입력)'!$W505:$DR505,'자료입력 및 결과표시'!$C$12)&gt;=1),7,0)</f>
        <v>0</v>
      </c>
      <c r="ES505" s="17">
        <f>IF(AND(S505='자료입력 및 결과표시'!$B$13,COUNTIF('업무중복도(데이터 입력)'!$W505:$DR505,'자료입력 및 결과표시'!$C$13)&gt;=1),8,0)</f>
        <v>0</v>
      </c>
      <c r="ET505" s="17">
        <f>IF(AND(S505='자료입력 및 결과표시'!$B$14,COUNTIF('업무중복도(데이터 입력)'!$W505:$DR505,'자료입력 및 결과표시'!$C$14)&gt;=1),9,0)</f>
        <v>0</v>
      </c>
      <c r="EU505" s="17">
        <f>IF(AND(S505='자료입력 및 결과표시'!$B$15,COUNTIF('업무중복도(데이터 입력)'!$W505:$DR505,'자료입력 및 결과표시'!$C$15)&gt;=1),10,0)</f>
        <v>0</v>
      </c>
      <c r="EV505" s="17">
        <f>IF(AND(S505='자료입력 및 결과표시'!$B$16,COUNTIF('업무중복도(데이터 입력)'!$W505:$DR505,'자료입력 및 결과표시'!$C$16)&gt;=1),11,0)</f>
        <v>0</v>
      </c>
      <c r="EW505" s="17">
        <f>IF(AND(S505='자료입력 및 결과표시'!$B$17,COUNTIF('업무중복도(데이터 입력)'!$W505:$DR505,'자료입력 및 결과표시'!$C$17)&gt;=1),12,0)</f>
        <v>0</v>
      </c>
      <c r="EX505" s="17">
        <f>IF(AND(S505='자료입력 및 결과표시'!$B$18,COUNTIF('업무중복도(데이터 입력)'!$W505:$DR505,'자료입력 및 결과표시'!$C$18)&gt;=1),13,0)</f>
        <v>0</v>
      </c>
      <c r="EY505" s="17">
        <f>IF(AND(S505='자료입력 및 결과표시'!$B$19,COUNTIF('업무중복도(데이터 입력)'!$W505:$DR505,'자료입력 및 결과표시'!$C$19)&gt;=1),14,0)</f>
        <v>0</v>
      </c>
      <c r="EZ505" s="17">
        <f>IF(AND(S505='자료입력 및 결과표시'!$B$20,COUNTIF('업무중복도(데이터 입력)'!$W505:$DR505,'자료입력 및 결과표시'!$C$20)&gt;=1),15,0)</f>
        <v>0</v>
      </c>
      <c r="FA505" s="17">
        <f>IF(AND(S505='자료입력 및 결과표시'!$B$21,COUNTIF('업무중복도(데이터 입력)'!$W505:$DR505,'자료입력 및 결과표시'!$C$21)&gt;=1),16,0)</f>
        <v>0</v>
      </c>
      <c r="FK505" s="17">
        <f t="shared" si="779"/>
        <v>0</v>
      </c>
      <c r="FO505"/>
    </row>
    <row r="506" spans="1:171">
      <c r="A506" s="17" t="str">
        <f t="shared" si="762"/>
        <v>\\\0</v>
      </c>
      <c r="B506" s="17" t="str">
        <f t="shared" si="763"/>
        <v>\\\0</v>
      </c>
      <c r="C506" s="17" t="str">
        <f t="shared" si="764"/>
        <v>\\\0</v>
      </c>
      <c r="D506" s="17" t="str">
        <f t="shared" si="765"/>
        <v>\\\0</v>
      </c>
      <c r="E506" s="17" t="str">
        <f t="shared" si="766"/>
        <v>\\\0</v>
      </c>
      <c r="F506" s="17" t="str">
        <f t="shared" si="767"/>
        <v>\\\0</v>
      </c>
      <c r="G506" s="17" t="str">
        <f t="shared" si="768"/>
        <v>\\\0</v>
      </c>
      <c r="H506" s="17" t="str">
        <f t="shared" si="769"/>
        <v>\\\0</v>
      </c>
      <c r="I506" s="17" t="str">
        <f t="shared" si="770"/>
        <v>\\\0</v>
      </c>
      <c r="J506" s="17" t="str">
        <f t="shared" si="771"/>
        <v>\\\0</v>
      </c>
      <c r="K506" s="17" t="str">
        <f t="shared" si="772"/>
        <v>\\\0</v>
      </c>
      <c r="L506" s="17" t="str">
        <f t="shared" si="773"/>
        <v>\\\0</v>
      </c>
      <c r="M506" s="17" t="str">
        <f t="shared" si="774"/>
        <v>\\\0</v>
      </c>
      <c r="N506" s="17" t="str">
        <f t="shared" si="775"/>
        <v>\\\0</v>
      </c>
      <c r="O506" s="17" t="str">
        <f t="shared" si="776"/>
        <v>\\\0</v>
      </c>
      <c r="P506" s="17" t="str">
        <f t="shared" si="777"/>
        <v>\\\0</v>
      </c>
      <c r="R506" s="17" t="str">
        <f t="shared" si="778"/>
        <v>\\</v>
      </c>
      <c r="S506" s="38"/>
      <c r="T506" s="39"/>
      <c r="U506" s="31"/>
      <c r="V506" s="32"/>
      <c r="W506" s="36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35"/>
      <c r="DS506" s="287"/>
      <c r="DT506" s="36"/>
      <c r="DU506" s="37"/>
      <c r="DV506" s="28">
        <f>IF(AND($S506='자료입력 및 결과표시'!$B$6,COUNTIF($W506:$DR506,'자료입력 및 결과표시'!$C$6)&gt;=1),IF(OR('자료입력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DW506" s="28">
        <f>IF(AND($S506='자료입력 및 결과표시'!$B$7,COUNTIF($W506:$DR506,'자료입력 및 결과표시'!$C$7)&gt;=1),IF(OR('자료입력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DX506" s="28">
        <f>IF(AND($S506='자료입력 및 결과표시'!$B$8,COUNTIF($W506:$DR506,'자료입력 및 결과표시'!$C$8)&gt;=1),IF(OR('자료입력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DY506" s="28">
        <f>IF(AND($S506='자료입력 및 결과표시'!$B$9,COUNTIF($W506:$DR506,'자료입력 및 결과표시'!$C$9)&gt;=1),IF(OR('자료입력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DZ506" s="28">
        <f>IF(AND($S506='자료입력 및 결과표시'!$B$10,COUNTIF($W506:$DR506,'자료입력 및 결과표시'!$C$10)&gt;=1),IF(OR('자료입력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A506" s="28">
        <f>IF(AND($S506='자료입력 및 결과표시'!$B$11,COUNTIF($W506:$DR506,'자료입력 및 결과표시'!$C$11)&gt;=1),IF(OR('자료입력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B506" s="28">
        <f>IF(AND($S506='자료입력 및 결과표시'!$B$12,COUNTIF($W506:$DR506,'자료입력 및 결과표시'!$C$12)&gt;=1),IF(OR('자료입력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C506" s="28">
        <f>IF(AND($S506='자료입력 및 결과표시'!$B$13,COUNTIF($W506:$DR506,'자료입력 및 결과표시'!$C$13)&gt;=1),IF(OR('자료입력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D506" s="28">
        <f>IF(AND($S506='자료입력 및 결과표시'!$B$14,COUNTIF($W506:$DR506,'자료입력 및 결과표시'!$C$14)&gt;=1),IF(OR('자료입력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E506" s="28">
        <f>IF(AND($S506='자료입력 및 결과표시'!$B$15,COUNTIF($W506:$DR506,'자료입력 및 결과표시'!$C$15)&gt;=1),IF(OR('자료입력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F506" s="28">
        <f>IF(AND($S506='자료입력 및 결과표시'!$B$16,COUNTIF($W506:$DR506,'자료입력 및 결과표시'!$C$16)&gt;=1),IF(OR('자료입력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G506" s="28">
        <f>IF(AND($S506='자료입력 및 결과표시'!$B$17,COUNTIF($W506:$DR506,'자료입력 및 결과표시'!$C$17)&gt;=1),IF(OR('자료입력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H506" s="28">
        <f>IF(AND($S506='자료입력 및 결과표시'!$B$18,COUNTIF($W506:$DR506,'자료입력 및 결과표시'!$C$18)&gt;=1),IF(OR('자료입력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I506" s="28">
        <f>IF(AND($S506='자료입력 및 결과표시'!$B$19,COUNTIF($W506:$DR506,'자료입력 및 결과표시'!$C$19)&gt;=1),IF(OR('자료입력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J506" s="28">
        <f>IF(AND($S506='자료입력 및 결과표시'!$B$20,COUNTIF($W506:$DR506,'자료입력 및 결과표시'!$C$20)&gt;=1),IF(OR('자료입력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K506" s="28">
        <f>IF(AND($S506='자료입력 및 결과표시'!$B$21,COUNTIF($W506:$DR506,'자료입력 및 결과표시'!$C$21)&gt;=1),IF(OR('자료입력 및 결과표시'!$B$4+90&gt;=$V506,'자료입력 및 결과표시'!$B$4&lt;$U506),0,IF($V506-'자료입력 및 결과표시'!$B$4-90&gt;='자료입력 및 결과표시'!$E$4,'자료입력 및 결과표시'!$E$4,$V506-'자료입력 및 결과표시'!$B$4-90)),0)</f>
        <v>0</v>
      </c>
      <c r="EL506" s="17">
        <f>IF(AND(S506='자료입력 및 결과표시'!$B$6,COUNTIF('업무중복도(데이터 입력)'!$W506:$DR506,'자료입력 및 결과표시'!$C$6)&gt;=1),1,0)</f>
        <v>0</v>
      </c>
      <c r="EM506" s="17">
        <f>IF(AND(S506='자료입력 및 결과표시'!$B$7,COUNTIF('업무중복도(데이터 입력)'!$W506:$DR506,'자료입력 및 결과표시'!$C$7)&gt;=1),2,0)</f>
        <v>0</v>
      </c>
      <c r="EN506" s="17">
        <f>IF(AND(S506='자료입력 및 결과표시'!$B$8,COUNTIF('업무중복도(데이터 입력)'!$W506:$DR506,'자료입력 및 결과표시'!$C$8)&gt;=1),3,0)</f>
        <v>0</v>
      </c>
      <c r="EO506" s="17">
        <f>IF(AND(S506='자료입력 및 결과표시'!$B$9,COUNTIF('업무중복도(데이터 입력)'!$W506:$DR506,'자료입력 및 결과표시'!$C$9)&gt;=1),4,0)</f>
        <v>0</v>
      </c>
      <c r="EP506" s="17">
        <f>IF(AND(S506='자료입력 및 결과표시'!$B$10,COUNTIF('업무중복도(데이터 입력)'!$W506:$DR506,'자료입력 및 결과표시'!$C$10)&gt;=1),5,0)</f>
        <v>0</v>
      </c>
      <c r="EQ506" s="17">
        <f>IF(AND(S506='자료입력 및 결과표시'!$B$11,COUNTIF('업무중복도(데이터 입력)'!$W506:$DR506,'자료입력 및 결과표시'!$C$11)&gt;=1),6,0)</f>
        <v>0</v>
      </c>
      <c r="ER506" s="17">
        <f>IF(AND(S506='자료입력 및 결과표시'!$B$12,COUNTIF('업무중복도(데이터 입력)'!$W506:$DR506,'자료입력 및 결과표시'!$C$12)&gt;=1),7,0)</f>
        <v>0</v>
      </c>
      <c r="ES506" s="17">
        <f>IF(AND(S506='자료입력 및 결과표시'!$B$13,COUNTIF('업무중복도(데이터 입력)'!$W506:$DR506,'자료입력 및 결과표시'!$C$13)&gt;=1),8,0)</f>
        <v>0</v>
      </c>
      <c r="ET506" s="17">
        <f>IF(AND(S506='자료입력 및 결과표시'!$B$14,COUNTIF('업무중복도(데이터 입력)'!$W506:$DR506,'자료입력 및 결과표시'!$C$14)&gt;=1),9,0)</f>
        <v>0</v>
      </c>
      <c r="EU506" s="17">
        <f>IF(AND(S506='자료입력 및 결과표시'!$B$15,COUNTIF('업무중복도(데이터 입력)'!$W506:$DR506,'자료입력 및 결과표시'!$C$15)&gt;=1),10,0)</f>
        <v>0</v>
      </c>
      <c r="EV506" s="17">
        <f>IF(AND(S506='자료입력 및 결과표시'!$B$16,COUNTIF('업무중복도(데이터 입력)'!$W506:$DR506,'자료입력 및 결과표시'!$C$16)&gt;=1),11,0)</f>
        <v>0</v>
      </c>
      <c r="EW506" s="17">
        <f>IF(AND(S506='자료입력 및 결과표시'!$B$17,COUNTIF('업무중복도(데이터 입력)'!$W506:$DR506,'자료입력 및 결과표시'!$C$17)&gt;=1),12,0)</f>
        <v>0</v>
      </c>
      <c r="EX506" s="17">
        <f>IF(AND(S506='자료입력 및 결과표시'!$B$18,COUNTIF('업무중복도(데이터 입력)'!$W506:$DR506,'자료입력 및 결과표시'!$C$18)&gt;=1),13,0)</f>
        <v>0</v>
      </c>
      <c r="EY506" s="17">
        <f>IF(AND(S506='자료입력 및 결과표시'!$B$19,COUNTIF('업무중복도(데이터 입력)'!$W506:$DR506,'자료입력 및 결과표시'!$C$19)&gt;=1),14,0)</f>
        <v>0</v>
      </c>
      <c r="EZ506" s="17">
        <f>IF(AND(S506='자료입력 및 결과표시'!$B$20,COUNTIF('업무중복도(데이터 입력)'!$W506:$DR506,'자료입력 및 결과표시'!$C$20)&gt;=1),15,0)</f>
        <v>0</v>
      </c>
      <c r="FA506" s="17">
        <f>IF(AND(S506='자료입력 및 결과표시'!$B$21,COUNTIF('업무중복도(데이터 입력)'!$W506:$DR506,'자료입력 및 결과표시'!$C$21)&gt;=1),16,0)</f>
        <v>0</v>
      </c>
      <c r="FK506" s="17">
        <f t="shared" si="779"/>
        <v>0</v>
      </c>
      <c r="FO506"/>
    </row>
    <row r="507" spans="1:171">
      <c r="A507" s="17" t="str">
        <f t="shared" si="762"/>
        <v>\\\0</v>
      </c>
      <c r="B507" s="17" t="str">
        <f t="shared" si="763"/>
        <v>\\\0</v>
      </c>
      <c r="C507" s="17" t="str">
        <f t="shared" si="764"/>
        <v>\\\0</v>
      </c>
      <c r="D507" s="17" t="str">
        <f t="shared" si="765"/>
        <v>\\\0</v>
      </c>
      <c r="E507" s="17" t="str">
        <f t="shared" si="766"/>
        <v>\\\0</v>
      </c>
      <c r="F507" s="17" t="str">
        <f t="shared" si="767"/>
        <v>\\\0</v>
      </c>
      <c r="G507" s="17" t="str">
        <f t="shared" si="768"/>
        <v>\\\0</v>
      </c>
      <c r="H507" s="17" t="str">
        <f t="shared" si="769"/>
        <v>\\\0</v>
      </c>
      <c r="I507" s="17" t="str">
        <f t="shared" si="770"/>
        <v>\\\0</v>
      </c>
      <c r="J507" s="17" t="str">
        <f t="shared" si="771"/>
        <v>\\\0</v>
      </c>
      <c r="K507" s="17" t="str">
        <f t="shared" si="772"/>
        <v>\\\0</v>
      </c>
      <c r="L507" s="17" t="str">
        <f t="shared" si="773"/>
        <v>\\\0</v>
      </c>
      <c r="M507" s="17" t="str">
        <f t="shared" si="774"/>
        <v>\\\0</v>
      </c>
      <c r="N507" s="17" t="str">
        <f t="shared" si="775"/>
        <v>\\\0</v>
      </c>
      <c r="O507" s="17" t="str">
        <f t="shared" si="776"/>
        <v>\\\0</v>
      </c>
      <c r="P507" s="17" t="str">
        <f t="shared" si="777"/>
        <v>\\\0</v>
      </c>
      <c r="R507" s="17" t="str">
        <f t="shared" si="778"/>
        <v>\\</v>
      </c>
      <c r="S507" s="38"/>
      <c r="T507" s="39"/>
      <c r="U507" s="31"/>
      <c r="V507" s="32"/>
      <c r="W507" s="36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35"/>
      <c r="DS507" s="287"/>
      <c r="DT507" s="36"/>
      <c r="DU507" s="37"/>
      <c r="DV507" s="28">
        <f>IF(AND($S507='자료입력 및 결과표시'!$B$6,COUNTIF($W507:$DR507,'자료입력 및 결과표시'!$C$6)&gt;=1),IF(OR('자료입력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DW507" s="28">
        <f>IF(AND($S507='자료입력 및 결과표시'!$B$7,COUNTIF($W507:$DR507,'자료입력 및 결과표시'!$C$7)&gt;=1),IF(OR('자료입력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DX507" s="28">
        <f>IF(AND($S507='자료입력 및 결과표시'!$B$8,COUNTIF($W507:$DR507,'자료입력 및 결과표시'!$C$8)&gt;=1),IF(OR('자료입력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DY507" s="28">
        <f>IF(AND($S507='자료입력 및 결과표시'!$B$9,COUNTIF($W507:$DR507,'자료입력 및 결과표시'!$C$9)&gt;=1),IF(OR('자료입력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DZ507" s="28">
        <f>IF(AND($S507='자료입력 및 결과표시'!$B$10,COUNTIF($W507:$DR507,'자료입력 및 결과표시'!$C$10)&gt;=1),IF(OR('자료입력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A507" s="28">
        <f>IF(AND($S507='자료입력 및 결과표시'!$B$11,COUNTIF($W507:$DR507,'자료입력 및 결과표시'!$C$11)&gt;=1),IF(OR('자료입력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B507" s="28">
        <f>IF(AND($S507='자료입력 및 결과표시'!$B$12,COUNTIF($W507:$DR507,'자료입력 및 결과표시'!$C$12)&gt;=1),IF(OR('자료입력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C507" s="28">
        <f>IF(AND($S507='자료입력 및 결과표시'!$B$13,COUNTIF($W507:$DR507,'자료입력 및 결과표시'!$C$13)&gt;=1),IF(OR('자료입력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D507" s="28">
        <f>IF(AND($S507='자료입력 및 결과표시'!$B$14,COUNTIF($W507:$DR507,'자료입력 및 결과표시'!$C$14)&gt;=1),IF(OR('자료입력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E507" s="28">
        <f>IF(AND($S507='자료입력 및 결과표시'!$B$15,COUNTIF($W507:$DR507,'자료입력 및 결과표시'!$C$15)&gt;=1),IF(OR('자료입력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F507" s="28">
        <f>IF(AND($S507='자료입력 및 결과표시'!$B$16,COUNTIF($W507:$DR507,'자료입력 및 결과표시'!$C$16)&gt;=1),IF(OR('자료입력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G507" s="28">
        <f>IF(AND($S507='자료입력 및 결과표시'!$B$17,COUNTIF($W507:$DR507,'자료입력 및 결과표시'!$C$17)&gt;=1),IF(OR('자료입력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H507" s="28">
        <f>IF(AND($S507='자료입력 및 결과표시'!$B$18,COUNTIF($W507:$DR507,'자료입력 및 결과표시'!$C$18)&gt;=1),IF(OR('자료입력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I507" s="28">
        <f>IF(AND($S507='자료입력 및 결과표시'!$B$19,COUNTIF($W507:$DR507,'자료입력 및 결과표시'!$C$19)&gt;=1),IF(OR('자료입력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J507" s="28">
        <f>IF(AND($S507='자료입력 및 결과표시'!$B$20,COUNTIF($W507:$DR507,'자료입력 및 결과표시'!$C$20)&gt;=1),IF(OR('자료입력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K507" s="28">
        <f>IF(AND($S507='자료입력 및 결과표시'!$B$21,COUNTIF($W507:$DR507,'자료입력 및 결과표시'!$C$21)&gt;=1),IF(OR('자료입력 및 결과표시'!$B$4+90&gt;=$V507,'자료입력 및 결과표시'!$B$4&lt;$U507),0,IF($V507-'자료입력 및 결과표시'!$B$4-90&gt;='자료입력 및 결과표시'!$E$4,'자료입력 및 결과표시'!$E$4,$V507-'자료입력 및 결과표시'!$B$4-90)),0)</f>
        <v>0</v>
      </c>
      <c r="EL507" s="17">
        <f>IF(AND(S507='자료입력 및 결과표시'!$B$6,COUNTIF('업무중복도(데이터 입력)'!$W507:$DR507,'자료입력 및 결과표시'!$C$6)&gt;=1),1,0)</f>
        <v>0</v>
      </c>
      <c r="EM507" s="17">
        <f>IF(AND(S507='자료입력 및 결과표시'!$B$7,COUNTIF('업무중복도(데이터 입력)'!$W507:$DR507,'자료입력 및 결과표시'!$C$7)&gt;=1),2,0)</f>
        <v>0</v>
      </c>
      <c r="EN507" s="17">
        <f>IF(AND(S507='자료입력 및 결과표시'!$B$8,COUNTIF('업무중복도(데이터 입력)'!$W507:$DR507,'자료입력 및 결과표시'!$C$8)&gt;=1),3,0)</f>
        <v>0</v>
      </c>
      <c r="EO507" s="17">
        <f>IF(AND(S507='자료입력 및 결과표시'!$B$9,COUNTIF('업무중복도(데이터 입력)'!$W507:$DR507,'자료입력 및 결과표시'!$C$9)&gt;=1),4,0)</f>
        <v>0</v>
      </c>
      <c r="EP507" s="17">
        <f>IF(AND(S507='자료입력 및 결과표시'!$B$10,COUNTIF('업무중복도(데이터 입력)'!$W507:$DR507,'자료입력 및 결과표시'!$C$10)&gt;=1),5,0)</f>
        <v>0</v>
      </c>
      <c r="EQ507" s="17">
        <f>IF(AND(S507='자료입력 및 결과표시'!$B$11,COUNTIF('업무중복도(데이터 입력)'!$W507:$DR507,'자료입력 및 결과표시'!$C$11)&gt;=1),6,0)</f>
        <v>0</v>
      </c>
      <c r="ER507" s="17">
        <f>IF(AND(S507='자료입력 및 결과표시'!$B$12,COUNTIF('업무중복도(데이터 입력)'!$W507:$DR507,'자료입력 및 결과표시'!$C$12)&gt;=1),7,0)</f>
        <v>0</v>
      </c>
      <c r="ES507" s="17">
        <f>IF(AND(S507='자료입력 및 결과표시'!$B$13,COUNTIF('업무중복도(데이터 입력)'!$W507:$DR507,'자료입력 및 결과표시'!$C$13)&gt;=1),8,0)</f>
        <v>0</v>
      </c>
      <c r="ET507" s="17">
        <f>IF(AND(S507='자료입력 및 결과표시'!$B$14,COUNTIF('업무중복도(데이터 입력)'!$W507:$DR507,'자료입력 및 결과표시'!$C$14)&gt;=1),9,0)</f>
        <v>0</v>
      </c>
      <c r="EU507" s="17">
        <f>IF(AND(S507='자료입력 및 결과표시'!$B$15,COUNTIF('업무중복도(데이터 입력)'!$W507:$DR507,'자료입력 및 결과표시'!$C$15)&gt;=1),10,0)</f>
        <v>0</v>
      </c>
      <c r="EV507" s="17">
        <f>IF(AND(S507='자료입력 및 결과표시'!$B$16,COUNTIF('업무중복도(데이터 입력)'!$W507:$DR507,'자료입력 및 결과표시'!$C$16)&gt;=1),11,0)</f>
        <v>0</v>
      </c>
      <c r="EW507" s="17">
        <f>IF(AND(S507='자료입력 및 결과표시'!$B$17,COUNTIF('업무중복도(데이터 입력)'!$W507:$DR507,'자료입력 및 결과표시'!$C$17)&gt;=1),12,0)</f>
        <v>0</v>
      </c>
      <c r="EX507" s="17">
        <f>IF(AND(S507='자료입력 및 결과표시'!$B$18,COUNTIF('업무중복도(데이터 입력)'!$W507:$DR507,'자료입력 및 결과표시'!$C$18)&gt;=1),13,0)</f>
        <v>0</v>
      </c>
      <c r="EY507" s="17">
        <f>IF(AND(S507='자료입력 및 결과표시'!$B$19,COUNTIF('업무중복도(데이터 입력)'!$W507:$DR507,'자료입력 및 결과표시'!$C$19)&gt;=1),14,0)</f>
        <v>0</v>
      </c>
      <c r="EZ507" s="17">
        <f>IF(AND(S507='자료입력 및 결과표시'!$B$20,COUNTIF('업무중복도(데이터 입력)'!$W507:$DR507,'자료입력 및 결과표시'!$C$20)&gt;=1),15,0)</f>
        <v>0</v>
      </c>
      <c r="FA507" s="17">
        <f>IF(AND(S507='자료입력 및 결과표시'!$B$21,COUNTIF('업무중복도(데이터 입력)'!$W507:$DR507,'자료입력 및 결과표시'!$C$21)&gt;=1),16,0)</f>
        <v>0</v>
      </c>
      <c r="FK507" s="17">
        <f t="shared" si="779"/>
        <v>0</v>
      </c>
      <c r="FO507"/>
    </row>
    <row r="508" spans="1:171">
      <c r="A508" s="17" t="str">
        <f t="shared" si="762"/>
        <v>\\\0</v>
      </c>
      <c r="B508" s="17" t="str">
        <f t="shared" si="763"/>
        <v>\\\0</v>
      </c>
      <c r="C508" s="17" t="str">
        <f t="shared" si="764"/>
        <v>\\\0</v>
      </c>
      <c r="D508" s="17" t="str">
        <f t="shared" si="765"/>
        <v>\\\0</v>
      </c>
      <c r="E508" s="17" t="str">
        <f t="shared" si="766"/>
        <v>\\\0</v>
      </c>
      <c r="F508" s="17" t="str">
        <f t="shared" si="767"/>
        <v>\\\0</v>
      </c>
      <c r="G508" s="17" t="str">
        <f t="shared" si="768"/>
        <v>\\\0</v>
      </c>
      <c r="H508" s="17" t="str">
        <f t="shared" si="769"/>
        <v>\\\0</v>
      </c>
      <c r="I508" s="17" t="str">
        <f t="shared" si="770"/>
        <v>\\\0</v>
      </c>
      <c r="J508" s="17" t="str">
        <f t="shared" si="771"/>
        <v>\\\0</v>
      </c>
      <c r="K508" s="17" t="str">
        <f t="shared" si="772"/>
        <v>\\\0</v>
      </c>
      <c r="L508" s="17" t="str">
        <f t="shared" si="773"/>
        <v>\\\0</v>
      </c>
      <c r="M508" s="17" t="str">
        <f t="shared" si="774"/>
        <v>\\\0</v>
      </c>
      <c r="N508" s="17" t="str">
        <f t="shared" si="775"/>
        <v>\\\0</v>
      </c>
      <c r="O508" s="17" t="str">
        <f t="shared" si="776"/>
        <v>\\\0</v>
      </c>
      <c r="P508" s="17" t="str">
        <f t="shared" si="777"/>
        <v>\\\0</v>
      </c>
      <c r="R508" s="17" t="str">
        <f t="shared" si="778"/>
        <v>\\</v>
      </c>
      <c r="S508" s="38"/>
      <c r="T508" s="39"/>
      <c r="U508" s="31"/>
      <c r="V508" s="32"/>
      <c r="W508" s="36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35"/>
      <c r="DS508" s="287"/>
      <c r="DT508" s="36"/>
      <c r="DU508" s="37"/>
      <c r="DV508" s="28">
        <f>IF(AND($S508='자료입력 및 결과표시'!$B$6,COUNTIF($W508:$DR508,'자료입력 및 결과표시'!$C$6)&gt;=1),IF(OR('자료입력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DW508" s="28">
        <f>IF(AND($S508='자료입력 및 결과표시'!$B$7,COUNTIF($W508:$DR508,'자료입력 및 결과표시'!$C$7)&gt;=1),IF(OR('자료입력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DX508" s="28">
        <f>IF(AND($S508='자료입력 및 결과표시'!$B$8,COUNTIF($W508:$DR508,'자료입력 및 결과표시'!$C$8)&gt;=1),IF(OR('자료입력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DY508" s="28">
        <f>IF(AND($S508='자료입력 및 결과표시'!$B$9,COUNTIF($W508:$DR508,'자료입력 및 결과표시'!$C$9)&gt;=1),IF(OR('자료입력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DZ508" s="28">
        <f>IF(AND($S508='자료입력 및 결과표시'!$B$10,COUNTIF($W508:$DR508,'자료입력 및 결과표시'!$C$10)&gt;=1),IF(OR('자료입력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A508" s="28">
        <f>IF(AND($S508='자료입력 및 결과표시'!$B$11,COUNTIF($W508:$DR508,'자료입력 및 결과표시'!$C$11)&gt;=1),IF(OR('자료입력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B508" s="28">
        <f>IF(AND($S508='자료입력 및 결과표시'!$B$12,COUNTIF($W508:$DR508,'자료입력 및 결과표시'!$C$12)&gt;=1),IF(OR('자료입력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C508" s="28">
        <f>IF(AND($S508='자료입력 및 결과표시'!$B$13,COUNTIF($W508:$DR508,'자료입력 및 결과표시'!$C$13)&gt;=1),IF(OR('자료입력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D508" s="28">
        <f>IF(AND($S508='자료입력 및 결과표시'!$B$14,COUNTIF($W508:$DR508,'자료입력 및 결과표시'!$C$14)&gt;=1),IF(OR('자료입력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E508" s="28">
        <f>IF(AND($S508='자료입력 및 결과표시'!$B$15,COUNTIF($W508:$DR508,'자료입력 및 결과표시'!$C$15)&gt;=1),IF(OR('자료입력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F508" s="28">
        <f>IF(AND($S508='자료입력 및 결과표시'!$B$16,COUNTIF($W508:$DR508,'자료입력 및 결과표시'!$C$16)&gt;=1),IF(OR('자료입력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G508" s="28">
        <f>IF(AND($S508='자료입력 및 결과표시'!$B$17,COUNTIF($W508:$DR508,'자료입력 및 결과표시'!$C$17)&gt;=1),IF(OR('자료입력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H508" s="28">
        <f>IF(AND($S508='자료입력 및 결과표시'!$B$18,COUNTIF($W508:$DR508,'자료입력 및 결과표시'!$C$18)&gt;=1),IF(OR('자료입력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I508" s="28">
        <f>IF(AND($S508='자료입력 및 결과표시'!$B$19,COUNTIF($W508:$DR508,'자료입력 및 결과표시'!$C$19)&gt;=1),IF(OR('자료입력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J508" s="28">
        <f>IF(AND($S508='자료입력 및 결과표시'!$B$20,COUNTIF($W508:$DR508,'자료입력 및 결과표시'!$C$20)&gt;=1),IF(OR('자료입력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K508" s="28">
        <f>IF(AND($S508='자료입력 및 결과표시'!$B$21,COUNTIF($W508:$DR508,'자료입력 및 결과표시'!$C$21)&gt;=1),IF(OR('자료입력 및 결과표시'!$B$4+90&gt;=$V508,'자료입력 및 결과표시'!$B$4&lt;$U508),0,IF($V508-'자료입력 및 결과표시'!$B$4-90&gt;='자료입력 및 결과표시'!$E$4,'자료입력 및 결과표시'!$E$4,$V508-'자료입력 및 결과표시'!$B$4-90)),0)</f>
        <v>0</v>
      </c>
      <c r="EL508" s="17">
        <f>IF(AND(S508='자료입력 및 결과표시'!$B$6,COUNTIF('업무중복도(데이터 입력)'!$W508:$DR508,'자료입력 및 결과표시'!$C$6)&gt;=1),1,0)</f>
        <v>0</v>
      </c>
      <c r="EM508" s="17">
        <f>IF(AND(S508='자료입력 및 결과표시'!$B$7,COUNTIF('업무중복도(데이터 입력)'!$W508:$DR508,'자료입력 및 결과표시'!$C$7)&gt;=1),2,0)</f>
        <v>0</v>
      </c>
      <c r="EN508" s="17">
        <f>IF(AND(S508='자료입력 및 결과표시'!$B$8,COUNTIF('업무중복도(데이터 입력)'!$W508:$DR508,'자료입력 및 결과표시'!$C$8)&gt;=1),3,0)</f>
        <v>0</v>
      </c>
      <c r="EO508" s="17">
        <f>IF(AND(S508='자료입력 및 결과표시'!$B$9,COUNTIF('업무중복도(데이터 입력)'!$W508:$DR508,'자료입력 및 결과표시'!$C$9)&gt;=1),4,0)</f>
        <v>0</v>
      </c>
      <c r="EP508" s="17">
        <f>IF(AND(S508='자료입력 및 결과표시'!$B$10,COUNTIF('업무중복도(데이터 입력)'!$W508:$DR508,'자료입력 및 결과표시'!$C$10)&gt;=1),5,0)</f>
        <v>0</v>
      </c>
      <c r="EQ508" s="17">
        <f>IF(AND(S508='자료입력 및 결과표시'!$B$11,COUNTIF('업무중복도(데이터 입력)'!$W508:$DR508,'자료입력 및 결과표시'!$C$11)&gt;=1),6,0)</f>
        <v>0</v>
      </c>
      <c r="ER508" s="17">
        <f>IF(AND(S508='자료입력 및 결과표시'!$B$12,COUNTIF('업무중복도(데이터 입력)'!$W508:$DR508,'자료입력 및 결과표시'!$C$12)&gt;=1),7,0)</f>
        <v>0</v>
      </c>
      <c r="ES508" s="17">
        <f>IF(AND(S508='자료입력 및 결과표시'!$B$13,COUNTIF('업무중복도(데이터 입력)'!$W508:$DR508,'자료입력 및 결과표시'!$C$13)&gt;=1),8,0)</f>
        <v>0</v>
      </c>
      <c r="ET508" s="17">
        <f>IF(AND(S508='자료입력 및 결과표시'!$B$14,COUNTIF('업무중복도(데이터 입력)'!$W508:$DR508,'자료입력 및 결과표시'!$C$14)&gt;=1),9,0)</f>
        <v>0</v>
      </c>
      <c r="EU508" s="17">
        <f>IF(AND(S508='자료입력 및 결과표시'!$B$15,COUNTIF('업무중복도(데이터 입력)'!$W508:$DR508,'자료입력 및 결과표시'!$C$15)&gt;=1),10,0)</f>
        <v>0</v>
      </c>
      <c r="EV508" s="17">
        <f>IF(AND(S508='자료입력 및 결과표시'!$B$16,COUNTIF('업무중복도(데이터 입력)'!$W508:$DR508,'자료입력 및 결과표시'!$C$16)&gt;=1),11,0)</f>
        <v>0</v>
      </c>
      <c r="EW508" s="17">
        <f>IF(AND(S508='자료입력 및 결과표시'!$B$17,COUNTIF('업무중복도(데이터 입력)'!$W508:$DR508,'자료입력 및 결과표시'!$C$17)&gt;=1),12,0)</f>
        <v>0</v>
      </c>
      <c r="EX508" s="17">
        <f>IF(AND(S508='자료입력 및 결과표시'!$B$18,COUNTIF('업무중복도(데이터 입력)'!$W508:$DR508,'자료입력 및 결과표시'!$C$18)&gt;=1),13,0)</f>
        <v>0</v>
      </c>
      <c r="EY508" s="17">
        <f>IF(AND(S508='자료입력 및 결과표시'!$B$19,COUNTIF('업무중복도(데이터 입력)'!$W508:$DR508,'자료입력 및 결과표시'!$C$19)&gt;=1),14,0)</f>
        <v>0</v>
      </c>
      <c r="EZ508" s="17">
        <f>IF(AND(S508='자료입력 및 결과표시'!$B$20,COUNTIF('업무중복도(데이터 입력)'!$W508:$DR508,'자료입력 및 결과표시'!$C$20)&gt;=1),15,0)</f>
        <v>0</v>
      </c>
      <c r="FA508" s="17">
        <f>IF(AND(S508='자료입력 및 결과표시'!$B$21,COUNTIF('업무중복도(데이터 입력)'!$W508:$DR508,'자료입력 및 결과표시'!$C$21)&gt;=1),16,0)</f>
        <v>0</v>
      </c>
      <c r="FK508" s="17">
        <f t="shared" si="779"/>
        <v>0</v>
      </c>
      <c r="FO508"/>
    </row>
    <row r="509" spans="1:171">
      <c r="A509" s="17" t="str">
        <f t="shared" si="762"/>
        <v>\\\0</v>
      </c>
      <c r="B509" s="17" t="str">
        <f t="shared" si="763"/>
        <v>\\\0</v>
      </c>
      <c r="C509" s="17" t="str">
        <f t="shared" si="764"/>
        <v>\\\0</v>
      </c>
      <c r="D509" s="17" t="str">
        <f t="shared" si="765"/>
        <v>\\\0</v>
      </c>
      <c r="E509" s="17" t="str">
        <f t="shared" si="766"/>
        <v>\\\0</v>
      </c>
      <c r="F509" s="17" t="str">
        <f t="shared" si="767"/>
        <v>\\\0</v>
      </c>
      <c r="G509" s="17" t="str">
        <f t="shared" si="768"/>
        <v>\\\0</v>
      </c>
      <c r="H509" s="17" t="str">
        <f t="shared" si="769"/>
        <v>\\\0</v>
      </c>
      <c r="I509" s="17" t="str">
        <f t="shared" si="770"/>
        <v>\\\0</v>
      </c>
      <c r="J509" s="17" t="str">
        <f t="shared" si="771"/>
        <v>\\\0</v>
      </c>
      <c r="K509" s="17" t="str">
        <f t="shared" si="772"/>
        <v>\\\0</v>
      </c>
      <c r="L509" s="17" t="str">
        <f t="shared" si="773"/>
        <v>\\\0</v>
      </c>
      <c r="M509" s="17" t="str">
        <f t="shared" si="774"/>
        <v>\\\0</v>
      </c>
      <c r="N509" s="17" t="str">
        <f t="shared" si="775"/>
        <v>\\\0</v>
      </c>
      <c r="O509" s="17" t="str">
        <f t="shared" si="776"/>
        <v>\\\0</v>
      </c>
      <c r="P509" s="17" t="str">
        <f t="shared" si="777"/>
        <v>\\\0</v>
      </c>
      <c r="R509" s="17" t="str">
        <f t="shared" si="778"/>
        <v>\\</v>
      </c>
      <c r="S509" s="38"/>
      <c r="T509" s="39"/>
      <c r="U509" s="31"/>
      <c r="V509" s="32"/>
      <c r="W509" s="36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35"/>
      <c r="DS509" s="287"/>
      <c r="DT509" s="36"/>
      <c r="DU509" s="37"/>
      <c r="DV509" s="28">
        <f>IF(AND($S509='자료입력 및 결과표시'!$B$6,COUNTIF($W509:$DR509,'자료입력 및 결과표시'!$C$6)&gt;=1),IF(OR('자료입력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DW509" s="28">
        <f>IF(AND($S509='자료입력 및 결과표시'!$B$7,COUNTIF($W509:$DR509,'자료입력 및 결과표시'!$C$7)&gt;=1),IF(OR('자료입력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DX509" s="28">
        <f>IF(AND($S509='자료입력 및 결과표시'!$B$8,COUNTIF($W509:$DR509,'자료입력 및 결과표시'!$C$8)&gt;=1),IF(OR('자료입력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DY509" s="28">
        <f>IF(AND($S509='자료입력 및 결과표시'!$B$9,COUNTIF($W509:$DR509,'자료입력 및 결과표시'!$C$9)&gt;=1),IF(OR('자료입력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DZ509" s="28">
        <f>IF(AND($S509='자료입력 및 결과표시'!$B$10,COUNTIF($W509:$DR509,'자료입력 및 결과표시'!$C$10)&gt;=1),IF(OR('자료입력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A509" s="28">
        <f>IF(AND($S509='자료입력 및 결과표시'!$B$11,COUNTIF($W509:$DR509,'자료입력 및 결과표시'!$C$11)&gt;=1),IF(OR('자료입력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B509" s="28">
        <f>IF(AND($S509='자료입력 및 결과표시'!$B$12,COUNTIF($W509:$DR509,'자료입력 및 결과표시'!$C$12)&gt;=1),IF(OR('자료입력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C509" s="28">
        <f>IF(AND($S509='자료입력 및 결과표시'!$B$13,COUNTIF($W509:$DR509,'자료입력 및 결과표시'!$C$13)&gt;=1),IF(OR('자료입력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D509" s="28">
        <f>IF(AND($S509='자료입력 및 결과표시'!$B$14,COUNTIF($W509:$DR509,'자료입력 및 결과표시'!$C$14)&gt;=1),IF(OR('자료입력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E509" s="28">
        <f>IF(AND($S509='자료입력 및 결과표시'!$B$15,COUNTIF($W509:$DR509,'자료입력 및 결과표시'!$C$15)&gt;=1),IF(OR('자료입력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F509" s="28">
        <f>IF(AND($S509='자료입력 및 결과표시'!$B$16,COUNTIF($W509:$DR509,'자료입력 및 결과표시'!$C$16)&gt;=1),IF(OR('자료입력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G509" s="28">
        <f>IF(AND($S509='자료입력 및 결과표시'!$B$17,COUNTIF($W509:$DR509,'자료입력 및 결과표시'!$C$17)&gt;=1),IF(OR('자료입력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H509" s="28">
        <f>IF(AND($S509='자료입력 및 결과표시'!$B$18,COUNTIF($W509:$DR509,'자료입력 및 결과표시'!$C$18)&gt;=1),IF(OR('자료입력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I509" s="28">
        <f>IF(AND($S509='자료입력 및 결과표시'!$B$19,COUNTIF($W509:$DR509,'자료입력 및 결과표시'!$C$19)&gt;=1),IF(OR('자료입력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J509" s="28">
        <f>IF(AND($S509='자료입력 및 결과표시'!$B$20,COUNTIF($W509:$DR509,'자료입력 및 결과표시'!$C$20)&gt;=1),IF(OR('자료입력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K509" s="28">
        <f>IF(AND($S509='자료입력 및 결과표시'!$B$21,COUNTIF($W509:$DR509,'자료입력 및 결과표시'!$C$21)&gt;=1),IF(OR('자료입력 및 결과표시'!$B$4+90&gt;=$V509,'자료입력 및 결과표시'!$B$4&lt;$U509),0,IF($V509-'자료입력 및 결과표시'!$B$4-90&gt;='자료입력 및 결과표시'!$E$4,'자료입력 및 결과표시'!$E$4,$V509-'자료입력 및 결과표시'!$B$4-90)),0)</f>
        <v>0</v>
      </c>
      <c r="EL509" s="17">
        <f>IF(AND(S509='자료입력 및 결과표시'!$B$6,COUNTIF('업무중복도(데이터 입력)'!$W509:$DR509,'자료입력 및 결과표시'!$C$6)&gt;=1),1,0)</f>
        <v>0</v>
      </c>
      <c r="EM509" s="17">
        <f>IF(AND(S509='자료입력 및 결과표시'!$B$7,COUNTIF('업무중복도(데이터 입력)'!$W509:$DR509,'자료입력 및 결과표시'!$C$7)&gt;=1),2,0)</f>
        <v>0</v>
      </c>
      <c r="EN509" s="17">
        <f>IF(AND(S509='자료입력 및 결과표시'!$B$8,COUNTIF('업무중복도(데이터 입력)'!$W509:$DR509,'자료입력 및 결과표시'!$C$8)&gt;=1),3,0)</f>
        <v>0</v>
      </c>
      <c r="EO509" s="17">
        <f>IF(AND(S509='자료입력 및 결과표시'!$B$9,COUNTIF('업무중복도(데이터 입력)'!$W509:$DR509,'자료입력 및 결과표시'!$C$9)&gt;=1),4,0)</f>
        <v>0</v>
      </c>
      <c r="EP509" s="17">
        <f>IF(AND(S509='자료입력 및 결과표시'!$B$10,COUNTIF('업무중복도(데이터 입력)'!$W509:$DR509,'자료입력 및 결과표시'!$C$10)&gt;=1),5,0)</f>
        <v>0</v>
      </c>
      <c r="EQ509" s="17">
        <f>IF(AND(S509='자료입력 및 결과표시'!$B$11,COUNTIF('업무중복도(데이터 입력)'!$W509:$DR509,'자료입력 및 결과표시'!$C$11)&gt;=1),6,0)</f>
        <v>0</v>
      </c>
      <c r="ER509" s="17">
        <f>IF(AND(S509='자료입력 및 결과표시'!$B$12,COUNTIF('업무중복도(데이터 입력)'!$W509:$DR509,'자료입력 및 결과표시'!$C$12)&gt;=1),7,0)</f>
        <v>0</v>
      </c>
      <c r="ES509" s="17">
        <f>IF(AND(S509='자료입력 및 결과표시'!$B$13,COUNTIF('업무중복도(데이터 입력)'!$W509:$DR509,'자료입력 및 결과표시'!$C$13)&gt;=1),8,0)</f>
        <v>0</v>
      </c>
      <c r="ET509" s="17">
        <f>IF(AND(S509='자료입력 및 결과표시'!$B$14,COUNTIF('업무중복도(데이터 입력)'!$W509:$DR509,'자료입력 및 결과표시'!$C$14)&gt;=1),9,0)</f>
        <v>0</v>
      </c>
      <c r="EU509" s="17">
        <f>IF(AND(S509='자료입력 및 결과표시'!$B$15,COUNTIF('업무중복도(데이터 입력)'!$W509:$DR509,'자료입력 및 결과표시'!$C$15)&gt;=1),10,0)</f>
        <v>0</v>
      </c>
      <c r="EV509" s="17">
        <f>IF(AND(S509='자료입력 및 결과표시'!$B$16,COUNTIF('업무중복도(데이터 입력)'!$W509:$DR509,'자료입력 및 결과표시'!$C$16)&gt;=1),11,0)</f>
        <v>0</v>
      </c>
      <c r="EW509" s="17">
        <f>IF(AND(S509='자료입력 및 결과표시'!$B$17,COUNTIF('업무중복도(데이터 입력)'!$W509:$DR509,'자료입력 및 결과표시'!$C$17)&gt;=1),12,0)</f>
        <v>0</v>
      </c>
      <c r="EX509" s="17">
        <f>IF(AND(S509='자료입력 및 결과표시'!$B$18,COUNTIF('업무중복도(데이터 입력)'!$W509:$DR509,'자료입력 및 결과표시'!$C$18)&gt;=1),13,0)</f>
        <v>0</v>
      </c>
      <c r="EY509" s="17">
        <f>IF(AND(S509='자료입력 및 결과표시'!$B$19,COUNTIF('업무중복도(데이터 입력)'!$W509:$DR509,'자료입력 및 결과표시'!$C$19)&gt;=1),14,0)</f>
        <v>0</v>
      </c>
      <c r="EZ509" s="17">
        <f>IF(AND(S509='자료입력 및 결과표시'!$B$20,COUNTIF('업무중복도(데이터 입력)'!$W509:$DR509,'자료입력 및 결과표시'!$C$20)&gt;=1),15,0)</f>
        <v>0</v>
      </c>
      <c r="FA509" s="17">
        <f>IF(AND(S509='자료입력 및 결과표시'!$B$21,COUNTIF('업무중복도(데이터 입력)'!$W509:$DR509,'자료입력 및 결과표시'!$C$21)&gt;=1),16,0)</f>
        <v>0</v>
      </c>
      <c r="FK509" s="17">
        <f t="shared" si="779"/>
        <v>0</v>
      </c>
      <c r="FO509"/>
    </row>
    <row r="510" spans="1:171">
      <c r="A510" s="17" t="str">
        <f t="shared" si="762"/>
        <v>\\\0</v>
      </c>
      <c r="B510" s="17" t="str">
        <f t="shared" si="763"/>
        <v>\\\0</v>
      </c>
      <c r="C510" s="17" t="str">
        <f t="shared" si="764"/>
        <v>\\\0</v>
      </c>
      <c r="D510" s="17" t="str">
        <f t="shared" si="765"/>
        <v>\\\0</v>
      </c>
      <c r="E510" s="17" t="str">
        <f t="shared" si="766"/>
        <v>\\\0</v>
      </c>
      <c r="F510" s="17" t="str">
        <f t="shared" si="767"/>
        <v>\\\0</v>
      </c>
      <c r="G510" s="17" t="str">
        <f t="shared" si="768"/>
        <v>\\\0</v>
      </c>
      <c r="H510" s="17" t="str">
        <f t="shared" si="769"/>
        <v>\\\0</v>
      </c>
      <c r="I510" s="17" t="str">
        <f t="shared" si="770"/>
        <v>\\\0</v>
      </c>
      <c r="J510" s="17" t="str">
        <f t="shared" si="771"/>
        <v>\\\0</v>
      </c>
      <c r="K510" s="17" t="str">
        <f t="shared" si="772"/>
        <v>\\\0</v>
      </c>
      <c r="L510" s="17" t="str">
        <f t="shared" si="773"/>
        <v>\\\0</v>
      </c>
      <c r="M510" s="17" t="str">
        <f t="shared" si="774"/>
        <v>\\\0</v>
      </c>
      <c r="N510" s="17" t="str">
        <f t="shared" si="775"/>
        <v>\\\0</v>
      </c>
      <c r="O510" s="17" t="str">
        <f t="shared" si="776"/>
        <v>\\\0</v>
      </c>
      <c r="P510" s="17" t="str">
        <f t="shared" si="777"/>
        <v>\\\0</v>
      </c>
      <c r="R510" s="17" t="str">
        <f t="shared" si="778"/>
        <v>\\</v>
      </c>
      <c r="S510" s="38"/>
      <c r="T510" s="39"/>
      <c r="U510" s="31"/>
      <c r="V510" s="32"/>
      <c r="W510" s="36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35"/>
      <c r="DS510" s="287"/>
      <c r="DT510" s="36"/>
      <c r="DU510" s="37"/>
      <c r="DV510" s="28">
        <f>IF(AND($S510='자료입력 및 결과표시'!$B$6,COUNTIF($W510:$DR510,'자료입력 및 결과표시'!$C$6)&gt;=1),IF(OR('자료입력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DW510" s="28">
        <f>IF(AND($S510='자료입력 및 결과표시'!$B$7,COUNTIF($W510:$DR510,'자료입력 및 결과표시'!$C$7)&gt;=1),IF(OR('자료입력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DX510" s="28">
        <f>IF(AND($S510='자료입력 및 결과표시'!$B$8,COUNTIF($W510:$DR510,'자료입력 및 결과표시'!$C$8)&gt;=1),IF(OR('자료입력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DY510" s="28">
        <f>IF(AND($S510='자료입력 및 결과표시'!$B$9,COUNTIF($W510:$DR510,'자료입력 및 결과표시'!$C$9)&gt;=1),IF(OR('자료입력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DZ510" s="28">
        <f>IF(AND($S510='자료입력 및 결과표시'!$B$10,COUNTIF($W510:$DR510,'자료입력 및 결과표시'!$C$10)&gt;=1),IF(OR('자료입력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A510" s="28">
        <f>IF(AND($S510='자료입력 및 결과표시'!$B$11,COUNTIF($W510:$DR510,'자료입력 및 결과표시'!$C$11)&gt;=1),IF(OR('자료입력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B510" s="28">
        <f>IF(AND($S510='자료입력 및 결과표시'!$B$12,COUNTIF($W510:$DR510,'자료입력 및 결과표시'!$C$12)&gt;=1),IF(OR('자료입력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C510" s="28">
        <f>IF(AND($S510='자료입력 및 결과표시'!$B$13,COUNTIF($W510:$DR510,'자료입력 및 결과표시'!$C$13)&gt;=1),IF(OR('자료입력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D510" s="28">
        <f>IF(AND($S510='자료입력 및 결과표시'!$B$14,COUNTIF($W510:$DR510,'자료입력 및 결과표시'!$C$14)&gt;=1),IF(OR('자료입력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E510" s="28">
        <f>IF(AND($S510='자료입력 및 결과표시'!$B$15,COUNTIF($W510:$DR510,'자료입력 및 결과표시'!$C$15)&gt;=1),IF(OR('자료입력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F510" s="28">
        <f>IF(AND($S510='자료입력 및 결과표시'!$B$16,COUNTIF($W510:$DR510,'자료입력 및 결과표시'!$C$16)&gt;=1),IF(OR('자료입력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G510" s="28">
        <f>IF(AND($S510='자료입력 및 결과표시'!$B$17,COUNTIF($W510:$DR510,'자료입력 및 결과표시'!$C$17)&gt;=1),IF(OR('자료입력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H510" s="28">
        <f>IF(AND($S510='자료입력 및 결과표시'!$B$18,COUNTIF($W510:$DR510,'자료입력 및 결과표시'!$C$18)&gt;=1),IF(OR('자료입력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I510" s="28">
        <f>IF(AND($S510='자료입력 및 결과표시'!$B$19,COUNTIF($W510:$DR510,'자료입력 및 결과표시'!$C$19)&gt;=1),IF(OR('자료입력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J510" s="28">
        <f>IF(AND($S510='자료입력 및 결과표시'!$B$20,COUNTIF($W510:$DR510,'자료입력 및 결과표시'!$C$20)&gt;=1),IF(OR('자료입력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K510" s="28">
        <f>IF(AND($S510='자료입력 및 결과표시'!$B$21,COUNTIF($W510:$DR510,'자료입력 및 결과표시'!$C$21)&gt;=1),IF(OR('자료입력 및 결과표시'!$B$4+90&gt;=$V510,'자료입력 및 결과표시'!$B$4&lt;$U510),0,IF($V510-'자료입력 및 결과표시'!$B$4-90&gt;='자료입력 및 결과표시'!$E$4,'자료입력 및 결과표시'!$E$4,$V510-'자료입력 및 결과표시'!$B$4-90)),0)</f>
        <v>0</v>
      </c>
      <c r="EL510" s="17">
        <f>IF(AND(S510='자료입력 및 결과표시'!$B$6,COUNTIF('업무중복도(데이터 입력)'!$W510:$DR510,'자료입력 및 결과표시'!$C$6)&gt;=1),1,0)</f>
        <v>0</v>
      </c>
      <c r="EM510" s="17">
        <f>IF(AND(S510='자료입력 및 결과표시'!$B$7,COUNTIF('업무중복도(데이터 입력)'!$W510:$DR510,'자료입력 및 결과표시'!$C$7)&gt;=1),2,0)</f>
        <v>0</v>
      </c>
      <c r="EN510" s="17">
        <f>IF(AND(S510='자료입력 및 결과표시'!$B$8,COUNTIF('업무중복도(데이터 입력)'!$W510:$DR510,'자료입력 및 결과표시'!$C$8)&gt;=1),3,0)</f>
        <v>0</v>
      </c>
      <c r="EO510" s="17">
        <f>IF(AND(S510='자료입력 및 결과표시'!$B$9,COUNTIF('업무중복도(데이터 입력)'!$W510:$DR510,'자료입력 및 결과표시'!$C$9)&gt;=1),4,0)</f>
        <v>0</v>
      </c>
      <c r="EP510" s="17">
        <f>IF(AND(S510='자료입력 및 결과표시'!$B$10,COUNTIF('업무중복도(데이터 입력)'!$W510:$DR510,'자료입력 및 결과표시'!$C$10)&gt;=1),5,0)</f>
        <v>0</v>
      </c>
      <c r="EQ510" s="17">
        <f>IF(AND(S510='자료입력 및 결과표시'!$B$11,COUNTIF('업무중복도(데이터 입력)'!$W510:$DR510,'자료입력 및 결과표시'!$C$11)&gt;=1),6,0)</f>
        <v>0</v>
      </c>
      <c r="ER510" s="17">
        <f>IF(AND(S510='자료입력 및 결과표시'!$B$12,COUNTIF('업무중복도(데이터 입력)'!$W510:$DR510,'자료입력 및 결과표시'!$C$12)&gt;=1),7,0)</f>
        <v>0</v>
      </c>
      <c r="ES510" s="17">
        <f>IF(AND(S510='자료입력 및 결과표시'!$B$13,COUNTIF('업무중복도(데이터 입력)'!$W510:$DR510,'자료입력 및 결과표시'!$C$13)&gt;=1),8,0)</f>
        <v>0</v>
      </c>
      <c r="ET510" s="17">
        <f>IF(AND(S510='자료입력 및 결과표시'!$B$14,COUNTIF('업무중복도(데이터 입력)'!$W510:$DR510,'자료입력 및 결과표시'!$C$14)&gt;=1),9,0)</f>
        <v>0</v>
      </c>
      <c r="EU510" s="17">
        <f>IF(AND(S510='자료입력 및 결과표시'!$B$15,COUNTIF('업무중복도(데이터 입력)'!$W510:$DR510,'자료입력 및 결과표시'!$C$15)&gt;=1),10,0)</f>
        <v>0</v>
      </c>
      <c r="EV510" s="17">
        <f>IF(AND(S510='자료입력 및 결과표시'!$B$16,COUNTIF('업무중복도(데이터 입력)'!$W510:$DR510,'자료입력 및 결과표시'!$C$16)&gt;=1),11,0)</f>
        <v>0</v>
      </c>
      <c r="EW510" s="17">
        <f>IF(AND(S510='자료입력 및 결과표시'!$B$17,COUNTIF('업무중복도(데이터 입력)'!$W510:$DR510,'자료입력 및 결과표시'!$C$17)&gt;=1),12,0)</f>
        <v>0</v>
      </c>
      <c r="EX510" s="17">
        <f>IF(AND(S510='자료입력 및 결과표시'!$B$18,COUNTIF('업무중복도(데이터 입력)'!$W510:$DR510,'자료입력 및 결과표시'!$C$18)&gt;=1),13,0)</f>
        <v>0</v>
      </c>
      <c r="EY510" s="17">
        <f>IF(AND(S510='자료입력 및 결과표시'!$B$19,COUNTIF('업무중복도(데이터 입력)'!$W510:$DR510,'자료입력 및 결과표시'!$C$19)&gt;=1),14,0)</f>
        <v>0</v>
      </c>
      <c r="EZ510" s="17">
        <f>IF(AND(S510='자료입력 및 결과표시'!$B$20,COUNTIF('업무중복도(데이터 입력)'!$W510:$DR510,'자료입력 및 결과표시'!$C$20)&gt;=1),15,0)</f>
        <v>0</v>
      </c>
      <c r="FA510" s="17">
        <f>IF(AND(S510='자료입력 및 결과표시'!$B$21,COUNTIF('업무중복도(데이터 입력)'!$W510:$DR510,'자료입력 및 결과표시'!$C$21)&gt;=1),16,0)</f>
        <v>0</v>
      </c>
      <c r="FK510" s="17">
        <f t="shared" si="779"/>
        <v>0</v>
      </c>
      <c r="FO510"/>
    </row>
    <row r="511" spans="1:171">
      <c r="A511" s="17" t="str">
        <f t="shared" si="762"/>
        <v>\\\0</v>
      </c>
      <c r="B511" s="17" t="str">
        <f t="shared" si="763"/>
        <v>\\\0</v>
      </c>
      <c r="C511" s="17" t="str">
        <f t="shared" si="764"/>
        <v>\\\0</v>
      </c>
      <c r="D511" s="17" t="str">
        <f t="shared" si="765"/>
        <v>\\\0</v>
      </c>
      <c r="E511" s="17" t="str">
        <f t="shared" si="766"/>
        <v>\\\0</v>
      </c>
      <c r="F511" s="17" t="str">
        <f t="shared" si="767"/>
        <v>\\\0</v>
      </c>
      <c r="G511" s="17" t="str">
        <f t="shared" si="768"/>
        <v>\\\0</v>
      </c>
      <c r="H511" s="17" t="str">
        <f t="shared" si="769"/>
        <v>\\\0</v>
      </c>
      <c r="I511" s="17" t="str">
        <f t="shared" si="770"/>
        <v>\\\0</v>
      </c>
      <c r="J511" s="17" t="str">
        <f t="shared" si="771"/>
        <v>\\\0</v>
      </c>
      <c r="K511" s="17" t="str">
        <f t="shared" si="772"/>
        <v>\\\0</v>
      </c>
      <c r="L511" s="17" t="str">
        <f t="shared" si="773"/>
        <v>\\\0</v>
      </c>
      <c r="M511" s="17" t="str">
        <f t="shared" si="774"/>
        <v>\\\0</v>
      </c>
      <c r="N511" s="17" t="str">
        <f t="shared" si="775"/>
        <v>\\\0</v>
      </c>
      <c r="O511" s="17" t="str">
        <f t="shared" si="776"/>
        <v>\\\0</v>
      </c>
      <c r="P511" s="17" t="str">
        <f t="shared" si="777"/>
        <v>\\\0</v>
      </c>
      <c r="R511" s="17" t="str">
        <f t="shared" si="778"/>
        <v>\\</v>
      </c>
      <c r="S511" s="38"/>
      <c r="T511" s="39"/>
      <c r="U511" s="31"/>
      <c r="V511" s="32"/>
      <c r="W511" s="36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35"/>
      <c r="DS511" s="287"/>
      <c r="DT511" s="36"/>
      <c r="DU511" s="37"/>
      <c r="DV511" s="28">
        <f>IF(AND($S511='자료입력 및 결과표시'!$B$6,COUNTIF($W511:$DR511,'자료입력 및 결과표시'!$C$6)&gt;=1),IF(OR('자료입력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DW511" s="28">
        <f>IF(AND($S511='자료입력 및 결과표시'!$B$7,COUNTIF($W511:$DR511,'자료입력 및 결과표시'!$C$7)&gt;=1),IF(OR('자료입력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DX511" s="28">
        <f>IF(AND($S511='자료입력 및 결과표시'!$B$8,COUNTIF($W511:$DR511,'자료입력 및 결과표시'!$C$8)&gt;=1),IF(OR('자료입력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DY511" s="28">
        <f>IF(AND($S511='자료입력 및 결과표시'!$B$9,COUNTIF($W511:$DR511,'자료입력 및 결과표시'!$C$9)&gt;=1),IF(OR('자료입력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DZ511" s="28">
        <f>IF(AND($S511='자료입력 및 결과표시'!$B$10,COUNTIF($W511:$DR511,'자료입력 및 결과표시'!$C$10)&gt;=1),IF(OR('자료입력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A511" s="28">
        <f>IF(AND($S511='자료입력 및 결과표시'!$B$11,COUNTIF($W511:$DR511,'자료입력 및 결과표시'!$C$11)&gt;=1),IF(OR('자료입력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B511" s="28">
        <f>IF(AND($S511='자료입력 및 결과표시'!$B$12,COUNTIF($W511:$DR511,'자료입력 및 결과표시'!$C$12)&gt;=1),IF(OR('자료입력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C511" s="28">
        <f>IF(AND($S511='자료입력 및 결과표시'!$B$13,COUNTIF($W511:$DR511,'자료입력 및 결과표시'!$C$13)&gt;=1),IF(OR('자료입력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D511" s="28">
        <f>IF(AND($S511='자료입력 및 결과표시'!$B$14,COUNTIF($W511:$DR511,'자료입력 및 결과표시'!$C$14)&gt;=1),IF(OR('자료입력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E511" s="28">
        <f>IF(AND($S511='자료입력 및 결과표시'!$B$15,COUNTIF($W511:$DR511,'자료입력 및 결과표시'!$C$15)&gt;=1),IF(OR('자료입력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F511" s="28">
        <f>IF(AND($S511='자료입력 및 결과표시'!$B$16,COUNTIF($W511:$DR511,'자료입력 및 결과표시'!$C$16)&gt;=1),IF(OR('자료입력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G511" s="28">
        <f>IF(AND($S511='자료입력 및 결과표시'!$B$17,COUNTIF($W511:$DR511,'자료입력 및 결과표시'!$C$17)&gt;=1),IF(OR('자료입력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H511" s="28">
        <f>IF(AND($S511='자료입력 및 결과표시'!$B$18,COUNTIF($W511:$DR511,'자료입력 및 결과표시'!$C$18)&gt;=1),IF(OR('자료입력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I511" s="28">
        <f>IF(AND($S511='자료입력 및 결과표시'!$B$19,COUNTIF($W511:$DR511,'자료입력 및 결과표시'!$C$19)&gt;=1),IF(OR('자료입력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J511" s="28">
        <f>IF(AND($S511='자료입력 및 결과표시'!$B$20,COUNTIF($W511:$DR511,'자료입력 및 결과표시'!$C$20)&gt;=1),IF(OR('자료입력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K511" s="28">
        <f>IF(AND($S511='자료입력 및 결과표시'!$B$21,COUNTIF($W511:$DR511,'자료입력 및 결과표시'!$C$21)&gt;=1),IF(OR('자료입력 및 결과표시'!$B$4+90&gt;=$V511,'자료입력 및 결과표시'!$B$4&lt;$U511),0,IF($V511-'자료입력 및 결과표시'!$B$4-90&gt;='자료입력 및 결과표시'!$E$4,'자료입력 및 결과표시'!$E$4,$V511-'자료입력 및 결과표시'!$B$4-90)),0)</f>
        <v>0</v>
      </c>
      <c r="EL511" s="17">
        <f>IF(AND(S511='자료입력 및 결과표시'!$B$6,COUNTIF('업무중복도(데이터 입력)'!$W511:$DR511,'자료입력 및 결과표시'!$C$6)&gt;=1),1,0)</f>
        <v>0</v>
      </c>
      <c r="EM511" s="17">
        <f>IF(AND(S511='자료입력 및 결과표시'!$B$7,COUNTIF('업무중복도(데이터 입력)'!$W511:$DR511,'자료입력 및 결과표시'!$C$7)&gt;=1),2,0)</f>
        <v>0</v>
      </c>
      <c r="EN511" s="17">
        <f>IF(AND(S511='자료입력 및 결과표시'!$B$8,COUNTIF('업무중복도(데이터 입력)'!$W511:$DR511,'자료입력 및 결과표시'!$C$8)&gt;=1),3,0)</f>
        <v>0</v>
      </c>
      <c r="EO511" s="17">
        <f>IF(AND(S511='자료입력 및 결과표시'!$B$9,COUNTIF('업무중복도(데이터 입력)'!$W511:$DR511,'자료입력 및 결과표시'!$C$9)&gt;=1),4,0)</f>
        <v>0</v>
      </c>
      <c r="EP511" s="17">
        <f>IF(AND(S511='자료입력 및 결과표시'!$B$10,COUNTIF('업무중복도(데이터 입력)'!$W511:$DR511,'자료입력 및 결과표시'!$C$10)&gt;=1),5,0)</f>
        <v>0</v>
      </c>
      <c r="EQ511" s="17">
        <f>IF(AND(S511='자료입력 및 결과표시'!$B$11,COUNTIF('업무중복도(데이터 입력)'!$W511:$DR511,'자료입력 및 결과표시'!$C$11)&gt;=1),6,0)</f>
        <v>0</v>
      </c>
      <c r="ER511" s="17">
        <f>IF(AND(S511='자료입력 및 결과표시'!$B$12,COUNTIF('업무중복도(데이터 입력)'!$W511:$DR511,'자료입력 및 결과표시'!$C$12)&gt;=1),7,0)</f>
        <v>0</v>
      </c>
      <c r="ES511" s="17">
        <f>IF(AND(S511='자료입력 및 결과표시'!$B$13,COUNTIF('업무중복도(데이터 입력)'!$W511:$DR511,'자료입력 및 결과표시'!$C$13)&gt;=1),8,0)</f>
        <v>0</v>
      </c>
      <c r="ET511" s="17">
        <f>IF(AND(S511='자료입력 및 결과표시'!$B$14,COUNTIF('업무중복도(데이터 입력)'!$W511:$DR511,'자료입력 및 결과표시'!$C$14)&gt;=1),9,0)</f>
        <v>0</v>
      </c>
      <c r="EU511" s="17">
        <f>IF(AND(S511='자료입력 및 결과표시'!$B$15,COUNTIF('업무중복도(데이터 입력)'!$W511:$DR511,'자료입력 및 결과표시'!$C$15)&gt;=1),10,0)</f>
        <v>0</v>
      </c>
      <c r="EV511" s="17">
        <f>IF(AND(S511='자료입력 및 결과표시'!$B$16,COUNTIF('업무중복도(데이터 입력)'!$W511:$DR511,'자료입력 및 결과표시'!$C$16)&gt;=1),11,0)</f>
        <v>0</v>
      </c>
      <c r="EW511" s="17">
        <f>IF(AND(S511='자료입력 및 결과표시'!$B$17,COUNTIF('업무중복도(데이터 입력)'!$W511:$DR511,'자료입력 및 결과표시'!$C$17)&gt;=1),12,0)</f>
        <v>0</v>
      </c>
      <c r="EX511" s="17">
        <f>IF(AND(S511='자료입력 및 결과표시'!$B$18,COUNTIF('업무중복도(데이터 입력)'!$W511:$DR511,'자료입력 및 결과표시'!$C$18)&gt;=1),13,0)</f>
        <v>0</v>
      </c>
      <c r="EY511" s="17">
        <f>IF(AND(S511='자료입력 및 결과표시'!$B$19,COUNTIF('업무중복도(데이터 입력)'!$W511:$DR511,'자료입력 및 결과표시'!$C$19)&gt;=1),14,0)</f>
        <v>0</v>
      </c>
      <c r="EZ511" s="17">
        <f>IF(AND(S511='자료입력 및 결과표시'!$B$20,COUNTIF('업무중복도(데이터 입력)'!$W511:$DR511,'자료입력 및 결과표시'!$C$20)&gt;=1),15,0)</f>
        <v>0</v>
      </c>
      <c r="FA511" s="17">
        <f>IF(AND(S511='자료입력 및 결과표시'!$B$21,COUNTIF('업무중복도(데이터 입력)'!$W511:$DR511,'자료입력 및 결과표시'!$C$21)&gt;=1),16,0)</f>
        <v>0</v>
      </c>
      <c r="FK511" s="17">
        <f t="shared" si="779"/>
        <v>0</v>
      </c>
      <c r="FO511"/>
    </row>
    <row r="512" spans="1:171">
      <c r="A512" s="17" t="str">
        <f t="shared" si="762"/>
        <v>\\\0</v>
      </c>
      <c r="B512" s="17" t="str">
        <f t="shared" si="763"/>
        <v>\\\0</v>
      </c>
      <c r="C512" s="17" t="str">
        <f t="shared" si="764"/>
        <v>\\\0</v>
      </c>
      <c r="D512" s="17" t="str">
        <f t="shared" si="765"/>
        <v>\\\0</v>
      </c>
      <c r="E512" s="17" t="str">
        <f t="shared" si="766"/>
        <v>\\\0</v>
      </c>
      <c r="F512" s="17" t="str">
        <f t="shared" si="767"/>
        <v>\\\0</v>
      </c>
      <c r="G512" s="17" t="str">
        <f t="shared" si="768"/>
        <v>\\\0</v>
      </c>
      <c r="H512" s="17" t="str">
        <f t="shared" si="769"/>
        <v>\\\0</v>
      </c>
      <c r="I512" s="17" t="str">
        <f t="shared" si="770"/>
        <v>\\\0</v>
      </c>
      <c r="J512" s="17" t="str">
        <f t="shared" si="771"/>
        <v>\\\0</v>
      </c>
      <c r="K512" s="17" t="str">
        <f t="shared" si="772"/>
        <v>\\\0</v>
      </c>
      <c r="L512" s="17" t="str">
        <f t="shared" si="773"/>
        <v>\\\0</v>
      </c>
      <c r="M512" s="17" t="str">
        <f t="shared" si="774"/>
        <v>\\\0</v>
      </c>
      <c r="N512" s="17" t="str">
        <f t="shared" si="775"/>
        <v>\\\0</v>
      </c>
      <c r="O512" s="17" t="str">
        <f t="shared" si="776"/>
        <v>\\\0</v>
      </c>
      <c r="P512" s="17" t="str">
        <f t="shared" si="777"/>
        <v>\\\0</v>
      </c>
      <c r="R512" s="17" t="str">
        <f t="shared" si="778"/>
        <v>\\</v>
      </c>
      <c r="S512" s="38"/>
      <c r="T512" s="39"/>
      <c r="U512" s="31"/>
      <c r="V512" s="32"/>
      <c r="W512" s="36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35"/>
      <c r="DS512" s="287"/>
      <c r="DT512" s="36"/>
      <c r="DU512" s="37"/>
      <c r="DV512" s="28">
        <f>IF(AND($S512='자료입력 및 결과표시'!$B$6,COUNTIF($W512:$DR512,'자료입력 및 결과표시'!$C$6)&gt;=1),IF(OR('자료입력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DW512" s="28">
        <f>IF(AND($S512='자료입력 및 결과표시'!$B$7,COUNTIF($W512:$DR512,'자료입력 및 결과표시'!$C$7)&gt;=1),IF(OR('자료입력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DX512" s="28">
        <f>IF(AND($S512='자료입력 및 결과표시'!$B$8,COUNTIF($W512:$DR512,'자료입력 및 결과표시'!$C$8)&gt;=1),IF(OR('자료입력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DY512" s="28">
        <f>IF(AND($S512='자료입력 및 결과표시'!$B$9,COUNTIF($W512:$DR512,'자료입력 및 결과표시'!$C$9)&gt;=1),IF(OR('자료입력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DZ512" s="28">
        <f>IF(AND($S512='자료입력 및 결과표시'!$B$10,COUNTIF($W512:$DR512,'자료입력 및 결과표시'!$C$10)&gt;=1),IF(OR('자료입력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A512" s="28">
        <f>IF(AND($S512='자료입력 및 결과표시'!$B$11,COUNTIF($W512:$DR512,'자료입력 및 결과표시'!$C$11)&gt;=1),IF(OR('자료입력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B512" s="28">
        <f>IF(AND($S512='자료입력 및 결과표시'!$B$12,COUNTIF($W512:$DR512,'자료입력 및 결과표시'!$C$12)&gt;=1),IF(OR('자료입력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C512" s="28">
        <f>IF(AND($S512='자료입력 및 결과표시'!$B$13,COUNTIF($W512:$DR512,'자료입력 및 결과표시'!$C$13)&gt;=1),IF(OR('자료입력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D512" s="28">
        <f>IF(AND($S512='자료입력 및 결과표시'!$B$14,COUNTIF($W512:$DR512,'자료입력 및 결과표시'!$C$14)&gt;=1),IF(OR('자료입력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E512" s="28">
        <f>IF(AND($S512='자료입력 및 결과표시'!$B$15,COUNTIF($W512:$DR512,'자료입력 및 결과표시'!$C$15)&gt;=1),IF(OR('자료입력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F512" s="28">
        <f>IF(AND($S512='자료입력 및 결과표시'!$B$16,COUNTIF($W512:$DR512,'자료입력 및 결과표시'!$C$16)&gt;=1),IF(OR('자료입력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G512" s="28">
        <f>IF(AND($S512='자료입력 및 결과표시'!$B$17,COUNTIF($W512:$DR512,'자료입력 및 결과표시'!$C$17)&gt;=1),IF(OR('자료입력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H512" s="28">
        <f>IF(AND($S512='자료입력 및 결과표시'!$B$18,COUNTIF($W512:$DR512,'자료입력 및 결과표시'!$C$18)&gt;=1),IF(OR('자료입력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I512" s="28">
        <f>IF(AND($S512='자료입력 및 결과표시'!$B$19,COUNTIF($W512:$DR512,'자료입력 및 결과표시'!$C$19)&gt;=1),IF(OR('자료입력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J512" s="28">
        <f>IF(AND($S512='자료입력 및 결과표시'!$B$20,COUNTIF($W512:$DR512,'자료입력 및 결과표시'!$C$20)&gt;=1),IF(OR('자료입력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K512" s="28">
        <f>IF(AND($S512='자료입력 및 결과표시'!$B$21,COUNTIF($W512:$DR512,'자료입력 및 결과표시'!$C$21)&gt;=1),IF(OR('자료입력 및 결과표시'!$B$4+90&gt;=$V512,'자료입력 및 결과표시'!$B$4&lt;$U512),0,IF($V512-'자료입력 및 결과표시'!$B$4-90&gt;='자료입력 및 결과표시'!$E$4,'자료입력 및 결과표시'!$E$4,$V512-'자료입력 및 결과표시'!$B$4-90)),0)</f>
        <v>0</v>
      </c>
      <c r="EL512" s="17">
        <f>IF(AND(S512='자료입력 및 결과표시'!$B$6,COUNTIF('업무중복도(데이터 입력)'!$W512:$DR512,'자료입력 및 결과표시'!$C$6)&gt;=1),1,0)</f>
        <v>0</v>
      </c>
      <c r="EM512" s="17">
        <f>IF(AND(S512='자료입력 및 결과표시'!$B$7,COUNTIF('업무중복도(데이터 입력)'!$W512:$DR512,'자료입력 및 결과표시'!$C$7)&gt;=1),2,0)</f>
        <v>0</v>
      </c>
      <c r="EN512" s="17">
        <f>IF(AND(S512='자료입력 및 결과표시'!$B$8,COUNTIF('업무중복도(데이터 입력)'!$W512:$DR512,'자료입력 및 결과표시'!$C$8)&gt;=1),3,0)</f>
        <v>0</v>
      </c>
      <c r="EO512" s="17">
        <f>IF(AND(S512='자료입력 및 결과표시'!$B$9,COUNTIF('업무중복도(데이터 입력)'!$W512:$DR512,'자료입력 및 결과표시'!$C$9)&gt;=1),4,0)</f>
        <v>0</v>
      </c>
      <c r="EP512" s="17">
        <f>IF(AND(S512='자료입력 및 결과표시'!$B$10,COUNTIF('업무중복도(데이터 입력)'!$W512:$DR512,'자료입력 및 결과표시'!$C$10)&gt;=1),5,0)</f>
        <v>0</v>
      </c>
      <c r="EQ512" s="17">
        <f>IF(AND(S512='자료입력 및 결과표시'!$B$11,COUNTIF('업무중복도(데이터 입력)'!$W512:$DR512,'자료입력 및 결과표시'!$C$11)&gt;=1),6,0)</f>
        <v>0</v>
      </c>
      <c r="ER512" s="17">
        <f>IF(AND(S512='자료입력 및 결과표시'!$B$12,COUNTIF('업무중복도(데이터 입력)'!$W512:$DR512,'자료입력 및 결과표시'!$C$12)&gt;=1),7,0)</f>
        <v>0</v>
      </c>
      <c r="ES512" s="17">
        <f>IF(AND(S512='자료입력 및 결과표시'!$B$13,COUNTIF('업무중복도(데이터 입력)'!$W512:$DR512,'자료입력 및 결과표시'!$C$13)&gt;=1),8,0)</f>
        <v>0</v>
      </c>
      <c r="ET512" s="17">
        <f>IF(AND(S512='자료입력 및 결과표시'!$B$14,COUNTIF('업무중복도(데이터 입력)'!$W512:$DR512,'자료입력 및 결과표시'!$C$14)&gt;=1),9,0)</f>
        <v>0</v>
      </c>
      <c r="EU512" s="17">
        <f>IF(AND(S512='자료입력 및 결과표시'!$B$15,COUNTIF('업무중복도(데이터 입력)'!$W512:$DR512,'자료입력 및 결과표시'!$C$15)&gt;=1),10,0)</f>
        <v>0</v>
      </c>
      <c r="EV512" s="17">
        <f>IF(AND(S512='자료입력 및 결과표시'!$B$16,COUNTIF('업무중복도(데이터 입력)'!$W512:$DR512,'자료입력 및 결과표시'!$C$16)&gt;=1),11,0)</f>
        <v>0</v>
      </c>
      <c r="EW512" s="17">
        <f>IF(AND(S512='자료입력 및 결과표시'!$B$17,COUNTIF('업무중복도(데이터 입력)'!$W512:$DR512,'자료입력 및 결과표시'!$C$17)&gt;=1),12,0)</f>
        <v>0</v>
      </c>
      <c r="EX512" s="17">
        <f>IF(AND(S512='자료입력 및 결과표시'!$B$18,COUNTIF('업무중복도(데이터 입력)'!$W512:$DR512,'자료입력 및 결과표시'!$C$18)&gt;=1),13,0)</f>
        <v>0</v>
      </c>
      <c r="EY512" s="17">
        <f>IF(AND(S512='자료입력 및 결과표시'!$B$19,COUNTIF('업무중복도(데이터 입력)'!$W512:$DR512,'자료입력 및 결과표시'!$C$19)&gt;=1),14,0)</f>
        <v>0</v>
      </c>
      <c r="EZ512" s="17">
        <f>IF(AND(S512='자료입력 및 결과표시'!$B$20,COUNTIF('업무중복도(데이터 입력)'!$W512:$DR512,'자료입력 및 결과표시'!$C$20)&gt;=1),15,0)</f>
        <v>0</v>
      </c>
      <c r="FA512" s="17">
        <f>IF(AND(S512='자료입력 및 결과표시'!$B$21,COUNTIF('업무중복도(데이터 입력)'!$W512:$DR512,'자료입력 및 결과표시'!$C$21)&gt;=1),16,0)</f>
        <v>0</v>
      </c>
      <c r="FK512" s="17">
        <f t="shared" si="779"/>
        <v>0</v>
      </c>
      <c r="FO512"/>
    </row>
    <row r="513" spans="1:171">
      <c r="A513" s="17" t="str">
        <f t="shared" si="762"/>
        <v>\\\0</v>
      </c>
      <c r="B513" s="17" t="str">
        <f t="shared" si="763"/>
        <v>\\\0</v>
      </c>
      <c r="C513" s="17" t="str">
        <f t="shared" si="764"/>
        <v>\\\0</v>
      </c>
      <c r="D513" s="17" t="str">
        <f t="shared" si="765"/>
        <v>\\\0</v>
      </c>
      <c r="E513" s="17" t="str">
        <f t="shared" si="766"/>
        <v>\\\0</v>
      </c>
      <c r="F513" s="17" t="str">
        <f t="shared" si="767"/>
        <v>\\\0</v>
      </c>
      <c r="G513" s="17" t="str">
        <f t="shared" si="768"/>
        <v>\\\0</v>
      </c>
      <c r="H513" s="17" t="str">
        <f t="shared" si="769"/>
        <v>\\\0</v>
      </c>
      <c r="I513" s="17" t="str">
        <f t="shared" si="770"/>
        <v>\\\0</v>
      </c>
      <c r="J513" s="17" t="str">
        <f t="shared" si="771"/>
        <v>\\\0</v>
      </c>
      <c r="K513" s="17" t="str">
        <f t="shared" si="772"/>
        <v>\\\0</v>
      </c>
      <c r="L513" s="17" t="str">
        <f t="shared" si="773"/>
        <v>\\\0</v>
      </c>
      <c r="M513" s="17" t="str">
        <f t="shared" si="774"/>
        <v>\\\0</v>
      </c>
      <c r="N513" s="17" t="str">
        <f t="shared" si="775"/>
        <v>\\\0</v>
      </c>
      <c r="O513" s="17" t="str">
        <f t="shared" si="776"/>
        <v>\\\0</v>
      </c>
      <c r="P513" s="17" t="str">
        <f t="shared" si="777"/>
        <v>\\\0</v>
      </c>
      <c r="R513" s="17" t="str">
        <f t="shared" si="778"/>
        <v>\\</v>
      </c>
      <c r="S513" s="38"/>
      <c r="T513" s="39"/>
      <c r="U513" s="31"/>
      <c r="V513" s="32"/>
      <c r="W513" s="36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35"/>
      <c r="DS513" s="287"/>
      <c r="DT513" s="36"/>
      <c r="DU513" s="37"/>
      <c r="DV513" s="28">
        <f>IF(AND($S513='자료입력 및 결과표시'!$B$6,COUNTIF($W513:$DR513,'자료입력 및 결과표시'!$C$6)&gt;=1),IF(OR('자료입력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DW513" s="28">
        <f>IF(AND($S513='자료입력 및 결과표시'!$B$7,COUNTIF($W513:$DR513,'자료입력 및 결과표시'!$C$7)&gt;=1),IF(OR('자료입력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DX513" s="28">
        <f>IF(AND($S513='자료입력 및 결과표시'!$B$8,COUNTIF($W513:$DR513,'자료입력 및 결과표시'!$C$8)&gt;=1),IF(OR('자료입력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DY513" s="28">
        <f>IF(AND($S513='자료입력 및 결과표시'!$B$9,COUNTIF($W513:$DR513,'자료입력 및 결과표시'!$C$9)&gt;=1),IF(OR('자료입력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DZ513" s="28">
        <f>IF(AND($S513='자료입력 및 결과표시'!$B$10,COUNTIF($W513:$DR513,'자료입력 및 결과표시'!$C$10)&gt;=1),IF(OR('자료입력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A513" s="28">
        <f>IF(AND($S513='자료입력 및 결과표시'!$B$11,COUNTIF($W513:$DR513,'자료입력 및 결과표시'!$C$11)&gt;=1),IF(OR('자료입력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B513" s="28">
        <f>IF(AND($S513='자료입력 및 결과표시'!$B$12,COUNTIF($W513:$DR513,'자료입력 및 결과표시'!$C$12)&gt;=1),IF(OR('자료입력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C513" s="28">
        <f>IF(AND($S513='자료입력 및 결과표시'!$B$13,COUNTIF($W513:$DR513,'자료입력 및 결과표시'!$C$13)&gt;=1),IF(OR('자료입력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D513" s="28">
        <f>IF(AND($S513='자료입력 및 결과표시'!$B$14,COUNTIF($W513:$DR513,'자료입력 및 결과표시'!$C$14)&gt;=1),IF(OR('자료입력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E513" s="28">
        <f>IF(AND($S513='자료입력 및 결과표시'!$B$15,COUNTIF($W513:$DR513,'자료입력 및 결과표시'!$C$15)&gt;=1),IF(OR('자료입력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F513" s="28">
        <f>IF(AND($S513='자료입력 및 결과표시'!$B$16,COUNTIF($W513:$DR513,'자료입력 및 결과표시'!$C$16)&gt;=1),IF(OR('자료입력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G513" s="28">
        <f>IF(AND($S513='자료입력 및 결과표시'!$B$17,COUNTIF($W513:$DR513,'자료입력 및 결과표시'!$C$17)&gt;=1),IF(OR('자료입력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H513" s="28">
        <f>IF(AND($S513='자료입력 및 결과표시'!$B$18,COUNTIF($W513:$DR513,'자료입력 및 결과표시'!$C$18)&gt;=1),IF(OR('자료입력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I513" s="28">
        <f>IF(AND($S513='자료입력 및 결과표시'!$B$19,COUNTIF($W513:$DR513,'자료입력 및 결과표시'!$C$19)&gt;=1),IF(OR('자료입력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J513" s="28">
        <f>IF(AND($S513='자료입력 및 결과표시'!$B$20,COUNTIF($W513:$DR513,'자료입력 및 결과표시'!$C$20)&gt;=1),IF(OR('자료입력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K513" s="28">
        <f>IF(AND($S513='자료입력 및 결과표시'!$B$21,COUNTIF($W513:$DR513,'자료입력 및 결과표시'!$C$21)&gt;=1),IF(OR('자료입력 및 결과표시'!$B$4+90&gt;=$V513,'자료입력 및 결과표시'!$B$4&lt;$U513),0,IF($V513-'자료입력 및 결과표시'!$B$4-90&gt;='자료입력 및 결과표시'!$E$4,'자료입력 및 결과표시'!$E$4,$V513-'자료입력 및 결과표시'!$B$4-90)),0)</f>
        <v>0</v>
      </c>
      <c r="EL513" s="17">
        <f>IF(AND(S513='자료입력 및 결과표시'!$B$6,COUNTIF('업무중복도(데이터 입력)'!$W513:$DR513,'자료입력 및 결과표시'!$C$6)&gt;=1),1,0)</f>
        <v>0</v>
      </c>
      <c r="EM513" s="17">
        <f>IF(AND(S513='자료입력 및 결과표시'!$B$7,COUNTIF('업무중복도(데이터 입력)'!$W513:$DR513,'자료입력 및 결과표시'!$C$7)&gt;=1),2,0)</f>
        <v>0</v>
      </c>
      <c r="EN513" s="17">
        <f>IF(AND(S513='자료입력 및 결과표시'!$B$8,COUNTIF('업무중복도(데이터 입력)'!$W513:$DR513,'자료입력 및 결과표시'!$C$8)&gt;=1),3,0)</f>
        <v>0</v>
      </c>
      <c r="EO513" s="17">
        <f>IF(AND(S513='자료입력 및 결과표시'!$B$9,COUNTIF('업무중복도(데이터 입력)'!$W513:$DR513,'자료입력 및 결과표시'!$C$9)&gt;=1),4,0)</f>
        <v>0</v>
      </c>
      <c r="EP513" s="17">
        <f>IF(AND(S513='자료입력 및 결과표시'!$B$10,COUNTIF('업무중복도(데이터 입력)'!$W513:$DR513,'자료입력 및 결과표시'!$C$10)&gt;=1),5,0)</f>
        <v>0</v>
      </c>
      <c r="EQ513" s="17">
        <f>IF(AND(S513='자료입력 및 결과표시'!$B$11,COUNTIF('업무중복도(데이터 입력)'!$W513:$DR513,'자료입력 및 결과표시'!$C$11)&gt;=1),6,0)</f>
        <v>0</v>
      </c>
      <c r="ER513" s="17">
        <f>IF(AND(S513='자료입력 및 결과표시'!$B$12,COUNTIF('업무중복도(데이터 입력)'!$W513:$DR513,'자료입력 및 결과표시'!$C$12)&gt;=1),7,0)</f>
        <v>0</v>
      </c>
      <c r="ES513" s="17">
        <f>IF(AND(S513='자료입력 및 결과표시'!$B$13,COUNTIF('업무중복도(데이터 입력)'!$W513:$DR513,'자료입력 및 결과표시'!$C$13)&gt;=1),8,0)</f>
        <v>0</v>
      </c>
      <c r="ET513" s="17">
        <f>IF(AND(S513='자료입력 및 결과표시'!$B$14,COUNTIF('업무중복도(데이터 입력)'!$W513:$DR513,'자료입력 및 결과표시'!$C$14)&gt;=1),9,0)</f>
        <v>0</v>
      </c>
      <c r="EU513" s="17">
        <f>IF(AND(S513='자료입력 및 결과표시'!$B$15,COUNTIF('업무중복도(데이터 입력)'!$W513:$DR513,'자료입력 및 결과표시'!$C$15)&gt;=1),10,0)</f>
        <v>0</v>
      </c>
      <c r="EV513" s="17">
        <f>IF(AND(S513='자료입력 및 결과표시'!$B$16,COUNTIF('업무중복도(데이터 입력)'!$W513:$DR513,'자료입력 및 결과표시'!$C$16)&gt;=1),11,0)</f>
        <v>0</v>
      </c>
      <c r="EW513" s="17">
        <f>IF(AND(S513='자료입력 및 결과표시'!$B$17,COUNTIF('업무중복도(데이터 입력)'!$W513:$DR513,'자료입력 및 결과표시'!$C$17)&gt;=1),12,0)</f>
        <v>0</v>
      </c>
      <c r="EX513" s="17">
        <f>IF(AND(S513='자료입력 및 결과표시'!$B$18,COUNTIF('업무중복도(데이터 입력)'!$W513:$DR513,'자료입력 및 결과표시'!$C$18)&gt;=1),13,0)</f>
        <v>0</v>
      </c>
      <c r="EY513" s="17">
        <f>IF(AND(S513='자료입력 및 결과표시'!$B$19,COUNTIF('업무중복도(데이터 입력)'!$W513:$DR513,'자료입력 및 결과표시'!$C$19)&gt;=1),14,0)</f>
        <v>0</v>
      </c>
      <c r="EZ513" s="17">
        <f>IF(AND(S513='자료입력 및 결과표시'!$B$20,COUNTIF('업무중복도(데이터 입력)'!$W513:$DR513,'자료입력 및 결과표시'!$C$20)&gt;=1),15,0)</f>
        <v>0</v>
      </c>
      <c r="FA513" s="17">
        <f>IF(AND(S513='자료입력 및 결과표시'!$B$21,COUNTIF('업무중복도(데이터 입력)'!$W513:$DR513,'자료입력 및 결과표시'!$C$21)&gt;=1),16,0)</f>
        <v>0</v>
      </c>
      <c r="FK513" s="17">
        <f t="shared" si="779"/>
        <v>0</v>
      </c>
      <c r="FO513"/>
    </row>
    <row r="514" spans="1:171">
      <c r="A514" s="17" t="str">
        <f t="shared" si="762"/>
        <v>\\\0</v>
      </c>
      <c r="B514" s="17" t="str">
        <f t="shared" si="763"/>
        <v>\\\0</v>
      </c>
      <c r="C514" s="17" t="str">
        <f t="shared" si="764"/>
        <v>\\\0</v>
      </c>
      <c r="D514" s="17" t="str">
        <f t="shared" si="765"/>
        <v>\\\0</v>
      </c>
      <c r="E514" s="17" t="str">
        <f t="shared" si="766"/>
        <v>\\\0</v>
      </c>
      <c r="F514" s="17" t="str">
        <f t="shared" si="767"/>
        <v>\\\0</v>
      </c>
      <c r="G514" s="17" t="str">
        <f t="shared" si="768"/>
        <v>\\\0</v>
      </c>
      <c r="H514" s="17" t="str">
        <f t="shared" si="769"/>
        <v>\\\0</v>
      </c>
      <c r="I514" s="17" t="str">
        <f t="shared" si="770"/>
        <v>\\\0</v>
      </c>
      <c r="J514" s="17" t="str">
        <f t="shared" si="771"/>
        <v>\\\0</v>
      </c>
      <c r="K514" s="17" t="str">
        <f t="shared" si="772"/>
        <v>\\\0</v>
      </c>
      <c r="L514" s="17" t="str">
        <f t="shared" si="773"/>
        <v>\\\0</v>
      </c>
      <c r="M514" s="17" t="str">
        <f t="shared" si="774"/>
        <v>\\\0</v>
      </c>
      <c r="N514" s="17" t="str">
        <f t="shared" si="775"/>
        <v>\\\0</v>
      </c>
      <c r="O514" s="17" t="str">
        <f t="shared" si="776"/>
        <v>\\\0</v>
      </c>
      <c r="P514" s="17" t="str">
        <f t="shared" si="777"/>
        <v>\\\0</v>
      </c>
      <c r="R514" s="17" t="str">
        <f t="shared" si="778"/>
        <v>\\</v>
      </c>
      <c r="S514" s="38"/>
      <c r="T514" s="39"/>
      <c r="U514" s="31"/>
      <c r="V514" s="32"/>
      <c r="W514" s="36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35"/>
      <c r="DS514" s="287"/>
      <c r="DT514" s="36"/>
      <c r="DU514" s="37"/>
      <c r="DV514" s="28">
        <f>IF(AND($S514='자료입력 및 결과표시'!$B$6,COUNTIF($W514:$DR514,'자료입력 및 결과표시'!$C$6)&gt;=1),IF(OR('자료입력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DW514" s="28">
        <f>IF(AND($S514='자료입력 및 결과표시'!$B$7,COUNTIF($W514:$DR514,'자료입력 및 결과표시'!$C$7)&gt;=1),IF(OR('자료입력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DX514" s="28">
        <f>IF(AND($S514='자료입력 및 결과표시'!$B$8,COUNTIF($W514:$DR514,'자료입력 및 결과표시'!$C$8)&gt;=1),IF(OR('자료입력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DY514" s="28">
        <f>IF(AND($S514='자료입력 및 결과표시'!$B$9,COUNTIF($W514:$DR514,'자료입력 및 결과표시'!$C$9)&gt;=1),IF(OR('자료입력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DZ514" s="28">
        <f>IF(AND($S514='자료입력 및 결과표시'!$B$10,COUNTIF($W514:$DR514,'자료입력 및 결과표시'!$C$10)&gt;=1),IF(OR('자료입력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A514" s="28">
        <f>IF(AND($S514='자료입력 및 결과표시'!$B$11,COUNTIF($W514:$DR514,'자료입력 및 결과표시'!$C$11)&gt;=1),IF(OR('자료입력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B514" s="28">
        <f>IF(AND($S514='자료입력 및 결과표시'!$B$12,COUNTIF($W514:$DR514,'자료입력 및 결과표시'!$C$12)&gt;=1),IF(OR('자료입력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C514" s="28">
        <f>IF(AND($S514='자료입력 및 결과표시'!$B$13,COUNTIF($W514:$DR514,'자료입력 및 결과표시'!$C$13)&gt;=1),IF(OR('자료입력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D514" s="28">
        <f>IF(AND($S514='자료입력 및 결과표시'!$B$14,COUNTIF($W514:$DR514,'자료입력 및 결과표시'!$C$14)&gt;=1),IF(OR('자료입력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E514" s="28">
        <f>IF(AND($S514='자료입력 및 결과표시'!$B$15,COUNTIF($W514:$DR514,'자료입력 및 결과표시'!$C$15)&gt;=1),IF(OR('자료입력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F514" s="28">
        <f>IF(AND($S514='자료입력 및 결과표시'!$B$16,COUNTIF($W514:$DR514,'자료입력 및 결과표시'!$C$16)&gt;=1),IF(OR('자료입력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G514" s="28">
        <f>IF(AND($S514='자료입력 및 결과표시'!$B$17,COUNTIF($W514:$DR514,'자료입력 및 결과표시'!$C$17)&gt;=1),IF(OR('자료입력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H514" s="28">
        <f>IF(AND($S514='자료입력 및 결과표시'!$B$18,COUNTIF($W514:$DR514,'자료입력 및 결과표시'!$C$18)&gt;=1),IF(OR('자료입력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I514" s="28">
        <f>IF(AND($S514='자료입력 및 결과표시'!$B$19,COUNTIF($W514:$DR514,'자료입력 및 결과표시'!$C$19)&gt;=1),IF(OR('자료입력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J514" s="28">
        <f>IF(AND($S514='자료입력 및 결과표시'!$B$20,COUNTIF($W514:$DR514,'자료입력 및 결과표시'!$C$20)&gt;=1),IF(OR('자료입력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K514" s="28">
        <f>IF(AND($S514='자료입력 및 결과표시'!$B$21,COUNTIF($W514:$DR514,'자료입력 및 결과표시'!$C$21)&gt;=1),IF(OR('자료입력 및 결과표시'!$B$4+90&gt;=$V514,'자료입력 및 결과표시'!$B$4&lt;$U514),0,IF($V514-'자료입력 및 결과표시'!$B$4-90&gt;='자료입력 및 결과표시'!$E$4,'자료입력 및 결과표시'!$E$4,$V514-'자료입력 및 결과표시'!$B$4-90)),0)</f>
        <v>0</v>
      </c>
      <c r="EL514" s="17">
        <f>IF(AND(S514='자료입력 및 결과표시'!$B$6,COUNTIF('업무중복도(데이터 입력)'!$W514:$DR514,'자료입력 및 결과표시'!$C$6)&gt;=1),1,0)</f>
        <v>0</v>
      </c>
      <c r="EM514" s="17">
        <f>IF(AND(S514='자료입력 및 결과표시'!$B$7,COUNTIF('업무중복도(데이터 입력)'!$W514:$DR514,'자료입력 및 결과표시'!$C$7)&gt;=1),2,0)</f>
        <v>0</v>
      </c>
      <c r="EN514" s="17">
        <f>IF(AND(S514='자료입력 및 결과표시'!$B$8,COUNTIF('업무중복도(데이터 입력)'!$W514:$DR514,'자료입력 및 결과표시'!$C$8)&gt;=1),3,0)</f>
        <v>0</v>
      </c>
      <c r="EO514" s="17">
        <f>IF(AND(S514='자료입력 및 결과표시'!$B$9,COUNTIF('업무중복도(데이터 입력)'!$W514:$DR514,'자료입력 및 결과표시'!$C$9)&gt;=1),4,0)</f>
        <v>0</v>
      </c>
      <c r="EP514" s="17">
        <f>IF(AND(S514='자료입력 및 결과표시'!$B$10,COUNTIF('업무중복도(데이터 입력)'!$W514:$DR514,'자료입력 및 결과표시'!$C$10)&gt;=1),5,0)</f>
        <v>0</v>
      </c>
      <c r="EQ514" s="17">
        <f>IF(AND(S514='자료입력 및 결과표시'!$B$11,COUNTIF('업무중복도(데이터 입력)'!$W514:$DR514,'자료입력 및 결과표시'!$C$11)&gt;=1),6,0)</f>
        <v>0</v>
      </c>
      <c r="ER514" s="17">
        <f>IF(AND(S514='자료입력 및 결과표시'!$B$12,COUNTIF('업무중복도(데이터 입력)'!$W514:$DR514,'자료입력 및 결과표시'!$C$12)&gt;=1),7,0)</f>
        <v>0</v>
      </c>
      <c r="ES514" s="17">
        <f>IF(AND(S514='자료입력 및 결과표시'!$B$13,COUNTIF('업무중복도(데이터 입력)'!$W514:$DR514,'자료입력 및 결과표시'!$C$13)&gt;=1),8,0)</f>
        <v>0</v>
      </c>
      <c r="ET514" s="17">
        <f>IF(AND(S514='자료입력 및 결과표시'!$B$14,COUNTIF('업무중복도(데이터 입력)'!$W514:$DR514,'자료입력 및 결과표시'!$C$14)&gt;=1),9,0)</f>
        <v>0</v>
      </c>
      <c r="EU514" s="17">
        <f>IF(AND(S514='자료입력 및 결과표시'!$B$15,COUNTIF('업무중복도(데이터 입력)'!$W514:$DR514,'자료입력 및 결과표시'!$C$15)&gt;=1),10,0)</f>
        <v>0</v>
      </c>
      <c r="EV514" s="17">
        <f>IF(AND(S514='자료입력 및 결과표시'!$B$16,COUNTIF('업무중복도(데이터 입력)'!$W514:$DR514,'자료입력 및 결과표시'!$C$16)&gt;=1),11,0)</f>
        <v>0</v>
      </c>
      <c r="EW514" s="17">
        <f>IF(AND(S514='자료입력 및 결과표시'!$B$17,COUNTIF('업무중복도(데이터 입력)'!$W514:$DR514,'자료입력 및 결과표시'!$C$17)&gt;=1),12,0)</f>
        <v>0</v>
      </c>
      <c r="EX514" s="17">
        <f>IF(AND(S514='자료입력 및 결과표시'!$B$18,COUNTIF('업무중복도(데이터 입력)'!$W514:$DR514,'자료입력 및 결과표시'!$C$18)&gt;=1),13,0)</f>
        <v>0</v>
      </c>
      <c r="EY514" s="17">
        <f>IF(AND(S514='자료입력 및 결과표시'!$B$19,COUNTIF('업무중복도(데이터 입력)'!$W514:$DR514,'자료입력 및 결과표시'!$C$19)&gt;=1),14,0)</f>
        <v>0</v>
      </c>
      <c r="EZ514" s="17">
        <f>IF(AND(S514='자료입력 및 결과표시'!$B$20,COUNTIF('업무중복도(데이터 입력)'!$W514:$DR514,'자료입력 및 결과표시'!$C$20)&gt;=1),15,0)</f>
        <v>0</v>
      </c>
      <c r="FA514" s="17">
        <f>IF(AND(S514='자료입력 및 결과표시'!$B$21,COUNTIF('업무중복도(데이터 입력)'!$W514:$DR514,'자료입력 및 결과표시'!$C$21)&gt;=1),16,0)</f>
        <v>0</v>
      </c>
      <c r="FK514" s="17">
        <f t="shared" si="779"/>
        <v>0</v>
      </c>
      <c r="FO514"/>
    </row>
    <row r="515" spans="1:171">
      <c r="A515" s="17" t="str">
        <f t="shared" si="762"/>
        <v>\\\0</v>
      </c>
      <c r="B515" s="17" t="str">
        <f t="shared" si="763"/>
        <v>\\\0</v>
      </c>
      <c r="C515" s="17" t="str">
        <f t="shared" si="764"/>
        <v>\\\0</v>
      </c>
      <c r="D515" s="17" t="str">
        <f t="shared" si="765"/>
        <v>\\\0</v>
      </c>
      <c r="E515" s="17" t="str">
        <f t="shared" si="766"/>
        <v>\\\0</v>
      </c>
      <c r="F515" s="17" t="str">
        <f t="shared" si="767"/>
        <v>\\\0</v>
      </c>
      <c r="G515" s="17" t="str">
        <f t="shared" si="768"/>
        <v>\\\0</v>
      </c>
      <c r="H515" s="17" t="str">
        <f t="shared" si="769"/>
        <v>\\\0</v>
      </c>
      <c r="I515" s="17" t="str">
        <f t="shared" si="770"/>
        <v>\\\0</v>
      </c>
      <c r="J515" s="17" t="str">
        <f t="shared" si="771"/>
        <v>\\\0</v>
      </c>
      <c r="K515" s="17" t="str">
        <f t="shared" si="772"/>
        <v>\\\0</v>
      </c>
      <c r="L515" s="17" t="str">
        <f t="shared" si="773"/>
        <v>\\\0</v>
      </c>
      <c r="M515" s="17" t="str">
        <f t="shared" si="774"/>
        <v>\\\0</v>
      </c>
      <c r="N515" s="17" t="str">
        <f t="shared" si="775"/>
        <v>\\\0</v>
      </c>
      <c r="O515" s="17" t="str">
        <f t="shared" si="776"/>
        <v>\\\0</v>
      </c>
      <c r="P515" s="17" t="str">
        <f t="shared" si="777"/>
        <v>\\\0</v>
      </c>
      <c r="R515" s="17" t="str">
        <f t="shared" si="778"/>
        <v>\\</v>
      </c>
      <c r="S515" s="38"/>
      <c r="T515" s="39"/>
      <c r="U515" s="31"/>
      <c r="V515" s="32"/>
      <c r="W515" s="36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35"/>
      <c r="DS515" s="287"/>
      <c r="DT515" s="36"/>
      <c r="DU515" s="37"/>
      <c r="DV515" s="28">
        <f>IF(AND($S515='자료입력 및 결과표시'!$B$6,COUNTIF($W515:$DR515,'자료입력 및 결과표시'!$C$6)&gt;=1),IF(OR('자료입력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DW515" s="28">
        <f>IF(AND($S515='자료입력 및 결과표시'!$B$7,COUNTIF($W515:$DR515,'자료입력 및 결과표시'!$C$7)&gt;=1),IF(OR('자료입력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DX515" s="28">
        <f>IF(AND($S515='자료입력 및 결과표시'!$B$8,COUNTIF($W515:$DR515,'자료입력 및 결과표시'!$C$8)&gt;=1),IF(OR('자료입력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DY515" s="28">
        <f>IF(AND($S515='자료입력 및 결과표시'!$B$9,COUNTIF($W515:$DR515,'자료입력 및 결과표시'!$C$9)&gt;=1),IF(OR('자료입력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DZ515" s="28">
        <f>IF(AND($S515='자료입력 및 결과표시'!$B$10,COUNTIF($W515:$DR515,'자료입력 및 결과표시'!$C$10)&gt;=1),IF(OR('자료입력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A515" s="28">
        <f>IF(AND($S515='자료입력 및 결과표시'!$B$11,COUNTIF($W515:$DR515,'자료입력 및 결과표시'!$C$11)&gt;=1),IF(OR('자료입력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B515" s="28">
        <f>IF(AND($S515='자료입력 및 결과표시'!$B$12,COUNTIF($W515:$DR515,'자료입력 및 결과표시'!$C$12)&gt;=1),IF(OR('자료입력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C515" s="28">
        <f>IF(AND($S515='자료입력 및 결과표시'!$B$13,COUNTIF($W515:$DR515,'자료입력 및 결과표시'!$C$13)&gt;=1),IF(OR('자료입력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D515" s="28">
        <f>IF(AND($S515='자료입력 및 결과표시'!$B$14,COUNTIF($W515:$DR515,'자료입력 및 결과표시'!$C$14)&gt;=1),IF(OR('자료입력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E515" s="28">
        <f>IF(AND($S515='자료입력 및 결과표시'!$B$15,COUNTIF($W515:$DR515,'자료입력 및 결과표시'!$C$15)&gt;=1),IF(OR('자료입력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F515" s="28">
        <f>IF(AND($S515='자료입력 및 결과표시'!$B$16,COUNTIF($W515:$DR515,'자료입력 및 결과표시'!$C$16)&gt;=1),IF(OR('자료입력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G515" s="28">
        <f>IF(AND($S515='자료입력 및 결과표시'!$B$17,COUNTIF($W515:$DR515,'자료입력 및 결과표시'!$C$17)&gt;=1),IF(OR('자료입력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H515" s="28">
        <f>IF(AND($S515='자료입력 및 결과표시'!$B$18,COUNTIF($W515:$DR515,'자료입력 및 결과표시'!$C$18)&gt;=1),IF(OR('자료입력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I515" s="28">
        <f>IF(AND($S515='자료입력 및 결과표시'!$B$19,COUNTIF($W515:$DR515,'자료입력 및 결과표시'!$C$19)&gt;=1),IF(OR('자료입력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J515" s="28">
        <f>IF(AND($S515='자료입력 및 결과표시'!$B$20,COUNTIF($W515:$DR515,'자료입력 및 결과표시'!$C$20)&gt;=1),IF(OR('자료입력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K515" s="28">
        <f>IF(AND($S515='자료입력 및 결과표시'!$B$21,COUNTIF($W515:$DR515,'자료입력 및 결과표시'!$C$21)&gt;=1),IF(OR('자료입력 및 결과표시'!$B$4+90&gt;=$V515,'자료입력 및 결과표시'!$B$4&lt;$U515),0,IF($V515-'자료입력 및 결과표시'!$B$4-90&gt;='자료입력 및 결과표시'!$E$4,'자료입력 및 결과표시'!$E$4,$V515-'자료입력 및 결과표시'!$B$4-90)),0)</f>
        <v>0</v>
      </c>
      <c r="EL515" s="17">
        <f>IF(AND(S515='자료입력 및 결과표시'!$B$6,COUNTIF('업무중복도(데이터 입력)'!$W515:$DR515,'자료입력 및 결과표시'!$C$6)&gt;=1),1,0)</f>
        <v>0</v>
      </c>
      <c r="EM515" s="17">
        <f>IF(AND(S515='자료입력 및 결과표시'!$B$7,COUNTIF('업무중복도(데이터 입력)'!$W515:$DR515,'자료입력 및 결과표시'!$C$7)&gt;=1),2,0)</f>
        <v>0</v>
      </c>
      <c r="EN515" s="17">
        <f>IF(AND(S515='자료입력 및 결과표시'!$B$8,COUNTIF('업무중복도(데이터 입력)'!$W515:$DR515,'자료입력 및 결과표시'!$C$8)&gt;=1),3,0)</f>
        <v>0</v>
      </c>
      <c r="EO515" s="17">
        <f>IF(AND(S515='자료입력 및 결과표시'!$B$9,COUNTIF('업무중복도(데이터 입력)'!$W515:$DR515,'자료입력 및 결과표시'!$C$9)&gt;=1),4,0)</f>
        <v>0</v>
      </c>
      <c r="EP515" s="17">
        <f>IF(AND(S515='자료입력 및 결과표시'!$B$10,COUNTIF('업무중복도(데이터 입력)'!$W515:$DR515,'자료입력 및 결과표시'!$C$10)&gt;=1),5,0)</f>
        <v>0</v>
      </c>
      <c r="EQ515" s="17">
        <f>IF(AND(S515='자료입력 및 결과표시'!$B$11,COUNTIF('업무중복도(데이터 입력)'!$W515:$DR515,'자료입력 및 결과표시'!$C$11)&gt;=1),6,0)</f>
        <v>0</v>
      </c>
      <c r="ER515" s="17">
        <f>IF(AND(S515='자료입력 및 결과표시'!$B$12,COUNTIF('업무중복도(데이터 입력)'!$W515:$DR515,'자료입력 및 결과표시'!$C$12)&gt;=1),7,0)</f>
        <v>0</v>
      </c>
      <c r="ES515" s="17">
        <f>IF(AND(S515='자료입력 및 결과표시'!$B$13,COUNTIF('업무중복도(데이터 입력)'!$W515:$DR515,'자료입력 및 결과표시'!$C$13)&gt;=1),8,0)</f>
        <v>0</v>
      </c>
      <c r="ET515" s="17">
        <f>IF(AND(S515='자료입력 및 결과표시'!$B$14,COUNTIF('업무중복도(데이터 입력)'!$W515:$DR515,'자료입력 및 결과표시'!$C$14)&gt;=1),9,0)</f>
        <v>0</v>
      </c>
      <c r="EU515" s="17">
        <f>IF(AND(S515='자료입력 및 결과표시'!$B$15,COUNTIF('업무중복도(데이터 입력)'!$W515:$DR515,'자료입력 및 결과표시'!$C$15)&gt;=1),10,0)</f>
        <v>0</v>
      </c>
      <c r="EV515" s="17">
        <f>IF(AND(S515='자료입력 및 결과표시'!$B$16,COUNTIF('업무중복도(데이터 입력)'!$W515:$DR515,'자료입력 및 결과표시'!$C$16)&gt;=1),11,0)</f>
        <v>0</v>
      </c>
      <c r="EW515" s="17">
        <f>IF(AND(S515='자료입력 및 결과표시'!$B$17,COUNTIF('업무중복도(데이터 입력)'!$W515:$DR515,'자료입력 및 결과표시'!$C$17)&gt;=1),12,0)</f>
        <v>0</v>
      </c>
      <c r="EX515" s="17">
        <f>IF(AND(S515='자료입력 및 결과표시'!$B$18,COUNTIF('업무중복도(데이터 입력)'!$W515:$DR515,'자료입력 및 결과표시'!$C$18)&gt;=1),13,0)</f>
        <v>0</v>
      </c>
      <c r="EY515" s="17">
        <f>IF(AND(S515='자료입력 및 결과표시'!$B$19,COUNTIF('업무중복도(데이터 입력)'!$W515:$DR515,'자료입력 및 결과표시'!$C$19)&gt;=1),14,0)</f>
        <v>0</v>
      </c>
      <c r="EZ515" s="17">
        <f>IF(AND(S515='자료입력 및 결과표시'!$B$20,COUNTIF('업무중복도(데이터 입력)'!$W515:$DR515,'자료입력 및 결과표시'!$C$20)&gt;=1),15,0)</f>
        <v>0</v>
      </c>
      <c r="FA515" s="17">
        <f>IF(AND(S515='자료입력 및 결과표시'!$B$21,COUNTIF('업무중복도(데이터 입력)'!$W515:$DR515,'자료입력 및 결과표시'!$C$21)&gt;=1),16,0)</f>
        <v>0</v>
      </c>
      <c r="FK515" s="17">
        <f t="shared" si="779"/>
        <v>0</v>
      </c>
      <c r="FO515"/>
    </row>
    <row r="516" spans="1:171">
      <c r="A516" s="17" t="str">
        <f t="shared" ref="A516:A579" si="780">$S516&amp;"\"&amp;$DT516&amp;"\"&amp;$DU516&amp;"\"&amp;EL516</f>
        <v>\\\0</v>
      </c>
      <c r="B516" s="17" t="str">
        <f t="shared" ref="B516:B579" si="781">$S516&amp;"\"&amp;$DT516&amp;"\"&amp;$DU516&amp;"\"&amp;EM516</f>
        <v>\\\0</v>
      </c>
      <c r="C516" s="17" t="str">
        <f t="shared" ref="C516:C579" si="782">$S516&amp;"\"&amp;$DT516&amp;"\"&amp;$DU516&amp;"\"&amp;EN516</f>
        <v>\\\0</v>
      </c>
      <c r="D516" s="17" t="str">
        <f t="shared" ref="D516:D579" si="783">$S516&amp;"\"&amp;$DT516&amp;"\"&amp;$DU516&amp;"\"&amp;EO516</f>
        <v>\\\0</v>
      </c>
      <c r="E516" s="17" t="str">
        <f t="shared" ref="E516:E579" si="784">$S516&amp;"\"&amp;$DT516&amp;"\"&amp;$DU516&amp;"\"&amp;EP516</f>
        <v>\\\0</v>
      </c>
      <c r="F516" s="17" t="str">
        <f t="shared" ref="F516:F579" si="785">$S516&amp;"\"&amp;$DT516&amp;"\"&amp;$DU516&amp;"\"&amp;EQ516</f>
        <v>\\\0</v>
      </c>
      <c r="G516" s="17" t="str">
        <f t="shared" ref="G516:G579" si="786">$S516&amp;"\"&amp;$DT516&amp;"\"&amp;$DU516&amp;"\"&amp;ER516</f>
        <v>\\\0</v>
      </c>
      <c r="H516" s="17" t="str">
        <f t="shared" ref="H516:H579" si="787">$S516&amp;"\"&amp;$DT516&amp;"\"&amp;$DU516&amp;"\"&amp;ES516</f>
        <v>\\\0</v>
      </c>
      <c r="I516" s="17" t="str">
        <f t="shared" ref="I516:I579" si="788">$S516&amp;"\"&amp;$DT516&amp;"\"&amp;$DU516&amp;"\"&amp;ET516</f>
        <v>\\\0</v>
      </c>
      <c r="J516" s="17" t="str">
        <f t="shared" ref="J516:J579" si="789">$S516&amp;"\"&amp;$DT516&amp;"\"&amp;$DU516&amp;"\"&amp;EU516</f>
        <v>\\\0</v>
      </c>
      <c r="K516" s="17" t="str">
        <f t="shared" ref="K516:K579" si="790">$S516&amp;"\"&amp;$DT516&amp;"\"&amp;$DU516&amp;"\"&amp;EV516</f>
        <v>\\\0</v>
      </c>
      <c r="L516" s="17" t="str">
        <f t="shared" ref="L516:L579" si="791">$S516&amp;"\"&amp;$DT516&amp;"\"&amp;$DU516&amp;"\"&amp;EW516</f>
        <v>\\\0</v>
      </c>
      <c r="M516" s="17" t="str">
        <f t="shared" ref="M516:M579" si="792">$S516&amp;"\"&amp;$DT516&amp;"\"&amp;$DU516&amp;"\"&amp;EX516</f>
        <v>\\\0</v>
      </c>
      <c r="N516" s="17" t="str">
        <f t="shared" ref="N516:N579" si="793">$S516&amp;"\"&amp;$DT516&amp;"\"&amp;$DU516&amp;"\"&amp;EY516</f>
        <v>\\\0</v>
      </c>
      <c r="O516" s="17" t="str">
        <f t="shared" ref="O516:O579" si="794">$S516&amp;"\"&amp;$DT516&amp;"\"&amp;$DU516&amp;"\"&amp;EZ516</f>
        <v>\\\0</v>
      </c>
      <c r="P516" s="17" t="str">
        <f t="shared" ref="P516:P579" si="795">$S516&amp;"\"&amp;$DT516&amp;"\"&amp;$DU516&amp;"\"&amp;FA516</f>
        <v>\\\0</v>
      </c>
      <c r="R516" s="17" t="str">
        <f t="shared" ref="R516:R579" si="796">S516&amp;"\"&amp;DT516&amp;"\"&amp;DU516</f>
        <v>\\</v>
      </c>
      <c r="S516" s="38"/>
      <c r="T516" s="39"/>
      <c r="U516" s="31"/>
      <c r="V516" s="32"/>
      <c r="W516" s="36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35"/>
      <c r="DS516" s="287"/>
      <c r="DT516" s="36"/>
      <c r="DU516" s="37"/>
      <c r="DV516" s="28">
        <f>IF(AND($S516='자료입력 및 결과표시'!$B$6,COUNTIF($W516:$DR516,'자료입력 및 결과표시'!$C$6)&gt;=1),IF(OR('자료입력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DW516" s="28">
        <f>IF(AND($S516='자료입력 및 결과표시'!$B$7,COUNTIF($W516:$DR516,'자료입력 및 결과표시'!$C$7)&gt;=1),IF(OR('자료입력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DX516" s="28">
        <f>IF(AND($S516='자료입력 및 결과표시'!$B$8,COUNTIF($W516:$DR516,'자료입력 및 결과표시'!$C$8)&gt;=1),IF(OR('자료입력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DY516" s="28">
        <f>IF(AND($S516='자료입력 및 결과표시'!$B$9,COUNTIF($W516:$DR516,'자료입력 및 결과표시'!$C$9)&gt;=1),IF(OR('자료입력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DZ516" s="28">
        <f>IF(AND($S516='자료입력 및 결과표시'!$B$10,COUNTIF($W516:$DR516,'자료입력 및 결과표시'!$C$10)&gt;=1),IF(OR('자료입력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A516" s="28">
        <f>IF(AND($S516='자료입력 및 결과표시'!$B$11,COUNTIF($W516:$DR516,'자료입력 및 결과표시'!$C$11)&gt;=1),IF(OR('자료입력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B516" s="28">
        <f>IF(AND($S516='자료입력 및 결과표시'!$B$12,COUNTIF($W516:$DR516,'자료입력 및 결과표시'!$C$12)&gt;=1),IF(OR('자료입력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C516" s="28">
        <f>IF(AND($S516='자료입력 및 결과표시'!$B$13,COUNTIF($W516:$DR516,'자료입력 및 결과표시'!$C$13)&gt;=1),IF(OR('자료입력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D516" s="28">
        <f>IF(AND($S516='자료입력 및 결과표시'!$B$14,COUNTIF($W516:$DR516,'자료입력 및 결과표시'!$C$14)&gt;=1),IF(OR('자료입력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E516" s="28">
        <f>IF(AND($S516='자료입력 및 결과표시'!$B$15,COUNTIF($W516:$DR516,'자료입력 및 결과표시'!$C$15)&gt;=1),IF(OR('자료입력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F516" s="28">
        <f>IF(AND($S516='자료입력 및 결과표시'!$B$16,COUNTIF($W516:$DR516,'자료입력 및 결과표시'!$C$16)&gt;=1),IF(OR('자료입력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G516" s="28">
        <f>IF(AND($S516='자료입력 및 결과표시'!$B$17,COUNTIF($W516:$DR516,'자료입력 및 결과표시'!$C$17)&gt;=1),IF(OR('자료입력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H516" s="28">
        <f>IF(AND($S516='자료입력 및 결과표시'!$B$18,COUNTIF($W516:$DR516,'자료입력 및 결과표시'!$C$18)&gt;=1),IF(OR('자료입력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I516" s="28">
        <f>IF(AND($S516='자료입력 및 결과표시'!$B$19,COUNTIF($W516:$DR516,'자료입력 및 결과표시'!$C$19)&gt;=1),IF(OR('자료입력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J516" s="28">
        <f>IF(AND($S516='자료입력 및 결과표시'!$B$20,COUNTIF($W516:$DR516,'자료입력 및 결과표시'!$C$20)&gt;=1),IF(OR('자료입력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K516" s="28">
        <f>IF(AND($S516='자료입력 및 결과표시'!$B$21,COUNTIF($W516:$DR516,'자료입력 및 결과표시'!$C$21)&gt;=1),IF(OR('자료입력 및 결과표시'!$B$4+90&gt;=$V516,'자료입력 및 결과표시'!$B$4&lt;$U516),0,IF($V516-'자료입력 및 결과표시'!$B$4-90&gt;='자료입력 및 결과표시'!$E$4,'자료입력 및 결과표시'!$E$4,$V516-'자료입력 및 결과표시'!$B$4-90)),0)</f>
        <v>0</v>
      </c>
      <c r="EL516" s="17">
        <f>IF(AND(S516='자료입력 및 결과표시'!$B$6,COUNTIF('업무중복도(데이터 입력)'!$W516:$DR516,'자료입력 및 결과표시'!$C$6)&gt;=1),1,0)</f>
        <v>0</v>
      </c>
      <c r="EM516" s="17">
        <f>IF(AND(S516='자료입력 및 결과표시'!$B$7,COUNTIF('업무중복도(데이터 입력)'!$W516:$DR516,'자료입력 및 결과표시'!$C$7)&gt;=1),2,0)</f>
        <v>0</v>
      </c>
      <c r="EN516" s="17">
        <f>IF(AND(S516='자료입력 및 결과표시'!$B$8,COUNTIF('업무중복도(데이터 입력)'!$W516:$DR516,'자료입력 및 결과표시'!$C$8)&gt;=1),3,0)</f>
        <v>0</v>
      </c>
      <c r="EO516" s="17">
        <f>IF(AND(S516='자료입력 및 결과표시'!$B$9,COUNTIF('업무중복도(데이터 입력)'!$W516:$DR516,'자료입력 및 결과표시'!$C$9)&gt;=1),4,0)</f>
        <v>0</v>
      </c>
      <c r="EP516" s="17">
        <f>IF(AND(S516='자료입력 및 결과표시'!$B$10,COUNTIF('업무중복도(데이터 입력)'!$W516:$DR516,'자료입력 및 결과표시'!$C$10)&gt;=1),5,0)</f>
        <v>0</v>
      </c>
      <c r="EQ516" s="17">
        <f>IF(AND(S516='자료입력 및 결과표시'!$B$11,COUNTIF('업무중복도(데이터 입력)'!$W516:$DR516,'자료입력 및 결과표시'!$C$11)&gt;=1),6,0)</f>
        <v>0</v>
      </c>
      <c r="ER516" s="17">
        <f>IF(AND(S516='자료입력 및 결과표시'!$B$12,COUNTIF('업무중복도(데이터 입력)'!$W516:$DR516,'자료입력 및 결과표시'!$C$12)&gt;=1),7,0)</f>
        <v>0</v>
      </c>
      <c r="ES516" s="17">
        <f>IF(AND(S516='자료입력 및 결과표시'!$B$13,COUNTIF('업무중복도(데이터 입력)'!$W516:$DR516,'자료입력 및 결과표시'!$C$13)&gt;=1),8,0)</f>
        <v>0</v>
      </c>
      <c r="ET516" s="17">
        <f>IF(AND(S516='자료입력 및 결과표시'!$B$14,COUNTIF('업무중복도(데이터 입력)'!$W516:$DR516,'자료입력 및 결과표시'!$C$14)&gt;=1),9,0)</f>
        <v>0</v>
      </c>
      <c r="EU516" s="17">
        <f>IF(AND(S516='자료입력 및 결과표시'!$B$15,COUNTIF('업무중복도(데이터 입력)'!$W516:$DR516,'자료입력 및 결과표시'!$C$15)&gt;=1),10,0)</f>
        <v>0</v>
      </c>
      <c r="EV516" s="17">
        <f>IF(AND(S516='자료입력 및 결과표시'!$B$16,COUNTIF('업무중복도(데이터 입력)'!$W516:$DR516,'자료입력 및 결과표시'!$C$16)&gt;=1),11,0)</f>
        <v>0</v>
      </c>
      <c r="EW516" s="17">
        <f>IF(AND(S516='자료입력 및 결과표시'!$B$17,COUNTIF('업무중복도(데이터 입력)'!$W516:$DR516,'자료입력 및 결과표시'!$C$17)&gt;=1),12,0)</f>
        <v>0</v>
      </c>
      <c r="EX516" s="17">
        <f>IF(AND(S516='자료입력 및 결과표시'!$B$18,COUNTIF('업무중복도(데이터 입력)'!$W516:$DR516,'자료입력 및 결과표시'!$C$18)&gt;=1),13,0)</f>
        <v>0</v>
      </c>
      <c r="EY516" s="17">
        <f>IF(AND(S516='자료입력 및 결과표시'!$B$19,COUNTIF('업무중복도(데이터 입력)'!$W516:$DR516,'자료입력 및 결과표시'!$C$19)&gt;=1),14,0)</f>
        <v>0</v>
      </c>
      <c r="EZ516" s="17">
        <f>IF(AND(S516='자료입력 및 결과표시'!$B$20,COUNTIF('업무중복도(데이터 입력)'!$W516:$DR516,'자료입력 및 결과표시'!$C$20)&gt;=1),15,0)</f>
        <v>0</v>
      </c>
      <c r="FA516" s="17">
        <f>IF(AND(S516='자료입력 및 결과표시'!$B$21,COUNTIF('업무중복도(데이터 입력)'!$W516:$DR516,'자료입력 및 결과표시'!$C$21)&gt;=1),16,0)</f>
        <v>0</v>
      </c>
      <c r="FK516" s="17">
        <f t="shared" ref="FK516:FK579" si="797">COUNTA(W516:DR516)</f>
        <v>0</v>
      </c>
      <c r="FO516"/>
    </row>
    <row r="517" spans="1:171">
      <c r="A517" s="17" t="str">
        <f t="shared" si="780"/>
        <v>\\\0</v>
      </c>
      <c r="B517" s="17" t="str">
        <f t="shared" si="781"/>
        <v>\\\0</v>
      </c>
      <c r="C517" s="17" t="str">
        <f t="shared" si="782"/>
        <v>\\\0</v>
      </c>
      <c r="D517" s="17" t="str">
        <f t="shared" si="783"/>
        <v>\\\0</v>
      </c>
      <c r="E517" s="17" t="str">
        <f t="shared" si="784"/>
        <v>\\\0</v>
      </c>
      <c r="F517" s="17" t="str">
        <f t="shared" si="785"/>
        <v>\\\0</v>
      </c>
      <c r="G517" s="17" t="str">
        <f t="shared" si="786"/>
        <v>\\\0</v>
      </c>
      <c r="H517" s="17" t="str">
        <f t="shared" si="787"/>
        <v>\\\0</v>
      </c>
      <c r="I517" s="17" t="str">
        <f t="shared" si="788"/>
        <v>\\\0</v>
      </c>
      <c r="J517" s="17" t="str">
        <f t="shared" si="789"/>
        <v>\\\0</v>
      </c>
      <c r="K517" s="17" t="str">
        <f t="shared" si="790"/>
        <v>\\\0</v>
      </c>
      <c r="L517" s="17" t="str">
        <f t="shared" si="791"/>
        <v>\\\0</v>
      </c>
      <c r="M517" s="17" t="str">
        <f t="shared" si="792"/>
        <v>\\\0</v>
      </c>
      <c r="N517" s="17" t="str">
        <f t="shared" si="793"/>
        <v>\\\0</v>
      </c>
      <c r="O517" s="17" t="str">
        <f t="shared" si="794"/>
        <v>\\\0</v>
      </c>
      <c r="P517" s="17" t="str">
        <f t="shared" si="795"/>
        <v>\\\0</v>
      </c>
      <c r="R517" s="17" t="str">
        <f t="shared" si="796"/>
        <v>\\</v>
      </c>
      <c r="S517" s="38"/>
      <c r="T517" s="39"/>
      <c r="U517" s="31"/>
      <c r="V517" s="32"/>
      <c r="W517" s="36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35"/>
      <c r="DS517" s="287"/>
      <c r="DT517" s="36"/>
      <c r="DU517" s="37"/>
      <c r="DV517" s="28">
        <f>IF(AND($S517='자료입력 및 결과표시'!$B$6,COUNTIF($W517:$DR517,'자료입력 및 결과표시'!$C$6)&gt;=1),IF(OR('자료입력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DW517" s="28">
        <f>IF(AND($S517='자료입력 및 결과표시'!$B$7,COUNTIF($W517:$DR517,'자료입력 및 결과표시'!$C$7)&gt;=1),IF(OR('자료입력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DX517" s="28">
        <f>IF(AND($S517='자료입력 및 결과표시'!$B$8,COUNTIF($W517:$DR517,'자료입력 및 결과표시'!$C$8)&gt;=1),IF(OR('자료입력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DY517" s="28">
        <f>IF(AND($S517='자료입력 및 결과표시'!$B$9,COUNTIF($W517:$DR517,'자료입력 및 결과표시'!$C$9)&gt;=1),IF(OR('자료입력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DZ517" s="28">
        <f>IF(AND($S517='자료입력 및 결과표시'!$B$10,COUNTIF($W517:$DR517,'자료입력 및 결과표시'!$C$10)&gt;=1),IF(OR('자료입력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A517" s="28">
        <f>IF(AND($S517='자료입력 및 결과표시'!$B$11,COUNTIF($W517:$DR517,'자료입력 및 결과표시'!$C$11)&gt;=1),IF(OR('자료입력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B517" s="28">
        <f>IF(AND($S517='자료입력 및 결과표시'!$B$12,COUNTIF($W517:$DR517,'자료입력 및 결과표시'!$C$12)&gt;=1),IF(OR('자료입력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C517" s="28">
        <f>IF(AND($S517='자료입력 및 결과표시'!$B$13,COUNTIF($W517:$DR517,'자료입력 및 결과표시'!$C$13)&gt;=1),IF(OR('자료입력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D517" s="28">
        <f>IF(AND($S517='자료입력 및 결과표시'!$B$14,COUNTIF($W517:$DR517,'자료입력 및 결과표시'!$C$14)&gt;=1),IF(OR('자료입력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E517" s="28">
        <f>IF(AND($S517='자료입력 및 결과표시'!$B$15,COUNTIF($W517:$DR517,'자료입력 및 결과표시'!$C$15)&gt;=1),IF(OR('자료입력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F517" s="28">
        <f>IF(AND($S517='자료입력 및 결과표시'!$B$16,COUNTIF($W517:$DR517,'자료입력 및 결과표시'!$C$16)&gt;=1),IF(OR('자료입력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G517" s="28">
        <f>IF(AND($S517='자료입력 및 결과표시'!$B$17,COUNTIF($W517:$DR517,'자료입력 및 결과표시'!$C$17)&gt;=1),IF(OR('자료입력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H517" s="28">
        <f>IF(AND($S517='자료입력 및 결과표시'!$B$18,COUNTIF($W517:$DR517,'자료입력 및 결과표시'!$C$18)&gt;=1),IF(OR('자료입력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I517" s="28">
        <f>IF(AND($S517='자료입력 및 결과표시'!$B$19,COUNTIF($W517:$DR517,'자료입력 및 결과표시'!$C$19)&gt;=1),IF(OR('자료입력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J517" s="28">
        <f>IF(AND($S517='자료입력 및 결과표시'!$B$20,COUNTIF($W517:$DR517,'자료입력 및 결과표시'!$C$20)&gt;=1),IF(OR('자료입력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K517" s="28">
        <f>IF(AND($S517='자료입력 및 결과표시'!$B$21,COUNTIF($W517:$DR517,'자료입력 및 결과표시'!$C$21)&gt;=1),IF(OR('자료입력 및 결과표시'!$B$4+90&gt;=$V517,'자료입력 및 결과표시'!$B$4&lt;$U517),0,IF($V517-'자료입력 및 결과표시'!$B$4-90&gt;='자료입력 및 결과표시'!$E$4,'자료입력 및 결과표시'!$E$4,$V517-'자료입력 및 결과표시'!$B$4-90)),0)</f>
        <v>0</v>
      </c>
      <c r="EL517" s="17">
        <f>IF(AND(S517='자료입력 및 결과표시'!$B$6,COUNTIF('업무중복도(데이터 입력)'!$W517:$DR517,'자료입력 및 결과표시'!$C$6)&gt;=1),1,0)</f>
        <v>0</v>
      </c>
      <c r="EM517" s="17">
        <f>IF(AND(S517='자료입력 및 결과표시'!$B$7,COUNTIF('업무중복도(데이터 입력)'!$W517:$DR517,'자료입력 및 결과표시'!$C$7)&gt;=1),2,0)</f>
        <v>0</v>
      </c>
      <c r="EN517" s="17">
        <f>IF(AND(S517='자료입력 및 결과표시'!$B$8,COUNTIF('업무중복도(데이터 입력)'!$W517:$DR517,'자료입력 및 결과표시'!$C$8)&gt;=1),3,0)</f>
        <v>0</v>
      </c>
      <c r="EO517" s="17">
        <f>IF(AND(S517='자료입력 및 결과표시'!$B$9,COUNTIF('업무중복도(데이터 입력)'!$W517:$DR517,'자료입력 및 결과표시'!$C$9)&gt;=1),4,0)</f>
        <v>0</v>
      </c>
      <c r="EP517" s="17">
        <f>IF(AND(S517='자료입력 및 결과표시'!$B$10,COUNTIF('업무중복도(데이터 입력)'!$W517:$DR517,'자료입력 및 결과표시'!$C$10)&gt;=1),5,0)</f>
        <v>0</v>
      </c>
      <c r="EQ517" s="17">
        <f>IF(AND(S517='자료입력 및 결과표시'!$B$11,COUNTIF('업무중복도(데이터 입력)'!$W517:$DR517,'자료입력 및 결과표시'!$C$11)&gt;=1),6,0)</f>
        <v>0</v>
      </c>
      <c r="ER517" s="17">
        <f>IF(AND(S517='자료입력 및 결과표시'!$B$12,COUNTIF('업무중복도(데이터 입력)'!$W517:$DR517,'자료입력 및 결과표시'!$C$12)&gt;=1),7,0)</f>
        <v>0</v>
      </c>
      <c r="ES517" s="17">
        <f>IF(AND(S517='자료입력 및 결과표시'!$B$13,COUNTIF('업무중복도(데이터 입력)'!$W517:$DR517,'자료입력 및 결과표시'!$C$13)&gt;=1),8,0)</f>
        <v>0</v>
      </c>
      <c r="ET517" s="17">
        <f>IF(AND(S517='자료입력 및 결과표시'!$B$14,COUNTIF('업무중복도(데이터 입력)'!$W517:$DR517,'자료입력 및 결과표시'!$C$14)&gt;=1),9,0)</f>
        <v>0</v>
      </c>
      <c r="EU517" s="17">
        <f>IF(AND(S517='자료입력 및 결과표시'!$B$15,COUNTIF('업무중복도(데이터 입력)'!$W517:$DR517,'자료입력 및 결과표시'!$C$15)&gt;=1),10,0)</f>
        <v>0</v>
      </c>
      <c r="EV517" s="17">
        <f>IF(AND(S517='자료입력 및 결과표시'!$B$16,COUNTIF('업무중복도(데이터 입력)'!$W517:$DR517,'자료입력 및 결과표시'!$C$16)&gt;=1),11,0)</f>
        <v>0</v>
      </c>
      <c r="EW517" s="17">
        <f>IF(AND(S517='자료입력 및 결과표시'!$B$17,COUNTIF('업무중복도(데이터 입력)'!$W517:$DR517,'자료입력 및 결과표시'!$C$17)&gt;=1),12,0)</f>
        <v>0</v>
      </c>
      <c r="EX517" s="17">
        <f>IF(AND(S517='자료입력 및 결과표시'!$B$18,COUNTIF('업무중복도(데이터 입력)'!$W517:$DR517,'자료입력 및 결과표시'!$C$18)&gt;=1),13,0)</f>
        <v>0</v>
      </c>
      <c r="EY517" s="17">
        <f>IF(AND(S517='자료입력 및 결과표시'!$B$19,COUNTIF('업무중복도(데이터 입력)'!$W517:$DR517,'자료입력 및 결과표시'!$C$19)&gt;=1),14,0)</f>
        <v>0</v>
      </c>
      <c r="EZ517" s="17">
        <f>IF(AND(S517='자료입력 및 결과표시'!$B$20,COUNTIF('업무중복도(데이터 입력)'!$W517:$DR517,'자료입력 및 결과표시'!$C$20)&gt;=1),15,0)</f>
        <v>0</v>
      </c>
      <c r="FA517" s="17">
        <f>IF(AND(S517='자료입력 및 결과표시'!$B$21,COUNTIF('업무중복도(데이터 입력)'!$W517:$DR517,'자료입력 및 결과표시'!$C$21)&gt;=1),16,0)</f>
        <v>0</v>
      </c>
      <c r="FK517" s="17">
        <f t="shared" si="797"/>
        <v>0</v>
      </c>
      <c r="FO517"/>
    </row>
    <row r="518" spans="1:171">
      <c r="A518" s="17" t="str">
        <f t="shared" si="780"/>
        <v>\\\0</v>
      </c>
      <c r="B518" s="17" t="str">
        <f t="shared" si="781"/>
        <v>\\\0</v>
      </c>
      <c r="C518" s="17" t="str">
        <f t="shared" si="782"/>
        <v>\\\0</v>
      </c>
      <c r="D518" s="17" t="str">
        <f t="shared" si="783"/>
        <v>\\\0</v>
      </c>
      <c r="E518" s="17" t="str">
        <f t="shared" si="784"/>
        <v>\\\0</v>
      </c>
      <c r="F518" s="17" t="str">
        <f t="shared" si="785"/>
        <v>\\\0</v>
      </c>
      <c r="G518" s="17" t="str">
        <f t="shared" si="786"/>
        <v>\\\0</v>
      </c>
      <c r="H518" s="17" t="str">
        <f t="shared" si="787"/>
        <v>\\\0</v>
      </c>
      <c r="I518" s="17" t="str">
        <f t="shared" si="788"/>
        <v>\\\0</v>
      </c>
      <c r="J518" s="17" t="str">
        <f t="shared" si="789"/>
        <v>\\\0</v>
      </c>
      <c r="K518" s="17" t="str">
        <f t="shared" si="790"/>
        <v>\\\0</v>
      </c>
      <c r="L518" s="17" t="str">
        <f t="shared" si="791"/>
        <v>\\\0</v>
      </c>
      <c r="M518" s="17" t="str">
        <f t="shared" si="792"/>
        <v>\\\0</v>
      </c>
      <c r="N518" s="17" t="str">
        <f t="shared" si="793"/>
        <v>\\\0</v>
      </c>
      <c r="O518" s="17" t="str">
        <f t="shared" si="794"/>
        <v>\\\0</v>
      </c>
      <c r="P518" s="17" t="str">
        <f t="shared" si="795"/>
        <v>\\\0</v>
      </c>
      <c r="R518" s="17" t="str">
        <f t="shared" si="796"/>
        <v>\\</v>
      </c>
      <c r="S518" s="38"/>
      <c r="T518" s="39"/>
      <c r="U518" s="31"/>
      <c r="V518" s="32"/>
      <c r="W518" s="36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35"/>
      <c r="DS518" s="287"/>
      <c r="DT518" s="36"/>
      <c r="DU518" s="37"/>
      <c r="DV518" s="28">
        <f>IF(AND($S518='자료입력 및 결과표시'!$B$6,COUNTIF($W518:$DR518,'자료입력 및 결과표시'!$C$6)&gt;=1),IF(OR('자료입력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DW518" s="28">
        <f>IF(AND($S518='자료입력 및 결과표시'!$B$7,COUNTIF($W518:$DR518,'자료입력 및 결과표시'!$C$7)&gt;=1),IF(OR('자료입력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DX518" s="28">
        <f>IF(AND($S518='자료입력 및 결과표시'!$B$8,COUNTIF($W518:$DR518,'자료입력 및 결과표시'!$C$8)&gt;=1),IF(OR('자료입력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DY518" s="28">
        <f>IF(AND($S518='자료입력 및 결과표시'!$B$9,COUNTIF($W518:$DR518,'자료입력 및 결과표시'!$C$9)&gt;=1),IF(OR('자료입력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DZ518" s="28">
        <f>IF(AND($S518='자료입력 및 결과표시'!$B$10,COUNTIF($W518:$DR518,'자료입력 및 결과표시'!$C$10)&gt;=1),IF(OR('자료입력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A518" s="28">
        <f>IF(AND($S518='자료입력 및 결과표시'!$B$11,COUNTIF($W518:$DR518,'자료입력 및 결과표시'!$C$11)&gt;=1),IF(OR('자료입력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B518" s="28">
        <f>IF(AND($S518='자료입력 및 결과표시'!$B$12,COUNTIF($W518:$DR518,'자료입력 및 결과표시'!$C$12)&gt;=1),IF(OR('자료입력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C518" s="28">
        <f>IF(AND($S518='자료입력 및 결과표시'!$B$13,COUNTIF($W518:$DR518,'자료입력 및 결과표시'!$C$13)&gt;=1),IF(OR('자료입력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D518" s="28">
        <f>IF(AND($S518='자료입력 및 결과표시'!$B$14,COUNTIF($W518:$DR518,'자료입력 및 결과표시'!$C$14)&gt;=1),IF(OR('자료입력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E518" s="28">
        <f>IF(AND($S518='자료입력 및 결과표시'!$B$15,COUNTIF($W518:$DR518,'자료입력 및 결과표시'!$C$15)&gt;=1),IF(OR('자료입력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F518" s="28">
        <f>IF(AND($S518='자료입력 및 결과표시'!$B$16,COUNTIF($W518:$DR518,'자료입력 및 결과표시'!$C$16)&gt;=1),IF(OR('자료입력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G518" s="28">
        <f>IF(AND($S518='자료입력 및 결과표시'!$B$17,COUNTIF($W518:$DR518,'자료입력 및 결과표시'!$C$17)&gt;=1),IF(OR('자료입력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H518" s="28">
        <f>IF(AND($S518='자료입력 및 결과표시'!$B$18,COUNTIF($W518:$DR518,'자료입력 및 결과표시'!$C$18)&gt;=1),IF(OR('자료입력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I518" s="28">
        <f>IF(AND($S518='자료입력 및 결과표시'!$B$19,COUNTIF($W518:$DR518,'자료입력 및 결과표시'!$C$19)&gt;=1),IF(OR('자료입력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J518" s="28">
        <f>IF(AND($S518='자료입력 및 결과표시'!$B$20,COUNTIF($W518:$DR518,'자료입력 및 결과표시'!$C$20)&gt;=1),IF(OR('자료입력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K518" s="28">
        <f>IF(AND($S518='자료입력 및 결과표시'!$B$21,COUNTIF($W518:$DR518,'자료입력 및 결과표시'!$C$21)&gt;=1),IF(OR('자료입력 및 결과표시'!$B$4+90&gt;=$V518,'자료입력 및 결과표시'!$B$4&lt;$U518),0,IF($V518-'자료입력 및 결과표시'!$B$4-90&gt;='자료입력 및 결과표시'!$E$4,'자료입력 및 결과표시'!$E$4,$V518-'자료입력 및 결과표시'!$B$4-90)),0)</f>
        <v>0</v>
      </c>
      <c r="EL518" s="17">
        <f>IF(AND(S518='자료입력 및 결과표시'!$B$6,COUNTIF('업무중복도(데이터 입력)'!$W518:$DR518,'자료입력 및 결과표시'!$C$6)&gt;=1),1,0)</f>
        <v>0</v>
      </c>
      <c r="EM518" s="17">
        <f>IF(AND(S518='자료입력 및 결과표시'!$B$7,COUNTIF('업무중복도(데이터 입력)'!$W518:$DR518,'자료입력 및 결과표시'!$C$7)&gt;=1),2,0)</f>
        <v>0</v>
      </c>
      <c r="EN518" s="17">
        <f>IF(AND(S518='자료입력 및 결과표시'!$B$8,COUNTIF('업무중복도(데이터 입력)'!$W518:$DR518,'자료입력 및 결과표시'!$C$8)&gt;=1),3,0)</f>
        <v>0</v>
      </c>
      <c r="EO518" s="17">
        <f>IF(AND(S518='자료입력 및 결과표시'!$B$9,COUNTIF('업무중복도(데이터 입력)'!$W518:$DR518,'자료입력 및 결과표시'!$C$9)&gt;=1),4,0)</f>
        <v>0</v>
      </c>
      <c r="EP518" s="17">
        <f>IF(AND(S518='자료입력 및 결과표시'!$B$10,COUNTIF('업무중복도(데이터 입력)'!$W518:$DR518,'자료입력 및 결과표시'!$C$10)&gt;=1),5,0)</f>
        <v>0</v>
      </c>
      <c r="EQ518" s="17">
        <f>IF(AND(S518='자료입력 및 결과표시'!$B$11,COUNTIF('업무중복도(데이터 입력)'!$W518:$DR518,'자료입력 및 결과표시'!$C$11)&gt;=1),6,0)</f>
        <v>0</v>
      </c>
      <c r="ER518" s="17">
        <f>IF(AND(S518='자료입력 및 결과표시'!$B$12,COUNTIF('업무중복도(데이터 입력)'!$W518:$DR518,'자료입력 및 결과표시'!$C$12)&gt;=1),7,0)</f>
        <v>0</v>
      </c>
      <c r="ES518" s="17">
        <f>IF(AND(S518='자료입력 및 결과표시'!$B$13,COUNTIF('업무중복도(데이터 입력)'!$W518:$DR518,'자료입력 및 결과표시'!$C$13)&gt;=1),8,0)</f>
        <v>0</v>
      </c>
      <c r="ET518" s="17">
        <f>IF(AND(S518='자료입력 및 결과표시'!$B$14,COUNTIF('업무중복도(데이터 입력)'!$W518:$DR518,'자료입력 및 결과표시'!$C$14)&gt;=1),9,0)</f>
        <v>0</v>
      </c>
      <c r="EU518" s="17">
        <f>IF(AND(S518='자료입력 및 결과표시'!$B$15,COUNTIF('업무중복도(데이터 입력)'!$W518:$DR518,'자료입력 및 결과표시'!$C$15)&gt;=1),10,0)</f>
        <v>0</v>
      </c>
      <c r="EV518" s="17">
        <f>IF(AND(S518='자료입력 및 결과표시'!$B$16,COUNTIF('업무중복도(데이터 입력)'!$W518:$DR518,'자료입력 및 결과표시'!$C$16)&gt;=1),11,0)</f>
        <v>0</v>
      </c>
      <c r="EW518" s="17">
        <f>IF(AND(S518='자료입력 및 결과표시'!$B$17,COUNTIF('업무중복도(데이터 입력)'!$W518:$DR518,'자료입력 및 결과표시'!$C$17)&gt;=1),12,0)</f>
        <v>0</v>
      </c>
      <c r="EX518" s="17">
        <f>IF(AND(S518='자료입력 및 결과표시'!$B$18,COUNTIF('업무중복도(데이터 입력)'!$W518:$DR518,'자료입력 및 결과표시'!$C$18)&gt;=1),13,0)</f>
        <v>0</v>
      </c>
      <c r="EY518" s="17">
        <f>IF(AND(S518='자료입력 및 결과표시'!$B$19,COUNTIF('업무중복도(데이터 입력)'!$W518:$DR518,'자료입력 및 결과표시'!$C$19)&gt;=1),14,0)</f>
        <v>0</v>
      </c>
      <c r="EZ518" s="17">
        <f>IF(AND(S518='자료입력 및 결과표시'!$B$20,COUNTIF('업무중복도(데이터 입력)'!$W518:$DR518,'자료입력 및 결과표시'!$C$20)&gt;=1),15,0)</f>
        <v>0</v>
      </c>
      <c r="FA518" s="17">
        <f>IF(AND(S518='자료입력 및 결과표시'!$B$21,COUNTIF('업무중복도(데이터 입력)'!$W518:$DR518,'자료입력 및 결과표시'!$C$21)&gt;=1),16,0)</f>
        <v>0</v>
      </c>
      <c r="FK518" s="17">
        <f t="shared" si="797"/>
        <v>0</v>
      </c>
      <c r="FO518"/>
    </row>
    <row r="519" spans="1:171">
      <c r="A519" s="17" t="str">
        <f t="shared" si="780"/>
        <v>\\\0</v>
      </c>
      <c r="B519" s="17" t="str">
        <f t="shared" si="781"/>
        <v>\\\0</v>
      </c>
      <c r="C519" s="17" t="str">
        <f t="shared" si="782"/>
        <v>\\\0</v>
      </c>
      <c r="D519" s="17" t="str">
        <f t="shared" si="783"/>
        <v>\\\0</v>
      </c>
      <c r="E519" s="17" t="str">
        <f t="shared" si="784"/>
        <v>\\\0</v>
      </c>
      <c r="F519" s="17" t="str">
        <f t="shared" si="785"/>
        <v>\\\0</v>
      </c>
      <c r="G519" s="17" t="str">
        <f t="shared" si="786"/>
        <v>\\\0</v>
      </c>
      <c r="H519" s="17" t="str">
        <f t="shared" si="787"/>
        <v>\\\0</v>
      </c>
      <c r="I519" s="17" t="str">
        <f t="shared" si="788"/>
        <v>\\\0</v>
      </c>
      <c r="J519" s="17" t="str">
        <f t="shared" si="789"/>
        <v>\\\0</v>
      </c>
      <c r="K519" s="17" t="str">
        <f t="shared" si="790"/>
        <v>\\\0</v>
      </c>
      <c r="L519" s="17" t="str">
        <f t="shared" si="791"/>
        <v>\\\0</v>
      </c>
      <c r="M519" s="17" t="str">
        <f t="shared" si="792"/>
        <v>\\\0</v>
      </c>
      <c r="N519" s="17" t="str">
        <f t="shared" si="793"/>
        <v>\\\0</v>
      </c>
      <c r="O519" s="17" t="str">
        <f t="shared" si="794"/>
        <v>\\\0</v>
      </c>
      <c r="P519" s="17" t="str">
        <f t="shared" si="795"/>
        <v>\\\0</v>
      </c>
      <c r="R519" s="17" t="str">
        <f t="shared" si="796"/>
        <v>\\</v>
      </c>
      <c r="S519" s="38"/>
      <c r="T519" s="39"/>
      <c r="U519" s="31"/>
      <c r="V519" s="32"/>
      <c r="W519" s="36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35"/>
      <c r="DS519" s="287"/>
      <c r="DT519" s="36"/>
      <c r="DU519" s="37"/>
      <c r="DV519" s="28">
        <f>IF(AND($S519='자료입력 및 결과표시'!$B$6,COUNTIF($W519:$DR519,'자료입력 및 결과표시'!$C$6)&gt;=1),IF(OR('자료입력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DW519" s="28">
        <f>IF(AND($S519='자료입력 및 결과표시'!$B$7,COUNTIF($W519:$DR519,'자료입력 및 결과표시'!$C$7)&gt;=1),IF(OR('자료입력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DX519" s="28">
        <f>IF(AND($S519='자료입력 및 결과표시'!$B$8,COUNTIF($W519:$DR519,'자료입력 및 결과표시'!$C$8)&gt;=1),IF(OR('자료입력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DY519" s="28">
        <f>IF(AND($S519='자료입력 및 결과표시'!$B$9,COUNTIF($W519:$DR519,'자료입력 및 결과표시'!$C$9)&gt;=1),IF(OR('자료입력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DZ519" s="28">
        <f>IF(AND($S519='자료입력 및 결과표시'!$B$10,COUNTIF($W519:$DR519,'자료입력 및 결과표시'!$C$10)&gt;=1),IF(OR('자료입력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A519" s="28">
        <f>IF(AND($S519='자료입력 및 결과표시'!$B$11,COUNTIF($W519:$DR519,'자료입력 및 결과표시'!$C$11)&gt;=1),IF(OR('자료입력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B519" s="28">
        <f>IF(AND($S519='자료입력 및 결과표시'!$B$12,COUNTIF($W519:$DR519,'자료입력 및 결과표시'!$C$12)&gt;=1),IF(OR('자료입력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C519" s="28">
        <f>IF(AND($S519='자료입력 및 결과표시'!$B$13,COUNTIF($W519:$DR519,'자료입력 및 결과표시'!$C$13)&gt;=1),IF(OR('자료입력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D519" s="28">
        <f>IF(AND($S519='자료입력 및 결과표시'!$B$14,COUNTIF($W519:$DR519,'자료입력 및 결과표시'!$C$14)&gt;=1),IF(OR('자료입력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E519" s="28">
        <f>IF(AND($S519='자료입력 및 결과표시'!$B$15,COUNTIF($W519:$DR519,'자료입력 및 결과표시'!$C$15)&gt;=1),IF(OR('자료입력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F519" s="28">
        <f>IF(AND($S519='자료입력 및 결과표시'!$B$16,COUNTIF($W519:$DR519,'자료입력 및 결과표시'!$C$16)&gt;=1),IF(OR('자료입력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G519" s="28">
        <f>IF(AND($S519='자료입력 및 결과표시'!$B$17,COUNTIF($W519:$DR519,'자료입력 및 결과표시'!$C$17)&gt;=1),IF(OR('자료입력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H519" s="28">
        <f>IF(AND($S519='자료입력 및 결과표시'!$B$18,COUNTIF($W519:$DR519,'자료입력 및 결과표시'!$C$18)&gt;=1),IF(OR('자료입력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I519" s="28">
        <f>IF(AND($S519='자료입력 및 결과표시'!$B$19,COUNTIF($W519:$DR519,'자료입력 및 결과표시'!$C$19)&gt;=1),IF(OR('자료입력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J519" s="28">
        <f>IF(AND($S519='자료입력 및 결과표시'!$B$20,COUNTIF($W519:$DR519,'자료입력 및 결과표시'!$C$20)&gt;=1),IF(OR('자료입력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K519" s="28">
        <f>IF(AND($S519='자료입력 및 결과표시'!$B$21,COUNTIF($W519:$DR519,'자료입력 및 결과표시'!$C$21)&gt;=1),IF(OR('자료입력 및 결과표시'!$B$4+90&gt;=$V519,'자료입력 및 결과표시'!$B$4&lt;$U519),0,IF($V519-'자료입력 및 결과표시'!$B$4-90&gt;='자료입력 및 결과표시'!$E$4,'자료입력 및 결과표시'!$E$4,$V519-'자료입력 및 결과표시'!$B$4-90)),0)</f>
        <v>0</v>
      </c>
      <c r="EL519" s="17">
        <f>IF(AND(S519='자료입력 및 결과표시'!$B$6,COUNTIF('업무중복도(데이터 입력)'!$W519:$DR519,'자료입력 및 결과표시'!$C$6)&gt;=1),1,0)</f>
        <v>0</v>
      </c>
      <c r="EM519" s="17">
        <f>IF(AND(S519='자료입력 및 결과표시'!$B$7,COUNTIF('업무중복도(데이터 입력)'!$W519:$DR519,'자료입력 및 결과표시'!$C$7)&gt;=1),2,0)</f>
        <v>0</v>
      </c>
      <c r="EN519" s="17">
        <f>IF(AND(S519='자료입력 및 결과표시'!$B$8,COUNTIF('업무중복도(데이터 입력)'!$W519:$DR519,'자료입력 및 결과표시'!$C$8)&gt;=1),3,0)</f>
        <v>0</v>
      </c>
      <c r="EO519" s="17">
        <f>IF(AND(S519='자료입력 및 결과표시'!$B$9,COUNTIF('업무중복도(데이터 입력)'!$W519:$DR519,'자료입력 및 결과표시'!$C$9)&gt;=1),4,0)</f>
        <v>0</v>
      </c>
      <c r="EP519" s="17">
        <f>IF(AND(S519='자료입력 및 결과표시'!$B$10,COUNTIF('업무중복도(데이터 입력)'!$W519:$DR519,'자료입력 및 결과표시'!$C$10)&gt;=1),5,0)</f>
        <v>0</v>
      </c>
      <c r="EQ519" s="17">
        <f>IF(AND(S519='자료입력 및 결과표시'!$B$11,COUNTIF('업무중복도(데이터 입력)'!$W519:$DR519,'자료입력 및 결과표시'!$C$11)&gt;=1),6,0)</f>
        <v>0</v>
      </c>
      <c r="ER519" s="17">
        <f>IF(AND(S519='자료입력 및 결과표시'!$B$12,COUNTIF('업무중복도(데이터 입력)'!$W519:$DR519,'자료입력 및 결과표시'!$C$12)&gt;=1),7,0)</f>
        <v>0</v>
      </c>
      <c r="ES519" s="17">
        <f>IF(AND(S519='자료입력 및 결과표시'!$B$13,COUNTIF('업무중복도(데이터 입력)'!$W519:$DR519,'자료입력 및 결과표시'!$C$13)&gt;=1),8,0)</f>
        <v>0</v>
      </c>
      <c r="ET519" s="17">
        <f>IF(AND(S519='자료입력 및 결과표시'!$B$14,COUNTIF('업무중복도(데이터 입력)'!$W519:$DR519,'자료입력 및 결과표시'!$C$14)&gt;=1),9,0)</f>
        <v>0</v>
      </c>
      <c r="EU519" s="17">
        <f>IF(AND(S519='자료입력 및 결과표시'!$B$15,COUNTIF('업무중복도(데이터 입력)'!$W519:$DR519,'자료입력 및 결과표시'!$C$15)&gt;=1),10,0)</f>
        <v>0</v>
      </c>
      <c r="EV519" s="17">
        <f>IF(AND(S519='자료입력 및 결과표시'!$B$16,COUNTIF('업무중복도(데이터 입력)'!$W519:$DR519,'자료입력 및 결과표시'!$C$16)&gt;=1),11,0)</f>
        <v>0</v>
      </c>
      <c r="EW519" s="17">
        <f>IF(AND(S519='자료입력 및 결과표시'!$B$17,COUNTIF('업무중복도(데이터 입력)'!$W519:$DR519,'자료입력 및 결과표시'!$C$17)&gt;=1),12,0)</f>
        <v>0</v>
      </c>
      <c r="EX519" s="17">
        <f>IF(AND(S519='자료입력 및 결과표시'!$B$18,COUNTIF('업무중복도(데이터 입력)'!$W519:$DR519,'자료입력 및 결과표시'!$C$18)&gt;=1),13,0)</f>
        <v>0</v>
      </c>
      <c r="EY519" s="17">
        <f>IF(AND(S519='자료입력 및 결과표시'!$B$19,COUNTIF('업무중복도(데이터 입력)'!$W519:$DR519,'자료입력 및 결과표시'!$C$19)&gt;=1),14,0)</f>
        <v>0</v>
      </c>
      <c r="EZ519" s="17">
        <f>IF(AND(S519='자료입력 및 결과표시'!$B$20,COUNTIF('업무중복도(데이터 입력)'!$W519:$DR519,'자료입력 및 결과표시'!$C$20)&gt;=1),15,0)</f>
        <v>0</v>
      </c>
      <c r="FA519" s="17">
        <f>IF(AND(S519='자료입력 및 결과표시'!$B$21,COUNTIF('업무중복도(데이터 입력)'!$W519:$DR519,'자료입력 및 결과표시'!$C$21)&gt;=1),16,0)</f>
        <v>0</v>
      </c>
      <c r="FK519" s="17">
        <f t="shared" si="797"/>
        <v>0</v>
      </c>
      <c r="FO519"/>
    </row>
    <row r="520" spans="1:171">
      <c r="A520" s="17" t="str">
        <f t="shared" si="780"/>
        <v>\\\0</v>
      </c>
      <c r="B520" s="17" t="str">
        <f t="shared" si="781"/>
        <v>\\\0</v>
      </c>
      <c r="C520" s="17" t="str">
        <f t="shared" si="782"/>
        <v>\\\0</v>
      </c>
      <c r="D520" s="17" t="str">
        <f t="shared" si="783"/>
        <v>\\\0</v>
      </c>
      <c r="E520" s="17" t="str">
        <f t="shared" si="784"/>
        <v>\\\0</v>
      </c>
      <c r="F520" s="17" t="str">
        <f t="shared" si="785"/>
        <v>\\\0</v>
      </c>
      <c r="G520" s="17" t="str">
        <f t="shared" si="786"/>
        <v>\\\0</v>
      </c>
      <c r="H520" s="17" t="str">
        <f t="shared" si="787"/>
        <v>\\\0</v>
      </c>
      <c r="I520" s="17" t="str">
        <f t="shared" si="788"/>
        <v>\\\0</v>
      </c>
      <c r="J520" s="17" t="str">
        <f t="shared" si="789"/>
        <v>\\\0</v>
      </c>
      <c r="K520" s="17" t="str">
        <f t="shared" si="790"/>
        <v>\\\0</v>
      </c>
      <c r="L520" s="17" t="str">
        <f t="shared" si="791"/>
        <v>\\\0</v>
      </c>
      <c r="M520" s="17" t="str">
        <f t="shared" si="792"/>
        <v>\\\0</v>
      </c>
      <c r="N520" s="17" t="str">
        <f t="shared" si="793"/>
        <v>\\\0</v>
      </c>
      <c r="O520" s="17" t="str">
        <f t="shared" si="794"/>
        <v>\\\0</v>
      </c>
      <c r="P520" s="17" t="str">
        <f t="shared" si="795"/>
        <v>\\\0</v>
      </c>
      <c r="R520" s="17" t="str">
        <f t="shared" si="796"/>
        <v>\\</v>
      </c>
      <c r="S520" s="38"/>
      <c r="T520" s="39"/>
      <c r="U520" s="31"/>
      <c r="V520" s="32"/>
      <c r="W520" s="36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35"/>
      <c r="DS520" s="287"/>
      <c r="DT520" s="36"/>
      <c r="DU520" s="37"/>
      <c r="DV520" s="28">
        <f>IF(AND($S520='자료입력 및 결과표시'!$B$6,COUNTIF($W520:$DR520,'자료입력 및 결과표시'!$C$6)&gt;=1),IF(OR('자료입력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DW520" s="28">
        <f>IF(AND($S520='자료입력 및 결과표시'!$B$7,COUNTIF($W520:$DR520,'자료입력 및 결과표시'!$C$7)&gt;=1),IF(OR('자료입력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DX520" s="28">
        <f>IF(AND($S520='자료입력 및 결과표시'!$B$8,COUNTIF($W520:$DR520,'자료입력 및 결과표시'!$C$8)&gt;=1),IF(OR('자료입력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DY520" s="28">
        <f>IF(AND($S520='자료입력 및 결과표시'!$B$9,COUNTIF($W520:$DR520,'자료입력 및 결과표시'!$C$9)&gt;=1),IF(OR('자료입력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DZ520" s="28">
        <f>IF(AND($S520='자료입력 및 결과표시'!$B$10,COUNTIF($W520:$DR520,'자료입력 및 결과표시'!$C$10)&gt;=1),IF(OR('자료입력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A520" s="28">
        <f>IF(AND($S520='자료입력 및 결과표시'!$B$11,COUNTIF($W520:$DR520,'자료입력 및 결과표시'!$C$11)&gt;=1),IF(OR('자료입력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B520" s="28">
        <f>IF(AND($S520='자료입력 및 결과표시'!$B$12,COUNTIF($W520:$DR520,'자료입력 및 결과표시'!$C$12)&gt;=1),IF(OR('자료입력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C520" s="28">
        <f>IF(AND($S520='자료입력 및 결과표시'!$B$13,COUNTIF($W520:$DR520,'자료입력 및 결과표시'!$C$13)&gt;=1),IF(OR('자료입력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D520" s="28">
        <f>IF(AND($S520='자료입력 및 결과표시'!$B$14,COUNTIF($W520:$DR520,'자료입력 및 결과표시'!$C$14)&gt;=1),IF(OR('자료입력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E520" s="28">
        <f>IF(AND($S520='자료입력 및 결과표시'!$B$15,COUNTIF($W520:$DR520,'자료입력 및 결과표시'!$C$15)&gt;=1),IF(OR('자료입력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F520" s="28">
        <f>IF(AND($S520='자료입력 및 결과표시'!$B$16,COUNTIF($W520:$DR520,'자료입력 및 결과표시'!$C$16)&gt;=1),IF(OR('자료입력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G520" s="28">
        <f>IF(AND($S520='자료입력 및 결과표시'!$B$17,COUNTIF($W520:$DR520,'자료입력 및 결과표시'!$C$17)&gt;=1),IF(OR('자료입력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H520" s="28">
        <f>IF(AND($S520='자료입력 및 결과표시'!$B$18,COUNTIF($W520:$DR520,'자료입력 및 결과표시'!$C$18)&gt;=1),IF(OR('자료입력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I520" s="28">
        <f>IF(AND($S520='자료입력 및 결과표시'!$B$19,COUNTIF($W520:$DR520,'자료입력 및 결과표시'!$C$19)&gt;=1),IF(OR('자료입력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J520" s="28">
        <f>IF(AND($S520='자료입력 및 결과표시'!$B$20,COUNTIF($W520:$DR520,'자료입력 및 결과표시'!$C$20)&gt;=1),IF(OR('자료입력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K520" s="28">
        <f>IF(AND($S520='자료입력 및 결과표시'!$B$21,COUNTIF($W520:$DR520,'자료입력 및 결과표시'!$C$21)&gt;=1),IF(OR('자료입력 및 결과표시'!$B$4+90&gt;=$V520,'자료입력 및 결과표시'!$B$4&lt;$U520),0,IF($V520-'자료입력 및 결과표시'!$B$4-90&gt;='자료입력 및 결과표시'!$E$4,'자료입력 및 결과표시'!$E$4,$V520-'자료입력 및 결과표시'!$B$4-90)),0)</f>
        <v>0</v>
      </c>
      <c r="EL520" s="17">
        <f>IF(AND(S520='자료입력 및 결과표시'!$B$6,COUNTIF('업무중복도(데이터 입력)'!$W520:$DR520,'자료입력 및 결과표시'!$C$6)&gt;=1),1,0)</f>
        <v>0</v>
      </c>
      <c r="EM520" s="17">
        <f>IF(AND(S520='자료입력 및 결과표시'!$B$7,COUNTIF('업무중복도(데이터 입력)'!$W520:$DR520,'자료입력 및 결과표시'!$C$7)&gt;=1),2,0)</f>
        <v>0</v>
      </c>
      <c r="EN520" s="17">
        <f>IF(AND(S520='자료입력 및 결과표시'!$B$8,COUNTIF('업무중복도(데이터 입력)'!$W520:$DR520,'자료입력 및 결과표시'!$C$8)&gt;=1),3,0)</f>
        <v>0</v>
      </c>
      <c r="EO520" s="17">
        <f>IF(AND(S520='자료입력 및 결과표시'!$B$9,COUNTIF('업무중복도(데이터 입력)'!$W520:$DR520,'자료입력 및 결과표시'!$C$9)&gt;=1),4,0)</f>
        <v>0</v>
      </c>
      <c r="EP520" s="17">
        <f>IF(AND(S520='자료입력 및 결과표시'!$B$10,COUNTIF('업무중복도(데이터 입력)'!$W520:$DR520,'자료입력 및 결과표시'!$C$10)&gt;=1),5,0)</f>
        <v>0</v>
      </c>
      <c r="EQ520" s="17">
        <f>IF(AND(S520='자료입력 및 결과표시'!$B$11,COUNTIF('업무중복도(데이터 입력)'!$W520:$DR520,'자료입력 및 결과표시'!$C$11)&gt;=1),6,0)</f>
        <v>0</v>
      </c>
      <c r="ER520" s="17">
        <f>IF(AND(S520='자료입력 및 결과표시'!$B$12,COUNTIF('업무중복도(데이터 입력)'!$W520:$DR520,'자료입력 및 결과표시'!$C$12)&gt;=1),7,0)</f>
        <v>0</v>
      </c>
      <c r="ES520" s="17">
        <f>IF(AND(S520='자료입력 및 결과표시'!$B$13,COUNTIF('업무중복도(데이터 입력)'!$W520:$DR520,'자료입력 및 결과표시'!$C$13)&gt;=1),8,0)</f>
        <v>0</v>
      </c>
      <c r="ET520" s="17">
        <f>IF(AND(S520='자료입력 및 결과표시'!$B$14,COUNTIF('업무중복도(데이터 입력)'!$W520:$DR520,'자료입력 및 결과표시'!$C$14)&gt;=1),9,0)</f>
        <v>0</v>
      </c>
      <c r="EU520" s="17">
        <f>IF(AND(S520='자료입력 및 결과표시'!$B$15,COUNTIF('업무중복도(데이터 입력)'!$W520:$DR520,'자료입력 및 결과표시'!$C$15)&gt;=1),10,0)</f>
        <v>0</v>
      </c>
      <c r="EV520" s="17">
        <f>IF(AND(S520='자료입력 및 결과표시'!$B$16,COUNTIF('업무중복도(데이터 입력)'!$W520:$DR520,'자료입력 및 결과표시'!$C$16)&gt;=1),11,0)</f>
        <v>0</v>
      </c>
      <c r="EW520" s="17">
        <f>IF(AND(S520='자료입력 및 결과표시'!$B$17,COUNTIF('업무중복도(데이터 입력)'!$W520:$DR520,'자료입력 및 결과표시'!$C$17)&gt;=1),12,0)</f>
        <v>0</v>
      </c>
      <c r="EX520" s="17">
        <f>IF(AND(S520='자료입력 및 결과표시'!$B$18,COUNTIF('업무중복도(데이터 입력)'!$W520:$DR520,'자료입력 및 결과표시'!$C$18)&gt;=1),13,0)</f>
        <v>0</v>
      </c>
      <c r="EY520" s="17">
        <f>IF(AND(S520='자료입력 및 결과표시'!$B$19,COUNTIF('업무중복도(데이터 입력)'!$W520:$DR520,'자료입력 및 결과표시'!$C$19)&gt;=1),14,0)</f>
        <v>0</v>
      </c>
      <c r="EZ520" s="17">
        <f>IF(AND(S520='자료입력 및 결과표시'!$B$20,COUNTIF('업무중복도(데이터 입력)'!$W520:$DR520,'자료입력 및 결과표시'!$C$20)&gt;=1),15,0)</f>
        <v>0</v>
      </c>
      <c r="FA520" s="17">
        <f>IF(AND(S520='자료입력 및 결과표시'!$B$21,COUNTIF('업무중복도(데이터 입력)'!$W520:$DR520,'자료입력 및 결과표시'!$C$21)&gt;=1),16,0)</f>
        <v>0</v>
      </c>
      <c r="FK520" s="17">
        <f t="shared" si="797"/>
        <v>0</v>
      </c>
      <c r="FO520"/>
    </row>
    <row r="521" spans="1:171">
      <c r="A521" s="17" t="str">
        <f t="shared" si="780"/>
        <v>\\\0</v>
      </c>
      <c r="B521" s="17" t="str">
        <f t="shared" si="781"/>
        <v>\\\0</v>
      </c>
      <c r="C521" s="17" t="str">
        <f t="shared" si="782"/>
        <v>\\\0</v>
      </c>
      <c r="D521" s="17" t="str">
        <f t="shared" si="783"/>
        <v>\\\0</v>
      </c>
      <c r="E521" s="17" t="str">
        <f t="shared" si="784"/>
        <v>\\\0</v>
      </c>
      <c r="F521" s="17" t="str">
        <f t="shared" si="785"/>
        <v>\\\0</v>
      </c>
      <c r="G521" s="17" t="str">
        <f t="shared" si="786"/>
        <v>\\\0</v>
      </c>
      <c r="H521" s="17" t="str">
        <f t="shared" si="787"/>
        <v>\\\0</v>
      </c>
      <c r="I521" s="17" t="str">
        <f t="shared" si="788"/>
        <v>\\\0</v>
      </c>
      <c r="J521" s="17" t="str">
        <f t="shared" si="789"/>
        <v>\\\0</v>
      </c>
      <c r="K521" s="17" t="str">
        <f t="shared" si="790"/>
        <v>\\\0</v>
      </c>
      <c r="L521" s="17" t="str">
        <f t="shared" si="791"/>
        <v>\\\0</v>
      </c>
      <c r="M521" s="17" t="str">
        <f t="shared" si="792"/>
        <v>\\\0</v>
      </c>
      <c r="N521" s="17" t="str">
        <f t="shared" si="793"/>
        <v>\\\0</v>
      </c>
      <c r="O521" s="17" t="str">
        <f t="shared" si="794"/>
        <v>\\\0</v>
      </c>
      <c r="P521" s="17" t="str">
        <f t="shared" si="795"/>
        <v>\\\0</v>
      </c>
      <c r="R521" s="17" t="str">
        <f t="shared" si="796"/>
        <v>\\</v>
      </c>
      <c r="S521" s="38"/>
      <c r="T521" s="39"/>
      <c r="U521" s="31"/>
      <c r="V521" s="32"/>
      <c r="W521" s="36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35"/>
      <c r="DS521" s="287"/>
      <c r="DT521" s="36"/>
      <c r="DU521" s="37"/>
      <c r="DV521" s="28">
        <f>IF(AND($S521='자료입력 및 결과표시'!$B$6,COUNTIF($W521:$DR521,'자료입력 및 결과표시'!$C$6)&gt;=1),IF(OR('자료입력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DW521" s="28">
        <f>IF(AND($S521='자료입력 및 결과표시'!$B$7,COUNTIF($W521:$DR521,'자료입력 및 결과표시'!$C$7)&gt;=1),IF(OR('자료입력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DX521" s="28">
        <f>IF(AND($S521='자료입력 및 결과표시'!$B$8,COUNTIF($W521:$DR521,'자료입력 및 결과표시'!$C$8)&gt;=1),IF(OR('자료입력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DY521" s="28">
        <f>IF(AND($S521='자료입력 및 결과표시'!$B$9,COUNTIF($W521:$DR521,'자료입력 및 결과표시'!$C$9)&gt;=1),IF(OR('자료입력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DZ521" s="28">
        <f>IF(AND($S521='자료입력 및 결과표시'!$B$10,COUNTIF($W521:$DR521,'자료입력 및 결과표시'!$C$10)&gt;=1),IF(OR('자료입력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A521" s="28">
        <f>IF(AND($S521='자료입력 및 결과표시'!$B$11,COUNTIF($W521:$DR521,'자료입력 및 결과표시'!$C$11)&gt;=1),IF(OR('자료입력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B521" s="28">
        <f>IF(AND($S521='자료입력 및 결과표시'!$B$12,COUNTIF($W521:$DR521,'자료입력 및 결과표시'!$C$12)&gt;=1),IF(OR('자료입력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C521" s="28">
        <f>IF(AND($S521='자료입력 및 결과표시'!$B$13,COUNTIF($W521:$DR521,'자료입력 및 결과표시'!$C$13)&gt;=1),IF(OR('자료입력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D521" s="28">
        <f>IF(AND($S521='자료입력 및 결과표시'!$B$14,COUNTIF($W521:$DR521,'자료입력 및 결과표시'!$C$14)&gt;=1),IF(OR('자료입력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E521" s="28">
        <f>IF(AND($S521='자료입력 및 결과표시'!$B$15,COUNTIF($W521:$DR521,'자료입력 및 결과표시'!$C$15)&gt;=1),IF(OR('자료입력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F521" s="28">
        <f>IF(AND($S521='자료입력 및 결과표시'!$B$16,COUNTIF($W521:$DR521,'자료입력 및 결과표시'!$C$16)&gt;=1),IF(OR('자료입력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G521" s="28">
        <f>IF(AND($S521='자료입력 및 결과표시'!$B$17,COUNTIF($W521:$DR521,'자료입력 및 결과표시'!$C$17)&gt;=1),IF(OR('자료입력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H521" s="28">
        <f>IF(AND($S521='자료입력 및 결과표시'!$B$18,COUNTIF($W521:$DR521,'자료입력 및 결과표시'!$C$18)&gt;=1),IF(OR('자료입력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I521" s="28">
        <f>IF(AND($S521='자료입력 및 결과표시'!$B$19,COUNTIF($W521:$DR521,'자료입력 및 결과표시'!$C$19)&gt;=1),IF(OR('자료입력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J521" s="28">
        <f>IF(AND($S521='자료입력 및 결과표시'!$B$20,COUNTIF($W521:$DR521,'자료입력 및 결과표시'!$C$20)&gt;=1),IF(OR('자료입력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K521" s="28">
        <f>IF(AND($S521='자료입력 및 결과표시'!$B$21,COUNTIF($W521:$DR521,'자료입력 및 결과표시'!$C$21)&gt;=1),IF(OR('자료입력 및 결과표시'!$B$4+90&gt;=$V521,'자료입력 및 결과표시'!$B$4&lt;$U521),0,IF($V521-'자료입력 및 결과표시'!$B$4-90&gt;='자료입력 및 결과표시'!$E$4,'자료입력 및 결과표시'!$E$4,$V521-'자료입력 및 결과표시'!$B$4-90)),0)</f>
        <v>0</v>
      </c>
      <c r="EL521" s="17">
        <f>IF(AND(S521='자료입력 및 결과표시'!$B$6,COUNTIF('업무중복도(데이터 입력)'!$W521:$DR521,'자료입력 및 결과표시'!$C$6)&gt;=1),1,0)</f>
        <v>0</v>
      </c>
      <c r="EM521" s="17">
        <f>IF(AND(S521='자료입력 및 결과표시'!$B$7,COUNTIF('업무중복도(데이터 입력)'!$W521:$DR521,'자료입력 및 결과표시'!$C$7)&gt;=1),2,0)</f>
        <v>0</v>
      </c>
      <c r="EN521" s="17">
        <f>IF(AND(S521='자료입력 및 결과표시'!$B$8,COUNTIF('업무중복도(데이터 입력)'!$W521:$DR521,'자료입력 및 결과표시'!$C$8)&gt;=1),3,0)</f>
        <v>0</v>
      </c>
      <c r="EO521" s="17">
        <f>IF(AND(S521='자료입력 및 결과표시'!$B$9,COUNTIF('업무중복도(데이터 입력)'!$W521:$DR521,'자료입력 및 결과표시'!$C$9)&gt;=1),4,0)</f>
        <v>0</v>
      </c>
      <c r="EP521" s="17">
        <f>IF(AND(S521='자료입력 및 결과표시'!$B$10,COUNTIF('업무중복도(데이터 입력)'!$W521:$DR521,'자료입력 및 결과표시'!$C$10)&gt;=1),5,0)</f>
        <v>0</v>
      </c>
      <c r="EQ521" s="17">
        <f>IF(AND(S521='자료입력 및 결과표시'!$B$11,COUNTIF('업무중복도(데이터 입력)'!$W521:$DR521,'자료입력 및 결과표시'!$C$11)&gt;=1),6,0)</f>
        <v>0</v>
      </c>
      <c r="ER521" s="17">
        <f>IF(AND(S521='자료입력 및 결과표시'!$B$12,COUNTIF('업무중복도(데이터 입력)'!$W521:$DR521,'자료입력 및 결과표시'!$C$12)&gt;=1),7,0)</f>
        <v>0</v>
      </c>
      <c r="ES521" s="17">
        <f>IF(AND(S521='자료입력 및 결과표시'!$B$13,COUNTIF('업무중복도(데이터 입력)'!$W521:$DR521,'자료입력 및 결과표시'!$C$13)&gt;=1),8,0)</f>
        <v>0</v>
      </c>
      <c r="ET521" s="17">
        <f>IF(AND(S521='자료입력 및 결과표시'!$B$14,COUNTIF('업무중복도(데이터 입력)'!$W521:$DR521,'자료입력 및 결과표시'!$C$14)&gt;=1),9,0)</f>
        <v>0</v>
      </c>
      <c r="EU521" s="17">
        <f>IF(AND(S521='자료입력 및 결과표시'!$B$15,COUNTIF('업무중복도(데이터 입력)'!$W521:$DR521,'자료입력 및 결과표시'!$C$15)&gt;=1),10,0)</f>
        <v>0</v>
      </c>
      <c r="EV521" s="17">
        <f>IF(AND(S521='자료입력 및 결과표시'!$B$16,COUNTIF('업무중복도(데이터 입력)'!$W521:$DR521,'자료입력 및 결과표시'!$C$16)&gt;=1),11,0)</f>
        <v>0</v>
      </c>
      <c r="EW521" s="17">
        <f>IF(AND(S521='자료입력 및 결과표시'!$B$17,COUNTIF('업무중복도(데이터 입력)'!$W521:$DR521,'자료입력 및 결과표시'!$C$17)&gt;=1),12,0)</f>
        <v>0</v>
      </c>
      <c r="EX521" s="17">
        <f>IF(AND(S521='자료입력 및 결과표시'!$B$18,COUNTIF('업무중복도(데이터 입력)'!$W521:$DR521,'자료입력 및 결과표시'!$C$18)&gt;=1),13,0)</f>
        <v>0</v>
      </c>
      <c r="EY521" s="17">
        <f>IF(AND(S521='자료입력 및 결과표시'!$B$19,COUNTIF('업무중복도(데이터 입력)'!$W521:$DR521,'자료입력 및 결과표시'!$C$19)&gt;=1),14,0)</f>
        <v>0</v>
      </c>
      <c r="EZ521" s="17">
        <f>IF(AND(S521='자료입력 및 결과표시'!$B$20,COUNTIF('업무중복도(데이터 입력)'!$W521:$DR521,'자료입력 및 결과표시'!$C$20)&gt;=1),15,0)</f>
        <v>0</v>
      </c>
      <c r="FA521" s="17">
        <f>IF(AND(S521='자료입력 및 결과표시'!$B$21,COUNTIF('업무중복도(데이터 입력)'!$W521:$DR521,'자료입력 및 결과표시'!$C$21)&gt;=1),16,0)</f>
        <v>0</v>
      </c>
      <c r="FK521" s="17">
        <f t="shared" si="797"/>
        <v>0</v>
      </c>
      <c r="FO521"/>
    </row>
    <row r="522" spans="1:171">
      <c r="A522" s="17" t="str">
        <f t="shared" si="780"/>
        <v>\\\0</v>
      </c>
      <c r="B522" s="17" t="str">
        <f t="shared" si="781"/>
        <v>\\\0</v>
      </c>
      <c r="C522" s="17" t="str">
        <f t="shared" si="782"/>
        <v>\\\0</v>
      </c>
      <c r="D522" s="17" t="str">
        <f t="shared" si="783"/>
        <v>\\\0</v>
      </c>
      <c r="E522" s="17" t="str">
        <f t="shared" si="784"/>
        <v>\\\0</v>
      </c>
      <c r="F522" s="17" t="str">
        <f t="shared" si="785"/>
        <v>\\\0</v>
      </c>
      <c r="G522" s="17" t="str">
        <f t="shared" si="786"/>
        <v>\\\0</v>
      </c>
      <c r="H522" s="17" t="str">
        <f t="shared" si="787"/>
        <v>\\\0</v>
      </c>
      <c r="I522" s="17" t="str">
        <f t="shared" si="788"/>
        <v>\\\0</v>
      </c>
      <c r="J522" s="17" t="str">
        <f t="shared" si="789"/>
        <v>\\\0</v>
      </c>
      <c r="K522" s="17" t="str">
        <f t="shared" si="790"/>
        <v>\\\0</v>
      </c>
      <c r="L522" s="17" t="str">
        <f t="shared" si="791"/>
        <v>\\\0</v>
      </c>
      <c r="M522" s="17" t="str">
        <f t="shared" si="792"/>
        <v>\\\0</v>
      </c>
      <c r="N522" s="17" t="str">
        <f t="shared" si="793"/>
        <v>\\\0</v>
      </c>
      <c r="O522" s="17" t="str">
        <f t="shared" si="794"/>
        <v>\\\0</v>
      </c>
      <c r="P522" s="17" t="str">
        <f t="shared" si="795"/>
        <v>\\\0</v>
      </c>
      <c r="R522" s="17" t="str">
        <f t="shared" si="796"/>
        <v>\\</v>
      </c>
      <c r="S522" s="38"/>
      <c r="T522" s="39"/>
      <c r="U522" s="31"/>
      <c r="V522" s="32"/>
      <c r="W522" s="36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35"/>
      <c r="DS522" s="287"/>
      <c r="DT522" s="36"/>
      <c r="DU522" s="37"/>
      <c r="DV522" s="28">
        <f>IF(AND($S522='자료입력 및 결과표시'!$B$6,COUNTIF($W522:$DR522,'자료입력 및 결과표시'!$C$6)&gt;=1),IF(OR('자료입력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DW522" s="28">
        <f>IF(AND($S522='자료입력 및 결과표시'!$B$7,COUNTIF($W522:$DR522,'자료입력 및 결과표시'!$C$7)&gt;=1),IF(OR('자료입력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DX522" s="28">
        <f>IF(AND($S522='자료입력 및 결과표시'!$B$8,COUNTIF($W522:$DR522,'자료입력 및 결과표시'!$C$8)&gt;=1),IF(OR('자료입력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DY522" s="28">
        <f>IF(AND($S522='자료입력 및 결과표시'!$B$9,COUNTIF($W522:$DR522,'자료입력 및 결과표시'!$C$9)&gt;=1),IF(OR('자료입력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DZ522" s="28">
        <f>IF(AND($S522='자료입력 및 결과표시'!$B$10,COUNTIF($W522:$DR522,'자료입력 및 결과표시'!$C$10)&gt;=1),IF(OR('자료입력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A522" s="28">
        <f>IF(AND($S522='자료입력 및 결과표시'!$B$11,COUNTIF($W522:$DR522,'자료입력 및 결과표시'!$C$11)&gt;=1),IF(OR('자료입력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B522" s="28">
        <f>IF(AND($S522='자료입력 및 결과표시'!$B$12,COUNTIF($W522:$DR522,'자료입력 및 결과표시'!$C$12)&gt;=1),IF(OR('자료입력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C522" s="28">
        <f>IF(AND($S522='자료입력 및 결과표시'!$B$13,COUNTIF($W522:$DR522,'자료입력 및 결과표시'!$C$13)&gt;=1),IF(OR('자료입력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D522" s="28">
        <f>IF(AND($S522='자료입력 및 결과표시'!$B$14,COUNTIF($W522:$DR522,'자료입력 및 결과표시'!$C$14)&gt;=1),IF(OR('자료입력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E522" s="28">
        <f>IF(AND($S522='자료입력 및 결과표시'!$B$15,COUNTIF($W522:$DR522,'자료입력 및 결과표시'!$C$15)&gt;=1),IF(OR('자료입력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F522" s="28">
        <f>IF(AND($S522='자료입력 및 결과표시'!$B$16,COUNTIF($W522:$DR522,'자료입력 및 결과표시'!$C$16)&gt;=1),IF(OR('자료입력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G522" s="28">
        <f>IF(AND($S522='자료입력 및 결과표시'!$B$17,COUNTIF($W522:$DR522,'자료입력 및 결과표시'!$C$17)&gt;=1),IF(OR('자료입력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H522" s="28">
        <f>IF(AND($S522='자료입력 및 결과표시'!$B$18,COUNTIF($W522:$DR522,'자료입력 및 결과표시'!$C$18)&gt;=1),IF(OR('자료입력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I522" s="28">
        <f>IF(AND($S522='자료입력 및 결과표시'!$B$19,COUNTIF($W522:$DR522,'자료입력 및 결과표시'!$C$19)&gt;=1),IF(OR('자료입력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J522" s="28">
        <f>IF(AND($S522='자료입력 및 결과표시'!$B$20,COUNTIF($W522:$DR522,'자료입력 및 결과표시'!$C$20)&gt;=1),IF(OR('자료입력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K522" s="28">
        <f>IF(AND($S522='자료입력 및 결과표시'!$B$21,COUNTIF($W522:$DR522,'자료입력 및 결과표시'!$C$21)&gt;=1),IF(OR('자료입력 및 결과표시'!$B$4+90&gt;=$V522,'자료입력 및 결과표시'!$B$4&lt;$U522),0,IF($V522-'자료입력 및 결과표시'!$B$4-90&gt;='자료입력 및 결과표시'!$E$4,'자료입력 및 결과표시'!$E$4,$V522-'자료입력 및 결과표시'!$B$4-90)),0)</f>
        <v>0</v>
      </c>
      <c r="EL522" s="17">
        <f>IF(AND(S522='자료입력 및 결과표시'!$B$6,COUNTIF('업무중복도(데이터 입력)'!$W522:$DR522,'자료입력 및 결과표시'!$C$6)&gt;=1),1,0)</f>
        <v>0</v>
      </c>
      <c r="EM522" s="17">
        <f>IF(AND(S522='자료입력 및 결과표시'!$B$7,COUNTIF('업무중복도(데이터 입력)'!$W522:$DR522,'자료입력 및 결과표시'!$C$7)&gt;=1),2,0)</f>
        <v>0</v>
      </c>
      <c r="EN522" s="17">
        <f>IF(AND(S522='자료입력 및 결과표시'!$B$8,COUNTIF('업무중복도(데이터 입력)'!$W522:$DR522,'자료입력 및 결과표시'!$C$8)&gt;=1),3,0)</f>
        <v>0</v>
      </c>
      <c r="EO522" s="17">
        <f>IF(AND(S522='자료입력 및 결과표시'!$B$9,COUNTIF('업무중복도(데이터 입력)'!$W522:$DR522,'자료입력 및 결과표시'!$C$9)&gt;=1),4,0)</f>
        <v>0</v>
      </c>
      <c r="EP522" s="17">
        <f>IF(AND(S522='자료입력 및 결과표시'!$B$10,COUNTIF('업무중복도(데이터 입력)'!$W522:$DR522,'자료입력 및 결과표시'!$C$10)&gt;=1),5,0)</f>
        <v>0</v>
      </c>
      <c r="EQ522" s="17">
        <f>IF(AND(S522='자료입력 및 결과표시'!$B$11,COUNTIF('업무중복도(데이터 입력)'!$W522:$DR522,'자료입력 및 결과표시'!$C$11)&gt;=1),6,0)</f>
        <v>0</v>
      </c>
      <c r="ER522" s="17">
        <f>IF(AND(S522='자료입력 및 결과표시'!$B$12,COUNTIF('업무중복도(데이터 입력)'!$W522:$DR522,'자료입력 및 결과표시'!$C$12)&gt;=1),7,0)</f>
        <v>0</v>
      </c>
      <c r="ES522" s="17">
        <f>IF(AND(S522='자료입력 및 결과표시'!$B$13,COUNTIF('업무중복도(데이터 입력)'!$W522:$DR522,'자료입력 및 결과표시'!$C$13)&gt;=1),8,0)</f>
        <v>0</v>
      </c>
      <c r="ET522" s="17">
        <f>IF(AND(S522='자료입력 및 결과표시'!$B$14,COUNTIF('업무중복도(데이터 입력)'!$W522:$DR522,'자료입력 및 결과표시'!$C$14)&gt;=1),9,0)</f>
        <v>0</v>
      </c>
      <c r="EU522" s="17">
        <f>IF(AND(S522='자료입력 및 결과표시'!$B$15,COUNTIF('업무중복도(데이터 입력)'!$W522:$DR522,'자료입력 및 결과표시'!$C$15)&gt;=1),10,0)</f>
        <v>0</v>
      </c>
      <c r="EV522" s="17">
        <f>IF(AND(S522='자료입력 및 결과표시'!$B$16,COUNTIF('업무중복도(데이터 입력)'!$W522:$DR522,'자료입력 및 결과표시'!$C$16)&gt;=1),11,0)</f>
        <v>0</v>
      </c>
      <c r="EW522" s="17">
        <f>IF(AND(S522='자료입력 및 결과표시'!$B$17,COUNTIF('업무중복도(데이터 입력)'!$W522:$DR522,'자료입력 및 결과표시'!$C$17)&gt;=1),12,0)</f>
        <v>0</v>
      </c>
      <c r="EX522" s="17">
        <f>IF(AND(S522='자료입력 및 결과표시'!$B$18,COUNTIF('업무중복도(데이터 입력)'!$W522:$DR522,'자료입력 및 결과표시'!$C$18)&gt;=1),13,0)</f>
        <v>0</v>
      </c>
      <c r="EY522" s="17">
        <f>IF(AND(S522='자료입력 및 결과표시'!$B$19,COUNTIF('업무중복도(데이터 입력)'!$W522:$DR522,'자료입력 및 결과표시'!$C$19)&gt;=1),14,0)</f>
        <v>0</v>
      </c>
      <c r="EZ522" s="17">
        <f>IF(AND(S522='자료입력 및 결과표시'!$B$20,COUNTIF('업무중복도(데이터 입력)'!$W522:$DR522,'자료입력 및 결과표시'!$C$20)&gt;=1),15,0)</f>
        <v>0</v>
      </c>
      <c r="FA522" s="17">
        <f>IF(AND(S522='자료입력 및 결과표시'!$B$21,COUNTIF('업무중복도(데이터 입력)'!$W522:$DR522,'자료입력 및 결과표시'!$C$21)&gt;=1),16,0)</f>
        <v>0</v>
      </c>
      <c r="FK522" s="17">
        <f t="shared" si="797"/>
        <v>0</v>
      </c>
      <c r="FO522"/>
    </row>
    <row r="523" spans="1:171">
      <c r="A523" s="17" t="str">
        <f t="shared" si="780"/>
        <v>\\\0</v>
      </c>
      <c r="B523" s="17" t="str">
        <f t="shared" si="781"/>
        <v>\\\0</v>
      </c>
      <c r="C523" s="17" t="str">
        <f t="shared" si="782"/>
        <v>\\\0</v>
      </c>
      <c r="D523" s="17" t="str">
        <f t="shared" si="783"/>
        <v>\\\0</v>
      </c>
      <c r="E523" s="17" t="str">
        <f t="shared" si="784"/>
        <v>\\\0</v>
      </c>
      <c r="F523" s="17" t="str">
        <f t="shared" si="785"/>
        <v>\\\0</v>
      </c>
      <c r="G523" s="17" t="str">
        <f t="shared" si="786"/>
        <v>\\\0</v>
      </c>
      <c r="H523" s="17" t="str">
        <f t="shared" si="787"/>
        <v>\\\0</v>
      </c>
      <c r="I523" s="17" t="str">
        <f t="shared" si="788"/>
        <v>\\\0</v>
      </c>
      <c r="J523" s="17" t="str">
        <f t="shared" si="789"/>
        <v>\\\0</v>
      </c>
      <c r="K523" s="17" t="str">
        <f t="shared" si="790"/>
        <v>\\\0</v>
      </c>
      <c r="L523" s="17" t="str">
        <f t="shared" si="791"/>
        <v>\\\0</v>
      </c>
      <c r="M523" s="17" t="str">
        <f t="shared" si="792"/>
        <v>\\\0</v>
      </c>
      <c r="N523" s="17" t="str">
        <f t="shared" si="793"/>
        <v>\\\0</v>
      </c>
      <c r="O523" s="17" t="str">
        <f t="shared" si="794"/>
        <v>\\\0</v>
      </c>
      <c r="P523" s="17" t="str">
        <f t="shared" si="795"/>
        <v>\\\0</v>
      </c>
      <c r="R523" s="17" t="str">
        <f t="shared" si="796"/>
        <v>\\</v>
      </c>
      <c r="S523" s="38"/>
      <c r="T523" s="39"/>
      <c r="U523" s="31"/>
      <c r="V523" s="32"/>
      <c r="W523" s="36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35"/>
      <c r="DS523" s="287"/>
      <c r="DT523" s="36"/>
      <c r="DU523" s="37"/>
      <c r="DV523" s="28">
        <f>IF(AND($S523='자료입력 및 결과표시'!$B$6,COUNTIF($W523:$DR523,'자료입력 및 결과표시'!$C$6)&gt;=1),IF(OR('자료입력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DW523" s="28">
        <f>IF(AND($S523='자료입력 및 결과표시'!$B$7,COUNTIF($W523:$DR523,'자료입력 및 결과표시'!$C$7)&gt;=1),IF(OR('자료입력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DX523" s="28">
        <f>IF(AND($S523='자료입력 및 결과표시'!$B$8,COUNTIF($W523:$DR523,'자료입력 및 결과표시'!$C$8)&gt;=1),IF(OR('자료입력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DY523" s="28">
        <f>IF(AND($S523='자료입력 및 결과표시'!$B$9,COUNTIF($W523:$DR523,'자료입력 및 결과표시'!$C$9)&gt;=1),IF(OR('자료입력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DZ523" s="28">
        <f>IF(AND($S523='자료입력 및 결과표시'!$B$10,COUNTIF($W523:$DR523,'자료입력 및 결과표시'!$C$10)&gt;=1),IF(OR('자료입력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A523" s="28">
        <f>IF(AND($S523='자료입력 및 결과표시'!$B$11,COUNTIF($W523:$DR523,'자료입력 및 결과표시'!$C$11)&gt;=1),IF(OR('자료입력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B523" s="28">
        <f>IF(AND($S523='자료입력 및 결과표시'!$B$12,COUNTIF($W523:$DR523,'자료입력 및 결과표시'!$C$12)&gt;=1),IF(OR('자료입력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C523" s="28">
        <f>IF(AND($S523='자료입력 및 결과표시'!$B$13,COUNTIF($W523:$DR523,'자료입력 및 결과표시'!$C$13)&gt;=1),IF(OR('자료입력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D523" s="28">
        <f>IF(AND($S523='자료입력 및 결과표시'!$B$14,COUNTIF($W523:$DR523,'자료입력 및 결과표시'!$C$14)&gt;=1),IF(OR('자료입력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E523" s="28">
        <f>IF(AND($S523='자료입력 및 결과표시'!$B$15,COUNTIF($W523:$DR523,'자료입력 및 결과표시'!$C$15)&gt;=1),IF(OR('자료입력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F523" s="28">
        <f>IF(AND($S523='자료입력 및 결과표시'!$B$16,COUNTIF($W523:$DR523,'자료입력 및 결과표시'!$C$16)&gt;=1),IF(OR('자료입력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G523" s="28">
        <f>IF(AND($S523='자료입력 및 결과표시'!$B$17,COUNTIF($W523:$DR523,'자료입력 및 결과표시'!$C$17)&gt;=1),IF(OR('자료입력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H523" s="28">
        <f>IF(AND($S523='자료입력 및 결과표시'!$B$18,COUNTIF($W523:$DR523,'자료입력 및 결과표시'!$C$18)&gt;=1),IF(OR('자료입력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I523" s="28">
        <f>IF(AND($S523='자료입력 및 결과표시'!$B$19,COUNTIF($W523:$DR523,'자료입력 및 결과표시'!$C$19)&gt;=1),IF(OR('자료입력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J523" s="28">
        <f>IF(AND($S523='자료입력 및 결과표시'!$B$20,COUNTIF($W523:$DR523,'자료입력 및 결과표시'!$C$20)&gt;=1),IF(OR('자료입력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K523" s="28">
        <f>IF(AND($S523='자료입력 및 결과표시'!$B$21,COUNTIF($W523:$DR523,'자료입력 및 결과표시'!$C$21)&gt;=1),IF(OR('자료입력 및 결과표시'!$B$4+90&gt;=$V523,'자료입력 및 결과표시'!$B$4&lt;$U523),0,IF($V523-'자료입력 및 결과표시'!$B$4-90&gt;='자료입력 및 결과표시'!$E$4,'자료입력 및 결과표시'!$E$4,$V523-'자료입력 및 결과표시'!$B$4-90)),0)</f>
        <v>0</v>
      </c>
      <c r="EL523" s="17">
        <f>IF(AND(S523='자료입력 및 결과표시'!$B$6,COUNTIF('업무중복도(데이터 입력)'!$W523:$DR523,'자료입력 및 결과표시'!$C$6)&gt;=1),1,0)</f>
        <v>0</v>
      </c>
      <c r="EM523" s="17">
        <f>IF(AND(S523='자료입력 및 결과표시'!$B$7,COUNTIF('업무중복도(데이터 입력)'!$W523:$DR523,'자료입력 및 결과표시'!$C$7)&gt;=1),2,0)</f>
        <v>0</v>
      </c>
      <c r="EN523" s="17">
        <f>IF(AND(S523='자료입력 및 결과표시'!$B$8,COUNTIF('업무중복도(데이터 입력)'!$W523:$DR523,'자료입력 및 결과표시'!$C$8)&gt;=1),3,0)</f>
        <v>0</v>
      </c>
      <c r="EO523" s="17">
        <f>IF(AND(S523='자료입력 및 결과표시'!$B$9,COUNTIF('업무중복도(데이터 입력)'!$W523:$DR523,'자료입력 및 결과표시'!$C$9)&gt;=1),4,0)</f>
        <v>0</v>
      </c>
      <c r="EP523" s="17">
        <f>IF(AND(S523='자료입력 및 결과표시'!$B$10,COUNTIF('업무중복도(데이터 입력)'!$W523:$DR523,'자료입력 및 결과표시'!$C$10)&gt;=1),5,0)</f>
        <v>0</v>
      </c>
      <c r="EQ523" s="17">
        <f>IF(AND(S523='자료입력 및 결과표시'!$B$11,COUNTIF('업무중복도(데이터 입력)'!$W523:$DR523,'자료입력 및 결과표시'!$C$11)&gt;=1),6,0)</f>
        <v>0</v>
      </c>
      <c r="ER523" s="17">
        <f>IF(AND(S523='자료입력 및 결과표시'!$B$12,COUNTIF('업무중복도(데이터 입력)'!$W523:$DR523,'자료입력 및 결과표시'!$C$12)&gt;=1),7,0)</f>
        <v>0</v>
      </c>
      <c r="ES523" s="17">
        <f>IF(AND(S523='자료입력 및 결과표시'!$B$13,COUNTIF('업무중복도(데이터 입력)'!$W523:$DR523,'자료입력 및 결과표시'!$C$13)&gt;=1),8,0)</f>
        <v>0</v>
      </c>
      <c r="ET523" s="17">
        <f>IF(AND(S523='자료입력 및 결과표시'!$B$14,COUNTIF('업무중복도(데이터 입력)'!$W523:$DR523,'자료입력 및 결과표시'!$C$14)&gt;=1),9,0)</f>
        <v>0</v>
      </c>
      <c r="EU523" s="17">
        <f>IF(AND(S523='자료입력 및 결과표시'!$B$15,COUNTIF('업무중복도(데이터 입력)'!$W523:$DR523,'자료입력 및 결과표시'!$C$15)&gt;=1),10,0)</f>
        <v>0</v>
      </c>
      <c r="EV523" s="17">
        <f>IF(AND(S523='자료입력 및 결과표시'!$B$16,COUNTIF('업무중복도(데이터 입력)'!$W523:$DR523,'자료입력 및 결과표시'!$C$16)&gt;=1),11,0)</f>
        <v>0</v>
      </c>
      <c r="EW523" s="17">
        <f>IF(AND(S523='자료입력 및 결과표시'!$B$17,COUNTIF('업무중복도(데이터 입력)'!$W523:$DR523,'자료입력 및 결과표시'!$C$17)&gt;=1),12,0)</f>
        <v>0</v>
      </c>
      <c r="EX523" s="17">
        <f>IF(AND(S523='자료입력 및 결과표시'!$B$18,COUNTIF('업무중복도(데이터 입력)'!$W523:$DR523,'자료입력 및 결과표시'!$C$18)&gt;=1),13,0)</f>
        <v>0</v>
      </c>
      <c r="EY523" s="17">
        <f>IF(AND(S523='자료입력 및 결과표시'!$B$19,COUNTIF('업무중복도(데이터 입력)'!$W523:$DR523,'자료입력 및 결과표시'!$C$19)&gt;=1),14,0)</f>
        <v>0</v>
      </c>
      <c r="EZ523" s="17">
        <f>IF(AND(S523='자료입력 및 결과표시'!$B$20,COUNTIF('업무중복도(데이터 입력)'!$W523:$DR523,'자료입력 및 결과표시'!$C$20)&gt;=1),15,0)</f>
        <v>0</v>
      </c>
      <c r="FA523" s="17">
        <f>IF(AND(S523='자료입력 및 결과표시'!$B$21,COUNTIF('업무중복도(데이터 입력)'!$W523:$DR523,'자료입력 및 결과표시'!$C$21)&gt;=1),16,0)</f>
        <v>0</v>
      </c>
      <c r="FK523" s="17">
        <f t="shared" si="797"/>
        <v>0</v>
      </c>
      <c r="FO523"/>
    </row>
    <row r="524" spans="1:171">
      <c r="A524" s="17" t="str">
        <f t="shared" si="780"/>
        <v>\\\0</v>
      </c>
      <c r="B524" s="17" t="str">
        <f t="shared" si="781"/>
        <v>\\\0</v>
      </c>
      <c r="C524" s="17" t="str">
        <f t="shared" si="782"/>
        <v>\\\0</v>
      </c>
      <c r="D524" s="17" t="str">
        <f t="shared" si="783"/>
        <v>\\\0</v>
      </c>
      <c r="E524" s="17" t="str">
        <f t="shared" si="784"/>
        <v>\\\0</v>
      </c>
      <c r="F524" s="17" t="str">
        <f t="shared" si="785"/>
        <v>\\\0</v>
      </c>
      <c r="G524" s="17" t="str">
        <f t="shared" si="786"/>
        <v>\\\0</v>
      </c>
      <c r="H524" s="17" t="str">
        <f t="shared" si="787"/>
        <v>\\\0</v>
      </c>
      <c r="I524" s="17" t="str">
        <f t="shared" si="788"/>
        <v>\\\0</v>
      </c>
      <c r="J524" s="17" t="str">
        <f t="shared" si="789"/>
        <v>\\\0</v>
      </c>
      <c r="K524" s="17" t="str">
        <f t="shared" si="790"/>
        <v>\\\0</v>
      </c>
      <c r="L524" s="17" t="str">
        <f t="shared" si="791"/>
        <v>\\\0</v>
      </c>
      <c r="M524" s="17" t="str">
        <f t="shared" si="792"/>
        <v>\\\0</v>
      </c>
      <c r="N524" s="17" t="str">
        <f t="shared" si="793"/>
        <v>\\\0</v>
      </c>
      <c r="O524" s="17" t="str">
        <f t="shared" si="794"/>
        <v>\\\0</v>
      </c>
      <c r="P524" s="17" t="str">
        <f t="shared" si="795"/>
        <v>\\\0</v>
      </c>
      <c r="R524" s="17" t="str">
        <f t="shared" si="796"/>
        <v>\\</v>
      </c>
      <c r="S524" s="38"/>
      <c r="T524" s="39"/>
      <c r="U524" s="31"/>
      <c r="V524" s="32"/>
      <c r="W524" s="36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35"/>
      <c r="DS524" s="287"/>
      <c r="DT524" s="36"/>
      <c r="DU524" s="37"/>
      <c r="DV524" s="28">
        <f>IF(AND($S524='자료입력 및 결과표시'!$B$6,COUNTIF($W524:$DR524,'자료입력 및 결과표시'!$C$6)&gt;=1),IF(OR('자료입력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DW524" s="28">
        <f>IF(AND($S524='자료입력 및 결과표시'!$B$7,COUNTIF($W524:$DR524,'자료입력 및 결과표시'!$C$7)&gt;=1),IF(OR('자료입력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DX524" s="28">
        <f>IF(AND($S524='자료입력 및 결과표시'!$B$8,COUNTIF($W524:$DR524,'자료입력 및 결과표시'!$C$8)&gt;=1),IF(OR('자료입력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DY524" s="28">
        <f>IF(AND($S524='자료입력 및 결과표시'!$B$9,COUNTIF($W524:$DR524,'자료입력 및 결과표시'!$C$9)&gt;=1),IF(OR('자료입력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DZ524" s="28">
        <f>IF(AND($S524='자료입력 및 결과표시'!$B$10,COUNTIF($W524:$DR524,'자료입력 및 결과표시'!$C$10)&gt;=1),IF(OR('자료입력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A524" s="28">
        <f>IF(AND($S524='자료입력 및 결과표시'!$B$11,COUNTIF($W524:$DR524,'자료입력 및 결과표시'!$C$11)&gt;=1),IF(OR('자료입력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B524" s="28">
        <f>IF(AND($S524='자료입력 및 결과표시'!$B$12,COUNTIF($W524:$DR524,'자료입력 및 결과표시'!$C$12)&gt;=1),IF(OR('자료입력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C524" s="28">
        <f>IF(AND($S524='자료입력 및 결과표시'!$B$13,COUNTIF($W524:$DR524,'자료입력 및 결과표시'!$C$13)&gt;=1),IF(OR('자료입력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D524" s="28">
        <f>IF(AND($S524='자료입력 및 결과표시'!$B$14,COUNTIF($W524:$DR524,'자료입력 및 결과표시'!$C$14)&gt;=1),IF(OR('자료입력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E524" s="28">
        <f>IF(AND($S524='자료입력 및 결과표시'!$B$15,COUNTIF($W524:$DR524,'자료입력 및 결과표시'!$C$15)&gt;=1),IF(OR('자료입력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F524" s="28">
        <f>IF(AND($S524='자료입력 및 결과표시'!$B$16,COUNTIF($W524:$DR524,'자료입력 및 결과표시'!$C$16)&gt;=1),IF(OR('자료입력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G524" s="28">
        <f>IF(AND($S524='자료입력 및 결과표시'!$B$17,COUNTIF($W524:$DR524,'자료입력 및 결과표시'!$C$17)&gt;=1),IF(OR('자료입력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H524" s="28">
        <f>IF(AND($S524='자료입력 및 결과표시'!$B$18,COUNTIF($W524:$DR524,'자료입력 및 결과표시'!$C$18)&gt;=1),IF(OR('자료입력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I524" s="28">
        <f>IF(AND($S524='자료입력 및 결과표시'!$B$19,COUNTIF($W524:$DR524,'자료입력 및 결과표시'!$C$19)&gt;=1),IF(OR('자료입력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J524" s="28">
        <f>IF(AND($S524='자료입력 및 결과표시'!$B$20,COUNTIF($W524:$DR524,'자료입력 및 결과표시'!$C$20)&gt;=1),IF(OR('자료입력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K524" s="28">
        <f>IF(AND($S524='자료입력 및 결과표시'!$B$21,COUNTIF($W524:$DR524,'자료입력 및 결과표시'!$C$21)&gt;=1),IF(OR('자료입력 및 결과표시'!$B$4+90&gt;=$V524,'자료입력 및 결과표시'!$B$4&lt;$U524),0,IF($V524-'자료입력 및 결과표시'!$B$4-90&gt;='자료입력 및 결과표시'!$E$4,'자료입력 및 결과표시'!$E$4,$V524-'자료입력 및 결과표시'!$B$4-90)),0)</f>
        <v>0</v>
      </c>
      <c r="EL524" s="17">
        <f>IF(AND(S524='자료입력 및 결과표시'!$B$6,COUNTIF('업무중복도(데이터 입력)'!$W524:$DR524,'자료입력 및 결과표시'!$C$6)&gt;=1),1,0)</f>
        <v>0</v>
      </c>
      <c r="EM524" s="17">
        <f>IF(AND(S524='자료입력 및 결과표시'!$B$7,COUNTIF('업무중복도(데이터 입력)'!$W524:$DR524,'자료입력 및 결과표시'!$C$7)&gt;=1),2,0)</f>
        <v>0</v>
      </c>
      <c r="EN524" s="17">
        <f>IF(AND(S524='자료입력 및 결과표시'!$B$8,COUNTIF('업무중복도(데이터 입력)'!$W524:$DR524,'자료입력 및 결과표시'!$C$8)&gt;=1),3,0)</f>
        <v>0</v>
      </c>
      <c r="EO524" s="17">
        <f>IF(AND(S524='자료입력 및 결과표시'!$B$9,COUNTIF('업무중복도(데이터 입력)'!$W524:$DR524,'자료입력 및 결과표시'!$C$9)&gt;=1),4,0)</f>
        <v>0</v>
      </c>
      <c r="EP524" s="17">
        <f>IF(AND(S524='자료입력 및 결과표시'!$B$10,COUNTIF('업무중복도(데이터 입력)'!$W524:$DR524,'자료입력 및 결과표시'!$C$10)&gt;=1),5,0)</f>
        <v>0</v>
      </c>
      <c r="EQ524" s="17">
        <f>IF(AND(S524='자료입력 및 결과표시'!$B$11,COUNTIF('업무중복도(데이터 입력)'!$W524:$DR524,'자료입력 및 결과표시'!$C$11)&gt;=1),6,0)</f>
        <v>0</v>
      </c>
      <c r="ER524" s="17">
        <f>IF(AND(S524='자료입력 및 결과표시'!$B$12,COUNTIF('업무중복도(데이터 입력)'!$W524:$DR524,'자료입력 및 결과표시'!$C$12)&gt;=1),7,0)</f>
        <v>0</v>
      </c>
      <c r="ES524" s="17">
        <f>IF(AND(S524='자료입력 및 결과표시'!$B$13,COUNTIF('업무중복도(데이터 입력)'!$W524:$DR524,'자료입력 및 결과표시'!$C$13)&gt;=1),8,0)</f>
        <v>0</v>
      </c>
      <c r="ET524" s="17">
        <f>IF(AND(S524='자료입력 및 결과표시'!$B$14,COUNTIF('업무중복도(데이터 입력)'!$W524:$DR524,'자료입력 및 결과표시'!$C$14)&gt;=1),9,0)</f>
        <v>0</v>
      </c>
      <c r="EU524" s="17">
        <f>IF(AND(S524='자료입력 및 결과표시'!$B$15,COUNTIF('업무중복도(데이터 입력)'!$W524:$DR524,'자료입력 및 결과표시'!$C$15)&gt;=1),10,0)</f>
        <v>0</v>
      </c>
      <c r="EV524" s="17">
        <f>IF(AND(S524='자료입력 및 결과표시'!$B$16,COUNTIF('업무중복도(데이터 입력)'!$W524:$DR524,'자료입력 및 결과표시'!$C$16)&gt;=1),11,0)</f>
        <v>0</v>
      </c>
      <c r="EW524" s="17">
        <f>IF(AND(S524='자료입력 및 결과표시'!$B$17,COUNTIF('업무중복도(데이터 입력)'!$W524:$DR524,'자료입력 및 결과표시'!$C$17)&gt;=1),12,0)</f>
        <v>0</v>
      </c>
      <c r="EX524" s="17">
        <f>IF(AND(S524='자료입력 및 결과표시'!$B$18,COUNTIF('업무중복도(데이터 입력)'!$W524:$DR524,'자료입력 및 결과표시'!$C$18)&gt;=1),13,0)</f>
        <v>0</v>
      </c>
      <c r="EY524" s="17">
        <f>IF(AND(S524='자료입력 및 결과표시'!$B$19,COUNTIF('업무중복도(데이터 입력)'!$W524:$DR524,'자료입력 및 결과표시'!$C$19)&gt;=1),14,0)</f>
        <v>0</v>
      </c>
      <c r="EZ524" s="17">
        <f>IF(AND(S524='자료입력 및 결과표시'!$B$20,COUNTIF('업무중복도(데이터 입력)'!$W524:$DR524,'자료입력 및 결과표시'!$C$20)&gt;=1),15,0)</f>
        <v>0</v>
      </c>
      <c r="FA524" s="17">
        <f>IF(AND(S524='자료입력 및 결과표시'!$B$21,COUNTIF('업무중복도(데이터 입력)'!$W524:$DR524,'자료입력 및 결과표시'!$C$21)&gt;=1),16,0)</f>
        <v>0</v>
      </c>
      <c r="FK524" s="17">
        <f t="shared" si="797"/>
        <v>0</v>
      </c>
      <c r="FO524"/>
    </row>
    <row r="525" spans="1:171">
      <c r="A525" s="17" t="str">
        <f t="shared" si="780"/>
        <v>\\\0</v>
      </c>
      <c r="B525" s="17" t="str">
        <f t="shared" si="781"/>
        <v>\\\0</v>
      </c>
      <c r="C525" s="17" t="str">
        <f t="shared" si="782"/>
        <v>\\\0</v>
      </c>
      <c r="D525" s="17" t="str">
        <f t="shared" si="783"/>
        <v>\\\0</v>
      </c>
      <c r="E525" s="17" t="str">
        <f t="shared" si="784"/>
        <v>\\\0</v>
      </c>
      <c r="F525" s="17" t="str">
        <f t="shared" si="785"/>
        <v>\\\0</v>
      </c>
      <c r="G525" s="17" t="str">
        <f t="shared" si="786"/>
        <v>\\\0</v>
      </c>
      <c r="H525" s="17" t="str">
        <f t="shared" si="787"/>
        <v>\\\0</v>
      </c>
      <c r="I525" s="17" t="str">
        <f t="shared" si="788"/>
        <v>\\\0</v>
      </c>
      <c r="J525" s="17" t="str">
        <f t="shared" si="789"/>
        <v>\\\0</v>
      </c>
      <c r="K525" s="17" t="str">
        <f t="shared" si="790"/>
        <v>\\\0</v>
      </c>
      <c r="L525" s="17" t="str">
        <f t="shared" si="791"/>
        <v>\\\0</v>
      </c>
      <c r="M525" s="17" t="str">
        <f t="shared" si="792"/>
        <v>\\\0</v>
      </c>
      <c r="N525" s="17" t="str">
        <f t="shared" si="793"/>
        <v>\\\0</v>
      </c>
      <c r="O525" s="17" t="str">
        <f t="shared" si="794"/>
        <v>\\\0</v>
      </c>
      <c r="P525" s="17" t="str">
        <f t="shared" si="795"/>
        <v>\\\0</v>
      </c>
      <c r="R525" s="17" t="str">
        <f t="shared" si="796"/>
        <v>\\</v>
      </c>
      <c r="S525" s="38"/>
      <c r="T525" s="39"/>
      <c r="U525" s="31"/>
      <c r="V525" s="32"/>
      <c r="W525" s="36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35"/>
      <c r="DS525" s="287"/>
      <c r="DT525" s="36"/>
      <c r="DU525" s="37"/>
      <c r="DV525" s="28">
        <f>IF(AND($S525='자료입력 및 결과표시'!$B$6,COUNTIF($W525:$DR525,'자료입력 및 결과표시'!$C$6)&gt;=1),IF(OR('자료입력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DW525" s="28">
        <f>IF(AND($S525='자료입력 및 결과표시'!$B$7,COUNTIF($W525:$DR525,'자료입력 및 결과표시'!$C$7)&gt;=1),IF(OR('자료입력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DX525" s="28">
        <f>IF(AND($S525='자료입력 및 결과표시'!$B$8,COUNTIF($W525:$DR525,'자료입력 및 결과표시'!$C$8)&gt;=1),IF(OR('자료입력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DY525" s="28">
        <f>IF(AND($S525='자료입력 및 결과표시'!$B$9,COUNTIF($W525:$DR525,'자료입력 및 결과표시'!$C$9)&gt;=1),IF(OR('자료입력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DZ525" s="28">
        <f>IF(AND($S525='자료입력 및 결과표시'!$B$10,COUNTIF($W525:$DR525,'자료입력 및 결과표시'!$C$10)&gt;=1),IF(OR('자료입력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A525" s="28">
        <f>IF(AND($S525='자료입력 및 결과표시'!$B$11,COUNTIF($W525:$DR525,'자료입력 및 결과표시'!$C$11)&gt;=1),IF(OR('자료입력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B525" s="28">
        <f>IF(AND($S525='자료입력 및 결과표시'!$B$12,COUNTIF($W525:$DR525,'자료입력 및 결과표시'!$C$12)&gt;=1),IF(OR('자료입력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C525" s="28">
        <f>IF(AND($S525='자료입력 및 결과표시'!$B$13,COUNTIF($W525:$DR525,'자료입력 및 결과표시'!$C$13)&gt;=1),IF(OR('자료입력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D525" s="28">
        <f>IF(AND($S525='자료입력 및 결과표시'!$B$14,COUNTIF($W525:$DR525,'자료입력 및 결과표시'!$C$14)&gt;=1),IF(OR('자료입력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E525" s="28">
        <f>IF(AND($S525='자료입력 및 결과표시'!$B$15,COUNTIF($W525:$DR525,'자료입력 및 결과표시'!$C$15)&gt;=1),IF(OR('자료입력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F525" s="28">
        <f>IF(AND($S525='자료입력 및 결과표시'!$B$16,COUNTIF($W525:$DR525,'자료입력 및 결과표시'!$C$16)&gt;=1),IF(OR('자료입력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G525" s="28">
        <f>IF(AND($S525='자료입력 및 결과표시'!$B$17,COUNTIF($W525:$DR525,'자료입력 및 결과표시'!$C$17)&gt;=1),IF(OR('자료입력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H525" s="28">
        <f>IF(AND($S525='자료입력 및 결과표시'!$B$18,COUNTIF($W525:$DR525,'자료입력 및 결과표시'!$C$18)&gt;=1),IF(OR('자료입력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I525" s="28">
        <f>IF(AND($S525='자료입력 및 결과표시'!$B$19,COUNTIF($W525:$DR525,'자료입력 및 결과표시'!$C$19)&gt;=1),IF(OR('자료입력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J525" s="28">
        <f>IF(AND($S525='자료입력 및 결과표시'!$B$20,COUNTIF($W525:$DR525,'자료입력 및 결과표시'!$C$20)&gt;=1),IF(OR('자료입력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K525" s="28">
        <f>IF(AND($S525='자료입력 및 결과표시'!$B$21,COUNTIF($W525:$DR525,'자료입력 및 결과표시'!$C$21)&gt;=1),IF(OR('자료입력 및 결과표시'!$B$4+90&gt;=$V525,'자료입력 및 결과표시'!$B$4&lt;$U525),0,IF($V525-'자료입력 및 결과표시'!$B$4-90&gt;='자료입력 및 결과표시'!$E$4,'자료입력 및 결과표시'!$E$4,$V525-'자료입력 및 결과표시'!$B$4-90)),0)</f>
        <v>0</v>
      </c>
      <c r="EL525" s="17">
        <f>IF(AND(S525='자료입력 및 결과표시'!$B$6,COUNTIF('업무중복도(데이터 입력)'!$W525:$DR525,'자료입력 및 결과표시'!$C$6)&gt;=1),1,0)</f>
        <v>0</v>
      </c>
      <c r="EM525" s="17">
        <f>IF(AND(S525='자료입력 및 결과표시'!$B$7,COUNTIF('업무중복도(데이터 입력)'!$W525:$DR525,'자료입력 및 결과표시'!$C$7)&gt;=1),2,0)</f>
        <v>0</v>
      </c>
      <c r="EN525" s="17">
        <f>IF(AND(S525='자료입력 및 결과표시'!$B$8,COUNTIF('업무중복도(데이터 입력)'!$W525:$DR525,'자료입력 및 결과표시'!$C$8)&gt;=1),3,0)</f>
        <v>0</v>
      </c>
      <c r="EO525" s="17">
        <f>IF(AND(S525='자료입력 및 결과표시'!$B$9,COUNTIF('업무중복도(데이터 입력)'!$W525:$DR525,'자료입력 및 결과표시'!$C$9)&gt;=1),4,0)</f>
        <v>0</v>
      </c>
      <c r="EP525" s="17">
        <f>IF(AND(S525='자료입력 및 결과표시'!$B$10,COUNTIF('업무중복도(데이터 입력)'!$W525:$DR525,'자료입력 및 결과표시'!$C$10)&gt;=1),5,0)</f>
        <v>0</v>
      </c>
      <c r="EQ525" s="17">
        <f>IF(AND(S525='자료입력 및 결과표시'!$B$11,COUNTIF('업무중복도(데이터 입력)'!$W525:$DR525,'자료입력 및 결과표시'!$C$11)&gt;=1),6,0)</f>
        <v>0</v>
      </c>
      <c r="ER525" s="17">
        <f>IF(AND(S525='자료입력 및 결과표시'!$B$12,COUNTIF('업무중복도(데이터 입력)'!$W525:$DR525,'자료입력 및 결과표시'!$C$12)&gt;=1),7,0)</f>
        <v>0</v>
      </c>
      <c r="ES525" s="17">
        <f>IF(AND(S525='자료입력 및 결과표시'!$B$13,COUNTIF('업무중복도(데이터 입력)'!$W525:$DR525,'자료입력 및 결과표시'!$C$13)&gt;=1),8,0)</f>
        <v>0</v>
      </c>
      <c r="ET525" s="17">
        <f>IF(AND(S525='자료입력 및 결과표시'!$B$14,COUNTIF('업무중복도(데이터 입력)'!$W525:$DR525,'자료입력 및 결과표시'!$C$14)&gt;=1),9,0)</f>
        <v>0</v>
      </c>
      <c r="EU525" s="17">
        <f>IF(AND(S525='자료입력 및 결과표시'!$B$15,COUNTIF('업무중복도(데이터 입력)'!$W525:$DR525,'자료입력 및 결과표시'!$C$15)&gt;=1),10,0)</f>
        <v>0</v>
      </c>
      <c r="EV525" s="17">
        <f>IF(AND(S525='자료입력 및 결과표시'!$B$16,COUNTIF('업무중복도(데이터 입력)'!$W525:$DR525,'자료입력 및 결과표시'!$C$16)&gt;=1),11,0)</f>
        <v>0</v>
      </c>
      <c r="EW525" s="17">
        <f>IF(AND(S525='자료입력 및 결과표시'!$B$17,COUNTIF('업무중복도(데이터 입력)'!$W525:$DR525,'자료입력 및 결과표시'!$C$17)&gt;=1),12,0)</f>
        <v>0</v>
      </c>
      <c r="EX525" s="17">
        <f>IF(AND(S525='자료입력 및 결과표시'!$B$18,COUNTIF('업무중복도(데이터 입력)'!$W525:$DR525,'자료입력 및 결과표시'!$C$18)&gt;=1),13,0)</f>
        <v>0</v>
      </c>
      <c r="EY525" s="17">
        <f>IF(AND(S525='자료입력 및 결과표시'!$B$19,COUNTIF('업무중복도(데이터 입력)'!$W525:$DR525,'자료입력 및 결과표시'!$C$19)&gt;=1),14,0)</f>
        <v>0</v>
      </c>
      <c r="EZ525" s="17">
        <f>IF(AND(S525='자료입력 및 결과표시'!$B$20,COUNTIF('업무중복도(데이터 입력)'!$W525:$DR525,'자료입력 및 결과표시'!$C$20)&gt;=1),15,0)</f>
        <v>0</v>
      </c>
      <c r="FA525" s="17">
        <f>IF(AND(S525='자료입력 및 결과표시'!$B$21,COUNTIF('업무중복도(데이터 입력)'!$W525:$DR525,'자료입력 및 결과표시'!$C$21)&gt;=1),16,0)</f>
        <v>0</v>
      </c>
      <c r="FK525" s="17">
        <f t="shared" si="797"/>
        <v>0</v>
      </c>
      <c r="FO525"/>
    </row>
    <row r="526" spans="1:171">
      <c r="A526" s="17" t="str">
        <f t="shared" si="780"/>
        <v>\\\0</v>
      </c>
      <c r="B526" s="17" t="str">
        <f t="shared" si="781"/>
        <v>\\\0</v>
      </c>
      <c r="C526" s="17" t="str">
        <f t="shared" si="782"/>
        <v>\\\0</v>
      </c>
      <c r="D526" s="17" t="str">
        <f t="shared" si="783"/>
        <v>\\\0</v>
      </c>
      <c r="E526" s="17" t="str">
        <f t="shared" si="784"/>
        <v>\\\0</v>
      </c>
      <c r="F526" s="17" t="str">
        <f t="shared" si="785"/>
        <v>\\\0</v>
      </c>
      <c r="G526" s="17" t="str">
        <f t="shared" si="786"/>
        <v>\\\0</v>
      </c>
      <c r="H526" s="17" t="str">
        <f t="shared" si="787"/>
        <v>\\\0</v>
      </c>
      <c r="I526" s="17" t="str">
        <f t="shared" si="788"/>
        <v>\\\0</v>
      </c>
      <c r="J526" s="17" t="str">
        <f t="shared" si="789"/>
        <v>\\\0</v>
      </c>
      <c r="K526" s="17" t="str">
        <f t="shared" si="790"/>
        <v>\\\0</v>
      </c>
      <c r="L526" s="17" t="str">
        <f t="shared" si="791"/>
        <v>\\\0</v>
      </c>
      <c r="M526" s="17" t="str">
        <f t="shared" si="792"/>
        <v>\\\0</v>
      </c>
      <c r="N526" s="17" t="str">
        <f t="shared" si="793"/>
        <v>\\\0</v>
      </c>
      <c r="O526" s="17" t="str">
        <f t="shared" si="794"/>
        <v>\\\0</v>
      </c>
      <c r="P526" s="17" t="str">
        <f t="shared" si="795"/>
        <v>\\\0</v>
      </c>
      <c r="R526" s="17" t="str">
        <f t="shared" si="796"/>
        <v>\\</v>
      </c>
      <c r="S526" s="38"/>
      <c r="T526" s="39"/>
      <c r="U526" s="31"/>
      <c r="V526" s="32"/>
      <c r="W526" s="36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35"/>
      <c r="DS526" s="287"/>
      <c r="DT526" s="36"/>
      <c r="DU526" s="37"/>
      <c r="DV526" s="28">
        <f>IF(AND($S526='자료입력 및 결과표시'!$B$6,COUNTIF($W526:$DR526,'자료입력 및 결과표시'!$C$6)&gt;=1),IF(OR('자료입력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DW526" s="28">
        <f>IF(AND($S526='자료입력 및 결과표시'!$B$7,COUNTIF($W526:$DR526,'자료입력 및 결과표시'!$C$7)&gt;=1),IF(OR('자료입력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DX526" s="28">
        <f>IF(AND($S526='자료입력 및 결과표시'!$B$8,COUNTIF($W526:$DR526,'자료입력 및 결과표시'!$C$8)&gt;=1),IF(OR('자료입력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DY526" s="28">
        <f>IF(AND($S526='자료입력 및 결과표시'!$B$9,COUNTIF($W526:$DR526,'자료입력 및 결과표시'!$C$9)&gt;=1),IF(OR('자료입력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DZ526" s="28">
        <f>IF(AND($S526='자료입력 및 결과표시'!$B$10,COUNTIF($W526:$DR526,'자료입력 및 결과표시'!$C$10)&gt;=1),IF(OR('자료입력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A526" s="28">
        <f>IF(AND($S526='자료입력 및 결과표시'!$B$11,COUNTIF($W526:$DR526,'자료입력 및 결과표시'!$C$11)&gt;=1),IF(OR('자료입력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B526" s="28">
        <f>IF(AND($S526='자료입력 및 결과표시'!$B$12,COUNTIF($W526:$DR526,'자료입력 및 결과표시'!$C$12)&gt;=1),IF(OR('자료입력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C526" s="28">
        <f>IF(AND($S526='자료입력 및 결과표시'!$B$13,COUNTIF($W526:$DR526,'자료입력 및 결과표시'!$C$13)&gt;=1),IF(OR('자료입력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D526" s="28">
        <f>IF(AND($S526='자료입력 및 결과표시'!$B$14,COUNTIF($W526:$DR526,'자료입력 및 결과표시'!$C$14)&gt;=1),IF(OR('자료입력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E526" s="28">
        <f>IF(AND($S526='자료입력 및 결과표시'!$B$15,COUNTIF($W526:$DR526,'자료입력 및 결과표시'!$C$15)&gt;=1),IF(OR('자료입력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F526" s="28">
        <f>IF(AND($S526='자료입력 및 결과표시'!$B$16,COUNTIF($W526:$DR526,'자료입력 및 결과표시'!$C$16)&gt;=1),IF(OR('자료입력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G526" s="28">
        <f>IF(AND($S526='자료입력 및 결과표시'!$B$17,COUNTIF($W526:$DR526,'자료입력 및 결과표시'!$C$17)&gt;=1),IF(OR('자료입력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H526" s="28">
        <f>IF(AND($S526='자료입력 및 결과표시'!$B$18,COUNTIF($W526:$DR526,'자료입력 및 결과표시'!$C$18)&gt;=1),IF(OR('자료입력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I526" s="28">
        <f>IF(AND($S526='자료입력 및 결과표시'!$B$19,COUNTIF($W526:$DR526,'자료입력 및 결과표시'!$C$19)&gt;=1),IF(OR('자료입력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J526" s="28">
        <f>IF(AND($S526='자료입력 및 결과표시'!$B$20,COUNTIF($W526:$DR526,'자료입력 및 결과표시'!$C$20)&gt;=1),IF(OR('자료입력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K526" s="28">
        <f>IF(AND($S526='자료입력 및 결과표시'!$B$21,COUNTIF($W526:$DR526,'자료입력 및 결과표시'!$C$21)&gt;=1),IF(OR('자료입력 및 결과표시'!$B$4+90&gt;=$V526,'자료입력 및 결과표시'!$B$4&lt;$U526),0,IF($V526-'자료입력 및 결과표시'!$B$4-90&gt;='자료입력 및 결과표시'!$E$4,'자료입력 및 결과표시'!$E$4,$V526-'자료입력 및 결과표시'!$B$4-90)),0)</f>
        <v>0</v>
      </c>
      <c r="EL526" s="17">
        <f>IF(AND(S526='자료입력 및 결과표시'!$B$6,COUNTIF('업무중복도(데이터 입력)'!$W526:$DR526,'자료입력 및 결과표시'!$C$6)&gt;=1),1,0)</f>
        <v>0</v>
      </c>
      <c r="EM526" s="17">
        <f>IF(AND(S526='자료입력 및 결과표시'!$B$7,COUNTIF('업무중복도(데이터 입력)'!$W526:$DR526,'자료입력 및 결과표시'!$C$7)&gt;=1),2,0)</f>
        <v>0</v>
      </c>
      <c r="EN526" s="17">
        <f>IF(AND(S526='자료입력 및 결과표시'!$B$8,COUNTIF('업무중복도(데이터 입력)'!$W526:$DR526,'자료입력 및 결과표시'!$C$8)&gt;=1),3,0)</f>
        <v>0</v>
      </c>
      <c r="EO526" s="17">
        <f>IF(AND(S526='자료입력 및 결과표시'!$B$9,COUNTIF('업무중복도(데이터 입력)'!$W526:$DR526,'자료입력 및 결과표시'!$C$9)&gt;=1),4,0)</f>
        <v>0</v>
      </c>
      <c r="EP526" s="17">
        <f>IF(AND(S526='자료입력 및 결과표시'!$B$10,COUNTIF('업무중복도(데이터 입력)'!$W526:$DR526,'자료입력 및 결과표시'!$C$10)&gt;=1),5,0)</f>
        <v>0</v>
      </c>
      <c r="EQ526" s="17">
        <f>IF(AND(S526='자료입력 및 결과표시'!$B$11,COUNTIF('업무중복도(데이터 입력)'!$W526:$DR526,'자료입력 및 결과표시'!$C$11)&gt;=1),6,0)</f>
        <v>0</v>
      </c>
      <c r="ER526" s="17">
        <f>IF(AND(S526='자료입력 및 결과표시'!$B$12,COUNTIF('업무중복도(데이터 입력)'!$W526:$DR526,'자료입력 및 결과표시'!$C$12)&gt;=1),7,0)</f>
        <v>0</v>
      </c>
      <c r="ES526" s="17">
        <f>IF(AND(S526='자료입력 및 결과표시'!$B$13,COUNTIF('업무중복도(데이터 입력)'!$W526:$DR526,'자료입력 및 결과표시'!$C$13)&gt;=1),8,0)</f>
        <v>0</v>
      </c>
      <c r="ET526" s="17">
        <f>IF(AND(S526='자료입력 및 결과표시'!$B$14,COUNTIF('업무중복도(데이터 입력)'!$W526:$DR526,'자료입력 및 결과표시'!$C$14)&gt;=1),9,0)</f>
        <v>0</v>
      </c>
      <c r="EU526" s="17">
        <f>IF(AND(S526='자료입력 및 결과표시'!$B$15,COUNTIF('업무중복도(데이터 입력)'!$W526:$DR526,'자료입력 및 결과표시'!$C$15)&gt;=1),10,0)</f>
        <v>0</v>
      </c>
      <c r="EV526" s="17">
        <f>IF(AND(S526='자료입력 및 결과표시'!$B$16,COUNTIF('업무중복도(데이터 입력)'!$W526:$DR526,'자료입력 및 결과표시'!$C$16)&gt;=1),11,0)</f>
        <v>0</v>
      </c>
      <c r="EW526" s="17">
        <f>IF(AND(S526='자료입력 및 결과표시'!$B$17,COUNTIF('업무중복도(데이터 입력)'!$W526:$DR526,'자료입력 및 결과표시'!$C$17)&gt;=1),12,0)</f>
        <v>0</v>
      </c>
      <c r="EX526" s="17">
        <f>IF(AND(S526='자료입력 및 결과표시'!$B$18,COUNTIF('업무중복도(데이터 입력)'!$W526:$DR526,'자료입력 및 결과표시'!$C$18)&gt;=1),13,0)</f>
        <v>0</v>
      </c>
      <c r="EY526" s="17">
        <f>IF(AND(S526='자료입력 및 결과표시'!$B$19,COUNTIF('업무중복도(데이터 입력)'!$W526:$DR526,'자료입력 및 결과표시'!$C$19)&gt;=1),14,0)</f>
        <v>0</v>
      </c>
      <c r="EZ526" s="17">
        <f>IF(AND(S526='자료입력 및 결과표시'!$B$20,COUNTIF('업무중복도(데이터 입력)'!$W526:$DR526,'자료입력 및 결과표시'!$C$20)&gt;=1),15,0)</f>
        <v>0</v>
      </c>
      <c r="FA526" s="17">
        <f>IF(AND(S526='자료입력 및 결과표시'!$B$21,COUNTIF('업무중복도(데이터 입력)'!$W526:$DR526,'자료입력 및 결과표시'!$C$21)&gt;=1),16,0)</f>
        <v>0</v>
      </c>
      <c r="FK526" s="17">
        <f t="shared" si="797"/>
        <v>0</v>
      </c>
      <c r="FO526"/>
    </row>
    <row r="527" spans="1:171">
      <c r="A527" s="17" t="str">
        <f t="shared" si="780"/>
        <v>\\\0</v>
      </c>
      <c r="B527" s="17" t="str">
        <f t="shared" si="781"/>
        <v>\\\0</v>
      </c>
      <c r="C527" s="17" t="str">
        <f t="shared" si="782"/>
        <v>\\\0</v>
      </c>
      <c r="D527" s="17" t="str">
        <f t="shared" si="783"/>
        <v>\\\0</v>
      </c>
      <c r="E527" s="17" t="str">
        <f t="shared" si="784"/>
        <v>\\\0</v>
      </c>
      <c r="F527" s="17" t="str">
        <f t="shared" si="785"/>
        <v>\\\0</v>
      </c>
      <c r="G527" s="17" t="str">
        <f t="shared" si="786"/>
        <v>\\\0</v>
      </c>
      <c r="H527" s="17" t="str">
        <f t="shared" si="787"/>
        <v>\\\0</v>
      </c>
      <c r="I527" s="17" t="str">
        <f t="shared" si="788"/>
        <v>\\\0</v>
      </c>
      <c r="J527" s="17" t="str">
        <f t="shared" si="789"/>
        <v>\\\0</v>
      </c>
      <c r="K527" s="17" t="str">
        <f t="shared" si="790"/>
        <v>\\\0</v>
      </c>
      <c r="L527" s="17" t="str">
        <f t="shared" si="791"/>
        <v>\\\0</v>
      </c>
      <c r="M527" s="17" t="str">
        <f t="shared" si="792"/>
        <v>\\\0</v>
      </c>
      <c r="N527" s="17" t="str">
        <f t="shared" si="793"/>
        <v>\\\0</v>
      </c>
      <c r="O527" s="17" t="str">
        <f t="shared" si="794"/>
        <v>\\\0</v>
      </c>
      <c r="P527" s="17" t="str">
        <f t="shared" si="795"/>
        <v>\\\0</v>
      </c>
      <c r="R527" s="17" t="str">
        <f t="shared" si="796"/>
        <v>\\</v>
      </c>
      <c r="S527" s="38"/>
      <c r="T527" s="39"/>
      <c r="U527" s="31"/>
      <c r="V527" s="32"/>
      <c r="W527" s="36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35"/>
      <c r="DS527" s="287"/>
      <c r="DT527" s="36"/>
      <c r="DU527" s="37"/>
      <c r="DV527" s="28">
        <f>IF(AND($S527='자료입력 및 결과표시'!$B$6,COUNTIF($W527:$DR527,'자료입력 및 결과표시'!$C$6)&gt;=1),IF(OR('자료입력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DW527" s="28">
        <f>IF(AND($S527='자료입력 및 결과표시'!$B$7,COUNTIF($W527:$DR527,'자료입력 및 결과표시'!$C$7)&gt;=1),IF(OR('자료입력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DX527" s="28">
        <f>IF(AND($S527='자료입력 및 결과표시'!$B$8,COUNTIF($W527:$DR527,'자료입력 및 결과표시'!$C$8)&gt;=1),IF(OR('자료입력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DY527" s="28">
        <f>IF(AND($S527='자료입력 및 결과표시'!$B$9,COUNTIF($W527:$DR527,'자료입력 및 결과표시'!$C$9)&gt;=1),IF(OR('자료입력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DZ527" s="28">
        <f>IF(AND($S527='자료입력 및 결과표시'!$B$10,COUNTIF($W527:$DR527,'자료입력 및 결과표시'!$C$10)&gt;=1),IF(OR('자료입력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A527" s="28">
        <f>IF(AND($S527='자료입력 및 결과표시'!$B$11,COUNTIF($W527:$DR527,'자료입력 및 결과표시'!$C$11)&gt;=1),IF(OR('자료입력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B527" s="28">
        <f>IF(AND($S527='자료입력 및 결과표시'!$B$12,COUNTIF($W527:$DR527,'자료입력 및 결과표시'!$C$12)&gt;=1),IF(OR('자료입력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C527" s="28">
        <f>IF(AND($S527='자료입력 및 결과표시'!$B$13,COUNTIF($W527:$DR527,'자료입력 및 결과표시'!$C$13)&gt;=1),IF(OR('자료입력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D527" s="28">
        <f>IF(AND($S527='자료입력 및 결과표시'!$B$14,COUNTIF($W527:$DR527,'자료입력 및 결과표시'!$C$14)&gt;=1),IF(OR('자료입력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E527" s="28">
        <f>IF(AND($S527='자료입력 및 결과표시'!$B$15,COUNTIF($W527:$DR527,'자료입력 및 결과표시'!$C$15)&gt;=1),IF(OR('자료입력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F527" s="28">
        <f>IF(AND($S527='자료입력 및 결과표시'!$B$16,COUNTIF($W527:$DR527,'자료입력 및 결과표시'!$C$16)&gt;=1),IF(OR('자료입력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G527" s="28">
        <f>IF(AND($S527='자료입력 및 결과표시'!$B$17,COUNTIF($W527:$DR527,'자료입력 및 결과표시'!$C$17)&gt;=1),IF(OR('자료입력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H527" s="28">
        <f>IF(AND($S527='자료입력 및 결과표시'!$B$18,COUNTIF($W527:$DR527,'자료입력 및 결과표시'!$C$18)&gt;=1),IF(OR('자료입력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I527" s="28">
        <f>IF(AND($S527='자료입력 및 결과표시'!$B$19,COUNTIF($W527:$DR527,'자료입력 및 결과표시'!$C$19)&gt;=1),IF(OR('자료입력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J527" s="28">
        <f>IF(AND($S527='자료입력 및 결과표시'!$B$20,COUNTIF($W527:$DR527,'자료입력 및 결과표시'!$C$20)&gt;=1),IF(OR('자료입력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K527" s="28">
        <f>IF(AND($S527='자료입력 및 결과표시'!$B$21,COUNTIF($W527:$DR527,'자료입력 및 결과표시'!$C$21)&gt;=1),IF(OR('자료입력 및 결과표시'!$B$4+90&gt;=$V527,'자료입력 및 결과표시'!$B$4&lt;$U527),0,IF($V527-'자료입력 및 결과표시'!$B$4-90&gt;='자료입력 및 결과표시'!$E$4,'자료입력 및 결과표시'!$E$4,$V527-'자료입력 및 결과표시'!$B$4-90)),0)</f>
        <v>0</v>
      </c>
      <c r="EL527" s="17">
        <f>IF(AND(S527='자료입력 및 결과표시'!$B$6,COUNTIF('업무중복도(데이터 입력)'!$W527:$DR527,'자료입력 및 결과표시'!$C$6)&gt;=1),1,0)</f>
        <v>0</v>
      </c>
      <c r="EM527" s="17">
        <f>IF(AND(S527='자료입력 및 결과표시'!$B$7,COUNTIF('업무중복도(데이터 입력)'!$W527:$DR527,'자료입력 및 결과표시'!$C$7)&gt;=1),2,0)</f>
        <v>0</v>
      </c>
      <c r="EN527" s="17">
        <f>IF(AND(S527='자료입력 및 결과표시'!$B$8,COUNTIF('업무중복도(데이터 입력)'!$W527:$DR527,'자료입력 및 결과표시'!$C$8)&gt;=1),3,0)</f>
        <v>0</v>
      </c>
      <c r="EO527" s="17">
        <f>IF(AND(S527='자료입력 및 결과표시'!$B$9,COUNTIF('업무중복도(데이터 입력)'!$W527:$DR527,'자료입력 및 결과표시'!$C$9)&gt;=1),4,0)</f>
        <v>0</v>
      </c>
      <c r="EP527" s="17">
        <f>IF(AND(S527='자료입력 및 결과표시'!$B$10,COUNTIF('업무중복도(데이터 입력)'!$W527:$DR527,'자료입력 및 결과표시'!$C$10)&gt;=1),5,0)</f>
        <v>0</v>
      </c>
      <c r="EQ527" s="17">
        <f>IF(AND(S527='자료입력 및 결과표시'!$B$11,COUNTIF('업무중복도(데이터 입력)'!$W527:$DR527,'자료입력 및 결과표시'!$C$11)&gt;=1),6,0)</f>
        <v>0</v>
      </c>
      <c r="ER527" s="17">
        <f>IF(AND(S527='자료입력 및 결과표시'!$B$12,COUNTIF('업무중복도(데이터 입력)'!$W527:$DR527,'자료입력 및 결과표시'!$C$12)&gt;=1),7,0)</f>
        <v>0</v>
      </c>
      <c r="ES527" s="17">
        <f>IF(AND(S527='자료입력 및 결과표시'!$B$13,COUNTIF('업무중복도(데이터 입력)'!$W527:$DR527,'자료입력 및 결과표시'!$C$13)&gt;=1),8,0)</f>
        <v>0</v>
      </c>
      <c r="ET527" s="17">
        <f>IF(AND(S527='자료입력 및 결과표시'!$B$14,COUNTIF('업무중복도(데이터 입력)'!$W527:$DR527,'자료입력 및 결과표시'!$C$14)&gt;=1),9,0)</f>
        <v>0</v>
      </c>
      <c r="EU527" s="17">
        <f>IF(AND(S527='자료입력 및 결과표시'!$B$15,COUNTIF('업무중복도(데이터 입력)'!$W527:$DR527,'자료입력 및 결과표시'!$C$15)&gt;=1),10,0)</f>
        <v>0</v>
      </c>
      <c r="EV527" s="17">
        <f>IF(AND(S527='자료입력 및 결과표시'!$B$16,COUNTIF('업무중복도(데이터 입력)'!$W527:$DR527,'자료입력 및 결과표시'!$C$16)&gt;=1),11,0)</f>
        <v>0</v>
      </c>
      <c r="EW527" s="17">
        <f>IF(AND(S527='자료입력 및 결과표시'!$B$17,COUNTIF('업무중복도(데이터 입력)'!$W527:$DR527,'자료입력 및 결과표시'!$C$17)&gt;=1),12,0)</f>
        <v>0</v>
      </c>
      <c r="EX527" s="17">
        <f>IF(AND(S527='자료입력 및 결과표시'!$B$18,COUNTIF('업무중복도(데이터 입력)'!$W527:$DR527,'자료입력 및 결과표시'!$C$18)&gt;=1),13,0)</f>
        <v>0</v>
      </c>
      <c r="EY527" s="17">
        <f>IF(AND(S527='자료입력 및 결과표시'!$B$19,COUNTIF('업무중복도(데이터 입력)'!$W527:$DR527,'자료입력 및 결과표시'!$C$19)&gt;=1),14,0)</f>
        <v>0</v>
      </c>
      <c r="EZ527" s="17">
        <f>IF(AND(S527='자료입력 및 결과표시'!$B$20,COUNTIF('업무중복도(데이터 입력)'!$W527:$DR527,'자료입력 및 결과표시'!$C$20)&gt;=1),15,0)</f>
        <v>0</v>
      </c>
      <c r="FA527" s="17">
        <f>IF(AND(S527='자료입력 및 결과표시'!$B$21,COUNTIF('업무중복도(데이터 입력)'!$W527:$DR527,'자료입력 및 결과표시'!$C$21)&gt;=1),16,0)</f>
        <v>0</v>
      </c>
      <c r="FK527" s="17">
        <f t="shared" si="797"/>
        <v>0</v>
      </c>
      <c r="FO527"/>
    </row>
    <row r="528" spans="1:171">
      <c r="A528" s="17" t="str">
        <f t="shared" si="780"/>
        <v>\\\0</v>
      </c>
      <c r="B528" s="17" t="str">
        <f t="shared" si="781"/>
        <v>\\\0</v>
      </c>
      <c r="C528" s="17" t="str">
        <f t="shared" si="782"/>
        <v>\\\0</v>
      </c>
      <c r="D528" s="17" t="str">
        <f t="shared" si="783"/>
        <v>\\\0</v>
      </c>
      <c r="E528" s="17" t="str">
        <f t="shared" si="784"/>
        <v>\\\0</v>
      </c>
      <c r="F528" s="17" t="str">
        <f t="shared" si="785"/>
        <v>\\\0</v>
      </c>
      <c r="G528" s="17" t="str">
        <f t="shared" si="786"/>
        <v>\\\0</v>
      </c>
      <c r="H528" s="17" t="str">
        <f t="shared" si="787"/>
        <v>\\\0</v>
      </c>
      <c r="I528" s="17" t="str">
        <f t="shared" si="788"/>
        <v>\\\0</v>
      </c>
      <c r="J528" s="17" t="str">
        <f t="shared" si="789"/>
        <v>\\\0</v>
      </c>
      <c r="K528" s="17" t="str">
        <f t="shared" si="790"/>
        <v>\\\0</v>
      </c>
      <c r="L528" s="17" t="str">
        <f t="shared" si="791"/>
        <v>\\\0</v>
      </c>
      <c r="M528" s="17" t="str">
        <f t="shared" si="792"/>
        <v>\\\0</v>
      </c>
      <c r="N528" s="17" t="str">
        <f t="shared" si="793"/>
        <v>\\\0</v>
      </c>
      <c r="O528" s="17" t="str">
        <f t="shared" si="794"/>
        <v>\\\0</v>
      </c>
      <c r="P528" s="17" t="str">
        <f t="shared" si="795"/>
        <v>\\\0</v>
      </c>
      <c r="R528" s="17" t="str">
        <f t="shared" si="796"/>
        <v>\\</v>
      </c>
      <c r="S528" s="38"/>
      <c r="T528" s="39"/>
      <c r="U528" s="31"/>
      <c r="V528" s="32"/>
      <c r="W528" s="36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35"/>
      <c r="DS528" s="287"/>
      <c r="DT528" s="36"/>
      <c r="DU528" s="37"/>
      <c r="DV528" s="28">
        <f>IF(AND($S528='자료입력 및 결과표시'!$B$6,COUNTIF($W528:$DR528,'자료입력 및 결과표시'!$C$6)&gt;=1),IF(OR('자료입력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DW528" s="28">
        <f>IF(AND($S528='자료입력 및 결과표시'!$B$7,COUNTIF($W528:$DR528,'자료입력 및 결과표시'!$C$7)&gt;=1),IF(OR('자료입력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DX528" s="28">
        <f>IF(AND($S528='자료입력 및 결과표시'!$B$8,COUNTIF($W528:$DR528,'자료입력 및 결과표시'!$C$8)&gt;=1),IF(OR('자료입력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DY528" s="28">
        <f>IF(AND($S528='자료입력 및 결과표시'!$B$9,COUNTIF($W528:$DR528,'자료입력 및 결과표시'!$C$9)&gt;=1),IF(OR('자료입력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DZ528" s="28">
        <f>IF(AND($S528='자료입력 및 결과표시'!$B$10,COUNTIF($W528:$DR528,'자료입력 및 결과표시'!$C$10)&gt;=1),IF(OR('자료입력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A528" s="28">
        <f>IF(AND($S528='자료입력 및 결과표시'!$B$11,COUNTIF($W528:$DR528,'자료입력 및 결과표시'!$C$11)&gt;=1),IF(OR('자료입력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B528" s="28">
        <f>IF(AND($S528='자료입력 및 결과표시'!$B$12,COUNTIF($W528:$DR528,'자료입력 및 결과표시'!$C$12)&gt;=1),IF(OR('자료입력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C528" s="28">
        <f>IF(AND($S528='자료입력 및 결과표시'!$B$13,COUNTIF($W528:$DR528,'자료입력 및 결과표시'!$C$13)&gt;=1),IF(OR('자료입력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D528" s="28">
        <f>IF(AND($S528='자료입력 및 결과표시'!$B$14,COUNTIF($W528:$DR528,'자료입력 및 결과표시'!$C$14)&gt;=1),IF(OR('자료입력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E528" s="28">
        <f>IF(AND($S528='자료입력 및 결과표시'!$B$15,COUNTIF($W528:$DR528,'자료입력 및 결과표시'!$C$15)&gt;=1),IF(OR('자료입력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F528" s="28">
        <f>IF(AND($S528='자료입력 및 결과표시'!$B$16,COUNTIF($W528:$DR528,'자료입력 및 결과표시'!$C$16)&gt;=1),IF(OR('자료입력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G528" s="28">
        <f>IF(AND($S528='자료입력 및 결과표시'!$B$17,COUNTIF($W528:$DR528,'자료입력 및 결과표시'!$C$17)&gt;=1),IF(OR('자료입력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H528" s="28">
        <f>IF(AND($S528='자료입력 및 결과표시'!$B$18,COUNTIF($W528:$DR528,'자료입력 및 결과표시'!$C$18)&gt;=1),IF(OR('자료입력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I528" s="28">
        <f>IF(AND($S528='자료입력 및 결과표시'!$B$19,COUNTIF($W528:$DR528,'자료입력 및 결과표시'!$C$19)&gt;=1),IF(OR('자료입력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J528" s="28">
        <f>IF(AND($S528='자료입력 및 결과표시'!$B$20,COUNTIF($W528:$DR528,'자료입력 및 결과표시'!$C$20)&gt;=1),IF(OR('자료입력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K528" s="28">
        <f>IF(AND($S528='자료입력 및 결과표시'!$B$21,COUNTIF($W528:$DR528,'자료입력 및 결과표시'!$C$21)&gt;=1),IF(OR('자료입력 및 결과표시'!$B$4+90&gt;=$V528,'자료입력 및 결과표시'!$B$4&lt;$U528),0,IF($V528-'자료입력 및 결과표시'!$B$4-90&gt;='자료입력 및 결과표시'!$E$4,'자료입력 및 결과표시'!$E$4,$V528-'자료입력 및 결과표시'!$B$4-90)),0)</f>
        <v>0</v>
      </c>
      <c r="EL528" s="17">
        <f>IF(AND(S528='자료입력 및 결과표시'!$B$6,COUNTIF('업무중복도(데이터 입력)'!$W528:$DR528,'자료입력 및 결과표시'!$C$6)&gt;=1),1,0)</f>
        <v>0</v>
      </c>
      <c r="EM528" s="17">
        <f>IF(AND(S528='자료입력 및 결과표시'!$B$7,COUNTIF('업무중복도(데이터 입력)'!$W528:$DR528,'자료입력 및 결과표시'!$C$7)&gt;=1),2,0)</f>
        <v>0</v>
      </c>
      <c r="EN528" s="17">
        <f>IF(AND(S528='자료입력 및 결과표시'!$B$8,COUNTIF('업무중복도(데이터 입력)'!$W528:$DR528,'자료입력 및 결과표시'!$C$8)&gt;=1),3,0)</f>
        <v>0</v>
      </c>
      <c r="EO528" s="17">
        <f>IF(AND(S528='자료입력 및 결과표시'!$B$9,COUNTIF('업무중복도(데이터 입력)'!$W528:$DR528,'자료입력 및 결과표시'!$C$9)&gt;=1),4,0)</f>
        <v>0</v>
      </c>
      <c r="EP528" s="17">
        <f>IF(AND(S528='자료입력 및 결과표시'!$B$10,COUNTIF('업무중복도(데이터 입력)'!$W528:$DR528,'자료입력 및 결과표시'!$C$10)&gt;=1),5,0)</f>
        <v>0</v>
      </c>
      <c r="EQ528" s="17">
        <f>IF(AND(S528='자료입력 및 결과표시'!$B$11,COUNTIF('업무중복도(데이터 입력)'!$W528:$DR528,'자료입력 및 결과표시'!$C$11)&gt;=1),6,0)</f>
        <v>0</v>
      </c>
      <c r="ER528" s="17">
        <f>IF(AND(S528='자료입력 및 결과표시'!$B$12,COUNTIF('업무중복도(데이터 입력)'!$W528:$DR528,'자료입력 및 결과표시'!$C$12)&gt;=1),7,0)</f>
        <v>0</v>
      </c>
      <c r="ES528" s="17">
        <f>IF(AND(S528='자료입력 및 결과표시'!$B$13,COUNTIF('업무중복도(데이터 입력)'!$W528:$DR528,'자료입력 및 결과표시'!$C$13)&gt;=1),8,0)</f>
        <v>0</v>
      </c>
      <c r="ET528" s="17">
        <f>IF(AND(S528='자료입력 및 결과표시'!$B$14,COUNTIF('업무중복도(데이터 입력)'!$W528:$DR528,'자료입력 및 결과표시'!$C$14)&gt;=1),9,0)</f>
        <v>0</v>
      </c>
      <c r="EU528" s="17">
        <f>IF(AND(S528='자료입력 및 결과표시'!$B$15,COUNTIF('업무중복도(데이터 입력)'!$W528:$DR528,'자료입력 및 결과표시'!$C$15)&gt;=1),10,0)</f>
        <v>0</v>
      </c>
      <c r="EV528" s="17">
        <f>IF(AND(S528='자료입력 및 결과표시'!$B$16,COUNTIF('업무중복도(데이터 입력)'!$W528:$DR528,'자료입력 및 결과표시'!$C$16)&gt;=1),11,0)</f>
        <v>0</v>
      </c>
      <c r="EW528" s="17">
        <f>IF(AND(S528='자료입력 및 결과표시'!$B$17,COUNTIF('업무중복도(데이터 입력)'!$W528:$DR528,'자료입력 및 결과표시'!$C$17)&gt;=1),12,0)</f>
        <v>0</v>
      </c>
      <c r="EX528" s="17">
        <f>IF(AND(S528='자료입력 및 결과표시'!$B$18,COUNTIF('업무중복도(데이터 입력)'!$W528:$DR528,'자료입력 및 결과표시'!$C$18)&gt;=1),13,0)</f>
        <v>0</v>
      </c>
      <c r="EY528" s="17">
        <f>IF(AND(S528='자료입력 및 결과표시'!$B$19,COUNTIF('업무중복도(데이터 입력)'!$W528:$DR528,'자료입력 및 결과표시'!$C$19)&gt;=1),14,0)</f>
        <v>0</v>
      </c>
      <c r="EZ528" s="17">
        <f>IF(AND(S528='자료입력 및 결과표시'!$B$20,COUNTIF('업무중복도(데이터 입력)'!$W528:$DR528,'자료입력 및 결과표시'!$C$20)&gt;=1),15,0)</f>
        <v>0</v>
      </c>
      <c r="FA528" s="17">
        <f>IF(AND(S528='자료입력 및 결과표시'!$B$21,COUNTIF('업무중복도(데이터 입력)'!$W528:$DR528,'자료입력 및 결과표시'!$C$21)&gt;=1),16,0)</f>
        <v>0</v>
      </c>
      <c r="FK528" s="17">
        <f t="shared" si="797"/>
        <v>0</v>
      </c>
      <c r="FO528"/>
    </row>
    <row r="529" spans="1:171">
      <c r="A529" s="17" t="str">
        <f t="shared" si="780"/>
        <v>\\\0</v>
      </c>
      <c r="B529" s="17" t="str">
        <f t="shared" si="781"/>
        <v>\\\0</v>
      </c>
      <c r="C529" s="17" t="str">
        <f t="shared" si="782"/>
        <v>\\\0</v>
      </c>
      <c r="D529" s="17" t="str">
        <f t="shared" si="783"/>
        <v>\\\0</v>
      </c>
      <c r="E529" s="17" t="str">
        <f t="shared" si="784"/>
        <v>\\\0</v>
      </c>
      <c r="F529" s="17" t="str">
        <f t="shared" si="785"/>
        <v>\\\0</v>
      </c>
      <c r="G529" s="17" t="str">
        <f t="shared" si="786"/>
        <v>\\\0</v>
      </c>
      <c r="H529" s="17" t="str">
        <f t="shared" si="787"/>
        <v>\\\0</v>
      </c>
      <c r="I529" s="17" t="str">
        <f t="shared" si="788"/>
        <v>\\\0</v>
      </c>
      <c r="J529" s="17" t="str">
        <f t="shared" si="789"/>
        <v>\\\0</v>
      </c>
      <c r="K529" s="17" t="str">
        <f t="shared" si="790"/>
        <v>\\\0</v>
      </c>
      <c r="L529" s="17" t="str">
        <f t="shared" si="791"/>
        <v>\\\0</v>
      </c>
      <c r="M529" s="17" t="str">
        <f t="shared" si="792"/>
        <v>\\\0</v>
      </c>
      <c r="N529" s="17" t="str">
        <f t="shared" si="793"/>
        <v>\\\0</v>
      </c>
      <c r="O529" s="17" t="str">
        <f t="shared" si="794"/>
        <v>\\\0</v>
      </c>
      <c r="P529" s="17" t="str">
        <f t="shared" si="795"/>
        <v>\\\0</v>
      </c>
      <c r="R529" s="17" t="str">
        <f t="shared" si="796"/>
        <v>\\</v>
      </c>
      <c r="S529" s="38"/>
      <c r="T529" s="39"/>
      <c r="U529" s="31"/>
      <c r="V529" s="32"/>
      <c r="W529" s="36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35"/>
      <c r="DS529" s="287"/>
      <c r="DT529" s="36"/>
      <c r="DU529" s="37"/>
      <c r="DV529" s="28">
        <f>IF(AND($S529='자료입력 및 결과표시'!$B$6,COUNTIF($W529:$DR529,'자료입력 및 결과표시'!$C$6)&gt;=1),IF(OR('자료입력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DW529" s="28">
        <f>IF(AND($S529='자료입력 및 결과표시'!$B$7,COUNTIF($W529:$DR529,'자료입력 및 결과표시'!$C$7)&gt;=1),IF(OR('자료입력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DX529" s="28">
        <f>IF(AND($S529='자료입력 및 결과표시'!$B$8,COUNTIF($W529:$DR529,'자료입력 및 결과표시'!$C$8)&gt;=1),IF(OR('자료입력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DY529" s="28">
        <f>IF(AND($S529='자료입력 및 결과표시'!$B$9,COUNTIF($W529:$DR529,'자료입력 및 결과표시'!$C$9)&gt;=1),IF(OR('자료입력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DZ529" s="28">
        <f>IF(AND($S529='자료입력 및 결과표시'!$B$10,COUNTIF($W529:$DR529,'자료입력 및 결과표시'!$C$10)&gt;=1),IF(OR('자료입력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A529" s="28">
        <f>IF(AND($S529='자료입력 및 결과표시'!$B$11,COUNTIF($W529:$DR529,'자료입력 및 결과표시'!$C$11)&gt;=1),IF(OR('자료입력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B529" s="28">
        <f>IF(AND($S529='자료입력 및 결과표시'!$B$12,COUNTIF($W529:$DR529,'자료입력 및 결과표시'!$C$12)&gt;=1),IF(OR('자료입력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C529" s="28">
        <f>IF(AND($S529='자료입력 및 결과표시'!$B$13,COUNTIF($W529:$DR529,'자료입력 및 결과표시'!$C$13)&gt;=1),IF(OR('자료입력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D529" s="28">
        <f>IF(AND($S529='자료입력 및 결과표시'!$B$14,COUNTIF($W529:$DR529,'자료입력 및 결과표시'!$C$14)&gt;=1),IF(OR('자료입력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E529" s="28">
        <f>IF(AND($S529='자료입력 및 결과표시'!$B$15,COUNTIF($W529:$DR529,'자료입력 및 결과표시'!$C$15)&gt;=1),IF(OR('자료입력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F529" s="28">
        <f>IF(AND($S529='자료입력 및 결과표시'!$B$16,COUNTIF($W529:$DR529,'자료입력 및 결과표시'!$C$16)&gt;=1),IF(OR('자료입력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G529" s="28">
        <f>IF(AND($S529='자료입력 및 결과표시'!$B$17,COUNTIF($W529:$DR529,'자료입력 및 결과표시'!$C$17)&gt;=1),IF(OR('자료입력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H529" s="28">
        <f>IF(AND($S529='자료입력 및 결과표시'!$B$18,COUNTIF($W529:$DR529,'자료입력 및 결과표시'!$C$18)&gt;=1),IF(OR('자료입력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I529" s="28">
        <f>IF(AND($S529='자료입력 및 결과표시'!$B$19,COUNTIF($W529:$DR529,'자료입력 및 결과표시'!$C$19)&gt;=1),IF(OR('자료입력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J529" s="28">
        <f>IF(AND($S529='자료입력 및 결과표시'!$B$20,COUNTIF($W529:$DR529,'자료입력 및 결과표시'!$C$20)&gt;=1),IF(OR('자료입력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K529" s="28">
        <f>IF(AND($S529='자료입력 및 결과표시'!$B$21,COUNTIF($W529:$DR529,'자료입력 및 결과표시'!$C$21)&gt;=1),IF(OR('자료입력 및 결과표시'!$B$4+90&gt;=$V529,'자료입력 및 결과표시'!$B$4&lt;$U529),0,IF($V529-'자료입력 및 결과표시'!$B$4-90&gt;='자료입력 및 결과표시'!$E$4,'자료입력 및 결과표시'!$E$4,$V529-'자료입력 및 결과표시'!$B$4-90)),0)</f>
        <v>0</v>
      </c>
      <c r="EL529" s="17">
        <f>IF(AND(S529='자료입력 및 결과표시'!$B$6,COUNTIF('업무중복도(데이터 입력)'!$W529:$DR529,'자료입력 및 결과표시'!$C$6)&gt;=1),1,0)</f>
        <v>0</v>
      </c>
      <c r="EM529" s="17">
        <f>IF(AND(S529='자료입력 및 결과표시'!$B$7,COUNTIF('업무중복도(데이터 입력)'!$W529:$DR529,'자료입력 및 결과표시'!$C$7)&gt;=1),2,0)</f>
        <v>0</v>
      </c>
      <c r="EN529" s="17">
        <f>IF(AND(S529='자료입력 및 결과표시'!$B$8,COUNTIF('업무중복도(데이터 입력)'!$W529:$DR529,'자료입력 및 결과표시'!$C$8)&gt;=1),3,0)</f>
        <v>0</v>
      </c>
      <c r="EO529" s="17">
        <f>IF(AND(S529='자료입력 및 결과표시'!$B$9,COUNTIF('업무중복도(데이터 입력)'!$W529:$DR529,'자료입력 및 결과표시'!$C$9)&gt;=1),4,0)</f>
        <v>0</v>
      </c>
      <c r="EP529" s="17">
        <f>IF(AND(S529='자료입력 및 결과표시'!$B$10,COUNTIF('업무중복도(데이터 입력)'!$W529:$DR529,'자료입력 및 결과표시'!$C$10)&gt;=1),5,0)</f>
        <v>0</v>
      </c>
      <c r="EQ529" s="17">
        <f>IF(AND(S529='자료입력 및 결과표시'!$B$11,COUNTIF('업무중복도(데이터 입력)'!$W529:$DR529,'자료입력 및 결과표시'!$C$11)&gt;=1),6,0)</f>
        <v>0</v>
      </c>
      <c r="ER529" s="17">
        <f>IF(AND(S529='자료입력 및 결과표시'!$B$12,COUNTIF('업무중복도(데이터 입력)'!$W529:$DR529,'자료입력 및 결과표시'!$C$12)&gt;=1),7,0)</f>
        <v>0</v>
      </c>
      <c r="ES529" s="17">
        <f>IF(AND(S529='자료입력 및 결과표시'!$B$13,COUNTIF('업무중복도(데이터 입력)'!$W529:$DR529,'자료입력 및 결과표시'!$C$13)&gt;=1),8,0)</f>
        <v>0</v>
      </c>
      <c r="ET529" s="17">
        <f>IF(AND(S529='자료입력 및 결과표시'!$B$14,COUNTIF('업무중복도(데이터 입력)'!$W529:$DR529,'자료입력 및 결과표시'!$C$14)&gt;=1),9,0)</f>
        <v>0</v>
      </c>
      <c r="EU529" s="17">
        <f>IF(AND(S529='자료입력 및 결과표시'!$B$15,COUNTIF('업무중복도(데이터 입력)'!$W529:$DR529,'자료입력 및 결과표시'!$C$15)&gt;=1),10,0)</f>
        <v>0</v>
      </c>
      <c r="EV529" s="17">
        <f>IF(AND(S529='자료입력 및 결과표시'!$B$16,COUNTIF('업무중복도(데이터 입력)'!$W529:$DR529,'자료입력 및 결과표시'!$C$16)&gt;=1),11,0)</f>
        <v>0</v>
      </c>
      <c r="EW529" s="17">
        <f>IF(AND(S529='자료입력 및 결과표시'!$B$17,COUNTIF('업무중복도(데이터 입력)'!$W529:$DR529,'자료입력 및 결과표시'!$C$17)&gt;=1),12,0)</f>
        <v>0</v>
      </c>
      <c r="EX529" s="17">
        <f>IF(AND(S529='자료입력 및 결과표시'!$B$18,COUNTIF('업무중복도(데이터 입력)'!$W529:$DR529,'자료입력 및 결과표시'!$C$18)&gt;=1),13,0)</f>
        <v>0</v>
      </c>
      <c r="EY529" s="17">
        <f>IF(AND(S529='자료입력 및 결과표시'!$B$19,COUNTIF('업무중복도(데이터 입력)'!$W529:$DR529,'자료입력 및 결과표시'!$C$19)&gt;=1),14,0)</f>
        <v>0</v>
      </c>
      <c r="EZ529" s="17">
        <f>IF(AND(S529='자료입력 및 결과표시'!$B$20,COUNTIF('업무중복도(데이터 입력)'!$W529:$DR529,'자료입력 및 결과표시'!$C$20)&gt;=1),15,0)</f>
        <v>0</v>
      </c>
      <c r="FA529" s="17">
        <f>IF(AND(S529='자료입력 및 결과표시'!$B$21,COUNTIF('업무중복도(데이터 입력)'!$W529:$DR529,'자료입력 및 결과표시'!$C$21)&gt;=1),16,0)</f>
        <v>0</v>
      </c>
      <c r="FK529" s="17">
        <f t="shared" si="797"/>
        <v>0</v>
      </c>
      <c r="FO529"/>
    </row>
    <row r="530" spans="1:171">
      <c r="A530" s="17" t="str">
        <f t="shared" si="780"/>
        <v>\\\0</v>
      </c>
      <c r="B530" s="17" t="str">
        <f t="shared" si="781"/>
        <v>\\\0</v>
      </c>
      <c r="C530" s="17" t="str">
        <f t="shared" si="782"/>
        <v>\\\0</v>
      </c>
      <c r="D530" s="17" t="str">
        <f t="shared" si="783"/>
        <v>\\\0</v>
      </c>
      <c r="E530" s="17" t="str">
        <f t="shared" si="784"/>
        <v>\\\0</v>
      </c>
      <c r="F530" s="17" t="str">
        <f t="shared" si="785"/>
        <v>\\\0</v>
      </c>
      <c r="G530" s="17" t="str">
        <f t="shared" si="786"/>
        <v>\\\0</v>
      </c>
      <c r="H530" s="17" t="str">
        <f t="shared" si="787"/>
        <v>\\\0</v>
      </c>
      <c r="I530" s="17" t="str">
        <f t="shared" si="788"/>
        <v>\\\0</v>
      </c>
      <c r="J530" s="17" t="str">
        <f t="shared" si="789"/>
        <v>\\\0</v>
      </c>
      <c r="K530" s="17" t="str">
        <f t="shared" si="790"/>
        <v>\\\0</v>
      </c>
      <c r="L530" s="17" t="str">
        <f t="shared" si="791"/>
        <v>\\\0</v>
      </c>
      <c r="M530" s="17" t="str">
        <f t="shared" si="792"/>
        <v>\\\0</v>
      </c>
      <c r="N530" s="17" t="str">
        <f t="shared" si="793"/>
        <v>\\\0</v>
      </c>
      <c r="O530" s="17" t="str">
        <f t="shared" si="794"/>
        <v>\\\0</v>
      </c>
      <c r="P530" s="17" t="str">
        <f t="shared" si="795"/>
        <v>\\\0</v>
      </c>
      <c r="R530" s="17" t="str">
        <f t="shared" si="796"/>
        <v>\\</v>
      </c>
      <c r="S530" s="38"/>
      <c r="T530" s="39"/>
      <c r="U530" s="31"/>
      <c r="V530" s="32"/>
      <c r="W530" s="36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35"/>
      <c r="DS530" s="287"/>
      <c r="DT530" s="36"/>
      <c r="DU530" s="37"/>
      <c r="DV530" s="28">
        <f>IF(AND($S530='자료입력 및 결과표시'!$B$6,COUNTIF($W530:$DR530,'자료입력 및 결과표시'!$C$6)&gt;=1),IF(OR('자료입력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DW530" s="28">
        <f>IF(AND($S530='자료입력 및 결과표시'!$B$7,COUNTIF($W530:$DR530,'자료입력 및 결과표시'!$C$7)&gt;=1),IF(OR('자료입력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DX530" s="28">
        <f>IF(AND($S530='자료입력 및 결과표시'!$B$8,COUNTIF($W530:$DR530,'자료입력 및 결과표시'!$C$8)&gt;=1),IF(OR('자료입력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DY530" s="28">
        <f>IF(AND($S530='자료입력 및 결과표시'!$B$9,COUNTIF($W530:$DR530,'자료입력 및 결과표시'!$C$9)&gt;=1),IF(OR('자료입력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DZ530" s="28">
        <f>IF(AND($S530='자료입력 및 결과표시'!$B$10,COUNTIF($W530:$DR530,'자료입력 및 결과표시'!$C$10)&gt;=1),IF(OR('자료입력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A530" s="28">
        <f>IF(AND($S530='자료입력 및 결과표시'!$B$11,COUNTIF($W530:$DR530,'자료입력 및 결과표시'!$C$11)&gt;=1),IF(OR('자료입력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B530" s="28">
        <f>IF(AND($S530='자료입력 및 결과표시'!$B$12,COUNTIF($W530:$DR530,'자료입력 및 결과표시'!$C$12)&gt;=1),IF(OR('자료입력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C530" s="28">
        <f>IF(AND($S530='자료입력 및 결과표시'!$B$13,COUNTIF($W530:$DR530,'자료입력 및 결과표시'!$C$13)&gt;=1),IF(OR('자료입력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D530" s="28">
        <f>IF(AND($S530='자료입력 및 결과표시'!$B$14,COUNTIF($W530:$DR530,'자료입력 및 결과표시'!$C$14)&gt;=1),IF(OR('자료입력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E530" s="28">
        <f>IF(AND($S530='자료입력 및 결과표시'!$B$15,COUNTIF($W530:$DR530,'자료입력 및 결과표시'!$C$15)&gt;=1),IF(OR('자료입력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F530" s="28">
        <f>IF(AND($S530='자료입력 및 결과표시'!$B$16,COUNTIF($W530:$DR530,'자료입력 및 결과표시'!$C$16)&gt;=1),IF(OR('자료입력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G530" s="28">
        <f>IF(AND($S530='자료입력 및 결과표시'!$B$17,COUNTIF($W530:$DR530,'자료입력 및 결과표시'!$C$17)&gt;=1),IF(OR('자료입력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H530" s="28">
        <f>IF(AND($S530='자료입력 및 결과표시'!$B$18,COUNTIF($W530:$DR530,'자료입력 및 결과표시'!$C$18)&gt;=1),IF(OR('자료입력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I530" s="28">
        <f>IF(AND($S530='자료입력 및 결과표시'!$B$19,COUNTIF($W530:$DR530,'자료입력 및 결과표시'!$C$19)&gt;=1),IF(OR('자료입력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J530" s="28">
        <f>IF(AND($S530='자료입력 및 결과표시'!$B$20,COUNTIF($W530:$DR530,'자료입력 및 결과표시'!$C$20)&gt;=1),IF(OR('자료입력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K530" s="28">
        <f>IF(AND($S530='자료입력 및 결과표시'!$B$21,COUNTIF($W530:$DR530,'자료입력 및 결과표시'!$C$21)&gt;=1),IF(OR('자료입력 및 결과표시'!$B$4+90&gt;=$V530,'자료입력 및 결과표시'!$B$4&lt;$U530),0,IF($V530-'자료입력 및 결과표시'!$B$4-90&gt;='자료입력 및 결과표시'!$E$4,'자료입력 및 결과표시'!$E$4,$V530-'자료입력 및 결과표시'!$B$4-90)),0)</f>
        <v>0</v>
      </c>
      <c r="EL530" s="17">
        <f>IF(AND(S530='자료입력 및 결과표시'!$B$6,COUNTIF('업무중복도(데이터 입력)'!$W530:$DR530,'자료입력 및 결과표시'!$C$6)&gt;=1),1,0)</f>
        <v>0</v>
      </c>
      <c r="EM530" s="17">
        <f>IF(AND(S530='자료입력 및 결과표시'!$B$7,COUNTIF('업무중복도(데이터 입력)'!$W530:$DR530,'자료입력 및 결과표시'!$C$7)&gt;=1),2,0)</f>
        <v>0</v>
      </c>
      <c r="EN530" s="17">
        <f>IF(AND(S530='자료입력 및 결과표시'!$B$8,COUNTIF('업무중복도(데이터 입력)'!$W530:$DR530,'자료입력 및 결과표시'!$C$8)&gt;=1),3,0)</f>
        <v>0</v>
      </c>
      <c r="EO530" s="17">
        <f>IF(AND(S530='자료입력 및 결과표시'!$B$9,COUNTIF('업무중복도(데이터 입력)'!$W530:$DR530,'자료입력 및 결과표시'!$C$9)&gt;=1),4,0)</f>
        <v>0</v>
      </c>
      <c r="EP530" s="17">
        <f>IF(AND(S530='자료입력 및 결과표시'!$B$10,COUNTIF('업무중복도(데이터 입력)'!$W530:$DR530,'자료입력 및 결과표시'!$C$10)&gt;=1),5,0)</f>
        <v>0</v>
      </c>
      <c r="EQ530" s="17">
        <f>IF(AND(S530='자료입력 및 결과표시'!$B$11,COUNTIF('업무중복도(데이터 입력)'!$W530:$DR530,'자료입력 및 결과표시'!$C$11)&gt;=1),6,0)</f>
        <v>0</v>
      </c>
      <c r="ER530" s="17">
        <f>IF(AND(S530='자료입력 및 결과표시'!$B$12,COUNTIF('업무중복도(데이터 입력)'!$W530:$DR530,'자료입력 및 결과표시'!$C$12)&gt;=1),7,0)</f>
        <v>0</v>
      </c>
      <c r="ES530" s="17">
        <f>IF(AND(S530='자료입력 및 결과표시'!$B$13,COUNTIF('업무중복도(데이터 입력)'!$W530:$DR530,'자료입력 및 결과표시'!$C$13)&gt;=1),8,0)</f>
        <v>0</v>
      </c>
      <c r="ET530" s="17">
        <f>IF(AND(S530='자료입력 및 결과표시'!$B$14,COUNTIF('업무중복도(데이터 입력)'!$W530:$DR530,'자료입력 및 결과표시'!$C$14)&gt;=1),9,0)</f>
        <v>0</v>
      </c>
      <c r="EU530" s="17">
        <f>IF(AND(S530='자료입력 및 결과표시'!$B$15,COUNTIF('업무중복도(데이터 입력)'!$W530:$DR530,'자료입력 및 결과표시'!$C$15)&gt;=1),10,0)</f>
        <v>0</v>
      </c>
      <c r="EV530" s="17">
        <f>IF(AND(S530='자료입력 및 결과표시'!$B$16,COUNTIF('업무중복도(데이터 입력)'!$W530:$DR530,'자료입력 및 결과표시'!$C$16)&gt;=1),11,0)</f>
        <v>0</v>
      </c>
      <c r="EW530" s="17">
        <f>IF(AND(S530='자료입력 및 결과표시'!$B$17,COUNTIF('업무중복도(데이터 입력)'!$W530:$DR530,'자료입력 및 결과표시'!$C$17)&gt;=1),12,0)</f>
        <v>0</v>
      </c>
      <c r="EX530" s="17">
        <f>IF(AND(S530='자료입력 및 결과표시'!$B$18,COUNTIF('업무중복도(데이터 입력)'!$W530:$DR530,'자료입력 및 결과표시'!$C$18)&gt;=1),13,0)</f>
        <v>0</v>
      </c>
      <c r="EY530" s="17">
        <f>IF(AND(S530='자료입력 및 결과표시'!$B$19,COUNTIF('업무중복도(데이터 입력)'!$W530:$DR530,'자료입력 및 결과표시'!$C$19)&gt;=1),14,0)</f>
        <v>0</v>
      </c>
      <c r="EZ530" s="17">
        <f>IF(AND(S530='자료입력 및 결과표시'!$B$20,COUNTIF('업무중복도(데이터 입력)'!$W530:$DR530,'자료입력 및 결과표시'!$C$20)&gt;=1),15,0)</f>
        <v>0</v>
      </c>
      <c r="FA530" s="17">
        <f>IF(AND(S530='자료입력 및 결과표시'!$B$21,COUNTIF('업무중복도(데이터 입력)'!$W530:$DR530,'자료입력 및 결과표시'!$C$21)&gt;=1),16,0)</f>
        <v>0</v>
      </c>
      <c r="FK530" s="17">
        <f t="shared" si="797"/>
        <v>0</v>
      </c>
      <c r="FO530"/>
    </row>
    <row r="531" spans="1:171">
      <c r="A531" s="17" t="str">
        <f t="shared" si="780"/>
        <v>\\\0</v>
      </c>
      <c r="B531" s="17" t="str">
        <f t="shared" si="781"/>
        <v>\\\0</v>
      </c>
      <c r="C531" s="17" t="str">
        <f t="shared" si="782"/>
        <v>\\\0</v>
      </c>
      <c r="D531" s="17" t="str">
        <f t="shared" si="783"/>
        <v>\\\0</v>
      </c>
      <c r="E531" s="17" t="str">
        <f t="shared" si="784"/>
        <v>\\\0</v>
      </c>
      <c r="F531" s="17" t="str">
        <f t="shared" si="785"/>
        <v>\\\0</v>
      </c>
      <c r="G531" s="17" t="str">
        <f t="shared" si="786"/>
        <v>\\\0</v>
      </c>
      <c r="H531" s="17" t="str">
        <f t="shared" si="787"/>
        <v>\\\0</v>
      </c>
      <c r="I531" s="17" t="str">
        <f t="shared" si="788"/>
        <v>\\\0</v>
      </c>
      <c r="J531" s="17" t="str">
        <f t="shared" si="789"/>
        <v>\\\0</v>
      </c>
      <c r="K531" s="17" t="str">
        <f t="shared" si="790"/>
        <v>\\\0</v>
      </c>
      <c r="L531" s="17" t="str">
        <f t="shared" si="791"/>
        <v>\\\0</v>
      </c>
      <c r="M531" s="17" t="str">
        <f t="shared" si="792"/>
        <v>\\\0</v>
      </c>
      <c r="N531" s="17" t="str">
        <f t="shared" si="793"/>
        <v>\\\0</v>
      </c>
      <c r="O531" s="17" t="str">
        <f t="shared" si="794"/>
        <v>\\\0</v>
      </c>
      <c r="P531" s="17" t="str">
        <f t="shared" si="795"/>
        <v>\\\0</v>
      </c>
      <c r="R531" s="17" t="str">
        <f t="shared" si="796"/>
        <v>\\</v>
      </c>
      <c r="S531" s="38"/>
      <c r="T531" s="39"/>
      <c r="U531" s="31"/>
      <c r="V531" s="32"/>
      <c r="W531" s="36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35"/>
      <c r="DS531" s="287"/>
      <c r="DT531" s="36"/>
      <c r="DU531" s="37"/>
      <c r="DV531" s="28">
        <f>IF(AND($S531='자료입력 및 결과표시'!$B$6,COUNTIF($W531:$DR531,'자료입력 및 결과표시'!$C$6)&gt;=1),IF(OR('자료입력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DW531" s="28">
        <f>IF(AND($S531='자료입력 및 결과표시'!$B$7,COUNTIF($W531:$DR531,'자료입력 및 결과표시'!$C$7)&gt;=1),IF(OR('자료입력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DX531" s="28">
        <f>IF(AND($S531='자료입력 및 결과표시'!$B$8,COUNTIF($W531:$DR531,'자료입력 및 결과표시'!$C$8)&gt;=1),IF(OR('자료입력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DY531" s="28">
        <f>IF(AND($S531='자료입력 및 결과표시'!$B$9,COUNTIF($W531:$DR531,'자료입력 및 결과표시'!$C$9)&gt;=1),IF(OR('자료입력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DZ531" s="28">
        <f>IF(AND($S531='자료입력 및 결과표시'!$B$10,COUNTIF($W531:$DR531,'자료입력 및 결과표시'!$C$10)&gt;=1),IF(OR('자료입력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A531" s="28">
        <f>IF(AND($S531='자료입력 및 결과표시'!$B$11,COUNTIF($W531:$DR531,'자료입력 및 결과표시'!$C$11)&gt;=1),IF(OR('자료입력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B531" s="28">
        <f>IF(AND($S531='자료입력 및 결과표시'!$B$12,COUNTIF($W531:$DR531,'자료입력 및 결과표시'!$C$12)&gt;=1),IF(OR('자료입력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C531" s="28">
        <f>IF(AND($S531='자료입력 및 결과표시'!$B$13,COUNTIF($W531:$DR531,'자료입력 및 결과표시'!$C$13)&gt;=1),IF(OR('자료입력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D531" s="28">
        <f>IF(AND($S531='자료입력 및 결과표시'!$B$14,COUNTIF($W531:$DR531,'자료입력 및 결과표시'!$C$14)&gt;=1),IF(OR('자료입력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E531" s="28">
        <f>IF(AND($S531='자료입력 및 결과표시'!$B$15,COUNTIF($W531:$DR531,'자료입력 및 결과표시'!$C$15)&gt;=1),IF(OR('자료입력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F531" s="28">
        <f>IF(AND($S531='자료입력 및 결과표시'!$B$16,COUNTIF($W531:$DR531,'자료입력 및 결과표시'!$C$16)&gt;=1),IF(OR('자료입력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G531" s="28">
        <f>IF(AND($S531='자료입력 및 결과표시'!$B$17,COUNTIF($W531:$DR531,'자료입력 및 결과표시'!$C$17)&gt;=1),IF(OR('자료입력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H531" s="28">
        <f>IF(AND($S531='자료입력 및 결과표시'!$B$18,COUNTIF($W531:$DR531,'자료입력 및 결과표시'!$C$18)&gt;=1),IF(OR('자료입력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I531" s="28">
        <f>IF(AND($S531='자료입력 및 결과표시'!$B$19,COUNTIF($W531:$DR531,'자료입력 및 결과표시'!$C$19)&gt;=1),IF(OR('자료입력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J531" s="28">
        <f>IF(AND($S531='자료입력 및 결과표시'!$B$20,COUNTIF($W531:$DR531,'자료입력 및 결과표시'!$C$20)&gt;=1),IF(OR('자료입력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K531" s="28">
        <f>IF(AND($S531='자료입력 및 결과표시'!$B$21,COUNTIF($W531:$DR531,'자료입력 및 결과표시'!$C$21)&gt;=1),IF(OR('자료입력 및 결과표시'!$B$4+90&gt;=$V531,'자료입력 및 결과표시'!$B$4&lt;$U531),0,IF($V531-'자료입력 및 결과표시'!$B$4-90&gt;='자료입력 및 결과표시'!$E$4,'자료입력 및 결과표시'!$E$4,$V531-'자료입력 및 결과표시'!$B$4-90)),0)</f>
        <v>0</v>
      </c>
      <c r="EL531" s="17">
        <f>IF(AND(S531='자료입력 및 결과표시'!$B$6,COUNTIF('업무중복도(데이터 입력)'!$W531:$DR531,'자료입력 및 결과표시'!$C$6)&gt;=1),1,0)</f>
        <v>0</v>
      </c>
      <c r="EM531" s="17">
        <f>IF(AND(S531='자료입력 및 결과표시'!$B$7,COUNTIF('업무중복도(데이터 입력)'!$W531:$DR531,'자료입력 및 결과표시'!$C$7)&gt;=1),2,0)</f>
        <v>0</v>
      </c>
      <c r="EN531" s="17">
        <f>IF(AND(S531='자료입력 및 결과표시'!$B$8,COUNTIF('업무중복도(데이터 입력)'!$W531:$DR531,'자료입력 및 결과표시'!$C$8)&gt;=1),3,0)</f>
        <v>0</v>
      </c>
      <c r="EO531" s="17">
        <f>IF(AND(S531='자료입력 및 결과표시'!$B$9,COUNTIF('업무중복도(데이터 입력)'!$W531:$DR531,'자료입력 및 결과표시'!$C$9)&gt;=1),4,0)</f>
        <v>0</v>
      </c>
      <c r="EP531" s="17">
        <f>IF(AND(S531='자료입력 및 결과표시'!$B$10,COUNTIF('업무중복도(데이터 입력)'!$W531:$DR531,'자료입력 및 결과표시'!$C$10)&gt;=1),5,0)</f>
        <v>0</v>
      </c>
      <c r="EQ531" s="17">
        <f>IF(AND(S531='자료입력 및 결과표시'!$B$11,COUNTIF('업무중복도(데이터 입력)'!$W531:$DR531,'자료입력 및 결과표시'!$C$11)&gt;=1),6,0)</f>
        <v>0</v>
      </c>
      <c r="ER531" s="17">
        <f>IF(AND(S531='자료입력 및 결과표시'!$B$12,COUNTIF('업무중복도(데이터 입력)'!$W531:$DR531,'자료입력 및 결과표시'!$C$12)&gt;=1),7,0)</f>
        <v>0</v>
      </c>
      <c r="ES531" s="17">
        <f>IF(AND(S531='자료입력 및 결과표시'!$B$13,COUNTIF('업무중복도(데이터 입력)'!$W531:$DR531,'자료입력 및 결과표시'!$C$13)&gt;=1),8,0)</f>
        <v>0</v>
      </c>
      <c r="ET531" s="17">
        <f>IF(AND(S531='자료입력 및 결과표시'!$B$14,COUNTIF('업무중복도(데이터 입력)'!$W531:$DR531,'자료입력 및 결과표시'!$C$14)&gt;=1),9,0)</f>
        <v>0</v>
      </c>
      <c r="EU531" s="17">
        <f>IF(AND(S531='자료입력 및 결과표시'!$B$15,COUNTIF('업무중복도(데이터 입력)'!$W531:$DR531,'자료입력 및 결과표시'!$C$15)&gt;=1),10,0)</f>
        <v>0</v>
      </c>
      <c r="EV531" s="17">
        <f>IF(AND(S531='자료입력 및 결과표시'!$B$16,COUNTIF('업무중복도(데이터 입력)'!$W531:$DR531,'자료입력 및 결과표시'!$C$16)&gt;=1),11,0)</f>
        <v>0</v>
      </c>
      <c r="EW531" s="17">
        <f>IF(AND(S531='자료입력 및 결과표시'!$B$17,COUNTIF('업무중복도(데이터 입력)'!$W531:$DR531,'자료입력 및 결과표시'!$C$17)&gt;=1),12,0)</f>
        <v>0</v>
      </c>
      <c r="EX531" s="17">
        <f>IF(AND(S531='자료입력 및 결과표시'!$B$18,COUNTIF('업무중복도(데이터 입력)'!$W531:$DR531,'자료입력 및 결과표시'!$C$18)&gt;=1),13,0)</f>
        <v>0</v>
      </c>
      <c r="EY531" s="17">
        <f>IF(AND(S531='자료입력 및 결과표시'!$B$19,COUNTIF('업무중복도(데이터 입력)'!$W531:$DR531,'자료입력 및 결과표시'!$C$19)&gt;=1),14,0)</f>
        <v>0</v>
      </c>
      <c r="EZ531" s="17">
        <f>IF(AND(S531='자료입력 및 결과표시'!$B$20,COUNTIF('업무중복도(데이터 입력)'!$W531:$DR531,'자료입력 및 결과표시'!$C$20)&gt;=1),15,0)</f>
        <v>0</v>
      </c>
      <c r="FA531" s="17">
        <f>IF(AND(S531='자료입력 및 결과표시'!$B$21,COUNTIF('업무중복도(데이터 입력)'!$W531:$DR531,'자료입력 및 결과표시'!$C$21)&gt;=1),16,0)</f>
        <v>0</v>
      </c>
      <c r="FK531" s="17">
        <f t="shared" si="797"/>
        <v>0</v>
      </c>
      <c r="FO531"/>
    </row>
    <row r="532" spans="1:171">
      <c r="A532" s="17" t="str">
        <f t="shared" si="780"/>
        <v>\\\0</v>
      </c>
      <c r="B532" s="17" t="str">
        <f t="shared" si="781"/>
        <v>\\\0</v>
      </c>
      <c r="C532" s="17" t="str">
        <f t="shared" si="782"/>
        <v>\\\0</v>
      </c>
      <c r="D532" s="17" t="str">
        <f t="shared" si="783"/>
        <v>\\\0</v>
      </c>
      <c r="E532" s="17" t="str">
        <f t="shared" si="784"/>
        <v>\\\0</v>
      </c>
      <c r="F532" s="17" t="str">
        <f t="shared" si="785"/>
        <v>\\\0</v>
      </c>
      <c r="G532" s="17" t="str">
        <f t="shared" si="786"/>
        <v>\\\0</v>
      </c>
      <c r="H532" s="17" t="str">
        <f t="shared" si="787"/>
        <v>\\\0</v>
      </c>
      <c r="I532" s="17" t="str">
        <f t="shared" si="788"/>
        <v>\\\0</v>
      </c>
      <c r="J532" s="17" t="str">
        <f t="shared" si="789"/>
        <v>\\\0</v>
      </c>
      <c r="K532" s="17" t="str">
        <f t="shared" si="790"/>
        <v>\\\0</v>
      </c>
      <c r="L532" s="17" t="str">
        <f t="shared" si="791"/>
        <v>\\\0</v>
      </c>
      <c r="M532" s="17" t="str">
        <f t="shared" si="792"/>
        <v>\\\0</v>
      </c>
      <c r="N532" s="17" t="str">
        <f t="shared" si="793"/>
        <v>\\\0</v>
      </c>
      <c r="O532" s="17" t="str">
        <f t="shared" si="794"/>
        <v>\\\0</v>
      </c>
      <c r="P532" s="17" t="str">
        <f t="shared" si="795"/>
        <v>\\\0</v>
      </c>
      <c r="R532" s="17" t="str">
        <f t="shared" si="796"/>
        <v>\\</v>
      </c>
      <c r="S532" s="38"/>
      <c r="T532" s="39"/>
      <c r="U532" s="31"/>
      <c r="V532" s="32"/>
      <c r="W532" s="36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35"/>
      <c r="DS532" s="287"/>
      <c r="DT532" s="36"/>
      <c r="DU532" s="37"/>
      <c r="DV532" s="28">
        <f>IF(AND($S532='자료입력 및 결과표시'!$B$6,COUNTIF($W532:$DR532,'자료입력 및 결과표시'!$C$6)&gt;=1),IF(OR('자료입력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DW532" s="28">
        <f>IF(AND($S532='자료입력 및 결과표시'!$B$7,COUNTIF($W532:$DR532,'자료입력 및 결과표시'!$C$7)&gt;=1),IF(OR('자료입력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DX532" s="28">
        <f>IF(AND($S532='자료입력 및 결과표시'!$B$8,COUNTIF($W532:$DR532,'자료입력 및 결과표시'!$C$8)&gt;=1),IF(OR('자료입력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DY532" s="28">
        <f>IF(AND($S532='자료입력 및 결과표시'!$B$9,COUNTIF($W532:$DR532,'자료입력 및 결과표시'!$C$9)&gt;=1),IF(OR('자료입력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DZ532" s="28">
        <f>IF(AND($S532='자료입력 및 결과표시'!$B$10,COUNTIF($W532:$DR532,'자료입력 및 결과표시'!$C$10)&gt;=1),IF(OR('자료입력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A532" s="28">
        <f>IF(AND($S532='자료입력 및 결과표시'!$B$11,COUNTIF($W532:$DR532,'자료입력 및 결과표시'!$C$11)&gt;=1),IF(OR('자료입력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B532" s="28">
        <f>IF(AND($S532='자료입력 및 결과표시'!$B$12,COUNTIF($W532:$DR532,'자료입력 및 결과표시'!$C$12)&gt;=1),IF(OR('자료입력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C532" s="28">
        <f>IF(AND($S532='자료입력 및 결과표시'!$B$13,COUNTIF($W532:$DR532,'자료입력 및 결과표시'!$C$13)&gt;=1),IF(OR('자료입력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D532" s="28">
        <f>IF(AND($S532='자료입력 및 결과표시'!$B$14,COUNTIF($W532:$DR532,'자료입력 및 결과표시'!$C$14)&gt;=1),IF(OR('자료입력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E532" s="28">
        <f>IF(AND($S532='자료입력 및 결과표시'!$B$15,COUNTIF($W532:$DR532,'자료입력 및 결과표시'!$C$15)&gt;=1),IF(OR('자료입력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F532" s="28">
        <f>IF(AND($S532='자료입력 및 결과표시'!$B$16,COUNTIF($W532:$DR532,'자료입력 및 결과표시'!$C$16)&gt;=1),IF(OR('자료입력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G532" s="28">
        <f>IF(AND($S532='자료입력 및 결과표시'!$B$17,COUNTIF($W532:$DR532,'자료입력 및 결과표시'!$C$17)&gt;=1),IF(OR('자료입력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H532" s="28">
        <f>IF(AND($S532='자료입력 및 결과표시'!$B$18,COUNTIF($W532:$DR532,'자료입력 및 결과표시'!$C$18)&gt;=1),IF(OR('자료입력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I532" s="28">
        <f>IF(AND($S532='자료입력 및 결과표시'!$B$19,COUNTIF($W532:$DR532,'자료입력 및 결과표시'!$C$19)&gt;=1),IF(OR('자료입력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J532" s="28">
        <f>IF(AND($S532='자료입력 및 결과표시'!$B$20,COUNTIF($W532:$DR532,'자료입력 및 결과표시'!$C$20)&gt;=1),IF(OR('자료입력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K532" s="28">
        <f>IF(AND($S532='자료입력 및 결과표시'!$B$21,COUNTIF($W532:$DR532,'자료입력 및 결과표시'!$C$21)&gt;=1),IF(OR('자료입력 및 결과표시'!$B$4+90&gt;=$V532,'자료입력 및 결과표시'!$B$4&lt;$U532),0,IF($V532-'자료입력 및 결과표시'!$B$4-90&gt;='자료입력 및 결과표시'!$E$4,'자료입력 및 결과표시'!$E$4,$V532-'자료입력 및 결과표시'!$B$4-90)),0)</f>
        <v>0</v>
      </c>
      <c r="EL532" s="17">
        <f>IF(AND(S532='자료입력 및 결과표시'!$B$6,COUNTIF('업무중복도(데이터 입력)'!$W532:$DR532,'자료입력 및 결과표시'!$C$6)&gt;=1),1,0)</f>
        <v>0</v>
      </c>
      <c r="EM532" s="17">
        <f>IF(AND(S532='자료입력 및 결과표시'!$B$7,COUNTIF('업무중복도(데이터 입력)'!$W532:$DR532,'자료입력 및 결과표시'!$C$7)&gt;=1),2,0)</f>
        <v>0</v>
      </c>
      <c r="EN532" s="17">
        <f>IF(AND(S532='자료입력 및 결과표시'!$B$8,COUNTIF('업무중복도(데이터 입력)'!$W532:$DR532,'자료입력 및 결과표시'!$C$8)&gt;=1),3,0)</f>
        <v>0</v>
      </c>
      <c r="EO532" s="17">
        <f>IF(AND(S532='자료입력 및 결과표시'!$B$9,COUNTIF('업무중복도(데이터 입력)'!$W532:$DR532,'자료입력 및 결과표시'!$C$9)&gt;=1),4,0)</f>
        <v>0</v>
      </c>
      <c r="EP532" s="17">
        <f>IF(AND(S532='자료입력 및 결과표시'!$B$10,COUNTIF('업무중복도(데이터 입력)'!$W532:$DR532,'자료입력 및 결과표시'!$C$10)&gt;=1),5,0)</f>
        <v>0</v>
      </c>
      <c r="EQ532" s="17">
        <f>IF(AND(S532='자료입력 및 결과표시'!$B$11,COUNTIF('업무중복도(데이터 입력)'!$W532:$DR532,'자료입력 및 결과표시'!$C$11)&gt;=1),6,0)</f>
        <v>0</v>
      </c>
      <c r="ER532" s="17">
        <f>IF(AND(S532='자료입력 및 결과표시'!$B$12,COUNTIF('업무중복도(데이터 입력)'!$W532:$DR532,'자료입력 및 결과표시'!$C$12)&gt;=1),7,0)</f>
        <v>0</v>
      </c>
      <c r="ES532" s="17">
        <f>IF(AND(S532='자료입력 및 결과표시'!$B$13,COUNTIF('업무중복도(데이터 입력)'!$W532:$DR532,'자료입력 및 결과표시'!$C$13)&gt;=1),8,0)</f>
        <v>0</v>
      </c>
      <c r="ET532" s="17">
        <f>IF(AND(S532='자료입력 및 결과표시'!$B$14,COUNTIF('업무중복도(데이터 입력)'!$W532:$DR532,'자료입력 및 결과표시'!$C$14)&gt;=1),9,0)</f>
        <v>0</v>
      </c>
      <c r="EU532" s="17">
        <f>IF(AND(S532='자료입력 및 결과표시'!$B$15,COUNTIF('업무중복도(데이터 입력)'!$W532:$DR532,'자료입력 및 결과표시'!$C$15)&gt;=1),10,0)</f>
        <v>0</v>
      </c>
      <c r="EV532" s="17">
        <f>IF(AND(S532='자료입력 및 결과표시'!$B$16,COUNTIF('업무중복도(데이터 입력)'!$W532:$DR532,'자료입력 및 결과표시'!$C$16)&gt;=1),11,0)</f>
        <v>0</v>
      </c>
      <c r="EW532" s="17">
        <f>IF(AND(S532='자료입력 및 결과표시'!$B$17,COUNTIF('업무중복도(데이터 입력)'!$W532:$DR532,'자료입력 및 결과표시'!$C$17)&gt;=1),12,0)</f>
        <v>0</v>
      </c>
      <c r="EX532" s="17">
        <f>IF(AND(S532='자료입력 및 결과표시'!$B$18,COUNTIF('업무중복도(데이터 입력)'!$W532:$DR532,'자료입력 및 결과표시'!$C$18)&gt;=1),13,0)</f>
        <v>0</v>
      </c>
      <c r="EY532" s="17">
        <f>IF(AND(S532='자료입력 및 결과표시'!$B$19,COUNTIF('업무중복도(데이터 입력)'!$W532:$DR532,'자료입력 및 결과표시'!$C$19)&gt;=1),14,0)</f>
        <v>0</v>
      </c>
      <c r="EZ532" s="17">
        <f>IF(AND(S532='자료입력 및 결과표시'!$B$20,COUNTIF('업무중복도(데이터 입력)'!$W532:$DR532,'자료입력 및 결과표시'!$C$20)&gt;=1),15,0)</f>
        <v>0</v>
      </c>
      <c r="FA532" s="17">
        <f>IF(AND(S532='자료입력 및 결과표시'!$B$21,COUNTIF('업무중복도(데이터 입력)'!$W532:$DR532,'자료입력 및 결과표시'!$C$21)&gt;=1),16,0)</f>
        <v>0</v>
      </c>
      <c r="FK532" s="17">
        <f t="shared" si="797"/>
        <v>0</v>
      </c>
      <c r="FO532"/>
    </row>
    <row r="533" spans="1:171">
      <c r="A533" s="17" t="str">
        <f t="shared" si="780"/>
        <v>\\\0</v>
      </c>
      <c r="B533" s="17" t="str">
        <f t="shared" si="781"/>
        <v>\\\0</v>
      </c>
      <c r="C533" s="17" t="str">
        <f t="shared" si="782"/>
        <v>\\\0</v>
      </c>
      <c r="D533" s="17" t="str">
        <f t="shared" si="783"/>
        <v>\\\0</v>
      </c>
      <c r="E533" s="17" t="str">
        <f t="shared" si="784"/>
        <v>\\\0</v>
      </c>
      <c r="F533" s="17" t="str">
        <f t="shared" si="785"/>
        <v>\\\0</v>
      </c>
      <c r="G533" s="17" t="str">
        <f t="shared" si="786"/>
        <v>\\\0</v>
      </c>
      <c r="H533" s="17" t="str">
        <f t="shared" si="787"/>
        <v>\\\0</v>
      </c>
      <c r="I533" s="17" t="str">
        <f t="shared" si="788"/>
        <v>\\\0</v>
      </c>
      <c r="J533" s="17" t="str">
        <f t="shared" si="789"/>
        <v>\\\0</v>
      </c>
      <c r="K533" s="17" t="str">
        <f t="shared" si="790"/>
        <v>\\\0</v>
      </c>
      <c r="L533" s="17" t="str">
        <f t="shared" si="791"/>
        <v>\\\0</v>
      </c>
      <c r="M533" s="17" t="str">
        <f t="shared" si="792"/>
        <v>\\\0</v>
      </c>
      <c r="N533" s="17" t="str">
        <f t="shared" si="793"/>
        <v>\\\0</v>
      </c>
      <c r="O533" s="17" t="str">
        <f t="shared" si="794"/>
        <v>\\\0</v>
      </c>
      <c r="P533" s="17" t="str">
        <f t="shared" si="795"/>
        <v>\\\0</v>
      </c>
      <c r="R533" s="17" t="str">
        <f t="shared" si="796"/>
        <v>\\</v>
      </c>
      <c r="S533" s="38"/>
      <c r="T533" s="39"/>
      <c r="U533" s="31"/>
      <c r="V533" s="32"/>
      <c r="W533" s="36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35"/>
      <c r="DS533" s="287"/>
      <c r="DT533" s="36"/>
      <c r="DU533" s="37"/>
      <c r="DV533" s="28">
        <f>IF(AND($S533='자료입력 및 결과표시'!$B$6,COUNTIF($W533:$DR533,'자료입력 및 결과표시'!$C$6)&gt;=1),IF(OR('자료입력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DW533" s="28">
        <f>IF(AND($S533='자료입력 및 결과표시'!$B$7,COUNTIF($W533:$DR533,'자료입력 및 결과표시'!$C$7)&gt;=1),IF(OR('자료입력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DX533" s="28">
        <f>IF(AND($S533='자료입력 및 결과표시'!$B$8,COUNTIF($W533:$DR533,'자료입력 및 결과표시'!$C$8)&gt;=1),IF(OR('자료입력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DY533" s="28">
        <f>IF(AND($S533='자료입력 및 결과표시'!$B$9,COUNTIF($W533:$DR533,'자료입력 및 결과표시'!$C$9)&gt;=1),IF(OR('자료입력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DZ533" s="28">
        <f>IF(AND($S533='자료입력 및 결과표시'!$B$10,COUNTIF($W533:$DR533,'자료입력 및 결과표시'!$C$10)&gt;=1),IF(OR('자료입력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A533" s="28">
        <f>IF(AND($S533='자료입력 및 결과표시'!$B$11,COUNTIF($W533:$DR533,'자료입력 및 결과표시'!$C$11)&gt;=1),IF(OR('자료입력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B533" s="28">
        <f>IF(AND($S533='자료입력 및 결과표시'!$B$12,COUNTIF($W533:$DR533,'자료입력 및 결과표시'!$C$12)&gt;=1),IF(OR('자료입력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C533" s="28">
        <f>IF(AND($S533='자료입력 및 결과표시'!$B$13,COUNTIF($W533:$DR533,'자료입력 및 결과표시'!$C$13)&gt;=1),IF(OR('자료입력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D533" s="28">
        <f>IF(AND($S533='자료입력 및 결과표시'!$B$14,COUNTIF($W533:$DR533,'자료입력 및 결과표시'!$C$14)&gt;=1),IF(OR('자료입력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E533" s="28">
        <f>IF(AND($S533='자료입력 및 결과표시'!$B$15,COUNTIF($W533:$DR533,'자료입력 및 결과표시'!$C$15)&gt;=1),IF(OR('자료입력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F533" s="28">
        <f>IF(AND($S533='자료입력 및 결과표시'!$B$16,COUNTIF($W533:$DR533,'자료입력 및 결과표시'!$C$16)&gt;=1),IF(OR('자료입력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G533" s="28">
        <f>IF(AND($S533='자료입력 및 결과표시'!$B$17,COUNTIF($W533:$DR533,'자료입력 및 결과표시'!$C$17)&gt;=1),IF(OR('자료입력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H533" s="28">
        <f>IF(AND($S533='자료입력 및 결과표시'!$B$18,COUNTIF($W533:$DR533,'자료입력 및 결과표시'!$C$18)&gt;=1),IF(OR('자료입력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I533" s="28">
        <f>IF(AND($S533='자료입력 및 결과표시'!$B$19,COUNTIF($W533:$DR533,'자료입력 및 결과표시'!$C$19)&gt;=1),IF(OR('자료입력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J533" s="28">
        <f>IF(AND($S533='자료입력 및 결과표시'!$B$20,COUNTIF($W533:$DR533,'자료입력 및 결과표시'!$C$20)&gt;=1),IF(OR('자료입력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K533" s="28">
        <f>IF(AND($S533='자료입력 및 결과표시'!$B$21,COUNTIF($W533:$DR533,'자료입력 및 결과표시'!$C$21)&gt;=1),IF(OR('자료입력 및 결과표시'!$B$4+90&gt;=$V533,'자료입력 및 결과표시'!$B$4&lt;$U533),0,IF($V533-'자료입력 및 결과표시'!$B$4-90&gt;='자료입력 및 결과표시'!$E$4,'자료입력 및 결과표시'!$E$4,$V533-'자료입력 및 결과표시'!$B$4-90)),0)</f>
        <v>0</v>
      </c>
      <c r="EL533" s="17">
        <f>IF(AND(S533='자료입력 및 결과표시'!$B$6,COUNTIF('업무중복도(데이터 입력)'!$W533:$DR533,'자료입력 및 결과표시'!$C$6)&gt;=1),1,0)</f>
        <v>0</v>
      </c>
      <c r="EM533" s="17">
        <f>IF(AND(S533='자료입력 및 결과표시'!$B$7,COUNTIF('업무중복도(데이터 입력)'!$W533:$DR533,'자료입력 및 결과표시'!$C$7)&gt;=1),2,0)</f>
        <v>0</v>
      </c>
      <c r="EN533" s="17">
        <f>IF(AND(S533='자료입력 및 결과표시'!$B$8,COUNTIF('업무중복도(데이터 입력)'!$W533:$DR533,'자료입력 및 결과표시'!$C$8)&gt;=1),3,0)</f>
        <v>0</v>
      </c>
      <c r="EO533" s="17">
        <f>IF(AND(S533='자료입력 및 결과표시'!$B$9,COUNTIF('업무중복도(데이터 입력)'!$W533:$DR533,'자료입력 및 결과표시'!$C$9)&gt;=1),4,0)</f>
        <v>0</v>
      </c>
      <c r="EP533" s="17">
        <f>IF(AND(S533='자료입력 및 결과표시'!$B$10,COUNTIF('업무중복도(데이터 입력)'!$W533:$DR533,'자료입력 및 결과표시'!$C$10)&gt;=1),5,0)</f>
        <v>0</v>
      </c>
      <c r="EQ533" s="17">
        <f>IF(AND(S533='자료입력 및 결과표시'!$B$11,COUNTIF('업무중복도(데이터 입력)'!$W533:$DR533,'자료입력 및 결과표시'!$C$11)&gt;=1),6,0)</f>
        <v>0</v>
      </c>
      <c r="ER533" s="17">
        <f>IF(AND(S533='자료입력 및 결과표시'!$B$12,COUNTIF('업무중복도(데이터 입력)'!$W533:$DR533,'자료입력 및 결과표시'!$C$12)&gt;=1),7,0)</f>
        <v>0</v>
      </c>
      <c r="ES533" s="17">
        <f>IF(AND(S533='자료입력 및 결과표시'!$B$13,COUNTIF('업무중복도(데이터 입력)'!$W533:$DR533,'자료입력 및 결과표시'!$C$13)&gt;=1),8,0)</f>
        <v>0</v>
      </c>
      <c r="ET533" s="17">
        <f>IF(AND(S533='자료입력 및 결과표시'!$B$14,COUNTIF('업무중복도(데이터 입력)'!$W533:$DR533,'자료입력 및 결과표시'!$C$14)&gt;=1),9,0)</f>
        <v>0</v>
      </c>
      <c r="EU533" s="17">
        <f>IF(AND(S533='자료입력 및 결과표시'!$B$15,COUNTIF('업무중복도(데이터 입력)'!$W533:$DR533,'자료입력 및 결과표시'!$C$15)&gt;=1),10,0)</f>
        <v>0</v>
      </c>
      <c r="EV533" s="17">
        <f>IF(AND(S533='자료입력 및 결과표시'!$B$16,COUNTIF('업무중복도(데이터 입력)'!$W533:$DR533,'자료입력 및 결과표시'!$C$16)&gt;=1),11,0)</f>
        <v>0</v>
      </c>
      <c r="EW533" s="17">
        <f>IF(AND(S533='자료입력 및 결과표시'!$B$17,COUNTIF('업무중복도(데이터 입력)'!$W533:$DR533,'자료입력 및 결과표시'!$C$17)&gt;=1),12,0)</f>
        <v>0</v>
      </c>
      <c r="EX533" s="17">
        <f>IF(AND(S533='자료입력 및 결과표시'!$B$18,COUNTIF('업무중복도(데이터 입력)'!$W533:$DR533,'자료입력 및 결과표시'!$C$18)&gt;=1),13,0)</f>
        <v>0</v>
      </c>
      <c r="EY533" s="17">
        <f>IF(AND(S533='자료입력 및 결과표시'!$B$19,COUNTIF('업무중복도(데이터 입력)'!$W533:$DR533,'자료입력 및 결과표시'!$C$19)&gt;=1),14,0)</f>
        <v>0</v>
      </c>
      <c r="EZ533" s="17">
        <f>IF(AND(S533='자료입력 및 결과표시'!$B$20,COUNTIF('업무중복도(데이터 입력)'!$W533:$DR533,'자료입력 및 결과표시'!$C$20)&gt;=1),15,0)</f>
        <v>0</v>
      </c>
      <c r="FA533" s="17">
        <f>IF(AND(S533='자료입력 및 결과표시'!$B$21,COUNTIF('업무중복도(데이터 입력)'!$W533:$DR533,'자료입력 및 결과표시'!$C$21)&gt;=1),16,0)</f>
        <v>0</v>
      </c>
      <c r="FK533" s="17">
        <f t="shared" si="797"/>
        <v>0</v>
      </c>
      <c r="FO533"/>
    </row>
    <row r="534" spans="1:171">
      <c r="A534" s="17" t="str">
        <f t="shared" si="780"/>
        <v>\\\0</v>
      </c>
      <c r="B534" s="17" t="str">
        <f t="shared" si="781"/>
        <v>\\\0</v>
      </c>
      <c r="C534" s="17" t="str">
        <f t="shared" si="782"/>
        <v>\\\0</v>
      </c>
      <c r="D534" s="17" t="str">
        <f t="shared" si="783"/>
        <v>\\\0</v>
      </c>
      <c r="E534" s="17" t="str">
        <f t="shared" si="784"/>
        <v>\\\0</v>
      </c>
      <c r="F534" s="17" t="str">
        <f t="shared" si="785"/>
        <v>\\\0</v>
      </c>
      <c r="G534" s="17" t="str">
        <f t="shared" si="786"/>
        <v>\\\0</v>
      </c>
      <c r="H534" s="17" t="str">
        <f t="shared" si="787"/>
        <v>\\\0</v>
      </c>
      <c r="I534" s="17" t="str">
        <f t="shared" si="788"/>
        <v>\\\0</v>
      </c>
      <c r="J534" s="17" t="str">
        <f t="shared" si="789"/>
        <v>\\\0</v>
      </c>
      <c r="K534" s="17" t="str">
        <f t="shared" si="790"/>
        <v>\\\0</v>
      </c>
      <c r="L534" s="17" t="str">
        <f t="shared" si="791"/>
        <v>\\\0</v>
      </c>
      <c r="M534" s="17" t="str">
        <f t="shared" si="792"/>
        <v>\\\0</v>
      </c>
      <c r="N534" s="17" t="str">
        <f t="shared" si="793"/>
        <v>\\\0</v>
      </c>
      <c r="O534" s="17" t="str">
        <f t="shared" si="794"/>
        <v>\\\0</v>
      </c>
      <c r="P534" s="17" t="str">
        <f t="shared" si="795"/>
        <v>\\\0</v>
      </c>
      <c r="R534" s="17" t="str">
        <f t="shared" si="796"/>
        <v>\\</v>
      </c>
      <c r="S534" s="38"/>
      <c r="T534" s="39"/>
      <c r="U534" s="31"/>
      <c r="V534" s="32"/>
      <c r="W534" s="36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35"/>
      <c r="DS534" s="287"/>
      <c r="DT534" s="36"/>
      <c r="DU534" s="37"/>
      <c r="DV534" s="28">
        <f>IF(AND($S534='자료입력 및 결과표시'!$B$6,COUNTIF($W534:$DR534,'자료입력 및 결과표시'!$C$6)&gt;=1),IF(OR('자료입력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DW534" s="28">
        <f>IF(AND($S534='자료입력 및 결과표시'!$B$7,COUNTIF($W534:$DR534,'자료입력 및 결과표시'!$C$7)&gt;=1),IF(OR('자료입력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DX534" s="28">
        <f>IF(AND($S534='자료입력 및 결과표시'!$B$8,COUNTIF($W534:$DR534,'자료입력 및 결과표시'!$C$8)&gt;=1),IF(OR('자료입력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DY534" s="28">
        <f>IF(AND($S534='자료입력 및 결과표시'!$B$9,COUNTIF($W534:$DR534,'자료입력 및 결과표시'!$C$9)&gt;=1),IF(OR('자료입력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DZ534" s="28">
        <f>IF(AND($S534='자료입력 및 결과표시'!$B$10,COUNTIF($W534:$DR534,'자료입력 및 결과표시'!$C$10)&gt;=1),IF(OR('자료입력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A534" s="28">
        <f>IF(AND($S534='자료입력 및 결과표시'!$B$11,COUNTIF($W534:$DR534,'자료입력 및 결과표시'!$C$11)&gt;=1),IF(OR('자료입력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B534" s="28">
        <f>IF(AND($S534='자료입력 및 결과표시'!$B$12,COUNTIF($W534:$DR534,'자료입력 및 결과표시'!$C$12)&gt;=1),IF(OR('자료입력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C534" s="28">
        <f>IF(AND($S534='자료입력 및 결과표시'!$B$13,COUNTIF($W534:$DR534,'자료입력 및 결과표시'!$C$13)&gt;=1),IF(OR('자료입력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D534" s="28">
        <f>IF(AND($S534='자료입력 및 결과표시'!$B$14,COUNTIF($W534:$DR534,'자료입력 및 결과표시'!$C$14)&gt;=1),IF(OR('자료입력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E534" s="28">
        <f>IF(AND($S534='자료입력 및 결과표시'!$B$15,COUNTIF($W534:$DR534,'자료입력 및 결과표시'!$C$15)&gt;=1),IF(OR('자료입력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F534" s="28">
        <f>IF(AND($S534='자료입력 및 결과표시'!$B$16,COUNTIF($W534:$DR534,'자료입력 및 결과표시'!$C$16)&gt;=1),IF(OR('자료입력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G534" s="28">
        <f>IF(AND($S534='자료입력 및 결과표시'!$B$17,COUNTIF($W534:$DR534,'자료입력 및 결과표시'!$C$17)&gt;=1),IF(OR('자료입력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H534" s="28">
        <f>IF(AND($S534='자료입력 및 결과표시'!$B$18,COUNTIF($W534:$DR534,'자료입력 및 결과표시'!$C$18)&gt;=1),IF(OR('자료입력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I534" s="28">
        <f>IF(AND($S534='자료입력 및 결과표시'!$B$19,COUNTIF($W534:$DR534,'자료입력 및 결과표시'!$C$19)&gt;=1),IF(OR('자료입력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J534" s="28">
        <f>IF(AND($S534='자료입력 및 결과표시'!$B$20,COUNTIF($W534:$DR534,'자료입력 및 결과표시'!$C$20)&gt;=1),IF(OR('자료입력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K534" s="28">
        <f>IF(AND($S534='자료입력 및 결과표시'!$B$21,COUNTIF($W534:$DR534,'자료입력 및 결과표시'!$C$21)&gt;=1),IF(OR('자료입력 및 결과표시'!$B$4+90&gt;=$V534,'자료입력 및 결과표시'!$B$4&lt;$U534),0,IF($V534-'자료입력 및 결과표시'!$B$4-90&gt;='자료입력 및 결과표시'!$E$4,'자료입력 및 결과표시'!$E$4,$V534-'자료입력 및 결과표시'!$B$4-90)),0)</f>
        <v>0</v>
      </c>
      <c r="EL534" s="17">
        <f>IF(AND(S534='자료입력 및 결과표시'!$B$6,COUNTIF('업무중복도(데이터 입력)'!$W534:$DR534,'자료입력 및 결과표시'!$C$6)&gt;=1),1,0)</f>
        <v>0</v>
      </c>
      <c r="EM534" s="17">
        <f>IF(AND(S534='자료입력 및 결과표시'!$B$7,COUNTIF('업무중복도(데이터 입력)'!$W534:$DR534,'자료입력 및 결과표시'!$C$7)&gt;=1),2,0)</f>
        <v>0</v>
      </c>
      <c r="EN534" s="17">
        <f>IF(AND(S534='자료입력 및 결과표시'!$B$8,COUNTIF('업무중복도(데이터 입력)'!$W534:$DR534,'자료입력 및 결과표시'!$C$8)&gt;=1),3,0)</f>
        <v>0</v>
      </c>
      <c r="EO534" s="17">
        <f>IF(AND(S534='자료입력 및 결과표시'!$B$9,COUNTIF('업무중복도(데이터 입력)'!$W534:$DR534,'자료입력 및 결과표시'!$C$9)&gt;=1),4,0)</f>
        <v>0</v>
      </c>
      <c r="EP534" s="17">
        <f>IF(AND(S534='자료입력 및 결과표시'!$B$10,COUNTIF('업무중복도(데이터 입력)'!$W534:$DR534,'자료입력 및 결과표시'!$C$10)&gt;=1),5,0)</f>
        <v>0</v>
      </c>
      <c r="EQ534" s="17">
        <f>IF(AND(S534='자료입력 및 결과표시'!$B$11,COUNTIF('업무중복도(데이터 입력)'!$W534:$DR534,'자료입력 및 결과표시'!$C$11)&gt;=1),6,0)</f>
        <v>0</v>
      </c>
      <c r="ER534" s="17">
        <f>IF(AND(S534='자료입력 및 결과표시'!$B$12,COUNTIF('업무중복도(데이터 입력)'!$W534:$DR534,'자료입력 및 결과표시'!$C$12)&gt;=1),7,0)</f>
        <v>0</v>
      </c>
      <c r="ES534" s="17">
        <f>IF(AND(S534='자료입력 및 결과표시'!$B$13,COUNTIF('업무중복도(데이터 입력)'!$W534:$DR534,'자료입력 및 결과표시'!$C$13)&gt;=1),8,0)</f>
        <v>0</v>
      </c>
      <c r="ET534" s="17">
        <f>IF(AND(S534='자료입력 및 결과표시'!$B$14,COUNTIF('업무중복도(데이터 입력)'!$W534:$DR534,'자료입력 및 결과표시'!$C$14)&gt;=1),9,0)</f>
        <v>0</v>
      </c>
      <c r="EU534" s="17">
        <f>IF(AND(S534='자료입력 및 결과표시'!$B$15,COUNTIF('업무중복도(데이터 입력)'!$W534:$DR534,'자료입력 및 결과표시'!$C$15)&gt;=1),10,0)</f>
        <v>0</v>
      </c>
      <c r="EV534" s="17">
        <f>IF(AND(S534='자료입력 및 결과표시'!$B$16,COUNTIF('업무중복도(데이터 입력)'!$W534:$DR534,'자료입력 및 결과표시'!$C$16)&gt;=1),11,0)</f>
        <v>0</v>
      </c>
      <c r="EW534" s="17">
        <f>IF(AND(S534='자료입력 및 결과표시'!$B$17,COUNTIF('업무중복도(데이터 입력)'!$W534:$DR534,'자료입력 및 결과표시'!$C$17)&gt;=1),12,0)</f>
        <v>0</v>
      </c>
      <c r="EX534" s="17">
        <f>IF(AND(S534='자료입력 및 결과표시'!$B$18,COUNTIF('업무중복도(데이터 입력)'!$W534:$DR534,'자료입력 및 결과표시'!$C$18)&gt;=1),13,0)</f>
        <v>0</v>
      </c>
      <c r="EY534" s="17">
        <f>IF(AND(S534='자료입력 및 결과표시'!$B$19,COUNTIF('업무중복도(데이터 입력)'!$W534:$DR534,'자료입력 및 결과표시'!$C$19)&gt;=1),14,0)</f>
        <v>0</v>
      </c>
      <c r="EZ534" s="17">
        <f>IF(AND(S534='자료입력 및 결과표시'!$B$20,COUNTIF('업무중복도(데이터 입력)'!$W534:$DR534,'자료입력 및 결과표시'!$C$20)&gt;=1),15,0)</f>
        <v>0</v>
      </c>
      <c r="FA534" s="17">
        <f>IF(AND(S534='자료입력 및 결과표시'!$B$21,COUNTIF('업무중복도(데이터 입력)'!$W534:$DR534,'자료입력 및 결과표시'!$C$21)&gt;=1),16,0)</f>
        <v>0</v>
      </c>
      <c r="FK534" s="17">
        <f t="shared" si="797"/>
        <v>0</v>
      </c>
      <c r="FO534"/>
    </row>
    <row r="535" spans="1:171">
      <c r="A535" s="17" t="str">
        <f t="shared" si="780"/>
        <v>\\\0</v>
      </c>
      <c r="B535" s="17" t="str">
        <f t="shared" si="781"/>
        <v>\\\0</v>
      </c>
      <c r="C535" s="17" t="str">
        <f t="shared" si="782"/>
        <v>\\\0</v>
      </c>
      <c r="D535" s="17" t="str">
        <f t="shared" si="783"/>
        <v>\\\0</v>
      </c>
      <c r="E535" s="17" t="str">
        <f t="shared" si="784"/>
        <v>\\\0</v>
      </c>
      <c r="F535" s="17" t="str">
        <f t="shared" si="785"/>
        <v>\\\0</v>
      </c>
      <c r="G535" s="17" t="str">
        <f t="shared" si="786"/>
        <v>\\\0</v>
      </c>
      <c r="H535" s="17" t="str">
        <f t="shared" si="787"/>
        <v>\\\0</v>
      </c>
      <c r="I535" s="17" t="str">
        <f t="shared" si="788"/>
        <v>\\\0</v>
      </c>
      <c r="J535" s="17" t="str">
        <f t="shared" si="789"/>
        <v>\\\0</v>
      </c>
      <c r="K535" s="17" t="str">
        <f t="shared" si="790"/>
        <v>\\\0</v>
      </c>
      <c r="L535" s="17" t="str">
        <f t="shared" si="791"/>
        <v>\\\0</v>
      </c>
      <c r="M535" s="17" t="str">
        <f t="shared" si="792"/>
        <v>\\\0</v>
      </c>
      <c r="N535" s="17" t="str">
        <f t="shared" si="793"/>
        <v>\\\0</v>
      </c>
      <c r="O535" s="17" t="str">
        <f t="shared" si="794"/>
        <v>\\\0</v>
      </c>
      <c r="P535" s="17" t="str">
        <f t="shared" si="795"/>
        <v>\\\0</v>
      </c>
      <c r="R535" s="17" t="str">
        <f t="shared" si="796"/>
        <v>\\</v>
      </c>
      <c r="S535" s="38"/>
      <c r="T535" s="39"/>
      <c r="U535" s="31"/>
      <c r="V535" s="32"/>
      <c r="W535" s="36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35"/>
      <c r="DS535" s="287"/>
      <c r="DT535" s="36"/>
      <c r="DU535" s="37"/>
      <c r="DV535" s="28">
        <f>IF(AND($S535='자료입력 및 결과표시'!$B$6,COUNTIF($W535:$DR535,'자료입력 및 결과표시'!$C$6)&gt;=1),IF(OR('자료입력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DW535" s="28">
        <f>IF(AND($S535='자료입력 및 결과표시'!$B$7,COUNTIF($W535:$DR535,'자료입력 및 결과표시'!$C$7)&gt;=1),IF(OR('자료입력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DX535" s="28">
        <f>IF(AND($S535='자료입력 및 결과표시'!$B$8,COUNTIF($W535:$DR535,'자료입력 및 결과표시'!$C$8)&gt;=1),IF(OR('자료입력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DY535" s="28">
        <f>IF(AND($S535='자료입력 및 결과표시'!$B$9,COUNTIF($W535:$DR535,'자료입력 및 결과표시'!$C$9)&gt;=1),IF(OR('자료입력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DZ535" s="28">
        <f>IF(AND($S535='자료입력 및 결과표시'!$B$10,COUNTIF($W535:$DR535,'자료입력 및 결과표시'!$C$10)&gt;=1),IF(OR('자료입력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A535" s="28">
        <f>IF(AND($S535='자료입력 및 결과표시'!$B$11,COUNTIF($W535:$DR535,'자료입력 및 결과표시'!$C$11)&gt;=1),IF(OR('자료입력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B535" s="28">
        <f>IF(AND($S535='자료입력 및 결과표시'!$B$12,COUNTIF($W535:$DR535,'자료입력 및 결과표시'!$C$12)&gt;=1),IF(OR('자료입력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C535" s="28">
        <f>IF(AND($S535='자료입력 및 결과표시'!$B$13,COUNTIF($W535:$DR535,'자료입력 및 결과표시'!$C$13)&gt;=1),IF(OR('자료입력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D535" s="28">
        <f>IF(AND($S535='자료입력 및 결과표시'!$B$14,COUNTIF($W535:$DR535,'자료입력 및 결과표시'!$C$14)&gt;=1),IF(OR('자료입력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E535" s="28">
        <f>IF(AND($S535='자료입력 및 결과표시'!$B$15,COUNTIF($W535:$DR535,'자료입력 및 결과표시'!$C$15)&gt;=1),IF(OR('자료입력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F535" s="28">
        <f>IF(AND($S535='자료입력 및 결과표시'!$B$16,COUNTIF($W535:$DR535,'자료입력 및 결과표시'!$C$16)&gt;=1),IF(OR('자료입력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G535" s="28">
        <f>IF(AND($S535='자료입력 및 결과표시'!$B$17,COUNTIF($W535:$DR535,'자료입력 및 결과표시'!$C$17)&gt;=1),IF(OR('자료입력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H535" s="28">
        <f>IF(AND($S535='자료입력 및 결과표시'!$B$18,COUNTIF($W535:$DR535,'자료입력 및 결과표시'!$C$18)&gt;=1),IF(OR('자료입력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I535" s="28">
        <f>IF(AND($S535='자료입력 및 결과표시'!$B$19,COUNTIF($W535:$DR535,'자료입력 및 결과표시'!$C$19)&gt;=1),IF(OR('자료입력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J535" s="28">
        <f>IF(AND($S535='자료입력 및 결과표시'!$B$20,COUNTIF($W535:$DR535,'자료입력 및 결과표시'!$C$20)&gt;=1),IF(OR('자료입력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K535" s="28">
        <f>IF(AND($S535='자료입력 및 결과표시'!$B$21,COUNTIF($W535:$DR535,'자료입력 및 결과표시'!$C$21)&gt;=1),IF(OR('자료입력 및 결과표시'!$B$4+90&gt;=$V535,'자료입력 및 결과표시'!$B$4&lt;$U535),0,IF($V535-'자료입력 및 결과표시'!$B$4-90&gt;='자료입력 및 결과표시'!$E$4,'자료입력 및 결과표시'!$E$4,$V535-'자료입력 및 결과표시'!$B$4-90)),0)</f>
        <v>0</v>
      </c>
      <c r="EL535" s="17">
        <f>IF(AND(S535='자료입력 및 결과표시'!$B$6,COUNTIF('업무중복도(데이터 입력)'!$W535:$DR535,'자료입력 및 결과표시'!$C$6)&gt;=1),1,0)</f>
        <v>0</v>
      </c>
      <c r="EM535" s="17">
        <f>IF(AND(S535='자료입력 및 결과표시'!$B$7,COUNTIF('업무중복도(데이터 입력)'!$W535:$DR535,'자료입력 및 결과표시'!$C$7)&gt;=1),2,0)</f>
        <v>0</v>
      </c>
      <c r="EN535" s="17">
        <f>IF(AND(S535='자료입력 및 결과표시'!$B$8,COUNTIF('업무중복도(데이터 입력)'!$W535:$DR535,'자료입력 및 결과표시'!$C$8)&gt;=1),3,0)</f>
        <v>0</v>
      </c>
      <c r="EO535" s="17">
        <f>IF(AND(S535='자료입력 및 결과표시'!$B$9,COUNTIF('업무중복도(데이터 입력)'!$W535:$DR535,'자료입력 및 결과표시'!$C$9)&gt;=1),4,0)</f>
        <v>0</v>
      </c>
      <c r="EP535" s="17">
        <f>IF(AND(S535='자료입력 및 결과표시'!$B$10,COUNTIF('업무중복도(데이터 입력)'!$W535:$DR535,'자료입력 및 결과표시'!$C$10)&gt;=1),5,0)</f>
        <v>0</v>
      </c>
      <c r="EQ535" s="17">
        <f>IF(AND(S535='자료입력 및 결과표시'!$B$11,COUNTIF('업무중복도(데이터 입력)'!$W535:$DR535,'자료입력 및 결과표시'!$C$11)&gt;=1),6,0)</f>
        <v>0</v>
      </c>
      <c r="ER535" s="17">
        <f>IF(AND(S535='자료입력 및 결과표시'!$B$12,COUNTIF('업무중복도(데이터 입력)'!$W535:$DR535,'자료입력 및 결과표시'!$C$12)&gt;=1),7,0)</f>
        <v>0</v>
      </c>
      <c r="ES535" s="17">
        <f>IF(AND(S535='자료입력 및 결과표시'!$B$13,COUNTIF('업무중복도(데이터 입력)'!$W535:$DR535,'자료입력 및 결과표시'!$C$13)&gt;=1),8,0)</f>
        <v>0</v>
      </c>
      <c r="ET535" s="17">
        <f>IF(AND(S535='자료입력 및 결과표시'!$B$14,COUNTIF('업무중복도(데이터 입력)'!$W535:$DR535,'자료입력 및 결과표시'!$C$14)&gt;=1),9,0)</f>
        <v>0</v>
      </c>
      <c r="EU535" s="17">
        <f>IF(AND(S535='자료입력 및 결과표시'!$B$15,COUNTIF('업무중복도(데이터 입력)'!$W535:$DR535,'자료입력 및 결과표시'!$C$15)&gt;=1),10,0)</f>
        <v>0</v>
      </c>
      <c r="EV535" s="17">
        <f>IF(AND(S535='자료입력 및 결과표시'!$B$16,COUNTIF('업무중복도(데이터 입력)'!$W535:$DR535,'자료입력 및 결과표시'!$C$16)&gt;=1),11,0)</f>
        <v>0</v>
      </c>
      <c r="EW535" s="17">
        <f>IF(AND(S535='자료입력 및 결과표시'!$B$17,COUNTIF('업무중복도(데이터 입력)'!$W535:$DR535,'자료입력 및 결과표시'!$C$17)&gt;=1),12,0)</f>
        <v>0</v>
      </c>
      <c r="EX535" s="17">
        <f>IF(AND(S535='자료입력 및 결과표시'!$B$18,COUNTIF('업무중복도(데이터 입력)'!$W535:$DR535,'자료입력 및 결과표시'!$C$18)&gt;=1),13,0)</f>
        <v>0</v>
      </c>
      <c r="EY535" s="17">
        <f>IF(AND(S535='자료입력 및 결과표시'!$B$19,COUNTIF('업무중복도(데이터 입력)'!$W535:$DR535,'자료입력 및 결과표시'!$C$19)&gt;=1),14,0)</f>
        <v>0</v>
      </c>
      <c r="EZ535" s="17">
        <f>IF(AND(S535='자료입력 및 결과표시'!$B$20,COUNTIF('업무중복도(데이터 입력)'!$W535:$DR535,'자료입력 및 결과표시'!$C$20)&gt;=1),15,0)</f>
        <v>0</v>
      </c>
      <c r="FA535" s="17">
        <f>IF(AND(S535='자료입력 및 결과표시'!$B$21,COUNTIF('업무중복도(데이터 입력)'!$W535:$DR535,'자료입력 및 결과표시'!$C$21)&gt;=1),16,0)</f>
        <v>0</v>
      </c>
      <c r="FK535" s="17">
        <f t="shared" si="797"/>
        <v>0</v>
      </c>
      <c r="FO535"/>
    </row>
    <row r="536" spans="1:171">
      <c r="A536" s="17" t="str">
        <f t="shared" si="780"/>
        <v>\\\0</v>
      </c>
      <c r="B536" s="17" t="str">
        <f t="shared" si="781"/>
        <v>\\\0</v>
      </c>
      <c r="C536" s="17" t="str">
        <f t="shared" si="782"/>
        <v>\\\0</v>
      </c>
      <c r="D536" s="17" t="str">
        <f t="shared" si="783"/>
        <v>\\\0</v>
      </c>
      <c r="E536" s="17" t="str">
        <f t="shared" si="784"/>
        <v>\\\0</v>
      </c>
      <c r="F536" s="17" t="str">
        <f t="shared" si="785"/>
        <v>\\\0</v>
      </c>
      <c r="G536" s="17" t="str">
        <f t="shared" si="786"/>
        <v>\\\0</v>
      </c>
      <c r="H536" s="17" t="str">
        <f t="shared" si="787"/>
        <v>\\\0</v>
      </c>
      <c r="I536" s="17" t="str">
        <f t="shared" si="788"/>
        <v>\\\0</v>
      </c>
      <c r="J536" s="17" t="str">
        <f t="shared" si="789"/>
        <v>\\\0</v>
      </c>
      <c r="K536" s="17" t="str">
        <f t="shared" si="790"/>
        <v>\\\0</v>
      </c>
      <c r="L536" s="17" t="str">
        <f t="shared" si="791"/>
        <v>\\\0</v>
      </c>
      <c r="M536" s="17" t="str">
        <f t="shared" si="792"/>
        <v>\\\0</v>
      </c>
      <c r="N536" s="17" t="str">
        <f t="shared" si="793"/>
        <v>\\\0</v>
      </c>
      <c r="O536" s="17" t="str">
        <f t="shared" si="794"/>
        <v>\\\0</v>
      </c>
      <c r="P536" s="17" t="str">
        <f t="shared" si="795"/>
        <v>\\\0</v>
      </c>
      <c r="R536" s="17" t="str">
        <f t="shared" si="796"/>
        <v>\\</v>
      </c>
      <c r="S536" s="38"/>
      <c r="T536" s="39"/>
      <c r="U536" s="31"/>
      <c r="V536" s="32"/>
      <c r="W536" s="36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35"/>
      <c r="DS536" s="287"/>
      <c r="DT536" s="36"/>
      <c r="DU536" s="37"/>
      <c r="DV536" s="28">
        <f>IF(AND($S536='자료입력 및 결과표시'!$B$6,COUNTIF($W536:$DR536,'자료입력 및 결과표시'!$C$6)&gt;=1),IF(OR('자료입력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DW536" s="28">
        <f>IF(AND($S536='자료입력 및 결과표시'!$B$7,COUNTIF($W536:$DR536,'자료입력 및 결과표시'!$C$7)&gt;=1),IF(OR('자료입력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DX536" s="28">
        <f>IF(AND($S536='자료입력 및 결과표시'!$B$8,COUNTIF($W536:$DR536,'자료입력 및 결과표시'!$C$8)&gt;=1),IF(OR('자료입력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DY536" s="28">
        <f>IF(AND($S536='자료입력 및 결과표시'!$B$9,COUNTIF($W536:$DR536,'자료입력 및 결과표시'!$C$9)&gt;=1),IF(OR('자료입력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DZ536" s="28">
        <f>IF(AND($S536='자료입력 및 결과표시'!$B$10,COUNTIF($W536:$DR536,'자료입력 및 결과표시'!$C$10)&gt;=1),IF(OR('자료입력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A536" s="28">
        <f>IF(AND($S536='자료입력 및 결과표시'!$B$11,COUNTIF($W536:$DR536,'자료입력 및 결과표시'!$C$11)&gt;=1),IF(OR('자료입력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B536" s="28">
        <f>IF(AND($S536='자료입력 및 결과표시'!$B$12,COUNTIF($W536:$DR536,'자료입력 및 결과표시'!$C$12)&gt;=1),IF(OR('자료입력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C536" s="28">
        <f>IF(AND($S536='자료입력 및 결과표시'!$B$13,COUNTIF($W536:$DR536,'자료입력 및 결과표시'!$C$13)&gt;=1),IF(OR('자료입력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D536" s="28">
        <f>IF(AND($S536='자료입력 및 결과표시'!$B$14,COUNTIF($W536:$DR536,'자료입력 및 결과표시'!$C$14)&gt;=1),IF(OR('자료입력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E536" s="28">
        <f>IF(AND($S536='자료입력 및 결과표시'!$B$15,COUNTIF($W536:$DR536,'자료입력 및 결과표시'!$C$15)&gt;=1),IF(OR('자료입력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F536" s="28">
        <f>IF(AND($S536='자료입력 및 결과표시'!$B$16,COUNTIF($W536:$DR536,'자료입력 및 결과표시'!$C$16)&gt;=1),IF(OR('자료입력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G536" s="28">
        <f>IF(AND($S536='자료입력 및 결과표시'!$B$17,COUNTIF($W536:$DR536,'자료입력 및 결과표시'!$C$17)&gt;=1),IF(OR('자료입력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H536" s="28">
        <f>IF(AND($S536='자료입력 및 결과표시'!$B$18,COUNTIF($W536:$DR536,'자료입력 및 결과표시'!$C$18)&gt;=1),IF(OR('자료입력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I536" s="28">
        <f>IF(AND($S536='자료입력 및 결과표시'!$B$19,COUNTIF($W536:$DR536,'자료입력 및 결과표시'!$C$19)&gt;=1),IF(OR('자료입력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J536" s="28">
        <f>IF(AND($S536='자료입력 및 결과표시'!$B$20,COUNTIF($W536:$DR536,'자료입력 및 결과표시'!$C$20)&gt;=1),IF(OR('자료입력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K536" s="28">
        <f>IF(AND($S536='자료입력 및 결과표시'!$B$21,COUNTIF($W536:$DR536,'자료입력 및 결과표시'!$C$21)&gt;=1),IF(OR('자료입력 및 결과표시'!$B$4+90&gt;=$V536,'자료입력 및 결과표시'!$B$4&lt;$U536),0,IF($V536-'자료입력 및 결과표시'!$B$4-90&gt;='자료입력 및 결과표시'!$E$4,'자료입력 및 결과표시'!$E$4,$V536-'자료입력 및 결과표시'!$B$4-90)),0)</f>
        <v>0</v>
      </c>
      <c r="EL536" s="17">
        <f>IF(AND(S536='자료입력 및 결과표시'!$B$6,COUNTIF('업무중복도(데이터 입력)'!$W536:$DR536,'자료입력 및 결과표시'!$C$6)&gt;=1),1,0)</f>
        <v>0</v>
      </c>
      <c r="EM536" s="17">
        <f>IF(AND(S536='자료입력 및 결과표시'!$B$7,COUNTIF('업무중복도(데이터 입력)'!$W536:$DR536,'자료입력 및 결과표시'!$C$7)&gt;=1),2,0)</f>
        <v>0</v>
      </c>
      <c r="EN536" s="17">
        <f>IF(AND(S536='자료입력 및 결과표시'!$B$8,COUNTIF('업무중복도(데이터 입력)'!$W536:$DR536,'자료입력 및 결과표시'!$C$8)&gt;=1),3,0)</f>
        <v>0</v>
      </c>
      <c r="EO536" s="17">
        <f>IF(AND(S536='자료입력 및 결과표시'!$B$9,COUNTIF('업무중복도(데이터 입력)'!$W536:$DR536,'자료입력 및 결과표시'!$C$9)&gt;=1),4,0)</f>
        <v>0</v>
      </c>
      <c r="EP536" s="17">
        <f>IF(AND(S536='자료입력 및 결과표시'!$B$10,COUNTIF('업무중복도(데이터 입력)'!$W536:$DR536,'자료입력 및 결과표시'!$C$10)&gt;=1),5,0)</f>
        <v>0</v>
      </c>
      <c r="EQ536" s="17">
        <f>IF(AND(S536='자료입력 및 결과표시'!$B$11,COUNTIF('업무중복도(데이터 입력)'!$W536:$DR536,'자료입력 및 결과표시'!$C$11)&gt;=1),6,0)</f>
        <v>0</v>
      </c>
      <c r="ER536" s="17">
        <f>IF(AND(S536='자료입력 및 결과표시'!$B$12,COUNTIF('업무중복도(데이터 입력)'!$W536:$DR536,'자료입력 및 결과표시'!$C$12)&gt;=1),7,0)</f>
        <v>0</v>
      </c>
      <c r="ES536" s="17">
        <f>IF(AND(S536='자료입력 및 결과표시'!$B$13,COUNTIF('업무중복도(데이터 입력)'!$W536:$DR536,'자료입력 및 결과표시'!$C$13)&gt;=1),8,0)</f>
        <v>0</v>
      </c>
      <c r="ET536" s="17">
        <f>IF(AND(S536='자료입력 및 결과표시'!$B$14,COUNTIF('업무중복도(데이터 입력)'!$W536:$DR536,'자료입력 및 결과표시'!$C$14)&gt;=1),9,0)</f>
        <v>0</v>
      </c>
      <c r="EU536" s="17">
        <f>IF(AND(S536='자료입력 및 결과표시'!$B$15,COUNTIF('업무중복도(데이터 입력)'!$W536:$DR536,'자료입력 및 결과표시'!$C$15)&gt;=1),10,0)</f>
        <v>0</v>
      </c>
      <c r="EV536" s="17">
        <f>IF(AND(S536='자료입력 및 결과표시'!$B$16,COUNTIF('업무중복도(데이터 입력)'!$W536:$DR536,'자료입력 및 결과표시'!$C$16)&gt;=1),11,0)</f>
        <v>0</v>
      </c>
      <c r="EW536" s="17">
        <f>IF(AND(S536='자료입력 및 결과표시'!$B$17,COUNTIF('업무중복도(데이터 입력)'!$W536:$DR536,'자료입력 및 결과표시'!$C$17)&gt;=1),12,0)</f>
        <v>0</v>
      </c>
      <c r="EX536" s="17">
        <f>IF(AND(S536='자료입력 및 결과표시'!$B$18,COUNTIF('업무중복도(데이터 입력)'!$W536:$DR536,'자료입력 및 결과표시'!$C$18)&gt;=1),13,0)</f>
        <v>0</v>
      </c>
      <c r="EY536" s="17">
        <f>IF(AND(S536='자료입력 및 결과표시'!$B$19,COUNTIF('업무중복도(데이터 입력)'!$W536:$DR536,'자료입력 및 결과표시'!$C$19)&gt;=1),14,0)</f>
        <v>0</v>
      </c>
      <c r="EZ536" s="17">
        <f>IF(AND(S536='자료입력 및 결과표시'!$B$20,COUNTIF('업무중복도(데이터 입력)'!$W536:$DR536,'자료입력 및 결과표시'!$C$20)&gt;=1),15,0)</f>
        <v>0</v>
      </c>
      <c r="FA536" s="17">
        <f>IF(AND(S536='자료입력 및 결과표시'!$B$21,COUNTIF('업무중복도(데이터 입력)'!$W536:$DR536,'자료입력 및 결과표시'!$C$21)&gt;=1),16,0)</f>
        <v>0</v>
      </c>
      <c r="FK536" s="17">
        <f t="shared" si="797"/>
        <v>0</v>
      </c>
      <c r="FO536"/>
    </row>
    <row r="537" spans="1:171">
      <c r="A537" s="17" t="str">
        <f t="shared" si="780"/>
        <v>\\\0</v>
      </c>
      <c r="B537" s="17" t="str">
        <f t="shared" si="781"/>
        <v>\\\0</v>
      </c>
      <c r="C537" s="17" t="str">
        <f t="shared" si="782"/>
        <v>\\\0</v>
      </c>
      <c r="D537" s="17" t="str">
        <f t="shared" si="783"/>
        <v>\\\0</v>
      </c>
      <c r="E537" s="17" t="str">
        <f t="shared" si="784"/>
        <v>\\\0</v>
      </c>
      <c r="F537" s="17" t="str">
        <f t="shared" si="785"/>
        <v>\\\0</v>
      </c>
      <c r="G537" s="17" t="str">
        <f t="shared" si="786"/>
        <v>\\\0</v>
      </c>
      <c r="H537" s="17" t="str">
        <f t="shared" si="787"/>
        <v>\\\0</v>
      </c>
      <c r="I537" s="17" t="str">
        <f t="shared" si="788"/>
        <v>\\\0</v>
      </c>
      <c r="J537" s="17" t="str">
        <f t="shared" si="789"/>
        <v>\\\0</v>
      </c>
      <c r="K537" s="17" t="str">
        <f t="shared" si="790"/>
        <v>\\\0</v>
      </c>
      <c r="L537" s="17" t="str">
        <f t="shared" si="791"/>
        <v>\\\0</v>
      </c>
      <c r="M537" s="17" t="str">
        <f t="shared" si="792"/>
        <v>\\\0</v>
      </c>
      <c r="N537" s="17" t="str">
        <f t="shared" si="793"/>
        <v>\\\0</v>
      </c>
      <c r="O537" s="17" t="str">
        <f t="shared" si="794"/>
        <v>\\\0</v>
      </c>
      <c r="P537" s="17" t="str">
        <f t="shared" si="795"/>
        <v>\\\0</v>
      </c>
      <c r="R537" s="17" t="str">
        <f t="shared" si="796"/>
        <v>\\</v>
      </c>
      <c r="S537" s="38"/>
      <c r="T537" s="39"/>
      <c r="U537" s="31"/>
      <c r="V537" s="32"/>
      <c r="W537" s="36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35"/>
      <c r="DS537" s="287"/>
      <c r="DT537" s="36"/>
      <c r="DU537" s="37"/>
      <c r="DV537" s="28">
        <f>IF(AND($S537='자료입력 및 결과표시'!$B$6,COUNTIF($W537:$DR537,'자료입력 및 결과표시'!$C$6)&gt;=1),IF(OR('자료입력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DW537" s="28">
        <f>IF(AND($S537='자료입력 및 결과표시'!$B$7,COUNTIF($W537:$DR537,'자료입력 및 결과표시'!$C$7)&gt;=1),IF(OR('자료입력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DX537" s="28">
        <f>IF(AND($S537='자료입력 및 결과표시'!$B$8,COUNTIF($W537:$DR537,'자료입력 및 결과표시'!$C$8)&gt;=1),IF(OR('자료입력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DY537" s="28">
        <f>IF(AND($S537='자료입력 및 결과표시'!$B$9,COUNTIF($W537:$DR537,'자료입력 및 결과표시'!$C$9)&gt;=1),IF(OR('자료입력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DZ537" s="28">
        <f>IF(AND($S537='자료입력 및 결과표시'!$B$10,COUNTIF($W537:$DR537,'자료입력 및 결과표시'!$C$10)&gt;=1),IF(OR('자료입력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A537" s="28">
        <f>IF(AND($S537='자료입력 및 결과표시'!$B$11,COUNTIF($W537:$DR537,'자료입력 및 결과표시'!$C$11)&gt;=1),IF(OR('자료입력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B537" s="28">
        <f>IF(AND($S537='자료입력 및 결과표시'!$B$12,COUNTIF($W537:$DR537,'자료입력 및 결과표시'!$C$12)&gt;=1),IF(OR('자료입력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C537" s="28">
        <f>IF(AND($S537='자료입력 및 결과표시'!$B$13,COUNTIF($W537:$DR537,'자료입력 및 결과표시'!$C$13)&gt;=1),IF(OR('자료입력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D537" s="28">
        <f>IF(AND($S537='자료입력 및 결과표시'!$B$14,COUNTIF($W537:$DR537,'자료입력 및 결과표시'!$C$14)&gt;=1),IF(OR('자료입력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E537" s="28">
        <f>IF(AND($S537='자료입력 및 결과표시'!$B$15,COUNTIF($W537:$DR537,'자료입력 및 결과표시'!$C$15)&gt;=1),IF(OR('자료입력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F537" s="28">
        <f>IF(AND($S537='자료입력 및 결과표시'!$B$16,COUNTIF($W537:$DR537,'자료입력 및 결과표시'!$C$16)&gt;=1),IF(OR('자료입력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G537" s="28">
        <f>IF(AND($S537='자료입력 및 결과표시'!$B$17,COUNTIF($W537:$DR537,'자료입력 및 결과표시'!$C$17)&gt;=1),IF(OR('자료입력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H537" s="28">
        <f>IF(AND($S537='자료입력 및 결과표시'!$B$18,COUNTIF($W537:$DR537,'자료입력 및 결과표시'!$C$18)&gt;=1),IF(OR('자료입력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I537" s="28">
        <f>IF(AND($S537='자료입력 및 결과표시'!$B$19,COUNTIF($W537:$DR537,'자료입력 및 결과표시'!$C$19)&gt;=1),IF(OR('자료입력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J537" s="28">
        <f>IF(AND($S537='자료입력 및 결과표시'!$B$20,COUNTIF($W537:$DR537,'자료입력 및 결과표시'!$C$20)&gt;=1),IF(OR('자료입력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K537" s="28">
        <f>IF(AND($S537='자료입력 및 결과표시'!$B$21,COUNTIF($W537:$DR537,'자료입력 및 결과표시'!$C$21)&gt;=1),IF(OR('자료입력 및 결과표시'!$B$4+90&gt;=$V537,'자료입력 및 결과표시'!$B$4&lt;$U537),0,IF($V537-'자료입력 및 결과표시'!$B$4-90&gt;='자료입력 및 결과표시'!$E$4,'자료입력 및 결과표시'!$E$4,$V537-'자료입력 및 결과표시'!$B$4-90)),0)</f>
        <v>0</v>
      </c>
      <c r="EL537" s="17">
        <f>IF(AND(S537='자료입력 및 결과표시'!$B$6,COUNTIF('업무중복도(데이터 입력)'!$W537:$DR537,'자료입력 및 결과표시'!$C$6)&gt;=1),1,0)</f>
        <v>0</v>
      </c>
      <c r="EM537" s="17">
        <f>IF(AND(S537='자료입력 및 결과표시'!$B$7,COUNTIF('업무중복도(데이터 입력)'!$W537:$DR537,'자료입력 및 결과표시'!$C$7)&gt;=1),2,0)</f>
        <v>0</v>
      </c>
      <c r="EN537" s="17">
        <f>IF(AND(S537='자료입력 및 결과표시'!$B$8,COUNTIF('업무중복도(데이터 입력)'!$W537:$DR537,'자료입력 및 결과표시'!$C$8)&gt;=1),3,0)</f>
        <v>0</v>
      </c>
      <c r="EO537" s="17">
        <f>IF(AND(S537='자료입력 및 결과표시'!$B$9,COUNTIF('업무중복도(데이터 입력)'!$W537:$DR537,'자료입력 및 결과표시'!$C$9)&gt;=1),4,0)</f>
        <v>0</v>
      </c>
      <c r="EP537" s="17">
        <f>IF(AND(S537='자료입력 및 결과표시'!$B$10,COUNTIF('업무중복도(데이터 입력)'!$W537:$DR537,'자료입력 및 결과표시'!$C$10)&gt;=1),5,0)</f>
        <v>0</v>
      </c>
      <c r="EQ537" s="17">
        <f>IF(AND(S537='자료입력 및 결과표시'!$B$11,COUNTIF('업무중복도(데이터 입력)'!$W537:$DR537,'자료입력 및 결과표시'!$C$11)&gt;=1),6,0)</f>
        <v>0</v>
      </c>
      <c r="ER537" s="17">
        <f>IF(AND(S537='자료입력 및 결과표시'!$B$12,COUNTIF('업무중복도(데이터 입력)'!$W537:$DR537,'자료입력 및 결과표시'!$C$12)&gt;=1),7,0)</f>
        <v>0</v>
      </c>
      <c r="ES537" s="17">
        <f>IF(AND(S537='자료입력 및 결과표시'!$B$13,COUNTIF('업무중복도(데이터 입력)'!$W537:$DR537,'자료입력 및 결과표시'!$C$13)&gt;=1),8,0)</f>
        <v>0</v>
      </c>
      <c r="ET537" s="17">
        <f>IF(AND(S537='자료입력 및 결과표시'!$B$14,COUNTIF('업무중복도(데이터 입력)'!$W537:$DR537,'자료입력 및 결과표시'!$C$14)&gt;=1),9,0)</f>
        <v>0</v>
      </c>
      <c r="EU537" s="17">
        <f>IF(AND(S537='자료입력 및 결과표시'!$B$15,COUNTIF('업무중복도(데이터 입력)'!$W537:$DR537,'자료입력 및 결과표시'!$C$15)&gt;=1),10,0)</f>
        <v>0</v>
      </c>
      <c r="EV537" s="17">
        <f>IF(AND(S537='자료입력 및 결과표시'!$B$16,COUNTIF('업무중복도(데이터 입력)'!$W537:$DR537,'자료입력 및 결과표시'!$C$16)&gt;=1),11,0)</f>
        <v>0</v>
      </c>
      <c r="EW537" s="17">
        <f>IF(AND(S537='자료입력 및 결과표시'!$B$17,COUNTIF('업무중복도(데이터 입력)'!$W537:$DR537,'자료입력 및 결과표시'!$C$17)&gt;=1),12,0)</f>
        <v>0</v>
      </c>
      <c r="EX537" s="17">
        <f>IF(AND(S537='자료입력 및 결과표시'!$B$18,COUNTIF('업무중복도(데이터 입력)'!$W537:$DR537,'자료입력 및 결과표시'!$C$18)&gt;=1),13,0)</f>
        <v>0</v>
      </c>
      <c r="EY537" s="17">
        <f>IF(AND(S537='자료입력 및 결과표시'!$B$19,COUNTIF('업무중복도(데이터 입력)'!$W537:$DR537,'자료입력 및 결과표시'!$C$19)&gt;=1),14,0)</f>
        <v>0</v>
      </c>
      <c r="EZ537" s="17">
        <f>IF(AND(S537='자료입력 및 결과표시'!$B$20,COUNTIF('업무중복도(데이터 입력)'!$W537:$DR537,'자료입력 및 결과표시'!$C$20)&gt;=1),15,0)</f>
        <v>0</v>
      </c>
      <c r="FA537" s="17">
        <f>IF(AND(S537='자료입력 및 결과표시'!$B$21,COUNTIF('업무중복도(데이터 입력)'!$W537:$DR537,'자료입력 및 결과표시'!$C$21)&gt;=1),16,0)</f>
        <v>0</v>
      </c>
      <c r="FK537" s="17">
        <f t="shared" si="797"/>
        <v>0</v>
      </c>
      <c r="FO537"/>
    </row>
    <row r="538" spans="1:171">
      <c r="A538" s="17" t="str">
        <f t="shared" si="780"/>
        <v>\\\0</v>
      </c>
      <c r="B538" s="17" t="str">
        <f t="shared" si="781"/>
        <v>\\\0</v>
      </c>
      <c r="C538" s="17" t="str">
        <f t="shared" si="782"/>
        <v>\\\0</v>
      </c>
      <c r="D538" s="17" t="str">
        <f t="shared" si="783"/>
        <v>\\\0</v>
      </c>
      <c r="E538" s="17" t="str">
        <f t="shared" si="784"/>
        <v>\\\0</v>
      </c>
      <c r="F538" s="17" t="str">
        <f t="shared" si="785"/>
        <v>\\\0</v>
      </c>
      <c r="G538" s="17" t="str">
        <f t="shared" si="786"/>
        <v>\\\0</v>
      </c>
      <c r="H538" s="17" t="str">
        <f t="shared" si="787"/>
        <v>\\\0</v>
      </c>
      <c r="I538" s="17" t="str">
        <f t="shared" si="788"/>
        <v>\\\0</v>
      </c>
      <c r="J538" s="17" t="str">
        <f t="shared" si="789"/>
        <v>\\\0</v>
      </c>
      <c r="K538" s="17" t="str">
        <f t="shared" si="790"/>
        <v>\\\0</v>
      </c>
      <c r="L538" s="17" t="str">
        <f t="shared" si="791"/>
        <v>\\\0</v>
      </c>
      <c r="M538" s="17" t="str">
        <f t="shared" si="792"/>
        <v>\\\0</v>
      </c>
      <c r="N538" s="17" t="str">
        <f t="shared" si="793"/>
        <v>\\\0</v>
      </c>
      <c r="O538" s="17" t="str">
        <f t="shared" si="794"/>
        <v>\\\0</v>
      </c>
      <c r="P538" s="17" t="str">
        <f t="shared" si="795"/>
        <v>\\\0</v>
      </c>
      <c r="R538" s="17" t="str">
        <f t="shared" si="796"/>
        <v>\\</v>
      </c>
      <c r="S538" s="38"/>
      <c r="T538" s="39"/>
      <c r="U538" s="31"/>
      <c r="V538" s="32"/>
      <c r="W538" s="36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35"/>
      <c r="DS538" s="287"/>
      <c r="DT538" s="36"/>
      <c r="DU538" s="37"/>
      <c r="DV538" s="28">
        <f>IF(AND($S538='자료입력 및 결과표시'!$B$6,COUNTIF($W538:$DR538,'자료입력 및 결과표시'!$C$6)&gt;=1),IF(OR('자료입력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DW538" s="28">
        <f>IF(AND($S538='자료입력 및 결과표시'!$B$7,COUNTIF($W538:$DR538,'자료입력 및 결과표시'!$C$7)&gt;=1),IF(OR('자료입력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DX538" s="28">
        <f>IF(AND($S538='자료입력 및 결과표시'!$B$8,COUNTIF($W538:$DR538,'자료입력 및 결과표시'!$C$8)&gt;=1),IF(OR('자료입력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DY538" s="28">
        <f>IF(AND($S538='자료입력 및 결과표시'!$B$9,COUNTIF($W538:$DR538,'자료입력 및 결과표시'!$C$9)&gt;=1),IF(OR('자료입력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DZ538" s="28">
        <f>IF(AND($S538='자료입력 및 결과표시'!$B$10,COUNTIF($W538:$DR538,'자료입력 및 결과표시'!$C$10)&gt;=1),IF(OR('자료입력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A538" s="28">
        <f>IF(AND($S538='자료입력 및 결과표시'!$B$11,COUNTIF($W538:$DR538,'자료입력 및 결과표시'!$C$11)&gt;=1),IF(OR('자료입력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B538" s="28">
        <f>IF(AND($S538='자료입력 및 결과표시'!$B$12,COUNTIF($W538:$DR538,'자료입력 및 결과표시'!$C$12)&gt;=1),IF(OR('자료입력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C538" s="28">
        <f>IF(AND($S538='자료입력 및 결과표시'!$B$13,COUNTIF($W538:$DR538,'자료입력 및 결과표시'!$C$13)&gt;=1),IF(OR('자료입력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D538" s="28">
        <f>IF(AND($S538='자료입력 및 결과표시'!$B$14,COUNTIF($W538:$DR538,'자료입력 및 결과표시'!$C$14)&gt;=1),IF(OR('자료입력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E538" s="28">
        <f>IF(AND($S538='자료입력 및 결과표시'!$B$15,COUNTIF($W538:$DR538,'자료입력 및 결과표시'!$C$15)&gt;=1),IF(OR('자료입력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F538" s="28">
        <f>IF(AND($S538='자료입력 및 결과표시'!$B$16,COUNTIF($W538:$DR538,'자료입력 및 결과표시'!$C$16)&gt;=1),IF(OR('자료입력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G538" s="28">
        <f>IF(AND($S538='자료입력 및 결과표시'!$B$17,COUNTIF($W538:$DR538,'자료입력 및 결과표시'!$C$17)&gt;=1),IF(OR('자료입력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H538" s="28">
        <f>IF(AND($S538='자료입력 및 결과표시'!$B$18,COUNTIF($W538:$DR538,'자료입력 및 결과표시'!$C$18)&gt;=1),IF(OR('자료입력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I538" s="28">
        <f>IF(AND($S538='자료입력 및 결과표시'!$B$19,COUNTIF($W538:$DR538,'자료입력 및 결과표시'!$C$19)&gt;=1),IF(OR('자료입력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J538" s="28">
        <f>IF(AND($S538='자료입력 및 결과표시'!$B$20,COUNTIF($W538:$DR538,'자료입력 및 결과표시'!$C$20)&gt;=1),IF(OR('자료입력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K538" s="28">
        <f>IF(AND($S538='자료입력 및 결과표시'!$B$21,COUNTIF($W538:$DR538,'자료입력 및 결과표시'!$C$21)&gt;=1),IF(OR('자료입력 및 결과표시'!$B$4+90&gt;=$V538,'자료입력 및 결과표시'!$B$4&lt;$U538),0,IF($V538-'자료입력 및 결과표시'!$B$4-90&gt;='자료입력 및 결과표시'!$E$4,'자료입력 및 결과표시'!$E$4,$V538-'자료입력 및 결과표시'!$B$4-90)),0)</f>
        <v>0</v>
      </c>
      <c r="EL538" s="17">
        <f>IF(AND(S538='자료입력 및 결과표시'!$B$6,COUNTIF('업무중복도(데이터 입력)'!$W538:$DR538,'자료입력 및 결과표시'!$C$6)&gt;=1),1,0)</f>
        <v>0</v>
      </c>
      <c r="EM538" s="17">
        <f>IF(AND(S538='자료입력 및 결과표시'!$B$7,COUNTIF('업무중복도(데이터 입력)'!$W538:$DR538,'자료입력 및 결과표시'!$C$7)&gt;=1),2,0)</f>
        <v>0</v>
      </c>
      <c r="EN538" s="17">
        <f>IF(AND(S538='자료입력 및 결과표시'!$B$8,COUNTIF('업무중복도(데이터 입력)'!$W538:$DR538,'자료입력 및 결과표시'!$C$8)&gt;=1),3,0)</f>
        <v>0</v>
      </c>
      <c r="EO538" s="17">
        <f>IF(AND(S538='자료입력 및 결과표시'!$B$9,COUNTIF('업무중복도(데이터 입력)'!$W538:$DR538,'자료입력 및 결과표시'!$C$9)&gt;=1),4,0)</f>
        <v>0</v>
      </c>
      <c r="EP538" s="17">
        <f>IF(AND(S538='자료입력 및 결과표시'!$B$10,COUNTIF('업무중복도(데이터 입력)'!$W538:$DR538,'자료입력 및 결과표시'!$C$10)&gt;=1),5,0)</f>
        <v>0</v>
      </c>
      <c r="EQ538" s="17">
        <f>IF(AND(S538='자료입력 및 결과표시'!$B$11,COUNTIF('업무중복도(데이터 입력)'!$W538:$DR538,'자료입력 및 결과표시'!$C$11)&gt;=1),6,0)</f>
        <v>0</v>
      </c>
      <c r="ER538" s="17">
        <f>IF(AND(S538='자료입력 및 결과표시'!$B$12,COUNTIF('업무중복도(데이터 입력)'!$W538:$DR538,'자료입력 및 결과표시'!$C$12)&gt;=1),7,0)</f>
        <v>0</v>
      </c>
      <c r="ES538" s="17">
        <f>IF(AND(S538='자료입력 및 결과표시'!$B$13,COUNTIF('업무중복도(데이터 입력)'!$W538:$DR538,'자료입력 및 결과표시'!$C$13)&gt;=1),8,0)</f>
        <v>0</v>
      </c>
      <c r="ET538" s="17">
        <f>IF(AND(S538='자료입력 및 결과표시'!$B$14,COUNTIF('업무중복도(데이터 입력)'!$W538:$DR538,'자료입력 및 결과표시'!$C$14)&gt;=1),9,0)</f>
        <v>0</v>
      </c>
      <c r="EU538" s="17">
        <f>IF(AND(S538='자료입력 및 결과표시'!$B$15,COUNTIF('업무중복도(데이터 입력)'!$W538:$DR538,'자료입력 및 결과표시'!$C$15)&gt;=1),10,0)</f>
        <v>0</v>
      </c>
      <c r="EV538" s="17">
        <f>IF(AND(S538='자료입력 및 결과표시'!$B$16,COUNTIF('업무중복도(데이터 입력)'!$W538:$DR538,'자료입력 및 결과표시'!$C$16)&gt;=1),11,0)</f>
        <v>0</v>
      </c>
      <c r="EW538" s="17">
        <f>IF(AND(S538='자료입력 및 결과표시'!$B$17,COUNTIF('업무중복도(데이터 입력)'!$W538:$DR538,'자료입력 및 결과표시'!$C$17)&gt;=1),12,0)</f>
        <v>0</v>
      </c>
      <c r="EX538" s="17">
        <f>IF(AND(S538='자료입력 및 결과표시'!$B$18,COUNTIF('업무중복도(데이터 입력)'!$W538:$DR538,'자료입력 및 결과표시'!$C$18)&gt;=1),13,0)</f>
        <v>0</v>
      </c>
      <c r="EY538" s="17">
        <f>IF(AND(S538='자료입력 및 결과표시'!$B$19,COUNTIF('업무중복도(데이터 입력)'!$W538:$DR538,'자료입력 및 결과표시'!$C$19)&gt;=1),14,0)</f>
        <v>0</v>
      </c>
      <c r="EZ538" s="17">
        <f>IF(AND(S538='자료입력 및 결과표시'!$B$20,COUNTIF('업무중복도(데이터 입력)'!$W538:$DR538,'자료입력 및 결과표시'!$C$20)&gt;=1),15,0)</f>
        <v>0</v>
      </c>
      <c r="FA538" s="17">
        <f>IF(AND(S538='자료입력 및 결과표시'!$B$21,COUNTIF('업무중복도(데이터 입력)'!$W538:$DR538,'자료입력 및 결과표시'!$C$21)&gt;=1),16,0)</f>
        <v>0</v>
      </c>
      <c r="FK538" s="17">
        <f t="shared" si="797"/>
        <v>0</v>
      </c>
      <c r="FO538"/>
    </row>
    <row r="539" spans="1:171">
      <c r="A539" s="17" t="str">
        <f t="shared" si="780"/>
        <v>\\\0</v>
      </c>
      <c r="B539" s="17" t="str">
        <f t="shared" si="781"/>
        <v>\\\0</v>
      </c>
      <c r="C539" s="17" t="str">
        <f t="shared" si="782"/>
        <v>\\\0</v>
      </c>
      <c r="D539" s="17" t="str">
        <f t="shared" si="783"/>
        <v>\\\0</v>
      </c>
      <c r="E539" s="17" t="str">
        <f t="shared" si="784"/>
        <v>\\\0</v>
      </c>
      <c r="F539" s="17" t="str">
        <f t="shared" si="785"/>
        <v>\\\0</v>
      </c>
      <c r="G539" s="17" t="str">
        <f t="shared" si="786"/>
        <v>\\\0</v>
      </c>
      <c r="H539" s="17" t="str">
        <f t="shared" si="787"/>
        <v>\\\0</v>
      </c>
      <c r="I539" s="17" t="str">
        <f t="shared" si="788"/>
        <v>\\\0</v>
      </c>
      <c r="J539" s="17" t="str">
        <f t="shared" si="789"/>
        <v>\\\0</v>
      </c>
      <c r="K539" s="17" t="str">
        <f t="shared" si="790"/>
        <v>\\\0</v>
      </c>
      <c r="L539" s="17" t="str">
        <f t="shared" si="791"/>
        <v>\\\0</v>
      </c>
      <c r="M539" s="17" t="str">
        <f t="shared" si="792"/>
        <v>\\\0</v>
      </c>
      <c r="N539" s="17" t="str">
        <f t="shared" si="793"/>
        <v>\\\0</v>
      </c>
      <c r="O539" s="17" t="str">
        <f t="shared" si="794"/>
        <v>\\\0</v>
      </c>
      <c r="P539" s="17" t="str">
        <f t="shared" si="795"/>
        <v>\\\0</v>
      </c>
      <c r="R539" s="17" t="str">
        <f t="shared" si="796"/>
        <v>\\</v>
      </c>
      <c r="S539" s="38"/>
      <c r="T539" s="39"/>
      <c r="U539" s="31"/>
      <c r="V539" s="32"/>
      <c r="W539" s="36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35"/>
      <c r="DS539" s="287"/>
      <c r="DT539" s="36"/>
      <c r="DU539" s="37"/>
      <c r="DV539" s="28">
        <f>IF(AND($S539='자료입력 및 결과표시'!$B$6,COUNTIF($W539:$DR539,'자료입력 및 결과표시'!$C$6)&gt;=1),IF(OR('자료입력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DW539" s="28">
        <f>IF(AND($S539='자료입력 및 결과표시'!$B$7,COUNTIF($W539:$DR539,'자료입력 및 결과표시'!$C$7)&gt;=1),IF(OR('자료입력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DX539" s="28">
        <f>IF(AND($S539='자료입력 및 결과표시'!$B$8,COUNTIF($W539:$DR539,'자료입력 및 결과표시'!$C$8)&gt;=1),IF(OR('자료입력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DY539" s="28">
        <f>IF(AND($S539='자료입력 및 결과표시'!$B$9,COUNTIF($W539:$DR539,'자료입력 및 결과표시'!$C$9)&gt;=1),IF(OR('자료입력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DZ539" s="28">
        <f>IF(AND($S539='자료입력 및 결과표시'!$B$10,COUNTIF($W539:$DR539,'자료입력 및 결과표시'!$C$10)&gt;=1),IF(OR('자료입력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A539" s="28">
        <f>IF(AND($S539='자료입력 및 결과표시'!$B$11,COUNTIF($W539:$DR539,'자료입력 및 결과표시'!$C$11)&gt;=1),IF(OR('자료입력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B539" s="28">
        <f>IF(AND($S539='자료입력 및 결과표시'!$B$12,COUNTIF($W539:$DR539,'자료입력 및 결과표시'!$C$12)&gt;=1),IF(OR('자료입력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C539" s="28">
        <f>IF(AND($S539='자료입력 및 결과표시'!$B$13,COUNTIF($W539:$DR539,'자료입력 및 결과표시'!$C$13)&gt;=1),IF(OR('자료입력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D539" s="28">
        <f>IF(AND($S539='자료입력 및 결과표시'!$B$14,COUNTIF($W539:$DR539,'자료입력 및 결과표시'!$C$14)&gt;=1),IF(OR('자료입력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E539" s="28">
        <f>IF(AND($S539='자료입력 및 결과표시'!$B$15,COUNTIF($W539:$DR539,'자료입력 및 결과표시'!$C$15)&gt;=1),IF(OR('자료입력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F539" s="28">
        <f>IF(AND($S539='자료입력 및 결과표시'!$B$16,COUNTIF($W539:$DR539,'자료입력 및 결과표시'!$C$16)&gt;=1),IF(OR('자료입력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G539" s="28">
        <f>IF(AND($S539='자료입력 및 결과표시'!$B$17,COUNTIF($W539:$DR539,'자료입력 및 결과표시'!$C$17)&gt;=1),IF(OR('자료입력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H539" s="28">
        <f>IF(AND($S539='자료입력 및 결과표시'!$B$18,COUNTIF($W539:$DR539,'자료입력 및 결과표시'!$C$18)&gt;=1),IF(OR('자료입력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I539" s="28">
        <f>IF(AND($S539='자료입력 및 결과표시'!$B$19,COUNTIF($W539:$DR539,'자료입력 및 결과표시'!$C$19)&gt;=1),IF(OR('자료입력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J539" s="28">
        <f>IF(AND($S539='자료입력 및 결과표시'!$B$20,COUNTIF($W539:$DR539,'자료입력 및 결과표시'!$C$20)&gt;=1),IF(OR('자료입력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K539" s="28">
        <f>IF(AND($S539='자료입력 및 결과표시'!$B$21,COUNTIF($W539:$DR539,'자료입력 및 결과표시'!$C$21)&gt;=1),IF(OR('자료입력 및 결과표시'!$B$4+90&gt;=$V539,'자료입력 및 결과표시'!$B$4&lt;$U539),0,IF($V539-'자료입력 및 결과표시'!$B$4-90&gt;='자료입력 및 결과표시'!$E$4,'자료입력 및 결과표시'!$E$4,$V539-'자료입력 및 결과표시'!$B$4-90)),0)</f>
        <v>0</v>
      </c>
      <c r="EL539" s="17">
        <f>IF(AND(S539='자료입력 및 결과표시'!$B$6,COUNTIF('업무중복도(데이터 입력)'!$W539:$DR539,'자료입력 및 결과표시'!$C$6)&gt;=1),1,0)</f>
        <v>0</v>
      </c>
      <c r="EM539" s="17">
        <f>IF(AND(S539='자료입력 및 결과표시'!$B$7,COUNTIF('업무중복도(데이터 입력)'!$W539:$DR539,'자료입력 및 결과표시'!$C$7)&gt;=1),2,0)</f>
        <v>0</v>
      </c>
      <c r="EN539" s="17">
        <f>IF(AND(S539='자료입력 및 결과표시'!$B$8,COUNTIF('업무중복도(데이터 입력)'!$W539:$DR539,'자료입력 및 결과표시'!$C$8)&gt;=1),3,0)</f>
        <v>0</v>
      </c>
      <c r="EO539" s="17">
        <f>IF(AND(S539='자료입력 및 결과표시'!$B$9,COUNTIF('업무중복도(데이터 입력)'!$W539:$DR539,'자료입력 및 결과표시'!$C$9)&gt;=1),4,0)</f>
        <v>0</v>
      </c>
      <c r="EP539" s="17">
        <f>IF(AND(S539='자료입력 및 결과표시'!$B$10,COUNTIF('업무중복도(데이터 입력)'!$W539:$DR539,'자료입력 및 결과표시'!$C$10)&gt;=1),5,0)</f>
        <v>0</v>
      </c>
      <c r="EQ539" s="17">
        <f>IF(AND(S539='자료입력 및 결과표시'!$B$11,COUNTIF('업무중복도(데이터 입력)'!$W539:$DR539,'자료입력 및 결과표시'!$C$11)&gt;=1),6,0)</f>
        <v>0</v>
      </c>
      <c r="ER539" s="17">
        <f>IF(AND(S539='자료입력 및 결과표시'!$B$12,COUNTIF('업무중복도(데이터 입력)'!$W539:$DR539,'자료입력 및 결과표시'!$C$12)&gt;=1),7,0)</f>
        <v>0</v>
      </c>
      <c r="ES539" s="17">
        <f>IF(AND(S539='자료입력 및 결과표시'!$B$13,COUNTIF('업무중복도(데이터 입력)'!$W539:$DR539,'자료입력 및 결과표시'!$C$13)&gt;=1),8,0)</f>
        <v>0</v>
      </c>
      <c r="ET539" s="17">
        <f>IF(AND(S539='자료입력 및 결과표시'!$B$14,COUNTIF('업무중복도(데이터 입력)'!$W539:$DR539,'자료입력 및 결과표시'!$C$14)&gt;=1),9,0)</f>
        <v>0</v>
      </c>
      <c r="EU539" s="17">
        <f>IF(AND(S539='자료입력 및 결과표시'!$B$15,COUNTIF('업무중복도(데이터 입력)'!$W539:$DR539,'자료입력 및 결과표시'!$C$15)&gt;=1),10,0)</f>
        <v>0</v>
      </c>
      <c r="EV539" s="17">
        <f>IF(AND(S539='자료입력 및 결과표시'!$B$16,COUNTIF('업무중복도(데이터 입력)'!$W539:$DR539,'자료입력 및 결과표시'!$C$16)&gt;=1),11,0)</f>
        <v>0</v>
      </c>
      <c r="EW539" s="17">
        <f>IF(AND(S539='자료입력 및 결과표시'!$B$17,COUNTIF('업무중복도(데이터 입력)'!$W539:$DR539,'자료입력 및 결과표시'!$C$17)&gt;=1),12,0)</f>
        <v>0</v>
      </c>
      <c r="EX539" s="17">
        <f>IF(AND(S539='자료입력 및 결과표시'!$B$18,COUNTIF('업무중복도(데이터 입력)'!$W539:$DR539,'자료입력 및 결과표시'!$C$18)&gt;=1),13,0)</f>
        <v>0</v>
      </c>
      <c r="EY539" s="17">
        <f>IF(AND(S539='자료입력 및 결과표시'!$B$19,COUNTIF('업무중복도(데이터 입력)'!$W539:$DR539,'자료입력 및 결과표시'!$C$19)&gt;=1),14,0)</f>
        <v>0</v>
      </c>
      <c r="EZ539" s="17">
        <f>IF(AND(S539='자료입력 및 결과표시'!$B$20,COUNTIF('업무중복도(데이터 입력)'!$W539:$DR539,'자료입력 및 결과표시'!$C$20)&gt;=1),15,0)</f>
        <v>0</v>
      </c>
      <c r="FA539" s="17">
        <f>IF(AND(S539='자료입력 및 결과표시'!$B$21,COUNTIF('업무중복도(데이터 입력)'!$W539:$DR539,'자료입력 및 결과표시'!$C$21)&gt;=1),16,0)</f>
        <v>0</v>
      </c>
      <c r="FK539" s="17">
        <f t="shared" si="797"/>
        <v>0</v>
      </c>
      <c r="FO539"/>
    </row>
    <row r="540" spans="1:171">
      <c r="A540" s="17" t="str">
        <f t="shared" si="780"/>
        <v>\\\0</v>
      </c>
      <c r="B540" s="17" t="str">
        <f t="shared" si="781"/>
        <v>\\\0</v>
      </c>
      <c r="C540" s="17" t="str">
        <f t="shared" si="782"/>
        <v>\\\0</v>
      </c>
      <c r="D540" s="17" t="str">
        <f t="shared" si="783"/>
        <v>\\\0</v>
      </c>
      <c r="E540" s="17" t="str">
        <f t="shared" si="784"/>
        <v>\\\0</v>
      </c>
      <c r="F540" s="17" t="str">
        <f t="shared" si="785"/>
        <v>\\\0</v>
      </c>
      <c r="G540" s="17" t="str">
        <f t="shared" si="786"/>
        <v>\\\0</v>
      </c>
      <c r="H540" s="17" t="str">
        <f t="shared" si="787"/>
        <v>\\\0</v>
      </c>
      <c r="I540" s="17" t="str">
        <f t="shared" si="788"/>
        <v>\\\0</v>
      </c>
      <c r="J540" s="17" t="str">
        <f t="shared" si="789"/>
        <v>\\\0</v>
      </c>
      <c r="K540" s="17" t="str">
        <f t="shared" si="790"/>
        <v>\\\0</v>
      </c>
      <c r="L540" s="17" t="str">
        <f t="shared" si="791"/>
        <v>\\\0</v>
      </c>
      <c r="M540" s="17" t="str">
        <f t="shared" si="792"/>
        <v>\\\0</v>
      </c>
      <c r="N540" s="17" t="str">
        <f t="shared" si="793"/>
        <v>\\\0</v>
      </c>
      <c r="O540" s="17" t="str">
        <f t="shared" si="794"/>
        <v>\\\0</v>
      </c>
      <c r="P540" s="17" t="str">
        <f t="shared" si="795"/>
        <v>\\\0</v>
      </c>
      <c r="R540" s="17" t="str">
        <f t="shared" si="796"/>
        <v>\\</v>
      </c>
      <c r="S540" s="38"/>
      <c r="T540" s="39"/>
      <c r="U540" s="31"/>
      <c r="V540" s="32"/>
      <c r="W540" s="36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35"/>
      <c r="DS540" s="287"/>
      <c r="DT540" s="36"/>
      <c r="DU540" s="37"/>
      <c r="DV540" s="28">
        <f>IF(AND($S540='자료입력 및 결과표시'!$B$6,COUNTIF($W540:$DR540,'자료입력 및 결과표시'!$C$6)&gt;=1),IF(OR('자료입력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DW540" s="28">
        <f>IF(AND($S540='자료입력 및 결과표시'!$B$7,COUNTIF($W540:$DR540,'자료입력 및 결과표시'!$C$7)&gt;=1),IF(OR('자료입력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DX540" s="28">
        <f>IF(AND($S540='자료입력 및 결과표시'!$B$8,COUNTIF($W540:$DR540,'자료입력 및 결과표시'!$C$8)&gt;=1),IF(OR('자료입력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DY540" s="28">
        <f>IF(AND($S540='자료입력 및 결과표시'!$B$9,COUNTIF($W540:$DR540,'자료입력 및 결과표시'!$C$9)&gt;=1),IF(OR('자료입력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DZ540" s="28">
        <f>IF(AND($S540='자료입력 및 결과표시'!$B$10,COUNTIF($W540:$DR540,'자료입력 및 결과표시'!$C$10)&gt;=1),IF(OR('자료입력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A540" s="28">
        <f>IF(AND($S540='자료입력 및 결과표시'!$B$11,COUNTIF($W540:$DR540,'자료입력 및 결과표시'!$C$11)&gt;=1),IF(OR('자료입력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B540" s="28">
        <f>IF(AND($S540='자료입력 및 결과표시'!$B$12,COUNTIF($W540:$DR540,'자료입력 및 결과표시'!$C$12)&gt;=1),IF(OR('자료입력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C540" s="28">
        <f>IF(AND($S540='자료입력 및 결과표시'!$B$13,COUNTIF($W540:$DR540,'자료입력 및 결과표시'!$C$13)&gt;=1),IF(OR('자료입력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D540" s="28">
        <f>IF(AND($S540='자료입력 및 결과표시'!$B$14,COUNTIF($W540:$DR540,'자료입력 및 결과표시'!$C$14)&gt;=1),IF(OR('자료입력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E540" s="28">
        <f>IF(AND($S540='자료입력 및 결과표시'!$B$15,COUNTIF($W540:$DR540,'자료입력 및 결과표시'!$C$15)&gt;=1),IF(OR('자료입력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F540" s="28">
        <f>IF(AND($S540='자료입력 및 결과표시'!$B$16,COUNTIF($W540:$DR540,'자료입력 및 결과표시'!$C$16)&gt;=1),IF(OR('자료입력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G540" s="28">
        <f>IF(AND($S540='자료입력 및 결과표시'!$B$17,COUNTIF($W540:$DR540,'자료입력 및 결과표시'!$C$17)&gt;=1),IF(OR('자료입력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H540" s="28">
        <f>IF(AND($S540='자료입력 및 결과표시'!$B$18,COUNTIF($W540:$DR540,'자료입력 및 결과표시'!$C$18)&gt;=1),IF(OR('자료입력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I540" s="28">
        <f>IF(AND($S540='자료입력 및 결과표시'!$B$19,COUNTIF($W540:$DR540,'자료입력 및 결과표시'!$C$19)&gt;=1),IF(OR('자료입력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J540" s="28">
        <f>IF(AND($S540='자료입력 및 결과표시'!$B$20,COUNTIF($W540:$DR540,'자료입력 및 결과표시'!$C$20)&gt;=1),IF(OR('자료입력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K540" s="28">
        <f>IF(AND($S540='자료입력 및 결과표시'!$B$21,COUNTIF($W540:$DR540,'자료입력 및 결과표시'!$C$21)&gt;=1),IF(OR('자료입력 및 결과표시'!$B$4+90&gt;=$V540,'자료입력 및 결과표시'!$B$4&lt;$U540),0,IF($V540-'자료입력 및 결과표시'!$B$4-90&gt;='자료입력 및 결과표시'!$E$4,'자료입력 및 결과표시'!$E$4,$V540-'자료입력 및 결과표시'!$B$4-90)),0)</f>
        <v>0</v>
      </c>
      <c r="EL540" s="17">
        <f>IF(AND(S540='자료입력 및 결과표시'!$B$6,COUNTIF('업무중복도(데이터 입력)'!$W540:$DR540,'자료입력 및 결과표시'!$C$6)&gt;=1),1,0)</f>
        <v>0</v>
      </c>
      <c r="EM540" s="17">
        <f>IF(AND(S540='자료입력 및 결과표시'!$B$7,COUNTIF('업무중복도(데이터 입력)'!$W540:$DR540,'자료입력 및 결과표시'!$C$7)&gt;=1),2,0)</f>
        <v>0</v>
      </c>
      <c r="EN540" s="17">
        <f>IF(AND(S540='자료입력 및 결과표시'!$B$8,COUNTIF('업무중복도(데이터 입력)'!$W540:$DR540,'자료입력 및 결과표시'!$C$8)&gt;=1),3,0)</f>
        <v>0</v>
      </c>
      <c r="EO540" s="17">
        <f>IF(AND(S540='자료입력 및 결과표시'!$B$9,COUNTIF('업무중복도(데이터 입력)'!$W540:$DR540,'자료입력 및 결과표시'!$C$9)&gt;=1),4,0)</f>
        <v>0</v>
      </c>
      <c r="EP540" s="17">
        <f>IF(AND(S540='자료입력 및 결과표시'!$B$10,COUNTIF('업무중복도(데이터 입력)'!$W540:$DR540,'자료입력 및 결과표시'!$C$10)&gt;=1),5,0)</f>
        <v>0</v>
      </c>
      <c r="EQ540" s="17">
        <f>IF(AND(S540='자료입력 및 결과표시'!$B$11,COUNTIF('업무중복도(데이터 입력)'!$W540:$DR540,'자료입력 및 결과표시'!$C$11)&gt;=1),6,0)</f>
        <v>0</v>
      </c>
      <c r="ER540" s="17">
        <f>IF(AND(S540='자료입력 및 결과표시'!$B$12,COUNTIF('업무중복도(데이터 입력)'!$W540:$DR540,'자료입력 및 결과표시'!$C$12)&gt;=1),7,0)</f>
        <v>0</v>
      </c>
      <c r="ES540" s="17">
        <f>IF(AND(S540='자료입력 및 결과표시'!$B$13,COUNTIF('업무중복도(데이터 입력)'!$W540:$DR540,'자료입력 및 결과표시'!$C$13)&gt;=1),8,0)</f>
        <v>0</v>
      </c>
      <c r="ET540" s="17">
        <f>IF(AND(S540='자료입력 및 결과표시'!$B$14,COUNTIF('업무중복도(데이터 입력)'!$W540:$DR540,'자료입력 및 결과표시'!$C$14)&gt;=1),9,0)</f>
        <v>0</v>
      </c>
      <c r="EU540" s="17">
        <f>IF(AND(S540='자료입력 및 결과표시'!$B$15,COUNTIF('업무중복도(데이터 입력)'!$W540:$DR540,'자료입력 및 결과표시'!$C$15)&gt;=1),10,0)</f>
        <v>0</v>
      </c>
      <c r="EV540" s="17">
        <f>IF(AND(S540='자료입력 및 결과표시'!$B$16,COUNTIF('업무중복도(데이터 입력)'!$W540:$DR540,'자료입력 및 결과표시'!$C$16)&gt;=1),11,0)</f>
        <v>0</v>
      </c>
      <c r="EW540" s="17">
        <f>IF(AND(S540='자료입력 및 결과표시'!$B$17,COUNTIF('업무중복도(데이터 입력)'!$W540:$DR540,'자료입력 및 결과표시'!$C$17)&gt;=1),12,0)</f>
        <v>0</v>
      </c>
      <c r="EX540" s="17">
        <f>IF(AND(S540='자료입력 및 결과표시'!$B$18,COUNTIF('업무중복도(데이터 입력)'!$W540:$DR540,'자료입력 및 결과표시'!$C$18)&gt;=1),13,0)</f>
        <v>0</v>
      </c>
      <c r="EY540" s="17">
        <f>IF(AND(S540='자료입력 및 결과표시'!$B$19,COUNTIF('업무중복도(데이터 입력)'!$W540:$DR540,'자료입력 및 결과표시'!$C$19)&gt;=1),14,0)</f>
        <v>0</v>
      </c>
      <c r="EZ540" s="17">
        <f>IF(AND(S540='자료입력 및 결과표시'!$B$20,COUNTIF('업무중복도(데이터 입력)'!$W540:$DR540,'자료입력 및 결과표시'!$C$20)&gt;=1),15,0)</f>
        <v>0</v>
      </c>
      <c r="FA540" s="17">
        <f>IF(AND(S540='자료입력 및 결과표시'!$B$21,COUNTIF('업무중복도(데이터 입력)'!$W540:$DR540,'자료입력 및 결과표시'!$C$21)&gt;=1),16,0)</f>
        <v>0</v>
      </c>
      <c r="FK540" s="17">
        <f t="shared" si="797"/>
        <v>0</v>
      </c>
      <c r="FO540"/>
    </row>
    <row r="541" spans="1:171">
      <c r="A541" s="17" t="str">
        <f t="shared" si="780"/>
        <v>\\\0</v>
      </c>
      <c r="B541" s="17" t="str">
        <f t="shared" si="781"/>
        <v>\\\0</v>
      </c>
      <c r="C541" s="17" t="str">
        <f t="shared" si="782"/>
        <v>\\\0</v>
      </c>
      <c r="D541" s="17" t="str">
        <f t="shared" si="783"/>
        <v>\\\0</v>
      </c>
      <c r="E541" s="17" t="str">
        <f t="shared" si="784"/>
        <v>\\\0</v>
      </c>
      <c r="F541" s="17" t="str">
        <f t="shared" si="785"/>
        <v>\\\0</v>
      </c>
      <c r="G541" s="17" t="str">
        <f t="shared" si="786"/>
        <v>\\\0</v>
      </c>
      <c r="H541" s="17" t="str">
        <f t="shared" si="787"/>
        <v>\\\0</v>
      </c>
      <c r="I541" s="17" t="str">
        <f t="shared" si="788"/>
        <v>\\\0</v>
      </c>
      <c r="J541" s="17" t="str">
        <f t="shared" si="789"/>
        <v>\\\0</v>
      </c>
      <c r="K541" s="17" t="str">
        <f t="shared" si="790"/>
        <v>\\\0</v>
      </c>
      <c r="L541" s="17" t="str">
        <f t="shared" si="791"/>
        <v>\\\0</v>
      </c>
      <c r="M541" s="17" t="str">
        <f t="shared" si="792"/>
        <v>\\\0</v>
      </c>
      <c r="N541" s="17" t="str">
        <f t="shared" si="793"/>
        <v>\\\0</v>
      </c>
      <c r="O541" s="17" t="str">
        <f t="shared" si="794"/>
        <v>\\\0</v>
      </c>
      <c r="P541" s="17" t="str">
        <f t="shared" si="795"/>
        <v>\\\0</v>
      </c>
      <c r="R541" s="17" t="str">
        <f t="shared" si="796"/>
        <v>\\</v>
      </c>
      <c r="S541" s="38"/>
      <c r="T541" s="39"/>
      <c r="U541" s="31"/>
      <c r="V541" s="32"/>
      <c r="W541" s="36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35"/>
      <c r="DS541" s="287"/>
      <c r="DT541" s="36"/>
      <c r="DU541" s="37"/>
      <c r="DV541" s="28">
        <f>IF(AND($S541='자료입력 및 결과표시'!$B$6,COUNTIF($W541:$DR541,'자료입력 및 결과표시'!$C$6)&gt;=1),IF(OR('자료입력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DW541" s="28">
        <f>IF(AND($S541='자료입력 및 결과표시'!$B$7,COUNTIF($W541:$DR541,'자료입력 및 결과표시'!$C$7)&gt;=1),IF(OR('자료입력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DX541" s="28">
        <f>IF(AND($S541='자료입력 및 결과표시'!$B$8,COUNTIF($W541:$DR541,'자료입력 및 결과표시'!$C$8)&gt;=1),IF(OR('자료입력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DY541" s="28">
        <f>IF(AND($S541='자료입력 및 결과표시'!$B$9,COUNTIF($W541:$DR541,'자료입력 및 결과표시'!$C$9)&gt;=1),IF(OR('자료입력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DZ541" s="28">
        <f>IF(AND($S541='자료입력 및 결과표시'!$B$10,COUNTIF($W541:$DR541,'자료입력 및 결과표시'!$C$10)&gt;=1),IF(OR('자료입력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A541" s="28">
        <f>IF(AND($S541='자료입력 및 결과표시'!$B$11,COUNTIF($W541:$DR541,'자료입력 및 결과표시'!$C$11)&gt;=1),IF(OR('자료입력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B541" s="28">
        <f>IF(AND($S541='자료입력 및 결과표시'!$B$12,COUNTIF($W541:$DR541,'자료입력 및 결과표시'!$C$12)&gt;=1),IF(OR('자료입력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C541" s="28">
        <f>IF(AND($S541='자료입력 및 결과표시'!$B$13,COUNTIF($W541:$DR541,'자료입력 및 결과표시'!$C$13)&gt;=1),IF(OR('자료입력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D541" s="28">
        <f>IF(AND($S541='자료입력 및 결과표시'!$B$14,COUNTIF($W541:$DR541,'자료입력 및 결과표시'!$C$14)&gt;=1),IF(OR('자료입력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E541" s="28">
        <f>IF(AND($S541='자료입력 및 결과표시'!$B$15,COUNTIF($W541:$DR541,'자료입력 및 결과표시'!$C$15)&gt;=1),IF(OR('자료입력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F541" s="28">
        <f>IF(AND($S541='자료입력 및 결과표시'!$B$16,COUNTIF($W541:$DR541,'자료입력 및 결과표시'!$C$16)&gt;=1),IF(OR('자료입력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G541" s="28">
        <f>IF(AND($S541='자료입력 및 결과표시'!$B$17,COUNTIF($W541:$DR541,'자료입력 및 결과표시'!$C$17)&gt;=1),IF(OR('자료입력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H541" s="28">
        <f>IF(AND($S541='자료입력 및 결과표시'!$B$18,COUNTIF($W541:$DR541,'자료입력 및 결과표시'!$C$18)&gt;=1),IF(OR('자료입력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I541" s="28">
        <f>IF(AND($S541='자료입력 및 결과표시'!$B$19,COUNTIF($W541:$DR541,'자료입력 및 결과표시'!$C$19)&gt;=1),IF(OR('자료입력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J541" s="28">
        <f>IF(AND($S541='자료입력 및 결과표시'!$B$20,COUNTIF($W541:$DR541,'자료입력 및 결과표시'!$C$20)&gt;=1),IF(OR('자료입력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K541" s="28">
        <f>IF(AND($S541='자료입력 및 결과표시'!$B$21,COUNTIF($W541:$DR541,'자료입력 및 결과표시'!$C$21)&gt;=1),IF(OR('자료입력 및 결과표시'!$B$4+90&gt;=$V541,'자료입력 및 결과표시'!$B$4&lt;$U541),0,IF($V541-'자료입력 및 결과표시'!$B$4-90&gt;='자료입력 및 결과표시'!$E$4,'자료입력 및 결과표시'!$E$4,$V541-'자료입력 및 결과표시'!$B$4-90)),0)</f>
        <v>0</v>
      </c>
      <c r="EL541" s="17">
        <f>IF(AND(S541='자료입력 및 결과표시'!$B$6,COUNTIF('업무중복도(데이터 입력)'!$W541:$DR541,'자료입력 및 결과표시'!$C$6)&gt;=1),1,0)</f>
        <v>0</v>
      </c>
      <c r="EM541" s="17">
        <f>IF(AND(S541='자료입력 및 결과표시'!$B$7,COUNTIF('업무중복도(데이터 입력)'!$W541:$DR541,'자료입력 및 결과표시'!$C$7)&gt;=1),2,0)</f>
        <v>0</v>
      </c>
      <c r="EN541" s="17">
        <f>IF(AND(S541='자료입력 및 결과표시'!$B$8,COUNTIF('업무중복도(데이터 입력)'!$W541:$DR541,'자료입력 및 결과표시'!$C$8)&gt;=1),3,0)</f>
        <v>0</v>
      </c>
      <c r="EO541" s="17">
        <f>IF(AND(S541='자료입력 및 결과표시'!$B$9,COUNTIF('업무중복도(데이터 입력)'!$W541:$DR541,'자료입력 및 결과표시'!$C$9)&gt;=1),4,0)</f>
        <v>0</v>
      </c>
      <c r="EP541" s="17">
        <f>IF(AND(S541='자료입력 및 결과표시'!$B$10,COUNTIF('업무중복도(데이터 입력)'!$W541:$DR541,'자료입력 및 결과표시'!$C$10)&gt;=1),5,0)</f>
        <v>0</v>
      </c>
      <c r="EQ541" s="17">
        <f>IF(AND(S541='자료입력 및 결과표시'!$B$11,COUNTIF('업무중복도(데이터 입력)'!$W541:$DR541,'자료입력 및 결과표시'!$C$11)&gt;=1),6,0)</f>
        <v>0</v>
      </c>
      <c r="ER541" s="17">
        <f>IF(AND(S541='자료입력 및 결과표시'!$B$12,COUNTIF('업무중복도(데이터 입력)'!$W541:$DR541,'자료입력 및 결과표시'!$C$12)&gt;=1),7,0)</f>
        <v>0</v>
      </c>
      <c r="ES541" s="17">
        <f>IF(AND(S541='자료입력 및 결과표시'!$B$13,COUNTIF('업무중복도(데이터 입력)'!$W541:$DR541,'자료입력 및 결과표시'!$C$13)&gt;=1),8,0)</f>
        <v>0</v>
      </c>
      <c r="ET541" s="17">
        <f>IF(AND(S541='자료입력 및 결과표시'!$B$14,COUNTIF('업무중복도(데이터 입력)'!$W541:$DR541,'자료입력 및 결과표시'!$C$14)&gt;=1),9,0)</f>
        <v>0</v>
      </c>
      <c r="EU541" s="17">
        <f>IF(AND(S541='자료입력 및 결과표시'!$B$15,COUNTIF('업무중복도(데이터 입력)'!$W541:$DR541,'자료입력 및 결과표시'!$C$15)&gt;=1),10,0)</f>
        <v>0</v>
      </c>
      <c r="EV541" s="17">
        <f>IF(AND(S541='자료입력 및 결과표시'!$B$16,COUNTIF('업무중복도(데이터 입력)'!$W541:$DR541,'자료입력 및 결과표시'!$C$16)&gt;=1),11,0)</f>
        <v>0</v>
      </c>
      <c r="EW541" s="17">
        <f>IF(AND(S541='자료입력 및 결과표시'!$B$17,COUNTIF('업무중복도(데이터 입력)'!$W541:$DR541,'자료입력 및 결과표시'!$C$17)&gt;=1),12,0)</f>
        <v>0</v>
      </c>
      <c r="EX541" s="17">
        <f>IF(AND(S541='자료입력 및 결과표시'!$B$18,COUNTIF('업무중복도(데이터 입력)'!$W541:$DR541,'자료입력 및 결과표시'!$C$18)&gt;=1),13,0)</f>
        <v>0</v>
      </c>
      <c r="EY541" s="17">
        <f>IF(AND(S541='자료입력 및 결과표시'!$B$19,COUNTIF('업무중복도(데이터 입력)'!$W541:$DR541,'자료입력 및 결과표시'!$C$19)&gt;=1),14,0)</f>
        <v>0</v>
      </c>
      <c r="EZ541" s="17">
        <f>IF(AND(S541='자료입력 및 결과표시'!$B$20,COUNTIF('업무중복도(데이터 입력)'!$W541:$DR541,'자료입력 및 결과표시'!$C$20)&gt;=1),15,0)</f>
        <v>0</v>
      </c>
      <c r="FA541" s="17">
        <f>IF(AND(S541='자료입력 및 결과표시'!$B$21,COUNTIF('업무중복도(데이터 입력)'!$W541:$DR541,'자료입력 및 결과표시'!$C$21)&gt;=1),16,0)</f>
        <v>0</v>
      </c>
      <c r="FK541" s="17">
        <f t="shared" si="797"/>
        <v>0</v>
      </c>
      <c r="FO541"/>
    </row>
    <row r="542" spans="1:171">
      <c r="A542" s="17" t="str">
        <f t="shared" si="780"/>
        <v>\\\0</v>
      </c>
      <c r="B542" s="17" t="str">
        <f t="shared" si="781"/>
        <v>\\\0</v>
      </c>
      <c r="C542" s="17" t="str">
        <f t="shared" si="782"/>
        <v>\\\0</v>
      </c>
      <c r="D542" s="17" t="str">
        <f t="shared" si="783"/>
        <v>\\\0</v>
      </c>
      <c r="E542" s="17" t="str">
        <f t="shared" si="784"/>
        <v>\\\0</v>
      </c>
      <c r="F542" s="17" t="str">
        <f t="shared" si="785"/>
        <v>\\\0</v>
      </c>
      <c r="G542" s="17" t="str">
        <f t="shared" si="786"/>
        <v>\\\0</v>
      </c>
      <c r="H542" s="17" t="str">
        <f t="shared" si="787"/>
        <v>\\\0</v>
      </c>
      <c r="I542" s="17" t="str">
        <f t="shared" si="788"/>
        <v>\\\0</v>
      </c>
      <c r="J542" s="17" t="str">
        <f t="shared" si="789"/>
        <v>\\\0</v>
      </c>
      <c r="K542" s="17" t="str">
        <f t="shared" si="790"/>
        <v>\\\0</v>
      </c>
      <c r="L542" s="17" t="str">
        <f t="shared" si="791"/>
        <v>\\\0</v>
      </c>
      <c r="M542" s="17" t="str">
        <f t="shared" si="792"/>
        <v>\\\0</v>
      </c>
      <c r="N542" s="17" t="str">
        <f t="shared" si="793"/>
        <v>\\\0</v>
      </c>
      <c r="O542" s="17" t="str">
        <f t="shared" si="794"/>
        <v>\\\0</v>
      </c>
      <c r="P542" s="17" t="str">
        <f t="shared" si="795"/>
        <v>\\\0</v>
      </c>
      <c r="R542" s="17" t="str">
        <f t="shared" si="796"/>
        <v>\\</v>
      </c>
      <c r="S542" s="38"/>
      <c r="T542" s="39"/>
      <c r="U542" s="31"/>
      <c r="V542" s="32"/>
      <c r="W542" s="36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35"/>
      <c r="DS542" s="287"/>
      <c r="DT542" s="36"/>
      <c r="DU542" s="37"/>
      <c r="DV542" s="28">
        <f>IF(AND($S542='자료입력 및 결과표시'!$B$6,COUNTIF($W542:$DR542,'자료입력 및 결과표시'!$C$6)&gt;=1),IF(OR('자료입력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DW542" s="28">
        <f>IF(AND($S542='자료입력 및 결과표시'!$B$7,COUNTIF($W542:$DR542,'자료입력 및 결과표시'!$C$7)&gt;=1),IF(OR('자료입력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DX542" s="28">
        <f>IF(AND($S542='자료입력 및 결과표시'!$B$8,COUNTIF($W542:$DR542,'자료입력 및 결과표시'!$C$8)&gt;=1),IF(OR('자료입력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DY542" s="28">
        <f>IF(AND($S542='자료입력 및 결과표시'!$B$9,COUNTIF($W542:$DR542,'자료입력 및 결과표시'!$C$9)&gt;=1),IF(OR('자료입력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DZ542" s="28">
        <f>IF(AND($S542='자료입력 및 결과표시'!$B$10,COUNTIF($W542:$DR542,'자료입력 및 결과표시'!$C$10)&gt;=1),IF(OR('자료입력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A542" s="28">
        <f>IF(AND($S542='자료입력 및 결과표시'!$B$11,COUNTIF($W542:$DR542,'자료입력 및 결과표시'!$C$11)&gt;=1),IF(OR('자료입력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B542" s="28">
        <f>IF(AND($S542='자료입력 및 결과표시'!$B$12,COUNTIF($W542:$DR542,'자료입력 및 결과표시'!$C$12)&gt;=1),IF(OR('자료입력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C542" s="28">
        <f>IF(AND($S542='자료입력 및 결과표시'!$B$13,COUNTIF($W542:$DR542,'자료입력 및 결과표시'!$C$13)&gt;=1),IF(OR('자료입력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D542" s="28">
        <f>IF(AND($S542='자료입력 및 결과표시'!$B$14,COUNTIF($W542:$DR542,'자료입력 및 결과표시'!$C$14)&gt;=1),IF(OR('자료입력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E542" s="28">
        <f>IF(AND($S542='자료입력 및 결과표시'!$B$15,COUNTIF($W542:$DR542,'자료입력 및 결과표시'!$C$15)&gt;=1),IF(OR('자료입력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F542" s="28">
        <f>IF(AND($S542='자료입력 및 결과표시'!$B$16,COUNTIF($W542:$DR542,'자료입력 및 결과표시'!$C$16)&gt;=1),IF(OR('자료입력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G542" s="28">
        <f>IF(AND($S542='자료입력 및 결과표시'!$B$17,COUNTIF($W542:$DR542,'자료입력 및 결과표시'!$C$17)&gt;=1),IF(OR('자료입력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H542" s="28">
        <f>IF(AND($S542='자료입력 및 결과표시'!$B$18,COUNTIF($W542:$DR542,'자료입력 및 결과표시'!$C$18)&gt;=1),IF(OR('자료입력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I542" s="28">
        <f>IF(AND($S542='자료입력 및 결과표시'!$B$19,COUNTIF($W542:$DR542,'자료입력 및 결과표시'!$C$19)&gt;=1),IF(OR('자료입력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J542" s="28">
        <f>IF(AND($S542='자료입력 및 결과표시'!$B$20,COUNTIF($W542:$DR542,'자료입력 및 결과표시'!$C$20)&gt;=1),IF(OR('자료입력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K542" s="28">
        <f>IF(AND($S542='자료입력 및 결과표시'!$B$21,COUNTIF($W542:$DR542,'자료입력 및 결과표시'!$C$21)&gt;=1),IF(OR('자료입력 및 결과표시'!$B$4+90&gt;=$V542,'자료입력 및 결과표시'!$B$4&lt;$U542),0,IF($V542-'자료입력 및 결과표시'!$B$4-90&gt;='자료입력 및 결과표시'!$E$4,'자료입력 및 결과표시'!$E$4,$V542-'자료입력 및 결과표시'!$B$4-90)),0)</f>
        <v>0</v>
      </c>
      <c r="EL542" s="17">
        <f>IF(AND(S542='자료입력 및 결과표시'!$B$6,COUNTIF('업무중복도(데이터 입력)'!$W542:$DR542,'자료입력 및 결과표시'!$C$6)&gt;=1),1,0)</f>
        <v>0</v>
      </c>
      <c r="EM542" s="17">
        <f>IF(AND(S542='자료입력 및 결과표시'!$B$7,COUNTIF('업무중복도(데이터 입력)'!$W542:$DR542,'자료입력 및 결과표시'!$C$7)&gt;=1),2,0)</f>
        <v>0</v>
      </c>
      <c r="EN542" s="17">
        <f>IF(AND(S542='자료입력 및 결과표시'!$B$8,COUNTIF('업무중복도(데이터 입력)'!$W542:$DR542,'자료입력 및 결과표시'!$C$8)&gt;=1),3,0)</f>
        <v>0</v>
      </c>
      <c r="EO542" s="17">
        <f>IF(AND(S542='자료입력 및 결과표시'!$B$9,COUNTIF('업무중복도(데이터 입력)'!$W542:$DR542,'자료입력 및 결과표시'!$C$9)&gt;=1),4,0)</f>
        <v>0</v>
      </c>
      <c r="EP542" s="17">
        <f>IF(AND(S542='자료입력 및 결과표시'!$B$10,COUNTIF('업무중복도(데이터 입력)'!$W542:$DR542,'자료입력 및 결과표시'!$C$10)&gt;=1),5,0)</f>
        <v>0</v>
      </c>
      <c r="EQ542" s="17">
        <f>IF(AND(S542='자료입력 및 결과표시'!$B$11,COUNTIF('업무중복도(데이터 입력)'!$W542:$DR542,'자료입력 및 결과표시'!$C$11)&gt;=1),6,0)</f>
        <v>0</v>
      </c>
      <c r="ER542" s="17">
        <f>IF(AND(S542='자료입력 및 결과표시'!$B$12,COUNTIF('업무중복도(데이터 입력)'!$W542:$DR542,'자료입력 및 결과표시'!$C$12)&gt;=1),7,0)</f>
        <v>0</v>
      </c>
      <c r="ES542" s="17">
        <f>IF(AND(S542='자료입력 및 결과표시'!$B$13,COUNTIF('업무중복도(데이터 입력)'!$W542:$DR542,'자료입력 및 결과표시'!$C$13)&gt;=1),8,0)</f>
        <v>0</v>
      </c>
      <c r="ET542" s="17">
        <f>IF(AND(S542='자료입력 및 결과표시'!$B$14,COUNTIF('업무중복도(데이터 입력)'!$W542:$DR542,'자료입력 및 결과표시'!$C$14)&gt;=1),9,0)</f>
        <v>0</v>
      </c>
      <c r="EU542" s="17">
        <f>IF(AND(S542='자료입력 및 결과표시'!$B$15,COUNTIF('업무중복도(데이터 입력)'!$W542:$DR542,'자료입력 및 결과표시'!$C$15)&gt;=1),10,0)</f>
        <v>0</v>
      </c>
      <c r="EV542" s="17">
        <f>IF(AND(S542='자료입력 및 결과표시'!$B$16,COUNTIF('업무중복도(데이터 입력)'!$W542:$DR542,'자료입력 및 결과표시'!$C$16)&gt;=1),11,0)</f>
        <v>0</v>
      </c>
      <c r="EW542" s="17">
        <f>IF(AND(S542='자료입력 및 결과표시'!$B$17,COUNTIF('업무중복도(데이터 입력)'!$W542:$DR542,'자료입력 및 결과표시'!$C$17)&gt;=1),12,0)</f>
        <v>0</v>
      </c>
      <c r="EX542" s="17">
        <f>IF(AND(S542='자료입력 및 결과표시'!$B$18,COUNTIF('업무중복도(데이터 입력)'!$W542:$DR542,'자료입력 및 결과표시'!$C$18)&gt;=1),13,0)</f>
        <v>0</v>
      </c>
      <c r="EY542" s="17">
        <f>IF(AND(S542='자료입력 및 결과표시'!$B$19,COUNTIF('업무중복도(데이터 입력)'!$W542:$DR542,'자료입력 및 결과표시'!$C$19)&gt;=1),14,0)</f>
        <v>0</v>
      </c>
      <c r="EZ542" s="17">
        <f>IF(AND(S542='자료입력 및 결과표시'!$B$20,COUNTIF('업무중복도(데이터 입력)'!$W542:$DR542,'자료입력 및 결과표시'!$C$20)&gt;=1),15,0)</f>
        <v>0</v>
      </c>
      <c r="FA542" s="17">
        <f>IF(AND(S542='자료입력 및 결과표시'!$B$21,COUNTIF('업무중복도(데이터 입력)'!$W542:$DR542,'자료입력 및 결과표시'!$C$21)&gt;=1),16,0)</f>
        <v>0</v>
      </c>
      <c r="FK542" s="17">
        <f t="shared" si="797"/>
        <v>0</v>
      </c>
      <c r="FO542"/>
    </row>
    <row r="543" spans="1:171">
      <c r="A543" s="17" t="str">
        <f t="shared" si="780"/>
        <v>\\\0</v>
      </c>
      <c r="B543" s="17" t="str">
        <f t="shared" si="781"/>
        <v>\\\0</v>
      </c>
      <c r="C543" s="17" t="str">
        <f t="shared" si="782"/>
        <v>\\\0</v>
      </c>
      <c r="D543" s="17" t="str">
        <f t="shared" si="783"/>
        <v>\\\0</v>
      </c>
      <c r="E543" s="17" t="str">
        <f t="shared" si="784"/>
        <v>\\\0</v>
      </c>
      <c r="F543" s="17" t="str">
        <f t="shared" si="785"/>
        <v>\\\0</v>
      </c>
      <c r="G543" s="17" t="str">
        <f t="shared" si="786"/>
        <v>\\\0</v>
      </c>
      <c r="H543" s="17" t="str">
        <f t="shared" si="787"/>
        <v>\\\0</v>
      </c>
      <c r="I543" s="17" t="str">
        <f t="shared" si="788"/>
        <v>\\\0</v>
      </c>
      <c r="J543" s="17" t="str">
        <f t="shared" si="789"/>
        <v>\\\0</v>
      </c>
      <c r="K543" s="17" t="str">
        <f t="shared" si="790"/>
        <v>\\\0</v>
      </c>
      <c r="L543" s="17" t="str">
        <f t="shared" si="791"/>
        <v>\\\0</v>
      </c>
      <c r="M543" s="17" t="str">
        <f t="shared" si="792"/>
        <v>\\\0</v>
      </c>
      <c r="N543" s="17" t="str">
        <f t="shared" si="793"/>
        <v>\\\0</v>
      </c>
      <c r="O543" s="17" t="str">
        <f t="shared" si="794"/>
        <v>\\\0</v>
      </c>
      <c r="P543" s="17" t="str">
        <f t="shared" si="795"/>
        <v>\\\0</v>
      </c>
      <c r="R543" s="17" t="str">
        <f t="shared" si="796"/>
        <v>\\</v>
      </c>
      <c r="S543" s="38"/>
      <c r="T543" s="39"/>
      <c r="U543" s="31"/>
      <c r="V543" s="32"/>
      <c r="W543" s="36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35"/>
      <c r="DS543" s="287"/>
      <c r="DT543" s="36"/>
      <c r="DU543" s="37"/>
      <c r="DV543" s="28">
        <f>IF(AND($S543='자료입력 및 결과표시'!$B$6,COUNTIF($W543:$DR543,'자료입력 및 결과표시'!$C$6)&gt;=1),IF(OR('자료입력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DW543" s="28">
        <f>IF(AND($S543='자료입력 및 결과표시'!$B$7,COUNTIF($W543:$DR543,'자료입력 및 결과표시'!$C$7)&gt;=1),IF(OR('자료입력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DX543" s="28">
        <f>IF(AND($S543='자료입력 및 결과표시'!$B$8,COUNTIF($W543:$DR543,'자료입력 및 결과표시'!$C$8)&gt;=1),IF(OR('자료입력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DY543" s="28">
        <f>IF(AND($S543='자료입력 및 결과표시'!$B$9,COUNTIF($W543:$DR543,'자료입력 및 결과표시'!$C$9)&gt;=1),IF(OR('자료입력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DZ543" s="28">
        <f>IF(AND($S543='자료입력 및 결과표시'!$B$10,COUNTIF($W543:$DR543,'자료입력 및 결과표시'!$C$10)&gt;=1),IF(OR('자료입력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A543" s="28">
        <f>IF(AND($S543='자료입력 및 결과표시'!$B$11,COUNTIF($W543:$DR543,'자료입력 및 결과표시'!$C$11)&gt;=1),IF(OR('자료입력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B543" s="28">
        <f>IF(AND($S543='자료입력 및 결과표시'!$B$12,COUNTIF($W543:$DR543,'자료입력 및 결과표시'!$C$12)&gt;=1),IF(OR('자료입력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C543" s="28">
        <f>IF(AND($S543='자료입력 및 결과표시'!$B$13,COUNTIF($W543:$DR543,'자료입력 및 결과표시'!$C$13)&gt;=1),IF(OR('자료입력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D543" s="28">
        <f>IF(AND($S543='자료입력 및 결과표시'!$B$14,COUNTIF($W543:$DR543,'자료입력 및 결과표시'!$C$14)&gt;=1),IF(OR('자료입력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E543" s="28">
        <f>IF(AND($S543='자료입력 및 결과표시'!$B$15,COUNTIF($W543:$DR543,'자료입력 및 결과표시'!$C$15)&gt;=1),IF(OR('자료입력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F543" s="28">
        <f>IF(AND($S543='자료입력 및 결과표시'!$B$16,COUNTIF($W543:$DR543,'자료입력 및 결과표시'!$C$16)&gt;=1),IF(OR('자료입력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G543" s="28">
        <f>IF(AND($S543='자료입력 및 결과표시'!$B$17,COUNTIF($W543:$DR543,'자료입력 및 결과표시'!$C$17)&gt;=1),IF(OR('자료입력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H543" s="28">
        <f>IF(AND($S543='자료입력 및 결과표시'!$B$18,COUNTIF($W543:$DR543,'자료입력 및 결과표시'!$C$18)&gt;=1),IF(OR('자료입력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I543" s="28">
        <f>IF(AND($S543='자료입력 및 결과표시'!$B$19,COUNTIF($W543:$DR543,'자료입력 및 결과표시'!$C$19)&gt;=1),IF(OR('자료입력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J543" s="28">
        <f>IF(AND($S543='자료입력 및 결과표시'!$B$20,COUNTIF($W543:$DR543,'자료입력 및 결과표시'!$C$20)&gt;=1),IF(OR('자료입력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K543" s="28">
        <f>IF(AND($S543='자료입력 및 결과표시'!$B$21,COUNTIF($W543:$DR543,'자료입력 및 결과표시'!$C$21)&gt;=1),IF(OR('자료입력 및 결과표시'!$B$4+90&gt;=$V543,'자료입력 및 결과표시'!$B$4&lt;$U543),0,IF($V543-'자료입력 및 결과표시'!$B$4-90&gt;='자료입력 및 결과표시'!$E$4,'자료입력 및 결과표시'!$E$4,$V543-'자료입력 및 결과표시'!$B$4-90)),0)</f>
        <v>0</v>
      </c>
      <c r="EL543" s="17">
        <f>IF(AND(S543='자료입력 및 결과표시'!$B$6,COUNTIF('업무중복도(데이터 입력)'!$W543:$DR543,'자료입력 및 결과표시'!$C$6)&gt;=1),1,0)</f>
        <v>0</v>
      </c>
      <c r="EM543" s="17">
        <f>IF(AND(S543='자료입력 및 결과표시'!$B$7,COUNTIF('업무중복도(데이터 입력)'!$W543:$DR543,'자료입력 및 결과표시'!$C$7)&gt;=1),2,0)</f>
        <v>0</v>
      </c>
      <c r="EN543" s="17">
        <f>IF(AND(S543='자료입력 및 결과표시'!$B$8,COUNTIF('업무중복도(데이터 입력)'!$W543:$DR543,'자료입력 및 결과표시'!$C$8)&gt;=1),3,0)</f>
        <v>0</v>
      </c>
      <c r="EO543" s="17">
        <f>IF(AND(S543='자료입력 및 결과표시'!$B$9,COUNTIF('업무중복도(데이터 입력)'!$W543:$DR543,'자료입력 및 결과표시'!$C$9)&gt;=1),4,0)</f>
        <v>0</v>
      </c>
      <c r="EP543" s="17">
        <f>IF(AND(S543='자료입력 및 결과표시'!$B$10,COUNTIF('업무중복도(데이터 입력)'!$W543:$DR543,'자료입력 및 결과표시'!$C$10)&gt;=1),5,0)</f>
        <v>0</v>
      </c>
      <c r="EQ543" s="17">
        <f>IF(AND(S543='자료입력 및 결과표시'!$B$11,COUNTIF('업무중복도(데이터 입력)'!$W543:$DR543,'자료입력 및 결과표시'!$C$11)&gt;=1),6,0)</f>
        <v>0</v>
      </c>
      <c r="ER543" s="17">
        <f>IF(AND(S543='자료입력 및 결과표시'!$B$12,COUNTIF('업무중복도(데이터 입력)'!$W543:$DR543,'자료입력 및 결과표시'!$C$12)&gt;=1),7,0)</f>
        <v>0</v>
      </c>
      <c r="ES543" s="17">
        <f>IF(AND(S543='자료입력 및 결과표시'!$B$13,COUNTIF('업무중복도(데이터 입력)'!$W543:$DR543,'자료입력 및 결과표시'!$C$13)&gt;=1),8,0)</f>
        <v>0</v>
      </c>
      <c r="ET543" s="17">
        <f>IF(AND(S543='자료입력 및 결과표시'!$B$14,COUNTIF('업무중복도(데이터 입력)'!$W543:$DR543,'자료입력 및 결과표시'!$C$14)&gt;=1),9,0)</f>
        <v>0</v>
      </c>
      <c r="EU543" s="17">
        <f>IF(AND(S543='자료입력 및 결과표시'!$B$15,COUNTIF('업무중복도(데이터 입력)'!$W543:$DR543,'자료입력 및 결과표시'!$C$15)&gt;=1),10,0)</f>
        <v>0</v>
      </c>
      <c r="EV543" s="17">
        <f>IF(AND(S543='자료입력 및 결과표시'!$B$16,COUNTIF('업무중복도(데이터 입력)'!$W543:$DR543,'자료입력 및 결과표시'!$C$16)&gt;=1),11,0)</f>
        <v>0</v>
      </c>
      <c r="EW543" s="17">
        <f>IF(AND(S543='자료입력 및 결과표시'!$B$17,COUNTIF('업무중복도(데이터 입력)'!$W543:$DR543,'자료입력 및 결과표시'!$C$17)&gt;=1),12,0)</f>
        <v>0</v>
      </c>
      <c r="EX543" s="17">
        <f>IF(AND(S543='자료입력 및 결과표시'!$B$18,COUNTIF('업무중복도(데이터 입력)'!$W543:$DR543,'자료입력 및 결과표시'!$C$18)&gt;=1),13,0)</f>
        <v>0</v>
      </c>
      <c r="EY543" s="17">
        <f>IF(AND(S543='자료입력 및 결과표시'!$B$19,COUNTIF('업무중복도(데이터 입력)'!$W543:$DR543,'자료입력 및 결과표시'!$C$19)&gt;=1),14,0)</f>
        <v>0</v>
      </c>
      <c r="EZ543" s="17">
        <f>IF(AND(S543='자료입력 및 결과표시'!$B$20,COUNTIF('업무중복도(데이터 입력)'!$W543:$DR543,'자료입력 및 결과표시'!$C$20)&gt;=1),15,0)</f>
        <v>0</v>
      </c>
      <c r="FA543" s="17">
        <f>IF(AND(S543='자료입력 및 결과표시'!$B$21,COUNTIF('업무중복도(데이터 입력)'!$W543:$DR543,'자료입력 및 결과표시'!$C$21)&gt;=1),16,0)</f>
        <v>0</v>
      </c>
      <c r="FK543" s="17">
        <f t="shared" si="797"/>
        <v>0</v>
      </c>
      <c r="FO543"/>
    </row>
    <row r="544" spans="1:171">
      <c r="A544" s="17" t="str">
        <f t="shared" si="780"/>
        <v>\\\0</v>
      </c>
      <c r="B544" s="17" t="str">
        <f t="shared" si="781"/>
        <v>\\\0</v>
      </c>
      <c r="C544" s="17" t="str">
        <f t="shared" si="782"/>
        <v>\\\0</v>
      </c>
      <c r="D544" s="17" t="str">
        <f t="shared" si="783"/>
        <v>\\\0</v>
      </c>
      <c r="E544" s="17" t="str">
        <f t="shared" si="784"/>
        <v>\\\0</v>
      </c>
      <c r="F544" s="17" t="str">
        <f t="shared" si="785"/>
        <v>\\\0</v>
      </c>
      <c r="G544" s="17" t="str">
        <f t="shared" si="786"/>
        <v>\\\0</v>
      </c>
      <c r="H544" s="17" t="str">
        <f t="shared" si="787"/>
        <v>\\\0</v>
      </c>
      <c r="I544" s="17" t="str">
        <f t="shared" si="788"/>
        <v>\\\0</v>
      </c>
      <c r="J544" s="17" t="str">
        <f t="shared" si="789"/>
        <v>\\\0</v>
      </c>
      <c r="K544" s="17" t="str">
        <f t="shared" si="790"/>
        <v>\\\0</v>
      </c>
      <c r="L544" s="17" t="str">
        <f t="shared" si="791"/>
        <v>\\\0</v>
      </c>
      <c r="M544" s="17" t="str">
        <f t="shared" si="792"/>
        <v>\\\0</v>
      </c>
      <c r="N544" s="17" t="str">
        <f t="shared" si="793"/>
        <v>\\\0</v>
      </c>
      <c r="O544" s="17" t="str">
        <f t="shared" si="794"/>
        <v>\\\0</v>
      </c>
      <c r="P544" s="17" t="str">
        <f t="shared" si="795"/>
        <v>\\\0</v>
      </c>
      <c r="R544" s="17" t="str">
        <f t="shared" si="796"/>
        <v>\\</v>
      </c>
      <c r="S544" s="38"/>
      <c r="T544" s="39"/>
      <c r="U544" s="31"/>
      <c r="V544" s="32"/>
      <c r="W544" s="36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35"/>
      <c r="DS544" s="287"/>
      <c r="DT544" s="36"/>
      <c r="DU544" s="37"/>
      <c r="DV544" s="28">
        <f>IF(AND($S544='자료입력 및 결과표시'!$B$6,COUNTIF($W544:$DR544,'자료입력 및 결과표시'!$C$6)&gt;=1),IF(OR('자료입력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DW544" s="28">
        <f>IF(AND($S544='자료입력 및 결과표시'!$B$7,COUNTIF($W544:$DR544,'자료입력 및 결과표시'!$C$7)&gt;=1),IF(OR('자료입력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DX544" s="28">
        <f>IF(AND($S544='자료입력 및 결과표시'!$B$8,COUNTIF($W544:$DR544,'자료입력 및 결과표시'!$C$8)&gt;=1),IF(OR('자료입력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DY544" s="28">
        <f>IF(AND($S544='자료입력 및 결과표시'!$B$9,COUNTIF($W544:$DR544,'자료입력 및 결과표시'!$C$9)&gt;=1),IF(OR('자료입력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DZ544" s="28">
        <f>IF(AND($S544='자료입력 및 결과표시'!$B$10,COUNTIF($W544:$DR544,'자료입력 및 결과표시'!$C$10)&gt;=1),IF(OR('자료입력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A544" s="28">
        <f>IF(AND($S544='자료입력 및 결과표시'!$B$11,COUNTIF($W544:$DR544,'자료입력 및 결과표시'!$C$11)&gt;=1),IF(OR('자료입력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B544" s="28">
        <f>IF(AND($S544='자료입력 및 결과표시'!$B$12,COUNTIF($W544:$DR544,'자료입력 및 결과표시'!$C$12)&gt;=1),IF(OR('자료입력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C544" s="28">
        <f>IF(AND($S544='자료입력 및 결과표시'!$B$13,COUNTIF($W544:$DR544,'자료입력 및 결과표시'!$C$13)&gt;=1),IF(OR('자료입력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D544" s="28">
        <f>IF(AND($S544='자료입력 및 결과표시'!$B$14,COUNTIF($W544:$DR544,'자료입력 및 결과표시'!$C$14)&gt;=1),IF(OR('자료입력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E544" s="28">
        <f>IF(AND($S544='자료입력 및 결과표시'!$B$15,COUNTIF($W544:$DR544,'자료입력 및 결과표시'!$C$15)&gt;=1),IF(OR('자료입력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F544" s="28">
        <f>IF(AND($S544='자료입력 및 결과표시'!$B$16,COUNTIF($W544:$DR544,'자료입력 및 결과표시'!$C$16)&gt;=1),IF(OR('자료입력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G544" s="28">
        <f>IF(AND($S544='자료입력 및 결과표시'!$B$17,COUNTIF($W544:$DR544,'자료입력 및 결과표시'!$C$17)&gt;=1),IF(OR('자료입력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H544" s="28">
        <f>IF(AND($S544='자료입력 및 결과표시'!$B$18,COUNTIF($W544:$DR544,'자료입력 및 결과표시'!$C$18)&gt;=1),IF(OR('자료입력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I544" s="28">
        <f>IF(AND($S544='자료입력 및 결과표시'!$B$19,COUNTIF($W544:$DR544,'자료입력 및 결과표시'!$C$19)&gt;=1),IF(OR('자료입력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J544" s="28">
        <f>IF(AND($S544='자료입력 및 결과표시'!$B$20,COUNTIF($W544:$DR544,'자료입력 및 결과표시'!$C$20)&gt;=1),IF(OR('자료입력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K544" s="28">
        <f>IF(AND($S544='자료입력 및 결과표시'!$B$21,COUNTIF($W544:$DR544,'자료입력 및 결과표시'!$C$21)&gt;=1),IF(OR('자료입력 및 결과표시'!$B$4+90&gt;=$V544,'자료입력 및 결과표시'!$B$4&lt;$U544),0,IF($V544-'자료입력 및 결과표시'!$B$4-90&gt;='자료입력 및 결과표시'!$E$4,'자료입력 및 결과표시'!$E$4,$V544-'자료입력 및 결과표시'!$B$4-90)),0)</f>
        <v>0</v>
      </c>
      <c r="EL544" s="17">
        <f>IF(AND(S544='자료입력 및 결과표시'!$B$6,COUNTIF('업무중복도(데이터 입력)'!$W544:$DR544,'자료입력 및 결과표시'!$C$6)&gt;=1),1,0)</f>
        <v>0</v>
      </c>
      <c r="EM544" s="17">
        <f>IF(AND(S544='자료입력 및 결과표시'!$B$7,COUNTIF('업무중복도(데이터 입력)'!$W544:$DR544,'자료입력 및 결과표시'!$C$7)&gt;=1),2,0)</f>
        <v>0</v>
      </c>
      <c r="EN544" s="17">
        <f>IF(AND(S544='자료입력 및 결과표시'!$B$8,COUNTIF('업무중복도(데이터 입력)'!$W544:$DR544,'자료입력 및 결과표시'!$C$8)&gt;=1),3,0)</f>
        <v>0</v>
      </c>
      <c r="EO544" s="17">
        <f>IF(AND(S544='자료입력 및 결과표시'!$B$9,COUNTIF('업무중복도(데이터 입력)'!$W544:$DR544,'자료입력 및 결과표시'!$C$9)&gt;=1),4,0)</f>
        <v>0</v>
      </c>
      <c r="EP544" s="17">
        <f>IF(AND(S544='자료입력 및 결과표시'!$B$10,COUNTIF('업무중복도(데이터 입력)'!$W544:$DR544,'자료입력 및 결과표시'!$C$10)&gt;=1),5,0)</f>
        <v>0</v>
      </c>
      <c r="EQ544" s="17">
        <f>IF(AND(S544='자료입력 및 결과표시'!$B$11,COUNTIF('업무중복도(데이터 입력)'!$W544:$DR544,'자료입력 및 결과표시'!$C$11)&gt;=1),6,0)</f>
        <v>0</v>
      </c>
      <c r="ER544" s="17">
        <f>IF(AND(S544='자료입력 및 결과표시'!$B$12,COUNTIF('업무중복도(데이터 입력)'!$W544:$DR544,'자료입력 및 결과표시'!$C$12)&gt;=1),7,0)</f>
        <v>0</v>
      </c>
      <c r="ES544" s="17">
        <f>IF(AND(S544='자료입력 및 결과표시'!$B$13,COUNTIF('업무중복도(데이터 입력)'!$W544:$DR544,'자료입력 및 결과표시'!$C$13)&gt;=1),8,0)</f>
        <v>0</v>
      </c>
      <c r="ET544" s="17">
        <f>IF(AND(S544='자료입력 및 결과표시'!$B$14,COUNTIF('업무중복도(데이터 입력)'!$W544:$DR544,'자료입력 및 결과표시'!$C$14)&gt;=1),9,0)</f>
        <v>0</v>
      </c>
      <c r="EU544" s="17">
        <f>IF(AND(S544='자료입력 및 결과표시'!$B$15,COUNTIF('업무중복도(데이터 입력)'!$W544:$DR544,'자료입력 및 결과표시'!$C$15)&gt;=1),10,0)</f>
        <v>0</v>
      </c>
      <c r="EV544" s="17">
        <f>IF(AND(S544='자료입력 및 결과표시'!$B$16,COUNTIF('업무중복도(데이터 입력)'!$W544:$DR544,'자료입력 및 결과표시'!$C$16)&gt;=1),11,0)</f>
        <v>0</v>
      </c>
      <c r="EW544" s="17">
        <f>IF(AND(S544='자료입력 및 결과표시'!$B$17,COUNTIF('업무중복도(데이터 입력)'!$W544:$DR544,'자료입력 및 결과표시'!$C$17)&gt;=1),12,0)</f>
        <v>0</v>
      </c>
      <c r="EX544" s="17">
        <f>IF(AND(S544='자료입력 및 결과표시'!$B$18,COUNTIF('업무중복도(데이터 입력)'!$W544:$DR544,'자료입력 및 결과표시'!$C$18)&gt;=1),13,0)</f>
        <v>0</v>
      </c>
      <c r="EY544" s="17">
        <f>IF(AND(S544='자료입력 및 결과표시'!$B$19,COUNTIF('업무중복도(데이터 입력)'!$W544:$DR544,'자료입력 및 결과표시'!$C$19)&gt;=1),14,0)</f>
        <v>0</v>
      </c>
      <c r="EZ544" s="17">
        <f>IF(AND(S544='자료입력 및 결과표시'!$B$20,COUNTIF('업무중복도(데이터 입력)'!$W544:$DR544,'자료입력 및 결과표시'!$C$20)&gt;=1),15,0)</f>
        <v>0</v>
      </c>
      <c r="FA544" s="17">
        <f>IF(AND(S544='자료입력 및 결과표시'!$B$21,COUNTIF('업무중복도(데이터 입력)'!$W544:$DR544,'자료입력 및 결과표시'!$C$21)&gt;=1),16,0)</f>
        <v>0</v>
      </c>
      <c r="FK544" s="17">
        <f t="shared" si="797"/>
        <v>0</v>
      </c>
      <c r="FO544"/>
    </row>
    <row r="545" spans="1:171">
      <c r="A545" s="17" t="str">
        <f t="shared" si="780"/>
        <v>\\\0</v>
      </c>
      <c r="B545" s="17" t="str">
        <f t="shared" si="781"/>
        <v>\\\0</v>
      </c>
      <c r="C545" s="17" t="str">
        <f t="shared" si="782"/>
        <v>\\\0</v>
      </c>
      <c r="D545" s="17" t="str">
        <f t="shared" si="783"/>
        <v>\\\0</v>
      </c>
      <c r="E545" s="17" t="str">
        <f t="shared" si="784"/>
        <v>\\\0</v>
      </c>
      <c r="F545" s="17" t="str">
        <f t="shared" si="785"/>
        <v>\\\0</v>
      </c>
      <c r="G545" s="17" t="str">
        <f t="shared" si="786"/>
        <v>\\\0</v>
      </c>
      <c r="H545" s="17" t="str">
        <f t="shared" si="787"/>
        <v>\\\0</v>
      </c>
      <c r="I545" s="17" t="str">
        <f t="shared" si="788"/>
        <v>\\\0</v>
      </c>
      <c r="J545" s="17" t="str">
        <f t="shared" si="789"/>
        <v>\\\0</v>
      </c>
      <c r="K545" s="17" t="str">
        <f t="shared" si="790"/>
        <v>\\\0</v>
      </c>
      <c r="L545" s="17" t="str">
        <f t="shared" si="791"/>
        <v>\\\0</v>
      </c>
      <c r="M545" s="17" t="str">
        <f t="shared" si="792"/>
        <v>\\\0</v>
      </c>
      <c r="N545" s="17" t="str">
        <f t="shared" si="793"/>
        <v>\\\0</v>
      </c>
      <c r="O545" s="17" t="str">
        <f t="shared" si="794"/>
        <v>\\\0</v>
      </c>
      <c r="P545" s="17" t="str">
        <f t="shared" si="795"/>
        <v>\\\0</v>
      </c>
      <c r="R545" s="17" t="str">
        <f t="shared" si="796"/>
        <v>\\</v>
      </c>
      <c r="S545" s="38"/>
      <c r="T545" s="39"/>
      <c r="U545" s="31"/>
      <c r="V545" s="32"/>
      <c r="W545" s="36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35"/>
      <c r="DS545" s="287"/>
      <c r="DT545" s="36"/>
      <c r="DU545" s="37"/>
      <c r="DV545" s="28">
        <f>IF(AND($S545='자료입력 및 결과표시'!$B$6,COUNTIF($W545:$DR545,'자료입력 및 결과표시'!$C$6)&gt;=1),IF(OR('자료입력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DW545" s="28">
        <f>IF(AND($S545='자료입력 및 결과표시'!$B$7,COUNTIF($W545:$DR545,'자료입력 및 결과표시'!$C$7)&gt;=1),IF(OR('자료입력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DX545" s="28">
        <f>IF(AND($S545='자료입력 및 결과표시'!$B$8,COUNTIF($W545:$DR545,'자료입력 및 결과표시'!$C$8)&gt;=1),IF(OR('자료입력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DY545" s="28">
        <f>IF(AND($S545='자료입력 및 결과표시'!$B$9,COUNTIF($W545:$DR545,'자료입력 및 결과표시'!$C$9)&gt;=1),IF(OR('자료입력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DZ545" s="28">
        <f>IF(AND($S545='자료입력 및 결과표시'!$B$10,COUNTIF($W545:$DR545,'자료입력 및 결과표시'!$C$10)&gt;=1),IF(OR('자료입력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A545" s="28">
        <f>IF(AND($S545='자료입력 및 결과표시'!$B$11,COUNTIF($W545:$DR545,'자료입력 및 결과표시'!$C$11)&gt;=1),IF(OR('자료입력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B545" s="28">
        <f>IF(AND($S545='자료입력 및 결과표시'!$B$12,COUNTIF($W545:$DR545,'자료입력 및 결과표시'!$C$12)&gt;=1),IF(OR('자료입력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C545" s="28">
        <f>IF(AND($S545='자료입력 및 결과표시'!$B$13,COUNTIF($W545:$DR545,'자료입력 및 결과표시'!$C$13)&gt;=1),IF(OR('자료입력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D545" s="28">
        <f>IF(AND($S545='자료입력 및 결과표시'!$B$14,COUNTIF($W545:$DR545,'자료입력 및 결과표시'!$C$14)&gt;=1),IF(OR('자료입력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E545" s="28">
        <f>IF(AND($S545='자료입력 및 결과표시'!$B$15,COUNTIF($W545:$DR545,'자료입력 및 결과표시'!$C$15)&gt;=1),IF(OR('자료입력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F545" s="28">
        <f>IF(AND($S545='자료입력 및 결과표시'!$B$16,COUNTIF($W545:$DR545,'자료입력 및 결과표시'!$C$16)&gt;=1),IF(OR('자료입력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G545" s="28">
        <f>IF(AND($S545='자료입력 및 결과표시'!$B$17,COUNTIF($W545:$DR545,'자료입력 및 결과표시'!$C$17)&gt;=1),IF(OR('자료입력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H545" s="28">
        <f>IF(AND($S545='자료입력 및 결과표시'!$B$18,COUNTIF($W545:$DR545,'자료입력 및 결과표시'!$C$18)&gt;=1),IF(OR('자료입력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I545" s="28">
        <f>IF(AND($S545='자료입력 및 결과표시'!$B$19,COUNTIF($W545:$DR545,'자료입력 및 결과표시'!$C$19)&gt;=1),IF(OR('자료입력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J545" s="28">
        <f>IF(AND($S545='자료입력 및 결과표시'!$B$20,COUNTIF($W545:$DR545,'자료입력 및 결과표시'!$C$20)&gt;=1),IF(OR('자료입력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K545" s="28">
        <f>IF(AND($S545='자료입력 및 결과표시'!$B$21,COUNTIF($W545:$DR545,'자료입력 및 결과표시'!$C$21)&gt;=1),IF(OR('자료입력 및 결과표시'!$B$4+90&gt;=$V545,'자료입력 및 결과표시'!$B$4&lt;$U545),0,IF($V545-'자료입력 및 결과표시'!$B$4-90&gt;='자료입력 및 결과표시'!$E$4,'자료입력 및 결과표시'!$E$4,$V545-'자료입력 및 결과표시'!$B$4-90)),0)</f>
        <v>0</v>
      </c>
      <c r="EL545" s="17">
        <f>IF(AND(S545='자료입력 및 결과표시'!$B$6,COUNTIF('업무중복도(데이터 입력)'!$W545:$DR545,'자료입력 및 결과표시'!$C$6)&gt;=1),1,0)</f>
        <v>0</v>
      </c>
      <c r="EM545" s="17">
        <f>IF(AND(S545='자료입력 및 결과표시'!$B$7,COUNTIF('업무중복도(데이터 입력)'!$W545:$DR545,'자료입력 및 결과표시'!$C$7)&gt;=1),2,0)</f>
        <v>0</v>
      </c>
      <c r="EN545" s="17">
        <f>IF(AND(S545='자료입력 및 결과표시'!$B$8,COUNTIF('업무중복도(데이터 입력)'!$W545:$DR545,'자료입력 및 결과표시'!$C$8)&gt;=1),3,0)</f>
        <v>0</v>
      </c>
      <c r="EO545" s="17">
        <f>IF(AND(S545='자료입력 및 결과표시'!$B$9,COUNTIF('업무중복도(데이터 입력)'!$W545:$DR545,'자료입력 및 결과표시'!$C$9)&gt;=1),4,0)</f>
        <v>0</v>
      </c>
      <c r="EP545" s="17">
        <f>IF(AND(S545='자료입력 및 결과표시'!$B$10,COUNTIF('업무중복도(데이터 입력)'!$W545:$DR545,'자료입력 및 결과표시'!$C$10)&gt;=1),5,0)</f>
        <v>0</v>
      </c>
      <c r="EQ545" s="17">
        <f>IF(AND(S545='자료입력 및 결과표시'!$B$11,COUNTIF('업무중복도(데이터 입력)'!$W545:$DR545,'자료입력 및 결과표시'!$C$11)&gt;=1),6,0)</f>
        <v>0</v>
      </c>
      <c r="ER545" s="17">
        <f>IF(AND(S545='자료입력 및 결과표시'!$B$12,COUNTIF('업무중복도(데이터 입력)'!$W545:$DR545,'자료입력 및 결과표시'!$C$12)&gt;=1),7,0)</f>
        <v>0</v>
      </c>
      <c r="ES545" s="17">
        <f>IF(AND(S545='자료입력 및 결과표시'!$B$13,COUNTIF('업무중복도(데이터 입력)'!$W545:$DR545,'자료입력 및 결과표시'!$C$13)&gt;=1),8,0)</f>
        <v>0</v>
      </c>
      <c r="ET545" s="17">
        <f>IF(AND(S545='자료입력 및 결과표시'!$B$14,COUNTIF('업무중복도(데이터 입력)'!$W545:$DR545,'자료입력 및 결과표시'!$C$14)&gt;=1),9,0)</f>
        <v>0</v>
      </c>
      <c r="EU545" s="17">
        <f>IF(AND(S545='자료입력 및 결과표시'!$B$15,COUNTIF('업무중복도(데이터 입력)'!$W545:$DR545,'자료입력 및 결과표시'!$C$15)&gt;=1),10,0)</f>
        <v>0</v>
      </c>
      <c r="EV545" s="17">
        <f>IF(AND(S545='자료입력 및 결과표시'!$B$16,COUNTIF('업무중복도(데이터 입력)'!$W545:$DR545,'자료입력 및 결과표시'!$C$16)&gt;=1),11,0)</f>
        <v>0</v>
      </c>
      <c r="EW545" s="17">
        <f>IF(AND(S545='자료입력 및 결과표시'!$B$17,COUNTIF('업무중복도(데이터 입력)'!$W545:$DR545,'자료입력 및 결과표시'!$C$17)&gt;=1),12,0)</f>
        <v>0</v>
      </c>
      <c r="EX545" s="17">
        <f>IF(AND(S545='자료입력 및 결과표시'!$B$18,COUNTIF('업무중복도(데이터 입력)'!$W545:$DR545,'자료입력 및 결과표시'!$C$18)&gt;=1),13,0)</f>
        <v>0</v>
      </c>
      <c r="EY545" s="17">
        <f>IF(AND(S545='자료입력 및 결과표시'!$B$19,COUNTIF('업무중복도(데이터 입력)'!$W545:$DR545,'자료입력 및 결과표시'!$C$19)&gt;=1),14,0)</f>
        <v>0</v>
      </c>
      <c r="EZ545" s="17">
        <f>IF(AND(S545='자료입력 및 결과표시'!$B$20,COUNTIF('업무중복도(데이터 입력)'!$W545:$DR545,'자료입력 및 결과표시'!$C$20)&gt;=1),15,0)</f>
        <v>0</v>
      </c>
      <c r="FA545" s="17">
        <f>IF(AND(S545='자료입력 및 결과표시'!$B$21,COUNTIF('업무중복도(데이터 입력)'!$W545:$DR545,'자료입력 및 결과표시'!$C$21)&gt;=1),16,0)</f>
        <v>0</v>
      </c>
      <c r="FK545" s="17">
        <f t="shared" si="797"/>
        <v>0</v>
      </c>
      <c r="FO545"/>
    </row>
    <row r="546" spans="1:171">
      <c r="A546" s="17" t="str">
        <f t="shared" si="780"/>
        <v>\\\0</v>
      </c>
      <c r="B546" s="17" t="str">
        <f t="shared" si="781"/>
        <v>\\\0</v>
      </c>
      <c r="C546" s="17" t="str">
        <f t="shared" si="782"/>
        <v>\\\0</v>
      </c>
      <c r="D546" s="17" t="str">
        <f t="shared" si="783"/>
        <v>\\\0</v>
      </c>
      <c r="E546" s="17" t="str">
        <f t="shared" si="784"/>
        <v>\\\0</v>
      </c>
      <c r="F546" s="17" t="str">
        <f t="shared" si="785"/>
        <v>\\\0</v>
      </c>
      <c r="G546" s="17" t="str">
        <f t="shared" si="786"/>
        <v>\\\0</v>
      </c>
      <c r="H546" s="17" t="str">
        <f t="shared" si="787"/>
        <v>\\\0</v>
      </c>
      <c r="I546" s="17" t="str">
        <f t="shared" si="788"/>
        <v>\\\0</v>
      </c>
      <c r="J546" s="17" t="str">
        <f t="shared" si="789"/>
        <v>\\\0</v>
      </c>
      <c r="K546" s="17" t="str">
        <f t="shared" si="790"/>
        <v>\\\0</v>
      </c>
      <c r="L546" s="17" t="str">
        <f t="shared" si="791"/>
        <v>\\\0</v>
      </c>
      <c r="M546" s="17" t="str">
        <f t="shared" si="792"/>
        <v>\\\0</v>
      </c>
      <c r="N546" s="17" t="str">
        <f t="shared" si="793"/>
        <v>\\\0</v>
      </c>
      <c r="O546" s="17" t="str">
        <f t="shared" si="794"/>
        <v>\\\0</v>
      </c>
      <c r="P546" s="17" t="str">
        <f t="shared" si="795"/>
        <v>\\\0</v>
      </c>
      <c r="R546" s="17" t="str">
        <f t="shared" si="796"/>
        <v>\\</v>
      </c>
      <c r="S546" s="38"/>
      <c r="T546" s="39"/>
      <c r="U546" s="31"/>
      <c r="V546" s="32"/>
      <c r="W546" s="36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35"/>
      <c r="DS546" s="287"/>
      <c r="DT546" s="36"/>
      <c r="DU546" s="37"/>
      <c r="DV546" s="28">
        <f>IF(AND($S546='자료입력 및 결과표시'!$B$6,COUNTIF($W546:$DR546,'자료입력 및 결과표시'!$C$6)&gt;=1),IF(OR('자료입력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DW546" s="28">
        <f>IF(AND($S546='자료입력 및 결과표시'!$B$7,COUNTIF($W546:$DR546,'자료입력 및 결과표시'!$C$7)&gt;=1),IF(OR('자료입력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DX546" s="28">
        <f>IF(AND($S546='자료입력 및 결과표시'!$B$8,COUNTIF($W546:$DR546,'자료입력 및 결과표시'!$C$8)&gt;=1),IF(OR('자료입력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DY546" s="28">
        <f>IF(AND($S546='자료입력 및 결과표시'!$B$9,COUNTIF($W546:$DR546,'자료입력 및 결과표시'!$C$9)&gt;=1),IF(OR('자료입력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DZ546" s="28">
        <f>IF(AND($S546='자료입력 및 결과표시'!$B$10,COUNTIF($W546:$DR546,'자료입력 및 결과표시'!$C$10)&gt;=1),IF(OR('자료입력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A546" s="28">
        <f>IF(AND($S546='자료입력 및 결과표시'!$B$11,COUNTIF($W546:$DR546,'자료입력 및 결과표시'!$C$11)&gt;=1),IF(OR('자료입력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B546" s="28">
        <f>IF(AND($S546='자료입력 및 결과표시'!$B$12,COUNTIF($W546:$DR546,'자료입력 및 결과표시'!$C$12)&gt;=1),IF(OR('자료입력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C546" s="28">
        <f>IF(AND($S546='자료입력 및 결과표시'!$B$13,COUNTIF($W546:$DR546,'자료입력 및 결과표시'!$C$13)&gt;=1),IF(OR('자료입력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D546" s="28">
        <f>IF(AND($S546='자료입력 및 결과표시'!$B$14,COUNTIF($W546:$DR546,'자료입력 및 결과표시'!$C$14)&gt;=1),IF(OR('자료입력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E546" s="28">
        <f>IF(AND($S546='자료입력 및 결과표시'!$B$15,COUNTIF($W546:$DR546,'자료입력 및 결과표시'!$C$15)&gt;=1),IF(OR('자료입력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F546" s="28">
        <f>IF(AND($S546='자료입력 및 결과표시'!$B$16,COUNTIF($W546:$DR546,'자료입력 및 결과표시'!$C$16)&gt;=1),IF(OR('자료입력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G546" s="28">
        <f>IF(AND($S546='자료입력 및 결과표시'!$B$17,COUNTIF($W546:$DR546,'자료입력 및 결과표시'!$C$17)&gt;=1),IF(OR('자료입력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H546" s="28">
        <f>IF(AND($S546='자료입력 및 결과표시'!$B$18,COUNTIF($W546:$DR546,'자료입력 및 결과표시'!$C$18)&gt;=1),IF(OR('자료입력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I546" s="28">
        <f>IF(AND($S546='자료입력 및 결과표시'!$B$19,COUNTIF($W546:$DR546,'자료입력 및 결과표시'!$C$19)&gt;=1),IF(OR('자료입력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J546" s="28">
        <f>IF(AND($S546='자료입력 및 결과표시'!$B$20,COUNTIF($W546:$DR546,'자료입력 및 결과표시'!$C$20)&gt;=1),IF(OR('자료입력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K546" s="28">
        <f>IF(AND($S546='자료입력 및 결과표시'!$B$21,COUNTIF($W546:$DR546,'자료입력 및 결과표시'!$C$21)&gt;=1),IF(OR('자료입력 및 결과표시'!$B$4+90&gt;=$V546,'자료입력 및 결과표시'!$B$4&lt;$U546),0,IF($V546-'자료입력 및 결과표시'!$B$4-90&gt;='자료입력 및 결과표시'!$E$4,'자료입력 및 결과표시'!$E$4,$V546-'자료입력 및 결과표시'!$B$4-90)),0)</f>
        <v>0</v>
      </c>
      <c r="EL546" s="17">
        <f>IF(AND(S546='자료입력 및 결과표시'!$B$6,COUNTIF('업무중복도(데이터 입력)'!$W546:$DR546,'자료입력 및 결과표시'!$C$6)&gt;=1),1,0)</f>
        <v>0</v>
      </c>
      <c r="EM546" s="17">
        <f>IF(AND(S546='자료입력 및 결과표시'!$B$7,COUNTIF('업무중복도(데이터 입력)'!$W546:$DR546,'자료입력 및 결과표시'!$C$7)&gt;=1),2,0)</f>
        <v>0</v>
      </c>
      <c r="EN546" s="17">
        <f>IF(AND(S546='자료입력 및 결과표시'!$B$8,COUNTIF('업무중복도(데이터 입력)'!$W546:$DR546,'자료입력 및 결과표시'!$C$8)&gt;=1),3,0)</f>
        <v>0</v>
      </c>
      <c r="EO546" s="17">
        <f>IF(AND(S546='자료입력 및 결과표시'!$B$9,COUNTIF('업무중복도(데이터 입력)'!$W546:$DR546,'자료입력 및 결과표시'!$C$9)&gt;=1),4,0)</f>
        <v>0</v>
      </c>
      <c r="EP546" s="17">
        <f>IF(AND(S546='자료입력 및 결과표시'!$B$10,COUNTIF('업무중복도(데이터 입력)'!$W546:$DR546,'자료입력 및 결과표시'!$C$10)&gt;=1),5,0)</f>
        <v>0</v>
      </c>
      <c r="EQ546" s="17">
        <f>IF(AND(S546='자료입력 및 결과표시'!$B$11,COUNTIF('업무중복도(데이터 입력)'!$W546:$DR546,'자료입력 및 결과표시'!$C$11)&gt;=1),6,0)</f>
        <v>0</v>
      </c>
      <c r="ER546" s="17">
        <f>IF(AND(S546='자료입력 및 결과표시'!$B$12,COUNTIF('업무중복도(데이터 입력)'!$W546:$DR546,'자료입력 및 결과표시'!$C$12)&gt;=1),7,0)</f>
        <v>0</v>
      </c>
      <c r="ES546" s="17">
        <f>IF(AND(S546='자료입력 및 결과표시'!$B$13,COUNTIF('업무중복도(데이터 입력)'!$W546:$DR546,'자료입력 및 결과표시'!$C$13)&gt;=1),8,0)</f>
        <v>0</v>
      </c>
      <c r="ET546" s="17">
        <f>IF(AND(S546='자료입력 및 결과표시'!$B$14,COUNTIF('업무중복도(데이터 입력)'!$W546:$DR546,'자료입력 및 결과표시'!$C$14)&gt;=1),9,0)</f>
        <v>0</v>
      </c>
      <c r="EU546" s="17">
        <f>IF(AND(S546='자료입력 및 결과표시'!$B$15,COUNTIF('업무중복도(데이터 입력)'!$W546:$DR546,'자료입력 및 결과표시'!$C$15)&gt;=1),10,0)</f>
        <v>0</v>
      </c>
      <c r="EV546" s="17">
        <f>IF(AND(S546='자료입력 및 결과표시'!$B$16,COUNTIF('업무중복도(데이터 입력)'!$W546:$DR546,'자료입력 및 결과표시'!$C$16)&gt;=1),11,0)</f>
        <v>0</v>
      </c>
      <c r="EW546" s="17">
        <f>IF(AND(S546='자료입력 및 결과표시'!$B$17,COUNTIF('업무중복도(데이터 입력)'!$W546:$DR546,'자료입력 및 결과표시'!$C$17)&gt;=1),12,0)</f>
        <v>0</v>
      </c>
      <c r="EX546" s="17">
        <f>IF(AND(S546='자료입력 및 결과표시'!$B$18,COUNTIF('업무중복도(데이터 입력)'!$W546:$DR546,'자료입력 및 결과표시'!$C$18)&gt;=1),13,0)</f>
        <v>0</v>
      </c>
      <c r="EY546" s="17">
        <f>IF(AND(S546='자료입력 및 결과표시'!$B$19,COUNTIF('업무중복도(데이터 입력)'!$W546:$DR546,'자료입력 및 결과표시'!$C$19)&gt;=1),14,0)</f>
        <v>0</v>
      </c>
      <c r="EZ546" s="17">
        <f>IF(AND(S546='자료입력 및 결과표시'!$B$20,COUNTIF('업무중복도(데이터 입력)'!$W546:$DR546,'자료입력 및 결과표시'!$C$20)&gt;=1),15,0)</f>
        <v>0</v>
      </c>
      <c r="FA546" s="17">
        <f>IF(AND(S546='자료입력 및 결과표시'!$B$21,COUNTIF('업무중복도(데이터 입력)'!$W546:$DR546,'자료입력 및 결과표시'!$C$21)&gt;=1),16,0)</f>
        <v>0</v>
      </c>
      <c r="FK546" s="17">
        <f t="shared" si="797"/>
        <v>0</v>
      </c>
      <c r="FO546"/>
    </row>
    <row r="547" spans="1:171">
      <c r="A547" s="17" t="str">
        <f t="shared" si="780"/>
        <v>\\\0</v>
      </c>
      <c r="B547" s="17" t="str">
        <f t="shared" si="781"/>
        <v>\\\0</v>
      </c>
      <c r="C547" s="17" t="str">
        <f t="shared" si="782"/>
        <v>\\\0</v>
      </c>
      <c r="D547" s="17" t="str">
        <f t="shared" si="783"/>
        <v>\\\0</v>
      </c>
      <c r="E547" s="17" t="str">
        <f t="shared" si="784"/>
        <v>\\\0</v>
      </c>
      <c r="F547" s="17" t="str">
        <f t="shared" si="785"/>
        <v>\\\0</v>
      </c>
      <c r="G547" s="17" t="str">
        <f t="shared" si="786"/>
        <v>\\\0</v>
      </c>
      <c r="H547" s="17" t="str">
        <f t="shared" si="787"/>
        <v>\\\0</v>
      </c>
      <c r="I547" s="17" t="str">
        <f t="shared" si="788"/>
        <v>\\\0</v>
      </c>
      <c r="J547" s="17" t="str">
        <f t="shared" si="789"/>
        <v>\\\0</v>
      </c>
      <c r="K547" s="17" t="str">
        <f t="shared" si="790"/>
        <v>\\\0</v>
      </c>
      <c r="L547" s="17" t="str">
        <f t="shared" si="791"/>
        <v>\\\0</v>
      </c>
      <c r="M547" s="17" t="str">
        <f t="shared" si="792"/>
        <v>\\\0</v>
      </c>
      <c r="N547" s="17" t="str">
        <f t="shared" si="793"/>
        <v>\\\0</v>
      </c>
      <c r="O547" s="17" t="str">
        <f t="shared" si="794"/>
        <v>\\\0</v>
      </c>
      <c r="P547" s="17" t="str">
        <f t="shared" si="795"/>
        <v>\\\0</v>
      </c>
      <c r="R547" s="17" t="str">
        <f t="shared" si="796"/>
        <v>\\</v>
      </c>
      <c r="S547" s="38"/>
      <c r="T547" s="39"/>
      <c r="U547" s="31"/>
      <c r="V547" s="32"/>
      <c r="W547" s="36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35"/>
      <c r="DS547" s="287"/>
      <c r="DT547" s="36"/>
      <c r="DU547" s="37"/>
      <c r="DV547" s="28">
        <f>IF(AND($S547='자료입력 및 결과표시'!$B$6,COUNTIF($W547:$DR547,'자료입력 및 결과표시'!$C$6)&gt;=1),IF(OR('자료입력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DW547" s="28">
        <f>IF(AND($S547='자료입력 및 결과표시'!$B$7,COUNTIF($W547:$DR547,'자료입력 및 결과표시'!$C$7)&gt;=1),IF(OR('자료입력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DX547" s="28">
        <f>IF(AND($S547='자료입력 및 결과표시'!$B$8,COUNTIF($W547:$DR547,'자료입력 및 결과표시'!$C$8)&gt;=1),IF(OR('자료입력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DY547" s="28">
        <f>IF(AND($S547='자료입력 및 결과표시'!$B$9,COUNTIF($W547:$DR547,'자료입력 및 결과표시'!$C$9)&gt;=1),IF(OR('자료입력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DZ547" s="28">
        <f>IF(AND($S547='자료입력 및 결과표시'!$B$10,COUNTIF($W547:$DR547,'자료입력 및 결과표시'!$C$10)&gt;=1),IF(OR('자료입력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A547" s="28">
        <f>IF(AND($S547='자료입력 및 결과표시'!$B$11,COUNTIF($W547:$DR547,'자료입력 및 결과표시'!$C$11)&gt;=1),IF(OR('자료입력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B547" s="28">
        <f>IF(AND($S547='자료입력 및 결과표시'!$B$12,COUNTIF($W547:$DR547,'자료입력 및 결과표시'!$C$12)&gt;=1),IF(OR('자료입력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C547" s="28">
        <f>IF(AND($S547='자료입력 및 결과표시'!$B$13,COUNTIF($W547:$DR547,'자료입력 및 결과표시'!$C$13)&gt;=1),IF(OR('자료입력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D547" s="28">
        <f>IF(AND($S547='자료입력 및 결과표시'!$B$14,COUNTIF($W547:$DR547,'자료입력 및 결과표시'!$C$14)&gt;=1),IF(OR('자료입력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E547" s="28">
        <f>IF(AND($S547='자료입력 및 결과표시'!$B$15,COUNTIF($W547:$DR547,'자료입력 및 결과표시'!$C$15)&gt;=1),IF(OR('자료입력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F547" s="28">
        <f>IF(AND($S547='자료입력 및 결과표시'!$B$16,COUNTIF($W547:$DR547,'자료입력 및 결과표시'!$C$16)&gt;=1),IF(OR('자료입력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G547" s="28">
        <f>IF(AND($S547='자료입력 및 결과표시'!$B$17,COUNTIF($W547:$DR547,'자료입력 및 결과표시'!$C$17)&gt;=1),IF(OR('자료입력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H547" s="28">
        <f>IF(AND($S547='자료입력 및 결과표시'!$B$18,COUNTIF($W547:$DR547,'자료입력 및 결과표시'!$C$18)&gt;=1),IF(OR('자료입력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I547" s="28">
        <f>IF(AND($S547='자료입력 및 결과표시'!$B$19,COUNTIF($W547:$DR547,'자료입력 및 결과표시'!$C$19)&gt;=1),IF(OR('자료입력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J547" s="28">
        <f>IF(AND($S547='자료입력 및 결과표시'!$B$20,COUNTIF($W547:$DR547,'자료입력 및 결과표시'!$C$20)&gt;=1),IF(OR('자료입력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K547" s="28">
        <f>IF(AND($S547='자료입력 및 결과표시'!$B$21,COUNTIF($W547:$DR547,'자료입력 및 결과표시'!$C$21)&gt;=1),IF(OR('자료입력 및 결과표시'!$B$4+90&gt;=$V547,'자료입력 및 결과표시'!$B$4&lt;$U547),0,IF($V547-'자료입력 및 결과표시'!$B$4-90&gt;='자료입력 및 결과표시'!$E$4,'자료입력 및 결과표시'!$E$4,$V547-'자료입력 및 결과표시'!$B$4-90)),0)</f>
        <v>0</v>
      </c>
      <c r="EL547" s="17">
        <f>IF(AND(S547='자료입력 및 결과표시'!$B$6,COUNTIF('업무중복도(데이터 입력)'!$W547:$DR547,'자료입력 및 결과표시'!$C$6)&gt;=1),1,0)</f>
        <v>0</v>
      </c>
      <c r="EM547" s="17">
        <f>IF(AND(S547='자료입력 및 결과표시'!$B$7,COUNTIF('업무중복도(데이터 입력)'!$W547:$DR547,'자료입력 및 결과표시'!$C$7)&gt;=1),2,0)</f>
        <v>0</v>
      </c>
      <c r="EN547" s="17">
        <f>IF(AND(S547='자료입력 및 결과표시'!$B$8,COUNTIF('업무중복도(데이터 입력)'!$W547:$DR547,'자료입력 및 결과표시'!$C$8)&gt;=1),3,0)</f>
        <v>0</v>
      </c>
      <c r="EO547" s="17">
        <f>IF(AND(S547='자료입력 및 결과표시'!$B$9,COUNTIF('업무중복도(데이터 입력)'!$W547:$DR547,'자료입력 및 결과표시'!$C$9)&gt;=1),4,0)</f>
        <v>0</v>
      </c>
      <c r="EP547" s="17">
        <f>IF(AND(S547='자료입력 및 결과표시'!$B$10,COUNTIF('업무중복도(데이터 입력)'!$W547:$DR547,'자료입력 및 결과표시'!$C$10)&gt;=1),5,0)</f>
        <v>0</v>
      </c>
      <c r="EQ547" s="17">
        <f>IF(AND(S547='자료입력 및 결과표시'!$B$11,COUNTIF('업무중복도(데이터 입력)'!$W547:$DR547,'자료입력 및 결과표시'!$C$11)&gt;=1),6,0)</f>
        <v>0</v>
      </c>
      <c r="ER547" s="17">
        <f>IF(AND(S547='자료입력 및 결과표시'!$B$12,COUNTIF('업무중복도(데이터 입력)'!$W547:$DR547,'자료입력 및 결과표시'!$C$12)&gt;=1),7,0)</f>
        <v>0</v>
      </c>
      <c r="ES547" s="17">
        <f>IF(AND(S547='자료입력 및 결과표시'!$B$13,COUNTIF('업무중복도(데이터 입력)'!$W547:$DR547,'자료입력 및 결과표시'!$C$13)&gt;=1),8,0)</f>
        <v>0</v>
      </c>
      <c r="ET547" s="17">
        <f>IF(AND(S547='자료입력 및 결과표시'!$B$14,COUNTIF('업무중복도(데이터 입력)'!$W547:$DR547,'자료입력 및 결과표시'!$C$14)&gt;=1),9,0)</f>
        <v>0</v>
      </c>
      <c r="EU547" s="17">
        <f>IF(AND(S547='자료입력 및 결과표시'!$B$15,COUNTIF('업무중복도(데이터 입력)'!$W547:$DR547,'자료입력 및 결과표시'!$C$15)&gt;=1),10,0)</f>
        <v>0</v>
      </c>
      <c r="EV547" s="17">
        <f>IF(AND(S547='자료입력 및 결과표시'!$B$16,COUNTIF('업무중복도(데이터 입력)'!$W547:$DR547,'자료입력 및 결과표시'!$C$16)&gt;=1),11,0)</f>
        <v>0</v>
      </c>
      <c r="EW547" s="17">
        <f>IF(AND(S547='자료입력 및 결과표시'!$B$17,COUNTIF('업무중복도(데이터 입력)'!$W547:$DR547,'자료입력 및 결과표시'!$C$17)&gt;=1),12,0)</f>
        <v>0</v>
      </c>
      <c r="EX547" s="17">
        <f>IF(AND(S547='자료입력 및 결과표시'!$B$18,COUNTIF('업무중복도(데이터 입력)'!$W547:$DR547,'자료입력 및 결과표시'!$C$18)&gt;=1),13,0)</f>
        <v>0</v>
      </c>
      <c r="EY547" s="17">
        <f>IF(AND(S547='자료입력 및 결과표시'!$B$19,COUNTIF('업무중복도(데이터 입력)'!$W547:$DR547,'자료입력 및 결과표시'!$C$19)&gt;=1),14,0)</f>
        <v>0</v>
      </c>
      <c r="EZ547" s="17">
        <f>IF(AND(S547='자료입력 및 결과표시'!$B$20,COUNTIF('업무중복도(데이터 입력)'!$W547:$DR547,'자료입력 및 결과표시'!$C$20)&gt;=1),15,0)</f>
        <v>0</v>
      </c>
      <c r="FA547" s="17">
        <f>IF(AND(S547='자료입력 및 결과표시'!$B$21,COUNTIF('업무중복도(데이터 입력)'!$W547:$DR547,'자료입력 및 결과표시'!$C$21)&gt;=1),16,0)</f>
        <v>0</v>
      </c>
      <c r="FK547" s="17">
        <f t="shared" si="797"/>
        <v>0</v>
      </c>
      <c r="FO547"/>
    </row>
    <row r="548" spans="1:171">
      <c r="A548" s="17" t="str">
        <f t="shared" si="780"/>
        <v>\\\0</v>
      </c>
      <c r="B548" s="17" t="str">
        <f t="shared" si="781"/>
        <v>\\\0</v>
      </c>
      <c r="C548" s="17" t="str">
        <f t="shared" si="782"/>
        <v>\\\0</v>
      </c>
      <c r="D548" s="17" t="str">
        <f t="shared" si="783"/>
        <v>\\\0</v>
      </c>
      <c r="E548" s="17" t="str">
        <f t="shared" si="784"/>
        <v>\\\0</v>
      </c>
      <c r="F548" s="17" t="str">
        <f t="shared" si="785"/>
        <v>\\\0</v>
      </c>
      <c r="G548" s="17" t="str">
        <f t="shared" si="786"/>
        <v>\\\0</v>
      </c>
      <c r="H548" s="17" t="str">
        <f t="shared" si="787"/>
        <v>\\\0</v>
      </c>
      <c r="I548" s="17" t="str">
        <f t="shared" si="788"/>
        <v>\\\0</v>
      </c>
      <c r="J548" s="17" t="str">
        <f t="shared" si="789"/>
        <v>\\\0</v>
      </c>
      <c r="K548" s="17" t="str">
        <f t="shared" si="790"/>
        <v>\\\0</v>
      </c>
      <c r="L548" s="17" t="str">
        <f t="shared" si="791"/>
        <v>\\\0</v>
      </c>
      <c r="M548" s="17" t="str">
        <f t="shared" si="792"/>
        <v>\\\0</v>
      </c>
      <c r="N548" s="17" t="str">
        <f t="shared" si="793"/>
        <v>\\\0</v>
      </c>
      <c r="O548" s="17" t="str">
        <f t="shared" si="794"/>
        <v>\\\0</v>
      </c>
      <c r="P548" s="17" t="str">
        <f t="shared" si="795"/>
        <v>\\\0</v>
      </c>
      <c r="R548" s="17" t="str">
        <f t="shared" si="796"/>
        <v>\\</v>
      </c>
      <c r="S548" s="38"/>
      <c r="T548" s="39"/>
      <c r="U548" s="31"/>
      <c r="V548" s="32"/>
      <c r="W548" s="36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35"/>
      <c r="DS548" s="287"/>
      <c r="DT548" s="36"/>
      <c r="DU548" s="37"/>
      <c r="DV548" s="28">
        <f>IF(AND($S548='자료입력 및 결과표시'!$B$6,COUNTIF($W548:$DR548,'자료입력 및 결과표시'!$C$6)&gt;=1),IF(OR('자료입력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DW548" s="28">
        <f>IF(AND($S548='자료입력 및 결과표시'!$B$7,COUNTIF($W548:$DR548,'자료입력 및 결과표시'!$C$7)&gt;=1),IF(OR('자료입력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DX548" s="28">
        <f>IF(AND($S548='자료입력 및 결과표시'!$B$8,COUNTIF($W548:$DR548,'자료입력 및 결과표시'!$C$8)&gt;=1),IF(OR('자료입력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DY548" s="28">
        <f>IF(AND($S548='자료입력 및 결과표시'!$B$9,COUNTIF($W548:$DR548,'자료입력 및 결과표시'!$C$9)&gt;=1),IF(OR('자료입력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DZ548" s="28">
        <f>IF(AND($S548='자료입력 및 결과표시'!$B$10,COUNTIF($W548:$DR548,'자료입력 및 결과표시'!$C$10)&gt;=1),IF(OR('자료입력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A548" s="28">
        <f>IF(AND($S548='자료입력 및 결과표시'!$B$11,COUNTIF($W548:$DR548,'자료입력 및 결과표시'!$C$11)&gt;=1),IF(OR('자료입력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B548" s="28">
        <f>IF(AND($S548='자료입력 및 결과표시'!$B$12,COUNTIF($W548:$DR548,'자료입력 및 결과표시'!$C$12)&gt;=1),IF(OR('자료입력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C548" s="28">
        <f>IF(AND($S548='자료입력 및 결과표시'!$B$13,COUNTIF($W548:$DR548,'자료입력 및 결과표시'!$C$13)&gt;=1),IF(OR('자료입력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D548" s="28">
        <f>IF(AND($S548='자료입력 및 결과표시'!$B$14,COUNTIF($W548:$DR548,'자료입력 및 결과표시'!$C$14)&gt;=1),IF(OR('자료입력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E548" s="28">
        <f>IF(AND($S548='자료입력 및 결과표시'!$B$15,COUNTIF($W548:$DR548,'자료입력 및 결과표시'!$C$15)&gt;=1),IF(OR('자료입력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F548" s="28">
        <f>IF(AND($S548='자료입력 및 결과표시'!$B$16,COUNTIF($W548:$DR548,'자료입력 및 결과표시'!$C$16)&gt;=1),IF(OR('자료입력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G548" s="28">
        <f>IF(AND($S548='자료입력 및 결과표시'!$B$17,COUNTIF($W548:$DR548,'자료입력 및 결과표시'!$C$17)&gt;=1),IF(OR('자료입력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H548" s="28">
        <f>IF(AND($S548='자료입력 및 결과표시'!$B$18,COUNTIF($W548:$DR548,'자료입력 및 결과표시'!$C$18)&gt;=1),IF(OR('자료입력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I548" s="28">
        <f>IF(AND($S548='자료입력 및 결과표시'!$B$19,COUNTIF($W548:$DR548,'자료입력 및 결과표시'!$C$19)&gt;=1),IF(OR('자료입력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J548" s="28">
        <f>IF(AND($S548='자료입력 및 결과표시'!$B$20,COUNTIF($W548:$DR548,'자료입력 및 결과표시'!$C$20)&gt;=1),IF(OR('자료입력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K548" s="28">
        <f>IF(AND($S548='자료입력 및 결과표시'!$B$21,COUNTIF($W548:$DR548,'자료입력 및 결과표시'!$C$21)&gt;=1),IF(OR('자료입력 및 결과표시'!$B$4+90&gt;=$V548,'자료입력 및 결과표시'!$B$4&lt;$U548),0,IF($V548-'자료입력 및 결과표시'!$B$4-90&gt;='자료입력 및 결과표시'!$E$4,'자료입력 및 결과표시'!$E$4,$V548-'자료입력 및 결과표시'!$B$4-90)),0)</f>
        <v>0</v>
      </c>
      <c r="EL548" s="17">
        <f>IF(AND(S548='자료입력 및 결과표시'!$B$6,COUNTIF('업무중복도(데이터 입력)'!$W548:$DR548,'자료입력 및 결과표시'!$C$6)&gt;=1),1,0)</f>
        <v>0</v>
      </c>
      <c r="EM548" s="17">
        <f>IF(AND(S548='자료입력 및 결과표시'!$B$7,COUNTIF('업무중복도(데이터 입력)'!$W548:$DR548,'자료입력 및 결과표시'!$C$7)&gt;=1),2,0)</f>
        <v>0</v>
      </c>
      <c r="EN548" s="17">
        <f>IF(AND(S548='자료입력 및 결과표시'!$B$8,COUNTIF('업무중복도(데이터 입력)'!$W548:$DR548,'자료입력 및 결과표시'!$C$8)&gt;=1),3,0)</f>
        <v>0</v>
      </c>
      <c r="EO548" s="17">
        <f>IF(AND(S548='자료입력 및 결과표시'!$B$9,COUNTIF('업무중복도(데이터 입력)'!$W548:$DR548,'자료입력 및 결과표시'!$C$9)&gt;=1),4,0)</f>
        <v>0</v>
      </c>
      <c r="EP548" s="17">
        <f>IF(AND(S548='자료입력 및 결과표시'!$B$10,COUNTIF('업무중복도(데이터 입력)'!$W548:$DR548,'자료입력 및 결과표시'!$C$10)&gt;=1),5,0)</f>
        <v>0</v>
      </c>
      <c r="EQ548" s="17">
        <f>IF(AND(S548='자료입력 및 결과표시'!$B$11,COUNTIF('업무중복도(데이터 입력)'!$W548:$DR548,'자료입력 및 결과표시'!$C$11)&gt;=1),6,0)</f>
        <v>0</v>
      </c>
      <c r="ER548" s="17">
        <f>IF(AND(S548='자료입력 및 결과표시'!$B$12,COUNTIF('업무중복도(데이터 입력)'!$W548:$DR548,'자료입력 및 결과표시'!$C$12)&gt;=1),7,0)</f>
        <v>0</v>
      </c>
      <c r="ES548" s="17">
        <f>IF(AND(S548='자료입력 및 결과표시'!$B$13,COUNTIF('업무중복도(데이터 입력)'!$W548:$DR548,'자료입력 및 결과표시'!$C$13)&gt;=1),8,0)</f>
        <v>0</v>
      </c>
      <c r="ET548" s="17">
        <f>IF(AND(S548='자료입력 및 결과표시'!$B$14,COUNTIF('업무중복도(데이터 입력)'!$W548:$DR548,'자료입력 및 결과표시'!$C$14)&gt;=1),9,0)</f>
        <v>0</v>
      </c>
      <c r="EU548" s="17">
        <f>IF(AND(S548='자료입력 및 결과표시'!$B$15,COUNTIF('업무중복도(데이터 입력)'!$W548:$DR548,'자료입력 및 결과표시'!$C$15)&gt;=1),10,0)</f>
        <v>0</v>
      </c>
      <c r="EV548" s="17">
        <f>IF(AND(S548='자료입력 및 결과표시'!$B$16,COUNTIF('업무중복도(데이터 입력)'!$W548:$DR548,'자료입력 및 결과표시'!$C$16)&gt;=1),11,0)</f>
        <v>0</v>
      </c>
      <c r="EW548" s="17">
        <f>IF(AND(S548='자료입력 및 결과표시'!$B$17,COUNTIF('업무중복도(데이터 입력)'!$W548:$DR548,'자료입력 및 결과표시'!$C$17)&gt;=1),12,0)</f>
        <v>0</v>
      </c>
      <c r="EX548" s="17">
        <f>IF(AND(S548='자료입력 및 결과표시'!$B$18,COUNTIF('업무중복도(데이터 입력)'!$W548:$DR548,'자료입력 및 결과표시'!$C$18)&gt;=1),13,0)</f>
        <v>0</v>
      </c>
      <c r="EY548" s="17">
        <f>IF(AND(S548='자료입력 및 결과표시'!$B$19,COUNTIF('업무중복도(데이터 입력)'!$W548:$DR548,'자료입력 및 결과표시'!$C$19)&gt;=1),14,0)</f>
        <v>0</v>
      </c>
      <c r="EZ548" s="17">
        <f>IF(AND(S548='자료입력 및 결과표시'!$B$20,COUNTIF('업무중복도(데이터 입력)'!$W548:$DR548,'자료입력 및 결과표시'!$C$20)&gt;=1),15,0)</f>
        <v>0</v>
      </c>
      <c r="FA548" s="17">
        <f>IF(AND(S548='자료입력 및 결과표시'!$B$21,COUNTIF('업무중복도(데이터 입력)'!$W548:$DR548,'자료입력 및 결과표시'!$C$21)&gt;=1),16,0)</f>
        <v>0</v>
      </c>
      <c r="FK548" s="17">
        <f t="shared" si="797"/>
        <v>0</v>
      </c>
      <c r="FO548"/>
    </row>
    <row r="549" spans="1:171">
      <c r="A549" s="17" t="str">
        <f t="shared" si="780"/>
        <v>\\\0</v>
      </c>
      <c r="B549" s="17" t="str">
        <f t="shared" si="781"/>
        <v>\\\0</v>
      </c>
      <c r="C549" s="17" t="str">
        <f t="shared" si="782"/>
        <v>\\\0</v>
      </c>
      <c r="D549" s="17" t="str">
        <f t="shared" si="783"/>
        <v>\\\0</v>
      </c>
      <c r="E549" s="17" t="str">
        <f t="shared" si="784"/>
        <v>\\\0</v>
      </c>
      <c r="F549" s="17" t="str">
        <f t="shared" si="785"/>
        <v>\\\0</v>
      </c>
      <c r="G549" s="17" t="str">
        <f t="shared" si="786"/>
        <v>\\\0</v>
      </c>
      <c r="H549" s="17" t="str">
        <f t="shared" si="787"/>
        <v>\\\0</v>
      </c>
      <c r="I549" s="17" t="str">
        <f t="shared" si="788"/>
        <v>\\\0</v>
      </c>
      <c r="J549" s="17" t="str">
        <f t="shared" si="789"/>
        <v>\\\0</v>
      </c>
      <c r="K549" s="17" t="str">
        <f t="shared" si="790"/>
        <v>\\\0</v>
      </c>
      <c r="L549" s="17" t="str">
        <f t="shared" si="791"/>
        <v>\\\0</v>
      </c>
      <c r="M549" s="17" t="str">
        <f t="shared" si="792"/>
        <v>\\\0</v>
      </c>
      <c r="N549" s="17" t="str">
        <f t="shared" si="793"/>
        <v>\\\0</v>
      </c>
      <c r="O549" s="17" t="str">
        <f t="shared" si="794"/>
        <v>\\\0</v>
      </c>
      <c r="P549" s="17" t="str">
        <f t="shared" si="795"/>
        <v>\\\0</v>
      </c>
      <c r="R549" s="17" t="str">
        <f t="shared" si="796"/>
        <v>\\</v>
      </c>
      <c r="S549" s="38"/>
      <c r="T549" s="39"/>
      <c r="U549" s="31"/>
      <c r="V549" s="32"/>
      <c r="W549" s="36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35"/>
      <c r="DS549" s="287"/>
      <c r="DT549" s="36"/>
      <c r="DU549" s="37"/>
      <c r="DV549" s="28">
        <f>IF(AND($S549='자료입력 및 결과표시'!$B$6,COUNTIF($W549:$DR549,'자료입력 및 결과표시'!$C$6)&gt;=1),IF(OR('자료입력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DW549" s="28">
        <f>IF(AND($S549='자료입력 및 결과표시'!$B$7,COUNTIF($W549:$DR549,'자료입력 및 결과표시'!$C$7)&gt;=1),IF(OR('자료입력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DX549" s="28">
        <f>IF(AND($S549='자료입력 및 결과표시'!$B$8,COUNTIF($W549:$DR549,'자료입력 및 결과표시'!$C$8)&gt;=1),IF(OR('자료입력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DY549" s="28">
        <f>IF(AND($S549='자료입력 및 결과표시'!$B$9,COUNTIF($W549:$DR549,'자료입력 및 결과표시'!$C$9)&gt;=1),IF(OR('자료입력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DZ549" s="28">
        <f>IF(AND($S549='자료입력 및 결과표시'!$B$10,COUNTIF($W549:$DR549,'자료입력 및 결과표시'!$C$10)&gt;=1),IF(OR('자료입력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A549" s="28">
        <f>IF(AND($S549='자료입력 및 결과표시'!$B$11,COUNTIF($W549:$DR549,'자료입력 및 결과표시'!$C$11)&gt;=1),IF(OR('자료입력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B549" s="28">
        <f>IF(AND($S549='자료입력 및 결과표시'!$B$12,COUNTIF($W549:$DR549,'자료입력 및 결과표시'!$C$12)&gt;=1),IF(OR('자료입력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C549" s="28">
        <f>IF(AND($S549='자료입력 및 결과표시'!$B$13,COUNTIF($W549:$DR549,'자료입력 및 결과표시'!$C$13)&gt;=1),IF(OR('자료입력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D549" s="28">
        <f>IF(AND($S549='자료입력 및 결과표시'!$B$14,COUNTIF($W549:$DR549,'자료입력 및 결과표시'!$C$14)&gt;=1),IF(OR('자료입력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E549" s="28">
        <f>IF(AND($S549='자료입력 및 결과표시'!$B$15,COUNTIF($W549:$DR549,'자료입력 및 결과표시'!$C$15)&gt;=1),IF(OR('자료입력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F549" s="28">
        <f>IF(AND($S549='자료입력 및 결과표시'!$B$16,COUNTIF($W549:$DR549,'자료입력 및 결과표시'!$C$16)&gt;=1),IF(OR('자료입력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G549" s="28">
        <f>IF(AND($S549='자료입력 및 결과표시'!$B$17,COUNTIF($W549:$DR549,'자료입력 및 결과표시'!$C$17)&gt;=1),IF(OR('자료입력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H549" s="28">
        <f>IF(AND($S549='자료입력 및 결과표시'!$B$18,COUNTIF($W549:$DR549,'자료입력 및 결과표시'!$C$18)&gt;=1),IF(OR('자료입력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I549" s="28">
        <f>IF(AND($S549='자료입력 및 결과표시'!$B$19,COUNTIF($W549:$DR549,'자료입력 및 결과표시'!$C$19)&gt;=1),IF(OR('자료입력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J549" s="28">
        <f>IF(AND($S549='자료입력 및 결과표시'!$B$20,COUNTIF($W549:$DR549,'자료입력 및 결과표시'!$C$20)&gt;=1),IF(OR('자료입력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K549" s="28">
        <f>IF(AND($S549='자료입력 및 결과표시'!$B$21,COUNTIF($W549:$DR549,'자료입력 및 결과표시'!$C$21)&gt;=1),IF(OR('자료입력 및 결과표시'!$B$4+90&gt;=$V549,'자료입력 및 결과표시'!$B$4&lt;$U549),0,IF($V549-'자료입력 및 결과표시'!$B$4-90&gt;='자료입력 및 결과표시'!$E$4,'자료입력 및 결과표시'!$E$4,$V549-'자료입력 및 결과표시'!$B$4-90)),0)</f>
        <v>0</v>
      </c>
      <c r="EL549" s="17">
        <f>IF(AND(S549='자료입력 및 결과표시'!$B$6,COUNTIF('업무중복도(데이터 입력)'!$W549:$DR549,'자료입력 및 결과표시'!$C$6)&gt;=1),1,0)</f>
        <v>0</v>
      </c>
      <c r="EM549" s="17">
        <f>IF(AND(S549='자료입력 및 결과표시'!$B$7,COUNTIF('업무중복도(데이터 입력)'!$W549:$DR549,'자료입력 및 결과표시'!$C$7)&gt;=1),2,0)</f>
        <v>0</v>
      </c>
      <c r="EN549" s="17">
        <f>IF(AND(S549='자료입력 및 결과표시'!$B$8,COUNTIF('업무중복도(데이터 입력)'!$W549:$DR549,'자료입력 및 결과표시'!$C$8)&gt;=1),3,0)</f>
        <v>0</v>
      </c>
      <c r="EO549" s="17">
        <f>IF(AND(S549='자료입력 및 결과표시'!$B$9,COUNTIF('업무중복도(데이터 입력)'!$W549:$DR549,'자료입력 및 결과표시'!$C$9)&gt;=1),4,0)</f>
        <v>0</v>
      </c>
      <c r="EP549" s="17">
        <f>IF(AND(S549='자료입력 및 결과표시'!$B$10,COUNTIF('업무중복도(데이터 입력)'!$W549:$DR549,'자료입력 및 결과표시'!$C$10)&gt;=1),5,0)</f>
        <v>0</v>
      </c>
      <c r="EQ549" s="17">
        <f>IF(AND(S549='자료입력 및 결과표시'!$B$11,COUNTIF('업무중복도(데이터 입력)'!$W549:$DR549,'자료입력 및 결과표시'!$C$11)&gt;=1),6,0)</f>
        <v>0</v>
      </c>
      <c r="ER549" s="17">
        <f>IF(AND(S549='자료입력 및 결과표시'!$B$12,COUNTIF('업무중복도(데이터 입력)'!$W549:$DR549,'자료입력 및 결과표시'!$C$12)&gt;=1),7,0)</f>
        <v>0</v>
      </c>
      <c r="ES549" s="17">
        <f>IF(AND(S549='자료입력 및 결과표시'!$B$13,COUNTIF('업무중복도(데이터 입력)'!$W549:$DR549,'자료입력 및 결과표시'!$C$13)&gt;=1),8,0)</f>
        <v>0</v>
      </c>
      <c r="ET549" s="17">
        <f>IF(AND(S549='자료입력 및 결과표시'!$B$14,COUNTIF('업무중복도(데이터 입력)'!$W549:$DR549,'자료입력 및 결과표시'!$C$14)&gt;=1),9,0)</f>
        <v>0</v>
      </c>
      <c r="EU549" s="17">
        <f>IF(AND(S549='자료입력 및 결과표시'!$B$15,COUNTIF('업무중복도(데이터 입력)'!$W549:$DR549,'자료입력 및 결과표시'!$C$15)&gt;=1),10,0)</f>
        <v>0</v>
      </c>
      <c r="EV549" s="17">
        <f>IF(AND(S549='자료입력 및 결과표시'!$B$16,COUNTIF('업무중복도(데이터 입력)'!$W549:$DR549,'자료입력 및 결과표시'!$C$16)&gt;=1),11,0)</f>
        <v>0</v>
      </c>
      <c r="EW549" s="17">
        <f>IF(AND(S549='자료입력 및 결과표시'!$B$17,COUNTIF('업무중복도(데이터 입력)'!$W549:$DR549,'자료입력 및 결과표시'!$C$17)&gt;=1),12,0)</f>
        <v>0</v>
      </c>
      <c r="EX549" s="17">
        <f>IF(AND(S549='자료입력 및 결과표시'!$B$18,COUNTIF('업무중복도(데이터 입력)'!$W549:$DR549,'자료입력 및 결과표시'!$C$18)&gt;=1),13,0)</f>
        <v>0</v>
      </c>
      <c r="EY549" s="17">
        <f>IF(AND(S549='자료입력 및 결과표시'!$B$19,COUNTIF('업무중복도(데이터 입력)'!$W549:$DR549,'자료입력 및 결과표시'!$C$19)&gt;=1),14,0)</f>
        <v>0</v>
      </c>
      <c r="EZ549" s="17">
        <f>IF(AND(S549='자료입력 및 결과표시'!$B$20,COUNTIF('업무중복도(데이터 입력)'!$W549:$DR549,'자료입력 및 결과표시'!$C$20)&gt;=1),15,0)</f>
        <v>0</v>
      </c>
      <c r="FA549" s="17">
        <f>IF(AND(S549='자료입력 및 결과표시'!$B$21,COUNTIF('업무중복도(데이터 입력)'!$W549:$DR549,'자료입력 및 결과표시'!$C$21)&gt;=1),16,0)</f>
        <v>0</v>
      </c>
      <c r="FK549" s="17">
        <f t="shared" si="797"/>
        <v>0</v>
      </c>
      <c r="FO549"/>
    </row>
    <row r="550" spans="1:171">
      <c r="A550" s="17" t="str">
        <f t="shared" si="780"/>
        <v>\\\0</v>
      </c>
      <c r="B550" s="17" t="str">
        <f t="shared" si="781"/>
        <v>\\\0</v>
      </c>
      <c r="C550" s="17" t="str">
        <f t="shared" si="782"/>
        <v>\\\0</v>
      </c>
      <c r="D550" s="17" t="str">
        <f t="shared" si="783"/>
        <v>\\\0</v>
      </c>
      <c r="E550" s="17" t="str">
        <f t="shared" si="784"/>
        <v>\\\0</v>
      </c>
      <c r="F550" s="17" t="str">
        <f t="shared" si="785"/>
        <v>\\\0</v>
      </c>
      <c r="G550" s="17" t="str">
        <f t="shared" si="786"/>
        <v>\\\0</v>
      </c>
      <c r="H550" s="17" t="str">
        <f t="shared" si="787"/>
        <v>\\\0</v>
      </c>
      <c r="I550" s="17" t="str">
        <f t="shared" si="788"/>
        <v>\\\0</v>
      </c>
      <c r="J550" s="17" t="str">
        <f t="shared" si="789"/>
        <v>\\\0</v>
      </c>
      <c r="K550" s="17" t="str">
        <f t="shared" si="790"/>
        <v>\\\0</v>
      </c>
      <c r="L550" s="17" t="str">
        <f t="shared" si="791"/>
        <v>\\\0</v>
      </c>
      <c r="M550" s="17" t="str">
        <f t="shared" si="792"/>
        <v>\\\0</v>
      </c>
      <c r="N550" s="17" t="str">
        <f t="shared" si="793"/>
        <v>\\\0</v>
      </c>
      <c r="O550" s="17" t="str">
        <f t="shared" si="794"/>
        <v>\\\0</v>
      </c>
      <c r="P550" s="17" t="str">
        <f t="shared" si="795"/>
        <v>\\\0</v>
      </c>
      <c r="R550" s="17" t="str">
        <f t="shared" si="796"/>
        <v>\\</v>
      </c>
      <c r="S550" s="38"/>
      <c r="T550" s="39"/>
      <c r="U550" s="31"/>
      <c r="V550" s="32"/>
      <c r="W550" s="36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35"/>
      <c r="DS550" s="287"/>
      <c r="DT550" s="36"/>
      <c r="DU550" s="37"/>
      <c r="DV550" s="28">
        <f>IF(AND($S550='자료입력 및 결과표시'!$B$6,COUNTIF($W550:$DR550,'자료입력 및 결과표시'!$C$6)&gt;=1),IF(OR('자료입력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DW550" s="28">
        <f>IF(AND($S550='자료입력 및 결과표시'!$B$7,COUNTIF($W550:$DR550,'자료입력 및 결과표시'!$C$7)&gt;=1),IF(OR('자료입력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DX550" s="28">
        <f>IF(AND($S550='자료입력 및 결과표시'!$B$8,COUNTIF($W550:$DR550,'자료입력 및 결과표시'!$C$8)&gt;=1),IF(OR('자료입력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DY550" s="28">
        <f>IF(AND($S550='자료입력 및 결과표시'!$B$9,COUNTIF($W550:$DR550,'자료입력 및 결과표시'!$C$9)&gt;=1),IF(OR('자료입력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DZ550" s="28">
        <f>IF(AND($S550='자료입력 및 결과표시'!$B$10,COUNTIF($W550:$DR550,'자료입력 및 결과표시'!$C$10)&gt;=1),IF(OR('자료입력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A550" s="28">
        <f>IF(AND($S550='자료입력 및 결과표시'!$B$11,COUNTIF($W550:$DR550,'자료입력 및 결과표시'!$C$11)&gt;=1),IF(OR('자료입력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B550" s="28">
        <f>IF(AND($S550='자료입력 및 결과표시'!$B$12,COUNTIF($W550:$DR550,'자료입력 및 결과표시'!$C$12)&gt;=1),IF(OR('자료입력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C550" s="28">
        <f>IF(AND($S550='자료입력 및 결과표시'!$B$13,COUNTIF($W550:$DR550,'자료입력 및 결과표시'!$C$13)&gt;=1),IF(OR('자료입력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D550" s="28">
        <f>IF(AND($S550='자료입력 및 결과표시'!$B$14,COUNTIF($W550:$DR550,'자료입력 및 결과표시'!$C$14)&gt;=1),IF(OR('자료입력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E550" s="28">
        <f>IF(AND($S550='자료입력 및 결과표시'!$B$15,COUNTIF($W550:$DR550,'자료입력 및 결과표시'!$C$15)&gt;=1),IF(OR('자료입력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F550" s="28">
        <f>IF(AND($S550='자료입력 및 결과표시'!$B$16,COUNTIF($W550:$DR550,'자료입력 및 결과표시'!$C$16)&gt;=1),IF(OR('자료입력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G550" s="28">
        <f>IF(AND($S550='자료입력 및 결과표시'!$B$17,COUNTIF($W550:$DR550,'자료입력 및 결과표시'!$C$17)&gt;=1),IF(OR('자료입력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H550" s="28">
        <f>IF(AND($S550='자료입력 및 결과표시'!$B$18,COUNTIF($W550:$DR550,'자료입력 및 결과표시'!$C$18)&gt;=1),IF(OR('자료입력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I550" s="28">
        <f>IF(AND($S550='자료입력 및 결과표시'!$B$19,COUNTIF($W550:$DR550,'자료입력 및 결과표시'!$C$19)&gt;=1),IF(OR('자료입력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J550" s="28">
        <f>IF(AND($S550='자료입력 및 결과표시'!$B$20,COUNTIF($W550:$DR550,'자료입력 및 결과표시'!$C$20)&gt;=1),IF(OR('자료입력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K550" s="28">
        <f>IF(AND($S550='자료입력 및 결과표시'!$B$21,COUNTIF($W550:$DR550,'자료입력 및 결과표시'!$C$21)&gt;=1),IF(OR('자료입력 및 결과표시'!$B$4+90&gt;=$V550,'자료입력 및 결과표시'!$B$4&lt;$U550),0,IF($V550-'자료입력 및 결과표시'!$B$4-90&gt;='자료입력 및 결과표시'!$E$4,'자료입력 및 결과표시'!$E$4,$V550-'자료입력 및 결과표시'!$B$4-90)),0)</f>
        <v>0</v>
      </c>
      <c r="EL550" s="17">
        <f>IF(AND(S550='자료입력 및 결과표시'!$B$6,COUNTIF('업무중복도(데이터 입력)'!$W550:$DR550,'자료입력 및 결과표시'!$C$6)&gt;=1),1,0)</f>
        <v>0</v>
      </c>
      <c r="EM550" s="17">
        <f>IF(AND(S550='자료입력 및 결과표시'!$B$7,COUNTIF('업무중복도(데이터 입력)'!$W550:$DR550,'자료입력 및 결과표시'!$C$7)&gt;=1),2,0)</f>
        <v>0</v>
      </c>
      <c r="EN550" s="17">
        <f>IF(AND(S550='자료입력 및 결과표시'!$B$8,COUNTIF('업무중복도(데이터 입력)'!$W550:$DR550,'자료입력 및 결과표시'!$C$8)&gt;=1),3,0)</f>
        <v>0</v>
      </c>
      <c r="EO550" s="17">
        <f>IF(AND(S550='자료입력 및 결과표시'!$B$9,COUNTIF('업무중복도(데이터 입력)'!$W550:$DR550,'자료입력 및 결과표시'!$C$9)&gt;=1),4,0)</f>
        <v>0</v>
      </c>
      <c r="EP550" s="17">
        <f>IF(AND(S550='자료입력 및 결과표시'!$B$10,COUNTIF('업무중복도(데이터 입력)'!$W550:$DR550,'자료입력 및 결과표시'!$C$10)&gt;=1),5,0)</f>
        <v>0</v>
      </c>
      <c r="EQ550" s="17">
        <f>IF(AND(S550='자료입력 및 결과표시'!$B$11,COUNTIF('업무중복도(데이터 입력)'!$W550:$DR550,'자료입력 및 결과표시'!$C$11)&gt;=1),6,0)</f>
        <v>0</v>
      </c>
      <c r="ER550" s="17">
        <f>IF(AND(S550='자료입력 및 결과표시'!$B$12,COUNTIF('업무중복도(데이터 입력)'!$W550:$DR550,'자료입력 및 결과표시'!$C$12)&gt;=1),7,0)</f>
        <v>0</v>
      </c>
      <c r="ES550" s="17">
        <f>IF(AND(S550='자료입력 및 결과표시'!$B$13,COUNTIF('업무중복도(데이터 입력)'!$W550:$DR550,'자료입력 및 결과표시'!$C$13)&gt;=1),8,0)</f>
        <v>0</v>
      </c>
      <c r="ET550" s="17">
        <f>IF(AND(S550='자료입력 및 결과표시'!$B$14,COUNTIF('업무중복도(데이터 입력)'!$W550:$DR550,'자료입력 및 결과표시'!$C$14)&gt;=1),9,0)</f>
        <v>0</v>
      </c>
      <c r="EU550" s="17">
        <f>IF(AND(S550='자료입력 및 결과표시'!$B$15,COUNTIF('업무중복도(데이터 입력)'!$W550:$DR550,'자료입력 및 결과표시'!$C$15)&gt;=1),10,0)</f>
        <v>0</v>
      </c>
      <c r="EV550" s="17">
        <f>IF(AND(S550='자료입력 및 결과표시'!$B$16,COUNTIF('업무중복도(데이터 입력)'!$W550:$DR550,'자료입력 및 결과표시'!$C$16)&gt;=1),11,0)</f>
        <v>0</v>
      </c>
      <c r="EW550" s="17">
        <f>IF(AND(S550='자료입력 및 결과표시'!$B$17,COUNTIF('업무중복도(데이터 입력)'!$W550:$DR550,'자료입력 및 결과표시'!$C$17)&gt;=1),12,0)</f>
        <v>0</v>
      </c>
      <c r="EX550" s="17">
        <f>IF(AND(S550='자료입력 및 결과표시'!$B$18,COUNTIF('업무중복도(데이터 입력)'!$W550:$DR550,'자료입력 및 결과표시'!$C$18)&gt;=1),13,0)</f>
        <v>0</v>
      </c>
      <c r="EY550" s="17">
        <f>IF(AND(S550='자료입력 및 결과표시'!$B$19,COUNTIF('업무중복도(데이터 입력)'!$W550:$DR550,'자료입력 및 결과표시'!$C$19)&gt;=1),14,0)</f>
        <v>0</v>
      </c>
      <c r="EZ550" s="17">
        <f>IF(AND(S550='자료입력 및 결과표시'!$B$20,COUNTIF('업무중복도(데이터 입력)'!$W550:$DR550,'자료입력 및 결과표시'!$C$20)&gt;=1),15,0)</f>
        <v>0</v>
      </c>
      <c r="FA550" s="17">
        <f>IF(AND(S550='자료입력 및 결과표시'!$B$21,COUNTIF('업무중복도(데이터 입력)'!$W550:$DR550,'자료입력 및 결과표시'!$C$21)&gt;=1),16,0)</f>
        <v>0</v>
      </c>
      <c r="FK550" s="17">
        <f t="shared" si="797"/>
        <v>0</v>
      </c>
      <c r="FO550"/>
    </row>
    <row r="551" spans="1:171">
      <c r="A551" s="17" t="str">
        <f t="shared" si="780"/>
        <v>\\\0</v>
      </c>
      <c r="B551" s="17" t="str">
        <f t="shared" si="781"/>
        <v>\\\0</v>
      </c>
      <c r="C551" s="17" t="str">
        <f t="shared" si="782"/>
        <v>\\\0</v>
      </c>
      <c r="D551" s="17" t="str">
        <f t="shared" si="783"/>
        <v>\\\0</v>
      </c>
      <c r="E551" s="17" t="str">
        <f t="shared" si="784"/>
        <v>\\\0</v>
      </c>
      <c r="F551" s="17" t="str">
        <f t="shared" si="785"/>
        <v>\\\0</v>
      </c>
      <c r="G551" s="17" t="str">
        <f t="shared" si="786"/>
        <v>\\\0</v>
      </c>
      <c r="H551" s="17" t="str">
        <f t="shared" si="787"/>
        <v>\\\0</v>
      </c>
      <c r="I551" s="17" t="str">
        <f t="shared" si="788"/>
        <v>\\\0</v>
      </c>
      <c r="J551" s="17" t="str">
        <f t="shared" si="789"/>
        <v>\\\0</v>
      </c>
      <c r="K551" s="17" t="str">
        <f t="shared" si="790"/>
        <v>\\\0</v>
      </c>
      <c r="L551" s="17" t="str">
        <f t="shared" si="791"/>
        <v>\\\0</v>
      </c>
      <c r="M551" s="17" t="str">
        <f t="shared" si="792"/>
        <v>\\\0</v>
      </c>
      <c r="N551" s="17" t="str">
        <f t="shared" si="793"/>
        <v>\\\0</v>
      </c>
      <c r="O551" s="17" t="str">
        <f t="shared" si="794"/>
        <v>\\\0</v>
      </c>
      <c r="P551" s="17" t="str">
        <f t="shared" si="795"/>
        <v>\\\0</v>
      </c>
      <c r="R551" s="17" t="str">
        <f t="shared" si="796"/>
        <v>\\</v>
      </c>
      <c r="S551" s="38"/>
      <c r="T551" s="39"/>
      <c r="U551" s="31"/>
      <c r="V551" s="32"/>
      <c r="W551" s="36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35"/>
      <c r="DS551" s="287"/>
      <c r="DT551" s="36"/>
      <c r="DU551" s="37"/>
      <c r="DV551" s="28">
        <f>IF(AND($S551='자료입력 및 결과표시'!$B$6,COUNTIF($W551:$DR551,'자료입력 및 결과표시'!$C$6)&gt;=1),IF(OR('자료입력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DW551" s="28">
        <f>IF(AND($S551='자료입력 및 결과표시'!$B$7,COUNTIF($W551:$DR551,'자료입력 및 결과표시'!$C$7)&gt;=1),IF(OR('자료입력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DX551" s="28">
        <f>IF(AND($S551='자료입력 및 결과표시'!$B$8,COUNTIF($W551:$DR551,'자료입력 및 결과표시'!$C$8)&gt;=1),IF(OR('자료입력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DY551" s="28">
        <f>IF(AND($S551='자료입력 및 결과표시'!$B$9,COUNTIF($W551:$DR551,'자료입력 및 결과표시'!$C$9)&gt;=1),IF(OR('자료입력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DZ551" s="28">
        <f>IF(AND($S551='자료입력 및 결과표시'!$B$10,COUNTIF($W551:$DR551,'자료입력 및 결과표시'!$C$10)&gt;=1),IF(OR('자료입력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A551" s="28">
        <f>IF(AND($S551='자료입력 및 결과표시'!$B$11,COUNTIF($W551:$DR551,'자료입력 및 결과표시'!$C$11)&gt;=1),IF(OR('자료입력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B551" s="28">
        <f>IF(AND($S551='자료입력 및 결과표시'!$B$12,COUNTIF($W551:$DR551,'자료입력 및 결과표시'!$C$12)&gt;=1),IF(OR('자료입력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C551" s="28">
        <f>IF(AND($S551='자료입력 및 결과표시'!$B$13,COUNTIF($W551:$DR551,'자료입력 및 결과표시'!$C$13)&gt;=1),IF(OR('자료입력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D551" s="28">
        <f>IF(AND($S551='자료입력 및 결과표시'!$B$14,COUNTIF($W551:$DR551,'자료입력 및 결과표시'!$C$14)&gt;=1),IF(OR('자료입력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E551" s="28">
        <f>IF(AND($S551='자료입력 및 결과표시'!$B$15,COUNTIF($W551:$DR551,'자료입력 및 결과표시'!$C$15)&gt;=1),IF(OR('자료입력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F551" s="28">
        <f>IF(AND($S551='자료입력 및 결과표시'!$B$16,COUNTIF($W551:$DR551,'자료입력 및 결과표시'!$C$16)&gt;=1),IF(OR('자료입력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G551" s="28">
        <f>IF(AND($S551='자료입력 및 결과표시'!$B$17,COUNTIF($W551:$DR551,'자료입력 및 결과표시'!$C$17)&gt;=1),IF(OR('자료입력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H551" s="28">
        <f>IF(AND($S551='자료입력 및 결과표시'!$B$18,COUNTIF($W551:$DR551,'자료입력 및 결과표시'!$C$18)&gt;=1),IF(OR('자료입력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I551" s="28">
        <f>IF(AND($S551='자료입력 및 결과표시'!$B$19,COUNTIF($W551:$DR551,'자료입력 및 결과표시'!$C$19)&gt;=1),IF(OR('자료입력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J551" s="28">
        <f>IF(AND($S551='자료입력 및 결과표시'!$B$20,COUNTIF($W551:$DR551,'자료입력 및 결과표시'!$C$20)&gt;=1),IF(OR('자료입력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K551" s="28">
        <f>IF(AND($S551='자료입력 및 결과표시'!$B$21,COUNTIF($W551:$DR551,'자료입력 및 결과표시'!$C$21)&gt;=1),IF(OR('자료입력 및 결과표시'!$B$4+90&gt;=$V551,'자료입력 및 결과표시'!$B$4&lt;$U551),0,IF($V551-'자료입력 및 결과표시'!$B$4-90&gt;='자료입력 및 결과표시'!$E$4,'자료입력 및 결과표시'!$E$4,$V551-'자료입력 및 결과표시'!$B$4-90)),0)</f>
        <v>0</v>
      </c>
      <c r="EL551" s="17">
        <f>IF(AND(S551='자료입력 및 결과표시'!$B$6,COUNTIF('업무중복도(데이터 입력)'!$W551:$DR551,'자료입력 및 결과표시'!$C$6)&gt;=1),1,0)</f>
        <v>0</v>
      </c>
      <c r="EM551" s="17">
        <f>IF(AND(S551='자료입력 및 결과표시'!$B$7,COUNTIF('업무중복도(데이터 입력)'!$W551:$DR551,'자료입력 및 결과표시'!$C$7)&gt;=1),2,0)</f>
        <v>0</v>
      </c>
      <c r="EN551" s="17">
        <f>IF(AND(S551='자료입력 및 결과표시'!$B$8,COUNTIF('업무중복도(데이터 입력)'!$W551:$DR551,'자료입력 및 결과표시'!$C$8)&gt;=1),3,0)</f>
        <v>0</v>
      </c>
      <c r="EO551" s="17">
        <f>IF(AND(S551='자료입력 및 결과표시'!$B$9,COUNTIF('업무중복도(데이터 입력)'!$W551:$DR551,'자료입력 및 결과표시'!$C$9)&gt;=1),4,0)</f>
        <v>0</v>
      </c>
      <c r="EP551" s="17">
        <f>IF(AND(S551='자료입력 및 결과표시'!$B$10,COUNTIF('업무중복도(데이터 입력)'!$W551:$DR551,'자료입력 및 결과표시'!$C$10)&gt;=1),5,0)</f>
        <v>0</v>
      </c>
      <c r="EQ551" s="17">
        <f>IF(AND(S551='자료입력 및 결과표시'!$B$11,COUNTIF('업무중복도(데이터 입력)'!$W551:$DR551,'자료입력 및 결과표시'!$C$11)&gt;=1),6,0)</f>
        <v>0</v>
      </c>
      <c r="ER551" s="17">
        <f>IF(AND(S551='자료입력 및 결과표시'!$B$12,COUNTIF('업무중복도(데이터 입력)'!$W551:$DR551,'자료입력 및 결과표시'!$C$12)&gt;=1),7,0)</f>
        <v>0</v>
      </c>
      <c r="ES551" s="17">
        <f>IF(AND(S551='자료입력 및 결과표시'!$B$13,COUNTIF('업무중복도(데이터 입력)'!$W551:$DR551,'자료입력 및 결과표시'!$C$13)&gt;=1),8,0)</f>
        <v>0</v>
      </c>
      <c r="ET551" s="17">
        <f>IF(AND(S551='자료입력 및 결과표시'!$B$14,COUNTIF('업무중복도(데이터 입력)'!$W551:$DR551,'자료입력 및 결과표시'!$C$14)&gt;=1),9,0)</f>
        <v>0</v>
      </c>
      <c r="EU551" s="17">
        <f>IF(AND(S551='자료입력 및 결과표시'!$B$15,COUNTIF('업무중복도(데이터 입력)'!$W551:$DR551,'자료입력 및 결과표시'!$C$15)&gt;=1),10,0)</f>
        <v>0</v>
      </c>
      <c r="EV551" s="17">
        <f>IF(AND(S551='자료입력 및 결과표시'!$B$16,COUNTIF('업무중복도(데이터 입력)'!$W551:$DR551,'자료입력 및 결과표시'!$C$16)&gt;=1),11,0)</f>
        <v>0</v>
      </c>
      <c r="EW551" s="17">
        <f>IF(AND(S551='자료입력 및 결과표시'!$B$17,COUNTIF('업무중복도(데이터 입력)'!$W551:$DR551,'자료입력 및 결과표시'!$C$17)&gt;=1),12,0)</f>
        <v>0</v>
      </c>
      <c r="EX551" s="17">
        <f>IF(AND(S551='자료입력 및 결과표시'!$B$18,COUNTIF('업무중복도(데이터 입력)'!$W551:$DR551,'자료입력 및 결과표시'!$C$18)&gt;=1),13,0)</f>
        <v>0</v>
      </c>
      <c r="EY551" s="17">
        <f>IF(AND(S551='자료입력 및 결과표시'!$B$19,COUNTIF('업무중복도(데이터 입력)'!$W551:$DR551,'자료입력 및 결과표시'!$C$19)&gt;=1),14,0)</f>
        <v>0</v>
      </c>
      <c r="EZ551" s="17">
        <f>IF(AND(S551='자료입력 및 결과표시'!$B$20,COUNTIF('업무중복도(데이터 입력)'!$W551:$DR551,'자료입력 및 결과표시'!$C$20)&gt;=1),15,0)</f>
        <v>0</v>
      </c>
      <c r="FA551" s="17">
        <f>IF(AND(S551='자료입력 및 결과표시'!$B$21,COUNTIF('업무중복도(데이터 입력)'!$W551:$DR551,'자료입력 및 결과표시'!$C$21)&gt;=1),16,0)</f>
        <v>0</v>
      </c>
      <c r="FK551" s="17">
        <f t="shared" si="797"/>
        <v>0</v>
      </c>
      <c r="FO551"/>
    </row>
    <row r="552" spans="1:171">
      <c r="A552" s="17" t="str">
        <f t="shared" si="780"/>
        <v>\\\0</v>
      </c>
      <c r="B552" s="17" t="str">
        <f t="shared" si="781"/>
        <v>\\\0</v>
      </c>
      <c r="C552" s="17" t="str">
        <f t="shared" si="782"/>
        <v>\\\0</v>
      </c>
      <c r="D552" s="17" t="str">
        <f t="shared" si="783"/>
        <v>\\\0</v>
      </c>
      <c r="E552" s="17" t="str">
        <f t="shared" si="784"/>
        <v>\\\0</v>
      </c>
      <c r="F552" s="17" t="str">
        <f t="shared" si="785"/>
        <v>\\\0</v>
      </c>
      <c r="G552" s="17" t="str">
        <f t="shared" si="786"/>
        <v>\\\0</v>
      </c>
      <c r="H552" s="17" t="str">
        <f t="shared" si="787"/>
        <v>\\\0</v>
      </c>
      <c r="I552" s="17" t="str">
        <f t="shared" si="788"/>
        <v>\\\0</v>
      </c>
      <c r="J552" s="17" t="str">
        <f t="shared" si="789"/>
        <v>\\\0</v>
      </c>
      <c r="K552" s="17" t="str">
        <f t="shared" si="790"/>
        <v>\\\0</v>
      </c>
      <c r="L552" s="17" t="str">
        <f t="shared" si="791"/>
        <v>\\\0</v>
      </c>
      <c r="M552" s="17" t="str">
        <f t="shared" si="792"/>
        <v>\\\0</v>
      </c>
      <c r="N552" s="17" t="str">
        <f t="shared" si="793"/>
        <v>\\\0</v>
      </c>
      <c r="O552" s="17" t="str">
        <f t="shared" si="794"/>
        <v>\\\0</v>
      </c>
      <c r="P552" s="17" t="str">
        <f t="shared" si="795"/>
        <v>\\\0</v>
      </c>
      <c r="R552" s="17" t="str">
        <f t="shared" si="796"/>
        <v>\\</v>
      </c>
      <c r="S552" s="38"/>
      <c r="T552" s="39"/>
      <c r="U552" s="31"/>
      <c r="V552" s="32"/>
      <c r="W552" s="36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35"/>
      <c r="DS552" s="287"/>
      <c r="DT552" s="36"/>
      <c r="DU552" s="37"/>
      <c r="DV552" s="28">
        <f>IF(AND($S552='자료입력 및 결과표시'!$B$6,COUNTIF($W552:$DR552,'자료입력 및 결과표시'!$C$6)&gt;=1),IF(OR('자료입력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DW552" s="28">
        <f>IF(AND($S552='자료입력 및 결과표시'!$B$7,COUNTIF($W552:$DR552,'자료입력 및 결과표시'!$C$7)&gt;=1),IF(OR('자료입력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DX552" s="28">
        <f>IF(AND($S552='자료입력 및 결과표시'!$B$8,COUNTIF($W552:$DR552,'자료입력 및 결과표시'!$C$8)&gt;=1),IF(OR('자료입력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DY552" s="28">
        <f>IF(AND($S552='자료입력 및 결과표시'!$B$9,COUNTIF($W552:$DR552,'자료입력 및 결과표시'!$C$9)&gt;=1),IF(OR('자료입력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DZ552" s="28">
        <f>IF(AND($S552='자료입력 및 결과표시'!$B$10,COUNTIF($W552:$DR552,'자료입력 및 결과표시'!$C$10)&gt;=1),IF(OR('자료입력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A552" s="28">
        <f>IF(AND($S552='자료입력 및 결과표시'!$B$11,COUNTIF($W552:$DR552,'자료입력 및 결과표시'!$C$11)&gt;=1),IF(OR('자료입력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B552" s="28">
        <f>IF(AND($S552='자료입력 및 결과표시'!$B$12,COUNTIF($W552:$DR552,'자료입력 및 결과표시'!$C$12)&gt;=1),IF(OR('자료입력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C552" s="28">
        <f>IF(AND($S552='자료입력 및 결과표시'!$B$13,COUNTIF($W552:$DR552,'자료입력 및 결과표시'!$C$13)&gt;=1),IF(OR('자료입력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D552" s="28">
        <f>IF(AND($S552='자료입력 및 결과표시'!$B$14,COUNTIF($W552:$DR552,'자료입력 및 결과표시'!$C$14)&gt;=1),IF(OR('자료입력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E552" s="28">
        <f>IF(AND($S552='자료입력 및 결과표시'!$B$15,COUNTIF($W552:$DR552,'자료입력 및 결과표시'!$C$15)&gt;=1),IF(OR('자료입력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F552" s="28">
        <f>IF(AND($S552='자료입력 및 결과표시'!$B$16,COUNTIF($W552:$DR552,'자료입력 및 결과표시'!$C$16)&gt;=1),IF(OR('자료입력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G552" s="28">
        <f>IF(AND($S552='자료입력 및 결과표시'!$B$17,COUNTIF($W552:$DR552,'자료입력 및 결과표시'!$C$17)&gt;=1),IF(OR('자료입력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H552" s="28">
        <f>IF(AND($S552='자료입력 및 결과표시'!$B$18,COUNTIF($W552:$DR552,'자료입력 및 결과표시'!$C$18)&gt;=1),IF(OR('자료입력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I552" s="28">
        <f>IF(AND($S552='자료입력 및 결과표시'!$B$19,COUNTIF($W552:$DR552,'자료입력 및 결과표시'!$C$19)&gt;=1),IF(OR('자료입력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J552" s="28">
        <f>IF(AND($S552='자료입력 및 결과표시'!$B$20,COUNTIF($W552:$DR552,'자료입력 및 결과표시'!$C$20)&gt;=1),IF(OR('자료입력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K552" s="28">
        <f>IF(AND($S552='자료입력 및 결과표시'!$B$21,COUNTIF($W552:$DR552,'자료입력 및 결과표시'!$C$21)&gt;=1),IF(OR('자료입력 및 결과표시'!$B$4+90&gt;=$V552,'자료입력 및 결과표시'!$B$4&lt;$U552),0,IF($V552-'자료입력 및 결과표시'!$B$4-90&gt;='자료입력 및 결과표시'!$E$4,'자료입력 및 결과표시'!$E$4,$V552-'자료입력 및 결과표시'!$B$4-90)),0)</f>
        <v>0</v>
      </c>
      <c r="EL552" s="17">
        <f>IF(AND(S552='자료입력 및 결과표시'!$B$6,COUNTIF('업무중복도(데이터 입력)'!$W552:$DR552,'자료입력 및 결과표시'!$C$6)&gt;=1),1,0)</f>
        <v>0</v>
      </c>
      <c r="EM552" s="17">
        <f>IF(AND(S552='자료입력 및 결과표시'!$B$7,COUNTIF('업무중복도(데이터 입력)'!$W552:$DR552,'자료입력 및 결과표시'!$C$7)&gt;=1),2,0)</f>
        <v>0</v>
      </c>
      <c r="EN552" s="17">
        <f>IF(AND(S552='자료입력 및 결과표시'!$B$8,COUNTIF('업무중복도(데이터 입력)'!$W552:$DR552,'자료입력 및 결과표시'!$C$8)&gt;=1),3,0)</f>
        <v>0</v>
      </c>
      <c r="EO552" s="17">
        <f>IF(AND(S552='자료입력 및 결과표시'!$B$9,COUNTIF('업무중복도(데이터 입력)'!$W552:$DR552,'자료입력 및 결과표시'!$C$9)&gt;=1),4,0)</f>
        <v>0</v>
      </c>
      <c r="EP552" s="17">
        <f>IF(AND(S552='자료입력 및 결과표시'!$B$10,COUNTIF('업무중복도(데이터 입력)'!$W552:$DR552,'자료입력 및 결과표시'!$C$10)&gt;=1),5,0)</f>
        <v>0</v>
      </c>
      <c r="EQ552" s="17">
        <f>IF(AND(S552='자료입력 및 결과표시'!$B$11,COUNTIF('업무중복도(데이터 입력)'!$W552:$DR552,'자료입력 및 결과표시'!$C$11)&gt;=1),6,0)</f>
        <v>0</v>
      </c>
      <c r="ER552" s="17">
        <f>IF(AND(S552='자료입력 및 결과표시'!$B$12,COUNTIF('업무중복도(데이터 입력)'!$W552:$DR552,'자료입력 및 결과표시'!$C$12)&gt;=1),7,0)</f>
        <v>0</v>
      </c>
      <c r="ES552" s="17">
        <f>IF(AND(S552='자료입력 및 결과표시'!$B$13,COUNTIF('업무중복도(데이터 입력)'!$W552:$DR552,'자료입력 및 결과표시'!$C$13)&gt;=1),8,0)</f>
        <v>0</v>
      </c>
      <c r="ET552" s="17">
        <f>IF(AND(S552='자료입력 및 결과표시'!$B$14,COUNTIF('업무중복도(데이터 입력)'!$W552:$DR552,'자료입력 및 결과표시'!$C$14)&gt;=1),9,0)</f>
        <v>0</v>
      </c>
      <c r="EU552" s="17">
        <f>IF(AND(S552='자료입력 및 결과표시'!$B$15,COUNTIF('업무중복도(데이터 입력)'!$W552:$DR552,'자료입력 및 결과표시'!$C$15)&gt;=1),10,0)</f>
        <v>0</v>
      </c>
      <c r="EV552" s="17">
        <f>IF(AND(S552='자료입력 및 결과표시'!$B$16,COUNTIF('업무중복도(데이터 입력)'!$W552:$DR552,'자료입력 및 결과표시'!$C$16)&gt;=1),11,0)</f>
        <v>0</v>
      </c>
      <c r="EW552" s="17">
        <f>IF(AND(S552='자료입력 및 결과표시'!$B$17,COUNTIF('업무중복도(데이터 입력)'!$W552:$DR552,'자료입력 및 결과표시'!$C$17)&gt;=1),12,0)</f>
        <v>0</v>
      </c>
      <c r="EX552" s="17">
        <f>IF(AND(S552='자료입력 및 결과표시'!$B$18,COUNTIF('업무중복도(데이터 입력)'!$W552:$DR552,'자료입력 및 결과표시'!$C$18)&gt;=1),13,0)</f>
        <v>0</v>
      </c>
      <c r="EY552" s="17">
        <f>IF(AND(S552='자료입력 및 결과표시'!$B$19,COUNTIF('업무중복도(데이터 입력)'!$W552:$DR552,'자료입력 및 결과표시'!$C$19)&gt;=1),14,0)</f>
        <v>0</v>
      </c>
      <c r="EZ552" s="17">
        <f>IF(AND(S552='자료입력 및 결과표시'!$B$20,COUNTIF('업무중복도(데이터 입력)'!$W552:$DR552,'자료입력 및 결과표시'!$C$20)&gt;=1),15,0)</f>
        <v>0</v>
      </c>
      <c r="FA552" s="17">
        <f>IF(AND(S552='자료입력 및 결과표시'!$B$21,COUNTIF('업무중복도(데이터 입력)'!$W552:$DR552,'자료입력 및 결과표시'!$C$21)&gt;=1),16,0)</f>
        <v>0</v>
      </c>
      <c r="FK552" s="17">
        <f t="shared" si="797"/>
        <v>0</v>
      </c>
      <c r="FO552"/>
    </row>
    <row r="553" spans="1:171">
      <c r="A553" s="17" t="str">
        <f t="shared" si="780"/>
        <v>\\\0</v>
      </c>
      <c r="B553" s="17" t="str">
        <f t="shared" si="781"/>
        <v>\\\0</v>
      </c>
      <c r="C553" s="17" t="str">
        <f t="shared" si="782"/>
        <v>\\\0</v>
      </c>
      <c r="D553" s="17" t="str">
        <f t="shared" si="783"/>
        <v>\\\0</v>
      </c>
      <c r="E553" s="17" t="str">
        <f t="shared" si="784"/>
        <v>\\\0</v>
      </c>
      <c r="F553" s="17" t="str">
        <f t="shared" si="785"/>
        <v>\\\0</v>
      </c>
      <c r="G553" s="17" t="str">
        <f t="shared" si="786"/>
        <v>\\\0</v>
      </c>
      <c r="H553" s="17" t="str">
        <f t="shared" si="787"/>
        <v>\\\0</v>
      </c>
      <c r="I553" s="17" t="str">
        <f t="shared" si="788"/>
        <v>\\\0</v>
      </c>
      <c r="J553" s="17" t="str">
        <f t="shared" si="789"/>
        <v>\\\0</v>
      </c>
      <c r="K553" s="17" t="str">
        <f t="shared" si="790"/>
        <v>\\\0</v>
      </c>
      <c r="L553" s="17" t="str">
        <f t="shared" si="791"/>
        <v>\\\0</v>
      </c>
      <c r="M553" s="17" t="str">
        <f t="shared" si="792"/>
        <v>\\\0</v>
      </c>
      <c r="N553" s="17" t="str">
        <f t="shared" si="793"/>
        <v>\\\0</v>
      </c>
      <c r="O553" s="17" t="str">
        <f t="shared" si="794"/>
        <v>\\\0</v>
      </c>
      <c r="P553" s="17" t="str">
        <f t="shared" si="795"/>
        <v>\\\0</v>
      </c>
      <c r="R553" s="17" t="str">
        <f t="shared" si="796"/>
        <v>\\</v>
      </c>
      <c r="S553" s="38"/>
      <c r="T553" s="39"/>
      <c r="U553" s="31"/>
      <c r="V553" s="32"/>
      <c r="W553" s="36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35"/>
      <c r="DS553" s="287"/>
      <c r="DT553" s="36"/>
      <c r="DU553" s="37"/>
      <c r="DV553" s="28">
        <f>IF(AND($S553='자료입력 및 결과표시'!$B$6,COUNTIF($W553:$DR553,'자료입력 및 결과표시'!$C$6)&gt;=1),IF(OR('자료입력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DW553" s="28">
        <f>IF(AND($S553='자료입력 및 결과표시'!$B$7,COUNTIF($W553:$DR553,'자료입력 및 결과표시'!$C$7)&gt;=1),IF(OR('자료입력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DX553" s="28">
        <f>IF(AND($S553='자료입력 및 결과표시'!$B$8,COUNTIF($W553:$DR553,'자료입력 및 결과표시'!$C$8)&gt;=1),IF(OR('자료입력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DY553" s="28">
        <f>IF(AND($S553='자료입력 및 결과표시'!$B$9,COUNTIF($W553:$DR553,'자료입력 및 결과표시'!$C$9)&gt;=1),IF(OR('자료입력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DZ553" s="28">
        <f>IF(AND($S553='자료입력 및 결과표시'!$B$10,COUNTIF($W553:$DR553,'자료입력 및 결과표시'!$C$10)&gt;=1),IF(OR('자료입력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A553" s="28">
        <f>IF(AND($S553='자료입력 및 결과표시'!$B$11,COUNTIF($W553:$DR553,'자료입력 및 결과표시'!$C$11)&gt;=1),IF(OR('자료입력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B553" s="28">
        <f>IF(AND($S553='자료입력 및 결과표시'!$B$12,COUNTIF($W553:$DR553,'자료입력 및 결과표시'!$C$12)&gt;=1),IF(OR('자료입력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C553" s="28">
        <f>IF(AND($S553='자료입력 및 결과표시'!$B$13,COUNTIF($W553:$DR553,'자료입력 및 결과표시'!$C$13)&gt;=1),IF(OR('자료입력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D553" s="28">
        <f>IF(AND($S553='자료입력 및 결과표시'!$B$14,COUNTIF($W553:$DR553,'자료입력 및 결과표시'!$C$14)&gt;=1),IF(OR('자료입력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E553" s="28">
        <f>IF(AND($S553='자료입력 및 결과표시'!$B$15,COUNTIF($W553:$DR553,'자료입력 및 결과표시'!$C$15)&gt;=1),IF(OR('자료입력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F553" s="28">
        <f>IF(AND($S553='자료입력 및 결과표시'!$B$16,COUNTIF($W553:$DR553,'자료입력 및 결과표시'!$C$16)&gt;=1),IF(OR('자료입력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G553" s="28">
        <f>IF(AND($S553='자료입력 및 결과표시'!$B$17,COUNTIF($W553:$DR553,'자료입력 및 결과표시'!$C$17)&gt;=1),IF(OR('자료입력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H553" s="28">
        <f>IF(AND($S553='자료입력 및 결과표시'!$B$18,COUNTIF($W553:$DR553,'자료입력 및 결과표시'!$C$18)&gt;=1),IF(OR('자료입력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I553" s="28">
        <f>IF(AND($S553='자료입력 및 결과표시'!$B$19,COUNTIF($W553:$DR553,'자료입력 및 결과표시'!$C$19)&gt;=1),IF(OR('자료입력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J553" s="28">
        <f>IF(AND($S553='자료입력 및 결과표시'!$B$20,COUNTIF($W553:$DR553,'자료입력 및 결과표시'!$C$20)&gt;=1),IF(OR('자료입력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K553" s="28">
        <f>IF(AND($S553='자료입력 및 결과표시'!$B$21,COUNTIF($W553:$DR553,'자료입력 및 결과표시'!$C$21)&gt;=1),IF(OR('자료입력 및 결과표시'!$B$4+90&gt;=$V553,'자료입력 및 결과표시'!$B$4&lt;$U553),0,IF($V553-'자료입력 및 결과표시'!$B$4-90&gt;='자료입력 및 결과표시'!$E$4,'자료입력 및 결과표시'!$E$4,$V553-'자료입력 및 결과표시'!$B$4-90)),0)</f>
        <v>0</v>
      </c>
      <c r="EL553" s="17">
        <f>IF(AND(S553='자료입력 및 결과표시'!$B$6,COUNTIF('업무중복도(데이터 입력)'!$W553:$DR553,'자료입력 및 결과표시'!$C$6)&gt;=1),1,0)</f>
        <v>0</v>
      </c>
      <c r="EM553" s="17">
        <f>IF(AND(S553='자료입력 및 결과표시'!$B$7,COUNTIF('업무중복도(데이터 입력)'!$W553:$DR553,'자료입력 및 결과표시'!$C$7)&gt;=1),2,0)</f>
        <v>0</v>
      </c>
      <c r="EN553" s="17">
        <f>IF(AND(S553='자료입력 및 결과표시'!$B$8,COUNTIF('업무중복도(데이터 입력)'!$W553:$DR553,'자료입력 및 결과표시'!$C$8)&gt;=1),3,0)</f>
        <v>0</v>
      </c>
      <c r="EO553" s="17">
        <f>IF(AND(S553='자료입력 및 결과표시'!$B$9,COUNTIF('업무중복도(데이터 입력)'!$W553:$DR553,'자료입력 및 결과표시'!$C$9)&gt;=1),4,0)</f>
        <v>0</v>
      </c>
      <c r="EP553" s="17">
        <f>IF(AND(S553='자료입력 및 결과표시'!$B$10,COUNTIF('업무중복도(데이터 입력)'!$W553:$DR553,'자료입력 및 결과표시'!$C$10)&gt;=1),5,0)</f>
        <v>0</v>
      </c>
      <c r="EQ553" s="17">
        <f>IF(AND(S553='자료입력 및 결과표시'!$B$11,COUNTIF('업무중복도(데이터 입력)'!$W553:$DR553,'자료입력 및 결과표시'!$C$11)&gt;=1),6,0)</f>
        <v>0</v>
      </c>
      <c r="ER553" s="17">
        <f>IF(AND(S553='자료입력 및 결과표시'!$B$12,COUNTIF('업무중복도(데이터 입력)'!$W553:$DR553,'자료입력 및 결과표시'!$C$12)&gt;=1),7,0)</f>
        <v>0</v>
      </c>
      <c r="ES553" s="17">
        <f>IF(AND(S553='자료입력 및 결과표시'!$B$13,COUNTIF('업무중복도(데이터 입력)'!$W553:$DR553,'자료입력 및 결과표시'!$C$13)&gt;=1),8,0)</f>
        <v>0</v>
      </c>
      <c r="ET553" s="17">
        <f>IF(AND(S553='자료입력 및 결과표시'!$B$14,COUNTIF('업무중복도(데이터 입력)'!$W553:$DR553,'자료입력 및 결과표시'!$C$14)&gt;=1),9,0)</f>
        <v>0</v>
      </c>
      <c r="EU553" s="17">
        <f>IF(AND(S553='자료입력 및 결과표시'!$B$15,COUNTIF('업무중복도(데이터 입력)'!$W553:$DR553,'자료입력 및 결과표시'!$C$15)&gt;=1),10,0)</f>
        <v>0</v>
      </c>
      <c r="EV553" s="17">
        <f>IF(AND(S553='자료입력 및 결과표시'!$B$16,COUNTIF('업무중복도(데이터 입력)'!$W553:$DR553,'자료입력 및 결과표시'!$C$16)&gt;=1),11,0)</f>
        <v>0</v>
      </c>
      <c r="EW553" s="17">
        <f>IF(AND(S553='자료입력 및 결과표시'!$B$17,COUNTIF('업무중복도(데이터 입력)'!$W553:$DR553,'자료입력 및 결과표시'!$C$17)&gt;=1),12,0)</f>
        <v>0</v>
      </c>
      <c r="EX553" s="17">
        <f>IF(AND(S553='자료입력 및 결과표시'!$B$18,COUNTIF('업무중복도(데이터 입력)'!$W553:$DR553,'자료입력 및 결과표시'!$C$18)&gt;=1),13,0)</f>
        <v>0</v>
      </c>
      <c r="EY553" s="17">
        <f>IF(AND(S553='자료입력 및 결과표시'!$B$19,COUNTIF('업무중복도(데이터 입력)'!$W553:$DR553,'자료입력 및 결과표시'!$C$19)&gt;=1),14,0)</f>
        <v>0</v>
      </c>
      <c r="EZ553" s="17">
        <f>IF(AND(S553='자료입력 및 결과표시'!$B$20,COUNTIF('업무중복도(데이터 입력)'!$W553:$DR553,'자료입력 및 결과표시'!$C$20)&gt;=1),15,0)</f>
        <v>0</v>
      </c>
      <c r="FA553" s="17">
        <f>IF(AND(S553='자료입력 및 결과표시'!$B$21,COUNTIF('업무중복도(데이터 입력)'!$W553:$DR553,'자료입력 및 결과표시'!$C$21)&gt;=1),16,0)</f>
        <v>0</v>
      </c>
      <c r="FK553" s="17">
        <f t="shared" si="797"/>
        <v>0</v>
      </c>
      <c r="FO553"/>
    </row>
    <row r="554" spans="1:171">
      <c r="A554" s="17" t="str">
        <f t="shared" si="780"/>
        <v>\\\0</v>
      </c>
      <c r="B554" s="17" t="str">
        <f t="shared" si="781"/>
        <v>\\\0</v>
      </c>
      <c r="C554" s="17" t="str">
        <f t="shared" si="782"/>
        <v>\\\0</v>
      </c>
      <c r="D554" s="17" t="str">
        <f t="shared" si="783"/>
        <v>\\\0</v>
      </c>
      <c r="E554" s="17" t="str">
        <f t="shared" si="784"/>
        <v>\\\0</v>
      </c>
      <c r="F554" s="17" t="str">
        <f t="shared" si="785"/>
        <v>\\\0</v>
      </c>
      <c r="G554" s="17" t="str">
        <f t="shared" si="786"/>
        <v>\\\0</v>
      </c>
      <c r="H554" s="17" t="str">
        <f t="shared" si="787"/>
        <v>\\\0</v>
      </c>
      <c r="I554" s="17" t="str">
        <f t="shared" si="788"/>
        <v>\\\0</v>
      </c>
      <c r="J554" s="17" t="str">
        <f t="shared" si="789"/>
        <v>\\\0</v>
      </c>
      <c r="K554" s="17" t="str">
        <f t="shared" si="790"/>
        <v>\\\0</v>
      </c>
      <c r="L554" s="17" t="str">
        <f t="shared" si="791"/>
        <v>\\\0</v>
      </c>
      <c r="M554" s="17" t="str">
        <f t="shared" si="792"/>
        <v>\\\0</v>
      </c>
      <c r="N554" s="17" t="str">
        <f t="shared" si="793"/>
        <v>\\\0</v>
      </c>
      <c r="O554" s="17" t="str">
        <f t="shared" si="794"/>
        <v>\\\0</v>
      </c>
      <c r="P554" s="17" t="str">
        <f t="shared" si="795"/>
        <v>\\\0</v>
      </c>
      <c r="R554" s="17" t="str">
        <f t="shared" si="796"/>
        <v>\\</v>
      </c>
      <c r="S554" s="38"/>
      <c r="T554" s="39"/>
      <c r="U554" s="31"/>
      <c r="V554" s="32"/>
      <c r="W554" s="36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35"/>
      <c r="DS554" s="287"/>
      <c r="DT554" s="36"/>
      <c r="DU554" s="37"/>
      <c r="DV554" s="28">
        <f>IF(AND($S554='자료입력 및 결과표시'!$B$6,COUNTIF($W554:$DR554,'자료입력 및 결과표시'!$C$6)&gt;=1),IF(OR('자료입력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DW554" s="28">
        <f>IF(AND($S554='자료입력 및 결과표시'!$B$7,COUNTIF($W554:$DR554,'자료입력 및 결과표시'!$C$7)&gt;=1),IF(OR('자료입력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DX554" s="28">
        <f>IF(AND($S554='자료입력 및 결과표시'!$B$8,COUNTIF($W554:$DR554,'자료입력 및 결과표시'!$C$8)&gt;=1),IF(OR('자료입력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DY554" s="28">
        <f>IF(AND($S554='자료입력 및 결과표시'!$B$9,COUNTIF($W554:$DR554,'자료입력 및 결과표시'!$C$9)&gt;=1),IF(OR('자료입력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DZ554" s="28">
        <f>IF(AND($S554='자료입력 및 결과표시'!$B$10,COUNTIF($W554:$DR554,'자료입력 및 결과표시'!$C$10)&gt;=1),IF(OR('자료입력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A554" s="28">
        <f>IF(AND($S554='자료입력 및 결과표시'!$B$11,COUNTIF($W554:$DR554,'자료입력 및 결과표시'!$C$11)&gt;=1),IF(OR('자료입력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B554" s="28">
        <f>IF(AND($S554='자료입력 및 결과표시'!$B$12,COUNTIF($W554:$DR554,'자료입력 및 결과표시'!$C$12)&gt;=1),IF(OR('자료입력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C554" s="28">
        <f>IF(AND($S554='자료입력 및 결과표시'!$B$13,COUNTIF($W554:$DR554,'자료입력 및 결과표시'!$C$13)&gt;=1),IF(OR('자료입력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D554" s="28">
        <f>IF(AND($S554='자료입력 및 결과표시'!$B$14,COUNTIF($W554:$DR554,'자료입력 및 결과표시'!$C$14)&gt;=1),IF(OR('자료입력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E554" s="28">
        <f>IF(AND($S554='자료입력 및 결과표시'!$B$15,COUNTIF($W554:$DR554,'자료입력 및 결과표시'!$C$15)&gt;=1),IF(OR('자료입력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F554" s="28">
        <f>IF(AND($S554='자료입력 및 결과표시'!$B$16,COUNTIF($W554:$DR554,'자료입력 및 결과표시'!$C$16)&gt;=1),IF(OR('자료입력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G554" s="28">
        <f>IF(AND($S554='자료입력 및 결과표시'!$B$17,COUNTIF($W554:$DR554,'자료입력 및 결과표시'!$C$17)&gt;=1),IF(OR('자료입력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H554" s="28">
        <f>IF(AND($S554='자료입력 및 결과표시'!$B$18,COUNTIF($W554:$DR554,'자료입력 및 결과표시'!$C$18)&gt;=1),IF(OR('자료입력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I554" s="28">
        <f>IF(AND($S554='자료입력 및 결과표시'!$B$19,COUNTIF($W554:$DR554,'자료입력 및 결과표시'!$C$19)&gt;=1),IF(OR('자료입력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J554" s="28">
        <f>IF(AND($S554='자료입력 및 결과표시'!$B$20,COUNTIF($W554:$DR554,'자료입력 및 결과표시'!$C$20)&gt;=1),IF(OR('자료입력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K554" s="28">
        <f>IF(AND($S554='자료입력 및 결과표시'!$B$21,COUNTIF($W554:$DR554,'자료입력 및 결과표시'!$C$21)&gt;=1),IF(OR('자료입력 및 결과표시'!$B$4+90&gt;=$V554,'자료입력 및 결과표시'!$B$4&lt;$U554),0,IF($V554-'자료입력 및 결과표시'!$B$4-90&gt;='자료입력 및 결과표시'!$E$4,'자료입력 및 결과표시'!$E$4,$V554-'자료입력 및 결과표시'!$B$4-90)),0)</f>
        <v>0</v>
      </c>
      <c r="EL554" s="17">
        <f>IF(AND(S554='자료입력 및 결과표시'!$B$6,COUNTIF('업무중복도(데이터 입력)'!$W554:$DR554,'자료입력 및 결과표시'!$C$6)&gt;=1),1,0)</f>
        <v>0</v>
      </c>
      <c r="EM554" s="17">
        <f>IF(AND(S554='자료입력 및 결과표시'!$B$7,COUNTIF('업무중복도(데이터 입력)'!$W554:$DR554,'자료입력 및 결과표시'!$C$7)&gt;=1),2,0)</f>
        <v>0</v>
      </c>
      <c r="EN554" s="17">
        <f>IF(AND(S554='자료입력 및 결과표시'!$B$8,COUNTIF('업무중복도(데이터 입력)'!$W554:$DR554,'자료입력 및 결과표시'!$C$8)&gt;=1),3,0)</f>
        <v>0</v>
      </c>
      <c r="EO554" s="17">
        <f>IF(AND(S554='자료입력 및 결과표시'!$B$9,COUNTIF('업무중복도(데이터 입력)'!$W554:$DR554,'자료입력 및 결과표시'!$C$9)&gt;=1),4,0)</f>
        <v>0</v>
      </c>
      <c r="EP554" s="17">
        <f>IF(AND(S554='자료입력 및 결과표시'!$B$10,COUNTIF('업무중복도(데이터 입력)'!$W554:$DR554,'자료입력 및 결과표시'!$C$10)&gt;=1),5,0)</f>
        <v>0</v>
      </c>
      <c r="EQ554" s="17">
        <f>IF(AND(S554='자료입력 및 결과표시'!$B$11,COUNTIF('업무중복도(데이터 입력)'!$W554:$DR554,'자료입력 및 결과표시'!$C$11)&gt;=1),6,0)</f>
        <v>0</v>
      </c>
      <c r="ER554" s="17">
        <f>IF(AND(S554='자료입력 및 결과표시'!$B$12,COUNTIF('업무중복도(데이터 입력)'!$W554:$DR554,'자료입력 및 결과표시'!$C$12)&gt;=1),7,0)</f>
        <v>0</v>
      </c>
      <c r="ES554" s="17">
        <f>IF(AND(S554='자료입력 및 결과표시'!$B$13,COUNTIF('업무중복도(데이터 입력)'!$W554:$DR554,'자료입력 및 결과표시'!$C$13)&gt;=1),8,0)</f>
        <v>0</v>
      </c>
      <c r="ET554" s="17">
        <f>IF(AND(S554='자료입력 및 결과표시'!$B$14,COUNTIF('업무중복도(데이터 입력)'!$W554:$DR554,'자료입력 및 결과표시'!$C$14)&gt;=1),9,0)</f>
        <v>0</v>
      </c>
      <c r="EU554" s="17">
        <f>IF(AND(S554='자료입력 및 결과표시'!$B$15,COUNTIF('업무중복도(데이터 입력)'!$W554:$DR554,'자료입력 및 결과표시'!$C$15)&gt;=1),10,0)</f>
        <v>0</v>
      </c>
      <c r="EV554" s="17">
        <f>IF(AND(S554='자료입력 및 결과표시'!$B$16,COUNTIF('업무중복도(데이터 입력)'!$W554:$DR554,'자료입력 및 결과표시'!$C$16)&gt;=1),11,0)</f>
        <v>0</v>
      </c>
      <c r="EW554" s="17">
        <f>IF(AND(S554='자료입력 및 결과표시'!$B$17,COUNTIF('업무중복도(데이터 입력)'!$W554:$DR554,'자료입력 및 결과표시'!$C$17)&gt;=1),12,0)</f>
        <v>0</v>
      </c>
      <c r="EX554" s="17">
        <f>IF(AND(S554='자료입력 및 결과표시'!$B$18,COUNTIF('업무중복도(데이터 입력)'!$W554:$DR554,'자료입력 및 결과표시'!$C$18)&gt;=1),13,0)</f>
        <v>0</v>
      </c>
      <c r="EY554" s="17">
        <f>IF(AND(S554='자료입력 및 결과표시'!$B$19,COUNTIF('업무중복도(데이터 입력)'!$W554:$DR554,'자료입력 및 결과표시'!$C$19)&gt;=1),14,0)</f>
        <v>0</v>
      </c>
      <c r="EZ554" s="17">
        <f>IF(AND(S554='자료입력 및 결과표시'!$B$20,COUNTIF('업무중복도(데이터 입력)'!$W554:$DR554,'자료입력 및 결과표시'!$C$20)&gt;=1),15,0)</f>
        <v>0</v>
      </c>
      <c r="FA554" s="17">
        <f>IF(AND(S554='자료입력 및 결과표시'!$B$21,COUNTIF('업무중복도(데이터 입력)'!$W554:$DR554,'자료입력 및 결과표시'!$C$21)&gt;=1),16,0)</f>
        <v>0</v>
      </c>
      <c r="FK554" s="17">
        <f t="shared" si="797"/>
        <v>0</v>
      </c>
      <c r="FO554"/>
    </row>
    <row r="555" spans="1:171">
      <c r="A555" s="17" t="str">
        <f t="shared" si="780"/>
        <v>\\\0</v>
      </c>
      <c r="B555" s="17" t="str">
        <f t="shared" si="781"/>
        <v>\\\0</v>
      </c>
      <c r="C555" s="17" t="str">
        <f t="shared" si="782"/>
        <v>\\\0</v>
      </c>
      <c r="D555" s="17" t="str">
        <f t="shared" si="783"/>
        <v>\\\0</v>
      </c>
      <c r="E555" s="17" t="str">
        <f t="shared" si="784"/>
        <v>\\\0</v>
      </c>
      <c r="F555" s="17" t="str">
        <f t="shared" si="785"/>
        <v>\\\0</v>
      </c>
      <c r="G555" s="17" t="str">
        <f t="shared" si="786"/>
        <v>\\\0</v>
      </c>
      <c r="H555" s="17" t="str">
        <f t="shared" si="787"/>
        <v>\\\0</v>
      </c>
      <c r="I555" s="17" t="str">
        <f t="shared" si="788"/>
        <v>\\\0</v>
      </c>
      <c r="J555" s="17" t="str">
        <f t="shared" si="789"/>
        <v>\\\0</v>
      </c>
      <c r="K555" s="17" t="str">
        <f t="shared" si="790"/>
        <v>\\\0</v>
      </c>
      <c r="L555" s="17" t="str">
        <f t="shared" si="791"/>
        <v>\\\0</v>
      </c>
      <c r="M555" s="17" t="str">
        <f t="shared" si="792"/>
        <v>\\\0</v>
      </c>
      <c r="N555" s="17" t="str">
        <f t="shared" si="793"/>
        <v>\\\0</v>
      </c>
      <c r="O555" s="17" t="str">
        <f t="shared" si="794"/>
        <v>\\\0</v>
      </c>
      <c r="P555" s="17" t="str">
        <f t="shared" si="795"/>
        <v>\\\0</v>
      </c>
      <c r="R555" s="17" t="str">
        <f t="shared" si="796"/>
        <v>\\</v>
      </c>
      <c r="S555" s="38"/>
      <c r="T555" s="39"/>
      <c r="U555" s="31"/>
      <c r="V555" s="32"/>
      <c r="W555" s="36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35"/>
      <c r="DS555" s="287"/>
      <c r="DT555" s="36"/>
      <c r="DU555" s="37"/>
      <c r="DV555" s="28">
        <f>IF(AND($S555='자료입력 및 결과표시'!$B$6,COUNTIF($W555:$DR555,'자료입력 및 결과표시'!$C$6)&gt;=1),IF(OR('자료입력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DW555" s="28">
        <f>IF(AND($S555='자료입력 및 결과표시'!$B$7,COUNTIF($W555:$DR555,'자료입력 및 결과표시'!$C$7)&gt;=1),IF(OR('자료입력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DX555" s="28">
        <f>IF(AND($S555='자료입력 및 결과표시'!$B$8,COUNTIF($W555:$DR555,'자료입력 및 결과표시'!$C$8)&gt;=1),IF(OR('자료입력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DY555" s="28">
        <f>IF(AND($S555='자료입력 및 결과표시'!$B$9,COUNTIF($W555:$DR555,'자료입력 및 결과표시'!$C$9)&gt;=1),IF(OR('자료입력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DZ555" s="28">
        <f>IF(AND($S555='자료입력 및 결과표시'!$B$10,COUNTIF($W555:$DR555,'자료입력 및 결과표시'!$C$10)&gt;=1),IF(OR('자료입력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A555" s="28">
        <f>IF(AND($S555='자료입력 및 결과표시'!$B$11,COUNTIF($W555:$DR555,'자료입력 및 결과표시'!$C$11)&gt;=1),IF(OR('자료입력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B555" s="28">
        <f>IF(AND($S555='자료입력 및 결과표시'!$B$12,COUNTIF($W555:$DR555,'자료입력 및 결과표시'!$C$12)&gt;=1),IF(OR('자료입력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C555" s="28">
        <f>IF(AND($S555='자료입력 및 결과표시'!$B$13,COUNTIF($W555:$DR555,'자료입력 및 결과표시'!$C$13)&gt;=1),IF(OR('자료입력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D555" s="28">
        <f>IF(AND($S555='자료입력 및 결과표시'!$B$14,COUNTIF($W555:$DR555,'자료입력 및 결과표시'!$C$14)&gt;=1),IF(OR('자료입력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E555" s="28">
        <f>IF(AND($S555='자료입력 및 결과표시'!$B$15,COUNTIF($W555:$DR555,'자료입력 및 결과표시'!$C$15)&gt;=1),IF(OR('자료입력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F555" s="28">
        <f>IF(AND($S555='자료입력 및 결과표시'!$B$16,COUNTIF($W555:$DR555,'자료입력 및 결과표시'!$C$16)&gt;=1),IF(OR('자료입력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G555" s="28">
        <f>IF(AND($S555='자료입력 및 결과표시'!$B$17,COUNTIF($W555:$DR555,'자료입력 및 결과표시'!$C$17)&gt;=1),IF(OR('자료입력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H555" s="28">
        <f>IF(AND($S555='자료입력 및 결과표시'!$B$18,COUNTIF($W555:$DR555,'자료입력 및 결과표시'!$C$18)&gt;=1),IF(OR('자료입력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I555" s="28">
        <f>IF(AND($S555='자료입력 및 결과표시'!$B$19,COUNTIF($W555:$DR555,'자료입력 및 결과표시'!$C$19)&gt;=1),IF(OR('자료입력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J555" s="28">
        <f>IF(AND($S555='자료입력 및 결과표시'!$B$20,COUNTIF($W555:$DR555,'자료입력 및 결과표시'!$C$20)&gt;=1),IF(OR('자료입력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K555" s="28">
        <f>IF(AND($S555='자료입력 및 결과표시'!$B$21,COUNTIF($W555:$DR555,'자료입력 및 결과표시'!$C$21)&gt;=1),IF(OR('자료입력 및 결과표시'!$B$4+90&gt;=$V555,'자료입력 및 결과표시'!$B$4&lt;$U555),0,IF($V555-'자료입력 및 결과표시'!$B$4-90&gt;='자료입력 및 결과표시'!$E$4,'자료입력 및 결과표시'!$E$4,$V555-'자료입력 및 결과표시'!$B$4-90)),0)</f>
        <v>0</v>
      </c>
      <c r="EL555" s="17">
        <f>IF(AND(S555='자료입력 및 결과표시'!$B$6,COUNTIF('업무중복도(데이터 입력)'!$W555:$DR555,'자료입력 및 결과표시'!$C$6)&gt;=1),1,0)</f>
        <v>0</v>
      </c>
      <c r="EM555" s="17">
        <f>IF(AND(S555='자료입력 및 결과표시'!$B$7,COUNTIF('업무중복도(데이터 입력)'!$W555:$DR555,'자료입력 및 결과표시'!$C$7)&gt;=1),2,0)</f>
        <v>0</v>
      </c>
      <c r="EN555" s="17">
        <f>IF(AND(S555='자료입력 및 결과표시'!$B$8,COUNTIF('업무중복도(데이터 입력)'!$W555:$DR555,'자료입력 및 결과표시'!$C$8)&gt;=1),3,0)</f>
        <v>0</v>
      </c>
      <c r="EO555" s="17">
        <f>IF(AND(S555='자료입력 및 결과표시'!$B$9,COUNTIF('업무중복도(데이터 입력)'!$W555:$DR555,'자료입력 및 결과표시'!$C$9)&gt;=1),4,0)</f>
        <v>0</v>
      </c>
      <c r="EP555" s="17">
        <f>IF(AND(S555='자료입력 및 결과표시'!$B$10,COUNTIF('업무중복도(데이터 입력)'!$W555:$DR555,'자료입력 및 결과표시'!$C$10)&gt;=1),5,0)</f>
        <v>0</v>
      </c>
      <c r="EQ555" s="17">
        <f>IF(AND(S555='자료입력 및 결과표시'!$B$11,COUNTIF('업무중복도(데이터 입력)'!$W555:$DR555,'자료입력 및 결과표시'!$C$11)&gt;=1),6,0)</f>
        <v>0</v>
      </c>
      <c r="ER555" s="17">
        <f>IF(AND(S555='자료입력 및 결과표시'!$B$12,COUNTIF('업무중복도(데이터 입력)'!$W555:$DR555,'자료입력 및 결과표시'!$C$12)&gt;=1),7,0)</f>
        <v>0</v>
      </c>
      <c r="ES555" s="17">
        <f>IF(AND(S555='자료입력 및 결과표시'!$B$13,COUNTIF('업무중복도(데이터 입력)'!$W555:$DR555,'자료입력 및 결과표시'!$C$13)&gt;=1),8,0)</f>
        <v>0</v>
      </c>
      <c r="ET555" s="17">
        <f>IF(AND(S555='자료입력 및 결과표시'!$B$14,COUNTIF('업무중복도(데이터 입력)'!$W555:$DR555,'자료입력 및 결과표시'!$C$14)&gt;=1),9,0)</f>
        <v>0</v>
      </c>
      <c r="EU555" s="17">
        <f>IF(AND(S555='자료입력 및 결과표시'!$B$15,COUNTIF('업무중복도(데이터 입력)'!$W555:$DR555,'자료입력 및 결과표시'!$C$15)&gt;=1),10,0)</f>
        <v>0</v>
      </c>
      <c r="EV555" s="17">
        <f>IF(AND(S555='자료입력 및 결과표시'!$B$16,COUNTIF('업무중복도(데이터 입력)'!$W555:$DR555,'자료입력 및 결과표시'!$C$16)&gt;=1),11,0)</f>
        <v>0</v>
      </c>
      <c r="EW555" s="17">
        <f>IF(AND(S555='자료입력 및 결과표시'!$B$17,COUNTIF('업무중복도(데이터 입력)'!$W555:$DR555,'자료입력 및 결과표시'!$C$17)&gt;=1),12,0)</f>
        <v>0</v>
      </c>
      <c r="EX555" s="17">
        <f>IF(AND(S555='자료입력 및 결과표시'!$B$18,COUNTIF('업무중복도(데이터 입력)'!$W555:$DR555,'자료입력 및 결과표시'!$C$18)&gt;=1),13,0)</f>
        <v>0</v>
      </c>
      <c r="EY555" s="17">
        <f>IF(AND(S555='자료입력 및 결과표시'!$B$19,COUNTIF('업무중복도(데이터 입력)'!$W555:$DR555,'자료입력 및 결과표시'!$C$19)&gt;=1),14,0)</f>
        <v>0</v>
      </c>
      <c r="EZ555" s="17">
        <f>IF(AND(S555='자료입력 및 결과표시'!$B$20,COUNTIF('업무중복도(데이터 입력)'!$W555:$DR555,'자료입력 및 결과표시'!$C$20)&gt;=1),15,0)</f>
        <v>0</v>
      </c>
      <c r="FA555" s="17">
        <f>IF(AND(S555='자료입력 및 결과표시'!$B$21,COUNTIF('업무중복도(데이터 입력)'!$W555:$DR555,'자료입력 및 결과표시'!$C$21)&gt;=1),16,0)</f>
        <v>0</v>
      </c>
      <c r="FK555" s="17">
        <f t="shared" si="797"/>
        <v>0</v>
      </c>
      <c r="FO555"/>
    </row>
    <row r="556" spans="1:171">
      <c r="A556" s="17" t="str">
        <f t="shared" si="780"/>
        <v>\\\0</v>
      </c>
      <c r="B556" s="17" t="str">
        <f t="shared" si="781"/>
        <v>\\\0</v>
      </c>
      <c r="C556" s="17" t="str">
        <f t="shared" si="782"/>
        <v>\\\0</v>
      </c>
      <c r="D556" s="17" t="str">
        <f t="shared" si="783"/>
        <v>\\\0</v>
      </c>
      <c r="E556" s="17" t="str">
        <f t="shared" si="784"/>
        <v>\\\0</v>
      </c>
      <c r="F556" s="17" t="str">
        <f t="shared" si="785"/>
        <v>\\\0</v>
      </c>
      <c r="G556" s="17" t="str">
        <f t="shared" si="786"/>
        <v>\\\0</v>
      </c>
      <c r="H556" s="17" t="str">
        <f t="shared" si="787"/>
        <v>\\\0</v>
      </c>
      <c r="I556" s="17" t="str">
        <f t="shared" si="788"/>
        <v>\\\0</v>
      </c>
      <c r="J556" s="17" t="str">
        <f t="shared" si="789"/>
        <v>\\\0</v>
      </c>
      <c r="K556" s="17" t="str">
        <f t="shared" si="790"/>
        <v>\\\0</v>
      </c>
      <c r="L556" s="17" t="str">
        <f t="shared" si="791"/>
        <v>\\\0</v>
      </c>
      <c r="M556" s="17" t="str">
        <f t="shared" si="792"/>
        <v>\\\0</v>
      </c>
      <c r="N556" s="17" t="str">
        <f t="shared" si="793"/>
        <v>\\\0</v>
      </c>
      <c r="O556" s="17" t="str">
        <f t="shared" si="794"/>
        <v>\\\0</v>
      </c>
      <c r="P556" s="17" t="str">
        <f t="shared" si="795"/>
        <v>\\\0</v>
      </c>
      <c r="R556" s="17" t="str">
        <f t="shared" si="796"/>
        <v>\\</v>
      </c>
      <c r="S556" s="38"/>
      <c r="T556" s="39"/>
      <c r="U556" s="31"/>
      <c r="V556" s="32"/>
      <c r="W556" s="36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35"/>
      <c r="DS556" s="287"/>
      <c r="DT556" s="36"/>
      <c r="DU556" s="37"/>
      <c r="DV556" s="28">
        <f>IF(AND($S556='자료입력 및 결과표시'!$B$6,COUNTIF($W556:$DR556,'자료입력 및 결과표시'!$C$6)&gt;=1),IF(OR('자료입력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DW556" s="28">
        <f>IF(AND($S556='자료입력 및 결과표시'!$B$7,COUNTIF($W556:$DR556,'자료입력 및 결과표시'!$C$7)&gt;=1),IF(OR('자료입력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DX556" s="28">
        <f>IF(AND($S556='자료입력 및 결과표시'!$B$8,COUNTIF($W556:$DR556,'자료입력 및 결과표시'!$C$8)&gt;=1),IF(OR('자료입력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DY556" s="28">
        <f>IF(AND($S556='자료입력 및 결과표시'!$B$9,COUNTIF($W556:$DR556,'자료입력 및 결과표시'!$C$9)&gt;=1),IF(OR('자료입력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DZ556" s="28">
        <f>IF(AND($S556='자료입력 및 결과표시'!$B$10,COUNTIF($W556:$DR556,'자료입력 및 결과표시'!$C$10)&gt;=1),IF(OR('자료입력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A556" s="28">
        <f>IF(AND($S556='자료입력 및 결과표시'!$B$11,COUNTIF($W556:$DR556,'자료입력 및 결과표시'!$C$11)&gt;=1),IF(OR('자료입력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B556" s="28">
        <f>IF(AND($S556='자료입력 및 결과표시'!$B$12,COUNTIF($W556:$DR556,'자료입력 및 결과표시'!$C$12)&gt;=1),IF(OR('자료입력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C556" s="28">
        <f>IF(AND($S556='자료입력 및 결과표시'!$B$13,COUNTIF($W556:$DR556,'자료입력 및 결과표시'!$C$13)&gt;=1),IF(OR('자료입력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D556" s="28">
        <f>IF(AND($S556='자료입력 및 결과표시'!$B$14,COUNTIF($W556:$DR556,'자료입력 및 결과표시'!$C$14)&gt;=1),IF(OR('자료입력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E556" s="28">
        <f>IF(AND($S556='자료입력 및 결과표시'!$B$15,COUNTIF($W556:$DR556,'자료입력 및 결과표시'!$C$15)&gt;=1),IF(OR('자료입력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F556" s="28">
        <f>IF(AND($S556='자료입력 및 결과표시'!$B$16,COUNTIF($W556:$DR556,'자료입력 및 결과표시'!$C$16)&gt;=1),IF(OR('자료입력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G556" s="28">
        <f>IF(AND($S556='자료입력 및 결과표시'!$B$17,COUNTIF($W556:$DR556,'자료입력 및 결과표시'!$C$17)&gt;=1),IF(OR('자료입력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H556" s="28">
        <f>IF(AND($S556='자료입력 및 결과표시'!$B$18,COUNTIF($W556:$DR556,'자료입력 및 결과표시'!$C$18)&gt;=1),IF(OR('자료입력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I556" s="28">
        <f>IF(AND($S556='자료입력 및 결과표시'!$B$19,COUNTIF($W556:$DR556,'자료입력 및 결과표시'!$C$19)&gt;=1),IF(OR('자료입력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J556" s="28">
        <f>IF(AND($S556='자료입력 및 결과표시'!$B$20,COUNTIF($W556:$DR556,'자료입력 및 결과표시'!$C$20)&gt;=1),IF(OR('자료입력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K556" s="28">
        <f>IF(AND($S556='자료입력 및 결과표시'!$B$21,COUNTIF($W556:$DR556,'자료입력 및 결과표시'!$C$21)&gt;=1),IF(OR('자료입력 및 결과표시'!$B$4+90&gt;=$V556,'자료입력 및 결과표시'!$B$4&lt;$U556),0,IF($V556-'자료입력 및 결과표시'!$B$4-90&gt;='자료입력 및 결과표시'!$E$4,'자료입력 및 결과표시'!$E$4,$V556-'자료입력 및 결과표시'!$B$4-90)),0)</f>
        <v>0</v>
      </c>
      <c r="EL556" s="17">
        <f>IF(AND(S556='자료입력 및 결과표시'!$B$6,COUNTIF('업무중복도(데이터 입력)'!$W556:$DR556,'자료입력 및 결과표시'!$C$6)&gt;=1),1,0)</f>
        <v>0</v>
      </c>
      <c r="EM556" s="17">
        <f>IF(AND(S556='자료입력 및 결과표시'!$B$7,COUNTIF('업무중복도(데이터 입력)'!$W556:$DR556,'자료입력 및 결과표시'!$C$7)&gt;=1),2,0)</f>
        <v>0</v>
      </c>
      <c r="EN556" s="17">
        <f>IF(AND(S556='자료입력 및 결과표시'!$B$8,COUNTIF('업무중복도(데이터 입력)'!$W556:$DR556,'자료입력 및 결과표시'!$C$8)&gt;=1),3,0)</f>
        <v>0</v>
      </c>
      <c r="EO556" s="17">
        <f>IF(AND(S556='자료입력 및 결과표시'!$B$9,COUNTIF('업무중복도(데이터 입력)'!$W556:$DR556,'자료입력 및 결과표시'!$C$9)&gt;=1),4,0)</f>
        <v>0</v>
      </c>
      <c r="EP556" s="17">
        <f>IF(AND(S556='자료입력 및 결과표시'!$B$10,COUNTIF('업무중복도(데이터 입력)'!$W556:$DR556,'자료입력 및 결과표시'!$C$10)&gt;=1),5,0)</f>
        <v>0</v>
      </c>
      <c r="EQ556" s="17">
        <f>IF(AND(S556='자료입력 및 결과표시'!$B$11,COUNTIF('업무중복도(데이터 입력)'!$W556:$DR556,'자료입력 및 결과표시'!$C$11)&gt;=1),6,0)</f>
        <v>0</v>
      </c>
      <c r="ER556" s="17">
        <f>IF(AND(S556='자료입력 및 결과표시'!$B$12,COUNTIF('업무중복도(데이터 입력)'!$W556:$DR556,'자료입력 및 결과표시'!$C$12)&gt;=1),7,0)</f>
        <v>0</v>
      </c>
      <c r="ES556" s="17">
        <f>IF(AND(S556='자료입력 및 결과표시'!$B$13,COUNTIF('업무중복도(데이터 입력)'!$W556:$DR556,'자료입력 및 결과표시'!$C$13)&gt;=1),8,0)</f>
        <v>0</v>
      </c>
      <c r="ET556" s="17">
        <f>IF(AND(S556='자료입력 및 결과표시'!$B$14,COUNTIF('업무중복도(데이터 입력)'!$W556:$DR556,'자료입력 및 결과표시'!$C$14)&gt;=1),9,0)</f>
        <v>0</v>
      </c>
      <c r="EU556" s="17">
        <f>IF(AND(S556='자료입력 및 결과표시'!$B$15,COUNTIF('업무중복도(데이터 입력)'!$W556:$DR556,'자료입력 및 결과표시'!$C$15)&gt;=1),10,0)</f>
        <v>0</v>
      </c>
      <c r="EV556" s="17">
        <f>IF(AND(S556='자료입력 및 결과표시'!$B$16,COUNTIF('업무중복도(데이터 입력)'!$W556:$DR556,'자료입력 및 결과표시'!$C$16)&gt;=1),11,0)</f>
        <v>0</v>
      </c>
      <c r="EW556" s="17">
        <f>IF(AND(S556='자료입력 및 결과표시'!$B$17,COUNTIF('업무중복도(데이터 입력)'!$W556:$DR556,'자료입력 및 결과표시'!$C$17)&gt;=1),12,0)</f>
        <v>0</v>
      </c>
      <c r="EX556" s="17">
        <f>IF(AND(S556='자료입력 및 결과표시'!$B$18,COUNTIF('업무중복도(데이터 입력)'!$W556:$DR556,'자료입력 및 결과표시'!$C$18)&gt;=1),13,0)</f>
        <v>0</v>
      </c>
      <c r="EY556" s="17">
        <f>IF(AND(S556='자료입력 및 결과표시'!$B$19,COUNTIF('업무중복도(데이터 입력)'!$W556:$DR556,'자료입력 및 결과표시'!$C$19)&gt;=1),14,0)</f>
        <v>0</v>
      </c>
      <c r="EZ556" s="17">
        <f>IF(AND(S556='자료입력 및 결과표시'!$B$20,COUNTIF('업무중복도(데이터 입력)'!$W556:$DR556,'자료입력 및 결과표시'!$C$20)&gt;=1),15,0)</f>
        <v>0</v>
      </c>
      <c r="FA556" s="17">
        <f>IF(AND(S556='자료입력 및 결과표시'!$B$21,COUNTIF('업무중복도(데이터 입력)'!$W556:$DR556,'자료입력 및 결과표시'!$C$21)&gt;=1),16,0)</f>
        <v>0</v>
      </c>
      <c r="FK556" s="17">
        <f t="shared" si="797"/>
        <v>0</v>
      </c>
      <c r="FO556"/>
    </row>
    <row r="557" spans="1:171">
      <c r="A557" s="17" t="str">
        <f t="shared" si="780"/>
        <v>\\\0</v>
      </c>
      <c r="B557" s="17" t="str">
        <f t="shared" si="781"/>
        <v>\\\0</v>
      </c>
      <c r="C557" s="17" t="str">
        <f t="shared" si="782"/>
        <v>\\\0</v>
      </c>
      <c r="D557" s="17" t="str">
        <f t="shared" si="783"/>
        <v>\\\0</v>
      </c>
      <c r="E557" s="17" t="str">
        <f t="shared" si="784"/>
        <v>\\\0</v>
      </c>
      <c r="F557" s="17" t="str">
        <f t="shared" si="785"/>
        <v>\\\0</v>
      </c>
      <c r="G557" s="17" t="str">
        <f t="shared" si="786"/>
        <v>\\\0</v>
      </c>
      <c r="H557" s="17" t="str">
        <f t="shared" si="787"/>
        <v>\\\0</v>
      </c>
      <c r="I557" s="17" t="str">
        <f t="shared" si="788"/>
        <v>\\\0</v>
      </c>
      <c r="J557" s="17" t="str">
        <f t="shared" si="789"/>
        <v>\\\0</v>
      </c>
      <c r="K557" s="17" t="str">
        <f t="shared" si="790"/>
        <v>\\\0</v>
      </c>
      <c r="L557" s="17" t="str">
        <f t="shared" si="791"/>
        <v>\\\0</v>
      </c>
      <c r="M557" s="17" t="str">
        <f t="shared" si="792"/>
        <v>\\\0</v>
      </c>
      <c r="N557" s="17" t="str">
        <f t="shared" si="793"/>
        <v>\\\0</v>
      </c>
      <c r="O557" s="17" t="str">
        <f t="shared" si="794"/>
        <v>\\\0</v>
      </c>
      <c r="P557" s="17" t="str">
        <f t="shared" si="795"/>
        <v>\\\0</v>
      </c>
      <c r="R557" s="17" t="str">
        <f t="shared" si="796"/>
        <v>\\</v>
      </c>
      <c r="S557" s="38"/>
      <c r="T557" s="39"/>
      <c r="U557" s="31"/>
      <c r="V557" s="32"/>
      <c r="W557" s="36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35"/>
      <c r="DS557" s="287"/>
      <c r="DT557" s="36"/>
      <c r="DU557" s="37"/>
      <c r="DV557" s="28">
        <f>IF(AND($S557='자료입력 및 결과표시'!$B$6,COUNTIF($W557:$DR557,'자료입력 및 결과표시'!$C$6)&gt;=1),IF(OR('자료입력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DW557" s="28">
        <f>IF(AND($S557='자료입력 및 결과표시'!$B$7,COUNTIF($W557:$DR557,'자료입력 및 결과표시'!$C$7)&gt;=1),IF(OR('자료입력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DX557" s="28">
        <f>IF(AND($S557='자료입력 및 결과표시'!$B$8,COUNTIF($W557:$DR557,'자료입력 및 결과표시'!$C$8)&gt;=1),IF(OR('자료입력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DY557" s="28">
        <f>IF(AND($S557='자료입력 및 결과표시'!$B$9,COUNTIF($W557:$DR557,'자료입력 및 결과표시'!$C$9)&gt;=1),IF(OR('자료입력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DZ557" s="28">
        <f>IF(AND($S557='자료입력 및 결과표시'!$B$10,COUNTIF($W557:$DR557,'자료입력 및 결과표시'!$C$10)&gt;=1),IF(OR('자료입력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A557" s="28">
        <f>IF(AND($S557='자료입력 및 결과표시'!$B$11,COUNTIF($W557:$DR557,'자료입력 및 결과표시'!$C$11)&gt;=1),IF(OR('자료입력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B557" s="28">
        <f>IF(AND($S557='자료입력 및 결과표시'!$B$12,COUNTIF($W557:$DR557,'자료입력 및 결과표시'!$C$12)&gt;=1),IF(OR('자료입력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C557" s="28">
        <f>IF(AND($S557='자료입력 및 결과표시'!$B$13,COUNTIF($W557:$DR557,'자료입력 및 결과표시'!$C$13)&gt;=1),IF(OR('자료입력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D557" s="28">
        <f>IF(AND($S557='자료입력 및 결과표시'!$B$14,COUNTIF($W557:$DR557,'자료입력 및 결과표시'!$C$14)&gt;=1),IF(OR('자료입력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E557" s="28">
        <f>IF(AND($S557='자료입력 및 결과표시'!$B$15,COUNTIF($W557:$DR557,'자료입력 및 결과표시'!$C$15)&gt;=1),IF(OR('자료입력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F557" s="28">
        <f>IF(AND($S557='자료입력 및 결과표시'!$B$16,COUNTIF($W557:$DR557,'자료입력 및 결과표시'!$C$16)&gt;=1),IF(OR('자료입력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G557" s="28">
        <f>IF(AND($S557='자료입력 및 결과표시'!$B$17,COUNTIF($W557:$DR557,'자료입력 및 결과표시'!$C$17)&gt;=1),IF(OR('자료입력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H557" s="28">
        <f>IF(AND($S557='자료입력 및 결과표시'!$B$18,COUNTIF($W557:$DR557,'자료입력 및 결과표시'!$C$18)&gt;=1),IF(OR('자료입력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I557" s="28">
        <f>IF(AND($S557='자료입력 및 결과표시'!$B$19,COUNTIF($W557:$DR557,'자료입력 및 결과표시'!$C$19)&gt;=1),IF(OR('자료입력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J557" s="28">
        <f>IF(AND($S557='자료입력 및 결과표시'!$B$20,COUNTIF($W557:$DR557,'자료입력 및 결과표시'!$C$20)&gt;=1),IF(OR('자료입력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K557" s="28">
        <f>IF(AND($S557='자료입력 및 결과표시'!$B$21,COUNTIF($W557:$DR557,'자료입력 및 결과표시'!$C$21)&gt;=1),IF(OR('자료입력 및 결과표시'!$B$4+90&gt;=$V557,'자료입력 및 결과표시'!$B$4&lt;$U557),0,IF($V557-'자료입력 및 결과표시'!$B$4-90&gt;='자료입력 및 결과표시'!$E$4,'자료입력 및 결과표시'!$E$4,$V557-'자료입력 및 결과표시'!$B$4-90)),0)</f>
        <v>0</v>
      </c>
      <c r="EL557" s="17">
        <f>IF(AND(S557='자료입력 및 결과표시'!$B$6,COUNTIF('업무중복도(데이터 입력)'!$W557:$DR557,'자료입력 및 결과표시'!$C$6)&gt;=1),1,0)</f>
        <v>0</v>
      </c>
      <c r="EM557" s="17">
        <f>IF(AND(S557='자료입력 및 결과표시'!$B$7,COUNTIF('업무중복도(데이터 입력)'!$W557:$DR557,'자료입력 및 결과표시'!$C$7)&gt;=1),2,0)</f>
        <v>0</v>
      </c>
      <c r="EN557" s="17">
        <f>IF(AND(S557='자료입력 및 결과표시'!$B$8,COUNTIF('업무중복도(데이터 입력)'!$W557:$DR557,'자료입력 및 결과표시'!$C$8)&gt;=1),3,0)</f>
        <v>0</v>
      </c>
      <c r="EO557" s="17">
        <f>IF(AND(S557='자료입력 및 결과표시'!$B$9,COUNTIF('업무중복도(데이터 입력)'!$W557:$DR557,'자료입력 및 결과표시'!$C$9)&gt;=1),4,0)</f>
        <v>0</v>
      </c>
      <c r="EP557" s="17">
        <f>IF(AND(S557='자료입력 및 결과표시'!$B$10,COUNTIF('업무중복도(데이터 입력)'!$W557:$DR557,'자료입력 및 결과표시'!$C$10)&gt;=1),5,0)</f>
        <v>0</v>
      </c>
      <c r="EQ557" s="17">
        <f>IF(AND(S557='자료입력 및 결과표시'!$B$11,COUNTIF('업무중복도(데이터 입력)'!$W557:$DR557,'자료입력 및 결과표시'!$C$11)&gt;=1),6,0)</f>
        <v>0</v>
      </c>
      <c r="ER557" s="17">
        <f>IF(AND(S557='자료입력 및 결과표시'!$B$12,COUNTIF('업무중복도(데이터 입력)'!$W557:$DR557,'자료입력 및 결과표시'!$C$12)&gt;=1),7,0)</f>
        <v>0</v>
      </c>
      <c r="ES557" s="17">
        <f>IF(AND(S557='자료입력 및 결과표시'!$B$13,COUNTIF('업무중복도(데이터 입력)'!$W557:$DR557,'자료입력 및 결과표시'!$C$13)&gt;=1),8,0)</f>
        <v>0</v>
      </c>
      <c r="ET557" s="17">
        <f>IF(AND(S557='자료입력 및 결과표시'!$B$14,COUNTIF('업무중복도(데이터 입력)'!$W557:$DR557,'자료입력 및 결과표시'!$C$14)&gt;=1),9,0)</f>
        <v>0</v>
      </c>
      <c r="EU557" s="17">
        <f>IF(AND(S557='자료입력 및 결과표시'!$B$15,COUNTIF('업무중복도(데이터 입력)'!$W557:$DR557,'자료입력 및 결과표시'!$C$15)&gt;=1),10,0)</f>
        <v>0</v>
      </c>
      <c r="EV557" s="17">
        <f>IF(AND(S557='자료입력 및 결과표시'!$B$16,COUNTIF('업무중복도(데이터 입력)'!$W557:$DR557,'자료입력 및 결과표시'!$C$16)&gt;=1),11,0)</f>
        <v>0</v>
      </c>
      <c r="EW557" s="17">
        <f>IF(AND(S557='자료입력 및 결과표시'!$B$17,COUNTIF('업무중복도(데이터 입력)'!$W557:$DR557,'자료입력 및 결과표시'!$C$17)&gt;=1),12,0)</f>
        <v>0</v>
      </c>
      <c r="EX557" s="17">
        <f>IF(AND(S557='자료입력 및 결과표시'!$B$18,COUNTIF('업무중복도(데이터 입력)'!$W557:$DR557,'자료입력 및 결과표시'!$C$18)&gt;=1),13,0)</f>
        <v>0</v>
      </c>
      <c r="EY557" s="17">
        <f>IF(AND(S557='자료입력 및 결과표시'!$B$19,COUNTIF('업무중복도(데이터 입력)'!$W557:$DR557,'자료입력 및 결과표시'!$C$19)&gt;=1),14,0)</f>
        <v>0</v>
      </c>
      <c r="EZ557" s="17">
        <f>IF(AND(S557='자료입력 및 결과표시'!$B$20,COUNTIF('업무중복도(데이터 입력)'!$W557:$DR557,'자료입력 및 결과표시'!$C$20)&gt;=1),15,0)</f>
        <v>0</v>
      </c>
      <c r="FA557" s="17">
        <f>IF(AND(S557='자료입력 및 결과표시'!$B$21,COUNTIF('업무중복도(데이터 입력)'!$W557:$DR557,'자료입력 및 결과표시'!$C$21)&gt;=1),16,0)</f>
        <v>0</v>
      </c>
      <c r="FK557" s="17">
        <f t="shared" si="797"/>
        <v>0</v>
      </c>
      <c r="FO557"/>
    </row>
    <row r="558" spans="1:171">
      <c r="A558" s="17" t="str">
        <f t="shared" si="780"/>
        <v>\\\0</v>
      </c>
      <c r="B558" s="17" t="str">
        <f t="shared" si="781"/>
        <v>\\\0</v>
      </c>
      <c r="C558" s="17" t="str">
        <f t="shared" si="782"/>
        <v>\\\0</v>
      </c>
      <c r="D558" s="17" t="str">
        <f t="shared" si="783"/>
        <v>\\\0</v>
      </c>
      <c r="E558" s="17" t="str">
        <f t="shared" si="784"/>
        <v>\\\0</v>
      </c>
      <c r="F558" s="17" t="str">
        <f t="shared" si="785"/>
        <v>\\\0</v>
      </c>
      <c r="G558" s="17" t="str">
        <f t="shared" si="786"/>
        <v>\\\0</v>
      </c>
      <c r="H558" s="17" t="str">
        <f t="shared" si="787"/>
        <v>\\\0</v>
      </c>
      <c r="I558" s="17" t="str">
        <f t="shared" si="788"/>
        <v>\\\0</v>
      </c>
      <c r="J558" s="17" t="str">
        <f t="shared" si="789"/>
        <v>\\\0</v>
      </c>
      <c r="K558" s="17" t="str">
        <f t="shared" si="790"/>
        <v>\\\0</v>
      </c>
      <c r="L558" s="17" t="str">
        <f t="shared" si="791"/>
        <v>\\\0</v>
      </c>
      <c r="M558" s="17" t="str">
        <f t="shared" si="792"/>
        <v>\\\0</v>
      </c>
      <c r="N558" s="17" t="str">
        <f t="shared" si="793"/>
        <v>\\\0</v>
      </c>
      <c r="O558" s="17" t="str">
        <f t="shared" si="794"/>
        <v>\\\0</v>
      </c>
      <c r="P558" s="17" t="str">
        <f t="shared" si="795"/>
        <v>\\\0</v>
      </c>
      <c r="R558" s="17" t="str">
        <f t="shared" si="796"/>
        <v>\\</v>
      </c>
      <c r="S558" s="38"/>
      <c r="T558" s="39"/>
      <c r="U558" s="31"/>
      <c r="V558" s="32"/>
      <c r="W558" s="36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35"/>
      <c r="DS558" s="287"/>
      <c r="DT558" s="36"/>
      <c r="DU558" s="37"/>
      <c r="DV558" s="28">
        <f>IF(AND($S558='자료입력 및 결과표시'!$B$6,COUNTIF($W558:$DR558,'자료입력 및 결과표시'!$C$6)&gt;=1),IF(OR('자료입력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DW558" s="28">
        <f>IF(AND($S558='자료입력 및 결과표시'!$B$7,COUNTIF($W558:$DR558,'자료입력 및 결과표시'!$C$7)&gt;=1),IF(OR('자료입력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DX558" s="28">
        <f>IF(AND($S558='자료입력 및 결과표시'!$B$8,COUNTIF($W558:$DR558,'자료입력 및 결과표시'!$C$8)&gt;=1),IF(OR('자료입력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DY558" s="28">
        <f>IF(AND($S558='자료입력 및 결과표시'!$B$9,COUNTIF($W558:$DR558,'자료입력 및 결과표시'!$C$9)&gt;=1),IF(OR('자료입력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DZ558" s="28">
        <f>IF(AND($S558='자료입력 및 결과표시'!$B$10,COUNTIF($W558:$DR558,'자료입력 및 결과표시'!$C$10)&gt;=1),IF(OR('자료입력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A558" s="28">
        <f>IF(AND($S558='자료입력 및 결과표시'!$B$11,COUNTIF($W558:$DR558,'자료입력 및 결과표시'!$C$11)&gt;=1),IF(OR('자료입력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B558" s="28">
        <f>IF(AND($S558='자료입력 및 결과표시'!$B$12,COUNTIF($W558:$DR558,'자료입력 및 결과표시'!$C$12)&gt;=1),IF(OR('자료입력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C558" s="28">
        <f>IF(AND($S558='자료입력 및 결과표시'!$B$13,COUNTIF($W558:$DR558,'자료입력 및 결과표시'!$C$13)&gt;=1),IF(OR('자료입력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D558" s="28">
        <f>IF(AND($S558='자료입력 및 결과표시'!$B$14,COUNTIF($W558:$DR558,'자료입력 및 결과표시'!$C$14)&gt;=1),IF(OR('자료입력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E558" s="28">
        <f>IF(AND($S558='자료입력 및 결과표시'!$B$15,COUNTIF($W558:$DR558,'자료입력 및 결과표시'!$C$15)&gt;=1),IF(OR('자료입력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F558" s="28">
        <f>IF(AND($S558='자료입력 및 결과표시'!$B$16,COUNTIF($W558:$DR558,'자료입력 및 결과표시'!$C$16)&gt;=1),IF(OR('자료입력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G558" s="28">
        <f>IF(AND($S558='자료입력 및 결과표시'!$B$17,COUNTIF($W558:$DR558,'자료입력 및 결과표시'!$C$17)&gt;=1),IF(OR('자료입력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H558" s="28">
        <f>IF(AND($S558='자료입력 및 결과표시'!$B$18,COUNTIF($W558:$DR558,'자료입력 및 결과표시'!$C$18)&gt;=1),IF(OR('자료입력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I558" s="28">
        <f>IF(AND($S558='자료입력 및 결과표시'!$B$19,COUNTIF($W558:$DR558,'자료입력 및 결과표시'!$C$19)&gt;=1),IF(OR('자료입력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J558" s="28">
        <f>IF(AND($S558='자료입력 및 결과표시'!$B$20,COUNTIF($W558:$DR558,'자료입력 및 결과표시'!$C$20)&gt;=1),IF(OR('자료입력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K558" s="28">
        <f>IF(AND($S558='자료입력 및 결과표시'!$B$21,COUNTIF($W558:$DR558,'자료입력 및 결과표시'!$C$21)&gt;=1),IF(OR('자료입력 및 결과표시'!$B$4+90&gt;=$V558,'자료입력 및 결과표시'!$B$4&lt;$U558),0,IF($V558-'자료입력 및 결과표시'!$B$4-90&gt;='자료입력 및 결과표시'!$E$4,'자료입력 및 결과표시'!$E$4,$V558-'자료입력 및 결과표시'!$B$4-90)),0)</f>
        <v>0</v>
      </c>
      <c r="EL558" s="17">
        <f>IF(AND(S558='자료입력 및 결과표시'!$B$6,COUNTIF('업무중복도(데이터 입력)'!$W558:$DR558,'자료입력 및 결과표시'!$C$6)&gt;=1),1,0)</f>
        <v>0</v>
      </c>
      <c r="EM558" s="17">
        <f>IF(AND(S558='자료입력 및 결과표시'!$B$7,COUNTIF('업무중복도(데이터 입력)'!$W558:$DR558,'자료입력 및 결과표시'!$C$7)&gt;=1),2,0)</f>
        <v>0</v>
      </c>
      <c r="EN558" s="17">
        <f>IF(AND(S558='자료입력 및 결과표시'!$B$8,COUNTIF('업무중복도(데이터 입력)'!$W558:$DR558,'자료입력 및 결과표시'!$C$8)&gt;=1),3,0)</f>
        <v>0</v>
      </c>
      <c r="EO558" s="17">
        <f>IF(AND(S558='자료입력 및 결과표시'!$B$9,COUNTIF('업무중복도(데이터 입력)'!$W558:$DR558,'자료입력 및 결과표시'!$C$9)&gt;=1),4,0)</f>
        <v>0</v>
      </c>
      <c r="EP558" s="17">
        <f>IF(AND(S558='자료입력 및 결과표시'!$B$10,COUNTIF('업무중복도(데이터 입력)'!$W558:$DR558,'자료입력 및 결과표시'!$C$10)&gt;=1),5,0)</f>
        <v>0</v>
      </c>
      <c r="EQ558" s="17">
        <f>IF(AND(S558='자료입력 및 결과표시'!$B$11,COUNTIF('업무중복도(데이터 입력)'!$W558:$DR558,'자료입력 및 결과표시'!$C$11)&gt;=1),6,0)</f>
        <v>0</v>
      </c>
      <c r="ER558" s="17">
        <f>IF(AND(S558='자료입력 및 결과표시'!$B$12,COUNTIF('업무중복도(데이터 입력)'!$W558:$DR558,'자료입력 및 결과표시'!$C$12)&gt;=1),7,0)</f>
        <v>0</v>
      </c>
      <c r="ES558" s="17">
        <f>IF(AND(S558='자료입력 및 결과표시'!$B$13,COUNTIF('업무중복도(데이터 입력)'!$W558:$DR558,'자료입력 및 결과표시'!$C$13)&gt;=1),8,0)</f>
        <v>0</v>
      </c>
      <c r="ET558" s="17">
        <f>IF(AND(S558='자료입력 및 결과표시'!$B$14,COUNTIF('업무중복도(데이터 입력)'!$W558:$DR558,'자료입력 및 결과표시'!$C$14)&gt;=1),9,0)</f>
        <v>0</v>
      </c>
      <c r="EU558" s="17">
        <f>IF(AND(S558='자료입력 및 결과표시'!$B$15,COUNTIF('업무중복도(데이터 입력)'!$W558:$DR558,'자료입력 및 결과표시'!$C$15)&gt;=1),10,0)</f>
        <v>0</v>
      </c>
      <c r="EV558" s="17">
        <f>IF(AND(S558='자료입력 및 결과표시'!$B$16,COUNTIF('업무중복도(데이터 입력)'!$W558:$DR558,'자료입력 및 결과표시'!$C$16)&gt;=1),11,0)</f>
        <v>0</v>
      </c>
      <c r="EW558" s="17">
        <f>IF(AND(S558='자료입력 및 결과표시'!$B$17,COUNTIF('업무중복도(데이터 입력)'!$W558:$DR558,'자료입력 및 결과표시'!$C$17)&gt;=1),12,0)</f>
        <v>0</v>
      </c>
      <c r="EX558" s="17">
        <f>IF(AND(S558='자료입력 및 결과표시'!$B$18,COUNTIF('업무중복도(데이터 입력)'!$W558:$DR558,'자료입력 및 결과표시'!$C$18)&gt;=1),13,0)</f>
        <v>0</v>
      </c>
      <c r="EY558" s="17">
        <f>IF(AND(S558='자료입력 및 결과표시'!$B$19,COUNTIF('업무중복도(데이터 입력)'!$W558:$DR558,'자료입력 및 결과표시'!$C$19)&gt;=1),14,0)</f>
        <v>0</v>
      </c>
      <c r="EZ558" s="17">
        <f>IF(AND(S558='자료입력 및 결과표시'!$B$20,COUNTIF('업무중복도(데이터 입력)'!$W558:$DR558,'자료입력 및 결과표시'!$C$20)&gt;=1),15,0)</f>
        <v>0</v>
      </c>
      <c r="FA558" s="17">
        <f>IF(AND(S558='자료입력 및 결과표시'!$B$21,COUNTIF('업무중복도(데이터 입력)'!$W558:$DR558,'자료입력 및 결과표시'!$C$21)&gt;=1),16,0)</f>
        <v>0</v>
      </c>
      <c r="FK558" s="17">
        <f t="shared" si="797"/>
        <v>0</v>
      </c>
      <c r="FO558"/>
    </row>
    <row r="559" spans="1:171">
      <c r="A559" s="17" t="str">
        <f t="shared" si="780"/>
        <v>\\\0</v>
      </c>
      <c r="B559" s="17" t="str">
        <f t="shared" si="781"/>
        <v>\\\0</v>
      </c>
      <c r="C559" s="17" t="str">
        <f t="shared" si="782"/>
        <v>\\\0</v>
      </c>
      <c r="D559" s="17" t="str">
        <f t="shared" si="783"/>
        <v>\\\0</v>
      </c>
      <c r="E559" s="17" t="str">
        <f t="shared" si="784"/>
        <v>\\\0</v>
      </c>
      <c r="F559" s="17" t="str">
        <f t="shared" si="785"/>
        <v>\\\0</v>
      </c>
      <c r="G559" s="17" t="str">
        <f t="shared" si="786"/>
        <v>\\\0</v>
      </c>
      <c r="H559" s="17" t="str">
        <f t="shared" si="787"/>
        <v>\\\0</v>
      </c>
      <c r="I559" s="17" t="str">
        <f t="shared" si="788"/>
        <v>\\\0</v>
      </c>
      <c r="J559" s="17" t="str">
        <f t="shared" si="789"/>
        <v>\\\0</v>
      </c>
      <c r="K559" s="17" t="str">
        <f t="shared" si="790"/>
        <v>\\\0</v>
      </c>
      <c r="L559" s="17" t="str">
        <f t="shared" si="791"/>
        <v>\\\0</v>
      </c>
      <c r="M559" s="17" t="str">
        <f t="shared" si="792"/>
        <v>\\\0</v>
      </c>
      <c r="N559" s="17" t="str">
        <f t="shared" si="793"/>
        <v>\\\0</v>
      </c>
      <c r="O559" s="17" t="str">
        <f t="shared" si="794"/>
        <v>\\\0</v>
      </c>
      <c r="P559" s="17" t="str">
        <f t="shared" si="795"/>
        <v>\\\0</v>
      </c>
      <c r="R559" s="17" t="str">
        <f t="shared" si="796"/>
        <v>\\</v>
      </c>
      <c r="S559" s="38"/>
      <c r="T559" s="39"/>
      <c r="U559" s="31"/>
      <c r="V559" s="32"/>
      <c r="W559" s="36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35"/>
      <c r="DS559" s="287"/>
      <c r="DT559" s="36"/>
      <c r="DU559" s="37"/>
      <c r="DV559" s="28">
        <f>IF(AND($S559='자료입력 및 결과표시'!$B$6,COUNTIF($W559:$DR559,'자료입력 및 결과표시'!$C$6)&gt;=1),IF(OR('자료입력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DW559" s="28">
        <f>IF(AND($S559='자료입력 및 결과표시'!$B$7,COUNTIF($W559:$DR559,'자료입력 및 결과표시'!$C$7)&gt;=1),IF(OR('자료입력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DX559" s="28">
        <f>IF(AND($S559='자료입력 및 결과표시'!$B$8,COUNTIF($W559:$DR559,'자료입력 및 결과표시'!$C$8)&gt;=1),IF(OR('자료입력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DY559" s="28">
        <f>IF(AND($S559='자료입력 및 결과표시'!$B$9,COUNTIF($W559:$DR559,'자료입력 및 결과표시'!$C$9)&gt;=1),IF(OR('자료입력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DZ559" s="28">
        <f>IF(AND($S559='자료입력 및 결과표시'!$B$10,COUNTIF($W559:$DR559,'자료입력 및 결과표시'!$C$10)&gt;=1),IF(OR('자료입력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A559" s="28">
        <f>IF(AND($S559='자료입력 및 결과표시'!$B$11,COUNTIF($W559:$DR559,'자료입력 및 결과표시'!$C$11)&gt;=1),IF(OR('자료입력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B559" s="28">
        <f>IF(AND($S559='자료입력 및 결과표시'!$B$12,COUNTIF($W559:$DR559,'자료입력 및 결과표시'!$C$12)&gt;=1),IF(OR('자료입력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C559" s="28">
        <f>IF(AND($S559='자료입력 및 결과표시'!$B$13,COUNTIF($W559:$DR559,'자료입력 및 결과표시'!$C$13)&gt;=1),IF(OR('자료입력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D559" s="28">
        <f>IF(AND($S559='자료입력 및 결과표시'!$B$14,COUNTIF($W559:$DR559,'자료입력 및 결과표시'!$C$14)&gt;=1),IF(OR('자료입력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E559" s="28">
        <f>IF(AND($S559='자료입력 및 결과표시'!$B$15,COUNTIF($W559:$DR559,'자료입력 및 결과표시'!$C$15)&gt;=1),IF(OR('자료입력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F559" s="28">
        <f>IF(AND($S559='자료입력 및 결과표시'!$B$16,COUNTIF($W559:$DR559,'자료입력 및 결과표시'!$C$16)&gt;=1),IF(OR('자료입력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G559" s="28">
        <f>IF(AND($S559='자료입력 및 결과표시'!$B$17,COUNTIF($W559:$DR559,'자료입력 및 결과표시'!$C$17)&gt;=1),IF(OR('자료입력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H559" s="28">
        <f>IF(AND($S559='자료입력 및 결과표시'!$B$18,COUNTIF($W559:$DR559,'자료입력 및 결과표시'!$C$18)&gt;=1),IF(OR('자료입력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I559" s="28">
        <f>IF(AND($S559='자료입력 및 결과표시'!$B$19,COUNTIF($W559:$DR559,'자료입력 및 결과표시'!$C$19)&gt;=1),IF(OR('자료입력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J559" s="28">
        <f>IF(AND($S559='자료입력 및 결과표시'!$B$20,COUNTIF($W559:$DR559,'자료입력 및 결과표시'!$C$20)&gt;=1),IF(OR('자료입력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K559" s="28">
        <f>IF(AND($S559='자료입력 및 결과표시'!$B$21,COUNTIF($W559:$DR559,'자료입력 및 결과표시'!$C$21)&gt;=1),IF(OR('자료입력 및 결과표시'!$B$4+90&gt;=$V559,'자료입력 및 결과표시'!$B$4&lt;$U559),0,IF($V559-'자료입력 및 결과표시'!$B$4-90&gt;='자료입력 및 결과표시'!$E$4,'자료입력 및 결과표시'!$E$4,$V559-'자료입력 및 결과표시'!$B$4-90)),0)</f>
        <v>0</v>
      </c>
      <c r="EL559" s="17">
        <f>IF(AND(S559='자료입력 및 결과표시'!$B$6,COUNTIF('업무중복도(데이터 입력)'!$W559:$DR559,'자료입력 및 결과표시'!$C$6)&gt;=1),1,0)</f>
        <v>0</v>
      </c>
      <c r="EM559" s="17">
        <f>IF(AND(S559='자료입력 및 결과표시'!$B$7,COUNTIF('업무중복도(데이터 입력)'!$W559:$DR559,'자료입력 및 결과표시'!$C$7)&gt;=1),2,0)</f>
        <v>0</v>
      </c>
      <c r="EN559" s="17">
        <f>IF(AND(S559='자료입력 및 결과표시'!$B$8,COUNTIF('업무중복도(데이터 입력)'!$W559:$DR559,'자료입력 및 결과표시'!$C$8)&gt;=1),3,0)</f>
        <v>0</v>
      </c>
      <c r="EO559" s="17">
        <f>IF(AND(S559='자료입력 및 결과표시'!$B$9,COUNTIF('업무중복도(데이터 입력)'!$W559:$DR559,'자료입력 및 결과표시'!$C$9)&gt;=1),4,0)</f>
        <v>0</v>
      </c>
      <c r="EP559" s="17">
        <f>IF(AND(S559='자료입력 및 결과표시'!$B$10,COUNTIF('업무중복도(데이터 입력)'!$W559:$DR559,'자료입력 및 결과표시'!$C$10)&gt;=1),5,0)</f>
        <v>0</v>
      </c>
      <c r="EQ559" s="17">
        <f>IF(AND(S559='자료입력 및 결과표시'!$B$11,COUNTIF('업무중복도(데이터 입력)'!$W559:$DR559,'자료입력 및 결과표시'!$C$11)&gt;=1),6,0)</f>
        <v>0</v>
      </c>
      <c r="ER559" s="17">
        <f>IF(AND(S559='자료입력 및 결과표시'!$B$12,COUNTIF('업무중복도(데이터 입력)'!$W559:$DR559,'자료입력 및 결과표시'!$C$12)&gt;=1),7,0)</f>
        <v>0</v>
      </c>
      <c r="ES559" s="17">
        <f>IF(AND(S559='자료입력 및 결과표시'!$B$13,COUNTIF('업무중복도(데이터 입력)'!$W559:$DR559,'자료입력 및 결과표시'!$C$13)&gt;=1),8,0)</f>
        <v>0</v>
      </c>
      <c r="ET559" s="17">
        <f>IF(AND(S559='자료입력 및 결과표시'!$B$14,COUNTIF('업무중복도(데이터 입력)'!$W559:$DR559,'자료입력 및 결과표시'!$C$14)&gt;=1),9,0)</f>
        <v>0</v>
      </c>
      <c r="EU559" s="17">
        <f>IF(AND(S559='자료입력 및 결과표시'!$B$15,COUNTIF('업무중복도(데이터 입력)'!$W559:$DR559,'자료입력 및 결과표시'!$C$15)&gt;=1),10,0)</f>
        <v>0</v>
      </c>
      <c r="EV559" s="17">
        <f>IF(AND(S559='자료입력 및 결과표시'!$B$16,COUNTIF('업무중복도(데이터 입력)'!$W559:$DR559,'자료입력 및 결과표시'!$C$16)&gt;=1),11,0)</f>
        <v>0</v>
      </c>
      <c r="EW559" s="17">
        <f>IF(AND(S559='자료입력 및 결과표시'!$B$17,COUNTIF('업무중복도(데이터 입력)'!$W559:$DR559,'자료입력 및 결과표시'!$C$17)&gt;=1),12,0)</f>
        <v>0</v>
      </c>
      <c r="EX559" s="17">
        <f>IF(AND(S559='자료입력 및 결과표시'!$B$18,COUNTIF('업무중복도(데이터 입력)'!$W559:$DR559,'자료입력 및 결과표시'!$C$18)&gt;=1),13,0)</f>
        <v>0</v>
      </c>
      <c r="EY559" s="17">
        <f>IF(AND(S559='자료입력 및 결과표시'!$B$19,COUNTIF('업무중복도(데이터 입력)'!$W559:$DR559,'자료입력 및 결과표시'!$C$19)&gt;=1),14,0)</f>
        <v>0</v>
      </c>
      <c r="EZ559" s="17">
        <f>IF(AND(S559='자료입력 및 결과표시'!$B$20,COUNTIF('업무중복도(데이터 입력)'!$W559:$DR559,'자료입력 및 결과표시'!$C$20)&gt;=1),15,0)</f>
        <v>0</v>
      </c>
      <c r="FA559" s="17">
        <f>IF(AND(S559='자료입력 및 결과표시'!$B$21,COUNTIF('업무중복도(데이터 입력)'!$W559:$DR559,'자료입력 및 결과표시'!$C$21)&gt;=1),16,0)</f>
        <v>0</v>
      </c>
      <c r="FK559" s="17">
        <f t="shared" si="797"/>
        <v>0</v>
      </c>
      <c r="FO559"/>
    </row>
    <row r="560" spans="1:171">
      <c r="A560" s="17" t="str">
        <f t="shared" si="780"/>
        <v>\\\0</v>
      </c>
      <c r="B560" s="17" t="str">
        <f t="shared" si="781"/>
        <v>\\\0</v>
      </c>
      <c r="C560" s="17" t="str">
        <f t="shared" si="782"/>
        <v>\\\0</v>
      </c>
      <c r="D560" s="17" t="str">
        <f t="shared" si="783"/>
        <v>\\\0</v>
      </c>
      <c r="E560" s="17" t="str">
        <f t="shared" si="784"/>
        <v>\\\0</v>
      </c>
      <c r="F560" s="17" t="str">
        <f t="shared" si="785"/>
        <v>\\\0</v>
      </c>
      <c r="G560" s="17" t="str">
        <f t="shared" si="786"/>
        <v>\\\0</v>
      </c>
      <c r="H560" s="17" t="str">
        <f t="shared" si="787"/>
        <v>\\\0</v>
      </c>
      <c r="I560" s="17" t="str">
        <f t="shared" si="788"/>
        <v>\\\0</v>
      </c>
      <c r="J560" s="17" t="str">
        <f t="shared" si="789"/>
        <v>\\\0</v>
      </c>
      <c r="K560" s="17" t="str">
        <f t="shared" si="790"/>
        <v>\\\0</v>
      </c>
      <c r="L560" s="17" t="str">
        <f t="shared" si="791"/>
        <v>\\\0</v>
      </c>
      <c r="M560" s="17" t="str">
        <f t="shared" si="792"/>
        <v>\\\0</v>
      </c>
      <c r="N560" s="17" t="str">
        <f t="shared" si="793"/>
        <v>\\\0</v>
      </c>
      <c r="O560" s="17" t="str">
        <f t="shared" si="794"/>
        <v>\\\0</v>
      </c>
      <c r="P560" s="17" t="str">
        <f t="shared" si="795"/>
        <v>\\\0</v>
      </c>
      <c r="R560" s="17" t="str">
        <f t="shared" si="796"/>
        <v>\\</v>
      </c>
      <c r="S560" s="38"/>
      <c r="T560" s="39"/>
      <c r="U560" s="31"/>
      <c r="V560" s="32"/>
      <c r="W560" s="36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35"/>
      <c r="DS560" s="287"/>
      <c r="DT560" s="36"/>
      <c r="DU560" s="37"/>
      <c r="DV560" s="28">
        <f>IF(AND($S560='자료입력 및 결과표시'!$B$6,COUNTIF($W560:$DR560,'자료입력 및 결과표시'!$C$6)&gt;=1),IF(OR('자료입력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DW560" s="28">
        <f>IF(AND($S560='자료입력 및 결과표시'!$B$7,COUNTIF($W560:$DR560,'자료입력 및 결과표시'!$C$7)&gt;=1),IF(OR('자료입력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DX560" s="28">
        <f>IF(AND($S560='자료입력 및 결과표시'!$B$8,COUNTIF($W560:$DR560,'자료입력 및 결과표시'!$C$8)&gt;=1),IF(OR('자료입력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DY560" s="28">
        <f>IF(AND($S560='자료입력 및 결과표시'!$B$9,COUNTIF($W560:$DR560,'자료입력 및 결과표시'!$C$9)&gt;=1),IF(OR('자료입력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DZ560" s="28">
        <f>IF(AND($S560='자료입력 및 결과표시'!$B$10,COUNTIF($W560:$DR560,'자료입력 및 결과표시'!$C$10)&gt;=1),IF(OR('자료입력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A560" s="28">
        <f>IF(AND($S560='자료입력 및 결과표시'!$B$11,COUNTIF($W560:$DR560,'자료입력 및 결과표시'!$C$11)&gt;=1),IF(OR('자료입력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B560" s="28">
        <f>IF(AND($S560='자료입력 및 결과표시'!$B$12,COUNTIF($W560:$DR560,'자료입력 및 결과표시'!$C$12)&gt;=1),IF(OR('자료입력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C560" s="28">
        <f>IF(AND($S560='자료입력 및 결과표시'!$B$13,COUNTIF($W560:$DR560,'자료입력 및 결과표시'!$C$13)&gt;=1),IF(OR('자료입력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D560" s="28">
        <f>IF(AND($S560='자료입력 및 결과표시'!$B$14,COUNTIF($W560:$DR560,'자료입력 및 결과표시'!$C$14)&gt;=1),IF(OR('자료입력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E560" s="28">
        <f>IF(AND($S560='자료입력 및 결과표시'!$B$15,COUNTIF($W560:$DR560,'자료입력 및 결과표시'!$C$15)&gt;=1),IF(OR('자료입력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F560" s="28">
        <f>IF(AND($S560='자료입력 및 결과표시'!$B$16,COUNTIF($W560:$DR560,'자료입력 및 결과표시'!$C$16)&gt;=1),IF(OR('자료입력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G560" s="28">
        <f>IF(AND($S560='자료입력 및 결과표시'!$B$17,COUNTIF($W560:$DR560,'자료입력 및 결과표시'!$C$17)&gt;=1),IF(OR('자료입력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H560" s="28">
        <f>IF(AND($S560='자료입력 및 결과표시'!$B$18,COUNTIF($W560:$DR560,'자료입력 및 결과표시'!$C$18)&gt;=1),IF(OR('자료입력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I560" s="28">
        <f>IF(AND($S560='자료입력 및 결과표시'!$B$19,COUNTIF($W560:$DR560,'자료입력 및 결과표시'!$C$19)&gt;=1),IF(OR('자료입력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J560" s="28">
        <f>IF(AND($S560='자료입력 및 결과표시'!$B$20,COUNTIF($W560:$DR560,'자료입력 및 결과표시'!$C$20)&gt;=1),IF(OR('자료입력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K560" s="28">
        <f>IF(AND($S560='자료입력 및 결과표시'!$B$21,COUNTIF($W560:$DR560,'자료입력 및 결과표시'!$C$21)&gt;=1),IF(OR('자료입력 및 결과표시'!$B$4+90&gt;=$V560,'자료입력 및 결과표시'!$B$4&lt;$U560),0,IF($V560-'자료입력 및 결과표시'!$B$4-90&gt;='자료입력 및 결과표시'!$E$4,'자료입력 및 결과표시'!$E$4,$V560-'자료입력 및 결과표시'!$B$4-90)),0)</f>
        <v>0</v>
      </c>
      <c r="EL560" s="17">
        <f>IF(AND(S560='자료입력 및 결과표시'!$B$6,COUNTIF('업무중복도(데이터 입력)'!$W560:$DR560,'자료입력 및 결과표시'!$C$6)&gt;=1),1,0)</f>
        <v>0</v>
      </c>
      <c r="EM560" s="17">
        <f>IF(AND(S560='자료입력 및 결과표시'!$B$7,COUNTIF('업무중복도(데이터 입력)'!$W560:$DR560,'자료입력 및 결과표시'!$C$7)&gt;=1),2,0)</f>
        <v>0</v>
      </c>
      <c r="EN560" s="17">
        <f>IF(AND(S560='자료입력 및 결과표시'!$B$8,COUNTIF('업무중복도(데이터 입력)'!$W560:$DR560,'자료입력 및 결과표시'!$C$8)&gt;=1),3,0)</f>
        <v>0</v>
      </c>
      <c r="EO560" s="17">
        <f>IF(AND(S560='자료입력 및 결과표시'!$B$9,COUNTIF('업무중복도(데이터 입력)'!$W560:$DR560,'자료입력 및 결과표시'!$C$9)&gt;=1),4,0)</f>
        <v>0</v>
      </c>
      <c r="EP560" s="17">
        <f>IF(AND(S560='자료입력 및 결과표시'!$B$10,COUNTIF('업무중복도(데이터 입력)'!$W560:$DR560,'자료입력 및 결과표시'!$C$10)&gt;=1),5,0)</f>
        <v>0</v>
      </c>
      <c r="EQ560" s="17">
        <f>IF(AND(S560='자료입력 및 결과표시'!$B$11,COUNTIF('업무중복도(데이터 입력)'!$W560:$DR560,'자료입력 및 결과표시'!$C$11)&gt;=1),6,0)</f>
        <v>0</v>
      </c>
      <c r="ER560" s="17">
        <f>IF(AND(S560='자료입력 및 결과표시'!$B$12,COUNTIF('업무중복도(데이터 입력)'!$W560:$DR560,'자료입력 및 결과표시'!$C$12)&gt;=1),7,0)</f>
        <v>0</v>
      </c>
      <c r="ES560" s="17">
        <f>IF(AND(S560='자료입력 및 결과표시'!$B$13,COUNTIF('업무중복도(데이터 입력)'!$W560:$DR560,'자료입력 및 결과표시'!$C$13)&gt;=1),8,0)</f>
        <v>0</v>
      </c>
      <c r="ET560" s="17">
        <f>IF(AND(S560='자료입력 및 결과표시'!$B$14,COUNTIF('업무중복도(데이터 입력)'!$W560:$DR560,'자료입력 및 결과표시'!$C$14)&gt;=1),9,0)</f>
        <v>0</v>
      </c>
      <c r="EU560" s="17">
        <f>IF(AND(S560='자료입력 및 결과표시'!$B$15,COUNTIF('업무중복도(데이터 입력)'!$W560:$DR560,'자료입력 및 결과표시'!$C$15)&gt;=1),10,0)</f>
        <v>0</v>
      </c>
      <c r="EV560" s="17">
        <f>IF(AND(S560='자료입력 및 결과표시'!$B$16,COUNTIF('업무중복도(데이터 입력)'!$W560:$DR560,'자료입력 및 결과표시'!$C$16)&gt;=1),11,0)</f>
        <v>0</v>
      </c>
      <c r="EW560" s="17">
        <f>IF(AND(S560='자료입력 및 결과표시'!$B$17,COUNTIF('업무중복도(데이터 입력)'!$W560:$DR560,'자료입력 및 결과표시'!$C$17)&gt;=1),12,0)</f>
        <v>0</v>
      </c>
      <c r="EX560" s="17">
        <f>IF(AND(S560='자료입력 및 결과표시'!$B$18,COUNTIF('업무중복도(데이터 입력)'!$W560:$DR560,'자료입력 및 결과표시'!$C$18)&gt;=1),13,0)</f>
        <v>0</v>
      </c>
      <c r="EY560" s="17">
        <f>IF(AND(S560='자료입력 및 결과표시'!$B$19,COUNTIF('업무중복도(데이터 입력)'!$W560:$DR560,'자료입력 및 결과표시'!$C$19)&gt;=1),14,0)</f>
        <v>0</v>
      </c>
      <c r="EZ560" s="17">
        <f>IF(AND(S560='자료입력 및 결과표시'!$B$20,COUNTIF('업무중복도(데이터 입력)'!$W560:$DR560,'자료입력 및 결과표시'!$C$20)&gt;=1),15,0)</f>
        <v>0</v>
      </c>
      <c r="FA560" s="17">
        <f>IF(AND(S560='자료입력 및 결과표시'!$B$21,COUNTIF('업무중복도(데이터 입력)'!$W560:$DR560,'자료입력 및 결과표시'!$C$21)&gt;=1),16,0)</f>
        <v>0</v>
      </c>
      <c r="FK560" s="17">
        <f t="shared" si="797"/>
        <v>0</v>
      </c>
      <c r="FO560"/>
    </row>
    <row r="561" spans="1:171">
      <c r="A561" s="17" t="str">
        <f t="shared" si="780"/>
        <v>\\\0</v>
      </c>
      <c r="B561" s="17" t="str">
        <f t="shared" si="781"/>
        <v>\\\0</v>
      </c>
      <c r="C561" s="17" t="str">
        <f t="shared" si="782"/>
        <v>\\\0</v>
      </c>
      <c r="D561" s="17" t="str">
        <f t="shared" si="783"/>
        <v>\\\0</v>
      </c>
      <c r="E561" s="17" t="str">
        <f t="shared" si="784"/>
        <v>\\\0</v>
      </c>
      <c r="F561" s="17" t="str">
        <f t="shared" si="785"/>
        <v>\\\0</v>
      </c>
      <c r="G561" s="17" t="str">
        <f t="shared" si="786"/>
        <v>\\\0</v>
      </c>
      <c r="H561" s="17" t="str">
        <f t="shared" si="787"/>
        <v>\\\0</v>
      </c>
      <c r="I561" s="17" t="str">
        <f t="shared" si="788"/>
        <v>\\\0</v>
      </c>
      <c r="J561" s="17" t="str">
        <f t="shared" si="789"/>
        <v>\\\0</v>
      </c>
      <c r="K561" s="17" t="str">
        <f t="shared" si="790"/>
        <v>\\\0</v>
      </c>
      <c r="L561" s="17" t="str">
        <f t="shared" si="791"/>
        <v>\\\0</v>
      </c>
      <c r="M561" s="17" t="str">
        <f t="shared" si="792"/>
        <v>\\\0</v>
      </c>
      <c r="N561" s="17" t="str">
        <f t="shared" si="793"/>
        <v>\\\0</v>
      </c>
      <c r="O561" s="17" t="str">
        <f t="shared" si="794"/>
        <v>\\\0</v>
      </c>
      <c r="P561" s="17" t="str">
        <f t="shared" si="795"/>
        <v>\\\0</v>
      </c>
      <c r="R561" s="17" t="str">
        <f t="shared" si="796"/>
        <v>\\</v>
      </c>
      <c r="S561" s="38"/>
      <c r="T561" s="39"/>
      <c r="U561" s="31"/>
      <c r="V561" s="32"/>
      <c r="W561" s="36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35"/>
      <c r="DS561" s="287"/>
      <c r="DT561" s="36"/>
      <c r="DU561" s="37"/>
      <c r="DV561" s="28">
        <f>IF(AND($S561='자료입력 및 결과표시'!$B$6,COUNTIF($W561:$DR561,'자료입력 및 결과표시'!$C$6)&gt;=1),IF(OR('자료입력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DW561" s="28">
        <f>IF(AND($S561='자료입력 및 결과표시'!$B$7,COUNTIF($W561:$DR561,'자료입력 및 결과표시'!$C$7)&gt;=1),IF(OR('자료입력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DX561" s="28">
        <f>IF(AND($S561='자료입력 및 결과표시'!$B$8,COUNTIF($W561:$DR561,'자료입력 및 결과표시'!$C$8)&gt;=1),IF(OR('자료입력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DY561" s="28">
        <f>IF(AND($S561='자료입력 및 결과표시'!$B$9,COUNTIF($W561:$DR561,'자료입력 및 결과표시'!$C$9)&gt;=1),IF(OR('자료입력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DZ561" s="28">
        <f>IF(AND($S561='자료입력 및 결과표시'!$B$10,COUNTIF($W561:$DR561,'자료입력 및 결과표시'!$C$10)&gt;=1),IF(OR('자료입력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A561" s="28">
        <f>IF(AND($S561='자료입력 및 결과표시'!$B$11,COUNTIF($W561:$DR561,'자료입력 및 결과표시'!$C$11)&gt;=1),IF(OR('자료입력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B561" s="28">
        <f>IF(AND($S561='자료입력 및 결과표시'!$B$12,COUNTIF($W561:$DR561,'자료입력 및 결과표시'!$C$12)&gt;=1),IF(OR('자료입력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C561" s="28">
        <f>IF(AND($S561='자료입력 및 결과표시'!$B$13,COUNTIF($W561:$DR561,'자료입력 및 결과표시'!$C$13)&gt;=1),IF(OR('자료입력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D561" s="28">
        <f>IF(AND($S561='자료입력 및 결과표시'!$B$14,COUNTIF($W561:$DR561,'자료입력 및 결과표시'!$C$14)&gt;=1),IF(OR('자료입력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E561" s="28">
        <f>IF(AND($S561='자료입력 및 결과표시'!$B$15,COUNTIF($W561:$DR561,'자료입력 및 결과표시'!$C$15)&gt;=1),IF(OR('자료입력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F561" s="28">
        <f>IF(AND($S561='자료입력 및 결과표시'!$B$16,COUNTIF($W561:$DR561,'자료입력 및 결과표시'!$C$16)&gt;=1),IF(OR('자료입력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G561" s="28">
        <f>IF(AND($S561='자료입력 및 결과표시'!$B$17,COUNTIF($W561:$DR561,'자료입력 및 결과표시'!$C$17)&gt;=1),IF(OR('자료입력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H561" s="28">
        <f>IF(AND($S561='자료입력 및 결과표시'!$B$18,COUNTIF($W561:$DR561,'자료입력 및 결과표시'!$C$18)&gt;=1),IF(OR('자료입력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I561" s="28">
        <f>IF(AND($S561='자료입력 및 결과표시'!$B$19,COUNTIF($W561:$DR561,'자료입력 및 결과표시'!$C$19)&gt;=1),IF(OR('자료입력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J561" s="28">
        <f>IF(AND($S561='자료입력 및 결과표시'!$B$20,COUNTIF($W561:$DR561,'자료입력 및 결과표시'!$C$20)&gt;=1),IF(OR('자료입력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K561" s="28">
        <f>IF(AND($S561='자료입력 및 결과표시'!$B$21,COUNTIF($W561:$DR561,'자료입력 및 결과표시'!$C$21)&gt;=1),IF(OR('자료입력 및 결과표시'!$B$4+90&gt;=$V561,'자료입력 및 결과표시'!$B$4&lt;$U561),0,IF($V561-'자료입력 및 결과표시'!$B$4-90&gt;='자료입력 및 결과표시'!$E$4,'자료입력 및 결과표시'!$E$4,$V561-'자료입력 및 결과표시'!$B$4-90)),0)</f>
        <v>0</v>
      </c>
      <c r="EL561" s="17">
        <f>IF(AND(S561='자료입력 및 결과표시'!$B$6,COUNTIF('업무중복도(데이터 입력)'!$W561:$DR561,'자료입력 및 결과표시'!$C$6)&gt;=1),1,0)</f>
        <v>0</v>
      </c>
      <c r="EM561" s="17">
        <f>IF(AND(S561='자료입력 및 결과표시'!$B$7,COUNTIF('업무중복도(데이터 입력)'!$W561:$DR561,'자료입력 및 결과표시'!$C$7)&gt;=1),2,0)</f>
        <v>0</v>
      </c>
      <c r="EN561" s="17">
        <f>IF(AND(S561='자료입력 및 결과표시'!$B$8,COUNTIF('업무중복도(데이터 입력)'!$W561:$DR561,'자료입력 및 결과표시'!$C$8)&gt;=1),3,0)</f>
        <v>0</v>
      </c>
      <c r="EO561" s="17">
        <f>IF(AND(S561='자료입력 및 결과표시'!$B$9,COUNTIF('업무중복도(데이터 입력)'!$W561:$DR561,'자료입력 및 결과표시'!$C$9)&gt;=1),4,0)</f>
        <v>0</v>
      </c>
      <c r="EP561" s="17">
        <f>IF(AND(S561='자료입력 및 결과표시'!$B$10,COUNTIF('업무중복도(데이터 입력)'!$W561:$DR561,'자료입력 및 결과표시'!$C$10)&gt;=1),5,0)</f>
        <v>0</v>
      </c>
      <c r="EQ561" s="17">
        <f>IF(AND(S561='자료입력 및 결과표시'!$B$11,COUNTIF('업무중복도(데이터 입력)'!$W561:$DR561,'자료입력 및 결과표시'!$C$11)&gt;=1),6,0)</f>
        <v>0</v>
      </c>
      <c r="ER561" s="17">
        <f>IF(AND(S561='자료입력 및 결과표시'!$B$12,COUNTIF('업무중복도(데이터 입력)'!$W561:$DR561,'자료입력 및 결과표시'!$C$12)&gt;=1),7,0)</f>
        <v>0</v>
      </c>
      <c r="ES561" s="17">
        <f>IF(AND(S561='자료입력 및 결과표시'!$B$13,COUNTIF('업무중복도(데이터 입력)'!$W561:$DR561,'자료입력 및 결과표시'!$C$13)&gt;=1),8,0)</f>
        <v>0</v>
      </c>
      <c r="ET561" s="17">
        <f>IF(AND(S561='자료입력 및 결과표시'!$B$14,COUNTIF('업무중복도(데이터 입력)'!$W561:$DR561,'자료입력 및 결과표시'!$C$14)&gt;=1),9,0)</f>
        <v>0</v>
      </c>
      <c r="EU561" s="17">
        <f>IF(AND(S561='자료입력 및 결과표시'!$B$15,COUNTIF('업무중복도(데이터 입력)'!$W561:$DR561,'자료입력 및 결과표시'!$C$15)&gt;=1),10,0)</f>
        <v>0</v>
      </c>
      <c r="EV561" s="17">
        <f>IF(AND(S561='자료입력 및 결과표시'!$B$16,COUNTIF('업무중복도(데이터 입력)'!$W561:$DR561,'자료입력 및 결과표시'!$C$16)&gt;=1),11,0)</f>
        <v>0</v>
      </c>
      <c r="EW561" s="17">
        <f>IF(AND(S561='자료입력 및 결과표시'!$B$17,COUNTIF('업무중복도(데이터 입력)'!$W561:$DR561,'자료입력 및 결과표시'!$C$17)&gt;=1),12,0)</f>
        <v>0</v>
      </c>
      <c r="EX561" s="17">
        <f>IF(AND(S561='자료입력 및 결과표시'!$B$18,COUNTIF('업무중복도(데이터 입력)'!$W561:$DR561,'자료입력 및 결과표시'!$C$18)&gt;=1),13,0)</f>
        <v>0</v>
      </c>
      <c r="EY561" s="17">
        <f>IF(AND(S561='자료입력 및 결과표시'!$B$19,COUNTIF('업무중복도(데이터 입력)'!$W561:$DR561,'자료입력 및 결과표시'!$C$19)&gt;=1),14,0)</f>
        <v>0</v>
      </c>
      <c r="EZ561" s="17">
        <f>IF(AND(S561='자료입력 및 결과표시'!$B$20,COUNTIF('업무중복도(데이터 입력)'!$W561:$DR561,'자료입력 및 결과표시'!$C$20)&gt;=1),15,0)</f>
        <v>0</v>
      </c>
      <c r="FA561" s="17">
        <f>IF(AND(S561='자료입력 및 결과표시'!$B$21,COUNTIF('업무중복도(데이터 입력)'!$W561:$DR561,'자료입력 및 결과표시'!$C$21)&gt;=1),16,0)</f>
        <v>0</v>
      </c>
      <c r="FK561" s="17">
        <f t="shared" si="797"/>
        <v>0</v>
      </c>
      <c r="FO561"/>
    </row>
    <row r="562" spans="1:171">
      <c r="A562" s="17" t="str">
        <f t="shared" si="780"/>
        <v>\\\0</v>
      </c>
      <c r="B562" s="17" t="str">
        <f t="shared" si="781"/>
        <v>\\\0</v>
      </c>
      <c r="C562" s="17" t="str">
        <f t="shared" si="782"/>
        <v>\\\0</v>
      </c>
      <c r="D562" s="17" t="str">
        <f t="shared" si="783"/>
        <v>\\\0</v>
      </c>
      <c r="E562" s="17" t="str">
        <f t="shared" si="784"/>
        <v>\\\0</v>
      </c>
      <c r="F562" s="17" t="str">
        <f t="shared" si="785"/>
        <v>\\\0</v>
      </c>
      <c r="G562" s="17" t="str">
        <f t="shared" si="786"/>
        <v>\\\0</v>
      </c>
      <c r="H562" s="17" t="str">
        <f t="shared" si="787"/>
        <v>\\\0</v>
      </c>
      <c r="I562" s="17" t="str">
        <f t="shared" si="788"/>
        <v>\\\0</v>
      </c>
      <c r="J562" s="17" t="str">
        <f t="shared" si="789"/>
        <v>\\\0</v>
      </c>
      <c r="K562" s="17" t="str">
        <f t="shared" si="790"/>
        <v>\\\0</v>
      </c>
      <c r="L562" s="17" t="str">
        <f t="shared" si="791"/>
        <v>\\\0</v>
      </c>
      <c r="M562" s="17" t="str">
        <f t="shared" si="792"/>
        <v>\\\0</v>
      </c>
      <c r="N562" s="17" t="str">
        <f t="shared" si="793"/>
        <v>\\\0</v>
      </c>
      <c r="O562" s="17" t="str">
        <f t="shared" si="794"/>
        <v>\\\0</v>
      </c>
      <c r="P562" s="17" t="str">
        <f t="shared" si="795"/>
        <v>\\\0</v>
      </c>
      <c r="R562" s="17" t="str">
        <f t="shared" si="796"/>
        <v>\\</v>
      </c>
      <c r="S562" s="38"/>
      <c r="T562" s="39"/>
      <c r="U562" s="31"/>
      <c r="V562" s="32"/>
      <c r="W562" s="36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35"/>
      <c r="DS562" s="287"/>
      <c r="DT562" s="36"/>
      <c r="DU562" s="37"/>
      <c r="DV562" s="28">
        <f>IF(AND($S562='자료입력 및 결과표시'!$B$6,COUNTIF($W562:$DR562,'자료입력 및 결과표시'!$C$6)&gt;=1),IF(OR('자료입력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DW562" s="28">
        <f>IF(AND($S562='자료입력 및 결과표시'!$B$7,COUNTIF($W562:$DR562,'자료입력 및 결과표시'!$C$7)&gt;=1),IF(OR('자료입력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DX562" s="28">
        <f>IF(AND($S562='자료입력 및 결과표시'!$B$8,COUNTIF($W562:$DR562,'자료입력 및 결과표시'!$C$8)&gt;=1),IF(OR('자료입력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DY562" s="28">
        <f>IF(AND($S562='자료입력 및 결과표시'!$B$9,COUNTIF($W562:$DR562,'자료입력 및 결과표시'!$C$9)&gt;=1),IF(OR('자료입력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DZ562" s="28">
        <f>IF(AND($S562='자료입력 및 결과표시'!$B$10,COUNTIF($W562:$DR562,'자료입력 및 결과표시'!$C$10)&gt;=1),IF(OR('자료입력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A562" s="28">
        <f>IF(AND($S562='자료입력 및 결과표시'!$B$11,COUNTIF($W562:$DR562,'자료입력 및 결과표시'!$C$11)&gt;=1),IF(OR('자료입력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B562" s="28">
        <f>IF(AND($S562='자료입력 및 결과표시'!$B$12,COUNTIF($W562:$DR562,'자료입력 및 결과표시'!$C$12)&gt;=1),IF(OR('자료입력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C562" s="28">
        <f>IF(AND($S562='자료입력 및 결과표시'!$B$13,COUNTIF($W562:$DR562,'자료입력 및 결과표시'!$C$13)&gt;=1),IF(OR('자료입력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D562" s="28">
        <f>IF(AND($S562='자료입력 및 결과표시'!$B$14,COUNTIF($W562:$DR562,'자료입력 및 결과표시'!$C$14)&gt;=1),IF(OR('자료입력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E562" s="28">
        <f>IF(AND($S562='자료입력 및 결과표시'!$B$15,COUNTIF($W562:$DR562,'자료입력 및 결과표시'!$C$15)&gt;=1),IF(OR('자료입력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F562" s="28">
        <f>IF(AND($S562='자료입력 및 결과표시'!$B$16,COUNTIF($W562:$DR562,'자료입력 및 결과표시'!$C$16)&gt;=1),IF(OR('자료입력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G562" s="28">
        <f>IF(AND($S562='자료입력 및 결과표시'!$B$17,COUNTIF($W562:$DR562,'자료입력 및 결과표시'!$C$17)&gt;=1),IF(OR('자료입력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H562" s="28">
        <f>IF(AND($S562='자료입력 및 결과표시'!$B$18,COUNTIF($W562:$DR562,'자료입력 및 결과표시'!$C$18)&gt;=1),IF(OR('자료입력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I562" s="28">
        <f>IF(AND($S562='자료입력 및 결과표시'!$B$19,COUNTIF($W562:$DR562,'자료입력 및 결과표시'!$C$19)&gt;=1),IF(OR('자료입력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J562" s="28">
        <f>IF(AND($S562='자료입력 및 결과표시'!$B$20,COUNTIF($W562:$DR562,'자료입력 및 결과표시'!$C$20)&gt;=1),IF(OR('자료입력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K562" s="28">
        <f>IF(AND($S562='자료입력 및 결과표시'!$B$21,COUNTIF($W562:$DR562,'자료입력 및 결과표시'!$C$21)&gt;=1),IF(OR('자료입력 및 결과표시'!$B$4+90&gt;=$V562,'자료입력 및 결과표시'!$B$4&lt;$U562),0,IF($V562-'자료입력 및 결과표시'!$B$4-90&gt;='자료입력 및 결과표시'!$E$4,'자료입력 및 결과표시'!$E$4,$V562-'자료입력 및 결과표시'!$B$4-90)),0)</f>
        <v>0</v>
      </c>
      <c r="EL562" s="17">
        <f>IF(AND(S562='자료입력 및 결과표시'!$B$6,COUNTIF('업무중복도(데이터 입력)'!$W562:$DR562,'자료입력 및 결과표시'!$C$6)&gt;=1),1,0)</f>
        <v>0</v>
      </c>
      <c r="EM562" s="17">
        <f>IF(AND(S562='자료입력 및 결과표시'!$B$7,COUNTIF('업무중복도(데이터 입력)'!$W562:$DR562,'자료입력 및 결과표시'!$C$7)&gt;=1),2,0)</f>
        <v>0</v>
      </c>
      <c r="EN562" s="17">
        <f>IF(AND(S562='자료입력 및 결과표시'!$B$8,COUNTIF('업무중복도(데이터 입력)'!$W562:$DR562,'자료입력 및 결과표시'!$C$8)&gt;=1),3,0)</f>
        <v>0</v>
      </c>
      <c r="EO562" s="17">
        <f>IF(AND(S562='자료입력 및 결과표시'!$B$9,COUNTIF('업무중복도(데이터 입력)'!$W562:$DR562,'자료입력 및 결과표시'!$C$9)&gt;=1),4,0)</f>
        <v>0</v>
      </c>
      <c r="EP562" s="17">
        <f>IF(AND(S562='자료입력 및 결과표시'!$B$10,COUNTIF('업무중복도(데이터 입력)'!$W562:$DR562,'자료입력 및 결과표시'!$C$10)&gt;=1),5,0)</f>
        <v>0</v>
      </c>
      <c r="EQ562" s="17">
        <f>IF(AND(S562='자료입력 및 결과표시'!$B$11,COUNTIF('업무중복도(데이터 입력)'!$W562:$DR562,'자료입력 및 결과표시'!$C$11)&gt;=1),6,0)</f>
        <v>0</v>
      </c>
      <c r="ER562" s="17">
        <f>IF(AND(S562='자료입력 및 결과표시'!$B$12,COUNTIF('업무중복도(데이터 입력)'!$W562:$DR562,'자료입력 및 결과표시'!$C$12)&gt;=1),7,0)</f>
        <v>0</v>
      </c>
      <c r="ES562" s="17">
        <f>IF(AND(S562='자료입력 및 결과표시'!$B$13,COUNTIF('업무중복도(데이터 입력)'!$W562:$DR562,'자료입력 및 결과표시'!$C$13)&gt;=1),8,0)</f>
        <v>0</v>
      </c>
      <c r="ET562" s="17">
        <f>IF(AND(S562='자료입력 및 결과표시'!$B$14,COUNTIF('업무중복도(데이터 입력)'!$W562:$DR562,'자료입력 및 결과표시'!$C$14)&gt;=1),9,0)</f>
        <v>0</v>
      </c>
      <c r="EU562" s="17">
        <f>IF(AND(S562='자료입력 및 결과표시'!$B$15,COUNTIF('업무중복도(데이터 입력)'!$W562:$DR562,'자료입력 및 결과표시'!$C$15)&gt;=1),10,0)</f>
        <v>0</v>
      </c>
      <c r="EV562" s="17">
        <f>IF(AND(S562='자료입력 및 결과표시'!$B$16,COUNTIF('업무중복도(데이터 입력)'!$W562:$DR562,'자료입력 및 결과표시'!$C$16)&gt;=1),11,0)</f>
        <v>0</v>
      </c>
      <c r="EW562" s="17">
        <f>IF(AND(S562='자료입력 및 결과표시'!$B$17,COUNTIF('업무중복도(데이터 입력)'!$W562:$DR562,'자료입력 및 결과표시'!$C$17)&gt;=1),12,0)</f>
        <v>0</v>
      </c>
      <c r="EX562" s="17">
        <f>IF(AND(S562='자료입력 및 결과표시'!$B$18,COUNTIF('업무중복도(데이터 입력)'!$W562:$DR562,'자료입력 및 결과표시'!$C$18)&gt;=1),13,0)</f>
        <v>0</v>
      </c>
      <c r="EY562" s="17">
        <f>IF(AND(S562='자료입력 및 결과표시'!$B$19,COUNTIF('업무중복도(데이터 입력)'!$W562:$DR562,'자료입력 및 결과표시'!$C$19)&gt;=1),14,0)</f>
        <v>0</v>
      </c>
      <c r="EZ562" s="17">
        <f>IF(AND(S562='자료입력 및 결과표시'!$B$20,COUNTIF('업무중복도(데이터 입력)'!$W562:$DR562,'자료입력 및 결과표시'!$C$20)&gt;=1),15,0)</f>
        <v>0</v>
      </c>
      <c r="FA562" s="17">
        <f>IF(AND(S562='자료입력 및 결과표시'!$B$21,COUNTIF('업무중복도(데이터 입력)'!$W562:$DR562,'자료입력 및 결과표시'!$C$21)&gt;=1),16,0)</f>
        <v>0</v>
      </c>
      <c r="FK562" s="17">
        <f t="shared" si="797"/>
        <v>0</v>
      </c>
      <c r="FO562"/>
    </row>
    <row r="563" spans="1:171">
      <c r="A563" s="17" t="str">
        <f t="shared" si="780"/>
        <v>\\\0</v>
      </c>
      <c r="B563" s="17" t="str">
        <f t="shared" si="781"/>
        <v>\\\0</v>
      </c>
      <c r="C563" s="17" t="str">
        <f t="shared" si="782"/>
        <v>\\\0</v>
      </c>
      <c r="D563" s="17" t="str">
        <f t="shared" si="783"/>
        <v>\\\0</v>
      </c>
      <c r="E563" s="17" t="str">
        <f t="shared" si="784"/>
        <v>\\\0</v>
      </c>
      <c r="F563" s="17" t="str">
        <f t="shared" si="785"/>
        <v>\\\0</v>
      </c>
      <c r="G563" s="17" t="str">
        <f t="shared" si="786"/>
        <v>\\\0</v>
      </c>
      <c r="H563" s="17" t="str">
        <f t="shared" si="787"/>
        <v>\\\0</v>
      </c>
      <c r="I563" s="17" t="str">
        <f t="shared" si="788"/>
        <v>\\\0</v>
      </c>
      <c r="J563" s="17" t="str">
        <f t="shared" si="789"/>
        <v>\\\0</v>
      </c>
      <c r="K563" s="17" t="str">
        <f t="shared" si="790"/>
        <v>\\\0</v>
      </c>
      <c r="L563" s="17" t="str">
        <f t="shared" si="791"/>
        <v>\\\0</v>
      </c>
      <c r="M563" s="17" t="str">
        <f t="shared" si="792"/>
        <v>\\\0</v>
      </c>
      <c r="N563" s="17" t="str">
        <f t="shared" si="793"/>
        <v>\\\0</v>
      </c>
      <c r="O563" s="17" t="str">
        <f t="shared" si="794"/>
        <v>\\\0</v>
      </c>
      <c r="P563" s="17" t="str">
        <f t="shared" si="795"/>
        <v>\\\0</v>
      </c>
      <c r="R563" s="17" t="str">
        <f t="shared" si="796"/>
        <v>\\</v>
      </c>
      <c r="S563" s="38"/>
      <c r="T563" s="39"/>
      <c r="U563" s="31"/>
      <c r="V563" s="32"/>
      <c r="W563" s="36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35"/>
      <c r="DS563" s="287"/>
      <c r="DT563" s="36"/>
      <c r="DU563" s="37"/>
      <c r="DV563" s="28">
        <f>IF(AND($S563='자료입력 및 결과표시'!$B$6,COUNTIF($W563:$DR563,'자료입력 및 결과표시'!$C$6)&gt;=1),IF(OR('자료입력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DW563" s="28">
        <f>IF(AND($S563='자료입력 및 결과표시'!$B$7,COUNTIF($W563:$DR563,'자료입력 및 결과표시'!$C$7)&gt;=1),IF(OR('자료입력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DX563" s="28">
        <f>IF(AND($S563='자료입력 및 결과표시'!$B$8,COUNTIF($W563:$DR563,'자료입력 및 결과표시'!$C$8)&gt;=1),IF(OR('자료입력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DY563" s="28">
        <f>IF(AND($S563='자료입력 및 결과표시'!$B$9,COUNTIF($W563:$DR563,'자료입력 및 결과표시'!$C$9)&gt;=1),IF(OR('자료입력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DZ563" s="28">
        <f>IF(AND($S563='자료입력 및 결과표시'!$B$10,COUNTIF($W563:$DR563,'자료입력 및 결과표시'!$C$10)&gt;=1),IF(OR('자료입력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A563" s="28">
        <f>IF(AND($S563='자료입력 및 결과표시'!$B$11,COUNTIF($W563:$DR563,'자료입력 및 결과표시'!$C$11)&gt;=1),IF(OR('자료입력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B563" s="28">
        <f>IF(AND($S563='자료입력 및 결과표시'!$B$12,COUNTIF($W563:$DR563,'자료입력 및 결과표시'!$C$12)&gt;=1),IF(OR('자료입력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C563" s="28">
        <f>IF(AND($S563='자료입력 및 결과표시'!$B$13,COUNTIF($W563:$DR563,'자료입력 및 결과표시'!$C$13)&gt;=1),IF(OR('자료입력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D563" s="28">
        <f>IF(AND($S563='자료입력 및 결과표시'!$B$14,COUNTIF($W563:$DR563,'자료입력 및 결과표시'!$C$14)&gt;=1),IF(OR('자료입력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E563" s="28">
        <f>IF(AND($S563='자료입력 및 결과표시'!$B$15,COUNTIF($W563:$DR563,'자료입력 및 결과표시'!$C$15)&gt;=1),IF(OR('자료입력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F563" s="28">
        <f>IF(AND($S563='자료입력 및 결과표시'!$B$16,COUNTIF($W563:$DR563,'자료입력 및 결과표시'!$C$16)&gt;=1),IF(OR('자료입력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G563" s="28">
        <f>IF(AND($S563='자료입력 및 결과표시'!$B$17,COUNTIF($W563:$DR563,'자료입력 및 결과표시'!$C$17)&gt;=1),IF(OR('자료입력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H563" s="28">
        <f>IF(AND($S563='자료입력 및 결과표시'!$B$18,COUNTIF($W563:$DR563,'자료입력 및 결과표시'!$C$18)&gt;=1),IF(OR('자료입력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I563" s="28">
        <f>IF(AND($S563='자료입력 및 결과표시'!$B$19,COUNTIF($W563:$DR563,'자료입력 및 결과표시'!$C$19)&gt;=1),IF(OR('자료입력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J563" s="28">
        <f>IF(AND($S563='자료입력 및 결과표시'!$B$20,COUNTIF($W563:$DR563,'자료입력 및 결과표시'!$C$20)&gt;=1),IF(OR('자료입력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K563" s="28">
        <f>IF(AND($S563='자료입력 및 결과표시'!$B$21,COUNTIF($W563:$DR563,'자료입력 및 결과표시'!$C$21)&gt;=1),IF(OR('자료입력 및 결과표시'!$B$4+90&gt;=$V563,'자료입력 및 결과표시'!$B$4&lt;$U563),0,IF($V563-'자료입력 및 결과표시'!$B$4-90&gt;='자료입력 및 결과표시'!$E$4,'자료입력 및 결과표시'!$E$4,$V563-'자료입력 및 결과표시'!$B$4-90)),0)</f>
        <v>0</v>
      </c>
      <c r="EL563" s="17">
        <f>IF(AND(S563='자료입력 및 결과표시'!$B$6,COUNTIF('업무중복도(데이터 입력)'!$W563:$DR563,'자료입력 및 결과표시'!$C$6)&gt;=1),1,0)</f>
        <v>0</v>
      </c>
      <c r="EM563" s="17">
        <f>IF(AND(S563='자료입력 및 결과표시'!$B$7,COUNTIF('업무중복도(데이터 입력)'!$W563:$DR563,'자료입력 및 결과표시'!$C$7)&gt;=1),2,0)</f>
        <v>0</v>
      </c>
      <c r="EN563" s="17">
        <f>IF(AND(S563='자료입력 및 결과표시'!$B$8,COUNTIF('업무중복도(데이터 입력)'!$W563:$DR563,'자료입력 및 결과표시'!$C$8)&gt;=1),3,0)</f>
        <v>0</v>
      </c>
      <c r="EO563" s="17">
        <f>IF(AND(S563='자료입력 및 결과표시'!$B$9,COUNTIF('업무중복도(데이터 입력)'!$W563:$DR563,'자료입력 및 결과표시'!$C$9)&gt;=1),4,0)</f>
        <v>0</v>
      </c>
      <c r="EP563" s="17">
        <f>IF(AND(S563='자료입력 및 결과표시'!$B$10,COUNTIF('업무중복도(데이터 입력)'!$W563:$DR563,'자료입력 및 결과표시'!$C$10)&gt;=1),5,0)</f>
        <v>0</v>
      </c>
      <c r="EQ563" s="17">
        <f>IF(AND(S563='자료입력 및 결과표시'!$B$11,COUNTIF('업무중복도(데이터 입력)'!$W563:$DR563,'자료입력 및 결과표시'!$C$11)&gt;=1),6,0)</f>
        <v>0</v>
      </c>
      <c r="ER563" s="17">
        <f>IF(AND(S563='자료입력 및 결과표시'!$B$12,COUNTIF('업무중복도(데이터 입력)'!$W563:$DR563,'자료입력 및 결과표시'!$C$12)&gt;=1),7,0)</f>
        <v>0</v>
      </c>
      <c r="ES563" s="17">
        <f>IF(AND(S563='자료입력 및 결과표시'!$B$13,COUNTIF('업무중복도(데이터 입력)'!$W563:$DR563,'자료입력 및 결과표시'!$C$13)&gt;=1),8,0)</f>
        <v>0</v>
      </c>
      <c r="ET563" s="17">
        <f>IF(AND(S563='자료입력 및 결과표시'!$B$14,COUNTIF('업무중복도(데이터 입력)'!$W563:$DR563,'자료입력 및 결과표시'!$C$14)&gt;=1),9,0)</f>
        <v>0</v>
      </c>
      <c r="EU563" s="17">
        <f>IF(AND(S563='자료입력 및 결과표시'!$B$15,COUNTIF('업무중복도(데이터 입력)'!$W563:$DR563,'자료입력 및 결과표시'!$C$15)&gt;=1),10,0)</f>
        <v>0</v>
      </c>
      <c r="EV563" s="17">
        <f>IF(AND(S563='자료입력 및 결과표시'!$B$16,COUNTIF('업무중복도(데이터 입력)'!$W563:$DR563,'자료입력 및 결과표시'!$C$16)&gt;=1),11,0)</f>
        <v>0</v>
      </c>
      <c r="EW563" s="17">
        <f>IF(AND(S563='자료입력 및 결과표시'!$B$17,COUNTIF('업무중복도(데이터 입력)'!$W563:$DR563,'자료입력 및 결과표시'!$C$17)&gt;=1),12,0)</f>
        <v>0</v>
      </c>
      <c r="EX563" s="17">
        <f>IF(AND(S563='자료입력 및 결과표시'!$B$18,COUNTIF('업무중복도(데이터 입력)'!$W563:$DR563,'자료입력 및 결과표시'!$C$18)&gt;=1),13,0)</f>
        <v>0</v>
      </c>
      <c r="EY563" s="17">
        <f>IF(AND(S563='자료입력 및 결과표시'!$B$19,COUNTIF('업무중복도(데이터 입력)'!$W563:$DR563,'자료입력 및 결과표시'!$C$19)&gt;=1),14,0)</f>
        <v>0</v>
      </c>
      <c r="EZ563" s="17">
        <f>IF(AND(S563='자료입력 및 결과표시'!$B$20,COUNTIF('업무중복도(데이터 입력)'!$W563:$DR563,'자료입력 및 결과표시'!$C$20)&gt;=1),15,0)</f>
        <v>0</v>
      </c>
      <c r="FA563" s="17">
        <f>IF(AND(S563='자료입력 및 결과표시'!$B$21,COUNTIF('업무중복도(데이터 입력)'!$W563:$DR563,'자료입력 및 결과표시'!$C$21)&gt;=1),16,0)</f>
        <v>0</v>
      </c>
      <c r="FK563" s="17">
        <f t="shared" si="797"/>
        <v>0</v>
      </c>
      <c r="FO563"/>
    </row>
    <row r="564" spans="1:171">
      <c r="A564" s="17" t="str">
        <f t="shared" si="780"/>
        <v>\\\0</v>
      </c>
      <c r="B564" s="17" t="str">
        <f t="shared" si="781"/>
        <v>\\\0</v>
      </c>
      <c r="C564" s="17" t="str">
        <f t="shared" si="782"/>
        <v>\\\0</v>
      </c>
      <c r="D564" s="17" t="str">
        <f t="shared" si="783"/>
        <v>\\\0</v>
      </c>
      <c r="E564" s="17" t="str">
        <f t="shared" si="784"/>
        <v>\\\0</v>
      </c>
      <c r="F564" s="17" t="str">
        <f t="shared" si="785"/>
        <v>\\\0</v>
      </c>
      <c r="G564" s="17" t="str">
        <f t="shared" si="786"/>
        <v>\\\0</v>
      </c>
      <c r="H564" s="17" t="str">
        <f t="shared" si="787"/>
        <v>\\\0</v>
      </c>
      <c r="I564" s="17" t="str">
        <f t="shared" si="788"/>
        <v>\\\0</v>
      </c>
      <c r="J564" s="17" t="str">
        <f t="shared" si="789"/>
        <v>\\\0</v>
      </c>
      <c r="K564" s="17" t="str">
        <f t="shared" si="790"/>
        <v>\\\0</v>
      </c>
      <c r="L564" s="17" t="str">
        <f t="shared" si="791"/>
        <v>\\\0</v>
      </c>
      <c r="M564" s="17" t="str">
        <f t="shared" si="792"/>
        <v>\\\0</v>
      </c>
      <c r="N564" s="17" t="str">
        <f t="shared" si="793"/>
        <v>\\\0</v>
      </c>
      <c r="O564" s="17" t="str">
        <f t="shared" si="794"/>
        <v>\\\0</v>
      </c>
      <c r="P564" s="17" t="str">
        <f t="shared" si="795"/>
        <v>\\\0</v>
      </c>
      <c r="R564" s="17" t="str">
        <f t="shared" si="796"/>
        <v>\\</v>
      </c>
      <c r="S564" s="38"/>
      <c r="T564" s="39"/>
      <c r="U564" s="31"/>
      <c r="V564" s="32"/>
      <c r="W564" s="36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35"/>
      <c r="DS564" s="287"/>
      <c r="DT564" s="36"/>
      <c r="DU564" s="37"/>
      <c r="DV564" s="28">
        <f>IF(AND($S564='자료입력 및 결과표시'!$B$6,COUNTIF($W564:$DR564,'자료입력 및 결과표시'!$C$6)&gt;=1),IF(OR('자료입력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DW564" s="28">
        <f>IF(AND($S564='자료입력 및 결과표시'!$B$7,COUNTIF($W564:$DR564,'자료입력 및 결과표시'!$C$7)&gt;=1),IF(OR('자료입력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DX564" s="28">
        <f>IF(AND($S564='자료입력 및 결과표시'!$B$8,COUNTIF($W564:$DR564,'자료입력 및 결과표시'!$C$8)&gt;=1),IF(OR('자료입력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DY564" s="28">
        <f>IF(AND($S564='자료입력 및 결과표시'!$B$9,COUNTIF($W564:$DR564,'자료입력 및 결과표시'!$C$9)&gt;=1),IF(OR('자료입력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DZ564" s="28">
        <f>IF(AND($S564='자료입력 및 결과표시'!$B$10,COUNTIF($W564:$DR564,'자료입력 및 결과표시'!$C$10)&gt;=1),IF(OR('자료입력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A564" s="28">
        <f>IF(AND($S564='자료입력 및 결과표시'!$B$11,COUNTIF($W564:$DR564,'자료입력 및 결과표시'!$C$11)&gt;=1),IF(OR('자료입력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B564" s="28">
        <f>IF(AND($S564='자료입력 및 결과표시'!$B$12,COUNTIF($W564:$DR564,'자료입력 및 결과표시'!$C$12)&gt;=1),IF(OR('자료입력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C564" s="28">
        <f>IF(AND($S564='자료입력 및 결과표시'!$B$13,COUNTIF($W564:$DR564,'자료입력 및 결과표시'!$C$13)&gt;=1),IF(OR('자료입력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D564" s="28">
        <f>IF(AND($S564='자료입력 및 결과표시'!$B$14,COUNTIF($W564:$DR564,'자료입력 및 결과표시'!$C$14)&gt;=1),IF(OR('자료입력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E564" s="28">
        <f>IF(AND($S564='자료입력 및 결과표시'!$B$15,COUNTIF($W564:$DR564,'자료입력 및 결과표시'!$C$15)&gt;=1),IF(OR('자료입력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F564" s="28">
        <f>IF(AND($S564='자료입력 및 결과표시'!$B$16,COUNTIF($W564:$DR564,'자료입력 및 결과표시'!$C$16)&gt;=1),IF(OR('자료입력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G564" s="28">
        <f>IF(AND($S564='자료입력 및 결과표시'!$B$17,COUNTIF($W564:$DR564,'자료입력 및 결과표시'!$C$17)&gt;=1),IF(OR('자료입력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H564" s="28">
        <f>IF(AND($S564='자료입력 및 결과표시'!$B$18,COUNTIF($W564:$DR564,'자료입력 및 결과표시'!$C$18)&gt;=1),IF(OR('자료입력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I564" s="28">
        <f>IF(AND($S564='자료입력 및 결과표시'!$B$19,COUNTIF($W564:$DR564,'자료입력 및 결과표시'!$C$19)&gt;=1),IF(OR('자료입력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J564" s="28">
        <f>IF(AND($S564='자료입력 및 결과표시'!$B$20,COUNTIF($W564:$DR564,'자료입력 및 결과표시'!$C$20)&gt;=1),IF(OR('자료입력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K564" s="28">
        <f>IF(AND($S564='자료입력 및 결과표시'!$B$21,COUNTIF($W564:$DR564,'자료입력 및 결과표시'!$C$21)&gt;=1),IF(OR('자료입력 및 결과표시'!$B$4+90&gt;=$V564,'자료입력 및 결과표시'!$B$4&lt;$U564),0,IF($V564-'자료입력 및 결과표시'!$B$4-90&gt;='자료입력 및 결과표시'!$E$4,'자료입력 및 결과표시'!$E$4,$V564-'자료입력 및 결과표시'!$B$4-90)),0)</f>
        <v>0</v>
      </c>
      <c r="EL564" s="17">
        <f>IF(AND(S564='자료입력 및 결과표시'!$B$6,COUNTIF('업무중복도(데이터 입력)'!$W564:$DR564,'자료입력 및 결과표시'!$C$6)&gt;=1),1,0)</f>
        <v>0</v>
      </c>
      <c r="EM564" s="17">
        <f>IF(AND(S564='자료입력 및 결과표시'!$B$7,COUNTIF('업무중복도(데이터 입력)'!$W564:$DR564,'자료입력 및 결과표시'!$C$7)&gt;=1),2,0)</f>
        <v>0</v>
      </c>
      <c r="EN564" s="17">
        <f>IF(AND(S564='자료입력 및 결과표시'!$B$8,COUNTIF('업무중복도(데이터 입력)'!$W564:$DR564,'자료입력 및 결과표시'!$C$8)&gt;=1),3,0)</f>
        <v>0</v>
      </c>
      <c r="EO564" s="17">
        <f>IF(AND(S564='자료입력 및 결과표시'!$B$9,COUNTIF('업무중복도(데이터 입력)'!$W564:$DR564,'자료입력 및 결과표시'!$C$9)&gt;=1),4,0)</f>
        <v>0</v>
      </c>
      <c r="EP564" s="17">
        <f>IF(AND(S564='자료입력 및 결과표시'!$B$10,COUNTIF('업무중복도(데이터 입력)'!$W564:$DR564,'자료입력 및 결과표시'!$C$10)&gt;=1),5,0)</f>
        <v>0</v>
      </c>
      <c r="EQ564" s="17">
        <f>IF(AND(S564='자료입력 및 결과표시'!$B$11,COUNTIF('업무중복도(데이터 입력)'!$W564:$DR564,'자료입력 및 결과표시'!$C$11)&gt;=1),6,0)</f>
        <v>0</v>
      </c>
      <c r="ER564" s="17">
        <f>IF(AND(S564='자료입력 및 결과표시'!$B$12,COUNTIF('업무중복도(데이터 입력)'!$W564:$DR564,'자료입력 및 결과표시'!$C$12)&gt;=1),7,0)</f>
        <v>0</v>
      </c>
      <c r="ES564" s="17">
        <f>IF(AND(S564='자료입력 및 결과표시'!$B$13,COUNTIF('업무중복도(데이터 입력)'!$W564:$DR564,'자료입력 및 결과표시'!$C$13)&gt;=1),8,0)</f>
        <v>0</v>
      </c>
      <c r="ET564" s="17">
        <f>IF(AND(S564='자료입력 및 결과표시'!$B$14,COUNTIF('업무중복도(데이터 입력)'!$W564:$DR564,'자료입력 및 결과표시'!$C$14)&gt;=1),9,0)</f>
        <v>0</v>
      </c>
      <c r="EU564" s="17">
        <f>IF(AND(S564='자료입력 및 결과표시'!$B$15,COUNTIF('업무중복도(데이터 입력)'!$W564:$DR564,'자료입력 및 결과표시'!$C$15)&gt;=1),10,0)</f>
        <v>0</v>
      </c>
      <c r="EV564" s="17">
        <f>IF(AND(S564='자료입력 및 결과표시'!$B$16,COUNTIF('업무중복도(데이터 입력)'!$W564:$DR564,'자료입력 및 결과표시'!$C$16)&gt;=1),11,0)</f>
        <v>0</v>
      </c>
      <c r="EW564" s="17">
        <f>IF(AND(S564='자료입력 및 결과표시'!$B$17,COUNTIF('업무중복도(데이터 입력)'!$W564:$DR564,'자료입력 및 결과표시'!$C$17)&gt;=1),12,0)</f>
        <v>0</v>
      </c>
      <c r="EX564" s="17">
        <f>IF(AND(S564='자료입력 및 결과표시'!$B$18,COUNTIF('업무중복도(데이터 입력)'!$W564:$DR564,'자료입력 및 결과표시'!$C$18)&gt;=1),13,0)</f>
        <v>0</v>
      </c>
      <c r="EY564" s="17">
        <f>IF(AND(S564='자료입력 및 결과표시'!$B$19,COUNTIF('업무중복도(데이터 입력)'!$W564:$DR564,'자료입력 및 결과표시'!$C$19)&gt;=1),14,0)</f>
        <v>0</v>
      </c>
      <c r="EZ564" s="17">
        <f>IF(AND(S564='자료입력 및 결과표시'!$B$20,COUNTIF('업무중복도(데이터 입력)'!$W564:$DR564,'자료입력 및 결과표시'!$C$20)&gt;=1),15,0)</f>
        <v>0</v>
      </c>
      <c r="FA564" s="17">
        <f>IF(AND(S564='자료입력 및 결과표시'!$B$21,COUNTIF('업무중복도(데이터 입력)'!$W564:$DR564,'자료입력 및 결과표시'!$C$21)&gt;=1),16,0)</f>
        <v>0</v>
      </c>
      <c r="FK564" s="17">
        <f t="shared" si="797"/>
        <v>0</v>
      </c>
      <c r="FO564"/>
    </row>
    <row r="565" spans="1:171">
      <c r="A565" s="17" t="str">
        <f t="shared" si="780"/>
        <v>\\\0</v>
      </c>
      <c r="B565" s="17" t="str">
        <f t="shared" si="781"/>
        <v>\\\0</v>
      </c>
      <c r="C565" s="17" t="str">
        <f t="shared" si="782"/>
        <v>\\\0</v>
      </c>
      <c r="D565" s="17" t="str">
        <f t="shared" si="783"/>
        <v>\\\0</v>
      </c>
      <c r="E565" s="17" t="str">
        <f t="shared" si="784"/>
        <v>\\\0</v>
      </c>
      <c r="F565" s="17" t="str">
        <f t="shared" si="785"/>
        <v>\\\0</v>
      </c>
      <c r="G565" s="17" t="str">
        <f t="shared" si="786"/>
        <v>\\\0</v>
      </c>
      <c r="H565" s="17" t="str">
        <f t="shared" si="787"/>
        <v>\\\0</v>
      </c>
      <c r="I565" s="17" t="str">
        <f t="shared" si="788"/>
        <v>\\\0</v>
      </c>
      <c r="J565" s="17" t="str">
        <f t="shared" si="789"/>
        <v>\\\0</v>
      </c>
      <c r="K565" s="17" t="str">
        <f t="shared" si="790"/>
        <v>\\\0</v>
      </c>
      <c r="L565" s="17" t="str">
        <f t="shared" si="791"/>
        <v>\\\0</v>
      </c>
      <c r="M565" s="17" t="str">
        <f t="shared" si="792"/>
        <v>\\\0</v>
      </c>
      <c r="N565" s="17" t="str">
        <f t="shared" si="793"/>
        <v>\\\0</v>
      </c>
      <c r="O565" s="17" t="str">
        <f t="shared" si="794"/>
        <v>\\\0</v>
      </c>
      <c r="P565" s="17" t="str">
        <f t="shared" si="795"/>
        <v>\\\0</v>
      </c>
      <c r="R565" s="17" t="str">
        <f t="shared" si="796"/>
        <v>\\</v>
      </c>
      <c r="S565" s="38"/>
      <c r="T565" s="39"/>
      <c r="U565" s="31"/>
      <c r="V565" s="32"/>
      <c r="W565" s="36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35"/>
      <c r="DS565" s="287"/>
      <c r="DT565" s="36"/>
      <c r="DU565" s="37"/>
      <c r="DV565" s="28">
        <f>IF(AND($S565='자료입력 및 결과표시'!$B$6,COUNTIF($W565:$DR565,'자료입력 및 결과표시'!$C$6)&gt;=1),IF(OR('자료입력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DW565" s="28">
        <f>IF(AND($S565='자료입력 및 결과표시'!$B$7,COUNTIF($W565:$DR565,'자료입력 및 결과표시'!$C$7)&gt;=1),IF(OR('자료입력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DX565" s="28">
        <f>IF(AND($S565='자료입력 및 결과표시'!$B$8,COUNTIF($W565:$DR565,'자료입력 및 결과표시'!$C$8)&gt;=1),IF(OR('자료입력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DY565" s="28">
        <f>IF(AND($S565='자료입력 및 결과표시'!$B$9,COUNTIF($W565:$DR565,'자료입력 및 결과표시'!$C$9)&gt;=1),IF(OR('자료입력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DZ565" s="28">
        <f>IF(AND($S565='자료입력 및 결과표시'!$B$10,COUNTIF($W565:$DR565,'자료입력 및 결과표시'!$C$10)&gt;=1),IF(OR('자료입력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A565" s="28">
        <f>IF(AND($S565='자료입력 및 결과표시'!$B$11,COUNTIF($W565:$DR565,'자료입력 및 결과표시'!$C$11)&gt;=1),IF(OR('자료입력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B565" s="28">
        <f>IF(AND($S565='자료입력 및 결과표시'!$B$12,COUNTIF($W565:$DR565,'자료입력 및 결과표시'!$C$12)&gt;=1),IF(OR('자료입력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C565" s="28">
        <f>IF(AND($S565='자료입력 및 결과표시'!$B$13,COUNTIF($W565:$DR565,'자료입력 및 결과표시'!$C$13)&gt;=1),IF(OR('자료입력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D565" s="28">
        <f>IF(AND($S565='자료입력 및 결과표시'!$B$14,COUNTIF($W565:$DR565,'자료입력 및 결과표시'!$C$14)&gt;=1),IF(OR('자료입력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E565" s="28">
        <f>IF(AND($S565='자료입력 및 결과표시'!$B$15,COUNTIF($W565:$DR565,'자료입력 및 결과표시'!$C$15)&gt;=1),IF(OR('자료입력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F565" s="28">
        <f>IF(AND($S565='자료입력 및 결과표시'!$B$16,COUNTIF($W565:$DR565,'자료입력 및 결과표시'!$C$16)&gt;=1),IF(OR('자료입력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G565" s="28">
        <f>IF(AND($S565='자료입력 및 결과표시'!$B$17,COUNTIF($W565:$DR565,'자료입력 및 결과표시'!$C$17)&gt;=1),IF(OR('자료입력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H565" s="28">
        <f>IF(AND($S565='자료입력 및 결과표시'!$B$18,COUNTIF($W565:$DR565,'자료입력 및 결과표시'!$C$18)&gt;=1),IF(OR('자료입력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I565" s="28">
        <f>IF(AND($S565='자료입력 및 결과표시'!$B$19,COUNTIF($W565:$DR565,'자료입력 및 결과표시'!$C$19)&gt;=1),IF(OR('자료입력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J565" s="28">
        <f>IF(AND($S565='자료입력 및 결과표시'!$B$20,COUNTIF($W565:$DR565,'자료입력 및 결과표시'!$C$20)&gt;=1),IF(OR('자료입력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K565" s="28">
        <f>IF(AND($S565='자료입력 및 결과표시'!$B$21,COUNTIF($W565:$DR565,'자료입력 및 결과표시'!$C$21)&gt;=1),IF(OR('자료입력 및 결과표시'!$B$4+90&gt;=$V565,'자료입력 및 결과표시'!$B$4&lt;$U565),0,IF($V565-'자료입력 및 결과표시'!$B$4-90&gt;='자료입력 및 결과표시'!$E$4,'자료입력 및 결과표시'!$E$4,$V565-'자료입력 및 결과표시'!$B$4-90)),0)</f>
        <v>0</v>
      </c>
      <c r="EL565" s="17">
        <f>IF(AND(S565='자료입력 및 결과표시'!$B$6,COUNTIF('업무중복도(데이터 입력)'!$W565:$DR565,'자료입력 및 결과표시'!$C$6)&gt;=1),1,0)</f>
        <v>0</v>
      </c>
      <c r="EM565" s="17">
        <f>IF(AND(S565='자료입력 및 결과표시'!$B$7,COUNTIF('업무중복도(데이터 입력)'!$W565:$DR565,'자료입력 및 결과표시'!$C$7)&gt;=1),2,0)</f>
        <v>0</v>
      </c>
      <c r="EN565" s="17">
        <f>IF(AND(S565='자료입력 및 결과표시'!$B$8,COUNTIF('업무중복도(데이터 입력)'!$W565:$DR565,'자료입력 및 결과표시'!$C$8)&gt;=1),3,0)</f>
        <v>0</v>
      </c>
      <c r="EO565" s="17">
        <f>IF(AND(S565='자료입력 및 결과표시'!$B$9,COUNTIF('업무중복도(데이터 입력)'!$W565:$DR565,'자료입력 및 결과표시'!$C$9)&gt;=1),4,0)</f>
        <v>0</v>
      </c>
      <c r="EP565" s="17">
        <f>IF(AND(S565='자료입력 및 결과표시'!$B$10,COUNTIF('업무중복도(데이터 입력)'!$W565:$DR565,'자료입력 및 결과표시'!$C$10)&gt;=1),5,0)</f>
        <v>0</v>
      </c>
      <c r="EQ565" s="17">
        <f>IF(AND(S565='자료입력 및 결과표시'!$B$11,COUNTIF('업무중복도(데이터 입력)'!$W565:$DR565,'자료입력 및 결과표시'!$C$11)&gt;=1),6,0)</f>
        <v>0</v>
      </c>
      <c r="ER565" s="17">
        <f>IF(AND(S565='자료입력 및 결과표시'!$B$12,COUNTIF('업무중복도(데이터 입력)'!$W565:$DR565,'자료입력 및 결과표시'!$C$12)&gt;=1),7,0)</f>
        <v>0</v>
      </c>
      <c r="ES565" s="17">
        <f>IF(AND(S565='자료입력 및 결과표시'!$B$13,COUNTIF('업무중복도(데이터 입력)'!$W565:$DR565,'자료입력 및 결과표시'!$C$13)&gt;=1),8,0)</f>
        <v>0</v>
      </c>
      <c r="ET565" s="17">
        <f>IF(AND(S565='자료입력 및 결과표시'!$B$14,COUNTIF('업무중복도(데이터 입력)'!$W565:$DR565,'자료입력 및 결과표시'!$C$14)&gt;=1),9,0)</f>
        <v>0</v>
      </c>
      <c r="EU565" s="17">
        <f>IF(AND(S565='자료입력 및 결과표시'!$B$15,COUNTIF('업무중복도(데이터 입력)'!$W565:$DR565,'자료입력 및 결과표시'!$C$15)&gt;=1),10,0)</f>
        <v>0</v>
      </c>
      <c r="EV565" s="17">
        <f>IF(AND(S565='자료입력 및 결과표시'!$B$16,COUNTIF('업무중복도(데이터 입력)'!$W565:$DR565,'자료입력 및 결과표시'!$C$16)&gt;=1),11,0)</f>
        <v>0</v>
      </c>
      <c r="EW565" s="17">
        <f>IF(AND(S565='자료입력 및 결과표시'!$B$17,COUNTIF('업무중복도(데이터 입력)'!$W565:$DR565,'자료입력 및 결과표시'!$C$17)&gt;=1),12,0)</f>
        <v>0</v>
      </c>
      <c r="EX565" s="17">
        <f>IF(AND(S565='자료입력 및 결과표시'!$B$18,COUNTIF('업무중복도(데이터 입력)'!$W565:$DR565,'자료입력 및 결과표시'!$C$18)&gt;=1),13,0)</f>
        <v>0</v>
      </c>
      <c r="EY565" s="17">
        <f>IF(AND(S565='자료입력 및 결과표시'!$B$19,COUNTIF('업무중복도(데이터 입력)'!$W565:$DR565,'자료입력 및 결과표시'!$C$19)&gt;=1),14,0)</f>
        <v>0</v>
      </c>
      <c r="EZ565" s="17">
        <f>IF(AND(S565='자료입력 및 결과표시'!$B$20,COUNTIF('업무중복도(데이터 입력)'!$W565:$DR565,'자료입력 및 결과표시'!$C$20)&gt;=1),15,0)</f>
        <v>0</v>
      </c>
      <c r="FA565" s="17">
        <f>IF(AND(S565='자료입력 및 결과표시'!$B$21,COUNTIF('업무중복도(데이터 입력)'!$W565:$DR565,'자료입력 및 결과표시'!$C$21)&gt;=1),16,0)</f>
        <v>0</v>
      </c>
      <c r="FK565" s="17">
        <f t="shared" si="797"/>
        <v>0</v>
      </c>
      <c r="FO565"/>
    </row>
    <row r="566" spans="1:171">
      <c r="A566" s="17" t="str">
        <f t="shared" si="780"/>
        <v>\\\0</v>
      </c>
      <c r="B566" s="17" t="str">
        <f t="shared" si="781"/>
        <v>\\\0</v>
      </c>
      <c r="C566" s="17" t="str">
        <f t="shared" si="782"/>
        <v>\\\0</v>
      </c>
      <c r="D566" s="17" t="str">
        <f t="shared" si="783"/>
        <v>\\\0</v>
      </c>
      <c r="E566" s="17" t="str">
        <f t="shared" si="784"/>
        <v>\\\0</v>
      </c>
      <c r="F566" s="17" t="str">
        <f t="shared" si="785"/>
        <v>\\\0</v>
      </c>
      <c r="G566" s="17" t="str">
        <f t="shared" si="786"/>
        <v>\\\0</v>
      </c>
      <c r="H566" s="17" t="str">
        <f t="shared" si="787"/>
        <v>\\\0</v>
      </c>
      <c r="I566" s="17" t="str">
        <f t="shared" si="788"/>
        <v>\\\0</v>
      </c>
      <c r="J566" s="17" t="str">
        <f t="shared" si="789"/>
        <v>\\\0</v>
      </c>
      <c r="K566" s="17" t="str">
        <f t="shared" si="790"/>
        <v>\\\0</v>
      </c>
      <c r="L566" s="17" t="str">
        <f t="shared" si="791"/>
        <v>\\\0</v>
      </c>
      <c r="M566" s="17" t="str">
        <f t="shared" si="792"/>
        <v>\\\0</v>
      </c>
      <c r="N566" s="17" t="str">
        <f t="shared" si="793"/>
        <v>\\\0</v>
      </c>
      <c r="O566" s="17" t="str">
        <f t="shared" si="794"/>
        <v>\\\0</v>
      </c>
      <c r="P566" s="17" t="str">
        <f t="shared" si="795"/>
        <v>\\\0</v>
      </c>
      <c r="R566" s="17" t="str">
        <f t="shared" si="796"/>
        <v>\\</v>
      </c>
      <c r="S566" s="38"/>
      <c r="T566" s="39"/>
      <c r="U566" s="31"/>
      <c r="V566" s="32"/>
      <c r="W566" s="36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35"/>
      <c r="DS566" s="287"/>
      <c r="DT566" s="36"/>
      <c r="DU566" s="37"/>
      <c r="DV566" s="28">
        <f>IF(AND($S566='자료입력 및 결과표시'!$B$6,COUNTIF($W566:$DR566,'자료입력 및 결과표시'!$C$6)&gt;=1),IF(OR('자료입력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DW566" s="28">
        <f>IF(AND($S566='자료입력 및 결과표시'!$B$7,COUNTIF($W566:$DR566,'자료입력 및 결과표시'!$C$7)&gt;=1),IF(OR('자료입력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DX566" s="28">
        <f>IF(AND($S566='자료입력 및 결과표시'!$B$8,COUNTIF($W566:$DR566,'자료입력 및 결과표시'!$C$8)&gt;=1),IF(OR('자료입력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DY566" s="28">
        <f>IF(AND($S566='자료입력 및 결과표시'!$B$9,COUNTIF($W566:$DR566,'자료입력 및 결과표시'!$C$9)&gt;=1),IF(OR('자료입력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DZ566" s="28">
        <f>IF(AND($S566='자료입력 및 결과표시'!$B$10,COUNTIF($W566:$DR566,'자료입력 및 결과표시'!$C$10)&gt;=1),IF(OR('자료입력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A566" s="28">
        <f>IF(AND($S566='자료입력 및 결과표시'!$B$11,COUNTIF($W566:$DR566,'자료입력 및 결과표시'!$C$11)&gt;=1),IF(OR('자료입력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B566" s="28">
        <f>IF(AND($S566='자료입력 및 결과표시'!$B$12,COUNTIF($W566:$DR566,'자료입력 및 결과표시'!$C$12)&gt;=1),IF(OR('자료입력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C566" s="28">
        <f>IF(AND($S566='자료입력 및 결과표시'!$B$13,COUNTIF($W566:$DR566,'자료입력 및 결과표시'!$C$13)&gt;=1),IF(OR('자료입력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D566" s="28">
        <f>IF(AND($S566='자료입력 및 결과표시'!$B$14,COUNTIF($W566:$DR566,'자료입력 및 결과표시'!$C$14)&gt;=1),IF(OR('자료입력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E566" s="28">
        <f>IF(AND($S566='자료입력 및 결과표시'!$B$15,COUNTIF($W566:$DR566,'자료입력 및 결과표시'!$C$15)&gt;=1),IF(OR('자료입력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F566" s="28">
        <f>IF(AND($S566='자료입력 및 결과표시'!$B$16,COUNTIF($W566:$DR566,'자료입력 및 결과표시'!$C$16)&gt;=1),IF(OR('자료입력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G566" s="28">
        <f>IF(AND($S566='자료입력 및 결과표시'!$B$17,COUNTIF($W566:$DR566,'자료입력 및 결과표시'!$C$17)&gt;=1),IF(OR('자료입력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H566" s="28">
        <f>IF(AND($S566='자료입력 및 결과표시'!$B$18,COUNTIF($W566:$DR566,'자료입력 및 결과표시'!$C$18)&gt;=1),IF(OR('자료입력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I566" s="28">
        <f>IF(AND($S566='자료입력 및 결과표시'!$B$19,COUNTIF($W566:$DR566,'자료입력 및 결과표시'!$C$19)&gt;=1),IF(OR('자료입력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J566" s="28">
        <f>IF(AND($S566='자료입력 및 결과표시'!$B$20,COUNTIF($W566:$DR566,'자료입력 및 결과표시'!$C$20)&gt;=1),IF(OR('자료입력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K566" s="28">
        <f>IF(AND($S566='자료입력 및 결과표시'!$B$21,COUNTIF($W566:$DR566,'자료입력 및 결과표시'!$C$21)&gt;=1),IF(OR('자료입력 및 결과표시'!$B$4+90&gt;=$V566,'자료입력 및 결과표시'!$B$4&lt;$U566),0,IF($V566-'자료입력 및 결과표시'!$B$4-90&gt;='자료입력 및 결과표시'!$E$4,'자료입력 및 결과표시'!$E$4,$V566-'자료입력 및 결과표시'!$B$4-90)),0)</f>
        <v>0</v>
      </c>
      <c r="EL566" s="17">
        <f>IF(AND(S566='자료입력 및 결과표시'!$B$6,COUNTIF('업무중복도(데이터 입력)'!$W566:$DR566,'자료입력 및 결과표시'!$C$6)&gt;=1),1,0)</f>
        <v>0</v>
      </c>
      <c r="EM566" s="17">
        <f>IF(AND(S566='자료입력 및 결과표시'!$B$7,COUNTIF('업무중복도(데이터 입력)'!$W566:$DR566,'자료입력 및 결과표시'!$C$7)&gt;=1),2,0)</f>
        <v>0</v>
      </c>
      <c r="EN566" s="17">
        <f>IF(AND(S566='자료입력 및 결과표시'!$B$8,COUNTIF('업무중복도(데이터 입력)'!$W566:$DR566,'자료입력 및 결과표시'!$C$8)&gt;=1),3,0)</f>
        <v>0</v>
      </c>
      <c r="EO566" s="17">
        <f>IF(AND(S566='자료입력 및 결과표시'!$B$9,COUNTIF('업무중복도(데이터 입력)'!$W566:$DR566,'자료입력 및 결과표시'!$C$9)&gt;=1),4,0)</f>
        <v>0</v>
      </c>
      <c r="EP566" s="17">
        <f>IF(AND(S566='자료입력 및 결과표시'!$B$10,COUNTIF('업무중복도(데이터 입력)'!$W566:$DR566,'자료입력 및 결과표시'!$C$10)&gt;=1),5,0)</f>
        <v>0</v>
      </c>
      <c r="EQ566" s="17">
        <f>IF(AND(S566='자료입력 및 결과표시'!$B$11,COUNTIF('업무중복도(데이터 입력)'!$W566:$DR566,'자료입력 및 결과표시'!$C$11)&gt;=1),6,0)</f>
        <v>0</v>
      </c>
      <c r="ER566" s="17">
        <f>IF(AND(S566='자료입력 및 결과표시'!$B$12,COUNTIF('업무중복도(데이터 입력)'!$W566:$DR566,'자료입력 및 결과표시'!$C$12)&gt;=1),7,0)</f>
        <v>0</v>
      </c>
      <c r="ES566" s="17">
        <f>IF(AND(S566='자료입력 및 결과표시'!$B$13,COUNTIF('업무중복도(데이터 입력)'!$W566:$DR566,'자료입력 및 결과표시'!$C$13)&gt;=1),8,0)</f>
        <v>0</v>
      </c>
      <c r="ET566" s="17">
        <f>IF(AND(S566='자료입력 및 결과표시'!$B$14,COUNTIF('업무중복도(데이터 입력)'!$W566:$DR566,'자료입력 및 결과표시'!$C$14)&gt;=1),9,0)</f>
        <v>0</v>
      </c>
      <c r="EU566" s="17">
        <f>IF(AND(S566='자료입력 및 결과표시'!$B$15,COUNTIF('업무중복도(데이터 입력)'!$W566:$DR566,'자료입력 및 결과표시'!$C$15)&gt;=1),10,0)</f>
        <v>0</v>
      </c>
      <c r="EV566" s="17">
        <f>IF(AND(S566='자료입력 및 결과표시'!$B$16,COUNTIF('업무중복도(데이터 입력)'!$W566:$DR566,'자료입력 및 결과표시'!$C$16)&gt;=1),11,0)</f>
        <v>0</v>
      </c>
      <c r="EW566" s="17">
        <f>IF(AND(S566='자료입력 및 결과표시'!$B$17,COUNTIF('업무중복도(데이터 입력)'!$W566:$DR566,'자료입력 및 결과표시'!$C$17)&gt;=1),12,0)</f>
        <v>0</v>
      </c>
      <c r="EX566" s="17">
        <f>IF(AND(S566='자료입력 및 결과표시'!$B$18,COUNTIF('업무중복도(데이터 입력)'!$W566:$DR566,'자료입력 및 결과표시'!$C$18)&gt;=1),13,0)</f>
        <v>0</v>
      </c>
      <c r="EY566" s="17">
        <f>IF(AND(S566='자료입력 및 결과표시'!$B$19,COUNTIF('업무중복도(데이터 입력)'!$W566:$DR566,'자료입력 및 결과표시'!$C$19)&gt;=1),14,0)</f>
        <v>0</v>
      </c>
      <c r="EZ566" s="17">
        <f>IF(AND(S566='자료입력 및 결과표시'!$B$20,COUNTIF('업무중복도(데이터 입력)'!$W566:$DR566,'자료입력 및 결과표시'!$C$20)&gt;=1),15,0)</f>
        <v>0</v>
      </c>
      <c r="FA566" s="17">
        <f>IF(AND(S566='자료입력 및 결과표시'!$B$21,COUNTIF('업무중복도(데이터 입력)'!$W566:$DR566,'자료입력 및 결과표시'!$C$21)&gt;=1),16,0)</f>
        <v>0</v>
      </c>
      <c r="FK566" s="17">
        <f t="shared" si="797"/>
        <v>0</v>
      </c>
      <c r="FO566"/>
    </row>
    <row r="567" spans="1:171">
      <c r="A567" s="17" t="str">
        <f t="shared" si="780"/>
        <v>\\\0</v>
      </c>
      <c r="B567" s="17" t="str">
        <f t="shared" si="781"/>
        <v>\\\0</v>
      </c>
      <c r="C567" s="17" t="str">
        <f t="shared" si="782"/>
        <v>\\\0</v>
      </c>
      <c r="D567" s="17" t="str">
        <f t="shared" si="783"/>
        <v>\\\0</v>
      </c>
      <c r="E567" s="17" t="str">
        <f t="shared" si="784"/>
        <v>\\\0</v>
      </c>
      <c r="F567" s="17" t="str">
        <f t="shared" si="785"/>
        <v>\\\0</v>
      </c>
      <c r="G567" s="17" t="str">
        <f t="shared" si="786"/>
        <v>\\\0</v>
      </c>
      <c r="H567" s="17" t="str">
        <f t="shared" si="787"/>
        <v>\\\0</v>
      </c>
      <c r="I567" s="17" t="str">
        <f t="shared" si="788"/>
        <v>\\\0</v>
      </c>
      <c r="J567" s="17" t="str">
        <f t="shared" si="789"/>
        <v>\\\0</v>
      </c>
      <c r="K567" s="17" t="str">
        <f t="shared" si="790"/>
        <v>\\\0</v>
      </c>
      <c r="L567" s="17" t="str">
        <f t="shared" si="791"/>
        <v>\\\0</v>
      </c>
      <c r="M567" s="17" t="str">
        <f t="shared" si="792"/>
        <v>\\\0</v>
      </c>
      <c r="N567" s="17" t="str">
        <f t="shared" si="793"/>
        <v>\\\0</v>
      </c>
      <c r="O567" s="17" t="str">
        <f t="shared" si="794"/>
        <v>\\\0</v>
      </c>
      <c r="P567" s="17" t="str">
        <f t="shared" si="795"/>
        <v>\\\0</v>
      </c>
      <c r="R567" s="17" t="str">
        <f t="shared" si="796"/>
        <v>\\</v>
      </c>
      <c r="S567" s="38"/>
      <c r="T567" s="39"/>
      <c r="U567" s="31"/>
      <c r="V567" s="32"/>
      <c r="W567" s="36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35"/>
      <c r="DS567" s="287"/>
      <c r="DT567" s="36"/>
      <c r="DU567" s="37"/>
      <c r="DV567" s="28">
        <f>IF(AND($S567='자료입력 및 결과표시'!$B$6,COUNTIF($W567:$DR567,'자료입력 및 결과표시'!$C$6)&gt;=1),IF(OR('자료입력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DW567" s="28">
        <f>IF(AND($S567='자료입력 및 결과표시'!$B$7,COUNTIF($W567:$DR567,'자료입력 및 결과표시'!$C$7)&gt;=1),IF(OR('자료입력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DX567" s="28">
        <f>IF(AND($S567='자료입력 및 결과표시'!$B$8,COUNTIF($W567:$DR567,'자료입력 및 결과표시'!$C$8)&gt;=1),IF(OR('자료입력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DY567" s="28">
        <f>IF(AND($S567='자료입력 및 결과표시'!$B$9,COUNTIF($W567:$DR567,'자료입력 및 결과표시'!$C$9)&gt;=1),IF(OR('자료입력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DZ567" s="28">
        <f>IF(AND($S567='자료입력 및 결과표시'!$B$10,COUNTIF($W567:$DR567,'자료입력 및 결과표시'!$C$10)&gt;=1),IF(OR('자료입력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A567" s="28">
        <f>IF(AND($S567='자료입력 및 결과표시'!$B$11,COUNTIF($W567:$DR567,'자료입력 및 결과표시'!$C$11)&gt;=1),IF(OR('자료입력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B567" s="28">
        <f>IF(AND($S567='자료입력 및 결과표시'!$B$12,COUNTIF($W567:$DR567,'자료입력 및 결과표시'!$C$12)&gt;=1),IF(OR('자료입력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C567" s="28">
        <f>IF(AND($S567='자료입력 및 결과표시'!$B$13,COUNTIF($W567:$DR567,'자료입력 및 결과표시'!$C$13)&gt;=1),IF(OR('자료입력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D567" s="28">
        <f>IF(AND($S567='자료입력 및 결과표시'!$B$14,COUNTIF($W567:$DR567,'자료입력 및 결과표시'!$C$14)&gt;=1),IF(OR('자료입력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E567" s="28">
        <f>IF(AND($S567='자료입력 및 결과표시'!$B$15,COUNTIF($W567:$DR567,'자료입력 및 결과표시'!$C$15)&gt;=1),IF(OR('자료입력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F567" s="28">
        <f>IF(AND($S567='자료입력 및 결과표시'!$B$16,COUNTIF($W567:$DR567,'자료입력 및 결과표시'!$C$16)&gt;=1),IF(OR('자료입력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G567" s="28">
        <f>IF(AND($S567='자료입력 및 결과표시'!$B$17,COUNTIF($W567:$DR567,'자료입력 및 결과표시'!$C$17)&gt;=1),IF(OR('자료입력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H567" s="28">
        <f>IF(AND($S567='자료입력 및 결과표시'!$B$18,COUNTIF($W567:$DR567,'자료입력 및 결과표시'!$C$18)&gt;=1),IF(OR('자료입력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I567" s="28">
        <f>IF(AND($S567='자료입력 및 결과표시'!$B$19,COUNTIF($W567:$DR567,'자료입력 및 결과표시'!$C$19)&gt;=1),IF(OR('자료입력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J567" s="28">
        <f>IF(AND($S567='자료입력 및 결과표시'!$B$20,COUNTIF($W567:$DR567,'자료입력 및 결과표시'!$C$20)&gt;=1),IF(OR('자료입력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K567" s="28">
        <f>IF(AND($S567='자료입력 및 결과표시'!$B$21,COUNTIF($W567:$DR567,'자료입력 및 결과표시'!$C$21)&gt;=1),IF(OR('자료입력 및 결과표시'!$B$4+90&gt;=$V567,'자료입력 및 결과표시'!$B$4&lt;$U567),0,IF($V567-'자료입력 및 결과표시'!$B$4-90&gt;='자료입력 및 결과표시'!$E$4,'자료입력 및 결과표시'!$E$4,$V567-'자료입력 및 결과표시'!$B$4-90)),0)</f>
        <v>0</v>
      </c>
      <c r="EL567" s="17">
        <f>IF(AND(S567='자료입력 및 결과표시'!$B$6,COUNTIF('업무중복도(데이터 입력)'!$W567:$DR567,'자료입력 및 결과표시'!$C$6)&gt;=1),1,0)</f>
        <v>0</v>
      </c>
      <c r="EM567" s="17">
        <f>IF(AND(S567='자료입력 및 결과표시'!$B$7,COUNTIF('업무중복도(데이터 입력)'!$W567:$DR567,'자료입력 및 결과표시'!$C$7)&gt;=1),2,0)</f>
        <v>0</v>
      </c>
      <c r="EN567" s="17">
        <f>IF(AND(S567='자료입력 및 결과표시'!$B$8,COUNTIF('업무중복도(데이터 입력)'!$W567:$DR567,'자료입력 및 결과표시'!$C$8)&gt;=1),3,0)</f>
        <v>0</v>
      </c>
      <c r="EO567" s="17">
        <f>IF(AND(S567='자료입력 및 결과표시'!$B$9,COUNTIF('업무중복도(데이터 입력)'!$W567:$DR567,'자료입력 및 결과표시'!$C$9)&gt;=1),4,0)</f>
        <v>0</v>
      </c>
      <c r="EP567" s="17">
        <f>IF(AND(S567='자료입력 및 결과표시'!$B$10,COUNTIF('업무중복도(데이터 입력)'!$W567:$DR567,'자료입력 및 결과표시'!$C$10)&gt;=1),5,0)</f>
        <v>0</v>
      </c>
      <c r="EQ567" s="17">
        <f>IF(AND(S567='자료입력 및 결과표시'!$B$11,COUNTIF('업무중복도(데이터 입력)'!$W567:$DR567,'자료입력 및 결과표시'!$C$11)&gt;=1),6,0)</f>
        <v>0</v>
      </c>
      <c r="ER567" s="17">
        <f>IF(AND(S567='자료입력 및 결과표시'!$B$12,COUNTIF('업무중복도(데이터 입력)'!$W567:$DR567,'자료입력 및 결과표시'!$C$12)&gt;=1),7,0)</f>
        <v>0</v>
      </c>
      <c r="ES567" s="17">
        <f>IF(AND(S567='자료입력 및 결과표시'!$B$13,COUNTIF('업무중복도(데이터 입력)'!$W567:$DR567,'자료입력 및 결과표시'!$C$13)&gt;=1),8,0)</f>
        <v>0</v>
      </c>
      <c r="ET567" s="17">
        <f>IF(AND(S567='자료입력 및 결과표시'!$B$14,COUNTIF('업무중복도(데이터 입력)'!$W567:$DR567,'자료입력 및 결과표시'!$C$14)&gt;=1),9,0)</f>
        <v>0</v>
      </c>
      <c r="EU567" s="17">
        <f>IF(AND(S567='자료입력 및 결과표시'!$B$15,COUNTIF('업무중복도(데이터 입력)'!$W567:$DR567,'자료입력 및 결과표시'!$C$15)&gt;=1),10,0)</f>
        <v>0</v>
      </c>
      <c r="EV567" s="17">
        <f>IF(AND(S567='자료입력 및 결과표시'!$B$16,COUNTIF('업무중복도(데이터 입력)'!$W567:$DR567,'자료입력 및 결과표시'!$C$16)&gt;=1),11,0)</f>
        <v>0</v>
      </c>
      <c r="EW567" s="17">
        <f>IF(AND(S567='자료입력 및 결과표시'!$B$17,COUNTIF('업무중복도(데이터 입력)'!$W567:$DR567,'자료입력 및 결과표시'!$C$17)&gt;=1),12,0)</f>
        <v>0</v>
      </c>
      <c r="EX567" s="17">
        <f>IF(AND(S567='자료입력 및 결과표시'!$B$18,COUNTIF('업무중복도(데이터 입력)'!$W567:$DR567,'자료입력 및 결과표시'!$C$18)&gt;=1),13,0)</f>
        <v>0</v>
      </c>
      <c r="EY567" s="17">
        <f>IF(AND(S567='자료입력 및 결과표시'!$B$19,COUNTIF('업무중복도(데이터 입력)'!$W567:$DR567,'자료입력 및 결과표시'!$C$19)&gt;=1),14,0)</f>
        <v>0</v>
      </c>
      <c r="EZ567" s="17">
        <f>IF(AND(S567='자료입력 및 결과표시'!$B$20,COUNTIF('업무중복도(데이터 입력)'!$W567:$DR567,'자료입력 및 결과표시'!$C$20)&gt;=1),15,0)</f>
        <v>0</v>
      </c>
      <c r="FA567" s="17">
        <f>IF(AND(S567='자료입력 및 결과표시'!$B$21,COUNTIF('업무중복도(데이터 입력)'!$W567:$DR567,'자료입력 및 결과표시'!$C$21)&gt;=1),16,0)</f>
        <v>0</v>
      </c>
      <c r="FK567" s="17">
        <f t="shared" si="797"/>
        <v>0</v>
      </c>
      <c r="FO567"/>
    </row>
    <row r="568" spans="1:171">
      <c r="A568" s="17" t="str">
        <f t="shared" si="780"/>
        <v>\\\0</v>
      </c>
      <c r="B568" s="17" t="str">
        <f t="shared" si="781"/>
        <v>\\\0</v>
      </c>
      <c r="C568" s="17" t="str">
        <f t="shared" si="782"/>
        <v>\\\0</v>
      </c>
      <c r="D568" s="17" t="str">
        <f t="shared" si="783"/>
        <v>\\\0</v>
      </c>
      <c r="E568" s="17" t="str">
        <f t="shared" si="784"/>
        <v>\\\0</v>
      </c>
      <c r="F568" s="17" t="str">
        <f t="shared" si="785"/>
        <v>\\\0</v>
      </c>
      <c r="G568" s="17" t="str">
        <f t="shared" si="786"/>
        <v>\\\0</v>
      </c>
      <c r="H568" s="17" t="str">
        <f t="shared" si="787"/>
        <v>\\\0</v>
      </c>
      <c r="I568" s="17" t="str">
        <f t="shared" si="788"/>
        <v>\\\0</v>
      </c>
      <c r="J568" s="17" t="str">
        <f t="shared" si="789"/>
        <v>\\\0</v>
      </c>
      <c r="K568" s="17" t="str">
        <f t="shared" si="790"/>
        <v>\\\0</v>
      </c>
      <c r="L568" s="17" t="str">
        <f t="shared" si="791"/>
        <v>\\\0</v>
      </c>
      <c r="M568" s="17" t="str">
        <f t="shared" si="792"/>
        <v>\\\0</v>
      </c>
      <c r="N568" s="17" t="str">
        <f t="shared" si="793"/>
        <v>\\\0</v>
      </c>
      <c r="O568" s="17" t="str">
        <f t="shared" si="794"/>
        <v>\\\0</v>
      </c>
      <c r="P568" s="17" t="str">
        <f t="shared" si="795"/>
        <v>\\\0</v>
      </c>
      <c r="R568" s="17" t="str">
        <f t="shared" si="796"/>
        <v>\\</v>
      </c>
      <c r="S568" s="38"/>
      <c r="T568" s="39"/>
      <c r="U568" s="31"/>
      <c r="V568" s="32"/>
      <c r="W568" s="36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35"/>
      <c r="DS568" s="287"/>
      <c r="DT568" s="36"/>
      <c r="DU568" s="37"/>
      <c r="DV568" s="28">
        <f>IF(AND($S568='자료입력 및 결과표시'!$B$6,COUNTIF($W568:$DR568,'자료입력 및 결과표시'!$C$6)&gt;=1),IF(OR('자료입력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DW568" s="28">
        <f>IF(AND($S568='자료입력 및 결과표시'!$B$7,COUNTIF($W568:$DR568,'자료입력 및 결과표시'!$C$7)&gt;=1),IF(OR('자료입력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DX568" s="28">
        <f>IF(AND($S568='자료입력 및 결과표시'!$B$8,COUNTIF($W568:$DR568,'자료입력 및 결과표시'!$C$8)&gt;=1),IF(OR('자료입력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DY568" s="28">
        <f>IF(AND($S568='자료입력 및 결과표시'!$B$9,COUNTIF($W568:$DR568,'자료입력 및 결과표시'!$C$9)&gt;=1),IF(OR('자료입력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DZ568" s="28">
        <f>IF(AND($S568='자료입력 및 결과표시'!$B$10,COUNTIF($W568:$DR568,'자료입력 및 결과표시'!$C$10)&gt;=1),IF(OR('자료입력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A568" s="28">
        <f>IF(AND($S568='자료입력 및 결과표시'!$B$11,COUNTIF($W568:$DR568,'자료입력 및 결과표시'!$C$11)&gt;=1),IF(OR('자료입력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B568" s="28">
        <f>IF(AND($S568='자료입력 및 결과표시'!$B$12,COUNTIF($W568:$DR568,'자료입력 및 결과표시'!$C$12)&gt;=1),IF(OR('자료입력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C568" s="28">
        <f>IF(AND($S568='자료입력 및 결과표시'!$B$13,COUNTIF($W568:$DR568,'자료입력 및 결과표시'!$C$13)&gt;=1),IF(OR('자료입력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D568" s="28">
        <f>IF(AND($S568='자료입력 및 결과표시'!$B$14,COUNTIF($W568:$DR568,'자료입력 및 결과표시'!$C$14)&gt;=1),IF(OR('자료입력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E568" s="28">
        <f>IF(AND($S568='자료입력 및 결과표시'!$B$15,COUNTIF($W568:$DR568,'자료입력 및 결과표시'!$C$15)&gt;=1),IF(OR('자료입력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F568" s="28">
        <f>IF(AND($S568='자료입력 및 결과표시'!$B$16,COUNTIF($W568:$DR568,'자료입력 및 결과표시'!$C$16)&gt;=1),IF(OR('자료입력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G568" s="28">
        <f>IF(AND($S568='자료입력 및 결과표시'!$B$17,COUNTIF($W568:$DR568,'자료입력 및 결과표시'!$C$17)&gt;=1),IF(OR('자료입력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H568" s="28">
        <f>IF(AND($S568='자료입력 및 결과표시'!$B$18,COUNTIF($W568:$DR568,'자료입력 및 결과표시'!$C$18)&gt;=1),IF(OR('자료입력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I568" s="28">
        <f>IF(AND($S568='자료입력 및 결과표시'!$B$19,COUNTIF($W568:$DR568,'자료입력 및 결과표시'!$C$19)&gt;=1),IF(OR('자료입력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J568" s="28">
        <f>IF(AND($S568='자료입력 및 결과표시'!$B$20,COUNTIF($W568:$DR568,'자료입력 및 결과표시'!$C$20)&gt;=1),IF(OR('자료입력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K568" s="28">
        <f>IF(AND($S568='자료입력 및 결과표시'!$B$21,COUNTIF($W568:$DR568,'자료입력 및 결과표시'!$C$21)&gt;=1),IF(OR('자료입력 및 결과표시'!$B$4+90&gt;=$V568,'자료입력 및 결과표시'!$B$4&lt;$U568),0,IF($V568-'자료입력 및 결과표시'!$B$4-90&gt;='자료입력 및 결과표시'!$E$4,'자료입력 및 결과표시'!$E$4,$V568-'자료입력 및 결과표시'!$B$4-90)),0)</f>
        <v>0</v>
      </c>
      <c r="EL568" s="17">
        <f>IF(AND(S568='자료입력 및 결과표시'!$B$6,COUNTIF('업무중복도(데이터 입력)'!$W568:$DR568,'자료입력 및 결과표시'!$C$6)&gt;=1),1,0)</f>
        <v>0</v>
      </c>
      <c r="EM568" s="17">
        <f>IF(AND(S568='자료입력 및 결과표시'!$B$7,COUNTIF('업무중복도(데이터 입력)'!$W568:$DR568,'자료입력 및 결과표시'!$C$7)&gt;=1),2,0)</f>
        <v>0</v>
      </c>
      <c r="EN568" s="17">
        <f>IF(AND(S568='자료입력 및 결과표시'!$B$8,COUNTIF('업무중복도(데이터 입력)'!$W568:$DR568,'자료입력 및 결과표시'!$C$8)&gt;=1),3,0)</f>
        <v>0</v>
      </c>
      <c r="EO568" s="17">
        <f>IF(AND(S568='자료입력 및 결과표시'!$B$9,COUNTIF('업무중복도(데이터 입력)'!$W568:$DR568,'자료입력 및 결과표시'!$C$9)&gt;=1),4,0)</f>
        <v>0</v>
      </c>
      <c r="EP568" s="17">
        <f>IF(AND(S568='자료입력 및 결과표시'!$B$10,COUNTIF('업무중복도(데이터 입력)'!$W568:$DR568,'자료입력 및 결과표시'!$C$10)&gt;=1),5,0)</f>
        <v>0</v>
      </c>
      <c r="EQ568" s="17">
        <f>IF(AND(S568='자료입력 및 결과표시'!$B$11,COUNTIF('업무중복도(데이터 입력)'!$W568:$DR568,'자료입력 및 결과표시'!$C$11)&gt;=1),6,0)</f>
        <v>0</v>
      </c>
      <c r="ER568" s="17">
        <f>IF(AND(S568='자료입력 및 결과표시'!$B$12,COUNTIF('업무중복도(데이터 입력)'!$W568:$DR568,'자료입력 및 결과표시'!$C$12)&gt;=1),7,0)</f>
        <v>0</v>
      </c>
      <c r="ES568" s="17">
        <f>IF(AND(S568='자료입력 및 결과표시'!$B$13,COUNTIF('업무중복도(데이터 입력)'!$W568:$DR568,'자료입력 및 결과표시'!$C$13)&gt;=1),8,0)</f>
        <v>0</v>
      </c>
      <c r="ET568" s="17">
        <f>IF(AND(S568='자료입력 및 결과표시'!$B$14,COUNTIF('업무중복도(데이터 입력)'!$W568:$DR568,'자료입력 및 결과표시'!$C$14)&gt;=1),9,0)</f>
        <v>0</v>
      </c>
      <c r="EU568" s="17">
        <f>IF(AND(S568='자료입력 및 결과표시'!$B$15,COUNTIF('업무중복도(데이터 입력)'!$W568:$DR568,'자료입력 및 결과표시'!$C$15)&gt;=1),10,0)</f>
        <v>0</v>
      </c>
      <c r="EV568" s="17">
        <f>IF(AND(S568='자료입력 및 결과표시'!$B$16,COUNTIF('업무중복도(데이터 입력)'!$W568:$DR568,'자료입력 및 결과표시'!$C$16)&gt;=1),11,0)</f>
        <v>0</v>
      </c>
      <c r="EW568" s="17">
        <f>IF(AND(S568='자료입력 및 결과표시'!$B$17,COUNTIF('업무중복도(데이터 입력)'!$W568:$DR568,'자료입력 및 결과표시'!$C$17)&gt;=1),12,0)</f>
        <v>0</v>
      </c>
      <c r="EX568" s="17">
        <f>IF(AND(S568='자료입력 및 결과표시'!$B$18,COUNTIF('업무중복도(데이터 입력)'!$W568:$DR568,'자료입력 및 결과표시'!$C$18)&gt;=1),13,0)</f>
        <v>0</v>
      </c>
      <c r="EY568" s="17">
        <f>IF(AND(S568='자료입력 및 결과표시'!$B$19,COUNTIF('업무중복도(데이터 입력)'!$W568:$DR568,'자료입력 및 결과표시'!$C$19)&gt;=1),14,0)</f>
        <v>0</v>
      </c>
      <c r="EZ568" s="17">
        <f>IF(AND(S568='자료입력 및 결과표시'!$B$20,COUNTIF('업무중복도(데이터 입력)'!$W568:$DR568,'자료입력 및 결과표시'!$C$20)&gt;=1),15,0)</f>
        <v>0</v>
      </c>
      <c r="FA568" s="17">
        <f>IF(AND(S568='자료입력 및 결과표시'!$B$21,COUNTIF('업무중복도(데이터 입력)'!$W568:$DR568,'자료입력 및 결과표시'!$C$21)&gt;=1),16,0)</f>
        <v>0</v>
      </c>
      <c r="FK568" s="17">
        <f t="shared" si="797"/>
        <v>0</v>
      </c>
      <c r="FO568"/>
    </row>
    <row r="569" spans="1:171">
      <c r="A569" s="17" t="str">
        <f t="shared" si="780"/>
        <v>\\\0</v>
      </c>
      <c r="B569" s="17" t="str">
        <f t="shared" si="781"/>
        <v>\\\0</v>
      </c>
      <c r="C569" s="17" t="str">
        <f t="shared" si="782"/>
        <v>\\\0</v>
      </c>
      <c r="D569" s="17" t="str">
        <f t="shared" si="783"/>
        <v>\\\0</v>
      </c>
      <c r="E569" s="17" t="str">
        <f t="shared" si="784"/>
        <v>\\\0</v>
      </c>
      <c r="F569" s="17" t="str">
        <f t="shared" si="785"/>
        <v>\\\0</v>
      </c>
      <c r="G569" s="17" t="str">
        <f t="shared" si="786"/>
        <v>\\\0</v>
      </c>
      <c r="H569" s="17" t="str">
        <f t="shared" si="787"/>
        <v>\\\0</v>
      </c>
      <c r="I569" s="17" t="str">
        <f t="shared" si="788"/>
        <v>\\\0</v>
      </c>
      <c r="J569" s="17" t="str">
        <f t="shared" si="789"/>
        <v>\\\0</v>
      </c>
      <c r="K569" s="17" t="str">
        <f t="shared" si="790"/>
        <v>\\\0</v>
      </c>
      <c r="L569" s="17" t="str">
        <f t="shared" si="791"/>
        <v>\\\0</v>
      </c>
      <c r="M569" s="17" t="str">
        <f t="shared" si="792"/>
        <v>\\\0</v>
      </c>
      <c r="N569" s="17" t="str">
        <f t="shared" si="793"/>
        <v>\\\0</v>
      </c>
      <c r="O569" s="17" t="str">
        <f t="shared" si="794"/>
        <v>\\\0</v>
      </c>
      <c r="P569" s="17" t="str">
        <f t="shared" si="795"/>
        <v>\\\0</v>
      </c>
      <c r="R569" s="17" t="str">
        <f t="shared" si="796"/>
        <v>\\</v>
      </c>
      <c r="S569" s="38"/>
      <c r="T569" s="39"/>
      <c r="U569" s="31"/>
      <c r="V569" s="32"/>
      <c r="W569" s="36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35"/>
      <c r="DS569" s="287"/>
      <c r="DT569" s="36"/>
      <c r="DU569" s="37"/>
      <c r="DV569" s="28">
        <f>IF(AND($S569='자료입력 및 결과표시'!$B$6,COUNTIF($W569:$DR569,'자료입력 및 결과표시'!$C$6)&gt;=1),IF(OR('자료입력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DW569" s="28">
        <f>IF(AND($S569='자료입력 및 결과표시'!$B$7,COUNTIF($W569:$DR569,'자료입력 및 결과표시'!$C$7)&gt;=1),IF(OR('자료입력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DX569" s="28">
        <f>IF(AND($S569='자료입력 및 결과표시'!$B$8,COUNTIF($W569:$DR569,'자료입력 및 결과표시'!$C$8)&gt;=1),IF(OR('자료입력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DY569" s="28">
        <f>IF(AND($S569='자료입력 및 결과표시'!$B$9,COUNTIF($W569:$DR569,'자료입력 및 결과표시'!$C$9)&gt;=1),IF(OR('자료입력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DZ569" s="28">
        <f>IF(AND($S569='자료입력 및 결과표시'!$B$10,COUNTIF($W569:$DR569,'자료입력 및 결과표시'!$C$10)&gt;=1),IF(OR('자료입력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A569" s="28">
        <f>IF(AND($S569='자료입력 및 결과표시'!$B$11,COUNTIF($W569:$DR569,'자료입력 및 결과표시'!$C$11)&gt;=1),IF(OR('자료입력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B569" s="28">
        <f>IF(AND($S569='자료입력 및 결과표시'!$B$12,COUNTIF($W569:$DR569,'자료입력 및 결과표시'!$C$12)&gt;=1),IF(OR('자료입력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C569" s="28">
        <f>IF(AND($S569='자료입력 및 결과표시'!$B$13,COUNTIF($W569:$DR569,'자료입력 및 결과표시'!$C$13)&gt;=1),IF(OR('자료입력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D569" s="28">
        <f>IF(AND($S569='자료입력 및 결과표시'!$B$14,COUNTIF($W569:$DR569,'자료입력 및 결과표시'!$C$14)&gt;=1),IF(OR('자료입력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E569" s="28">
        <f>IF(AND($S569='자료입력 및 결과표시'!$B$15,COUNTIF($W569:$DR569,'자료입력 및 결과표시'!$C$15)&gt;=1),IF(OR('자료입력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F569" s="28">
        <f>IF(AND($S569='자료입력 및 결과표시'!$B$16,COUNTIF($W569:$DR569,'자료입력 및 결과표시'!$C$16)&gt;=1),IF(OR('자료입력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G569" s="28">
        <f>IF(AND($S569='자료입력 및 결과표시'!$B$17,COUNTIF($W569:$DR569,'자료입력 및 결과표시'!$C$17)&gt;=1),IF(OR('자료입력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H569" s="28">
        <f>IF(AND($S569='자료입력 및 결과표시'!$B$18,COUNTIF($W569:$DR569,'자료입력 및 결과표시'!$C$18)&gt;=1),IF(OR('자료입력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I569" s="28">
        <f>IF(AND($S569='자료입력 및 결과표시'!$B$19,COUNTIF($W569:$DR569,'자료입력 및 결과표시'!$C$19)&gt;=1),IF(OR('자료입력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J569" s="28">
        <f>IF(AND($S569='자료입력 및 결과표시'!$B$20,COUNTIF($W569:$DR569,'자료입력 및 결과표시'!$C$20)&gt;=1),IF(OR('자료입력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K569" s="28">
        <f>IF(AND($S569='자료입력 및 결과표시'!$B$21,COUNTIF($W569:$DR569,'자료입력 및 결과표시'!$C$21)&gt;=1),IF(OR('자료입력 및 결과표시'!$B$4+90&gt;=$V569,'자료입력 및 결과표시'!$B$4&lt;$U569),0,IF($V569-'자료입력 및 결과표시'!$B$4-90&gt;='자료입력 및 결과표시'!$E$4,'자료입력 및 결과표시'!$E$4,$V569-'자료입력 및 결과표시'!$B$4-90)),0)</f>
        <v>0</v>
      </c>
      <c r="EL569" s="17">
        <f>IF(AND(S569='자료입력 및 결과표시'!$B$6,COUNTIF('업무중복도(데이터 입력)'!$W569:$DR569,'자료입력 및 결과표시'!$C$6)&gt;=1),1,0)</f>
        <v>0</v>
      </c>
      <c r="EM569" s="17">
        <f>IF(AND(S569='자료입력 및 결과표시'!$B$7,COUNTIF('업무중복도(데이터 입력)'!$W569:$DR569,'자료입력 및 결과표시'!$C$7)&gt;=1),2,0)</f>
        <v>0</v>
      </c>
      <c r="EN569" s="17">
        <f>IF(AND(S569='자료입력 및 결과표시'!$B$8,COUNTIF('업무중복도(데이터 입력)'!$W569:$DR569,'자료입력 및 결과표시'!$C$8)&gt;=1),3,0)</f>
        <v>0</v>
      </c>
      <c r="EO569" s="17">
        <f>IF(AND(S569='자료입력 및 결과표시'!$B$9,COUNTIF('업무중복도(데이터 입력)'!$W569:$DR569,'자료입력 및 결과표시'!$C$9)&gt;=1),4,0)</f>
        <v>0</v>
      </c>
      <c r="EP569" s="17">
        <f>IF(AND(S569='자료입력 및 결과표시'!$B$10,COUNTIF('업무중복도(데이터 입력)'!$W569:$DR569,'자료입력 및 결과표시'!$C$10)&gt;=1),5,0)</f>
        <v>0</v>
      </c>
      <c r="EQ569" s="17">
        <f>IF(AND(S569='자료입력 및 결과표시'!$B$11,COUNTIF('업무중복도(데이터 입력)'!$W569:$DR569,'자료입력 및 결과표시'!$C$11)&gt;=1),6,0)</f>
        <v>0</v>
      </c>
      <c r="ER569" s="17">
        <f>IF(AND(S569='자료입력 및 결과표시'!$B$12,COUNTIF('업무중복도(데이터 입력)'!$W569:$DR569,'자료입력 및 결과표시'!$C$12)&gt;=1),7,0)</f>
        <v>0</v>
      </c>
      <c r="ES569" s="17">
        <f>IF(AND(S569='자료입력 및 결과표시'!$B$13,COUNTIF('업무중복도(데이터 입력)'!$W569:$DR569,'자료입력 및 결과표시'!$C$13)&gt;=1),8,0)</f>
        <v>0</v>
      </c>
      <c r="ET569" s="17">
        <f>IF(AND(S569='자료입력 및 결과표시'!$B$14,COUNTIF('업무중복도(데이터 입력)'!$W569:$DR569,'자료입력 및 결과표시'!$C$14)&gt;=1),9,0)</f>
        <v>0</v>
      </c>
      <c r="EU569" s="17">
        <f>IF(AND(S569='자료입력 및 결과표시'!$B$15,COUNTIF('업무중복도(데이터 입력)'!$W569:$DR569,'자료입력 및 결과표시'!$C$15)&gt;=1),10,0)</f>
        <v>0</v>
      </c>
      <c r="EV569" s="17">
        <f>IF(AND(S569='자료입력 및 결과표시'!$B$16,COUNTIF('업무중복도(데이터 입력)'!$W569:$DR569,'자료입력 및 결과표시'!$C$16)&gt;=1),11,0)</f>
        <v>0</v>
      </c>
      <c r="EW569" s="17">
        <f>IF(AND(S569='자료입력 및 결과표시'!$B$17,COUNTIF('업무중복도(데이터 입력)'!$W569:$DR569,'자료입력 및 결과표시'!$C$17)&gt;=1),12,0)</f>
        <v>0</v>
      </c>
      <c r="EX569" s="17">
        <f>IF(AND(S569='자료입력 및 결과표시'!$B$18,COUNTIF('업무중복도(데이터 입력)'!$W569:$DR569,'자료입력 및 결과표시'!$C$18)&gt;=1),13,0)</f>
        <v>0</v>
      </c>
      <c r="EY569" s="17">
        <f>IF(AND(S569='자료입력 및 결과표시'!$B$19,COUNTIF('업무중복도(데이터 입력)'!$W569:$DR569,'자료입력 및 결과표시'!$C$19)&gt;=1),14,0)</f>
        <v>0</v>
      </c>
      <c r="EZ569" s="17">
        <f>IF(AND(S569='자료입력 및 결과표시'!$B$20,COUNTIF('업무중복도(데이터 입력)'!$W569:$DR569,'자료입력 및 결과표시'!$C$20)&gt;=1),15,0)</f>
        <v>0</v>
      </c>
      <c r="FA569" s="17">
        <f>IF(AND(S569='자료입력 및 결과표시'!$B$21,COUNTIF('업무중복도(데이터 입력)'!$W569:$DR569,'자료입력 및 결과표시'!$C$21)&gt;=1),16,0)</f>
        <v>0</v>
      </c>
      <c r="FK569" s="17">
        <f t="shared" si="797"/>
        <v>0</v>
      </c>
      <c r="FO569"/>
    </row>
    <row r="570" spans="1:171">
      <c r="A570" s="17" t="str">
        <f t="shared" si="780"/>
        <v>\\\0</v>
      </c>
      <c r="B570" s="17" t="str">
        <f t="shared" si="781"/>
        <v>\\\0</v>
      </c>
      <c r="C570" s="17" t="str">
        <f t="shared" si="782"/>
        <v>\\\0</v>
      </c>
      <c r="D570" s="17" t="str">
        <f t="shared" si="783"/>
        <v>\\\0</v>
      </c>
      <c r="E570" s="17" t="str">
        <f t="shared" si="784"/>
        <v>\\\0</v>
      </c>
      <c r="F570" s="17" t="str">
        <f t="shared" si="785"/>
        <v>\\\0</v>
      </c>
      <c r="G570" s="17" t="str">
        <f t="shared" si="786"/>
        <v>\\\0</v>
      </c>
      <c r="H570" s="17" t="str">
        <f t="shared" si="787"/>
        <v>\\\0</v>
      </c>
      <c r="I570" s="17" t="str">
        <f t="shared" si="788"/>
        <v>\\\0</v>
      </c>
      <c r="J570" s="17" t="str">
        <f t="shared" si="789"/>
        <v>\\\0</v>
      </c>
      <c r="K570" s="17" t="str">
        <f t="shared" si="790"/>
        <v>\\\0</v>
      </c>
      <c r="L570" s="17" t="str">
        <f t="shared" si="791"/>
        <v>\\\0</v>
      </c>
      <c r="M570" s="17" t="str">
        <f t="shared" si="792"/>
        <v>\\\0</v>
      </c>
      <c r="N570" s="17" t="str">
        <f t="shared" si="793"/>
        <v>\\\0</v>
      </c>
      <c r="O570" s="17" t="str">
        <f t="shared" si="794"/>
        <v>\\\0</v>
      </c>
      <c r="P570" s="17" t="str">
        <f t="shared" si="795"/>
        <v>\\\0</v>
      </c>
      <c r="R570" s="17" t="str">
        <f t="shared" si="796"/>
        <v>\\</v>
      </c>
      <c r="S570" s="38"/>
      <c r="T570" s="39"/>
      <c r="U570" s="31"/>
      <c r="V570" s="32"/>
      <c r="W570" s="36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35"/>
      <c r="DS570" s="287"/>
      <c r="DT570" s="36"/>
      <c r="DU570" s="37"/>
      <c r="DV570" s="28">
        <f>IF(AND($S570='자료입력 및 결과표시'!$B$6,COUNTIF($W570:$DR570,'자료입력 및 결과표시'!$C$6)&gt;=1),IF(OR('자료입력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DW570" s="28">
        <f>IF(AND($S570='자료입력 및 결과표시'!$B$7,COUNTIF($W570:$DR570,'자료입력 및 결과표시'!$C$7)&gt;=1),IF(OR('자료입력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DX570" s="28">
        <f>IF(AND($S570='자료입력 및 결과표시'!$B$8,COUNTIF($W570:$DR570,'자료입력 및 결과표시'!$C$8)&gt;=1),IF(OR('자료입력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DY570" s="28">
        <f>IF(AND($S570='자료입력 및 결과표시'!$B$9,COUNTIF($W570:$DR570,'자료입력 및 결과표시'!$C$9)&gt;=1),IF(OR('자료입력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DZ570" s="28">
        <f>IF(AND($S570='자료입력 및 결과표시'!$B$10,COUNTIF($W570:$DR570,'자료입력 및 결과표시'!$C$10)&gt;=1),IF(OR('자료입력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A570" s="28">
        <f>IF(AND($S570='자료입력 및 결과표시'!$B$11,COUNTIF($W570:$DR570,'자료입력 및 결과표시'!$C$11)&gt;=1),IF(OR('자료입력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B570" s="28">
        <f>IF(AND($S570='자료입력 및 결과표시'!$B$12,COUNTIF($W570:$DR570,'자료입력 및 결과표시'!$C$12)&gt;=1),IF(OR('자료입력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C570" s="28">
        <f>IF(AND($S570='자료입력 및 결과표시'!$B$13,COUNTIF($W570:$DR570,'자료입력 및 결과표시'!$C$13)&gt;=1),IF(OR('자료입력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D570" s="28">
        <f>IF(AND($S570='자료입력 및 결과표시'!$B$14,COUNTIF($W570:$DR570,'자료입력 및 결과표시'!$C$14)&gt;=1),IF(OR('자료입력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E570" s="28">
        <f>IF(AND($S570='자료입력 및 결과표시'!$B$15,COUNTIF($W570:$DR570,'자료입력 및 결과표시'!$C$15)&gt;=1),IF(OR('자료입력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F570" s="28">
        <f>IF(AND($S570='자료입력 및 결과표시'!$B$16,COUNTIF($W570:$DR570,'자료입력 및 결과표시'!$C$16)&gt;=1),IF(OR('자료입력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G570" s="28">
        <f>IF(AND($S570='자료입력 및 결과표시'!$B$17,COUNTIF($W570:$DR570,'자료입력 및 결과표시'!$C$17)&gt;=1),IF(OR('자료입력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H570" s="28">
        <f>IF(AND($S570='자료입력 및 결과표시'!$B$18,COUNTIF($W570:$DR570,'자료입력 및 결과표시'!$C$18)&gt;=1),IF(OR('자료입력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I570" s="28">
        <f>IF(AND($S570='자료입력 및 결과표시'!$B$19,COUNTIF($W570:$DR570,'자료입력 및 결과표시'!$C$19)&gt;=1),IF(OR('자료입력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J570" s="28">
        <f>IF(AND($S570='자료입력 및 결과표시'!$B$20,COUNTIF($W570:$DR570,'자료입력 및 결과표시'!$C$20)&gt;=1),IF(OR('자료입력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K570" s="28">
        <f>IF(AND($S570='자료입력 및 결과표시'!$B$21,COUNTIF($W570:$DR570,'자료입력 및 결과표시'!$C$21)&gt;=1),IF(OR('자료입력 및 결과표시'!$B$4+90&gt;=$V570,'자료입력 및 결과표시'!$B$4&lt;$U570),0,IF($V570-'자료입력 및 결과표시'!$B$4-90&gt;='자료입력 및 결과표시'!$E$4,'자료입력 및 결과표시'!$E$4,$V570-'자료입력 및 결과표시'!$B$4-90)),0)</f>
        <v>0</v>
      </c>
      <c r="EL570" s="17">
        <f>IF(AND(S570='자료입력 및 결과표시'!$B$6,COUNTIF('업무중복도(데이터 입력)'!$W570:$DR570,'자료입력 및 결과표시'!$C$6)&gt;=1),1,0)</f>
        <v>0</v>
      </c>
      <c r="EM570" s="17">
        <f>IF(AND(S570='자료입력 및 결과표시'!$B$7,COUNTIF('업무중복도(데이터 입력)'!$W570:$DR570,'자료입력 및 결과표시'!$C$7)&gt;=1),2,0)</f>
        <v>0</v>
      </c>
      <c r="EN570" s="17">
        <f>IF(AND(S570='자료입력 및 결과표시'!$B$8,COUNTIF('업무중복도(데이터 입력)'!$W570:$DR570,'자료입력 및 결과표시'!$C$8)&gt;=1),3,0)</f>
        <v>0</v>
      </c>
      <c r="EO570" s="17">
        <f>IF(AND(S570='자료입력 및 결과표시'!$B$9,COUNTIF('업무중복도(데이터 입력)'!$W570:$DR570,'자료입력 및 결과표시'!$C$9)&gt;=1),4,0)</f>
        <v>0</v>
      </c>
      <c r="EP570" s="17">
        <f>IF(AND(S570='자료입력 및 결과표시'!$B$10,COUNTIF('업무중복도(데이터 입력)'!$W570:$DR570,'자료입력 및 결과표시'!$C$10)&gt;=1),5,0)</f>
        <v>0</v>
      </c>
      <c r="EQ570" s="17">
        <f>IF(AND(S570='자료입력 및 결과표시'!$B$11,COUNTIF('업무중복도(데이터 입력)'!$W570:$DR570,'자료입력 및 결과표시'!$C$11)&gt;=1),6,0)</f>
        <v>0</v>
      </c>
      <c r="ER570" s="17">
        <f>IF(AND(S570='자료입력 및 결과표시'!$B$12,COUNTIF('업무중복도(데이터 입력)'!$W570:$DR570,'자료입력 및 결과표시'!$C$12)&gt;=1),7,0)</f>
        <v>0</v>
      </c>
      <c r="ES570" s="17">
        <f>IF(AND(S570='자료입력 및 결과표시'!$B$13,COUNTIF('업무중복도(데이터 입력)'!$W570:$DR570,'자료입력 및 결과표시'!$C$13)&gt;=1),8,0)</f>
        <v>0</v>
      </c>
      <c r="ET570" s="17">
        <f>IF(AND(S570='자료입력 및 결과표시'!$B$14,COUNTIF('업무중복도(데이터 입력)'!$W570:$DR570,'자료입력 및 결과표시'!$C$14)&gt;=1),9,0)</f>
        <v>0</v>
      </c>
      <c r="EU570" s="17">
        <f>IF(AND(S570='자료입력 및 결과표시'!$B$15,COUNTIF('업무중복도(데이터 입력)'!$W570:$DR570,'자료입력 및 결과표시'!$C$15)&gt;=1),10,0)</f>
        <v>0</v>
      </c>
      <c r="EV570" s="17">
        <f>IF(AND(S570='자료입력 및 결과표시'!$B$16,COUNTIF('업무중복도(데이터 입력)'!$W570:$DR570,'자료입력 및 결과표시'!$C$16)&gt;=1),11,0)</f>
        <v>0</v>
      </c>
      <c r="EW570" s="17">
        <f>IF(AND(S570='자료입력 및 결과표시'!$B$17,COUNTIF('업무중복도(데이터 입력)'!$W570:$DR570,'자료입력 및 결과표시'!$C$17)&gt;=1),12,0)</f>
        <v>0</v>
      </c>
      <c r="EX570" s="17">
        <f>IF(AND(S570='자료입력 및 결과표시'!$B$18,COUNTIF('업무중복도(데이터 입력)'!$W570:$DR570,'자료입력 및 결과표시'!$C$18)&gt;=1),13,0)</f>
        <v>0</v>
      </c>
      <c r="EY570" s="17">
        <f>IF(AND(S570='자료입력 및 결과표시'!$B$19,COUNTIF('업무중복도(데이터 입력)'!$W570:$DR570,'자료입력 및 결과표시'!$C$19)&gt;=1),14,0)</f>
        <v>0</v>
      </c>
      <c r="EZ570" s="17">
        <f>IF(AND(S570='자료입력 및 결과표시'!$B$20,COUNTIF('업무중복도(데이터 입력)'!$W570:$DR570,'자료입력 및 결과표시'!$C$20)&gt;=1),15,0)</f>
        <v>0</v>
      </c>
      <c r="FA570" s="17">
        <f>IF(AND(S570='자료입력 및 결과표시'!$B$21,COUNTIF('업무중복도(데이터 입력)'!$W570:$DR570,'자료입력 및 결과표시'!$C$21)&gt;=1),16,0)</f>
        <v>0</v>
      </c>
      <c r="FK570" s="17">
        <f t="shared" si="797"/>
        <v>0</v>
      </c>
      <c r="FO570"/>
    </row>
    <row r="571" spans="1:171">
      <c r="A571" s="17" t="str">
        <f t="shared" si="780"/>
        <v>\\\0</v>
      </c>
      <c r="B571" s="17" t="str">
        <f t="shared" si="781"/>
        <v>\\\0</v>
      </c>
      <c r="C571" s="17" t="str">
        <f t="shared" si="782"/>
        <v>\\\0</v>
      </c>
      <c r="D571" s="17" t="str">
        <f t="shared" si="783"/>
        <v>\\\0</v>
      </c>
      <c r="E571" s="17" t="str">
        <f t="shared" si="784"/>
        <v>\\\0</v>
      </c>
      <c r="F571" s="17" t="str">
        <f t="shared" si="785"/>
        <v>\\\0</v>
      </c>
      <c r="G571" s="17" t="str">
        <f t="shared" si="786"/>
        <v>\\\0</v>
      </c>
      <c r="H571" s="17" t="str">
        <f t="shared" si="787"/>
        <v>\\\0</v>
      </c>
      <c r="I571" s="17" t="str">
        <f t="shared" si="788"/>
        <v>\\\0</v>
      </c>
      <c r="J571" s="17" t="str">
        <f t="shared" si="789"/>
        <v>\\\0</v>
      </c>
      <c r="K571" s="17" t="str">
        <f t="shared" si="790"/>
        <v>\\\0</v>
      </c>
      <c r="L571" s="17" t="str">
        <f t="shared" si="791"/>
        <v>\\\0</v>
      </c>
      <c r="M571" s="17" t="str">
        <f t="shared" si="792"/>
        <v>\\\0</v>
      </c>
      <c r="N571" s="17" t="str">
        <f t="shared" si="793"/>
        <v>\\\0</v>
      </c>
      <c r="O571" s="17" t="str">
        <f t="shared" si="794"/>
        <v>\\\0</v>
      </c>
      <c r="P571" s="17" t="str">
        <f t="shared" si="795"/>
        <v>\\\0</v>
      </c>
      <c r="R571" s="17" t="str">
        <f t="shared" si="796"/>
        <v>\\</v>
      </c>
      <c r="S571" s="38"/>
      <c r="T571" s="39"/>
      <c r="U571" s="31"/>
      <c r="V571" s="32"/>
      <c r="W571" s="36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35"/>
      <c r="DS571" s="287"/>
      <c r="DT571" s="36"/>
      <c r="DU571" s="37"/>
      <c r="DV571" s="28">
        <f>IF(AND($S571='자료입력 및 결과표시'!$B$6,COUNTIF($W571:$DR571,'자료입력 및 결과표시'!$C$6)&gt;=1),IF(OR('자료입력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DW571" s="28">
        <f>IF(AND($S571='자료입력 및 결과표시'!$B$7,COUNTIF($W571:$DR571,'자료입력 및 결과표시'!$C$7)&gt;=1),IF(OR('자료입력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DX571" s="28">
        <f>IF(AND($S571='자료입력 및 결과표시'!$B$8,COUNTIF($W571:$DR571,'자료입력 및 결과표시'!$C$8)&gt;=1),IF(OR('자료입력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DY571" s="28">
        <f>IF(AND($S571='자료입력 및 결과표시'!$B$9,COUNTIF($W571:$DR571,'자료입력 및 결과표시'!$C$9)&gt;=1),IF(OR('자료입력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DZ571" s="28">
        <f>IF(AND($S571='자료입력 및 결과표시'!$B$10,COUNTIF($W571:$DR571,'자료입력 및 결과표시'!$C$10)&gt;=1),IF(OR('자료입력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A571" s="28">
        <f>IF(AND($S571='자료입력 및 결과표시'!$B$11,COUNTIF($W571:$DR571,'자료입력 및 결과표시'!$C$11)&gt;=1),IF(OR('자료입력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B571" s="28">
        <f>IF(AND($S571='자료입력 및 결과표시'!$B$12,COUNTIF($W571:$DR571,'자료입력 및 결과표시'!$C$12)&gt;=1),IF(OR('자료입력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C571" s="28">
        <f>IF(AND($S571='자료입력 및 결과표시'!$B$13,COUNTIF($W571:$DR571,'자료입력 및 결과표시'!$C$13)&gt;=1),IF(OR('자료입력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D571" s="28">
        <f>IF(AND($S571='자료입력 및 결과표시'!$B$14,COUNTIF($W571:$DR571,'자료입력 및 결과표시'!$C$14)&gt;=1),IF(OR('자료입력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E571" s="28">
        <f>IF(AND($S571='자료입력 및 결과표시'!$B$15,COUNTIF($W571:$DR571,'자료입력 및 결과표시'!$C$15)&gt;=1),IF(OR('자료입력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F571" s="28">
        <f>IF(AND($S571='자료입력 및 결과표시'!$B$16,COUNTIF($W571:$DR571,'자료입력 및 결과표시'!$C$16)&gt;=1),IF(OR('자료입력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G571" s="28">
        <f>IF(AND($S571='자료입력 및 결과표시'!$B$17,COUNTIF($W571:$DR571,'자료입력 및 결과표시'!$C$17)&gt;=1),IF(OR('자료입력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H571" s="28">
        <f>IF(AND($S571='자료입력 및 결과표시'!$B$18,COUNTIF($W571:$DR571,'자료입력 및 결과표시'!$C$18)&gt;=1),IF(OR('자료입력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I571" s="28">
        <f>IF(AND($S571='자료입력 및 결과표시'!$B$19,COUNTIF($W571:$DR571,'자료입력 및 결과표시'!$C$19)&gt;=1),IF(OR('자료입력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J571" s="28">
        <f>IF(AND($S571='자료입력 및 결과표시'!$B$20,COUNTIF($W571:$DR571,'자료입력 및 결과표시'!$C$20)&gt;=1),IF(OR('자료입력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K571" s="28">
        <f>IF(AND($S571='자료입력 및 결과표시'!$B$21,COUNTIF($W571:$DR571,'자료입력 및 결과표시'!$C$21)&gt;=1),IF(OR('자료입력 및 결과표시'!$B$4+90&gt;=$V571,'자료입력 및 결과표시'!$B$4&lt;$U571),0,IF($V571-'자료입력 및 결과표시'!$B$4-90&gt;='자료입력 및 결과표시'!$E$4,'자료입력 및 결과표시'!$E$4,$V571-'자료입력 및 결과표시'!$B$4-90)),0)</f>
        <v>0</v>
      </c>
      <c r="EL571" s="17">
        <f>IF(AND(S571='자료입력 및 결과표시'!$B$6,COUNTIF('업무중복도(데이터 입력)'!$W571:$DR571,'자료입력 및 결과표시'!$C$6)&gt;=1),1,0)</f>
        <v>0</v>
      </c>
      <c r="EM571" s="17">
        <f>IF(AND(S571='자료입력 및 결과표시'!$B$7,COUNTIF('업무중복도(데이터 입력)'!$W571:$DR571,'자료입력 및 결과표시'!$C$7)&gt;=1),2,0)</f>
        <v>0</v>
      </c>
      <c r="EN571" s="17">
        <f>IF(AND(S571='자료입력 및 결과표시'!$B$8,COUNTIF('업무중복도(데이터 입력)'!$W571:$DR571,'자료입력 및 결과표시'!$C$8)&gt;=1),3,0)</f>
        <v>0</v>
      </c>
      <c r="EO571" s="17">
        <f>IF(AND(S571='자료입력 및 결과표시'!$B$9,COUNTIF('업무중복도(데이터 입력)'!$W571:$DR571,'자료입력 및 결과표시'!$C$9)&gt;=1),4,0)</f>
        <v>0</v>
      </c>
      <c r="EP571" s="17">
        <f>IF(AND(S571='자료입력 및 결과표시'!$B$10,COUNTIF('업무중복도(데이터 입력)'!$W571:$DR571,'자료입력 및 결과표시'!$C$10)&gt;=1),5,0)</f>
        <v>0</v>
      </c>
      <c r="EQ571" s="17">
        <f>IF(AND(S571='자료입력 및 결과표시'!$B$11,COUNTIF('업무중복도(데이터 입력)'!$W571:$DR571,'자료입력 및 결과표시'!$C$11)&gt;=1),6,0)</f>
        <v>0</v>
      </c>
      <c r="ER571" s="17">
        <f>IF(AND(S571='자료입력 및 결과표시'!$B$12,COUNTIF('업무중복도(데이터 입력)'!$W571:$DR571,'자료입력 및 결과표시'!$C$12)&gt;=1),7,0)</f>
        <v>0</v>
      </c>
      <c r="ES571" s="17">
        <f>IF(AND(S571='자료입력 및 결과표시'!$B$13,COUNTIF('업무중복도(데이터 입력)'!$W571:$DR571,'자료입력 및 결과표시'!$C$13)&gt;=1),8,0)</f>
        <v>0</v>
      </c>
      <c r="ET571" s="17">
        <f>IF(AND(S571='자료입력 및 결과표시'!$B$14,COUNTIF('업무중복도(데이터 입력)'!$W571:$DR571,'자료입력 및 결과표시'!$C$14)&gt;=1),9,0)</f>
        <v>0</v>
      </c>
      <c r="EU571" s="17">
        <f>IF(AND(S571='자료입력 및 결과표시'!$B$15,COUNTIF('업무중복도(데이터 입력)'!$W571:$DR571,'자료입력 및 결과표시'!$C$15)&gt;=1),10,0)</f>
        <v>0</v>
      </c>
      <c r="EV571" s="17">
        <f>IF(AND(S571='자료입력 및 결과표시'!$B$16,COUNTIF('업무중복도(데이터 입력)'!$W571:$DR571,'자료입력 및 결과표시'!$C$16)&gt;=1),11,0)</f>
        <v>0</v>
      </c>
      <c r="EW571" s="17">
        <f>IF(AND(S571='자료입력 및 결과표시'!$B$17,COUNTIF('업무중복도(데이터 입력)'!$W571:$DR571,'자료입력 및 결과표시'!$C$17)&gt;=1),12,0)</f>
        <v>0</v>
      </c>
      <c r="EX571" s="17">
        <f>IF(AND(S571='자료입력 및 결과표시'!$B$18,COUNTIF('업무중복도(데이터 입력)'!$W571:$DR571,'자료입력 및 결과표시'!$C$18)&gt;=1),13,0)</f>
        <v>0</v>
      </c>
      <c r="EY571" s="17">
        <f>IF(AND(S571='자료입력 및 결과표시'!$B$19,COUNTIF('업무중복도(데이터 입력)'!$W571:$DR571,'자료입력 및 결과표시'!$C$19)&gt;=1),14,0)</f>
        <v>0</v>
      </c>
      <c r="EZ571" s="17">
        <f>IF(AND(S571='자료입력 및 결과표시'!$B$20,COUNTIF('업무중복도(데이터 입력)'!$W571:$DR571,'자료입력 및 결과표시'!$C$20)&gt;=1),15,0)</f>
        <v>0</v>
      </c>
      <c r="FA571" s="17">
        <f>IF(AND(S571='자료입력 및 결과표시'!$B$21,COUNTIF('업무중복도(데이터 입력)'!$W571:$DR571,'자료입력 및 결과표시'!$C$21)&gt;=1),16,0)</f>
        <v>0</v>
      </c>
      <c r="FK571" s="17">
        <f t="shared" si="797"/>
        <v>0</v>
      </c>
      <c r="FO571"/>
    </row>
    <row r="572" spans="1:171">
      <c r="A572" s="17" t="str">
        <f t="shared" si="780"/>
        <v>\\\0</v>
      </c>
      <c r="B572" s="17" t="str">
        <f t="shared" si="781"/>
        <v>\\\0</v>
      </c>
      <c r="C572" s="17" t="str">
        <f t="shared" si="782"/>
        <v>\\\0</v>
      </c>
      <c r="D572" s="17" t="str">
        <f t="shared" si="783"/>
        <v>\\\0</v>
      </c>
      <c r="E572" s="17" t="str">
        <f t="shared" si="784"/>
        <v>\\\0</v>
      </c>
      <c r="F572" s="17" t="str">
        <f t="shared" si="785"/>
        <v>\\\0</v>
      </c>
      <c r="G572" s="17" t="str">
        <f t="shared" si="786"/>
        <v>\\\0</v>
      </c>
      <c r="H572" s="17" t="str">
        <f t="shared" si="787"/>
        <v>\\\0</v>
      </c>
      <c r="I572" s="17" t="str">
        <f t="shared" si="788"/>
        <v>\\\0</v>
      </c>
      <c r="J572" s="17" t="str">
        <f t="shared" si="789"/>
        <v>\\\0</v>
      </c>
      <c r="K572" s="17" t="str">
        <f t="shared" si="790"/>
        <v>\\\0</v>
      </c>
      <c r="L572" s="17" t="str">
        <f t="shared" si="791"/>
        <v>\\\0</v>
      </c>
      <c r="M572" s="17" t="str">
        <f t="shared" si="792"/>
        <v>\\\0</v>
      </c>
      <c r="N572" s="17" t="str">
        <f t="shared" si="793"/>
        <v>\\\0</v>
      </c>
      <c r="O572" s="17" t="str">
        <f t="shared" si="794"/>
        <v>\\\0</v>
      </c>
      <c r="P572" s="17" t="str">
        <f t="shared" si="795"/>
        <v>\\\0</v>
      </c>
      <c r="R572" s="17" t="str">
        <f t="shared" si="796"/>
        <v>\\</v>
      </c>
      <c r="S572" s="38"/>
      <c r="T572" s="39"/>
      <c r="U572" s="31"/>
      <c r="V572" s="32"/>
      <c r="W572" s="36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35"/>
      <c r="DS572" s="287"/>
      <c r="DT572" s="36"/>
      <c r="DU572" s="37"/>
      <c r="DV572" s="28">
        <f>IF(AND($S572='자료입력 및 결과표시'!$B$6,COUNTIF($W572:$DR572,'자료입력 및 결과표시'!$C$6)&gt;=1),IF(OR('자료입력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DW572" s="28">
        <f>IF(AND($S572='자료입력 및 결과표시'!$B$7,COUNTIF($W572:$DR572,'자료입력 및 결과표시'!$C$7)&gt;=1),IF(OR('자료입력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DX572" s="28">
        <f>IF(AND($S572='자료입력 및 결과표시'!$B$8,COUNTIF($W572:$DR572,'자료입력 및 결과표시'!$C$8)&gt;=1),IF(OR('자료입력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DY572" s="28">
        <f>IF(AND($S572='자료입력 및 결과표시'!$B$9,COUNTIF($W572:$DR572,'자료입력 및 결과표시'!$C$9)&gt;=1),IF(OR('자료입력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DZ572" s="28">
        <f>IF(AND($S572='자료입력 및 결과표시'!$B$10,COUNTIF($W572:$DR572,'자료입력 및 결과표시'!$C$10)&gt;=1),IF(OR('자료입력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A572" s="28">
        <f>IF(AND($S572='자료입력 및 결과표시'!$B$11,COUNTIF($W572:$DR572,'자료입력 및 결과표시'!$C$11)&gt;=1),IF(OR('자료입력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B572" s="28">
        <f>IF(AND($S572='자료입력 및 결과표시'!$B$12,COUNTIF($W572:$DR572,'자료입력 및 결과표시'!$C$12)&gt;=1),IF(OR('자료입력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C572" s="28">
        <f>IF(AND($S572='자료입력 및 결과표시'!$B$13,COUNTIF($W572:$DR572,'자료입력 및 결과표시'!$C$13)&gt;=1),IF(OR('자료입력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D572" s="28">
        <f>IF(AND($S572='자료입력 및 결과표시'!$B$14,COUNTIF($W572:$DR572,'자료입력 및 결과표시'!$C$14)&gt;=1),IF(OR('자료입력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E572" s="28">
        <f>IF(AND($S572='자료입력 및 결과표시'!$B$15,COUNTIF($W572:$DR572,'자료입력 및 결과표시'!$C$15)&gt;=1),IF(OR('자료입력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F572" s="28">
        <f>IF(AND($S572='자료입력 및 결과표시'!$B$16,COUNTIF($W572:$DR572,'자료입력 및 결과표시'!$C$16)&gt;=1),IF(OR('자료입력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G572" s="28">
        <f>IF(AND($S572='자료입력 및 결과표시'!$B$17,COUNTIF($W572:$DR572,'자료입력 및 결과표시'!$C$17)&gt;=1),IF(OR('자료입력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H572" s="28">
        <f>IF(AND($S572='자료입력 및 결과표시'!$B$18,COUNTIF($W572:$DR572,'자료입력 및 결과표시'!$C$18)&gt;=1),IF(OR('자료입력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I572" s="28">
        <f>IF(AND($S572='자료입력 및 결과표시'!$B$19,COUNTIF($W572:$DR572,'자료입력 및 결과표시'!$C$19)&gt;=1),IF(OR('자료입력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J572" s="28">
        <f>IF(AND($S572='자료입력 및 결과표시'!$B$20,COUNTIF($W572:$DR572,'자료입력 및 결과표시'!$C$20)&gt;=1),IF(OR('자료입력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K572" s="28">
        <f>IF(AND($S572='자료입력 및 결과표시'!$B$21,COUNTIF($W572:$DR572,'자료입력 및 결과표시'!$C$21)&gt;=1),IF(OR('자료입력 및 결과표시'!$B$4+90&gt;=$V572,'자료입력 및 결과표시'!$B$4&lt;$U572),0,IF($V572-'자료입력 및 결과표시'!$B$4-90&gt;='자료입력 및 결과표시'!$E$4,'자료입력 및 결과표시'!$E$4,$V572-'자료입력 및 결과표시'!$B$4-90)),0)</f>
        <v>0</v>
      </c>
      <c r="EL572" s="17">
        <f>IF(AND(S572='자료입력 및 결과표시'!$B$6,COUNTIF('업무중복도(데이터 입력)'!$W572:$DR572,'자료입력 및 결과표시'!$C$6)&gt;=1),1,0)</f>
        <v>0</v>
      </c>
      <c r="EM572" s="17">
        <f>IF(AND(S572='자료입력 및 결과표시'!$B$7,COUNTIF('업무중복도(데이터 입력)'!$W572:$DR572,'자료입력 및 결과표시'!$C$7)&gt;=1),2,0)</f>
        <v>0</v>
      </c>
      <c r="EN572" s="17">
        <f>IF(AND(S572='자료입력 및 결과표시'!$B$8,COUNTIF('업무중복도(데이터 입력)'!$W572:$DR572,'자료입력 및 결과표시'!$C$8)&gt;=1),3,0)</f>
        <v>0</v>
      </c>
      <c r="EO572" s="17">
        <f>IF(AND(S572='자료입력 및 결과표시'!$B$9,COUNTIF('업무중복도(데이터 입력)'!$W572:$DR572,'자료입력 및 결과표시'!$C$9)&gt;=1),4,0)</f>
        <v>0</v>
      </c>
      <c r="EP572" s="17">
        <f>IF(AND(S572='자료입력 및 결과표시'!$B$10,COUNTIF('업무중복도(데이터 입력)'!$W572:$DR572,'자료입력 및 결과표시'!$C$10)&gt;=1),5,0)</f>
        <v>0</v>
      </c>
      <c r="EQ572" s="17">
        <f>IF(AND(S572='자료입력 및 결과표시'!$B$11,COUNTIF('업무중복도(데이터 입력)'!$W572:$DR572,'자료입력 및 결과표시'!$C$11)&gt;=1),6,0)</f>
        <v>0</v>
      </c>
      <c r="ER572" s="17">
        <f>IF(AND(S572='자료입력 및 결과표시'!$B$12,COUNTIF('업무중복도(데이터 입력)'!$W572:$DR572,'자료입력 및 결과표시'!$C$12)&gt;=1),7,0)</f>
        <v>0</v>
      </c>
      <c r="ES572" s="17">
        <f>IF(AND(S572='자료입력 및 결과표시'!$B$13,COUNTIF('업무중복도(데이터 입력)'!$W572:$DR572,'자료입력 및 결과표시'!$C$13)&gt;=1),8,0)</f>
        <v>0</v>
      </c>
      <c r="ET572" s="17">
        <f>IF(AND(S572='자료입력 및 결과표시'!$B$14,COUNTIF('업무중복도(데이터 입력)'!$W572:$DR572,'자료입력 및 결과표시'!$C$14)&gt;=1),9,0)</f>
        <v>0</v>
      </c>
      <c r="EU572" s="17">
        <f>IF(AND(S572='자료입력 및 결과표시'!$B$15,COUNTIF('업무중복도(데이터 입력)'!$W572:$DR572,'자료입력 및 결과표시'!$C$15)&gt;=1),10,0)</f>
        <v>0</v>
      </c>
      <c r="EV572" s="17">
        <f>IF(AND(S572='자료입력 및 결과표시'!$B$16,COUNTIF('업무중복도(데이터 입력)'!$W572:$DR572,'자료입력 및 결과표시'!$C$16)&gt;=1),11,0)</f>
        <v>0</v>
      </c>
      <c r="EW572" s="17">
        <f>IF(AND(S572='자료입력 및 결과표시'!$B$17,COUNTIF('업무중복도(데이터 입력)'!$W572:$DR572,'자료입력 및 결과표시'!$C$17)&gt;=1),12,0)</f>
        <v>0</v>
      </c>
      <c r="EX572" s="17">
        <f>IF(AND(S572='자료입력 및 결과표시'!$B$18,COUNTIF('업무중복도(데이터 입력)'!$W572:$DR572,'자료입력 및 결과표시'!$C$18)&gt;=1),13,0)</f>
        <v>0</v>
      </c>
      <c r="EY572" s="17">
        <f>IF(AND(S572='자료입력 및 결과표시'!$B$19,COUNTIF('업무중복도(데이터 입력)'!$W572:$DR572,'자료입력 및 결과표시'!$C$19)&gt;=1),14,0)</f>
        <v>0</v>
      </c>
      <c r="EZ572" s="17">
        <f>IF(AND(S572='자료입력 및 결과표시'!$B$20,COUNTIF('업무중복도(데이터 입력)'!$W572:$DR572,'자료입력 및 결과표시'!$C$20)&gt;=1),15,0)</f>
        <v>0</v>
      </c>
      <c r="FA572" s="17">
        <f>IF(AND(S572='자료입력 및 결과표시'!$B$21,COUNTIF('업무중복도(데이터 입력)'!$W572:$DR572,'자료입력 및 결과표시'!$C$21)&gt;=1),16,0)</f>
        <v>0</v>
      </c>
      <c r="FK572" s="17">
        <f t="shared" si="797"/>
        <v>0</v>
      </c>
      <c r="FO572"/>
    </row>
    <row r="573" spans="1:171">
      <c r="A573" s="17" t="str">
        <f t="shared" si="780"/>
        <v>\\\0</v>
      </c>
      <c r="B573" s="17" t="str">
        <f t="shared" si="781"/>
        <v>\\\0</v>
      </c>
      <c r="C573" s="17" t="str">
        <f t="shared" si="782"/>
        <v>\\\0</v>
      </c>
      <c r="D573" s="17" t="str">
        <f t="shared" si="783"/>
        <v>\\\0</v>
      </c>
      <c r="E573" s="17" t="str">
        <f t="shared" si="784"/>
        <v>\\\0</v>
      </c>
      <c r="F573" s="17" t="str">
        <f t="shared" si="785"/>
        <v>\\\0</v>
      </c>
      <c r="G573" s="17" t="str">
        <f t="shared" si="786"/>
        <v>\\\0</v>
      </c>
      <c r="H573" s="17" t="str">
        <f t="shared" si="787"/>
        <v>\\\0</v>
      </c>
      <c r="I573" s="17" t="str">
        <f t="shared" si="788"/>
        <v>\\\0</v>
      </c>
      <c r="J573" s="17" t="str">
        <f t="shared" si="789"/>
        <v>\\\0</v>
      </c>
      <c r="K573" s="17" t="str">
        <f t="shared" si="790"/>
        <v>\\\0</v>
      </c>
      <c r="L573" s="17" t="str">
        <f t="shared" si="791"/>
        <v>\\\0</v>
      </c>
      <c r="M573" s="17" t="str">
        <f t="shared" si="792"/>
        <v>\\\0</v>
      </c>
      <c r="N573" s="17" t="str">
        <f t="shared" si="793"/>
        <v>\\\0</v>
      </c>
      <c r="O573" s="17" t="str">
        <f t="shared" si="794"/>
        <v>\\\0</v>
      </c>
      <c r="P573" s="17" t="str">
        <f t="shared" si="795"/>
        <v>\\\0</v>
      </c>
      <c r="R573" s="17" t="str">
        <f t="shared" si="796"/>
        <v>\\</v>
      </c>
      <c r="S573" s="38"/>
      <c r="T573" s="39"/>
      <c r="U573" s="31"/>
      <c r="V573" s="32"/>
      <c r="W573" s="36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35"/>
      <c r="DS573" s="287"/>
      <c r="DT573" s="36"/>
      <c r="DU573" s="37"/>
      <c r="DV573" s="28">
        <f>IF(AND($S573='자료입력 및 결과표시'!$B$6,COUNTIF($W573:$DR573,'자료입력 및 결과표시'!$C$6)&gt;=1),IF(OR('자료입력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DW573" s="28">
        <f>IF(AND($S573='자료입력 및 결과표시'!$B$7,COUNTIF($W573:$DR573,'자료입력 및 결과표시'!$C$7)&gt;=1),IF(OR('자료입력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DX573" s="28">
        <f>IF(AND($S573='자료입력 및 결과표시'!$B$8,COUNTIF($W573:$DR573,'자료입력 및 결과표시'!$C$8)&gt;=1),IF(OR('자료입력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DY573" s="28">
        <f>IF(AND($S573='자료입력 및 결과표시'!$B$9,COUNTIF($W573:$DR573,'자료입력 및 결과표시'!$C$9)&gt;=1),IF(OR('자료입력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DZ573" s="28">
        <f>IF(AND($S573='자료입력 및 결과표시'!$B$10,COUNTIF($W573:$DR573,'자료입력 및 결과표시'!$C$10)&gt;=1),IF(OR('자료입력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A573" s="28">
        <f>IF(AND($S573='자료입력 및 결과표시'!$B$11,COUNTIF($W573:$DR573,'자료입력 및 결과표시'!$C$11)&gt;=1),IF(OR('자료입력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B573" s="28">
        <f>IF(AND($S573='자료입력 및 결과표시'!$B$12,COUNTIF($W573:$DR573,'자료입력 및 결과표시'!$C$12)&gt;=1),IF(OR('자료입력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C573" s="28">
        <f>IF(AND($S573='자료입력 및 결과표시'!$B$13,COUNTIF($W573:$DR573,'자료입력 및 결과표시'!$C$13)&gt;=1),IF(OR('자료입력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D573" s="28">
        <f>IF(AND($S573='자료입력 및 결과표시'!$B$14,COUNTIF($W573:$DR573,'자료입력 및 결과표시'!$C$14)&gt;=1),IF(OR('자료입력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E573" s="28">
        <f>IF(AND($S573='자료입력 및 결과표시'!$B$15,COUNTIF($W573:$DR573,'자료입력 및 결과표시'!$C$15)&gt;=1),IF(OR('자료입력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F573" s="28">
        <f>IF(AND($S573='자료입력 및 결과표시'!$B$16,COUNTIF($W573:$DR573,'자료입력 및 결과표시'!$C$16)&gt;=1),IF(OR('자료입력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G573" s="28">
        <f>IF(AND($S573='자료입력 및 결과표시'!$B$17,COUNTIF($W573:$DR573,'자료입력 및 결과표시'!$C$17)&gt;=1),IF(OR('자료입력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H573" s="28">
        <f>IF(AND($S573='자료입력 및 결과표시'!$B$18,COUNTIF($W573:$DR573,'자료입력 및 결과표시'!$C$18)&gt;=1),IF(OR('자료입력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I573" s="28">
        <f>IF(AND($S573='자료입력 및 결과표시'!$B$19,COUNTIF($W573:$DR573,'자료입력 및 결과표시'!$C$19)&gt;=1),IF(OR('자료입력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J573" s="28">
        <f>IF(AND($S573='자료입력 및 결과표시'!$B$20,COUNTIF($W573:$DR573,'자료입력 및 결과표시'!$C$20)&gt;=1),IF(OR('자료입력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K573" s="28">
        <f>IF(AND($S573='자료입력 및 결과표시'!$B$21,COUNTIF($W573:$DR573,'자료입력 및 결과표시'!$C$21)&gt;=1),IF(OR('자료입력 및 결과표시'!$B$4+90&gt;=$V573,'자료입력 및 결과표시'!$B$4&lt;$U573),0,IF($V573-'자료입력 및 결과표시'!$B$4-90&gt;='자료입력 및 결과표시'!$E$4,'자료입력 및 결과표시'!$E$4,$V573-'자료입력 및 결과표시'!$B$4-90)),0)</f>
        <v>0</v>
      </c>
      <c r="EL573" s="17">
        <f>IF(AND(S573='자료입력 및 결과표시'!$B$6,COUNTIF('업무중복도(데이터 입력)'!$W573:$DR573,'자료입력 및 결과표시'!$C$6)&gt;=1),1,0)</f>
        <v>0</v>
      </c>
      <c r="EM573" s="17">
        <f>IF(AND(S573='자료입력 및 결과표시'!$B$7,COUNTIF('업무중복도(데이터 입력)'!$W573:$DR573,'자료입력 및 결과표시'!$C$7)&gt;=1),2,0)</f>
        <v>0</v>
      </c>
      <c r="EN573" s="17">
        <f>IF(AND(S573='자료입력 및 결과표시'!$B$8,COUNTIF('업무중복도(데이터 입력)'!$W573:$DR573,'자료입력 및 결과표시'!$C$8)&gt;=1),3,0)</f>
        <v>0</v>
      </c>
      <c r="EO573" s="17">
        <f>IF(AND(S573='자료입력 및 결과표시'!$B$9,COUNTIF('업무중복도(데이터 입력)'!$W573:$DR573,'자료입력 및 결과표시'!$C$9)&gt;=1),4,0)</f>
        <v>0</v>
      </c>
      <c r="EP573" s="17">
        <f>IF(AND(S573='자료입력 및 결과표시'!$B$10,COUNTIF('업무중복도(데이터 입력)'!$W573:$DR573,'자료입력 및 결과표시'!$C$10)&gt;=1),5,0)</f>
        <v>0</v>
      </c>
      <c r="EQ573" s="17">
        <f>IF(AND(S573='자료입력 및 결과표시'!$B$11,COUNTIF('업무중복도(데이터 입력)'!$W573:$DR573,'자료입력 및 결과표시'!$C$11)&gt;=1),6,0)</f>
        <v>0</v>
      </c>
      <c r="ER573" s="17">
        <f>IF(AND(S573='자료입력 및 결과표시'!$B$12,COUNTIF('업무중복도(데이터 입력)'!$W573:$DR573,'자료입력 및 결과표시'!$C$12)&gt;=1),7,0)</f>
        <v>0</v>
      </c>
      <c r="ES573" s="17">
        <f>IF(AND(S573='자료입력 및 결과표시'!$B$13,COUNTIF('업무중복도(데이터 입력)'!$W573:$DR573,'자료입력 및 결과표시'!$C$13)&gt;=1),8,0)</f>
        <v>0</v>
      </c>
      <c r="ET573" s="17">
        <f>IF(AND(S573='자료입력 및 결과표시'!$B$14,COUNTIF('업무중복도(데이터 입력)'!$W573:$DR573,'자료입력 및 결과표시'!$C$14)&gt;=1),9,0)</f>
        <v>0</v>
      </c>
      <c r="EU573" s="17">
        <f>IF(AND(S573='자료입력 및 결과표시'!$B$15,COUNTIF('업무중복도(데이터 입력)'!$W573:$DR573,'자료입력 및 결과표시'!$C$15)&gt;=1),10,0)</f>
        <v>0</v>
      </c>
      <c r="EV573" s="17">
        <f>IF(AND(S573='자료입력 및 결과표시'!$B$16,COUNTIF('업무중복도(데이터 입력)'!$W573:$DR573,'자료입력 및 결과표시'!$C$16)&gt;=1),11,0)</f>
        <v>0</v>
      </c>
      <c r="EW573" s="17">
        <f>IF(AND(S573='자료입력 및 결과표시'!$B$17,COUNTIF('업무중복도(데이터 입력)'!$W573:$DR573,'자료입력 및 결과표시'!$C$17)&gt;=1),12,0)</f>
        <v>0</v>
      </c>
      <c r="EX573" s="17">
        <f>IF(AND(S573='자료입력 및 결과표시'!$B$18,COUNTIF('업무중복도(데이터 입력)'!$W573:$DR573,'자료입력 및 결과표시'!$C$18)&gt;=1),13,0)</f>
        <v>0</v>
      </c>
      <c r="EY573" s="17">
        <f>IF(AND(S573='자료입력 및 결과표시'!$B$19,COUNTIF('업무중복도(데이터 입력)'!$W573:$DR573,'자료입력 및 결과표시'!$C$19)&gt;=1),14,0)</f>
        <v>0</v>
      </c>
      <c r="EZ573" s="17">
        <f>IF(AND(S573='자료입력 및 결과표시'!$B$20,COUNTIF('업무중복도(데이터 입력)'!$W573:$DR573,'자료입력 및 결과표시'!$C$20)&gt;=1),15,0)</f>
        <v>0</v>
      </c>
      <c r="FA573" s="17">
        <f>IF(AND(S573='자료입력 및 결과표시'!$B$21,COUNTIF('업무중복도(데이터 입력)'!$W573:$DR573,'자료입력 및 결과표시'!$C$21)&gt;=1),16,0)</f>
        <v>0</v>
      </c>
      <c r="FK573" s="17">
        <f t="shared" si="797"/>
        <v>0</v>
      </c>
      <c r="FO573"/>
    </row>
    <row r="574" spans="1:171">
      <c r="A574" s="17" t="str">
        <f t="shared" si="780"/>
        <v>\\\0</v>
      </c>
      <c r="B574" s="17" t="str">
        <f t="shared" si="781"/>
        <v>\\\0</v>
      </c>
      <c r="C574" s="17" t="str">
        <f t="shared" si="782"/>
        <v>\\\0</v>
      </c>
      <c r="D574" s="17" t="str">
        <f t="shared" si="783"/>
        <v>\\\0</v>
      </c>
      <c r="E574" s="17" t="str">
        <f t="shared" si="784"/>
        <v>\\\0</v>
      </c>
      <c r="F574" s="17" t="str">
        <f t="shared" si="785"/>
        <v>\\\0</v>
      </c>
      <c r="G574" s="17" t="str">
        <f t="shared" si="786"/>
        <v>\\\0</v>
      </c>
      <c r="H574" s="17" t="str">
        <f t="shared" si="787"/>
        <v>\\\0</v>
      </c>
      <c r="I574" s="17" t="str">
        <f t="shared" si="788"/>
        <v>\\\0</v>
      </c>
      <c r="J574" s="17" t="str">
        <f t="shared" si="789"/>
        <v>\\\0</v>
      </c>
      <c r="K574" s="17" t="str">
        <f t="shared" si="790"/>
        <v>\\\0</v>
      </c>
      <c r="L574" s="17" t="str">
        <f t="shared" si="791"/>
        <v>\\\0</v>
      </c>
      <c r="M574" s="17" t="str">
        <f t="shared" si="792"/>
        <v>\\\0</v>
      </c>
      <c r="N574" s="17" t="str">
        <f t="shared" si="793"/>
        <v>\\\0</v>
      </c>
      <c r="O574" s="17" t="str">
        <f t="shared" si="794"/>
        <v>\\\0</v>
      </c>
      <c r="P574" s="17" t="str">
        <f t="shared" si="795"/>
        <v>\\\0</v>
      </c>
      <c r="R574" s="17" t="str">
        <f t="shared" si="796"/>
        <v>\\</v>
      </c>
      <c r="S574" s="38"/>
      <c r="T574" s="39"/>
      <c r="U574" s="31"/>
      <c r="V574" s="32"/>
      <c r="W574" s="36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35"/>
      <c r="DS574" s="287"/>
      <c r="DT574" s="36"/>
      <c r="DU574" s="37"/>
      <c r="DV574" s="28">
        <f>IF(AND($S574='자료입력 및 결과표시'!$B$6,COUNTIF($W574:$DR574,'자료입력 및 결과표시'!$C$6)&gt;=1),IF(OR('자료입력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DW574" s="28">
        <f>IF(AND($S574='자료입력 및 결과표시'!$B$7,COUNTIF($W574:$DR574,'자료입력 및 결과표시'!$C$7)&gt;=1),IF(OR('자료입력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DX574" s="28">
        <f>IF(AND($S574='자료입력 및 결과표시'!$B$8,COUNTIF($W574:$DR574,'자료입력 및 결과표시'!$C$8)&gt;=1),IF(OR('자료입력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DY574" s="28">
        <f>IF(AND($S574='자료입력 및 결과표시'!$B$9,COUNTIF($W574:$DR574,'자료입력 및 결과표시'!$C$9)&gt;=1),IF(OR('자료입력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DZ574" s="28">
        <f>IF(AND($S574='자료입력 및 결과표시'!$B$10,COUNTIF($W574:$DR574,'자료입력 및 결과표시'!$C$10)&gt;=1),IF(OR('자료입력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A574" s="28">
        <f>IF(AND($S574='자료입력 및 결과표시'!$B$11,COUNTIF($W574:$DR574,'자료입력 및 결과표시'!$C$11)&gt;=1),IF(OR('자료입력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B574" s="28">
        <f>IF(AND($S574='자료입력 및 결과표시'!$B$12,COUNTIF($W574:$DR574,'자료입력 및 결과표시'!$C$12)&gt;=1),IF(OR('자료입력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C574" s="28">
        <f>IF(AND($S574='자료입력 및 결과표시'!$B$13,COUNTIF($W574:$DR574,'자료입력 및 결과표시'!$C$13)&gt;=1),IF(OR('자료입력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D574" s="28">
        <f>IF(AND($S574='자료입력 및 결과표시'!$B$14,COUNTIF($W574:$DR574,'자료입력 및 결과표시'!$C$14)&gt;=1),IF(OR('자료입력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E574" s="28">
        <f>IF(AND($S574='자료입력 및 결과표시'!$B$15,COUNTIF($W574:$DR574,'자료입력 및 결과표시'!$C$15)&gt;=1),IF(OR('자료입력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F574" s="28">
        <f>IF(AND($S574='자료입력 및 결과표시'!$B$16,COUNTIF($W574:$DR574,'자료입력 및 결과표시'!$C$16)&gt;=1),IF(OR('자료입력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G574" s="28">
        <f>IF(AND($S574='자료입력 및 결과표시'!$B$17,COUNTIF($W574:$DR574,'자료입력 및 결과표시'!$C$17)&gt;=1),IF(OR('자료입력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H574" s="28">
        <f>IF(AND($S574='자료입력 및 결과표시'!$B$18,COUNTIF($W574:$DR574,'자료입력 및 결과표시'!$C$18)&gt;=1),IF(OR('자료입력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I574" s="28">
        <f>IF(AND($S574='자료입력 및 결과표시'!$B$19,COUNTIF($W574:$DR574,'자료입력 및 결과표시'!$C$19)&gt;=1),IF(OR('자료입력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J574" s="28">
        <f>IF(AND($S574='자료입력 및 결과표시'!$B$20,COUNTIF($W574:$DR574,'자료입력 및 결과표시'!$C$20)&gt;=1),IF(OR('자료입력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K574" s="28">
        <f>IF(AND($S574='자료입력 및 결과표시'!$B$21,COUNTIF($W574:$DR574,'자료입력 및 결과표시'!$C$21)&gt;=1),IF(OR('자료입력 및 결과표시'!$B$4+90&gt;=$V574,'자료입력 및 결과표시'!$B$4&lt;$U574),0,IF($V574-'자료입력 및 결과표시'!$B$4-90&gt;='자료입력 및 결과표시'!$E$4,'자료입력 및 결과표시'!$E$4,$V574-'자료입력 및 결과표시'!$B$4-90)),0)</f>
        <v>0</v>
      </c>
      <c r="EL574" s="17">
        <f>IF(AND(S574='자료입력 및 결과표시'!$B$6,COUNTIF('업무중복도(데이터 입력)'!$W574:$DR574,'자료입력 및 결과표시'!$C$6)&gt;=1),1,0)</f>
        <v>0</v>
      </c>
      <c r="EM574" s="17">
        <f>IF(AND(S574='자료입력 및 결과표시'!$B$7,COUNTIF('업무중복도(데이터 입력)'!$W574:$DR574,'자료입력 및 결과표시'!$C$7)&gt;=1),2,0)</f>
        <v>0</v>
      </c>
      <c r="EN574" s="17">
        <f>IF(AND(S574='자료입력 및 결과표시'!$B$8,COUNTIF('업무중복도(데이터 입력)'!$W574:$DR574,'자료입력 및 결과표시'!$C$8)&gt;=1),3,0)</f>
        <v>0</v>
      </c>
      <c r="EO574" s="17">
        <f>IF(AND(S574='자료입력 및 결과표시'!$B$9,COUNTIF('업무중복도(데이터 입력)'!$W574:$DR574,'자료입력 및 결과표시'!$C$9)&gt;=1),4,0)</f>
        <v>0</v>
      </c>
      <c r="EP574" s="17">
        <f>IF(AND(S574='자료입력 및 결과표시'!$B$10,COUNTIF('업무중복도(데이터 입력)'!$W574:$DR574,'자료입력 및 결과표시'!$C$10)&gt;=1),5,0)</f>
        <v>0</v>
      </c>
      <c r="EQ574" s="17">
        <f>IF(AND(S574='자료입력 및 결과표시'!$B$11,COUNTIF('업무중복도(데이터 입력)'!$W574:$DR574,'자료입력 및 결과표시'!$C$11)&gt;=1),6,0)</f>
        <v>0</v>
      </c>
      <c r="ER574" s="17">
        <f>IF(AND(S574='자료입력 및 결과표시'!$B$12,COUNTIF('업무중복도(데이터 입력)'!$W574:$DR574,'자료입력 및 결과표시'!$C$12)&gt;=1),7,0)</f>
        <v>0</v>
      </c>
      <c r="ES574" s="17">
        <f>IF(AND(S574='자료입력 및 결과표시'!$B$13,COUNTIF('업무중복도(데이터 입력)'!$W574:$DR574,'자료입력 및 결과표시'!$C$13)&gt;=1),8,0)</f>
        <v>0</v>
      </c>
      <c r="ET574" s="17">
        <f>IF(AND(S574='자료입력 및 결과표시'!$B$14,COUNTIF('업무중복도(데이터 입력)'!$W574:$DR574,'자료입력 및 결과표시'!$C$14)&gt;=1),9,0)</f>
        <v>0</v>
      </c>
      <c r="EU574" s="17">
        <f>IF(AND(S574='자료입력 및 결과표시'!$B$15,COUNTIF('업무중복도(데이터 입력)'!$W574:$DR574,'자료입력 및 결과표시'!$C$15)&gt;=1),10,0)</f>
        <v>0</v>
      </c>
      <c r="EV574" s="17">
        <f>IF(AND(S574='자료입력 및 결과표시'!$B$16,COUNTIF('업무중복도(데이터 입력)'!$W574:$DR574,'자료입력 및 결과표시'!$C$16)&gt;=1),11,0)</f>
        <v>0</v>
      </c>
      <c r="EW574" s="17">
        <f>IF(AND(S574='자료입력 및 결과표시'!$B$17,COUNTIF('업무중복도(데이터 입력)'!$W574:$DR574,'자료입력 및 결과표시'!$C$17)&gt;=1),12,0)</f>
        <v>0</v>
      </c>
      <c r="EX574" s="17">
        <f>IF(AND(S574='자료입력 및 결과표시'!$B$18,COUNTIF('업무중복도(데이터 입력)'!$W574:$DR574,'자료입력 및 결과표시'!$C$18)&gt;=1),13,0)</f>
        <v>0</v>
      </c>
      <c r="EY574" s="17">
        <f>IF(AND(S574='자료입력 및 결과표시'!$B$19,COUNTIF('업무중복도(데이터 입력)'!$W574:$DR574,'자료입력 및 결과표시'!$C$19)&gt;=1),14,0)</f>
        <v>0</v>
      </c>
      <c r="EZ574" s="17">
        <f>IF(AND(S574='자료입력 및 결과표시'!$B$20,COUNTIF('업무중복도(데이터 입력)'!$W574:$DR574,'자료입력 및 결과표시'!$C$20)&gt;=1),15,0)</f>
        <v>0</v>
      </c>
      <c r="FA574" s="17">
        <f>IF(AND(S574='자료입력 및 결과표시'!$B$21,COUNTIF('업무중복도(데이터 입력)'!$W574:$DR574,'자료입력 및 결과표시'!$C$21)&gt;=1),16,0)</f>
        <v>0</v>
      </c>
      <c r="FK574" s="17">
        <f t="shared" si="797"/>
        <v>0</v>
      </c>
      <c r="FO574"/>
    </row>
    <row r="575" spans="1:171">
      <c r="A575" s="17" t="str">
        <f t="shared" si="780"/>
        <v>\\\0</v>
      </c>
      <c r="B575" s="17" t="str">
        <f t="shared" si="781"/>
        <v>\\\0</v>
      </c>
      <c r="C575" s="17" t="str">
        <f t="shared" si="782"/>
        <v>\\\0</v>
      </c>
      <c r="D575" s="17" t="str">
        <f t="shared" si="783"/>
        <v>\\\0</v>
      </c>
      <c r="E575" s="17" t="str">
        <f t="shared" si="784"/>
        <v>\\\0</v>
      </c>
      <c r="F575" s="17" t="str">
        <f t="shared" si="785"/>
        <v>\\\0</v>
      </c>
      <c r="G575" s="17" t="str">
        <f t="shared" si="786"/>
        <v>\\\0</v>
      </c>
      <c r="H575" s="17" t="str">
        <f t="shared" si="787"/>
        <v>\\\0</v>
      </c>
      <c r="I575" s="17" t="str">
        <f t="shared" si="788"/>
        <v>\\\0</v>
      </c>
      <c r="J575" s="17" t="str">
        <f t="shared" si="789"/>
        <v>\\\0</v>
      </c>
      <c r="K575" s="17" t="str">
        <f t="shared" si="790"/>
        <v>\\\0</v>
      </c>
      <c r="L575" s="17" t="str">
        <f t="shared" si="791"/>
        <v>\\\0</v>
      </c>
      <c r="M575" s="17" t="str">
        <f t="shared" si="792"/>
        <v>\\\0</v>
      </c>
      <c r="N575" s="17" t="str">
        <f t="shared" si="793"/>
        <v>\\\0</v>
      </c>
      <c r="O575" s="17" t="str">
        <f t="shared" si="794"/>
        <v>\\\0</v>
      </c>
      <c r="P575" s="17" t="str">
        <f t="shared" si="795"/>
        <v>\\\0</v>
      </c>
      <c r="R575" s="17" t="str">
        <f t="shared" si="796"/>
        <v>\\</v>
      </c>
      <c r="S575" s="38"/>
      <c r="T575" s="39"/>
      <c r="U575" s="31"/>
      <c r="V575" s="32"/>
      <c r="W575" s="36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35"/>
      <c r="DS575" s="287"/>
      <c r="DT575" s="36"/>
      <c r="DU575" s="37"/>
      <c r="DV575" s="28">
        <f>IF(AND($S575='자료입력 및 결과표시'!$B$6,COUNTIF($W575:$DR575,'자료입력 및 결과표시'!$C$6)&gt;=1),IF(OR('자료입력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DW575" s="28">
        <f>IF(AND($S575='자료입력 및 결과표시'!$B$7,COUNTIF($W575:$DR575,'자료입력 및 결과표시'!$C$7)&gt;=1),IF(OR('자료입력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DX575" s="28">
        <f>IF(AND($S575='자료입력 및 결과표시'!$B$8,COUNTIF($W575:$DR575,'자료입력 및 결과표시'!$C$8)&gt;=1),IF(OR('자료입력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DY575" s="28">
        <f>IF(AND($S575='자료입력 및 결과표시'!$B$9,COUNTIF($W575:$DR575,'자료입력 및 결과표시'!$C$9)&gt;=1),IF(OR('자료입력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DZ575" s="28">
        <f>IF(AND($S575='자료입력 및 결과표시'!$B$10,COUNTIF($W575:$DR575,'자료입력 및 결과표시'!$C$10)&gt;=1),IF(OR('자료입력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A575" s="28">
        <f>IF(AND($S575='자료입력 및 결과표시'!$B$11,COUNTIF($W575:$DR575,'자료입력 및 결과표시'!$C$11)&gt;=1),IF(OR('자료입력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B575" s="28">
        <f>IF(AND($S575='자료입력 및 결과표시'!$B$12,COUNTIF($W575:$DR575,'자료입력 및 결과표시'!$C$12)&gt;=1),IF(OR('자료입력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C575" s="28">
        <f>IF(AND($S575='자료입력 및 결과표시'!$B$13,COUNTIF($W575:$DR575,'자료입력 및 결과표시'!$C$13)&gt;=1),IF(OR('자료입력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D575" s="28">
        <f>IF(AND($S575='자료입력 및 결과표시'!$B$14,COUNTIF($W575:$DR575,'자료입력 및 결과표시'!$C$14)&gt;=1),IF(OR('자료입력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E575" s="28">
        <f>IF(AND($S575='자료입력 및 결과표시'!$B$15,COUNTIF($W575:$DR575,'자료입력 및 결과표시'!$C$15)&gt;=1),IF(OR('자료입력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F575" s="28">
        <f>IF(AND($S575='자료입력 및 결과표시'!$B$16,COUNTIF($W575:$DR575,'자료입력 및 결과표시'!$C$16)&gt;=1),IF(OR('자료입력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G575" s="28">
        <f>IF(AND($S575='자료입력 및 결과표시'!$B$17,COUNTIF($W575:$DR575,'자료입력 및 결과표시'!$C$17)&gt;=1),IF(OR('자료입력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H575" s="28">
        <f>IF(AND($S575='자료입력 및 결과표시'!$B$18,COUNTIF($W575:$DR575,'자료입력 및 결과표시'!$C$18)&gt;=1),IF(OR('자료입력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I575" s="28">
        <f>IF(AND($S575='자료입력 및 결과표시'!$B$19,COUNTIF($W575:$DR575,'자료입력 및 결과표시'!$C$19)&gt;=1),IF(OR('자료입력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J575" s="28">
        <f>IF(AND($S575='자료입력 및 결과표시'!$B$20,COUNTIF($W575:$DR575,'자료입력 및 결과표시'!$C$20)&gt;=1),IF(OR('자료입력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K575" s="28">
        <f>IF(AND($S575='자료입력 및 결과표시'!$B$21,COUNTIF($W575:$DR575,'자료입력 및 결과표시'!$C$21)&gt;=1),IF(OR('자료입력 및 결과표시'!$B$4+90&gt;=$V575,'자료입력 및 결과표시'!$B$4&lt;$U575),0,IF($V575-'자료입력 및 결과표시'!$B$4-90&gt;='자료입력 및 결과표시'!$E$4,'자료입력 및 결과표시'!$E$4,$V575-'자료입력 및 결과표시'!$B$4-90)),0)</f>
        <v>0</v>
      </c>
      <c r="EL575" s="17">
        <f>IF(AND(S575='자료입력 및 결과표시'!$B$6,COUNTIF('업무중복도(데이터 입력)'!$W575:$DR575,'자료입력 및 결과표시'!$C$6)&gt;=1),1,0)</f>
        <v>0</v>
      </c>
      <c r="EM575" s="17">
        <f>IF(AND(S575='자료입력 및 결과표시'!$B$7,COUNTIF('업무중복도(데이터 입력)'!$W575:$DR575,'자료입력 및 결과표시'!$C$7)&gt;=1),2,0)</f>
        <v>0</v>
      </c>
      <c r="EN575" s="17">
        <f>IF(AND(S575='자료입력 및 결과표시'!$B$8,COUNTIF('업무중복도(데이터 입력)'!$W575:$DR575,'자료입력 및 결과표시'!$C$8)&gt;=1),3,0)</f>
        <v>0</v>
      </c>
      <c r="EO575" s="17">
        <f>IF(AND(S575='자료입력 및 결과표시'!$B$9,COUNTIF('업무중복도(데이터 입력)'!$W575:$DR575,'자료입력 및 결과표시'!$C$9)&gt;=1),4,0)</f>
        <v>0</v>
      </c>
      <c r="EP575" s="17">
        <f>IF(AND(S575='자료입력 및 결과표시'!$B$10,COUNTIF('업무중복도(데이터 입력)'!$W575:$DR575,'자료입력 및 결과표시'!$C$10)&gt;=1),5,0)</f>
        <v>0</v>
      </c>
      <c r="EQ575" s="17">
        <f>IF(AND(S575='자료입력 및 결과표시'!$B$11,COUNTIF('업무중복도(데이터 입력)'!$W575:$DR575,'자료입력 및 결과표시'!$C$11)&gt;=1),6,0)</f>
        <v>0</v>
      </c>
      <c r="ER575" s="17">
        <f>IF(AND(S575='자료입력 및 결과표시'!$B$12,COUNTIF('업무중복도(데이터 입력)'!$W575:$DR575,'자료입력 및 결과표시'!$C$12)&gt;=1),7,0)</f>
        <v>0</v>
      </c>
      <c r="ES575" s="17">
        <f>IF(AND(S575='자료입력 및 결과표시'!$B$13,COUNTIF('업무중복도(데이터 입력)'!$W575:$DR575,'자료입력 및 결과표시'!$C$13)&gt;=1),8,0)</f>
        <v>0</v>
      </c>
      <c r="ET575" s="17">
        <f>IF(AND(S575='자료입력 및 결과표시'!$B$14,COUNTIF('업무중복도(데이터 입력)'!$W575:$DR575,'자료입력 및 결과표시'!$C$14)&gt;=1),9,0)</f>
        <v>0</v>
      </c>
      <c r="EU575" s="17">
        <f>IF(AND(S575='자료입력 및 결과표시'!$B$15,COUNTIF('업무중복도(데이터 입력)'!$W575:$DR575,'자료입력 및 결과표시'!$C$15)&gt;=1),10,0)</f>
        <v>0</v>
      </c>
      <c r="EV575" s="17">
        <f>IF(AND(S575='자료입력 및 결과표시'!$B$16,COUNTIF('업무중복도(데이터 입력)'!$W575:$DR575,'자료입력 및 결과표시'!$C$16)&gt;=1),11,0)</f>
        <v>0</v>
      </c>
      <c r="EW575" s="17">
        <f>IF(AND(S575='자료입력 및 결과표시'!$B$17,COUNTIF('업무중복도(데이터 입력)'!$W575:$DR575,'자료입력 및 결과표시'!$C$17)&gt;=1),12,0)</f>
        <v>0</v>
      </c>
      <c r="EX575" s="17">
        <f>IF(AND(S575='자료입력 및 결과표시'!$B$18,COUNTIF('업무중복도(데이터 입력)'!$W575:$DR575,'자료입력 및 결과표시'!$C$18)&gt;=1),13,0)</f>
        <v>0</v>
      </c>
      <c r="EY575" s="17">
        <f>IF(AND(S575='자료입력 및 결과표시'!$B$19,COUNTIF('업무중복도(데이터 입력)'!$W575:$DR575,'자료입력 및 결과표시'!$C$19)&gt;=1),14,0)</f>
        <v>0</v>
      </c>
      <c r="EZ575" s="17">
        <f>IF(AND(S575='자료입력 및 결과표시'!$B$20,COUNTIF('업무중복도(데이터 입력)'!$W575:$DR575,'자료입력 및 결과표시'!$C$20)&gt;=1),15,0)</f>
        <v>0</v>
      </c>
      <c r="FA575" s="17">
        <f>IF(AND(S575='자료입력 및 결과표시'!$B$21,COUNTIF('업무중복도(데이터 입력)'!$W575:$DR575,'자료입력 및 결과표시'!$C$21)&gt;=1),16,0)</f>
        <v>0</v>
      </c>
      <c r="FK575" s="17">
        <f t="shared" si="797"/>
        <v>0</v>
      </c>
      <c r="FO575"/>
    </row>
    <row r="576" spans="1:171">
      <c r="A576" s="17" t="str">
        <f t="shared" si="780"/>
        <v>\\\0</v>
      </c>
      <c r="B576" s="17" t="str">
        <f t="shared" si="781"/>
        <v>\\\0</v>
      </c>
      <c r="C576" s="17" t="str">
        <f t="shared" si="782"/>
        <v>\\\0</v>
      </c>
      <c r="D576" s="17" t="str">
        <f t="shared" si="783"/>
        <v>\\\0</v>
      </c>
      <c r="E576" s="17" t="str">
        <f t="shared" si="784"/>
        <v>\\\0</v>
      </c>
      <c r="F576" s="17" t="str">
        <f t="shared" si="785"/>
        <v>\\\0</v>
      </c>
      <c r="G576" s="17" t="str">
        <f t="shared" si="786"/>
        <v>\\\0</v>
      </c>
      <c r="H576" s="17" t="str">
        <f t="shared" si="787"/>
        <v>\\\0</v>
      </c>
      <c r="I576" s="17" t="str">
        <f t="shared" si="788"/>
        <v>\\\0</v>
      </c>
      <c r="J576" s="17" t="str">
        <f t="shared" si="789"/>
        <v>\\\0</v>
      </c>
      <c r="K576" s="17" t="str">
        <f t="shared" si="790"/>
        <v>\\\0</v>
      </c>
      <c r="L576" s="17" t="str">
        <f t="shared" si="791"/>
        <v>\\\0</v>
      </c>
      <c r="M576" s="17" t="str">
        <f t="shared" si="792"/>
        <v>\\\0</v>
      </c>
      <c r="N576" s="17" t="str">
        <f t="shared" si="793"/>
        <v>\\\0</v>
      </c>
      <c r="O576" s="17" t="str">
        <f t="shared" si="794"/>
        <v>\\\0</v>
      </c>
      <c r="P576" s="17" t="str">
        <f t="shared" si="795"/>
        <v>\\\0</v>
      </c>
      <c r="R576" s="17" t="str">
        <f t="shared" si="796"/>
        <v>\\</v>
      </c>
      <c r="S576" s="38"/>
      <c r="T576" s="39"/>
      <c r="U576" s="31"/>
      <c r="V576" s="32"/>
      <c r="W576" s="36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35"/>
      <c r="DS576" s="287"/>
      <c r="DT576" s="36"/>
      <c r="DU576" s="37"/>
      <c r="DV576" s="28">
        <f>IF(AND($S576='자료입력 및 결과표시'!$B$6,COUNTIF($W576:$DR576,'자료입력 및 결과표시'!$C$6)&gt;=1),IF(OR('자료입력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DW576" s="28">
        <f>IF(AND($S576='자료입력 및 결과표시'!$B$7,COUNTIF($W576:$DR576,'자료입력 및 결과표시'!$C$7)&gt;=1),IF(OR('자료입력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DX576" s="28">
        <f>IF(AND($S576='자료입력 및 결과표시'!$B$8,COUNTIF($W576:$DR576,'자료입력 및 결과표시'!$C$8)&gt;=1),IF(OR('자료입력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DY576" s="28">
        <f>IF(AND($S576='자료입력 및 결과표시'!$B$9,COUNTIF($W576:$DR576,'자료입력 및 결과표시'!$C$9)&gt;=1),IF(OR('자료입력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DZ576" s="28">
        <f>IF(AND($S576='자료입력 및 결과표시'!$B$10,COUNTIF($W576:$DR576,'자료입력 및 결과표시'!$C$10)&gt;=1),IF(OR('자료입력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A576" s="28">
        <f>IF(AND($S576='자료입력 및 결과표시'!$B$11,COUNTIF($W576:$DR576,'자료입력 및 결과표시'!$C$11)&gt;=1),IF(OR('자료입력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B576" s="28">
        <f>IF(AND($S576='자료입력 및 결과표시'!$B$12,COUNTIF($W576:$DR576,'자료입력 및 결과표시'!$C$12)&gt;=1),IF(OR('자료입력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C576" s="28">
        <f>IF(AND($S576='자료입력 및 결과표시'!$B$13,COUNTIF($W576:$DR576,'자료입력 및 결과표시'!$C$13)&gt;=1),IF(OR('자료입력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D576" s="28">
        <f>IF(AND($S576='자료입력 및 결과표시'!$B$14,COUNTIF($W576:$DR576,'자료입력 및 결과표시'!$C$14)&gt;=1),IF(OR('자료입력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E576" s="28">
        <f>IF(AND($S576='자료입력 및 결과표시'!$B$15,COUNTIF($W576:$DR576,'자료입력 및 결과표시'!$C$15)&gt;=1),IF(OR('자료입력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F576" s="28">
        <f>IF(AND($S576='자료입력 및 결과표시'!$B$16,COUNTIF($W576:$DR576,'자료입력 및 결과표시'!$C$16)&gt;=1),IF(OR('자료입력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G576" s="28">
        <f>IF(AND($S576='자료입력 및 결과표시'!$B$17,COUNTIF($W576:$DR576,'자료입력 및 결과표시'!$C$17)&gt;=1),IF(OR('자료입력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H576" s="28">
        <f>IF(AND($S576='자료입력 및 결과표시'!$B$18,COUNTIF($W576:$DR576,'자료입력 및 결과표시'!$C$18)&gt;=1),IF(OR('자료입력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I576" s="28">
        <f>IF(AND($S576='자료입력 및 결과표시'!$B$19,COUNTIF($W576:$DR576,'자료입력 및 결과표시'!$C$19)&gt;=1),IF(OR('자료입력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J576" s="28">
        <f>IF(AND($S576='자료입력 및 결과표시'!$B$20,COUNTIF($W576:$DR576,'자료입력 및 결과표시'!$C$20)&gt;=1),IF(OR('자료입력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K576" s="28">
        <f>IF(AND($S576='자료입력 및 결과표시'!$B$21,COUNTIF($W576:$DR576,'자료입력 및 결과표시'!$C$21)&gt;=1),IF(OR('자료입력 및 결과표시'!$B$4+90&gt;=$V576,'자료입력 및 결과표시'!$B$4&lt;$U576),0,IF($V576-'자료입력 및 결과표시'!$B$4-90&gt;='자료입력 및 결과표시'!$E$4,'자료입력 및 결과표시'!$E$4,$V576-'자료입력 및 결과표시'!$B$4-90)),0)</f>
        <v>0</v>
      </c>
      <c r="EL576" s="17">
        <f>IF(AND(S576='자료입력 및 결과표시'!$B$6,COUNTIF('업무중복도(데이터 입력)'!$W576:$DR576,'자료입력 및 결과표시'!$C$6)&gt;=1),1,0)</f>
        <v>0</v>
      </c>
      <c r="EM576" s="17">
        <f>IF(AND(S576='자료입력 및 결과표시'!$B$7,COUNTIF('업무중복도(데이터 입력)'!$W576:$DR576,'자료입력 및 결과표시'!$C$7)&gt;=1),2,0)</f>
        <v>0</v>
      </c>
      <c r="EN576" s="17">
        <f>IF(AND(S576='자료입력 및 결과표시'!$B$8,COUNTIF('업무중복도(데이터 입력)'!$W576:$DR576,'자료입력 및 결과표시'!$C$8)&gt;=1),3,0)</f>
        <v>0</v>
      </c>
      <c r="EO576" s="17">
        <f>IF(AND(S576='자료입력 및 결과표시'!$B$9,COUNTIF('업무중복도(데이터 입력)'!$W576:$DR576,'자료입력 및 결과표시'!$C$9)&gt;=1),4,0)</f>
        <v>0</v>
      </c>
      <c r="EP576" s="17">
        <f>IF(AND(S576='자료입력 및 결과표시'!$B$10,COUNTIF('업무중복도(데이터 입력)'!$W576:$DR576,'자료입력 및 결과표시'!$C$10)&gt;=1),5,0)</f>
        <v>0</v>
      </c>
      <c r="EQ576" s="17">
        <f>IF(AND(S576='자료입력 및 결과표시'!$B$11,COUNTIF('업무중복도(데이터 입력)'!$W576:$DR576,'자료입력 및 결과표시'!$C$11)&gt;=1),6,0)</f>
        <v>0</v>
      </c>
      <c r="ER576" s="17">
        <f>IF(AND(S576='자료입력 및 결과표시'!$B$12,COUNTIF('업무중복도(데이터 입력)'!$W576:$DR576,'자료입력 및 결과표시'!$C$12)&gt;=1),7,0)</f>
        <v>0</v>
      </c>
      <c r="ES576" s="17">
        <f>IF(AND(S576='자료입력 및 결과표시'!$B$13,COUNTIF('업무중복도(데이터 입력)'!$W576:$DR576,'자료입력 및 결과표시'!$C$13)&gt;=1),8,0)</f>
        <v>0</v>
      </c>
      <c r="ET576" s="17">
        <f>IF(AND(S576='자료입력 및 결과표시'!$B$14,COUNTIF('업무중복도(데이터 입력)'!$W576:$DR576,'자료입력 및 결과표시'!$C$14)&gt;=1),9,0)</f>
        <v>0</v>
      </c>
      <c r="EU576" s="17">
        <f>IF(AND(S576='자료입력 및 결과표시'!$B$15,COUNTIF('업무중복도(데이터 입력)'!$W576:$DR576,'자료입력 및 결과표시'!$C$15)&gt;=1),10,0)</f>
        <v>0</v>
      </c>
      <c r="EV576" s="17">
        <f>IF(AND(S576='자료입력 및 결과표시'!$B$16,COUNTIF('업무중복도(데이터 입력)'!$W576:$DR576,'자료입력 및 결과표시'!$C$16)&gt;=1),11,0)</f>
        <v>0</v>
      </c>
      <c r="EW576" s="17">
        <f>IF(AND(S576='자료입력 및 결과표시'!$B$17,COUNTIF('업무중복도(데이터 입력)'!$W576:$DR576,'자료입력 및 결과표시'!$C$17)&gt;=1),12,0)</f>
        <v>0</v>
      </c>
      <c r="EX576" s="17">
        <f>IF(AND(S576='자료입력 및 결과표시'!$B$18,COUNTIF('업무중복도(데이터 입력)'!$W576:$DR576,'자료입력 및 결과표시'!$C$18)&gt;=1),13,0)</f>
        <v>0</v>
      </c>
      <c r="EY576" s="17">
        <f>IF(AND(S576='자료입력 및 결과표시'!$B$19,COUNTIF('업무중복도(데이터 입력)'!$W576:$DR576,'자료입력 및 결과표시'!$C$19)&gt;=1),14,0)</f>
        <v>0</v>
      </c>
      <c r="EZ576" s="17">
        <f>IF(AND(S576='자료입력 및 결과표시'!$B$20,COUNTIF('업무중복도(데이터 입력)'!$W576:$DR576,'자료입력 및 결과표시'!$C$20)&gt;=1),15,0)</f>
        <v>0</v>
      </c>
      <c r="FA576" s="17">
        <f>IF(AND(S576='자료입력 및 결과표시'!$B$21,COUNTIF('업무중복도(데이터 입력)'!$W576:$DR576,'자료입력 및 결과표시'!$C$21)&gt;=1),16,0)</f>
        <v>0</v>
      </c>
      <c r="FK576" s="17">
        <f t="shared" si="797"/>
        <v>0</v>
      </c>
      <c r="FO576"/>
    </row>
    <row r="577" spans="1:171">
      <c r="A577" s="17" t="str">
        <f t="shared" si="780"/>
        <v>\\\0</v>
      </c>
      <c r="B577" s="17" t="str">
        <f t="shared" si="781"/>
        <v>\\\0</v>
      </c>
      <c r="C577" s="17" t="str">
        <f t="shared" si="782"/>
        <v>\\\0</v>
      </c>
      <c r="D577" s="17" t="str">
        <f t="shared" si="783"/>
        <v>\\\0</v>
      </c>
      <c r="E577" s="17" t="str">
        <f t="shared" si="784"/>
        <v>\\\0</v>
      </c>
      <c r="F577" s="17" t="str">
        <f t="shared" si="785"/>
        <v>\\\0</v>
      </c>
      <c r="G577" s="17" t="str">
        <f t="shared" si="786"/>
        <v>\\\0</v>
      </c>
      <c r="H577" s="17" t="str">
        <f t="shared" si="787"/>
        <v>\\\0</v>
      </c>
      <c r="I577" s="17" t="str">
        <f t="shared" si="788"/>
        <v>\\\0</v>
      </c>
      <c r="J577" s="17" t="str">
        <f t="shared" si="789"/>
        <v>\\\0</v>
      </c>
      <c r="K577" s="17" t="str">
        <f t="shared" si="790"/>
        <v>\\\0</v>
      </c>
      <c r="L577" s="17" t="str">
        <f t="shared" si="791"/>
        <v>\\\0</v>
      </c>
      <c r="M577" s="17" t="str">
        <f t="shared" si="792"/>
        <v>\\\0</v>
      </c>
      <c r="N577" s="17" t="str">
        <f t="shared" si="793"/>
        <v>\\\0</v>
      </c>
      <c r="O577" s="17" t="str">
        <f t="shared" si="794"/>
        <v>\\\0</v>
      </c>
      <c r="P577" s="17" t="str">
        <f t="shared" si="795"/>
        <v>\\\0</v>
      </c>
      <c r="R577" s="17" t="str">
        <f t="shared" si="796"/>
        <v>\\</v>
      </c>
      <c r="S577" s="38"/>
      <c r="T577" s="39"/>
      <c r="U577" s="31"/>
      <c r="V577" s="32"/>
      <c r="W577" s="36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35"/>
      <c r="DS577" s="287"/>
      <c r="DT577" s="36"/>
      <c r="DU577" s="37"/>
      <c r="DV577" s="28">
        <f>IF(AND($S577='자료입력 및 결과표시'!$B$6,COUNTIF($W577:$DR577,'자료입력 및 결과표시'!$C$6)&gt;=1),IF(OR('자료입력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DW577" s="28">
        <f>IF(AND($S577='자료입력 및 결과표시'!$B$7,COUNTIF($W577:$DR577,'자료입력 및 결과표시'!$C$7)&gt;=1),IF(OR('자료입력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DX577" s="28">
        <f>IF(AND($S577='자료입력 및 결과표시'!$B$8,COUNTIF($W577:$DR577,'자료입력 및 결과표시'!$C$8)&gt;=1),IF(OR('자료입력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DY577" s="28">
        <f>IF(AND($S577='자료입력 및 결과표시'!$B$9,COUNTIF($W577:$DR577,'자료입력 및 결과표시'!$C$9)&gt;=1),IF(OR('자료입력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DZ577" s="28">
        <f>IF(AND($S577='자료입력 및 결과표시'!$B$10,COUNTIF($W577:$DR577,'자료입력 및 결과표시'!$C$10)&gt;=1),IF(OR('자료입력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A577" s="28">
        <f>IF(AND($S577='자료입력 및 결과표시'!$B$11,COUNTIF($W577:$DR577,'자료입력 및 결과표시'!$C$11)&gt;=1),IF(OR('자료입력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B577" s="28">
        <f>IF(AND($S577='자료입력 및 결과표시'!$B$12,COUNTIF($W577:$DR577,'자료입력 및 결과표시'!$C$12)&gt;=1),IF(OR('자료입력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C577" s="28">
        <f>IF(AND($S577='자료입력 및 결과표시'!$B$13,COUNTIF($W577:$DR577,'자료입력 및 결과표시'!$C$13)&gt;=1),IF(OR('자료입력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D577" s="28">
        <f>IF(AND($S577='자료입력 및 결과표시'!$B$14,COUNTIF($W577:$DR577,'자료입력 및 결과표시'!$C$14)&gt;=1),IF(OR('자료입력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E577" s="28">
        <f>IF(AND($S577='자료입력 및 결과표시'!$B$15,COUNTIF($W577:$DR577,'자료입력 및 결과표시'!$C$15)&gt;=1),IF(OR('자료입력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F577" s="28">
        <f>IF(AND($S577='자료입력 및 결과표시'!$B$16,COUNTIF($W577:$DR577,'자료입력 및 결과표시'!$C$16)&gt;=1),IF(OR('자료입력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G577" s="28">
        <f>IF(AND($S577='자료입력 및 결과표시'!$B$17,COUNTIF($W577:$DR577,'자료입력 및 결과표시'!$C$17)&gt;=1),IF(OR('자료입력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H577" s="28">
        <f>IF(AND($S577='자료입력 및 결과표시'!$B$18,COUNTIF($W577:$DR577,'자료입력 및 결과표시'!$C$18)&gt;=1),IF(OR('자료입력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I577" s="28">
        <f>IF(AND($S577='자료입력 및 결과표시'!$B$19,COUNTIF($W577:$DR577,'자료입력 및 결과표시'!$C$19)&gt;=1),IF(OR('자료입력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J577" s="28">
        <f>IF(AND($S577='자료입력 및 결과표시'!$B$20,COUNTIF($W577:$DR577,'자료입력 및 결과표시'!$C$20)&gt;=1),IF(OR('자료입력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K577" s="28">
        <f>IF(AND($S577='자료입력 및 결과표시'!$B$21,COUNTIF($W577:$DR577,'자료입력 및 결과표시'!$C$21)&gt;=1),IF(OR('자료입력 및 결과표시'!$B$4+90&gt;=$V577,'자료입력 및 결과표시'!$B$4&lt;$U577),0,IF($V577-'자료입력 및 결과표시'!$B$4-90&gt;='자료입력 및 결과표시'!$E$4,'자료입력 및 결과표시'!$E$4,$V577-'자료입력 및 결과표시'!$B$4-90)),0)</f>
        <v>0</v>
      </c>
      <c r="EL577" s="17">
        <f>IF(AND(S577='자료입력 및 결과표시'!$B$6,COUNTIF('업무중복도(데이터 입력)'!$W577:$DR577,'자료입력 및 결과표시'!$C$6)&gt;=1),1,0)</f>
        <v>0</v>
      </c>
      <c r="EM577" s="17">
        <f>IF(AND(S577='자료입력 및 결과표시'!$B$7,COUNTIF('업무중복도(데이터 입력)'!$W577:$DR577,'자료입력 및 결과표시'!$C$7)&gt;=1),2,0)</f>
        <v>0</v>
      </c>
      <c r="EN577" s="17">
        <f>IF(AND(S577='자료입력 및 결과표시'!$B$8,COUNTIF('업무중복도(데이터 입력)'!$W577:$DR577,'자료입력 및 결과표시'!$C$8)&gt;=1),3,0)</f>
        <v>0</v>
      </c>
      <c r="EO577" s="17">
        <f>IF(AND(S577='자료입력 및 결과표시'!$B$9,COUNTIF('업무중복도(데이터 입력)'!$W577:$DR577,'자료입력 및 결과표시'!$C$9)&gt;=1),4,0)</f>
        <v>0</v>
      </c>
      <c r="EP577" s="17">
        <f>IF(AND(S577='자료입력 및 결과표시'!$B$10,COUNTIF('업무중복도(데이터 입력)'!$W577:$DR577,'자료입력 및 결과표시'!$C$10)&gt;=1),5,0)</f>
        <v>0</v>
      </c>
      <c r="EQ577" s="17">
        <f>IF(AND(S577='자료입력 및 결과표시'!$B$11,COUNTIF('업무중복도(데이터 입력)'!$W577:$DR577,'자료입력 및 결과표시'!$C$11)&gt;=1),6,0)</f>
        <v>0</v>
      </c>
      <c r="ER577" s="17">
        <f>IF(AND(S577='자료입력 및 결과표시'!$B$12,COUNTIF('업무중복도(데이터 입력)'!$W577:$DR577,'자료입력 및 결과표시'!$C$12)&gt;=1),7,0)</f>
        <v>0</v>
      </c>
      <c r="ES577" s="17">
        <f>IF(AND(S577='자료입력 및 결과표시'!$B$13,COUNTIF('업무중복도(데이터 입력)'!$W577:$DR577,'자료입력 및 결과표시'!$C$13)&gt;=1),8,0)</f>
        <v>0</v>
      </c>
      <c r="ET577" s="17">
        <f>IF(AND(S577='자료입력 및 결과표시'!$B$14,COUNTIF('업무중복도(데이터 입력)'!$W577:$DR577,'자료입력 및 결과표시'!$C$14)&gt;=1),9,0)</f>
        <v>0</v>
      </c>
      <c r="EU577" s="17">
        <f>IF(AND(S577='자료입력 및 결과표시'!$B$15,COUNTIF('업무중복도(데이터 입력)'!$W577:$DR577,'자료입력 및 결과표시'!$C$15)&gt;=1),10,0)</f>
        <v>0</v>
      </c>
      <c r="EV577" s="17">
        <f>IF(AND(S577='자료입력 및 결과표시'!$B$16,COUNTIF('업무중복도(데이터 입력)'!$W577:$DR577,'자료입력 및 결과표시'!$C$16)&gt;=1),11,0)</f>
        <v>0</v>
      </c>
      <c r="EW577" s="17">
        <f>IF(AND(S577='자료입력 및 결과표시'!$B$17,COUNTIF('업무중복도(데이터 입력)'!$W577:$DR577,'자료입력 및 결과표시'!$C$17)&gt;=1),12,0)</f>
        <v>0</v>
      </c>
      <c r="EX577" s="17">
        <f>IF(AND(S577='자료입력 및 결과표시'!$B$18,COUNTIF('업무중복도(데이터 입력)'!$W577:$DR577,'자료입력 및 결과표시'!$C$18)&gt;=1),13,0)</f>
        <v>0</v>
      </c>
      <c r="EY577" s="17">
        <f>IF(AND(S577='자료입력 및 결과표시'!$B$19,COUNTIF('업무중복도(데이터 입력)'!$W577:$DR577,'자료입력 및 결과표시'!$C$19)&gt;=1),14,0)</f>
        <v>0</v>
      </c>
      <c r="EZ577" s="17">
        <f>IF(AND(S577='자료입력 및 결과표시'!$B$20,COUNTIF('업무중복도(데이터 입력)'!$W577:$DR577,'자료입력 및 결과표시'!$C$20)&gt;=1),15,0)</f>
        <v>0</v>
      </c>
      <c r="FA577" s="17">
        <f>IF(AND(S577='자료입력 및 결과표시'!$B$21,COUNTIF('업무중복도(데이터 입력)'!$W577:$DR577,'자료입력 및 결과표시'!$C$21)&gt;=1),16,0)</f>
        <v>0</v>
      </c>
      <c r="FK577" s="17">
        <f t="shared" si="797"/>
        <v>0</v>
      </c>
      <c r="FO577"/>
    </row>
    <row r="578" spans="1:171">
      <c r="A578" s="17" t="str">
        <f t="shared" si="780"/>
        <v>\\\0</v>
      </c>
      <c r="B578" s="17" t="str">
        <f t="shared" si="781"/>
        <v>\\\0</v>
      </c>
      <c r="C578" s="17" t="str">
        <f t="shared" si="782"/>
        <v>\\\0</v>
      </c>
      <c r="D578" s="17" t="str">
        <f t="shared" si="783"/>
        <v>\\\0</v>
      </c>
      <c r="E578" s="17" t="str">
        <f t="shared" si="784"/>
        <v>\\\0</v>
      </c>
      <c r="F578" s="17" t="str">
        <f t="shared" si="785"/>
        <v>\\\0</v>
      </c>
      <c r="G578" s="17" t="str">
        <f t="shared" si="786"/>
        <v>\\\0</v>
      </c>
      <c r="H578" s="17" t="str">
        <f t="shared" si="787"/>
        <v>\\\0</v>
      </c>
      <c r="I578" s="17" t="str">
        <f t="shared" si="788"/>
        <v>\\\0</v>
      </c>
      <c r="J578" s="17" t="str">
        <f t="shared" si="789"/>
        <v>\\\0</v>
      </c>
      <c r="K578" s="17" t="str">
        <f t="shared" si="790"/>
        <v>\\\0</v>
      </c>
      <c r="L578" s="17" t="str">
        <f t="shared" si="791"/>
        <v>\\\0</v>
      </c>
      <c r="M578" s="17" t="str">
        <f t="shared" si="792"/>
        <v>\\\0</v>
      </c>
      <c r="N578" s="17" t="str">
        <f t="shared" si="793"/>
        <v>\\\0</v>
      </c>
      <c r="O578" s="17" t="str">
        <f t="shared" si="794"/>
        <v>\\\0</v>
      </c>
      <c r="P578" s="17" t="str">
        <f t="shared" si="795"/>
        <v>\\\0</v>
      </c>
      <c r="R578" s="17" t="str">
        <f t="shared" si="796"/>
        <v>\\</v>
      </c>
      <c r="S578" s="38"/>
      <c r="T578" s="39"/>
      <c r="U578" s="31"/>
      <c r="V578" s="32"/>
      <c r="W578" s="36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35"/>
      <c r="DS578" s="287"/>
      <c r="DT578" s="36"/>
      <c r="DU578" s="37"/>
      <c r="DV578" s="28">
        <f>IF(AND($S578='자료입력 및 결과표시'!$B$6,COUNTIF($W578:$DR578,'자료입력 및 결과표시'!$C$6)&gt;=1),IF(OR('자료입력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DW578" s="28">
        <f>IF(AND($S578='자료입력 및 결과표시'!$B$7,COUNTIF($W578:$DR578,'자료입력 및 결과표시'!$C$7)&gt;=1),IF(OR('자료입력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DX578" s="28">
        <f>IF(AND($S578='자료입력 및 결과표시'!$B$8,COUNTIF($W578:$DR578,'자료입력 및 결과표시'!$C$8)&gt;=1),IF(OR('자료입력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DY578" s="28">
        <f>IF(AND($S578='자료입력 및 결과표시'!$B$9,COUNTIF($W578:$DR578,'자료입력 및 결과표시'!$C$9)&gt;=1),IF(OR('자료입력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DZ578" s="28">
        <f>IF(AND($S578='자료입력 및 결과표시'!$B$10,COUNTIF($W578:$DR578,'자료입력 및 결과표시'!$C$10)&gt;=1),IF(OR('자료입력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A578" s="28">
        <f>IF(AND($S578='자료입력 및 결과표시'!$B$11,COUNTIF($W578:$DR578,'자료입력 및 결과표시'!$C$11)&gt;=1),IF(OR('자료입력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B578" s="28">
        <f>IF(AND($S578='자료입력 및 결과표시'!$B$12,COUNTIF($W578:$DR578,'자료입력 및 결과표시'!$C$12)&gt;=1),IF(OR('자료입력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C578" s="28">
        <f>IF(AND($S578='자료입력 및 결과표시'!$B$13,COUNTIF($W578:$DR578,'자료입력 및 결과표시'!$C$13)&gt;=1),IF(OR('자료입력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D578" s="28">
        <f>IF(AND($S578='자료입력 및 결과표시'!$B$14,COUNTIF($W578:$DR578,'자료입력 및 결과표시'!$C$14)&gt;=1),IF(OR('자료입력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E578" s="28">
        <f>IF(AND($S578='자료입력 및 결과표시'!$B$15,COUNTIF($W578:$DR578,'자료입력 및 결과표시'!$C$15)&gt;=1),IF(OR('자료입력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F578" s="28">
        <f>IF(AND($S578='자료입력 및 결과표시'!$B$16,COUNTIF($W578:$DR578,'자료입력 및 결과표시'!$C$16)&gt;=1),IF(OR('자료입력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G578" s="28">
        <f>IF(AND($S578='자료입력 및 결과표시'!$B$17,COUNTIF($W578:$DR578,'자료입력 및 결과표시'!$C$17)&gt;=1),IF(OR('자료입력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H578" s="28">
        <f>IF(AND($S578='자료입력 및 결과표시'!$B$18,COUNTIF($W578:$DR578,'자료입력 및 결과표시'!$C$18)&gt;=1),IF(OR('자료입력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I578" s="28">
        <f>IF(AND($S578='자료입력 및 결과표시'!$B$19,COUNTIF($W578:$DR578,'자료입력 및 결과표시'!$C$19)&gt;=1),IF(OR('자료입력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J578" s="28">
        <f>IF(AND($S578='자료입력 및 결과표시'!$B$20,COUNTIF($W578:$DR578,'자료입력 및 결과표시'!$C$20)&gt;=1),IF(OR('자료입력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K578" s="28">
        <f>IF(AND($S578='자료입력 및 결과표시'!$B$21,COUNTIF($W578:$DR578,'자료입력 및 결과표시'!$C$21)&gt;=1),IF(OR('자료입력 및 결과표시'!$B$4+90&gt;=$V578,'자료입력 및 결과표시'!$B$4&lt;$U578),0,IF($V578-'자료입력 및 결과표시'!$B$4-90&gt;='자료입력 및 결과표시'!$E$4,'자료입력 및 결과표시'!$E$4,$V578-'자료입력 및 결과표시'!$B$4-90)),0)</f>
        <v>0</v>
      </c>
      <c r="EL578" s="17">
        <f>IF(AND(S578='자료입력 및 결과표시'!$B$6,COUNTIF('업무중복도(데이터 입력)'!$W578:$DR578,'자료입력 및 결과표시'!$C$6)&gt;=1),1,0)</f>
        <v>0</v>
      </c>
      <c r="EM578" s="17">
        <f>IF(AND(S578='자료입력 및 결과표시'!$B$7,COUNTIF('업무중복도(데이터 입력)'!$W578:$DR578,'자료입력 및 결과표시'!$C$7)&gt;=1),2,0)</f>
        <v>0</v>
      </c>
      <c r="EN578" s="17">
        <f>IF(AND(S578='자료입력 및 결과표시'!$B$8,COUNTIF('업무중복도(데이터 입력)'!$W578:$DR578,'자료입력 및 결과표시'!$C$8)&gt;=1),3,0)</f>
        <v>0</v>
      </c>
      <c r="EO578" s="17">
        <f>IF(AND(S578='자료입력 및 결과표시'!$B$9,COUNTIF('업무중복도(데이터 입력)'!$W578:$DR578,'자료입력 및 결과표시'!$C$9)&gt;=1),4,0)</f>
        <v>0</v>
      </c>
      <c r="EP578" s="17">
        <f>IF(AND(S578='자료입력 및 결과표시'!$B$10,COUNTIF('업무중복도(데이터 입력)'!$W578:$DR578,'자료입력 및 결과표시'!$C$10)&gt;=1),5,0)</f>
        <v>0</v>
      </c>
      <c r="EQ578" s="17">
        <f>IF(AND(S578='자료입력 및 결과표시'!$B$11,COUNTIF('업무중복도(데이터 입력)'!$W578:$DR578,'자료입력 및 결과표시'!$C$11)&gt;=1),6,0)</f>
        <v>0</v>
      </c>
      <c r="ER578" s="17">
        <f>IF(AND(S578='자료입력 및 결과표시'!$B$12,COUNTIF('업무중복도(데이터 입력)'!$W578:$DR578,'자료입력 및 결과표시'!$C$12)&gt;=1),7,0)</f>
        <v>0</v>
      </c>
      <c r="ES578" s="17">
        <f>IF(AND(S578='자료입력 및 결과표시'!$B$13,COUNTIF('업무중복도(데이터 입력)'!$W578:$DR578,'자료입력 및 결과표시'!$C$13)&gt;=1),8,0)</f>
        <v>0</v>
      </c>
      <c r="ET578" s="17">
        <f>IF(AND(S578='자료입력 및 결과표시'!$B$14,COUNTIF('업무중복도(데이터 입력)'!$W578:$DR578,'자료입력 및 결과표시'!$C$14)&gt;=1),9,0)</f>
        <v>0</v>
      </c>
      <c r="EU578" s="17">
        <f>IF(AND(S578='자료입력 및 결과표시'!$B$15,COUNTIF('업무중복도(데이터 입력)'!$W578:$DR578,'자료입력 및 결과표시'!$C$15)&gt;=1),10,0)</f>
        <v>0</v>
      </c>
      <c r="EV578" s="17">
        <f>IF(AND(S578='자료입력 및 결과표시'!$B$16,COUNTIF('업무중복도(데이터 입력)'!$W578:$DR578,'자료입력 및 결과표시'!$C$16)&gt;=1),11,0)</f>
        <v>0</v>
      </c>
      <c r="EW578" s="17">
        <f>IF(AND(S578='자료입력 및 결과표시'!$B$17,COUNTIF('업무중복도(데이터 입력)'!$W578:$DR578,'자료입력 및 결과표시'!$C$17)&gt;=1),12,0)</f>
        <v>0</v>
      </c>
      <c r="EX578" s="17">
        <f>IF(AND(S578='자료입력 및 결과표시'!$B$18,COUNTIF('업무중복도(데이터 입력)'!$W578:$DR578,'자료입력 및 결과표시'!$C$18)&gt;=1),13,0)</f>
        <v>0</v>
      </c>
      <c r="EY578" s="17">
        <f>IF(AND(S578='자료입력 및 결과표시'!$B$19,COUNTIF('업무중복도(데이터 입력)'!$W578:$DR578,'자료입력 및 결과표시'!$C$19)&gt;=1),14,0)</f>
        <v>0</v>
      </c>
      <c r="EZ578" s="17">
        <f>IF(AND(S578='자료입력 및 결과표시'!$B$20,COUNTIF('업무중복도(데이터 입력)'!$W578:$DR578,'자료입력 및 결과표시'!$C$20)&gt;=1),15,0)</f>
        <v>0</v>
      </c>
      <c r="FA578" s="17">
        <f>IF(AND(S578='자료입력 및 결과표시'!$B$21,COUNTIF('업무중복도(데이터 입력)'!$W578:$DR578,'자료입력 및 결과표시'!$C$21)&gt;=1),16,0)</f>
        <v>0</v>
      </c>
      <c r="FK578" s="17">
        <f t="shared" si="797"/>
        <v>0</v>
      </c>
      <c r="FO578"/>
    </row>
    <row r="579" spans="1:171">
      <c r="A579" s="17" t="str">
        <f t="shared" si="780"/>
        <v>\\\0</v>
      </c>
      <c r="B579" s="17" t="str">
        <f t="shared" si="781"/>
        <v>\\\0</v>
      </c>
      <c r="C579" s="17" t="str">
        <f t="shared" si="782"/>
        <v>\\\0</v>
      </c>
      <c r="D579" s="17" t="str">
        <f t="shared" si="783"/>
        <v>\\\0</v>
      </c>
      <c r="E579" s="17" t="str">
        <f t="shared" si="784"/>
        <v>\\\0</v>
      </c>
      <c r="F579" s="17" t="str">
        <f t="shared" si="785"/>
        <v>\\\0</v>
      </c>
      <c r="G579" s="17" t="str">
        <f t="shared" si="786"/>
        <v>\\\0</v>
      </c>
      <c r="H579" s="17" t="str">
        <f t="shared" si="787"/>
        <v>\\\0</v>
      </c>
      <c r="I579" s="17" t="str">
        <f t="shared" si="788"/>
        <v>\\\0</v>
      </c>
      <c r="J579" s="17" t="str">
        <f t="shared" si="789"/>
        <v>\\\0</v>
      </c>
      <c r="K579" s="17" t="str">
        <f t="shared" si="790"/>
        <v>\\\0</v>
      </c>
      <c r="L579" s="17" t="str">
        <f t="shared" si="791"/>
        <v>\\\0</v>
      </c>
      <c r="M579" s="17" t="str">
        <f t="shared" si="792"/>
        <v>\\\0</v>
      </c>
      <c r="N579" s="17" t="str">
        <f t="shared" si="793"/>
        <v>\\\0</v>
      </c>
      <c r="O579" s="17" t="str">
        <f t="shared" si="794"/>
        <v>\\\0</v>
      </c>
      <c r="P579" s="17" t="str">
        <f t="shared" si="795"/>
        <v>\\\0</v>
      </c>
      <c r="R579" s="17" t="str">
        <f t="shared" si="796"/>
        <v>\\</v>
      </c>
      <c r="S579" s="38"/>
      <c r="T579" s="39"/>
      <c r="U579" s="31"/>
      <c r="V579" s="32"/>
      <c r="W579" s="36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35"/>
      <c r="DS579" s="287"/>
      <c r="DT579" s="36"/>
      <c r="DU579" s="37"/>
      <c r="DV579" s="28">
        <f>IF(AND($S579='자료입력 및 결과표시'!$B$6,COUNTIF($W579:$DR579,'자료입력 및 결과표시'!$C$6)&gt;=1),IF(OR('자료입력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DW579" s="28">
        <f>IF(AND($S579='자료입력 및 결과표시'!$B$7,COUNTIF($W579:$DR579,'자료입력 및 결과표시'!$C$7)&gt;=1),IF(OR('자료입력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DX579" s="28">
        <f>IF(AND($S579='자료입력 및 결과표시'!$B$8,COUNTIF($W579:$DR579,'자료입력 및 결과표시'!$C$8)&gt;=1),IF(OR('자료입력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DY579" s="28">
        <f>IF(AND($S579='자료입력 및 결과표시'!$B$9,COUNTIF($W579:$DR579,'자료입력 및 결과표시'!$C$9)&gt;=1),IF(OR('자료입력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DZ579" s="28">
        <f>IF(AND($S579='자료입력 및 결과표시'!$B$10,COUNTIF($W579:$DR579,'자료입력 및 결과표시'!$C$10)&gt;=1),IF(OR('자료입력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A579" s="28">
        <f>IF(AND($S579='자료입력 및 결과표시'!$B$11,COUNTIF($W579:$DR579,'자료입력 및 결과표시'!$C$11)&gt;=1),IF(OR('자료입력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B579" s="28">
        <f>IF(AND($S579='자료입력 및 결과표시'!$B$12,COUNTIF($W579:$DR579,'자료입력 및 결과표시'!$C$12)&gt;=1),IF(OR('자료입력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C579" s="28">
        <f>IF(AND($S579='자료입력 및 결과표시'!$B$13,COUNTIF($W579:$DR579,'자료입력 및 결과표시'!$C$13)&gt;=1),IF(OR('자료입력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D579" s="28">
        <f>IF(AND($S579='자료입력 및 결과표시'!$B$14,COUNTIF($W579:$DR579,'자료입력 및 결과표시'!$C$14)&gt;=1),IF(OR('자료입력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E579" s="28">
        <f>IF(AND($S579='자료입력 및 결과표시'!$B$15,COUNTIF($W579:$DR579,'자료입력 및 결과표시'!$C$15)&gt;=1),IF(OR('자료입력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F579" s="28">
        <f>IF(AND($S579='자료입력 및 결과표시'!$B$16,COUNTIF($W579:$DR579,'자료입력 및 결과표시'!$C$16)&gt;=1),IF(OR('자료입력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G579" s="28">
        <f>IF(AND($S579='자료입력 및 결과표시'!$B$17,COUNTIF($W579:$DR579,'자료입력 및 결과표시'!$C$17)&gt;=1),IF(OR('자료입력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H579" s="28">
        <f>IF(AND($S579='자료입력 및 결과표시'!$B$18,COUNTIF($W579:$DR579,'자료입력 및 결과표시'!$C$18)&gt;=1),IF(OR('자료입력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I579" s="28">
        <f>IF(AND($S579='자료입력 및 결과표시'!$B$19,COUNTIF($W579:$DR579,'자료입력 및 결과표시'!$C$19)&gt;=1),IF(OR('자료입력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J579" s="28">
        <f>IF(AND($S579='자료입력 및 결과표시'!$B$20,COUNTIF($W579:$DR579,'자료입력 및 결과표시'!$C$20)&gt;=1),IF(OR('자료입력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K579" s="28">
        <f>IF(AND($S579='자료입력 및 결과표시'!$B$21,COUNTIF($W579:$DR579,'자료입력 및 결과표시'!$C$21)&gt;=1),IF(OR('자료입력 및 결과표시'!$B$4+90&gt;=$V579,'자료입력 및 결과표시'!$B$4&lt;$U579),0,IF($V579-'자료입력 및 결과표시'!$B$4-90&gt;='자료입력 및 결과표시'!$E$4,'자료입력 및 결과표시'!$E$4,$V579-'자료입력 및 결과표시'!$B$4-90)),0)</f>
        <v>0</v>
      </c>
      <c r="EL579" s="17">
        <f>IF(AND(S579='자료입력 및 결과표시'!$B$6,COUNTIF('업무중복도(데이터 입력)'!$W579:$DR579,'자료입력 및 결과표시'!$C$6)&gt;=1),1,0)</f>
        <v>0</v>
      </c>
      <c r="EM579" s="17">
        <f>IF(AND(S579='자료입력 및 결과표시'!$B$7,COUNTIF('업무중복도(데이터 입력)'!$W579:$DR579,'자료입력 및 결과표시'!$C$7)&gt;=1),2,0)</f>
        <v>0</v>
      </c>
      <c r="EN579" s="17">
        <f>IF(AND(S579='자료입력 및 결과표시'!$B$8,COUNTIF('업무중복도(데이터 입력)'!$W579:$DR579,'자료입력 및 결과표시'!$C$8)&gt;=1),3,0)</f>
        <v>0</v>
      </c>
      <c r="EO579" s="17">
        <f>IF(AND(S579='자료입력 및 결과표시'!$B$9,COUNTIF('업무중복도(데이터 입력)'!$W579:$DR579,'자료입력 및 결과표시'!$C$9)&gt;=1),4,0)</f>
        <v>0</v>
      </c>
      <c r="EP579" s="17">
        <f>IF(AND(S579='자료입력 및 결과표시'!$B$10,COUNTIF('업무중복도(데이터 입력)'!$W579:$DR579,'자료입력 및 결과표시'!$C$10)&gt;=1),5,0)</f>
        <v>0</v>
      </c>
      <c r="EQ579" s="17">
        <f>IF(AND(S579='자료입력 및 결과표시'!$B$11,COUNTIF('업무중복도(데이터 입력)'!$W579:$DR579,'자료입력 및 결과표시'!$C$11)&gt;=1),6,0)</f>
        <v>0</v>
      </c>
      <c r="ER579" s="17">
        <f>IF(AND(S579='자료입력 및 결과표시'!$B$12,COUNTIF('업무중복도(데이터 입력)'!$W579:$DR579,'자료입력 및 결과표시'!$C$12)&gt;=1),7,0)</f>
        <v>0</v>
      </c>
      <c r="ES579" s="17">
        <f>IF(AND(S579='자료입력 및 결과표시'!$B$13,COUNTIF('업무중복도(데이터 입력)'!$W579:$DR579,'자료입력 및 결과표시'!$C$13)&gt;=1),8,0)</f>
        <v>0</v>
      </c>
      <c r="ET579" s="17">
        <f>IF(AND(S579='자료입력 및 결과표시'!$B$14,COUNTIF('업무중복도(데이터 입력)'!$W579:$DR579,'자료입력 및 결과표시'!$C$14)&gt;=1),9,0)</f>
        <v>0</v>
      </c>
      <c r="EU579" s="17">
        <f>IF(AND(S579='자료입력 및 결과표시'!$B$15,COUNTIF('업무중복도(데이터 입력)'!$W579:$DR579,'자료입력 및 결과표시'!$C$15)&gt;=1),10,0)</f>
        <v>0</v>
      </c>
      <c r="EV579" s="17">
        <f>IF(AND(S579='자료입력 및 결과표시'!$B$16,COUNTIF('업무중복도(데이터 입력)'!$W579:$DR579,'자료입력 및 결과표시'!$C$16)&gt;=1),11,0)</f>
        <v>0</v>
      </c>
      <c r="EW579" s="17">
        <f>IF(AND(S579='자료입력 및 결과표시'!$B$17,COUNTIF('업무중복도(데이터 입력)'!$W579:$DR579,'자료입력 및 결과표시'!$C$17)&gt;=1),12,0)</f>
        <v>0</v>
      </c>
      <c r="EX579" s="17">
        <f>IF(AND(S579='자료입력 및 결과표시'!$B$18,COUNTIF('업무중복도(데이터 입력)'!$W579:$DR579,'자료입력 및 결과표시'!$C$18)&gt;=1),13,0)</f>
        <v>0</v>
      </c>
      <c r="EY579" s="17">
        <f>IF(AND(S579='자료입력 및 결과표시'!$B$19,COUNTIF('업무중복도(데이터 입력)'!$W579:$DR579,'자료입력 및 결과표시'!$C$19)&gt;=1),14,0)</f>
        <v>0</v>
      </c>
      <c r="EZ579" s="17">
        <f>IF(AND(S579='자료입력 및 결과표시'!$B$20,COUNTIF('업무중복도(데이터 입력)'!$W579:$DR579,'자료입력 및 결과표시'!$C$20)&gt;=1),15,0)</f>
        <v>0</v>
      </c>
      <c r="FA579" s="17">
        <f>IF(AND(S579='자료입력 및 결과표시'!$B$21,COUNTIF('업무중복도(데이터 입력)'!$W579:$DR579,'자료입력 및 결과표시'!$C$21)&gt;=1),16,0)</f>
        <v>0</v>
      </c>
      <c r="FK579" s="17">
        <f t="shared" si="797"/>
        <v>0</v>
      </c>
      <c r="FO579"/>
    </row>
    <row r="580" spans="1:171">
      <c r="A580" s="17" t="str">
        <f t="shared" ref="A580:A643" si="798">$S580&amp;"\"&amp;$DT580&amp;"\"&amp;$DU580&amp;"\"&amp;EL580</f>
        <v>\\\0</v>
      </c>
      <c r="B580" s="17" t="str">
        <f t="shared" ref="B580:B643" si="799">$S580&amp;"\"&amp;$DT580&amp;"\"&amp;$DU580&amp;"\"&amp;EM580</f>
        <v>\\\0</v>
      </c>
      <c r="C580" s="17" t="str">
        <f t="shared" ref="C580:C643" si="800">$S580&amp;"\"&amp;$DT580&amp;"\"&amp;$DU580&amp;"\"&amp;EN580</f>
        <v>\\\0</v>
      </c>
      <c r="D580" s="17" t="str">
        <f t="shared" ref="D580:D643" si="801">$S580&amp;"\"&amp;$DT580&amp;"\"&amp;$DU580&amp;"\"&amp;EO580</f>
        <v>\\\0</v>
      </c>
      <c r="E580" s="17" t="str">
        <f t="shared" ref="E580:E643" si="802">$S580&amp;"\"&amp;$DT580&amp;"\"&amp;$DU580&amp;"\"&amp;EP580</f>
        <v>\\\0</v>
      </c>
      <c r="F580" s="17" t="str">
        <f t="shared" ref="F580:F643" si="803">$S580&amp;"\"&amp;$DT580&amp;"\"&amp;$DU580&amp;"\"&amp;EQ580</f>
        <v>\\\0</v>
      </c>
      <c r="G580" s="17" t="str">
        <f t="shared" ref="G580:G643" si="804">$S580&amp;"\"&amp;$DT580&amp;"\"&amp;$DU580&amp;"\"&amp;ER580</f>
        <v>\\\0</v>
      </c>
      <c r="H580" s="17" t="str">
        <f t="shared" ref="H580:H643" si="805">$S580&amp;"\"&amp;$DT580&amp;"\"&amp;$DU580&amp;"\"&amp;ES580</f>
        <v>\\\0</v>
      </c>
      <c r="I580" s="17" t="str">
        <f t="shared" ref="I580:I643" si="806">$S580&amp;"\"&amp;$DT580&amp;"\"&amp;$DU580&amp;"\"&amp;ET580</f>
        <v>\\\0</v>
      </c>
      <c r="J580" s="17" t="str">
        <f t="shared" ref="J580:J643" si="807">$S580&amp;"\"&amp;$DT580&amp;"\"&amp;$DU580&amp;"\"&amp;EU580</f>
        <v>\\\0</v>
      </c>
      <c r="K580" s="17" t="str">
        <f t="shared" ref="K580:K643" si="808">$S580&amp;"\"&amp;$DT580&amp;"\"&amp;$DU580&amp;"\"&amp;EV580</f>
        <v>\\\0</v>
      </c>
      <c r="L580" s="17" t="str">
        <f t="shared" ref="L580:L643" si="809">$S580&amp;"\"&amp;$DT580&amp;"\"&amp;$DU580&amp;"\"&amp;EW580</f>
        <v>\\\0</v>
      </c>
      <c r="M580" s="17" t="str">
        <f t="shared" ref="M580:M643" si="810">$S580&amp;"\"&amp;$DT580&amp;"\"&amp;$DU580&amp;"\"&amp;EX580</f>
        <v>\\\0</v>
      </c>
      <c r="N580" s="17" t="str">
        <f t="shared" ref="N580:N643" si="811">$S580&amp;"\"&amp;$DT580&amp;"\"&amp;$DU580&amp;"\"&amp;EY580</f>
        <v>\\\0</v>
      </c>
      <c r="O580" s="17" t="str">
        <f t="shared" ref="O580:O643" si="812">$S580&amp;"\"&amp;$DT580&amp;"\"&amp;$DU580&amp;"\"&amp;EZ580</f>
        <v>\\\0</v>
      </c>
      <c r="P580" s="17" t="str">
        <f t="shared" ref="P580:P643" si="813">$S580&amp;"\"&amp;$DT580&amp;"\"&amp;$DU580&amp;"\"&amp;FA580</f>
        <v>\\\0</v>
      </c>
      <c r="R580" s="17" t="str">
        <f t="shared" ref="R580:R643" si="814">S580&amp;"\"&amp;DT580&amp;"\"&amp;DU580</f>
        <v>\\</v>
      </c>
      <c r="S580" s="38"/>
      <c r="T580" s="39"/>
      <c r="U580" s="31"/>
      <c r="V580" s="32"/>
      <c r="W580" s="36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35"/>
      <c r="DS580" s="287"/>
      <c r="DT580" s="36"/>
      <c r="DU580" s="37"/>
      <c r="DV580" s="28">
        <f>IF(AND($S580='자료입력 및 결과표시'!$B$6,COUNTIF($W580:$DR580,'자료입력 및 결과표시'!$C$6)&gt;=1),IF(OR('자료입력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DW580" s="28">
        <f>IF(AND($S580='자료입력 및 결과표시'!$B$7,COUNTIF($W580:$DR580,'자료입력 및 결과표시'!$C$7)&gt;=1),IF(OR('자료입력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DX580" s="28">
        <f>IF(AND($S580='자료입력 및 결과표시'!$B$8,COUNTIF($W580:$DR580,'자료입력 및 결과표시'!$C$8)&gt;=1),IF(OR('자료입력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DY580" s="28">
        <f>IF(AND($S580='자료입력 및 결과표시'!$B$9,COUNTIF($W580:$DR580,'자료입력 및 결과표시'!$C$9)&gt;=1),IF(OR('자료입력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DZ580" s="28">
        <f>IF(AND($S580='자료입력 및 결과표시'!$B$10,COUNTIF($W580:$DR580,'자료입력 및 결과표시'!$C$10)&gt;=1),IF(OR('자료입력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A580" s="28">
        <f>IF(AND($S580='자료입력 및 결과표시'!$B$11,COUNTIF($W580:$DR580,'자료입력 및 결과표시'!$C$11)&gt;=1),IF(OR('자료입력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B580" s="28">
        <f>IF(AND($S580='자료입력 및 결과표시'!$B$12,COUNTIF($W580:$DR580,'자료입력 및 결과표시'!$C$12)&gt;=1),IF(OR('자료입력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C580" s="28">
        <f>IF(AND($S580='자료입력 및 결과표시'!$B$13,COUNTIF($W580:$DR580,'자료입력 및 결과표시'!$C$13)&gt;=1),IF(OR('자료입력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D580" s="28">
        <f>IF(AND($S580='자료입력 및 결과표시'!$B$14,COUNTIF($W580:$DR580,'자료입력 및 결과표시'!$C$14)&gt;=1),IF(OR('자료입력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E580" s="28">
        <f>IF(AND($S580='자료입력 및 결과표시'!$B$15,COUNTIF($W580:$DR580,'자료입력 및 결과표시'!$C$15)&gt;=1),IF(OR('자료입력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F580" s="28">
        <f>IF(AND($S580='자료입력 및 결과표시'!$B$16,COUNTIF($W580:$DR580,'자료입력 및 결과표시'!$C$16)&gt;=1),IF(OR('자료입력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G580" s="28">
        <f>IF(AND($S580='자료입력 및 결과표시'!$B$17,COUNTIF($W580:$DR580,'자료입력 및 결과표시'!$C$17)&gt;=1),IF(OR('자료입력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H580" s="28">
        <f>IF(AND($S580='자료입력 및 결과표시'!$B$18,COUNTIF($W580:$DR580,'자료입력 및 결과표시'!$C$18)&gt;=1),IF(OR('자료입력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I580" s="28">
        <f>IF(AND($S580='자료입력 및 결과표시'!$B$19,COUNTIF($W580:$DR580,'자료입력 및 결과표시'!$C$19)&gt;=1),IF(OR('자료입력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J580" s="28">
        <f>IF(AND($S580='자료입력 및 결과표시'!$B$20,COUNTIF($W580:$DR580,'자료입력 및 결과표시'!$C$20)&gt;=1),IF(OR('자료입력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K580" s="28">
        <f>IF(AND($S580='자료입력 및 결과표시'!$B$21,COUNTIF($W580:$DR580,'자료입력 및 결과표시'!$C$21)&gt;=1),IF(OR('자료입력 및 결과표시'!$B$4+90&gt;=$V580,'자료입력 및 결과표시'!$B$4&lt;$U580),0,IF($V580-'자료입력 및 결과표시'!$B$4-90&gt;='자료입력 및 결과표시'!$E$4,'자료입력 및 결과표시'!$E$4,$V580-'자료입력 및 결과표시'!$B$4-90)),0)</f>
        <v>0</v>
      </c>
      <c r="EL580" s="17">
        <f>IF(AND(S580='자료입력 및 결과표시'!$B$6,COUNTIF('업무중복도(데이터 입력)'!$W580:$DR580,'자료입력 및 결과표시'!$C$6)&gt;=1),1,0)</f>
        <v>0</v>
      </c>
      <c r="EM580" s="17">
        <f>IF(AND(S580='자료입력 및 결과표시'!$B$7,COUNTIF('업무중복도(데이터 입력)'!$W580:$DR580,'자료입력 및 결과표시'!$C$7)&gt;=1),2,0)</f>
        <v>0</v>
      </c>
      <c r="EN580" s="17">
        <f>IF(AND(S580='자료입력 및 결과표시'!$B$8,COUNTIF('업무중복도(데이터 입력)'!$W580:$DR580,'자료입력 및 결과표시'!$C$8)&gt;=1),3,0)</f>
        <v>0</v>
      </c>
      <c r="EO580" s="17">
        <f>IF(AND(S580='자료입력 및 결과표시'!$B$9,COUNTIF('업무중복도(데이터 입력)'!$W580:$DR580,'자료입력 및 결과표시'!$C$9)&gt;=1),4,0)</f>
        <v>0</v>
      </c>
      <c r="EP580" s="17">
        <f>IF(AND(S580='자료입력 및 결과표시'!$B$10,COUNTIF('업무중복도(데이터 입력)'!$W580:$DR580,'자료입력 및 결과표시'!$C$10)&gt;=1),5,0)</f>
        <v>0</v>
      </c>
      <c r="EQ580" s="17">
        <f>IF(AND(S580='자료입력 및 결과표시'!$B$11,COUNTIF('업무중복도(데이터 입력)'!$W580:$DR580,'자료입력 및 결과표시'!$C$11)&gt;=1),6,0)</f>
        <v>0</v>
      </c>
      <c r="ER580" s="17">
        <f>IF(AND(S580='자료입력 및 결과표시'!$B$12,COUNTIF('업무중복도(데이터 입력)'!$W580:$DR580,'자료입력 및 결과표시'!$C$12)&gt;=1),7,0)</f>
        <v>0</v>
      </c>
      <c r="ES580" s="17">
        <f>IF(AND(S580='자료입력 및 결과표시'!$B$13,COUNTIF('업무중복도(데이터 입력)'!$W580:$DR580,'자료입력 및 결과표시'!$C$13)&gt;=1),8,0)</f>
        <v>0</v>
      </c>
      <c r="ET580" s="17">
        <f>IF(AND(S580='자료입력 및 결과표시'!$B$14,COUNTIF('업무중복도(데이터 입력)'!$W580:$DR580,'자료입력 및 결과표시'!$C$14)&gt;=1),9,0)</f>
        <v>0</v>
      </c>
      <c r="EU580" s="17">
        <f>IF(AND(S580='자료입력 및 결과표시'!$B$15,COUNTIF('업무중복도(데이터 입력)'!$W580:$DR580,'자료입력 및 결과표시'!$C$15)&gt;=1),10,0)</f>
        <v>0</v>
      </c>
      <c r="EV580" s="17">
        <f>IF(AND(S580='자료입력 및 결과표시'!$B$16,COUNTIF('업무중복도(데이터 입력)'!$W580:$DR580,'자료입력 및 결과표시'!$C$16)&gt;=1),11,0)</f>
        <v>0</v>
      </c>
      <c r="EW580" s="17">
        <f>IF(AND(S580='자료입력 및 결과표시'!$B$17,COUNTIF('업무중복도(데이터 입력)'!$W580:$DR580,'자료입력 및 결과표시'!$C$17)&gt;=1),12,0)</f>
        <v>0</v>
      </c>
      <c r="EX580" s="17">
        <f>IF(AND(S580='자료입력 및 결과표시'!$B$18,COUNTIF('업무중복도(데이터 입력)'!$W580:$DR580,'자료입력 및 결과표시'!$C$18)&gt;=1),13,0)</f>
        <v>0</v>
      </c>
      <c r="EY580" s="17">
        <f>IF(AND(S580='자료입력 및 결과표시'!$B$19,COUNTIF('업무중복도(데이터 입력)'!$W580:$DR580,'자료입력 및 결과표시'!$C$19)&gt;=1),14,0)</f>
        <v>0</v>
      </c>
      <c r="EZ580" s="17">
        <f>IF(AND(S580='자료입력 및 결과표시'!$B$20,COUNTIF('업무중복도(데이터 입력)'!$W580:$DR580,'자료입력 및 결과표시'!$C$20)&gt;=1),15,0)</f>
        <v>0</v>
      </c>
      <c r="FA580" s="17">
        <f>IF(AND(S580='자료입력 및 결과표시'!$B$21,COUNTIF('업무중복도(데이터 입력)'!$W580:$DR580,'자료입력 및 결과표시'!$C$21)&gt;=1),16,0)</f>
        <v>0</v>
      </c>
      <c r="FK580" s="17">
        <f t="shared" ref="FK580:FK643" si="815">COUNTA(W580:DR580)</f>
        <v>0</v>
      </c>
      <c r="FO580"/>
    </row>
    <row r="581" spans="1:171">
      <c r="A581" s="17" t="str">
        <f t="shared" si="798"/>
        <v>\\\0</v>
      </c>
      <c r="B581" s="17" t="str">
        <f t="shared" si="799"/>
        <v>\\\0</v>
      </c>
      <c r="C581" s="17" t="str">
        <f t="shared" si="800"/>
        <v>\\\0</v>
      </c>
      <c r="D581" s="17" t="str">
        <f t="shared" si="801"/>
        <v>\\\0</v>
      </c>
      <c r="E581" s="17" t="str">
        <f t="shared" si="802"/>
        <v>\\\0</v>
      </c>
      <c r="F581" s="17" t="str">
        <f t="shared" si="803"/>
        <v>\\\0</v>
      </c>
      <c r="G581" s="17" t="str">
        <f t="shared" si="804"/>
        <v>\\\0</v>
      </c>
      <c r="H581" s="17" t="str">
        <f t="shared" si="805"/>
        <v>\\\0</v>
      </c>
      <c r="I581" s="17" t="str">
        <f t="shared" si="806"/>
        <v>\\\0</v>
      </c>
      <c r="J581" s="17" t="str">
        <f t="shared" si="807"/>
        <v>\\\0</v>
      </c>
      <c r="K581" s="17" t="str">
        <f t="shared" si="808"/>
        <v>\\\0</v>
      </c>
      <c r="L581" s="17" t="str">
        <f t="shared" si="809"/>
        <v>\\\0</v>
      </c>
      <c r="M581" s="17" t="str">
        <f t="shared" si="810"/>
        <v>\\\0</v>
      </c>
      <c r="N581" s="17" t="str">
        <f t="shared" si="811"/>
        <v>\\\0</v>
      </c>
      <c r="O581" s="17" t="str">
        <f t="shared" si="812"/>
        <v>\\\0</v>
      </c>
      <c r="P581" s="17" t="str">
        <f t="shared" si="813"/>
        <v>\\\0</v>
      </c>
      <c r="R581" s="17" t="str">
        <f t="shared" si="814"/>
        <v>\\</v>
      </c>
      <c r="S581" s="38"/>
      <c r="T581" s="39"/>
      <c r="U581" s="31"/>
      <c r="V581" s="32"/>
      <c r="W581" s="36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35"/>
      <c r="DS581" s="287"/>
      <c r="DT581" s="36"/>
      <c r="DU581" s="37"/>
      <c r="DV581" s="28">
        <f>IF(AND($S581='자료입력 및 결과표시'!$B$6,COUNTIF($W581:$DR581,'자료입력 및 결과표시'!$C$6)&gt;=1),IF(OR('자료입력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DW581" s="28">
        <f>IF(AND($S581='자료입력 및 결과표시'!$B$7,COUNTIF($W581:$DR581,'자료입력 및 결과표시'!$C$7)&gt;=1),IF(OR('자료입력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DX581" s="28">
        <f>IF(AND($S581='자료입력 및 결과표시'!$B$8,COUNTIF($W581:$DR581,'자료입력 및 결과표시'!$C$8)&gt;=1),IF(OR('자료입력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DY581" s="28">
        <f>IF(AND($S581='자료입력 및 결과표시'!$B$9,COUNTIF($W581:$DR581,'자료입력 및 결과표시'!$C$9)&gt;=1),IF(OR('자료입력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DZ581" s="28">
        <f>IF(AND($S581='자료입력 및 결과표시'!$B$10,COUNTIF($W581:$DR581,'자료입력 및 결과표시'!$C$10)&gt;=1),IF(OR('자료입력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A581" s="28">
        <f>IF(AND($S581='자료입력 및 결과표시'!$B$11,COUNTIF($W581:$DR581,'자료입력 및 결과표시'!$C$11)&gt;=1),IF(OR('자료입력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B581" s="28">
        <f>IF(AND($S581='자료입력 및 결과표시'!$B$12,COUNTIF($W581:$DR581,'자료입력 및 결과표시'!$C$12)&gt;=1),IF(OR('자료입력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C581" s="28">
        <f>IF(AND($S581='자료입력 및 결과표시'!$B$13,COUNTIF($W581:$DR581,'자료입력 및 결과표시'!$C$13)&gt;=1),IF(OR('자료입력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D581" s="28">
        <f>IF(AND($S581='자료입력 및 결과표시'!$B$14,COUNTIF($W581:$DR581,'자료입력 및 결과표시'!$C$14)&gt;=1),IF(OR('자료입력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E581" s="28">
        <f>IF(AND($S581='자료입력 및 결과표시'!$B$15,COUNTIF($W581:$DR581,'자료입력 및 결과표시'!$C$15)&gt;=1),IF(OR('자료입력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F581" s="28">
        <f>IF(AND($S581='자료입력 및 결과표시'!$B$16,COUNTIF($W581:$DR581,'자료입력 및 결과표시'!$C$16)&gt;=1),IF(OR('자료입력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G581" s="28">
        <f>IF(AND($S581='자료입력 및 결과표시'!$B$17,COUNTIF($W581:$DR581,'자료입력 및 결과표시'!$C$17)&gt;=1),IF(OR('자료입력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H581" s="28">
        <f>IF(AND($S581='자료입력 및 결과표시'!$B$18,COUNTIF($W581:$DR581,'자료입력 및 결과표시'!$C$18)&gt;=1),IF(OR('자료입력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I581" s="28">
        <f>IF(AND($S581='자료입력 및 결과표시'!$B$19,COUNTIF($W581:$DR581,'자료입력 및 결과표시'!$C$19)&gt;=1),IF(OR('자료입력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J581" s="28">
        <f>IF(AND($S581='자료입력 및 결과표시'!$B$20,COUNTIF($W581:$DR581,'자료입력 및 결과표시'!$C$20)&gt;=1),IF(OR('자료입력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K581" s="28">
        <f>IF(AND($S581='자료입력 및 결과표시'!$B$21,COUNTIF($W581:$DR581,'자료입력 및 결과표시'!$C$21)&gt;=1),IF(OR('자료입력 및 결과표시'!$B$4+90&gt;=$V581,'자료입력 및 결과표시'!$B$4&lt;$U581),0,IF($V581-'자료입력 및 결과표시'!$B$4-90&gt;='자료입력 및 결과표시'!$E$4,'자료입력 및 결과표시'!$E$4,$V581-'자료입력 및 결과표시'!$B$4-90)),0)</f>
        <v>0</v>
      </c>
      <c r="EL581" s="17">
        <f>IF(AND(S581='자료입력 및 결과표시'!$B$6,COUNTIF('업무중복도(데이터 입력)'!$W581:$DR581,'자료입력 및 결과표시'!$C$6)&gt;=1),1,0)</f>
        <v>0</v>
      </c>
      <c r="EM581" s="17">
        <f>IF(AND(S581='자료입력 및 결과표시'!$B$7,COUNTIF('업무중복도(데이터 입력)'!$W581:$DR581,'자료입력 및 결과표시'!$C$7)&gt;=1),2,0)</f>
        <v>0</v>
      </c>
      <c r="EN581" s="17">
        <f>IF(AND(S581='자료입력 및 결과표시'!$B$8,COUNTIF('업무중복도(데이터 입력)'!$W581:$DR581,'자료입력 및 결과표시'!$C$8)&gt;=1),3,0)</f>
        <v>0</v>
      </c>
      <c r="EO581" s="17">
        <f>IF(AND(S581='자료입력 및 결과표시'!$B$9,COUNTIF('업무중복도(데이터 입력)'!$W581:$DR581,'자료입력 및 결과표시'!$C$9)&gt;=1),4,0)</f>
        <v>0</v>
      </c>
      <c r="EP581" s="17">
        <f>IF(AND(S581='자료입력 및 결과표시'!$B$10,COUNTIF('업무중복도(데이터 입력)'!$W581:$DR581,'자료입력 및 결과표시'!$C$10)&gt;=1),5,0)</f>
        <v>0</v>
      </c>
      <c r="EQ581" s="17">
        <f>IF(AND(S581='자료입력 및 결과표시'!$B$11,COUNTIF('업무중복도(데이터 입력)'!$W581:$DR581,'자료입력 및 결과표시'!$C$11)&gt;=1),6,0)</f>
        <v>0</v>
      </c>
      <c r="ER581" s="17">
        <f>IF(AND(S581='자료입력 및 결과표시'!$B$12,COUNTIF('업무중복도(데이터 입력)'!$W581:$DR581,'자료입력 및 결과표시'!$C$12)&gt;=1),7,0)</f>
        <v>0</v>
      </c>
      <c r="ES581" s="17">
        <f>IF(AND(S581='자료입력 및 결과표시'!$B$13,COUNTIF('업무중복도(데이터 입력)'!$W581:$DR581,'자료입력 및 결과표시'!$C$13)&gt;=1),8,0)</f>
        <v>0</v>
      </c>
      <c r="ET581" s="17">
        <f>IF(AND(S581='자료입력 및 결과표시'!$B$14,COUNTIF('업무중복도(데이터 입력)'!$W581:$DR581,'자료입력 및 결과표시'!$C$14)&gt;=1),9,0)</f>
        <v>0</v>
      </c>
      <c r="EU581" s="17">
        <f>IF(AND(S581='자료입력 및 결과표시'!$B$15,COUNTIF('업무중복도(데이터 입력)'!$W581:$DR581,'자료입력 및 결과표시'!$C$15)&gt;=1),10,0)</f>
        <v>0</v>
      </c>
      <c r="EV581" s="17">
        <f>IF(AND(S581='자료입력 및 결과표시'!$B$16,COUNTIF('업무중복도(데이터 입력)'!$W581:$DR581,'자료입력 및 결과표시'!$C$16)&gt;=1),11,0)</f>
        <v>0</v>
      </c>
      <c r="EW581" s="17">
        <f>IF(AND(S581='자료입력 및 결과표시'!$B$17,COUNTIF('업무중복도(데이터 입력)'!$W581:$DR581,'자료입력 및 결과표시'!$C$17)&gt;=1),12,0)</f>
        <v>0</v>
      </c>
      <c r="EX581" s="17">
        <f>IF(AND(S581='자료입력 및 결과표시'!$B$18,COUNTIF('업무중복도(데이터 입력)'!$W581:$DR581,'자료입력 및 결과표시'!$C$18)&gt;=1),13,0)</f>
        <v>0</v>
      </c>
      <c r="EY581" s="17">
        <f>IF(AND(S581='자료입력 및 결과표시'!$B$19,COUNTIF('업무중복도(데이터 입력)'!$W581:$DR581,'자료입력 및 결과표시'!$C$19)&gt;=1),14,0)</f>
        <v>0</v>
      </c>
      <c r="EZ581" s="17">
        <f>IF(AND(S581='자료입력 및 결과표시'!$B$20,COUNTIF('업무중복도(데이터 입력)'!$W581:$DR581,'자료입력 및 결과표시'!$C$20)&gt;=1),15,0)</f>
        <v>0</v>
      </c>
      <c r="FA581" s="17">
        <f>IF(AND(S581='자료입력 및 결과표시'!$B$21,COUNTIF('업무중복도(데이터 입력)'!$W581:$DR581,'자료입력 및 결과표시'!$C$21)&gt;=1),16,0)</f>
        <v>0</v>
      </c>
      <c r="FK581" s="17">
        <f t="shared" si="815"/>
        <v>0</v>
      </c>
      <c r="FO581"/>
    </row>
    <row r="582" spans="1:171">
      <c r="A582" s="17" t="str">
        <f t="shared" si="798"/>
        <v>\\\0</v>
      </c>
      <c r="B582" s="17" t="str">
        <f t="shared" si="799"/>
        <v>\\\0</v>
      </c>
      <c r="C582" s="17" t="str">
        <f t="shared" si="800"/>
        <v>\\\0</v>
      </c>
      <c r="D582" s="17" t="str">
        <f t="shared" si="801"/>
        <v>\\\0</v>
      </c>
      <c r="E582" s="17" t="str">
        <f t="shared" si="802"/>
        <v>\\\0</v>
      </c>
      <c r="F582" s="17" t="str">
        <f t="shared" si="803"/>
        <v>\\\0</v>
      </c>
      <c r="G582" s="17" t="str">
        <f t="shared" si="804"/>
        <v>\\\0</v>
      </c>
      <c r="H582" s="17" t="str">
        <f t="shared" si="805"/>
        <v>\\\0</v>
      </c>
      <c r="I582" s="17" t="str">
        <f t="shared" si="806"/>
        <v>\\\0</v>
      </c>
      <c r="J582" s="17" t="str">
        <f t="shared" si="807"/>
        <v>\\\0</v>
      </c>
      <c r="K582" s="17" t="str">
        <f t="shared" si="808"/>
        <v>\\\0</v>
      </c>
      <c r="L582" s="17" t="str">
        <f t="shared" si="809"/>
        <v>\\\0</v>
      </c>
      <c r="M582" s="17" t="str">
        <f t="shared" si="810"/>
        <v>\\\0</v>
      </c>
      <c r="N582" s="17" t="str">
        <f t="shared" si="811"/>
        <v>\\\0</v>
      </c>
      <c r="O582" s="17" t="str">
        <f t="shared" si="812"/>
        <v>\\\0</v>
      </c>
      <c r="P582" s="17" t="str">
        <f t="shared" si="813"/>
        <v>\\\0</v>
      </c>
      <c r="R582" s="17" t="str">
        <f t="shared" si="814"/>
        <v>\\</v>
      </c>
      <c r="S582" s="38"/>
      <c r="T582" s="39"/>
      <c r="U582" s="31"/>
      <c r="V582" s="32"/>
      <c r="W582" s="36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35"/>
      <c r="DS582" s="287"/>
      <c r="DT582" s="36"/>
      <c r="DU582" s="37"/>
      <c r="DV582" s="28">
        <f>IF(AND($S582='자료입력 및 결과표시'!$B$6,COUNTIF($W582:$DR582,'자료입력 및 결과표시'!$C$6)&gt;=1),IF(OR('자료입력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DW582" s="28">
        <f>IF(AND($S582='자료입력 및 결과표시'!$B$7,COUNTIF($W582:$DR582,'자료입력 및 결과표시'!$C$7)&gt;=1),IF(OR('자료입력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DX582" s="28">
        <f>IF(AND($S582='자료입력 및 결과표시'!$B$8,COUNTIF($W582:$DR582,'자료입력 및 결과표시'!$C$8)&gt;=1),IF(OR('자료입력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DY582" s="28">
        <f>IF(AND($S582='자료입력 및 결과표시'!$B$9,COUNTIF($W582:$DR582,'자료입력 및 결과표시'!$C$9)&gt;=1),IF(OR('자료입력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DZ582" s="28">
        <f>IF(AND($S582='자료입력 및 결과표시'!$B$10,COUNTIF($W582:$DR582,'자료입력 및 결과표시'!$C$10)&gt;=1),IF(OR('자료입력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A582" s="28">
        <f>IF(AND($S582='자료입력 및 결과표시'!$B$11,COUNTIF($W582:$DR582,'자료입력 및 결과표시'!$C$11)&gt;=1),IF(OR('자료입력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B582" s="28">
        <f>IF(AND($S582='자료입력 및 결과표시'!$B$12,COUNTIF($W582:$DR582,'자료입력 및 결과표시'!$C$12)&gt;=1),IF(OR('자료입력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C582" s="28">
        <f>IF(AND($S582='자료입력 및 결과표시'!$B$13,COUNTIF($W582:$DR582,'자료입력 및 결과표시'!$C$13)&gt;=1),IF(OR('자료입력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D582" s="28">
        <f>IF(AND($S582='자료입력 및 결과표시'!$B$14,COUNTIF($W582:$DR582,'자료입력 및 결과표시'!$C$14)&gt;=1),IF(OR('자료입력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E582" s="28">
        <f>IF(AND($S582='자료입력 및 결과표시'!$B$15,COUNTIF($W582:$DR582,'자료입력 및 결과표시'!$C$15)&gt;=1),IF(OR('자료입력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F582" s="28">
        <f>IF(AND($S582='자료입력 및 결과표시'!$B$16,COUNTIF($W582:$DR582,'자료입력 및 결과표시'!$C$16)&gt;=1),IF(OR('자료입력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G582" s="28">
        <f>IF(AND($S582='자료입력 및 결과표시'!$B$17,COUNTIF($W582:$DR582,'자료입력 및 결과표시'!$C$17)&gt;=1),IF(OR('자료입력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H582" s="28">
        <f>IF(AND($S582='자료입력 및 결과표시'!$B$18,COUNTIF($W582:$DR582,'자료입력 및 결과표시'!$C$18)&gt;=1),IF(OR('자료입력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I582" s="28">
        <f>IF(AND($S582='자료입력 및 결과표시'!$B$19,COUNTIF($W582:$DR582,'자료입력 및 결과표시'!$C$19)&gt;=1),IF(OR('자료입력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J582" s="28">
        <f>IF(AND($S582='자료입력 및 결과표시'!$B$20,COUNTIF($W582:$DR582,'자료입력 및 결과표시'!$C$20)&gt;=1),IF(OR('자료입력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K582" s="28">
        <f>IF(AND($S582='자료입력 및 결과표시'!$B$21,COUNTIF($W582:$DR582,'자료입력 및 결과표시'!$C$21)&gt;=1),IF(OR('자료입력 및 결과표시'!$B$4+90&gt;=$V582,'자료입력 및 결과표시'!$B$4&lt;$U582),0,IF($V582-'자료입력 및 결과표시'!$B$4-90&gt;='자료입력 및 결과표시'!$E$4,'자료입력 및 결과표시'!$E$4,$V582-'자료입력 및 결과표시'!$B$4-90)),0)</f>
        <v>0</v>
      </c>
      <c r="EL582" s="17">
        <f>IF(AND(S582='자료입력 및 결과표시'!$B$6,COUNTIF('업무중복도(데이터 입력)'!$W582:$DR582,'자료입력 및 결과표시'!$C$6)&gt;=1),1,0)</f>
        <v>0</v>
      </c>
      <c r="EM582" s="17">
        <f>IF(AND(S582='자료입력 및 결과표시'!$B$7,COUNTIF('업무중복도(데이터 입력)'!$W582:$DR582,'자료입력 및 결과표시'!$C$7)&gt;=1),2,0)</f>
        <v>0</v>
      </c>
      <c r="EN582" s="17">
        <f>IF(AND(S582='자료입력 및 결과표시'!$B$8,COUNTIF('업무중복도(데이터 입력)'!$W582:$DR582,'자료입력 및 결과표시'!$C$8)&gt;=1),3,0)</f>
        <v>0</v>
      </c>
      <c r="EO582" s="17">
        <f>IF(AND(S582='자료입력 및 결과표시'!$B$9,COUNTIF('업무중복도(데이터 입력)'!$W582:$DR582,'자료입력 및 결과표시'!$C$9)&gt;=1),4,0)</f>
        <v>0</v>
      </c>
      <c r="EP582" s="17">
        <f>IF(AND(S582='자료입력 및 결과표시'!$B$10,COUNTIF('업무중복도(데이터 입력)'!$W582:$DR582,'자료입력 및 결과표시'!$C$10)&gt;=1),5,0)</f>
        <v>0</v>
      </c>
      <c r="EQ582" s="17">
        <f>IF(AND(S582='자료입력 및 결과표시'!$B$11,COUNTIF('업무중복도(데이터 입력)'!$W582:$DR582,'자료입력 및 결과표시'!$C$11)&gt;=1),6,0)</f>
        <v>0</v>
      </c>
      <c r="ER582" s="17">
        <f>IF(AND(S582='자료입력 및 결과표시'!$B$12,COUNTIF('업무중복도(데이터 입력)'!$W582:$DR582,'자료입력 및 결과표시'!$C$12)&gt;=1),7,0)</f>
        <v>0</v>
      </c>
      <c r="ES582" s="17">
        <f>IF(AND(S582='자료입력 및 결과표시'!$B$13,COUNTIF('업무중복도(데이터 입력)'!$W582:$DR582,'자료입력 및 결과표시'!$C$13)&gt;=1),8,0)</f>
        <v>0</v>
      </c>
      <c r="ET582" s="17">
        <f>IF(AND(S582='자료입력 및 결과표시'!$B$14,COUNTIF('업무중복도(데이터 입력)'!$W582:$DR582,'자료입력 및 결과표시'!$C$14)&gt;=1),9,0)</f>
        <v>0</v>
      </c>
      <c r="EU582" s="17">
        <f>IF(AND(S582='자료입력 및 결과표시'!$B$15,COUNTIF('업무중복도(데이터 입력)'!$W582:$DR582,'자료입력 및 결과표시'!$C$15)&gt;=1),10,0)</f>
        <v>0</v>
      </c>
      <c r="EV582" s="17">
        <f>IF(AND(S582='자료입력 및 결과표시'!$B$16,COUNTIF('업무중복도(데이터 입력)'!$W582:$DR582,'자료입력 및 결과표시'!$C$16)&gt;=1),11,0)</f>
        <v>0</v>
      </c>
      <c r="EW582" s="17">
        <f>IF(AND(S582='자료입력 및 결과표시'!$B$17,COUNTIF('업무중복도(데이터 입력)'!$W582:$DR582,'자료입력 및 결과표시'!$C$17)&gt;=1),12,0)</f>
        <v>0</v>
      </c>
      <c r="EX582" s="17">
        <f>IF(AND(S582='자료입력 및 결과표시'!$B$18,COUNTIF('업무중복도(데이터 입력)'!$W582:$DR582,'자료입력 및 결과표시'!$C$18)&gt;=1),13,0)</f>
        <v>0</v>
      </c>
      <c r="EY582" s="17">
        <f>IF(AND(S582='자료입력 및 결과표시'!$B$19,COUNTIF('업무중복도(데이터 입력)'!$W582:$DR582,'자료입력 및 결과표시'!$C$19)&gt;=1),14,0)</f>
        <v>0</v>
      </c>
      <c r="EZ582" s="17">
        <f>IF(AND(S582='자료입력 및 결과표시'!$B$20,COUNTIF('업무중복도(데이터 입력)'!$W582:$DR582,'자료입력 및 결과표시'!$C$20)&gt;=1),15,0)</f>
        <v>0</v>
      </c>
      <c r="FA582" s="17">
        <f>IF(AND(S582='자료입력 및 결과표시'!$B$21,COUNTIF('업무중복도(데이터 입력)'!$W582:$DR582,'자료입력 및 결과표시'!$C$21)&gt;=1),16,0)</f>
        <v>0</v>
      </c>
      <c r="FK582" s="17">
        <f t="shared" si="815"/>
        <v>0</v>
      </c>
      <c r="FO582"/>
    </row>
    <row r="583" spans="1:171">
      <c r="A583" s="17" t="str">
        <f t="shared" si="798"/>
        <v>\\\0</v>
      </c>
      <c r="B583" s="17" t="str">
        <f t="shared" si="799"/>
        <v>\\\0</v>
      </c>
      <c r="C583" s="17" t="str">
        <f t="shared" si="800"/>
        <v>\\\0</v>
      </c>
      <c r="D583" s="17" t="str">
        <f t="shared" si="801"/>
        <v>\\\0</v>
      </c>
      <c r="E583" s="17" t="str">
        <f t="shared" si="802"/>
        <v>\\\0</v>
      </c>
      <c r="F583" s="17" t="str">
        <f t="shared" si="803"/>
        <v>\\\0</v>
      </c>
      <c r="G583" s="17" t="str">
        <f t="shared" si="804"/>
        <v>\\\0</v>
      </c>
      <c r="H583" s="17" t="str">
        <f t="shared" si="805"/>
        <v>\\\0</v>
      </c>
      <c r="I583" s="17" t="str">
        <f t="shared" si="806"/>
        <v>\\\0</v>
      </c>
      <c r="J583" s="17" t="str">
        <f t="shared" si="807"/>
        <v>\\\0</v>
      </c>
      <c r="K583" s="17" t="str">
        <f t="shared" si="808"/>
        <v>\\\0</v>
      </c>
      <c r="L583" s="17" t="str">
        <f t="shared" si="809"/>
        <v>\\\0</v>
      </c>
      <c r="M583" s="17" t="str">
        <f t="shared" si="810"/>
        <v>\\\0</v>
      </c>
      <c r="N583" s="17" t="str">
        <f t="shared" si="811"/>
        <v>\\\0</v>
      </c>
      <c r="O583" s="17" t="str">
        <f t="shared" si="812"/>
        <v>\\\0</v>
      </c>
      <c r="P583" s="17" t="str">
        <f t="shared" si="813"/>
        <v>\\\0</v>
      </c>
      <c r="R583" s="17" t="str">
        <f t="shared" si="814"/>
        <v>\\</v>
      </c>
      <c r="S583" s="38"/>
      <c r="T583" s="39"/>
      <c r="U583" s="31"/>
      <c r="V583" s="32"/>
      <c r="W583" s="36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35"/>
      <c r="DS583" s="287"/>
      <c r="DT583" s="36"/>
      <c r="DU583" s="37"/>
      <c r="DV583" s="28">
        <f>IF(AND($S583='자료입력 및 결과표시'!$B$6,COUNTIF($W583:$DR583,'자료입력 및 결과표시'!$C$6)&gt;=1),IF(OR('자료입력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DW583" s="28">
        <f>IF(AND($S583='자료입력 및 결과표시'!$B$7,COUNTIF($W583:$DR583,'자료입력 및 결과표시'!$C$7)&gt;=1),IF(OR('자료입력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DX583" s="28">
        <f>IF(AND($S583='자료입력 및 결과표시'!$B$8,COUNTIF($W583:$DR583,'자료입력 및 결과표시'!$C$8)&gt;=1),IF(OR('자료입력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DY583" s="28">
        <f>IF(AND($S583='자료입력 및 결과표시'!$B$9,COUNTIF($W583:$DR583,'자료입력 및 결과표시'!$C$9)&gt;=1),IF(OR('자료입력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DZ583" s="28">
        <f>IF(AND($S583='자료입력 및 결과표시'!$B$10,COUNTIF($W583:$DR583,'자료입력 및 결과표시'!$C$10)&gt;=1),IF(OR('자료입력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A583" s="28">
        <f>IF(AND($S583='자료입력 및 결과표시'!$B$11,COUNTIF($W583:$DR583,'자료입력 및 결과표시'!$C$11)&gt;=1),IF(OR('자료입력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B583" s="28">
        <f>IF(AND($S583='자료입력 및 결과표시'!$B$12,COUNTIF($W583:$DR583,'자료입력 및 결과표시'!$C$12)&gt;=1),IF(OR('자료입력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C583" s="28">
        <f>IF(AND($S583='자료입력 및 결과표시'!$B$13,COUNTIF($W583:$DR583,'자료입력 및 결과표시'!$C$13)&gt;=1),IF(OR('자료입력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D583" s="28">
        <f>IF(AND($S583='자료입력 및 결과표시'!$B$14,COUNTIF($W583:$DR583,'자료입력 및 결과표시'!$C$14)&gt;=1),IF(OR('자료입력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E583" s="28">
        <f>IF(AND($S583='자료입력 및 결과표시'!$B$15,COUNTIF($W583:$DR583,'자료입력 및 결과표시'!$C$15)&gt;=1),IF(OR('자료입력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F583" s="28">
        <f>IF(AND($S583='자료입력 및 결과표시'!$B$16,COUNTIF($W583:$DR583,'자료입력 및 결과표시'!$C$16)&gt;=1),IF(OR('자료입력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G583" s="28">
        <f>IF(AND($S583='자료입력 및 결과표시'!$B$17,COUNTIF($W583:$DR583,'자료입력 및 결과표시'!$C$17)&gt;=1),IF(OR('자료입력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H583" s="28">
        <f>IF(AND($S583='자료입력 및 결과표시'!$B$18,COUNTIF($W583:$DR583,'자료입력 및 결과표시'!$C$18)&gt;=1),IF(OR('자료입력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I583" s="28">
        <f>IF(AND($S583='자료입력 및 결과표시'!$B$19,COUNTIF($W583:$DR583,'자료입력 및 결과표시'!$C$19)&gt;=1),IF(OR('자료입력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J583" s="28">
        <f>IF(AND($S583='자료입력 및 결과표시'!$B$20,COUNTIF($W583:$DR583,'자료입력 및 결과표시'!$C$20)&gt;=1),IF(OR('자료입력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K583" s="28">
        <f>IF(AND($S583='자료입력 및 결과표시'!$B$21,COUNTIF($W583:$DR583,'자료입력 및 결과표시'!$C$21)&gt;=1),IF(OR('자료입력 및 결과표시'!$B$4+90&gt;=$V583,'자료입력 및 결과표시'!$B$4&lt;$U583),0,IF($V583-'자료입력 및 결과표시'!$B$4-90&gt;='자료입력 및 결과표시'!$E$4,'자료입력 및 결과표시'!$E$4,$V583-'자료입력 및 결과표시'!$B$4-90)),0)</f>
        <v>0</v>
      </c>
      <c r="EL583" s="17">
        <f>IF(AND(S583='자료입력 및 결과표시'!$B$6,COUNTIF('업무중복도(데이터 입력)'!$W583:$DR583,'자료입력 및 결과표시'!$C$6)&gt;=1),1,0)</f>
        <v>0</v>
      </c>
      <c r="EM583" s="17">
        <f>IF(AND(S583='자료입력 및 결과표시'!$B$7,COUNTIF('업무중복도(데이터 입력)'!$W583:$DR583,'자료입력 및 결과표시'!$C$7)&gt;=1),2,0)</f>
        <v>0</v>
      </c>
      <c r="EN583" s="17">
        <f>IF(AND(S583='자료입력 및 결과표시'!$B$8,COUNTIF('업무중복도(데이터 입력)'!$W583:$DR583,'자료입력 및 결과표시'!$C$8)&gt;=1),3,0)</f>
        <v>0</v>
      </c>
      <c r="EO583" s="17">
        <f>IF(AND(S583='자료입력 및 결과표시'!$B$9,COUNTIF('업무중복도(데이터 입력)'!$W583:$DR583,'자료입력 및 결과표시'!$C$9)&gt;=1),4,0)</f>
        <v>0</v>
      </c>
      <c r="EP583" s="17">
        <f>IF(AND(S583='자료입력 및 결과표시'!$B$10,COUNTIF('업무중복도(데이터 입력)'!$W583:$DR583,'자료입력 및 결과표시'!$C$10)&gt;=1),5,0)</f>
        <v>0</v>
      </c>
      <c r="EQ583" s="17">
        <f>IF(AND(S583='자료입력 및 결과표시'!$B$11,COUNTIF('업무중복도(데이터 입력)'!$W583:$DR583,'자료입력 및 결과표시'!$C$11)&gt;=1),6,0)</f>
        <v>0</v>
      </c>
      <c r="ER583" s="17">
        <f>IF(AND(S583='자료입력 및 결과표시'!$B$12,COUNTIF('업무중복도(데이터 입력)'!$W583:$DR583,'자료입력 및 결과표시'!$C$12)&gt;=1),7,0)</f>
        <v>0</v>
      </c>
      <c r="ES583" s="17">
        <f>IF(AND(S583='자료입력 및 결과표시'!$B$13,COUNTIF('업무중복도(데이터 입력)'!$W583:$DR583,'자료입력 및 결과표시'!$C$13)&gt;=1),8,0)</f>
        <v>0</v>
      </c>
      <c r="ET583" s="17">
        <f>IF(AND(S583='자료입력 및 결과표시'!$B$14,COUNTIF('업무중복도(데이터 입력)'!$W583:$DR583,'자료입력 및 결과표시'!$C$14)&gt;=1),9,0)</f>
        <v>0</v>
      </c>
      <c r="EU583" s="17">
        <f>IF(AND(S583='자료입력 및 결과표시'!$B$15,COUNTIF('업무중복도(데이터 입력)'!$W583:$DR583,'자료입력 및 결과표시'!$C$15)&gt;=1),10,0)</f>
        <v>0</v>
      </c>
      <c r="EV583" s="17">
        <f>IF(AND(S583='자료입력 및 결과표시'!$B$16,COUNTIF('업무중복도(데이터 입력)'!$W583:$DR583,'자료입력 및 결과표시'!$C$16)&gt;=1),11,0)</f>
        <v>0</v>
      </c>
      <c r="EW583" s="17">
        <f>IF(AND(S583='자료입력 및 결과표시'!$B$17,COUNTIF('업무중복도(데이터 입력)'!$W583:$DR583,'자료입력 및 결과표시'!$C$17)&gt;=1),12,0)</f>
        <v>0</v>
      </c>
      <c r="EX583" s="17">
        <f>IF(AND(S583='자료입력 및 결과표시'!$B$18,COUNTIF('업무중복도(데이터 입력)'!$W583:$DR583,'자료입력 및 결과표시'!$C$18)&gt;=1),13,0)</f>
        <v>0</v>
      </c>
      <c r="EY583" s="17">
        <f>IF(AND(S583='자료입력 및 결과표시'!$B$19,COUNTIF('업무중복도(데이터 입력)'!$W583:$DR583,'자료입력 및 결과표시'!$C$19)&gt;=1),14,0)</f>
        <v>0</v>
      </c>
      <c r="EZ583" s="17">
        <f>IF(AND(S583='자료입력 및 결과표시'!$B$20,COUNTIF('업무중복도(데이터 입력)'!$W583:$DR583,'자료입력 및 결과표시'!$C$20)&gt;=1),15,0)</f>
        <v>0</v>
      </c>
      <c r="FA583" s="17">
        <f>IF(AND(S583='자료입력 및 결과표시'!$B$21,COUNTIF('업무중복도(데이터 입력)'!$W583:$DR583,'자료입력 및 결과표시'!$C$21)&gt;=1),16,0)</f>
        <v>0</v>
      </c>
      <c r="FK583" s="17">
        <f t="shared" si="815"/>
        <v>0</v>
      </c>
      <c r="FO583"/>
    </row>
    <row r="584" spans="1:171">
      <c r="A584" s="17" t="str">
        <f t="shared" si="798"/>
        <v>\\\0</v>
      </c>
      <c r="B584" s="17" t="str">
        <f t="shared" si="799"/>
        <v>\\\0</v>
      </c>
      <c r="C584" s="17" t="str">
        <f t="shared" si="800"/>
        <v>\\\0</v>
      </c>
      <c r="D584" s="17" t="str">
        <f t="shared" si="801"/>
        <v>\\\0</v>
      </c>
      <c r="E584" s="17" t="str">
        <f t="shared" si="802"/>
        <v>\\\0</v>
      </c>
      <c r="F584" s="17" t="str">
        <f t="shared" si="803"/>
        <v>\\\0</v>
      </c>
      <c r="G584" s="17" t="str">
        <f t="shared" si="804"/>
        <v>\\\0</v>
      </c>
      <c r="H584" s="17" t="str">
        <f t="shared" si="805"/>
        <v>\\\0</v>
      </c>
      <c r="I584" s="17" t="str">
        <f t="shared" si="806"/>
        <v>\\\0</v>
      </c>
      <c r="J584" s="17" t="str">
        <f t="shared" si="807"/>
        <v>\\\0</v>
      </c>
      <c r="K584" s="17" t="str">
        <f t="shared" si="808"/>
        <v>\\\0</v>
      </c>
      <c r="L584" s="17" t="str">
        <f t="shared" si="809"/>
        <v>\\\0</v>
      </c>
      <c r="M584" s="17" t="str">
        <f t="shared" si="810"/>
        <v>\\\0</v>
      </c>
      <c r="N584" s="17" t="str">
        <f t="shared" si="811"/>
        <v>\\\0</v>
      </c>
      <c r="O584" s="17" t="str">
        <f t="shared" si="812"/>
        <v>\\\0</v>
      </c>
      <c r="P584" s="17" t="str">
        <f t="shared" si="813"/>
        <v>\\\0</v>
      </c>
      <c r="R584" s="17" t="str">
        <f t="shared" si="814"/>
        <v>\\</v>
      </c>
      <c r="S584" s="38"/>
      <c r="T584" s="39"/>
      <c r="U584" s="31"/>
      <c r="V584" s="32"/>
      <c r="W584" s="36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35"/>
      <c r="DS584" s="287"/>
      <c r="DT584" s="36"/>
      <c r="DU584" s="37"/>
      <c r="DV584" s="28">
        <f>IF(AND($S584='자료입력 및 결과표시'!$B$6,COUNTIF($W584:$DR584,'자료입력 및 결과표시'!$C$6)&gt;=1),IF(OR('자료입력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DW584" s="28">
        <f>IF(AND($S584='자료입력 및 결과표시'!$B$7,COUNTIF($W584:$DR584,'자료입력 및 결과표시'!$C$7)&gt;=1),IF(OR('자료입력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DX584" s="28">
        <f>IF(AND($S584='자료입력 및 결과표시'!$B$8,COUNTIF($W584:$DR584,'자료입력 및 결과표시'!$C$8)&gt;=1),IF(OR('자료입력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DY584" s="28">
        <f>IF(AND($S584='자료입력 및 결과표시'!$B$9,COUNTIF($W584:$DR584,'자료입력 및 결과표시'!$C$9)&gt;=1),IF(OR('자료입력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DZ584" s="28">
        <f>IF(AND($S584='자료입력 및 결과표시'!$B$10,COUNTIF($W584:$DR584,'자료입력 및 결과표시'!$C$10)&gt;=1),IF(OR('자료입력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A584" s="28">
        <f>IF(AND($S584='자료입력 및 결과표시'!$B$11,COUNTIF($W584:$DR584,'자료입력 및 결과표시'!$C$11)&gt;=1),IF(OR('자료입력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B584" s="28">
        <f>IF(AND($S584='자료입력 및 결과표시'!$B$12,COUNTIF($W584:$DR584,'자료입력 및 결과표시'!$C$12)&gt;=1),IF(OR('자료입력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C584" s="28">
        <f>IF(AND($S584='자료입력 및 결과표시'!$B$13,COUNTIF($W584:$DR584,'자료입력 및 결과표시'!$C$13)&gt;=1),IF(OR('자료입력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D584" s="28">
        <f>IF(AND($S584='자료입력 및 결과표시'!$B$14,COUNTIF($W584:$DR584,'자료입력 및 결과표시'!$C$14)&gt;=1),IF(OR('자료입력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E584" s="28">
        <f>IF(AND($S584='자료입력 및 결과표시'!$B$15,COUNTIF($W584:$DR584,'자료입력 및 결과표시'!$C$15)&gt;=1),IF(OR('자료입력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F584" s="28">
        <f>IF(AND($S584='자료입력 및 결과표시'!$B$16,COUNTIF($W584:$DR584,'자료입력 및 결과표시'!$C$16)&gt;=1),IF(OR('자료입력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G584" s="28">
        <f>IF(AND($S584='자료입력 및 결과표시'!$B$17,COUNTIF($W584:$DR584,'자료입력 및 결과표시'!$C$17)&gt;=1),IF(OR('자료입력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H584" s="28">
        <f>IF(AND($S584='자료입력 및 결과표시'!$B$18,COUNTIF($W584:$DR584,'자료입력 및 결과표시'!$C$18)&gt;=1),IF(OR('자료입력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I584" s="28">
        <f>IF(AND($S584='자료입력 및 결과표시'!$B$19,COUNTIF($W584:$DR584,'자료입력 및 결과표시'!$C$19)&gt;=1),IF(OR('자료입력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J584" s="28">
        <f>IF(AND($S584='자료입력 및 결과표시'!$B$20,COUNTIF($W584:$DR584,'자료입력 및 결과표시'!$C$20)&gt;=1),IF(OR('자료입력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K584" s="28">
        <f>IF(AND($S584='자료입력 및 결과표시'!$B$21,COUNTIF($W584:$DR584,'자료입력 및 결과표시'!$C$21)&gt;=1),IF(OR('자료입력 및 결과표시'!$B$4+90&gt;=$V584,'자료입력 및 결과표시'!$B$4&lt;$U584),0,IF($V584-'자료입력 및 결과표시'!$B$4-90&gt;='자료입력 및 결과표시'!$E$4,'자료입력 및 결과표시'!$E$4,$V584-'자료입력 및 결과표시'!$B$4-90)),0)</f>
        <v>0</v>
      </c>
      <c r="EL584" s="17">
        <f>IF(AND(S584='자료입력 및 결과표시'!$B$6,COUNTIF('업무중복도(데이터 입력)'!$W584:$DR584,'자료입력 및 결과표시'!$C$6)&gt;=1),1,0)</f>
        <v>0</v>
      </c>
      <c r="EM584" s="17">
        <f>IF(AND(S584='자료입력 및 결과표시'!$B$7,COUNTIF('업무중복도(데이터 입력)'!$W584:$DR584,'자료입력 및 결과표시'!$C$7)&gt;=1),2,0)</f>
        <v>0</v>
      </c>
      <c r="EN584" s="17">
        <f>IF(AND(S584='자료입력 및 결과표시'!$B$8,COUNTIF('업무중복도(데이터 입력)'!$W584:$DR584,'자료입력 및 결과표시'!$C$8)&gt;=1),3,0)</f>
        <v>0</v>
      </c>
      <c r="EO584" s="17">
        <f>IF(AND(S584='자료입력 및 결과표시'!$B$9,COUNTIF('업무중복도(데이터 입력)'!$W584:$DR584,'자료입력 및 결과표시'!$C$9)&gt;=1),4,0)</f>
        <v>0</v>
      </c>
      <c r="EP584" s="17">
        <f>IF(AND(S584='자료입력 및 결과표시'!$B$10,COUNTIF('업무중복도(데이터 입력)'!$W584:$DR584,'자료입력 및 결과표시'!$C$10)&gt;=1),5,0)</f>
        <v>0</v>
      </c>
      <c r="EQ584" s="17">
        <f>IF(AND(S584='자료입력 및 결과표시'!$B$11,COUNTIF('업무중복도(데이터 입력)'!$W584:$DR584,'자료입력 및 결과표시'!$C$11)&gt;=1),6,0)</f>
        <v>0</v>
      </c>
      <c r="ER584" s="17">
        <f>IF(AND(S584='자료입력 및 결과표시'!$B$12,COUNTIF('업무중복도(데이터 입력)'!$W584:$DR584,'자료입력 및 결과표시'!$C$12)&gt;=1),7,0)</f>
        <v>0</v>
      </c>
      <c r="ES584" s="17">
        <f>IF(AND(S584='자료입력 및 결과표시'!$B$13,COUNTIF('업무중복도(데이터 입력)'!$W584:$DR584,'자료입력 및 결과표시'!$C$13)&gt;=1),8,0)</f>
        <v>0</v>
      </c>
      <c r="ET584" s="17">
        <f>IF(AND(S584='자료입력 및 결과표시'!$B$14,COUNTIF('업무중복도(데이터 입력)'!$W584:$DR584,'자료입력 및 결과표시'!$C$14)&gt;=1),9,0)</f>
        <v>0</v>
      </c>
      <c r="EU584" s="17">
        <f>IF(AND(S584='자료입력 및 결과표시'!$B$15,COUNTIF('업무중복도(데이터 입력)'!$W584:$DR584,'자료입력 및 결과표시'!$C$15)&gt;=1),10,0)</f>
        <v>0</v>
      </c>
      <c r="EV584" s="17">
        <f>IF(AND(S584='자료입력 및 결과표시'!$B$16,COUNTIF('업무중복도(데이터 입력)'!$W584:$DR584,'자료입력 및 결과표시'!$C$16)&gt;=1),11,0)</f>
        <v>0</v>
      </c>
      <c r="EW584" s="17">
        <f>IF(AND(S584='자료입력 및 결과표시'!$B$17,COUNTIF('업무중복도(데이터 입력)'!$W584:$DR584,'자료입력 및 결과표시'!$C$17)&gt;=1),12,0)</f>
        <v>0</v>
      </c>
      <c r="EX584" s="17">
        <f>IF(AND(S584='자료입력 및 결과표시'!$B$18,COUNTIF('업무중복도(데이터 입력)'!$W584:$DR584,'자료입력 및 결과표시'!$C$18)&gt;=1),13,0)</f>
        <v>0</v>
      </c>
      <c r="EY584" s="17">
        <f>IF(AND(S584='자료입력 및 결과표시'!$B$19,COUNTIF('업무중복도(데이터 입력)'!$W584:$DR584,'자료입력 및 결과표시'!$C$19)&gt;=1),14,0)</f>
        <v>0</v>
      </c>
      <c r="EZ584" s="17">
        <f>IF(AND(S584='자료입력 및 결과표시'!$B$20,COUNTIF('업무중복도(데이터 입력)'!$W584:$DR584,'자료입력 및 결과표시'!$C$20)&gt;=1),15,0)</f>
        <v>0</v>
      </c>
      <c r="FA584" s="17">
        <f>IF(AND(S584='자료입력 및 결과표시'!$B$21,COUNTIF('업무중복도(데이터 입력)'!$W584:$DR584,'자료입력 및 결과표시'!$C$21)&gt;=1),16,0)</f>
        <v>0</v>
      </c>
      <c r="FK584" s="17">
        <f t="shared" si="815"/>
        <v>0</v>
      </c>
      <c r="FO584"/>
    </row>
    <row r="585" spans="1:171">
      <c r="A585" s="17" t="str">
        <f t="shared" si="798"/>
        <v>\\\0</v>
      </c>
      <c r="B585" s="17" t="str">
        <f t="shared" si="799"/>
        <v>\\\0</v>
      </c>
      <c r="C585" s="17" t="str">
        <f t="shared" si="800"/>
        <v>\\\0</v>
      </c>
      <c r="D585" s="17" t="str">
        <f t="shared" si="801"/>
        <v>\\\0</v>
      </c>
      <c r="E585" s="17" t="str">
        <f t="shared" si="802"/>
        <v>\\\0</v>
      </c>
      <c r="F585" s="17" t="str">
        <f t="shared" si="803"/>
        <v>\\\0</v>
      </c>
      <c r="G585" s="17" t="str">
        <f t="shared" si="804"/>
        <v>\\\0</v>
      </c>
      <c r="H585" s="17" t="str">
        <f t="shared" si="805"/>
        <v>\\\0</v>
      </c>
      <c r="I585" s="17" t="str">
        <f t="shared" si="806"/>
        <v>\\\0</v>
      </c>
      <c r="J585" s="17" t="str">
        <f t="shared" si="807"/>
        <v>\\\0</v>
      </c>
      <c r="K585" s="17" t="str">
        <f t="shared" si="808"/>
        <v>\\\0</v>
      </c>
      <c r="L585" s="17" t="str">
        <f t="shared" si="809"/>
        <v>\\\0</v>
      </c>
      <c r="M585" s="17" t="str">
        <f t="shared" si="810"/>
        <v>\\\0</v>
      </c>
      <c r="N585" s="17" t="str">
        <f t="shared" si="811"/>
        <v>\\\0</v>
      </c>
      <c r="O585" s="17" t="str">
        <f t="shared" si="812"/>
        <v>\\\0</v>
      </c>
      <c r="P585" s="17" t="str">
        <f t="shared" si="813"/>
        <v>\\\0</v>
      </c>
      <c r="R585" s="17" t="str">
        <f t="shared" si="814"/>
        <v>\\</v>
      </c>
      <c r="S585" s="38"/>
      <c r="T585" s="39"/>
      <c r="U585" s="31"/>
      <c r="V585" s="32"/>
      <c r="W585" s="36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35"/>
      <c r="DS585" s="287"/>
      <c r="DT585" s="36"/>
      <c r="DU585" s="37"/>
      <c r="DV585" s="28">
        <f>IF(AND($S585='자료입력 및 결과표시'!$B$6,COUNTIF($W585:$DR585,'자료입력 및 결과표시'!$C$6)&gt;=1),IF(OR('자료입력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DW585" s="28">
        <f>IF(AND($S585='자료입력 및 결과표시'!$B$7,COUNTIF($W585:$DR585,'자료입력 및 결과표시'!$C$7)&gt;=1),IF(OR('자료입력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DX585" s="28">
        <f>IF(AND($S585='자료입력 및 결과표시'!$B$8,COUNTIF($W585:$DR585,'자료입력 및 결과표시'!$C$8)&gt;=1),IF(OR('자료입력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DY585" s="28">
        <f>IF(AND($S585='자료입력 및 결과표시'!$B$9,COUNTIF($W585:$DR585,'자료입력 및 결과표시'!$C$9)&gt;=1),IF(OR('자료입력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DZ585" s="28">
        <f>IF(AND($S585='자료입력 및 결과표시'!$B$10,COUNTIF($W585:$DR585,'자료입력 및 결과표시'!$C$10)&gt;=1),IF(OR('자료입력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A585" s="28">
        <f>IF(AND($S585='자료입력 및 결과표시'!$B$11,COUNTIF($W585:$DR585,'자료입력 및 결과표시'!$C$11)&gt;=1),IF(OR('자료입력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B585" s="28">
        <f>IF(AND($S585='자료입력 및 결과표시'!$B$12,COUNTIF($W585:$DR585,'자료입력 및 결과표시'!$C$12)&gt;=1),IF(OR('자료입력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C585" s="28">
        <f>IF(AND($S585='자료입력 및 결과표시'!$B$13,COUNTIF($W585:$DR585,'자료입력 및 결과표시'!$C$13)&gt;=1),IF(OR('자료입력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D585" s="28">
        <f>IF(AND($S585='자료입력 및 결과표시'!$B$14,COUNTIF($W585:$DR585,'자료입력 및 결과표시'!$C$14)&gt;=1),IF(OR('자료입력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E585" s="28">
        <f>IF(AND($S585='자료입력 및 결과표시'!$B$15,COUNTIF($W585:$DR585,'자료입력 및 결과표시'!$C$15)&gt;=1),IF(OR('자료입력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F585" s="28">
        <f>IF(AND($S585='자료입력 및 결과표시'!$B$16,COUNTIF($W585:$DR585,'자료입력 및 결과표시'!$C$16)&gt;=1),IF(OR('자료입력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G585" s="28">
        <f>IF(AND($S585='자료입력 및 결과표시'!$B$17,COUNTIF($W585:$DR585,'자료입력 및 결과표시'!$C$17)&gt;=1),IF(OR('자료입력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H585" s="28">
        <f>IF(AND($S585='자료입력 및 결과표시'!$B$18,COUNTIF($W585:$DR585,'자료입력 및 결과표시'!$C$18)&gt;=1),IF(OR('자료입력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I585" s="28">
        <f>IF(AND($S585='자료입력 및 결과표시'!$B$19,COUNTIF($W585:$DR585,'자료입력 및 결과표시'!$C$19)&gt;=1),IF(OR('자료입력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J585" s="28">
        <f>IF(AND($S585='자료입력 및 결과표시'!$B$20,COUNTIF($W585:$DR585,'자료입력 및 결과표시'!$C$20)&gt;=1),IF(OR('자료입력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K585" s="28">
        <f>IF(AND($S585='자료입력 및 결과표시'!$B$21,COUNTIF($W585:$DR585,'자료입력 및 결과표시'!$C$21)&gt;=1),IF(OR('자료입력 및 결과표시'!$B$4+90&gt;=$V585,'자료입력 및 결과표시'!$B$4&lt;$U585),0,IF($V585-'자료입력 및 결과표시'!$B$4-90&gt;='자료입력 및 결과표시'!$E$4,'자료입력 및 결과표시'!$E$4,$V585-'자료입력 및 결과표시'!$B$4-90)),0)</f>
        <v>0</v>
      </c>
      <c r="EL585" s="17">
        <f>IF(AND(S585='자료입력 및 결과표시'!$B$6,COUNTIF('업무중복도(데이터 입력)'!$W585:$DR585,'자료입력 및 결과표시'!$C$6)&gt;=1),1,0)</f>
        <v>0</v>
      </c>
      <c r="EM585" s="17">
        <f>IF(AND(S585='자료입력 및 결과표시'!$B$7,COUNTIF('업무중복도(데이터 입력)'!$W585:$DR585,'자료입력 및 결과표시'!$C$7)&gt;=1),2,0)</f>
        <v>0</v>
      </c>
      <c r="EN585" s="17">
        <f>IF(AND(S585='자료입력 및 결과표시'!$B$8,COUNTIF('업무중복도(데이터 입력)'!$W585:$DR585,'자료입력 및 결과표시'!$C$8)&gt;=1),3,0)</f>
        <v>0</v>
      </c>
      <c r="EO585" s="17">
        <f>IF(AND(S585='자료입력 및 결과표시'!$B$9,COUNTIF('업무중복도(데이터 입력)'!$W585:$DR585,'자료입력 및 결과표시'!$C$9)&gt;=1),4,0)</f>
        <v>0</v>
      </c>
      <c r="EP585" s="17">
        <f>IF(AND(S585='자료입력 및 결과표시'!$B$10,COUNTIF('업무중복도(데이터 입력)'!$W585:$DR585,'자료입력 및 결과표시'!$C$10)&gt;=1),5,0)</f>
        <v>0</v>
      </c>
      <c r="EQ585" s="17">
        <f>IF(AND(S585='자료입력 및 결과표시'!$B$11,COUNTIF('업무중복도(데이터 입력)'!$W585:$DR585,'자료입력 및 결과표시'!$C$11)&gt;=1),6,0)</f>
        <v>0</v>
      </c>
      <c r="ER585" s="17">
        <f>IF(AND(S585='자료입력 및 결과표시'!$B$12,COUNTIF('업무중복도(데이터 입력)'!$W585:$DR585,'자료입력 및 결과표시'!$C$12)&gt;=1),7,0)</f>
        <v>0</v>
      </c>
      <c r="ES585" s="17">
        <f>IF(AND(S585='자료입력 및 결과표시'!$B$13,COUNTIF('업무중복도(데이터 입력)'!$W585:$DR585,'자료입력 및 결과표시'!$C$13)&gt;=1),8,0)</f>
        <v>0</v>
      </c>
      <c r="ET585" s="17">
        <f>IF(AND(S585='자료입력 및 결과표시'!$B$14,COUNTIF('업무중복도(데이터 입력)'!$W585:$DR585,'자료입력 및 결과표시'!$C$14)&gt;=1),9,0)</f>
        <v>0</v>
      </c>
      <c r="EU585" s="17">
        <f>IF(AND(S585='자료입력 및 결과표시'!$B$15,COUNTIF('업무중복도(데이터 입력)'!$W585:$DR585,'자료입력 및 결과표시'!$C$15)&gt;=1),10,0)</f>
        <v>0</v>
      </c>
      <c r="EV585" s="17">
        <f>IF(AND(S585='자료입력 및 결과표시'!$B$16,COUNTIF('업무중복도(데이터 입력)'!$W585:$DR585,'자료입력 및 결과표시'!$C$16)&gt;=1),11,0)</f>
        <v>0</v>
      </c>
      <c r="EW585" s="17">
        <f>IF(AND(S585='자료입력 및 결과표시'!$B$17,COUNTIF('업무중복도(데이터 입력)'!$W585:$DR585,'자료입력 및 결과표시'!$C$17)&gt;=1),12,0)</f>
        <v>0</v>
      </c>
      <c r="EX585" s="17">
        <f>IF(AND(S585='자료입력 및 결과표시'!$B$18,COUNTIF('업무중복도(데이터 입력)'!$W585:$DR585,'자료입력 및 결과표시'!$C$18)&gt;=1),13,0)</f>
        <v>0</v>
      </c>
      <c r="EY585" s="17">
        <f>IF(AND(S585='자료입력 및 결과표시'!$B$19,COUNTIF('업무중복도(데이터 입력)'!$W585:$DR585,'자료입력 및 결과표시'!$C$19)&gt;=1),14,0)</f>
        <v>0</v>
      </c>
      <c r="EZ585" s="17">
        <f>IF(AND(S585='자료입력 및 결과표시'!$B$20,COUNTIF('업무중복도(데이터 입력)'!$W585:$DR585,'자료입력 및 결과표시'!$C$20)&gt;=1),15,0)</f>
        <v>0</v>
      </c>
      <c r="FA585" s="17">
        <f>IF(AND(S585='자료입력 및 결과표시'!$B$21,COUNTIF('업무중복도(데이터 입력)'!$W585:$DR585,'자료입력 및 결과표시'!$C$21)&gt;=1),16,0)</f>
        <v>0</v>
      </c>
      <c r="FK585" s="17">
        <f t="shared" si="815"/>
        <v>0</v>
      </c>
      <c r="FO585"/>
    </row>
    <row r="586" spans="1:171">
      <c r="A586" s="17" t="str">
        <f t="shared" si="798"/>
        <v>\\\0</v>
      </c>
      <c r="B586" s="17" t="str">
        <f t="shared" si="799"/>
        <v>\\\0</v>
      </c>
      <c r="C586" s="17" t="str">
        <f t="shared" si="800"/>
        <v>\\\0</v>
      </c>
      <c r="D586" s="17" t="str">
        <f t="shared" si="801"/>
        <v>\\\0</v>
      </c>
      <c r="E586" s="17" t="str">
        <f t="shared" si="802"/>
        <v>\\\0</v>
      </c>
      <c r="F586" s="17" t="str">
        <f t="shared" si="803"/>
        <v>\\\0</v>
      </c>
      <c r="G586" s="17" t="str">
        <f t="shared" si="804"/>
        <v>\\\0</v>
      </c>
      <c r="H586" s="17" t="str">
        <f t="shared" si="805"/>
        <v>\\\0</v>
      </c>
      <c r="I586" s="17" t="str">
        <f t="shared" si="806"/>
        <v>\\\0</v>
      </c>
      <c r="J586" s="17" t="str">
        <f t="shared" si="807"/>
        <v>\\\0</v>
      </c>
      <c r="K586" s="17" t="str">
        <f t="shared" si="808"/>
        <v>\\\0</v>
      </c>
      <c r="L586" s="17" t="str">
        <f t="shared" si="809"/>
        <v>\\\0</v>
      </c>
      <c r="M586" s="17" t="str">
        <f t="shared" si="810"/>
        <v>\\\0</v>
      </c>
      <c r="N586" s="17" t="str">
        <f t="shared" si="811"/>
        <v>\\\0</v>
      </c>
      <c r="O586" s="17" t="str">
        <f t="shared" si="812"/>
        <v>\\\0</v>
      </c>
      <c r="P586" s="17" t="str">
        <f t="shared" si="813"/>
        <v>\\\0</v>
      </c>
      <c r="R586" s="17" t="str">
        <f t="shared" si="814"/>
        <v>\\</v>
      </c>
      <c r="S586" s="38"/>
      <c r="T586" s="39"/>
      <c r="U586" s="31"/>
      <c r="V586" s="32"/>
      <c r="W586" s="36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35"/>
      <c r="DS586" s="287"/>
      <c r="DT586" s="36"/>
      <c r="DU586" s="37"/>
      <c r="DV586" s="28">
        <f>IF(AND($S586='자료입력 및 결과표시'!$B$6,COUNTIF($W586:$DR586,'자료입력 및 결과표시'!$C$6)&gt;=1),IF(OR('자료입력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DW586" s="28">
        <f>IF(AND($S586='자료입력 및 결과표시'!$B$7,COUNTIF($W586:$DR586,'자료입력 및 결과표시'!$C$7)&gt;=1),IF(OR('자료입력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DX586" s="28">
        <f>IF(AND($S586='자료입력 및 결과표시'!$B$8,COUNTIF($W586:$DR586,'자료입력 및 결과표시'!$C$8)&gt;=1),IF(OR('자료입력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DY586" s="28">
        <f>IF(AND($S586='자료입력 및 결과표시'!$B$9,COUNTIF($W586:$DR586,'자료입력 및 결과표시'!$C$9)&gt;=1),IF(OR('자료입력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DZ586" s="28">
        <f>IF(AND($S586='자료입력 및 결과표시'!$B$10,COUNTIF($W586:$DR586,'자료입력 및 결과표시'!$C$10)&gt;=1),IF(OR('자료입력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A586" s="28">
        <f>IF(AND($S586='자료입력 및 결과표시'!$B$11,COUNTIF($W586:$DR586,'자료입력 및 결과표시'!$C$11)&gt;=1),IF(OR('자료입력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B586" s="28">
        <f>IF(AND($S586='자료입력 및 결과표시'!$B$12,COUNTIF($W586:$DR586,'자료입력 및 결과표시'!$C$12)&gt;=1),IF(OR('자료입력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C586" s="28">
        <f>IF(AND($S586='자료입력 및 결과표시'!$B$13,COUNTIF($W586:$DR586,'자료입력 및 결과표시'!$C$13)&gt;=1),IF(OR('자료입력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D586" s="28">
        <f>IF(AND($S586='자료입력 및 결과표시'!$B$14,COUNTIF($W586:$DR586,'자료입력 및 결과표시'!$C$14)&gt;=1),IF(OR('자료입력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E586" s="28">
        <f>IF(AND($S586='자료입력 및 결과표시'!$B$15,COUNTIF($W586:$DR586,'자료입력 및 결과표시'!$C$15)&gt;=1),IF(OR('자료입력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F586" s="28">
        <f>IF(AND($S586='자료입력 및 결과표시'!$B$16,COUNTIF($W586:$DR586,'자료입력 및 결과표시'!$C$16)&gt;=1),IF(OR('자료입력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G586" s="28">
        <f>IF(AND($S586='자료입력 및 결과표시'!$B$17,COUNTIF($W586:$DR586,'자료입력 및 결과표시'!$C$17)&gt;=1),IF(OR('자료입력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H586" s="28">
        <f>IF(AND($S586='자료입력 및 결과표시'!$B$18,COUNTIF($W586:$DR586,'자료입력 및 결과표시'!$C$18)&gt;=1),IF(OR('자료입력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I586" s="28">
        <f>IF(AND($S586='자료입력 및 결과표시'!$B$19,COUNTIF($W586:$DR586,'자료입력 및 결과표시'!$C$19)&gt;=1),IF(OR('자료입력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J586" s="28">
        <f>IF(AND($S586='자료입력 및 결과표시'!$B$20,COUNTIF($W586:$DR586,'자료입력 및 결과표시'!$C$20)&gt;=1),IF(OR('자료입력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K586" s="28">
        <f>IF(AND($S586='자료입력 및 결과표시'!$B$21,COUNTIF($W586:$DR586,'자료입력 및 결과표시'!$C$21)&gt;=1),IF(OR('자료입력 및 결과표시'!$B$4+90&gt;=$V586,'자료입력 및 결과표시'!$B$4&lt;$U586),0,IF($V586-'자료입력 및 결과표시'!$B$4-90&gt;='자료입력 및 결과표시'!$E$4,'자료입력 및 결과표시'!$E$4,$V586-'자료입력 및 결과표시'!$B$4-90)),0)</f>
        <v>0</v>
      </c>
      <c r="EL586" s="17">
        <f>IF(AND(S586='자료입력 및 결과표시'!$B$6,COUNTIF('업무중복도(데이터 입력)'!$W586:$DR586,'자료입력 및 결과표시'!$C$6)&gt;=1),1,0)</f>
        <v>0</v>
      </c>
      <c r="EM586" s="17">
        <f>IF(AND(S586='자료입력 및 결과표시'!$B$7,COUNTIF('업무중복도(데이터 입력)'!$W586:$DR586,'자료입력 및 결과표시'!$C$7)&gt;=1),2,0)</f>
        <v>0</v>
      </c>
      <c r="EN586" s="17">
        <f>IF(AND(S586='자료입력 및 결과표시'!$B$8,COUNTIF('업무중복도(데이터 입력)'!$W586:$DR586,'자료입력 및 결과표시'!$C$8)&gt;=1),3,0)</f>
        <v>0</v>
      </c>
      <c r="EO586" s="17">
        <f>IF(AND(S586='자료입력 및 결과표시'!$B$9,COUNTIF('업무중복도(데이터 입력)'!$W586:$DR586,'자료입력 및 결과표시'!$C$9)&gt;=1),4,0)</f>
        <v>0</v>
      </c>
      <c r="EP586" s="17">
        <f>IF(AND(S586='자료입력 및 결과표시'!$B$10,COUNTIF('업무중복도(데이터 입력)'!$W586:$DR586,'자료입력 및 결과표시'!$C$10)&gt;=1),5,0)</f>
        <v>0</v>
      </c>
      <c r="EQ586" s="17">
        <f>IF(AND(S586='자료입력 및 결과표시'!$B$11,COUNTIF('업무중복도(데이터 입력)'!$W586:$DR586,'자료입력 및 결과표시'!$C$11)&gt;=1),6,0)</f>
        <v>0</v>
      </c>
      <c r="ER586" s="17">
        <f>IF(AND(S586='자료입력 및 결과표시'!$B$12,COUNTIF('업무중복도(데이터 입력)'!$W586:$DR586,'자료입력 및 결과표시'!$C$12)&gt;=1),7,0)</f>
        <v>0</v>
      </c>
      <c r="ES586" s="17">
        <f>IF(AND(S586='자료입력 및 결과표시'!$B$13,COUNTIF('업무중복도(데이터 입력)'!$W586:$DR586,'자료입력 및 결과표시'!$C$13)&gt;=1),8,0)</f>
        <v>0</v>
      </c>
      <c r="ET586" s="17">
        <f>IF(AND(S586='자료입력 및 결과표시'!$B$14,COUNTIF('업무중복도(데이터 입력)'!$W586:$DR586,'자료입력 및 결과표시'!$C$14)&gt;=1),9,0)</f>
        <v>0</v>
      </c>
      <c r="EU586" s="17">
        <f>IF(AND(S586='자료입력 및 결과표시'!$B$15,COUNTIF('업무중복도(데이터 입력)'!$W586:$DR586,'자료입력 및 결과표시'!$C$15)&gt;=1),10,0)</f>
        <v>0</v>
      </c>
      <c r="EV586" s="17">
        <f>IF(AND(S586='자료입력 및 결과표시'!$B$16,COUNTIF('업무중복도(데이터 입력)'!$W586:$DR586,'자료입력 및 결과표시'!$C$16)&gt;=1),11,0)</f>
        <v>0</v>
      </c>
      <c r="EW586" s="17">
        <f>IF(AND(S586='자료입력 및 결과표시'!$B$17,COUNTIF('업무중복도(데이터 입력)'!$W586:$DR586,'자료입력 및 결과표시'!$C$17)&gt;=1),12,0)</f>
        <v>0</v>
      </c>
      <c r="EX586" s="17">
        <f>IF(AND(S586='자료입력 및 결과표시'!$B$18,COUNTIF('업무중복도(데이터 입력)'!$W586:$DR586,'자료입력 및 결과표시'!$C$18)&gt;=1),13,0)</f>
        <v>0</v>
      </c>
      <c r="EY586" s="17">
        <f>IF(AND(S586='자료입력 및 결과표시'!$B$19,COUNTIF('업무중복도(데이터 입력)'!$W586:$DR586,'자료입력 및 결과표시'!$C$19)&gt;=1),14,0)</f>
        <v>0</v>
      </c>
      <c r="EZ586" s="17">
        <f>IF(AND(S586='자료입력 및 결과표시'!$B$20,COUNTIF('업무중복도(데이터 입력)'!$W586:$DR586,'자료입력 및 결과표시'!$C$20)&gt;=1),15,0)</f>
        <v>0</v>
      </c>
      <c r="FA586" s="17">
        <f>IF(AND(S586='자료입력 및 결과표시'!$B$21,COUNTIF('업무중복도(데이터 입력)'!$W586:$DR586,'자료입력 및 결과표시'!$C$21)&gt;=1),16,0)</f>
        <v>0</v>
      </c>
      <c r="FK586" s="17">
        <f t="shared" si="815"/>
        <v>0</v>
      </c>
      <c r="FO586"/>
    </row>
    <row r="587" spans="1:171">
      <c r="A587" s="17" t="str">
        <f t="shared" si="798"/>
        <v>\\\0</v>
      </c>
      <c r="B587" s="17" t="str">
        <f t="shared" si="799"/>
        <v>\\\0</v>
      </c>
      <c r="C587" s="17" t="str">
        <f t="shared" si="800"/>
        <v>\\\0</v>
      </c>
      <c r="D587" s="17" t="str">
        <f t="shared" si="801"/>
        <v>\\\0</v>
      </c>
      <c r="E587" s="17" t="str">
        <f t="shared" si="802"/>
        <v>\\\0</v>
      </c>
      <c r="F587" s="17" t="str">
        <f t="shared" si="803"/>
        <v>\\\0</v>
      </c>
      <c r="G587" s="17" t="str">
        <f t="shared" si="804"/>
        <v>\\\0</v>
      </c>
      <c r="H587" s="17" t="str">
        <f t="shared" si="805"/>
        <v>\\\0</v>
      </c>
      <c r="I587" s="17" t="str">
        <f t="shared" si="806"/>
        <v>\\\0</v>
      </c>
      <c r="J587" s="17" t="str">
        <f t="shared" si="807"/>
        <v>\\\0</v>
      </c>
      <c r="K587" s="17" t="str">
        <f t="shared" si="808"/>
        <v>\\\0</v>
      </c>
      <c r="L587" s="17" t="str">
        <f t="shared" si="809"/>
        <v>\\\0</v>
      </c>
      <c r="M587" s="17" t="str">
        <f t="shared" si="810"/>
        <v>\\\0</v>
      </c>
      <c r="N587" s="17" t="str">
        <f t="shared" si="811"/>
        <v>\\\0</v>
      </c>
      <c r="O587" s="17" t="str">
        <f t="shared" si="812"/>
        <v>\\\0</v>
      </c>
      <c r="P587" s="17" t="str">
        <f t="shared" si="813"/>
        <v>\\\0</v>
      </c>
      <c r="R587" s="17" t="str">
        <f t="shared" si="814"/>
        <v>\\</v>
      </c>
      <c r="S587" s="38"/>
      <c r="T587" s="39"/>
      <c r="U587" s="31"/>
      <c r="V587" s="32"/>
      <c r="W587" s="36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35"/>
      <c r="DS587" s="287"/>
      <c r="DT587" s="36"/>
      <c r="DU587" s="37"/>
      <c r="DV587" s="28">
        <f>IF(AND($S587='자료입력 및 결과표시'!$B$6,COUNTIF($W587:$DR587,'자료입력 및 결과표시'!$C$6)&gt;=1),IF(OR('자료입력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DW587" s="28">
        <f>IF(AND($S587='자료입력 및 결과표시'!$B$7,COUNTIF($W587:$DR587,'자료입력 및 결과표시'!$C$7)&gt;=1),IF(OR('자료입력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DX587" s="28">
        <f>IF(AND($S587='자료입력 및 결과표시'!$B$8,COUNTIF($W587:$DR587,'자료입력 및 결과표시'!$C$8)&gt;=1),IF(OR('자료입력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DY587" s="28">
        <f>IF(AND($S587='자료입력 및 결과표시'!$B$9,COUNTIF($W587:$DR587,'자료입력 및 결과표시'!$C$9)&gt;=1),IF(OR('자료입력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DZ587" s="28">
        <f>IF(AND($S587='자료입력 및 결과표시'!$B$10,COUNTIF($W587:$DR587,'자료입력 및 결과표시'!$C$10)&gt;=1),IF(OR('자료입력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A587" s="28">
        <f>IF(AND($S587='자료입력 및 결과표시'!$B$11,COUNTIF($W587:$DR587,'자료입력 및 결과표시'!$C$11)&gt;=1),IF(OR('자료입력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B587" s="28">
        <f>IF(AND($S587='자료입력 및 결과표시'!$B$12,COUNTIF($W587:$DR587,'자료입력 및 결과표시'!$C$12)&gt;=1),IF(OR('자료입력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C587" s="28">
        <f>IF(AND($S587='자료입력 및 결과표시'!$B$13,COUNTIF($W587:$DR587,'자료입력 및 결과표시'!$C$13)&gt;=1),IF(OR('자료입력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D587" s="28">
        <f>IF(AND($S587='자료입력 및 결과표시'!$B$14,COUNTIF($W587:$DR587,'자료입력 및 결과표시'!$C$14)&gt;=1),IF(OR('자료입력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E587" s="28">
        <f>IF(AND($S587='자료입력 및 결과표시'!$B$15,COUNTIF($W587:$DR587,'자료입력 및 결과표시'!$C$15)&gt;=1),IF(OR('자료입력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F587" s="28">
        <f>IF(AND($S587='자료입력 및 결과표시'!$B$16,COUNTIF($W587:$DR587,'자료입력 및 결과표시'!$C$16)&gt;=1),IF(OR('자료입력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G587" s="28">
        <f>IF(AND($S587='자료입력 및 결과표시'!$B$17,COUNTIF($W587:$DR587,'자료입력 및 결과표시'!$C$17)&gt;=1),IF(OR('자료입력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H587" s="28">
        <f>IF(AND($S587='자료입력 및 결과표시'!$B$18,COUNTIF($W587:$DR587,'자료입력 및 결과표시'!$C$18)&gt;=1),IF(OR('자료입력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I587" s="28">
        <f>IF(AND($S587='자료입력 및 결과표시'!$B$19,COUNTIF($W587:$DR587,'자료입력 및 결과표시'!$C$19)&gt;=1),IF(OR('자료입력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J587" s="28">
        <f>IF(AND($S587='자료입력 및 결과표시'!$B$20,COUNTIF($W587:$DR587,'자료입력 및 결과표시'!$C$20)&gt;=1),IF(OR('자료입력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K587" s="28">
        <f>IF(AND($S587='자료입력 및 결과표시'!$B$21,COUNTIF($W587:$DR587,'자료입력 및 결과표시'!$C$21)&gt;=1),IF(OR('자료입력 및 결과표시'!$B$4+90&gt;=$V587,'자료입력 및 결과표시'!$B$4&lt;$U587),0,IF($V587-'자료입력 및 결과표시'!$B$4-90&gt;='자료입력 및 결과표시'!$E$4,'자료입력 및 결과표시'!$E$4,$V587-'자료입력 및 결과표시'!$B$4-90)),0)</f>
        <v>0</v>
      </c>
      <c r="EL587" s="17">
        <f>IF(AND(S587='자료입력 및 결과표시'!$B$6,COUNTIF('업무중복도(데이터 입력)'!$W587:$DR587,'자료입력 및 결과표시'!$C$6)&gt;=1),1,0)</f>
        <v>0</v>
      </c>
      <c r="EM587" s="17">
        <f>IF(AND(S587='자료입력 및 결과표시'!$B$7,COUNTIF('업무중복도(데이터 입력)'!$W587:$DR587,'자료입력 및 결과표시'!$C$7)&gt;=1),2,0)</f>
        <v>0</v>
      </c>
      <c r="EN587" s="17">
        <f>IF(AND(S587='자료입력 및 결과표시'!$B$8,COUNTIF('업무중복도(데이터 입력)'!$W587:$DR587,'자료입력 및 결과표시'!$C$8)&gt;=1),3,0)</f>
        <v>0</v>
      </c>
      <c r="EO587" s="17">
        <f>IF(AND(S587='자료입력 및 결과표시'!$B$9,COUNTIF('업무중복도(데이터 입력)'!$W587:$DR587,'자료입력 및 결과표시'!$C$9)&gt;=1),4,0)</f>
        <v>0</v>
      </c>
      <c r="EP587" s="17">
        <f>IF(AND(S587='자료입력 및 결과표시'!$B$10,COUNTIF('업무중복도(데이터 입력)'!$W587:$DR587,'자료입력 및 결과표시'!$C$10)&gt;=1),5,0)</f>
        <v>0</v>
      </c>
      <c r="EQ587" s="17">
        <f>IF(AND(S587='자료입력 및 결과표시'!$B$11,COUNTIF('업무중복도(데이터 입력)'!$W587:$DR587,'자료입력 및 결과표시'!$C$11)&gt;=1),6,0)</f>
        <v>0</v>
      </c>
      <c r="ER587" s="17">
        <f>IF(AND(S587='자료입력 및 결과표시'!$B$12,COUNTIF('업무중복도(데이터 입력)'!$W587:$DR587,'자료입력 및 결과표시'!$C$12)&gt;=1),7,0)</f>
        <v>0</v>
      </c>
      <c r="ES587" s="17">
        <f>IF(AND(S587='자료입력 및 결과표시'!$B$13,COUNTIF('업무중복도(데이터 입력)'!$W587:$DR587,'자료입력 및 결과표시'!$C$13)&gt;=1),8,0)</f>
        <v>0</v>
      </c>
      <c r="ET587" s="17">
        <f>IF(AND(S587='자료입력 및 결과표시'!$B$14,COUNTIF('업무중복도(데이터 입력)'!$W587:$DR587,'자료입력 및 결과표시'!$C$14)&gt;=1),9,0)</f>
        <v>0</v>
      </c>
      <c r="EU587" s="17">
        <f>IF(AND(S587='자료입력 및 결과표시'!$B$15,COUNTIF('업무중복도(데이터 입력)'!$W587:$DR587,'자료입력 및 결과표시'!$C$15)&gt;=1),10,0)</f>
        <v>0</v>
      </c>
      <c r="EV587" s="17">
        <f>IF(AND(S587='자료입력 및 결과표시'!$B$16,COUNTIF('업무중복도(데이터 입력)'!$W587:$DR587,'자료입력 및 결과표시'!$C$16)&gt;=1),11,0)</f>
        <v>0</v>
      </c>
      <c r="EW587" s="17">
        <f>IF(AND(S587='자료입력 및 결과표시'!$B$17,COUNTIF('업무중복도(데이터 입력)'!$W587:$DR587,'자료입력 및 결과표시'!$C$17)&gt;=1),12,0)</f>
        <v>0</v>
      </c>
      <c r="EX587" s="17">
        <f>IF(AND(S587='자료입력 및 결과표시'!$B$18,COUNTIF('업무중복도(데이터 입력)'!$W587:$DR587,'자료입력 및 결과표시'!$C$18)&gt;=1),13,0)</f>
        <v>0</v>
      </c>
      <c r="EY587" s="17">
        <f>IF(AND(S587='자료입력 및 결과표시'!$B$19,COUNTIF('업무중복도(데이터 입력)'!$W587:$DR587,'자료입력 및 결과표시'!$C$19)&gt;=1),14,0)</f>
        <v>0</v>
      </c>
      <c r="EZ587" s="17">
        <f>IF(AND(S587='자료입력 및 결과표시'!$B$20,COUNTIF('업무중복도(데이터 입력)'!$W587:$DR587,'자료입력 및 결과표시'!$C$20)&gt;=1),15,0)</f>
        <v>0</v>
      </c>
      <c r="FA587" s="17">
        <f>IF(AND(S587='자료입력 및 결과표시'!$B$21,COUNTIF('업무중복도(데이터 입력)'!$W587:$DR587,'자료입력 및 결과표시'!$C$21)&gt;=1),16,0)</f>
        <v>0</v>
      </c>
      <c r="FK587" s="17">
        <f t="shared" si="815"/>
        <v>0</v>
      </c>
      <c r="FO587"/>
    </row>
    <row r="588" spans="1:171">
      <c r="A588" s="17" t="str">
        <f t="shared" si="798"/>
        <v>\\\0</v>
      </c>
      <c r="B588" s="17" t="str">
        <f t="shared" si="799"/>
        <v>\\\0</v>
      </c>
      <c r="C588" s="17" t="str">
        <f t="shared" si="800"/>
        <v>\\\0</v>
      </c>
      <c r="D588" s="17" t="str">
        <f t="shared" si="801"/>
        <v>\\\0</v>
      </c>
      <c r="E588" s="17" t="str">
        <f t="shared" si="802"/>
        <v>\\\0</v>
      </c>
      <c r="F588" s="17" t="str">
        <f t="shared" si="803"/>
        <v>\\\0</v>
      </c>
      <c r="G588" s="17" t="str">
        <f t="shared" si="804"/>
        <v>\\\0</v>
      </c>
      <c r="H588" s="17" t="str">
        <f t="shared" si="805"/>
        <v>\\\0</v>
      </c>
      <c r="I588" s="17" t="str">
        <f t="shared" si="806"/>
        <v>\\\0</v>
      </c>
      <c r="J588" s="17" t="str">
        <f t="shared" si="807"/>
        <v>\\\0</v>
      </c>
      <c r="K588" s="17" t="str">
        <f t="shared" si="808"/>
        <v>\\\0</v>
      </c>
      <c r="L588" s="17" t="str">
        <f t="shared" si="809"/>
        <v>\\\0</v>
      </c>
      <c r="M588" s="17" t="str">
        <f t="shared" si="810"/>
        <v>\\\0</v>
      </c>
      <c r="N588" s="17" t="str">
        <f t="shared" si="811"/>
        <v>\\\0</v>
      </c>
      <c r="O588" s="17" t="str">
        <f t="shared" si="812"/>
        <v>\\\0</v>
      </c>
      <c r="P588" s="17" t="str">
        <f t="shared" si="813"/>
        <v>\\\0</v>
      </c>
      <c r="R588" s="17" t="str">
        <f t="shared" si="814"/>
        <v>\\</v>
      </c>
      <c r="S588" s="38"/>
      <c r="T588" s="39"/>
      <c r="U588" s="31"/>
      <c r="V588" s="32"/>
      <c r="W588" s="36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35"/>
      <c r="DS588" s="287"/>
      <c r="DT588" s="36"/>
      <c r="DU588" s="37"/>
      <c r="DV588" s="28">
        <f>IF(AND($S588='자료입력 및 결과표시'!$B$6,COUNTIF($W588:$DR588,'자료입력 및 결과표시'!$C$6)&gt;=1),IF(OR('자료입력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DW588" s="28">
        <f>IF(AND($S588='자료입력 및 결과표시'!$B$7,COUNTIF($W588:$DR588,'자료입력 및 결과표시'!$C$7)&gt;=1),IF(OR('자료입력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DX588" s="28">
        <f>IF(AND($S588='자료입력 및 결과표시'!$B$8,COUNTIF($W588:$DR588,'자료입력 및 결과표시'!$C$8)&gt;=1),IF(OR('자료입력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DY588" s="28">
        <f>IF(AND($S588='자료입력 및 결과표시'!$B$9,COUNTIF($W588:$DR588,'자료입력 및 결과표시'!$C$9)&gt;=1),IF(OR('자료입력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DZ588" s="28">
        <f>IF(AND($S588='자료입력 및 결과표시'!$B$10,COUNTIF($W588:$DR588,'자료입력 및 결과표시'!$C$10)&gt;=1),IF(OR('자료입력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A588" s="28">
        <f>IF(AND($S588='자료입력 및 결과표시'!$B$11,COUNTIF($W588:$DR588,'자료입력 및 결과표시'!$C$11)&gt;=1),IF(OR('자료입력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B588" s="28">
        <f>IF(AND($S588='자료입력 및 결과표시'!$B$12,COUNTIF($W588:$DR588,'자료입력 및 결과표시'!$C$12)&gt;=1),IF(OR('자료입력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C588" s="28">
        <f>IF(AND($S588='자료입력 및 결과표시'!$B$13,COUNTIF($W588:$DR588,'자료입력 및 결과표시'!$C$13)&gt;=1),IF(OR('자료입력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D588" s="28">
        <f>IF(AND($S588='자료입력 및 결과표시'!$B$14,COUNTIF($W588:$DR588,'자료입력 및 결과표시'!$C$14)&gt;=1),IF(OR('자료입력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E588" s="28">
        <f>IF(AND($S588='자료입력 및 결과표시'!$B$15,COUNTIF($W588:$DR588,'자료입력 및 결과표시'!$C$15)&gt;=1),IF(OR('자료입력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F588" s="28">
        <f>IF(AND($S588='자료입력 및 결과표시'!$B$16,COUNTIF($W588:$DR588,'자료입력 및 결과표시'!$C$16)&gt;=1),IF(OR('자료입력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G588" s="28">
        <f>IF(AND($S588='자료입력 및 결과표시'!$B$17,COUNTIF($W588:$DR588,'자료입력 및 결과표시'!$C$17)&gt;=1),IF(OR('자료입력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H588" s="28">
        <f>IF(AND($S588='자료입력 및 결과표시'!$B$18,COUNTIF($W588:$DR588,'자료입력 및 결과표시'!$C$18)&gt;=1),IF(OR('자료입력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I588" s="28">
        <f>IF(AND($S588='자료입력 및 결과표시'!$B$19,COUNTIF($W588:$DR588,'자료입력 및 결과표시'!$C$19)&gt;=1),IF(OR('자료입력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J588" s="28">
        <f>IF(AND($S588='자료입력 및 결과표시'!$B$20,COUNTIF($W588:$DR588,'자료입력 및 결과표시'!$C$20)&gt;=1),IF(OR('자료입력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K588" s="28">
        <f>IF(AND($S588='자료입력 및 결과표시'!$B$21,COUNTIF($W588:$DR588,'자료입력 및 결과표시'!$C$21)&gt;=1),IF(OR('자료입력 및 결과표시'!$B$4+90&gt;=$V588,'자료입력 및 결과표시'!$B$4&lt;$U588),0,IF($V588-'자료입력 및 결과표시'!$B$4-90&gt;='자료입력 및 결과표시'!$E$4,'자료입력 및 결과표시'!$E$4,$V588-'자료입력 및 결과표시'!$B$4-90)),0)</f>
        <v>0</v>
      </c>
      <c r="EL588" s="17">
        <f>IF(AND(S588='자료입력 및 결과표시'!$B$6,COUNTIF('업무중복도(데이터 입력)'!$W588:$DR588,'자료입력 및 결과표시'!$C$6)&gt;=1),1,0)</f>
        <v>0</v>
      </c>
      <c r="EM588" s="17">
        <f>IF(AND(S588='자료입력 및 결과표시'!$B$7,COUNTIF('업무중복도(데이터 입력)'!$W588:$DR588,'자료입력 및 결과표시'!$C$7)&gt;=1),2,0)</f>
        <v>0</v>
      </c>
      <c r="EN588" s="17">
        <f>IF(AND(S588='자료입력 및 결과표시'!$B$8,COUNTIF('업무중복도(데이터 입력)'!$W588:$DR588,'자료입력 및 결과표시'!$C$8)&gt;=1),3,0)</f>
        <v>0</v>
      </c>
      <c r="EO588" s="17">
        <f>IF(AND(S588='자료입력 및 결과표시'!$B$9,COUNTIF('업무중복도(데이터 입력)'!$W588:$DR588,'자료입력 및 결과표시'!$C$9)&gt;=1),4,0)</f>
        <v>0</v>
      </c>
      <c r="EP588" s="17">
        <f>IF(AND(S588='자료입력 및 결과표시'!$B$10,COUNTIF('업무중복도(데이터 입력)'!$W588:$DR588,'자료입력 및 결과표시'!$C$10)&gt;=1),5,0)</f>
        <v>0</v>
      </c>
      <c r="EQ588" s="17">
        <f>IF(AND(S588='자료입력 및 결과표시'!$B$11,COUNTIF('업무중복도(데이터 입력)'!$W588:$DR588,'자료입력 및 결과표시'!$C$11)&gt;=1),6,0)</f>
        <v>0</v>
      </c>
      <c r="ER588" s="17">
        <f>IF(AND(S588='자료입력 및 결과표시'!$B$12,COUNTIF('업무중복도(데이터 입력)'!$W588:$DR588,'자료입력 및 결과표시'!$C$12)&gt;=1),7,0)</f>
        <v>0</v>
      </c>
      <c r="ES588" s="17">
        <f>IF(AND(S588='자료입력 및 결과표시'!$B$13,COUNTIF('업무중복도(데이터 입력)'!$W588:$DR588,'자료입력 및 결과표시'!$C$13)&gt;=1),8,0)</f>
        <v>0</v>
      </c>
      <c r="ET588" s="17">
        <f>IF(AND(S588='자료입력 및 결과표시'!$B$14,COUNTIF('업무중복도(데이터 입력)'!$W588:$DR588,'자료입력 및 결과표시'!$C$14)&gt;=1),9,0)</f>
        <v>0</v>
      </c>
      <c r="EU588" s="17">
        <f>IF(AND(S588='자료입력 및 결과표시'!$B$15,COUNTIF('업무중복도(데이터 입력)'!$W588:$DR588,'자료입력 및 결과표시'!$C$15)&gt;=1),10,0)</f>
        <v>0</v>
      </c>
      <c r="EV588" s="17">
        <f>IF(AND(S588='자료입력 및 결과표시'!$B$16,COUNTIF('업무중복도(데이터 입력)'!$W588:$DR588,'자료입력 및 결과표시'!$C$16)&gt;=1),11,0)</f>
        <v>0</v>
      </c>
      <c r="EW588" s="17">
        <f>IF(AND(S588='자료입력 및 결과표시'!$B$17,COUNTIF('업무중복도(데이터 입력)'!$W588:$DR588,'자료입력 및 결과표시'!$C$17)&gt;=1),12,0)</f>
        <v>0</v>
      </c>
      <c r="EX588" s="17">
        <f>IF(AND(S588='자료입력 및 결과표시'!$B$18,COUNTIF('업무중복도(데이터 입력)'!$W588:$DR588,'자료입력 및 결과표시'!$C$18)&gt;=1),13,0)</f>
        <v>0</v>
      </c>
      <c r="EY588" s="17">
        <f>IF(AND(S588='자료입력 및 결과표시'!$B$19,COUNTIF('업무중복도(데이터 입력)'!$W588:$DR588,'자료입력 및 결과표시'!$C$19)&gt;=1),14,0)</f>
        <v>0</v>
      </c>
      <c r="EZ588" s="17">
        <f>IF(AND(S588='자료입력 및 결과표시'!$B$20,COUNTIF('업무중복도(데이터 입력)'!$W588:$DR588,'자료입력 및 결과표시'!$C$20)&gt;=1),15,0)</f>
        <v>0</v>
      </c>
      <c r="FA588" s="17">
        <f>IF(AND(S588='자료입력 및 결과표시'!$B$21,COUNTIF('업무중복도(데이터 입력)'!$W588:$DR588,'자료입력 및 결과표시'!$C$21)&gt;=1),16,0)</f>
        <v>0</v>
      </c>
      <c r="FK588" s="17">
        <f t="shared" si="815"/>
        <v>0</v>
      </c>
      <c r="FO588"/>
    </row>
    <row r="589" spans="1:171">
      <c r="A589" s="17" t="str">
        <f t="shared" si="798"/>
        <v>\\\0</v>
      </c>
      <c r="B589" s="17" t="str">
        <f t="shared" si="799"/>
        <v>\\\0</v>
      </c>
      <c r="C589" s="17" t="str">
        <f t="shared" si="800"/>
        <v>\\\0</v>
      </c>
      <c r="D589" s="17" t="str">
        <f t="shared" si="801"/>
        <v>\\\0</v>
      </c>
      <c r="E589" s="17" t="str">
        <f t="shared" si="802"/>
        <v>\\\0</v>
      </c>
      <c r="F589" s="17" t="str">
        <f t="shared" si="803"/>
        <v>\\\0</v>
      </c>
      <c r="G589" s="17" t="str">
        <f t="shared" si="804"/>
        <v>\\\0</v>
      </c>
      <c r="H589" s="17" t="str">
        <f t="shared" si="805"/>
        <v>\\\0</v>
      </c>
      <c r="I589" s="17" t="str">
        <f t="shared" si="806"/>
        <v>\\\0</v>
      </c>
      <c r="J589" s="17" t="str">
        <f t="shared" si="807"/>
        <v>\\\0</v>
      </c>
      <c r="K589" s="17" t="str">
        <f t="shared" si="808"/>
        <v>\\\0</v>
      </c>
      <c r="L589" s="17" t="str">
        <f t="shared" si="809"/>
        <v>\\\0</v>
      </c>
      <c r="M589" s="17" t="str">
        <f t="shared" si="810"/>
        <v>\\\0</v>
      </c>
      <c r="N589" s="17" t="str">
        <f t="shared" si="811"/>
        <v>\\\0</v>
      </c>
      <c r="O589" s="17" t="str">
        <f t="shared" si="812"/>
        <v>\\\0</v>
      </c>
      <c r="P589" s="17" t="str">
        <f t="shared" si="813"/>
        <v>\\\0</v>
      </c>
      <c r="R589" s="17" t="str">
        <f t="shared" si="814"/>
        <v>\\</v>
      </c>
      <c r="S589" s="38"/>
      <c r="T589" s="39"/>
      <c r="U589" s="31"/>
      <c r="V589" s="32"/>
      <c r="W589" s="36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35"/>
      <c r="DS589" s="287"/>
      <c r="DT589" s="36"/>
      <c r="DU589" s="37"/>
      <c r="DV589" s="28">
        <f>IF(AND($S589='자료입력 및 결과표시'!$B$6,COUNTIF($W589:$DR589,'자료입력 및 결과표시'!$C$6)&gt;=1),IF(OR('자료입력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DW589" s="28">
        <f>IF(AND($S589='자료입력 및 결과표시'!$B$7,COUNTIF($W589:$DR589,'자료입력 및 결과표시'!$C$7)&gt;=1),IF(OR('자료입력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DX589" s="28">
        <f>IF(AND($S589='자료입력 및 결과표시'!$B$8,COUNTIF($W589:$DR589,'자료입력 및 결과표시'!$C$8)&gt;=1),IF(OR('자료입력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DY589" s="28">
        <f>IF(AND($S589='자료입력 및 결과표시'!$B$9,COUNTIF($W589:$DR589,'자료입력 및 결과표시'!$C$9)&gt;=1),IF(OR('자료입력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DZ589" s="28">
        <f>IF(AND($S589='자료입력 및 결과표시'!$B$10,COUNTIF($W589:$DR589,'자료입력 및 결과표시'!$C$10)&gt;=1),IF(OR('자료입력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A589" s="28">
        <f>IF(AND($S589='자료입력 및 결과표시'!$B$11,COUNTIF($W589:$DR589,'자료입력 및 결과표시'!$C$11)&gt;=1),IF(OR('자료입력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B589" s="28">
        <f>IF(AND($S589='자료입력 및 결과표시'!$B$12,COUNTIF($W589:$DR589,'자료입력 및 결과표시'!$C$12)&gt;=1),IF(OR('자료입력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C589" s="28">
        <f>IF(AND($S589='자료입력 및 결과표시'!$B$13,COUNTIF($W589:$DR589,'자료입력 및 결과표시'!$C$13)&gt;=1),IF(OR('자료입력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D589" s="28">
        <f>IF(AND($S589='자료입력 및 결과표시'!$B$14,COUNTIF($W589:$DR589,'자료입력 및 결과표시'!$C$14)&gt;=1),IF(OR('자료입력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E589" s="28">
        <f>IF(AND($S589='자료입력 및 결과표시'!$B$15,COUNTIF($W589:$DR589,'자료입력 및 결과표시'!$C$15)&gt;=1),IF(OR('자료입력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F589" s="28">
        <f>IF(AND($S589='자료입력 및 결과표시'!$B$16,COUNTIF($W589:$DR589,'자료입력 및 결과표시'!$C$16)&gt;=1),IF(OR('자료입력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G589" s="28">
        <f>IF(AND($S589='자료입력 및 결과표시'!$B$17,COUNTIF($W589:$DR589,'자료입력 및 결과표시'!$C$17)&gt;=1),IF(OR('자료입력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H589" s="28">
        <f>IF(AND($S589='자료입력 및 결과표시'!$B$18,COUNTIF($W589:$DR589,'자료입력 및 결과표시'!$C$18)&gt;=1),IF(OR('자료입력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I589" s="28">
        <f>IF(AND($S589='자료입력 및 결과표시'!$B$19,COUNTIF($W589:$DR589,'자료입력 및 결과표시'!$C$19)&gt;=1),IF(OR('자료입력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J589" s="28">
        <f>IF(AND($S589='자료입력 및 결과표시'!$B$20,COUNTIF($W589:$DR589,'자료입력 및 결과표시'!$C$20)&gt;=1),IF(OR('자료입력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K589" s="28">
        <f>IF(AND($S589='자료입력 및 결과표시'!$B$21,COUNTIF($W589:$DR589,'자료입력 및 결과표시'!$C$21)&gt;=1),IF(OR('자료입력 및 결과표시'!$B$4+90&gt;=$V589,'자료입력 및 결과표시'!$B$4&lt;$U589),0,IF($V589-'자료입력 및 결과표시'!$B$4-90&gt;='자료입력 및 결과표시'!$E$4,'자료입력 및 결과표시'!$E$4,$V589-'자료입력 및 결과표시'!$B$4-90)),0)</f>
        <v>0</v>
      </c>
      <c r="EL589" s="17">
        <f>IF(AND(S589='자료입력 및 결과표시'!$B$6,COUNTIF('업무중복도(데이터 입력)'!$W589:$DR589,'자료입력 및 결과표시'!$C$6)&gt;=1),1,0)</f>
        <v>0</v>
      </c>
      <c r="EM589" s="17">
        <f>IF(AND(S589='자료입력 및 결과표시'!$B$7,COUNTIF('업무중복도(데이터 입력)'!$W589:$DR589,'자료입력 및 결과표시'!$C$7)&gt;=1),2,0)</f>
        <v>0</v>
      </c>
      <c r="EN589" s="17">
        <f>IF(AND(S589='자료입력 및 결과표시'!$B$8,COUNTIF('업무중복도(데이터 입력)'!$W589:$DR589,'자료입력 및 결과표시'!$C$8)&gt;=1),3,0)</f>
        <v>0</v>
      </c>
      <c r="EO589" s="17">
        <f>IF(AND(S589='자료입력 및 결과표시'!$B$9,COUNTIF('업무중복도(데이터 입력)'!$W589:$DR589,'자료입력 및 결과표시'!$C$9)&gt;=1),4,0)</f>
        <v>0</v>
      </c>
      <c r="EP589" s="17">
        <f>IF(AND(S589='자료입력 및 결과표시'!$B$10,COUNTIF('업무중복도(데이터 입력)'!$W589:$DR589,'자료입력 및 결과표시'!$C$10)&gt;=1),5,0)</f>
        <v>0</v>
      </c>
      <c r="EQ589" s="17">
        <f>IF(AND(S589='자료입력 및 결과표시'!$B$11,COUNTIF('업무중복도(데이터 입력)'!$W589:$DR589,'자료입력 및 결과표시'!$C$11)&gt;=1),6,0)</f>
        <v>0</v>
      </c>
      <c r="ER589" s="17">
        <f>IF(AND(S589='자료입력 및 결과표시'!$B$12,COUNTIF('업무중복도(데이터 입력)'!$W589:$DR589,'자료입력 및 결과표시'!$C$12)&gt;=1),7,0)</f>
        <v>0</v>
      </c>
      <c r="ES589" s="17">
        <f>IF(AND(S589='자료입력 및 결과표시'!$B$13,COUNTIF('업무중복도(데이터 입력)'!$W589:$DR589,'자료입력 및 결과표시'!$C$13)&gt;=1),8,0)</f>
        <v>0</v>
      </c>
      <c r="ET589" s="17">
        <f>IF(AND(S589='자료입력 및 결과표시'!$B$14,COUNTIF('업무중복도(데이터 입력)'!$W589:$DR589,'자료입력 및 결과표시'!$C$14)&gt;=1),9,0)</f>
        <v>0</v>
      </c>
      <c r="EU589" s="17">
        <f>IF(AND(S589='자료입력 및 결과표시'!$B$15,COUNTIF('업무중복도(데이터 입력)'!$W589:$DR589,'자료입력 및 결과표시'!$C$15)&gt;=1),10,0)</f>
        <v>0</v>
      </c>
      <c r="EV589" s="17">
        <f>IF(AND(S589='자료입력 및 결과표시'!$B$16,COUNTIF('업무중복도(데이터 입력)'!$W589:$DR589,'자료입력 및 결과표시'!$C$16)&gt;=1),11,0)</f>
        <v>0</v>
      </c>
      <c r="EW589" s="17">
        <f>IF(AND(S589='자료입력 및 결과표시'!$B$17,COUNTIF('업무중복도(데이터 입력)'!$W589:$DR589,'자료입력 및 결과표시'!$C$17)&gt;=1),12,0)</f>
        <v>0</v>
      </c>
      <c r="EX589" s="17">
        <f>IF(AND(S589='자료입력 및 결과표시'!$B$18,COUNTIF('업무중복도(데이터 입력)'!$W589:$DR589,'자료입력 및 결과표시'!$C$18)&gt;=1),13,0)</f>
        <v>0</v>
      </c>
      <c r="EY589" s="17">
        <f>IF(AND(S589='자료입력 및 결과표시'!$B$19,COUNTIF('업무중복도(데이터 입력)'!$W589:$DR589,'자료입력 및 결과표시'!$C$19)&gt;=1),14,0)</f>
        <v>0</v>
      </c>
      <c r="EZ589" s="17">
        <f>IF(AND(S589='자료입력 및 결과표시'!$B$20,COUNTIF('업무중복도(데이터 입력)'!$W589:$DR589,'자료입력 및 결과표시'!$C$20)&gt;=1),15,0)</f>
        <v>0</v>
      </c>
      <c r="FA589" s="17">
        <f>IF(AND(S589='자료입력 및 결과표시'!$B$21,COUNTIF('업무중복도(데이터 입력)'!$W589:$DR589,'자료입력 및 결과표시'!$C$21)&gt;=1),16,0)</f>
        <v>0</v>
      </c>
      <c r="FK589" s="17">
        <f t="shared" si="815"/>
        <v>0</v>
      </c>
      <c r="FO589"/>
    </row>
    <row r="590" spans="1:171">
      <c r="A590" s="17" t="str">
        <f t="shared" si="798"/>
        <v>\\\0</v>
      </c>
      <c r="B590" s="17" t="str">
        <f t="shared" si="799"/>
        <v>\\\0</v>
      </c>
      <c r="C590" s="17" t="str">
        <f t="shared" si="800"/>
        <v>\\\0</v>
      </c>
      <c r="D590" s="17" t="str">
        <f t="shared" si="801"/>
        <v>\\\0</v>
      </c>
      <c r="E590" s="17" t="str">
        <f t="shared" si="802"/>
        <v>\\\0</v>
      </c>
      <c r="F590" s="17" t="str">
        <f t="shared" si="803"/>
        <v>\\\0</v>
      </c>
      <c r="G590" s="17" t="str">
        <f t="shared" si="804"/>
        <v>\\\0</v>
      </c>
      <c r="H590" s="17" t="str">
        <f t="shared" si="805"/>
        <v>\\\0</v>
      </c>
      <c r="I590" s="17" t="str">
        <f t="shared" si="806"/>
        <v>\\\0</v>
      </c>
      <c r="J590" s="17" t="str">
        <f t="shared" si="807"/>
        <v>\\\0</v>
      </c>
      <c r="K590" s="17" t="str">
        <f t="shared" si="808"/>
        <v>\\\0</v>
      </c>
      <c r="L590" s="17" t="str">
        <f t="shared" si="809"/>
        <v>\\\0</v>
      </c>
      <c r="M590" s="17" t="str">
        <f t="shared" si="810"/>
        <v>\\\0</v>
      </c>
      <c r="N590" s="17" t="str">
        <f t="shared" si="811"/>
        <v>\\\0</v>
      </c>
      <c r="O590" s="17" t="str">
        <f t="shared" si="812"/>
        <v>\\\0</v>
      </c>
      <c r="P590" s="17" t="str">
        <f t="shared" si="813"/>
        <v>\\\0</v>
      </c>
      <c r="R590" s="17" t="str">
        <f t="shared" si="814"/>
        <v>\\</v>
      </c>
      <c r="S590" s="38"/>
      <c r="T590" s="39"/>
      <c r="U590" s="31"/>
      <c r="V590" s="32"/>
      <c r="W590" s="36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35"/>
      <c r="DS590" s="287"/>
      <c r="DT590" s="36"/>
      <c r="DU590" s="37"/>
      <c r="DV590" s="28">
        <f>IF(AND($S590='자료입력 및 결과표시'!$B$6,COUNTIF($W590:$DR590,'자료입력 및 결과표시'!$C$6)&gt;=1),IF(OR('자료입력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DW590" s="28">
        <f>IF(AND($S590='자료입력 및 결과표시'!$B$7,COUNTIF($W590:$DR590,'자료입력 및 결과표시'!$C$7)&gt;=1),IF(OR('자료입력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DX590" s="28">
        <f>IF(AND($S590='자료입력 및 결과표시'!$B$8,COUNTIF($W590:$DR590,'자료입력 및 결과표시'!$C$8)&gt;=1),IF(OR('자료입력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DY590" s="28">
        <f>IF(AND($S590='자료입력 및 결과표시'!$B$9,COUNTIF($W590:$DR590,'자료입력 및 결과표시'!$C$9)&gt;=1),IF(OR('자료입력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DZ590" s="28">
        <f>IF(AND($S590='자료입력 및 결과표시'!$B$10,COUNTIF($W590:$DR590,'자료입력 및 결과표시'!$C$10)&gt;=1),IF(OR('자료입력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A590" s="28">
        <f>IF(AND($S590='자료입력 및 결과표시'!$B$11,COUNTIF($W590:$DR590,'자료입력 및 결과표시'!$C$11)&gt;=1),IF(OR('자료입력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B590" s="28">
        <f>IF(AND($S590='자료입력 및 결과표시'!$B$12,COUNTIF($W590:$DR590,'자료입력 및 결과표시'!$C$12)&gt;=1),IF(OR('자료입력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C590" s="28">
        <f>IF(AND($S590='자료입력 및 결과표시'!$B$13,COUNTIF($W590:$DR590,'자료입력 및 결과표시'!$C$13)&gt;=1),IF(OR('자료입력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D590" s="28">
        <f>IF(AND($S590='자료입력 및 결과표시'!$B$14,COUNTIF($W590:$DR590,'자료입력 및 결과표시'!$C$14)&gt;=1),IF(OR('자료입력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E590" s="28">
        <f>IF(AND($S590='자료입력 및 결과표시'!$B$15,COUNTIF($W590:$DR590,'자료입력 및 결과표시'!$C$15)&gt;=1),IF(OR('자료입력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F590" s="28">
        <f>IF(AND($S590='자료입력 및 결과표시'!$B$16,COUNTIF($W590:$DR590,'자료입력 및 결과표시'!$C$16)&gt;=1),IF(OR('자료입력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G590" s="28">
        <f>IF(AND($S590='자료입력 및 결과표시'!$B$17,COUNTIF($W590:$DR590,'자료입력 및 결과표시'!$C$17)&gt;=1),IF(OR('자료입력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H590" s="28">
        <f>IF(AND($S590='자료입력 및 결과표시'!$B$18,COUNTIF($W590:$DR590,'자료입력 및 결과표시'!$C$18)&gt;=1),IF(OR('자료입력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I590" s="28">
        <f>IF(AND($S590='자료입력 및 결과표시'!$B$19,COUNTIF($W590:$DR590,'자료입력 및 결과표시'!$C$19)&gt;=1),IF(OR('자료입력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J590" s="28">
        <f>IF(AND($S590='자료입력 및 결과표시'!$B$20,COUNTIF($W590:$DR590,'자료입력 및 결과표시'!$C$20)&gt;=1),IF(OR('자료입력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K590" s="28">
        <f>IF(AND($S590='자료입력 및 결과표시'!$B$21,COUNTIF($W590:$DR590,'자료입력 및 결과표시'!$C$21)&gt;=1),IF(OR('자료입력 및 결과표시'!$B$4+90&gt;=$V590,'자료입력 및 결과표시'!$B$4&lt;$U590),0,IF($V590-'자료입력 및 결과표시'!$B$4-90&gt;='자료입력 및 결과표시'!$E$4,'자료입력 및 결과표시'!$E$4,$V590-'자료입력 및 결과표시'!$B$4-90)),0)</f>
        <v>0</v>
      </c>
      <c r="EL590" s="17">
        <f>IF(AND(S590='자료입력 및 결과표시'!$B$6,COUNTIF('업무중복도(데이터 입력)'!$W590:$DR590,'자료입력 및 결과표시'!$C$6)&gt;=1),1,0)</f>
        <v>0</v>
      </c>
      <c r="EM590" s="17">
        <f>IF(AND(S590='자료입력 및 결과표시'!$B$7,COUNTIF('업무중복도(데이터 입력)'!$W590:$DR590,'자료입력 및 결과표시'!$C$7)&gt;=1),2,0)</f>
        <v>0</v>
      </c>
      <c r="EN590" s="17">
        <f>IF(AND(S590='자료입력 및 결과표시'!$B$8,COUNTIF('업무중복도(데이터 입력)'!$W590:$DR590,'자료입력 및 결과표시'!$C$8)&gt;=1),3,0)</f>
        <v>0</v>
      </c>
      <c r="EO590" s="17">
        <f>IF(AND(S590='자료입력 및 결과표시'!$B$9,COUNTIF('업무중복도(데이터 입력)'!$W590:$DR590,'자료입력 및 결과표시'!$C$9)&gt;=1),4,0)</f>
        <v>0</v>
      </c>
      <c r="EP590" s="17">
        <f>IF(AND(S590='자료입력 및 결과표시'!$B$10,COUNTIF('업무중복도(데이터 입력)'!$W590:$DR590,'자료입력 및 결과표시'!$C$10)&gt;=1),5,0)</f>
        <v>0</v>
      </c>
      <c r="EQ590" s="17">
        <f>IF(AND(S590='자료입력 및 결과표시'!$B$11,COUNTIF('업무중복도(데이터 입력)'!$W590:$DR590,'자료입력 및 결과표시'!$C$11)&gt;=1),6,0)</f>
        <v>0</v>
      </c>
      <c r="ER590" s="17">
        <f>IF(AND(S590='자료입력 및 결과표시'!$B$12,COUNTIF('업무중복도(데이터 입력)'!$W590:$DR590,'자료입력 및 결과표시'!$C$12)&gt;=1),7,0)</f>
        <v>0</v>
      </c>
      <c r="ES590" s="17">
        <f>IF(AND(S590='자료입력 및 결과표시'!$B$13,COUNTIF('업무중복도(데이터 입력)'!$W590:$DR590,'자료입력 및 결과표시'!$C$13)&gt;=1),8,0)</f>
        <v>0</v>
      </c>
      <c r="ET590" s="17">
        <f>IF(AND(S590='자료입력 및 결과표시'!$B$14,COUNTIF('업무중복도(데이터 입력)'!$W590:$DR590,'자료입력 및 결과표시'!$C$14)&gt;=1),9,0)</f>
        <v>0</v>
      </c>
      <c r="EU590" s="17">
        <f>IF(AND(S590='자료입력 및 결과표시'!$B$15,COUNTIF('업무중복도(데이터 입력)'!$W590:$DR590,'자료입력 및 결과표시'!$C$15)&gt;=1),10,0)</f>
        <v>0</v>
      </c>
      <c r="EV590" s="17">
        <f>IF(AND(S590='자료입력 및 결과표시'!$B$16,COUNTIF('업무중복도(데이터 입력)'!$W590:$DR590,'자료입력 및 결과표시'!$C$16)&gt;=1),11,0)</f>
        <v>0</v>
      </c>
      <c r="EW590" s="17">
        <f>IF(AND(S590='자료입력 및 결과표시'!$B$17,COUNTIF('업무중복도(데이터 입력)'!$W590:$DR590,'자료입력 및 결과표시'!$C$17)&gt;=1),12,0)</f>
        <v>0</v>
      </c>
      <c r="EX590" s="17">
        <f>IF(AND(S590='자료입력 및 결과표시'!$B$18,COUNTIF('업무중복도(데이터 입력)'!$W590:$DR590,'자료입력 및 결과표시'!$C$18)&gt;=1),13,0)</f>
        <v>0</v>
      </c>
      <c r="EY590" s="17">
        <f>IF(AND(S590='자료입력 및 결과표시'!$B$19,COUNTIF('업무중복도(데이터 입력)'!$W590:$DR590,'자료입력 및 결과표시'!$C$19)&gt;=1),14,0)</f>
        <v>0</v>
      </c>
      <c r="EZ590" s="17">
        <f>IF(AND(S590='자료입력 및 결과표시'!$B$20,COUNTIF('업무중복도(데이터 입력)'!$W590:$DR590,'자료입력 및 결과표시'!$C$20)&gt;=1),15,0)</f>
        <v>0</v>
      </c>
      <c r="FA590" s="17">
        <f>IF(AND(S590='자료입력 및 결과표시'!$B$21,COUNTIF('업무중복도(데이터 입력)'!$W590:$DR590,'자료입력 및 결과표시'!$C$21)&gt;=1),16,0)</f>
        <v>0</v>
      </c>
      <c r="FK590" s="17">
        <f t="shared" si="815"/>
        <v>0</v>
      </c>
      <c r="FO590"/>
    </row>
    <row r="591" spans="1:171">
      <c r="A591" s="17" t="str">
        <f t="shared" si="798"/>
        <v>\\\0</v>
      </c>
      <c r="B591" s="17" t="str">
        <f t="shared" si="799"/>
        <v>\\\0</v>
      </c>
      <c r="C591" s="17" t="str">
        <f t="shared" si="800"/>
        <v>\\\0</v>
      </c>
      <c r="D591" s="17" t="str">
        <f t="shared" si="801"/>
        <v>\\\0</v>
      </c>
      <c r="E591" s="17" t="str">
        <f t="shared" si="802"/>
        <v>\\\0</v>
      </c>
      <c r="F591" s="17" t="str">
        <f t="shared" si="803"/>
        <v>\\\0</v>
      </c>
      <c r="G591" s="17" t="str">
        <f t="shared" si="804"/>
        <v>\\\0</v>
      </c>
      <c r="H591" s="17" t="str">
        <f t="shared" si="805"/>
        <v>\\\0</v>
      </c>
      <c r="I591" s="17" t="str">
        <f t="shared" si="806"/>
        <v>\\\0</v>
      </c>
      <c r="J591" s="17" t="str">
        <f t="shared" si="807"/>
        <v>\\\0</v>
      </c>
      <c r="K591" s="17" t="str">
        <f t="shared" si="808"/>
        <v>\\\0</v>
      </c>
      <c r="L591" s="17" t="str">
        <f t="shared" si="809"/>
        <v>\\\0</v>
      </c>
      <c r="M591" s="17" t="str">
        <f t="shared" si="810"/>
        <v>\\\0</v>
      </c>
      <c r="N591" s="17" t="str">
        <f t="shared" si="811"/>
        <v>\\\0</v>
      </c>
      <c r="O591" s="17" t="str">
        <f t="shared" si="812"/>
        <v>\\\0</v>
      </c>
      <c r="P591" s="17" t="str">
        <f t="shared" si="813"/>
        <v>\\\0</v>
      </c>
      <c r="R591" s="17" t="str">
        <f t="shared" si="814"/>
        <v>\\</v>
      </c>
      <c r="S591" s="38"/>
      <c r="T591" s="39"/>
      <c r="U591" s="31"/>
      <c r="V591" s="32"/>
      <c r="W591" s="36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35"/>
      <c r="DS591" s="287"/>
      <c r="DT591" s="36"/>
      <c r="DU591" s="37"/>
      <c r="DV591" s="28">
        <f>IF(AND($S591='자료입력 및 결과표시'!$B$6,COUNTIF($W591:$DR591,'자료입력 및 결과표시'!$C$6)&gt;=1),IF(OR('자료입력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DW591" s="28">
        <f>IF(AND($S591='자료입력 및 결과표시'!$B$7,COUNTIF($W591:$DR591,'자료입력 및 결과표시'!$C$7)&gt;=1),IF(OR('자료입력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DX591" s="28">
        <f>IF(AND($S591='자료입력 및 결과표시'!$B$8,COUNTIF($W591:$DR591,'자료입력 및 결과표시'!$C$8)&gt;=1),IF(OR('자료입력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DY591" s="28">
        <f>IF(AND($S591='자료입력 및 결과표시'!$B$9,COUNTIF($W591:$DR591,'자료입력 및 결과표시'!$C$9)&gt;=1),IF(OR('자료입력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DZ591" s="28">
        <f>IF(AND($S591='자료입력 및 결과표시'!$B$10,COUNTIF($W591:$DR591,'자료입력 및 결과표시'!$C$10)&gt;=1),IF(OR('자료입력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A591" s="28">
        <f>IF(AND($S591='자료입력 및 결과표시'!$B$11,COUNTIF($W591:$DR591,'자료입력 및 결과표시'!$C$11)&gt;=1),IF(OR('자료입력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B591" s="28">
        <f>IF(AND($S591='자료입력 및 결과표시'!$B$12,COUNTIF($W591:$DR591,'자료입력 및 결과표시'!$C$12)&gt;=1),IF(OR('자료입력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C591" s="28">
        <f>IF(AND($S591='자료입력 및 결과표시'!$B$13,COUNTIF($W591:$DR591,'자료입력 및 결과표시'!$C$13)&gt;=1),IF(OR('자료입력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D591" s="28">
        <f>IF(AND($S591='자료입력 및 결과표시'!$B$14,COUNTIF($W591:$DR591,'자료입력 및 결과표시'!$C$14)&gt;=1),IF(OR('자료입력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E591" s="28">
        <f>IF(AND($S591='자료입력 및 결과표시'!$B$15,COUNTIF($W591:$DR591,'자료입력 및 결과표시'!$C$15)&gt;=1),IF(OR('자료입력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F591" s="28">
        <f>IF(AND($S591='자료입력 및 결과표시'!$B$16,COUNTIF($W591:$DR591,'자료입력 및 결과표시'!$C$16)&gt;=1),IF(OR('자료입력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G591" s="28">
        <f>IF(AND($S591='자료입력 및 결과표시'!$B$17,COUNTIF($W591:$DR591,'자료입력 및 결과표시'!$C$17)&gt;=1),IF(OR('자료입력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H591" s="28">
        <f>IF(AND($S591='자료입력 및 결과표시'!$B$18,COUNTIF($W591:$DR591,'자료입력 및 결과표시'!$C$18)&gt;=1),IF(OR('자료입력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I591" s="28">
        <f>IF(AND($S591='자료입력 및 결과표시'!$B$19,COUNTIF($W591:$DR591,'자료입력 및 결과표시'!$C$19)&gt;=1),IF(OR('자료입력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J591" s="28">
        <f>IF(AND($S591='자료입력 및 결과표시'!$B$20,COUNTIF($W591:$DR591,'자료입력 및 결과표시'!$C$20)&gt;=1),IF(OR('자료입력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K591" s="28">
        <f>IF(AND($S591='자료입력 및 결과표시'!$B$21,COUNTIF($W591:$DR591,'자료입력 및 결과표시'!$C$21)&gt;=1),IF(OR('자료입력 및 결과표시'!$B$4+90&gt;=$V591,'자료입력 및 결과표시'!$B$4&lt;$U591),0,IF($V591-'자료입력 및 결과표시'!$B$4-90&gt;='자료입력 및 결과표시'!$E$4,'자료입력 및 결과표시'!$E$4,$V591-'자료입력 및 결과표시'!$B$4-90)),0)</f>
        <v>0</v>
      </c>
      <c r="EL591" s="17">
        <f>IF(AND(S591='자료입력 및 결과표시'!$B$6,COUNTIF('업무중복도(데이터 입력)'!$W591:$DR591,'자료입력 및 결과표시'!$C$6)&gt;=1),1,0)</f>
        <v>0</v>
      </c>
      <c r="EM591" s="17">
        <f>IF(AND(S591='자료입력 및 결과표시'!$B$7,COUNTIF('업무중복도(데이터 입력)'!$W591:$DR591,'자료입력 및 결과표시'!$C$7)&gt;=1),2,0)</f>
        <v>0</v>
      </c>
      <c r="EN591" s="17">
        <f>IF(AND(S591='자료입력 및 결과표시'!$B$8,COUNTIF('업무중복도(데이터 입력)'!$W591:$DR591,'자료입력 및 결과표시'!$C$8)&gt;=1),3,0)</f>
        <v>0</v>
      </c>
      <c r="EO591" s="17">
        <f>IF(AND(S591='자료입력 및 결과표시'!$B$9,COUNTIF('업무중복도(데이터 입력)'!$W591:$DR591,'자료입력 및 결과표시'!$C$9)&gt;=1),4,0)</f>
        <v>0</v>
      </c>
      <c r="EP591" s="17">
        <f>IF(AND(S591='자료입력 및 결과표시'!$B$10,COUNTIF('업무중복도(데이터 입력)'!$W591:$DR591,'자료입력 및 결과표시'!$C$10)&gt;=1),5,0)</f>
        <v>0</v>
      </c>
      <c r="EQ591" s="17">
        <f>IF(AND(S591='자료입력 및 결과표시'!$B$11,COUNTIF('업무중복도(데이터 입력)'!$W591:$DR591,'자료입력 및 결과표시'!$C$11)&gt;=1),6,0)</f>
        <v>0</v>
      </c>
      <c r="ER591" s="17">
        <f>IF(AND(S591='자료입력 및 결과표시'!$B$12,COUNTIF('업무중복도(데이터 입력)'!$W591:$DR591,'자료입력 및 결과표시'!$C$12)&gt;=1),7,0)</f>
        <v>0</v>
      </c>
      <c r="ES591" s="17">
        <f>IF(AND(S591='자료입력 및 결과표시'!$B$13,COUNTIF('업무중복도(데이터 입력)'!$W591:$DR591,'자료입력 및 결과표시'!$C$13)&gt;=1),8,0)</f>
        <v>0</v>
      </c>
      <c r="ET591" s="17">
        <f>IF(AND(S591='자료입력 및 결과표시'!$B$14,COUNTIF('업무중복도(데이터 입력)'!$W591:$DR591,'자료입력 및 결과표시'!$C$14)&gt;=1),9,0)</f>
        <v>0</v>
      </c>
      <c r="EU591" s="17">
        <f>IF(AND(S591='자료입력 및 결과표시'!$B$15,COUNTIF('업무중복도(데이터 입력)'!$W591:$DR591,'자료입력 및 결과표시'!$C$15)&gt;=1),10,0)</f>
        <v>0</v>
      </c>
      <c r="EV591" s="17">
        <f>IF(AND(S591='자료입력 및 결과표시'!$B$16,COUNTIF('업무중복도(데이터 입력)'!$W591:$DR591,'자료입력 및 결과표시'!$C$16)&gt;=1),11,0)</f>
        <v>0</v>
      </c>
      <c r="EW591" s="17">
        <f>IF(AND(S591='자료입력 및 결과표시'!$B$17,COUNTIF('업무중복도(데이터 입력)'!$W591:$DR591,'자료입력 및 결과표시'!$C$17)&gt;=1),12,0)</f>
        <v>0</v>
      </c>
      <c r="EX591" s="17">
        <f>IF(AND(S591='자료입력 및 결과표시'!$B$18,COUNTIF('업무중복도(데이터 입력)'!$W591:$DR591,'자료입력 및 결과표시'!$C$18)&gt;=1),13,0)</f>
        <v>0</v>
      </c>
      <c r="EY591" s="17">
        <f>IF(AND(S591='자료입력 및 결과표시'!$B$19,COUNTIF('업무중복도(데이터 입력)'!$W591:$DR591,'자료입력 및 결과표시'!$C$19)&gt;=1),14,0)</f>
        <v>0</v>
      </c>
      <c r="EZ591" s="17">
        <f>IF(AND(S591='자료입력 및 결과표시'!$B$20,COUNTIF('업무중복도(데이터 입력)'!$W591:$DR591,'자료입력 및 결과표시'!$C$20)&gt;=1),15,0)</f>
        <v>0</v>
      </c>
      <c r="FA591" s="17">
        <f>IF(AND(S591='자료입력 및 결과표시'!$B$21,COUNTIF('업무중복도(데이터 입력)'!$W591:$DR591,'자료입력 및 결과표시'!$C$21)&gt;=1),16,0)</f>
        <v>0</v>
      </c>
      <c r="FK591" s="17">
        <f t="shared" si="815"/>
        <v>0</v>
      </c>
      <c r="FO591"/>
    </row>
    <row r="592" spans="1:171">
      <c r="A592" s="17" t="str">
        <f t="shared" si="798"/>
        <v>\\\0</v>
      </c>
      <c r="B592" s="17" t="str">
        <f t="shared" si="799"/>
        <v>\\\0</v>
      </c>
      <c r="C592" s="17" t="str">
        <f t="shared" si="800"/>
        <v>\\\0</v>
      </c>
      <c r="D592" s="17" t="str">
        <f t="shared" si="801"/>
        <v>\\\0</v>
      </c>
      <c r="E592" s="17" t="str">
        <f t="shared" si="802"/>
        <v>\\\0</v>
      </c>
      <c r="F592" s="17" t="str">
        <f t="shared" si="803"/>
        <v>\\\0</v>
      </c>
      <c r="G592" s="17" t="str">
        <f t="shared" si="804"/>
        <v>\\\0</v>
      </c>
      <c r="H592" s="17" t="str">
        <f t="shared" si="805"/>
        <v>\\\0</v>
      </c>
      <c r="I592" s="17" t="str">
        <f t="shared" si="806"/>
        <v>\\\0</v>
      </c>
      <c r="J592" s="17" t="str">
        <f t="shared" si="807"/>
        <v>\\\0</v>
      </c>
      <c r="K592" s="17" t="str">
        <f t="shared" si="808"/>
        <v>\\\0</v>
      </c>
      <c r="L592" s="17" t="str">
        <f t="shared" si="809"/>
        <v>\\\0</v>
      </c>
      <c r="M592" s="17" t="str">
        <f t="shared" si="810"/>
        <v>\\\0</v>
      </c>
      <c r="N592" s="17" t="str">
        <f t="shared" si="811"/>
        <v>\\\0</v>
      </c>
      <c r="O592" s="17" t="str">
        <f t="shared" si="812"/>
        <v>\\\0</v>
      </c>
      <c r="P592" s="17" t="str">
        <f t="shared" si="813"/>
        <v>\\\0</v>
      </c>
      <c r="R592" s="17" t="str">
        <f t="shared" si="814"/>
        <v>\\</v>
      </c>
      <c r="S592" s="38"/>
      <c r="T592" s="39"/>
      <c r="U592" s="31"/>
      <c r="V592" s="32"/>
      <c r="W592" s="36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35"/>
      <c r="DS592" s="287"/>
      <c r="DT592" s="36"/>
      <c r="DU592" s="37"/>
      <c r="DV592" s="28">
        <f>IF(AND($S592='자료입력 및 결과표시'!$B$6,COUNTIF($W592:$DR592,'자료입력 및 결과표시'!$C$6)&gt;=1),IF(OR('자료입력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DW592" s="28">
        <f>IF(AND($S592='자료입력 및 결과표시'!$B$7,COUNTIF($W592:$DR592,'자료입력 및 결과표시'!$C$7)&gt;=1),IF(OR('자료입력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DX592" s="28">
        <f>IF(AND($S592='자료입력 및 결과표시'!$B$8,COUNTIF($W592:$DR592,'자료입력 및 결과표시'!$C$8)&gt;=1),IF(OR('자료입력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DY592" s="28">
        <f>IF(AND($S592='자료입력 및 결과표시'!$B$9,COUNTIF($W592:$DR592,'자료입력 및 결과표시'!$C$9)&gt;=1),IF(OR('자료입력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DZ592" s="28">
        <f>IF(AND($S592='자료입력 및 결과표시'!$B$10,COUNTIF($W592:$DR592,'자료입력 및 결과표시'!$C$10)&gt;=1),IF(OR('자료입력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A592" s="28">
        <f>IF(AND($S592='자료입력 및 결과표시'!$B$11,COUNTIF($W592:$DR592,'자료입력 및 결과표시'!$C$11)&gt;=1),IF(OR('자료입력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B592" s="28">
        <f>IF(AND($S592='자료입력 및 결과표시'!$B$12,COUNTIF($W592:$DR592,'자료입력 및 결과표시'!$C$12)&gt;=1),IF(OR('자료입력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C592" s="28">
        <f>IF(AND($S592='자료입력 및 결과표시'!$B$13,COUNTIF($W592:$DR592,'자료입력 및 결과표시'!$C$13)&gt;=1),IF(OR('자료입력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D592" s="28">
        <f>IF(AND($S592='자료입력 및 결과표시'!$B$14,COUNTIF($W592:$DR592,'자료입력 및 결과표시'!$C$14)&gt;=1),IF(OR('자료입력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E592" s="28">
        <f>IF(AND($S592='자료입력 및 결과표시'!$B$15,COUNTIF($W592:$DR592,'자료입력 및 결과표시'!$C$15)&gt;=1),IF(OR('자료입력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F592" s="28">
        <f>IF(AND($S592='자료입력 및 결과표시'!$B$16,COUNTIF($W592:$DR592,'자료입력 및 결과표시'!$C$16)&gt;=1),IF(OR('자료입력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G592" s="28">
        <f>IF(AND($S592='자료입력 및 결과표시'!$B$17,COUNTIF($W592:$DR592,'자료입력 및 결과표시'!$C$17)&gt;=1),IF(OR('자료입력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H592" s="28">
        <f>IF(AND($S592='자료입력 및 결과표시'!$B$18,COUNTIF($W592:$DR592,'자료입력 및 결과표시'!$C$18)&gt;=1),IF(OR('자료입력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I592" s="28">
        <f>IF(AND($S592='자료입력 및 결과표시'!$B$19,COUNTIF($W592:$DR592,'자료입력 및 결과표시'!$C$19)&gt;=1),IF(OR('자료입력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J592" s="28">
        <f>IF(AND($S592='자료입력 및 결과표시'!$B$20,COUNTIF($W592:$DR592,'자료입력 및 결과표시'!$C$20)&gt;=1),IF(OR('자료입력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K592" s="28">
        <f>IF(AND($S592='자료입력 및 결과표시'!$B$21,COUNTIF($W592:$DR592,'자료입력 및 결과표시'!$C$21)&gt;=1),IF(OR('자료입력 및 결과표시'!$B$4+90&gt;=$V592,'자료입력 및 결과표시'!$B$4&lt;$U592),0,IF($V592-'자료입력 및 결과표시'!$B$4-90&gt;='자료입력 및 결과표시'!$E$4,'자료입력 및 결과표시'!$E$4,$V592-'자료입력 및 결과표시'!$B$4-90)),0)</f>
        <v>0</v>
      </c>
      <c r="EL592" s="17">
        <f>IF(AND(S592='자료입력 및 결과표시'!$B$6,COUNTIF('업무중복도(데이터 입력)'!$W592:$DR592,'자료입력 및 결과표시'!$C$6)&gt;=1),1,0)</f>
        <v>0</v>
      </c>
      <c r="EM592" s="17">
        <f>IF(AND(S592='자료입력 및 결과표시'!$B$7,COUNTIF('업무중복도(데이터 입력)'!$W592:$DR592,'자료입력 및 결과표시'!$C$7)&gt;=1),2,0)</f>
        <v>0</v>
      </c>
      <c r="EN592" s="17">
        <f>IF(AND(S592='자료입력 및 결과표시'!$B$8,COUNTIF('업무중복도(데이터 입력)'!$W592:$DR592,'자료입력 및 결과표시'!$C$8)&gt;=1),3,0)</f>
        <v>0</v>
      </c>
      <c r="EO592" s="17">
        <f>IF(AND(S592='자료입력 및 결과표시'!$B$9,COUNTIF('업무중복도(데이터 입력)'!$W592:$DR592,'자료입력 및 결과표시'!$C$9)&gt;=1),4,0)</f>
        <v>0</v>
      </c>
      <c r="EP592" s="17">
        <f>IF(AND(S592='자료입력 및 결과표시'!$B$10,COUNTIF('업무중복도(데이터 입력)'!$W592:$DR592,'자료입력 및 결과표시'!$C$10)&gt;=1),5,0)</f>
        <v>0</v>
      </c>
      <c r="EQ592" s="17">
        <f>IF(AND(S592='자료입력 및 결과표시'!$B$11,COUNTIF('업무중복도(데이터 입력)'!$W592:$DR592,'자료입력 및 결과표시'!$C$11)&gt;=1),6,0)</f>
        <v>0</v>
      </c>
      <c r="ER592" s="17">
        <f>IF(AND(S592='자료입력 및 결과표시'!$B$12,COUNTIF('업무중복도(데이터 입력)'!$W592:$DR592,'자료입력 및 결과표시'!$C$12)&gt;=1),7,0)</f>
        <v>0</v>
      </c>
      <c r="ES592" s="17">
        <f>IF(AND(S592='자료입력 및 결과표시'!$B$13,COUNTIF('업무중복도(데이터 입력)'!$W592:$DR592,'자료입력 및 결과표시'!$C$13)&gt;=1),8,0)</f>
        <v>0</v>
      </c>
      <c r="ET592" s="17">
        <f>IF(AND(S592='자료입력 및 결과표시'!$B$14,COUNTIF('업무중복도(데이터 입력)'!$W592:$DR592,'자료입력 및 결과표시'!$C$14)&gt;=1),9,0)</f>
        <v>0</v>
      </c>
      <c r="EU592" s="17">
        <f>IF(AND(S592='자료입력 및 결과표시'!$B$15,COUNTIF('업무중복도(데이터 입력)'!$W592:$DR592,'자료입력 및 결과표시'!$C$15)&gt;=1),10,0)</f>
        <v>0</v>
      </c>
      <c r="EV592" s="17">
        <f>IF(AND(S592='자료입력 및 결과표시'!$B$16,COUNTIF('업무중복도(데이터 입력)'!$W592:$DR592,'자료입력 및 결과표시'!$C$16)&gt;=1),11,0)</f>
        <v>0</v>
      </c>
      <c r="EW592" s="17">
        <f>IF(AND(S592='자료입력 및 결과표시'!$B$17,COUNTIF('업무중복도(데이터 입력)'!$W592:$DR592,'자료입력 및 결과표시'!$C$17)&gt;=1),12,0)</f>
        <v>0</v>
      </c>
      <c r="EX592" s="17">
        <f>IF(AND(S592='자료입력 및 결과표시'!$B$18,COUNTIF('업무중복도(데이터 입력)'!$W592:$DR592,'자료입력 및 결과표시'!$C$18)&gt;=1),13,0)</f>
        <v>0</v>
      </c>
      <c r="EY592" s="17">
        <f>IF(AND(S592='자료입력 및 결과표시'!$B$19,COUNTIF('업무중복도(데이터 입력)'!$W592:$DR592,'자료입력 및 결과표시'!$C$19)&gt;=1),14,0)</f>
        <v>0</v>
      </c>
      <c r="EZ592" s="17">
        <f>IF(AND(S592='자료입력 및 결과표시'!$B$20,COUNTIF('업무중복도(데이터 입력)'!$W592:$DR592,'자료입력 및 결과표시'!$C$20)&gt;=1),15,0)</f>
        <v>0</v>
      </c>
      <c r="FA592" s="17">
        <f>IF(AND(S592='자료입력 및 결과표시'!$B$21,COUNTIF('업무중복도(데이터 입력)'!$W592:$DR592,'자료입력 및 결과표시'!$C$21)&gt;=1),16,0)</f>
        <v>0</v>
      </c>
      <c r="FK592" s="17">
        <f t="shared" si="815"/>
        <v>0</v>
      </c>
      <c r="FO592"/>
    </row>
    <row r="593" spans="1:171">
      <c r="A593" s="17" t="str">
        <f t="shared" si="798"/>
        <v>\\\0</v>
      </c>
      <c r="B593" s="17" t="str">
        <f t="shared" si="799"/>
        <v>\\\0</v>
      </c>
      <c r="C593" s="17" t="str">
        <f t="shared" si="800"/>
        <v>\\\0</v>
      </c>
      <c r="D593" s="17" t="str">
        <f t="shared" si="801"/>
        <v>\\\0</v>
      </c>
      <c r="E593" s="17" t="str">
        <f t="shared" si="802"/>
        <v>\\\0</v>
      </c>
      <c r="F593" s="17" t="str">
        <f t="shared" si="803"/>
        <v>\\\0</v>
      </c>
      <c r="G593" s="17" t="str">
        <f t="shared" si="804"/>
        <v>\\\0</v>
      </c>
      <c r="H593" s="17" t="str">
        <f t="shared" si="805"/>
        <v>\\\0</v>
      </c>
      <c r="I593" s="17" t="str">
        <f t="shared" si="806"/>
        <v>\\\0</v>
      </c>
      <c r="J593" s="17" t="str">
        <f t="shared" si="807"/>
        <v>\\\0</v>
      </c>
      <c r="K593" s="17" t="str">
        <f t="shared" si="808"/>
        <v>\\\0</v>
      </c>
      <c r="L593" s="17" t="str">
        <f t="shared" si="809"/>
        <v>\\\0</v>
      </c>
      <c r="M593" s="17" t="str">
        <f t="shared" si="810"/>
        <v>\\\0</v>
      </c>
      <c r="N593" s="17" t="str">
        <f t="shared" si="811"/>
        <v>\\\0</v>
      </c>
      <c r="O593" s="17" t="str">
        <f t="shared" si="812"/>
        <v>\\\0</v>
      </c>
      <c r="P593" s="17" t="str">
        <f t="shared" si="813"/>
        <v>\\\0</v>
      </c>
      <c r="R593" s="17" t="str">
        <f t="shared" si="814"/>
        <v>\\</v>
      </c>
      <c r="S593" s="38"/>
      <c r="T593" s="39"/>
      <c r="U593" s="31"/>
      <c r="V593" s="32"/>
      <c r="W593" s="36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35"/>
      <c r="DS593" s="287"/>
      <c r="DT593" s="36"/>
      <c r="DU593" s="37"/>
      <c r="DV593" s="28">
        <f>IF(AND($S593='자료입력 및 결과표시'!$B$6,COUNTIF($W593:$DR593,'자료입력 및 결과표시'!$C$6)&gt;=1),IF(OR('자료입력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DW593" s="28">
        <f>IF(AND($S593='자료입력 및 결과표시'!$B$7,COUNTIF($W593:$DR593,'자료입력 및 결과표시'!$C$7)&gt;=1),IF(OR('자료입력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DX593" s="28">
        <f>IF(AND($S593='자료입력 및 결과표시'!$B$8,COUNTIF($W593:$DR593,'자료입력 및 결과표시'!$C$8)&gt;=1),IF(OR('자료입력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DY593" s="28">
        <f>IF(AND($S593='자료입력 및 결과표시'!$B$9,COUNTIF($W593:$DR593,'자료입력 및 결과표시'!$C$9)&gt;=1),IF(OR('자료입력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DZ593" s="28">
        <f>IF(AND($S593='자료입력 및 결과표시'!$B$10,COUNTIF($W593:$DR593,'자료입력 및 결과표시'!$C$10)&gt;=1),IF(OR('자료입력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A593" s="28">
        <f>IF(AND($S593='자료입력 및 결과표시'!$B$11,COUNTIF($W593:$DR593,'자료입력 및 결과표시'!$C$11)&gt;=1),IF(OR('자료입력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B593" s="28">
        <f>IF(AND($S593='자료입력 및 결과표시'!$B$12,COUNTIF($W593:$DR593,'자료입력 및 결과표시'!$C$12)&gt;=1),IF(OR('자료입력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C593" s="28">
        <f>IF(AND($S593='자료입력 및 결과표시'!$B$13,COUNTIF($W593:$DR593,'자료입력 및 결과표시'!$C$13)&gt;=1),IF(OR('자료입력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D593" s="28">
        <f>IF(AND($S593='자료입력 및 결과표시'!$B$14,COUNTIF($W593:$DR593,'자료입력 및 결과표시'!$C$14)&gt;=1),IF(OR('자료입력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E593" s="28">
        <f>IF(AND($S593='자료입력 및 결과표시'!$B$15,COUNTIF($W593:$DR593,'자료입력 및 결과표시'!$C$15)&gt;=1),IF(OR('자료입력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F593" s="28">
        <f>IF(AND($S593='자료입력 및 결과표시'!$B$16,COUNTIF($W593:$DR593,'자료입력 및 결과표시'!$C$16)&gt;=1),IF(OR('자료입력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G593" s="28">
        <f>IF(AND($S593='자료입력 및 결과표시'!$B$17,COUNTIF($W593:$DR593,'자료입력 및 결과표시'!$C$17)&gt;=1),IF(OR('자료입력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H593" s="28">
        <f>IF(AND($S593='자료입력 및 결과표시'!$B$18,COUNTIF($W593:$DR593,'자료입력 및 결과표시'!$C$18)&gt;=1),IF(OR('자료입력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I593" s="28">
        <f>IF(AND($S593='자료입력 및 결과표시'!$B$19,COUNTIF($W593:$DR593,'자료입력 및 결과표시'!$C$19)&gt;=1),IF(OR('자료입력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J593" s="28">
        <f>IF(AND($S593='자료입력 및 결과표시'!$B$20,COUNTIF($W593:$DR593,'자료입력 및 결과표시'!$C$20)&gt;=1),IF(OR('자료입력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K593" s="28">
        <f>IF(AND($S593='자료입력 및 결과표시'!$B$21,COUNTIF($W593:$DR593,'자료입력 및 결과표시'!$C$21)&gt;=1),IF(OR('자료입력 및 결과표시'!$B$4+90&gt;=$V593,'자료입력 및 결과표시'!$B$4&lt;$U593),0,IF($V593-'자료입력 및 결과표시'!$B$4-90&gt;='자료입력 및 결과표시'!$E$4,'자료입력 및 결과표시'!$E$4,$V593-'자료입력 및 결과표시'!$B$4-90)),0)</f>
        <v>0</v>
      </c>
      <c r="EL593" s="17">
        <f>IF(AND(S593='자료입력 및 결과표시'!$B$6,COUNTIF('업무중복도(데이터 입력)'!$W593:$DR593,'자료입력 및 결과표시'!$C$6)&gt;=1),1,0)</f>
        <v>0</v>
      </c>
      <c r="EM593" s="17">
        <f>IF(AND(S593='자료입력 및 결과표시'!$B$7,COUNTIF('업무중복도(데이터 입력)'!$W593:$DR593,'자료입력 및 결과표시'!$C$7)&gt;=1),2,0)</f>
        <v>0</v>
      </c>
      <c r="EN593" s="17">
        <f>IF(AND(S593='자료입력 및 결과표시'!$B$8,COUNTIF('업무중복도(데이터 입력)'!$W593:$DR593,'자료입력 및 결과표시'!$C$8)&gt;=1),3,0)</f>
        <v>0</v>
      </c>
      <c r="EO593" s="17">
        <f>IF(AND(S593='자료입력 및 결과표시'!$B$9,COUNTIF('업무중복도(데이터 입력)'!$W593:$DR593,'자료입력 및 결과표시'!$C$9)&gt;=1),4,0)</f>
        <v>0</v>
      </c>
      <c r="EP593" s="17">
        <f>IF(AND(S593='자료입력 및 결과표시'!$B$10,COUNTIF('업무중복도(데이터 입력)'!$W593:$DR593,'자료입력 및 결과표시'!$C$10)&gt;=1),5,0)</f>
        <v>0</v>
      </c>
      <c r="EQ593" s="17">
        <f>IF(AND(S593='자료입력 및 결과표시'!$B$11,COUNTIF('업무중복도(데이터 입력)'!$W593:$DR593,'자료입력 및 결과표시'!$C$11)&gt;=1),6,0)</f>
        <v>0</v>
      </c>
      <c r="ER593" s="17">
        <f>IF(AND(S593='자료입력 및 결과표시'!$B$12,COUNTIF('업무중복도(데이터 입력)'!$W593:$DR593,'자료입력 및 결과표시'!$C$12)&gt;=1),7,0)</f>
        <v>0</v>
      </c>
      <c r="ES593" s="17">
        <f>IF(AND(S593='자료입력 및 결과표시'!$B$13,COUNTIF('업무중복도(데이터 입력)'!$W593:$DR593,'자료입력 및 결과표시'!$C$13)&gt;=1),8,0)</f>
        <v>0</v>
      </c>
      <c r="ET593" s="17">
        <f>IF(AND(S593='자료입력 및 결과표시'!$B$14,COUNTIF('업무중복도(데이터 입력)'!$W593:$DR593,'자료입력 및 결과표시'!$C$14)&gt;=1),9,0)</f>
        <v>0</v>
      </c>
      <c r="EU593" s="17">
        <f>IF(AND(S593='자료입력 및 결과표시'!$B$15,COUNTIF('업무중복도(데이터 입력)'!$W593:$DR593,'자료입력 및 결과표시'!$C$15)&gt;=1),10,0)</f>
        <v>0</v>
      </c>
      <c r="EV593" s="17">
        <f>IF(AND(S593='자료입력 및 결과표시'!$B$16,COUNTIF('업무중복도(데이터 입력)'!$W593:$DR593,'자료입력 및 결과표시'!$C$16)&gt;=1),11,0)</f>
        <v>0</v>
      </c>
      <c r="EW593" s="17">
        <f>IF(AND(S593='자료입력 및 결과표시'!$B$17,COUNTIF('업무중복도(데이터 입력)'!$W593:$DR593,'자료입력 및 결과표시'!$C$17)&gt;=1),12,0)</f>
        <v>0</v>
      </c>
      <c r="EX593" s="17">
        <f>IF(AND(S593='자료입력 및 결과표시'!$B$18,COUNTIF('업무중복도(데이터 입력)'!$W593:$DR593,'자료입력 및 결과표시'!$C$18)&gt;=1),13,0)</f>
        <v>0</v>
      </c>
      <c r="EY593" s="17">
        <f>IF(AND(S593='자료입력 및 결과표시'!$B$19,COUNTIF('업무중복도(데이터 입력)'!$W593:$DR593,'자료입력 및 결과표시'!$C$19)&gt;=1),14,0)</f>
        <v>0</v>
      </c>
      <c r="EZ593" s="17">
        <f>IF(AND(S593='자료입력 및 결과표시'!$B$20,COUNTIF('업무중복도(데이터 입력)'!$W593:$DR593,'자료입력 및 결과표시'!$C$20)&gt;=1),15,0)</f>
        <v>0</v>
      </c>
      <c r="FA593" s="17">
        <f>IF(AND(S593='자료입력 및 결과표시'!$B$21,COUNTIF('업무중복도(데이터 입력)'!$W593:$DR593,'자료입력 및 결과표시'!$C$21)&gt;=1),16,0)</f>
        <v>0</v>
      </c>
      <c r="FK593" s="17">
        <f t="shared" si="815"/>
        <v>0</v>
      </c>
      <c r="FO593"/>
    </row>
    <row r="594" spans="1:171">
      <c r="A594" s="17" t="str">
        <f t="shared" si="798"/>
        <v>\\\0</v>
      </c>
      <c r="B594" s="17" t="str">
        <f t="shared" si="799"/>
        <v>\\\0</v>
      </c>
      <c r="C594" s="17" t="str">
        <f t="shared" si="800"/>
        <v>\\\0</v>
      </c>
      <c r="D594" s="17" t="str">
        <f t="shared" si="801"/>
        <v>\\\0</v>
      </c>
      <c r="E594" s="17" t="str">
        <f t="shared" si="802"/>
        <v>\\\0</v>
      </c>
      <c r="F594" s="17" t="str">
        <f t="shared" si="803"/>
        <v>\\\0</v>
      </c>
      <c r="G594" s="17" t="str">
        <f t="shared" si="804"/>
        <v>\\\0</v>
      </c>
      <c r="H594" s="17" t="str">
        <f t="shared" si="805"/>
        <v>\\\0</v>
      </c>
      <c r="I594" s="17" t="str">
        <f t="shared" si="806"/>
        <v>\\\0</v>
      </c>
      <c r="J594" s="17" t="str">
        <f t="shared" si="807"/>
        <v>\\\0</v>
      </c>
      <c r="K594" s="17" t="str">
        <f t="shared" si="808"/>
        <v>\\\0</v>
      </c>
      <c r="L594" s="17" t="str">
        <f t="shared" si="809"/>
        <v>\\\0</v>
      </c>
      <c r="M594" s="17" t="str">
        <f t="shared" si="810"/>
        <v>\\\0</v>
      </c>
      <c r="N594" s="17" t="str">
        <f t="shared" si="811"/>
        <v>\\\0</v>
      </c>
      <c r="O594" s="17" t="str">
        <f t="shared" si="812"/>
        <v>\\\0</v>
      </c>
      <c r="P594" s="17" t="str">
        <f t="shared" si="813"/>
        <v>\\\0</v>
      </c>
      <c r="R594" s="17" t="str">
        <f t="shared" si="814"/>
        <v>\\</v>
      </c>
      <c r="S594" s="38"/>
      <c r="T594" s="39"/>
      <c r="U594" s="31"/>
      <c r="V594" s="32"/>
      <c r="W594" s="36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35"/>
      <c r="DS594" s="287"/>
      <c r="DT594" s="36"/>
      <c r="DU594" s="37"/>
      <c r="DV594" s="28">
        <f>IF(AND($S594='자료입력 및 결과표시'!$B$6,COUNTIF($W594:$DR594,'자료입력 및 결과표시'!$C$6)&gt;=1),IF(OR('자료입력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DW594" s="28">
        <f>IF(AND($S594='자료입력 및 결과표시'!$B$7,COUNTIF($W594:$DR594,'자료입력 및 결과표시'!$C$7)&gt;=1),IF(OR('자료입력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DX594" s="28">
        <f>IF(AND($S594='자료입력 및 결과표시'!$B$8,COUNTIF($W594:$DR594,'자료입력 및 결과표시'!$C$8)&gt;=1),IF(OR('자료입력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DY594" s="28">
        <f>IF(AND($S594='자료입력 및 결과표시'!$B$9,COUNTIF($W594:$DR594,'자료입력 및 결과표시'!$C$9)&gt;=1),IF(OR('자료입력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DZ594" s="28">
        <f>IF(AND($S594='자료입력 및 결과표시'!$B$10,COUNTIF($W594:$DR594,'자료입력 및 결과표시'!$C$10)&gt;=1),IF(OR('자료입력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A594" s="28">
        <f>IF(AND($S594='자료입력 및 결과표시'!$B$11,COUNTIF($W594:$DR594,'자료입력 및 결과표시'!$C$11)&gt;=1),IF(OR('자료입력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B594" s="28">
        <f>IF(AND($S594='자료입력 및 결과표시'!$B$12,COUNTIF($W594:$DR594,'자료입력 및 결과표시'!$C$12)&gt;=1),IF(OR('자료입력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C594" s="28">
        <f>IF(AND($S594='자료입력 및 결과표시'!$B$13,COUNTIF($W594:$DR594,'자료입력 및 결과표시'!$C$13)&gt;=1),IF(OR('자료입력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D594" s="28">
        <f>IF(AND($S594='자료입력 및 결과표시'!$B$14,COUNTIF($W594:$DR594,'자료입력 및 결과표시'!$C$14)&gt;=1),IF(OR('자료입력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E594" s="28">
        <f>IF(AND($S594='자료입력 및 결과표시'!$B$15,COUNTIF($W594:$DR594,'자료입력 및 결과표시'!$C$15)&gt;=1),IF(OR('자료입력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F594" s="28">
        <f>IF(AND($S594='자료입력 및 결과표시'!$B$16,COUNTIF($W594:$DR594,'자료입력 및 결과표시'!$C$16)&gt;=1),IF(OR('자료입력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G594" s="28">
        <f>IF(AND($S594='자료입력 및 결과표시'!$B$17,COUNTIF($W594:$DR594,'자료입력 및 결과표시'!$C$17)&gt;=1),IF(OR('자료입력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H594" s="28">
        <f>IF(AND($S594='자료입력 및 결과표시'!$B$18,COUNTIF($W594:$DR594,'자료입력 및 결과표시'!$C$18)&gt;=1),IF(OR('자료입력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I594" s="28">
        <f>IF(AND($S594='자료입력 및 결과표시'!$B$19,COUNTIF($W594:$DR594,'자료입력 및 결과표시'!$C$19)&gt;=1),IF(OR('자료입력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J594" s="28">
        <f>IF(AND($S594='자료입력 및 결과표시'!$B$20,COUNTIF($W594:$DR594,'자료입력 및 결과표시'!$C$20)&gt;=1),IF(OR('자료입력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K594" s="28">
        <f>IF(AND($S594='자료입력 및 결과표시'!$B$21,COUNTIF($W594:$DR594,'자료입력 및 결과표시'!$C$21)&gt;=1),IF(OR('자료입력 및 결과표시'!$B$4+90&gt;=$V594,'자료입력 및 결과표시'!$B$4&lt;$U594),0,IF($V594-'자료입력 및 결과표시'!$B$4-90&gt;='자료입력 및 결과표시'!$E$4,'자료입력 및 결과표시'!$E$4,$V594-'자료입력 및 결과표시'!$B$4-90)),0)</f>
        <v>0</v>
      </c>
      <c r="EL594" s="17">
        <f>IF(AND(S594='자료입력 및 결과표시'!$B$6,COUNTIF('업무중복도(데이터 입력)'!$W594:$DR594,'자료입력 및 결과표시'!$C$6)&gt;=1),1,0)</f>
        <v>0</v>
      </c>
      <c r="EM594" s="17">
        <f>IF(AND(S594='자료입력 및 결과표시'!$B$7,COUNTIF('업무중복도(데이터 입력)'!$W594:$DR594,'자료입력 및 결과표시'!$C$7)&gt;=1),2,0)</f>
        <v>0</v>
      </c>
      <c r="EN594" s="17">
        <f>IF(AND(S594='자료입력 및 결과표시'!$B$8,COUNTIF('업무중복도(데이터 입력)'!$W594:$DR594,'자료입력 및 결과표시'!$C$8)&gt;=1),3,0)</f>
        <v>0</v>
      </c>
      <c r="EO594" s="17">
        <f>IF(AND(S594='자료입력 및 결과표시'!$B$9,COUNTIF('업무중복도(데이터 입력)'!$W594:$DR594,'자료입력 및 결과표시'!$C$9)&gt;=1),4,0)</f>
        <v>0</v>
      </c>
      <c r="EP594" s="17">
        <f>IF(AND(S594='자료입력 및 결과표시'!$B$10,COUNTIF('업무중복도(데이터 입력)'!$W594:$DR594,'자료입력 및 결과표시'!$C$10)&gt;=1),5,0)</f>
        <v>0</v>
      </c>
      <c r="EQ594" s="17">
        <f>IF(AND(S594='자료입력 및 결과표시'!$B$11,COUNTIF('업무중복도(데이터 입력)'!$W594:$DR594,'자료입력 및 결과표시'!$C$11)&gt;=1),6,0)</f>
        <v>0</v>
      </c>
      <c r="ER594" s="17">
        <f>IF(AND(S594='자료입력 및 결과표시'!$B$12,COUNTIF('업무중복도(데이터 입력)'!$W594:$DR594,'자료입력 및 결과표시'!$C$12)&gt;=1),7,0)</f>
        <v>0</v>
      </c>
      <c r="ES594" s="17">
        <f>IF(AND(S594='자료입력 및 결과표시'!$B$13,COUNTIF('업무중복도(데이터 입력)'!$W594:$DR594,'자료입력 및 결과표시'!$C$13)&gt;=1),8,0)</f>
        <v>0</v>
      </c>
      <c r="ET594" s="17">
        <f>IF(AND(S594='자료입력 및 결과표시'!$B$14,COUNTIF('업무중복도(데이터 입력)'!$W594:$DR594,'자료입력 및 결과표시'!$C$14)&gt;=1),9,0)</f>
        <v>0</v>
      </c>
      <c r="EU594" s="17">
        <f>IF(AND(S594='자료입력 및 결과표시'!$B$15,COUNTIF('업무중복도(데이터 입력)'!$W594:$DR594,'자료입력 및 결과표시'!$C$15)&gt;=1),10,0)</f>
        <v>0</v>
      </c>
      <c r="EV594" s="17">
        <f>IF(AND(S594='자료입력 및 결과표시'!$B$16,COUNTIF('업무중복도(데이터 입력)'!$W594:$DR594,'자료입력 및 결과표시'!$C$16)&gt;=1),11,0)</f>
        <v>0</v>
      </c>
      <c r="EW594" s="17">
        <f>IF(AND(S594='자료입력 및 결과표시'!$B$17,COUNTIF('업무중복도(데이터 입력)'!$W594:$DR594,'자료입력 및 결과표시'!$C$17)&gt;=1),12,0)</f>
        <v>0</v>
      </c>
      <c r="EX594" s="17">
        <f>IF(AND(S594='자료입력 및 결과표시'!$B$18,COUNTIF('업무중복도(데이터 입력)'!$W594:$DR594,'자료입력 및 결과표시'!$C$18)&gt;=1),13,0)</f>
        <v>0</v>
      </c>
      <c r="EY594" s="17">
        <f>IF(AND(S594='자료입력 및 결과표시'!$B$19,COUNTIF('업무중복도(데이터 입력)'!$W594:$DR594,'자료입력 및 결과표시'!$C$19)&gt;=1),14,0)</f>
        <v>0</v>
      </c>
      <c r="EZ594" s="17">
        <f>IF(AND(S594='자료입력 및 결과표시'!$B$20,COUNTIF('업무중복도(데이터 입력)'!$W594:$DR594,'자료입력 및 결과표시'!$C$20)&gt;=1),15,0)</f>
        <v>0</v>
      </c>
      <c r="FA594" s="17">
        <f>IF(AND(S594='자료입력 및 결과표시'!$B$21,COUNTIF('업무중복도(데이터 입력)'!$W594:$DR594,'자료입력 및 결과표시'!$C$21)&gt;=1),16,0)</f>
        <v>0</v>
      </c>
      <c r="FK594" s="17">
        <f t="shared" si="815"/>
        <v>0</v>
      </c>
      <c r="FO594"/>
    </row>
    <row r="595" spans="1:171">
      <c r="A595" s="17" t="str">
        <f t="shared" si="798"/>
        <v>\\\0</v>
      </c>
      <c r="B595" s="17" t="str">
        <f t="shared" si="799"/>
        <v>\\\0</v>
      </c>
      <c r="C595" s="17" t="str">
        <f t="shared" si="800"/>
        <v>\\\0</v>
      </c>
      <c r="D595" s="17" t="str">
        <f t="shared" si="801"/>
        <v>\\\0</v>
      </c>
      <c r="E595" s="17" t="str">
        <f t="shared" si="802"/>
        <v>\\\0</v>
      </c>
      <c r="F595" s="17" t="str">
        <f t="shared" si="803"/>
        <v>\\\0</v>
      </c>
      <c r="G595" s="17" t="str">
        <f t="shared" si="804"/>
        <v>\\\0</v>
      </c>
      <c r="H595" s="17" t="str">
        <f t="shared" si="805"/>
        <v>\\\0</v>
      </c>
      <c r="I595" s="17" t="str">
        <f t="shared" si="806"/>
        <v>\\\0</v>
      </c>
      <c r="J595" s="17" t="str">
        <f t="shared" si="807"/>
        <v>\\\0</v>
      </c>
      <c r="K595" s="17" t="str">
        <f t="shared" si="808"/>
        <v>\\\0</v>
      </c>
      <c r="L595" s="17" t="str">
        <f t="shared" si="809"/>
        <v>\\\0</v>
      </c>
      <c r="M595" s="17" t="str">
        <f t="shared" si="810"/>
        <v>\\\0</v>
      </c>
      <c r="N595" s="17" t="str">
        <f t="shared" si="811"/>
        <v>\\\0</v>
      </c>
      <c r="O595" s="17" t="str">
        <f t="shared" si="812"/>
        <v>\\\0</v>
      </c>
      <c r="P595" s="17" t="str">
        <f t="shared" si="813"/>
        <v>\\\0</v>
      </c>
      <c r="R595" s="17" t="str">
        <f t="shared" si="814"/>
        <v>\\</v>
      </c>
      <c r="S595" s="38"/>
      <c r="T595" s="39"/>
      <c r="U595" s="31"/>
      <c r="V595" s="32"/>
      <c r="W595" s="36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35"/>
      <c r="DS595" s="287"/>
      <c r="DT595" s="36"/>
      <c r="DU595" s="37"/>
      <c r="DV595" s="28">
        <f>IF(AND($S595='자료입력 및 결과표시'!$B$6,COUNTIF($W595:$DR595,'자료입력 및 결과표시'!$C$6)&gt;=1),IF(OR('자료입력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DW595" s="28">
        <f>IF(AND($S595='자료입력 및 결과표시'!$B$7,COUNTIF($W595:$DR595,'자료입력 및 결과표시'!$C$7)&gt;=1),IF(OR('자료입력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DX595" s="28">
        <f>IF(AND($S595='자료입력 및 결과표시'!$B$8,COUNTIF($W595:$DR595,'자료입력 및 결과표시'!$C$8)&gt;=1),IF(OR('자료입력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DY595" s="28">
        <f>IF(AND($S595='자료입력 및 결과표시'!$B$9,COUNTIF($W595:$DR595,'자료입력 및 결과표시'!$C$9)&gt;=1),IF(OR('자료입력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DZ595" s="28">
        <f>IF(AND($S595='자료입력 및 결과표시'!$B$10,COUNTIF($W595:$DR595,'자료입력 및 결과표시'!$C$10)&gt;=1),IF(OR('자료입력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A595" s="28">
        <f>IF(AND($S595='자료입력 및 결과표시'!$B$11,COUNTIF($W595:$DR595,'자료입력 및 결과표시'!$C$11)&gt;=1),IF(OR('자료입력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B595" s="28">
        <f>IF(AND($S595='자료입력 및 결과표시'!$B$12,COUNTIF($W595:$DR595,'자료입력 및 결과표시'!$C$12)&gt;=1),IF(OR('자료입력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C595" s="28">
        <f>IF(AND($S595='자료입력 및 결과표시'!$B$13,COUNTIF($W595:$DR595,'자료입력 및 결과표시'!$C$13)&gt;=1),IF(OR('자료입력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D595" s="28">
        <f>IF(AND($S595='자료입력 및 결과표시'!$B$14,COUNTIF($W595:$DR595,'자료입력 및 결과표시'!$C$14)&gt;=1),IF(OR('자료입력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E595" s="28">
        <f>IF(AND($S595='자료입력 및 결과표시'!$B$15,COUNTIF($W595:$DR595,'자료입력 및 결과표시'!$C$15)&gt;=1),IF(OR('자료입력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F595" s="28">
        <f>IF(AND($S595='자료입력 및 결과표시'!$B$16,COUNTIF($W595:$DR595,'자료입력 및 결과표시'!$C$16)&gt;=1),IF(OR('자료입력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G595" s="28">
        <f>IF(AND($S595='자료입력 및 결과표시'!$B$17,COUNTIF($W595:$DR595,'자료입력 및 결과표시'!$C$17)&gt;=1),IF(OR('자료입력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H595" s="28">
        <f>IF(AND($S595='자료입력 및 결과표시'!$B$18,COUNTIF($W595:$DR595,'자료입력 및 결과표시'!$C$18)&gt;=1),IF(OR('자료입력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I595" s="28">
        <f>IF(AND($S595='자료입력 및 결과표시'!$B$19,COUNTIF($W595:$DR595,'자료입력 및 결과표시'!$C$19)&gt;=1),IF(OR('자료입력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J595" s="28">
        <f>IF(AND($S595='자료입력 및 결과표시'!$B$20,COUNTIF($W595:$DR595,'자료입력 및 결과표시'!$C$20)&gt;=1),IF(OR('자료입력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K595" s="28">
        <f>IF(AND($S595='자료입력 및 결과표시'!$B$21,COUNTIF($W595:$DR595,'자료입력 및 결과표시'!$C$21)&gt;=1),IF(OR('자료입력 및 결과표시'!$B$4+90&gt;=$V595,'자료입력 및 결과표시'!$B$4&lt;$U595),0,IF($V595-'자료입력 및 결과표시'!$B$4-90&gt;='자료입력 및 결과표시'!$E$4,'자료입력 및 결과표시'!$E$4,$V595-'자료입력 및 결과표시'!$B$4-90)),0)</f>
        <v>0</v>
      </c>
      <c r="EL595" s="17">
        <f>IF(AND(S595='자료입력 및 결과표시'!$B$6,COUNTIF('업무중복도(데이터 입력)'!$W595:$DR595,'자료입력 및 결과표시'!$C$6)&gt;=1),1,0)</f>
        <v>0</v>
      </c>
      <c r="EM595" s="17">
        <f>IF(AND(S595='자료입력 및 결과표시'!$B$7,COUNTIF('업무중복도(데이터 입력)'!$W595:$DR595,'자료입력 및 결과표시'!$C$7)&gt;=1),2,0)</f>
        <v>0</v>
      </c>
      <c r="EN595" s="17">
        <f>IF(AND(S595='자료입력 및 결과표시'!$B$8,COUNTIF('업무중복도(데이터 입력)'!$W595:$DR595,'자료입력 및 결과표시'!$C$8)&gt;=1),3,0)</f>
        <v>0</v>
      </c>
      <c r="EO595" s="17">
        <f>IF(AND(S595='자료입력 및 결과표시'!$B$9,COUNTIF('업무중복도(데이터 입력)'!$W595:$DR595,'자료입력 및 결과표시'!$C$9)&gt;=1),4,0)</f>
        <v>0</v>
      </c>
      <c r="EP595" s="17">
        <f>IF(AND(S595='자료입력 및 결과표시'!$B$10,COUNTIF('업무중복도(데이터 입력)'!$W595:$DR595,'자료입력 및 결과표시'!$C$10)&gt;=1),5,0)</f>
        <v>0</v>
      </c>
      <c r="EQ595" s="17">
        <f>IF(AND(S595='자료입력 및 결과표시'!$B$11,COUNTIF('업무중복도(데이터 입력)'!$W595:$DR595,'자료입력 및 결과표시'!$C$11)&gt;=1),6,0)</f>
        <v>0</v>
      </c>
      <c r="ER595" s="17">
        <f>IF(AND(S595='자료입력 및 결과표시'!$B$12,COUNTIF('업무중복도(데이터 입력)'!$W595:$DR595,'자료입력 및 결과표시'!$C$12)&gt;=1),7,0)</f>
        <v>0</v>
      </c>
      <c r="ES595" s="17">
        <f>IF(AND(S595='자료입력 및 결과표시'!$B$13,COUNTIF('업무중복도(데이터 입력)'!$W595:$DR595,'자료입력 및 결과표시'!$C$13)&gt;=1),8,0)</f>
        <v>0</v>
      </c>
      <c r="ET595" s="17">
        <f>IF(AND(S595='자료입력 및 결과표시'!$B$14,COUNTIF('업무중복도(데이터 입력)'!$W595:$DR595,'자료입력 및 결과표시'!$C$14)&gt;=1),9,0)</f>
        <v>0</v>
      </c>
      <c r="EU595" s="17">
        <f>IF(AND(S595='자료입력 및 결과표시'!$B$15,COUNTIF('업무중복도(데이터 입력)'!$W595:$DR595,'자료입력 및 결과표시'!$C$15)&gt;=1),10,0)</f>
        <v>0</v>
      </c>
      <c r="EV595" s="17">
        <f>IF(AND(S595='자료입력 및 결과표시'!$B$16,COUNTIF('업무중복도(데이터 입력)'!$W595:$DR595,'자료입력 및 결과표시'!$C$16)&gt;=1),11,0)</f>
        <v>0</v>
      </c>
      <c r="EW595" s="17">
        <f>IF(AND(S595='자료입력 및 결과표시'!$B$17,COUNTIF('업무중복도(데이터 입력)'!$W595:$DR595,'자료입력 및 결과표시'!$C$17)&gt;=1),12,0)</f>
        <v>0</v>
      </c>
      <c r="EX595" s="17">
        <f>IF(AND(S595='자료입력 및 결과표시'!$B$18,COUNTIF('업무중복도(데이터 입력)'!$W595:$DR595,'자료입력 및 결과표시'!$C$18)&gt;=1),13,0)</f>
        <v>0</v>
      </c>
      <c r="EY595" s="17">
        <f>IF(AND(S595='자료입력 및 결과표시'!$B$19,COUNTIF('업무중복도(데이터 입력)'!$W595:$DR595,'자료입력 및 결과표시'!$C$19)&gt;=1),14,0)</f>
        <v>0</v>
      </c>
      <c r="EZ595" s="17">
        <f>IF(AND(S595='자료입력 및 결과표시'!$B$20,COUNTIF('업무중복도(데이터 입력)'!$W595:$DR595,'자료입력 및 결과표시'!$C$20)&gt;=1),15,0)</f>
        <v>0</v>
      </c>
      <c r="FA595" s="17">
        <f>IF(AND(S595='자료입력 및 결과표시'!$B$21,COUNTIF('업무중복도(데이터 입력)'!$W595:$DR595,'자료입력 및 결과표시'!$C$21)&gt;=1),16,0)</f>
        <v>0</v>
      </c>
      <c r="FK595" s="17">
        <f t="shared" si="815"/>
        <v>0</v>
      </c>
      <c r="FO595"/>
    </row>
    <row r="596" spans="1:171">
      <c r="A596" s="17" t="str">
        <f t="shared" si="798"/>
        <v>\\\0</v>
      </c>
      <c r="B596" s="17" t="str">
        <f t="shared" si="799"/>
        <v>\\\0</v>
      </c>
      <c r="C596" s="17" t="str">
        <f t="shared" si="800"/>
        <v>\\\0</v>
      </c>
      <c r="D596" s="17" t="str">
        <f t="shared" si="801"/>
        <v>\\\0</v>
      </c>
      <c r="E596" s="17" t="str">
        <f t="shared" si="802"/>
        <v>\\\0</v>
      </c>
      <c r="F596" s="17" t="str">
        <f t="shared" si="803"/>
        <v>\\\0</v>
      </c>
      <c r="G596" s="17" t="str">
        <f t="shared" si="804"/>
        <v>\\\0</v>
      </c>
      <c r="H596" s="17" t="str">
        <f t="shared" si="805"/>
        <v>\\\0</v>
      </c>
      <c r="I596" s="17" t="str">
        <f t="shared" si="806"/>
        <v>\\\0</v>
      </c>
      <c r="J596" s="17" t="str">
        <f t="shared" si="807"/>
        <v>\\\0</v>
      </c>
      <c r="K596" s="17" t="str">
        <f t="shared" si="808"/>
        <v>\\\0</v>
      </c>
      <c r="L596" s="17" t="str">
        <f t="shared" si="809"/>
        <v>\\\0</v>
      </c>
      <c r="M596" s="17" t="str">
        <f t="shared" si="810"/>
        <v>\\\0</v>
      </c>
      <c r="N596" s="17" t="str">
        <f t="shared" si="811"/>
        <v>\\\0</v>
      </c>
      <c r="O596" s="17" t="str">
        <f t="shared" si="812"/>
        <v>\\\0</v>
      </c>
      <c r="P596" s="17" t="str">
        <f t="shared" si="813"/>
        <v>\\\0</v>
      </c>
      <c r="R596" s="17" t="str">
        <f t="shared" si="814"/>
        <v>\\</v>
      </c>
      <c r="S596" s="38"/>
      <c r="T596" s="39"/>
      <c r="U596" s="31"/>
      <c r="V596" s="32"/>
      <c r="W596" s="36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35"/>
      <c r="DS596" s="287"/>
      <c r="DT596" s="36"/>
      <c r="DU596" s="37"/>
      <c r="DV596" s="28">
        <f>IF(AND($S596='자료입력 및 결과표시'!$B$6,COUNTIF($W596:$DR596,'자료입력 및 결과표시'!$C$6)&gt;=1),IF(OR('자료입력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DW596" s="28">
        <f>IF(AND($S596='자료입력 및 결과표시'!$B$7,COUNTIF($W596:$DR596,'자료입력 및 결과표시'!$C$7)&gt;=1),IF(OR('자료입력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DX596" s="28">
        <f>IF(AND($S596='자료입력 및 결과표시'!$B$8,COUNTIF($W596:$DR596,'자료입력 및 결과표시'!$C$8)&gt;=1),IF(OR('자료입력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DY596" s="28">
        <f>IF(AND($S596='자료입력 및 결과표시'!$B$9,COUNTIF($W596:$DR596,'자료입력 및 결과표시'!$C$9)&gt;=1),IF(OR('자료입력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DZ596" s="28">
        <f>IF(AND($S596='자료입력 및 결과표시'!$B$10,COUNTIF($W596:$DR596,'자료입력 및 결과표시'!$C$10)&gt;=1),IF(OR('자료입력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A596" s="28">
        <f>IF(AND($S596='자료입력 및 결과표시'!$B$11,COUNTIF($W596:$DR596,'자료입력 및 결과표시'!$C$11)&gt;=1),IF(OR('자료입력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B596" s="28">
        <f>IF(AND($S596='자료입력 및 결과표시'!$B$12,COUNTIF($W596:$DR596,'자료입력 및 결과표시'!$C$12)&gt;=1),IF(OR('자료입력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C596" s="28">
        <f>IF(AND($S596='자료입력 및 결과표시'!$B$13,COUNTIF($W596:$DR596,'자료입력 및 결과표시'!$C$13)&gt;=1),IF(OR('자료입력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D596" s="28">
        <f>IF(AND($S596='자료입력 및 결과표시'!$B$14,COUNTIF($W596:$DR596,'자료입력 및 결과표시'!$C$14)&gt;=1),IF(OR('자료입력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E596" s="28">
        <f>IF(AND($S596='자료입력 및 결과표시'!$B$15,COUNTIF($W596:$DR596,'자료입력 및 결과표시'!$C$15)&gt;=1),IF(OR('자료입력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F596" s="28">
        <f>IF(AND($S596='자료입력 및 결과표시'!$B$16,COUNTIF($W596:$DR596,'자료입력 및 결과표시'!$C$16)&gt;=1),IF(OR('자료입력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G596" s="28">
        <f>IF(AND($S596='자료입력 및 결과표시'!$B$17,COUNTIF($W596:$DR596,'자료입력 및 결과표시'!$C$17)&gt;=1),IF(OR('자료입력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H596" s="28">
        <f>IF(AND($S596='자료입력 및 결과표시'!$B$18,COUNTIF($W596:$DR596,'자료입력 및 결과표시'!$C$18)&gt;=1),IF(OR('자료입력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I596" s="28">
        <f>IF(AND($S596='자료입력 및 결과표시'!$B$19,COUNTIF($W596:$DR596,'자료입력 및 결과표시'!$C$19)&gt;=1),IF(OR('자료입력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J596" s="28">
        <f>IF(AND($S596='자료입력 및 결과표시'!$B$20,COUNTIF($W596:$DR596,'자료입력 및 결과표시'!$C$20)&gt;=1),IF(OR('자료입력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K596" s="28">
        <f>IF(AND($S596='자료입력 및 결과표시'!$B$21,COUNTIF($W596:$DR596,'자료입력 및 결과표시'!$C$21)&gt;=1),IF(OR('자료입력 및 결과표시'!$B$4+90&gt;=$V596,'자료입력 및 결과표시'!$B$4&lt;$U596),0,IF($V596-'자료입력 및 결과표시'!$B$4-90&gt;='자료입력 및 결과표시'!$E$4,'자료입력 및 결과표시'!$E$4,$V596-'자료입력 및 결과표시'!$B$4-90)),0)</f>
        <v>0</v>
      </c>
      <c r="EL596" s="17">
        <f>IF(AND(S596='자료입력 및 결과표시'!$B$6,COUNTIF('업무중복도(데이터 입력)'!$W596:$DR596,'자료입력 및 결과표시'!$C$6)&gt;=1),1,0)</f>
        <v>0</v>
      </c>
      <c r="EM596" s="17">
        <f>IF(AND(S596='자료입력 및 결과표시'!$B$7,COUNTIF('업무중복도(데이터 입력)'!$W596:$DR596,'자료입력 및 결과표시'!$C$7)&gt;=1),2,0)</f>
        <v>0</v>
      </c>
      <c r="EN596" s="17">
        <f>IF(AND(S596='자료입력 및 결과표시'!$B$8,COUNTIF('업무중복도(데이터 입력)'!$W596:$DR596,'자료입력 및 결과표시'!$C$8)&gt;=1),3,0)</f>
        <v>0</v>
      </c>
      <c r="EO596" s="17">
        <f>IF(AND(S596='자료입력 및 결과표시'!$B$9,COUNTIF('업무중복도(데이터 입력)'!$W596:$DR596,'자료입력 및 결과표시'!$C$9)&gt;=1),4,0)</f>
        <v>0</v>
      </c>
      <c r="EP596" s="17">
        <f>IF(AND(S596='자료입력 및 결과표시'!$B$10,COUNTIF('업무중복도(데이터 입력)'!$W596:$DR596,'자료입력 및 결과표시'!$C$10)&gt;=1),5,0)</f>
        <v>0</v>
      </c>
      <c r="EQ596" s="17">
        <f>IF(AND(S596='자료입력 및 결과표시'!$B$11,COUNTIF('업무중복도(데이터 입력)'!$W596:$DR596,'자료입력 및 결과표시'!$C$11)&gt;=1),6,0)</f>
        <v>0</v>
      </c>
      <c r="ER596" s="17">
        <f>IF(AND(S596='자료입력 및 결과표시'!$B$12,COUNTIF('업무중복도(데이터 입력)'!$W596:$DR596,'자료입력 및 결과표시'!$C$12)&gt;=1),7,0)</f>
        <v>0</v>
      </c>
      <c r="ES596" s="17">
        <f>IF(AND(S596='자료입력 및 결과표시'!$B$13,COUNTIF('업무중복도(데이터 입력)'!$W596:$DR596,'자료입력 및 결과표시'!$C$13)&gt;=1),8,0)</f>
        <v>0</v>
      </c>
      <c r="ET596" s="17">
        <f>IF(AND(S596='자료입력 및 결과표시'!$B$14,COUNTIF('업무중복도(데이터 입력)'!$W596:$DR596,'자료입력 및 결과표시'!$C$14)&gt;=1),9,0)</f>
        <v>0</v>
      </c>
      <c r="EU596" s="17">
        <f>IF(AND(S596='자료입력 및 결과표시'!$B$15,COUNTIF('업무중복도(데이터 입력)'!$W596:$DR596,'자료입력 및 결과표시'!$C$15)&gt;=1),10,0)</f>
        <v>0</v>
      </c>
      <c r="EV596" s="17">
        <f>IF(AND(S596='자료입력 및 결과표시'!$B$16,COUNTIF('업무중복도(데이터 입력)'!$W596:$DR596,'자료입력 및 결과표시'!$C$16)&gt;=1),11,0)</f>
        <v>0</v>
      </c>
      <c r="EW596" s="17">
        <f>IF(AND(S596='자료입력 및 결과표시'!$B$17,COUNTIF('업무중복도(데이터 입력)'!$W596:$DR596,'자료입력 및 결과표시'!$C$17)&gt;=1),12,0)</f>
        <v>0</v>
      </c>
      <c r="EX596" s="17">
        <f>IF(AND(S596='자료입력 및 결과표시'!$B$18,COUNTIF('업무중복도(데이터 입력)'!$W596:$DR596,'자료입력 및 결과표시'!$C$18)&gt;=1),13,0)</f>
        <v>0</v>
      </c>
      <c r="EY596" s="17">
        <f>IF(AND(S596='자료입력 및 결과표시'!$B$19,COUNTIF('업무중복도(데이터 입력)'!$W596:$DR596,'자료입력 및 결과표시'!$C$19)&gt;=1),14,0)</f>
        <v>0</v>
      </c>
      <c r="EZ596" s="17">
        <f>IF(AND(S596='자료입력 및 결과표시'!$B$20,COUNTIF('업무중복도(데이터 입력)'!$W596:$DR596,'자료입력 및 결과표시'!$C$20)&gt;=1),15,0)</f>
        <v>0</v>
      </c>
      <c r="FA596" s="17">
        <f>IF(AND(S596='자료입력 및 결과표시'!$B$21,COUNTIF('업무중복도(데이터 입력)'!$W596:$DR596,'자료입력 및 결과표시'!$C$21)&gt;=1),16,0)</f>
        <v>0</v>
      </c>
      <c r="FK596" s="17">
        <f t="shared" si="815"/>
        <v>0</v>
      </c>
      <c r="FO596"/>
    </row>
    <row r="597" spans="1:171">
      <c r="A597" s="17" t="str">
        <f t="shared" si="798"/>
        <v>\\\0</v>
      </c>
      <c r="B597" s="17" t="str">
        <f t="shared" si="799"/>
        <v>\\\0</v>
      </c>
      <c r="C597" s="17" t="str">
        <f t="shared" si="800"/>
        <v>\\\0</v>
      </c>
      <c r="D597" s="17" t="str">
        <f t="shared" si="801"/>
        <v>\\\0</v>
      </c>
      <c r="E597" s="17" t="str">
        <f t="shared" si="802"/>
        <v>\\\0</v>
      </c>
      <c r="F597" s="17" t="str">
        <f t="shared" si="803"/>
        <v>\\\0</v>
      </c>
      <c r="G597" s="17" t="str">
        <f t="shared" si="804"/>
        <v>\\\0</v>
      </c>
      <c r="H597" s="17" t="str">
        <f t="shared" si="805"/>
        <v>\\\0</v>
      </c>
      <c r="I597" s="17" t="str">
        <f t="shared" si="806"/>
        <v>\\\0</v>
      </c>
      <c r="J597" s="17" t="str">
        <f t="shared" si="807"/>
        <v>\\\0</v>
      </c>
      <c r="K597" s="17" t="str">
        <f t="shared" si="808"/>
        <v>\\\0</v>
      </c>
      <c r="L597" s="17" t="str">
        <f t="shared" si="809"/>
        <v>\\\0</v>
      </c>
      <c r="M597" s="17" t="str">
        <f t="shared" si="810"/>
        <v>\\\0</v>
      </c>
      <c r="N597" s="17" t="str">
        <f t="shared" si="811"/>
        <v>\\\0</v>
      </c>
      <c r="O597" s="17" t="str">
        <f t="shared" si="812"/>
        <v>\\\0</v>
      </c>
      <c r="P597" s="17" t="str">
        <f t="shared" si="813"/>
        <v>\\\0</v>
      </c>
      <c r="R597" s="17" t="str">
        <f t="shared" si="814"/>
        <v>\\</v>
      </c>
      <c r="S597" s="38"/>
      <c r="T597" s="39"/>
      <c r="U597" s="31"/>
      <c r="V597" s="32"/>
      <c r="W597" s="36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35"/>
      <c r="DS597" s="287"/>
      <c r="DT597" s="36"/>
      <c r="DU597" s="37"/>
      <c r="DV597" s="28">
        <f>IF(AND($S597='자료입력 및 결과표시'!$B$6,COUNTIF($W597:$DR597,'자료입력 및 결과표시'!$C$6)&gt;=1),IF(OR('자료입력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DW597" s="28">
        <f>IF(AND($S597='자료입력 및 결과표시'!$B$7,COUNTIF($W597:$DR597,'자료입력 및 결과표시'!$C$7)&gt;=1),IF(OR('자료입력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DX597" s="28">
        <f>IF(AND($S597='자료입력 및 결과표시'!$B$8,COUNTIF($W597:$DR597,'자료입력 및 결과표시'!$C$8)&gt;=1),IF(OR('자료입력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DY597" s="28">
        <f>IF(AND($S597='자료입력 및 결과표시'!$B$9,COUNTIF($W597:$DR597,'자료입력 및 결과표시'!$C$9)&gt;=1),IF(OR('자료입력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DZ597" s="28">
        <f>IF(AND($S597='자료입력 및 결과표시'!$B$10,COUNTIF($W597:$DR597,'자료입력 및 결과표시'!$C$10)&gt;=1),IF(OR('자료입력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A597" s="28">
        <f>IF(AND($S597='자료입력 및 결과표시'!$B$11,COUNTIF($W597:$DR597,'자료입력 및 결과표시'!$C$11)&gt;=1),IF(OR('자료입력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B597" s="28">
        <f>IF(AND($S597='자료입력 및 결과표시'!$B$12,COUNTIF($W597:$DR597,'자료입력 및 결과표시'!$C$12)&gt;=1),IF(OR('자료입력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C597" s="28">
        <f>IF(AND($S597='자료입력 및 결과표시'!$B$13,COUNTIF($W597:$DR597,'자료입력 및 결과표시'!$C$13)&gt;=1),IF(OR('자료입력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D597" s="28">
        <f>IF(AND($S597='자료입력 및 결과표시'!$B$14,COUNTIF($W597:$DR597,'자료입력 및 결과표시'!$C$14)&gt;=1),IF(OR('자료입력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E597" s="28">
        <f>IF(AND($S597='자료입력 및 결과표시'!$B$15,COUNTIF($W597:$DR597,'자료입력 및 결과표시'!$C$15)&gt;=1),IF(OR('자료입력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F597" s="28">
        <f>IF(AND($S597='자료입력 및 결과표시'!$B$16,COUNTIF($W597:$DR597,'자료입력 및 결과표시'!$C$16)&gt;=1),IF(OR('자료입력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G597" s="28">
        <f>IF(AND($S597='자료입력 및 결과표시'!$B$17,COUNTIF($W597:$DR597,'자료입력 및 결과표시'!$C$17)&gt;=1),IF(OR('자료입력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H597" s="28">
        <f>IF(AND($S597='자료입력 및 결과표시'!$B$18,COUNTIF($W597:$DR597,'자료입력 및 결과표시'!$C$18)&gt;=1),IF(OR('자료입력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I597" s="28">
        <f>IF(AND($S597='자료입력 및 결과표시'!$B$19,COUNTIF($W597:$DR597,'자료입력 및 결과표시'!$C$19)&gt;=1),IF(OR('자료입력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J597" s="28">
        <f>IF(AND($S597='자료입력 및 결과표시'!$B$20,COUNTIF($W597:$DR597,'자료입력 및 결과표시'!$C$20)&gt;=1),IF(OR('자료입력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K597" s="28">
        <f>IF(AND($S597='자료입력 및 결과표시'!$B$21,COUNTIF($W597:$DR597,'자료입력 및 결과표시'!$C$21)&gt;=1),IF(OR('자료입력 및 결과표시'!$B$4+90&gt;=$V597,'자료입력 및 결과표시'!$B$4&lt;$U597),0,IF($V597-'자료입력 및 결과표시'!$B$4-90&gt;='자료입력 및 결과표시'!$E$4,'자료입력 및 결과표시'!$E$4,$V597-'자료입력 및 결과표시'!$B$4-90)),0)</f>
        <v>0</v>
      </c>
      <c r="EL597" s="17">
        <f>IF(AND(S597='자료입력 및 결과표시'!$B$6,COUNTIF('업무중복도(데이터 입력)'!$W597:$DR597,'자료입력 및 결과표시'!$C$6)&gt;=1),1,0)</f>
        <v>0</v>
      </c>
      <c r="EM597" s="17">
        <f>IF(AND(S597='자료입력 및 결과표시'!$B$7,COUNTIF('업무중복도(데이터 입력)'!$W597:$DR597,'자료입력 및 결과표시'!$C$7)&gt;=1),2,0)</f>
        <v>0</v>
      </c>
      <c r="EN597" s="17">
        <f>IF(AND(S597='자료입력 및 결과표시'!$B$8,COUNTIF('업무중복도(데이터 입력)'!$W597:$DR597,'자료입력 및 결과표시'!$C$8)&gt;=1),3,0)</f>
        <v>0</v>
      </c>
      <c r="EO597" s="17">
        <f>IF(AND(S597='자료입력 및 결과표시'!$B$9,COUNTIF('업무중복도(데이터 입력)'!$W597:$DR597,'자료입력 및 결과표시'!$C$9)&gt;=1),4,0)</f>
        <v>0</v>
      </c>
      <c r="EP597" s="17">
        <f>IF(AND(S597='자료입력 및 결과표시'!$B$10,COUNTIF('업무중복도(데이터 입력)'!$W597:$DR597,'자료입력 및 결과표시'!$C$10)&gt;=1),5,0)</f>
        <v>0</v>
      </c>
      <c r="EQ597" s="17">
        <f>IF(AND(S597='자료입력 및 결과표시'!$B$11,COUNTIF('업무중복도(데이터 입력)'!$W597:$DR597,'자료입력 및 결과표시'!$C$11)&gt;=1),6,0)</f>
        <v>0</v>
      </c>
      <c r="ER597" s="17">
        <f>IF(AND(S597='자료입력 및 결과표시'!$B$12,COUNTIF('업무중복도(데이터 입력)'!$W597:$DR597,'자료입력 및 결과표시'!$C$12)&gt;=1),7,0)</f>
        <v>0</v>
      </c>
      <c r="ES597" s="17">
        <f>IF(AND(S597='자료입력 및 결과표시'!$B$13,COUNTIF('업무중복도(데이터 입력)'!$W597:$DR597,'자료입력 및 결과표시'!$C$13)&gt;=1),8,0)</f>
        <v>0</v>
      </c>
      <c r="ET597" s="17">
        <f>IF(AND(S597='자료입력 및 결과표시'!$B$14,COUNTIF('업무중복도(데이터 입력)'!$W597:$DR597,'자료입력 및 결과표시'!$C$14)&gt;=1),9,0)</f>
        <v>0</v>
      </c>
      <c r="EU597" s="17">
        <f>IF(AND(S597='자료입력 및 결과표시'!$B$15,COUNTIF('업무중복도(데이터 입력)'!$W597:$DR597,'자료입력 및 결과표시'!$C$15)&gt;=1),10,0)</f>
        <v>0</v>
      </c>
      <c r="EV597" s="17">
        <f>IF(AND(S597='자료입력 및 결과표시'!$B$16,COUNTIF('업무중복도(데이터 입력)'!$W597:$DR597,'자료입력 및 결과표시'!$C$16)&gt;=1),11,0)</f>
        <v>0</v>
      </c>
      <c r="EW597" s="17">
        <f>IF(AND(S597='자료입력 및 결과표시'!$B$17,COUNTIF('업무중복도(데이터 입력)'!$W597:$DR597,'자료입력 및 결과표시'!$C$17)&gt;=1),12,0)</f>
        <v>0</v>
      </c>
      <c r="EX597" s="17">
        <f>IF(AND(S597='자료입력 및 결과표시'!$B$18,COUNTIF('업무중복도(데이터 입력)'!$W597:$DR597,'자료입력 및 결과표시'!$C$18)&gt;=1),13,0)</f>
        <v>0</v>
      </c>
      <c r="EY597" s="17">
        <f>IF(AND(S597='자료입력 및 결과표시'!$B$19,COUNTIF('업무중복도(데이터 입력)'!$W597:$DR597,'자료입력 및 결과표시'!$C$19)&gt;=1),14,0)</f>
        <v>0</v>
      </c>
      <c r="EZ597" s="17">
        <f>IF(AND(S597='자료입력 및 결과표시'!$B$20,COUNTIF('업무중복도(데이터 입력)'!$W597:$DR597,'자료입력 및 결과표시'!$C$20)&gt;=1),15,0)</f>
        <v>0</v>
      </c>
      <c r="FA597" s="17">
        <f>IF(AND(S597='자료입력 및 결과표시'!$B$21,COUNTIF('업무중복도(데이터 입력)'!$W597:$DR597,'자료입력 및 결과표시'!$C$21)&gt;=1),16,0)</f>
        <v>0</v>
      </c>
      <c r="FK597" s="17">
        <f t="shared" si="815"/>
        <v>0</v>
      </c>
      <c r="FO597"/>
    </row>
    <row r="598" spans="1:171">
      <c r="A598" s="17" t="str">
        <f t="shared" si="798"/>
        <v>\\\0</v>
      </c>
      <c r="B598" s="17" t="str">
        <f t="shared" si="799"/>
        <v>\\\0</v>
      </c>
      <c r="C598" s="17" t="str">
        <f t="shared" si="800"/>
        <v>\\\0</v>
      </c>
      <c r="D598" s="17" t="str">
        <f t="shared" si="801"/>
        <v>\\\0</v>
      </c>
      <c r="E598" s="17" t="str">
        <f t="shared" si="802"/>
        <v>\\\0</v>
      </c>
      <c r="F598" s="17" t="str">
        <f t="shared" si="803"/>
        <v>\\\0</v>
      </c>
      <c r="G598" s="17" t="str">
        <f t="shared" si="804"/>
        <v>\\\0</v>
      </c>
      <c r="H598" s="17" t="str">
        <f t="shared" si="805"/>
        <v>\\\0</v>
      </c>
      <c r="I598" s="17" t="str">
        <f t="shared" si="806"/>
        <v>\\\0</v>
      </c>
      <c r="J598" s="17" t="str">
        <f t="shared" si="807"/>
        <v>\\\0</v>
      </c>
      <c r="K598" s="17" t="str">
        <f t="shared" si="808"/>
        <v>\\\0</v>
      </c>
      <c r="L598" s="17" t="str">
        <f t="shared" si="809"/>
        <v>\\\0</v>
      </c>
      <c r="M598" s="17" t="str">
        <f t="shared" si="810"/>
        <v>\\\0</v>
      </c>
      <c r="N598" s="17" t="str">
        <f t="shared" si="811"/>
        <v>\\\0</v>
      </c>
      <c r="O598" s="17" t="str">
        <f t="shared" si="812"/>
        <v>\\\0</v>
      </c>
      <c r="P598" s="17" t="str">
        <f t="shared" si="813"/>
        <v>\\\0</v>
      </c>
      <c r="R598" s="17" t="str">
        <f t="shared" si="814"/>
        <v>\\</v>
      </c>
      <c r="S598" s="38"/>
      <c r="T598" s="39"/>
      <c r="U598" s="31"/>
      <c r="V598" s="32"/>
      <c r="W598" s="36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35"/>
      <c r="DS598" s="287"/>
      <c r="DT598" s="36"/>
      <c r="DU598" s="37"/>
      <c r="DV598" s="28">
        <f>IF(AND($S598='자료입력 및 결과표시'!$B$6,COUNTIF($W598:$DR598,'자료입력 및 결과표시'!$C$6)&gt;=1),IF(OR('자료입력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DW598" s="28">
        <f>IF(AND($S598='자료입력 및 결과표시'!$B$7,COUNTIF($W598:$DR598,'자료입력 및 결과표시'!$C$7)&gt;=1),IF(OR('자료입력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DX598" s="28">
        <f>IF(AND($S598='자료입력 및 결과표시'!$B$8,COUNTIF($W598:$DR598,'자료입력 및 결과표시'!$C$8)&gt;=1),IF(OR('자료입력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DY598" s="28">
        <f>IF(AND($S598='자료입력 및 결과표시'!$B$9,COUNTIF($W598:$DR598,'자료입력 및 결과표시'!$C$9)&gt;=1),IF(OR('자료입력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DZ598" s="28">
        <f>IF(AND($S598='자료입력 및 결과표시'!$B$10,COUNTIF($W598:$DR598,'자료입력 및 결과표시'!$C$10)&gt;=1),IF(OR('자료입력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A598" s="28">
        <f>IF(AND($S598='자료입력 및 결과표시'!$B$11,COUNTIF($W598:$DR598,'자료입력 및 결과표시'!$C$11)&gt;=1),IF(OR('자료입력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B598" s="28">
        <f>IF(AND($S598='자료입력 및 결과표시'!$B$12,COUNTIF($W598:$DR598,'자료입력 및 결과표시'!$C$12)&gt;=1),IF(OR('자료입력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C598" s="28">
        <f>IF(AND($S598='자료입력 및 결과표시'!$B$13,COUNTIF($W598:$DR598,'자료입력 및 결과표시'!$C$13)&gt;=1),IF(OR('자료입력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D598" s="28">
        <f>IF(AND($S598='자료입력 및 결과표시'!$B$14,COUNTIF($W598:$DR598,'자료입력 및 결과표시'!$C$14)&gt;=1),IF(OR('자료입력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E598" s="28">
        <f>IF(AND($S598='자료입력 및 결과표시'!$B$15,COUNTIF($W598:$DR598,'자료입력 및 결과표시'!$C$15)&gt;=1),IF(OR('자료입력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F598" s="28">
        <f>IF(AND($S598='자료입력 및 결과표시'!$B$16,COUNTIF($W598:$DR598,'자료입력 및 결과표시'!$C$16)&gt;=1),IF(OR('자료입력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G598" s="28">
        <f>IF(AND($S598='자료입력 및 결과표시'!$B$17,COUNTIF($W598:$DR598,'자료입력 및 결과표시'!$C$17)&gt;=1),IF(OR('자료입력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H598" s="28">
        <f>IF(AND($S598='자료입력 및 결과표시'!$B$18,COUNTIF($W598:$DR598,'자료입력 및 결과표시'!$C$18)&gt;=1),IF(OR('자료입력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I598" s="28">
        <f>IF(AND($S598='자료입력 및 결과표시'!$B$19,COUNTIF($W598:$DR598,'자료입력 및 결과표시'!$C$19)&gt;=1),IF(OR('자료입력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J598" s="28">
        <f>IF(AND($S598='자료입력 및 결과표시'!$B$20,COUNTIF($W598:$DR598,'자료입력 및 결과표시'!$C$20)&gt;=1),IF(OR('자료입력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K598" s="28">
        <f>IF(AND($S598='자료입력 및 결과표시'!$B$21,COUNTIF($W598:$DR598,'자료입력 및 결과표시'!$C$21)&gt;=1),IF(OR('자료입력 및 결과표시'!$B$4+90&gt;=$V598,'자료입력 및 결과표시'!$B$4&lt;$U598),0,IF($V598-'자료입력 및 결과표시'!$B$4-90&gt;='자료입력 및 결과표시'!$E$4,'자료입력 및 결과표시'!$E$4,$V598-'자료입력 및 결과표시'!$B$4-90)),0)</f>
        <v>0</v>
      </c>
      <c r="EL598" s="17">
        <f>IF(AND(S598='자료입력 및 결과표시'!$B$6,COUNTIF('업무중복도(데이터 입력)'!$W598:$DR598,'자료입력 및 결과표시'!$C$6)&gt;=1),1,0)</f>
        <v>0</v>
      </c>
      <c r="EM598" s="17">
        <f>IF(AND(S598='자료입력 및 결과표시'!$B$7,COUNTIF('업무중복도(데이터 입력)'!$W598:$DR598,'자료입력 및 결과표시'!$C$7)&gt;=1),2,0)</f>
        <v>0</v>
      </c>
      <c r="EN598" s="17">
        <f>IF(AND(S598='자료입력 및 결과표시'!$B$8,COUNTIF('업무중복도(데이터 입력)'!$W598:$DR598,'자료입력 및 결과표시'!$C$8)&gt;=1),3,0)</f>
        <v>0</v>
      </c>
      <c r="EO598" s="17">
        <f>IF(AND(S598='자료입력 및 결과표시'!$B$9,COUNTIF('업무중복도(데이터 입력)'!$W598:$DR598,'자료입력 및 결과표시'!$C$9)&gt;=1),4,0)</f>
        <v>0</v>
      </c>
      <c r="EP598" s="17">
        <f>IF(AND(S598='자료입력 및 결과표시'!$B$10,COUNTIF('업무중복도(데이터 입력)'!$W598:$DR598,'자료입력 및 결과표시'!$C$10)&gt;=1),5,0)</f>
        <v>0</v>
      </c>
      <c r="EQ598" s="17">
        <f>IF(AND(S598='자료입력 및 결과표시'!$B$11,COUNTIF('업무중복도(데이터 입력)'!$W598:$DR598,'자료입력 및 결과표시'!$C$11)&gt;=1),6,0)</f>
        <v>0</v>
      </c>
      <c r="ER598" s="17">
        <f>IF(AND(S598='자료입력 및 결과표시'!$B$12,COUNTIF('업무중복도(데이터 입력)'!$W598:$DR598,'자료입력 및 결과표시'!$C$12)&gt;=1),7,0)</f>
        <v>0</v>
      </c>
      <c r="ES598" s="17">
        <f>IF(AND(S598='자료입력 및 결과표시'!$B$13,COUNTIF('업무중복도(데이터 입력)'!$W598:$DR598,'자료입력 및 결과표시'!$C$13)&gt;=1),8,0)</f>
        <v>0</v>
      </c>
      <c r="ET598" s="17">
        <f>IF(AND(S598='자료입력 및 결과표시'!$B$14,COUNTIF('업무중복도(데이터 입력)'!$W598:$DR598,'자료입력 및 결과표시'!$C$14)&gt;=1),9,0)</f>
        <v>0</v>
      </c>
      <c r="EU598" s="17">
        <f>IF(AND(S598='자료입력 및 결과표시'!$B$15,COUNTIF('업무중복도(데이터 입력)'!$W598:$DR598,'자료입력 및 결과표시'!$C$15)&gt;=1),10,0)</f>
        <v>0</v>
      </c>
      <c r="EV598" s="17">
        <f>IF(AND(S598='자료입력 및 결과표시'!$B$16,COUNTIF('업무중복도(데이터 입력)'!$W598:$DR598,'자료입력 및 결과표시'!$C$16)&gt;=1),11,0)</f>
        <v>0</v>
      </c>
      <c r="EW598" s="17">
        <f>IF(AND(S598='자료입력 및 결과표시'!$B$17,COUNTIF('업무중복도(데이터 입력)'!$W598:$DR598,'자료입력 및 결과표시'!$C$17)&gt;=1),12,0)</f>
        <v>0</v>
      </c>
      <c r="EX598" s="17">
        <f>IF(AND(S598='자료입력 및 결과표시'!$B$18,COUNTIF('업무중복도(데이터 입력)'!$W598:$DR598,'자료입력 및 결과표시'!$C$18)&gt;=1),13,0)</f>
        <v>0</v>
      </c>
      <c r="EY598" s="17">
        <f>IF(AND(S598='자료입력 및 결과표시'!$B$19,COUNTIF('업무중복도(데이터 입력)'!$W598:$DR598,'자료입력 및 결과표시'!$C$19)&gt;=1),14,0)</f>
        <v>0</v>
      </c>
      <c r="EZ598" s="17">
        <f>IF(AND(S598='자료입력 및 결과표시'!$B$20,COUNTIF('업무중복도(데이터 입력)'!$W598:$DR598,'자료입력 및 결과표시'!$C$20)&gt;=1),15,0)</f>
        <v>0</v>
      </c>
      <c r="FA598" s="17">
        <f>IF(AND(S598='자료입력 및 결과표시'!$B$21,COUNTIF('업무중복도(데이터 입력)'!$W598:$DR598,'자료입력 및 결과표시'!$C$21)&gt;=1),16,0)</f>
        <v>0</v>
      </c>
      <c r="FK598" s="17">
        <f t="shared" si="815"/>
        <v>0</v>
      </c>
      <c r="FO598"/>
    </row>
    <row r="599" spans="1:171">
      <c r="A599" s="17" t="str">
        <f t="shared" si="798"/>
        <v>\\\0</v>
      </c>
      <c r="B599" s="17" t="str">
        <f t="shared" si="799"/>
        <v>\\\0</v>
      </c>
      <c r="C599" s="17" t="str">
        <f t="shared" si="800"/>
        <v>\\\0</v>
      </c>
      <c r="D599" s="17" t="str">
        <f t="shared" si="801"/>
        <v>\\\0</v>
      </c>
      <c r="E599" s="17" t="str">
        <f t="shared" si="802"/>
        <v>\\\0</v>
      </c>
      <c r="F599" s="17" t="str">
        <f t="shared" si="803"/>
        <v>\\\0</v>
      </c>
      <c r="G599" s="17" t="str">
        <f t="shared" si="804"/>
        <v>\\\0</v>
      </c>
      <c r="H599" s="17" t="str">
        <f t="shared" si="805"/>
        <v>\\\0</v>
      </c>
      <c r="I599" s="17" t="str">
        <f t="shared" si="806"/>
        <v>\\\0</v>
      </c>
      <c r="J599" s="17" t="str">
        <f t="shared" si="807"/>
        <v>\\\0</v>
      </c>
      <c r="K599" s="17" t="str">
        <f t="shared" si="808"/>
        <v>\\\0</v>
      </c>
      <c r="L599" s="17" t="str">
        <f t="shared" si="809"/>
        <v>\\\0</v>
      </c>
      <c r="M599" s="17" t="str">
        <f t="shared" si="810"/>
        <v>\\\0</v>
      </c>
      <c r="N599" s="17" t="str">
        <f t="shared" si="811"/>
        <v>\\\0</v>
      </c>
      <c r="O599" s="17" t="str">
        <f t="shared" si="812"/>
        <v>\\\0</v>
      </c>
      <c r="P599" s="17" t="str">
        <f t="shared" si="813"/>
        <v>\\\0</v>
      </c>
      <c r="R599" s="17" t="str">
        <f t="shared" si="814"/>
        <v>\\</v>
      </c>
      <c r="S599" s="38"/>
      <c r="T599" s="39"/>
      <c r="U599" s="31"/>
      <c r="V599" s="32"/>
      <c r="W599" s="36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35"/>
      <c r="DS599" s="287"/>
      <c r="DT599" s="36"/>
      <c r="DU599" s="37"/>
      <c r="DV599" s="28">
        <f>IF(AND($S599='자료입력 및 결과표시'!$B$6,COUNTIF($W599:$DR599,'자료입력 및 결과표시'!$C$6)&gt;=1),IF(OR('자료입력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DW599" s="28">
        <f>IF(AND($S599='자료입력 및 결과표시'!$B$7,COUNTIF($W599:$DR599,'자료입력 및 결과표시'!$C$7)&gt;=1),IF(OR('자료입력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DX599" s="28">
        <f>IF(AND($S599='자료입력 및 결과표시'!$B$8,COUNTIF($W599:$DR599,'자료입력 및 결과표시'!$C$8)&gt;=1),IF(OR('자료입력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DY599" s="28">
        <f>IF(AND($S599='자료입력 및 결과표시'!$B$9,COUNTIF($W599:$DR599,'자료입력 및 결과표시'!$C$9)&gt;=1),IF(OR('자료입력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DZ599" s="28">
        <f>IF(AND($S599='자료입력 및 결과표시'!$B$10,COUNTIF($W599:$DR599,'자료입력 및 결과표시'!$C$10)&gt;=1),IF(OR('자료입력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A599" s="28">
        <f>IF(AND($S599='자료입력 및 결과표시'!$B$11,COUNTIF($W599:$DR599,'자료입력 및 결과표시'!$C$11)&gt;=1),IF(OR('자료입력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B599" s="28">
        <f>IF(AND($S599='자료입력 및 결과표시'!$B$12,COUNTIF($W599:$DR599,'자료입력 및 결과표시'!$C$12)&gt;=1),IF(OR('자료입력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C599" s="28">
        <f>IF(AND($S599='자료입력 및 결과표시'!$B$13,COUNTIF($W599:$DR599,'자료입력 및 결과표시'!$C$13)&gt;=1),IF(OR('자료입력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D599" s="28">
        <f>IF(AND($S599='자료입력 및 결과표시'!$B$14,COUNTIF($W599:$DR599,'자료입력 및 결과표시'!$C$14)&gt;=1),IF(OR('자료입력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E599" s="28">
        <f>IF(AND($S599='자료입력 및 결과표시'!$B$15,COUNTIF($W599:$DR599,'자료입력 및 결과표시'!$C$15)&gt;=1),IF(OR('자료입력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F599" s="28">
        <f>IF(AND($S599='자료입력 및 결과표시'!$B$16,COUNTIF($W599:$DR599,'자료입력 및 결과표시'!$C$16)&gt;=1),IF(OR('자료입력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G599" s="28">
        <f>IF(AND($S599='자료입력 및 결과표시'!$B$17,COUNTIF($W599:$DR599,'자료입력 및 결과표시'!$C$17)&gt;=1),IF(OR('자료입력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H599" s="28">
        <f>IF(AND($S599='자료입력 및 결과표시'!$B$18,COUNTIF($W599:$DR599,'자료입력 및 결과표시'!$C$18)&gt;=1),IF(OR('자료입력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I599" s="28">
        <f>IF(AND($S599='자료입력 및 결과표시'!$B$19,COUNTIF($W599:$DR599,'자료입력 및 결과표시'!$C$19)&gt;=1),IF(OR('자료입력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J599" s="28">
        <f>IF(AND($S599='자료입력 및 결과표시'!$B$20,COUNTIF($W599:$DR599,'자료입력 및 결과표시'!$C$20)&gt;=1),IF(OR('자료입력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K599" s="28">
        <f>IF(AND($S599='자료입력 및 결과표시'!$B$21,COUNTIF($W599:$DR599,'자료입력 및 결과표시'!$C$21)&gt;=1),IF(OR('자료입력 및 결과표시'!$B$4+90&gt;=$V599,'자료입력 및 결과표시'!$B$4&lt;$U599),0,IF($V599-'자료입력 및 결과표시'!$B$4-90&gt;='자료입력 및 결과표시'!$E$4,'자료입력 및 결과표시'!$E$4,$V599-'자료입력 및 결과표시'!$B$4-90)),0)</f>
        <v>0</v>
      </c>
      <c r="EL599" s="17">
        <f>IF(AND(S599='자료입력 및 결과표시'!$B$6,COUNTIF('업무중복도(데이터 입력)'!$W599:$DR599,'자료입력 및 결과표시'!$C$6)&gt;=1),1,0)</f>
        <v>0</v>
      </c>
      <c r="EM599" s="17">
        <f>IF(AND(S599='자료입력 및 결과표시'!$B$7,COUNTIF('업무중복도(데이터 입력)'!$W599:$DR599,'자료입력 및 결과표시'!$C$7)&gt;=1),2,0)</f>
        <v>0</v>
      </c>
      <c r="EN599" s="17">
        <f>IF(AND(S599='자료입력 및 결과표시'!$B$8,COUNTIF('업무중복도(데이터 입력)'!$W599:$DR599,'자료입력 및 결과표시'!$C$8)&gt;=1),3,0)</f>
        <v>0</v>
      </c>
      <c r="EO599" s="17">
        <f>IF(AND(S599='자료입력 및 결과표시'!$B$9,COUNTIF('업무중복도(데이터 입력)'!$W599:$DR599,'자료입력 및 결과표시'!$C$9)&gt;=1),4,0)</f>
        <v>0</v>
      </c>
      <c r="EP599" s="17">
        <f>IF(AND(S599='자료입력 및 결과표시'!$B$10,COUNTIF('업무중복도(데이터 입력)'!$W599:$DR599,'자료입력 및 결과표시'!$C$10)&gt;=1),5,0)</f>
        <v>0</v>
      </c>
      <c r="EQ599" s="17">
        <f>IF(AND(S599='자료입력 및 결과표시'!$B$11,COUNTIF('업무중복도(데이터 입력)'!$W599:$DR599,'자료입력 및 결과표시'!$C$11)&gt;=1),6,0)</f>
        <v>0</v>
      </c>
      <c r="ER599" s="17">
        <f>IF(AND(S599='자료입력 및 결과표시'!$B$12,COUNTIF('업무중복도(데이터 입력)'!$W599:$DR599,'자료입력 및 결과표시'!$C$12)&gt;=1),7,0)</f>
        <v>0</v>
      </c>
      <c r="ES599" s="17">
        <f>IF(AND(S599='자료입력 및 결과표시'!$B$13,COUNTIF('업무중복도(데이터 입력)'!$W599:$DR599,'자료입력 및 결과표시'!$C$13)&gt;=1),8,0)</f>
        <v>0</v>
      </c>
      <c r="ET599" s="17">
        <f>IF(AND(S599='자료입력 및 결과표시'!$B$14,COUNTIF('업무중복도(데이터 입력)'!$W599:$DR599,'자료입력 및 결과표시'!$C$14)&gt;=1),9,0)</f>
        <v>0</v>
      </c>
      <c r="EU599" s="17">
        <f>IF(AND(S599='자료입력 및 결과표시'!$B$15,COUNTIF('업무중복도(데이터 입력)'!$W599:$DR599,'자료입력 및 결과표시'!$C$15)&gt;=1),10,0)</f>
        <v>0</v>
      </c>
      <c r="EV599" s="17">
        <f>IF(AND(S599='자료입력 및 결과표시'!$B$16,COUNTIF('업무중복도(데이터 입력)'!$W599:$DR599,'자료입력 및 결과표시'!$C$16)&gt;=1),11,0)</f>
        <v>0</v>
      </c>
      <c r="EW599" s="17">
        <f>IF(AND(S599='자료입력 및 결과표시'!$B$17,COUNTIF('업무중복도(데이터 입력)'!$W599:$DR599,'자료입력 및 결과표시'!$C$17)&gt;=1),12,0)</f>
        <v>0</v>
      </c>
      <c r="EX599" s="17">
        <f>IF(AND(S599='자료입력 및 결과표시'!$B$18,COUNTIF('업무중복도(데이터 입력)'!$W599:$DR599,'자료입력 및 결과표시'!$C$18)&gt;=1),13,0)</f>
        <v>0</v>
      </c>
      <c r="EY599" s="17">
        <f>IF(AND(S599='자료입력 및 결과표시'!$B$19,COUNTIF('업무중복도(데이터 입력)'!$W599:$DR599,'자료입력 및 결과표시'!$C$19)&gt;=1),14,0)</f>
        <v>0</v>
      </c>
      <c r="EZ599" s="17">
        <f>IF(AND(S599='자료입력 및 결과표시'!$B$20,COUNTIF('업무중복도(데이터 입력)'!$W599:$DR599,'자료입력 및 결과표시'!$C$20)&gt;=1),15,0)</f>
        <v>0</v>
      </c>
      <c r="FA599" s="17">
        <f>IF(AND(S599='자료입력 및 결과표시'!$B$21,COUNTIF('업무중복도(데이터 입력)'!$W599:$DR599,'자료입력 및 결과표시'!$C$21)&gt;=1),16,0)</f>
        <v>0</v>
      </c>
      <c r="FK599" s="17">
        <f t="shared" si="815"/>
        <v>0</v>
      </c>
      <c r="FO599"/>
    </row>
    <row r="600" spans="1:171">
      <c r="A600" s="17" t="str">
        <f t="shared" si="798"/>
        <v>\\\0</v>
      </c>
      <c r="B600" s="17" t="str">
        <f t="shared" si="799"/>
        <v>\\\0</v>
      </c>
      <c r="C600" s="17" t="str">
        <f t="shared" si="800"/>
        <v>\\\0</v>
      </c>
      <c r="D600" s="17" t="str">
        <f t="shared" si="801"/>
        <v>\\\0</v>
      </c>
      <c r="E600" s="17" t="str">
        <f t="shared" si="802"/>
        <v>\\\0</v>
      </c>
      <c r="F600" s="17" t="str">
        <f t="shared" si="803"/>
        <v>\\\0</v>
      </c>
      <c r="G600" s="17" t="str">
        <f t="shared" si="804"/>
        <v>\\\0</v>
      </c>
      <c r="H600" s="17" t="str">
        <f t="shared" si="805"/>
        <v>\\\0</v>
      </c>
      <c r="I600" s="17" t="str">
        <f t="shared" si="806"/>
        <v>\\\0</v>
      </c>
      <c r="J600" s="17" t="str">
        <f t="shared" si="807"/>
        <v>\\\0</v>
      </c>
      <c r="K600" s="17" t="str">
        <f t="shared" si="808"/>
        <v>\\\0</v>
      </c>
      <c r="L600" s="17" t="str">
        <f t="shared" si="809"/>
        <v>\\\0</v>
      </c>
      <c r="M600" s="17" t="str">
        <f t="shared" si="810"/>
        <v>\\\0</v>
      </c>
      <c r="N600" s="17" t="str">
        <f t="shared" si="811"/>
        <v>\\\0</v>
      </c>
      <c r="O600" s="17" t="str">
        <f t="shared" si="812"/>
        <v>\\\0</v>
      </c>
      <c r="P600" s="17" t="str">
        <f t="shared" si="813"/>
        <v>\\\0</v>
      </c>
      <c r="R600" s="17" t="str">
        <f t="shared" si="814"/>
        <v>\\</v>
      </c>
      <c r="S600" s="38"/>
      <c r="T600" s="39"/>
      <c r="U600" s="31"/>
      <c r="V600" s="32"/>
      <c r="W600" s="36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35"/>
      <c r="DS600" s="287"/>
      <c r="DT600" s="36"/>
      <c r="DU600" s="37"/>
      <c r="DV600" s="28">
        <f>IF(AND($S600='자료입력 및 결과표시'!$B$6,COUNTIF($W600:$DR600,'자료입력 및 결과표시'!$C$6)&gt;=1),IF(OR('자료입력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DW600" s="28">
        <f>IF(AND($S600='자료입력 및 결과표시'!$B$7,COUNTIF($W600:$DR600,'자료입력 및 결과표시'!$C$7)&gt;=1),IF(OR('자료입력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DX600" s="28">
        <f>IF(AND($S600='자료입력 및 결과표시'!$B$8,COUNTIF($W600:$DR600,'자료입력 및 결과표시'!$C$8)&gt;=1),IF(OR('자료입력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DY600" s="28">
        <f>IF(AND($S600='자료입력 및 결과표시'!$B$9,COUNTIF($W600:$DR600,'자료입력 및 결과표시'!$C$9)&gt;=1),IF(OR('자료입력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DZ600" s="28">
        <f>IF(AND($S600='자료입력 및 결과표시'!$B$10,COUNTIF($W600:$DR600,'자료입력 및 결과표시'!$C$10)&gt;=1),IF(OR('자료입력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A600" s="28">
        <f>IF(AND($S600='자료입력 및 결과표시'!$B$11,COUNTIF($W600:$DR600,'자료입력 및 결과표시'!$C$11)&gt;=1),IF(OR('자료입력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B600" s="28">
        <f>IF(AND($S600='자료입력 및 결과표시'!$B$12,COUNTIF($W600:$DR600,'자료입력 및 결과표시'!$C$12)&gt;=1),IF(OR('자료입력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C600" s="28">
        <f>IF(AND($S600='자료입력 및 결과표시'!$B$13,COUNTIF($W600:$DR600,'자료입력 및 결과표시'!$C$13)&gt;=1),IF(OR('자료입력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D600" s="28">
        <f>IF(AND($S600='자료입력 및 결과표시'!$B$14,COUNTIF($W600:$DR600,'자료입력 및 결과표시'!$C$14)&gt;=1),IF(OR('자료입력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E600" s="28">
        <f>IF(AND($S600='자료입력 및 결과표시'!$B$15,COUNTIF($W600:$DR600,'자료입력 및 결과표시'!$C$15)&gt;=1),IF(OR('자료입력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F600" s="28">
        <f>IF(AND($S600='자료입력 및 결과표시'!$B$16,COUNTIF($W600:$DR600,'자료입력 및 결과표시'!$C$16)&gt;=1),IF(OR('자료입력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G600" s="28">
        <f>IF(AND($S600='자료입력 및 결과표시'!$B$17,COUNTIF($W600:$DR600,'자료입력 및 결과표시'!$C$17)&gt;=1),IF(OR('자료입력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H600" s="28">
        <f>IF(AND($S600='자료입력 및 결과표시'!$B$18,COUNTIF($W600:$DR600,'자료입력 및 결과표시'!$C$18)&gt;=1),IF(OR('자료입력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I600" s="28">
        <f>IF(AND($S600='자료입력 및 결과표시'!$B$19,COUNTIF($W600:$DR600,'자료입력 및 결과표시'!$C$19)&gt;=1),IF(OR('자료입력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J600" s="28">
        <f>IF(AND($S600='자료입력 및 결과표시'!$B$20,COUNTIF($W600:$DR600,'자료입력 및 결과표시'!$C$20)&gt;=1),IF(OR('자료입력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K600" s="28">
        <f>IF(AND($S600='자료입력 및 결과표시'!$B$21,COUNTIF($W600:$DR600,'자료입력 및 결과표시'!$C$21)&gt;=1),IF(OR('자료입력 및 결과표시'!$B$4+90&gt;=$V600,'자료입력 및 결과표시'!$B$4&lt;$U600),0,IF($V600-'자료입력 및 결과표시'!$B$4-90&gt;='자료입력 및 결과표시'!$E$4,'자료입력 및 결과표시'!$E$4,$V600-'자료입력 및 결과표시'!$B$4-90)),0)</f>
        <v>0</v>
      </c>
      <c r="EL600" s="17">
        <f>IF(AND(S600='자료입력 및 결과표시'!$B$6,COUNTIF('업무중복도(데이터 입력)'!$W600:$DR600,'자료입력 및 결과표시'!$C$6)&gt;=1),1,0)</f>
        <v>0</v>
      </c>
      <c r="EM600" s="17">
        <f>IF(AND(S600='자료입력 및 결과표시'!$B$7,COUNTIF('업무중복도(데이터 입력)'!$W600:$DR600,'자료입력 및 결과표시'!$C$7)&gt;=1),2,0)</f>
        <v>0</v>
      </c>
      <c r="EN600" s="17">
        <f>IF(AND(S600='자료입력 및 결과표시'!$B$8,COUNTIF('업무중복도(데이터 입력)'!$W600:$DR600,'자료입력 및 결과표시'!$C$8)&gt;=1),3,0)</f>
        <v>0</v>
      </c>
      <c r="EO600" s="17">
        <f>IF(AND(S600='자료입력 및 결과표시'!$B$9,COUNTIF('업무중복도(데이터 입력)'!$W600:$DR600,'자료입력 및 결과표시'!$C$9)&gt;=1),4,0)</f>
        <v>0</v>
      </c>
      <c r="EP600" s="17">
        <f>IF(AND(S600='자료입력 및 결과표시'!$B$10,COUNTIF('업무중복도(데이터 입력)'!$W600:$DR600,'자료입력 및 결과표시'!$C$10)&gt;=1),5,0)</f>
        <v>0</v>
      </c>
      <c r="EQ600" s="17">
        <f>IF(AND(S600='자료입력 및 결과표시'!$B$11,COUNTIF('업무중복도(데이터 입력)'!$W600:$DR600,'자료입력 및 결과표시'!$C$11)&gt;=1),6,0)</f>
        <v>0</v>
      </c>
      <c r="ER600" s="17">
        <f>IF(AND(S600='자료입력 및 결과표시'!$B$12,COUNTIF('업무중복도(데이터 입력)'!$W600:$DR600,'자료입력 및 결과표시'!$C$12)&gt;=1),7,0)</f>
        <v>0</v>
      </c>
      <c r="ES600" s="17">
        <f>IF(AND(S600='자료입력 및 결과표시'!$B$13,COUNTIF('업무중복도(데이터 입력)'!$W600:$DR600,'자료입력 및 결과표시'!$C$13)&gt;=1),8,0)</f>
        <v>0</v>
      </c>
      <c r="ET600" s="17">
        <f>IF(AND(S600='자료입력 및 결과표시'!$B$14,COUNTIF('업무중복도(데이터 입력)'!$W600:$DR600,'자료입력 및 결과표시'!$C$14)&gt;=1),9,0)</f>
        <v>0</v>
      </c>
      <c r="EU600" s="17">
        <f>IF(AND(S600='자료입력 및 결과표시'!$B$15,COUNTIF('업무중복도(데이터 입력)'!$W600:$DR600,'자료입력 및 결과표시'!$C$15)&gt;=1),10,0)</f>
        <v>0</v>
      </c>
      <c r="EV600" s="17">
        <f>IF(AND(S600='자료입력 및 결과표시'!$B$16,COUNTIF('업무중복도(데이터 입력)'!$W600:$DR600,'자료입력 및 결과표시'!$C$16)&gt;=1),11,0)</f>
        <v>0</v>
      </c>
      <c r="EW600" s="17">
        <f>IF(AND(S600='자료입력 및 결과표시'!$B$17,COUNTIF('업무중복도(데이터 입력)'!$W600:$DR600,'자료입력 및 결과표시'!$C$17)&gt;=1),12,0)</f>
        <v>0</v>
      </c>
      <c r="EX600" s="17">
        <f>IF(AND(S600='자료입력 및 결과표시'!$B$18,COUNTIF('업무중복도(데이터 입력)'!$W600:$DR600,'자료입력 및 결과표시'!$C$18)&gt;=1),13,0)</f>
        <v>0</v>
      </c>
      <c r="EY600" s="17">
        <f>IF(AND(S600='자료입력 및 결과표시'!$B$19,COUNTIF('업무중복도(데이터 입력)'!$W600:$DR600,'자료입력 및 결과표시'!$C$19)&gt;=1),14,0)</f>
        <v>0</v>
      </c>
      <c r="EZ600" s="17">
        <f>IF(AND(S600='자료입력 및 결과표시'!$B$20,COUNTIF('업무중복도(데이터 입력)'!$W600:$DR600,'자료입력 및 결과표시'!$C$20)&gt;=1),15,0)</f>
        <v>0</v>
      </c>
      <c r="FA600" s="17">
        <f>IF(AND(S600='자료입력 및 결과표시'!$B$21,COUNTIF('업무중복도(데이터 입력)'!$W600:$DR600,'자료입력 및 결과표시'!$C$21)&gt;=1),16,0)</f>
        <v>0</v>
      </c>
      <c r="FK600" s="17">
        <f t="shared" si="815"/>
        <v>0</v>
      </c>
      <c r="FO600"/>
    </row>
    <row r="601" spans="1:171">
      <c r="A601" s="17" t="str">
        <f t="shared" si="798"/>
        <v>\\\0</v>
      </c>
      <c r="B601" s="17" t="str">
        <f t="shared" si="799"/>
        <v>\\\0</v>
      </c>
      <c r="C601" s="17" t="str">
        <f t="shared" si="800"/>
        <v>\\\0</v>
      </c>
      <c r="D601" s="17" t="str">
        <f t="shared" si="801"/>
        <v>\\\0</v>
      </c>
      <c r="E601" s="17" t="str">
        <f t="shared" si="802"/>
        <v>\\\0</v>
      </c>
      <c r="F601" s="17" t="str">
        <f t="shared" si="803"/>
        <v>\\\0</v>
      </c>
      <c r="G601" s="17" t="str">
        <f t="shared" si="804"/>
        <v>\\\0</v>
      </c>
      <c r="H601" s="17" t="str">
        <f t="shared" si="805"/>
        <v>\\\0</v>
      </c>
      <c r="I601" s="17" t="str">
        <f t="shared" si="806"/>
        <v>\\\0</v>
      </c>
      <c r="J601" s="17" t="str">
        <f t="shared" si="807"/>
        <v>\\\0</v>
      </c>
      <c r="K601" s="17" t="str">
        <f t="shared" si="808"/>
        <v>\\\0</v>
      </c>
      <c r="L601" s="17" t="str">
        <f t="shared" si="809"/>
        <v>\\\0</v>
      </c>
      <c r="M601" s="17" t="str">
        <f t="shared" si="810"/>
        <v>\\\0</v>
      </c>
      <c r="N601" s="17" t="str">
        <f t="shared" si="811"/>
        <v>\\\0</v>
      </c>
      <c r="O601" s="17" t="str">
        <f t="shared" si="812"/>
        <v>\\\0</v>
      </c>
      <c r="P601" s="17" t="str">
        <f t="shared" si="813"/>
        <v>\\\0</v>
      </c>
      <c r="R601" s="17" t="str">
        <f t="shared" si="814"/>
        <v>\\</v>
      </c>
      <c r="S601" s="38"/>
      <c r="T601" s="39"/>
      <c r="U601" s="31"/>
      <c r="V601" s="32"/>
      <c r="W601" s="36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35"/>
      <c r="DS601" s="287"/>
      <c r="DT601" s="36"/>
      <c r="DU601" s="37"/>
      <c r="DV601" s="28">
        <f>IF(AND($S601='자료입력 및 결과표시'!$B$6,COUNTIF($W601:$DR601,'자료입력 및 결과표시'!$C$6)&gt;=1),IF(OR('자료입력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DW601" s="28">
        <f>IF(AND($S601='자료입력 및 결과표시'!$B$7,COUNTIF($W601:$DR601,'자료입력 및 결과표시'!$C$7)&gt;=1),IF(OR('자료입력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DX601" s="28">
        <f>IF(AND($S601='자료입력 및 결과표시'!$B$8,COUNTIF($W601:$DR601,'자료입력 및 결과표시'!$C$8)&gt;=1),IF(OR('자료입력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DY601" s="28">
        <f>IF(AND($S601='자료입력 및 결과표시'!$B$9,COUNTIF($W601:$DR601,'자료입력 및 결과표시'!$C$9)&gt;=1),IF(OR('자료입력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DZ601" s="28">
        <f>IF(AND($S601='자료입력 및 결과표시'!$B$10,COUNTIF($W601:$DR601,'자료입력 및 결과표시'!$C$10)&gt;=1),IF(OR('자료입력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A601" s="28">
        <f>IF(AND($S601='자료입력 및 결과표시'!$B$11,COUNTIF($W601:$DR601,'자료입력 및 결과표시'!$C$11)&gt;=1),IF(OR('자료입력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B601" s="28">
        <f>IF(AND($S601='자료입력 및 결과표시'!$B$12,COUNTIF($W601:$DR601,'자료입력 및 결과표시'!$C$12)&gt;=1),IF(OR('자료입력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C601" s="28">
        <f>IF(AND($S601='자료입력 및 결과표시'!$B$13,COUNTIF($W601:$DR601,'자료입력 및 결과표시'!$C$13)&gt;=1),IF(OR('자료입력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D601" s="28">
        <f>IF(AND($S601='자료입력 및 결과표시'!$B$14,COUNTIF($W601:$DR601,'자료입력 및 결과표시'!$C$14)&gt;=1),IF(OR('자료입력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E601" s="28">
        <f>IF(AND($S601='자료입력 및 결과표시'!$B$15,COUNTIF($W601:$DR601,'자료입력 및 결과표시'!$C$15)&gt;=1),IF(OR('자료입력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F601" s="28">
        <f>IF(AND($S601='자료입력 및 결과표시'!$B$16,COUNTIF($W601:$DR601,'자료입력 및 결과표시'!$C$16)&gt;=1),IF(OR('자료입력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G601" s="28">
        <f>IF(AND($S601='자료입력 및 결과표시'!$B$17,COUNTIF($W601:$DR601,'자료입력 및 결과표시'!$C$17)&gt;=1),IF(OR('자료입력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H601" s="28">
        <f>IF(AND($S601='자료입력 및 결과표시'!$B$18,COUNTIF($W601:$DR601,'자료입력 및 결과표시'!$C$18)&gt;=1),IF(OR('자료입력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I601" s="28">
        <f>IF(AND($S601='자료입력 및 결과표시'!$B$19,COUNTIF($W601:$DR601,'자료입력 및 결과표시'!$C$19)&gt;=1),IF(OR('자료입력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J601" s="28">
        <f>IF(AND($S601='자료입력 및 결과표시'!$B$20,COUNTIF($W601:$DR601,'자료입력 및 결과표시'!$C$20)&gt;=1),IF(OR('자료입력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K601" s="28">
        <f>IF(AND($S601='자료입력 및 결과표시'!$B$21,COUNTIF($W601:$DR601,'자료입력 및 결과표시'!$C$21)&gt;=1),IF(OR('자료입력 및 결과표시'!$B$4+90&gt;=$V601,'자료입력 및 결과표시'!$B$4&lt;$U601),0,IF($V601-'자료입력 및 결과표시'!$B$4-90&gt;='자료입력 및 결과표시'!$E$4,'자료입력 및 결과표시'!$E$4,$V601-'자료입력 및 결과표시'!$B$4-90)),0)</f>
        <v>0</v>
      </c>
      <c r="EL601" s="17">
        <f>IF(AND(S601='자료입력 및 결과표시'!$B$6,COUNTIF('업무중복도(데이터 입력)'!$W601:$DR601,'자료입력 및 결과표시'!$C$6)&gt;=1),1,0)</f>
        <v>0</v>
      </c>
      <c r="EM601" s="17">
        <f>IF(AND(S601='자료입력 및 결과표시'!$B$7,COUNTIF('업무중복도(데이터 입력)'!$W601:$DR601,'자료입력 및 결과표시'!$C$7)&gt;=1),2,0)</f>
        <v>0</v>
      </c>
      <c r="EN601" s="17">
        <f>IF(AND(S601='자료입력 및 결과표시'!$B$8,COUNTIF('업무중복도(데이터 입력)'!$W601:$DR601,'자료입력 및 결과표시'!$C$8)&gt;=1),3,0)</f>
        <v>0</v>
      </c>
      <c r="EO601" s="17">
        <f>IF(AND(S601='자료입력 및 결과표시'!$B$9,COUNTIF('업무중복도(데이터 입력)'!$W601:$DR601,'자료입력 및 결과표시'!$C$9)&gt;=1),4,0)</f>
        <v>0</v>
      </c>
      <c r="EP601" s="17">
        <f>IF(AND(S601='자료입력 및 결과표시'!$B$10,COUNTIF('업무중복도(데이터 입력)'!$W601:$DR601,'자료입력 및 결과표시'!$C$10)&gt;=1),5,0)</f>
        <v>0</v>
      </c>
      <c r="EQ601" s="17">
        <f>IF(AND(S601='자료입력 및 결과표시'!$B$11,COUNTIF('업무중복도(데이터 입력)'!$W601:$DR601,'자료입력 및 결과표시'!$C$11)&gt;=1),6,0)</f>
        <v>0</v>
      </c>
      <c r="ER601" s="17">
        <f>IF(AND(S601='자료입력 및 결과표시'!$B$12,COUNTIF('업무중복도(데이터 입력)'!$W601:$DR601,'자료입력 및 결과표시'!$C$12)&gt;=1),7,0)</f>
        <v>0</v>
      </c>
      <c r="ES601" s="17">
        <f>IF(AND(S601='자료입력 및 결과표시'!$B$13,COUNTIF('업무중복도(데이터 입력)'!$W601:$DR601,'자료입력 및 결과표시'!$C$13)&gt;=1),8,0)</f>
        <v>0</v>
      </c>
      <c r="ET601" s="17">
        <f>IF(AND(S601='자료입력 및 결과표시'!$B$14,COUNTIF('업무중복도(데이터 입력)'!$W601:$DR601,'자료입력 및 결과표시'!$C$14)&gt;=1),9,0)</f>
        <v>0</v>
      </c>
      <c r="EU601" s="17">
        <f>IF(AND(S601='자료입력 및 결과표시'!$B$15,COUNTIF('업무중복도(데이터 입력)'!$W601:$DR601,'자료입력 및 결과표시'!$C$15)&gt;=1),10,0)</f>
        <v>0</v>
      </c>
      <c r="EV601" s="17">
        <f>IF(AND(S601='자료입력 및 결과표시'!$B$16,COUNTIF('업무중복도(데이터 입력)'!$W601:$DR601,'자료입력 및 결과표시'!$C$16)&gt;=1),11,0)</f>
        <v>0</v>
      </c>
      <c r="EW601" s="17">
        <f>IF(AND(S601='자료입력 및 결과표시'!$B$17,COUNTIF('업무중복도(데이터 입력)'!$W601:$DR601,'자료입력 및 결과표시'!$C$17)&gt;=1),12,0)</f>
        <v>0</v>
      </c>
      <c r="EX601" s="17">
        <f>IF(AND(S601='자료입력 및 결과표시'!$B$18,COUNTIF('업무중복도(데이터 입력)'!$W601:$DR601,'자료입력 및 결과표시'!$C$18)&gt;=1),13,0)</f>
        <v>0</v>
      </c>
      <c r="EY601" s="17">
        <f>IF(AND(S601='자료입력 및 결과표시'!$B$19,COUNTIF('업무중복도(데이터 입력)'!$W601:$DR601,'자료입력 및 결과표시'!$C$19)&gt;=1),14,0)</f>
        <v>0</v>
      </c>
      <c r="EZ601" s="17">
        <f>IF(AND(S601='자료입력 및 결과표시'!$B$20,COUNTIF('업무중복도(데이터 입력)'!$W601:$DR601,'자료입력 및 결과표시'!$C$20)&gt;=1),15,0)</f>
        <v>0</v>
      </c>
      <c r="FA601" s="17">
        <f>IF(AND(S601='자료입력 및 결과표시'!$B$21,COUNTIF('업무중복도(데이터 입력)'!$W601:$DR601,'자료입력 및 결과표시'!$C$21)&gt;=1),16,0)</f>
        <v>0</v>
      </c>
      <c r="FK601" s="17">
        <f t="shared" si="815"/>
        <v>0</v>
      </c>
      <c r="FO601"/>
    </row>
    <row r="602" spans="1:171">
      <c r="A602" s="17" t="str">
        <f t="shared" si="798"/>
        <v>\\\0</v>
      </c>
      <c r="B602" s="17" t="str">
        <f t="shared" si="799"/>
        <v>\\\0</v>
      </c>
      <c r="C602" s="17" t="str">
        <f t="shared" si="800"/>
        <v>\\\0</v>
      </c>
      <c r="D602" s="17" t="str">
        <f t="shared" si="801"/>
        <v>\\\0</v>
      </c>
      <c r="E602" s="17" t="str">
        <f t="shared" si="802"/>
        <v>\\\0</v>
      </c>
      <c r="F602" s="17" t="str">
        <f t="shared" si="803"/>
        <v>\\\0</v>
      </c>
      <c r="G602" s="17" t="str">
        <f t="shared" si="804"/>
        <v>\\\0</v>
      </c>
      <c r="H602" s="17" t="str">
        <f t="shared" si="805"/>
        <v>\\\0</v>
      </c>
      <c r="I602" s="17" t="str">
        <f t="shared" si="806"/>
        <v>\\\0</v>
      </c>
      <c r="J602" s="17" t="str">
        <f t="shared" si="807"/>
        <v>\\\0</v>
      </c>
      <c r="K602" s="17" t="str">
        <f t="shared" si="808"/>
        <v>\\\0</v>
      </c>
      <c r="L602" s="17" t="str">
        <f t="shared" si="809"/>
        <v>\\\0</v>
      </c>
      <c r="M602" s="17" t="str">
        <f t="shared" si="810"/>
        <v>\\\0</v>
      </c>
      <c r="N602" s="17" t="str">
        <f t="shared" si="811"/>
        <v>\\\0</v>
      </c>
      <c r="O602" s="17" t="str">
        <f t="shared" si="812"/>
        <v>\\\0</v>
      </c>
      <c r="P602" s="17" t="str">
        <f t="shared" si="813"/>
        <v>\\\0</v>
      </c>
      <c r="R602" s="17" t="str">
        <f t="shared" si="814"/>
        <v>\\</v>
      </c>
      <c r="S602" s="38"/>
      <c r="T602" s="39"/>
      <c r="U602" s="31"/>
      <c r="V602" s="32"/>
      <c r="W602" s="36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35"/>
      <c r="DS602" s="287"/>
      <c r="DT602" s="36"/>
      <c r="DU602" s="37"/>
      <c r="DV602" s="28">
        <f>IF(AND($S602='자료입력 및 결과표시'!$B$6,COUNTIF($W602:$DR602,'자료입력 및 결과표시'!$C$6)&gt;=1),IF(OR('자료입력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DW602" s="28">
        <f>IF(AND($S602='자료입력 및 결과표시'!$B$7,COUNTIF($W602:$DR602,'자료입력 및 결과표시'!$C$7)&gt;=1),IF(OR('자료입력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DX602" s="28">
        <f>IF(AND($S602='자료입력 및 결과표시'!$B$8,COUNTIF($W602:$DR602,'자료입력 및 결과표시'!$C$8)&gt;=1),IF(OR('자료입력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DY602" s="28">
        <f>IF(AND($S602='자료입력 및 결과표시'!$B$9,COUNTIF($W602:$DR602,'자료입력 및 결과표시'!$C$9)&gt;=1),IF(OR('자료입력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DZ602" s="28">
        <f>IF(AND($S602='자료입력 및 결과표시'!$B$10,COUNTIF($W602:$DR602,'자료입력 및 결과표시'!$C$10)&gt;=1),IF(OR('자료입력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A602" s="28">
        <f>IF(AND($S602='자료입력 및 결과표시'!$B$11,COUNTIF($W602:$DR602,'자료입력 및 결과표시'!$C$11)&gt;=1),IF(OR('자료입력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B602" s="28">
        <f>IF(AND($S602='자료입력 및 결과표시'!$B$12,COUNTIF($W602:$DR602,'자료입력 및 결과표시'!$C$12)&gt;=1),IF(OR('자료입력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C602" s="28">
        <f>IF(AND($S602='자료입력 및 결과표시'!$B$13,COUNTIF($W602:$DR602,'자료입력 및 결과표시'!$C$13)&gt;=1),IF(OR('자료입력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D602" s="28">
        <f>IF(AND($S602='자료입력 및 결과표시'!$B$14,COUNTIF($W602:$DR602,'자료입력 및 결과표시'!$C$14)&gt;=1),IF(OR('자료입력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E602" s="28">
        <f>IF(AND($S602='자료입력 및 결과표시'!$B$15,COUNTIF($W602:$DR602,'자료입력 및 결과표시'!$C$15)&gt;=1),IF(OR('자료입력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F602" s="28">
        <f>IF(AND($S602='자료입력 및 결과표시'!$B$16,COUNTIF($W602:$DR602,'자료입력 및 결과표시'!$C$16)&gt;=1),IF(OR('자료입력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G602" s="28">
        <f>IF(AND($S602='자료입력 및 결과표시'!$B$17,COUNTIF($W602:$DR602,'자료입력 및 결과표시'!$C$17)&gt;=1),IF(OR('자료입력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H602" s="28">
        <f>IF(AND($S602='자료입력 및 결과표시'!$B$18,COUNTIF($W602:$DR602,'자료입력 및 결과표시'!$C$18)&gt;=1),IF(OR('자료입력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I602" s="28">
        <f>IF(AND($S602='자료입력 및 결과표시'!$B$19,COUNTIF($W602:$DR602,'자료입력 및 결과표시'!$C$19)&gt;=1),IF(OR('자료입력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J602" s="28">
        <f>IF(AND($S602='자료입력 및 결과표시'!$B$20,COUNTIF($W602:$DR602,'자료입력 및 결과표시'!$C$20)&gt;=1),IF(OR('자료입력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K602" s="28">
        <f>IF(AND($S602='자료입력 및 결과표시'!$B$21,COUNTIF($W602:$DR602,'자료입력 및 결과표시'!$C$21)&gt;=1),IF(OR('자료입력 및 결과표시'!$B$4+90&gt;=$V602,'자료입력 및 결과표시'!$B$4&lt;$U602),0,IF($V602-'자료입력 및 결과표시'!$B$4-90&gt;='자료입력 및 결과표시'!$E$4,'자료입력 및 결과표시'!$E$4,$V602-'자료입력 및 결과표시'!$B$4-90)),0)</f>
        <v>0</v>
      </c>
      <c r="EL602" s="17">
        <f>IF(AND(S602='자료입력 및 결과표시'!$B$6,COUNTIF('업무중복도(데이터 입력)'!$W602:$DR602,'자료입력 및 결과표시'!$C$6)&gt;=1),1,0)</f>
        <v>0</v>
      </c>
      <c r="EM602" s="17">
        <f>IF(AND(S602='자료입력 및 결과표시'!$B$7,COUNTIF('업무중복도(데이터 입력)'!$W602:$DR602,'자료입력 및 결과표시'!$C$7)&gt;=1),2,0)</f>
        <v>0</v>
      </c>
      <c r="EN602" s="17">
        <f>IF(AND(S602='자료입력 및 결과표시'!$B$8,COUNTIF('업무중복도(데이터 입력)'!$W602:$DR602,'자료입력 및 결과표시'!$C$8)&gt;=1),3,0)</f>
        <v>0</v>
      </c>
      <c r="EO602" s="17">
        <f>IF(AND(S602='자료입력 및 결과표시'!$B$9,COUNTIF('업무중복도(데이터 입력)'!$W602:$DR602,'자료입력 및 결과표시'!$C$9)&gt;=1),4,0)</f>
        <v>0</v>
      </c>
      <c r="EP602" s="17">
        <f>IF(AND(S602='자료입력 및 결과표시'!$B$10,COUNTIF('업무중복도(데이터 입력)'!$W602:$DR602,'자료입력 및 결과표시'!$C$10)&gt;=1),5,0)</f>
        <v>0</v>
      </c>
      <c r="EQ602" s="17">
        <f>IF(AND(S602='자료입력 및 결과표시'!$B$11,COUNTIF('업무중복도(데이터 입력)'!$W602:$DR602,'자료입력 및 결과표시'!$C$11)&gt;=1),6,0)</f>
        <v>0</v>
      </c>
      <c r="ER602" s="17">
        <f>IF(AND(S602='자료입력 및 결과표시'!$B$12,COUNTIF('업무중복도(데이터 입력)'!$W602:$DR602,'자료입력 및 결과표시'!$C$12)&gt;=1),7,0)</f>
        <v>0</v>
      </c>
      <c r="ES602" s="17">
        <f>IF(AND(S602='자료입력 및 결과표시'!$B$13,COUNTIF('업무중복도(데이터 입력)'!$W602:$DR602,'자료입력 및 결과표시'!$C$13)&gt;=1),8,0)</f>
        <v>0</v>
      </c>
      <c r="ET602" s="17">
        <f>IF(AND(S602='자료입력 및 결과표시'!$B$14,COUNTIF('업무중복도(데이터 입력)'!$W602:$DR602,'자료입력 및 결과표시'!$C$14)&gt;=1),9,0)</f>
        <v>0</v>
      </c>
      <c r="EU602" s="17">
        <f>IF(AND(S602='자료입력 및 결과표시'!$B$15,COUNTIF('업무중복도(데이터 입력)'!$W602:$DR602,'자료입력 및 결과표시'!$C$15)&gt;=1),10,0)</f>
        <v>0</v>
      </c>
      <c r="EV602" s="17">
        <f>IF(AND(S602='자료입력 및 결과표시'!$B$16,COUNTIF('업무중복도(데이터 입력)'!$W602:$DR602,'자료입력 및 결과표시'!$C$16)&gt;=1),11,0)</f>
        <v>0</v>
      </c>
      <c r="EW602" s="17">
        <f>IF(AND(S602='자료입력 및 결과표시'!$B$17,COUNTIF('업무중복도(데이터 입력)'!$W602:$DR602,'자료입력 및 결과표시'!$C$17)&gt;=1),12,0)</f>
        <v>0</v>
      </c>
      <c r="EX602" s="17">
        <f>IF(AND(S602='자료입력 및 결과표시'!$B$18,COUNTIF('업무중복도(데이터 입력)'!$W602:$DR602,'자료입력 및 결과표시'!$C$18)&gt;=1),13,0)</f>
        <v>0</v>
      </c>
      <c r="EY602" s="17">
        <f>IF(AND(S602='자료입력 및 결과표시'!$B$19,COUNTIF('업무중복도(데이터 입력)'!$W602:$DR602,'자료입력 및 결과표시'!$C$19)&gt;=1),14,0)</f>
        <v>0</v>
      </c>
      <c r="EZ602" s="17">
        <f>IF(AND(S602='자료입력 및 결과표시'!$B$20,COUNTIF('업무중복도(데이터 입력)'!$W602:$DR602,'자료입력 및 결과표시'!$C$20)&gt;=1),15,0)</f>
        <v>0</v>
      </c>
      <c r="FA602" s="17">
        <f>IF(AND(S602='자료입력 및 결과표시'!$B$21,COUNTIF('업무중복도(데이터 입력)'!$W602:$DR602,'자료입력 및 결과표시'!$C$21)&gt;=1),16,0)</f>
        <v>0</v>
      </c>
      <c r="FK602" s="17">
        <f t="shared" si="815"/>
        <v>0</v>
      </c>
      <c r="FO602"/>
    </row>
    <row r="603" spans="1:171">
      <c r="A603" s="17" t="str">
        <f t="shared" si="798"/>
        <v>\\\0</v>
      </c>
      <c r="B603" s="17" t="str">
        <f t="shared" si="799"/>
        <v>\\\0</v>
      </c>
      <c r="C603" s="17" t="str">
        <f t="shared" si="800"/>
        <v>\\\0</v>
      </c>
      <c r="D603" s="17" t="str">
        <f t="shared" si="801"/>
        <v>\\\0</v>
      </c>
      <c r="E603" s="17" t="str">
        <f t="shared" si="802"/>
        <v>\\\0</v>
      </c>
      <c r="F603" s="17" t="str">
        <f t="shared" si="803"/>
        <v>\\\0</v>
      </c>
      <c r="G603" s="17" t="str">
        <f t="shared" si="804"/>
        <v>\\\0</v>
      </c>
      <c r="H603" s="17" t="str">
        <f t="shared" si="805"/>
        <v>\\\0</v>
      </c>
      <c r="I603" s="17" t="str">
        <f t="shared" si="806"/>
        <v>\\\0</v>
      </c>
      <c r="J603" s="17" t="str">
        <f t="shared" si="807"/>
        <v>\\\0</v>
      </c>
      <c r="K603" s="17" t="str">
        <f t="shared" si="808"/>
        <v>\\\0</v>
      </c>
      <c r="L603" s="17" t="str">
        <f t="shared" si="809"/>
        <v>\\\0</v>
      </c>
      <c r="M603" s="17" t="str">
        <f t="shared" si="810"/>
        <v>\\\0</v>
      </c>
      <c r="N603" s="17" t="str">
        <f t="shared" si="811"/>
        <v>\\\0</v>
      </c>
      <c r="O603" s="17" t="str">
        <f t="shared" si="812"/>
        <v>\\\0</v>
      </c>
      <c r="P603" s="17" t="str">
        <f t="shared" si="813"/>
        <v>\\\0</v>
      </c>
      <c r="R603" s="17" t="str">
        <f t="shared" si="814"/>
        <v>\\</v>
      </c>
      <c r="S603" s="38"/>
      <c r="T603" s="39"/>
      <c r="U603" s="31"/>
      <c r="V603" s="32"/>
      <c r="W603" s="36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35"/>
      <c r="DS603" s="287"/>
      <c r="DT603" s="36"/>
      <c r="DU603" s="37"/>
      <c r="DV603" s="28">
        <f>IF(AND($S603='자료입력 및 결과표시'!$B$6,COUNTIF($W603:$DR603,'자료입력 및 결과표시'!$C$6)&gt;=1),IF(OR('자료입력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DW603" s="28">
        <f>IF(AND($S603='자료입력 및 결과표시'!$B$7,COUNTIF($W603:$DR603,'자료입력 및 결과표시'!$C$7)&gt;=1),IF(OR('자료입력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DX603" s="28">
        <f>IF(AND($S603='자료입력 및 결과표시'!$B$8,COUNTIF($W603:$DR603,'자료입력 및 결과표시'!$C$8)&gt;=1),IF(OR('자료입력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DY603" s="28">
        <f>IF(AND($S603='자료입력 및 결과표시'!$B$9,COUNTIF($W603:$DR603,'자료입력 및 결과표시'!$C$9)&gt;=1),IF(OR('자료입력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DZ603" s="28">
        <f>IF(AND($S603='자료입력 및 결과표시'!$B$10,COUNTIF($W603:$DR603,'자료입력 및 결과표시'!$C$10)&gt;=1),IF(OR('자료입력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A603" s="28">
        <f>IF(AND($S603='자료입력 및 결과표시'!$B$11,COUNTIF($W603:$DR603,'자료입력 및 결과표시'!$C$11)&gt;=1),IF(OR('자료입력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B603" s="28">
        <f>IF(AND($S603='자료입력 및 결과표시'!$B$12,COUNTIF($W603:$DR603,'자료입력 및 결과표시'!$C$12)&gt;=1),IF(OR('자료입력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C603" s="28">
        <f>IF(AND($S603='자료입력 및 결과표시'!$B$13,COUNTIF($W603:$DR603,'자료입력 및 결과표시'!$C$13)&gt;=1),IF(OR('자료입력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D603" s="28">
        <f>IF(AND($S603='자료입력 및 결과표시'!$B$14,COUNTIF($W603:$DR603,'자료입력 및 결과표시'!$C$14)&gt;=1),IF(OR('자료입력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E603" s="28">
        <f>IF(AND($S603='자료입력 및 결과표시'!$B$15,COUNTIF($W603:$DR603,'자료입력 및 결과표시'!$C$15)&gt;=1),IF(OR('자료입력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F603" s="28">
        <f>IF(AND($S603='자료입력 및 결과표시'!$B$16,COUNTIF($W603:$DR603,'자료입력 및 결과표시'!$C$16)&gt;=1),IF(OR('자료입력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G603" s="28">
        <f>IF(AND($S603='자료입력 및 결과표시'!$B$17,COUNTIF($W603:$DR603,'자료입력 및 결과표시'!$C$17)&gt;=1),IF(OR('자료입력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H603" s="28">
        <f>IF(AND($S603='자료입력 및 결과표시'!$B$18,COUNTIF($W603:$DR603,'자료입력 및 결과표시'!$C$18)&gt;=1),IF(OR('자료입력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I603" s="28">
        <f>IF(AND($S603='자료입력 및 결과표시'!$B$19,COUNTIF($W603:$DR603,'자료입력 및 결과표시'!$C$19)&gt;=1),IF(OR('자료입력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J603" s="28">
        <f>IF(AND($S603='자료입력 및 결과표시'!$B$20,COUNTIF($W603:$DR603,'자료입력 및 결과표시'!$C$20)&gt;=1),IF(OR('자료입력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K603" s="28">
        <f>IF(AND($S603='자료입력 및 결과표시'!$B$21,COUNTIF($W603:$DR603,'자료입력 및 결과표시'!$C$21)&gt;=1),IF(OR('자료입력 및 결과표시'!$B$4+90&gt;=$V603,'자료입력 및 결과표시'!$B$4&lt;$U603),0,IF($V603-'자료입력 및 결과표시'!$B$4-90&gt;='자료입력 및 결과표시'!$E$4,'자료입력 및 결과표시'!$E$4,$V603-'자료입력 및 결과표시'!$B$4-90)),0)</f>
        <v>0</v>
      </c>
      <c r="EL603" s="17">
        <f>IF(AND(S603='자료입력 및 결과표시'!$B$6,COUNTIF('업무중복도(데이터 입력)'!$W603:$DR603,'자료입력 및 결과표시'!$C$6)&gt;=1),1,0)</f>
        <v>0</v>
      </c>
      <c r="EM603" s="17">
        <f>IF(AND(S603='자료입력 및 결과표시'!$B$7,COUNTIF('업무중복도(데이터 입력)'!$W603:$DR603,'자료입력 및 결과표시'!$C$7)&gt;=1),2,0)</f>
        <v>0</v>
      </c>
      <c r="EN603" s="17">
        <f>IF(AND(S603='자료입력 및 결과표시'!$B$8,COUNTIF('업무중복도(데이터 입력)'!$W603:$DR603,'자료입력 및 결과표시'!$C$8)&gt;=1),3,0)</f>
        <v>0</v>
      </c>
      <c r="EO603" s="17">
        <f>IF(AND(S603='자료입력 및 결과표시'!$B$9,COUNTIF('업무중복도(데이터 입력)'!$W603:$DR603,'자료입력 및 결과표시'!$C$9)&gt;=1),4,0)</f>
        <v>0</v>
      </c>
      <c r="EP603" s="17">
        <f>IF(AND(S603='자료입력 및 결과표시'!$B$10,COUNTIF('업무중복도(데이터 입력)'!$W603:$DR603,'자료입력 및 결과표시'!$C$10)&gt;=1),5,0)</f>
        <v>0</v>
      </c>
      <c r="EQ603" s="17">
        <f>IF(AND(S603='자료입력 및 결과표시'!$B$11,COUNTIF('업무중복도(데이터 입력)'!$W603:$DR603,'자료입력 및 결과표시'!$C$11)&gt;=1),6,0)</f>
        <v>0</v>
      </c>
      <c r="ER603" s="17">
        <f>IF(AND(S603='자료입력 및 결과표시'!$B$12,COUNTIF('업무중복도(데이터 입력)'!$W603:$DR603,'자료입력 및 결과표시'!$C$12)&gt;=1),7,0)</f>
        <v>0</v>
      </c>
      <c r="ES603" s="17">
        <f>IF(AND(S603='자료입력 및 결과표시'!$B$13,COUNTIF('업무중복도(데이터 입력)'!$W603:$DR603,'자료입력 및 결과표시'!$C$13)&gt;=1),8,0)</f>
        <v>0</v>
      </c>
      <c r="ET603" s="17">
        <f>IF(AND(S603='자료입력 및 결과표시'!$B$14,COUNTIF('업무중복도(데이터 입력)'!$W603:$DR603,'자료입력 및 결과표시'!$C$14)&gt;=1),9,0)</f>
        <v>0</v>
      </c>
      <c r="EU603" s="17">
        <f>IF(AND(S603='자료입력 및 결과표시'!$B$15,COUNTIF('업무중복도(데이터 입력)'!$W603:$DR603,'자료입력 및 결과표시'!$C$15)&gt;=1),10,0)</f>
        <v>0</v>
      </c>
      <c r="EV603" s="17">
        <f>IF(AND(S603='자료입력 및 결과표시'!$B$16,COUNTIF('업무중복도(데이터 입력)'!$W603:$DR603,'자료입력 및 결과표시'!$C$16)&gt;=1),11,0)</f>
        <v>0</v>
      </c>
      <c r="EW603" s="17">
        <f>IF(AND(S603='자료입력 및 결과표시'!$B$17,COUNTIF('업무중복도(데이터 입력)'!$W603:$DR603,'자료입력 및 결과표시'!$C$17)&gt;=1),12,0)</f>
        <v>0</v>
      </c>
      <c r="EX603" s="17">
        <f>IF(AND(S603='자료입력 및 결과표시'!$B$18,COUNTIF('업무중복도(데이터 입력)'!$W603:$DR603,'자료입력 및 결과표시'!$C$18)&gt;=1),13,0)</f>
        <v>0</v>
      </c>
      <c r="EY603" s="17">
        <f>IF(AND(S603='자료입력 및 결과표시'!$B$19,COUNTIF('업무중복도(데이터 입력)'!$W603:$DR603,'자료입력 및 결과표시'!$C$19)&gt;=1),14,0)</f>
        <v>0</v>
      </c>
      <c r="EZ603" s="17">
        <f>IF(AND(S603='자료입력 및 결과표시'!$B$20,COUNTIF('업무중복도(데이터 입력)'!$W603:$DR603,'자료입력 및 결과표시'!$C$20)&gt;=1),15,0)</f>
        <v>0</v>
      </c>
      <c r="FA603" s="17">
        <f>IF(AND(S603='자료입력 및 결과표시'!$B$21,COUNTIF('업무중복도(데이터 입력)'!$W603:$DR603,'자료입력 및 결과표시'!$C$21)&gt;=1),16,0)</f>
        <v>0</v>
      </c>
      <c r="FK603" s="17">
        <f t="shared" si="815"/>
        <v>0</v>
      </c>
      <c r="FO603"/>
    </row>
    <row r="604" spans="1:171">
      <c r="A604" s="17" t="str">
        <f t="shared" si="798"/>
        <v>\\\0</v>
      </c>
      <c r="B604" s="17" t="str">
        <f t="shared" si="799"/>
        <v>\\\0</v>
      </c>
      <c r="C604" s="17" t="str">
        <f t="shared" si="800"/>
        <v>\\\0</v>
      </c>
      <c r="D604" s="17" t="str">
        <f t="shared" si="801"/>
        <v>\\\0</v>
      </c>
      <c r="E604" s="17" t="str">
        <f t="shared" si="802"/>
        <v>\\\0</v>
      </c>
      <c r="F604" s="17" t="str">
        <f t="shared" si="803"/>
        <v>\\\0</v>
      </c>
      <c r="G604" s="17" t="str">
        <f t="shared" si="804"/>
        <v>\\\0</v>
      </c>
      <c r="H604" s="17" t="str">
        <f t="shared" si="805"/>
        <v>\\\0</v>
      </c>
      <c r="I604" s="17" t="str">
        <f t="shared" si="806"/>
        <v>\\\0</v>
      </c>
      <c r="J604" s="17" t="str">
        <f t="shared" si="807"/>
        <v>\\\0</v>
      </c>
      <c r="K604" s="17" t="str">
        <f t="shared" si="808"/>
        <v>\\\0</v>
      </c>
      <c r="L604" s="17" t="str">
        <f t="shared" si="809"/>
        <v>\\\0</v>
      </c>
      <c r="M604" s="17" t="str">
        <f t="shared" si="810"/>
        <v>\\\0</v>
      </c>
      <c r="N604" s="17" t="str">
        <f t="shared" si="811"/>
        <v>\\\0</v>
      </c>
      <c r="O604" s="17" t="str">
        <f t="shared" si="812"/>
        <v>\\\0</v>
      </c>
      <c r="P604" s="17" t="str">
        <f t="shared" si="813"/>
        <v>\\\0</v>
      </c>
      <c r="R604" s="17" t="str">
        <f t="shared" si="814"/>
        <v>\\</v>
      </c>
      <c r="S604" s="38"/>
      <c r="T604" s="39"/>
      <c r="U604" s="31"/>
      <c r="V604" s="32"/>
      <c r="W604" s="36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35"/>
      <c r="DS604" s="287"/>
      <c r="DT604" s="36"/>
      <c r="DU604" s="37"/>
      <c r="DV604" s="28">
        <f>IF(AND($S604='자료입력 및 결과표시'!$B$6,COUNTIF($W604:$DR604,'자료입력 및 결과표시'!$C$6)&gt;=1),IF(OR('자료입력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DW604" s="28">
        <f>IF(AND($S604='자료입력 및 결과표시'!$B$7,COUNTIF($W604:$DR604,'자료입력 및 결과표시'!$C$7)&gt;=1),IF(OR('자료입력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DX604" s="28">
        <f>IF(AND($S604='자료입력 및 결과표시'!$B$8,COUNTIF($W604:$DR604,'자료입력 및 결과표시'!$C$8)&gt;=1),IF(OR('자료입력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DY604" s="28">
        <f>IF(AND($S604='자료입력 및 결과표시'!$B$9,COUNTIF($W604:$DR604,'자료입력 및 결과표시'!$C$9)&gt;=1),IF(OR('자료입력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DZ604" s="28">
        <f>IF(AND($S604='자료입력 및 결과표시'!$B$10,COUNTIF($W604:$DR604,'자료입력 및 결과표시'!$C$10)&gt;=1),IF(OR('자료입력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A604" s="28">
        <f>IF(AND($S604='자료입력 및 결과표시'!$B$11,COUNTIF($W604:$DR604,'자료입력 및 결과표시'!$C$11)&gt;=1),IF(OR('자료입력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B604" s="28">
        <f>IF(AND($S604='자료입력 및 결과표시'!$B$12,COUNTIF($W604:$DR604,'자료입력 및 결과표시'!$C$12)&gt;=1),IF(OR('자료입력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C604" s="28">
        <f>IF(AND($S604='자료입력 및 결과표시'!$B$13,COUNTIF($W604:$DR604,'자료입력 및 결과표시'!$C$13)&gt;=1),IF(OR('자료입력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D604" s="28">
        <f>IF(AND($S604='자료입력 및 결과표시'!$B$14,COUNTIF($W604:$DR604,'자료입력 및 결과표시'!$C$14)&gt;=1),IF(OR('자료입력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E604" s="28">
        <f>IF(AND($S604='자료입력 및 결과표시'!$B$15,COUNTIF($W604:$DR604,'자료입력 및 결과표시'!$C$15)&gt;=1),IF(OR('자료입력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F604" s="28">
        <f>IF(AND($S604='자료입력 및 결과표시'!$B$16,COUNTIF($W604:$DR604,'자료입력 및 결과표시'!$C$16)&gt;=1),IF(OR('자료입력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G604" s="28">
        <f>IF(AND($S604='자료입력 및 결과표시'!$B$17,COUNTIF($W604:$DR604,'자료입력 및 결과표시'!$C$17)&gt;=1),IF(OR('자료입력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H604" s="28">
        <f>IF(AND($S604='자료입력 및 결과표시'!$B$18,COUNTIF($W604:$DR604,'자료입력 및 결과표시'!$C$18)&gt;=1),IF(OR('자료입력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I604" s="28">
        <f>IF(AND($S604='자료입력 및 결과표시'!$B$19,COUNTIF($W604:$DR604,'자료입력 및 결과표시'!$C$19)&gt;=1),IF(OR('자료입력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J604" s="28">
        <f>IF(AND($S604='자료입력 및 결과표시'!$B$20,COUNTIF($W604:$DR604,'자료입력 및 결과표시'!$C$20)&gt;=1),IF(OR('자료입력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K604" s="28">
        <f>IF(AND($S604='자료입력 및 결과표시'!$B$21,COUNTIF($W604:$DR604,'자료입력 및 결과표시'!$C$21)&gt;=1),IF(OR('자료입력 및 결과표시'!$B$4+90&gt;=$V604,'자료입력 및 결과표시'!$B$4&lt;$U604),0,IF($V604-'자료입력 및 결과표시'!$B$4-90&gt;='자료입력 및 결과표시'!$E$4,'자료입력 및 결과표시'!$E$4,$V604-'자료입력 및 결과표시'!$B$4-90)),0)</f>
        <v>0</v>
      </c>
      <c r="EL604" s="17">
        <f>IF(AND(S604='자료입력 및 결과표시'!$B$6,COUNTIF('업무중복도(데이터 입력)'!$W604:$DR604,'자료입력 및 결과표시'!$C$6)&gt;=1),1,0)</f>
        <v>0</v>
      </c>
      <c r="EM604" s="17">
        <f>IF(AND(S604='자료입력 및 결과표시'!$B$7,COUNTIF('업무중복도(데이터 입력)'!$W604:$DR604,'자료입력 및 결과표시'!$C$7)&gt;=1),2,0)</f>
        <v>0</v>
      </c>
      <c r="EN604" s="17">
        <f>IF(AND(S604='자료입력 및 결과표시'!$B$8,COUNTIF('업무중복도(데이터 입력)'!$W604:$DR604,'자료입력 및 결과표시'!$C$8)&gt;=1),3,0)</f>
        <v>0</v>
      </c>
      <c r="EO604" s="17">
        <f>IF(AND(S604='자료입력 및 결과표시'!$B$9,COUNTIF('업무중복도(데이터 입력)'!$W604:$DR604,'자료입력 및 결과표시'!$C$9)&gt;=1),4,0)</f>
        <v>0</v>
      </c>
      <c r="EP604" s="17">
        <f>IF(AND(S604='자료입력 및 결과표시'!$B$10,COUNTIF('업무중복도(데이터 입력)'!$W604:$DR604,'자료입력 및 결과표시'!$C$10)&gt;=1),5,0)</f>
        <v>0</v>
      </c>
      <c r="EQ604" s="17">
        <f>IF(AND(S604='자료입력 및 결과표시'!$B$11,COUNTIF('업무중복도(데이터 입력)'!$W604:$DR604,'자료입력 및 결과표시'!$C$11)&gt;=1),6,0)</f>
        <v>0</v>
      </c>
      <c r="ER604" s="17">
        <f>IF(AND(S604='자료입력 및 결과표시'!$B$12,COUNTIF('업무중복도(데이터 입력)'!$W604:$DR604,'자료입력 및 결과표시'!$C$12)&gt;=1),7,0)</f>
        <v>0</v>
      </c>
      <c r="ES604" s="17">
        <f>IF(AND(S604='자료입력 및 결과표시'!$B$13,COUNTIF('업무중복도(데이터 입력)'!$W604:$DR604,'자료입력 및 결과표시'!$C$13)&gt;=1),8,0)</f>
        <v>0</v>
      </c>
      <c r="ET604" s="17">
        <f>IF(AND(S604='자료입력 및 결과표시'!$B$14,COUNTIF('업무중복도(데이터 입력)'!$W604:$DR604,'자료입력 및 결과표시'!$C$14)&gt;=1),9,0)</f>
        <v>0</v>
      </c>
      <c r="EU604" s="17">
        <f>IF(AND(S604='자료입력 및 결과표시'!$B$15,COUNTIF('업무중복도(데이터 입력)'!$W604:$DR604,'자료입력 및 결과표시'!$C$15)&gt;=1),10,0)</f>
        <v>0</v>
      </c>
      <c r="EV604" s="17">
        <f>IF(AND(S604='자료입력 및 결과표시'!$B$16,COUNTIF('업무중복도(데이터 입력)'!$W604:$DR604,'자료입력 및 결과표시'!$C$16)&gt;=1),11,0)</f>
        <v>0</v>
      </c>
      <c r="EW604" s="17">
        <f>IF(AND(S604='자료입력 및 결과표시'!$B$17,COUNTIF('업무중복도(데이터 입력)'!$W604:$DR604,'자료입력 및 결과표시'!$C$17)&gt;=1),12,0)</f>
        <v>0</v>
      </c>
      <c r="EX604" s="17">
        <f>IF(AND(S604='자료입력 및 결과표시'!$B$18,COUNTIF('업무중복도(데이터 입력)'!$W604:$DR604,'자료입력 및 결과표시'!$C$18)&gt;=1),13,0)</f>
        <v>0</v>
      </c>
      <c r="EY604" s="17">
        <f>IF(AND(S604='자료입력 및 결과표시'!$B$19,COUNTIF('업무중복도(데이터 입력)'!$W604:$DR604,'자료입력 및 결과표시'!$C$19)&gt;=1),14,0)</f>
        <v>0</v>
      </c>
      <c r="EZ604" s="17">
        <f>IF(AND(S604='자료입력 및 결과표시'!$B$20,COUNTIF('업무중복도(데이터 입력)'!$W604:$DR604,'자료입력 및 결과표시'!$C$20)&gt;=1),15,0)</f>
        <v>0</v>
      </c>
      <c r="FA604" s="17">
        <f>IF(AND(S604='자료입력 및 결과표시'!$B$21,COUNTIF('업무중복도(데이터 입력)'!$W604:$DR604,'자료입력 및 결과표시'!$C$21)&gt;=1),16,0)</f>
        <v>0</v>
      </c>
      <c r="FK604" s="17">
        <f t="shared" si="815"/>
        <v>0</v>
      </c>
      <c r="FO604"/>
    </row>
    <row r="605" spans="1:171">
      <c r="A605" s="17" t="str">
        <f t="shared" si="798"/>
        <v>\\\0</v>
      </c>
      <c r="B605" s="17" t="str">
        <f t="shared" si="799"/>
        <v>\\\0</v>
      </c>
      <c r="C605" s="17" t="str">
        <f t="shared" si="800"/>
        <v>\\\0</v>
      </c>
      <c r="D605" s="17" t="str">
        <f t="shared" si="801"/>
        <v>\\\0</v>
      </c>
      <c r="E605" s="17" t="str">
        <f t="shared" si="802"/>
        <v>\\\0</v>
      </c>
      <c r="F605" s="17" t="str">
        <f t="shared" si="803"/>
        <v>\\\0</v>
      </c>
      <c r="G605" s="17" t="str">
        <f t="shared" si="804"/>
        <v>\\\0</v>
      </c>
      <c r="H605" s="17" t="str">
        <f t="shared" si="805"/>
        <v>\\\0</v>
      </c>
      <c r="I605" s="17" t="str">
        <f t="shared" si="806"/>
        <v>\\\0</v>
      </c>
      <c r="J605" s="17" t="str">
        <f t="shared" si="807"/>
        <v>\\\0</v>
      </c>
      <c r="K605" s="17" t="str">
        <f t="shared" si="808"/>
        <v>\\\0</v>
      </c>
      <c r="L605" s="17" t="str">
        <f t="shared" si="809"/>
        <v>\\\0</v>
      </c>
      <c r="M605" s="17" t="str">
        <f t="shared" si="810"/>
        <v>\\\0</v>
      </c>
      <c r="N605" s="17" t="str">
        <f t="shared" si="811"/>
        <v>\\\0</v>
      </c>
      <c r="O605" s="17" t="str">
        <f t="shared" si="812"/>
        <v>\\\0</v>
      </c>
      <c r="P605" s="17" t="str">
        <f t="shared" si="813"/>
        <v>\\\0</v>
      </c>
      <c r="R605" s="17" t="str">
        <f t="shared" si="814"/>
        <v>\\</v>
      </c>
      <c r="S605" s="38"/>
      <c r="T605" s="39"/>
      <c r="U605" s="31"/>
      <c r="V605" s="32"/>
      <c r="W605" s="36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35"/>
      <c r="DS605" s="287"/>
      <c r="DT605" s="36"/>
      <c r="DU605" s="37"/>
      <c r="DV605" s="28">
        <f>IF(AND($S605='자료입력 및 결과표시'!$B$6,COUNTIF($W605:$DR605,'자료입력 및 결과표시'!$C$6)&gt;=1),IF(OR('자료입력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DW605" s="28">
        <f>IF(AND($S605='자료입력 및 결과표시'!$B$7,COUNTIF($W605:$DR605,'자료입력 및 결과표시'!$C$7)&gt;=1),IF(OR('자료입력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DX605" s="28">
        <f>IF(AND($S605='자료입력 및 결과표시'!$B$8,COUNTIF($W605:$DR605,'자료입력 및 결과표시'!$C$8)&gt;=1),IF(OR('자료입력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DY605" s="28">
        <f>IF(AND($S605='자료입력 및 결과표시'!$B$9,COUNTIF($W605:$DR605,'자료입력 및 결과표시'!$C$9)&gt;=1),IF(OR('자료입력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DZ605" s="28">
        <f>IF(AND($S605='자료입력 및 결과표시'!$B$10,COUNTIF($W605:$DR605,'자료입력 및 결과표시'!$C$10)&gt;=1),IF(OR('자료입력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A605" s="28">
        <f>IF(AND($S605='자료입력 및 결과표시'!$B$11,COUNTIF($W605:$DR605,'자료입력 및 결과표시'!$C$11)&gt;=1),IF(OR('자료입력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B605" s="28">
        <f>IF(AND($S605='자료입력 및 결과표시'!$B$12,COUNTIF($W605:$DR605,'자료입력 및 결과표시'!$C$12)&gt;=1),IF(OR('자료입력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C605" s="28">
        <f>IF(AND($S605='자료입력 및 결과표시'!$B$13,COUNTIF($W605:$DR605,'자료입력 및 결과표시'!$C$13)&gt;=1),IF(OR('자료입력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D605" s="28">
        <f>IF(AND($S605='자료입력 및 결과표시'!$B$14,COUNTIF($W605:$DR605,'자료입력 및 결과표시'!$C$14)&gt;=1),IF(OR('자료입력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E605" s="28">
        <f>IF(AND($S605='자료입력 및 결과표시'!$B$15,COUNTIF($W605:$DR605,'자료입력 및 결과표시'!$C$15)&gt;=1),IF(OR('자료입력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F605" s="28">
        <f>IF(AND($S605='자료입력 및 결과표시'!$B$16,COUNTIF($W605:$DR605,'자료입력 및 결과표시'!$C$16)&gt;=1),IF(OR('자료입력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G605" s="28">
        <f>IF(AND($S605='자료입력 및 결과표시'!$B$17,COUNTIF($W605:$DR605,'자료입력 및 결과표시'!$C$17)&gt;=1),IF(OR('자료입력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H605" s="28">
        <f>IF(AND($S605='자료입력 및 결과표시'!$B$18,COUNTIF($W605:$DR605,'자료입력 및 결과표시'!$C$18)&gt;=1),IF(OR('자료입력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I605" s="28">
        <f>IF(AND($S605='자료입력 및 결과표시'!$B$19,COUNTIF($W605:$DR605,'자료입력 및 결과표시'!$C$19)&gt;=1),IF(OR('자료입력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J605" s="28">
        <f>IF(AND($S605='자료입력 및 결과표시'!$B$20,COUNTIF($W605:$DR605,'자료입력 및 결과표시'!$C$20)&gt;=1),IF(OR('자료입력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K605" s="28">
        <f>IF(AND($S605='자료입력 및 결과표시'!$B$21,COUNTIF($W605:$DR605,'자료입력 및 결과표시'!$C$21)&gt;=1),IF(OR('자료입력 및 결과표시'!$B$4+90&gt;=$V605,'자료입력 및 결과표시'!$B$4&lt;$U605),0,IF($V605-'자료입력 및 결과표시'!$B$4-90&gt;='자료입력 및 결과표시'!$E$4,'자료입력 및 결과표시'!$E$4,$V605-'자료입력 및 결과표시'!$B$4-90)),0)</f>
        <v>0</v>
      </c>
      <c r="EL605" s="17">
        <f>IF(AND(S605='자료입력 및 결과표시'!$B$6,COUNTIF('업무중복도(데이터 입력)'!$W605:$DR605,'자료입력 및 결과표시'!$C$6)&gt;=1),1,0)</f>
        <v>0</v>
      </c>
      <c r="EM605" s="17">
        <f>IF(AND(S605='자료입력 및 결과표시'!$B$7,COUNTIF('업무중복도(데이터 입력)'!$W605:$DR605,'자료입력 및 결과표시'!$C$7)&gt;=1),2,0)</f>
        <v>0</v>
      </c>
      <c r="EN605" s="17">
        <f>IF(AND(S605='자료입력 및 결과표시'!$B$8,COUNTIF('업무중복도(데이터 입력)'!$W605:$DR605,'자료입력 및 결과표시'!$C$8)&gt;=1),3,0)</f>
        <v>0</v>
      </c>
      <c r="EO605" s="17">
        <f>IF(AND(S605='자료입력 및 결과표시'!$B$9,COUNTIF('업무중복도(데이터 입력)'!$W605:$DR605,'자료입력 및 결과표시'!$C$9)&gt;=1),4,0)</f>
        <v>0</v>
      </c>
      <c r="EP605" s="17">
        <f>IF(AND(S605='자료입력 및 결과표시'!$B$10,COUNTIF('업무중복도(데이터 입력)'!$W605:$DR605,'자료입력 및 결과표시'!$C$10)&gt;=1),5,0)</f>
        <v>0</v>
      </c>
      <c r="EQ605" s="17">
        <f>IF(AND(S605='자료입력 및 결과표시'!$B$11,COUNTIF('업무중복도(데이터 입력)'!$W605:$DR605,'자료입력 및 결과표시'!$C$11)&gt;=1),6,0)</f>
        <v>0</v>
      </c>
      <c r="ER605" s="17">
        <f>IF(AND(S605='자료입력 및 결과표시'!$B$12,COUNTIF('업무중복도(데이터 입력)'!$W605:$DR605,'자료입력 및 결과표시'!$C$12)&gt;=1),7,0)</f>
        <v>0</v>
      </c>
      <c r="ES605" s="17">
        <f>IF(AND(S605='자료입력 및 결과표시'!$B$13,COUNTIF('업무중복도(데이터 입력)'!$W605:$DR605,'자료입력 및 결과표시'!$C$13)&gt;=1),8,0)</f>
        <v>0</v>
      </c>
      <c r="ET605" s="17">
        <f>IF(AND(S605='자료입력 및 결과표시'!$B$14,COUNTIF('업무중복도(데이터 입력)'!$W605:$DR605,'자료입력 및 결과표시'!$C$14)&gt;=1),9,0)</f>
        <v>0</v>
      </c>
      <c r="EU605" s="17">
        <f>IF(AND(S605='자료입력 및 결과표시'!$B$15,COUNTIF('업무중복도(데이터 입력)'!$W605:$DR605,'자료입력 및 결과표시'!$C$15)&gt;=1),10,0)</f>
        <v>0</v>
      </c>
      <c r="EV605" s="17">
        <f>IF(AND(S605='자료입력 및 결과표시'!$B$16,COUNTIF('업무중복도(데이터 입력)'!$W605:$DR605,'자료입력 및 결과표시'!$C$16)&gt;=1),11,0)</f>
        <v>0</v>
      </c>
      <c r="EW605" s="17">
        <f>IF(AND(S605='자료입력 및 결과표시'!$B$17,COUNTIF('업무중복도(데이터 입력)'!$W605:$DR605,'자료입력 및 결과표시'!$C$17)&gt;=1),12,0)</f>
        <v>0</v>
      </c>
      <c r="EX605" s="17">
        <f>IF(AND(S605='자료입력 및 결과표시'!$B$18,COUNTIF('업무중복도(데이터 입력)'!$W605:$DR605,'자료입력 및 결과표시'!$C$18)&gt;=1),13,0)</f>
        <v>0</v>
      </c>
      <c r="EY605" s="17">
        <f>IF(AND(S605='자료입력 및 결과표시'!$B$19,COUNTIF('업무중복도(데이터 입력)'!$W605:$DR605,'자료입력 및 결과표시'!$C$19)&gt;=1),14,0)</f>
        <v>0</v>
      </c>
      <c r="EZ605" s="17">
        <f>IF(AND(S605='자료입력 및 결과표시'!$B$20,COUNTIF('업무중복도(데이터 입력)'!$W605:$DR605,'자료입력 및 결과표시'!$C$20)&gt;=1),15,0)</f>
        <v>0</v>
      </c>
      <c r="FA605" s="17">
        <f>IF(AND(S605='자료입력 및 결과표시'!$B$21,COUNTIF('업무중복도(데이터 입력)'!$W605:$DR605,'자료입력 및 결과표시'!$C$21)&gt;=1),16,0)</f>
        <v>0</v>
      </c>
      <c r="FK605" s="17">
        <f t="shared" si="815"/>
        <v>0</v>
      </c>
      <c r="FO605"/>
    </row>
    <row r="606" spans="1:171">
      <c r="A606" s="17" t="str">
        <f t="shared" si="798"/>
        <v>\\\0</v>
      </c>
      <c r="B606" s="17" t="str">
        <f t="shared" si="799"/>
        <v>\\\0</v>
      </c>
      <c r="C606" s="17" t="str">
        <f t="shared" si="800"/>
        <v>\\\0</v>
      </c>
      <c r="D606" s="17" t="str">
        <f t="shared" si="801"/>
        <v>\\\0</v>
      </c>
      <c r="E606" s="17" t="str">
        <f t="shared" si="802"/>
        <v>\\\0</v>
      </c>
      <c r="F606" s="17" t="str">
        <f t="shared" si="803"/>
        <v>\\\0</v>
      </c>
      <c r="G606" s="17" t="str">
        <f t="shared" si="804"/>
        <v>\\\0</v>
      </c>
      <c r="H606" s="17" t="str">
        <f t="shared" si="805"/>
        <v>\\\0</v>
      </c>
      <c r="I606" s="17" t="str">
        <f t="shared" si="806"/>
        <v>\\\0</v>
      </c>
      <c r="J606" s="17" t="str">
        <f t="shared" si="807"/>
        <v>\\\0</v>
      </c>
      <c r="K606" s="17" t="str">
        <f t="shared" si="808"/>
        <v>\\\0</v>
      </c>
      <c r="L606" s="17" t="str">
        <f t="shared" si="809"/>
        <v>\\\0</v>
      </c>
      <c r="M606" s="17" t="str">
        <f t="shared" si="810"/>
        <v>\\\0</v>
      </c>
      <c r="N606" s="17" t="str">
        <f t="shared" si="811"/>
        <v>\\\0</v>
      </c>
      <c r="O606" s="17" t="str">
        <f t="shared" si="812"/>
        <v>\\\0</v>
      </c>
      <c r="P606" s="17" t="str">
        <f t="shared" si="813"/>
        <v>\\\0</v>
      </c>
      <c r="R606" s="17" t="str">
        <f t="shared" si="814"/>
        <v>\\</v>
      </c>
      <c r="S606" s="38"/>
      <c r="T606" s="39"/>
      <c r="U606" s="31"/>
      <c r="V606" s="32"/>
      <c r="W606" s="36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35"/>
      <c r="DS606" s="287"/>
      <c r="DT606" s="36"/>
      <c r="DU606" s="37"/>
      <c r="DV606" s="28">
        <f>IF(AND($S606='자료입력 및 결과표시'!$B$6,COUNTIF($W606:$DR606,'자료입력 및 결과표시'!$C$6)&gt;=1),IF(OR('자료입력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DW606" s="28">
        <f>IF(AND($S606='자료입력 및 결과표시'!$B$7,COUNTIF($W606:$DR606,'자료입력 및 결과표시'!$C$7)&gt;=1),IF(OR('자료입력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DX606" s="28">
        <f>IF(AND($S606='자료입력 및 결과표시'!$B$8,COUNTIF($W606:$DR606,'자료입력 및 결과표시'!$C$8)&gt;=1),IF(OR('자료입력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DY606" s="28">
        <f>IF(AND($S606='자료입력 및 결과표시'!$B$9,COUNTIF($W606:$DR606,'자료입력 및 결과표시'!$C$9)&gt;=1),IF(OR('자료입력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DZ606" s="28">
        <f>IF(AND($S606='자료입력 및 결과표시'!$B$10,COUNTIF($W606:$DR606,'자료입력 및 결과표시'!$C$10)&gt;=1),IF(OR('자료입력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A606" s="28">
        <f>IF(AND($S606='자료입력 및 결과표시'!$B$11,COUNTIF($W606:$DR606,'자료입력 및 결과표시'!$C$11)&gt;=1),IF(OR('자료입력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B606" s="28">
        <f>IF(AND($S606='자료입력 및 결과표시'!$B$12,COUNTIF($W606:$DR606,'자료입력 및 결과표시'!$C$12)&gt;=1),IF(OR('자료입력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C606" s="28">
        <f>IF(AND($S606='자료입력 및 결과표시'!$B$13,COUNTIF($W606:$DR606,'자료입력 및 결과표시'!$C$13)&gt;=1),IF(OR('자료입력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D606" s="28">
        <f>IF(AND($S606='자료입력 및 결과표시'!$B$14,COUNTIF($W606:$DR606,'자료입력 및 결과표시'!$C$14)&gt;=1),IF(OR('자료입력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E606" s="28">
        <f>IF(AND($S606='자료입력 및 결과표시'!$B$15,COUNTIF($W606:$DR606,'자료입력 및 결과표시'!$C$15)&gt;=1),IF(OR('자료입력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F606" s="28">
        <f>IF(AND($S606='자료입력 및 결과표시'!$B$16,COUNTIF($W606:$DR606,'자료입력 및 결과표시'!$C$16)&gt;=1),IF(OR('자료입력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G606" s="28">
        <f>IF(AND($S606='자료입력 및 결과표시'!$B$17,COUNTIF($W606:$DR606,'자료입력 및 결과표시'!$C$17)&gt;=1),IF(OR('자료입력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H606" s="28">
        <f>IF(AND($S606='자료입력 및 결과표시'!$B$18,COUNTIF($W606:$DR606,'자료입력 및 결과표시'!$C$18)&gt;=1),IF(OR('자료입력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I606" s="28">
        <f>IF(AND($S606='자료입력 및 결과표시'!$B$19,COUNTIF($W606:$DR606,'자료입력 및 결과표시'!$C$19)&gt;=1),IF(OR('자료입력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J606" s="28">
        <f>IF(AND($S606='자료입력 및 결과표시'!$B$20,COUNTIF($W606:$DR606,'자료입력 및 결과표시'!$C$20)&gt;=1),IF(OR('자료입력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K606" s="28">
        <f>IF(AND($S606='자료입력 및 결과표시'!$B$21,COUNTIF($W606:$DR606,'자료입력 및 결과표시'!$C$21)&gt;=1),IF(OR('자료입력 및 결과표시'!$B$4+90&gt;=$V606,'자료입력 및 결과표시'!$B$4&lt;$U606),0,IF($V606-'자료입력 및 결과표시'!$B$4-90&gt;='자료입력 및 결과표시'!$E$4,'자료입력 및 결과표시'!$E$4,$V606-'자료입력 및 결과표시'!$B$4-90)),0)</f>
        <v>0</v>
      </c>
      <c r="EL606" s="17">
        <f>IF(AND(S606='자료입력 및 결과표시'!$B$6,COUNTIF('업무중복도(데이터 입력)'!$W606:$DR606,'자료입력 및 결과표시'!$C$6)&gt;=1),1,0)</f>
        <v>0</v>
      </c>
      <c r="EM606" s="17">
        <f>IF(AND(S606='자료입력 및 결과표시'!$B$7,COUNTIF('업무중복도(데이터 입력)'!$W606:$DR606,'자료입력 및 결과표시'!$C$7)&gt;=1),2,0)</f>
        <v>0</v>
      </c>
      <c r="EN606" s="17">
        <f>IF(AND(S606='자료입력 및 결과표시'!$B$8,COUNTIF('업무중복도(데이터 입력)'!$W606:$DR606,'자료입력 및 결과표시'!$C$8)&gt;=1),3,0)</f>
        <v>0</v>
      </c>
      <c r="EO606" s="17">
        <f>IF(AND(S606='자료입력 및 결과표시'!$B$9,COUNTIF('업무중복도(데이터 입력)'!$W606:$DR606,'자료입력 및 결과표시'!$C$9)&gt;=1),4,0)</f>
        <v>0</v>
      </c>
      <c r="EP606" s="17">
        <f>IF(AND(S606='자료입력 및 결과표시'!$B$10,COUNTIF('업무중복도(데이터 입력)'!$W606:$DR606,'자료입력 및 결과표시'!$C$10)&gt;=1),5,0)</f>
        <v>0</v>
      </c>
      <c r="EQ606" s="17">
        <f>IF(AND(S606='자료입력 및 결과표시'!$B$11,COUNTIF('업무중복도(데이터 입력)'!$W606:$DR606,'자료입력 및 결과표시'!$C$11)&gt;=1),6,0)</f>
        <v>0</v>
      </c>
      <c r="ER606" s="17">
        <f>IF(AND(S606='자료입력 및 결과표시'!$B$12,COUNTIF('업무중복도(데이터 입력)'!$W606:$DR606,'자료입력 및 결과표시'!$C$12)&gt;=1),7,0)</f>
        <v>0</v>
      </c>
      <c r="ES606" s="17">
        <f>IF(AND(S606='자료입력 및 결과표시'!$B$13,COUNTIF('업무중복도(데이터 입력)'!$W606:$DR606,'자료입력 및 결과표시'!$C$13)&gt;=1),8,0)</f>
        <v>0</v>
      </c>
      <c r="ET606" s="17">
        <f>IF(AND(S606='자료입력 및 결과표시'!$B$14,COUNTIF('업무중복도(데이터 입력)'!$W606:$DR606,'자료입력 및 결과표시'!$C$14)&gt;=1),9,0)</f>
        <v>0</v>
      </c>
      <c r="EU606" s="17">
        <f>IF(AND(S606='자료입력 및 결과표시'!$B$15,COUNTIF('업무중복도(데이터 입력)'!$W606:$DR606,'자료입력 및 결과표시'!$C$15)&gt;=1),10,0)</f>
        <v>0</v>
      </c>
      <c r="EV606" s="17">
        <f>IF(AND(S606='자료입력 및 결과표시'!$B$16,COUNTIF('업무중복도(데이터 입력)'!$W606:$DR606,'자료입력 및 결과표시'!$C$16)&gt;=1),11,0)</f>
        <v>0</v>
      </c>
      <c r="EW606" s="17">
        <f>IF(AND(S606='자료입력 및 결과표시'!$B$17,COUNTIF('업무중복도(데이터 입력)'!$W606:$DR606,'자료입력 및 결과표시'!$C$17)&gt;=1),12,0)</f>
        <v>0</v>
      </c>
      <c r="EX606" s="17">
        <f>IF(AND(S606='자료입력 및 결과표시'!$B$18,COUNTIF('업무중복도(데이터 입력)'!$W606:$DR606,'자료입력 및 결과표시'!$C$18)&gt;=1),13,0)</f>
        <v>0</v>
      </c>
      <c r="EY606" s="17">
        <f>IF(AND(S606='자료입력 및 결과표시'!$B$19,COUNTIF('업무중복도(데이터 입력)'!$W606:$DR606,'자료입력 및 결과표시'!$C$19)&gt;=1),14,0)</f>
        <v>0</v>
      </c>
      <c r="EZ606" s="17">
        <f>IF(AND(S606='자료입력 및 결과표시'!$B$20,COUNTIF('업무중복도(데이터 입력)'!$W606:$DR606,'자료입력 및 결과표시'!$C$20)&gt;=1),15,0)</f>
        <v>0</v>
      </c>
      <c r="FA606" s="17">
        <f>IF(AND(S606='자료입력 및 결과표시'!$B$21,COUNTIF('업무중복도(데이터 입력)'!$W606:$DR606,'자료입력 및 결과표시'!$C$21)&gt;=1),16,0)</f>
        <v>0</v>
      </c>
      <c r="FK606" s="17">
        <f t="shared" si="815"/>
        <v>0</v>
      </c>
      <c r="FO606"/>
    </row>
    <row r="607" spans="1:171">
      <c r="A607" s="17" t="str">
        <f t="shared" si="798"/>
        <v>\\\0</v>
      </c>
      <c r="B607" s="17" t="str">
        <f t="shared" si="799"/>
        <v>\\\0</v>
      </c>
      <c r="C607" s="17" t="str">
        <f t="shared" si="800"/>
        <v>\\\0</v>
      </c>
      <c r="D607" s="17" t="str">
        <f t="shared" si="801"/>
        <v>\\\0</v>
      </c>
      <c r="E607" s="17" t="str">
        <f t="shared" si="802"/>
        <v>\\\0</v>
      </c>
      <c r="F607" s="17" t="str">
        <f t="shared" si="803"/>
        <v>\\\0</v>
      </c>
      <c r="G607" s="17" t="str">
        <f t="shared" si="804"/>
        <v>\\\0</v>
      </c>
      <c r="H607" s="17" t="str">
        <f t="shared" si="805"/>
        <v>\\\0</v>
      </c>
      <c r="I607" s="17" t="str">
        <f t="shared" si="806"/>
        <v>\\\0</v>
      </c>
      <c r="J607" s="17" t="str">
        <f t="shared" si="807"/>
        <v>\\\0</v>
      </c>
      <c r="K607" s="17" t="str">
        <f t="shared" si="808"/>
        <v>\\\0</v>
      </c>
      <c r="L607" s="17" t="str">
        <f t="shared" si="809"/>
        <v>\\\0</v>
      </c>
      <c r="M607" s="17" t="str">
        <f t="shared" si="810"/>
        <v>\\\0</v>
      </c>
      <c r="N607" s="17" t="str">
        <f t="shared" si="811"/>
        <v>\\\0</v>
      </c>
      <c r="O607" s="17" t="str">
        <f t="shared" si="812"/>
        <v>\\\0</v>
      </c>
      <c r="P607" s="17" t="str">
        <f t="shared" si="813"/>
        <v>\\\0</v>
      </c>
      <c r="R607" s="17" t="str">
        <f t="shared" si="814"/>
        <v>\\</v>
      </c>
      <c r="S607" s="38"/>
      <c r="T607" s="39"/>
      <c r="U607" s="31"/>
      <c r="V607" s="32"/>
      <c r="W607" s="36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35"/>
      <c r="DS607" s="287"/>
      <c r="DT607" s="36"/>
      <c r="DU607" s="37"/>
      <c r="DV607" s="28">
        <f>IF(AND($S607='자료입력 및 결과표시'!$B$6,COUNTIF($W607:$DR607,'자료입력 및 결과표시'!$C$6)&gt;=1),IF(OR('자료입력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DW607" s="28">
        <f>IF(AND($S607='자료입력 및 결과표시'!$B$7,COUNTIF($W607:$DR607,'자료입력 및 결과표시'!$C$7)&gt;=1),IF(OR('자료입력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DX607" s="28">
        <f>IF(AND($S607='자료입력 및 결과표시'!$B$8,COUNTIF($W607:$DR607,'자료입력 및 결과표시'!$C$8)&gt;=1),IF(OR('자료입력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DY607" s="28">
        <f>IF(AND($S607='자료입력 및 결과표시'!$B$9,COUNTIF($W607:$DR607,'자료입력 및 결과표시'!$C$9)&gt;=1),IF(OR('자료입력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DZ607" s="28">
        <f>IF(AND($S607='자료입력 및 결과표시'!$B$10,COUNTIF($W607:$DR607,'자료입력 및 결과표시'!$C$10)&gt;=1),IF(OR('자료입력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A607" s="28">
        <f>IF(AND($S607='자료입력 및 결과표시'!$B$11,COUNTIF($W607:$DR607,'자료입력 및 결과표시'!$C$11)&gt;=1),IF(OR('자료입력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B607" s="28">
        <f>IF(AND($S607='자료입력 및 결과표시'!$B$12,COUNTIF($W607:$DR607,'자료입력 및 결과표시'!$C$12)&gt;=1),IF(OR('자료입력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C607" s="28">
        <f>IF(AND($S607='자료입력 및 결과표시'!$B$13,COUNTIF($W607:$DR607,'자료입력 및 결과표시'!$C$13)&gt;=1),IF(OR('자료입력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D607" s="28">
        <f>IF(AND($S607='자료입력 및 결과표시'!$B$14,COUNTIF($W607:$DR607,'자료입력 및 결과표시'!$C$14)&gt;=1),IF(OR('자료입력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E607" s="28">
        <f>IF(AND($S607='자료입력 및 결과표시'!$B$15,COUNTIF($W607:$DR607,'자료입력 및 결과표시'!$C$15)&gt;=1),IF(OR('자료입력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F607" s="28">
        <f>IF(AND($S607='자료입력 및 결과표시'!$B$16,COUNTIF($W607:$DR607,'자료입력 및 결과표시'!$C$16)&gt;=1),IF(OR('자료입력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G607" s="28">
        <f>IF(AND($S607='자료입력 및 결과표시'!$B$17,COUNTIF($W607:$DR607,'자료입력 및 결과표시'!$C$17)&gt;=1),IF(OR('자료입력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H607" s="28">
        <f>IF(AND($S607='자료입력 및 결과표시'!$B$18,COUNTIF($W607:$DR607,'자료입력 및 결과표시'!$C$18)&gt;=1),IF(OR('자료입력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I607" s="28">
        <f>IF(AND($S607='자료입력 및 결과표시'!$B$19,COUNTIF($W607:$DR607,'자료입력 및 결과표시'!$C$19)&gt;=1),IF(OR('자료입력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J607" s="28">
        <f>IF(AND($S607='자료입력 및 결과표시'!$B$20,COUNTIF($W607:$DR607,'자료입력 및 결과표시'!$C$20)&gt;=1),IF(OR('자료입력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K607" s="28">
        <f>IF(AND($S607='자료입력 및 결과표시'!$B$21,COUNTIF($W607:$DR607,'자료입력 및 결과표시'!$C$21)&gt;=1),IF(OR('자료입력 및 결과표시'!$B$4+90&gt;=$V607,'자료입력 및 결과표시'!$B$4&lt;$U607),0,IF($V607-'자료입력 및 결과표시'!$B$4-90&gt;='자료입력 및 결과표시'!$E$4,'자료입력 및 결과표시'!$E$4,$V607-'자료입력 및 결과표시'!$B$4-90)),0)</f>
        <v>0</v>
      </c>
      <c r="EL607" s="17">
        <f>IF(AND(S607='자료입력 및 결과표시'!$B$6,COUNTIF('업무중복도(데이터 입력)'!$W607:$DR607,'자료입력 및 결과표시'!$C$6)&gt;=1),1,0)</f>
        <v>0</v>
      </c>
      <c r="EM607" s="17">
        <f>IF(AND(S607='자료입력 및 결과표시'!$B$7,COUNTIF('업무중복도(데이터 입력)'!$W607:$DR607,'자료입력 및 결과표시'!$C$7)&gt;=1),2,0)</f>
        <v>0</v>
      </c>
      <c r="EN607" s="17">
        <f>IF(AND(S607='자료입력 및 결과표시'!$B$8,COUNTIF('업무중복도(데이터 입력)'!$W607:$DR607,'자료입력 및 결과표시'!$C$8)&gt;=1),3,0)</f>
        <v>0</v>
      </c>
      <c r="EO607" s="17">
        <f>IF(AND(S607='자료입력 및 결과표시'!$B$9,COUNTIF('업무중복도(데이터 입력)'!$W607:$DR607,'자료입력 및 결과표시'!$C$9)&gt;=1),4,0)</f>
        <v>0</v>
      </c>
      <c r="EP607" s="17">
        <f>IF(AND(S607='자료입력 및 결과표시'!$B$10,COUNTIF('업무중복도(데이터 입력)'!$W607:$DR607,'자료입력 및 결과표시'!$C$10)&gt;=1),5,0)</f>
        <v>0</v>
      </c>
      <c r="EQ607" s="17">
        <f>IF(AND(S607='자료입력 및 결과표시'!$B$11,COUNTIF('업무중복도(데이터 입력)'!$W607:$DR607,'자료입력 및 결과표시'!$C$11)&gt;=1),6,0)</f>
        <v>0</v>
      </c>
      <c r="ER607" s="17">
        <f>IF(AND(S607='자료입력 및 결과표시'!$B$12,COUNTIF('업무중복도(데이터 입력)'!$W607:$DR607,'자료입력 및 결과표시'!$C$12)&gt;=1),7,0)</f>
        <v>0</v>
      </c>
      <c r="ES607" s="17">
        <f>IF(AND(S607='자료입력 및 결과표시'!$B$13,COUNTIF('업무중복도(데이터 입력)'!$W607:$DR607,'자료입력 및 결과표시'!$C$13)&gt;=1),8,0)</f>
        <v>0</v>
      </c>
      <c r="ET607" s="17">
        <f>IF(AND(S607='자료입력 및 결과표시'!$B$14,COUNTIF('업무중복도(데이터 입력)'!$W607:$DR607,'자료입력 및 결과표시'!$C$14)&gt;=1),9,0)</f>
        <v>0</v>
      </c>
      <c r="EU607" s="17">
        <f>IF(AND(S607='자료입력 및 결과표시'!$B$15,COUNTIF('업무중복도(데이터 입력)'!$W607:$DR607,'자료입력 및 결과표시'!$C$15)&gt;=1),10,0)</f>
        <v>0</v>
      </c>
      <c r="EV607" s="17">
        <f>IF(AND(S607='자료입력 및 결과표시'!$B$16,COUNTIF('업무중복도(데이터 입력)'!$W607:$DR607,'자료입력 및 결과표시'!$C$16)&gt;=1),11,0)</f>
        <v>0</v>
      </c>
      <c r="EW607" s="17">
        <f>IF(AND(S607='자료입력 및 결과표시'!$B$17,COUNTIF('업무중복도(데이터 입력)'!$W607:$DR607,'자료입력 및 결과표시'!$C$17)&gt;=1),12,0)</f>
        <v>0</v>
      </c>
      <c r="EX607" s="17">
        <f>IF(AND(S607='자료입력 및 결과표시'!$B$18,COUNTIF('업무중복도(데이터 입력)'!$W607:$DR607,'자료입력 및 결과표시'!$C$18)&gt;=1),13,0)</f>
        <v>0</v>
      </c>
      <c r="EY607" s="17">
        <f>IF(AND(S607='자료입력 및 결과표시'!$B$19,COUNTIF('업무중복도(데이터 입력)'!$W607:$DR607,'자료입력 및 결과표시'!$C$19)&gt;=1),14,0)</f>
        <v>0</v>
      </c>
      <c r="EZ607" s="17">
        <f>IF(AND(S607='자료입력 및 결과표시'!$B$20,COUNTIF('업무중복도(데이터 입력)'!$W607:$DR607,'자료입력 및 결과표시'!$C$20)&gt;=1),15,0)</f>
        <v>0</v>
      </c>
      <c r="FA607" s="17">
        <f>IF(AND(S607='자료입력 및 결과표시'!$B$21,COUNTIF('업무중복도(데이터 입력)'!$W607:$DR607,'자료입력 및 결과표시'!$C$21)&gt;=1),16,0)</f>
        <v>0</v>
      </c>
      <c r="FK607" s="17">
        <f t="shared" si="815"/>
        <v>0</v>
      </c>
      <c r="FO607"/>
    </row>
    <row r="608" spans="1:171">
      <c r="A608" s="17" t="str">
        <f t="shared" si="798"/>
        <v>\\\0</v>
      </c>
      <c r="B608" s="17" t="str">
        <f t="shared" si="799"/>
        <v>\\\0</v>
      </c>
      <c r="C608" s="17" t="str">
        <f t="shared" si="800"/>
        <v>\\\0</v>
      </c>
      <c r="D608" s="17" t="str">
        <f t="shared" si="801"/>
        <v>\\\0</v>
      </c>
      <c r="E608" s="17" t="str">
        <f t="shared" si="802"/>
        <v>\\\0</v>
      </c>
      <c r="F608" s="17" t="str">
        <f t="shared" si="803"/>
        <v>\\\0</v>
      </c>
      <c r="G608" s="17" t="str">
        <f t="shared" si="804"/>
        <v>\\\0</v>
      </c>
      <c r="H608" s="17" t="str">
        <f t="shared" si="805"/>
        <v>\\\0</v>
      </c>
      <c r="I608" s="17" t="str">
        <f t="shared" si="806"/>
        <v>\\\0</v>
      </c>
      <c r="J608" s="17" t="str">
        <f t="shared" si="807"/>
        <v>\\\0</v>
      </c>
      <c r="K608" s="17" t="str">
        <f t="shared" si="808"/>
        <v>\\\0</v>
      </c>
      <c r="L608" s="17" t="str">
        <f t="shared" si="809"/>
        <v>\\\0</v>
      </c>
      <c r="M608" s="17" t="str">
        <f t="shared" si="810"/>
        <v>\\\0</v>
      </c>
      <c r="N608" s="17" t="str">
        <f t="shared" si="811"/>
        <v>\\\0</v>
      </c>
      <c r="O608" s="17" t="str">
        <f t="shared" si="812"/>
        <v>\\\0</v>
      </c>
      <c r="P608" s="17" t="str">
        <f t="shared" si="813"/>
        <v>\\\0</v>
      </c>
      <c r="R608" s="17" t="str">
        <f t="shared" si="814"/>
        <v>\\</v>
      </c>
      <c r="S608" s="38"/>
      <c r="T608" s="39"/>
      <c r="U608" s="31"/>
      <c r="V608" s="32"/>
      <c r="W608" s="36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35"/>
      <c r="DS608" s="287"/>
      <c r="DT608" s="36"/>
      <c r="DU608" s="37"/>
      <c r="DV608" s="28">
        <f>IF(AND($S608='자료입력 및 결과표시'!$B$6,COUNTIF($W608:$DR608,'자료입력 및 결과표시'!$C$6)&gt;=1),IF(OR('자료입력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DW608" s="28">
        <f>IF(AND($S608='자료입력 및 결과표시'!$B$7,COUNTIF($W608:$DR608,'자료입력 및 결과표시'!$C$7)&gt;=1),IF(OR('자료입력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DX608" s="28">
        <f>IF(AND($S608='자료입력 및 결과표시'!$B$8,COUNTIF($W608:$DR608,'자료입력 및 결과표시'!$C$8)&gt;=1),IF(OR('자료입력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DY608" s="28">
        <f>IF(AND($S608='자료입력 및 결과표시'!$B$9,COUNTIF($W608:$DR608,'자료입력 및 결과표시'!$C$9)&gt;=1),IF(OR('자료입력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DZ608" s="28">
        <f>IF(AND($S608='자료입력 및 결과표시'!$B$10,COUNTIF($W608:$DR608,'자료입력 및 결과표시'!$C$10)&gt;=1),IF(OR('자료입력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A608" s="28">
        <f>IF(AND($S608='자료입력 및 결과표시'!$B$11,COUNTIF($W608:$DR608,'자료입력 및 결과표시'!$C$11)&gt;=1),IF(OR('자료입력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B608" s="28">
        <f>IF(AND($S608='자료입력 및 결과표시'!$B$12,COUNTIF($W608:$DR608,'자료입력 및 결과표시'!$C$12)&gt;=1),IF(OR('자료입력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C608" s="28">
        <f>IF(AND($S608='자료입력 및 결과표시'!$B$13,COUNTIF($W608:$DR608,'자료입력 및 결과표시'!$C$13)&gt;=1),IF(OR('자료입력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D608" s="28">
        <f>IF(AND($S608='자료입력 및 결과표시'!$B$14,COUNTIF($W608:$DR608,'자료입력 및 결과표시'!$C$14)&gt;=1),IF(OR('자료입력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E608" s="28">
        <f>IF(AND($S608='자료입력 및 결과표시'!$B$15,COUNTIF($W608:$DR608,'자료입력 및 결과표시'!$C$15)&gt;=1),IF(OR('자료입력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F608" s="28">
        <f>IF(AND($S608='자료입력 및 결과표시'!$B$16,COUNTIF($W608:$DR608,'자료입력 및 결과표시'!$C$16)&gt;=1),IF(OR('자료입력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G608" s="28">
        <f>IF(AND($S608='자료입력 및 결과표시'!$B$17,COUNTIF($W608:$DR608,'자료입력 및 결과표시'!$C$17)&gt;=1),IF(OR('자료입력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H608" s="28">
        <f>IF(AND($S608='자료입력 및 결과표시'!$B$18,COUNTIF($W608:$DR608,'자료입력 및 결과표시'!$C$18)&gt;=1),IF(OR('자료입력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I608" s="28">
        <f>IF(AND($S608='자료입력 및 결과표시'!$B$19,COUNTIF($W608:$DR608,'자료입력 및 결과표시'!$C$19)&gt;=1),IF(OR('자료입력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J608" s="28">
        <f>IF(AND($S608='자료입력 및 결과표시'!$B$20,COUNTIF($W608:$DR608,'자료입력 및 결과표시'!$C$20)&gt;=1),IF(OR('자료입력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K608" s="28">
        <f>IF(AND($S608='자료입력 및 결과표시'!$B$21,COUNTIF($W608:$DR608,'자료입력 및 결과표시'!$C$21)&gt;=1),IF(OR('자료입력 및 결과표시'!$B$4+90&gt;=$V608,'자료입력 및 결과표시'!$B$4&lt;$U608),0,IF($V608-'자료입력 및 결과표시'!$B$4-90&gt;='자료입력 및 결과표시'!$E$4,'자료입력 및 결과표시'!$E$4,$V608-'자료입력 및 결과표시'!$B$4-90)),0)</f>
        <v>0</v>
      </c>
      <c r="EL608" s="17">
        <f>IF(AND(S608='자료입력 및 결과표시'!$B$6,COUNTIF('업무중복도(데이터 입력)'!$W608:$DR608,'자료입력 및 결과표시'!$C$6)&gt;=1),1,0)</f>
        <v>0</v>
      </c>
      <c r="EM608" s="17">
        <f>IF(AND(S608='자료입력 및 결과표시'!$B$7,COUNTIF('업무중복도(데이터 입력)'!$W608:$DR608,'자료입력 및 결과표시'!$C$7)&gt;=1),2,0)</f>
        <v>0</v>
      </c>
      <c r="EN608" s="17">
        <f>IF(AND(S608='자료입력 및 결과표시'!$B$8,COUNTIF('업무중복도(데이터 입력)'!$W608:$DR608,'자료입력 및 결과표시'!$C$8)&gt;=1),3,0)</f>
        <v>0</v>
      </c>
      <c r="EO608" s="17">
        <f>IF(AND(S608='자료입력 및 결과표시'!$B$9,COUNTIF('업무중복도(데이터 입력)'!$W608:$DR608,'자료입력 및 결과표시'!$C$9)&gt;=1),4,0)</f>
        <v>0</v>
      </c>
      <c r="EP608" s="17">
        <f>IF(AND(S608='자료입력 및 결과표시'!$B$10,COUNTIF('업무중복도(데이터 입력)'!$W608:$DR608,'자료입력 및 결과표시'!$C$10)&gt;=1),5,0)</f>
        <v>0</v>
      </c>
      <c r="EQ608" s="17">
        <f>IF(AND(S608='자료입력 및 결과표시'!$B$11,COUNTIF('업무중복도(데이터 입력)'!$W608:$DR608,'자료입력 및 결과표시'!$C$11)&gt;=1),6,0)</f>
        <v>0</v>
      </c>
      <c r="ER608" s="17">
        <f>IF(AND(S608='자료입력 및 결과표시'!$B$12,COUNTIF('업무중복도(데이터 입력)'!$W608:$DR608,'자료입력 및 결과표시'!$C$12)&gt;=1),7,0)</f>
        <v>0</v>
      </c>
      <c r="ES608" s="17">
        <f>IF(AND(S608='자료입력 및 결과표시'!$B$13,COUNTIF('업무중복도(데이터 입력)'!$W608:$DR608,'자료입력 및 결과표시'!$C$13)&gt;=1),8,0)</f>
        <v>0</v>
      </c>
      <c r="ET608" s="17">
        <f>IF(AND(S608='자료입력 및 결과표시'!$B$14,COUNTIF('업무중복도(데이터 입력)'!$W608:$DR608,'자료입력 및 결과표시'!$C$14)&gt;=1),9,0)</f>
        <v>0</v>
      </c>
      <c r="EU608" s="17">
        <f>IF(AND(S608='자료입력 및 결과표시'!$B$15,COUNTIF('업무중복도(데이터 입력)'!$W608:$DR608,'자료입력 및 결과표시'!$C$15)&gt;=1),10,0)</f>
        <v>0</v>
      </c>
      <c r="EV608" s="17">
        <f>IF(AND(S608='자료입력 및 결과표시'!$B$16,COUNTIF('업무중복도(데이터 입력)'!$W608:$DR608,'자료입력 및 결과표시'!$C$16)&gt;=1),11,0)</f>
        <v>0</v>
      </c>
      <c r="EW608" s="17">
        <f>IF(AND(S608='자료입력 및 결과표시'!$B$17,COUNTIF('업무중복도(데이터 입력)'!$W608:$DR608,'자료입력 및 결과표시'!$C$17)&gt;=1),12,0)</f>
        <v>0</v>
      </c>
      <c r="EX608" s="17">
        <f>IF(AND(S608='자료입력 및 결과표시'!$B$18,COUNTIF('업무중복도(데이터 입력)'!$W608:$DR608,'자료입력 및 결과표시'!$C$18)&gt;=1),13,0)</f>
        <v>0</v>
      </c>
      <c r="EY608" s="17">
        <f>IF(AND(S608='자료입력 및 결과표시'!$B$19,COUNTIF('업무중복도(데이터 입력)'!$W608:$DR608,'자료입력 및 결과표시'!$C$19)&gt;=1),14,0)</f>
        <v>0</v>
      </c>
      <c r="EZ608" s="17">
        <f>IF(AND(S608='자료입력 및 결과표시'!$B$20,COUNTIF('업무중복도(데이터 입력)'!$W608:$DR608,'자료입력 및 결과표시'!$C$20)&gt;=1),15,0)</f>
        <v>0</v>
      </c>
      <c r="FA608" s="17">
        <f>IF(AND(S608='자료입력 및 결과표시'!$B$21,COUNTIF('업무중복도(데이터 입력)'!$W608:$DR608,'자료입력 및 결과표시'!$C$21)&gt;=1),16,0)</f>
        <v>0</v>
      </c>
      <c r="FK608" s="17">
        <f t="shared" si="815"/>
        <v>0</v>
      </c>
      <c r="FO608"/>
    </row>
    <row r="609" spans="1:171">
      <c r="A609" s="17" t="str">
        <f t="shared" si="798"/>
        <v>\\\0</v>
      </c>
      <c r="B609" s="17" t="str">
        <f t="shared" si="799"/>
        <v>\\\0</v>
      </c>
      <c r="C609" s="17" t="str">
        <f t="shared" si="800"/>
        <v>\\\0</v>
      </c>
      <c r="D609" s="17" t="str">
        <f t="shared" si="801"/>
        <v>\\\0</v>
      </c>
      <c r="E609" s="17" t="str">
        <f t="shared" si="802"/>
        <v>\\\0</v>
      </c>
      <c r="F609" s="17" t="str">
        <f t="shared" si="803"/>
        <v>\\\0</v>
      </c>
      <c r="G609" s="17" t="str">
        <f t="shared" si="804"/>
        <v>\\\0</v>
      </c>
      <c r="H609" s="17" t="str">
        <f t="shared" si="805"/>
        <v>\\\0</v>
      </c>
      <c r="I609" s="17" t="str">
        <f t="shared" si="806"/>
        <v>\\\0</v>
      </c>
      <c r="J609" s="17" t="str">
        <f t="shared" si="807"/>
        <v>\\\0</v>
      </c>
      <c r="K609" s="17" t="str">
        <f t="shared" si="808"/>
        <v>\\\0</v>
      </c>
      <c r="L609" s="17" t="str">
        <f t="shared" si="809"/>
        <v>\\\0</v>
      </c>
      <c r="M609" s="17" t="str">
        <f t="shared" si="810"/>
        <v>\\\0</v>
      </c>
      <c r="N609" s="17" t="str">
        <f t="shared" si="811"/>
        <v>\\\0</v>
      </c>
      <c r="O609" s="17" t="str">
        <f t="shared" si="812"/>
        <v>\\\0</v>
      </c>
      <c r="P609" s="17" t="str">
        <f t="shared" si="813"/>
        <v>\\\0</v>
      </c>
      <c r="R609" s="17" t="str">
        <f t="shared" si="814"/>
        <v>\\</v>
      </c>
      <c r="S609" s="38"/>
      <c r="T609" s="39"/>
      <c r="U609" s="31"/>
      <c r="V609" s="32"/>
      <c r="W609" s="36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35"/>
      <c r="DS609" s="287"/>
      <c r="DT609" s="36"/>
      <c r="DU609" s="37"/>
      <c r="DV609" s="28">
        <f>IF(AND($S609='자료입력 및 결과표시'!$B$6,COUNTIF($W609:$DR609,'자료입력 및 결과표시'!$C$6)&gt;=1),IF(OR('자료입력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DW609" s="28">
        <f>IF(AND($S609='자료입력 및 결과표시'!$B$7,COUNTIF($W609:$DR609,'자료입력 및 결과표시'!$C$7)&gt;=1),IF(OR('자료입력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DX609" s="28">
        <f>IF(AND($S609='자료입력 및 결과표시'!$B$8,COUNTIF($W609:$DR609,'자료입력 및 결과표시'!$C$8)&gt;=1),IF(OR('자료입력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DY609" s="28">
        <f>IF(AND($S609='자료입력 및 결과표시'!$B$9,COUNTIF($W609:$DR609,'자료입력 및 결과표시'!$C$9)&gt;=1),IF(OR('자료입력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DZ609" s="28">
        <f>IF(AND($S609='자료입력 및 결과표시'!$B$10,COUNTIF($W609:$DR609,'자료입력 및 결과표시'!$C$10)&gt;=1),IF(OR('자료입력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A609" s="28">
        <f>IF(AND($S609='자료입력 및 결과표시'!$B$11,COUNTIF($W609:$DR609,'자료입력 및 결과표시'!$C$11)&gt;=1),IF(OR('자료입력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B609" s="28">
        <f>IF(AND($S609='자료입력 및 결과표시'!$B$12,COUNTIF($W609:$DR609,'자료입력 및 결과표시'!$C$12)&gt;=1),IF(OR('자료입력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C609" s="28">
        <f>IF(AND($S609='자료입력 및 결과표시'!$B$13,COUNTIF($W609:$DR609,'자료입력 및 결과표시'!$C$13)&gt;=1),IF(OR('자료입력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D609" s="28">
        <f>IF(AND($S609='자료입력 및 결과표시'!$B$14,COUNTIF($W609:$DR609,'자료입력 및 결과표시'!$C$14)&gt;=1),IF(OR('자료입력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E609" s="28">
        <f>IF(AND($S609='자료입력 및 결과표시'!$B$15,COUNTIF($W609:$DR609,'자료입력 및 결과표시'!$C$15)&gt;=1),IF(OR('자료입력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F609" s="28">
        <f>IF(AND($S609='자료입력 및 결과표시'!$B$16,COUNTIF($W609:$DR609,'자료입력 및 결과표시'!$C$16)&gt;=1),IF(OR('자료입력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G609" s="28">
        <f>IF(AND($S609='자료입력 및 결과표시'!$B$17,COUNTIF($W609:$DR609,'자료입력 및 결과표시'!$C$17)&gt;=1),IF(OR('자료입력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H609" s="28">
        <f>IF(AND($S609='자료입력 및 결과표시'!$B$18,COUNTIF($W609:$DR609,'자료입력 및 결과표시'!$C$18)&gt;=1),IF(OR('자료입력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I609" s="28">
        <f>IF(AND($S609='자료입력 및 결과표시'!$B$19,COUNTIF($W609:$DR609,'자료입력 및 결과표시'!$C$19)&gt;=1),IF(OR('자료입력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J609" s="28">
        <f>IF(AND($S609='자료입력 및 결과표시'!$B$20,COUNTIF($W609:$DR609,'자료입력 및 결과표시'!$C$20)&gt;=1),IF(OR('자료입력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K609" s="28">
        <f>IF(AND($S609='자료입력 및 결과표시'!$B$21,COUNTIF($W609:$DR609,'자료입력 및 결과표시'!$C$21)&gt;=1),IF(OR('자료입력 및 결과표시'!$B$4+90&gt;=$V609,'자료입력 및 결과표시'!$B$4&lt;$U609),0,IF($V609-'자료입력 및 결과표시'!$B$4-90&gt;='자료입력 및 결과표시'!$E$4,'자료입력 및 결과표시'!$E$4,$V609-'자료입력 및 결과표시'!$B$4-90)),0)</f>
        <v>0</v>
      </c>
      <c r="EL609" s="17">
        <f>IF(AND(S609='자료입력 및 결과표시'!$B$6,COUNTIF('업무중복도(데이터 입력)'!$W609:$DR609,'자료입력 및 결과표시'!$C$6)&gt;=1),1,0)</f>
        <v>0</v>
      </c>
      <c r="EM609" s="17">
        <f>IF(AND(S609='자료입력 및 결과표시'!$B$7,COUNTIF('업무중복도(데이터 입력)'!$W609:$DR609,'자료입력 및 결과표시'!$C$7)&gt;=1),2,0)</f>
        <v>0</v>
      </c>
      <c r="EN609" s="17">
        <f>IF(AND(S609='자료입력 및 결과표시'!$B$8,COUNTIF('업무중복도(데이터 입력)'!$W609:$DR609,'자료입력 및 결과표시'!$C$8)&gt;=1),3,0)</f>
        <v>0</v>
      </c>
      <c r="EO609" s="17">
        <f>IF(AND(S609='자료입력 및 결과표시'!$B$9,COUNTIF('업무중복도(데이터 입력)'!$W609:$DR609,'자료입력 및 결과표시'!$C$9)&gt;=1),4,0)</f>
        <v>0</v>
      </c>
      <c r="EP609" s="17">
        <f>IF(AND(S609='자료입력 및 결과표시'!$B$10,COUNTIF('업무중복도(데이터 입력)'!$W609:$DR609,'자료입력 및 결과표시'!$C$10)&gt;=1),5,0)</f>
        <v>0</v>
      </c>
      <c r="EQ609" s="17">
        <f>IF(AND(S609='자료입력 및 결과표시'!$B$11,COUNTIF('업무중복도(데이터 입력)'!$W609:$DR609,'자료입력 및 결과표시'!$C$11)&gt;=1),6,0)</f>
        <v>0</v>
      </c>
      <c r="ER609" s="17">
        <f>IF(AND(S609='자료입력 및 결과표시'!$B$12,COUNTIF('업무중복도(데이터 입력)'!$W609:$DR609,'자료입력 및 결과표시'!$C$12)&gt;=1),7,0)</f>
        <v>0</v>
      </c>
      <c r="ES609" s="17">
        <f>IF(AND(S609='자료입력 및 결과표시'!$B$13,COUNTIF('업무중복도(데이터 입력)'!$W609:$DR609,'자료입력 및 결과표시'!$C$13)&gt;=1),8,0)</f>
        <v>0</v>
      </c>
      <c r="ET609" s="17">
        <f>IF(AND(S609='자료입력 및 결과표시'!$B$14,COUNTIF('업무중복도(데이터 입력)'!$W609:$DR609,'자료입력 및 결과표시'!$C$14)&gt;=1),9,0)</f>
        <v>0</v>
      </c>
      <c r="EU609" s="17">
        <f>IF(AND(S609='자료입력 및 결과표시'!$B$15,COUNTIF('업무중복도(데이터 입력)'!$W609:$DR609,'자료입력 및 결과표시'!$C$15)&gt;=1),10,0)</f>
        <v>0</v>
      </c>
      <c r="EV609" s="17">
        <f>IF(AND(S609='자료입력 및 결과표시'!$B$16,COUNTIF('업무중복도(데이터 입력)'!$W609:$DR609,'자료입력 및 결과표시'!$C$16)&gt;=1),11,0)</f>
        <v>0</v>
      </c>
      <c r="EW609" s="17">
        <f>IF(AND(S609='자료입력 및 결과표시'!$B$17,COUNTIF('업무중복도(데이터 입력)'!$W609:$DR609,'자료입력 및 결과표시'!$C$17)&gt;=1),12,0)</f>
        <v>0</v>
      </c>
      <c r="EX609" s="17">
        <f>IF(AND(S609='자료입력 및 결과표시'!$B$18,COUNTIF('업무중복도(데이터 입력)'!$W609:$DR609,'자료입력 및 결과표시'!$C$18)&gt;=1),13,0)</f>
        <v>0</v>
      </c>
      <c r="EY609" s="17">
        <f>IF(AND(S609='자료입력 및 결과표시'!$B$19,COUNTIF('업무중복도(데이터 입력)'!$W609:$DR609,'자료입력 및 결과표시'!$C$19)&gt;=1),14,0)</f>
        <v>0</v>
      </c>
      <c r="EZ609" s="17">
        <f>IF(AND(S609='자료입력 및 결과표시'!$B$20,COUNTIF('업무중복도(데이터 입력)'!$W609:$DR609,'자료입력 및 결과표시'!$C$20)&gt;=1),15,0)</f>
        <v>0</v>
      </c>
      <c r="FA609" s="17">
        <f>IF(AND(S609='자료입력 및 결과표시'!$B$21,COUNTIF('업무중복도(데이터 입력)'!$W609:$DR609,'자료입력 및 결과표시'!$C$21)&gt;=1),16,0)</f>
        <v>0</v>
      </c>
      <c r="FK609" s="17">
        <f t="shared" si="815"/>
        <v>0</v>
      </c>
      <c r="FO609"/>
    </row>
    <row r="610" spans="1:171">
      <c r="A610" s="17" t="str">
        <f t="shared" si="798"/>
        <v>\\\0</v>
      </c>
      <c r="B610" s="17" t="str">
        <f t="shared" si="799"/>
        <v>\\\0</v>
      </c>
      <c r="C610" s="17" t="str">
        <f t="shared" si="800"/>
        <v>\\\0</v>
      </c>
      <c r="D610" s="17" t="str">
        <f t="shared" si="801"/>
        <v>\\\0</v>
      </c>
      <c r="E610" s="17" t="str">
        <f t="shared" si="802"/>
        <v>\\\0</v>
      </c>
      <c r="F610" s="17" t="str">
        <f t="shared" si="803"/>
        <v>\\\0</v>
      </c>
      <c r="G610" s="17" t="str">
        <f t="shared" si="804"/>
        <v>\\\0</v>
      </c>
      <c r="H610" s="17" t="str">
        <f t="shared" si="805"/>
        <v>\\\0</v>
      </c>
      <c r="I610" s="17" t="str">
        <f t="shared" si="806"/>
        <v>\\\0</v>
      </c>
      <c r="J610" s="17" t="str">
        <f t="shared" si="807"/>
        <v>\\\0</v>
      </c>
      <c r="K610" s="17" t="str">
        <f t="shared" si="808"/>
        <v>\\\0</v>
      </c>
      <c r="L610" s="17" t="str">
        <f t="shared" si="809"/>
        <v>\\\0</v>
      </c>
      <c r="M610" s="17" t="str">
        <f t="shared" si="810"/>
        <v>\\\0</v>
      </c>
      <c r="N610" s="17" t="str">
        <f t="shared" si="811"/>
        <v>\\\0</v>
      </c>
      <c r="O610" s="17" t="str">
        <f t="shared" si="812"/>
        <v>\\\0</v>
      </c>
      <c r="P610" s="17" t="str">
        <f t="shared" si="813"/>
        <v>\\\0</v>
      </c>
      <c r="R610" s="17" t="str">
        <f t="shared" si="814"/>
        <v>\\</v>
      </c>
      <c r="S610" s="38"/>
      <c r="T610" s="39"/>
      <c r="U610" s="31"/>
      <c r="V610" s="32"/>
      <c r="W610" s="36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35"/>
      <c r="DS610" s="287"/>
      <c r="DT610" s="36"/>
      <c r="DU610" s="37"/>
      <c r="DV610" s="28">
        <f>IF(AND($S610='자료입력 및 결과표시'!$B$6,COUNTIF($W610:$DR610,'자료입력 및 결과표시'!$C$6)&gt;=1),IF(OR('자료입력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DW610" s="28">
        <f>IF(AND($S610='자료입력 및 결과표시'!$B$7,COUNTIF($W610:$DR610,'자료입력 및 결과표시'!$C$7)&gt;=1),IF(OR('자료입력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DX610" s="28">
        <f>IF(AND($S610='자료입력 및 결과표시'!$B$8,COUNTIF($W610:$DR610,'자료입력 및 결과표시'!$C$8)&gt;=1),IF(OR('자료입력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DY610" s="28">
        <f>IF(AND($S610='자료입력 및 결과표시'!$B$9,COUNTIF($W610:$DR610,'자료입력 및 결과표시'!$C$9)&gt;=1),IF(OR('자료입력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DZ610" s="28">
        <f>IF(AND($S610='자료입력 및 결과표시'!$B$10,COUNTIF($W610:$DR610,'자료입력 및 결과표시'!$C$10)&gt;=1),IF(OR('자료입력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A610" s="28">
        <f>IF(AND($S610='자료입력 및 결과표시'!$B$11,COUNTIF($W610:$DR610,'자료입력 및 결과표시'!$C$11)&gt;=1),IF(OR('자료입력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B610" s="28">
        <f>IF(AND($S610='자료입력 및 결과표시'!$B$12,COUNTIF($W610:$DR610,'자료입력 및 결과표시'!$C$12)&gt;=1),IF(OR('자료입력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C610" s="28">
        <f>IF(AND($S610='자료입력 및 결과표시'!$B$13,COUNTIF($W610:$DR610,'자료입력 및 결과표시'!$C$13)&gt;=1),IF(OR('자료입력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D610" s="28">
        <f>IF(AND($S610='자료입력 및 결과표시'!$B$14,COUNTIF($W610:$DR610,'자료입력 및 결과표시'!$C$14)&gt;=1),IF(OR('자료입력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E610" s="28">
        <f>IF(AND($S610='자료입력 및 결과표시'!$B$15,COUNTIF($W610:$DR610,'자료입력 및 결과표시'!$C$15)&gt;=1),IF(OR('자료입력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F610" s="28">
        <f>IF(AND($S610='자료입력 및 결과표시'!$B$16,COUNTIF($W610:$DR610,'자료입력 및 결과표시'!$C$16)&gt;=1),IF(OR('자료입력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G610" s="28">
        <f>IF(AND($S610='자료입력 및 결과표시'!$B$17,COUNTIF($W610:$DR610,'자료입력 및 결과표시'!$C$17)&gt;=1),IF(OR('자료입력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H610" s="28">
        <f>IF(AND($S610='자료입력 및 결과표시'!$B$18,COUNTIF($W610:$DR610,'자료입력 및 결과표시'!$C$18)&gt;=1),IF(OR('자료입력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I610" s="28">
        <f>IF(AND($S610='자료입력 및 결과표시'!$B$19,COUNTIF($W610:$DR610,'자료입력 및 결과표시'!$C$19)&gt;=1),IF(OR('자료입력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J610" s="28">
        <f>IF(AND($S610='자료입력 및 결과표시'!$B$20,COUNTIF($W610:$DR610,'자료입력 및 결과표시'!$C$20)&gt;=1),IF(OR('자료입력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K610" s="28">
        <f>IF(AND($S610='자료입력 및 결과표시'!$B$21,COUNTIF($W610:$DR610,'자료입력 및 결과표시'!$C$21)&gt;=1),IF(OR('자료입력 및 결과표시'!$B$4+90&gt;=$V610,'자료입력 및 결과표시'!$B$4&lt;$U610),0,IF($V610-'자료입력 및 결과표시'!$B$4-90&gt;='자료입력 및 결과표시'!$E$4,'자료입력 및 결과표시'!$E$4,$V610-'자료입력 및 결과표시'!$B$4-90)),0)</f>
        <v>0</v>
      </c>
      <c r="EL610" s="17">
        <f>IF(AND(S610='자료입력 및 결과표시'!$B$6,COUNTIF('업무중복도(데이터 입력)'!$W610:$DR610,'자료입력 및 결과표시'!$C$6)&gt;=1),1,0)</f>
        <v>0</v>
      </c>
      <c r="EM610" s="17">
        <f>IF(AND(S610='자료입력 및 결과표시'!$B$7,COUNTIF('업무중복도(데이터 입력)'!$W610:$DR610,'자료입력 및 결과표시'!$C$7)&gt;=1),2,0)</f>
        <v>0</v>
      </c>
      <c r="EN610" s="17">
        <f>IF(AND(S610='자료입력 및 결과표시'!$B$8,COUNTIF('업무중복도(데이터 입력)'!$W610:$DR610,'자료입력 및 결과표시'!$C$8)&gt;=1),3,0)</f>
        <v>0</v>
      </c>
      <c r="EO610" s="17">
        <f>IF(AND(S610='자료입력 및 결과표시'!$B$9,COUNTIF('업무중복도(데이터 입력)'!$W610:$DR610,'자료입력 및 결과표시'!$C$9)&gt;=1),4,0)</f>
        <v>0</v>
      </c>
      <c r="EP610" s="17">
        <f>IF(AND(S610='자료입력 및 결과표시'!$B$10,COUNTIF('업무중복도(데이터 입력)'!$W610:$DR610,'자료입력 및 결과표시'!$C$10)&gt;=1),5,0)</f>
        <v>0</v>
      </c>
      <c r="EQ610" s="17">
        <f>IF(AND(S610='자료입력 및 결과표시'!$B$11,COUNTIF('업무중복도(데이터 입력)'!$W610:$DR610,'자료입력 및 결과표시'!$C$11)&gt;=1),6,0)</f>
        <v>0</v>
      </c>
      <c r="ER610" s="17">
        <f>IF(AND(S610='자료입력 및 결과표시'!$B$12,COUNTIF('업무중복도(데이터 입력)'!$W610:$DR610,'자료입력 및 결과표시'!$C$12)&gt;=1),7,0)</f>
        <v>0</v>
      </c>
      <c r="ES610" s="17">
        <f>IF(AND(S610='자료입력 및 결과표시'!$B$13,COUNTIF('업무중복도(데이터 입력)'!$W610:$DR610,'자료입력 및 결과표시'!$C$13)&gt;=1),8,0)</f>
        <v>0</v>
      </c>
      <c r="ET610" s="17">
        <f>IF(AND(S610='자료입력 및 결과표시'!$B$14,COUNTIF('업무중복도(데이터 입력)'!$W610:$DR610,'자료입력 및 결과표시'!$C$14)&gt;=1),9,0)</f>
        <v>0</v>
      </c>
      <c r="EU610" s="17">
        <f>IF(AND(S610='자료입력 및 결과표시'!$B$15,COUNTIF('업무중복도(데이터 입력)'!$W610:$DR610,'자료입력 및 결과표시'!$C$15)&gt;=1),10,0)</f>
        <v>0</v>
      </c>
      <c r="EV610" s="17">
        <f>IF(AND(S610='자료입력 및 결과표시'!$B$16,COUNTIF('업무중복도(데이터 입력)'!$W610:$DR610,'자료입력 및 결과표시'!$C$16)&gt;=1),11,0)</f>
        <v>0</v>
      </c>
      <c r="EW610" s="17">
        <f>IF(AND(S610='자료입력 및 결과표시'!$B$17,COUNTIF('업무중복도(데이터 입력)'!$W610:$DR610,'자료입력 및 결과표시'!$C$17)&gt;=1),12,0)</f>
        <v>0</v>
      </c>
      <c r="EX610" s="17">
        <f>IF(AND(S610='자료입력 및 결과표시'!$B$18,COUNTIF('업무중복도(데이터 입력)'!$W610:$DR610,'자료입력 및 결과표시'!$C$18)&gt;=1),13,0)</f>
        <v>0</v>
      </c>
      <c r="EY610" s="17">
        <f>IF(AND(S610='자료입력 및 결과표시'!$B$19,COUNTIF('업무중복도(데이터 입력)'!$W610:$DR610,'자료입력 및 결과표시'!$C$19)&gt;=1),14,0)</f>
        <v>0</v>
      </c>
      <c r="EZ610" s="17">
        <f>IF(AND(S610='자료입력 및 결과표시'!$B$20,COUNTIF('업무중복도(데이터 입력)'!$W610:$DR610,'자료입력 및 결과표시'!$C$20)&gt;=1),15,0)</f>
        <v>0</v>
      </c>
      <c r="FA610" s="17">
        <f>IF(AND(S610='자료입력 및 결과표시'!$B$21,COUNTIF('업무중복도(데이터 입력)'!$W610:$DR610,'자료입력 및 결과표시'!$C$21)&gt;=1),16,0)</f>
        <v>0</v>
      </c>
      <c r="FK610" s="17">
        <f t="shared" si="815"/>
        <v>0</v>
      </c>
      <c r="FO610"/>
    </row>
    <row r="611" spans="1:171">
      <c r="A611" s="17" t="str">
        <f t="shared" si="798"/>
        <v>\\\0</v>
      </c>
      <c r="B611" s="17" t="str">
        <f t="shared" si="799"/>
        <v>\\\0</v>
      </c>
      <c r="C611" s="17" t="str">
        <f t="shared" si="800"/>
        <v>\\\0</v>
      </c>
      <c r="D611" s="17" t="str">
        <f t="shared" si="801"/>
        <v>\\\0</v>
      </c>
      <c r="E611" s="17" t="str">
        <f t="shared" si="802"/>
        <v>\\\0</v>
      </c>
      <c r="F611" s="17" t="str">
        <f t="shared" si="803"/>
        <v>\\\0</v>
      </c>
      <c r="G611" s="17" t="str">
        <f t="shared" si="804"/>
        <v>\\\0</v>
      </c>
      <c r="H611" s="17" t="str">
        <f t="shared" si="805"/>
        <v>\\\0</v>
      </c>
      <c r="I611" s="17" t="str">
        <f t="shared" si="806"/>
        <v>\\\0</v>
      </c>
      <c r="J611" s="17" t="str">
        <f t="shared" si="807"/>
        <v>\\\0</v>
      </c>
      <c r="K611" s="17" t="str">
        <f t="shared" si="808"/>
        <v>\\\0</v>
      </c>
      <c r="L611" s="17" t="str">
        <f t="shared" si="809"/>
        <v>\\\0</v>
      </c>
      <c r="M611" s="17" t="str">
        <f t="shared" si="810"/>
        <v>\\\0</v>
      </c>
      <c r="N611" s="17" t="str">
        <f t="shared" si="811"/>
        <v>\\\0</v>
      </c>
      <c r="O611" s="17" t="str">
        <f t="shared" si="812"/>
        <v>\\\0</v>
      </c>
      <c r="P611" s="17" t="str">
        <f t="shared" si="813"/>
        <v>\\\0</v>
      </c>
      <c r="R611" s="17" t="str">
        <f t="shared" si="814"/>
        <v>\\</v>
      </c>
      <c r="S611" s="38"/>
      <c r="T611" s="39"/>
      <c r="U611" s="31"/>
      <c r="V611" s="32"/>
      <c r="W611" s="36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35"/>
      <c r="DS611" s="287"/>
      <c r="DT611" s="36"/>
      <c r="DU611" s="37"/>
      <c r="DV611" s="28">
        <f>IF(AND($S611='자료입력 및 결과표시'!$B$6,COUNTIF($W611:$DR611,'자료입력 및 결과표시'!$C$6)&gt;=1),IF(OR('자료입력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DW611" s="28">
        <f>IF(AND($S611='자료입력 및 결과표시'!$B$7,COUNTIF($W611:$DR611,'자료입력 및 결과표시'!$C$7)&gt;=1),IF(OR('자료입력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DX611" s="28">
        <f>IF(AND($S611='자료입력 및 결과표시'!$B$8,COUNTIF($W611:$DR611,'자료입력 및 결과표시'!$C$8)&gt;=1),IF(OR('자료입력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DY611" s="28">
        <f>IF(AND($S611='자료입력 및 결과표시'!$B$9,COUNTIF($W611:$DR611,'자료입력 및 결과표시'!$C$9)&gt;=1),IF(OR('자료입력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DZ611" s="28">
        <f>IF(AND($S611='자료입력 및 결과표시'!$B$10,COUNTIF($W611:$DR611,'자료입력 및 결과표시'!$C$10)&gt;=1),IF(OR('자료입력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A611" s="28">
        <f>IF(AND($S611='자료입력 및 결과표시'!$B$11,COUNTIF($W611:$DR611,'자료입력 및 결과표시'!$C$11)&gt;=1),IF(OR('자료입력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B611" s="28">
        <f>IF(AND($S611='자료입력 및 결과표시'!$B$12,COUNTIF($W611:$DR611,'자료입력 및 결과표시'!$C$12)&gt;=1),IF(OR('자료입력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C611" s="28">
        <f>IF(AND($S611='자료입력 및 결과표시'!$B$13,COUNTIF($W611:$DR611,'자료입력 및 결과표시'!$C$13)&gt;=1),IF(OR('자료입력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D611" s="28">
        <f>IF(AND($S611='자료입력 및 결과표시'!$B$14,COUNTIF($W611:$DR611,'자료입력 및 결과표시'!$C$14)&gt;=1),IF(OR('자료입력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E611" s="28">
        <f>IF(AND($S611='자료입력 및 결과표시'!$B$15,COUNTIF($W611:$DR611,'자료입력 및 결과표시'!$C$15)&gt;=1),IF(OR('자료입력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F611" s="28">
        <f>IF(AND($S611='자료입력 및 결과표시'!$B$16,COUNTIF($W611:$DR611,'자료입력 및 결과표시'!$C$16)&gt;=1),IF(OR('자료입력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G611" s="28">
        <f>IF(AND($S611='자료입력 및 결과표시'!$B$17,COUNTIF($W611:$DR611,'자료입력 및 결과표시'!$C$17)&gt;=1),IF(OR('자료입력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H611" s="28">
        <f>IF(AND($S611='자료입력 및 결과표시'!$B$18,COUNTIF($W611:$DR611,'자료입력 및 결과표시'!$C$18)&gt;=1),IF(OR('자료입력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I611" s="28">
        <f>IF(AND($S611='자료입력 및 결과표시'!$B$19,COUNTIF($W611:$DR611,'자료입력 및 결과표시'!$C$19)&gt;=1),IF(OR('자료입력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J611" s="28">
        <f>IF(AND($S611='자료입력 및 결과표시'!$B$20,COUNTIF($W611:$DR611,'자료입력 및 결과표시'!$C$20)&gt;=1),IF(OR('자료입력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K611" s="28">
        <f>IF(AND($S611='자료입력 및 결과표시'!$B$21,COUNTIF($W611:$DR611,'자료입력 및 결과표시'!$C$21)&gt;=1),IF(OR('자료입력 및 결과표시'!$B$4+90&gt;=$V611,'자료입력 및 결과표시'!$B$4&lt;$U611),0,IF($V611-'자료입력 및 결과표시'!$B$4-90&gt;='자료입력 및 결과표시'!$E$4,'자료입력 및 결과표시'!$E$4,$V611-'자료입력 및 결과표시'!$B$4-90)),0)</f>
        <v>0</v>
      </c>
      <c r="EL611" s="17">
        <f>IF(AND(S611='자료입력 및 결과표시'!$B$6,COUNTIF('업무중복도(데이터 입력)'!$W611:$DR611,'자료입력 및 결과표시'!$C$6)&gt;=1),1,0)</f>
        <v>0</v>
      </c>
      <c r="EM611" s="17">
        <f>IF(AND(S611='자료입력 및 결과표시'!$B$7,COUNTIF('업무중복도(데이터 입력)'!$W611:$DR611,'자료입력 및 결과표시'!$C$7)&gt;=1),2,0)</f>
        <v>0</v>
      </c>
      <c r="EN611" s="17">
        <f>IF(AND(S611='자료입력 및 결과표시'!$B$8,COUNTIF('업무중복도(데이터 입력)'!$W611:$DR611,'자료입력 및 결과표시'!$C$8)&gt;=1),3,0)</f>
        <v>0</v>
      </c>
      <c r="EO611" s="17">
        <f>IF(AND(S611='자료입력 및 결과표시'!$B$9,COUNTIF('업무중복도(데이터 입력)'!$W611:$DR611,'자료입력 및 결과표시'!$C$9)&gt;=1),4,0)</f>
        <v>0</v>
      </c>
      <c r="EP611" s="17">
        <f>IF(AND(S611='자료입력 및 결과표시'!$B$10,COUNTIF('업무중복도(데이터 입력)'!$W611:$DR611,'자료입력 및 결과표시'!$C$10)&gt;=1),5,0)</f>
        <v>0</v>
      </c>
      <c r="EQ611" s="17">
        <f>IF(AND(S611='자료입력 및 결과표시'!$B$11,COUNTIF('업무중복도(데이터 입력)'!$W611:$DR611,'자료입력 및 결과표시'!$C$11)&gt;=1),6,0)</f>
        <v>0</v>
      </c>
      <c r="ER611" s="17">
        <f>IF(AND(S611='자료입력 및 결과표시'!$B$12,COUNTIF('업무중복도(데이터 입력)'!$W611:$DR611,'자료입력 및 결과표시'!$C$12)&gt;=1),7,0)</f>
        <v>0</v>
      </c>
      <c r="ES611" s="17">
        <f>IF(AND(S611='자료입력 및 결과표시'!$B$13,COUNTIF('업무중복도(데이터 입력)'!$W611:$DR611,'자료입력 및 결과표시'!$C$13)&gt;=1),8,0)</f>
        <v>0</v>
      </c>
      <c r="ET611" s="17">
        <f>IF(AND(S611='자료입력 및 결과표시'!$B$14,COUNTIF('업무중복도(데이터 입력)'!$W611:$DR611,'자료입력 및 결과표시'!$C$14)&gt;=1),9,0)</f>
        <v>0</v>
      </c>
      <c r="EU611" s="17">
        <f>IF(AND(S611='자료입력 및 결과표시'!$B$15,COUNTIF('업무중복도(데이터 입력)'!$W611:$DR611,'자료입력 및 결과표시'!$C$15)&gt;=1),10,0)</f>
        <v>0</v>
      </c>
      <c r="EV611" s="17">
        <f>IF(AND(S611='자료입력 및 결과표시'!$B$16,COUNTIF('업무중복도(데이터 입력)'!$W611:$DR611,'자료입력 및 결과표시'!$C$16)&gt;=1),11,0)</f>
        <v>0</v>
      </c>
      <c r="EW611" s="17">
        <f>IF(AND(S611='자료입력 및 결과표시'!$B$17,COUNTIF('업무중복도(데이터 입력)'!$W611:$DR611,'자료입력 및 결과표시'!$C$17)&gt;=1),12,0)</f>
        <v>0</v>
      </c>
      <c r="EX611" s="17">
        <f>IF(AND(S611='자료입력 및 결과표시'!$B$18,COUNTIF('업무중복도(데이터 입력)'!$W611:$DR611,'자료입력 및 결과표시'!$C$18)&gt;=1),13,0)</f>
        <v>0</v>
      </c>
      <c r="EY611" s="17">
        <f>IF(AND(S611='자료입력 및 결과표시'!$B$19,COUNTIF('업무중복도(데이터 입력)'!$W611:$DR611,'자료입력 및 결과표시'!$C$19)&gt;=1),14,0)</f>
        <v>0</v>
      </c>
      <c r="EZ611" s="17">
        <f>IF(AND(S611='자료입력 및 결과표시'!$B$20,COUNTIF('업무중복도(데이터 입력)'!$W611:$DR611,'자료입력 및 결과표시'!$C$20)&gt;=1),15,0)</f>
        <v>0</v>
      </c>
      <c r="FA611" s="17">
        <f>IF(AND(S611='자료입력 및 결과표시'!$B$21,COUNTIF('업무중복도(데이터 입력)'!$W611:$DR611,'자료입력 및 결과표시'!$C$21)&gt;=1),16,0)</f>
        <v>0</v>
      </c>
      <c r="FK611" s="17">
        <f t="shared" si="815"/>
        <v>0</v>
      </c>
      <c r="FO611"/>
    </row>
    <row r="612" spans="1:171">
      <c r="A612" s="17" t="str">
        <f t="shared" si="798"/>
        <v>\\\0</v>
      </c>
      <c r="B612" s="17" t="str">
        <f t="shared" si="799"/>
        <v>\\\0</v>
      </c>
      <c r="C612" s="17" t="str">
        <f t="shared" si="800"/>
        <v>\\\0</v>
      </c>
      <c r="D612" s="17" t="str">
        <f t="shared" si="801"/>
        <v>\\\0</v>
      </c>
      <c r="E612" s="17" t="str">
        <f t="shared" si="802"/>
        <v>\\\0</v>
      </c>
      <c r="F612" s="17" t="str">
        <f t="shared" si="803"/>
        <v>\\\0</v>
      </c>
      <c r="G612" s="17" t="str">
        <f t="shared" si="804"/>
        <v>\\\0</v>
      </c>
      <c r="H612" s="17" t="str">
        <f t="shared" si="805"/>
        <v>\\\0</v>
      </c>
      <c r="I612" s="17" t="str">
        <f t="shared" si="806"/>
        <v>\\\0</v>
      </c>
      <c r="J612" s="17" t="str">
        <f t="shared" si="807"/>
        <v>\\\0</v>
      </c>
      <c r="K612" s="17" t="str">
        <f t="shared" si="808"/>
        <v>\\\0</v>
      </c>
      <c r="L612" s="17" t="str">
        <f t="shared" si="809"/>
        <v>\\\0</v>
      </c>
      <c r="M612" s="17" t="str">
        <f t="shared" si="810"/>
        <v>\\\0</v>
      </c>
      <c r="N612" s="17" t="str">
        <f t="shared" si="811"/>
        <v>\\\0</v>
      </c>
      <c r="O612" s="17" t="str">
        <f t="shared" si="812"/>
        <v>\\\0</v>
      </c>
      <c r="P612" s="17" t="str">
        <f t="shared" si="813"/>
        <v>\\\0</v>
      </c>
      <c r="R612" s="17" t="str">
        <f t="shared" si="814"/>
        <v>\\</v>
      </c>
      <c r="S612" s="38"/>
      <c r="T612" s="39"/>
      <c r="U612" s="31"/>
      <c r="V612" s="32"/>
      <c r="W612" s="36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35"/>
      <c r="DS612" s="287"/>
      <c r="DT612" s="36"/>
      <c r="DU612" s="37"/>
      <c r="DV612" s="28">
        <f>IF(AND($S612='자료입력 및 결과표시'!$B$6,COUNTIF($W612:$DR612,'자료입력 및 결과표시'!$C$6)&gt;=1),IF(OR('자료입력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DW612" s="28">
        <f>IF(AND($S612='자료입력 및 결과표시'!$B$7,COUNTIF($W612:$DR612,'자료입력 및 결과표시'!$C$7)&gt;=1),IF(OR('자료입력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DX612" s="28">
        <f>IF(AND($S612='자료입력 및 결과표시'!$B$8,COUNTIF($W612:$DR612,'자료입력 및 결과표시'!$C$8)&gt;=1),IF(OR('자료입력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DY612" s="28">
        <f>IF(AND($S612='자료입력 및 결과표시'!$B$9,COUNTIF($W612:$DR612,'자료입력 및 결과표시'!$C$9)&gt;=1),IF(OR('자료입력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DZ612" s="28">
        <f>IF(AND($S612='자료입력 및 결과표시'!$B$10,COUNTIF($W612:$DR612,'자료입력 및 결과표시'!$C$10)&gt;=1),IF(OR('자료입력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A612" s="28">
        <f>IF(AND($S612='자료입력 및 결과표시'!$B$11,COUNTIF($W612:$DR612,'자료입력 및 결과표시'!$C$11)&gt;=1),IF(OR('자료입력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B612" s="28">
        <f>IF(AND($S612='자료입력 및 결과표시'!$B$12,COUNTIF($W612:$DR612,'자료입력 및 결과표시'!$C$12)&gt;=1),IF(OR('자료입력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C612" s="28">
        <f>IF(AND($S612='자료입력 및 결과표시'!$B$13,COUNTIF($W612:$DR612,'자료입력 및 결과표시'!$C$13)&gt;=1),IF(OR('자료입력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D612" s="28">
        <f>IF(AND($S612='자료입력 및 결과표시'!$B$14,COUNTIF($W612:$DR612,'자료입력 및 결과표시'!$C$14)&gt;=1),IF(OR('자료입력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E612" s="28">
        <f>IF(AND($S612='자료입력 및 결과표시'!$B$15,COUNTIF($W612:$DR612,'자료입력 및 결과표시'!$C$15)&gt;=1),IF(OR('자료입력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F612" s="28">
        <f>IF(AND($S612='자료입력 및 결과표시'!$B$16,COUNTIF($W612:$DR612,'자료입력 및 결과표시'!$C$16)&gt;=1),IF(OR('자료입력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G612" s="28">
        <f>IF(AND($S612='자료입력 및 결과표시'!$B$17,COUNTIF($W612:$DR612,'자료입력 및 결과표시'!$C$17)&gt;=1),IF(OR('자료입력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H612" s="28">
        <f>IF(AND($S612='자료입력 및 결과표시'!$B$18,COUNTIF($W612:$DR612,'자료입력 및 결과표시'!$C$18)&gt;=1),IF(OR('자료입력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I612" s="28">
        <f>IF(AND($S612='자료입력 및 결과표시'!$B$19,COUNTIF($W612:$DR612,'자료입력 및 결과표시'!$C$19)&gt;=1),IF(OR('자료입력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J612" s="28">
        <f>IF(AND($S612='자료입력 및 결과표시'!$B$20,COUNTIF($W612:$DR612,'자료입력 및 결과표시'!$C$20)&gt;=1),IF(OR('자료입력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K612" s="28">
        <f>IF(AND($S612='자료입력 및 결과표시'!$B$21,COUNTIF($W612:$DR612,'자료입력 및 결과표시'!$C$21)&gt;=1),IF(OR('자료입력 및 결과표시'!$B$4+90&gt;=$V612,'자료입력 및 결과표시'!$B$4&lt;$U612),0,IF($V612-'자료입력 및 결과표시'!$B$4-90&gt;='자료입력 및 결과표시'!$E$4,'자료입력 및 결과표시'!$E$4,$V612-'자료입력 및 결과표시'!$B$4-90)),0)</f>
        <v>0</v>
      </c>
      <c r="EL612" s="17">
        <f>IF(AND(S612='자료입력 및 결과표시'!$B$6,COUNTIF('업무중복도(데이터 입력)'!$W612:$DR612,'자료입력 및 결과표시'!$C$6)&gt;=1),1,0)</f>
        <v>0</v>
      </c>
      <c r="EM612" s="17">
        <f>IF(AND(S612='자료입력 및 결과표시'!$B$7,COUNTIF('업무중복도(데이터 입력)'!$W612:$DR612,'자료입력 및 결과표시'!$C$7)&gt;=1),2,0)</f>
        <v>0</v>
      </c>
      <c r="EN612" s="17">
        <f>IF(AND(S612='자료입력 및 결과표시'!$B$8,COUNTIF('업무중복도(데이터 입력)'!$W612:$DR612,'자료입력 및 결과표시'!$C$8)&gt;=1),3,0)</f>
        <v>0</v>
      </c>
      <c r="EO612" s="17">
        <f>IF(AND(S612='자료입력 및 결과표시'!$B$9,COUNTIF('업무중복도(데이터 입력)'!$W612:$DR612,'자료입력 및 결과표시'!$C$9)&gt;=1),4,0)</f>
        <v>0</v>
      </c>
      <c r="EP612" s="17">
        <f>IF(AND(S612='자료입력 및 결과표시'!$B$10,COUNTIF('업무중복도(데이터 입력)'!$W612:$DR612,'자료입력 및 결과표시'!$C$10)&gt;=1),5,0)</f>
        <v>0</v>
      </c>
      <c r="EQ612" s="17">
        <f>IF(AND(S612='자료입력 및 결과표시'!$B$11,COUNTIF('업무중복도(데이터 입력)'!$W612:$DR612,'자료입력 및 결과표시'!$C$11)&gt;=1),6,0)</f>
        <v>0</v>
      </c>
      <c r="ER612" s="17">
        <f>IF(AND(S612='자료입력 및 결과표시'!$B$12,COUNTIF('업무중복도(데이터 입력)'!$W612:$DR612,'자료입력 및 결과표시'!$C$12)&gt;=1),7,0)</f>
        <v>0</v>
      </c>
      <c r="ES612" s="17">
        <f>IF(AND(S612='자료입력 및 결과표시'!$B$13,COUNTIF('업무중복도(데이터 입력)'!$W612:$DR612,'자료입력 및 결과표시'!$C$13)&gt;=1),8,0)</f>
        <v>0</v>
      </c>
      <c r="ET612" s="17">
        <f>IF(AND(S612='자료입력 및 결과표시'!$B$14,COUNTIF('업무중복도(데이터 입력)'!$W612:$DR612,'자료입력 및 결과표시'!$C$14)&gt;=1),9,0)</f>
        <v>0</v>
      </c>
      <c r="EU612" s="17">
        <f>IF(AND(S612='자료입력 및 결과표시'!$B$15,COUNTIF('업무중복도(데이터 입력)'!$W612:$DR612,'자료입력 및 결과표시'!$C$15)&gt;=1),10,0)</f>
        <v>0</v>
      </c>
      <c r="EV612" s="17">
        <f>IF(AND(S612='자료입력 및 결과표시'!$B$16,COUNTIF('업무중복도(데이터 입력)'!$W612:$DR612,'자료입력 및 결과표시'!$C$16)&gt;=1),11,0)</f>
        <v>0</v>
      </c>
      <c r="EW612" s="17">
        <f>IF(AND(S612='자료입력 및 결과표시'!$B$17,COUNTIF('업무중복도(데이터 입력)'!$W612:$DR612,'자료입력 및 결과표시'!$C$17)&gt;=1),12,0)</f>
        <v>0</v>
      </c>
      <c r="EX612" s="17">
        <f>IF(AND(S612='자료입력 및 결과표시'!$B$18,COUNTIF('업무중복도(데이터 입력)'!$W612:$DR612,'자료입력 및 결과표시'!$C$18)&gt;=1),13,0)</f>
        <v>0</v>
      </c>
      <c r="EY612" s="17">
        <f>IF(AND(S612='자료입력 및 결과표시'!$B$19,COUNTIF('업무중복도(데이터 입력)'!$W612:$DR612,'자료입력 및 결과표시'!$C$19)&gt;=1),14,0)</f>
        <v>0</v>
      </c>
      <c r="EZ612" s="17">
        <f>IF(AND(S612='자료입력 및 결과표시'!$B$20,COUNTIF('업무중복도(데이터 입력)'!$W612:$DR612,'자료입력 및 결과표시'!$C$20)&gt;=1),15,0)</f>
        <v>0</v>
      </c>
      <c r="FA612" s="17">
        <f>IF(AND(S612='자료입력 및 결과표시'!$B$21,COUNTIF('업무중복도(데이터 입력)'!$W612:$DR612,'자료입력 및 결과표시'!$C$21)&gt;=1),16,0)</f>
        <v>0</v>
      </c>
      <c r="FK612" s="17">
        <f t="shared" si="815"/>
        <v>0</v>
      </c>
      <c r="FO612"/>
    </row>
    <row r="613" spans="1:171">
      <c r="A613" s="17" t="str">
        <f t="shared" si="798"/>
        <v>\\\0</v>
      </c>
      <c r="B613" s="17" t="str">
        <f t="shared" si="799"/>
        <v>\\\0</v>
      </c>
      <c r="C613" s="17" t="str">
        <f t="shared" si="800"/>
        <v>\\\0</v>
      </c>
      <c r="D613" s="17" t="str">
        <f t="shared" si="801"/>
        <v>\\\0</v>
      </c>
      <c r="E613" s="17" t="str">
        <f t="shared" si="802"/>
        <v>\\\0</v>
      </c>
      <c r="F613" s="17" t="str">
        <f t="shared" si="803"/>
        <v>\\\0</v>
      </c>
      <c r="G613" s="17" t="str">
        <f t="shared" si="804"/>
        <v>\\\0</v>
      </c>
      <c r="H613" s="17" t="str">
        <f t="shared" si="805"/>
        <v>\\\0</v>
      </c>
      <c r="I613" s="17" t="str">
        <f t="shared" si="806"/>
        <v>\\\0</v>
      </c>
      <c r="J613" s="17" t="str">
        <f t="shared" si="807"/>
        <v>\\\0</v>
      </c>
      <c r="K613" s="17" t="str">
        <f t="shared" si="808"/>
        <v>\\\0</v>
      </c>
      <c r="L613" s="17" t="str">
        <f t="shared" si="809"/>
        <v>\\\0</v>
      </c>
      <c r="M613" s="17" t="str">
        <f t="shared" si="810"/>
        <v>\\\0</v>
      </c>
      <c r="N613" s="17" t="str">
        <f t="shared" si="811"/>
        <v>\\\0</v>
      </c>
      <c r="O613" s="17" t="str">
        <f t="shared" si="812"/>
        <v>\\\0</v>
      </c>
      <c r="P613" s="17" t="str">
        <f t="shared" si="813"/>
        <v>\\\0</v>
      </c>
      <c r="R613" s="17" t="str">
        <f t="shared" si="814"/>
        <v>\\</v>
      </c>
      <c r="S613" s="38"/>
      <c r="T613" s="39"/>
      <c r="U613" s="31"/>
      <c r="V613" s="32"/>
      <c r="W613" s="36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35"/>
      <c r="DS613" s="287"/>
      <c r="DT613" s="36"/>
      <c r="DU613" s="37"/>
      <c r="DV613" s="28">
        <f>IF(AND($S613='자료입력 및 결과표시'!$B$6,COUNTIF($W613:$DR613,'자료입력 및 결과표시'!$C$6)&gt;=1),IF(OR('자료입력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DW613" s="28">
        <f>IF(AND($S613='자료입력 및 결과표시'!$B$7,COUNTIF($W613:$DR613,'자료입력 및 결과표시'!$C$7)&gt;=1),IF(OR('자료입력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DX613" s="28">
        <f>IF(AND($S613='자료입력 및 결과표시'!$B$8,COUNTIF($W613:$DR613,'자료입력 및 결과표시'!$C$8)&gt;=1),IF(OR('자료입력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DY613" s="28">
        <f>IF(AND($S613='자료입력 및 결과표시'!$B$9,COUNTIF($W613:$DR613,'자료입력 및 결과표시'!$C$9)&gt;=1),IF(OR('자료입력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DZ613" s="28">
        <f>IF(AND($S613='자료입력 및 결과표시'!$B$10,COUNTIF($W613:$DR613,'자료입력 및 결과표시'!$C$10)&gt;=1),IF(OR('자료입력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A613" s="28">
        <f>IF(AND($S613='자료입력 및 결과표시'!$B$11,COUNTIF($W613:$DR613,'자료입력 및 결과표시'!$C$11)&gt;=1),IF(OR('자료입력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B613" s="28">
        <f>IF(AND($S613='자료입력 및 결과표시'!$B$12,COUNTIF($W613:$DR613,'자료입력 및 결과표시'!$C$12)&gt;=1),IF(OR('자료입력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C613" s="28">
        <f>IF(AND($S613='자료입력 및 결과표시'!$B$13,COUNTIF($W613:$DR613,'자료입력 및 결과표시'!$C$13)&gt;=1),IF(OR('자료입력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D613" s="28">
        <f>IF(AND($S613='자료입력 및 결과표시'!$B$14,COUNTIF($W613:$DR613,'자료입력 및 결과표시'!$C$14)&gt;=1),IF(OR('자료입력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E613" s="28">
        <f>IF(AND($S613='자료입력 및 결과표시'!$B$15,COUNTIF($W613:$DR613,'자료입력 및 결과표시'!$C$15)&gt;=1),IF(OR('자료입력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F613" s="28">
        <f>IF(AND($S613='자료입력 및 결과표시'!$B$16,COUNTIF($W613:$DR613,'자료입력 및 결과표시'!$C$16)&gt;=1),IF(OR('자료입력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G613" s="28">
        <f>IF(AND($S613='자료입력 및 결과표시'!$B$17,COUNTIF($W613:$DR613,'자료입력 및 결과표시'!$C$17)&gt;=1),IF(OR('자료입력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H613" s="28">
        <f>IF(AND($S613='자료입력 및 결과표시'!$B$18,COUNTIF($W613:$DR613,'자료입력 및 결과표시'!$C$18)&gt;=1),IF(OR('자료입력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I613" s="28">
        <f>IF(AND($S613='자료입력 및 결과표시'!$B$19,COUNTIF($W613:$DR613,'자료입력 및 결과표시'!$C$19)&gt;=1),IF(OR('자료입력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J613" s="28">
        <f>IF(AND($S613='자료입력 및 결과표시'!$B$20,COUNTIF($W613:$DR613,'자료입력 및 결과표시'!$C$20)&gt;=1),IF(OR('자료입력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K613" s="28">
        <f>IF(AND($S613='자료입력 및 결과표시'!$B$21,COUNTIF($W613:$DR613,'자료입력 및 결과표시'!$C$21)&gt;=1),IF(OR('자료입력 및 결과표시'!$B$4+90&gt;=$V613,'자료입력 및 결과표시'!$B$4&lt;$U613),0,IF($V613-'자료입력 및 결과표시'!$B$4-90&gt;='자료입력 및 결과표시'!$E$4,'자료입력 및 결과표시'!$E$4,$V613-'자료입력 및 결과표시'!$B$4-90)),0)</f>
        <v>0</v>
      </c>
      <c r="EL613" s="17">
        <f>IF(AND(S613='자료입력 및 결과표시'!$B$6,COUNTIF('업무중복도(데이터 입력)'!$W613:$DR613,'자료입력 및 결과표시'!$C$6)&gt;=1),1,0)</f>
        <v>0</v>
      </c>
      <c r="EM613" s="17">
        <f>IF(AND(S613='자료입력 및 결과표시'!$B$7,COUNTIF('업무중복도(데이터 입력)'!$W613:$DR613,'자료입력 및 결과표시'!$C$7)&gt;=1),2,0)</f>
        <v>0</v>
      </c>
      <c r="EN613" s="17">
        <f>IF(AND(S613='자료입력 및 결과표시'!$B$8,COUNTIF('업무중복도(데이터 입력)'!$W613:$DR613,'자료입력 및 결과표시'!$C$8)&gt;=1),3,0)</f>
        <v>0</v>
      </c>
      <c r="EO613" s="17">
        <f>IF(AND(S613='자료입력 및 결과표시'!$B$9,COUNTIF('업무중복도(데이터 입력)'!$W613:$DR613,'자료입력 및 결과표시'!$C$9)&gt;=1),4,0)</f>
        <v>0</v>
      </c>
      <c r="EP613" s="17">
        <f>IF(AND(S613='자료입력 및 결과표시'!$B$10,COUNTIF('업무중복도(데이터 입력)'!$W613:$DR613,'자료입력 및 결과표시'!$C$10)&gt;=1),5,0)</f>
        <v>0</v>
      </c>
      <c r="EQ613" s="17">
        <f>IF(AND(S613='자료입력 및 결과표시'!$B$11,COUNTIF('업무중복도(데이터 입력)'!$W613:$DR613,'자료입력 및 결과표시'!$C$11)&gt;=1),6,0)</f>
        <v>0</v>
      </c>
      <c r="ER613" s="17">
        <f>IF(AND(S613='자료입력 및 결과표시'!$B$12,COUNTIF('업무중복도(데이터 입력)'!$W613:$DR613,'자료입력 및 결과표시'!$C$12)&gt;=1),7,0)</f>
        <v>0</v>
      </c>
      <c r="ES613" s="17">
        <f>IF(AND(S613='자료입력 및 결과표시'!$B$13,COUNTIF('업무중복도(데이터 입력)'!$W613:$DR613,'자료입력 및 결과표시'!$C$13)&gt;=1),8,0)</f>
        <v>0</v>
      </c>
      <c r="ET613" s="17">
        <f>IF(AND(S613='자료입력 및 결과표시'!$B$14,COUNTIF('업무중복도(데이터 입력)'!$W613:$DR613,'자료입력 및 결과표시'!$C$14)&gt;=1),9,0)</f>
        <v>0</v>
      </c>
      <c r="EU613" s="17">
        <f>IF(AND(S613='자료입력 및 결과표시'!$B$15,COUNTIF('업무중복도(데이터 입력)'!$W613:$DR613,'자료입력 및 결과표시'!$C$15)&gt;=1),10,0)</f>
        <v>0</v>
      </c>
      <c r="EV613" s="17">
        <f>IF(AND(S613='자료입력 및 결과표시'!$B$16,COUNTIF('업무중복도(데이터 입력)'!$W613:$DR613,'자료입력 및 결과표시'!$C$16)&gt;=1),11,0)</f>
        <v>0</v>
      </c>
      <c r="EW613" s="17">
        <f>IF(AND(S613='자료입력 및 결과표시'!$B$17,COUNTIF('업무중복도(데이터 입력)'!$W613:$DR613,'자료입력 및 결과표시'!$C$17)&gt;=1),12,0)</f>
        <v>0</v>
      </c>
      <c r="EX613" s="17">
        <f>IF(AND(S613='자료입력 및 결과표시'!$B$18,COUNTIF('업무중복도(데이터 입력)'!$W613:$DR613,'자료입력 및 결과표시'!$C$18)&gt;=1),13,0)</f>
        <v>0</v>
      </c>
      <c r="EY613" s="17">
        <f>IF(AND(S613='자료입력 및 결과표시'!$B$19,COUNTIF('업무중복도(데이터 입력)'!$W613:$DR613,'자료입력 및 결과표시'!$C$19)&gt;=1),14,0)</f>
        <v>0</v>
      </c>
      <c r="EZ613" s="17">
        <f>IF(AND(S613='자료입력 및 결과표시'!$B$20,COUNTIF('업무중복도(데이터 입력)'!$W613:$DR613,'자료입력 및 결과표시'!$C$20)&gt;=1),15,0)</f>
        <v>0</v>
      </c>
      <c r="FA613" s="17">
        <f>IF(AND(S613='자료입력 및 결과표시'!$B$21,COUNTIF('업무중복도(데이터 입력)'!$W613:$DR613,'자료입력 및 결과표시'!$C$21)&gt;=1),16,0)</f>
        <v>0</v>
      </c>
      <c r="FK613" s="17">
        <f t="shared" si="815"/>
        <v>0</v>
      </c>
      <c r="FO613"/>
    </row>
    <row r="614" spans="1:171">
      <c r="A614" s="17" t="str">
        <f t="shared" si="798"/>
        <v>\\\0</v>
      </c>
      <c r="B614" s="17" t="str">
        <f t="shared" si="799"/>
        <v>\\\0</v>
      </c>
      <c r="C614" s="17" t="str">
        <f t="shared" si="800"/>
        <v>\\\0</v>
      </c>
      <c r="D614" s="17" t="str">
        <f t="shared" si="801"/>
        <v>\\\0</v>
      </c>
      <c r="E614" s="17" t="str">
        <f t="shared" si="802"/>
        <v>\\\0</v>
      </c>
      <c r="F614" s="17" t="str">
        <f t="shared" si="803"/>
        <v>\\\0</v>
      </c>
      <c r="G614" s="17" t="str">
        <f t="shared" si="804"/>
        <v>\\\0</v>
      </c>
      <c r="H614" s="17" t="str">
        <f t="shared" si="805"/>
        <v>\\\0</v>
      </c>
      <c r="I614" s="17" t="str">
        <f t="shared" si="806"/>
        <v>\\\0</v>
      </c>
      <c r="J614" s="17" t="str">
        <f t="shared" si="807"/>
        <v>\\\0</v>
      </c>
      <c r="K614" s="17" t="str">
        <f t="shared" si="808"/>
        <v>\\\0</v>
      </c>
      <c r="L614" s="17" t="str">
        <f t="shared" si="809"/>
        <v>\\\0</v>
      </c>
      <c r="M614" s="17" t="str">
        <f t="shared" si="810"/>
        <v>\\\0</v>
      </c>
      <c r="N614" s="17" t="str">
        <f t="shared" si="811"/>
        <v>\\\0</v>
      </c>
      <c r="O614" s="17" t="str">
        <f t="shared" si="812"/>
        <v>\\\0</v>
      </c>
      <c r="P614" s="17" t="str">
        <f t="shared" si="813"/>
        <v>\\\0</v>
      </c>
      <c r="R614" s="17" t="str">
        <f t="shared" si="814"/>
        <v>\\</v>
      </c>
      <c r="S614" s="38"/>
      <c r="T614" s="39"/>
      <c r="U614" s="31"/>
      <c r="V614" s="32"/>
      <c r="W614" s="36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35"/>
      <c r="DS614" s="287"/>
      <c r="DT614" s="36"/>
      <c r="DU614" s="37"/>
      <c r="DV614" s="28">
        <f>IF(AND($S614='자료입력 및 결과표시'!$B$6,COUNTIF($W614:$DR614,'자료입력 및 결과표시'!$C$6)&gt;=1),IF(OR('자료입력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DW614" s="28">
        <f>IF(AND($S614='자료입력 및 결과표시'!$B$7,COUNTIF($W614:$DR614,'자료입력 및 결과표시'!$C$7)&gt;=1),IF(OR('자료입력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DX614" s="28">
        <f>IF(AND($S614='자료입력 및 결과표시'!$B$8,COUNTIF($W614:$DR614,'자료입력 및 결과표시'!$C$8)&gt;=1),IF(OR('자료입력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DY614" s="28">
        <f>IF(AND($S614='자료입력 및 결과표시'!$B$9,COUNTIF($W614:$DR614,'자료입력 및 결과표시'!$C$9)&gt;=1),IF(OR('자료입력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DZ614" s="28">
        <f>IF(AND($S614='자료입력 및 결과표시'!$B$10,COUNTIF($W614:$DR614,'자료입력 및 결과표시'!$C$10)&gt;=1),IF(OR('자료입력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A614" s="28">
        <f>IF(AND($S614='자료입력 및 결과표시'!$B$11,COUNTIF($W614:$DR614,'자료입력 및 결과표시'!$C$11)&gt;=1),IF(OR('자료입력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B614" s="28">
        <f>IF(AND($S614='자료입력 및 결과표시'!$B$12,COUNTIF($W614:$DR614,'자료입력 및 결과표시'!$C$12)&gt;=1),IF(OR('자료입력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C614" s="28">
        <f>IF(AND($S614='자료입력 및 결과표시'!$B$13,COUNTIF($W614:$DR614,'자료입력 및 결과표시'!$C$13)&gt;=1),IF(OR('자료입력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D614" s="28">
        <f>IF(AND($S614='자료입력 및 결과표시'!$B$14,COUNTIF($W614:$DR614,'자료입력 및 결과표시'!$C$14)&gt;=1),IF(OR('자료입력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E614" s="28">
        <f>IF(AND($S614='자료입력 및 결과표시'!$B$15,COUNTIF($W614:$DR614,'자료입력 및 결과표시'!$C$15)&gt;=1),IF(OR('자료입력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F614" s="28">
        <f>IF(AND($S614='자료입력 및 결과표시'!$B$16,COUNTIF($W614:$DR614,'자료입력 및 결과표시'!$C$16)&gt;=1),IF(OR('자료입력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G614" s="28">
        <f>IF(AND($S614='자료입력 및 결과표시'!$B$17,COUNTIF($W614:$DR614,'자료입력 및 결과표시'!$C$17)&gt;=1),IF(OR('자료입력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H614" s="28">
        <f>IF(AND($S614='자료입력 및 결과표시'!$B$18,COUNTIF($W614:$DR614,'자료입력 및 결과표시'!$C$18)&gt;=1),IF(OR('자료입력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I614" s="28">
        <f>IF(AND($S614='자료입력 및 결과표시'!$B$19,COUNTIF($W614:$DR614,'자료입력 및 결과표시'!$C$19)&gt;=1),IF(OR('자료입력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J614" s="28">
        <f>IF(AND($S614='자료입력 및 결과표시'!$B$20,COUNTIF($W614:$DR614,'자료입력 및 결과표시'!$C$20)&gt;=1),IF(OR('자료입력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K614" s="28">
        <f>IF(AND($S614='자료입력 및 결과표시'!$B$21,COUNTIF($W614:$DR614,'자료입력 및 결과표시'!$C$21)&gt;=1),IF(OR('자료입력 및 결과표시'!$B$4+90&gt;=$V614,'자료입력 및 결과표시'!$B$4&lt;$U614),0,IF($V614-'자료입력 및 결과표시'!$B$4-90&gt;='자료입력 및 결과표시'!$E$4,'자료입력 및 결과표시'!$E$4,$V614-'자료입력 및 결과표시'!$B$4-90)),0)</f>
        <v>0</v>
      </c>
      <c r="EL614" s="17">
        <f>IF(AND(S614='자료입력 및 결과표시'!$B$6,COUNTIF('업무중복도(데이터 입력)'!$W614:$DR614,'자료입력 및 결과표시'!$C$6)&gt;=1),1,0)</f>
        <v>0</v>
      </c>
      <c r="EM614" s="17">
        <f>IF(AND(S614='자료입력 및 결과표시'!$B$7,COUNTIF('업무중복도(데이터 입력)'!$W614:$DR614,'자료입력 및 결과표시'!$C$7)&gt;=1),2,0)</f>
        <v>0</v>
      </c>
      <c r="EN614" s="17">
        <f>IF(AND(S614='자료입력 및 결과표시'!$B$8,COUNTIF('업무중복도(데이터 입력)'!$W614:$DR614,'자료입력 및 결과표시'!$C$8)&gt;=1),3,0)</f>
        <v>0</v>
      </c>
      <c r="EO614" s="17">
        <f>IF(AND(S614='자료입력 및 결과표시'!$B$9,COUNTIF('업무중복도(데이터 입력)'!$W614:$DR614,'자료입력 및 결과표시'!$C$9)&gt;=1),4,0)</f>
        <v>0</v>
      </c>
      <c r="EP614" s="17">
        <f>IF(AND(S614='자료입력 및 결과표시'!$B$10,COUNTIF('업무중복도(데이터 입력)'!$W614:$DR614,'자료입력 및 결과표시'!$C$10)&gt;=1),5,0)</f>
        <v>0</v>
      </c>
      <c r="EQ614" s="17">
        <f>IF(AND(S614='자료입력 및 결과표시'!$B$11,COUNTIF('업무중복도(데이터 입력)'!$W614:$DR614,'자료입력 및 결과표시'!$C$11)&gt;=1),6,0)</f>
        <v>0</v>
      </c>
      <c r="ER614" s="17">
        <f>IF(AND(S614='자료입력 및 결과표시'!$B$12,COUNTIF('업무중복도(데이터 입력)'!$W614:$DR614,'자료입력 및 결과표시'!$C$12)&gt;=1),7,0)</f>
        <v>0</v>
      </c>
      <c r="ES614" s="17">
        <f>IF(AND(S614='자료입력 및 결과표시'!$B$13,COUNTIF('업무중복도(데이터 입력)'!$W614:$DR614,'자료입력 및 결과표시'!$C$13)&gt;=1),8,0)</f>
        <v>0</v>
      </c>
      <c r="ET614" s="17">
        <f>IF(AND(S614='자료입력 및 결과표시'!$B$14,COUNTIF('업무중복도(데이터 입력)'!$W614:$DR614,'자료입력 및 결과표시'!$C$14)&gt;=1),9,0)</f>
        <v>0</v>
      </c>
      <c r="EU614" s="17">
        <f>IF(AND(S614='자료입력 및 결과표시'!$B$15,COUNTIF('업무중복도(데이터 입력)'!$W614:$DR614,'자료입력 및 결과표시'!$C$15)&gt;=1),10,0)</f>
        <v>0</v>
      </c>
      <c r="EV614" s="17">
        <f>IF(AND(S614='자료입력 및 결과표시'!$B$16,COUNTIF('업무중복도(데이터 입력)'!$W614:$DR614,'자료입력 및 결과표시'!$C$16)&gt;=1),11,0)</f>
        <v>0</v>
      </c>
      <c r="EW614" s="17">
        <f>IF(AND(S614='자료입력 및 결과표시'!$B$17,COUNTIF('업무중복도(데이터 입력)'!$W614:$DR614,'자료입력 및 결과표시'!$C$17)&gt;=1),12,0)</f>
        <v>0</v>
      </c>
      <c r="EX614" s="17">
        <f>IF(AND(S614='자료입력 및 결과표시'!$B$18,COUNTIF('업무중복도(데이터 입력)'!$W614:$DR614,'자료입력 및 결과표시'!$C$18)&gt;=1),13,0)</f>
        <v>0</v>
      </c>
      <c r="EY614" s="17">
        <f>IF(AND(S614='자료입력 및 결과표시'!$B$19,COUNTIF('업무중복도(데이터 입력)'!$W614:$DR614,'자료입력 및 결과표시'!$C$19)&gt;=1),14,0)</f>
        <v>0</v>
      </c>
      <c r="EZ614" s="17">
        <f>IF(AND(S614='자료입력 및 결과표시'!$B$20,COUNTIF('업무중복도(데이터 입력)'!$W614:$DR614,'자료입력 및 결과표시'!$C$20)&gt;=1),15,0)</f>
        <v>0</v>
      </c>
      <c r="FA614" s="17">
        <f>IF(AND(S614='자료입력 및 결과표시'!$B$21,COUNTIF('업무중복도(데이터 입력)'!$W614:$DR614,'자료입력 및 결과표시'!$C$21)&gt;=1),16,0)</f>
        <v>0</v>
      </c>
      <c r="FK614" s="17">
        <f t="shared" si="815"/>
        <v>0</v>
      </c>
      <c r="FO614"/>
    </row>
    <row r="615" spans="1:171">
      <c r="A615" s="17" t="str">
        <f t="shared" si="798"/>
        <v>\\\0</v>
      </c>
      <c r="B615" s="17" t="str">
        <f t="shared" si="799"/>
        <v>\\\0</v>
      </c>
      <c r="C615" s="17" t="str">
        <f t="shared" si="800"/>
        <v>\\\0</v>
      </c>
      <c r="D615" s="17" t="str">
        <f t="shared" si="801"/>
        <v>\\\0</v>
      </c>
      <c r="E615" s="17" t="str">
        <f t="shared" si="802"/>
        <v>\\\0</v>
      </c>
      <c r="F615" s="17" t="str">
        <f t="shared" si="803"/>
        <v>\\\0</v>
      </c>
      <c r="G615" s="17" t="str">
        <f t="shared" si="804"/>
        <v>\\\0</v>
      </c>
      <c r="H615" s="17" t="str">
        <f t="shared" si="805"/>
        <v>\\\0</v>
      </c>
      <c r="I615" s="17" t="str">
        <f t="shared" si="806"/>
        <v>\\\0</v>
      </c>
      <c r="J615" s="17" t="str">
        <f t="shared" si="807"/>
        <v>\\\0</v>
      </c>
      <c r="K615" s="17" t="str">
        <f t="shared" si="808"/>
        <v>\\\0</v>
      </c>
      <c r="L615" s="17" t="str">
        <f t="shared" si="809"/>
        <v>\\\0</v>
      </c>
      <c r="M615" s="17" t="str">
        <f t="shared" si="810"/>
        <v>\\\0</v>
      </c>
      <c r="N615" s="17" t="str">
        <f t="shared" si="811"/>
        <v>\\\0</v>
      </c>
      <c r="O615" s="17" t="str">
        <f t="shared" si="812"/>
        <v>\\\0</v>
      </c>
      <c r="P615" s="17" t="str">
        <f t="shared" si="813"/>
        <v>\\\0</v>
      </c>
      <c r="R615" s="17" t="str">
        <f t="shared" si="814"/>
        <v>\\</v>
      </c>
      <c r="S615" s="38"/>
      <c r="T615" s="39"/>
      <c r="U615" s="31"/>
      <c r="V615" s="32"/>
      <c r="W615" s="36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35"/>
      <c r="DS615" s="287"/>
      <c r="DT615" s="36"/>
      <c r="DU615" s="37"/>
      <c r="DV615" s="28">
        <f>IF(AND($S615='자료입력 및 결과표시'!$B$6,COUNTIF($W615:$DR615,'자료입력 및 결과표시'!$C$6)&gt;=1),IF(OR('자료입력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DW615" s="28">
        <f>IF(AND($S615='자료입력 및 결과표시'!$B$7,COUNTIF($W615:$DR615,'자료입력 및 결과표시'!$C$7)&gt;=1),IF(OR('자료입력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DX615" s="28">
        <f>IF(AND($S615='자료입력 및 결과표시'!$B$8,COUNTIF($W615:$DR615,'자료입력 및 결과표시'!$C$8)&gt;=1),IF(OR('자료입력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DY615" s="28">
        <f>IF(AND($S615='자료입력 및 결과표시'!$B$9,COUNTIF($W615:$DR615,'자료입력 및 결과표시'!$C$9)&gt;=1),IF(OR('자료입력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DZ615" s="28">
        <f>IF(AND($S615='자료입력 및 결과표시'!$B$10,COUNTIF($W615:$DR615,'자료입력 및 결과표시'!$C$10)&gt;=1),IF(OR('자료입력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A615" s="28">
        <f>IF(AND($S615='자료입력 및 결과표시'!$B$11,COUNTIF($W615:$DR615,'자료입력 및 결과표시'!$C$11)&gt;=1),IF(OR('자료입력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B615" s="28">
        <f>IF(AND($S615='자료입력 및 결과표시'!$B$12,COUNTIF($W615:$DR615,'자료입력 및 결과표시'!$C$12)&gt;=1),IF(OR('자료입력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C615" s="28">
        <f>IF(AND($S615='자료입력 및 결과표시'!$B$13,COUNTIF($W615:$DR615,'자료입력 및 결과표시'!$C$13)&gt;=1),IF(OR('자료입력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D615" s="28">
        <f>IF(AND($S615='자료입력 및 결과표시'!$B$14,COUNTIF($W615:$DR615,'자료입력 및 결과표시'!$C$14)&gt;=1),IF(OR('자료입력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E615" s="28">
        <f>IF(AND($S615='자료입력 및 결과표시'!$B$15,COUNTIF($W615:$DR615,'자료입력 및 결과표시'!$C$15)&gt;=1),IF(OR('자료입력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F615" s="28">
        <f>IF(AND($S615='자료입력 및 결과표시'!$B$16,COUNTIF($W615:$DR615,'자료입력 및 결과표시'!$C$16)&gt;=1),IF(OR('자료입력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G615" s="28">
        <f>IF(AND($S615='자료입력 및 결과표시'!$B$17,COUNTIF($W615:$DR615,'자료입력 및 결과표시'!$C$17)&gt;=1),IF(OR('자료입력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H615" s="28">
        <f>IF(AND($S615='자료입력 및 결과표시'!$B$18,COUNTIF($W615:$DR615,'자료입력 및 결과표시'!$C$18)&gt;=1),IF(OR('자료입력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I615" s="28">
        <f>IF(AND($S615='자료입력 및 결과표시'!$B$19,COUNTIF($W615:$DR615,'자료입력 및 결과표시'!$C$19)&gt;=1),IF(OR('자료입력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J615" s="28">
        <f>IF(AND($S615='자료입력 및 결과표시'!$B$20,COUNTIF($W615:$DR615,'자료입력 및 결과표시'!$C$20)&gt;=1),IF(OR('자료입력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K615" s="28">
        <f>IF(AND($S615='자료입력 및 결과표시'!$B$21,COUNTIF($W615:$DR615,'자료입력 및 결과표시'!$C$21)&gt;=1),IF(OR('자료입력 및 결과표시'!$B$4+90&gt;=$V615,'자료입력 및 결과표시'!$B$4&lt;$U615),0,IF($V615-'자료입력 및 결과표시'!$B$4-90&gt;='자료입력 및 결과표시'!$E$4,'자료입력 및 결과표시'!$E$4,$V615-'자료입력 및 결과표시'!$B$4-90)),0)</f>
        <v>0</v>
      </c>
      <c r="EL615" s="17">
        <f>IF(AND(S615='자료입력 및 결과표시'!$B$6,COUNTIF('업무중복도(데이터 입력)'!$W615:$DR615,'자료입력 및 결과표시'!$C$6)&gt;=1),1,0)</f>
        <v>0</v>
      </c>
      <c r="EM615" s="17">
        <f>IF(AND(S615='자료입력 및 결과표시'!$B$7,COUNTIF('업무중복도(데이터 입력)'!$W615:$DR615,'자료입력 및 결과표시'!$C$7)&gt;=1),2,0)</f>
        <v>0</v>
      </c>
      <c r="EN615" s="17">
        <f>IF(AND(S615='자료입력 및 결과표시'!$B$8,COUNTIF('업무중복도(데이터 입력)'!$W615:$DR615,'자료입력 및 결과표시'!$C$8)&gt;=1),3,0)</f>
        <v>0</v>
      </c>
      <c r="EO615" s="17">
        <f>IF(AND(S615='자료입력 및 결과표시'!$B$9,COUNTIF('업무중복도(데이터 입력)'!$W615:$DR615,'자료입력 및 결과표시'!$C$9)&gt;=1),4,0)</f>
        <v>0</v>
      </c>
      <c r="EP615" s="17">
        <f>IF(AND(S615='자료입력 및 결과표시'!$B$10,COUNTIF('업무중복도(데이터 입력)'!$W615:$DR615,'자료입력 및 결과표시'!$C$10)&gt;=1),5,0)</f>
        <v>0</v>
      </c>
      <c r="EQ615" s="17">
        <f>IF(AND(S615='자료입력 및 결과표시'!$B$11,COUNTIF('업무중복도(데이터 입력)'!$W615:$DR615,'자료입력 및 결과표시'!$C$11)&gt;=1),6,0)</f>
        <v>0</v>
      </c>
      <c r="ER615" s="17">
        <f>IF(AND(S615='자료입력 및 결과표시'!$B$12,COUNTIF('업무중복도(데이터 입력)'!$W615:$DR615,'자료입력 및 결과표시'!$C$12)&gt;=1),7,0)</f>
        <v>0</v>
      </c>
      <c r="ES615" s="17">
        <f>IF(AND(S615='자료입력 및 결과표시'!$B$13,COUNTIF('업무중복도(데이터 입력)'!$W615:$DR615,'자료입력 및 결과표시'!$C$13)&gt;=1),8,0)</f>
        <v>0</v>
      </c>
      <c r="ET615" s="17">
        <f>IF(AND(S615='자료입력 및 결과표시'!$B$14,COUNTIF('업무중복도(데이터 입력)'!$W615:$DR615,'자료입력 및 결과표시'!$C$14)&gt;=1),9,0)</f>
        <v>0</v>
      </c>
      <c r="EU615" s="17">
        <f>IF(AND(S615='자료입력 및 결과표시'!$B$15,COUNTIF('업무중복도(데이터 입력)'!$W615:$DR615,'자료입력 및 결과표시'!$C$15)&gt;=1),10,0)</f>
        <v>0</v>
      </c>
      <c r="EV615" s="17">
        <f>IF(AND(S615='자료입력 및 결과표시'!$B$16,COUNTIF('업무중복도(데이터 입력)'!$W615:$DR615,'자료입력 및 결과표시'!$C$16)&gt;=1),11,0)</f>
        <v>0</v>
      </c>
      <c r="EW615" s="17">
        <f>IF(AND(S615='자료입력 및 결과표시'!$B$17,COUNTIF('업무중복도(데이터 입력)'!$W615:$DR615,'자료입력 및 결과표시'!$C$17)&gt;=1),12,0)</f>
        <v>0</v>
      </c>
      <c r="EX615" s="17">
        <f>IF(AND(S615='자료입력 및 결과표시'!$B$18,COUNTIF('업무중복도(데이터 입력)'!$W615:$DR615,'자료입력 및 결과표시'!$C$18)&gt;=1),13,0)</f>
        <v>0</v>
      </c>
      <c r="EY615" s="17">
        <f>IF(AND(S615='자료입력 및 결과표시'!$B$19,COUNTIF('업무중복도(데이터 입력)'!$W615:$DR615,'자료입력 및 결과표시'!$C$19)&gt;=1),14,0)</f>
        <v>0</v>
      </c>
      <c r="EZ615" s="17">
        <f>IF(AND(S615='자료입력 및 결과표시'!$B$20,COUNTIF('업무중복도(데이터 입력)'!$W615:$DR615,'자료입력 및 결과표시'!$C$20)&gt;=1),15,0)</f>
        <v>0</v>
      </c>
      <c r="FA615" s="17">
        <f>IF(AND(S615='자료입력 및 결과표시'!$B$21,COUNTIF('업무중복도(데이터 입력)'!$W615:$DR615,'자료입력 및 결과표시'!$C$21)&gt;=1),16,0)</f>
        <v>0</v>
      </c>
      <c r="FK615" s="17">
        <f t="shared" si="815"/>
        <v>0</v>
      </c>
      <c r="FO615"/>
    </row>
    <row r="616" spans="1:171">
      <c r="A616" s="17" t="str">
        <f t="shared" si="798"/>
        <v>\\\0</v>
      </c>
      <c r="B616" s="17" t="str">
        <f t="shared" si="799"/>
        <v>\\\0</v>
      </c>
      <c r="C616" s="17" t="str">
        <f t="shared" si="800"/>
        <v>\\\0</v>
      </c>
      <c r="D616" s="17" t="str">
        <f t="shared" si="801"/>
        <v>\\\0</v>
      </c>
      <c r="E616" s="17" t="str">
        <f t="shared" si="802"/>
        <v>\\\0</v>
      </c>
      <c r="F616" s="17" t="str">
        <f t="shared" si="803"/>
        <v>\\\0</v>
      </c>
      <c r="G616" s="17" t="str">
        <f t="shared" si="804"/>
        <v>\\\0</v>
      </c>
      <c r="H616" s="17" t="str">
        <f t="shared" si="805"/>
        <v>\\\0</v>
      </c>
      <c r="I616" s="17" t="str">
        <f t="shared" si="806"/>
        <v>\\\0</v>
      </c>
      <c r="J616" s="17" t="str">
        <f t="shared" si="807"/>
        <v>\\\0</v>
      </c>
      <c r="K616" s="17" t="str">
        <f t="shared" si="808"/>
        <v>\\\0</v>
      </c>
      <c r="L616" s="17" t="str">
        <f t="shared" si="809"/>
        <v>\\\0</v>
      </c>
      <c r="M616" s="17" t="str">
        <f t="shared" si="810"/>
        <v>\\\0</v>
      </c>
      <c r="N616" s="17" t="str">
        <f t="shared" si="811"/>
        <v>\\\0</v>
      </c>
      <c r="O616" s="17" t="str">
        <f t="shared" si="812"/>
        <v>\\\0</v>
      </c>
      <c r="P616" s="17" t="str">
        <f t="shared" si="813"/>
        <v>\\\0</v>
      </c>
      <c r="R616" s="17" t="str">
        <f t="shared" si="814"/>
        <v>\\</v>
      </c>
      <c r="S616" s="38"/>
      <c r="T616" s="39"/>
      <c r="U616" s="31"/>
      <c r="V616" s="32"/>
      <c r="W616" s="36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35"/>
      <c r="DS616" s="287"/>
      <c r="DT616" s="36"/>
      <c r="DU616" s="37"/>
      <c r="DV616" s="28">
        <f>IF(AND($S616='자료입력 및 결과표시'!$B$6,COUNTIF($W616:$DR616,'자료입력 및 결과표시'!$C$6)&gt;=1),IF(OR('자료입력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DW616" s="28">
        <f>IF(AND($S616='자료입력 및 결과표시'!$B$7,COUNTIF($W616:$DR616,'자료입력 및 결과표시'!$C$7)&gt;=1),IF(OR('자료입력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DX616" s="28">
        <f>IF(AND($S616='자료입력 및 결과표시'!$B$8,COUNTIF($W616:$DR616,'자료입력 및 결과표시'!$C$8)&gt;=1),IF(OR('자료입력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DY616" s="28">
        <f>IF(AND($S616='자료입력 및 결과표시'!$B$9,COUNTIF($W616:$DR616,'자료입력 및 결과표시'!$C$9)&gt;=1),IF(OR('자료입력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DZ616" s="28">
        <f>IF(AND($S616='자료입력 및 결과표시'!$B$10,COUNTIF($W616:$DR616,'자료입력 및 결과표시'!$C$10)&gt;=1),IF(OR('자료입력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A616" s="28">
        <f>IF(AND($S616='자료입력 및 결과표시'!$B$11,COUNTIF($W616:$DR616,'자료입력 및 결과표시'!$C$11)&gt;=1),IF(OR('자료입력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B616" s="28">
        <f>IF(AND($S616='자료입력 및 결과표시'!$B$12,COUNTIF($W616:$DR616,'자료입력 및 결과표시'!$C$12)&gt;=1),IF(OR('자료입력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C616" s="28">
        <f>IF(AND($S616='자료입력 및 결과표시'!$B$13,COUNTIF($W616:$DR616,'자료입력 및 결과표시'!$C$13)&gt;=1),IF(OR('자료입력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D616" s="28">
        <f>IF(AND($S616='자료입력 및 결과표시'!$B$14,COUNTIF($W616:$DR616,'자료입력 및 결과표시'!$C$14)&gt;=1),IF(OR('자료입력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E616" s="28">
        <f>IF(AND($S616='자료입력 및 결과표시'!$B$15,COUNTIF($W616:$DR616,'자료입력 및 결과표시'!$C$15)&gt;=1),IF(OR('자료입력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F616" s="28">
        <f>IF(AND($S616='자료입력 및 결과표시'!$B$16,COUNTIF($W616:$DR616,'자료입력 및 결과표시'!$C$16)&gt;=1),IF(OR('자료입력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G616" s="28">
        <f>IF(AND($S616='자료입력 및 결과표시'!$B$17,COUNTIF($W616:$DR616,'자료입력 및 결과표시'!$C$17)&gt;=1),IF(OR('자료입력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H616" s="28">
        <f>IF(AND($S616='자료입력 및 결과표시'!$B$18,COUNTIF($W616:$DR616,'자료입력 및 결과표시'!$C$18)&gt;=1),IF(OR('자료입력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I616" s="28">
        <f>IF(AND($S616='자료입력 및 결과표시'!$B$19,COUNTIF($W616:$DR616,'자료입력 및 결과표시'!$C$19)&gt;=1),IF(OR('자료입력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J616" s="28">
        <f>IF(AND($S616='자료입력 및 결과표시'!$B$20,COUNTIF($W616:$DR616,'자료입력 및 결과표시'!$C$20)&gt;=1),IF(OR('자료입력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K616" s="28">
        <f>IF(AND($S616='자료입력 및 결과표시'!$B$21,COUNTIF($W616:$DR616,'자료입력 및 결과표시'!$C$21)&gt;=1),IF(OR('자료입력 및 결과표시'!$B$4+90&gt;=$V616,'자료입력 및 결과표시'!$B$4&lt;$U616),0,IF($V616-'자료입력 및 결과표시'!$B$4-90&gt;='자료입력 및 결과표시'!$E$4,'자료입력 및 결과표시'!$E$4,$V616-'자료입력 및 결과표시'!$B$4-90)),0)</f>
        <v>0</v>
      </c>
      <c r="EL616" s="17">
        <f>IF(AND(S616='자료입력 및 결과표시'!$B$6,COUNTIF('업무중복도(데이터 입력)'!$W616:$DR616,'자료입력 및 결과표시'!$C$6)&gt;=1),1,0)</f>
        <v>0</v>
      </c>
      <c r="EM616" s="17">
        <f>IF(AND(S616='자료입력 및 결과표시'!$B$7,COUNTIF('업무중복도(데이터 입력)'!$W616:$DR616,'자료입력 및 결과표시'!$C$7)&gt;=1),2,0)</f>
        <v>0</v>
      </c>
      <c r="EN616" s="17">
        <f>IF(AND(S616='자료입력 및 결과표시'!$B$8,COUNTIF('업무중복도(데이터 입력)'!$W616:$DR616,'자료입력 및 결과표시'!$C$8)&gt;=1),3,0)</f>
        <v>0</v>
      </c>
      <c r="EO616" s="17">
        <f>IF(AND(S616='자료입력 및 결과표시'!$B$9,COUNTIF('업무중복도(데이터 입력)'!$W616:$DR616,'자료입력 및 결과표시'!$C$9)&gt;=1),4,0)</f>
        <v>0</v>
      </c>
      <c r="EP616" s="17">
        <f>IF(AND(S616='자료입력 및 결과표시'!$B$10,COUNTIF('업무중복도(데이터 입력)'!$W616:$DR616,'자료입력 및 결과표시'!$C$10)&gt;=1),5,0)</f>
        <v>0</v>
      </c>
      <c r="EQ616" s="17">
        <f>IF(AND(S616='자료입력 및 결과표시'!$B$11,COUNTIF('업무중복도(데이터 입력)'!$W616:$DR616,'자료입력 및 결과표시'!$C$11)&gt;=1),6,0)</f>
        <v>0</v>
      </c>
      <c r="ER616" s="17">
        <f>IF(AND(S616='자료입력 및 결과표시'!$B$12,COUNTIF('업무중복도(데이터 입력)'!$W616:$DR616,'자료입력 및 결과표시'!$C$12)&gt;=1),7,0)</f>
        <v>0</v>
      </c>
      <c r="ES616" s="17">
        <f>IF(AND(S616='자료입력 및 결과표시'!$B$13,COUNTIF('업무중복도(데이터 입력)'!$W616:$DR616,'자료입력 및 결과표시'!$C$13)&gt;=1),8,0)</f>
        <v>0</v>
      </c>
      <c r="ET616" s="17">
        <f>IF(AND(S616='자료입력 및 결과표시'!$B$14,COUNTIF('업무중복도(데이터 입력)'!$W616:$DR616,'자료입력 및 결과표시'!$C$14)&gt;=1),9,0)</f>
        <v>0</v>
      </c>
      <c r="EU616" s="17">
        <f>IF(AND(S616='자료입력 및 결과표시'!$B$15,COUNTIF('업무중복도(데이터 입력)'!$W616:$DR616,'자료입력 및 결과표시'!$C$15)&gt;=1),10,0)</f>
        <v>0</v>
      </c>
      <c r="EV616" s="17">
        <f>IF(AND(S616='자료입력 및 결과표시'!$B$16,COUNTIF('업무중복도(데이터 입력)'!$W616:$DR616,'자료입력 및 결과표시'!$C$16)&gt;=1),11,0)</f>
        <v>0</v>
      </c>
      <c r="EW616" s="17">
        <f>IF(AND(S616='자료입력 및 결과표시'!$B$17,COUNTIF('업무중복도(데이터 입력)'!$W616:$DR616,'자료입력 및 결과표시'!$C$17)&gt;=1),12,0)</f>
        <v>0</v>
      </c>
      <c r="EX616" s="17">
        <f>IF(AND(S616='자료입력 및 결과표시'!$B$18,COUNTIF('업무중복도(데이터 입력)'!$W616:$DR616,'자료입력 및 결과표시'!$C$18)&gt;=1),13,0)</f>
        <v>0</v>
      </c>
      <c r="EY616" s="17">
        <f>IF(AND(S616='자료입력 및 결과표시'!$B$19,COUNTIF('업무중복도(데이터 입력)'!$W616:$DR616,'자료입력 및 결과표시'!$C$19)&gt;=1),14,0)</f>
        <v>0</v>
      </c>
      <c r="EZ616" s="17">
        <f>IF(AND(S616='자료입력 및 결과표시'!$B$20,COUNTIF('업무중복도(데이터 입력)'!$W616:$DR616,'자료입력 및 결과표시'!$C$20)&gt;=1),15,0)</f>
        <v>0</v>
      </c>
      <c r="FA616" s="17">
        <f>IF(AND(S616='자료입력 및 결과표시'!$B$21,COUNTIF('업무중복도(데이터 입력)'!$W616:$DR616,'자료입력 및 결과표시'!$C$21)&gt;=1),16,0)</f>
        <v>0</v>
      </c>
      <c r="FK616" s="17">
        <f t="shared" si="815"/>
        <v>0</v>
      </c>
      <c r="FO616"/>
    </row>
    <row r="617" spans="1:171">
      <c r="A617" s="17" t="str">
        <f t="shared" si="798"/>
        <v>\\\0</v>
      </c>
      <c r="B617" s="17" t="str">
        <f t="shared" si="799"/>
        <v>\\\0</v>
      </c>
      <c r="C617" s="17" t="str">
        <f t="shared" si="800"/>
        <v>\\\0</v>
      </c>
      <c r="D617" s="17" t="str">
        <f t="shared" si="801"/>
        <v>\\\0</v>
      </c>
      <c r="E617" s="17" t="str">
        <f t="shared" si="802"/>
        <v>\\\0</v>
      </c>
      <c r="F617" s="17" t="str">
        <f t="shared" si="803"/>
        <v>\\\0</v>
      </c>
      <c r="G617" s="17" t="str">
        <f t="shared" si="804"/>
        <v>\\\0</v>
      </c>
      <c r="H617" s="17" t="str">
        <f t="shared" si="805"/>
        <v>\\\0</v>
      </c>
      <c r="I617" s="17" t="str">
        <f t="shared" si="806"/>
        <v>\\\0</v>
      </c>
      <c r="J617" s="17" t="str">
        <f t="shared" si="807"/>
        <v>\\\0</v>
      </c>
      <c r="K617" s="17" t="str">
        <f t="shared" si="808"/>
        <v>\\\0</v>
      </c>
      <c r="L617" s="17" t="str">
        <f t="shared" si="809"/>
        <v>\\\0</v>
      </c>
      <c r="M617" s="17" t="str">
        <f t="shared" si="810"/>
        <v>\\\0</v>
      </c>
      <c r="N617" s="17" t="str">
        <f t="shared" si="811"/>
        <v>\\\0</v>
      </c>
      <c r="O617" s="17" t="str">
        <f t="shared" si="812"/>
        <v>\\\0</v>
      </c>
      <c r="P617" s="17" t="str">
        <f t="shared" si="813"/>
        <v>\\\0</v>
      </c>
      <c r="R617" s="17" t="str">
        <f t="shared" si="814"/>
        <v>\\</v>
      </c>
      <c r="S617" s="38"/>
      <c r="T617" s="39"/>
      <c r="U617" s="31"/>
      <c r="V617" s="32"/>
      <c r="W617" s="36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35"/>
      <c r="DS617" s="287"/>
      <c r="DT617" s="36"/>
      <c r="DU617" s="37"/>
      <c r="DV617" s="28">
        <f>IF(AND($S617='자료입력 및 결과표시'!$B$6,COUNTIF($W617:$DR617,'자료입력 및 결과표시'!$C$6)&gt;=1),IF(OR('자료입력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DW617" s="28">
        <f>IF(AND($S617='자료입력 및 결과표시'!$B$7,COUNTIF($W617:$DR617,'자료입력 및 결과표시'!$C$7)&gt;=1),IF(OR('자료입력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DX617" s="28">
        <f>IF(AND($S617='자료입력 및 결과표시'!$B$8,COUNTIF($W617:$DR617,'자료입력 및 결과표시'!$C$8)&gt;=1),IF(OR('자료입력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DY617" s="28">
        <f>IF(AND($S617='자료입력 및 결과표시'!$B$9,COUNTIF($W617:$DR617,'자료입력 및 결과표시'!$C$9)&gt;=1),IF(OR('자료입력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DZ617" s="28">
        <f>IF(AND($S617='자료입력 및 결과표시'!$B$10,COUNTIF($W617:$DR617,'자료입력 및 결과표시'!$C$10)&gt;=1),IF(OR('자료입력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A617" s="28">
        <f>IF(AND($S617='자료입력 및 결과표시'!$B$11,COUNTIF($W617:$DR617,'자료입력 및 결과표시'!$C$11)&gt;=1),IF(OR('자료입력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B617" s="28">
        <f>IF(AND($S617='자료입력 및 결과표시'!$B$12,COUNTIF($W617:$DR617,'자료입력 및 결과표시'!$C$12)&gt;=1),IF(OR('자료입력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C617" s="28">
        <f>IF(AND($S617='자료입력 및 결과표시'!$B$13,COUNTIF($W617:$DR617,'자료입력 및 결과표시'!$C$13)&gt;=1),IF(OR('자료입력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D617" s="28">
        <f>IF(AND($S617='자료입력 및 결과표시'!$B$14,COUNTIF($W617:$DR617,'자료입력 및 결과표시'!$C$14)&gt;=1),IF(OR('자료입력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E617" s="28">
        <f>IF(AND($S617='자료입력 및 결과표시'!$B$15,COUNTIF($W617:$DR617,'자료입력 및 결과표시'!$C$15)&gt;=1),IF(OR('자료입력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F617" s="28">
        <f>IF(AND($S617='자료입력 및 결과표시'!$B$16,COUNTIF($W617:$DR617,'자료입력 및 결과표시'!$C$16)&gt;=1),IF(OR('자료입력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G617" s="28">
        <f>IF(AND($S617='자료입력 및 결과표시'!$B$17,COUNTIF($W617:$DR617,'자료입력 및 결과표시'!$C$17)&gt;=1),IF(OR('자료입력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H617" s="28">
        <f>IF(AND($S617='자료입력 및 결과표시'!$B$18,COUNTIF($W617:$DR617,'자료입력 및 결과표시'!$C$18)&gt;=1),IF(OR('자료입력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I617" s="28">
        <f>IF(AND($S617='자료입력 및 결과표시'!$B$19,COUNTIF($W617:$DR617,'자료입력 및 결과표시'!$C$19)&gt;=1),IF(OR('자료입력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J617" s="28">
        <f>IF(AND($S617='자료입력 및 결과표시'!$B$20,COUNTIF($W617:$DR617,'자료입력 및 결과표시'!$C$20)&gt;=1),IF(OR('자료입력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K617" s="28">
        <f>IF(AND($S617='자료입력 및 결과표시'!$B$21,COUNTIF($W617:$DR617,'자료입력 및 결과표시'!$C$21)&gt;=1),IF(OR('자료입력 및 결과표시'!$B$4+90&gt;=$V617,'자료입력 및 결과표시'!$B$4&lt;$U617),0,IF($V617-'자료입력 및 결과표시'!$B$4-90&gt;='자료입력 및 결과표시'!$E$4,'자료입력 및 결과표시'!$E$4,$V617-'자료입력 및 결과표시'!$B$4-90)),0)</f>
        <v>0</v>
      </c>
      <c r="EL617" s="17">
        <f>IF(AND(S617='자료입력 및 결과표시'!$B$6,COUNTIF('업무중복도(데이터 입력)'!$W617:$DR617,'자료입력 및 결과표시'!$C$6)&gt;=1),1,0)</f>
        <v>0</v>
      </c>
      <c r="EM617" s="17">
        <f>IF(AND(S617='자료입력 및 결과표시'!$B$7,COUNTIF('업무중복도(데이터 입력)'!$W617:$DR617,'자료입력 및 결과표시'!$C$7)&gt;=1),2,0)</f>
        <v>0</v>
      </c>
      <c r="EN617" s="17">
        <f>IF(AND(S617='자료입력 및 결과표시'!$B$8,COUNTIF('업무중복도(데이터 입력)'!$W617:$DR617,'자료입력 및 결과표시'!$C$8)&gt;=1),3,0)</f>
        <v>0</v>
      </c>
      <c r="EO617" s="17">
        <f>IF(AND(S617='자료입력 및 결과표시'!$B$9,COUNTIF('업무중복도(데이터 입력)'!$W617:$DR617,'자료입력 및 결과표시'!$C$9)&gt;=1),4,0)</f>
        <v>0</v>
      </c>
      <c r="EP617" s="17">
        <f>IF(AND(S617='자료입력 및 결과표시'!$B$10,COUNTIF('업무중복도(데이터 입력)'!$W617:$DR617,'자료입력 및 결과표시'!$C$10)&gt;=1),5,0)</f>
        <v>0</v>
      </c>
      <c r="EQ617" s="17">
        <f>IF(AND(S617='자료입력 및 결과표시'!$B$11,COUNTIF('업무중복도(데이터 입력)'!$W617:$DR617,'자료입력 및 결과표시'!$C$11)&gt;=1),6,0)</f>
        <v>0</v>
      </c>
      <c r="ER617" s="17">
        <f>IF(AND(S617='자료입력 및 결과표시'!$B$12,COUNTIF('업무중복도(데이터 입력)'!$W617:$DR617,'자료입력 및 결과표시'!$C$12)&gt;=1),7,0)</f>
        <v>0</v>
      </c>
      <c r="ES617" s="17">
        <f>IF(AND(S617='자료입력 및 결과표시'!$B$13,COUNTIF('업무중복도(데이터 입력)'!$W617:$DR617,'자료입력 및 결과표시'!$C$13)&gt;=1),8,0)</f>
        <v>0</v>
      </c>
      <c r="ET617" s="17">
        <f>IF(AND(S617='자료입력 및 결과표시'!$B$14,COUNTIF('업무중복도(데이터 입력)'!$W617:$DR617,'자료입력 및 결과표시'!$C$14)&gt;=1),9,0)</f>
        <v>0</v>
      </c>
      <c r="EU617" s="17">
        <f>IF(AND(S617='자료입력 및 결과표시'!$B$15,COUNTIF('업무중복도(데이터 입력)'!$W617:$DR617,'자료입력 및 결과표시'!$C$15)&gt;=1),10,0)</f>
        <v>0</v>
      </c>
      <c r="EV617" s="17">
        <f>IF(AND(S617='자료입력 및 결과표시'!$B$16,COUNTIF('업무중복도(데이터 입력)'!$W617:$DR617,'자료입력 및 결과표시'!$C$16)&gt;=1),11,0)</f>
        <v>0</v>
      </c>
      <c r="EW617" s="17">
        <f>IF(AND(S617='자료입력 및 결과표시'!$B$17,COUNTIF('업무중복도(데이터 입력)'!$W617:$DR617,'자료입력 및 결과표시'!$C$17)&gt;=1),12,0)</f>
        <v>0</v>
      </c>
      <c r="EX617" s="17">
        <f>IF(AND(S617='자료입력 및 결과표시'!$B$18,COUNTIF('업무중복도(데이터 입력)'!$W617:$DR617,'자료입력 및 결과표시'!$C$18)&gt;=1),13,0)</f>
        <v>0</v>
      </c>
      <c r="EY617" s="17">
        <f>IF(AND(S617='자료입력 및 결과표시'!$B$19,COUNTIF('업무중복도(데이터 입력)'!$W617:$DR617,'자료입력 및 결과표시'!$C$19)&gt;=1),14,0)</f>
        <v>0</v>
      </c>
      <c r="EZ617" s="17">
        <f>IF(AND(S617='자료입력 및 결과표시'!$B$20,COUNTIF('업무중복도(데이터 입력)'!$W617:$DR617,'자료입력 및 결과표시'!$C$20)&gt;=1),15,0)</f>
        <v>0</v>
      </c>
      <c r="FA617" s="17">
        <f>IF(AND(S617='자료입력 및 결과표시'!$B$21,COUNTIF('업무중복도(데이터 입력)'!$W617:$DR617,'자료입력 및 결과표시'!$C$21)&gt;=1),16,0)</f>
        <v>0</v>
      </c>
      <c r="FK617" s="17">
        <f t="shared" si="815"/>
        <v>0</v>
      </c>
      <c r="FO617"/>
    </row>
    <row r="618" spans="1:171">
      <c r="A618" s="17" t="str">
        <f t="shared" si="798"/>
        <v>\\\0</v>
      </c>
      <c r="B618" s="17" t="str">
        <f t="shared" si="799"/>
        <v>\\\0</v>
      </c>
      <c r="C618" s="17" t="str">
        <f t="shared" si="800"/>
        <v>\\\0</v>
      </c>
      <c r="D618" s="17" t="str">
        <f t="shared" si="801"/>
        <v>\\\0</v>
      </c>
      <c r="E618" s="17" t="str">
        <f t="shared" si="802"/>
        <v>\\\0</v>
      </c>
      <c r="F618" s="17" t="str">
        <f t="shared" si="803"/>
        <v>\\\0</v>
      </c>
      <c r="G618" s="17" t="str">
        <f t="shared" si="804"/>
        <v>\\\0</v>
      </c>
      <c r="H618" s="17" t="str">
        <f t="shared" si="805"/>
        <v>\\\0</v>
      </c>
      <c r="I618" s="17" t="str">
        <f t="shared" si="806"/>
        <v>\\\0</v>
      </c>
      <c r="J618" s="17" t="str">
        <f t="shared" si="807"/>
        <v>\\\0</v>
      </c>
      <c r="K618" s="17" t="str">
        <f t="shared" si="808"/>
        <v>\\\0</v>
      </c>
      <c r="L618" s="17" t="str">
        <f t="shared" si="809"/>
        <v>\\\0</v>
      </c>
      <c r="M618" s="17" t="str">
        <f t="shared" si="810"/>
        <v>\\\0</v>
      </c>
      <c r="N618" s="17" t="str">
        <f t="shared" si="811"/>
        <v>\\\0</v>
      </c>
      <c r="O618" s="17" t="str">
        <f t="shared" si="812"/>
        <v>\\\0</v>
      </c>
      <c r="P618" s="17" t="str">
        <f t="shared" si="813"/>
        <v>\\\0</v>
      </c>
      <c r="R618" s="17" t="str">
        <f t="shared" si="814"/>
        <v>\\</v>
      </c>
      <c r="S618" s="38"/>
      <c r="T618" s="39"/>
      <c r="U618" s="31"/>
      <c r="V618" s="32"/>
      <c r="W618" s="36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35"/>
      <c r="DS618" s="287"/>
      <c r="DT618" s="36"/>
      <c r="DU618" s="37"/>
      <c r="DV618" s="28">
        <f>IF(AND($S618='자료입력 및 결과표시'!$B$6,COUNTIF($W618:$DR618,'자료입력 및 결과표시'!$C$6)&gt;=1),IF(OR('자료입력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DW618" s="28">
        <f>IF(AND($S618='자료입력 및 결과표시'!$B$7,COUNTIF($W618:$DR618,'자료입력 및 결과표시'!$C$7)&gt;=1),IF(OR('자료입력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DX618" s="28">
        <f>IF(AND($S618='자료입력 및 결과표시'!$B$8,COUNTIF($W618:$DR618,'자료입력 및 결과표시'!$C$8)&gt;=1),IF(OR('자료입력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DY618" s="28">
        <f>IF(AND($S618='자료입력 및 결과표시'!$B$9,COUNTIF($W618:$DR618,'자료입력 및 결과표시'!$C$9)&gt;=1),IF(OR('자료입력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DZ618" s="28">
        <f>IF(AND($S618='자료입력 및 결과표시'!$B$10,COUNTIF($W618:$DR618,'자료입력 및 결과표시'!$C$10)&gt;=1),IF(OR('자료입력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A618" s="28">
        <f>IF(AND($S618='자료입력 및 결과표시'!$B$11,COUNTIF($W618:$DR618,'자료입력 및 결과표시'!$C$11)&gt;=1),IF(OR('자료입력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B618" s="28">
        <f>IF(AND($S618='자료입력 및 결과표시'!$B$12,COUNTIF($W618:$DR618,'자료입력 및 결과표시'!$C$12)&gt;=1),IF(OR('자료입력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C618" s="28">
        <f>IF(AND($S618='자료입력 및 결과표시'!$B$13,COUNTIF($W618:$DR618,'자료입력 및 결과표시'!$C$13)&gt;=1),IF(OR('자료입력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D618" s="28">
        <f>IF(AND($S618='자료입력 및 결과표시'!$B$14,COUNTIF($W618:$DR618,'자료입력 및 결과표시'!$C$14)&gt;=1),IF(OR('자료입력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E618" s="28">
        <f>IF(AND($S618='자료입력 및 결과표시'!$B$15,COUNTIF($W618:$DR618,'자료입력 및 결과표시'!$C$15)&gt;=1),IF(OR('자료입력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F618" s="28">
        <f>IF(AND($S618='자료입력 및 결과표시'!$B$16,COUNTIF($W618:$DR618,'자료입력 및 결과표시'!$C$16)&gt;=1),IF(OR('자료입력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G618" s="28">
        <f>IF(AND($S618='자료입력 및 결과표시'!$B$17,COUNTIF($W618:$DR618,'자료입력 및 결과표시'!$C$17)&gt;=1),IF(OR('자료입력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H618" s="28">
        <f>IF(AND($S618='자료입력 및 결과표시'!$B$18,COUNTIF($W618:$DR618,'자료입력 및 결과표시'!$C$18)&gt;=1),IF(OR('자료입력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I618" s="28">
        <f>IF(AND($S618='자료입력 및 결과표시'!$B$19,COUNTIF($W618:$DR618,'자료입력 및 결과표시'!$C$19)&gt;=1),IF(OR('자료입력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J618" s="28">
        <f>IF(AND($S618='자료입력 및 결과표시'!$B$20,COUNTIF($W618:$DR618,'자료입력 및 결과표시'!$C$20)&gt;=1),IF(OR('자료입력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K618" s="28">
        <f>IF(AND($S618='자료입력 및 결과표시'!$B$21,COUNTIF($W618:$DR618,'자료입력 및 결과표시'!$C$21)&gt;=1),IF(OR('자료입력 및 결과표시'!$B$4+90&gt;=$V618,'자료입력 및 결과표시'!$B$4&lt;$U618),0,IF($V618-'자료입력 및 결과표시'!$B$4-90&gt;='자료입력 및 결과표시'!$E$4,'자료입력 및 결과표시'!$E$4,$V618-'자료입력 및 결과표시'!$B$4-90)),0)</f>
        <v>0</v>
      </c>
      <c r="EL618" s="17">
        <f>IF(AND(S618='자료입력 및 결과표시'!$B$6,COUNTIF('업무중복도(데이터 입력)'!$W618:$DR618,'자료입력 및 결과표시'!$C$6)&gt;=1),1,0)</f>
        <v>0</v>
      </c>
      <c r="EM618" s="17">
        <f>IF(AND(S618='자료입력 및 결과표시'!$B$7,COUNTIF('업무중복도(데이터 입력)'!$W618:$DR618,'자료입력 및 결과표시'!$C$7)&gt;=1),2,0)</f>
        <v>0</v>
      </c>
      <c r="EN618" s="17">
        <f>IF(AND(S618='자료입력 및 결과표시'!$B$8,COUNTIF('업무중복도(데이터 입력)'!$W618:$DR618,'자료입력 및 결과표시'!$C$8)&gt;=1),3,0)</f>
        <v>0</v>
      </c>
      <c r="EO618" s="17">
        <f>IF(AND(S618='자료입력 및 결과표시'!$B$9,COUNTIF('업무중복도(데이터 입력)'!$W618:$DR618,'자료입력 및 결과표시'!$C$9)&gt;=1),4,0)</f>
        <v>0</v>
      </c>
      <c r="EP618" s="17">
        <f>IF(AND(S618='자료입력 및 결과표시'!$B$10,COUNTIF('업무중복도(데이터 입력)'!$W618:$DR618,'자료입력 및 결과표시'!$C$10)&gt;=1),5,0)</f>
        <v>0</v>
      </c>
      <c r="EQ618" s="17">
        <f>IF(AND(S618='자료입력 및 결과표시'!$B$11,COUNTIF('업무중복도(데이터 입력)'!$W618:$DR618,'자료입력 및 결과표시'!$C$11)&gt;=1),6,0)</f>
        <v>0</v>
      </c>
      <c r="ER618" s="17">
        <f>IF(AND(S618='자료입력 및 결과표시'!$B$12,COUNTIF('업무중복도(데이터 입력)'!$W618:$DR618,'자료입력 및 결과표시'!$C$12)&gt;=1),7,0)</f>
        <v>0</v>
      </c>
      <c r="ES618" s="17">
        <f>IF(AND(S618='자료입력 및 결과표시'!$B$13,COUNTIF('업무중복도(데이터 입력)'!$W618:$DR618,'자료입력 및 결과표시'!$C$13)&gt;=1),8,0)</f>
        <v>0</v>
      </c>
      <c r="ET618" s="17">
        <f>IF(AND(S618='자료입력 및 결과표시'!$B$14,COUNTIF('업무중복도(데이터 입력)'!$W618:$DR618,'자료입력 및 결과표시'!$C$14)&gt;=1),9,0)</f>
        <v>0</v>
      </c>
      <c r="EU618" s="17">
        <f>IF(AND(S618='자료입력 및 결과표시'!$B$15,COUNTIF('업무중복도(데이터 입력)'!$W618:$DR618,'자료입력 및 결과표시'!$C$15)&gt;=1),10,0)</f>
        <v>0</v>
      </c>
      <c r="EV618" s="17">
        <f>IF(AND(S618='자료입력 및 결과표시'!$B$16,COUNTIF('업무중복도(데이터 입력)'!$W618:$DR618,'자료입력 및 결과표시'!$C$16)&gt;=1),11,0)</f>
        <v>0</v>
      </c>
      <c r="EW618" s="17">
        <f>IF(AND(S618='자료입력 및 결과표시'!$B$17,COUNTIF('업무중복도(데이터 입력)'!$W618:$DR618,'자료입력 및 결과표시'!$C$17)&gt;=1),12,0)</f>
        <v>0</v>
      </c>
      <c r="EX618" s="17">
        <f>IF(AND(S618='자료입력 및 결과표시'!$B$18,COUNTIF('업무중복도(데이터 입력)'!$W618:$DR618,'자료입력 및 결과표시'!$C$18)&gt;=1),13,0)</f>
        <v>0</v>
      </c>
      <c r="EY618" s="17">
        <f>IF(AND(S618='자료입력 및 결과표시'!$B$19,COUNTIF('업무중복도(데이터 입력)'!$W618:$DR618,'자료입력 및 결과표시'!$C$19)&gt;=1),14,0)</f>
        <v>0</v>
      </c>
      <c r="EZ618" s="17">
        <f>IF(AND(S618='자료입력 및 결과표시'!$B$20,COUNTIF('업무중복도(데이터 입력)'!$W618:$DR618,'자료입력 및 결과표시'!$C$20)&gt;=1),15,0)</f>
        <v>0</v>
      </c>
      <c r="FA618" s="17">
        <f>IF(AND(S618='자료입력 및 결과표시'!$B$21,COUNTIF('업무중복도(데이터 입력)'!$W618:$DR618,'자료입력 및 결과표시'!$C$21)&gt;=1),16,0)</f>
        <v>0</v>
      </c>
      <c r="FK618" s="17">
        <f t="shared" si="815"/>
        <v>0</v>
      </c>
      <c r="FO618"/>
    </row>
    <row r="619" spans="1:171">
      <c r="A619" s="17" t="str">
        <f t="shared" si="798"/>
        <v>\\\0</v>
      </c>
      <c r="B619" s="17" t="str">
        <f t="shared" si="799"/>
        <v>\\\0</v>
      </c>
      <c r="C619" s="17" t="str">
        <f t="shared" si="800"/>
        <v>\\\0</v>
      </c>
      <c r="D619" s="17" t="str">
        <f t="shared" si="801"/>
        <v>\\\0</v>
      </c>
      <c r="E619" s="17" t="str">
        <f t="shared" si="802"/>
        <v>\\\0</v>
      </c>
      <c r="F619" s="17" t="str">
        <f t="shared" si="803"/>
        <v>\\\0</v>
      </c>
      <c r="G619" s="17" t="str">
        <f t="shared" si="804"/>
        <v>\\\0</v>
      </c>
      <c r="H619" s="17" t="str">
        <f t="shared" si="805"/>
        <v>\\\0</v>
      </c>
      <c r="I619" s="17" t="str">
        <f t="shared" si="806"/>
        <v>\\\0</v>
      </c>
      <c r="J619" s="17" t="str">
        <f t="shared" si="807"/>
        <v>\\\0</v>
      </c>
      <c r="K619" s="17" t="str">
        <f t="shared" si="808"/>
        <v>\\\0</v>
      </c>
      <c r="L619" s="17" t="str">
        <f t="shared" si="809"/>
        <v>\\\0</v>
      </c>
      <c r="M619" s="17" t="str">
        <f t="shared" si="810"/>
        <v>\\\0</v>
      </c>
      <c r="N619" s="17" t="str">
        <f t="shared" si="811"/>
        <v>\\\0</v>
      </c>
      <c r="O619" s="17" t="str">
        <f t="shared" si="812"/>
        <v>\\\0</v>
      </c>
      <c r="P619" s="17" t="str">
        <f t="shared" si="813"/>
        <v>\\\0</v>
      </c>
      <c r="R619" s="17" t="str">
        <f t="shared" si="814"/>
        <v>\\</v>
      </c>
      <c r="S619" s="38"/>
      <c r="T619" s="39"/>
      <c r="U619" s="31"/>
      <c r="V619" s="32"/>
      <c r="W619" s="36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35"/>
      <c r="DS619" s="287"/>
      <c r="DT619" s="36"/>
      <c r="DU619" s="37"/>
      <c r="DV619" s="28">
        <f>IF(AND($S619='자료입력 및 결과표시'!$B$6,COUNTIF($W619:$DR619,'자료입력 및 결과표시'!$C$6)&gt;=1),IF(OR('자료입력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DW619" s="28">
        <f>IF(AND($S619='자료입력 및 결과표시'!$B$7,COUNTIF($W619:$DR619,'자료입력 및 결과표시'!$C$7)&gt;=1),IF(OR('자료입력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DX619" s="28">
        <f>IF(AND($S619='자료입력 및 결과표시'!$B$8,COUNTIF($W619:$DR619,'자료입력 및 결과표시'!$C$8)&gt;=1),IF(OR('자료입력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DY619" s="28">
        <f>IF(AND($S619='자료입력 및 결과표시'!$B$9,COUNTIF($W619:$DR619,'자료입력 및 결과표시'!$C$9)&gt;=1),IF(OR('자료입력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DZ619" s="28">
        <f>IF(AND($S619='자료입력 및 결과표시'!$B$10,COUNTIF($W619:$DR619,'자료입력 및 결과표시'!$C$10)&gt;=1),IF(OR('자료입력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A619" s="28">
        <f>IF(AND($S619='자료입력 및 결과표시'!$B$11,COUNTIF($W619:$DR619,'자료입력 및 결과표시'!$C$11)&gt;=1),IF(OR('자료입력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B619" s="28">
        <f>IF(AND($S619='자료입력 및 결과표시'!$B$12,COUNTIF($W619:$DR619,'자료입력 및 결과표시'!$C$12)&gt;=1),IF(OR('자료입력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C619" s="28">
        <f>IF(AND($S619='자료입력 및 결과표시'!$B$13,COUNTIF($W619:$DR619,'자료입력 및 결과표시'!$C$13)&gt;=1),IF(OR('자료입력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D619" s="28">
        <f>IF(AND($S619='자료입력 및 결과표시'!$B$14,COUNTIF($W619:$DR619,'자료입력 및 결과표시'!$C$14)&gt;=1),IF(OR('자료입력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E619" s="28">
        <f>IF(AND($S619='자료입력 및 결과표시'!$B$15,COUNTIF($W619:$DR619,'자료입력 및 결과표시'!$C$15)&gt;=1),IF(OR('자료입력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F619" s="28">
        <f>IF(AND($S619='자료입력 및 결과표시'!$B$16,COUNTIF($W619:$DR619,'자료입력 및 결과표시'!$C$16)&gt;=1),IF(OR('자료입력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G619" s="28">
        <f>IF(AND($S619='자료입력 및 결과표시'!$B$17,COUNTIF($W619:$DR619,'자료입력 및 결과표시'!$C$17)&gt;=1),IF(OR('자료입력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H619" s="28">
        <f>IF(AND($S619='자료입력 및 결과표시'!$B$18,COUNTIF($W619:$DR619,'자료입력 및 결과표시'!$C$18)&gt;=1),IF(OR('자료입력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I619" s="28">
        <f>IF(AND($S619='자료입력 및 결과표시'!$B$19,COUNTIF($W619:$DR619,'자료입력 및 결과표시'!$C$19)&gt;=1),IF(OR('자료입력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J619" s="28">
        <f>IF(AND($S619='자료입력 및 결과표시'!$B$20,COUNTIF($W619:$DR619,'자료입력 및 결과표시'!$C$20)&gt;=1),IF(OR('자료입력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K619" s="28">
        <f>IF(AND($S619='자료입력 및 결과표시'!$B$21,COUNTIF($W619:$DR619,'자료입력 및 결과표시'!$C$21)&gt;=1),IF(OR('자료입력 및 결과표시'!$B$4+90&gt;=$V619,'자료입력 및 결과표시'!$B$4&lt;$U619),0,IF($V619-'자료입력 및 결과표시'!$B$4-90&gt;='자료입력 및 결과표시'!$E$4,'자료입력 및 결과표시'!$E$4,$V619-'자료입력 및 결과표시'!$B$4-90)),0)</f>
        <v>0</v>
      </c>
      <c r="EL619" s="17">
        <f>IF(AND(S619='자료입력 및 결과표시'!$B$6,COUNTIF('업무중복도(데이터 입력)'!$W619:$DR619,'자료입력 및 결과표시'!$C$6)&gt;=1),1,0)</f>
        <v>0</v>
      </c>
      <c r="EM619" s="17">
        <f>IF(AND(S619='자료입력 및 결과표시'!$B$7,COUNTIF('업무중복도(데이터 입력)'!$W619:$DR619,'자료입력 및 결과표시'!$C$7)&gt;=1),2,0)</f>
        <v>0</v>
      </c>
      <c r="EN619" s="17">
        <f>IF(AND(S619='자료입력 및 결과표시'!$B$8,COUNTIF('업무중복도(데이터 입력)'!$W619:$DR619,'자료입력 및 결과표시'!$C$8)&gt;=1),3,0)</f>
        <v>0</v>
      </c>
      <c r="EO619" s="17">
        <f>IF(AND(S619='자료입력 및 결과표시'!$B$9,COUNTIF('업무중복도(데이터 입력)'!$W619:$DR619,'자료입력 및 결과표시'!$C$9)&gt;=1),4,0)</f>
        <v>0</v>
      </c>
      <c r="EP619" s="17">
        <f>IF(AND(S619='자료입력 및 결과표시'!$B$10,COUNTIF('업무중복도(데이터 입력)'!$W619:$DR619,'자료입력 및 결과표시'!$C$10)&gt;=1),5,0)</f>
        <v>0</v>
      </c>
      <c r="EQ619" s="17">
        <f>IF(AND(S619='자료입력 및 결과표시'!$B$11,COUNTIF('업무중복도(데이터 입력)'!$W619:$DR619,'자료입력 및 결과표시'!$C$11)&gt;=1),6,0)</f>
        <v>0</v>
      </c>
      <c r="ER619" s="17">
        <f>IF(AND(S619='자료입력 및 결과표시'!$B$12,COUNTIF('업무중복도(데이터 입력)'!$W619:$DR619,'자료입력 및 결과표시'!$C$12)&gt;=1),7,0)</f>
        <v>0</v>
      </c>
      <c r="ES619" s="17">
        <f>IF(AND(S619='자료입력 및 결과표시'!$B$13,COUNTIF('업무중복도(데이터 입력)'!$W619:$DR619,'자료입력 및 결과표시'!$C$13)&gt;=1),8,0)</f>
        <v>0</v>
      </c>
      <c r="ET619" s="17">
        <f>IF(AND(S619='자료입력 및 결과표시'!$B$14,COUNTIF('업무중복도(데이터 입력)'!$W619:$DR619,'자료입력 및 결과표시'!$C$14)&gt;=1),9,0)</f>
        <v>0</v>
      </c>
      <c r="EU619" s="17">
        <f>IF(AND(S619='자료입력 및 결과표시'!$B$15,COUNTIF('업무중복도(데이터 입력)'!$W619:$DR619,'자료입력 및 결과표시'!$C$15)&gt;=1),10,0)</f>
        <v>0</v>
      </c>
      <c r="EV619" s="17">
        <f>IF(AND(S619='자료입력 및 결과표시'!$B$16,COUNTIF('업무중복도(데이터 입력)'!$W619:$DR619,'자료입력 및 결과표시'!$C$16)&gt;=1),11,0)</f>
        <v>0</v>
      </c>
      <c r="EW619" s="17">
        <f>IF(AND(S619='자료입력 및 결과표시'!$B$17,COUNTIF('업무중복도(데이터 입력)'!$W619:$DR619,'자료입력 및 결과표시'!$C$17)&gt;=1),12,0)</f>
        <v>0</v>
      </c>
      <c r="EX619" s="17">
        <f>IF(AND(S619='자료입력 및 결과표시'!$B$18,COUNTIF('업무중복도(데이터 입력)'!$W619:$DR619,'자료입력 및 결과표시'!$C$18)&gt;=1),13,0)</f>
        <v>0</v>
      </c>
      <c r="EY619" s="17">
        <f>IF(AND(S619='자료입력 및 결과표시'!$B$19,COUNTIF('업무중복도(데이터 입력)'!$W619:$DR619,'자료입력 및 결과표시'!$C$19)&gt;=1),14,0)</f>
        <v>0</v>
      </c>
      <c r="EZ619" s="17">
        <f>IF(AND(S619='자료입력 및 결과표시'!$B$20,COUNTIF('업무중복도(데이터 입력)'!$W619:$DR619,'자료입력 및 결과표시'!$C$20)&gt;=1),15,0)</f>
        <v>0</v>
      </c>
      <c r="FA619" s="17">
        <f>IF(AND(S619='자료입력 및 결과표시'!$B$21,COUNTIF('업무중복도(데이터 입력)'!$W619:$DR619,'자료입력 및 결과표시'!$C$21)&gt;=1),16,0)</f>
        <v>0</v>
      </c>
      <c r="FK619" s="17">
        <f t="shared" si="815"/>
        <v>0</v>
      </c>
      <c r="FO619"/>
    </row>
    <row r="620" spans="1:171">
      <c r="A620" s="17" t="str">
        <f t="shared" si="798"/>
        <v>\\\0</v>
      </c>
      <c r="B620" s="17" t="str">
        <f t="shared" si="799"/>
        <v>\\\0</v>
      </c>
      <c r="C620" s="17" t="str">
        <f t="shared" si="800"/>
        <v>\\\0</v>
      </c>
      <c r="D620" s="17" t="str">
        <f t="shared" si="801"/>
        <v>\\\0</v>
      </c>
      <c r="E620" s="17" t="str">
        <f t="shared" si="802"/>
        <v>\\\0</v>
      </c>
      <c r="F620" s="17" t="str">
        <f t="shared" si="803"/>
        <v>\\\0</v>
      </c>
      <c r="G620" s="17" t="str">
        <f t="shared" si="804"/>
        <v>\\\0</v>
      </c>
      <c r="H620" s="17" t="str">
        <f t="shared" si="805"/>
        <v>\\\0</v>
      </c>
      <c r="I620" s="17" t="str">
        <f t="shared" si="806"/>
        <v>\\\0</v>
      </c>
      <c r="J620" s="17" t="str">
        <f t="shared" si="807"/>
        <v>\\\0</v>
      </c>
      <c r="K620" s="17" t="str">
        <f t="shared" si="808"/>
        <v>\\\0</v>
      </c>
      <c r="L620" s="17" t="str">
        <f t="shared" si="809"/>
        <v>\\\0</v>
      </c>
      <c r="M620" s="17" t="str">
        <f t="shared" si="810"/>
        <v>\\\0</v>
      </c>
      <c r="N620" s="17" t="str">
        <f t="shared" si="811"/>
        <v>\\\0</v>
      </c>
      <c r="O620" s="17" t="str">
        <f t="shared" si="812"/>
        <v>\\\0</v>
      </c>
      <c r="P620" s="17" t="str">
        <f t="shared" si="813"/>
        <v>\\\0</v>
      </c>
      <c r="R620" s="17" t="str">
        <f t="shared" si="814"/>
        <v>\\</v>
      </c>
      <c r="S620" s="38"/>
      <c r="T620" s="39"/>
      <c r="U620" s="31"/>
      <c r="V620" s="32"/>
      <c r="W620" s="36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35"/>
      <c r="DS620" s="287"/>
      <c r="DT620" s="36"/>
      <c r="DU620" s="37"/>
      <c r="DV620" s="28">
        <f>IF(AND($S620='자료입력 및 결과표시'!$B$6,COUNTIF($W620:$DR620,'자료입력 및 결과표시'!$C$6)&gt;=1),IF(OR('자료입력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DW620" s="28">
        <f>IF(AND($S620='자료입력 및 결과표시'!$B$7,COUNTIF($W620:$DR620,'자료입력 및 결과표시'!$C$7)&gt;=1),IF(OR('자료입력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DX620" s="28">
        <f>IF(AND($S620='자료입력 및 결과표시'!$B$8,COUNTIF($W620:$DR620,'자료입력 및 결과표시'!$C$8)&gt;=1),IF(OR('자료입력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DY620" s="28">
        <f>IF(AND($S620='자료입력 및 결과표시'!$B$9,COUNTIF($W620:$DR620,'자료입력 및 결과표시'!$C$9)&gt;=1),IF(OR('자료입력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DZ620" s="28">
        <f>IF(AND($S620='자료입력 및 결과표시'!$B$10,COUNTIF($W620:$DR620,'자료입력 및 결과표시'!$C$10)&gt;=1),IF(OR('자료입력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A620" s="28">
        <f>IF(AND($S620='자료입력 및 결과표시'!$B$11,COUNTIF($W620:$DR620,'자료입력 및 결과표시'!$C$11)&gt;=1),IF(OR('자료입력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B620" s="28">
        <f>IF(AND($S620='자료입력 및 결과표시'!$B$12,COUNTIF($W620:$DR620,'자료입력 및 결과표시'!$C$12)&gt;=1),IF(OR('자료입력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C620" s="28">
        <f>IF(AND($S620='자료입력 및 결과표시'!$B$13,COUNTIF($W620:$DR620,'자료입력 및 결과표시'!$C$13)&gt;=1),IF(OR('자료입력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D620" s="28">
        <f>IF(AND($S620='자료입력 및 결과표시'!$B$14,COUNTIF($W620:$DR620,'자료입력 및 결과표시'!$C$14)&gt;=1),IF(OR('자료입력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E620" s="28">
        <f>IF(AND($S620='자료입력 및 결과표시'!$B$15,COUNTIF($W620:$DR620,'자료입력 및 결과표시'!$C$15)&gt;=1),IF(OR('자료입력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F620" s="28">
        <f>IF(AND($S620='자료입력 및 결과표시'!$B$16,COUNTIF($W620:$DR620,'자료입력 및 결과표시'!$C$16)&gt;=1),IF(OR('자료입력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G620" s="28">
        <f>IF(AND($S620='자료입력 및 결과표시'!$B$17,COUNTIF($W620:$DR620,'자료입력 및 결과표시'!$C$17)&gt;=1),IF(OR('자료입력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H620" s="28">
        <f>IF(AND($S620='자료입력 및 결과표시'!$B$18,COUNTIF($W620:$DR620,'자료입력 및 결과표시'!$C$18)&gt;=1),IF(OR('자료입력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I620" s="28">
        <f>IF(AND($S620='자료입력 및 결과표시'!$B$19,COUNTIF($W620:$DR620,'자료입력 및 결과표시'!$C$19)&gt;=1),IF(OR('자료입력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J620" s="28">
        <f>IF(AND($S620='자료입력 및 결과표시'!$B$20,COUNTIF($W620:$DR620,'자료입력 및 결과표시'!$C$20)&gt;=1),IF(OR('자료입력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K620" s="28">
        <f>IF(AND($S620='자료입력 및 결과표시'!$B$21,COUNTIF($W620:$DR620,'자료입력 및 결과표시'!$C$21)&gt;=1),IF(OR('자료입력 및 결과표시'!$B$4+90&gt;=$V620,'자료입력 및 결과표시'!$B$4&lt;$U620),0,IF($V620-'자료입력 및 결과표시'!$B$4-90&gt;='자료입력 및 결과표시'!$E$4,'자료입력 및 결과표시'!$E$4,$V620-'자료입력 및 결과표시'!$B$4-90)),0)</f>
        <v>0</v>
      </c>
      <c r="EL620" s="17">
        <f>IF(AND(S620='자료입력 및 결과표시'!$B$6,COUNTIF('업무중복도(데이터 입력)'!$W620:$DR620,'자료입력 및 결과표시'!$C$6)&gt;=1),1,0)</f>
        <v>0</v>
      </c>
      <c r="EM620" s="17">
        <f>IF(AND(S620='자료입력 및 결과표시'!$B$7,COUNTIF('업무중복도(데이터 입력)'!$W620:$DR620,'자료입력 및 결과표시'!$C$7)&gt;=1),2,0)</f>
        <v>0</v>
      </c>
      <c r="EN620" s="17">
        <f>IF(AND(S620='자료입력 및 결과표시'!$B$8,COUNTIF('업무중복도(데이터 입력)'!$W620:$DR620,'자료입력 및 결과표시'!$C$8)&gt;=1),3,0)</f>
        <v>0</v>
      </c>
      <c r="EO620" s="17">
        <f>IF(AND(S620='자료입력 및 결과표시'!$B$9,COUNTIF('업무중복도(데이터 입력)'!$W620:$DR620,'자료입력 및 결과표시'!$C$9)&gt;=1),4,0)</f>
        <v>0</v>
      </c>
      <c r="EP620" s="17">
        <f>IF(AND(S620='자료입력 및 결과표시'!$B$10,COUNTIF('업무중복도(데이터 입력)'!$W620:$DR620,'자료입력 및 결과표시'!$C$10)&gt;=1),5,0)</f>
        <v>0</v>
      </c>
      <c r="EQ620" s="17">
        <f>IF(AND(S620='자료입력 및 결과표시'!$B$11,COUNTIF('업무중복도(데이터 입력)'!$W620:$DR620,'자료입력 및 결과표시'!$C$11)&gt;=1),6,0)</f>
        <v>0</v>
      </c>
      <c r="ER620" s="17">
        <f>IF(AND(S620='자료입력 및 결과표시'!$B$12,COUNTIF('업무중복도(데이터 입력)'!$W620:$DR620,'자료입력 및 결과표시'!$C$12)&gt;=1),7,0)</f>
        <v>0</v>
      </c>
      <c r="ES620" s="17">
        <f>IF(AND(S620='자료입력 및 결과표시'!$B$13,COUNTIF('업무중복도(데이터 입력)'!$W620:$DR620,'자료입력 및 결과표시'!$C$13)&gt;=1),8,0)</f>
        <v>0</v>
      </c>
      <c r="ET620" s="17">
        <f>IF(AND(S620='자료입력 및 결과표시'!$B$14,COUNTIF('업무중복도(데이터 입력)'!$W620:$DR620,'자료입력 및 결과표시'!$C$14)&gt;=1),9,0)</f>
        <v>0</v>
      </c>
      <c r="EU620" s="17">
        <f>IF(AND(S620='자료입력 및 결과표시'!$B$15,COUNTIF('업무중복도(데이터 입력)'!$W620:$DR620,'자료입력 및 결과표시'!$C$15)&gt;=1),10,0)</f>
        <v>0</v>
      </c>
      <c r="EV620" s="17">
        <f>IF(AND(S620='자료입력 및 결과표시'!$B$16,COUNTIF('업무중복도(데이터 입력)'!$W620:$DR620,'자료입력 및 결과표시'!$C$16)&gt;=1),11,0)</f>
        <v>0</v>
      </c>
      <c r="EW620" s="17">
        <f>IF(AND(S620='자료입력 및 결과표시'!$B$17,COUNTIF('업무중복도(데이터 입력)'!$W620:$DR620,'자료입력 및 결과표시'!$C$17)&gt;=1),12,0)</f>
        <v>0</v>
      </c>
      <c r="EX620" s="17">
        <f>IF(AND(S620='자료입력 및 결과표시'!$B$18,COUNTIF('업무중복도(데이터 입력)'!$W620:$DR620,'자료입력 및 결과표시'!$C$18)&gt;=1),13,0)</f>
        <v>0</v>
      </c>
      <c r="EY620" s="17">
        <f>IF(AND(S620='자료입력 및 결과표시'!$B$19,COUNTIF('업무중복도(데이터 입력)'!$W620:$DR620,'자료입력 및 결과표시'!$C$19)&gt;=1),14,0)</f>
        <v>0</v>
      </c>
      <c r="EZ620" s="17">
        <f>IF(AND(S620='자료입력 및 결과표시'!$B$20,COUNTIF('업무중복도(데이터 입력)'!$W620:$DR620,'자료입력 및 결과표시'!$C$20)&gt;=1),15,0)</f>
        <v>0</v>
      </c>
      <c r="FA620" s="17">
        <f>IF(AND(S620='자료입력 및 결과표시'!$B$21,COUNTIF('업무중복도(데이터 입력)'!$W620:$DR620,'자료입력 및 결과표시'!$C$21)&gt;=1),16,0)</f>
        <v>0</v>
      </c>
      <c r="FK620" s="17">
        <f t="shared" si="815"/>
        <v>0</v>
      </c>
      <c r="FO620"/>
    </row>
    <row r="621" spans="1:171">
      <c r="A621" s="17" t="str">
        <f t="shared" si="798"/>
        <v>\\\0</v>
      </c>
      <c r="B621" s="17" t="str">
        <f t="shared" si="799"/>
        <v>\\\0</v>
      </c>
      <c r="C621" s="17" t="str">
        <f t="shared" si="800"/>
        <v>\\\0</v>
      </c>
      <c r="D621" s="17" t="str">
        <f t="shared" si="801"/>
        <v>\\\0</v>
      </c>
      <c r="E621" s="17" t="str">
        <f t="shared" si="802"/>
        <v>\\\0</v>
      </c>
      <c r="F621" s="17" t="str">
        <f t="shared" si="803"/>
        <v>\\\0</v>
      </c>
      <c r="G621" s="17" t="str">
        <f t="shared" si="804"/>
        <v>\\\0</v>
      </c>
      <c r="H621" s="17" t="str">
        <f t="shared" si="805"/>
        <v>\\\0</v>
      </c>
      <c r="I621" s="17" t="str">
        <f t="shared" si="806"/>
        <v>\\\0</v>
      </c>
      <c r="J621" s="17" t="str">
        <f t="shared" si="807"/>
        <v>\\\0</v>
      </c>
      <c r="K621" s="17" t="str">
        <f t="shared" si="808"/>
        <v>\\\0</v>
      </c>
      <c r="L621" s="17" t="str">
        <f t="shared" si="809"/>
        <v>\\\0</v>
      </c>
      <c r="M621" s="17" t="str">
        <f t="shared" si="810"/>
        <v>\\\0</v>
      </c>
      <c r="N621" s="17" t="str">
        <f t="shared" si="811"/>
        <v>\\\0</v>
      </c>
      <c r="O621" s="17" t="str">
        <f t="shared" si="812"/>
        <v>\\\0</v>
      </c>
      <c r="P621" s="17" t="str">
        <f t="shared" si="813"/>
        <v>\\\0</v>
      </c>
      <c r="R621" s="17" t="str">
        <f t="shared" si="814"/>
        <v>\\</v>
      </c>
      <c r="S621" s="38"/>
      <c r="T621" s="39"/>
      <c r="U621" s="31"/>
      <c r="V621" s="32"/>
      <c r="W621" s="36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35"/>
      <c r="DS621" s="287"/>
      <c r="DT621" s="36"/>
      <c r="DU621" s="37"/>
      <c r="DV621" s="28">
        <f>IF(AND($S621='자료입력 및 결과표시'!$B$6,COUNTIF($W621:$DR621,'자료입력 및 결과표시'!$C$6)&gt;=1),IF(OR('자료입력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DW621" s="28">
        <f>IF(AND($S621='자료입력 및 결과표시'!$B$7,COUNTIF($W621:$DR621,'자료입력 및 결과표시'!$C$7)&gt;=1),IF(OR('자료입력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DX621" s="28">
        <f>IF(AND($S621='자료입력 및 결과표시'!$B$8,COUNTIF($W621:$DR621,'자료입력 및 결과표시'!$C$8)&gt;=1),IF(OR('자료입력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DY621" s="28">
        <f>IF(AND($S621='자료입력 및 결과표시'!$B$9,COUNTIF($W621:$DR621,'자료입력 및 결과표시'!$C$9)&gt;=1),IF(OR('자료입력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DZ621" s="28">
        <f>IF(AND($S621='자료입력 및 결과표시'!$B$10,COUNTIF($W621:$DR621,'자료입력 및 결과표시'!$C$10)&gt;=1),IF(OR('자료입력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A621" s="28">
        <f>IF(AND($S621='자료입력 및 결과표시'!$B$11,COUNTIF($W621:$DR621,'자료입력 및 결과표시'!$C$11)&gt;=1),IF(OR('자료입력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B621" s="28">
        <f>IF(AND($S621='자료입력 및 결과표시'!$B$12,COUNTIF($W621:$DR621,'자료입력 및 결과표시'!$C$12)&gt;=1),IF(OR('자료입력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C621" s="28">
        <f>IF(AND($S621='자료입력 및 결과표시'!$B$13,COUNTIF($W621:$DR621,'자료입력 및 결과표시'!$C$13)&gt;=1),IF(OR('자료입력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D621" s="28">
        <f>IF(AND($S621='자료입력 및 결과표시'!$B$14,COUNTIF($W621:$DR621,'자료입력 및 결과표시'!$C$14)&gt;=1),IF(OR('자료입력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E621" s="28">
        <f>IF(AND($S621='자료입력 및 결과표시'!$B$15,COUNTIF($W621:$DR621,'자료입력 및 결과표시'!$C$15)&gt;=1),IF(OR('자료입력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F621" s="28">
        <f>IF(AND($S621='자료입력 및 결과표시'!$B$16,COUNTIF($W621:$DR621,'자료입력 및 결과표시'!$C$16)&gt;=1),IF(OR('자료입력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G621" s="28">
        <f>IF(AND($S621='자료입력 및 결과표시'!$B$17,COUNTIF($W621:$DR621,'자료입력 및 결과표시'!$C$17)&gt;=1),IF(OR('자료입력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H621" s="28">
        <f>IF(AND($S621='자료입력 및 결과표시'!$B$18,COUNTIF($W621:$DR621,'자료입력 및 결과표시'!$C$18)&gt;=1),IF(OR('자료입력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I621" s="28">
        <f>IF(AND($S621='자료입력 및 결과표시'!$B$19,COUNTIF($W621:$DR621,'자료입력 및 결과표시'!$C$19)&gt;=1),IF(OR('자료입력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J621" s="28">
        <f>IF(AND($S621='자료입력 및 결과표시'!$B$20,COUNTIF($W621:$DR621,'자료입력 및 결과표시'!$C$20)&gt;=1),IF(OR('자료입력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K621" s="28">
        <f>IF(AND($S621='자료입력 및 결과표시'!$B$21,COUNTIF($W621:$DR621,'자료입력 및 결과표시'!$C$21)&gt;=1),IF(OR('자료입력 및 결과표시'!$B$4+90&gt;=$V621,'자료입력 및 결과표시'!$B$4&lt;$U621),0,IF($V621-'자료입력 및 결과표시'!$B$4-90&gt;='자료입력 및 결과표시'!$E$4,'자료입력 및 결과표시'!$E$4,$V621-'자료입력 및 결과표시'!$B$4-90)),0)</f>
        <v>0</v>
      </c>
      <c r="EL621" s="17">
        <f>IF(AND(S621='자료입력 및 결과표시'!$B$6,COUNTIF('업무중복도(데이터 입력)'!$W621:$DR621,'자료입력 및 결과표시'!$C$6)&gt;=1),1,0)</f>
        <v>0</v>
      </c>
      <c r="EM621" s="17">
        <f>IF(AND(S621='자료입력 및 결과표시'!$B$7,COUNTIF('업무중복도(데이터 입력)'!$W621:$DR621,'자료입력 및 결과표시'!$C$7)&gt;=1),2,0)</f>
        <v>0</v>
      </c>
      <c r="EN621" s="17">
        <f>IF(AND(S621='자료입력 및 결과표시'!$B$8,COUNTIF('업무중복도(데이터 입력)'!$W621:$DR621,'자료입력 및 결과표시'!$C$8)&gt;=1),3,0)</f>
        <v>0</v>
      </c>
      <c r="EO621" s="17">
        <f>IF(AND(S621='자료입력 및 결과표시'!$B$9,COUNTIF('업무중복도(데이터 입력)'!$W621:$DR621,'자료입력 및 결과표시'!$C$9)&gt;=1),4,0)</f>
        <v>0</v>
      </c>
      <c r="EP621" s="17">
        <f>IF(AND(S621='자료입력 및 결과표시'!$B$10,COUNTIF('업무중복도(데이터 입력)'!$W621:$DR621,'자료입력 및 결과표시'!$C$10)&gt;=1),5,0)</f>
        <v>0</v>
      </c>
      <c r="EQ621" s="17">
        <f>IF(AND(S621='자료입력 및 결과표시'!$B$11,COUNTIF('업무중복도(데이터 입력)'!$W621:$DR621,'자료입력 및 결과표시'!$C$11)&gt;=1),6,0)</f>
        <v>0</v>
      </c>
      <c r="ER621" s="17">
        <f>IF(AND(S621='자료입력 및 결과표시'!$B$12,COUNTIF('업무중복도(데이터 입력)'!$W621:$DR621,'자료입력 및 결과표시'!$C$12)&gt;=1),7,0)</f>
        <v>0</v>
      </c>
      <c r="ES621" s="17">
        <f>IF(AND(S621='자료입력 및 결과표시'!$B$13,COUNTIF('업무중복도(데이터 입력)'!$W621:$DR621,'자료입력 및 결과표시'!$C$13)&gt;=1),8,0)</f>
        <v>0</v>
      </c>
      <c r="ET621" s="17">
        <f>IF(AND(S621='자료입력 및 결과표시'!$B$14,COUNTIF('업무중복도(데이터 입력)'!$W621:$DR621,'자료입력 및 결과표시'!$C$14)&gt;=1),9,0)</f>
        <v>0</v>
      </c>
      <c r="EU621" s="17">
        <f>IF(AND(S621='자료입력 및 결과표시'!$B$15,COUNTIF('업무중복도(데이터 입력)'!$W621:$DR621,'자료입력 및 결과표시'!$C$15)&gt;=1),10,0)</f>
        <v>0</v>
      </c>
      <c r="EV621" s="17">
        <f>IF(AND(S621='자료입력 및 결과표시'!$B$16,COUNTIF('업무중복도(데이터 입력)'!$W621:$DR621,'자료입력 및 결과표시'!$C$16)&gt;=1),11,0)</f>
        <v>0</v>
      </c>
      <c r="EW621" s="17">
        <f>IF(AND(S621='자료입력 및 결과표시'!$B$17,COUNTIF('업무중복도(데이터 입력)'!$W621:$DR621,'자료입력 및 결과표시'!$C$17)&gt;=1),12,0)</f>
        <v>0</v>
      </c>
      <c r="EX621" s="17">
        <f>IF(AND(S621='자료입력 및 결과표시'!$B$18,COUNTIF('업무중복도(데이터 입력)'!$W621:$DR621,'자료입력 및 결과표시'!$C$18)&gt;=1),13,0)</f>
        <v>0</v>
      </c>
      <c r="EY621" s="17">
        <f>IF(AND(S621='자료입력 및 결과표시'!$B$19,COUNTIF('업무중복도(데이터 입력)'!$W621:$DR621,'자료입력 및 결과표시'!$C$19)&gt;=1),14,0)</f>
        <v>0</v>
      </c>
      <c r="EZ621" s="17">
        <f>IF(AND(S621='자료입력 및 결과표시'!$B$20,COUNTIF('업무중복도(데이터 입력)'!$W621:$DR621,'자료입력 및 결과표시'!$C$20)&gt;=1),15,0)</f>
        <v>0</v>
      </c>
      <c r="FA621" s="17">
        <f>IF(AND(S621='자료입력 및 결과표시'!$B$21,COUNTIF('업무중복도(데이터 입력)'!$W621:$DR621,'자료입력 및 결과표시'!$C$21)&gt;=1),16,0)</f>
        <v>0</v>
      </c>
      <c r="FK621" s="17">
        <f t="shared" si="815"/>
        <v>0</v>
      </c>
      <c r="FO621"/>
    </row>
    <row r="622" spans="1:171">
      <c r="A622" s="17" t="str">
        <f t="shared" si="798"/>
        <v>\\\0</v>
      </c>
      <c r="B622" s="17" t="str">
        <f t="shared" si="799"/>
        <v>\\\0</v>
      </c>
      <c r="C622" s="17" t="str">
        <f t="shared" si="800"/>
        <v>\\\0</v>
      </c>
      <c r="D622" s="17" t="str">
        <f t="shared" si="801"/>
        <v>\\\0</v>
      </c>
      <c r="E622" s="17" t="str">
        <f t="shared" si="802"/>
        <v>\\\0</v>
      </c>
      <c r="F622" s="17" t="str">
        <f t="shared" si="803"/>
        <v>\\\0</v>
      </c>
      <c r="G622" s="17" t="str">
        <f t="shared" si="804"/>
        <v>\\\0</v>
      </c>
      <c r="H622" s="17" t="str">
        <f t="shared" si="805"/>
        <v>\\\0</v>
      </c>
      <c r="I622" s="17" t="str">
        <f t="shared" si="806"/>
        <v>\\\0</v>
      </c>
      <c r="J622" s="17" t="str">
        <f t="shared" si="807"/>
        <v>\\\0</v>
      </c>
      <c r="K622" s="17" t="str">
        <f t="shared" si="808"/>
        <v>\\\0</v>
      </c>
      <c r="L622" s="17" t="str">
        <f t="shared" si="809"/>
        <v>\\\0</v>
      </c>
      <c r="M622" s="17" t="str">
        <f t="shared" si="810"/>
        <v>\\\0</v>
      </c>
      <c r="N622" s="17" t="str">
        <f t="shared" si="811"/>
        <v>\\\0</v>
      </c>
      <c r="O622" s="17" t="str">
        <f t="shared" si="812"/>
        <v>\\\0</v>
      </c>
      <c r="P622" s="17" t="str">
        <f t="shared" si="813"/>
        <v>\\\0</v>
      </c>
      <c r="R622" s="17" t="str">
        <f t="shared" si="814"/>
        <v>\\</v>
      </c>
      <c r="S622" s="38"/>
      <c r="T622" s="39"/>
      <c r="U622" s="31"/>
      <c r="V622" s="32"/>
      <c r="W622" s="36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35"/>
      <c r="DS622" s="287"/>
      <c r="DT622" s="36"/>
      <c r="DU622" s="37"/>
      <c r="DV622" s="28">
        <f>IF(AND($S622='자료입력 및 결과표시'!$B$6,COUNTIF($W622:$DR622,'자료입력 및 결과표시'!$C$6)&gt;=1),IF(OR('자료입력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DW622" s="28">
        <f>IF(AND($S622='자료입력 및 결과표시'!$B$7,COUNTIF($W622:$DR622,'자료입력 및 결과표시'!$C$7)&gt;=1),IF(OR('자료입력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DX622" s="28">
        <f>IF(AND($S622='자료입력 및 결과표시'!$B$8,COUNTIF($W622:$DR622,'자료입력 및 결과표시'!$C$8)&gt;=1),IF(OR('자료입력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DY622" s="28">
        <f>IF(AND($S622='자료입력 및 결과표시'!$B$9,COUNTIF($W622:$DR622,'자료입력 및 결과표시'!$C$9)&gt;=1),IF(OR('자료입력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DZ622" s="28">
        <f>IF(AND($S622='자료입력 및 결과표시'!$B$10,COUNTIF($W622:$DR622,'자료입력 및 결과표시'!$C$10)&gt;=1),IF(OR('자료입력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A622" s="28">
        <f>IF(AND($S622='자료입력 및 결과표시'!$B$11,COUNTIF($W622:$DR622,'자료입력 및 결과표시'!$C$11)&gt;=1),IF(OR('자료입력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B622" s="28">
        <f>IF(AND($S622='자료입력 및 결과표시'!$B$12,COUNTIF($W622:$DR622,'자료입력 및 결과표시'!$C$12)&gt;=1),IF(OR('자료입력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C622" s="28">
        <f>IF(AND($S622='자료입력 및 결과표시'!$B$13,COUNTIF($W622:$DR622,'자료입력 및 결과표시'!$C$13)&gt;=1),IF(OR('자료입력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D622" s="28">
        <f>IF(AND($S622='자료입력 및 결과표시'!$B$14,COUNTIF($W622:$DR622,'자료입력 및 결과표시'!$C$14)&gt;=1),IF(OR('자료입력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E622" s="28">
        <f>IF(AND($S622='자료입력 및 결과표시'!$B$15,COUNTIF($W622:$DR622,'자료입력 및 결과표시'!$C$15)&gt;=1),IF(OR('자료입력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F622" s="28">
        <f>IF(AND($S622='자료입력 및 결과표시'!$B$16,COUNTIF($W622:$DR622,'자료입력 및 결과표시'!$C$16)&gt;=1),IF(OR('자료입력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G622" s="28">
        <f>IF(AND($S622='자료입력 및 결과표시'!$B$17,COUNTIF($W622:$DR622,'자료입력 및 결과표시'!$C$17)&gt;=1),IF(OR('자료입력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H622" s="28">
        <f>IF(AND($S622='자료입력 및 결과표시'!$B$18,COUNTIF($W622:$DR622,'자료입력 및 결과표시'!$C$18)&gt;=1),IF(OR('자료입력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I622" s="28">
        <f>IF(AND($S622='자료입력 및 결과표시'!$B$19,COUNTIF($W622:$DR622,'자료입력 및 결과표시'!$C$19)&gt;=1),IF(OR('자료입력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J622" s="28">
        <f>IF(AND($S622='자료입력 및 결과표시'!$B$20,COUNTIF($W622:$DR622,'자료입력 및 결과표시'!$C$20)&gt;=1),IF(OR('자료입력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K622" s="28">
        <f>IF(AND($S622='자료입력 및 결과표시'!$B$21,COUNTIF($W622:$DR622,'자료입력 및 결과표시'!$C$21)&gt;=1),IF(OR('자료입력 및 결과표시'!$B$4+90&gt;=$V622,'자료입력 및 결과표시'!$B$4&lt;$U622),0,IF($V622-'자료입력 및 결과표시'!$B$4-90&gt;='자료입력 및 결과표시'!$E$4,'자료입력 및 결과표시'!$E$4,$V622-'자료입력 및 결과표시'!$B$4-90)),0)</f>
        <v>0</v>
      </c>
      <c r="EL622" s="17">
        <f>IF(AND(S622='자료입력 및 결과표시'!$B$6,COUNTIF('업무중복도(데이터 입력)'!$W622:$DR622,'자료입력 및 결과표시'!$C$6)&gt;=1),1,0)</f>
        <v>0</v>
      </c>
      <c r="EM622" s="17">
        <f>IF(AND(S622='자료입력 및 결과표시'!$B$7,COUNTIF('업무중복도(데이터 입력)'!$W622:$DR622,'자료입력 및 결과표시'!$C$7)&gt;=1),2,0)</f>
        <v>0</v>
      </c>
      <c r="EN622" s="17">
        <f>IF(AND(S622='자료입력 및 결과표시'!$B$8,COUNTIF('업무중복도(데이터 입력)'!$W622:$DR622,'자료입력 및 결과표시'!$C$8)&gt;=1),3,0)</f>
        <v>0</v>
      </c>
      <c r="EO622" s="17">
        <f>IF(AND(S622='자료입력 및 결과표시'!$B$9,COUNTIF('업무중복도(데이터 입력)'!$W622:$DR622,'자료입력 및 결과표시'!$C$9)&gt;=1),4,0)</f>
        <v>0</v>
      </c>
      <c r="EP622" s="17">
        <f>IF(AND(S622='자료입력 및 결과표시'!$B$10,COUNTIF('업무중복도(데이터 입력)'!$W622:$DR622,'자료입력 및 결과표시'!$C$10)&gt;=1),5,0)</f>
        <v>0</v>
      </c>
      <c r="EQ622" s="17">
        <f>IF(AND(S622='자료입력 및 결과표시'!$B$11,COUNTIF('업무중복도(데이터 입력)'!$W622:$DR622,'자료입력 및 결과표시'!$C$11)&gt;=1),6,0)</f>
        <v>0</v>
      </c>
      <c r="ER622" s="17">
        <f>IF(AND(S622='자료입력 및 결과표시'!$B$12,COUNTIF('업무중복도(데이터 입력)'!$W622:$DR622,'자료입력 및 결과표시'!$C$12)&gt;=1),7,0)</f>
        <v>0</v>
      </c>
      <c r="ES622" s="17">
        <f>IF(AND(S622='자료입력 및 결과표시'!$B$13,COUNTIF('업무중복도(데이터 입력)'!$W622:$DR622,'자료입력 및 결과표시'!$C$13)&gt;=1),8,0)</f>
        <v>0</v>
      </c>
      <c r="ET622" s="17">
        <f>IF(AND(S622='자료입력 및 결과표시'!$B$14,COUNTIF('업무중복도(데이터 입력)'!$W622:$DR622,'자료입력 및 결과표시'!$C$14)&gt;=1),9,0)</f>
        <v>0</v>
      </c>
      <c r="EU622" s="17">
        <f>IF(AND(S622='자료입력 및 결과표시'!$B$15,COUNTIF('업무중복도(데이터 입력)'!$W622:$DR622,'자료입력 및 결과표시'!$C$15)&gt;=1),10,0)</f>
        <v>0</v>
      </c>
      <c r="EV622" s="17">
        <f>IF(AND(S622='자료입력 및 결과표시'!$B$16,COUNTIF('업무중복도(데이터 입력)'!$W622:$DR622,'자료입력 및 결과표시'!$C$16)&gt;=1),11,0)</f>
        <v>0</v>
      </c>
      <c r="EW622" s="17">
        <f>IF(AND(S622='자료입력 및 결과표시'!$B$17,COUNTIF('업무중복도(데이터 입력)'!$W622:$DR622,'자료입력 및 결과표시'!$C$17)&gt;=1),12,0)</f>
        <v>0</v>
      </c>
      <c r="EX622" s="17">
        <f>IF(AND(S622='자료입력 및 결과표시'!$B$18,COUNTIF('업무중복도(데이터 입력)'!$W622:$DR622,'자료입력 및 결과표시'!$C$18)&gt;=1),13,0)</f>
        <v>0</v>
      </c>
      <c r="EY622" s="17">
        <f>IF(AND(S622='자료입력 및 결과표시'!$B$19,COUNTIF('업무중복도(데이터 입력)'!$W622:$DR622,'자료입력 및 결과표시'!$C$19)&gt;=1),14,0)</f>
        <v>0</v>
      </c>
      <c r="EZ622" s="17">
        <f>IF(AND(S622='자료입력 및 결과표시'!$B$20,COUNTIF('업무중복도(데이터 입력)'!$W622:$DR622,'자료입력 및 결과표시'!$C$20)&gt;=1),15,0)</f>
        <v>0</v>
      </c>
      <c r="FA622" s="17">
        <f>IF(AND(S622='자료입력 및 결과표시'!$B$21,COUNTIF('업무중복도(데이터 입력)'!$W622:$DR622,'자료입력 및 결과표시'!$C$21)&gt;=1),16,0)</f>
        <v>0</v>
      </c>
      <c r="FK622" s="17">
        <f t="shared" si="815"/>
        <v>0</v>
      </c>
      <c r="FO622"/>
    </row>
    <row r="623" spans="1:171">
      <c r="A623" s="17" t="str">
        <f t="shared" si="798"/>
        <v>\\\0</v>
      </c>
      <c r="B623" s="17" t="str">
        <f t="shared" si="799"/>
        <v>\\\0</v>
      </c>
      <c r="C623" s="17" t="str">
        <f t="shared" si="800"/>
        <v>\\\0</v>
      </c>
      <c r="D623" s="17" t="str">
        <f t="shared" si="801"/>
        <v>\\\0</v>
      </c>
      <c r="E623" s="17" t="str">
        <f t="shared" si="802"/>
        <v>\\\0</v>
      </c>
      <c r="F623" s="17" t="str">
        <f t="shared" si="803"/>
        <v>\\\0</v>
      </c>
      <c r="G623" s="17" t="str">
        <f t="shared" si="804"/>
        <v>\\\0</v>
      </c>
      <c r="H623" s="17" t="str">
        <f t="shared" si="805"/>
        <v>\\\0</v>
      </c>
      <c r="I623" s="17" t="str">
        <f t="shared" si="806"/>
        <v>\\\0</v>
      </c>
      <c r="J623" s="17" t="str">
        <f t="shared" si="807"/>
        <v>\\\0</v>
      </c>
      <c r="K623" s="17" t="str">
        <f t="shared" si="808"/>
        <v>\\\0</v>
      </c>
      <c r="L623" s="17" t="str">
        <f t="shared" si="809"/>
        <v>\\\0</v>
      </c>
      <c r="M623" s="17" t="str">
        <f t="shared" si="810"/>
        <v>\\\0</v>
      </c>
      <c r="N623" s="17" t="str">
        <f t="shared" si="811"/>
        <v>\\\0</v>
      </c>
      <c r="O623" s="17" t="str">
        <f t="shared" si="812"/>
        <v>\\\0</v>
      </c>
      <c r="P623" s="17" t="str">
        <f t="shared" si="813"/>
        <v>\\\0</v>
      </c>
      <c r="R623" s="17" t="str">
        <f t="shared" si="814"/>
        <v>\\</v>
      </c>
      <c r="S623" s="38"/>
      <c r="T623" s="39"/>
      <c r="U623" s="31"/>
      <c r="V623" s="32"/>
      <c r="W623" s="36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35"/>
      <c r="DS623" s="287"/>
      <c r="DT623" s="36"/>
      <c r="DU623" s="37"/>
      <c r="DV623" s="28">
        <f>IF(AND($S623='자료입력 및 결과표시'!$B$6,COUNTIF($W623:$DR623,'자료입력 및 결과표시'!$C$6)&gt;=1),IF(OR('자료입력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DW623" s="28">
        <f>IF(AND($S623='자료입력 및 결과표시'!$B$7,COUNTIF($W623:$DR623,'자료입력 및 결과표시'!$C$7)&gt;=1),IF(OR('자료입력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DX623" s="28">
        <f>IF(AND($S623='자료입력 및 결과표시'!$B$8,COUNTIF($W623:$DR623,'자료입력 및 결과표시'!$C$8)&gt;=1),IF(OR('자료입력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DY623" s="28">
        <f>IF(AND($S623='자료입력 및 결과표시'!$B$9,COUNTIF($W623:$DR623,'자료입력 및 결과표시'!$C$9)&gt;=1),IF(OR('자료입력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DZ623" s="28">
        <f>IF(AND($S623='자료입력 및 결과표시'!$B$10,COUNTIF($W623:$DR623,'자료입력 및 결과표시'!$C$10)&gt;=1),IF(OR('자료입력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A623" s="28">
        <f>IF(AND($S623='자료입력 및 결과표시'!$B$11,COUNTIF($W623:$DR623,'자료입력 및 결과표시'!$C$11)&gt;=1),IF(OR('자료입력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B623" s="28">
        <f>IF(AND($S623='자료입력 및 결과표시'!$B$12,COUNTIF($W623:$DR623,'자료입력 및 결과표시'!$C$12)&gt;=1),IF(OR('자료입력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C623" s="28">
        <f>IF(AND($S623='자료입력 및 결과표시'!$B$13,COUNTIF($W623:$DR623,'자료입력 및 결과표시'!$C$13)&gt;=1),IF(OR('자료입력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D623" s="28">
        <f>IF(AND($S623='자료입력 및 결과표시'!$B$14,COUNTIF($W623:$DR623,'자료입력 및 결과표시'!$C$14)&gt;=1),IF(OR('자료입력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E623" s="28">
        <f>IF(AND($S623='자료입력 및 결과표시'!$B$15,COUNTIF($W623:$DR623,'자료입력 및 결과표시'!$C$15)&gt;=1),IF(OR('자료입력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F623" s="28">
        <f>IF(AND($S623='자료입력 및 결과표시'!$B$16,COUNTIF($W623:$DR623,'자료입력 및 결과표시'!$C$16)&gt;=1),IF(OR('자료입력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G623" s="28">
        <f>IF(AND($S623='자료입력 및 결과표시'!$B$17,COUNTIF($W623:$DR623,'자료입력 및 결과표시'!$C$17)&gt;=1),IF(OR('자료입력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H623" s="28">
        <f>IF(AND($S623='자료입력 및 결과표시'!$B$18,COUNTIF($W623:$DR623,'자료입력 및 결과표시'!$C$18)&gt;=1),IF(OR('자료입력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I623" s="28">
        <f>IF(AND($S623='자료입력 및 결과표시'!$B$19,COUNTIF($W623:$DR623,'자료입력 및 결과표시'!$C$19)&gt;=1),IF(OR('자료입력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J623" s="28">
        <f>IF(AND($S623='자료입력 및 결과표시'!$B$20,COUNTIF($W623:$DR623,'자료입력 및 결과표시'!$C$20)&gt;=1),IF(OR('자료입력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K623" s="28">
        <f>IF(AND($S623='자료입력 및 결과표시'!$B$21,COUNTIF($W623:$DR623,'자료입력 및 결과표시'!$C$21)&gt;=1),IF(OR('자료입력 및 결과표시'!$B$4+90&gt;=$V623,'자료입력 및 결과표시'!$B$4&lt;$U623),0,IF($V623-'자료입력 및 결과표시'!$B$4-90&gt;='자료입력 및 결과표시'!$E$4,'자료입력 및 결과표시'!$E$4,$V623-'자료입력 및 결과표시'!$B$4-90)),0)</f>
        <v>0</v>
      </c>
      <c r="EL623" s="17">
        <f>IF(AND(S623='자료입력 및 결과표시'!$B$6,COUNTIF('업무중복도(데이터 입력)'!$W623:$DR623,'자료입력 및 결과표시'!$C$6)&gt;=1),1,0)</f>
        <v>0</v>
      </c>
      <c r="EM623" s="17">
        <f>IF(AND(S623='자료입력 및 결과표시'!$B$7,COUNTIF('업무중복도(데이터 입력)'!$W623:$DR623,'자료입력 및 결과표시'!$C$7)&gt;=1),2,0)</f>
        <v>0</v>
      </c>
      <c r="EN623" s="17">
        <f>IF(AND(S623='자료입력 및 결과표시'!$B$8,COUNTIF('업무중복도(데이터 입력)'!$W623:$DR623,'자료입력 및 결과표시'!$C$8)&gt;=1),3,0)</f>
        <v>0</v>
      </c>
      <c r="EO623" s="17">
        <f>IF(AND(S623='자료입력 및 결과표시'!$B$9,COUNTIF('업무중복도(데이터 입력)'!$W623:$DR623,'자료입력 및 결과표시'!$C$9)&gt;=1),4,0)</f>
        <v>0</v>
      </c>
      <c r="EP623" s="17">
        <f>IF(AND(S623='자료입력 및 결과표시'!$B$10,COUNTIF('업무중복도(데이터 입력)'!$W623:$DR623,'자료입력 및 결과표시'!$C$10)&gt;=1),5,0)</f>
        <v>0</v>
      </c>
      <c r="EQ623" s="17">
        <f>IF(AND(S623='자료입력 및 결과표시'!$B$11,COUNTIF('업무중복도(데이터 입력)'!$W623:$DR623,'자료입력 및 결과표시'!$C$11)&gt;=1),6,0)</f>
        <v>0</v>
      </c>
      <c r="ER623" s="17">
        <f>IF(AND(S623='자료입력 및 결과표시'!$B$12,COUNTIF('업무중복도(데이터 입력)'!$W623:$DR623,'자료입력 및 결과표시'!$C$12)&gt;=1),7,0)</f>
        <v>0</v>
      </c>
      <c r="ES623" s="17">
        <f>IF(AND(S623='자료입력 및 결과표시'!$B$13,COUNTIF('업무중복도(데이터 입력)'!$W623:$DR623,'자료입력 및 결과표시'!$C$13)&gt;=1),8,0)</f>
        <v>0</v>
      </c>
      <c r="ET623" s="17">
        <f>IF(AND(S623='자료입력 및 결과표시'!$B$14,COUNTIF('업무중복도(데이터 입력)'!$W623:$DR623,'자료입력 및 결과표시'!$C$14)&gt;=1),9,0)</f>
        <v>0</v>
      </c>
      <c r="EU623" s="17">
        <f>IF(AND(S623='자료입력 및 결과표시'!$B$15,COUNTIF('업무중복도(데이터 입력)'!$W623:$DR623,'자료입력 및 결과표시'!$C$15)&gt;=1),10,0)</f>
        <v>0</v>
      </c>
      <c r="EV623" s="17">
        <f>IF(AND(S623='자료입력 및 결과표시'!$B$16,COUNTIF('업무중복도(데이터 입력)'!$W623:$DR623,'자료입력 및 결과표시'!$C$16)&gt;=1),11,0)</f>
        <v>0</v>
      </c>
      <c r="EW623" s="17">
        <f>IF(AND(S623='자료입력 및 결과표시'!$B$17,COUNTIF('업무중복도(데이터 입력)'!$W623:$DR623,'자료입력 및 결과표시'!$C$17)&gt;=1),12,0)</f>
        <v>0</v>
      </c>
      <c r="EX623" s="17">
        <f>IF(AND(S623='자료입력 및 결과표시'!$B$18,COUNTIF('업무중복도(데이터 입력)'!$W623:$DR623,'자료입력 및 결과표시'!$C$18)&gt;=1),13,0)</f>
        <v>0</v>
      </c>
      <c r="EY623" s="17">
        <f>IF(AND(S623='자료입력 및 결과표시'!$B$19,COUNTIF('업무중복도(데이터 입력)'!$W623:$DR623,'자료입력 및 결과표시'!$C$19)&gt;=1),14,0)</f>
        <v>0</v>
      </c>
      <c r="EZ623" s="17">
        <f>IF(AND(S623='자료입력 및 결과표시'!$B$20,COUNTIF('업무중복도(데이터 입력)'!$W623:$DR623,'자료입력 및 결과표시'!$C$20)&gt;=1),15,0)</f>
        <v>0</v>
      </c>
      <c r="FA623" s="17">
        <f>IF(AND(S623='자료입력 및 결과표시'!$B$21,COUNTIF('업무중복도(데이터 입력)'!$W623:$DR623,'자료입력 및 결과표시'!$C$21)&gt;=1),16,0)</f>
        <v>0</v>
      </c>
      <c r="FK623" s="17">
        <f t="shared" si="815"/>
        <v>0</v>
      </c>
      <c r="FO623"/>
    </row>
    <row r="624" spans="1:171">
      <c r="A624" s="17" t="str">
        <f t="shared" si="798"/>
        <v>\\\0</v>
      </c>
      <c r="B624" s="17" t="str">
        <f t="shared" si="799"/>
        <v>\\\0</v>
      </c>
      <c r="C624" s="17" t="str">
        <f t="shared" si="800"/>
        <v>\\\0</v>
      </c>
      <c r="D624" s="17" t="str">
        <f t="shared" si="801"/>
        <v>\\\0</v>
      </c>
      <c r="E624" s="17" t="str">
        <f t="shared" si="802"/>
        <v>\\\0</v>
      </c>
      <c r="F624" s="17" t="str">
        <f t="shared" si="803"/>
        <v>\\\0</v>
      </c>
      <c r="G624" s="17" t="str">
        <f t="shared" si="804"/>
        <v>\\\0</v>
      </c>
      <c r="H624" s="17" t="str">
        <f t="shared" si="805"/>
        <v>\\\0</v>
      </c>
      <c r="I624" s="17" t="str">
        <f t="shared" si="806"/>
        <v>\\\0</v>
      </c>
      <c r="J624" s="17" t="str">
        <f t="shared" si="807"/>
        <v>\\\0</v>
      </c>
      <c r="K624" s="17" t="str">
        <f t="shared" si="808"/>
        <v>\\\0</v>
      </c>
      <c r="L624" s="17" t="str">
        <f t="shared" si="809"/>
        <v>\\\0</v>
      </c>
      <c r="M624" s="17" t="str">
        <f t="shared" si="810"/>
        <v>\\\0</v>
      </c>
      <c r="N624" s="17" t="str">
        <f t="shared" si="811"/>
        <v>\\\0</v>
      </c>
      <c r="O624" s="17" t="str">
        <f t="shared" si="812"/>
        <v>\\\0</v>
      </c>
      <c r="P624" s="17" t="str">
        <f t="shared" si="813"/>
        <v>\\\0</v>
      </c>
      <c r="R624" s="17" t="str">
        <f t="shared" si="814"/>
        <v>\\</v>
      </c>
      <c r="S624" s="38"/>
      <c r="T624" s="39"/>
      <c r="U624" s="31"/>
      <c r="V624" s="32"/>
      <c r="W624" s="36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35"/>
      <c r="DS624" s="287"/>
      <c r="DT624" s="36"/>
      <c r="DU624" s="37"/>
      <c r="DV624" s="28">
        <f>IF(AND($S624='자료입력 및 결과표시'!$B$6,COUNTIF($W624:$DR624,'자료입력 및 결과표시'!$C$6)&gt;=1),IF(OR('자료입력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DW624" s="28">
        <f>IF(AND($S624='자료입력 및 결과표시'!$B$7,COUNTIF($W624:$DR624,'자료입력 및 결과표시'!$C$7)&gt;=1),IF(OR('자료입력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DX624" s="28">
        <f>IF(AND($S624='자료입력 및 결과표시'!$B$8,COUNTIF($W624:$DR624,'자료입력 및 결과표시'!$C$8)&gt;=1),IF(OR('자료입력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DY624" s="28">
        <f>IF(AND($S624='자료입력 및 결과표시'!$B$9,COUNTIF($W624:$DR624,'자료입력 및 결과표시'!$C$9)&gt;=1),IF(OR('자료입력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DZ624" s="28">
        <f>IF(AND($S624='자료입력 및 결과표시'!$B$10,COUNTIF($W624:$DR624,'자료입력 및 결과표시'!$C$10)&gt;=1),IF(OR('자료입력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A624" s="28">
        <f>IF(AND($S624='자료입력 및 결과표시'!$B$11,COUNTIF($W624:$DR624,'자료입력 및 결과표시'!$C$11)&gt;=1),IF(OR('자료입력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B624" s="28">
        <f>IF(AND($S624='자료입력 및 결과표시'!$B$12,COUNTIF($W624:$DR624,'자료입력 및 결과표시'!$C$12)&gt;=1),IF(OR('자료입력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C624" s="28">
        <f>IF(AND($S624='자료입력 및 결과표시'!$B$13,COUNTIF($W624:$DR624,'자료입력 및 결과표시'!$C$13)&gt;=1),IF(OR('자료입력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D624" s="28">
        <f>IF(AND($S624='자료입력 및 결과표시'!$B$14,COUNTIF($W624:$DR624,'자료입력 및 결과표시'!$C$14)&gt;=1),IF(OR('자료입력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E624" s="28">
        <f>IF(AND($S624='자료입력 및 결과표시'!$B$15,COUNTIF($W624:$DR624,'자료입력 및 결과표시'!$C$15)&gt;=1),IF(OR('자료입력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F624" s="28">
        <f>IF(AND($S624='자료입력 및 결과표시'!$B$16,COUNTIF($W624:$DR624,'자료입력 및 결과표시'!$C$16)&gt;=1),IF(OR('자료입력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G624" s="28">
        <f>IF(AND($S624='자료입력 및 결과표시'!$B$17,COUNTIF($W624:$DR624,'자료입력 및 결과표시'!$C$17)&gt;=1),IF(OR('자료입력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H624" s="28">
        <f>IF(AND($S624='자료입력 및 결과표시'!$B$18,COUNTIF($W624:$DR624,'자료입력 및 결과표시'!$C$18)&gt;=1),IF(OR('자료입력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I624" s="28">
        <f>IF(AND($S624='자료입력 및 결과표시'!$B$19,COUNTIF($W624:$DR624,'자료입력 및 결과표시'!$C$19)&gt;=1),IF(OR('자료입력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J624" s="28">
        <f>IF(AND($S624='자료입력 및 결과표시'!$B$20,COUNTIF($W624:$DR624,'자료입력 및 결과표시'!$C$20)&gt;=1),IF(OR('자료입력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K624" s="28">
        <f>IF(AND($S624='자료입력 및 결과표시'!$B$21,COUNTIF($W624:$DR624,'자료입력 및 결과표시'!$C$21)&gt;=1),IF(OR('자료입력 및 결과표시'!$B$4+90&gt;=$V624,'자료입력 및 결과표시'!$B$4&lt;$U624),0,IF($V624-'자료입력 및 결과표시'!$B$4-90&gt;='자료입력 및 결과표시'!$E$4,'자료입력 및 결과표시'!$E$4,$V624-'자료입력 및 결과표시'!$B$4-90)),0)</f>
        <v>0</v>
      </c>
      <c r="EL624" s="17">
        <f>IF(AND(S624='자료입력 및 결과표시'!$B$6,COUNTIF('업무중복도(데이터 입력)'!$W624:$DR624,'자료입력 및 결과표시'!$C$6)&gt;=1),1,0)</f>
        <v>0</v>
      </c>
      <c r="EM624" s="17">
        <f>IF(AND(S624='자료입력 및 결과표시'!$B$7,COUNTIF('업무중복도(데이터 입력)'!$W624:$DR624,'자료입력 및 결과표시'!$C$7)&gt;=1),2,0)</f>
        <v>0</v>
      </c>
      <c r="EN624" s="17">
        <f>IF(AND(S624='자료입력 및 결과표시'!$B$8,COUNTIF('업무중복도(데이터 입력)'!$W624:$DR624,'자료입력 및 결과표시'!$C$8)&gt;=1),3,0)</f>
        <v>0</v>
      </c>
      <c r="EO624" s="17">
        <f>IF(AND(S624='자료입력 및 결과표시'!$B$9,COUNTIF('업무중복도(데이터 입력)'!$W624:$DR624,'자료입력 및 결과표시'!$C$9)&gt;=1),4,0)</f>
        <v>0</v>
      </c>
      <c r="EP624" s="17">
        <f>IF(AND(S624='자료입력 및 결과표시'!$B$10,COUNTIF('업무중복도(데이터 입력)'!$W624:$DR624,'자료입력 및 결과표시'!$C$10)&gt;=1),5,0)</f>
        <v>0</v>
      </c>
      <c r="EQ624" s="17">
        <f>IF(AND(S624='자료입력 및 결과표시'!$B$11,COUNTIF('업무중복도(데이터 입력)'!$W624:$DR624,'자료입력 및 결과표시'!$C$11)&gt;=1),6,0)</f>
        <v>0</v>
      </c>
      <c r="ER624" s="17">
        <f>IF(AND(S624='자료입력 및 결과표시'!$B$12,COUNTIF('업무중복도(데이터 입력)'!$W624:$DR624,'자료입력 및 결과표시'!$C$12)&gt;=1),7,0)</f>
        <v>0</v>
      </c>
      <c r="ES624" s="17">
        <f>IF(AND(S624='자료입력 및 결과표시'!$B$13,COUNTIF('업무중복도(데이터 입력)'!$W624:$DR624,'자료입력 및 결과표시'!$C$13)&gt;=1),8,0)</f>
        <v>0</v>
      </c>
      <c r="ET624" s="17">
        <f>IF(AND(S624='자료입력 및 결과표시'!$B$14,COUNTIF('업무중복도(데이터 입력)'!$W624:$DR624,'자료입력 및 결과표시'!$C$14)&gt;=1),9,0)</f>
        <v>0</v>
      </c>
      <c r="EU624" s="17">
        <f>IF(AND(S624='자료입력 및 결과표시'!$B$15,COUNTIF('업무중복도(데이터 입력)'!$W624:$DR624,'자료입력 및 결과표시'!$C$15)&gt;=1),10,0)</f>
        <v>0</v>
      </c>
      <c r="EV624" s="17">
        <f>IF(AND(S624='자료입력 및 결과표시'!$B$16,COUNTIF('업무중복도(데이터 입력)'!$W624:$DR624,'자료입력 및 결과표시'!$C$16)&gt;=1),11,0)</f>
        <v>0</v>
      </c>
      <c r="EW624" s="17">
        <f>IF(AND(S624='자료입력 및 결과표시'!$B$17,COUNTIF('업무중복도(데이터 입력)'!$W624:$DR624,'자료입력 및 결과표시'!$C$17)&gt;=1),12,0)</f>
        <v>0</v>
      </c>
      <c r="EX624" s="17">
        <f>IF(AND(S624='자료입력 및 결과표시'!$B$18,COUNTIF('업무중복도(데이터 입력)'!$W624:$DR624,'자료입력 및 결과표시'!$C$18)&gt;=1),13,0)</f>
        <v>0</v>
      </c>
      <c r="EY624" s="17">
        <f>IF(AND(S624='자료입력 및 결과표시'!$B$19,COUNTIF('업무중복도(데이터 입력)'!$W624:$DR624,'자료입력 및 결과표시'!$C$19)&gt;=1),14,0)</f>
        <v>0</v>
      </c>
      <c r="EZ624" s="17">
        <f>IF(AND(S624='자료입력 및 결과표시'!$B$20,COUNTIF('업무중복도(데이터 입력)'!$W624:$DR624,'자료입력 및 결과표시'!$C$20)&gt;=1),15,0)</f>
        <v>0</v>
      </c>
      <c r="FA624" s="17">
        <f>IF(AND(S624='자료입력 및 결과표시'!$B$21,COUNTIF('업무중복도(데이터 입력)'!$W624:$DR624,'자료입력 및 결과표시'!$C$21)&gt;=1),16,0)</f>
        <v>0</v>
      </c>
      <c r="FK624" s="17">
        <f t="shared" si="815"/>
        <v>0</v>
      </c>
      <c r="FO624"/>
    </row>
    <row r="625" spans="1:171">
      <c r="A625" s="17" t="str">
        <f t="shared" si="798"/>
        <v>\\\0</v>
      </c>
      <c r="B625" s="17" t="str">
        <f t="shared" si="799"/>
        <v>\\\0</v>
      </c>
      <c r="C625" s="17" t="str">
        <f t="shared" si="800"/>
        <v>\\\0</v>
      </c>
      <c r="D625" s="17" t="str">
        <f t="shared" si="801"/>
        <v>\\\0</v>
      </c>
      <c r="E625" s="17" t="str">
        <f t="shared" si="802"/>
        <v>\\\0</v>
      </c>
      <c r="F625" s="17" t="str">
        <f t="shared" si="803"/>
        <v>\\\0</v>
      </c>
      <c r="G625" s="17" t="str">
        <f t="shared" si="804"/>
        <v>\\\0</v>
      </c>
      <c r="H625" s="17" t="str">
        <f t="shared" si="805"/>
        <v>\\\0</v>
      </c>
      <c r="I625" s="17" t="str">
        <f t="shared" si="806"/>
        <v>\\\0</v>
      </c>
      <c r="J625" s="17" t="str">
        <f t="shared" si="807"/>
        <v>\\\0</v>
      </c>
      <c r="K625" s="17" t="str">
        <f t="shared" si="808"/>
        <v>\\\0</v>
      </c>
      <c r="L625" s="17" t="str">
        <f t="shared" si="809"/>
        <v>\\\0</v>
      </c>
      <c r="M625" s="17" t="str">
        <f t="shared" si="810"/>
        <v>\\\0</v>
      </c>
      <c r="N625" s="17" t="str">
        <f t="shared" si="811"/>
        <v>\\\0</v>
      </c>
      <c r="O625" s="17" t="str">
        <f t="shared" si="812"/>
        <v>\\\0</v>
      </c>
      <c r="P625" s="17" t="str">
        <f t="shared" si="813"/>
        <v>\\\0</v>
      </c>
      <c r="R625" s="17" t="str">
        <f t="shared" si="814"/>
        <v>\\</v>
      </c>
      <c r="S625" s="38"/>
      <c r="T625" s="39"/>
      <c r="U625" s="31"/>
      <c r="V625" s="32"/>
      <c r="W625" s="36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35"/>
      <c r="DS625" s="287"/>
      <c r="DT625" s="36"/>
      <c r="DU625" s="37"/>
      <c r="DV625" s="28">
        <f>IF(AND($S625='자료입력 및 결과표시'!$B$6,COUNTIF($W625:$DR625,'자료입력 및 결과표시'!$C$6)&gt;=1),IF(OR('자료입력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DW625" s="28">
        <f>IF(AND($S625='자료입력 및 결과표시'!$B$7,COUNTIF($W625:$DR625,'자료입력 및 결과표시'!$C$7)&gt;=1),IF(OR('자료입력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DX625" s="28">
        <f>IF(AND($S625='자료입력 및 결과표시'!$B$8,COUNTIF($W625:$DR625,'자료입력 및 결과표시'!$C$8)&gt;=1),IF(OR('자료입력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DY625" s="28">
        <f>IF(AND($S625='자료입력 및 결과표시'!$B$9,COUNTIF($W625:$DR625,'자료입력 및 결과표시'!$C$9)&gt;=1),IF(OR('자료입력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DZ625" s="28">
        <f>IF(AND($S625='자료입력 및 결과표시'!$B$10,COUNTIF($W625:$DR625,'자료입력 및 결과표시'!$C$10)&gt;=1),IF(OR('자료입력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A625" s="28">
        <f>IF(AND($S625='자료입력 및 결과표시'!$B$11,COUNTIF($W625:$DR625,'자료입력 및 결과표시'!$C$11)&gt;=1),IF(OR('자료입력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B625" s="28">
        <f>IF(AND($S625='자료입력 및 결과표시'!$B$12,COUNTIF($W625:$DR625,'자료입력 및 결과표시'!$C$12)&gt;=1),IF(OR('자료입력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C625" s="28">
        <f>IF(AND($S625='자료입력 및 결과표시'!$B$13,COUNTIF($W625:$DR625,'자료입력 및 결과표시'!$C$13)&gt;=1),IF(OR('자료입력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D625" s="28">
        <f>IF(AND($S625='자료입력 및 결과표시'!$B$14,COUNTIF($W625:$DR625,'자료입력 및 결과표시'!$C$14)&gt;=1),IF(OR('자료입력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E625" s="28">
        <f>IF(AND($S625='자료입력 및 결과표시'!$B$15,COUNTIF($W625:$DR625,'자료입력 및 결과표시'!$C$15)&gt;=1),IF(OR('자료입력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F625" s="28">
        <f>IF(AND($S625='자료입력 및 결과표시'!$B$16,COUNTIF($W625:$DR625,'자료입력 및 결과표시'!$C$16)&gt;=1),IF(OR('자료입력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G625" s="28">
        <f>IF(AND($S625='자료입력 및 결과표시'!$B$17,COUNTIF($W625:$DR625,'자료입력 및 결과표시'!$C$17)&gt;=1),IF(OR('자료입력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H625" s="28">
        <f>IF(AND($S625='자료입력 및 결과표시'!$B$18,COUNTIF($W625:$DR625,'자료입력 및 결과표시'!$C$18)&gt;=1),IF(OR('자료입력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I625" s="28">
        <f>IF(AND($S625='자료입력 및 결과표시'!$B$19,COUNTIF($W625:$DR625,'자료입력 및 결과표시'!$C$19)&gt;=1),IF(OR('자료입력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J625" s="28">
        <f>IF(AND($S625='자료입력 및 결과표시'!$B$20,COUNTIF($W625:$DR625,'자료입력 및 결과표시'!$C$20)&gt;=1),IF(OR('자료입력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K625" s="28">
        <f>IF(AND($S625='자료입력 및 결과표시'!$B$21,COUNTIF($W625:$DR625,'자료입력 및 결과표시'!$C$21)&gt;=1),IF(OR('자료입력 및 결과표시'!$B$4+90&gt;=$V625,'자료입력 및 결과표시'!$B$4&lt;$U625),0,IF($V625-'자료입력 및 결과표시'!$B$4-90&gt;='자료입력 및 결과표시'!$E$4,'자료입력 및 결과표시'!$E$4,$V625-'자료입력 및 결과표시'!$B$4-90)),0)</f>
        <v>0</v>
      </c>
      <c r="EL625" s="17">
        <f>IF(AND(S625='자료입력 및 결과표시'!$B$6,COUNTIF('업무중복도(데이터 입력)'!$W625:$DR625,'자료입력 및 결과표시'!$C$6)&gt;=1),1,0)</f>
        <v>0</v>
      </c>
      <c r="EM625" s="17">
        <f>IF(AND(S625='자료입력 및 결과표시'!$B$7,COUNTIF('업무중복도(데이터 입력)'!$W625:$DR625,'자료입력 및 결과표시'!$C$7)&gt;=1),2,0)</f>
        <v>0</v>
      </c>
      <c r="EN625" s="17">
        <f>IF(AND(S625='자료입력 및 결과표시'!$B$8,COUNTIF('업무중복도(데이터 입력)'!$W625:$DR625,'자료입력 및 결과표시'!$C$8)&gt;=1),3,0)</f>
        <v>0</v>
      </c>
      <c r="EO625" s="17">
        <f>IF(AND(S625='자료입력 및 결과표시'!$B$9,COUNTIF('업무중복도(데이터 입력)'!$W625:$DR625,'자료입력 및 결과표시'!$C$9)&gt;=1),4,0)</f>
        <v>0</v>
      </c>
      <c r="EP625" s="17">
        <f>IF(AND(S625='자료입력 및 결과표시'!$B$10,COUNTIF('업무중복도(데이터 입력)'!$W625:$DR625,'자료입력 및 결과표시'!$C$10)&gt;=1),5,0)</f>
        <v>0</v>
      </c>
      <c r="EQ625" s="17">
        <f>IF(AND(S625='자료입력 및 결과표시'!$B$11,COUNTIF('업무중복도(데이터 입력)'!$W625:$DR625,'자료입력 및 결과표시'!$C$11)&gt;=1),6,0)</f>
        <v>0</v>
      </c>
      <c r="ER625" s="17">
        <f>IF(AND(S625='자료입력 및 결과표시'!$B$12,COUNTIF('업무중복도(데이터 입력)'!$W625:$DR625,'자료입력 및 결과표시'!$C$12)&gt;=1),7,0)</f>
        <v>0</v>
      </c>
      <c r="ES625" s="17">
        <f>IF(AND(S625='자료입력 및 결과표시'!$B$13,COUNTIF('업무중복도(데이터 입력)'!$W625:$DR625,'자료입력 및 결과표시'!$C$13)&gt;=1),8,0)</f>
        <v>0</v>
      </c>
      <c r="ET625" s="17">
        <f>IF(AND(S625='자료입력 및 결과표시'!$B$14,COUNTIF('업무중복도(데이터 입력)'!$W625:$DR625,'자료입력 및 결과표시'!$C$14)&gt;=1),9,0)</f>
        <v>0</v>
      </c>
      <c r="EU625" s="17">
        <f>IF(AND(S625='자료입력 및 결과표시'!$B$15,COUNTIF('업무중복도(데이터 입력)'!$W625:$DR625,'자료입력 및 결과표시'!$C$15)&gt;=1),10,0)</f>
        <v>0</v>
      </c>
      <c r="EV625" s="17">
        <f>IF(AND(S625='자료입력 및 결과표시'!$B$16,COUNTIF('업무중복도(데이터 입력)'!$W625:$DR625,'자료입력 및 결과표시'!$C$16)&gt;=1),11,0)</f>
        <v>0</v>
      </c>
      <c r="EW625" s="17">
        <f>IF(AND(S625='자료입력 및 결과표시'!$B$17,COUNTIF('업무중복도(데이터 입력)'!$W625:$DR625,'자료입력 및 결과표시'!$C$17)&gt;=1),12,0)</f>
        <v>0</v>
      </c>
      <c r="EX625" s="17">
        <f>IF(AND(S625='자료입력 및 결과표시'!$B$18,COUNTIF('업무중복도(데이터 입력)'!$W625:$DR625,'자료입력 및 결과표시'!$C$18)&gt;=1),13,0)</f>
        <v>0</v>
      </c>
      <c r="EY625" s="17">
        <f>IF(AND(S625='자료입력 및 결과표시'!$B$19,COUNTIF('업무중복도(데이터 입력)'!$W625:$DR625,'자료입력 및 결과표시'!$C$19)&gt;=1),14,0)</f>
        <v>0</v>
      </c>
      <c r="EZ625" s="17">
        <f>IF(AND(S625='자료입력 및 결과표시'!$B$20,COUNTIF('업무중복도(데이터 입력)'!$W625:$DR625,'자료입력 및 결과표시'!$C$20)&gt;=1),15,0)</f>
        <v>0</v>
      </c>
      <c r="FA625" s="17">
        <f>IF(AND(S625='자료입력 및 결과표시'!$B$21,COUNTIF('업무중복도(데이터 입력)'!$W625:$DR625,'자료입력 및 결과표시'!$C$21)&gt;=1),16,0)</f>
        <v>0</v>
      </c>
      <c r="FK625" s="17">
        <f t="shared" si="815"/>
        <v>0</v>
      </c>
      <c r="FO625"/>
    </row>
    <row r="626" spans="1:171">
      <c r="A626" s="17" t="str">
        <f t="shared" si="798"/>
        <v>\\\0</v>
      </c>
      <c r="B626" s="17" t="str">
        <f t="shared" si="799"/>
        <v>\\\0</v>
      </c>
      <c r="C626" s="17" t="str">
        <f t="shared" si="800"/>
        <v>\\\0</v>
      </c>
      <c r="D626" s="17" t="str">
        <f t="shared" si="801"/>
        <v>\\\0</v>
      </c>
      <c r="E626" s="17" t="str">
        <f t="shared" si="802"/>
        <v>\\\0</v>
      </c>
      <c r="F626" s="17" t="str">
        <f t="shared" si="803"/>
        <v>\\\0</v>
      </c>
      <c r="G626" s="17" t="str">
        <f t="shared" si="804"/>
        <v>\\\0</v>
      </c>
      <c r="H626" s="17" t="str">
        <f t="shared" si="805"/>
        <v>\\\0</v>
      </c>
      <c r="I626" s="17" t="str">
        <f t="shared" si="806"/>
        <v>\\\0</v>
      </c>
      <c r="J626" s="17" t="str">
        <f t="shared" si="807"/>
        <v>\\\0</v>
      </c>
      <c r="K626" s="17" t="str">
        <f t="shared" si="808"/>
        <v>\\\0</v>
      </c>
      <c r="L626" s="17" t="str">
        <f t="shared" si="809"/>
        <v>\\\0</v>
      </c>
      <c r="M626" s="17" t="str">
        <f t="shared" si="810"/>
        <v>\\\0</v>
      </c>
      <c r="N626" s="17" t="str">
        <f t="shared" si="811"/>
        <v>\\\0</v>
      </c>
      <c r="O626" s="17" t="str">
        <f t="shared" si="812"/>
        <v>\\\0</v>
      </c>
      <c r="P626" s="17" t="str">
        <f t="shared" si="813"/>
        <v>\\\0</v>
      </c>
      <c r="R626" s="17" t="str">
        <f t="shared" si="814"/>
        <v>\\</v>
      </c>
      <c r="S626" s="38"/>
      <c r="T626" s="39"/>
      <c r="U626" s="31"/>
      <c r="V626" s="32"/>
      <c r="W626" s="36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35"/>
      <c r="DS626" s="287"/>
      <c r="DT626" s="36"/>
      <c r="DU626" s="37"/>
      <c r="DV626" s="28">
        <f>IF(AND($S626='자료입력 및 결과표시'!$B$6,COUNTIF($W626:$DR626,'자료입력 및 결과표시'!$C$6)&gt;=1),IF(OR('자료입력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DW626" s="28">
        <f>IF(AND($S626='자료입력 및 결과표시'!$B$7,COUNTIF($W626:$DR626,'자료입력 및 결과표시'!$C$7)&gt;=1),IF(OR('자료입력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DX626" s="28">
        <f>IF(AND($S626='자료입력 및 결과표시'!$B$8,COUNTIF($W626:$DR626,'자료입력 및 결과표시'!$C$8)&gt;=1),IF(OR('자료입력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DY626" s="28">
        <f>IF(AND($S626='자료입력 및 결과표시'!$B$9,COUNTIF($W626:$DR626,'자료입력 및 결과표시'!$C$9)&gt;=1),IF(OR('자료입력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DZ626" s="28">
        <f>IF(AND($S626='자료입력 및 결과표시'!$B$10,COUNTIF($W626:$DR626,'자료입력 및 결과표시'!$C$10)&gt;=1),IF(OR('자료입력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A626" s="28">
        <f>IF(AND($S626='자료입력 및 결과표시'!$B$11,COUNTIF($W626:$DR626,'자료입력 및 결과표시'!$C$11)&gt;=1),IF(OR('자료입력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B626" s="28">
        <f>IF(AND($S626='자료입력 및 결과표시'!$B$12,COUNTIF($W626:$DR626,'자료입력 및 결과표시'!$C$12)&gt;=1),IF(OR('자료입력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C626" s="28">
        <f>IF(AND($S626='자료입력 및 결과표시'!$B$13,COUNTIF($W626:$DR626,'자료입력 및 결과표시'!$C$13)&gt;=1),IF(OR('자료입력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D626" s="28">
        <f>IF(AND($S626='자료입력 및 결과표시'!$B$14,COUNTIF($W626:$DR626,'자료입력 및 결과표시'!$C$14)&gt;=1),IF(OR('자료입력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E626" s="28">
        <f>IF(AND($S626='자료입력 및 결과표시'!$B$15,COUNTIF($W626:$DR626,'자료입력 및 결과표시'!$C$15)&gt;=1),IF(OR('자료입력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F626" s="28">
        <f>IF(AND($S626='자료입력 및 결과표시'!$B$16,COUNTIF($W626:$DR626,'자료입력 및 결과표시'!$C$16)&gt;=1),IF(OR('자료입력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G626" s="28">
        <f>IF(AND($S626='자료입력 및 결과표시'!$B$17,COUNTIF($W626:$DR626,'자료입력 및 결과표시'!$C$17)&gt;=1),IF(OR('자료입력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H626" s="28">
        <f>IF(AND($S626='자료입력 및 결과표시'!$B$18,COUNTIF($W626:$DR626,'자료입력 및 결과표시'!$C$18)&gt;=1),IF(OR('자료입력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I626" s="28">
        <f>IF(AND($S626='자료입력 및 결과표시'!$B$19,COUNTIF($W626:$DR626,'자료입력 및 결과표시'!$C$19)&gt;=1),IF(OR('자료입력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J626" s="28">
        <f>IF(AND($S626='자료입력 및 결과표시'!$B$20,COUNTIF($W626:$DR626,'자료입력 및 결과표시'!$C$20)&gt;=1),IF(OR('자료입력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K626" s="28">
        <f>IF(AND($S626='자료입력 및 결과표시'!$B$21,COUNTIF($W626:$DR626,'자료입력 및 결과표시'!$C$21)&gt;=1),IF(OR('자료입력 및 결과표시'!$B$4+90&gt;=$V626,'자료입력 및 결과표시'!$B$4&lt;$U626),0,IF($V626-'자료입력 및 결과표시'!$B$4-90&gt;='자료입력 및 결과표시'!$E$4,'자료입력 및 결과표시'!$E$4,$V626-'자료입력 및 결과표시'!$B$4-90)),0)</f>
        <v>0</v>
      </c>
      <c r="EL626" s="17">
        <f>IF(AND(S626='자료입력 및 결과표시'!$B$6,COUNTIF('업무중복도(데이터 입력)'!$W626:$DR626,'자료입력 및 결과표시'!$C$6)&gt;=1),1,0)</f>
        <v>0</v>
      </c>
      <c r="EM626" s="17">
        <f>IF(AND(S626='자료입력 및 결과표시'!$B$7,COUNTIF('업무중복도(데이터 입력)'!$W626:$DR626,'자료입력 및 결과표시'!$C$7)&gt;=1),2,0)</f>
        <v>0</v>
      </c>
      <c r="EN626" s="17">
        <f>IF(AND(S626='자료입력 및 결과표시'!$B$8,COUNTIF('업무중복도(데이터 입력)'!$W626:$DR626,'자료입력 및 결과표시'!$C$8)&gt;=1),3,0)</f>
        <v>0</v>
      </c>
      <c r="EO626" s="17">
        <f>IF(AND(S626='자료입력 및 결과표시'!$B$9,COUNTIF('업무중복도(데이터 입력)'!$W626:$DR626,'자료입력 및 결과표시'!$C$9)&gt;=1),4,0)</f>
        <v>0</v>
      </c>
      <c r="EP626" s="17">
        <f>IF(AND(S626='자료입력 및 결과표시'!$B$10,COUNTIF('업무중복도(데이터 입력)'!$W626:$DR626,'자료입력 및 결과표시'!$C$10)&gt;=1),5,0)</f>
        <v>0</v>
      </c>
      <c r="EQ626" s="17">
        <f>IF(AND(S626='자료입력 및 결과표시'!$B$11,COUNTIF('업무중복도(데이터 입력)'!$W626:$DR626,'자료입력 및 결과표시'!$C$11)&gt;=1),6,0)</f>
        <v>0</v>
      </c>
      <c r="ER626" s="17">
        <f>IF(AND(S626='자료입력 및 결과표시'!$B$12,COUNTIF('업무중복도(데이터 입력)'!$W626:$DR626,'자료입력 및 결과표시'!$C$12)&gt;=1),7,0)</f>
        <v>0</v>
      </c>
      <c r="ES626" s="17">
        <f>IF(AND(S626='자료입력 및 결과표시'!$B$13,COUNTIF('업무중복도(데이터 입력)'!$W626:$DR626,'자료입력 및 결과표시'!$C$13)&gt;=1),8,0)</f>
        <v>0</v>
      </c>
      <c r="ET626" s="17">
        <f>IF(AND(S626='자료입력 및 결과표시'!$B$14,COUNTIF('업무중복도(데이터 입력)'!$W626:$DR626,'자료입력 및 결과표시'!$C$14)&gt;=1),9,0)</f>
        <v>0</v>
      </c>
      <c r="EU626" s="17">
        <f>IF(AND(S626='자료입력 및 결과표시'!$B$15,COUNTIF('업무중복도(데이터 입력)'!$W626:$DR626,'자료입력 및 결과표시'!$C$15)&gt;=1),10,0)</f>
        <v>0</v>
      </c>
      <c r="EV626" s="17">
        <f>IF(AND(S626='자료입력 및 결과표시'!$B$16,COUNTIF('업무중복도(데이터 입력)'!$W626:$DR626,'자료입력 및 결과표시'!$C$16)&gt;=1),11,0)</f>
        <v>0</v>
      </c>
      <c r="EW626" s="17">
        <f>IF(AND(S626='자료입력 및 결과표시'!$B$17,COUNTIF('업무중복도(데이터 입력)'!$W626:$DR626,'자료입력 및 결과표시'!$C$17)&gt;=1),12,0)</f>
        <v>0</v>
      </c>
      <c r="EX626" s="17">
        <f>IF(AND(S626='자료입력 및 결과표시'!$B$18,COUNTIF('업무중복도(데이터 입력)'!$W626:$DR626,'자료입력 및 결과표시'!$C$18)&gt;=1),13,0)</f>
        <v>0</v>
      </c>
      <c r="EY626" s="17">
        <f>IF(AND(S626='자료입력 및 결과표시'!$B$19,COUNTIF('업무중복도(데이터 입력)'!$W626:$DR626,'자료입력 및 결과표시'!$C$19)&gt;=1),14,0)</f>
        <v>0</v>
      </c>
      <c r="EZ626" s="17">
        <f>IF(AND(S626='자료입력 및 결과표시'!$B$20,COUNTIF('업무중복도(데이터 입력)'!$W626:$DR626,'자료입력 및 결과표시'!$C$20)&gt;=1),15,0)</f>
        <v>0</v>
      </c>
      <c r="FA626" s="17">
        <f>IF(AND(S626='자료입력 및 결과표시'!$B$21,COUNTIF('업무중복도(데이터 입력)'!$W626:$DR626,'자료입력 및 결과표시'!$C$21)&gt;=1),16,0)</f>
        <v>0</v>
      </c>
      <c r="FK626" s="17">
        <f t="shared" si="815"/>
        <v>0</v>
      </c>
      <c r="FO626"/>
    </row>
    <row r="627" spans="1:171">
      <c r="A627" s="17" t="str">
        <f t="shared" si="798"/>
        <v>\\\0</v>
      </c>
      <c r="B627" s="17" t="str">
        <f t="shared" si="799"/>
        <v>\\\0</v>
      </c>
      <c r="C627" s="17" t="str">
        <f t="shared" si="800"/>
        <v>\\\0</v>
      </c>
      <c r="D627" s="17" t="str">
        <f t="shared" si="801"/>
        <v>\\\0</v>
      </c>
      <c r="E627" s="17" t="str">
        <f t="shared" si="802"/>
        <v>\\\0</v>
      </c>
      <c r="F627" s="17" t="str">
        <f t="shared" si="803"/>
        <v>\\\0</v>
      </c>
      <c r="G627" s="17" t="str">
        <f t="shared" si="804"/>
        <v>\\\0</v>
      </c>
      <c r="H627" s="17" t="str">
        <f t="shared" si="805"/>
        <v>\\\0</v>
      </c>
      <c r="I627" s="17" t="str">
        <f t="shared" si="806"/>
        <v>\\\0</v>
      </c>
      <c r="J627" s="17" t="str">
        <f t="shared" si="807"/>
        <v>\\\0</v>
      </c>
      <c r="K627" s="17" t="str">
        <f t="shared" si="808"/>
        <v>\\\0</v>
      </c>
      <c r="L627" s="17" t="str">
        <f t="shared" si="809"/>
        <v>\\\0</v>
      </c>
      <c r="M627" s="17" t="str">
        <f t="shared" si="810"/>
        <v>\\\0</v>
      </c>
      <c r="N627" s="17" t="str">
        <f t="shared" si="811"/>
        <v>\\\0</v>
      </c>
      <c r="O627" s="17" t="str">
        <f t="shared" si="812"/>
        <v>\\\0</v>
      </c>
      <c r="P627" s="17" t="str">
        <f t="shared" si="813"/>
        <v>\\\0</v>
      </c>
      <c r="R627" s="17" t="str">
        <f t="shared" si="814"/>
        <v>\\</v>
      </c>
      <c r="S627" s="38"/>
      <c r="T627" s="39"/>
      <c r="U627" s="31"/>
      <c r="V627" s="32"/>
      <c r="W627" s="36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35"/>
      <c r="DS627" s="287"/>
      <c r="DT627" s="36"/>
      <c r="DU627" s="37"/>
      <c r="DV627" s="28">
        <f>IF(AND($S627='자료입력 및 결과표시'!$B$6,COUNTIF($W627:$DR627,'자료입력 및 결과표시'!$C$6)&gt;=1),IF(OR('자료입력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DW627" s="28">
        <f>IF(AND($S627='자료입력 및 결과표시'!$B$7,COUNTIF($W627:$DR627,'자료입력 및 결과표시'!$C$7)&gt;=1),IF(OR('자료입력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DX627" s="28">
        <f>IF(AND($S627='자료입력 및 결과표시'!$B$8,COUNTIF($W627:$DR627,'자료입력 및 결과표시'!$C$8)&gt;=1),IF(OR('자료입력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DY627" s="28">
        <f>IF(AND($S627='자료입력 및 결과표시'!$B$9,COUNTIF($W627:$DR627,'자료입력 및 결과표시'!$C$9)&gt;=1),IF(OR('자료입력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DZ627" s="28">
        <f>IF(AND($S627='자료입력 및 결과표시'!$B$10,COUNTIF($W627:$DR627,'자료입력 및 결과표시'!$C$10)&gt;=1),IF(OR('자료입력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A627" s="28">
        <f>IF(AND($S627='자료입력 및 결과표시'!$B$11,COUNTIF($W627:$DR627,'자료입력 및 결과표시'!$C$11)&gt;=1),IF(OR('자료입력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B627" s="28">
        <f>IF(AND($S627='자료입력 및 결과표시'!$B$12,COUNTIF($W627:$DR627,'자료입력 및 결과표시'!$C$12)&gt;=1),IF(OR('자료입력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C627" s="28">
        <f>IF(AND($S627='자료입력 및 결과표시'!$B$13,COUNTIF($W627:$DR627,'자료입력 및 결과표시'!$C$13)&gt;=1),IF(OR('자료입력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D627" s="28">
        <f>IF(AND($S627='자료입력 및 결과표시'!$B$14,COUNTIF($W627:$DR627,'자료입력 및 결과표시'!$C$14)&gt;=1),IF(OR('자료입력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E627" s="28">
        <f>IF(AND($S627='자료입력 및 결과표시'!$B$15,COUNTIF($W627:$DR627,'자료입력 및 결과표시'!$C$15)&gt;=1),IF(OR('자료입력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F627" s="28">
        <f>IF(AND($S627='자료입력 및 결과표시'!$B$16,COUNTIF($W627:$DR627,'자료입력 및 결과표시'!$C$16)&gt;=1),IF(OR('자료입력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G627" s="28">
        <f>IF(AND($S627='자료입력 및 결과표시'!$B$17,COUNTIF($W627:$DR627,'자료입력 및 결과표시'!$C$17)&gt;=1),IF(OR('자료입력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H627" s="28">
        <f>IF(AND($S627='자료입력 및 결과표시'!$B$18,COUNTIF($W627:$DR627,'자료입력 및 결과표시'!$C$18)&gt;=1),IF(OR('자료입력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I627" s="28">
        <f>IF(AND($S627='자료입력 및 결과표시'!$B$19,COUNTIF($W627:$DR627,'자료입력 및 결과표시'!$C$19)&gt;=1),IF(OR('자료입력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J627" s="28">
        <f>IF(AND($S627='자료입력 및 결과표시'!$B$20,COUNTIF($W627:$DR627,'자료입력 및 결과표시'!$C$20)&gt;=1),IF(OR('자료입력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K627" s="28">
        <f>IF(AND($S627='자료입력 및 결과표시'!$B$21,COUNTIF($W627:$DR627,'자료입력 및 결과표시'!$C$21)&gt;=1),IF(OR('자료입력 및 결과표시'!$B$4+90&gt;=$V627,'자료입력 및 결과표시'!$B$4&lt;$U627),0,IF($V627-'자료입력 및 결과표시'!$B$4-90&gt;='자료입력 및 결과표시'!$E$4,'자료입력 및 결과표시'!$E$4,$V627-'자료입력 및 결과표시'!$B$4-90)),0)</f>
        <v>0</v>
      </c>
      <c r="EL627" s="17">
        <f>IF(AND(S627='자료입력 및 결과표시'!$B$6,COUNTIF('업무중복도(데이터 입력)'!$W627:$DR627,'자료입력 및 결과표시'!$C$6)&gt;=1),1,0)</f>
        <v>0</v>
      </c>
      <c r="EM627" s="17">
        <f>IF(AND(S627='자료입력 및 결과표시'!$B$7,COUNTIF('업무중복도(데이터 입력)'!$W627:$DR627,'자료입력 및 결과표시'!$C$7)&gt;=1),2,0)</f>
        <v>0</v>
      </c>
      <c r="EN627" s="17">
        <f>IF(AND(S627='자료입력 및 결과표시'!$B$8,COUNTIF('업무중복도(데이터 입력)'!$W627:$DR627,'자료입력 및 결과표시'!$C$8)&gt;=1),3,0)</f>
        <v>0</v>
      </c>
      <c r="EO627" s="17">
        <f>IF(AND(S627='자료입력 및 결과표시'!$B$9,COUNTIF('업무중복도(데이터 입력)'!$W627:$DR627,'자료입력 및 결과표시'!$C$9)&gt;=1),4,0)</f>
        <v>0</v>
      </c>
      <c r="EP627" s="17">
        <f>IF(AND(S627='자료입력 및 결과표시'!$B$10,COUNTIF('업무중복도(데이터 입력)'!$W627:$DR627,'자료입력 및 결과표시'!$C$10)&gt;=1),5,0)</f>
        <v>0</v>
      </c>
      <c r="EQ627" s="17">
        <f>IF(AND(S627='자료입력 및 결과표시'!$B$11,COUNTIF('업무중복도(데이터 입력)'!$W627:$DR627,'자료입력 및 결과표시'!$C$11)&gt;=1),6,0)</f>
        <v>0</v>
      </c>
      <c r="ER627" s="17">
        <f>IF(AND(S627='자료입력 및 결과표시'!$B$12,COUNTIF('업무중복도(데이터 입력)'!$W627:$DR627,'자료입력 및 결과표시'!$C$12)&gt;=1),7,0)</f>
        <v>0</v>
      </c>
      <c r="ES627" s="17">
        <f>IF(AND(S627='자료입력 및 결과표시'!$B$13,COUNTIF('업무중복도(데이터 입력)'!$W627:$DR627,'자료입력 및 결과표시'!$C$13)&gt;=1),8,0)</f>
        <v>0</v>
      </c>
      <c r="ET627" s="17">
        <f>IF(AND(S627='자료입력 및 결과표시'!$B$14,COUNTIF('업무중복도(데이터 입력)'!$W627:$DR627,'자료입력 및 결과표시'!$C$14)&gt;=1),9,0)</f>
        <v>0</v>
      </c>
      <c r="EU627" s="17">
        <f>IF(AND(S627='자료입력 및 결과표시'!$B$15,COUNTIF('업무중복도(데이터 입력)'!$W627:$DR627,'자료입력 및 결과표시'!$C$15)&gt;=1),10,0)</f>
        <v>0</v>
      </c>
      <c r="EV627" s="17">
        <f>IF(AND(S627='자료입력 및 결과표시'!$B$16,COUNTIF('업무중복도(데이터 입력)'!$W627:$DR627,'자료입력 및 결과표시'!$C$16)&gt;=1),11,0)</f>
        <v>0</v>
      </c>
      <c r="EW627" s="17">
        <f>IF(AND(S627='자료입력 및 결과표시'!$B$17,COUNTIF('업무중복도(데이터 입력)'!$W627:$DR627,'자료입력 및 결과표시'!$C$17)&gt;=1),12,0)</f>
        <v>0</v>
      </c>
      <c r="EX627" s="17">
        <f>IF(AND(S627='자료입력 및 결과표시'!$B$18,COUNTIF('업무중복도(데이터 입력)'!$W627:$DR627,'자료입력 및 결과표시'!$C$18)&gt;=1),13,0)</f>
        <v>0</v>
      </c>
      <c r="EY627" s="17">
        <f>IF(AND(S627='자료입력 및 결과표시'!$B$19,COUNTIF('업무중복도(데이터 입력)'!$W627:$DR627,'자료입력 및 결과표시'!$C$19)&gt;=1),14,0)</f>
        <v>0</v>
      </c>
      <c r="EZ627" s="17">
        <f>IF(AND(S627='자료입력 및 결과표시'!$B$20,COUNTIF('업무중복도(데이터 입력)'!$W627:$DR627,'자료입력 및 결과표시'!$C$20)&gt;=1),15,0)</f>
        <v>0</v>
      </c>
      <c r="FA627" s="17">
        <f>IF(AND(S627='자료입력 및 결과표시'!$B$21,COUNTIF('업무중복도(데이터 입력)'!$W627:$DR627,'자료입력 및 결과표시'!$C$21)&gt;=1),16,0)</f>
        <v>0</v>
      </c>
      <c r="FK627" s="17">
        <f t="shared" si="815"/>
        <v>0</v>
      </c>
      <c r="FO627"/>
    </row>
    <row r="628" spans="1:171">
      <c r="A628" s="17" t="str">
        <f t="shared" si="798"/>
        <v>\\\0</v>
      </c>
      <c r="B628" s="17" t="str">
        <f t="shared" si="799"/>
        <v>\\\0</v>
      </c>
      <c r="C628" s="17" t="str">
        <f t="shared" si="800"/>
        <v>\\\0</v>
      </c>
      <c r="D628" s="17" t="str">
        <f t="shared" si="801"/>
        <v>\\\0</v>
      </c>
      <c r="E628" s="17" t="str">
        <f t="shared" si="802"/>
        <v>\\\0</v>
      </c>
      <c r="F628" s="17" t="str">
        <f t="shared" si="803"/>
        <v>\\\0</v>
      </c>
      <c r="G628" s="17" t="str">
        <f t="shared" si="804"/>
        <v>\\\0</v>
      </c>
      <c r="H628" s="17" t="str">
        <f t="shared" si="805"/>
        <v>\\\0</v>
      </c>
      <c r="I628" s="17" t="str">
        <f t="shared" si="806"/>
        <v>\\\0</v>
      </c>
      <c r="J628" s="17" t="str">
        <f t="shared" si="807"/>
        <v>\\\0</v>
      </c>
      <c r="K628" s="17" t="str">
        <f t="shared" si="808"/>
        <v>\\\0</v>
      </c>
      <c r="L628" s="17" t="str">
        <f t="shared" si="809"/>
        <v>\\\0</v>
      </c>
      <c r="M628" s="17" t="str">
        <f t="shared" si="810"/>
        <v>\\\0</v>
      </c>
      <c r="N628" s="17" t="str">
        <f t="shared" si="811"/>
        <v>\\\0</v>
      </c>
      <c r="O628" s="17" t="str">
        <f t="shared" si="812"/>
        <v>\\\0</v>
      </c>
      <c r="P628" s="17" t="str">
        <f t="shared" si="813"/>
        <v>\\\0</v>
      </c>
      <c r="R628" s="17" t="str">
        <f t="shared" si="814"/>
        <v>\\</v>
      </c>
      <c r="S628" s="38"/>
      <c r="T628" s="39"/>
      <c r="U628" s="31"/>
      <c r="V628" s="32"/>
      <c r="W628" s="36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35"/>
      <c r="DS628" s="287"/>
      <c r="DT628" s="36"/>
      <c r="DU628" s="37"/>
      <c r="DV628" s="28">
        <f>IF(AND($S628='자료입력 및 결과표시'!$B$6,COUNTIF($W628:$DR628,'자료입력 및 결과표시'!$C$6)&gt;=1),IF(OR('자료입력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DW628" s="28">
        <f>IF(AND($S628='자료입력 및 결과표시'!$B$7,COUNTIF($W628:$DR628,'자료입력 및 결과표시'!$C$7)&gt;=1),IF(OR('자료입력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DX628" s="28">
        <f>IF(AND($S628='자료입력 및 결과표시'!$B$8,COUNTIF($W628:$DR628,'자료입력 및 결과표시'!$C$8)&gt;=1),IF(OR('자료입력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DY628" s="28">
        <f>IF(AND($S628='자료입력 및 결과표시'!$B$9,COUNTIF($W628:$DR628,'자료입력 및 결과표시'!$C$9)&gt;=1),IF(OR('자료입력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DZ628" s="28">
        <f>IF(AND($S628='자료입력 및 결과표시'!$B$10,COUNTIF($W628:$DR628,'자료입력 및 결과표시'!$C$10)&gt;=1),IF(OR('자료입력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A628" s="28">
        <f>IF(AND($S628='자료입력 및 결과표시'!$B$11,COUNTIF($W628:$DR628,'자료입력 및 결과표시'!$C$11)&gt;=1),IF(OR('자료입력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B628" s="28">
        <f>IF(AND($S628='자료입력 및 결과표시'!$B$12,COUNTIF($W628:$DR628,'자료입력 및 결과표시'!$C$12)&gt;=1),IF(OR('자료입력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C628" s="28">
        <f>IF(AND($S628='자료입력 및 결과표시'!$B$13,COUNTIF($W628:$DR628,'자료입력 및 결과표시'!$C$13)&gt;=1),IF(OR('자료입력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D628" s="28">
        <f>IF(AND($S628='자료입력 및 결과표시'!$B$14,COUNTIF($W628:$DR628,'자료입력 및 결과표시'!$C$14)&gt;=1),IF(OR('자료입력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E628" s="28">
        <f>IF(AND($S628='자료입력 및 결과표시'!$B$15,COUNTIF($W628:$DR628,'자료입력 및 결과표시'!$C$15)&gt;=1),IF(OR('자료입력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F628" s="28">
        <f>IF(AND($S628='자료입력 및 결과표시'!$B$16,COUNTIF($W628:$DR628,'자료입력 및 결과표시'!$C$16)&gt;=1),IF(OR('자료입력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G628" s="28">
        <f>IF(AND($S628='자료입력 및 결과표시'!$B$17,COUNTIF($W628:$DR628,'자료입력 및 결과표시'!$C$17)&gt;=1),IF(OR('자료입력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H628" s="28">
        <f>IF(AND($S628='자료입력 및 결과표시'!$B$18,COUNTIF($W628:$DR628,'자료입력 및 결과표시'!$C$18)&gt;=1),IF(OR('자료입력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I628" s="28">
        <f>IF(AND($S628='자료입력 및 결과표시'!$B$19,COUNTIF($W628:$DR628,'자료입력 및 결과표시'!$C$19)&gt;=1),IF(OR('자료입력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J628" s="28">
        <f>IF(AND($S628='자료입력 및 결과표시'!$B$20,COUNTIF($W628:$DR628,'자료입력 및 결과표시'!$C$20)&gt;=1),IF(OR('자료입력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K628" s="28">
        <f>IF(AND($S628='자료입력 및 결과표시'!$B$21,COUNTIF($W628:$DR628,'자료입력 및 결과표시'!$C$21)&gt;=1),IF(OR('자료입력 및 결과표시'!$B$4+90&gt;=$V628,'자료입력 및 결과표시'!$B$4&lt;$U628),0,IF($V628-'자료입력 및 결과표시'!$B$4-90&gt;='자료입력 및 결과표시'!$E$4,'자료입력 및 결과표시'!$E$4,$V628-'자료입력 및 결과표시'!$B$4-90)),0)</f>
        <v>0</v>
      </c>
      <c r="EL628" s="17">
        <f>IF(AND(S628='자료입력 및 결과표시'!$B$6,COUNTIF('업무중복도(데이터 입력)'!$W628:$DR628,'자료입력 및 결과표시'!$C$6)&gt;=1),1,0)</f>
        <v>0</v>
      </c>
      <c r="EM628" s="17">
        <f>IF(AND(S628='자료입력 및 결과표시'!$B$7,COUNTIF('업무중복도(데이터 입력)'!$W628:$DR628,'자료입력 및 결과표시'!$C$7)&gt;=1),2,0)</f>
        <v>0</v>
      </c>
      <c r="EN628" s="17">
        <f>IF(AND(S628='자료입력 및 결과표시'!$B$8,COUNTIF('업무중복도(데이터 입력)'!$W628:$DR628,'자료입력 및 결과표시'!$C$8)&gt;=1),3,0)</f>
        <v>0</v>
      </c>
      <c r="EO628" s="17">
        <f>IF(AND(S628='자료입력 및 결과표시'!$B$9,COUNTIF('업무중복도(데이터 입력)'!$W628:$DR628,'자료입력 및 결과표시'!$C$9)&gt;=1),4,0)</f>
        <v>0</v>
      </c>
      <c r="EP628" s="17">
        <f>IF(AND(S628='자료입력 및 결과표시'!$B$10,COUNTIF('업무중복도(데이터 입력)'!$W628:$DR628,'자료입력 및 결과표시'!$C$10)&gt;=1),5,0)</f>
        <v>0</v>
      </c>
      <c r="EQ628" s="17">
        <f>IF(AND(S628='자료입력 및 결과표시'!$B$11,COUNTIF('업무중복도(데이터 입력)'!$W628:$DR628,'자료입력 및 결과표시'!$C$11)&gt;=1),6,0)</f>
        <v>0</v>
      </c>
      <c r="ER628" s="17">
        <f>IF(AND(S628='자료입력 및 결과표시'!$B$12,COUNTIF('업무중복도(데이터 입력)'!$W628:$DR628,'자료입력 및 결과표시'!$C$12)&gt;=1),7,0)</f>
        <v>0</v>
      </c>
      <c r="ES628" s="17">
        <f>IF(AND(S628='자료입력 및 결과표시'!$B$13,COUNTIF('업무중복도(데이터 입력)'!$W628:$DR628,'자료입력 및 결과표시'!$C$13)&gt;=1),8,0)</f>
        <v>0</v>
      </c>
      <c r="ET628" s="17">
        <f>IF(AND(S628='자료입력 및 결과표시'!$B$14,COUNTIF('업무중복도(데이터 입력)'!$W628:$DR628,'자료입력 및 결과표시'!$C$14)&gt;=1),9,0)</f>
        <v>0</v>
      </c>
      <c r="EU628" s="17">
        <f>IF(AND(S628='자료입력 및 결과표시'!$B$15,COUNTIF('업무중복도(데이터 입력)'!$W628:$DR628,'자료입력 및 결과표시'!$C$15)&gt;=1),10,0)</f>
        <v>0</v>
      </c>
      <c r="EV628" s="17">
        <f>IF(AND(S628='자료입력 및 결과표시'!$B$16,COUNTIF('업무중복도(데이터 입력)'!$W628:$DR628,'자료입력 및 결과표시'!$C$16)&gt;=1),11,0)</f>
        <v>0</v>
      </c>
      <c r="EW628" s="17">
        <f>IF(AND(S628='자료입력 및 결과표시'!$B$17,COUNTIF('업무중복도(데이터 입력)'!$W628:$DR628,'자료입력 및 결과표시'!$C$17)&gt;=1),12,0)</f>
        <v>0</v>
      </c>
      <c r="EX628" s="17">
        <f>IF(AND(S628='자료입력 및 결과표시'!$B$18,COUNTIF('업무중복도(데이터 입력)'!$W628:$DR628,'자료입력 및 결과표시'!$C$18)&gt;=1),13,0)</f>
        <v>0</v>
      </c>
      <c r="EY628" s="17">
        <f>IF(AND(S628='자료입력 및 결과표시'!$B$19,COUNTIF('업무중복도(데이터 입력)'!$W628:$DR628,'자료입력 및 결과표시'!$C$19)&gt;=1),14,0)</f>
        <v>0</v>
      </c>
      <c r="EZ628" s="17">
        <f>IF(AND(S628='자료입력 및 결과표시'!$B$20,COUNTIF('업무중복도(데이터 입력)'!$W628:$DR628,'자료입력 및 결과표시'!$C$20)&gt;=1),15,0)</f>
        <v>0</v>
      </c>
      <c r="FA628" s="17">
        <f>IF(AND(S628='자료입력 및 결과표시'!$B$21,COUNTIF('업무중복도(데이터 입력)'!$W628:$DR628,'자료입력 및 결과표시'!$C$21)&gt;=1),16,0)</f>
        <v>0</v>
      </c>
      <c r="FK628" s="17">
        <f t="shared" si="815"/>
        <v>0</v>
      </c>
      <c r="FO628"/>
    </row>
    <row r="629" spans="1:171">
      <c r="A629" s="17" t="str">
        <f t="shared" si="798"/>
        <v>\\\0</v>
      </c>
      <c r="B629" s="17" t="str">
        <f t="shared" si="799"/>
        <v>\\\0</v>
      </c>
      <c r="C629" s="17" t="str">
        <f t="shared" si="800"/>
        <v>\\\0</v>
      </c>
      <c r="D629" s="17" t="str">
        <f t="shared" si="801"/>
        <v>\\\0</v>
      </c>
      <c r="E629" s="17" t="str">
        <f t="shared" si="802"/>
        <v>\\\0</v>
      </c>
      <c r="F629" s="17" t="str">
        <f t="shared" si="803"/>
        <v>\\\0</v>
      </c>
      <c r="G629" s="17" t="str">
        <f t="shared" si="804"/>
        <v>\\\0</v>
      </c>
      <c r="H629" s="17" t="str">
        <f t="shared" si="805"/>
        <v>\\\0</v>
      </c>
      <c r="I629" s="17" t="str">
        <f t="shared" si="806"/>
        <v>\\\0</v>
      </c>
      <c r="J629" s="17" t="str">
        <f t="shared" si="807"/>
        <v>\\\0</v>
      </c>
      <c r="K629" s="17" t="str">
        <f t="shared" si="808"/>
        <v>\\\0</v>
      </c>
      <c r="L629" s="17" t="str">
        <f t="shared" si="809"/>
        <v>\\\0</v>
      </c>
      <c r="M629" s="17" t="str">
        <f t="shared" si="810"/>
        <v>\\\0</v>
      </c>
      <c r="N629" s="17" t="str">
        <f t="shared" si="811"/>
        <v>\\\0</v>
      </c>
      <c r="O629" s="17" t="str">
        <f t="shared" si="812"/>
        <v>\\\0</v>
      </c>
      <c r="P629" s="17" t="str">
        <f t="shared" si="813"/>
        <v>\\\0</v>
      </c>
      <c r="R629" s="17" t="str">
        <f t="shared" si="814"/>
        <v>\\</v>
      </c>
      <c r="S629" s="38"/>
      <c r="T629" s="39"/>
      <c r="U629" s="31"/>
      <c r="V629" s="32"/>
      <c r="W629" s="36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35"/>
      <c r="DS629" s="287"/>
      <c r="DT629" s="36"/>
      <c r="DU629" s="37"/>
      <c r="DV629" s="28">
        <f>IF(AND($S629='자료입력 및 결과표시'!$B$6,COUNTIF($W629:$DR629,'자료입력 및 결과표시'!$C$6)&gt;=1),IF(OR('자료입력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DW629" s="28">
        <f>IF(AND($S629='자료입력 및 결과표시'!$B$7,COUNTIF($W629:$DR629,'자료입력 및 결과표시'!$C$7)&gt;=1),IF(OR('자료입력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DX629" s="28">
        <f>IF(AND($S629='자료입력 및 결과표시'!$B$8,COUNTIF($W629:$DR629,'자료입력 및 결과표시'!$C$8)&gt;=1),IF(OR('자료입력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DY629" s="28">
        <f>IF(AND($S629='자료입력 및 결과표시'!$B$9,COUNTIF($W629:$DR629,'자료입력 및 결과표시'!$C$9)&gt;=1),IF(OR('자료입력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DZ629" s="28">
        <f>IF(AND($S629='자료입력 및 결과표시'!$B$10,COUNTIF($W629:$DR629,'자료입력 및 결과표시'!$C$10)&gt;=1),IF(OR('자료입력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A629" s="28">
        <f>IF(AND($S629='자료입력 및 결과표시'!$B$11,COUNTIF($W629:$DR629,'자료입력 및 결과표시'!$C$11)&gt;=1),IF(OR('자료입력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B629" s="28">
        <f>IF(AND($S629='자료입력 및 결과표시'!$B$12,COUNTIF($W629:$DR629,'자료입력 및 결과표시'!$C$12)&gt;=1),IF(OR('자료입력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C629" s="28">
        <f>IF(AND($S629='자료입력 및 결과표시'!$B$13,COUNTIF($W629:$DR629,'자료입력 및 결과표시'!$C$13)&gt;=1),IF(OR('자료입력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D629" s="28">
        <f>IF(AND($S629='자료입력 및 결과표시'!$B$14,COUNTIF($W629:$DR629,'자료입력 및 결과표시'!$C$14)&gt;=1),IF(OR('자료입력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E629" s="28">
        <f>IF(AND($S629='자료입력 및 결과표시'!$B$15,COUNTIF($W629:$DR629,'자료입력 및 결과표시'!$C$15)&gt;=1),IF(OR('자료입력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F629" s="28">
        <f>IF(AND($S629='자료입력 및 결과표시'!$B$16,COUNTIF($W629:$DR629,'자료입력 및 결과표시'!$C$16)&gt;=1),IF(OR('자료입력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G629" s="28">
        <f>IF(AND($S629='자료입력 및 결과표시'!$B$17,COUNTIF($W629:$DR629,'자료입력 및 결과표시'!$C$17)&gt;=1),IF(OR('자료입력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H629" s="28">
        <f>IF(AND($S629='자료입력 및 결과표시'!$B$18,COUNTIF($W629:$DR629,'자료입력 및 결과표시'!$C$18)&gt;=1),IF(OR('자료입력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I629" s="28">
        <f>IF(AND($S629='자료입력 및 결과표시'!$B$19,COUNTIF($W629:$DR629,'자료입력 및 결과표시'!$C$19)&gt;=1),IF(OR('자료입력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J629" s="28">
        <f>IF(AND($S629='자료입력 및 결과표시'!$B$20,COUNTIF($W629:$DR629,'자료입력 및 결과표시'!$C$20)&gt;=1),IF(OR('자료입력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K629" s="28">
        <f>IF(AND($S629='자료입력 및 결과표시'!$B$21,COUNTIF($W629:$DR629,'자료입력 및 결과표시'!$C$21)&gt;=1),IF(OR('자료입력 및 결과표시'!$B$4+90&gt;=$V629,'자료입력 및 결과표시'!$B$4&lt;$U629),0,IF($V629-'자료입력 및 결과표시'!$B$4-90&gt;='자료입력 및 결과표시'!$E$4,'자료입력 및 결과표시'!$E$4,$V629-'자료입력 및 결과표시'!$B$4-90)),0)</f>
        <v>0</v>
      </c>
      <c r="EL629" s="17">
        <f>IF(AND(S629='자료입력 및 결과표시'!$B$6,COUNTIF('업무중복도(데이터 입력)'!$W629:$DR629,'자료입력 및 결과표시'!$C$6)&gt;=1),1,0)</f>
        <v>0</v>
      </c>
      <c r="EM629" s="17">
        <f>IF(AND(S629='자료입력 및 결과표시'!$B$7,COUNTIF('업무중복도(데이터 입력)'!$W629:$DR629,'자료입력 및 결과표시'!$C$7)&gt;=1),2,0)</f>
        <v>0</v>
      </c>
      <c r="EN629" s="17">
        <f>IF(AND(S629='자료입력 및 결과표시'!$B$8,COUNTIF('업무중복도(데이터 입력)'!$W629:$DR629,'자료입력 및 결과표시'!$C$8)&gt;=1),3,0)</f>
        <v>0</v>
      </c>
      <c r="EO629" s="17">
        <f>IF(AND(S629='자료입력 및 결과표시'!$B$9,COUNTIF('업무중복도(데이터 입력)'!$W629:$DR629,'자료입력 및 결과표시'!$C$9)&gt;=1),4,0)</f>
        <v>0</v>
      </c>
      <c r="EP629" s="17">
        <f>IF(AND(S629='자료입력 및 결과표시'!$B$10,COUNTIF('업무중복도(데이터 입력)'!$W629:$DR629,'자료입력 및 결과표시'!$C$10)&gt;=1),5,0)</f>
        <v>0</v>
      </c>
      <c r="EQ629" s="17">
        <f>IF(AND(S629='자료입력 및 결과표시'!$B$11,COUNTIF('업무중복도(데이터 입력)'!$W629:$DR629,'자료입력 및 결과표시'!$C$11)&gt;=1),6,0)</f>
        <v>0</v>
      </c>
      <c r="ER629" s="17">
        <f>IF(AND(S629='자료입력 및 결과표시'!$B$12,COUNTIF('업무중복도(데이터 입력)'!$W629:$DR629,'자료입력 및 결과표시'!$C$12)&gt;=1),7,0)</f>
        <v>0</v>
      </c>
      <c r="ES629" s="17">
        <f>IF(AND(S629='자료입력 및 결과표시'!$B$13,COUNTIF('업무중복도(데이터 입력)'!$W629:$DR629,'자료입력 및 결과표시'!$C$13)&gt;=1),8,0)</f>
        <v>0</v>
      </c>
      <c r="ET629" s="17">
        <f>IF(AND(S629='자료입력 및 결과표시'!$B$14,COUNTIF('업무중복도(데이터 입력)'!$W629:$DR629,'자료입력 및 결과표시'!$C$14)&gt;=1),9,0)</f>
        <v>0</v>
      </c>
      <c r="EU629" s="17">
        <f>IF(AND(S629='자료입력 및 결과표시'!$B$15,COUNTIF('업무중복도(데이터 입력)'!$W629:$DR629,'자료입력 및 결과표시'!$C$15)&gt;=1),10,0)</f>
        <v>0</v>
      </c>
      <c r="EV629" s="17">
        <f>IF(AND(S629='자료입력 및 결과표시'!$B$16,COUNTIF('업무중복도(데이터 입력)'!$W629:$DR629,'자료입력 및 결과표시'!$C$16)&gt;=1),11,0)</f>
        <v>0</v>
      </c>
      <c r="EW629" s="17">
        <f>IF(AND(S629='자료입력 및 결과표시'!$B$17,COUNTIF('업무중복도(데이터 입력)'!$W629:$DR629,'자료입력 및 결과표시'!$C$17)&gt;=1),12,0)</f>
        <v>0</v>
      </c>
      <c r="EX629" s="17">
        <f>IF(AND(S629='자료입력 및 결과표시'!$B$18,COUNTIF('업무중복도(데이터 입력)'!$W629:$DR629,'자료입력 및 결과표시'!$C$18)&gt;=1),13,0)</f>
        <v>0</v>
      </c>
      <c r="EY629" s="17">
        <f>IF(AND(S629='자료입력 및 결과표시'!$B$19,COUNTIF('업무중복도(데이터 입력)'!$W629:$DR629,'자료입력 및 결과표시'!$C$19)&gt;=1),14,0)</f>
        <v>0</v>
      </c>
      <c r="EZ629" s="17">
        <f>IF(AND(S629='자료입력 및 결과표시'!$B$20,COUNTIF('업무중복도(데이터 입력)'!$W629:$DR629,'자료입력 및 결과표시'!$C$20)&gt;=1),15,0)</f>
        <v>0</v>
      </c>
      <c r="FA629" s="17">
        <f>IF(AND(S629='자료입력 및 결과표시'!$B$21,COUNTIF('업무중복도(데이터 입력)'!$W629:$DR629,'자료입력 및 결과표시'!$C$21)&gt;=1),16,0)</f>
        <v>0</v>
      </c>
      <c r="FK629" s="17">
        <f t="shared" si="815"/>
        <v>0</v>
      </c>
      <c r="FO629"/>
    </row>
    <row r="630" spans="1:171">
      <c r="A630" s="17" t="str">
        <f t="shared" si="798"/>
        <v>\\\0</v>
      </c>
      <c r="B630" s="17" t="str">
        <f t="shared" si="799"/>
        <v>\\\0</v>
      </c>
      <c r="C630" s="17" t="str">
        <f t="shared" si="800"/>
        <v>\\\0</v>
      </c>
      <c r="D630" s="17" t="str">
        <f t="shared" si="801"/>
        <v>\\\0</v>
      </c>
      <c r="E630" s="17" t="str">
        <f t="shared" si="802"/>
        <v>\\\0</v>
      </c>
      <c r="F630" s="17" t="str">
        <f t="shared" si="803"/>
        <v>\\\0</v>
      </c>
      <c r="G630" s="17" t="str">
        <f t="shared" si="804"/>
        <v>\\\0</v>
      </c>
      <c r="H630" s="17" t="str">
        <f t="shared" si="805"/>
        <v>\\\0</v>
      </c>
      <c r="I630" s="17" t="str">
        <f t="shared" si="806"/>
        <v>\\\0</v>
      </c>
      <c r="J630" s="17" t="str">
        <f t="shared" si="807"/>
        <v>\\\0</v>
      </c>
      <c r="K630" s="17" t="str">
        <f t="shared" si="808"/>
        <v>\\\0</v>
      </c>
      <c r="L630" s="17" t="str">
        <f t="shared" si="809"/>
        <v>\\\0</v>
      </c>
      <c r="M630" s="17" t="str">
        <f t="shared" si="810"/>
        <v>\\\0</v>
      </c>
      <c r="N630" s="17" t="str">
        <f t="shared" si="811"/>
        <v>\\\0</v>
      </c>
      <c r="O630" s="17" t="str">
        <f t="shared" si="812"/>
        <v>\\\0</v>
      </c>
      <c r="P630" s="17" t="str">
        <f t="shared" si="813"/>
        <v>\\\0</v>
      </c>
      <c r="R630" s="17" t="str">
        <f t="shared" si="814"/>
        <v>\\</v>
      </c>
      <c r="S630" s="38"/>
      <c r="T630" s="39"/>
      <c r="U630" s="31"/>
      <c r="V630" s="32"/>
      <c r="W630" s="36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35"/>
      <c r="DS630" s="287"/>
      <c r="DT630" s="36"/>
      <c r="DU630" s="37"/>
      <c r="DV630" s="28">
        <f>IF(AND($S630='자료입력 및 결과표시'!$B$6,COUNTIF($W630:$DR630,'자료입력 및 결과표시'!$C$6)&gt;=1),IF(OR('자료입력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DW630" s="28">
        <f>IF(AND($S630='자료입력 및 결과표시'!$B$7,COUNTIF($W630:$DR630,'자료입력 및 결과표시'!$C$7)&gt;=1),IF(OR('자료입력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DX630" s="28">
        <f>IF(AND($S630='자료입력 및 결과표시'!$B$8,COUNTIF($W630:$DR630,'자료입력 및 결과표시'!$C$8)&gt;=1),IF(OR('자료입력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DY630" s="28">
        <f>IF(AND($S630='자료입력 및 결과표시'!$B$9,COUNTIF($W630:$DR630,'자료입력 및 결과표시'!$C$9)&gt;=1),IF(OR('자료입력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DZ630" s="28">
        <f>IF(AND($S630='자료입력 및 결과표시'!$B$10,COUNTIF($W630:$DR630,'자료입력 및 결과표시'!$C$10)&gt;=1),IF(OR('자료입력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A630" s="28">
        <f>IF(AND($S630='자료입력 및 결과표시'!$B$11,COUNTIF($W630:$DR630,'자료입력 및 결과표시'!$C$11)&gt;=1),IF(OR('자료입력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B630" s="28">
        <f>IF(AND($S630='자료입력 및 결과표시'!$B$12,COUNTIF($W630:$DR630,'자료입력 및 결과표시'!$C$12)&gt;=1),IF(OR('자료입력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C630" s="28">
        <f>IF(AND($S630='자료입력 및 결과표시'!$B$13,COUNTIF($W630:$DR630,'자료입력 및 결과표시'!$C$13)&gt;=1),IF(OR('자료입력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D630" s="28">
        <f>IF(AND($S630='자료입력 및 결과표시'!$B$14,COUNTIF($W630:$DR630,'자료입력 및 결과표시'!$C$14)&gt;=1),IF(OR('자료입력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E630" s="28">
        <f>IF(AND($S630='자료입력 및 결과표시'!$B$15,COUNTIF($W630:$DR630,'자료입력 및 결과표시'!$C$15)&gt;=1),IF(OR('자료입력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F630" s="28">
        <f>IF(AND($S630='자료입력 및 결과표시'!$B$16,COUNTIF($W630:$DR630,'자료입력 및 결과표시'!$C$16)&gt;=1),IF(OR('자료입력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G630" s="28">
        <f>IF(AND($S630='자료입력 및 결과표시'!$B$17,COUNTIF($W630:$DR630,'자료입력 및 결과표시'!$C$17)&gt;=1),IF(OR('자료입력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H630" s="28">
        <f>IF(AND($S630='자료입력 및 결과표시'!$B$18,COUNTIF($W630:$DR630,'자료입력 및 결과표시'!$C$18)&gt;=1),IF(OR('자료입력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I630" s="28">
        <f>IF(AND($S630='자료입력 및 결과표시'!$B$19,COUNTIF($W630:$DR630,'자료입력 및 결과표시'!$C$19)&gt;=1),IF(OR('자료입력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J630" s="28">
        <f>IF(AND($S630='자료입력 및 결과표시'!$B$20,COUNTIF($W630:$DR630,'자료입력 및 결과표시'!$C$20)&gt;=1),IF(OR('자료입력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K630" s="28">
        <f>IF(AND($S630='자료입력 및 결과표시'!$B$21,COUNTIF($W630:$DR630,'자료입력 및 결과표시'!$C$21)&gt;=1),IF(OR('자료입력 및 결과표시'!$B$4+90&gt;=$V630,'자료입력 및 결과표시'!$B$4&lt;$U630),0,IF($V630-'자료입력 및 결과표시'!$B$4-90&gt;='자료입력 및 결과표시'!$E$4,'자료입력 및 결과표시'!$E$4,$V630-'자료입력 및 결과표시'!$B$4-90)),0)</f>
        <v>0</v>
      </c>
      <c r="EL630" s="17">
        <f>IF(AND(S630='자료입력 및 결과표시'!$B$6,COUNTIF('업무중복도(데이터 입력)'!$W630:$DR630,'자료입력 및 결과표시'!$C$6)&gt;=1),1,0)</f>
        <v>0</v>
      </c>
      <c r="EM630" s="17">
        <f>IF(AND(S630='자료입력 및 결과표시'!$B$7,COUNTIF('업무중복도(데이터 입력)'!$W630:$DR630,'자료입력 및 결과표시'!$C$7)&gt;=1),2,0)</f>
        <v>0</v>
      </c>
      <c r="EN630" s="17">
        <f>IF(AND(S630='자료입력 및 결과표시'!$B$8,COUNTIF('업무중복도(데이터 입력)'!$W630:$DR630,'자료입력 및 결과표시'!$C$8)&gt;=1),3,0)</f>
        <v>0</v>
      </c>
      <c r="EO630" s="17">
        <f>IF(AND(S630='자료입력 및 결과표시'!$B$9,COUNTIF('업무중복도(데이터 입력)'!$W630:$DR630,'자료입력 및 결과표시'!$C$9)&gt;=1),4,0)</f>
        <v>0</v>
      </c>
      <c r="EP630" s="17">
        <f>IF(AND(S630='자료입력 및 결과표시'!$B$10,COUNTIF('업무중복도(데이터 입력)'!$W630:$DR630,'자료입력 및 결과표시'!$C$10)&gt;=1),5,0)</f>
        <v>0</v>
      </c>
      <c r="EQ630" s="17">
        <f>IF(AND(S630='자료입력 및 결과표시'!$B$11,COUNTIF('업무중복도(데이터 입력)'!$W630:$DR630,'자료입력 및 결과표시'!$C$11)&gt;=1),6,0)</f>
        <v>0</v>
      </c>
      <c r="ER630" s="17">
        <f>IF(AND(S630='자료입력 및 결과표시'!$B$12,COUNTIF('업무중복도(데이터 입력)'!$W630:$DR630,'자료입력 및 결과표시'!$C$12)&gt;=1),7,0)</f>
        <v>0</v>
      </c>
      <c r="ES630" s="17">
        <f>IF(AND(S630='자료입력 및 결과표시'!$B$13,COUNTIF('업무중복도(데이터 입력)'!$W630:$DR630,'자료입력 및 결과표시'!$C$13)&gt;=1),8,0)</f>
        <v>0</v>
      </c>
      <c r="ET630" s="17">
        <f>IF(AND(S630='자료입력 및 결과표시'!$B$14,COUNTIF('업무중복도(데이터 입력)'!$W630:$DR630,'자료입력 및 결과표시'!$C$14)&gt;=1),9,0)</f>
        <v>0</v>
      </c>
      <c r="EU630" s="17">
        <f>IF(AND(S630='자료입력 및 결과표시'!$B$15,COUNTIF('업무중복도(데이터 입력)'!$W630:$DR630,'자료입력 및 결과표시'!$C$15)&gt;=1),10,0)</f>
        <v>0</v>
      </c>
      <c r="EV630" s="17">
        <f>IF(AND(S630='자료입력 및 결과표시'!$B$16,COUNTIF('업무중복도(데이터 입력)'!$W630:$DR630,'자료입력 및 결과표시'!$C$16)&gt;=1),11,0)</f>
        <v>0</v>
      </c>
      <c r="EW630" s="17">
        <f>IF(AND(S630='자료입력 및 결과표시'!$B$17,COUNTIF('업무중복도(데이터 입력)'!$W630:$DR630,'자료입력 및 결과표시'!$C$17)&gt;=1),12,0)</f>
        <v>0</v>
      </c>
      <c r="EX630" s="17">
        <f>IF(AND(S630='자료입력 및 결과표시'!$B$18,COUNTIF('업무중복도(데이터 입력)'!$W630:$DR630,'자료입력 및 결과표시'!$C$18)&gt;=1),13,0)</f>
        <v>0</v>
      </c>
      <c r="EY630" s="17">
        <f>IF(AND(S630='자료입력 및 결과표시'!$B$19,COUNTIF('업무중복도(데이터 입력)'!$W630:$DR630,'자료입력 및 결과표시'!$C$19)&gt;=1),14,0)</f>
        <v>0</v>
      </c>
      <c r="EZ630" s="17">
        <f>IF(AND(S630='자료입력 및 결과표시'!$B$20,COUNTIF('업무중복도(데이터 입력)'!$W630:$DR630,'자료입력 및 결과표시'!$C$20)&gt;=1),15,0)</f>
        <v>0</v>
      </c>
      <c r="FA630" s="17">
        <f>IF(AND(S630='자료입력 및 결과표시'!$B$21,COUNTIF('업무중복도(데이터 입력)'!$W630:$DR630,'자료입력 및 결과표시'!$C$21)&gt;=1),16,0)</f>
        <v>0</v>
      </c>
      <c r="FK630" s="17">
        <f t="shared" si="815"/>
        <v>0</v>
      </c>
      <c r="FO630"/>
    </row>
    <row r="631" spans="1:171">
      <c r="A631" s="17" t="str">
        <f t="shared" si="798"/>
        <v>\\\0</v>
      </c>
      <c r="B631" s="17" t="str">
        <f t="shared" si="799"/>
        <v>\\\0</v>
      </c>
      <c r="C631" s="17" t="str">
        <f t="shared" si="800"/>
        <v>\\\0</v>
      </c>
      <c r="D631" s="17" t="str">
        <f t="shared" si="801"/>
        <v>\\\0</v>
      </c>
      <c r="E631" s="17" t="str">
        <f t="shared" si="802"/>
        <v>\\\0</v>
      </c>
      <c r="F631" s="17" t="str">
        <f t="shared" si="803"/>
        <v>\\\0</v>
      </c>
      <c r="G631" s="17" t="str">
        <f t="shared" si="804"/>
        <v>\\\0</v>
      </c>
      <c r="H631" s="17" t="str">
        <f t="shared" si="805"/>
        <v>\\\0</v>
      </c>
      <c r="I631" s="17" t="str">
        <f t="shared" si="806"/>
        <v>\\\0</v>
      </c>
      <c r="J631" s="17" t="str">
        <f t="shared" si="807"/>
        <v>\\\0</v>
      </c>
      <c r="K631" s="17" t="str">
        <f t="shared" si="808"/>
        <v>\\\0</v>
      </c>
      <c r="L631" s="17" t="str">
        <f t="shared" si="809"/>
        <v>\\\0</v>
      </c>
      <c r="M631" s="17" t="str">
        <f t="shared" si="810"/>
        <v>\\\0</v>
      </c>
      <c r="N631" s="17" t="str">
        <f t="shared" si="811"/>
        <v>\\\0</v>
      </c>
      <c r="O631" s="17" t="str">
        <f t="shared" si="812"/>
        <v>\\\0</v>
      </c>
      <c r="P631" s="17" t="str">
        <f t="shared" si="813"/>
        <v>\\\0</v>
      </c>
      <c r="R631" s="17" t="str">
        <f t="shared" si="814"/>
        <v>\\</v>
      </c>
      <c r="S631" s="38"/>
      <c r="T631" s="39"/>
      <c r="U631" s="31"/>
      <c r="V631" s="32"/>
      <c r="W631" s="36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35"/>
      <c r="DS631" s="287"/>
      <c r="DT631" s="36"/>
      <c r="DU631" s="37"/>
      <c r="DV631" s="28">
        <f>IF(AND($S631='자료입력 및 결과표시'!$B$6,COUNTIF($W631:$DR631,'자료입력 및 결과표시'!$C$6)&gt;=1),IF(OR('자료입력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DW631" s="28">
        <f>IF(AND($S631='자료입력 및 결과표시'!$B$7,COUNTIF($W631:$DR631,'자료입력 및 결과표시'!$C$7)&gt;=1),IF(OR('자료입력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DX631" s="28">
        <f>IF(AND($S631='자료입력 및 결과표시'!$B$8,COUNTIF($W631:$DR631,'자료입력 및 결과표시'!$C$8)&gt;=1),IF(OR('자료입력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DY631" s="28">
        <f>IF(AND($S631='자료입력 및 결과표시'!$B$9,COUNTIF($W631:$DR631,'자료입력 및 결과표시'!$C$9)&gt;=1),IF(OR('자료입력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DZ631" s="28">
        <f>IF(AND($S631='자료입력 및 결과표시'!$B$10,COUNTIF($W631:$DR631,'자료입력 및 결과표시'!$C$10)&gt;=1),IF(OR('자료입력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A631" s="28">
        <f>IF(AND($S631='자료입력 및 결과표시'!$B$11,COUNTIF($W631:$DR631,'자료입력 및 결과표시'!$C$11)&gt;=1),IF(OR('자료입력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B631" s="28">
        <f>IF(AND($S631='자료입력 및 결과표시'!$B$12,COUNTIF($W631:$DR631,'자료입력 및 결과표시'!$C$12)&gt;=1),IF(OR('자료입력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C631" s="28">
        <f>IF(AND($S631='자료입력 및 결과표시'!$B$13,COUNTIF($W631:$DR631,'자료입력 및 결과표시'!$C$13)&gt;=1),IF(OR('자료입력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D631" s="28">
        <f>IF(AND($S631='자료입력 및 결과표시'!$B$14,COUNTIF($W631:$DR631,'자료입력 및 결과표시'!$C$14)&gt;=1),IF(OR('자료입력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E631" s="28">
        <f>IF(AND($S631='자료입력 및 결과표시'!$B$15,COUNTIF($W631:$DR631,'자료입력 및 결과표시'!$C$15)&gt;=1),IF(OR('자료입력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F631" s="28">
        <f>IF(AND($S631='자료입력 및 결과표시'!$B$16,COUNTIF($W631:$DR631,'자료입력 및 결과표시'!$C$16)&gt;=1),IF(OR('자료입력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G631" s="28">
        <f>IF(AND($S631='자료입력 및 결과표시'!$B$17,COUNTIF($W631:$DR631,'자료입력 및 결과표시'!$C$17)&gt;=1),IF(OR('자료입력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H631" s="28">
        <f>IF(AND($S631='자료입력 및 결과표시'!$B$18,COUNTIF($W631:$DR631,'자료입력 및 결과표시'!$C$18)&gt;=1),IF(OR('자료입력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I631" s="28">
        <f>IF(AND($S631='자료입력 및 결과표시'!$B$19,COUNTIF($W631:$DR631,'자료입력 및 결과표시'!$C$19)&gt;=1),IF(OR('자료입력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J631" s="28">
        <f>IF(AND($S631='자료입력 및 결과표시'!$B$20,COUNTIF($W631:$DR631,'자료입력 및 결과표시'!$C$20)&gt;=1),IF(OR('자료입력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K631" s="28">
        <f>IF(AND($S631='자료입력 및 결과표시'!$B$21,COUNTIF($W631:$DR631,'자료입력 및 결과표시'!$C$21)&gt;=1),IF(OR('자료입력 및 결과표시'!$B$4+90&gt;=$V631,'자료입력 및 결과표시'!$B$4&lt;$U631),0,IF($V631-'자료입력 및 결과표시'!$B$4-90&gt;='자료입력 및 결과표시'!$E$4,'자료입력 및 결과표시'!$E$4,$V631-'자료입력 및 결과표시'!$B$4-90)),0)</f>
        <v>0</v>
      </c>
      <c r="EL631" s="17">
        <f>IF(AND(S631='자료입력 및 결과표시'!$B$6,COUNTIF('업무중복도(데이터 입력)'!$W631:$DR631,'자료입력 및 결과표시'!$C$6)&gt;=1),1,0)</f>
        <v>0</v>
      </c>
      <c r="EM631" s="17">
        <f>IF(AND(S631='자료입력 및 결과표시'!$B$7,COUNTIF('업무중복도(데이터 입력)'!$W631:$DR631,'자료입력 및 결과표시'!$C$7)&gt;=1),2,0)</f>
        <v>0</v>
      </c>
      <c r="EN631" s="17">
        <f>IF(AND(S631='자료입력 및 결과표시'!$B$8,COUNTIF('업무중복도(데이터 입력)'!$W631:$DR631,'자료입력 및 결과표시'!$C$8)&gt;=1),3,0)</f>
        <v>0</v>
      </c>
      <c r="EO631" s="17">
        <f>IF(AND(S631='자료입력 및 결과표시'!$B$9,COUNTIF('업무중복도(데이터 입력)'!$W631:$DR631,'자료입력 및 결과표시'!$C$9)&gt;=1),4,0)</f>
        <v>0</v>
      </c>
      <c r="EP631" s="17">
        <f>IF(AND(S631='자료입력 및 결과표시'!$B$10,COUNTIF('업무중복도(데이터 입력)'!$W631:$DR631,'자료입력 및 결과표시'!$C$10)&gt;=1),5,0)</f>
        <v>0</v>
      </c>
      <c r="EQ631" s="17">
        <f>IF(AND(S631='자료입력 및 결과표시'!$B$11,COUNTIF('업무중복도(데이터 입력)'!$W631:$DR631,'자료입력 및 결과표시'!$C$11)&gt;=1),6,0)</f>
        <v>0</v>
      </c>
      <c r="ER631" s="17">
        <f>IF(AND(S631='자료입력 및 결과표시'!$B$12,COUNTIF('업무중복도(데이터 입력)'!$W631:$DR631,'자료입력 및 결과표시'!$C$12)&gt;=1),7,0)</f>
        <v>0</v>
      </c>
      <c r="ES631" s="17">
        <f>IF(AND(S631='자료입력 및 결과표시'!$B$13,COUNTIF('업무중복도(데이터 입력)'!$W631:$DR631,'자료입력 및 결과표시'!$C$13)&gt;=1),8,0)</f>
        <v>0</v>
      </c>
      <c r="ET631" s="17">
        <f>IF(AND(S631='자료입력 및 결과표시'!$B$14,COUNTIF('업무중복도(데이터 입력)'!$W631:$DR631,'자료입력 및 결과표시'!$C$14)&gt;=1),9,0)</f>
        <v>0</v>
      </c>
      <c r="EU631" s="17">
        <f>IF(AND(S631='자료입력 및 결과표시'!$B$15,COUNTIF('업무중복도(데이터 입력)'!$W631:$DR631,'자료입력 및 결과표시'!$C$15)&gt;=1),10,0)</f>
        <v>0</v>
      </c>
      <c r="EV631" s="17">
        <f>IF(AND(S631='자료입력 및 결과표시'!$B$16,COUNTIF('업무중복도(데이터 입력)'!$W631:$DR631,'자료입력 및 결과표시'!$C$16)&gt;=1),11,0)</f>
        <v>0</v>
      </c>
      <c r="EW631" s="17">
        <f>IF(AND(S631='자료입력 및 결과표시'!$B$17,COUNTIF('업무중복도(데이터 입력)'!$W631:$DR631,'자료입력 및 결과표시'!$C$17)&gt;=1),12,0)</f>
        <v>0</v>
      </c>
      <c r="EX631" s="17">
        <f>IF(AND(S631='자료입력 및 결과표시'!$B$18,COUNTIF('업무중복도(데이터 입력)'!$W631:$DR631,'자료입력 및 결과표시'!$C$18)&gt;=1),13,0)</f>
        <v>0</v>
      </c>
      <c r="EY631" s="17">
        <f>IF(AND(S631='자료입력 및 결과표시'!$B$19,COUNTIF('업무중복도(데이터 입력)'!$W631:$DR631,'자료입력 및 결과표시'!$C$19)&gt;=1),14,0)</f>
        <v>0</v>
      </c>
      <c r="EZ631" s="17">
        <f>IF(AND(S631='자료입력 및 결과표시'!$B$20,COUNTIF('업무중복도(데이터 입력)'!$W631:$DR631,'자료입력 및 결과표시'!$C$20)&gt;=1),15,0)</f>
        <v>0</v>
      </c>
      <c r="FA631" s="17">
        <f>IF(AND(S631='자료입력 및 결과표시'!$B$21,COUNTIF('업무중복도(데이터 입력)'!$W631:$DR631,'자료입력 및 결과표시'!$C$21)&gt;=1),16,0)</f>
        <v>0</v>
      </c>
      <c r="FK631" s="17">
        <f t="shared" si="815"/>
        <v>0</v>
      </c>
      <c r="FO631"/>
    </row>
    <row r="632" spans="1:171">
      <c r="A632" s="17" t="str">
        <f t="shared" si="798"/>
        <v>\\\0</v>
      </c>
      <c r="B632" s="17" t="str">
        <f t="shared" si="799"/>
        <v>\\\0</v>
      </c>
      <c r="C632" s="17" t="str">
        <f t="shared" si="800"/>
        <v>\\\0</v>
      </c>
      <c r="D632" s="17" t="str">
        <f t="shared" si="801"/>
        <v>\\\0</v>
      </c>
      <c r="E632" s="17" t="str">
        <f t="shared" si="802"/>
        <v>\\\0</v>
      </c>
      <c r="F632" s="17" t="str">
        <f t="shared" si="803"/>
        <v>\\\0</v>
      </c>
      <c r="G632" s="17" t="str">
        <f t="shared" si="804"/>
        <v>\\\0</v>
      </c>
      <c r="H632" s="17" t="str">
        <f t="shared" si="805"/>
        <v>\\\0</v>
      </c>
      <c r="I632" s="17" t="str">
        <f t="shared" si="806"/>
        <v>\\\0</v>
      </c>
      <c r="J632" s="17" t="str">
        <f t="shared" si="807"/>
        <v>\\\0</v>
      </c>
      <c r="K632" s="17" t="str">
        <f t="shared" si="808"/>
        <v>\\\0</v>
      </c>
      <c r="L632" s="17" t="str">
        <f t="shared" si="809"/>
        <v>\\\0</v>
      </c>
      <c r="M632" s="17" t="str">
        <f t="shared" si="810"/>
        <v>\\\0</v>
      </c>
      <c r="N632" s="17" t="str">
        <f t="shared" si="811"/>
        <v>\\\0</v>
      </c>
      <c r="O632" s="17" t="str">
        <f t="shared" si="812"/>
        <v>\\\0</v>
      </c>
      <c r="P632" s="17" t="str">
        <f t="shared" si="813"/>
        <v>\\\0</v>
      </c>
      <c r="R632" s="17" t="str">
        <f t="shared" si="814"/>
        <v>\\</v>
      </c>
      <c r="S632" s="38"/>
      <c r="T632" s="39"/>
      <c r="U632" s="31"/>
      <c r="V632" s="32"/>
      <c r="W632" s="36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35"/>
      <c r="DS632" s="287"/>
      <c r="DT632" s="36"/>
      <c r="DU632" s="37"/>
      <c r="DV632" s="28">
        <f>IF(AND($S632='자료입력 및 결과표시'!$B$6,COUNTIF($W632:$DR632,'자료입력 및 결과표시'!$C$6)&gt;=1),IF(OR('자료입력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DW632" s="28">
        <f>IF(AND($S632='자료입력 및 결과표시'!$B$7,COUNTIF($W632:$DR632,'자료입력 및 결과표시'!$C$7)&gt;=1),IF(OR('자료입력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DX632" s="28">
        <f>IF(AND($S632='자료입력 및 결과표시'!$B$8,COUNTIF($W632:$DR632,'자료입력 및 결과표시'!$C$8)&gt;=1),IF(OR('자료입력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DY632" s="28">
        <f>IF(AND($S632='자료입력 및 결과표시'!$B$9,COUNTIF($W632:$DR632,'자료입력 및 결과표시'!$C$9)&gt;=1),IF(OR('자료입력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DZ632" s="28">
        <f>IF(AND($S632='자료입력 및 결과표시'!$B$10,COUNTIF($W632:$DR632,'자료입력 및 결과표시'!$C$10)&gt;=1),IF(OR('자료입력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A632" s="28">
        <f>IF(AND($S632='자료입력 및 결과표시'!$B$11,COUNTIF($W632:$DR632,'자료입력 및 결과표시'!$C$11)&gt;=1),IF(OR('자료입력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B632" s="28">
        <f>IF(AND($S632='자료입력 및 결과표시'!$B$12,COUNTIF($W632:$DR632,'자료입력 및 결과표시'!$C$12)&gt;=1),IF(OR('자료입력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C632" s="28">
        <f>IF(AND($S632='자료입력 및 결과표시'!$B$13,COUNTIF($W632:$DR632,'자료입력 및 결과표시'!$C$13)&gt;=1),IF(OR('자료입력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D632" s="28">
        <f>IF(AND($S632='자료입력 및 결과표시'!$B$14,COUNTIF($W632:$DR632,'자료입력 및 결과표시'!$C$14)&gt;=1),IF(OR('자료입력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E632" s="28">
        <f>IF(AND($S632='자료입력 및 결과표시'!$B$15,COUNTIF($W632:$DR632,'자료입력 및 결과표시'!$C$15)&gt;=1),IF(OR('자료입력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F632" s="28">
        <f>IF(AND($S632='자료입력 및 결과표시'!$B$16,COUNTIF($W632:$DR632,'자료입력 및 결과표시'!$C$16)&gt;=1),IF(OR('자료입력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G632" s="28">
        <f>IF(AND($S632='자료입력 및 결과표시'!$B$17,COUNTIF($W632:$DR632,'자료입력 및 결과표시'!$C$17)&gt;=1),IF(OR('자료입력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H632" s="28">
        <f>IF(AND($S632='자료입력 및 결과표시'!$B$18,COUNTIF($W632:$DR632,'자료입력 및 결과표시'!$C$18)&gt;=1),IF(OR('자료입력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I632" s="28">
        <f>IF(AND($S632='자료입력 및 결과표시'!$B$19,COUNTIF($W632:$DR632,'자료입력 및 결과표시'!$C$19)&gt;=1),IF(OR('자료입력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J632" s="28">
        <f>IF(AND($S632='자료입력 및 결과표시'!$B$20,COUNTIF($W632:$DR632,'자료입력 및 결과표시'!$C$20)&gt;=1),IF(OR('자료입력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K632" s="28">
        <f>IF(AND($S632='자료입력 및 결과표시'!$B$21,COUNTIF($W632:$DR632,'자료입력 및 결과표시'!$C$21)&gt;=1),IF(OR('자료입력 및 결과표시'!$B$4+90&gt;=$V632,'자료입력 및 결과표시'!$B$4&lt;$U632),0,IF($V632-'자료입력 및 결과표시'!$B$4-90&gt;='자료입력 및 결과표시'!$E$4,'자료입력 및 결과표시'!$E$4,$V632-'자료입력 및 결과표시'!$B$4-90)),0)</f>
        <v>0</v>
      </c>
      <c r="EL632" s="17">
        <f>IF(AND(S632='자료입력 및 결과표시'!$B$6,COUNTIF('업무중복도(데이터 입력)'!$W632:$DR632,'자료입력 및 결과표시'!$C$6)&gt;=1),1,0)</f>
        <v>0</v>
      </c>
      <c r="EM632" s="17">
        <f>IF(AND(S632='자료입력 및 결과표시'!$B$7,COUNTIF('업무중복도(데이터 입력)'!$W632:$DR632,'자료입력 및 결과표시'!$C$7)&gt;=1),2,0)</f>
        <v>0</v>
      </c>
      <c r="EN632" s="17">
        <f>IF(AND(S632='자료입력 및 결과표시'!$B$8,COUNTIF('업무중복도(데이터 입력)'!$W632:$DR632,'자료입력 및 결과표시'!$C$8)&gt;=1),3,0)</f>
        <v>0</v>
      </c>
      <c r="EO632" s="17">
        <f>IF(AND(S632='자료입력 및 결과표시'!$B$9,COUNTIF('업무중복도(데이터 입력)'!$W632:$DR632,'자료입력 및 결과표시'!$C$9)&gt;=1),4,0)</f>
        <v>0</v>
      </c>
      <c r="EP632" s="17">
        <f>IF(AND(S632='자료입력 및 결과표시'!$B$10,COUNTIF('업무중복도(데이터 입력)'!$W632:$DR632,'자료입력 및 결과표시'!$C$10)&gt;=1),5,0)</f>
        <v>0</v>
      </c>
      <c r="EQ632" s="17">
        <f>IF(AND(S632='자료입력 및 결과표시'!$B$11,COUNTIF('업무중복도(데이터 입력)'!$W632:$DR632,'자료입력 및 결과표시'!$C$11)&gt;=1),6,0)</f>
        <v>0</v>
      </c>
      <c r="ER632" s="17">
        <f>IF(AND(S632='자료입력 및 결과표시'!$B$12,COUNTIF('업무중복도(데이터 입력)'!$W632:$DR632,'자료입력 및 결과표시'!$C$12)&gt;=1),7,0)</f>
        <v>0</v>
      </c>
      <c r="ES632" s="17">
        <f>IF(AND(S632='자료입력 및 결과표시'!$B$13,COUNTIF('업무중복도(데이터 입력)'!$W632:$DR632,'자료입력 및 결과표시'!$C$13)&gt;=1),8,0)</f>
        <v>0</v>
      </c>
      <c r="ET632" s="17">
        <f>IF(AND(S632='자료입력 및 결과표시'!$B$14,COUNTIF('업무중복도(데이터 입력)'!$W632:$DR632,'자료입력 및 결과표시'!$C$14)&gt;=1),9,0)</f>
        <v>0</v>
      </c>
      <c r="EU632" s="17">
        <f>IF(AND(S632='자료입력 및 결과표시'!$B$15,COUNTIF('업무중복도(데이터 입력)'!$W632:$DR632,'자료입력 및 결과표시'!$C$15)&gt;=1),10,0)</f>
        <v>0</v>
      </c>
      <c r="EV632" s="17">
        <f>IF(AND(S632='자료입력 및 결과표시'!$B$16,COUNTIF('업무중복도(데이터 입력)'!$W632:$DR632,'자료입력 및 결과표시'!$C$16)&gt;=1),11,0)</f>
        <v>0</v>
      </c>
      <c r="EW632" s="17">
        <f>IF(AND(S632='자료입력 및 결과표시'!$B$17,COUNTIF('업무중복도(데이터 입력)'!$W632:$DR632,'자료입력 및 결과표시'!$C$17)&gt;=1),12,0)</f>
        <v>0</v>
      </c>
      <c r="EX632" s="17">
        <f>IF(AND(S632='자료입력 및 결과표시'!$B$18,COUNTIF('업무중복도(데이터 입력)'!$W632:$DR632,'자료입력 및 결과표시'!$C$18)&gt;=1),13,0)</f>
        <v>0</v>
      </c>
      <c r="EY632" s="17">
        <f>IF(AND(S632='자료입력 및 결과표시'!$B$19,COUNTIF('업무중복도(데이터 입력)'!$W632:$DR632,'자료입력 및 결과표시'!$C$19)&gt;=1),14,0)</f>
        <v>0</v>
      </c>
      <c r="EZ632" s="17">
        <f>IF(AND(S632='자료입력 및 결과표시'!$B$20,COUNTIF('업무중복도(데이터 입력)'!$W632:$DR632,'자료입력 및 결과표시'!$C$20)&gt;=1),15,0)</f>
        <v>0</v>
      </c>
      <c r="FA632" s="17">
        <f>IF(AND(S632='자료입력 및 결과표시'!$B$21,COUNTIF('업무중복도(데이터 입력)'!$W632:$DR632,'자료입력 및 결과표시'!$C$21)&gt;=1),16,0)</f>
        <v>0</v>
      </c>
      <c r="FK632" s="17">
        <f t="shared" si="815"/>
        <v>0</v>
      </c>
      <c r="FO632"/>
    </row>
    <row r="633" spans="1:171">
      <c r="A633" s="17" t="str">
        <f t="shared" si="798"/>
        <v>\\\0</v>
      </c>
      <c r="B633" s="17" t="str">
        <f t="shared" si="799"/>
        <v>\\\0</v>
      </c>
      <c r="C633" s="17" t="str">
        <f t="shared" si="800"/>
        <v>\\\0</v>
      </c>
      <c r="D633" s="17" t="str">
        <f t="shared" si="801"/>
        <v>\\\0</v>
      </c>
      <c r="E633" s="17" t="str">
        <f t="shared" si="802"/>
        <v>\\\0</v>
      </c>
      <c r="F633" s="17" t="str">
        <f t="shared" si="803"/>
        <v>\\\0</v>
      </c>
      <c r="G633" s="17" t="str">
        <f t="shared" si="804"/>
        <v>\\\0</v>
      </c>
      <c r="H633" s="17" t="str">
        <f t="shared" si="805"/>
        <v>\\\0</v>
      </c>
      <c r="I633" s="17" t="str">
        <f t="shared" si="806"/>
        <v>\\\0</v>
      </c>
      <c r="J633" s="17" t="str">
        <f t="shared" si="807"/>
        <v>\\\0</v>
      </c>
      <c r="K633" s="17" t="str">
        <f t="shared" si="808"/>
        <v>\\\0</v>
      </c>
      <c r="L633" s="17" t="str">
        <f t="shared" si="809"/>
        <v>\\\0</v>
      </c>
      <c r="M633" s="17" t="str">
        <f t="shared" si="810"/>
        <v>\\\0</v>
      </c>
      <c r="N633" s="17" t="str">
        <f t="shared" si="811"/>
        <v>\\\0</v>
      </c>
      <c r="O633" s="17" t="str">
        <f t="shared" si="812"/>
        <v>\\\0</v>
      </c>
      <c r="P633" s="17" t="str">
        <f t="shared" si="813"/>
        <v>\\\0</v>
      </c>
      <c r="R633" s="17" t="str">
        <f t="shared" si="814"/>
        <v>\\</v>
      </c>
      <c r="S633" s="38"/>
      <c r="T633" s="39"/>
      <c r="U633" s="31"/>
      <c r="V633" s="32"/>
      <c r="W633" s="36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35"/>
      <c r="DS633" s="287"/>
      <c r="DT633" s="36"/>
      <c r="DU633" s="37"/>
      <c r="DV633" s="28">
        <f>IF(AND($S633='자료입력 및 결과표시'!$B$6,COUNTIF($W633:$DR633,'자료입력 및 결과표시'!$C$6)&gt;=1),IF(OR('자료입력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DW633" s="28">
        <f>IF(AND($S633='자료입력 및 결과표시'!$B$7,COUNTIF($W633:$DR633,'자료입력 및 결과표시'!$C$7)&gt;=1),IF(OR('자료입력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DX633" s="28">
        <f>IF(AND($S633='자료입력 및 결과표시'!$B$8,COUNTIF($W633:$DR633,'자료입력 및 결과표시'!$C$8)&gt;=1),IF(OR('자료입력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DY633" s="28">
        <f>IF(AND($S633='자료입력 및 결과표시'!$B$9,COUNTIF($W633:$DR633,'자료입력 및 결과표시'!$C$9)&gt;=1),IF(OR('자료입력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DZ633" s="28">
        <f>IF(AND($S633='자료입력 및 결과표시'!$B$10,COUNTIF($W633:$DR633,'자료입력 및 결과표시'!$C$10)&gt;=1),IF(OR('자료입력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A633" s="28">
        <f>IF(AND($S633='자료입력 및 결과표시'!$B$11,COUNTIF($W633:$DR633,'자료입력 및 결과표시'!$C$11)&gt;=1),IF(OR('자료입력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B633" s="28">
        <f>IF(AND($S633='자료입력 및 결과표시'!$B$12,COUNTIF($W633:$DR633,'자료입력 및 결과표시'!$C$12)&gt;=1),IF(OR('자료입력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C633" s="28">
        <f>IF(AND($S633='자료입력 및 결과표시'!$B$13,COUNTIF($W633:$DR633,'자료입력 및 결과표시'!$C$13)&gt;=1),IF(OR('자료입력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D633" s="28">
        <f>IF(AND($S633='자료입력 및 결과표시'!$B$14,COUNTIF($W633:$DR633,'자료입력 및 결과표시'!$C$14)&gt;=1),IF(OR('자료입력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E633" s="28">
        <f>IF(AND($S633='자료입력 및 결과표시'!$B$15,COUNTIF($W633:$DR633,'자료입력 및 결과표시'!$C$15)&gt;=1),IF(OR('자료입력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F633" s="28">
        <f>IF(AND($S633='자료입력 및 결과표시'!$B$16,COUNTIF($W633:$DR633,'자료입력 및 결과표시'!$C$16)&gt;=1),IF(OR('자료입력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G633" s="28">
        <f>IF(AND($S633='자료입력 및 결과표시'!$B$17,COUNTIF($W633:$DR633,'자료입력 및 결과표시'!$C$17)&gt;=1),IF(OR('자료입력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H633" s="28">
        <f>IF(AND($S633='자료입력 및 결과표시'!$B$18,COUNTIF($W633:$DR633,'자료입력 및 결과표시'!$C$18)&gt;=1),IF(OR('자료입력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I633" s="28">
        <f>IF(AND($S633='자료입력 및 결과표시'!$B$19,COUNTIF($W633:$DR633,'자료입력 및 결과표시'!$C$19)&gt;=1),IF(OR('자료입력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J633" s="28">
        <f>IF(AND($S633='자료입력 및 결과표시'!$B$20,COUNTIF($W633:$DR633,'자료입력 및 결과표시'!$C$20)&gt;=1),IF(OR('자료입력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K633" s="28">
        <f>IF(AND($S633='자료입력 및 결과표시'!$B$21,COUNTIF($W633:$DR633,'자료입력 및 결과표시'!$C$21)&gt;=1),IF(OR('자료입력 및 결과표시'!$B$4+90&gt;=$V633,'자료입력 및 결과표시'!$B$4&lt;$U633),0,IF($V633-'자료입력 및 결과표시'!$B$4-90&gt;='자료입력 및 결과표시'!$E$4,'자료입력 및 결과표시'!$E$4,$V633-'자료입력 및 결과표시'!$B$4-90)),0)</f>
        <v>0</v>
      </c>
      <c r="EL633" s="17">
        <f>IF(AND(S633='자료입력 및 결과표시'!$B$6,COUNTIF('업무중복도(데이터 입력)'!$W633:$DR633,'자료입력 및 결과표시'!$C$6)&gt;=1),1,0)</f>
        <v>0</v>
      </c>
      <c r="EM633" s="17">
        <f>IF(AND(S633='자료입력 및 결과표시'!$B$7,COUNTIF('업무중복도(데이터 입력)'!$W633:$DR633,'자료입력 및 결과표시'!$C$7)&gt;=1),2,0)</f>
        <v>0</v>
      </c>
      <c r="EN633" s="17">
        <f>IF(AND(S633='자료입력 및 결과표시'!$B$8,COUNTIF('업무중복도(데이터 입력)'!$W633:$DR633,'자료입력 및 결과표시'!$C$8)&gt;=1),3,0)</f>
        <v>0</v>
      </c>
      <c r="EO633" s="17">
        <f>IF(AND(S633='자료입력 및 결과표시'!$B$9,COUNTIF('업무중복도(데이터 입력)'!$W633:$DR633,'자료입력 및 결과표시'!$C$9)&gt;=1),4,0)</f>
        <v>0</v>
      </c>
      <c r="EP633" s="17">
        <f>IF(AND(S633='자료입력 및 결과표시'!$B$10,COUNTIF('업무중복도(데이터 입력)'!$W633:$DR633,'자료입력 및 결과표시'!$C$10)&gt;=1),5,0)</f>
        <v>0</v>
      </c>
      <c r="EQ633" s="17">
        <f>IF(AND(S633='자료입력 및 결과표시'!$B$11,COUNTIF('업무중복도(데이터 입력)'!$W633:$DR633,'자료입력 및 결과표시'!$C$11)&gt;=1),6,0)</f>
        <v>0</v>
      </c>
      <c r="ER633" s="17">
        <f>IF(AND(S633='자료입력 및 결과표시'!$B$12,COUNTIF('업무중복도(데이터 입력)'!$W633:$DR633,'자료입력 및 결과표시'!$C$12)&gt;=1),7,0)</f>
        <v>0</v>
      </c>
      <c r="ES633" s="17">
        <f>IF(AND(S633='자료입력 및 결과표시'!$B$13,COUNTIF('업무중복도(데이터 입력)'!$W633:$DR633,'자료입력 및 결과표시'!$C$13)&gt;=1),8,0)</f>
        <v>0</v>
      </c>
      <c r="ET633" s="17">
        <f>IF(AND(S633='자료입력 및 결과표시'!$B$14,COUNTIF('업무중복도(데이터 입력)'!$W633:$DR633,'자료입력 및 결과표시'!$C$14)&gt;=1),9,0)</f>
        <v>0</v>
      </c>
      <c r="EU633" s="17">
        <f>IF(AND(S633='자료입력 및 결과표시'!$B$15,COUNTIF('업무중복도(데이터 입력)'!$W633:$DR633,'자료입력 및 결과표시'!$C$15)&gt;=1),10,0)</f>
        <v>0</v>
      </c>
      <c r="EV633" s="17">
        <f>IF(AND(S633='자료입력 및 결과표시'!$B$16,COUNTIF('업무중복도(데이터 입력)'!$W633:$DR633,'자료입력 및 결과표시'!$C$16)&gt;=1),11,0)</f>
        <v>0</v>
      </c>
      <c r="EW633" s="17">
        <f>IF(AND(S633='자료입력 및 결과표시'!$B$17,COUNTIF('업무중복도(데이터 입력)'!$W633:$DR633,'자료입력 및 결과표시'!$C$17)&gt;=1),12,0)</f>
        <v>0</v>
      </c>
      <c r="EX633" s="17">
        <f>IF(AND(S633='자료입력 및 결과표시'!$B$18,COUNTIF('업무중복도(데이터 입력)'!$W633:$DR633,'자료입력 및 결과표시'!$C$18)&gt;=1),13,0)</f>
        <v>0</v>
      </c>
      <c r="EY633" s="17">
        <f>IF(AND(S633='자료입력 및 결과표시'!$B$19,COUNTIF('업무중복도(데이터 입력)'!$W633:$DR633,'자료입력 및 결과표시'!$C$19)&gt;=1),14,0)</f>
        <v>0</v>
      </c>
      <c r="EZ633" s="17">
        <f>IF(AND(S633='자료입력 및 결과표시'!$B$20,COUNTIF('업무중복도(데이터 입력)'!$W633:$DR633,'자료입력 및 결과표시'!$C$20)&gt;=1),15,0)</f>
        <v>0</v>
      </c>
      <c r="FA633" s="17">
        <f>IF(AND(S633='자료입력 및 결과표시'!$B$21,COUNTIF('업무중복도(데이터 입력)'!$W633:$DR633,'자료입력 및 결과표시'!$C$21)&gt;=1),16,0)</f>
        <v>0</v>
      </c>
      <c r="FK633" s="17">
        <f t="shared" si="815"/>
        <v>0</v>
      </c>
      <c r="FO633"/>
    </row>
    <row r="634" spans="1:171">
      <c r="A634" s="17" t="str">
        <f t="shared" si="798"/>
        <v>\\\0</v>
      </c>
      <c r="B634" s="17" t="str">
        <f t="shared" si="799"/>
        <v>\\\0</v>
      </c>
      <c r="C634" s="17" t="str">
        <f t="shared" si="800"/>
        <v>\\\0</v>
      </c>
      <c r="D634" s="17" t="str">
        <f t="shared" si="801"/>
        <v>\\\0</v>
      </c>
      <c r="E634" s="17" t="str">
        <f t="shared" si="802"/>
        <v>\\\0</v>
      </c>
      <c r="F634" s="17" t="str">
        <f t="shared" si="803"/>
        <v>\\\0</v>
      </c>
      <c r="G634" s="17" t="str">
        <f t="shared" si="804"/>
        <v>\\\0</v>
      </c>
      <c r="H634" s="17" t="str">
        <f t="shared" si="805"/>
        <v>\\\0</v>
      </c>
      <c r="I634" s="17" t="str">
        <f t="shared" si="806"/>
        <v>\\\0</v>
      </c>
      <c r="J634" s="17" t="str">
        <f t="shared" si="807"/>
        <v>\\\0</v>
      </c>
      <c r="K634" s="17" t="str">
        <f t="shared" si="808"/>
        <v>\\\0</v>
      </c>
      <c r="L634" s="17" t="str">
        <f t="shared" si="809"/>
        <v>\\\0</v>
      </c>
      <c r="M634" s="17" t="str">
        <f t="shared" si="810"/>
        <v>\\\0</v>
      </c>
      <c r="N634" s="17" t="str">
        <f t="shared" si="811"/>
        <v>\\\0</v>
      </c>
      <c r="O634" s="17" t="str">
        <f t="shared" si="812"/>
        <v>\\\0</v>
      </c>
      <c r="P634" s="17" t="str">
        <f t="shared" si="813"/>
        <v>\\\0</v>
      </c>
      <c r="R634" s="17" t="str">
        <f t="shared" si="814"/>
        <v>\\</v>
      </c>
      <c r="S634" s="38"/>
      <c r="T634" s="39"/>
      <c r="U634" s="31"/>
      <c r="V634" s="32"/>
      <c r="W634" s="36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35"/>
      <c r="DS634" s="287"/>
      <c r="DT634" s="36"/>
      <c r="DU634" s="37"/>
      <c r="DV634" s="28">
        <f>IF(AND($S634='자료입력 및 결과표시'!$B$6,COUNTIF($W634:$DR634,'자료입력 및 결과표시'!$C$6)&gt;=1),IF(OR('자료입력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DW634" s="28">
        <f>IF(AND($S634='자료입력 및 결과표시'!$B$7,COUNTIF($W634:$DR634,'자료입력 및 결과표시'!$C$7)&gt;=1),IF(OR('자료입력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DX634" s="28">
        <f>IF(AND($S634='자료입력 및 결과표시'!$B$8,COUNTIF($W634:$DR634,'자료입력 및 결과표시'!$C$8)&gt;=1),IF(OR('자료입력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DY634" s="28">
        <f>IF(AND($S634='자료입력 및 결과표시'!$B$9,COUNTIF($W634:$DR634,'자료입력 및 결과표시'!$C$9)&gt;=1),IF(OR('자료입력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DZ634" s="28">
        <f>IF(AND($S634='자료입력 및 결과표시'!$B$10,COUNTIF($W634:$DR634,'자료입력 및 결과표시'!$C$10)&gt;=1),IF(OR('자료입력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A634" s="28">
        <f>IF(AND($S634='자료입력 및 결과표시'!$B$11,COUNTIF($W634:$DR634,'자료입력 및 결과표시'!$C$11)&gt;=1),IF(OR('자료입력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B634" s="28">
        <f>IF(AND($S634='자료입력 및 결과표시'!$B$12,COUNTIF($W634:$DR634,'자료입력 및 결과표시'!$C$12)&gt;=1),IF(OR('자료입력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C634" s="28">
        <f>IF(AND($S634='자료입력 및 결과표시'!$B$13,COUNTIF($W634:$DR634,'자료입력 및 결과표시'!$C$13)&gt;=1),IF(OR('자료입력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D634" s="28">
        <f>IF(AND($S634='자료입력 및 결과표시'!$B$14,COUNTIF($W634:$DR634,'자료입력 및 결과표시'!$C$14)&gt;=1),IF(OR('자료입력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E634" s="28">
        <f>IF(AND($S634='자료입력 및 결과표시'!$B$15,COUNTIF($W634:$DR634,'자료입력 및 결과표시'!$C$15)&gt;=1),IF(OR('자료입력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F634" s="28">
        <f>IF(AND($S634='자료입력 및 결과표시'!$B$16,COUNTIF($W634:$DR634,'자료입력 및 결과표시'!$C$16)&gt;=1),IF(OR('자료입력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G634" s="28">
        <f>IF(AND($S634='자료입력 및 결과표시'!$B$17,COUNTIF($W634:$DR634,'자료입력 및 결과표시'!$C$17)&gt;=1),IF(OR('자료입력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H634" s="28">
        <f>IF(AND($S634='자료입력 및 결과표시'!$B$18,COUNTIF($W634:$DR634,'자료입력 및 결과표시'!$C$18)&gt;=1),IF(OR('자료입력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I634" s="28">
        <f>IF(AND($S634='자료입력 및 결과표시'!$B$19,COUNTIF($W634:$DR634,'자료입력 및 결과표시'!$C$19)&gt;=1),IF(OR('자료입력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J634" s="28">
        <f>IF(AND($S634='자료입력 및 결과표시'!$B$20,COUNTIF($W634:$DR634,'자료입력 및 결과표시'!$C$20)&gt;=1),IF(OR('자료입력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K634" s="28">
        <f>IF(AND($S634='자료입력 및 결과표시'!$B$21,COUNTIF($W634:$DR634,'자료입력 및 결과표시'!$C$21)&gt;=1),IF(OR('자료입력 및 결과표시'!$B$4+90&gt;=$V634,'자료입력 및 결과표시'!$B$4&lt;$U634),0,IF($V634-'자료입력 및 결과표시'!$B$4-90&gt;='자료입력 및 결과표시'!$E$4,'자료입력 및 결과표시'!$E$4,$V634-'자료입력 및 결과표시'!$B$4-90)),0)</f>
        <v>0</v>
      </c>
      <c r="EL634" s="17">
        <f>IF(AND(S634='자료입력 및 결과표시'!$B$6,COUNTIF('업무중복도(데이터 입력)'!$W634:$DR634,'자료입력 및 결과표시'!$C$6)&gt;=1),1,0)</f>
        <v>0</v>
      </c>
      <c r="EM634" s="17">
        <f>IF(AND(S634='자료입력 및 결과표시'!$B$7,COUNTIF('업무중복도(데이터 입력)'!$W634:$DR634,'자료입력 및 결과표시'!$C$7)&gt;=1),2,0)</f>
        <v>0</v>
      </c>
      <c r="EN634" s="17">
        <f>IF(AND(S634='자료입력 및 결과표시'!$B$8,COUNTIF('업무중복도(데이터 입력)'!$W634:$DR634,'자료입력 및 결과표시'!$C$8)&gt;=1),3,0)</f>
        <v>0</v>
      </c>
      <c r="EO634" s="17">
        <f>IF(AND(S634='자료입력 및 결과표시'!$B$9,COUNTIF('업무중복도(데이터 입력)'!$W634:$DR634,'자료입력 및 결과표시'!$C$9)&gt;=1),4,0)</f>
        <v>0</v>
      </c>
      <c r="EP634" s="17">
        <f>IF(AND(S634='자료입력 및 결과표시'!$B$10,COUNTIF('업무중복도(데이터 입력)'!$W634:$DR634,'자료입력 및 결과표시'!$C$10)&gt;=1),5,0)</f>
        <v>0</v>
      </c>
      <c r="EQ634" s="17">
        <f>IF(AND(S634='자료입력 및 결과표시'!$B$11,COUNTIF('업무중복도(데이터 입력)'!$W634:$DR634,'자료입력 및 결과표시'!$C$11)&gt;=1),6,0)</f>
        <v>0</v>
      </c>
      <c r="ER634" s="17">
        <f>IF(AND(S634='자료입력 및 결과표시'!$B$12,COUNTIF('업무중복도(데이터 입력)'!$W634:$DR634,'자료입력 및 결과표시'!$C$12)&gt;=1),7,0)</f>
        <v>0</v>
      </c>
      <c r="ES634" s="17">
        <f>IF(AND(S634='자료입력 및 결과표시'!$B$13,COUNTIF('업무중복도(데이터 입력)'!$W634:$DR634,'자료입력 및 결과표시'!$C$13)&gt;=1),8,0)</f>
        <v>0</v>
      </c>
      <c r="ET634" s="17">
        <f>IF(AND(S634='자료입력 및 결과표시'!$B$14,COUNTIF('업무중복도(데이터 입력)'!$W634:$DR634,'자료입력 및 결과표시'!$C$14)&gt;=1),9,0)</f>
        <v>0</v>
      </c>
      <c r="EU634" s="17">
        <f>IF(AND(S634='자료입력 및 결과표시'!$B$15,COUNTIF('업무중복도(데이터 입력)'!$W634:$DR634,'자료입력 및 결과표시'!$C$15)&gt;=1),10,0)</f>
        <v>0</v>
      </c>
      <c r="EV634" s="17">
        <f>IF(AND(S634='자료입력 및 결과표시'!$B$16,COUNTIF('업무중복도(데이터 입력)'!$W634:$DR634,'자료입력 및 결과표시'!$C$16)&gt;=1),11,0)</f>
        <v>0</v>
      </c>
      <c r="EW634" s="17">
        <f>IF(AND(S634='자료입력 및 결과표시'!$B$17,COUNTIF('업무중복도(데이터 입력)'!$W634:$DR634,'자료입력 및 결과표시'!$C$17)&gt;=1),12,0)</f>
        <v>0</v>
      </c>
      <c r="EX634" s="17">
        <f>IF(AND(S634='자료입력 및 결과표시'!$B$18,COUNTIF('업무중복도(데이터 입력)'!$W634:$DR634,'자료입력 및 결과표시'!$C$18)&gt;=1),13,0)</f>
        <v>0</v>
      </c>
      <c r="EY634" s="17">
        <f>IF(AND(S634='자료입력 및 결과표시'!$B$19,COUNTIF('업무중복도(데이터 입력)'!$W634:$DR634,'자료입력 및 결과표시'!$C$19)&gt;=1),14,0)</f>
        <v>0</v>
      </c>
      <c r="EZ634" s="17">
        <f>IF(AND(S634='자료입력 및 결과표시'!$B$20,COUNTIF('업무중복도(데이터 입력)'!$W634:$DR634,'자료입력 및 결과표시'!$C$20)&gt;=1),15,0)</f>
        <v>0</v>
      </c>
      <c r="FA634" s="17">
        <f>IF(AND(S634='자료입력 및 결과표시'!$B$21,COUNTIF('업무중복도(데이터 입력)'!$W634:$DR634,'자료입력 및 결과표시'!$C$21)&gt;=1),16,0)</f>
        <v>0</v>
      </c>
      <c r="FK634" s="17">
        <f t="shared" si="815"/>
        <v>0</v>
      </c>
      <c r="FO634"/>
    </row>
    <row r="635" spans="1:171">
      <c r="A635" s="17" t="str">
        <f t="shared" si="798"/>
        <v>\\\0</v>
      </c>
      <c r="B635" s="17" t="str">
        <f t="shared" si="799"/>
        <v>\\\0</v>
      </c>
      <c r="C635" s="17" t="str">
        <f t="shared" si="800"/>
        <v>\\\0</v>
      </c>
      <c r="D635" s="17" t="str">
        <f t="shared" si="801"/>
        <v>\\\0</v>
      </c>
      <c r="E635" s="17" t="str">
        <f t="shared" si="802"/>
        <v>\\\0</v>
      </c>
      <c r="F635" s="17" t="str">
        <f t="shared" si="803"/>
        <v>\\\0</v>
      </c>
      <c r="G635" s="17" t="str">
        <f t="shared" si="804"/>
        <v>\\\0</v>
      </c>
      <c r="H635" s="17" t="str">
        <f t="shared" si="805"/>
        <v>\\\0</v>
      </c>
      <c r="I635" s="17" t="str">
        <f t="shared" si="806"/>
        <v>\\\0</v>
      </c>
      <c r="J635" s="17" t="str">
        <f t="shared" si="807"/>
        <v>\\\0</v>
      </c>
      <c r="K635" s="17" t="str">
        <f t="shared" si="808"/>
        <v>\\\0</v>
      </c>
      <c r="L635" s="17" t="str">
        <f t="shared" si="809"/>
        <v>\\\0</v>
      </c>
      <c r="M635" s="17" t="str">
        <f t="shared" si="810"/>
        <v>\\\0</v>
      </c>
      <c r="N635" s="17" t="str">
        <f t="shared" si="811"/>
        <v>\\\0</v>
      </c>
      <c r="O635" s="17" t="str">
        <f t="shared" si="812"/>
        <v>\\\0</v>
      </c>
      <c r="P635" s="17" t="str">
        <f t="shared" si="813"/>
        <v>\\\0</v>
      </c>
      <c r="R635" s="17" t="str">
        <f t="shared" si="814"/>
        <v>\\</v>
      </c>
      <c r="S635" s="38"/>
      <c r="T635" s="39"/>
      <c r="U635" s="31"/>
      <c r="V635" s="32"/>
      <c r="W635" s="36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35"/>
      <c r="DS635" s="287"/>
      <c r="DT635" s="36"/>
      <c r="DU635" s="37"/>
      <c r="DV635" s="28">
        <f>IF(AND($S635='자료입력 및 결과표시'!$B$6,COUNTIF($W635:$DR635,'자료입력 및 결과표시'!$C$6)&gt;=1),IF(OR('자료입력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DW635" s="28">
        <f>IF(AND($S635='자료입력 및 결과표시'!$B$7,COUNTIF($W635:$DR635,'자료입력 및 결과표시'!$C$7)&gt;=1),IF(OR('자료입력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DX635" s="28">
        <f>IF(AND($S635='자료입력 및 결과표시'!$B$8,COUNTIF($W635:$DR635,'자료입력 및 결과표시'!$C$8)&gt;=1),IF(OR('자료입력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DY635" s="28">
        <f>IF(AND($S635='자료입력 및 결과표시'!$B$9,COUNTIF($W635:$DR635,'자료입력 및 결과표시'!$C$9)&gt;=1),IF(OR('자료입력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DZ635" s="28">
        <f>IF(AND($S635='자료입력 및 결과표시'!$B$10,COUNTIF($W635:$DR635,'자료입력 및 결과표시'!$C$10)&gt;=1),IF(OR('자료입력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A635" s="28">
        <f>IF(AND($S635='자료입력 및 결과표시'!$B$11,COUNTIF($W635:$DR635,'자료입력 및 결과표시'!$C$11)&gt;=1),IF(OR('자료입력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B635" s="28">
        <f>IF(AND($S635='자료입력 및 결과표시'!$B$12,COUNTIF($W635:$DR635,'자료입력 및 결과표시'!$C$12)&gt;=1),IF(OR('자료입력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C635" s="28">
        <f>IF(AND($S635='자료입력 및 결과표시'!$B$13,COUNTIF($W635:$DR635,'자료입력 및 결과표시'!$C$13)&gt;=1),IF(OR('자료입력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D635" s="28">
        <f>IF(AND($S635='자료입력 및 결과표시'!$B$14,COUNTIF($W635:$DR635,'자료입력 및 결과표시'!$C$14)&gt;=1),IF(OR('자료입력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E635" s="28">
        <f>IF(AND($S635='자료입력 및 결과표시'!$B$15,COUNTIF($W635:$DR635,'자료입력 및 결과표시'!$C$15)&gt;=1),IF(OR('자료입력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F635" s="28">
        <f>IF(AND($S635='자료입력 및 결과표시'!$B$16,COUNTIF($W635:$DR635,'자료입력 및 결과표시'!$C$16)&gt;=1),IF(OR('자료입력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G635" s="28">
        <f>IF(AND($S635='자료입력 및 결과표시'!$B$17,COUNTIF($W635:$DR635,'자료입력 및 결과표시'!$C$17)&gt;=1),IF(OR('자료입력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H635" s="28">
        <f>IF(AND($S635='자료입력 및 결과표시'!$B$18,COUNTIF($W635:$DR635,'자료입력 및 결과표시'!$C$18)&gt;=1),IF(OR('자료입력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I635" s="28">
        <f>IF(AND($S635='자료입력 및 결과표시'!$B$19,COUNTIF($W635:$DR635,'자료입력 및 결과표시'!$C$19)&gt;=1),IF(OR('자료입력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J635" s="28">
        <f>IF(AND($S635='자료입력 및 결과표시'!$B$20,COUNTIF($W635:$DR635,'자료입력 및 결과표시'!$C$20)&gt;=1),IF(OR('자료입력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K635" s="28">
        <f>IF(AND($S635='자료입력 및 결과표시'!$B$21,COUNTIF($W635:$DR635,'자료입력 및 결과표시'!$C$21)&gt;=1),IF(OR('자료입력 및 결과표시'!$B$4+90&gt;=$V635,'자료입력 및 결과표시'!$B$4&lt;$U635),0,IF($V635-'자료입력 및 결과표시'!$B$4-90&gt;='자료입력 및 결과표시'!$E$4,'자료입력 및 결과표시'!$E$4,$V635-'자료입력 및 결과표시'!$B$4-90)),0)</f>
        <v>0</v>
      </c>
      <c r="EL635" s="17">
        <f>IF(AND(S635='자료입력 및 결과표시'!$B$6,COUNTIF('업무중복도(데이터 입력)'!$W635:$DR635,'자료입력 및 결과표시'!$C$6)&gt;=1),1,0)</f>
        <v>0</v>
      </c>
      <c r="EM635" s="17">
        <f>IF(AND(S635='자료입력 및 결과표시'!$B$7,COUNTIF('업무중복도(데이터 입력)'!$W635:$DR635,'자료입력 및 결과표시'!$C$7)&gt;=1),2,0)</f>
        <v>0</v>
      </c>
      <c r="EN635" s="17">
        <f>IF(AND(S635='자료입력 및 결과표시'!$B$8,COUNTIF('업무중복도(데이터 입력)'!$W635:$DR635,'자료입력 및 결과표시'!$C$8)&gt;=1),3,0)</f>
        <v>0</v>
      </c>
      <c r="EO635" s="17">
        <f>IF(AND(S635='자료입력 및 결과표시'!$B$9,COUNTIF('업무중복도(데이터 입력)'!$W635:$DR635,'자료입력 및 결과표시'!$C$9)&gt;=1),4,0)</f>
        <v>0</v>
      </c>
      <c r="EP635" s="17">
        <f>IF(AND(S635='자료입력 및 결과표시'!$B$10,COUNTIF('업무중복도(데이터 입력)'!$W635:$DR635,'자료입력 및 결과표시'!$C$10)&gt;=1),5,0)</f>
        <v>0</v>
      </c>
      <c r="EQ635" s="17">
        <f>IF(AND(S635='자료입력 및 결과표시'!$B$11,COUNTIF('업무중복도(데이터 입력)'!$W635:$DR635,'자료입력 및 결과표시'!$C$11)&gt;=1),6,0)</f>
        <v>0</v>
      </c>
      <c r="ER635" s="17">
        <f>IF(AND(S635='자료입력 및 결과표시'!$B$12,COUNTIF('업무중복도(데이터 입력)'!$W635:$DR635,'자료입력 및 결과표시'!$C$12)&gt;=1),7,0)</f>
        <v>0</v>
      </c>
      <c r="ES635" s="17">
        <f>IF(AND(S635='자료입력 및 결과표시'!$B$13,COUNTIF('업무중복도(데이터 입력)'!$W635:$DR635,'자료입력 및 결과표시'!$C$13)&gt;=1),8,0)</f>
        <v>0</v>
      </c>
      <c r="ET635" s="17">
        <f>IF(AND(S635='자료입력 및 결과표시'!$B$14,COUNTIF('업무중복도(데이터 입력)'!$W635:$DR635,'자료입력 및 결과표시'!$C$14)&gt;=1),9,0)</f>
        <v>0</v>
      </c>
      <c r="EU635" s="17">
        <f>IF(AND(S635='자료입력 및 결과표시'!$B$15,COUNTIF('업무중복도(데이터 입력)'!$W635:$DR635,'자료입력 및 결과표시'!$C$15)&gt;=1),10,0)</f>
        <v>0</v>
      </c>
      <c r="EV635" s="17">
        <f>IF(AND(S635='자료입력 및 결과표시'!$B$16,COUNTIF('업무중복도(데이터 입력)'!$W635:$DR635,'자료입력 및 결과표시'!$C$16)&gt;=1),11,0)</f>
        <v>0</v>
      </c>
      <c r="EW635" s="17">
        <f>IF(AND(S635='자료입력 및 결과표시'!$B$17,COUNTIF('업무중복도(데이터 입력)'!$W635:$DR635,'자료입력 및 결과표시'!$C$17)&gt;=1),12,0)</f>
        <v>0</v>
      </c>
      <c r="EX635" s="17">
        <f>IF(AND(S635='자료입력 및 결과표시'!$B$18,COUNTIF('업무중복도(데이터 입력)'!$W635:$DR635,'자료입력 및 결과표시'!$C$18)&gt;=1),13,0)</f>
        <v>0</v>
      </c>
      <c r="EY635" s="17">
        <f>IF(AND(S635='자료입력 및 결과표시'!$B$19,COUNTIF('업무중복도(데이터 입력)'!$W635:$DR635,'자료입력 및 결과표시'!$C$19)&gt;=1),14,0)</f>
        <v>0</v>
      </c>
      <c r="EZ635" s="17">
        <f>IF(AND(S635='자료입력 및 결과표시'!$B$20,COUNTIF('업무중복도(데이터 입력)'!$W635:$DR635,'자료입력 및 결과표시'!$C$20)&gt;=1),15,0)</f>
        <v>0</v>
      </c>
      <c r="FA635" s="17">
        <f>IF(AND(S635='자료입력 및 결과표시'!$B$21,COUNTIF('업무중복도(데이터 입력)'!$W635:$DR635,'자료입력 및 결과표시'!$C$21)&gt;=1),16,0)</f>
        <v>0</v>
      </c>
      <c r="FK635" s="17">
        <f t="shared" si="815"/>
        <v>0</v>
      </c>
      <c r="FO635"/>
    </row>
    <row r="636" spans="1:171">
      <c r="A636" s="17" t="str">
        <f t="shared" si="798"/>
        <v>\\\0</v>
      </c>
      <c r="B636" s="17" t="str">
        <f t="shared" si="799"/>
        <v>\\\0</v>
      </c>
      <c r="C636" s="17" t="str">
        <f t="shared" si="800"/>
        <v>\\\0</v>
      </c>
      <c r="D636" s="17" t="str">
        <f t="shared" si="801"/>
        <v>\\\0</v>
      </c>
      <c r="E636" s="17" t="str">
        <f t="shared" si="802"/>
        <v>\\\0</v>
      </c>
      <c r="F636" s="17" t="str">
        <f t="shared" si="803"/>
        <v>\\\0</v>
      </c>
      <c r="G636" s="17" t="str">
        <f t="shared" si="804"/>
        <v>\\\0</v>
      </c>
      <c r="H636" s="17" t="str">
        <f t="shared" si="805"/>
        <v>\\\0</v>
      </c>
      <c r="I636" s="17" t="str">
        <f t="shared" si="806"/>
        <v>\\\0</v>
      </c>
      <c r="J636" s="17" t="str">
        <f t="shared" si="807"/>
        <v>\\\0</v>
      </c>
      <c r="K636" s="17" t="str">
        <f t="shared" si="808"/>
        <v>\\\0</v>
      </c>
      <c r="L636" s="17" t="str">
        <f t="shared" si="809"/>
        <v>\\\0</v>
      </c>
      <c r="M636" s="17" t="str">
        <f t="shared" si="810"/>
        <v>\\\0</v>
      </c>
      <c r="N636" s="17" t="str">
        <f t="shared" si="811"/>
        <v>\\\0</v>
      </c>
      <c r="O636" s="17" t="str">
        <f t="shared" si="812"/>
        <v>\\\0</v>
      </c>
      <c r="P636" s="17" t="str">
        <f t="shared" si="813"/>
        <v>\\\0</v>
      </c>
      <c r="R636" s="17" t="str">
        <f t="shared" si="814"/>
        <v>\\</v>
      </c>
      <c r="S636" s="38"/>
      <c r="T636" s="39"/>
      <c r="U636" s="31"/>
      <c r="V636" s="32"/>
      <c r="W636" s="36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35"/>
      <c r="DS636" s="287"/>
      <c r="DT636" s="36"/>
      <c r="DU636" s="37"/>
      <c r="DV636" s="28">
        <f>IF(AND($S636='자료입력 및 결과표시'!$B$6,COUNTIF($W636:$DR636,'자료입력 및 결과표시'!$C$6)&gt;=1),IF(OR('자료입력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DW636" s="28">
        <f>IF(AND($S636='자료입력 및 결과표시'!$B$7,COUNTIF($W636:$DR636,'자료입력 및 결과표시'!$C$7)&gt;=1),IF(OR('자료입력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DX636" s="28">
        <f>IF(AND($S636='자료입력 및 결과표시'!$B$8,COUNTIF($W636:$DR636,'자료입력 및 결과표시'!$C$8)&gt;=1),IF(OR('자료입력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DY636" s="28">
        <f>IF(AND($S636='자료입력 및 결과표시'!$B$9,COUNTIF($W636:$DR636,'자료입력 및 결과표시'!$C$9)&gt;=1),IF(OR('자료입력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DZ636" s="28">
        <f>IF(AND($S636='자료입력 및 결과표시'!$B$10,COUNTIF($W636:$DR636,'자료입력 및 결과표시'!$C$10)&gt;=1),IF(OR('자료입력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A636" s="28">
        <f>IF(AND($S636='자료입력 및 결과표시'!$B$11,COUNTIF($W636:$DR636,'자료입력 및 결과표시'!$C$11)&gt;=1),IF(OR('자료입력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B636" s="28">
        <f>IF(AND($S636='자료입력 및 결과표시'!$B$12,COUNTIF($W636:$DR636,'자료입력 및 결과표시'!$C$12)&gt;=1),IF(OR('자료입력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C636" s="28">
        <f>IF(AND($S636='자료입력 및 결과표시'!$B$13,COUNTIF($W636:$DR636,'자료입력 및 결과표시'!$C$13)&gt;=1),IF(OR('자료입력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D636" s="28">
        <f>IF(AND($S636='자료입력 및 결과표시'!$B$14,COUNTIF($W636:$DR636,'자료입력 및 결과표시'!$C$14)&gt;=1),IF(OR('자료입력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E636" s="28">
        <f>IF(AND($S636='자료입력 및 결과표시'!$B$15,COUNTIF($W636:$DR636,'자료입력 및 결과표시'!$C$15)&gt;=1),IF(OR('자료입력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F636" s="28">
        <f>IF(AND($S636='자료입력 및 결과표시'!$B$16,COUNTIF($W636:$DR636,'자료입력 및 결과표시'!$C$16)&gt;=1),IF(OR('자료입력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G636" s="28">
        <f>IF(AND($S636='자료입력 및 결과표시'!$B$17,COUNTIF($W636:$DR636,'자료입력 및 결과표시'!$C$17)&gt;=1),IF(OR('자료입력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H636" s="28">
        <f>IF(AND($S636='자료입력 및 결과표시'!$B$18,COUNTIF($W636:$DR636,'자료입력 및 결과표시'!$C$18)&gt;=1),IF(OR('자료입력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I636" s="28">
        <f>IF(AND($S636='자료입력 및 결과표시'!$B$19,COUNTIF($W636:$DR636,'자료입력 및 결과표시'!$C$19)&gt;=1),IF(OR('자료입력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J636" s="28">
        <f>IF(AND($S636='자료입력 및 결과표시'!$B$20,COUNTIF($W636:$DR636,'자료입력 및 결과표시'!$C$20)&gt;=1),IF(OR('자료입력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K636" s="28">
        <f>IF(AND($S636='자료입력 및 결과표시'!$B$21,COUNTIF($W636:$DR636,'자료입력 및 결과표시'!$C$21)&gt;=1),IF(OR('자료입력 및 결과표시'!$B$4+90&gt;=$V636,'자료입력 및 결과표시'!$B$4&lt;$U636),0,IF($V636-'자료입력 및 결과표시'!$B$4-90&gt;='자료입력 및 결과표시'!$E$4,'자료입력 및 결과표시'!$E$4,$V636-'자료입력 및 결과표시'!$B$4-90)),0)</f>
        <v>0</v>
      </c>
      <c r="EL636" s="17">
        <f>IF(AND(S636='자료입력 및 결과표시'!$B$6,COUNTIF('업무중복도(데이터 입력)'!$W636:$DR636,'자료입력 및 결과표시'!$C$6)&gt;=1),1,0)</f>
        <v>0</v>
      </c>
      <c r="EM636" s="17">
        <f>IF(AND(S636='자료입력 및 결과표시'!$B$7,COUNTIF('업무중복도(데이터 입력)'!$W636:$DR636,'자료입력 및 결과표시'!$C$7)&gt;=1),2,0)</f>
        <v>0</v>
      </c>
      <c r="EN636" s="17">
        <f>IF(AND(S636='자료입력 및 결과표시'!$B$8,COUNTIF('업무중복도(데이터 입력)'!$W636:$DR636,'자료입력 및 결과표시'!$C$8)&gt;=1),3,0)</f>
        <v>0</v>
      </c>
      <c r="EO636" s="17">
        <f>IF(AND(S636='자료입력 및 결과표시'!$B$9,COUNTIF('업무중복도(데이터 입력)'!$W636:$DR636,'자료입력 및 결과표시'!$C$9)&gt;=1),4,0)</f>
        <v>0</v>
      </c>
      <c r="EP636" s="17">
        <f>IF(AND(S636='자료입력 및 결과표시'!$B$10,COUNTIF('업무중복도(데이터 입력)'!$W636:$DR636,'자료입력 및 결과표시'!$C$10)&gt;=1),5,0)</f>
        <v>0</v>
      </c>
      <c r="EQ636" s="17">
        <f>IF(AND(S636='자료입력 및 결과표시'!$B$11,COUNTIF('업무중복도(데이터 입력)'!$W636:$DR636,'자료입력 및 결과표시'!$C$11)&gt;=1),6,0)</f>
        <v>0</v>
      </c>
      <c r="ER636" s="17">
        <f>IF(AND(S636='자료입력 및 결과표시'!$B$12,COUNTIF('업무중복도(데이터 입력)'!$W636:$DR636,'자료입력 및 결과표시'!$C$12)&gt;=1),7,0)</f>
        <v>0</v>
      </c>
      <c r="ES636" s="17">
        <f>IF(AND(S636='자료입력 및 결과표시'!$B$13,COUNTIF('업무중복도(데이터 입력)'!$W636:$DR636,'자료입력 및 결과표시'!$C$13)&gt;=1),8,0)</f>
        <v>0</v>
      </c>
      <c r="ET636" s="17">
        <f>IF(AND(S636='자료입력 및 결과표시'!$B$14,COUNTIF('업무중복도(데이터 입력)'!$W636:$DR636,'자료입력 및 결과표시'!$C$14)&gt;=1),9,0)</f>
        <v>0</v>
      </c>
      <c r="EU636" s="17">
        <f>IF(AND(S636='자료입력 및 결과표시'!$B$15,COUNTIF('업무중복도(데이터 입력)'!$W636:$DR636,'자료입력 및 결과표시'!$C$15)&gt;=1),10,0)</f>
        <v>0</v>
      </c>
      <c r="EV636" s="17">
        <f>IF(AND(S636='자료입력 및 결과표시'!$B$16,COUNTIF('업무중복도(데이터 입력)'!$W636:$DR636,'자료입력 및 결과표시'!$C$16)&gt;=1),11,0)</f>
        <v>0</v>
      </c>
      <c r="EW636" s="17">
        <f>IF(AND(S636='자료입력 및 결과표시'!$B$17,COUNTIF('업무중복도(데이터 입력)'!$W636:$DR636,'자료입력 및 결과표시'!$C$17)&gt;=1),12,0)</f>
        <v>0</v>
      </c>
      <c r="EX636" s="17">
        <f>IF(AND(S636='자료입력 및 결과표시'!$B$18,COUNTIF('업무중복도(데이터 입력)'!$W636:$DR636,'자료입력 및 결과표시'!$C$18)&gt;=1),13,0)</f>
        <v>0</v>
      </c>
      <c r="EY636" s="17">
        <f>IF(AND(S636='자료입력 및 결과표시'!$B$19,COUNTIF('업무중복도(데이터 입력)'!$W636:$DR636,'자료입력 및 결과표시'!$C$19)&gt;=1),14,0)</f>
        <v>0</v>
      </c>
      <c r="EZ636" s="17">
        <f>IF(AND(S636='자료입력 및 결과표시'!$B$20,COUNTIF('업무중복도(데이터 입력)'!$W636:$DR636,'자료입력 및 결과표시'!$C$20)&gt;=1),15,0)</f>
        <v>0</v>
      </c>
      <c r="FA636" s="17">
        <f>IF(AND(S636='자료입력 및 결과표시'!$B$21,COUNTIF('업무중복도(데이터 입력)'!$W636:$DR636,'자료입력 및 결과표시'!$C$21)&gt;=1),16,0)</f>
        <v>0</v>
      </c>
      <c r="FK636" s="17">
        <f t="shared" si="815"/>
        <v>0</v>
      </c>
      <c r="FO636"/>
    </row>
    <row r="637" spans="1:171">
      <c r="A637" s="17" t="str">
        <f t="shared" si="798"/>
        <v>\\\0</v>
      </c>
      <c r="B637" s="17" t="str">
        <f t="shared" si="799"/>
        <v>\\\0</v>
      </c>
      <c r="C637" s="17" t="str">
        <f t="shared" si="800"/>
        <v>\\\0</v>
      </c>
      <c r="D637" s="17" t="str">
        <f t="shared" si="801"/>
        <v>\\\0</v>
      </c>
      <c r="E637" s="17" t="str">
        <f t="shared" si="802"/>
        <v>\\\0</v>
      </c>
      <c r="F637" s="17" t="str">
        <f t="shared" si="803"/>
        <v>\\\0</v>
      </c>
      <c r="G637" s="17" t="str">
        <f t="shared" si="804"/>
        <v>\\\0</v>
      </c>
      <c r="H637" s="17" t="str">
        <f t="shared" si="805"/>
        <v>\\\0</v>
      </c>
      <c r="I637" s="17" t="str">
        <f t="shared" si="806"/>
        <v>\\\0</v>
      </c>
      <c r="J637" s="17" t="str">
        <f t="shared" si="807"/>
        <v>\\\0</v>
      </c>
      <c r="K637" s="17" t="str">
        <f t="shared" si="808"/>
        <v>\\\0</v>
      </c>
      <c r="L637" s="17" t="str">
        <f t="shared" si="809"/>
        <v>\\\0</v>
      </c>
      <c r="M637" s="17" t="str">
        <f t="shared" si="810"/>
        <v>\\\0</v>
      </c>
      <c r="N637" s="17" t="str">
        <f t="shared" si="811"/>
        <v>\\\0</v>
      </c>
      <c r="O637" s="17" t="str">
        <f t="shared" si="812"/>
        <v>\\\0</v>
      </c>
      <c r="P637" s="17" t="str">
        <f t="shared" si="813"/>
        <v>\\\0</v>
      </c>
      <c r="R637" s="17" t="str">
        <f t="shared" si="814"/>
        <v>\\</v>
      </c>
      <c r="S637" s="38"/>
      <c r="T637" s="39"/>
      <c r="U637" s="31"/>
      <c r="V637" s="32"/>
      <c r="W637" s="36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35"/>
      <c r="DS637" s="287"/>
      <c r="DT637" s="36"/>
      <c r="DU637" s="37"/>
      <c r="DV637" s="28">
        <f>IF(AND($S637='자료입력 및 결과표시'!$B$6,COUNTIF($W637:$DR637,'자료입력 및 결과표시'!$C$6)&gt;=1),IF(OR('자료입력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DW637" s="28">
        <f>IF(AND($S637='자료입력 및 결과표시'!$B$7,COUNTIF($W637:$DR637,'자료입력 및 결과표시'!$C$7)&gt;=1),IF(OR('자료입력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DX637" s="28">
        <f>IF(AND($S637='자료입력 및 결과표시'!$B$8,COUNTIF($W637:$DR637,'자료입력 및 결과표시'!$C$8)&gt;=1),IF(OR('자료입력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DY637" s="28">
        <f>IF(AND($S637='자료입력 및 결과표시'!$B$9,COUNTIF($W637:$DR637,'자료입력 및 결과표시'!$C$9)&gt;=1),IF(OR('자료입력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DZ637" s="28">
        <f>IF(AND($S637='자료입력 및 결과표시'!$B$10,COUNTIF($W637:$DR637,'자료입력 및 결과표시'!$C$10)&gt;=1),IF(OR('자료입력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A637" s="28">
        <f>IF(AND($S637='자료입력 및 결과표시'!$B$11,COUNTIF($W637:$DR637,'자료입력 및 결과표시'!$C$11)&gt;=1),IF(OR('자료입력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B637" s="28">
        <f>IF(AND($S637='자료입력 및 결과표시'!$B$12,COUNTIF($W637:$DR637,'자료입력 및 결과표시'!$C$12)&gt;=1),IF(OR('자료입력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C637" s="28">
        <f>IF(AND($S637='자료입력 및 결과표시'!$B$13,COUNTIF($W637:$DR637,'자료입력 및 결과표시'!$C$13)&gt;=1),IF(OR('자료입력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D637" s="28">
        <f>IF(AND($S637='자료입력 및 결과표시'!$B$14,COUNTIF($W637:$DR637,'자료입력 및 결과표시'!$C$14)&gt;=1),IF(OR('자료입력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E637" s="28">
        <f>IF(AND($S637='자료입력 및 결과표시'!$B$15,COUNTIF($W637:$DR637,'자료입력 및 결과표시'!$C$15)&gt;=1),IF(OR('자료입력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F637" s="28">
        <f>IF(AND($S637='자료입력 및 결과표시'!$B$16,COUNTIF($W637:$DR637,'자료입력 및 결과표시'!$C$16)&gt;=1),IF(OR('자료입력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G637" s="28">
        <f>IF(AND($S637='자료입력 및 결과표시'!$B$17,COUNTIF($W637:$DR637,'자료입력 및 결과표시'!$C$17)&gt;=1),IF(OR('자료입력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H637" s="28">
        <f>IF(AND($S637='자료입력 및 결과표시'!$B$18,COUNTIF($W637:$DR637,'자료입력 및 결과표시'!$C$18)&gt;=1),IF(OR('자료입력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I637" s="28">
        <f>IF(AND($S637='자료입력 및 결과표시'!$B$19,COUNTIF($W637:$DR637,'자료입력 및 결과표시'!$C$19)&gt;=1),IF(OR('자료입력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J637" s="28">
        <f>IF(AND($S637='자료입력 및 결과표시'!$B$20,COUNTIF($W637:$DR637,'자료입력 및 결과표시'!$C$20)&gt;=1),IF(OR('자료입력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K637" s="28">
        <f>IF(AND($S637='자료입력 및 결과표시'!$B$21,COUNTIF($W637:$DR637,'자료입력 및 결과표시'!$C$21)&gt;=1),IF(OR('자료입력 및 결과표시'!$B$4+90&gt;=$V637,'자료입력 및 결과표시'!$B$4&lt;$U637),0,IF($V637-'자료입력 및 결과표시'!$B$4-90&gt;='자료입력 및 결과표시'!$E$4,'자료입력 및 결과표시'!$E$4,$V637-'자료입력 및 결과표시'!$B$4-90)),0)</f>
        <v>0</v>
      </c>
      <c r="EL637" s="17">
        <f>IF(AND(S637='자료입력 및 결과표시'!$B$6,COUNTIF('업무중복도(데이터 입력)'!$W637:$DR637,'자료입력 및 결과표시'!$C$6)&gt;=1),1,0)</f>
        <v>0</v>
      </c>
      <c r="EM637" s="17">
        <f>IF(AND(S637='자료입력 및 결과표시'!$B$7,COUNTIF('업무중복도(데이터 입력)'!$W637:$DR637,'자료입력 및 결과표시'!$C$7)&gt;=1),2,0)</f>
        <v>0</v>
      </c>
      <c r="EN637" s="17">
        <f>IF(AND(S637='자료입력 및 결과표시'!$B$8,COUNTIF('업무중복도(데이터 입력)'!$W637:$DR637,'자료입력 및 결과표시'!$C$8)&gt;=1),3,0)</f>
        <v>0</v>
      </c>
      <c r="EO637" s="17">
        <f>IF(AND(S637='자료입력 및 결과표시'!$B$9,COUNTIF('업무중복도(데이터 입력)'!$W637:$DR637,'자료입력 및 결과표시'!$C$9)&gt;=1),4,0)</f>
        <v>0</v>
      </c>
      <c r="EP637" s="17">
        <f>IF(AND(S637='자료입력 및 결과표시'!$B$10,COUNTIF('업무중복도(데이터 입력)'!$W637:$DR637,'자료입력 및 결과표시'!$C$10)&gt;=1),5,0)</f>
        <v>0</v>
      </c>
      <c r="EQ637" s="17">
        <f>IF(AND(S637='자료입력 및 결과표시'!$B$11,COUNTIF('업무중복도(데이터 입력)'!$W637:$DR637,'자료입력 및 결과표시'!$C$11)&gt;=1),6,0)</f>
        <v>0</v>
      </c>
      <c r="ER637" s="17">
        <f>IF(AND(S637='자료입력 및 결과표시'!$B$12,COUNTIF('업무중복도(데이터 입력)'!$W637:$DR637,'자료입력 및 결과표시'!$C$12)&gt;=1),7,0)</f>
        <v>0</v>
      </c>
      <c r="ES637" s="17">
        <f>IF(AND(S637='자료입력 및 결과표시'!$B$13,COUNTIF('업무중복도(데이터 입력)'!$W637:$DR637,'자료입력 및 결과표시'!$C$13)&gt;=1),8,0)</f>
        <v>0</v>
      </c>
      <c r="ET637" s="17">
        <f>IF(AND(S637='자료입력 및 결과표시'!$B$14,COUNTIF('업무중복도(데이터 입력)'!$W637:$DR637,'자료입력 및 결과표시'!$C$14)&gt;=1),9,0)</f>
        <v>0</v>
      </c>
      <c r="EU637" s="17">
        <f>IF(AND(S637='자료입력 및 결과표시'!$B$15,COUNTIF('업무중복도(데이터 입력)'!$W637:$DR637,'자료입력 및 결과표시'!$C$15)&gt;=1),10,0)</f>
        <v>0</v>
      </c>
      <c r="EV637" s="17">
        <f>IF(AND(S637='자료입력 및 결과표시'!$B$16,COUNTIF('업무중복도(데이터 입력)'!$W637:$DR637,'자료입력 및 결과표시'!$C$16)&gt;=1),11,0)</f>
        <v>0</v>
      </c>
      <c r="EW637" s="17">
        <f>IF(AND(S637='자료입력 및 결과표시'!$B$17,COUNTIF('업무중복도(데이터 입력)'!$W637:$DR637,'자료입력 및 결과표시'!$C$17)&gt;=1),12,0)</f>
        <v>0</v>
      </c>
      <c r="EX637" s="17">
        <f>IF(AND(S637='자료입력 및 결과표시'!$B$18,COUNTIF('업무중복도(데이터 입력)'!$W637:$DR637,'자료입력 및 결과표시'!$C$18)&gt;=1),13,0)</f>
        <v>0</v>
      </c>
      <c r="EY637" s="17">
        <f>IF(AND(S637='자료입력 및 결과표시'!$B$19,COUNTIF('업무중복도(데이터 입력)'!$W637:$DR637,'자료입력 및 결과표시'!$C$19)&gt;=1),14,0)</f>
        <v>0</v>
      </c>
      <c r="EZ637" s="17">
        <f>IF(AND(S637='자료입력 및 결과표시'!$B$20,COUNTIF('업무중복도(데이터 입력)'!$W637:$DR637,'자료입력 및 결과표시'!$C$20)&gt;=1),15,0)</f>
        <v>0</v>
      </c>
      <c r="FA637" s="17">
        <f>IF(AND(S637='자료입력 및 결과표시'!$B$21,COUNTIF('업무중복도(데이터 입력)'!$W637:$DR637,'자료입력 및 결과표시'!$C$21)&gt;=1),16,0)</f>
        <v>0</v>
      </c>
      <c r="FK637" s="17">
        <f t="shared" si="815"/>
        <v>0</v>
      </c>
      <c r="FO637"/>
    </row>
    <row r="638" spans="1:171">
      <c r="A638" s="17" t="str">
        <f t="shared" si="798"/>
        <v>\\\0</v>
      </c>
      <c r="B638" s="17" t="str">
        <f t="shared" si="799"/>
        <v>\\\0</v>
      </c>
      <c r="C638" s="17" t="str">
        <f t="shared" si="800"/>
        <v>\\\0</v>
      </c>
      <c r="D638" s="17" t="str">
        <f t="shared" si="801"/>
        <v>\\\0</v>
      </c>
      <c r="E638" s="17" t="str">
        <f t="shared" si="802"/>
        <v>\\\0</v>
      </c>
      <c r="F638" s="17" t="str">
        <f t="shared" si="803"/>
        <v>\\\0</v>
      </c>
      <c r="G638" s="17" t="str">
        <f t="shared" si="804"/>
        <v>\\\0</v>
      </c>
      <c r="H638" s="17" t="str">
        <f t="shared" si="805"/>
        <v>\\\0</v>
      </c>
      <c r="I638" s="17" t="str">
        <f t="shared" si="806"/>
        <v>\\\0</v>
      </c>
      <c r="J638" s="17" t="str">
        <f t="shared" si="807"/>
        <v>\\\0</v>
      </c>
      <c r="K638" s="17" t="str">
        <f t="shared" si="808"/>
        <v>\\\0</v>
      </c>
      <c r="L638" s="17" t="str">
        <f t="shared" si="809"/>
        <v>\\\0</v>
      </c>
      <c r="M638" s="17" t="str">
        <f t="shared" si="810"/>
        <v>\\\0</v>
      </c>
      <c r="N638" s="17" t="str">
        <f t="shared" si="811"/>
        <v>\\\0</v>
      </c>
      <c r="O638" s="17" t="str">
        <f t="shared" si="812"/>
        <v>\\\0</v>
      </c>
      <c r="P638" s="17" t="str">
        <f t="shared" si="813"/>
        <v>\\\0</v>
      </c>
      <c r="R638" s="17" t="str">
        <f t="shared" si="814"/>
        <v>\\</v>
      </c>
      <c r="S638" s="38"/>
      <c r="T638" s="39"/>
      <c r="U638" s="31"/>
      <c r="V638" s="32"/>
      <c r="W638" s="36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35"/>
      <c r="DS638" s="287"/>
      <c r="DT638" s="36"/>
      <c r="DU638" s="37"/>
      <c r="DV638" s="28">
        <f>IF(AND($S638='자료입력 및 결과표시'!$B$6,COUNTIF($W638:$DR638,'자료입력 및 결과표시'!$C$6)&gt;=1),IF(OR('자료입력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DW638" s="28">
        <f>IF(AND($S638='자료입력 및 결과표시'!$B$7,COUNTIF($W638:$DR638,'자료입력 및 결과표시'!$C$7)&gt;=1),IF(OR('자료입력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DX638" s="28">
        <f>IF(AND($S638='자료입력 및 결과표시'!$B$8,COUNTIF($W638:$DR638,'자료입력 및 결과표시'!$C$8)&gt;=1),IF(OR('자료입력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DY638" s="28">
        <f>IF(AND($S638='자료입력 및 결과표시'!$B$9,COUNTIF($W638:$DR638,'자료입력 및 결과표시'!$C$9)&gt;=1),IF(OR('자료입력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DZ638" s="28">
        <f>IF(AND($S638='자료입력 및 결과표시'!$B$10,COUNTIF($W638:$DR638,'자료입력 및 결과표시'!$C$10)&gt;=1),IF(OR('자료입력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A638" s="28">
        <f>IF(AND($S638='자료입력 및 결과표시'!$B$11,COUNTIF($W638:$DR638,'자료입력 및 결과표시'!$C$11)&gt;=1),IF(OR('자료입력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B638" s="28">
        <f>IF(AND($S638='자료입력 및 결과표시'!$B$12,COUNTIF($W638:$DR638,'자료입력 및 결과표시'!$C$12)&gt;=1),IF(OR('자료입력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C638" s="28">
        <f>IF(AND($S638='자료입력 및 결과표시'!$B$13,COUNTIF($W638:$DR638,'자료입력 및 결과표시'!$C$13)&gt;=1),IF(OR('자료입력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D638" s="28">
        <f>IF(AND($S638='자료입력 및 결과표시'!$B$14,COUNTIF($W638:$DR638,'자료입력 및 결과표시'!$C$14)&gt;=1),IF(OR('자료입력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E638" s="28">
        <f>IF(AND($S638='자료입력 및 결과표시'!$B$15,COUNTIF($W638:$DR638,'자료입력 및 결과표시'!$C$15)&gt;=1),IF(OR('자료입력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F638" s="28">
        <f>IF(AND($S638='자료입력 및 결과표시'!$B$16,COUNTIF($W638:$DR638,'자료입력 및 결과표시'!$C$16)&gt;=1),IF(OR('자료입력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G638" s="28">
        <f>IF(AND($S638='자료입력 및 결과표시'!$B$17,COUNTIF($W638:$DR638,'자료입력 및 결과표시'!$C$17)&gt;=1),IF(OR('자료입력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H638" s="28">
        <f>IF(AND($S638='자료입력 및 결과표시'!$B$18,COUNTIF($W638:$DR638,'자료입력 및 결과표시'!$C$18)&gt;=1),IF(OR('자료입력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I638" s="28">
        <f>IF(AND($S638='자료입력 및 결과표시'!$B$19,COUNTIF($W638:$DR638,'자료입력 및 결과표시'!$C$19)&gt;=1),IF(OR('자료입력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J638" s="28">
        <f>IF(AND($S638='자료입력 및 결과표시'!$B$20,COUNTIF($W638:$DR638,'자료입력 및 결과표시'!$C$20)&gt;=1),IF(OR('자료입력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K638" s="28">
        <f>IF(AND($S638='자료입력 및 결과표시'!$B$21,COUNTIF($W638:$DR638,'자료입력 및 결과표시'!$C$21)&gt;=1),IF(OR('자료입력 및 결과표시'!$B$4+90&gt;=$V638,'자료입력 및 결과표시'!$B$4&lt;$U638),0,IF($V638-'자료입력 및 결과표시'!$B$4-90&gt;='자료입력 및 결과표시'!$E$4,'자료입력 및 결과표시'!$E$4,$V638-'자료입력 및 결과표시'!$B$4-90)),0)</f>
        <v>0</v>
      </c>
      <c r="EL638" s="17">
        <f>IF(AND(S638='자료입력 및 결과표시'!$B$6,COUNTIF('업무중복도(데이터 입력)'!$W638:$DR638,'자료입력 및 결과표시'!$C$6)&gt;=1),1,0)</f>
        <v>0</v>
      </c>
      <c r="EM638" s="17">
        <f>IF(AND(S638='자료입력 및 결과표시'!$B$7,COUNTIF('업무중복도(데이터 입력)'!$W638:$DR638,'자료입력 및 결과표시'!$C$7)&gt;=1),2,0)</f>
        <v>0</v>
      </c>
      <c r="EN638" s="17">
        <f>IF(AND(S638='자료입력 및 결과표시'!$B$8,COUNTIF('업무중복도(데이터 입력)'!$W638:$DR638,'자료입력 및 결과표시'!$C$8)&gt;=1),3,0)</f>
        <v>0</v>
      </c>
      <c r="EO638" s="17">
        <f>IF(AND(S638='자료입력 및 결과표시'!$B$9,COUNTIF('업무중복도(데이터 입력)'!$W638:$DR638,'자료입력 및 결과표시'!$C$9)&gt;=1),4,0)</f>
        <v>0</v>
      </c>
      <c r="EP638" s="17">
        <f>IF(AND(S638='자료입력 및 결과표시'!$B$10,COUNTIF('업무중복도(데이터 입력)'!$W638:$DR638,'자료입력 및 결과표시'!$C$10)&gt;=1),5,0)</f>
        <v>0</v>
      </c>
      <c r="EQ638" s="17">
        <f>IF(AND(S638='자료입력 및 결과표시'!$B$11,COUNTIF('업무중복도(데이터 입력)'!$W638:$DR638,'자료입력 및 결과표시'!$C$11)&gt;=1),6,0)</f>
        <v>0</v>
      </c>
      <c r="ER638" s="17">
        <f>IF(AND(S638='자료입력 및 결과표시'!$B$12,COUNTIF('업무중복도(데이터 입력)'!$W638:$DR638,'자료입력 및 결과표시'!$C$12)&gt;=1),7,0)</f>
        <v>0</v>
      </c>
      <c r="ES638" s="17">
        <f>IF(AND(S638='자료입력 및 결과표시'!$B$13,COUNTIF('업무중복도(데이터 입력)'!$W638:$DR638,'자료입력 및 결과표시'!$C$13)&gt;=1),8,0)</f>
        <v>0</v>
      </c>
      <c r="ET638" s="17">
        <f>IF(AND(S638='자료입력 및 결과표시'!$B$14,COUNTIF('업무중복도(데이터 입력)'!$W638:$DR638,'자료입력 및 결과표시'!$C$14)&gt;=1),9,0)</f>
        <v>0</v>
      </c>
      <c r="EU638" s="17">
        <f>IF(AND(S638='자료입력 및 결과표시'!$B$15,COUNTIF('업무중복도(데이터 입력)'!$W638:$DR638,'자료입력 및 결과표시'!$C$15)&gt;=1),10,0)</f>
        <v>0</v>
      </c>
      <c r="EV638" s="17">
        <f>IF(AND(S638='자료입력 및 결과표시'!$B$16,COUNTIF('업무중복도(데이터 입력)'!$W638:$DR638,'자료입력 및 결과표시'!$C$16)&gt;=1),11,0)</f>
        <v>0</v>
      </c>
      <c r="EW638" s="17">
        <f>IF(AND(S638='자료입력 및 결과표시'!$B$17,COUNTIF('업무중복도(데이터 입력)'!$W638:$DR638,'자료입력 및 결과표시'!$C$17)&gt;=1),12,0)</f>
        <v>0</v>
      </c>
      <c r="EX638" s="17">
        <f>IF(AND(S638='자료입력 및 결과표시'!$B$18,COUNTIF('업무중복도(데이터 입력)'!$W638:$DR638,'자료입력 및 결과표시'!$C$18)&gt;=1),13,0)</f>
        <v>0</v>
      </c>
      <c r="EY638" s="17">
        <f>IF(AND(S638='자료입력 및 결과표시'!$B$19,COUNTIF('업무중복도(데이터 입력)'!$W638:$DR638,'자료입력 및 결과표시'!$C$19)&gt;=1),14,0)</f>
        <v>0</v>
      </c>
      <c r="EZ638" s="17">
        <f>IF(AND(S638='자료입력 및 결과표시'!$B$20,COUNTIF('업무중복도(데이터 입력)'!$W638:$DR638,'자료입력 및 결과표시'!$C$20)&gt;=1),15,0)</f>
        <v>0</v>
      </c>
      <c r="FA638" s="17">
        <f>IF(AND(S638='자료입력 및 결과표시'!$B$21,COUNTIF('업무중복도(데이터 입력)'!$W638:$DR638,'자료입력 및 결과표시'!$C$21)&gt;=1),16,0)</f>
        <v>0</v>
      </c>
      <c r="FK638" s="17">
        <f t="shared" si="815"/>
        <v>0</v>
      </c>
      <c r="FO638"/>
    </row>
    <row r="639" spans="1:171">
      <c r="A639" s="17" t="str">
        <f t="shared" si="798"/>
        <v>\\\0</v>
      </c>
      <c r="B639" s="17" t="str">
        <f t="shared" si="799"/>
        <v>\\\0</v>
      </c>
      <c r="C639" s="17" t="str">
        <f t="shared" si="800"/>
        <v>\\\0</v>
      </c>
      <c r="D639" s="17" t="str">
        <f t="shared" si="801"/>
        <v>\\\0</v>
      </c>
      <c r="E639" s="17" t="str">
        <f t="shared" si="802"/>
        <v>\\\0</v>
      </c>
      <c r="F639" s="17" t="str">
        <f t="shared" si="803"/>
        <v>\\\0</v>
      </c>
      <c r="G639" s="17" t="str">
        <f t="shared" si="804"/>
        <v>\\\0</v>
      </c>
      <c r="H639" s="17" t="str">
        <f t="shared" si="805"/>
        <v>\\\0</v>
      </c>
      <c r="I639" s="17" t="str">
        <f t="shared" si="806"/>
        <v>\\\0</v>
      </c>
      <c r="J639" s="17" t="str">
        <f t="shared" si="807"/>
        <v>\\\0</v>
      </c>
      <c r="K639" s="17" t="str">
        <f t="shared" si="808"/>
        <v>\\\0</v>
      </c>
      <c r="L639" s="17" t="str">
        <f t="shared" si="809"/>
        <v>\\\0</v>
      </c>
      <c r="M639" s="17" t="str">
        <f t="shared" si="810"/>
        <v>\\\0</v>
      </c>
      <c r="N639" s="17" t="str">
        <f t="shared" si="811"/>
        <v>\\\0</v>
      </c>
      <c r="O639" s="17" t="str">
        <f t="shared" si="812"/>
        <v>\\\0</v>
      </c>
      <c r="P639" s="17" t="str">
        <f t="shared" si="813"/>
        <v>\\\0</v>
      </c>
      <c r="R639" s="17" t="str">
        <f t="shared" si="814"/>
        <v>\\</v>
      </c>
      <c r="S639" s="38"/>
      <c r="T639" s="39"/>
      <c r="U639" s="31"/>
      <c r="V639" s="32"/>
      <c r="W639" s="36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35"/>
      <c r="DS639" s="287"/>
      <c r="DT639" s="36"/>
      <c r="DU639" s="37"/>
      <c r="DV639" s="28">
        <f>IF(AND($S639='자료입력 및 결과표시'!$B$6,COUNTIF($W639:$DR639,'자료입력 및 결과표시'!$C$6)&gt;=1),IF(OR('자료입력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DW639" s="28">
        <f>IF(AND($S639='자료입력 및 결과표시'!$B$7,COUNTIF($W639:$DR639,'자료입력 및 결과표시'!$C$7)&gt;=1),IF(OR('자료입력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DX639" s="28">
        <f>IF(AND($S639='자료입력 및 결과표시'!$B$8,COUNTIF($W639:$DR639,'자료입력 및 결과표시'!$C$8)&gt;=1),IF(OR('자료입력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DY639" s="28">
        <f>IF(AND($S639='자료입력 및 결과표시'!$B$9,COUNTIF($W639:$DR639,'자료입력 및 결과표시'!$C$9)&gt;=1),IF(OR('자료입력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DZ639" s="28">
        <f>IF(AND($S639='자료입력 및 결과표시'!$B$10,COUNTIF($W639:$DR639,'자료입력 및 결과표시'!$C$10)&gt;=1),IF(OR('자료입력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A639" s="28">
        <f>IF(AND($S639='자료입력 및 결과표시'!$B$11,COUNTIF($W639:$DR639,'자료입력 및 결과표시'!$C$11)&gt;=1),IF(OR('자료입력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B639" s="28">
        <f>IF(AND($S639='자료입력 및 결과표시'!$B$12,COUNTIF($W639:$DR639,'자료입력 및 결과표시'!$C$12)&gt;=1),IF(OR('자료입력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C639" s="28">
        <f>IF(AND($S639='자료입력 및 결과표시'!$B$13,COUNTIF($W639:$DR639,'자료입력 및 결과표시'!$C$13)&gt;=1),IF(OR('자료입력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D639" s="28">
        <f>IF(AND($S639='자료입력 및 결과표시'!$B$14,COUNTIF($W639:$DR639,'자료입력 및 결과표시'!$C$14)&gt;=1),IF(OR('자료입력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E639" s="28">
        <f>IF(AND($S639='자료입력 및 결과표시'!$B$15,COUNTIF($W639:$DR639,'자료입력 및 결과표시'!$C$15)&gt;=1),IF(OR('자료입력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F639" s="28">
        <f>IF(AND($S639='자료입력 및 결과표시'!$B$16,COUNTIF($W639:$DR639,'자료입력 및 결과표시'!$C$16)&gt;=1),IF(OR('자료입력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G639" s="28">
        <f>IF(AND($S639='자료입력 및 결과표시'!$B$17,COUNTIF($W639:$DR639,'자료입력 및 결과표시'!$C$17)&gt;=1),IF(OR('자료입력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H639" s="28">
        <f>IF(AND($S639='자료입력 및 결과표시'!$B$18,COUNTIF($W639:$DR639,'자료입력 및 결과표시'!$C$18)&gt;=1),IF(OR('자료입력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I639" s="28">
        <f>IF(AND($S639='자료입력 및 결과표시'!$B$19,COUNTIF($W639:$DR639,'자료입력 및 결과표시'!$C$19)&gt;=1),IF(OR('자료입력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J639" s="28">
        <f>IF(AND($S639='자료입력 및 결과표시'!$B$20,COUNTIF($W639:$DR639,'자료입력 및 결과표시'!$C$20)&gt;=1),IF(OR('자료입력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K639" s="28">
        <f>IF(AND($S639='자료입력 및 결과표시'!$B$21,COUNTIF($W639:$DR639,'자료입력 및 결과표시'!$C$21)&gt;=1),IF(OR('자료입력 및 결과표시'!$B$4+90&gt;=$V639,'자료입력 및 결과표시'!$B$4&lt;$U639),0,IF($V639-'자료입력 및 결과표시'!$B$4-90&gt;='자료입력 및 결과표시'!$E$4,'자료입력 및 결과표시'!$E$4,$V639-'자료입력 및 결과표시'!$B$4-90)),0)</f>
        <v>0</v>
      </c>
      <c r="EL639" s="17">
        <f>IF(AND(S639='자료입력 및 결과표시'!$B$6,COUNTIF('업무중복도(데이터 입력)'!$W639:$DR639,'자료입력 및 결과표시'!$C$6)&gt;=1),1,0)</f>
        <v>0</v>
      </c>
      <c r="EM639" s="17">
        <f>IF(AND(S639='자료입력 및 결과표시'!$B$7,COUNTIF('업무중복도(데이터 입력)'!$W639:$DR639,'자료입력 및 결과표시'!$C$7)&gt;=1),2,0)</f>
        <v>0</v>
      </c>
      <c r="EN639" s="17">
        <f>IF(AND(S639='자료입력 및 결과표시'!$B$8,COUNTIF('업무중복도(데이터 입력)'!$W639:$DR639,'자료입력 및 결과표시'!$C$8)&gt;=1),3,0)</f>
        <v>0</v>
      </c>
      <c r="EO639" s="17">
        <f>IF(AND(S639='자료입력 및 결과표시'!$B$9,COUNTIF('업무중복도(데이터 입력)'!$W639:$DR639,'자료입력 및 결과표시'!$C$9)&gt;=1),4,0)</f>
        <v>0</v>
      </c>
      <c r="EP639" s="17">
        <f>IF(AND(S639='자료입력 및 결과표시'!$B$10,COUNTIF('업무중복도(데이터 입력)'!$W639:$DR639,'자료입력 및 결과표시'!$C$10)&gt;=1),5,0)</f>
        <v>0</v>
      </c>
      <c r="EQ639" s="17">
        <f>IF(AND(S639='자료입력 및 결과표시'!$B$11,COUNTIF('업무중복도(데이터 입력)'!$W639:$DR639,'자료입력 및 결과표시'!$C$11)&gt;=1),6,0)</f>
        <v>0</v>
      </c>
      <c r="ER639" s="17">
        <f>IF(AND(S639='자료입력 및 결과표시'!$B$12,COUNTIF('업무중복도(데이터 입력)'!$W639:$DR639,'자료입력 및 결과표시'!$C$12)&gt;=1),7,0)</f>
        <v>0</v>
      </c>
      <c r="ES639" s="17">
        <f>IF(AND(S639='자료입력 및 결과표시'!$B$13,COUNTIF('업무중복도(데이터 입력)'!$W639:$DR639,'자료입력 및 결과표시'!$C$13)&gt;=1),8,0)</f>
        <v>0</v>
      </c>
      <c r="ET639" s="17">
        <f>IF(AND(S639='자료입력 및 결과표시'!$B$14,COUNTIF('업무중복도(데이터 입력)'!$W639:$DR639,'자료입력 및 결과표시'!$C$14)&gt;=1),9,0)</f>
        <v>0</v>
      </c>
      <c r="EU639" s="17">
        <f>IF(AND(S639='자료입력 및 결과표시'!$B$15,COUNTIF('업무중복도(데이터 입력)'!$W639:$DR639,'자료입력 및 결과표시'!$C$15)&gt;=1),10,0)</f>
        <v>0</v>
      </c>
      <c r="EV639" s="17">
        <f>IF(AND(S639='자료입력 및 결과표시'!$B$16,COUNTIF('업무중복도(데이터 입력)'!$W639:$DR639,'자료입력 및 결과표시'!$C$16)&gt;=1),11,0)</f>
        <v>0</v>
      </c>
      <c r="EW639" s="17">
        <f>IF(AND(S639='자료입력 및 결과표시'!$B$17,COUNTIF('업무중복도(데이터 입력)'!$W639:$DR639,'자료입력 및 결과표시'!$C$17)&gt;=1),12,0)</f>
        <v>0</v>
      </c>
      <c r="EX639" s="17">
        <f>IF(AND(S639='자료입력 및 결과표시'!$B$18,COUNTIF('업무중복도(데이터 입력)'!$W639:$DR639,'자료입력 및 결과표시'!$C$18)&gt;=1),13,0)</f>
        <v>0</v>
      </c>
      <c r="EY639" s="17">
        <f>IF(AND(S639='자료입력 및 결과표시'!$B$19,COUNTIF('업무중복도(데이터 입력)'!$W639:$DR639,'자료입력 및 결과표시'!$C$19)&gt;=1),14,0)</f>
        <v>0</v>
      </c>
      <c r="EZ639" s="17">
        <f>IF(AND(S639='자료입력 및 결과표시'!$B$20,COUNTIF('업무중복도(데이터 입력)'!$W639:$DR639,'자료입력 및 결과표시'!$C$20)&gt;=1),15,0)</f>
        <v>0</v>
      </c>
      <c r="FA639" s="17">
        <f>IF(AND(S639='자료입력 및 결과표시'!$B$21,COUNTIF('업무중복도(데이터 입력)'!$W639:$DR639,'자료입력 및 결과표시'!$C$21)&gt;=1),16,0)</f>
        <v>0</v>
      </c>
      <c r="FK639" s="17">
        <f t="shared" si="815"/>
        <v>0</v>
      </c>
      <c r="FO639"/>
    </row>
    <row r="640" spans="1:171">
      <c r="A640" s="17" t="str">
        <f t="shared" si="798"/>
        <v>\\\0</v>
      </c>
      <c r="B640" s="17" t="str">
        <f t="shared" si="799"/>
        <v>\\\0</v>
      </c>
      <c r="C640" s="17" t="str">
        <f t="shared" si="800"/>
        <v>\\\0</v>
      </c>
      <c r="D640" s="17" t="str">
        <f t="shared" si="801"/>
        <v>\\\0</v>
      </c>
      <c r="E640" s="17" t="str">
        <f t="shared" si="802"/>
        <v>\\\0</v>
      </c>
      <c r="F640" s="17" t="str">
        <f t="shared" si="803"/>
        <v>\\\0</v>
      </c>
      <c r="G640" s="17" t="str">
        <f t="shared" si="804"/>
        <v>\\\0</v>
      </c>
      <c r="H640" s="17" t="str">
        <f t="shared" si="805"/>
        <v>\\\0</v>
      </c>
      <c r="I640" s="17" t="str">
        <f t="shared" si="806"/>
        <v>\\\0</v>
      </c>
      <c r="J640" s="17" t="str">
        <f t="shared" si="807"/>
        <v>\\\0</v>
      </c>
      <c r="K640" s="17" t="str">
        <f t="shared" si="808"/>
        <v>\\\0</v>
      </c>
      <c r="L640" s="17" t="str">
        <f t="shared" si="809"/>
        <v>\\\0</v>
      </c>
      <c r="M640" s="17" t="str">
        <f t="shared" si="810"/>
        <v>\\\0</v>
      </c>
      <c r="N640" s="17" t="str">
        <f t="shared" si="811"/>
        <v>\\\0</v>
      </c>
      <c r="O640" s="17" t="str">
        <f t="shared" si="812"/>
        <v>\\\0</v>
      </c>
      <c r="P640" s="17" t="str">
        <f t="shared" si="813"/>
        <v>\\\0</v>
      </c>
      <c r="R640" s="17" t="str">
        <f t="shared" si="814"/>
        <v>\\</v>
      </c>
      <c r="S640" s="38"/>
      <c r="T640" s="39"/>
      <c r="U640" s="31"/>
      <c r="V640" s="32"/>
      <c r="W640" s="36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35"/>
      <c r="DS640" s="287"/>
      <c r="DT640" s="36"/>
      <c r="DU640" s="37"/>
      <c r="DV640" s="28">
        <f>IF(AND($S640='자료입력 및 결과표시'!$B$6,COUNTIF($W640:$DR640,'자료입력 및 결과표시'!$C$6)&gt;=1),IF(OR('자료입력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DW640" s="28">
        <f>IF(AND($S640='자료입력 및 결과표시'!$B$7,COUNTIF($W640:$DR640,'자료입력 및 결과표시'!$C$7)&gt;=1),IF(OR('자료입력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DX640" s="28">
        <f>IF(AND($S640='자료입력 및 결과표시'!$B$8,COUNTIF($W640:$DR640,'자료입력 및 결과표시'!$C$8)&gt;=1),IF(OR('자료입력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DY640" s="28">
        <f>IF(AND($S640='자료입력 및 결과표시'!$B$9,COUNTIF($W640:$DR640,'자료입력 및 결과표시'!$C$9)&gt;=1),IF(OR('자료입력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DZ640" s="28">
        <f>IF(AND($S640='자료입력 및 결과표시'!$B$10,COUNTIF($W640:$DR640,'자료입력 및 결과표시'!$C$10)&gt;=1),IF(OR('자료입력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A640" s="28">
        <f>IF(AND($S640='자료입력 및 결과표시'!$B$11,COUNTIF($W640:$DR640,'자료입력 및 결과표시'!$C$11)&gt;=1),IF(OR('자료입력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B640" s="28">
        <f>IF(AND($S640='자료입력 및 결과표시'!$B$12,COUNTIF($W640:$DR640,'자료입력 및 결과표시'!$C$12)&gt;=1),IF(OR('자료입력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C640" s="28">
        <f>IF(AND($S640='자료입력 및 결과표시'!$B$13,COUNTIF($W640:$DR640,'자료입력 및 결과표시'!$C$13)&gt;=1),IF(OR('자료입력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D640" s="28">
        <f>IF(AND($S640='자료입력 및 결과표시'!$B$14,COUNTIF($W640:$DR640,'자료입력 및 결과표시'!$C$14)&gt;=1),IF(OR('자료입력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E640" s="28">
        <f>IF(AND($S640='자료입력 및 결과표시'!$B$15,COUNTIF($W640:$DR640,'자료입력 및 결과표시'!$C$15)&gt;=1),IF(OR('자료입력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F640" s="28">
        <f>IF(AND($S640='자료입력 및 결과표시'!$B$16,COUNTIF($W640:$DR640,'자료입력 및 결과표시'!$C$16)&gt;=1),IF(OR('자료입력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G640" s="28">
        <f>IF(AND($S640='자료입력 및 결과표시'!$B$17,COUNTIF($W640:$DR640,'자료입력 및 결과표시'!$C$17)&gt;=1),IF(OR('자료입력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H640" s="28">
        <f>IF(AND($S640='자료입력 및 결과표시'!$B$18,COUNTIF($W640:$DR640,'자료입력 및 결과표시'!$C$18)&gt;=1),IF(OR('자료입력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I640" s="28">
        <f>IF(AND($S640='자료입력 및 결과표시'!$B$19,COUNTIF($W640:$DR640,'자료입력 및 결과표시'!$C$19)&gt;=1),IF(OR('자료입력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J640" s="28">
        <f>IF(AND($S640='자료입력 및 결과표시'!$B$20,COUNTIF($W640:$DR640,'자료입력 및 결과표시'!$C$20)&gt;=1),IF(OR('자료입력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K640" s="28">
        <f>IF(AND($S640='자료입력 및 결과표시'!$B$21,COUNTIF($W640:$DR640,'자료입력 및 결과표시'!$C$21)&gt;=1),IF(OR('자료입력 및 결과표시'!$B$4+90&gt;=$V640,'자료입력 및 결과표시'!$B$4&lt;$U640),0,IF($V640-'자료입력 및 결과표시'!$B$4-90&gt;='자료입력 및 결과표시'!$E$4,'자료입력 및 결과표시'!$E$4,$V640-'자료입력 및 결과표시'!$B$4-90)),0)</f>
        <v>0</v>
      </c>
      <c r="EL640" s="17">
        <f>IF(AND(S640='자료입력 및 결과표시'!$B$6,COUNTIF('업무중복도(데이터 입력)'!$W640:$DR640,'자료입력 및 결과표시'!$C$6)&gt;=1),1,0)</f>
        <v>0</v>
      </c>
      <c r="EM640" s="17">
        <f>IF(AND(S640='자료입력 및 결과표시'!$B$7,COUNTIF('업무중복도(데이터 입력)'!$W640:$DR640,'자료입력 및 결과표시'!$C$7)&gt;=1),2,0)</f>
        <v>0</v>
      </c>
      <c r="EN640" s="17">
        <f>IF(AND(S640='자료입력 및 결과표시'!$B$8,COUNTIF('업무중복도(데이터 입력)'!$W640:$DR640,'자료입력 및 결과표시'!$C$8)&gt;=1),3,0)</f>
        <v>0</v>
      </c>
      <c r="EO640" s="17">
        <f>IF(AND(S640='자료입력 및 결과표시'!$B$9,COUNTIF('업무중복도(데이터 입력)'!$W640:$DR640,'자료입력 및 결과표시'!$C$9)&gt;=1),4,0)</f>
        <v>0</v>
      </c>
      <c r="EP640" s="17">
        <f>IF(AND(S640='자료입력 및 결과표시'!$B$10,COUNTIF('업무중복도(데이터 입력)'!$W640:$DR640,'자료입력 및 결과표시'!$C$10)&gt;=1),5,0)</f>
        <v>0</v>
      </c>
      <c r="EQ640" s="17">
        <f>IF(AND(S640='자료입력 및 결과표시'!$B$11,COUNTIF('업무중복도(데이터 입력)'!$W640:$DR640,'자료입력 및 결과표시'!$C$11)&gt;=1),6,0)</f>
        <v>0</v>
      </c>
      <c r="ER640" s="17">
        <f>IF(AND(S640='자료입력 및 결과표시'!$B$12,COUNTIF('업무중복도(데이터 입력)'!$W640:$DR640,'자료입력 및 결과표시'!$C$12)&gt;=1),7,0)</f>
        <v>0</v>
      </c>
      <c r="ES640" s="17">
        <f>IF(AND(S640='자료입력 및 결과표시'!$B$13,COUNTIF('업무중복도(데이터 입력)'!$W640:$DR640,'자료입력 및 결과표시'!$C$13)&gt;=1),8,0)</f>
        <v>0</v>
      </c>
      <c r="ET640" s="17">
        <f>IF(AND(S640='자료입력 및 결과표시'!$B$14,COUNTIF('업무중복도(데이터 입력)'!$W640:$DR640,'자료입력 및 결과표시'!$C$14)&gt;=1),9,0)</f>
        <v>0</v>
      </c>
      <c r="EU640" s="17">
        <f>IF(AND(S640='자료입력 및 결과표시'!$B$15,COUNTIF('업무중복도(데이터 입력)'!$W640:$DR640,'자료입력 및 결과표시'!$C$15)&gt;=1),10,0)</f>
        <v>0</v>
      </c>
      <c r="EV640" s="17">
        <f>IF(AND(S640='자료입력 및 결과표시'!$B$16,COUNTIF('업무중복도(데이터 입력)'!$W640:$DR640,'자료입력 및 결과표시'!$C$16)&gt;=1),11,0)</f>
        <v>0</v>
      </c>
      <c r="EW640" s="17">
        <f>IF(AND(S640='자료입력 및 결과표시'!$B$17,COUNTIF('업무중복도(데이터 입력)'!$W640:$DR640,'자료입력 및 결과표시'!$C$17)&gt;=1),12,0)</f>
        <v>0</v>
      </c>
      <c r="EX640" s="17">
        <f>IF(AND(S640='자료입력 및 결과표시'!$B$18,COUNTIF('업무중복도(데이터 입력)'!$W640:$DR640,'자료입력 및 결과표시'!$C$18)&gt;=1),13,0)</f>
        <v>0</v>
      </c>
      <c r="EY640" s="17">
        <f>IF(AND(S640='자료입력 및 결과표시'!$B$19,COUNTIF('업무중복도(데이터 입력)'!$W640:$DR640,'자료입력 및 결과표시'!$C$19)&gt;=1),14,0)</f>
        <v>0</v>
      </c>
      <c r="EZ640" s="17">
        <f>IF(AND(S640='자료입력 및 결과표시'!$B$20,COUNTIF('업무중복도(데이터 입력)'!$W640:$DR640,'자료입력 및 결과표시'!$C$20)&gt;=1),15,0)</f>
        <v>0</v>
      </c>
      <c r="FA640" s="17">
        <f>IF(AND(S640='자료입력 및 결과표시'!$B$21,COUNTIF('업무중복도(데이터 입력)'!$W640:$DR640,'자료입력 및 결과표시'!$C$21)&gt;=1),16,0)</f>
        <v>0</v>
      </c>
      <c r="FK640" s="17">
        <f t="shared" si="815"/>
        <v>0</v>
      </c>
      <c r="FO640"/>
    </row>
    <row r="641" spans="1:171">
      <c r="A641" s="17" t="str">
        <f t="shared" si="798"/>
        <v>\\\0</v>
      </c>
      <c r="B641" s="17" t="str">
        <f t="shared" si="799"/>
        <v>\\\0</v>
      </c>
      <c r="C641" s="17" t="str">
        <f t="shared" si="800"/>
        <v>\\\0</v>
      </c>
      <c r="D641" s="17" t="str">
        <f t="shared" si="801"/>
        <v>\\\0</v>
      </c>
      <c r="E641" s="17" t="str">
        <f t="shared" si="802"/>
        <v>\\\0</v>
      </c>
      <c r="F641" s="17" t="str">
        <f t="shared" si="803"/>
        <v>\\\0</v>
      </c>
      <c r="G641" s="17" t="str">
        <f t="shared" si="804"/>
        <v>\\\0</v>
      </c>
      <c r="H641" s="17" t="str">
        <f t="shared" si="805"/>
        <v>\\\0</v>
      </c>
      <c r="I641" s="17" t="str">
        <f t="shared" si="806"/>
        <v>\\\0</v>
      </c>
      <c r="J641" s="17" t="str">
        <f t="shared" si="807"/>
        <v>\\\0</v>
      </c>
      <c r="K641" s="17" t="str">
        <f t="shared" si="808"/>
        <v>\\\0</v>
      </c>
      <c r="L641" s="17" t="str">
        <f t="shared" si="809"/>
        <v>\\\0</v>
      </c>
      <c r="M641" s="17" t="str">
        <f t="shared" si="810"/>
        <v>\\\0</v>
      </c>
      <c r="N641" s="17" t="str">
        <f t="shared" si="811"/>
        <v>\\\0</v>
      </c>
      <c r="O641" s="17" t="str">
        <f t="shared" si="812"/>
        <v>\\\0</v>
      </c>
      <c r="P641" s="17" t="str">
        <f t="shared" si="813"/>
        <v>\\\0</v>
      </c>
      <c r="R641" s="17" t="str">
        <f t="shared" si="814"/>
        <v>\\</v>
      </c>
      <c r="S641" s="38"/>
      <c r="T641" s="39"/>
      <c r="U641" s="31"/>
      <c r="V641" s="32"/>
      <c r="W641" s="36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35"/>
      <c r="DS641" s="287"/>
      <c r="DT641" s="36"/>
      <c r="DU641" s="37"/>
      <c r="DV641" s="28">
        <f>IF(AND($S641='자료입력 및 결과표시'!$B$6,COUNTIF($W641:$DR641,'자료입력 및 결과표시'!$C$6)&gt;=1),IF(OR('자료입력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DW641" s="28">
        <f>IF(AND($S641='자료입력 및 결과표시'!$B$7,COUNTIF($W641:$DR641,'자료입력 및 결과표시'!$C$7)&gt;=1),IF(OR('자료입력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DX641" s="28">
        <f>IF(AND($S641='자료입력 및 결과표시'!$B$8,COUNTIF($W641:$DR641,'자료입력 및 결과표시'!$C$8)&gt;=1),IF(OR('자료입력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DY641" s="28">
        <f>IF(AND($S641='자료입력 및 결과표시'!$B$9,COUNTIF($W641:$DR641,'자료입력 및 결과표시'!$C$9)&gt;=1),IF(OR('자료입력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DZ641" s="28">
        <f>IF(AND($S641='자료입력 및 결과표시'!$B$10,COUNTIF($W641:$DR641,'자료입력 및 결과표시'!$C$10)&gt;=1),IF(OR('자료입력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A641" s="28">
        <f>IF(AND($S641='자료입력 및 결과표시'!$B$11,COUNTIF($W641:$DR641,'자료입력 및 결과표시'!$C$11)&gt;=1),IF(OR('자료입력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B641" s="28">
        <f>IF(AND($S641='자료입력 및 결과표시'!$B$12,COUNTIF($W641:$DR641,'자료입력 및 결과표시'!$C$12)&gt;=1),IF(OR('자료입력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C641" s="28">
        <f>IF(AND($S641='자료입력 및 결과표시'!$B$13,COUNTIF($W641:$DR641,'자료입력 및 결과표시'!$C$13)&gt;=1),IF(OR('자료입력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D641" s="28">
        <f>IF(AND($S641='자료입력 및 결과표시'!$B$14,COUNTIF($W641:$DR641,'자료입력 및 결과표시'!$C$14)&gt;=1),IF(OR('자료입력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E641" s="28">
        <f>IF(AND($S641='자료입력 및 결과표시'!$B$15,COUNTIF($W641:$DR641,'자료입력 및 결과표시'!$C$15)&gt;=1),IF(OR('자료입력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F641" s="28">
        <f>IF(AND($S641='자료입력 및 결과표시'!$B$16,COUNTIF($W641:$DR641,'자료입력 및 결과표시'!$C$16)&gt;=1),IF(OR('자료입력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G641" s="28">
        <f>IF(AND($S641='자료입력 및 결과표시'!$B$17,COUNTIF($W641:$DR641,'자료입력 및 결과표시'!$C$17)&gt;=1),IF(OR('자료입력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H641" s="28">
        <f>IF(AND($S641='자료입력 및 결과표시'!$B$18,COUNTIF($W641:$DR641,'자료입력 및 결과표시'!$C$18)&gt;=1),IF(OR('자료입력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I641" s="28">
        <f>IF(AND($S641='자료입력 및 결과표시'!$B$19,COUNTIF($W641:$DR641,'자료입력 및 결과표시'!$C$19)&gt;=1),IF(OR('자료입력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J641" s="28">
        <f>IF(AND($S641='자료입력 및 결과표시'!$B$20,COUNTIF($W641:$DR641,'자료입력 및 결과표시'!$C$20)&gt;=1),IF(OR('자료입력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K641" s="28">
        <f>IF(AND($S641='자료입력 및 결과표시'!$B$21,COUNTIF($W641:$DR641,'자료입력 및 결과표시'!$C$21)&gt;=1),IF(OR('자료입력 및 결과표시'!$B$4+90&gt;=$V641,'자료입력 및 결과표시'!$B$4&lt;$U641),0,IF($V641-'자료입력 및 결과표시'!$B$4-90&gt;='자료입력 및 결과표시'!$E$4,'자료입력 및 결과표시'!$E$4,$V641-'자료입력 및 결과표시'!$B$4-90)),0)</f>
        <v>0</v>
      </c>
      <c r="EL641" s="17">
        <f>IF(AND(S641='자료입력 및 결과표시'!$B$6,COUNTIF('업무중복도(데이터 입력)'!$W641:$DR641,'자료입력 및 결과표시'!$C$6)&gt;=1),1,0)</f>
        <v>0</v>
      </c>
      <c r="EM641" s="17">
        <f>IF(AND(S641='자료입력 및 결과표시'!$B$7,COUNTIF('업무중복도(데이터 입력)'!$W641:$DR641,'자료입력 및 결과표시'!$C$7)&gt;=1),2,0)</f>
        <v>0</v>
      </c>
      <c r="EN641" s="17">
        <f>IF(AND(S641='자료입력 및 결과표시'!$B$8,COUNTIF('업무중복도(데이터 입력)'!$W641:$DR641,'자료입력 및 결과표시'!$C$8)&gt;=1),3,0)</f>
        <v>0</v>
      </c>
      <c r="EO641" s="17">
        <f>IF(AND(S641='자료입력 및 결과표시'!$B$9,COUNTIF('업무중복도(데이터 입력)'!$W641:$DR641,'자료입력 및 결과표시'!$C$9)&gt;=1),4,0)</f>
        <v>0</v>
      </c>
      <c r="EP641" s="17">
        <f>IF(AND(S641='자료입력 및 결과표시'!$B$10,COUNTIF('업무중복도(데이터 입력)'!$W641:$DR641,'자료입력 및 결과표시'!$C$10)&gt;=1),5,0)</f>
        <v>0</v>
      </c>
      <c r="EQ641" s="17">
        <f>IF(AND(S641='자료입력 및 결과표시'!$B$11,COUNTIF('업무중복도(데이터 입력)'!$W641:$DR641,'자료입력 및 결과표시'!$C$11)&gt;=1),6,0)</f>
        <v>0</v>
      </c>
      <c r="ER641" s="17">
        <f>IF(AND(S641='자료입력 및 결과표시'!$B$12,COUNTIF('업무중복도(데이터 입력)'!$W641:$DR641,'자료입력 및 결과표시'!$C$12)&gt;=1),7,0)</f>
        <v>0</v>
      </c>
      <c r="ES641" s="17">
        <f>IF(AND(S641='자료입력 및 결과표시'!$B$13,COUNTIF('업무중복도(데이터 입력)'!$W641:$DR641,'자료입력 및 결과표시'!$C$13)&gt;=1),8,0)</f>
        <v>0</v>
      </c>
      <c r="ET641" s="17">
        <f>IF(AND(S641='자료입력 및 결과표시'!$B$14,COUNTIF('업무중복도(데이터 입력)'!$W641:$DR641,'자료입력 및 결과표시'!$C$14)&gt;=1),9,0)</f>
        <v>0</v>
      </c>
      <c r="EU641" s="17">
        <f>IF(AND(S641='자료입력 및 결과표시'!$B$15,COUNTIF('업무중복도(데이터 입력)'!$W641:$DR641,'자료입력 및 결과표시'!$C$15)&gt;=1),10,0)</f>
        <v>0</v>
      </c>
      <c r="EV641" s="17">
        <f>IF(AND(S641='자료입력 및 결과표시'!$B$16,COUNTIF('업무중복도(데이터 입력)'!$W641:$DR641,'자료입력 및 결과표시'!$C$16)&gt;=1),11,0)</f>
        <v>0</v>
      </c>
      <c r="EW641" s="17">
        <f>IF(AND(S641='자료입력 및 결과표시'!$B$17,COUNTIF('업무중복도(데이터 입력)'!$W641:$DR641,'자료입력 및 결과표시'!$C$17)&gt;=1),12,0)</f>
        <v>0</v>
      </c>
      <c r="EX641" s="17">
        <f>IF(AND(S641='자료입력 및 결과표시'!$B$18,COUNTIF('업무중복도(데이터 입력)'!$W641:$DR641,'자료입력 및 결과표시'!$C$18)&gt;=1),13,0)</f>
        <v>0</v>
      </c>
      <c r="EY641" s="17">
        <f>IF(AND(S641='자료입력 및 결과표시'!$B$19,COUNTIF('업무중복도(데이터 입력)'!$W641:$DR641,'자료입력 및 결과표시'!$C$19)&gt;=1),14,0)</f>
        <v>0</v>
      </c>
      <c r="EZ641" s="17">
        <f>IF(AND(S641='자료입력 및 결과표시'!$B$20,COUNTIF('업무중복도(데이터 입력)'!$W641:$DR641,'자료입력 및 결과표시'!$C$20)&gt;=1),15,0)</f>
        <v>0</v>
      </c>
      <c r="FA641" s="17">
        <f>IF(AND(S641='자료입력 및 결과표시'!$B$21,COUNTIF('업무중복도(데이터 입력)'!$W641:$DR641,'자료입력 및 결과표시'!$C$21)&gt;=1),16,0)</f>
        <v>0</v>
      </c>
      <c r="FK641" s="17">
        <f t="shared" si="815"/>
        <v>0</v>
      </c>
      <c r="FO641"/>
    </row>
    <row r="642" spans="1:171">
      <c r="A642" s="17" t="str">
        <f t="shared" si="798"/>
        <v>\\\0</v>
      </c>
      <c r="B642" s="17" t="str">
        <f t="shared" si="799"/>
        <v>\\\0</v>
      </c>
      <c r="C642" s="17" t="str">
        <f t="shared" si="800"/>
        <v>\\\0</v>
      </c>
      <c r="D642" s="17" t="str">
        <f t="shared" si="801"/>
        <v>\\\0</v>
      </c>
      <c r="E642" s="17" t="str">
        <f t="shared" si="802"/>
        <v>\\\0</v>
      </c>
      <c r="F642" s="17" t="str">
        <f t="shared" si="803"/>
        <v>\\\0</v>
      </c>
      <c r="G642" s="17" t="str">
        <f t="shared" si="804"/>
        <v>\\\0</v>
      </c>
      <c r="H642" s="17" t="str">
        <f t="shared" si="805"/>
        <v>\\\0</v>
      </c>
      <c r="I642" s="17" t="str">
        <f t="shared" si="806"/>
        <v>\\\0</v>
      </c>
      <c r="J642" s="17" t="str">
        <f t="shared" si="807"/>
        <v>\\\0</v>
      </c>
      <c r="K642" s="17" t="str">
        <f t="shared" si="808"/>
        <v>\\\0</v>
      </c>
      <c r="L642" s="17" t="str">
        <f t="shared" si="809"/>
        <v>\\\0</v>
      </c>
      <c r="M642" s="17" t="str">
        <f t="shared" si="810"/>
        <v>\\\0</v>
      </c>
      <c r="N642" s="17" t="str">
        <f t="shared" si="811"/>
        <v>\\\0</v>
      </c>
      <c r="O642" s="17" t="str">
        <f t="shared" si="812"/>
        <v>\\\0</v>
      </c>
      <c r="P642" s="17" t="str">
        <f t="shared" si="813"/>
        <v>\\\0</v>
      </c>
      <c r="R642" s="17" t="str">
        <f t="shared" si="814"/>
        <v>\\</v>
      </c>
      <c r="S642" s="38"/>
      <c r="T642" s="39"/>
      <c r="U642" s="31"/>
      <c r="V642" s="32"/>
      <c r="W642" s="36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35"/>
      <c r="DS642" s="287"/>
      <c r="DT642" s="36"/>
      <c r="DU642" s="37"/>
      <c r="DV642" s="28">
        <f>IF(AND($S642='자료입력 및 결과표시'!$B$6,COUNTIF($W642:$DR642,'자료입력 및 결과표시'!$C$6)&gt;=1),IF(OR('자료입력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DW642" s="28">
        <f>IF(AND($S642='자료입력 및 결과표시'!$B$7,COUNTIF($W642:$DR642,'자료입력 및 결과표시'!$C$7)&gt;=1),IF(OR('자료입력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DX642" s="28">
        <f>IF(AND($S642='자료입력 및 결과표시'!$B$8,COUNTIF($W642:$DR642,'자료입력 및 결과표시'!$C$8)&gt;=1),IF(OR('자료입력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DY642" s="28">
        <f>IF(AND($S642='자료입력 및 결과표시'!$B$9,COUNTIF($W642:$DR642,'자료입력 및 결과표시'!$C$9)&gt;=1),IF(OR('자료입력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DZ642" s="28">
        <f>IF(AND($S642='자료입력 및 결과표시'!$B$10,COUNTIF($W642:$DR642,'자료입력 및 결과표시'!$C$10)&gt;=1),IF(OR('자료입력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A642" s="28">
        <f>IF(AND($S642='자료입력 및 결과표시'!$B$11,COUNTIF($W642:$DR642,'자료입력 및 결과표시'!$C$11)&gt;=1),IF(OR('자료입력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B642" s="28">
        <f>IF(AND($S642='자료입력 및 결과표시'!$B$12,COUNTIF($W642:$DR642,'자료입력 및 결과표시'!$C$12)&gt;=1),IF(OR('자료입력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C642" s="28">
        <f>IF(AND($S642='자료입력 및 결과표시'!$B$13,COUNTIF($W642:$DR642,'자료입력 및 결과표시'!$C$13)&gt;=1),IF(OR('자료입력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D642" s="28">
        <f>IF(AND($S642='자료입력 및 결과표시'!$B$14,COUNTIF($W642:$DR642,'자료입력 및 결과표시'!$C$14)&gt;=1),IF(OR('자료입력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E642" s="28">
        <f>IF(AND($S642='자료입력 및 결과표시'!$B$15,COUNTIF($W642:$DR642,'자료입력 및 결과표시'!$C$15)&gt;=1),IF(OR('자료입력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F642" s="28">
        <f>IF(AND($S642='자료입력 및 결과표시'!$B$16,COUNTIF($W642:$DR642,'자료입력 및 결과표시'!$C$16)&gt;=1),IF(OR('자료입력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G642" s="28">
        <f>IF(AND($S642='자료입력 및 결과표시'!$B$17,COUNTIF($W642:$DR642,'자료입력 및 결과표시'!$C$17)&gt;=1),IF(OR('자료입력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H642" s="28">
        <f>IF(AND($S642='자료입력 및 결과표시'!$B$18,COUNTIF($W642:$DR642,'자료입력 및 결과표시'!$C$18)&gt;=1),IF(OR('자료입력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I642" s="28">
        <f>IF(AND($S642='자료입력 및 결과표시'!$B$19,COUNTIF($W642:$DR642,'자료입력 및 결과표시'!$C$19)&gt;=1),IF(OR('자료입력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J642" s="28">
        <f>IF(AND($S642='자료입력 및 결과표시'!$B$20,COUNTIF($W642:$DR642,'자료입력 및 결과표시'!$C$20)&gt;=1),IF(OR('자료입력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K642" s="28">
        <f>IF(AND($S642='자료입력 및 결과표시'!$B$21,COUNTIF($W642:$DR642,'자료입력 및 결과표시'!$C$21)&gt;=1),IF(OR('자료입력 및 결과표시'!$B$4+90&gt;=$V642,'자료입력 및 결과표시'!$B$4&lt;$U642),0,IF($V642-'자료입력 및 결과표시'!$B$4-90&gt;='자료입력 및 결과표시'!$E$4,'자료입력 및 결과표시'!$E$4,$V642-'자료입력 및 결과표시'!$B$4-90)),0)</f>
        <v>0</v>
      </c>
      <c r="EL642" s="17">
        <f>IF(AND(S642='자료입력 및 결과표시'!$B$6,COUNTIF('업무중복도(데이터 입력)'!$W642:$DR642,'자료입력 및 결과표시'!$C$6)&gt;=1),1,0)</f>
        <v>0</v>
      </c>
      <c r="EM642" s="17">
        <f>IF(AND(S642='자료입력 및 결과표시'!$B$7,COUNTIF('업무중복도(데이터 입력)'!$W642:$DR642,'자료입력 및 결과표시'!$C$7)&gt;=1),2,0)</f>
        <v>0</v>
      </c>
      <c r="EN642" s="17">
        <f>IF(AND(S642='자료입력 및 결과표시'!$B$8,COUNTIF('업무중복도(데이터 입력)'!$W642:$DR642,'자료입력 및 결과표시'!$C$8)&gt;=1),3,0)</f>
        <v>0</v>
      </c>
      <c r="EO642" s="17">
        <f>IF(AND(S642='자료입력 및 결과표시'!$B$9,COUNTIF('업무중복도(데이터 입력)'!$W642:$DR642,'자료입력 및 결과표시'!$C$9)&gt;=1),4,0)</f>
        <v>0</v>
      </c>
      <c r="EP642" s="17">
        <f>IF(AND(S642='자료입력 및 결과표시'!$B$10,COUNTIF('업무중복도(데이터 입력)'!$W642:$DR642,'자료입력 및 결과표시'!$C$10)&gt;=1),5,0)</f>
        <v>0</v>
      </c>
      <c r="EQ642" s="17">
        <f>IF(AND(S642='자료입력 및 결과표시'!$B$11,COUNTIF('업무중복도(데이터 입력)'!$W642:$DR642,'자료입력 및 결과표시'!$C$11)&gt;=1),6,0)</f>
        <v>0</v>
      </c>
      <c r="ER642" s="17">
        <f>IF(AND(S642='자료입력 및 결과표시'!$B$12,COUNTIF('업무중복도(데이터 입력)'!$W642:$DR642,'자료입력 및 결과표시'!$C$12)&gt;=1),7,0)</f>
        <v>0</v>
      </c>
      <c r="ES642" s="17">
        <f>IF(AND(S642='자료입력 및 결과표시'!$B$13,COUNTIF('업무중복도(데이터 입력)'!$W642:$DR642,'자료입력 및 결과표시'!$C$13)&gt;=1),8,0)</f>
        <v>0</v>
      </c>
      <c r="ET642" s="17">
        <f>IF(AND(S642='자료입력 및 결과표시'!$B$14,COUNTIF('업무중복도(데이터 입력)'!$W642:$DR642,'자료입력 및 결과표시'!$C$14)&gt;=1),9,0)</f>
        <v>0</v>
      </c>
      <c r="EU642" s="17">
        <f>IF(AND(S642='자료입력 및 결과표시'!$B$15,COUNTIF('업무중복도(데이터 입력)'!$W642:$DR642,'자료입력 및 결과표시'!$C$15)&gt;=1),10,0)</f>
        <v>0</v>
      </c>
      <c r="EV642" s="17">
        <f>IF(AND(S642='자료입력 및 결과표시'!$B$16,COUNTIF('업무중복도(데이터 입력)'!$W642:$DR642,'자료입력 및 결과표시'!$C$16)&gt;=1),11,0)</f>
        <v>0</v>
      </c>
      <c r="EW642" s="17">
        <f>IF(AND(S642='자료입력 및 결과표시'!$B$17,COUNTIF('업무중복도(데이터 입력)'!$W642:$DR642,'자료입력 및 결과표시'!$C$17)&gt;=1),12,0)</f>
        <v>0</v>
      </c>
      <c r="EX642" s="17">
        <f>IF(AND(S642='자료입력 및 결과표시'!$B$18,COUNTIF('업무중복도(데이터 입력)'!$W642:$DR642,'자료입력 및 결과표시'!$C$18)&gt;=1),13,0)</f>
        <v>0</v>
      </c>
      <c r="EY642" s="17">
        <f>IF(AND(S642='자료입력 및 결과표시'!$B$19,COUNTIF('업무중복도(데이터 입력)'!$W642:$DR642,'자료입력 및 결과표시'!$C$19)&gt;=1),14,0)</f>
        <v>0</v>
      </c>
      <c r="EZ642" s="17">
        <f>IF(AND(S642='자료입력 및 결과표시'!$B$20,COUNTIF('업무중복도(데이터 입력)'!$W642:$DR642,'자료입력 및 결과표시'!$C$20)&gt;=1),15,0)</f>
        <v>0</v>
      </c>
      <c r="FA642" s="17">
        <f>IF(AND(S642='자료입력 및 결과표시'!$B$21,COUNTIF('업무중복도(데이터 입력)'!$W642:$DR642,'자료입력 및 결과표시'!$C$21)&gt;=1),16,0)</f>
        <v>0</v>
      </c>
      <c r="FK642" s="17">
        <f t="shared" si="815"/>
        <v>0</v>
      </c>
      <c r="FO642"/>
    </row>
    <row r="643" spans="1:171">
      <c r="A643" s="17" t="str">
        <f t="shared" si="798"/>
        <v>\\\0</v>
      </c>
      <c r="B643" s="17" t="str">
        <f t="shared" si="799"/>
        <v>\\\0</v>
      </c>
      <c r="C643" s="17" t="str">
        <f t="shared" si="800"/>
        <v>\\\0</v>
      </c>
      <c r="D643" s="17" t="str">
        <f t="shared" si="801"/>
        <v>\\\0</v>
      </c>
      <c r="E643" s="17" t="str">
        <f t="shared" si="802"/>
        <v>\\\0</v>
      </c>
      <c r="F643" s="17" t="str">
        <f t="shared" si="803"/>
        <v>\\\0</v>
      </c>
      <c r="G643" s="17" t="str">
        <f t="shared" si="804"/>
        <v>\\\0</v>
      </c>
      <c r="H643" s="17" t="str">
        <f t="shared" si="805"/>
        <v>\\\0</v>
      </c>
      <c r="I643" s="17" t="str">
        <f t="shared" si="806"/>
        <v>\\\0</v>
      </c>
      <c r="J643" s="17" t="str">
        <f t="shared" si="807"/>
        <v>\\\0</v>
      </c>
      <c r="K643" s="17" t="str">
        <f t="shared" si="808"/>
        <v>\\\0</v>
      </c>
      <c r="L643" s="17" t="str">
        <f t="shared" si="809"/>
        <v>\\\0</v>
      </c>
      <c r="M643" s="17" t="str">
        <f t="shared" si="810"/>
        <v>\\\0</v>
      </c>
      <c r="N643" s="17" t="str">
        <f t="shared" si="811"/>
        <v>\\\0</v>
      </c>
      <c r="O643" s="17" t="str">
        <f t="shared" si="812"/>
        <v>\\\0</v>
      </c>
      <c r="P643" s="17" t="str">
        <f t="shared" si="813"/>
        <v>\\\0</v>
      </c>
      <c r="R643" s="17" t="str">
        <f t="shared" si="814"/>
        <v>\\</v>
      </c>
      <c r="S643" s="38"/>
      <c r="T643" s="39"/>
      <c r="U643" s="31"/>
      <c r="V643" s="32"/>
      <c r="W643" s="36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35"/>
      <c r="DS643" s="287"/>
      <c r="DT643" s="36"/>
      <c r="DU643" s="37"/>
      <c r="DV643" s="28">
        <f>IF(AND($S643='자료입력 및 결과표시'!$B$6,COUNTIF($W643:$DR643,'자료입력 및 결과표시'!$C$6)&gt;=1),IF(OR('자료입력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DW643" s="28">
        <f>IF(AND($S643='자료입력 및 결과표시'!$B$7,COUNTIF($W643:$DR643,'자료입력 및 결과표시'!$C$7)&gt;=1),IF(OR('자료입력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DX643" s="28">
        <f>IF(AND($S643='자료입력 및 결과표시'!$B$8,COUNTIF($W643:$DR643,'자료입력 및 결과표시'!$C$8)&gt;=1),IF(OR('자료입력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DY643" s="28">
        <f>IF(AND($S643='자료입력 및 결과표시'!$B$9,COUNTIF($W643:$DR643,'자료입력 및 결과표시'!$C$9)&gt;=1),IF(OR('자료입력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DZ643" s="28">
        <f>IF(AND($S643='자료입력 및 결과표시'!$B$10,COUNTIF($W643:$DR643,'자료입력 및 결과표시'!$C$10)&gt;=1),IF(OR('자료입력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A643" s="28">
        <f>IF(AND($S643='자료입력 및 결과표시'!$B$11,COUNTIF($W643:$DR643,'자료입력 및 결과표시'!$C$11)&gt;=1),IF(OR('자료입력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B643" s="28">
        <f>IF(AND($S643='자료입력 및 결과표시'!$B$12,COUNTIF($W643:$DR643,'자료입력 및 결과표시'!$C$12)&gt;=1),IF(OR('자료입력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C643" s="28">
        <f>IF(AND($S643='자료입력 및 결과표시'!$B$13,COUNTIF($W643:$DR643,'자료입력 및 결과표시'!$C$13)&gt;=1),IF(OR('자료입력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D643" s="28">
        <f>IF(AND($S643='자료입력 및 결과표시'!$B$14,COUNTIF($W643:$DR643,'자료입력 및 결과표시'!$C$14)&gt;=1),IF(OR('자료입력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E643" s="28">
        <f>IF(AND($S643='자료입력 및 결과표시'!$B$15,COUNTIF($W643:$DR643,'자료입력 및 결과표시'!$C$15)&gt;=1),IF(OR('자료입력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F643" s="28">
        <f>IF(AND($S643='자료입력 및 결과표시'!$B$16,COUNTIF($W643:$DR643,'자료입력 및 결과표시'!$C$16)&gt;=1),IF(OR('자료입력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G643" s="28">
        <f>IF(AND($S643='자료입력 및 결과표시'!$B$17,COUNTIF($W643:$DR643,'자료입력 및 결과표시'!$C$17)&gt;=1),IF(OR('자료입력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H643" s="28">
        <f>IF(AND($S643='자료입력 및 결과표시'!$B$18,COUNTIF($W643:$DR643,'자료입력 및 결과표시'!$C$18)&gt;=1),IF(OR('자료입력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I643" s="28">
        <f>IF(AND($S643='자료입력 및 결과표시'!$B$19,COUNTIF($W643:$DR643,'자료입력 및 결과표시'!$C$19)&gt;=1),IF(OR('자료입력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J643" s="28">
        <f>IF(AND($S643='자료입력 및 결과표시'!$B$20,COUNTIF($W643:$DR643,'자료입력 및 결과표시'!$C$20)&gt;=1),IF(OR('자료입력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K643" s="28">
        <f>IF(AND($S643='자료입력 및 결과표시'!$B$21,COUNTIF($W643:$DR643,'자료입력 및 결과표시'!$C$21)&gt;=1),IF(OR('자료입력 및 결과표시'!$B$4+90&gt;=$V643,'자료입력 및 결과표시'!$B$4&lt;$U643),0,IF($V643-'자료입력 및 결과표시'!$B$4-90&gt;='자료입력 및 결과표시'!$E$4,'자료입력 및 결과표시'!$E$4,$V643-'자료입력 및 결과표시'!$B$4-90)),0)</f>
        <v>0</v>
      </c>
      <c r="EL643" s="17">
        <f>IF(AND(S643='자료입력 및 결과표시'!$B$6,COUNTIF('업무중복도(데이터 입력)'!$W643:$DR643,'자료입력 및 결과표시'!$C$6)&gt;=1),1,0)</f>
        <v>0</v>
      </c>
      <c r="EM643" s="17">
        <f>IF(AND(S643='자료입력 및 결과표시'!$B$7,COUNTIF('업무중복도(데이터 입력)'!$W643:$DR643,'자료입력 및 결과표시'!$C$7)&gt;=1),2,0)</f>
        <v>0</v>
      </c>
      <c r="EN643" s="17">
        <f>IF(AND(S643='자료입력 및 결과표시'!$B$8,COUNTIF('업무중복도(데이터 입력)'!$W643:$DR643,'자료입력 및 결과표시'!$C$8)&gt;=1),3,0)</f>
        <v>0</v>
      </c>
      <c r="EO643" s="17">
        <f>IF(AND(S643='자료입력 및 결과표시'!$B$9,COUNTIF('업무중복도(데이터 입력)'!$W643:$DR643,'자료입력 및 결과표시'!$C$9)&gt;=1),4,0)</f>
        <v>0</v>
      </c>
      <c r="EP643" s="17">
        <f>IF(AND(S643='자료입력 및 결과표시'!$B$10,COUNTIF('업무중복도(데이터 입력)'!$W643:$DR643,'자료입력 및 결과표시'!$C$10)&gt;=1),5,0)</f>
        <v>0</v>
      </c>
      <c r="EQ643" s="17">
        <f>IF(AND(S643='자료입력 및 결과표시'!$B$11,COUNTIF('업무중복도(데이터 입력)'!$W643:$DR643,'자료입력 및 결과표시'!$C$11)&gt;=1),6,0)</f>
        <v>0</v>
      </c>
      <c r="ER643" s="17">
        <f>IF(AND(S643='자료입력 및 결과표시'!$B$12,COUNTIF('업무중복도(데이터 입력)'!$W643:$DR643,'자료입력 및 결과표시'!$C$12)&gt;=1),7,0)</f>
        <v>0</v>
      </c>
      <c r="ES643" s="17">
        <f>IF(AND(S643='자료입력 및 결과표시'!$B$13,COUNTIF('업무중복도(데이터 입력)'!$W643:$DR643,'자료입력 및 결과표시'!$C$13)&gt;=1),8,0)</f>
        <v>0</v>
      </c>
      <c r="ET643" s="17">
        <f>IF(AND(S643='자료입력 및 결과표시'!$B$14,COUNTIF('업무중복도(데이터 입력)'!$W643:$DR643,'자료입력 및 결과표시'!$C$14)&gt;=1),9,0)</f>
        <v>0</v>
      </c>
      <c r="EU643" s="17">
        <f>IF(AND(S643='자료입력 및 결과표시'!$B$15,COUNTIF('업무중복도(데이터 입력)'!$W643:$DR643,'자료입력 및 결과표시'!$C$15)&gt;=1),10,0)</f>
        <v>0</v>
      </c>
      <c r="EV643" s="17">
        <f>IF(AND(S643='자료입력 및 결과표시'!$B$16,COUNTIF('업무중복도(데이터 입력)'!$W643:$DR643,'자료입력 및 결과표시'!$C$16)&gt;=1),11,0)</f>
        <v>0</v>
      </c>
      <c r="EW643" s="17">
        <f>IF(AND(S643='자료입력 및 결과표시'!$B$17,COUNTIF('업무중복도(데이터 입력)'!$W643:$DR643,'자료입력 및 결과표시'!$C$17)&gt;=1),12,0)</f>
        <v>0</v>
      </c>
      <c r="EX643" s="17">
        <f>IF(AND(S643='자료입력 및 결과표시'!$B$18,COUNTIF('업무중복도(데이터 입력)'!$W643:$DR643,'자료입력 및 결과표시'!$C$18)&gt;=1),13,0)</f>
        <v>0</v>
      </c>
      <c r="EY643" s="17">
        <f>IF(AND(S643='자료입력 및 결과표시'!$B$19,COUNTIF('업무중복도(데이터 입력)'!$W643:$DR643,'자료입력 및 결과표시'!$C$19)&gt;=1),14,0)</f>
        <v>0</v>
      </c>
      <c r="EZ643" s="17">
        <f>IF(AND(S643='자료입력 및 결과표시'!$B$20,COUNTIF('업무중복도(데이터 입력)'!$W643:$DR643,'자료입력 및 결과표시'!$C$20)&gt;=1),15,0)</f>
        <v>0</v>
      </c>
      <c r="FA643" s="17">
        <f>IF(AND(S643='자료입력 및 결과표시'!$B$21,COUNTIF('업무중복도(데이터 입력)'!$W643:$DR643,'자료입력 및 결과표시'!$C$21)&gt;=1),16,0)</f>
        <v>0</v>
      </c>
      <c r="FK643" s="17">
        <f t="shared" si="815"/>
        <v>0</v>
      </c>
      <c r="FO643"/>
    </row>
    <row r="644" spans="1:171">
      <c r="A644" s="17" t="str">
        <f t="shared" ref="A644:A707" si="816">$S644&amp;"\"&amp;$DT644&amp;"\"&amp;$DU644&amp;"\"&amp;EL644</f>
        <v>\\\0</v>
      </c>
      <c r="B644" s="17" t="str">
        <f t="shared" ref="B644:B707" si="817">$S644&amp;"\"&amp;$DT644&amp;"\"&amp;$DU644&amp;"\"&amp;EM644</f>
        <v>\\\0</v>
      </c>
      <c r="C644" s="17" t="str">
        <f t="shared" ref="C644:C707" si="818">$S644&amp;"\"&amp;$DT644&amp;"\"&amp;$DU644&amp;"\"&amp;EN644</f>
        <v>\\\0</v>
      </c>
      <c r="D644" s="17" t="str">
        <f t="shared" ref="D644:D707" si="819">$S644&amp;"\"&amp;$DT644&amp;"\"&amp;$DU644&amp;"\"&amp;EO644</f>
        <v>\\\0</v>
      </c>
      <c r="E644" s="17" t="str">
        <f t="shared" ref="E644:E707" si="820">$S644&amp;"\"&amp;$DT644&amp;"\"&amp;$DU644&amp;"\"&amp;EP644</f>
        <v>\\\0</v>
      </c>
      <c r="F644" s="17" t="str">
        <f t="shared" ref="F644:F707" si="821">$S644&amp;"\"&amp;$DT644&amp;"\"&amp;$DU644&amp;"\"&amp;EQ644</f>
        <v>\\\0</v>
      </c>
      <c r="G644" s="17" t="str">
        <f t="shared" ref="G644:G707" si="822">$S644&amp;"\"&amp;$DT644&amp;"\"&amp;$DU644&amp;"\"&amp;ER644</f>
        <v>\\\0</v>
      </c>
      <c r="H644" s="17" t="str">
        <f t="shared" ref="H644:H707" si="823">$S644&amp;"\"&amp;$DT644&amp;"\"&amp;$DU644&amp;"\"&amp;ES644</f>
        <v>\\\0</v>
      </c>
      <c r="I644" s="17" t="str">
        <f t="shared" ref="I644:I707" si="824">$S644&amp;"\"&amp;$DT644&amp;"\"&amp;$DU644&amp;"\"&amp;ET644</f>
        <v>\\\0</v>
      </c>
      <c r="J644" s="17" t="str">
        <f t="shared" ref="J644:J707" si="825">$S644&amp;"\"&amp;$DT644&amp;"\"&amp;$DU644&amp;"\"&amp;EU644</f>
        <v>\\\0</v>
      </c>
      <c r="K644" s="17" t="str">
        <f t="shared" ref="K644:K707" si="826">$S644&amp;"\"&amp;$DT644&amp;"\"&amp;$DU644&amp;"\"&amp;EV644</f>
        <v>\\\0</v>
      </c>
      <c r="L644" s="17" t="str">
        <f t="shared" ref="L644:L707" si="827">$S644&amp;"\"&amp;$DT644&amp;"\"&amp;$DU644&amp;"\"&amp;EW644</f>
        <v>\\\0</v>
      </c>
      <c r="M644" s="17" t="str">
        <f t="shared" ref="M644:M707" si="828">$S644&amp;"\"&amp;$DT644&amp;"\"&amp;$DU644&amp;"\"&amp;EX644</f>
        <v>\\\0</v>
      </c>
      <c r="N644" s="17" t="str">
        <f t="shared" ref="N644:N707" si="829">$S644&amp;"\"&amp;$DT644&amp;"\"&amp;$DU644&amp;"\"&amp;EY644</f>
        <v>\\\0</v>
      </c>
      <c r="O644" s="17" t="str">
        <f t="shared" ref="O644:O707" si="830">$S644&amp;"\"&amp;$DT644&amp;"\"&amp;$DU644&amp;"\"&amp;EZ644</f>
        <v>\\\0</v>
      </c>
      <c r="P644" s="17" t="str">
        <f t="shared" ref="P644:P707" si="831">$S644&amp;"\"&amp;$DT644&amp;"\"&amp;$DU644&amp;"\"&amp;FA644</f>
        <v>\\\0</v>
      </c>
      <c r="R644" s="17" t="str">
        <f t="shared" ref="R644:R707" si="832">S644&amp;"\"&amp;DT644&amp;"\"&amp;DU644</f>
        <v>\\</v>
      </c>
      <c r="S644" s="38"/>
      <c r="T644" s="39"/>
      <c r="U644" s="31"/>
      <c r="V644" s="32"/>
      <c r="W644" s="36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35"/>
      <c r="DS644" s="287"/>
      <c r="DT644" s="36"/>
      <c r="DU644" s="37"/>
      <c r="DV644" s="28">
        <f>IF(AND($S644='자료입력 및 결과표시'!$B$6,COUNTIF($W644:$DR644,'자료입력 및 결과표시'!$C$6)&gt;=1),IF(OR('자료입력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DW644" s="28">
        <f>IF(AND($S644='자료입력 및 결과표시'!$B$7,COUNTIF($W644:$DR644,'자료입력 및 결과표시'!$C$7)&gt;=1),IF(OR('자료입력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DX644" s="28">
        <f>IF(AND($S644='자료입력 및 결과표시'!$B$8,COUNTIF($W644:$DR644,'자료입력 및 결과표시'!$C$8)&gt;=1),IF(OR('자료입력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DY644" s="28">
        <f>IF(AND($S644='자료입력 및 결과표시'!$B$9,COUNTIF($W644:$DR644,'자료입력 및 결과표시'!$C$9)&gt;=1),IF(OR('자료입력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DZ644" s="28">
        <f>IF(AND($S644='자료입력 및 결과표시'!$B$10,COUNTIF($W644:$DR644,'자료입력 및 결과표시'!$C$10)&gt;=1),IF(OR('자료입력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A644" s="28">
        <f>IF(AND($S644='자료입력 및 결과표시'!$B$11,COUNTIF($W644:$DR644,'자료입력 및 결과표시'!$C$11)&gt;=1),IF(OR('자료입력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B644" s="28">
        <f>IF(AND($S644='자료입력 및 결과표시'!$B$12,COUNTIF($W644:$DR644,'자료입력 및 결과표시'!$C$12)&gt;=1),IF(OR('자료입력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C644" s="28">
        <f>IF(AND($S644='자료입력 및 결과표시'!$B$13,COUNTIF($W644:$DR644,'자료입력 및 결과표시'!$C$13)&gt;=1),IF(OR('자료입력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D644" s="28">
        <f>IF(AND($S644='자료입력 및 결과표시'!$B$14,COUNTIF($W644:$DR644,'자료입력 및 결과표시'!$C$14)&gt;=1),IF(OR('자료입력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E644" s="28">
        <f>IF(AND($S644='자료입력 및 결과표시'!$B$15,COUNTIF($W644:$DR644,'자료입력 및 결과표시'!$C$15)&gt;=1),IF(OR('자료입력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F644" s="28">
        <f>IF(AND($S644='자료입력 및 결과표시'!$B$16,COUNTIF($W644:$DR644,'자료입력 및 결과표시'!$C$16)&gt;=1),IF(OR('자료입력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G644" s="28">
        <f>IF(AND($S644='자료입력 및 결과표시'!$B$17,COUNTIF($W644:$DR644,'자료입력 및 결과표시'!$C$17)&gt;=1),IF(OR('자료입력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H644" s="28">
        <f>IF(AND($S644='자료입력 및 결과표시'!$B$18,COUNTIF($W644:$DR644,'자료입력 및 결과표시'!$C$18)&gt;=1),IF(OR('자료입력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I644" s="28">
        <f>IF(AND($S644='자료입력 및 결과표시'!$B$19,COUNTIF($W644:$DR644,'자료입력 및 결과표시'!$C$19)&gt;=1),IF(OR('자료입력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J644" s="28">
        <f>IF(AND($S644='자료입력 및 결과표시'!$B$20,COUNTIF($W644:$DR644,'자료입력 및 결과표시'!$C$20)&gt;=1),IF(OR('자료입력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K644" s="28">
        <f>IF(AND($S644='자료입력 및 결과표시'!$B$21,COUNTIF($W644:$DR644,'자료입력 및 결과표시'!$C$21)&gt;=1),IF(OR('자료입력 및 결과표시'!$B$4+90&gt;=$V644,'자료입력 및 결과표시'!$B$4&lt;$U644),0,IF($V644-'자료입력 및 결과표시'!$B$4-90&gt;='자료입력 및 결과표시'!$E$4,'자료입력 및 결과표시'!$E$4,$V644-'자료입력 및 결과표시'!$B$4-90)),0)</f>
        <v>0</v>
      </c>
      <c r="EL644" s="17">
        <f>IF(AND(S644='자료입력 및 결과표시'!$B$6,COUNTIF('업무중복도(데이터 입력)'!$W644:$DR644,'자료입력 및 결과표시'!$C$6)&gt;=1),1,0)</f>
        <v>0</v>
      </c>
      <c r="EM644" s="17">
        <f>IF(AND(S644='자료입력 및 결과표시'!$B$7,COUNTIF('업무중복도(데이터 입력)'!$W644:$DR644,'자료입력 및 결과표시'!$C$7)&gt;=1),2,0)</f>
        <v>0</v>
      </c>
      <c r="EN644" s="17">
        <f>IF(AND(S644='자료입력 및 결과표시'!$B$8,COUNTIF('업무중복도(데이터 입력)'!$W644:$DR644,'자료입력 및 결과표시'!$C$8)&gt;=1),3,0)</f>
        <v>0</v>
      </c>
      <c r="EO644" s="17">
        <f>IF(AND(S644='자료입력 및 결과표시'!$B$9,COUNTIF('업무중복도(데이터 입력)'!$W644:$DR644,'자료입력 및 결과표시'!$C$9)&gt;=1),4,0)</f>
        <v>0</v>
      </c>
      <c r="EP644" s="17">
        <f>IF(AND(S644='자료입력 및 결과표시'!$B$10,COUNTIF('업무중복도(데이터 입력)'!$W644:$DR644,'자료입력 및 결과표시'!$C$10)&gt;=1),5,0)</f>
        <v>0</v>
      </c>
      <c r="EQ644" s="17">
        <f>IF(AND(S644='자료입력 및 결과표시'!$B$11,COUNTIF('업무중복도(데이터 입력)'!$W644:$DR644,'자료입력 및 결과표시'!$C$11)&gt;=1),6,0)</f>
        <v>0</v>
      </c>
      <c r="ER644" s="17">
        <f>IF(AND(S644='자료입력 및 결과표시'!$B$12,COUNTIF('업무중복도(데이터 입력)'!$W644:$DR644,'자료입력 및 결과표시'!$C$12)&gt;=1),7,0)</f>
        <v>0</v>
      </c>
      <c r="ES644" s="17">
        <f>IF(AND(S644='자료입력 및 결과표시'!$B$13,COUNTIF('업무중복도(데이터 입력)'!$W644:$DR644,'자료입력 및 결과표시'!$C$13)&gt;=1),8,0)</f>
        <v>0</v>
      </c>
      <c r="ET644" s="17">
        <f>IF(AND(S644='자료입력 및 결과표시'!$B$14,COUNTIF('업무중복도(데이터 입력)'!$W644:$DR644,'자료입력 및 결과표시'!$C$14)&gt;=1),9,0)</f>
        <v>0</v>
      </c>
      <c r="EU644" s="17">
        <f>IF(AND(S644='자료입력 및 결과표시'!$B$15,COUNTIF('업무중복도(데이터 입력)'!$W644:$DR644,'자료입력 및 결과표시'!$C$15)&gt;=1),10,0)</f>
        <v>0</v>
      </c>
      <c r="EV644" s="17">
        <f>IF(AND(S644='자료입력 및 결과표시'!$B$16,COUNTIF('업무중복도(데이터 입력)'!$W644:$DR644,'자료입력 및 결과표시'!$C$16)&gt;=1),11,0)</f>
        <v>0</v>
      </c>
      <c r="EW644" s="17">
        <f>IF(AND(S644='자료입력 및 결과표시'!$B$17,COUNTIF('업무중복도(데이터 입력)'!$W644:$DR644,'자료입력 및 결과표시'!$C$17)&gt;=1),12,0)</f>
        <v>0</v>
      </c>
      <c r="EX644" s="17">
        <f>IF(AND(S644='자료입력 및 결과표시'!$B$18,COUNTIF('업무중복도(데이터 입력)'!$W644:$DR644,'자료입력 및 결과표시'!$C$18)&gt;=1),13,0)</f>
        <v>0</v>
      </c>
      <c r="EY644" s="17">
        <f>IF(AND(S644='자료입력 및 결과표시'!$B$19,COUNTIF('업무중복도(데이터 입력)'!$W644:$DR644,'자료입력 및 결과표시'!$C$19)&gt;=1),14,0)</f>
        <v>0</v>
      </c>
      <c r="EZ644" s="17">
        <f>IF(AND(S644='자료입력 및 결과표시'!$B$20,COUNTIF('업무중복도(데이터 입력)'!$W644:$DR644,'자료입력 및 결과표시'!$C$20)&gt;=1),15,0)</f>
        <v>0</v>
      </c>
      <c r="FA644" s="17">
        <f>IF(AND(S644='자료입력 및 결과표시'!$B$21,COUNTIF('업무중복도(데이터 입력)'!$W644:$DR644,'자료입력 및 결과표시'!$C$21)&gt;=1),16,0)</f>
        <v>0</v>
      </c>
      <c r="FK644" s="17">
        <f t="shared" ref="FK644:FK707" si="833">COUNTA(W644:DR644)</f>
        <v>0</v>
      </c>
      <c r="FO644"/>
    </row>
    <row r="645" spans="1:171">
      <c r="A645" s="17" t="str">
        <f t="shared" si="816"/>
        <v>\\\0</v>
      </c>
      <c r="B645" s="17" t="str">
        <f t="shared" si="817"/>
        <v>\\\0</v>
      </c>
      <c r="C645" s="17" t="str">
        <f t="shared" si="818"/>
        <v>\\\0</v>
      </c>
      <c r="D645" s="17" t="str">
        <f t="shared" si="819"/>
        <v>\\\0</v>
      </c>
      <c r="E645" s="17" t="str">
        <f t="shared" si="820"/>
        <v>\\\0</v>
      </c>
      <c r="F645" s="17" t="str">
        <f t="shared" si="821"/>
        <v>\\\0</v>
      </c>
      <c r="G645" s="17" t="str">
        <f t="shared" si="822"/>
        <v>\\\0</v>
      </c>
      <c r="H645" s="17" t="str">
        <f t="shared" si="823"/>
        <v>\\\0</v>
      </c>
      <c r="I645" s="17" t="str">
        <f t="shared" si="824"/>
        <v>\\\0</v>
      </c>
      <c r="J645" s="17" t="str">
        <f t="shared" si="825"/>
        <v>\\\0</v>
      </c>
      <c r="K645" s="17" t="str">
        <f t="shared" si="826"/>
        <v>\\\0</v>
      </c>
      <c r="L645" s="17" t="str">
        <f t="shared" si="827"/>
        <v>\\\0</v>
      </c>
      <c r="M645" s="17" t="str">
        <f t="shared" si="828"/>
        <v>\\\0</v>
      </c>
      <c r="N645" s="17" t="str">
        <f t="shared" si="829"/>
        <v>\\\0</v>
      </c>
      <c r="O645" s="17" t="str">
        <f t="shared" si="830"/>
        <v>\\\0</v>
      </c>
      <c r="P645" s="17" t="str">
        <f t="shared" si="831"/>
        <v>\\\0</v>
      </c>
      <c r="R645" s="17" t="str">
        <f t="shared" si="832"/>
        <v>\\</v>
      </c>
      <c r="S645" s="38"/>
      <c r="T645" s="39"/>
      <c r="U645" s="31"/>
      <c r="V645" s="32"/>
      <c r="W645" s="36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35"/>
      <c r="DS645" s="287"/>
      <c r="DT645" s="36"/>
      <c r="DU645" s="37"/>
      <c r="DV645" s="28">
        <f>IF(AND($S645='자료입력 및 결과표시'!$B$6,COUNTIF($W645:$DR645,'자료입력 및 결과표시'!$C$6)&gt;=1),IF(OR('자료입력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DW645" s="28">
        <f>IF(AND($S645='자료입력 및 결과표시'!$B$7,COUNTIF($W645:$DR645,'자료입력 및 결과표시'!$C$7)&gt;=1),IF(OR('자료입력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DX645" s="28">
        <f>IF(AND($S645='자료입력 및 결과표시'!$B$8,COUNTIF($W645:$DR645,'자료입력 및 결과표시'!$C$8)&gt;=1),IF(OR('자료입력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DY645" s="28">
        <f>IF(AND($S645='자료입력 및 결과표시'!$B$9,COUNTIF($W645:$DR645,'자료입력 및 결과표시'!$C$9)&gt;=1),IF(OR('자료입력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DZ645" s="28">
        <f>IF(AND($S645='자료입력 및 결과표시'!$B$10,COUNTIF($W645:$DR645,'자료입력 및 결과표시'!$C$10)&gt;=1),IF(OR('자료입력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A645" s="28">
        <f>IF(AND($S645='자료입력 및 결과표시'!$B$11,COUNTIF($W645:$DR645,'자료입력 및 결과표시'!$C$11)&gt;=1),IF(OR('자료입력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B645" s="28">
        <f>IF(AND($S645='자료입력 및 결과표시'!$B$12,COUNTIF($W645:$DR645,'자료입력 및 결과표시'!$C$12)&gt;=1),IF(OR('자료입력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C645" s="28">
        <f>IF(AND($S645='자료입력 및 결과표시'!$B$13,COUNTIF($W645:$DR645,'자료입력 및 결과표시'!$C$13)&gt;=1),IF(OR('자료입력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D645" s="28">
        <f>IF(AND($S645='자료입력 및 결과표시'!$B$14,COUNTIF($W645:$DR645,'자료입력 및 결과표시'!$C$14)&gt;=1),IF(OR('자료입력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E645" s="28">
        <f>IF(AND($S645='자료입력 및 결과표시'!$B$15,COUNTIF($W645:$DR645,'자료입력 및 결과표시'!$C$15)&gt;=1),IF(OR('자료입력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F645" s="28">
        <f>IF(AND($S645='자료입력 및 결과표시'!$B$16,COUNTIF($W645:$DR645,'자료입력 및 결과표시'!$C$16)&gt;=1),IF(OR('자료입력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G645" s="28">
        <f>IF(AND($S645='자료입력 및 결과표시'!$B$17,COUNTIF($W645:$DR645,'자료입력 및 결과표시'!$C$17)&gt;=1),IF(OR('자료입력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H645" s="28">
        <f>IF(AND($S645='자료입력 및 결과표시'!$B$18,COUNTIF($W645:$DR645,'자료입력 및 결과표시'!$C$18)&gt;=1),IF(OR('자료입력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I645" s="28">
        <f>IF(AND($S645='자료입력 및 결과표시'!$B$19,COUNTIF($W645:$DR645,'자료입력 및 결과표시'!$C$19)&gt;=1),IF(OR('자료입력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J645" s="28">
        <f>IF(AND($S645='자료입력 및 결과표시'!$B$20,COUNTIF($W645:$DR645,'자료입력 및 결과표시'!$C$20)&gt;=1),IF(OR('자료입력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K645" s="28">
        <f>IF(AND($S645='자료입력 및 결과표시'!$B$21,COUNTIF($W645:$DR645,'자료입력 및 결과표시'!$C$21)&gt;=1),IF(OR('자료입력 및 결과표시'!$B$4+90&gt;=$V645,'자료입력 및 결과표시'!$B$4&lt;$U645),0,IF($V645-'자료입력 및 결과표시'!$B$4-90&gt;='자료입력 및 결과표시'!$E$4,'자료입력 및 결과표시'!$E$4,$V645-'자료입력 및 결과표시'!$B$4-90)),0)</f>
        <v>0</v>
      </c>
      <c r="EL645" s="17">
        <f>IF(AND(S645='자료입력 및 결과표시'!$B$6,COUNTIF('업무중복도(데이터 입력)'!$W645:$DR645,'자료입력 및 결과표시'!$C$6)&gt;=1),1,0)</f>
        <v>0</v>
      </c>
      <c r="EM645" s="17">
        <f>IF(AND(S645='자료입력 및 결과표시'!$B$7,COUNTIF('업무중복도(데이터 입력)'!$W645:$DR645,'자료입력 및 결과표시'!$C$7)&gt;=1),2,0)</f>
        <v>0</v>
      </c>
      <c r="EN645" s="17">
        <f>IF(AND(S645='자료입력 및 결과표시'!$B$8,COUNTIF('업무중복도(데이터 입력)'!$W645:$DR645,'자료입력 및 결과표시'!$C$8)&gt;=1),3,0)</f>
        <v>0</v>
      </c>
      <c r="EO645" s="17">
        <f>IF(AND(S645='자료입력 및 결과표시'!$B$9,COUNTIF('업무중복도(데이터 입력)'!$W645:$DR645,'자료입력 및 결과표시'!$C$9)&gt;=1),4,0)</f>
        <v>0</v>
      </c>
      <c r="EP645" s="17">
        <f>IF(AND(S645='자료입력 및 결과표시'!$B$10,COUNTIF('업무중복도(데이터 입력)'!$W645:$DR645,'자료입력 및 결과표시'!$C$10)&gt;=1),5,0)</f>
        <v>0</v>
      </c>
      <c r="EQ645" s="17">
        <f>IF(AND(S645='자료입력 및 결과표시'!$B$11,COUNTIF('업무중복도(데이터 입력)'!$W645:$DR645,'자료입력 및 결과표시'!$C$11)&gt;=1),6,0)</f>
        <v>0</v>
      </c>
      <c r="ER645" s="17">
        <f>IF(AND(S645='자료입력 및 결과표시'!$B$12,COUNTIF('업무중복도(데이터 입력)'!$W645:$DR645,'자료입력 및 결과표시'!$C$12)&gt;=1),7,0)</f>
        <v>0</v>
      </c>
      <c r="ES645" s="17">
        <f>IF(AND(S645='자료입력 및 결과표시'!$B$13,COUNTIF('업무중복도(데이터 입력)'!$W645:$DR645,'자료입력 및 결과표시'!$C$13)&gt;=1),8,0)</f>
        <v>0</v>
      </c>
      <c r="ET645" s="17">
        <f>IF(AND(S645='자료입력 및 결과표시'!$B$14,COUNTIF('업무중복도(데이터 입력)'!$W645:$DR645,'자료입력 및 결과표시'!$C$14)&gt;=1),9,0)</f>
        <v>0</v>
      </c>
      <c r="EU645" s="17">
        <f>IF(AND(S645='자료입력 및 결과표시'!$B$15,COUNTIF('업무중복도(데이터 입력)'!$W645:$DR645,'자료입력 및 결과표시'!$C$15)&gt;=1),10,0)</f>
        <v>0</v>
      </c>
      <c r="EV645" s="17">
        <f>IF(AND(S645='자료입력 및 결과표시'!$B$16,COUNTIF('업무중복도(데이터 입력)'!$W645:$DR645,'자료입력 및 결과표시'!$C$16)&gt;=1),11,0)</f>
        <v>0</v>
      </c>
      <c r="EW645" s="17">
        <f>IF(AND(S645='자료입력 및 결과표시'!$B$17,COUNTIF('업무중복도(데이터 입력)'!$W645:$DR645,'자료입력 및 결과표시'!$C$17)&gt;=1),12,0)</f>
        <v>0</v>
      </c>
      <c r="EX645" s="17">
        <f>IF(AND(S645='자료입력 및 결과표시'!$B$18,COUNTIF('업무중복도(데이터 입력)'!$W645:$DR645,'자료입력 및 결과표시'!$C$18)&gt;=1),13,0)</f>
        <v>0</v>
      </c>
      <c r="EY645" s="17">
        <f>IF(AND(S645='자료입력 및 결과표시'!$B$19,COUNTIF('업무중복도(데이터 입력)'!$W645:$DR645,'자료입력 및 결과표시'!$C$19)&gt;=1),14,0)</f>
        <v>0</v>
      </c>
      <c r="EZ645" s="17">
        <f>IF(AND(S645='자료입력 및 결과표시'!$B$20,COUNTIF('업무중복도(데이터 입력)'!$W645:$DR645,'자료입력 및 결과표시'!$C$20)&gt;=1),15,0)</f>
        <v>0</v>
      </c>
      <c r="FA645" s="17">
        <f>IF(AND(S645='자료입력 및 결과표시'!$B$21,COUNTIF('업무중복도(데이터 입력)'!$W645:$DR645,'자료입력 및 결과표시'!$C$21)&gt;=1),16,0)</f>
        <v>0</v>
      </c>
      <c r="FK645" s="17">
        <f t="shared" si="833"/>
        <v>0</v>
      </c>
      <c r="FO645"/>
    </row>
    <row r="646" spans="1:171">
      <c r="A646" s="17" t="str">
        <f t="shared" si="816"/>
        <v>\\\0</v>
      </c>
      <c r="B646" s="17" t="str">
        <f t="shared" si="817"/>
        <v>\\\0</v>
      </c>
      <c r="C646" s="17" t="str">
        <f t="shared" si="818"/>
        <v>\\\0</v>
      </c>
      <c r="D646" s="17" t="str">
        <f t="shared" si="819"/>
        <v>\\\0</v>
      </c>
      <c r="E646" s="17" t="str">
        <f t="shared" si="820"/>
        <v>\\\0</v>
      </c>
      <c r="F646" s="17" t="str">
        <f t="shared" si="821"/>
        <v>\\\0</v>
      </c>
      <c r="G646" s="17" t="str">
        <f t="shared" si="822"/>
        <v>\\\0</v>
      </c>
      <c r="H646" s="17" t="str">
        <f t="shared" si="823"/>
        <v>\\\0</v>
      </c>
      <c r="I646" s="17" t="str">
        <f t="shared" si="824"/>
        <v>\\\0</v>
      </c>
      <c r="J646" s="17" t="str">
        <f t="shared" si="825"/>
        <v>\\\0</v>
      </c>
      <c r="K646" s="17" t="str">
        <f t="shared" si="826"/>
        <v>\\\0</v>
      </c>
      <c r="L646" s="17" t="str">
        <f t="shared" si="827"/>
        <v>\\\0</v>
      </c>
      <c r="M646" s="17" t="str">
        <f t="shared" si="828"/>
        <v>\\\0</v>
      </c>
      <c r="N646" s="17" t="str">
        <f t="shared" si="829"/>
        <v>\\\0</v>
      </c>
      <c r="O646" s="17" t="str">
        <f t="shared" si="830"/>
        <v>\\\0</v>
      </c>
      <c r="P646" s="17" t="str">
        <f t="shared" si="831"/>
        <v>\\\0</v>
      </c>
      <c r="R646" s="17" t="str">
        <f t="shared" si="832"/>
        <v>\\</v>
      </c>
      <c r="S646" s="38"/>
      <c r="T646" s="39"/>
      <c r="U646" s="31"/>
      <c r="V646" s="32"/>
      <c r="W646" s="36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35"/>
      <c r="DS646" s="287"/>
      <c r="DT646" s="36"/>
      <c r="DU646" s="37"/>
      <c r="DV646" s="28">
        <f>IF(AND($S646='자료입력 및 결과표시'!$B$6,COUNTIF($W646:$DR646,'자료입력 및 결과표시'!$C$6)&gt;=1),IF(OR('자료입력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DW646" s="28">
        <f>IF(AND($S646='자료입력 및 결과표시'!$B$7,COUNTIF($W646:$DR646,'자료입력 및 결과표시'!$C$7)&gt;=1),IF(OR('자료입력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DX646" s="28">
        <f>IF(AND($S646='자료입력 및 결과표시'!$B$8,COUNTIF($W646:$DR646,'자료입력 및 결과표시'!$C$8)&gt;=1),IF(OR('자료입력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DY646" s="28">
        <f>IF(AND($S646='자료입력 및 결과표시'!$B$9,COUNTIF($W646:$DR646,'자료입력 및 결과표시'!$C$9)&gt;=1),IF(OR('자료입력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DZ646" s="28">
        <f>IF(AND($S646='자료입력 및 결과표시'!$B$10,COUNTIF($W646:$DR646,'자료입력 및 결과표시'!$C$10)&gt;=1),IF(OR('자료입력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A646" s="28">
        <f>IF(AND($S646='자료입력 및 결과표시'!$B$11,COUNTIF($W646:$DR646,'자료입력 및 결과표시'!$C$11)&gt;=1),IF(OR('자료입력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B646" s="28">
        <f>IF(AND($S646='자료입력 및 결과표시'!$B$12,COUNTIF($W646:$DR646,'자료입력 및 결과표시'!$C$12)&gt;=1),IF(OR('자료입력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C646" s="28">
        <f>IF(AND($S646='자료입력 및 결과표시'!$B$13,COUNTIF($W646:$DR646,'자료입력 및 결과표시'!$C$13)&gt;=1),IF(OR('자료입력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D646" s="28">
        <f>IF(AND($S646='자료입력 및 결과표시'!$B$14,COUNTIF($W646:$DR646,'자료입력 및 결과표시'!$C$14)&gt;=1),IF(OR('자료입력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E646" s="28">
        <f>IF(AND($S646='자료입력 및 결과표시'!$B$15,COUNTIF($W646:$DR646,'자료입력 및 결과표시'!$C$15)&gt;=1),IF(OR('자료입력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F646" s="28">
        <f>IF(AND($S646='자료입력 및 결과표시'!$B$16,COUNTIF($W646:$DR646,'자료입력 및 결과표시'!$C$16)&gt;=1),IF(OR('자료입력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G646" s="28">
        <f>IF(AND($S646='자료입력 및 결과표시'!$B$17,COUNTIF($W646:$DR646,'자료입력 및 결과표시'!$C$17)&gt;=1),IF(OR('자료입력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H646" s="28">
        <f>IF(AND($S646='자료입력 및 결과표시'!$B$18,COUNTIF($W646:$DR646,'자료입력 및 결과표시'!$C$18)&gt;=1),IF(OR('자료입력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I646" s="28">
        <f>IF(AND($S646='자료입력 및 결과표시'!$B$19,COUNTIF($W646:$DR646,'자료입력 및 결과표시'!$C$19)&gt;=1),IF(OR('자료입력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J646" s="28">
        <f>IF(AND($S646='자료입력 및 결과표시'!$B$20,COUNTIF($W646:$DR646,'자료입력 및 결과표시'!$C$20)&gt;=1),IF(OR('자료입력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K646" s="28">
        <f>IF(AND($S646='자료입력 및 결과표시'!$B$21,COUNTIF($W646:$DR646,'자료입력 및 결과표시'!$C$21)&gt;=1),IF(OR('자료입력 및 결과표시'!$B$4+90&gt;=$V646,'자료입력 및 결과표시'!$B$4&lt;$U646),0,IF($V646-'자료입력 및 결과표시'!$B$4-90&gt;='자료입력 및 결과표시'!$E$4,'자료입력 및 결과표시'!$E$4,$V646-'자료입력 및 결과표시'!$B$4-90)),0)</f>
        <v>0</v>
      </c>
      <c r="EL646" s="17">
        <f>IF(AND(S646='자료입력 및 결과표시'!$B$6,COUNTIF('업무중복도(데이터 입력)'!$W646:$DR646,'자료입력 및 결과표시'!$C$6)&gt;=1),1,0)</f>
        <v>0</v>
      </c>
      <c r="EM646" s="17">
        <f>IF(AND(S646='자료입력 및 결과표시'!$B$7,COUNTIF('업무중복도(데이터 입력)'!$W646:$DR646,'자료입력 및 결과표시'!$C$7)&gt;=1),2,0)</f>
        <v>0</v>
      </c>
      <c r="EN646" s="17">
        <f>IF(AND(S646='자료입력 및 결과표시'!$B$8,COUNTIF('업무중복도(데이터 입력)'!$W646:$DR646,'자료입력 및 결과표시'!$C$8)&gt;=1),3,0)</f>
        <v>0</v>
      </c>
      <c r="EO646" s="17">
        <f>IF(AND(S646='자료입력 및 결과표시'!$B$9,COUNTIF('업무중복도(데이터 입력)'!$W646:$DR646,'자료입력 및 결과표시'!$C$9)&gt;=1),4,0)</f>
        <v>0</v>
      </c>
      <c r="EP646" s="17">
        <f>IF(AND(S646='자료입력 및 결과표시'!$B$10,COUNTIF('업무중복도(데이터 입력)'!$W646:$DR646,'자료입력 및 결과표시'!$C$10)&gt;=1),5,0)</f>
        <v>0</v>
      </c>
      <c r="EQ646" s="17">
        <f>IF(AND(S646='자료입력 및 결과표시'!$B$11,COUNTIF('업무중복도(데이터 입력)'!$W646:$DR646,'자료입력 및 결과표시'!$C$11)&gt;=1),6,0)</f>
        <v>0</v>
      </c>
      <c r="ER646" s="17">
        <f>IF(AND(S646='자료입력 및 결과표시'!$B$12,COUNTIF('업무중복도(데이터 입력)'!$W646:$DR646,'자료입력 및 결과표시'!$C$12)&gt;=1),7,0)</f>
        <v>0</v>
      </c>
      <c r="ES646" s="17">
        <f>IF(AND(S646='자료입력 및 결과표시'!$B$13,COUNTIF('업무중복도(데이터 입력)'!$W646:$DR646,'자료입력 및 결과표시'!$C$13)&gt;=1),8,0)</f>
        <v>0</v>
      </c>
      <c r="ET646" s="17">
        <f>IF(AND(S646='자료입력 및 결과표시'!$B$14,COUNTIF('업무중복도(데이터 입력)'!$W646:$DR646,'자료입력 및 결과표시'!$C$14)&gt;=1),9,0)</f>
        <v>0</v>
      </c>
      <c r="EU646" s="17">
        <f>IF(AND(S646='자료입력 및 결과표시'!$B$15,COUNTIF('업무중복도(데이터 입력)'!$W646:$DR646,'자료입력 및 결과표시'!$C$15)&gt;=1),10,0)</f>
        <v>0</v>
      </c>
      <c r="EV646" s="17">
        <f>IF(AND(S646='자료입력 및 결과표시'!$B$16,COUNTIF('업무중복도(데이터 입력)'!$W646:$DR646,'자료입력 및 결과표시'!$C$16)&gt;=1),11,0)</f>
        <v>0</v>
      </c>
      <c r="EW646" s="17">
        <f>IF(AND(S646='자료입력 및 결과표시'!$B$17,COUNTIF('업무중복도(데이터 입력)'!$W646:$DR646,'자료입력 및 결과표시'!$C$17)&gt;=1),12,0)</f>
        <v>0</v>
      </c>
      <c r="EX646" s="17">
        <f>IF(AND(S646='자료입력 및 결과표시'!$B$18,COUNTIF('업무중복도(데이터 입력)'!$W646:$DR646,'자료입력 및 결과표시'!$C$18)&gt;=1),13,0)</f>
        <v>0</v>
      </c>
      <c r="EY646" s="17">
        <f>IF(AND(S646='자료입력 및 결과표시'!$B$19,COUNTIF('업무중복도(데이터 입력)'!$W646:$DR646,'자료입력 및 결과표시'!$C$19)&gt;=1),14,0)</f>
        <v>0</v>
      </c>
      <c r="EZ646" s="17">
        <f>IF(AND(S646='자료입력 및 결과표시'!$B$20,COUNTIF('업무중복도(데이터 입력)'!$W646:$DR646,'자료입력 및 결과표시'!$C$20)&gt;=1),15,0)</f>
        <v>0</v>
      </c>
      <c r="FA646" s="17">
        <f>IF(AND(S646='자료입력 및 결과표시'!$B$21,COUNTIF('업무중복도(데이터 입력)'!$W646:$DR646,'자료입력 및 결과표시'!$C$21)&gt;=1),16,0)</f>
        <v>0</v>
      </c>
      <c r="FK646" s="17">
        <f t="shared" si="833"/>
        <v>0</v>
      </c>
      <c r="FO646"/>
    </row>
    <row r="647" spans="1:171">
      <c r="A647" s="17" t="str">
        <f t="shared" si="816"/>
        <v>\\\0</v>
      </c>
      <c r="B647" s="17" t="str">
        <f t="shared" si="817"/>
        <v>\\\0</v>
      </c>
      <c r="C647" s="17" t="str">
        <f t="shared" si="818"/>
        <v>\\\0</v>
      </c>
      <c r="D647" s="17" t="str">
        <f t="shared" si="819"/>
        <v>\\\0</v>
      </c>
      <c r="E647" s="17" t="str">
        <f t="shared" si="820"/>
        <v>\\\0</v>
      </c>
      <c r="F647" s="17" t="str">
        <f t="shared" si="821"/>
        <v>\\\0</v>
      </c>
      <c r="G647" s="17" t="str">
        <f t="shared" si="822"/>
        <v>\\\0</v>
      </c>
      <c r="H647" s="17" t="str">
        <f t="shared" si="823"/>
        <v>\\\0</v>
      </c>
      <c r="I647" s="17" t="str">
        <f t="shared" si="824"/>
        <v>\\\0</v>
      </c>
      <c r="J647" s="17" t="str">
        <f t="shared" si="825"/>
        <v>\\\0</v>
      </c>
      <c r="K647" s="17" t="str">
        <f t="shared" si="826"/>
        <v>\\\0</v>
      </c>
      <c r="L647" s="17" t="str">
        <f t="shared" si="827"/>
        <v>\\\0</v>
      </c>
      <c r="M647" s="17" t="str">
        <f t="shared" si="828"/>
        <v>\\\0</v>
      </c>
      <c r="N647" s="17" t="str">
        <f t="shared" si="829"/>
        <v>\\\0</v>
      </c>
      <c r="O647" s="17" t="str">
        <f t="shared" si="830"/>
        <v>\\\0</v>
      </c>
      <c r="P647" s="17" t="str">
        <f t="shared" si="831"/>
        <v>\\\0</v>
      </c>
      <c r="R647" s="17" t="str">
        <f t="shared" si="832"/>
        <v>\\</v>
      </c>
      <c r="S647" s="38"/>
      <c r="T647" s="39"/>
      <c r="U647" s="31"/>
      <c r="V647" s="32"/>
      <c r="W647" s="36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35"/>
      <c r="DS647" s="287"/>
      <c r="DT647" s="36"/>
      <c r="DU647" s="37"/>
      <c r="DV647" s="28">
        <f>IF(AND($S647='자료입력 및 결과표시'!$B$6,COUNTIF($W647:$DR647,'자료입력 및 결과표시'!$C$6)&gt;=1),IF(OR('자료입력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DW647" s="28">
        <f>IF(AND($S647='자료입력 및 결과표시'!$B$7,COUNTIF($W647:$DR647,'자료입력 및 결과표시'!$C$7)&gt;=1),IF(OR('자료입력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DX647" s="28">
        <f>IF(AND($S647='자료입력 및 결과표시'!$B$8,COUNTIF($W647:$DR647,'자료입력 및 결과표시'!$C$8)&gt;=1),IF(OR('자료입력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DY647" s="28">
        <f>IF(AND($S647='자료입력 및 결과표시'!$B$9,COUNTIF($W647:$DR647,'자료입력 및 결과표시'!$C$9)&gt;=1),IF(OR('자료입력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DZ647" s="28">
        <f>IF(AND($S647='자료입력 및 결과표시'!$B$10,COUNTIF($W647:$DR647,'자료입력 및 결과표시'!$C$10)&gt;=1),IF(OR('자료입력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A647" s="28">
        <f>IF(AND($S647='자료입력 및 결과표시'!$B$11,COUNTIF($W647:$DR647,'자료입력 및 결과표시'!$C$11)&gt;=1),IF(OR('자료입력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B647" s="28">
        <f>IF(AND($S647='자료입력 및 결과표시'!$B$12,COUNTIF($W647:$DR647,'자료입력 및 결과표시'!$C$12)&gt;=1),IF(OR('자료입력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C647" s="28">
        <f>IF(AND($S647='자료입력 및 결과표시'!$B$13,COUNTIF($W647:$DR647,'자료입력 및 결과표시'!$C$13)&gt;=1),IF(OR('자료입력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D647" s="28">
        <f>IF(AND($S647='자료입력 및 결과표시'!$B$14,COUNTIF($W647:$DR647,'자료입력 및 결과표시'!$C$14)&gt;=1),IF(OR('자료입력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E647" s="28">
        <f>IF(AND($S647='자료입력 및 결과표시'!$B$15,COUNTIF($W647:$DR647,'자료입력 및 결과표시'!$C$15)&gt;=1),IF(OR('자료입력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F647" s="28">
        <f>IF(AND($S647='자료입력 및 결과표시'!$B$16,COUNTIF($W647:$DR647,'자료입력 및 결과표시'!$C$16)&gt;=1),IF(OR('자료입력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G647" s="28">
        <f>IF(AND($S647='자료입력 및 결과표시'!$B$17,COUNTIF($W647:$DR647,'자료입력 및 결과표시'!$C$17)&gt;=1),IF(OR('자료입력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H647" s="28">
        <f>IF(AND($S647='자료입력 및 결과표시'!$B$18,COUNTIF($W647:$DR647,'자료입력 및 결과표시'!$C$18)&gt;=1),IF(OR('자료입력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I647" s="28">
        <f>IF(AND($S647='자료입력 및 결과표시'!$B$19,COUNTIF($W647:$DR647,'자료입력 및 결과표시'!$C$19)&gt;=1),IF(OR('자료입력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J647" s="28">
        <f>IF(AND($S647='자료입력 및 결과표시'!$B$20,COUNTIF($W647:$DR647,'자료입력 및 결과표시'!$C$20)&gt;=1),IF(OR('자료입력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K647" s="28">
        <f>IF(AND($S647='자료입력 및 결과표시'!$B$21,COUNTIF($W647:$DR647,'자료입력 및 결과표시'!$C$21)&gt;=1),IF(OR('자료입력 및 결과표시'!$B$4+90&gt;=$V647,'자료입력 및 결과표시'!$B$4&lt;$U647),0,IF($V647-'자료입력 및 결과표시'!$B$4-90&gt;='자료입력 및 결과표시'!$E$4,'자료입력 및 결과표시'!$E$4,$V647-'자료입력 및 결과표시'!$B$4-90)),0)</f>
        <v>0</v>
      </c>
      <c r="EL647" s="17">
        <f>IF(AND(S647='자료입력 및 결과표시'!$B$6,COUNTIF('업무중복도(데이터 입력)'!$W647:$DR647,'자료입력 및 결과표시'!$C$6)&gt;=1),1,0)</f>
        <v>0</v>
      </c>
      <c r="EM647" s="17">
        <f>IF(AND(S647='자료입력 및 결과표시'!$B$7,COUNTIF('업무중복도(데이터 입력)'!$W647:$DR647,'자료입력 및 결과표시'!$C$7)&gt;=1),2,0)</f>
        <v>0</v>
      </c>
      <c r="EN647" s="17">
        <f>IF(AND(S647='자료입력 및 결과표시'!$B$8,COUNTIF('업무중복도(데이터 입력)'!$W647:$DR647,'자료입력 및 결과표시'!$C$8)&gt;=1),3,0)</f>
        <v>0</v>
      </c>
      <c r="EO647" s="17">
        <f>IF(AND(S647='자료입력 및 결과표시'!$B$9,COUNTIF('업무중복도(데이터 입력)'!$W647:$DR647,'자료입력 및 결과표시'!$C$9)&gt;=1),4,0)</f>
        <v>0</v>
      </c>
      <c r="EP647" s="17">
        <f>IF(AND(S647='자료입력 및 결과표시'!$B$10,COUNTIF('업무중복도(데이터 입력)'!$W647:$DR647,'자료입력 및 결과표시'!$C$10)&gt;=1),5,0)</f>
        <v>0</v>
      </c>
      <c r="EQ647" s="17">
        <f>IF(AND(S647='자료입력 및 결과표시'!$B$11,COUNTIF('업무중복도(데이터 입력)'!$W647:$DR647,'자료입력 및 결과표시'!$C$11)&gt;=1),6,0)</f>
        <v>0</v>
      </c>
      <c r="ER647" s="17">
        <f>IF(AND(S647='자료입력 및 결과표시'!$B$12,COUNTIF('업무중복도(데이터 입력)'!$W647:$DR647,'자료입력 및 결과표시'!$C$12)&gt;=1),7,0)</f>
        <v>0</v>
      </c>
      <c r="ES647" s="17">
        <f>IF(AND(S647='자료입력 및 결과표시'!$B$13,COUNTIF('업무중복도(데이터 입력)'!$W647:$DR647,'자료입력 및 결과표시'!$C$13)&gt;=1),8,0)</f>
        <v>0</v>
      </c>
      <c r="ET647" s="17">
        <f>IF(AND(S647='자료입력 및 결과표시'!$B$14,COUNTIF('업무중복도(데이터 입력)'!$W647:$DR647,'자료입력 및 결과표시'!$C$14)&gt;=1),9,0)</f>
        <v>0</v>
      </c>
      <c r="EU647" s="17">
        <f>IF(AND(S647='자료입력 및 결과표시'!$B$15,COUNTIF('업무중복도(데이터 입력)'!$W647:$DR647,'자료입력 및 결과표시'!$C$15)&gt;=1),10,0)</f>
        <v>0</v>
      </c>
      <c r="EV647" s="17">
        <f>IF(AND(S647='자료입력 및 결과표시'!$B$16,COUNTIF('업무중복도(데이터 입력)'!$W647:$DR647,'자료입력 및 결과표시'!$C$16)&gt;=1),11,0)</f>
        <v>0</v>
      </c>
      <c r="EW647" s="17">
        <f>IF(AND(S647='자료입력 및 결과표시'!$B$17,COUNTIF('업무중복도(데이터 입력)'!$W647:$DR647,'자료입력 및 결과표시'!$C$17)&gt;=1),12,0)</f>
        <v>0</v>
      </c>
      <c r="EX647" s="17">
        <f>IF(AND(S647='자료입력 및 결과표시'!$B$18,COUNTIF('업무중복도(데이터 입력)'!$W647:$DR647,'자료입력 및 결과표시'!$C$18)&gt;=1),13,0)</f>
        <v>0</v>
      </c>
      <c r="EY647" s="17">
        <f>IF(AND(S647='자료입력 및 결과표시'!$B$19,COUNTIF('업무중복도(데이터 입력)'!$W647:$DR647,'자료입력 및 결과표시'!$C$19)&gt;=1),14,0)</f>
        <v>0</v>
      </c>
      <c r="EZ647" s="17">
        <f>IF(AND(S647='자료입력 및 결과표시'!$B$20,COUNTIF('업무중복도(데이터 입력)'!$W647:$DR647,'자료입력 및 결과표시'!$C$20)&gt;=1),15,0)</f>
        <v>0</v>
      </c>
      <c r="FA647" s="17">
        <f>IF(AND(S647='자료입력 및 결과표시'!$B$21,COUNTIF('업무중복도(데이터 입력)'!$W647:$DR647,'자료입력 및 결과표시'!$C$21)&gt;=1),16,0)</f>
        <v>0</v>
      </c>
      <c r="FK647" s="17">
        <f t="shared" si="833"/>
        <v>0</v>
      </c>
      <c r="FO647"/>
    </row>
    <row r="648" spans="1:171">
      <c r="A648" s="17" t="str">
        <f t="shared" si="816"/>
        <v>\\\0</v>
      </c>
      <c r="B648" s="17" t="str">
        <f t="shared" si="817"/>
        <v>\\\0</v>
      </c>
      <c r="C648" s="17" t="str">
        <f t="shared" si="818"/>
        <v>\\\0</v>
      </c>
      <c r="D648" s="17" t="str">
        <f t="shared" si="819"/>
        <v>\\\0</v>
      </c>
      <c r="E648" s="17" t="str">
        <f t="shared" si="820"/>
        <v>\\\0</v>
      </c>
      <c r="F648" s="17" t="str">
        <f t="shared" si="821"/>
        <v>\\\0</v>
      </c>
      <c r="G648" s="17" t="str">
        <f t="shared" si="822"/>
        <v>\\\0</v>
      </c>
      <c r="H648" s="17" t="str">
        <f t="shared" si="823"/>
        <v>\\\0</v>
      </c>
      <c r="I648" s="17" t="str">
        <f t="shared" si="824"/>
        <v>\\\0</v>
      </c>
      <c r="J648" s="17" t="str">
        <f t="shared" si="825"/>
        <v>\\\0</v>
      </c>
      <c r="K648" s="17" t="str">
        <f t="shared" si="826"/>
        <v>\\\0</v>
      </c>
      <c r="L648" s="17" t="str">
        <f t="shared" si="827"/>
        <v>\\\0</v>
      </c>
      <c r="M648" s="17" t="str">
        <f t="shared" si="828"/>
        <v>\\\0</v>
      </c>
      <c r="N648" s="17" t="str">
        <f t="shared" si="829"/>
        <v>\\\0</v>
      </c>
      <c r="O648" s="17" t="str">
        <f t="shared" si="830"/>
        <v>\\\0</v>
      </c>
      <c r="P648" s="17" t="str">
        <f t="shared" si="831"/>
        <v>\\\0</v>
      </c>
      <c r="R648" s="17" t="str">
        <f t="shared" si="832"/>
        <v>\\</v>
      </c>
      <c r="S648" s="38"/>
      <c r="T648" s="39"/>
      <c r="U648" s="31"/>
      <c r="V648" s="32"/>
      <c r="W648" s="36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35"/>
      <c r="DS648" s="287"/>
      <c r="DT648" s="36"/>
      <c r="DU648" s="37"/>
      <c r="DV648" s="28">
        <f>IF(AND($S648='자료입력 및 결과표시'!$B$6,COUNTIF($W648:$DR648,'자료입력 및 결과표시'!$C$6)&gt;=1),IF(OR('자료입력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DW648" s="28">
        <f>IF(AND($S648='자료입력 및 결과표시'!$B$7,COUNTIF($W648:$DR648,'자료입력 및 결과표시'!$C$7)&gt;=1),IF(OR('자료입력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DX648" s="28">
        <f>IF(AND($S648='자료입력 및 결과표시'!$B$8,COUNTIF($W648:$DR648,'자료입력 및 결과표시'!$C$8)&gt;=1),IF(OR('자료입력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DY648" s="28">
        <f>IF(AND($S648='자료입력 및 결과표시'!$B$9,COUNTIF($W648:$DR648,'자료입력 및 결과표시'!$C$9)&gt;=1),IF(OR('자료입력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DZ648" s="28">
        <f>IF(AND($S648='자료입력 및 결과표시'!$B$10,COUNTIF($W648:$DR648,'자료입력 및 결과표시'!$C$10)&gt;=1),IF(OR('자료입력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A648" s="28">
        <f>IF(AND($S648='자료입력 및 결과표시'!$B$11,COUNTIF($W648:$DR648,'자료입력 및 결과표시'!$C$11)&gt;=1),IF(OR('자료입력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B648" s="28">
        <f>IF(AND($S648='자료입력 및 결과표시'!$B$12,COUNTIF($W648:$DR648,'자료입력 및 결과표시'!$C$12)&gt;=1),IF(OR('자료입력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C648" s="28">
        <f>IF(AND($S648='자료입력 및 결과표시'!$B$13,COUNTIF($W648:$DR648,'자료입력 및 결과표시'!$C$13)&gt;=1),IF(OR('자료입력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D648" s="28">
        <f>IF(AND($S648='자료입력 및 결과표시'!$B$14,COUNTIF($W648:$DR648,'자료입력 및 결과표시'!$C$14)&gt;=1),IF(OR('자료입력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E648" s="28">
        <f>IF(AND($S648='자료입력 및 결과표시'!$B$15,COUNTIF($W648:$DR648,'자료입력 및 결과표시'!$C$15)&gt;=1),IF(OR('자료입력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F648" s="28">
        <f>IF(AND($S648='자료입력 및 결과표시'!$B$16,COUNTIF($W648:$DR648,'자료입력 및 결과표시'!$C$16)&gt;=1),IF(OR('자료입력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G648" s="28">
        <f>IF(AND($S648='자료입력 및 결과표시'!$B$17,COUNTIF($W648:$DR648,'자료입력 및 결과표시'!$C$17)&gt;=1),IF(OR('자료입력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H648" s="28">
        <f>IF(AND($S648='자료입력 및 결과표시'!$B$18,COUNTIF($W648:$DR648,'자료입력 및 결과표시'!$C$18)&gt;=1),IF(OR('자료입력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I648" s="28">
        <f>IF(AND($S648='자료입력 및 결과표시'!$B$19,COUNTIF($W648:$DR648,'자료입력 및 결과표시'!$C$19)&gt;=1),IF(OR('자료입력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J648" s="28">
        <f>IF(AND($S648='자료입력 및 결과표시'!$B$20,COUNTIF($W648:$DR648,'자료입력 및 결과표시'!$C$20)&gt;=1),IF(OR('자료입력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K648" s="28">
        <f>IF(AND($S648='자료입력 및 결과표시'!$B$21,COUNTIF($W648:$DR648,'자료입력 및 결과표시'!$C$21)&gt;=1),IF(OR('자료입력 및 결과표시'!$B$4+90&gt;=$V648,'자료입력 및 결과표시'!$B$4&lt;$U648),0,IF($V648-'자료입력 및 결과표시'!$B$4-90&gt;='자료입력 및 결과표시'!$E$4,'자료입력 및 결과표시'!$E$4,$V648-'자료입력 및 결과표시'!$B$4-90)),0)</f>
        <v>0</v>
      </c>
      <c r="EL648" s="17">
        <f>IF(AND(S648='자료입력 및 결과표시'!$B$6,COUNTIF('업무중복도(데이터 입력)'!$W648:$DR648,'자료입력 및 결과표시'!$C$6)&gt;=1),1,0)</f>
        <v>0</v>
      </c>
      <c r="EM648" s="17">
        <f>IF(AND(S648='자료입력 및 결과표시'!$B$7,COUNTIF('업무중복도(데이터 입력)'!$W648:$DR648,'자료입력 및 결과표시'!$C$7)&gt;=1),2,0)</f>
        <v>0</v>
      </c>
      <c r="EN648" s="17">
        <f>IF(AND(S648='자료입력 및 결과표시'!$B$8,COUNTIF('업무중복도(데이터 입력)'!$W648:$DR648,'자료입력 및 결과표시'!$C$8)&gt;=1),3,0)</f>
        <v>0</v>
      </c>
      <c r="EO648" s="17">
        <f>IF(AND(S648='자료입력 및 결과표시'!$B$9,COUNTIF('업무중복도(데이터 입력)'!$W648:$DR648,'자료입력 및 결과표시'!$C$9)&gt;=1),4,0)</f>
        <v>0</v>
      </c>
      <c r="EP648" s="17">
        <f>IF(AND(S648='자료입력 및 결과표시'!$B$10,COUNTIF('업무중복도(데이터 입력)'!$W648:$DR648,'자료입력 및 결과표시'!$C$10)&gt;=1),5,0)</f>
        <v>0</v>
      </c>
      <c r="EQ648" s="17">
        <f>IF(AND(S648='자료입력 및 결과표시'!$B$11,COUNTIF('업무중복도(데이터 입력)'!$W648:$DR648,'자료입력 및 결과표시'!$C$11)&gt;=1),6,0)</f>
        <v>0</v>
      </c>
      <c r="ER648" s="17">
        <f>IF(AND(S648='자료입력 및 결과표시'!$B$12,COUNTIF('업무중복도(데이터 입력)'!$W648:$DR648,'자료입력 및 결과표시'!$C$12)&gt;=1),7,0)</f>
        <v>0</v>
      </c>
      <c r="ES648" s="17">
        <f>IF(AND(S648='자료입력 및 결과표시'!$B$13,COUNTIF('업무중복도(데이터 입력)'!$W648:$DR648,'자료입력 및 결과표시'!$C$13)&gt;=1),8,0)</f>
        <v>0</v>
      </c>
      <c r="ET648" s="17">
        <f>IF(AND(S648='자료입력 및 결과표시'!$B$14,COUNTIF('업무중복도(데이터 입력)'!$W648:$DR648,'자료입력 및 결과표시'!$C$14)&gt;=1),9,0)</f>
        <v>0</v>
      </c>
      <c r="EU648" s="17">
        <f>IF(AND(S648='자료입력 및 결과표시'!$B$15,COUNTIF('업무중복도(데이터 입력)'!$W648:$DR648,'자료입력 및 결과표시'!$C$15)&gt;=1),10,0)</f>
        <v>0</v>
      </c>
      <c r="EV648" s="17">
        <f>IF(AND(S648='자료입력 및 결과표시'!$B$16,COUNTIF('업무중복도(데이터 입력)'!$W648:$DR648,'자료입력 및 결과표시'!$C$16)&gt;=1),11,0)</f>
        <v>0</v>
      </c>
      <c r="EW648" s="17">
        <f>IF(AND(S648='자료입력 및 결과표시'!$B$17,COUNTIF('업무중복도(데이터 입력)'!$W648:$DR648,'자료입력 및 결과표시'!$C$17)&gt;=1),12,0)</f>
        <v>0</v>
      </c>
      <c r="EX648" s="17">
        <f>IF(AND(S648='자료입력 및 결과표시'!$B$18,COUNTIF('업무중복도(데이터 입력)'!$W648:$DR648,'자료입력 및 결과표시'!$C$18)&gt;=1),13,0)</f>
        <v>0</v>
      </c>
      <c r="EY648" s="17">
        <f>IF(AND(S648='자료입력 및 결과표시'!$B$19,COUNTIF('업무중복도(데이터 입력)'!$W648:$DR648,'자료입력 및 결과표시'!$C$19)&gt;=1),14,0)</f>
        <v>0</v>
      </c>
      <c r="EZ648" s="17">
        <f>IF(AND(S648='자료입력 및 결과표시'!$B$20,COUNTIF('업무중복도(데이터 입력)'!$W648:$DR648,'자료입력 및 결과표시'!$C$20)&gt;=1),15,0)</f>
        <v>0</v>
      </c>
      <c r="FA648" s="17">
        <f>IF(AND(S648='자료입력 및 결과표시'!$B$21,COUNTIF('업무중복도(데이터 입력)'!$W648:$DR648,'자료입력 및 결과표시'!$C$21)&gt;=1),16,0)</f>
        <v>0</v>
      </c>
      <c r="FK648" s="17">
        <f t="shared" si="833"/>
        <v>0</v>
      </c>
      <c r="FO648"/>
    </row>
    <row r="649" spans="1:171">
      <c r="A649" s="17" t="str">
        <f t="shared" si="816"/>
        <v>\\\0</v>
      </c>
      <c r="B649" s="17" t="str">
        <f t="shared" si="817"/>
        <v>\\\0</v>
      </c>
      <c r="C649" s="17" t="str">
        <f t="shared" si="818"/>
        <v>\\\0</v>
      </c>
      <c r="D649" s="17" t="str">
        <f t="shared" si="819"/>
        <v>\\\0</v>
      </c>
      <c r="E649" s="17" t="str">
        <f t="shared" si="820"/>
        <v>\\\0</v>
      </c>
      <c r="F649" s="17" t="str">
        <f t="shared" si="821"/>
        <v>\\\0</v>
      </c>
      <c r="G649" s="17" t="str">
        <f t="shared" si="822"/>
        <v>\\\0</v>
      </c>
      <c r="H649" s="17" t="str">
        <f t="shared" si="823"/>
        <v>\\\0</v>
      </c>
      <c r="I649" s="17" t="str">
        <f t="shared" si="824"/>
        <v>\\\0</v>
      </c>
      <c r="J649" s="17" t="str">
        <f t="shared" si="825"/>
        <v>\\\0</v>
      </c>
      <c r="K649" s="17" t="str">
        <f t="shared" si="826"/>
        <v>\\\0</v>
      </c>
      <c r="L649" s="17" t="str">
        <f t="shared" si="827"/>
        <v>\\\0</v>
      </c>
      <c r="M649" s="17" t="str">
        <f t="shared" si="828"/>
        <v>\\\0</v>
      </c>
      <c r="N649" s="17" t="str">
        <f t="shared" si="829"/>
        <v>\\\0</v>
      </c>
      <c r="O649" s="17" t="str">
        <f t="shared" si="830"/>
        <v>\\\0</v>
      </c>
      <c r="P649" s="17" t="str">
        <f t="shared" si="831"/>
        <v>\\\0</v>
      </c>
      <c r="R649" s="17" t="str">
        <f t="shared" si="832"/>
        <v>\\</v>
      </c>
      <c r="S649" s="38"/>
      <c r="T649" s="39"/>
      <c r="U649" s="31"/>
      <c r="V649" s="32"/>
      <c r="W649" s="36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35"/>
      <c r="DS649" s="287"/>
      <c r="DT649" s="36"/>
      <c r="DU649" s="37"/>
      <c r="DV649" s="28">
        <f>IF(AND($S649='자료입력 및 결과표시'!$B$6,COUNTIF($W649:$DR649,'자료입력 및 결과표시'!$C$6)&gt;=1),IF(OR('자료입력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DW649" s="28">
        <f>IF(AND($S649='자료입력 및 결과표시'!$B$7,COUNTIF($W649:$DR649,'자료입력 및 결과표시'!$C$7)&gt;=1),IF(OR('자료입력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DX649" s="28">
        <f>IF(AND($S649='자료입력 및 결과표시'!$B$8,COUNTIF($W649:$DR649,'자료입력 및 결과표시'!$C$8)&gt;=1),IF(OR('자료입력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DY649" s="28">
        <f>IF(AND($S649='자료입력 및 결과표시'!$B$9,COUNTIF($W649:$DR649,'자료입력 및 결과표시'!$C$9)&gt;=1),IF(OR('자료입력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DZ649" s="28">
        <f>IF(AND($S649='자료입력 및 결과표시'!$B$10,COUNTIF($W649:$DR649,'자료입력 및 결과표시'!$C$10)&gt;=1),IF(OR('자료입력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A649" s="28">
        <f>IF(AND($S649='자료입력 및 결과표시'!$B$11,COUNTIF($W649:$DR649,'자료입력 및 결과표시'!$C$11)&gt;=1),IF(OR('자료입력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B649" s="28">
        <f>IF(AND($S649='자료입력 및 결과표시'!$B$12,COUNTIF($W649:$DR649,'자료입력 및 결과표시'!$C$12)&gt;=1),IF(OR('자료입력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C649" s="28">
        <f>IF(AND($S649='자료입력 및 결과표시'!$B$13,COUNTIF($W649:$DR649,'자료입력 및 결과표시'!$C$13)&gt;=1),IF(OR('자료입력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D649" s="28">
        <f>IF(AND($S649='자료입력 및 결과표시'!$B$14,COUNTIF($W649:$DR649,'자료입력 및 결과표시'!$C$14)&gt;=1),IF(OR('자료입력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E649" s="28">
        <f>IF(AND($S649='자료입력 및 결과표시'!$B$15,COUNTIF($W649:$DR649,'자료입력 및 결과표시'!$C$15)&gt;=1),IF(OR('자료입력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F649" s="28">
        <f>IF(AND($S649='자료입력 및 결과표시'!$B$16,COUNTIF($W649:$DR649,'자료입력 및 결과표시'!$C$16)&gt;=1),IF(OR('자료입력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G649" s="28">
        <f>IF(AND($S649='자료입력 및 결과표시'!$B$17,COUNTIF($W649:$DR649,'자료입력 및 결과표시'!$C$17)&gt;=1),IF(OR('자료입력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H649" s="28">
        <f>IF(AND($S649='자료입력 및 결과표시'!$B$18,COUNTIF($W649:$DR649,'자료입력 및 결과표시'!$C$18)&gt;=1),IF(OR('자료입력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I649" s="28">
        <f>IF(AND($S649='자료입력 및 결과표시'!$B$19,COUNTIF($W649:$DR649,'자료입력 및 결과표시'!$C$19)&gt;=1),IF(OR('자료입력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J649" s="28">
        <f>IF(AND($S649='자료입력 및 결과표시'!$B$20,COUNTIF($W649:$DR649,'자료입력 및 결과표시'!$C$20)&gt;=1),IF(OR('자료입력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K649" s="28">
        <f>IF(AND($S649='자료입력 및 결과표시'!$B$21,COUNTIF($W649:$DR649,'자료입력 및 결과표시'!$C$21)&gt;=1),IF(OR('자료입력 및 결과표시'!$B$4+90&gt;=$V649,'자료입력 및 결과표시'!$B$4&lt;$U649),0,IF($V649-'자료입력 및 결과표시'!$B$4-90&gt;='자료입력 및 결과표시'!$E$4,'자료입력 및 결과표시'!$E$4,$V649-'자료입력 및 결과표시'!$B$4-90)),0)</f>
        <v>0</v>
      </c>
      <c r="EL649" s="17">
        <f>IF(AND(S649='자료입력 및 결과표시'!$B$6,COUNTIF('업무중복도(데이터 입력)'!$W649:$DR649,'자료입력 및 결과표시'!$C$6)&gt;=1),1,0)</f>
        <v>0</v>
      </c>
      <c r="EM649" s="17">
        <f>IF(AND(S649='자료입력 및 결과표시'!$B$7,COUNTIF('업무중복도(데이터 입력)'!$W649:$DR649,'자료입력 및 결과표시'!$C$7)&gt;=1),2,0)</f>
        <v>0</v>
      </c>
      <c r="EN649" s="17">
        <f>IF(AND(S649='자료입력 및 결과표시'!$B$8,COUNTIF('업무중복도(데이터 입력)'!$W649:$DR649,'자료입력 및 결과표시'!$C$8)&gt;=1),3,0)</f>
        <v>0</v>
      </c>
      <c r="EO649" s="17">
        <f>IF(AND(S649='자료입력 및 결과표시'!$B$9,COUNTIF('업무중복도(데이터 입력)'!$W649:$DR649,'자료입력 및 결과표시'!$C$9)&gt;=1),4,0)</f>
        <v>0</v>
      </c>
      <c r="EP649" s="17">
        <f>IF(AND(S649='자료입력 및 결과표시'!$B$10,COUNTIF('업무중복도(데이터 입력)'!$W649:$DR649,'자료입력 및 결과표시'!$C$10)&gt;=1),5,0)</f>
        <v>0</v>
      </c>
      <c r="EQ649" s="17">
        <f>IF(AND(S649='자료입력 및 결과표시'!$B$11,COUNTIF('업무중복도(데이터 입력)'!$W649:$DR649,'자료입력 및 결과표시'!$C$11)&gt;=1),6,0)</f>
        <v>0</v>
      </c>
      <c r="ER649" s="17">
        <f>IF(AND(S649='자료입력 및 결과표시'!$B$12,COUNTIF('업무중복도(데이터 입력)'!$W649:$DR649,'자료입력 및 결과표시'!$C$12)&gt;=1),7,0)</f>
        <v>0</v>
      </c>
      <c r="ES649" s="17">
        <f>IF(AND(S649='자료입력 및 결과표시'!$B$13,COUNTIF('업무중복도(데이터 입력)'!$W649:$DR649,'자료입력 및 결과표시'!$C$13)&gt;=1),8,0)</f>
        <v>0</v>
      </c>
      <c r="ET649" s="17">
        <f>IF(AND(S649='자료입력 및 결과표시'!$B$14,COUNTIF('업무중복도(데이터 입력)'!$W649:$DR649,'자료입력 및 결과표시'!$C$14)&gt;=1),9,0)</f>
        <v>0</v>
      </c>
      <c r="EU649" s="17">
        <f>IF(AND(S649='자료입력 및 결과표시'!$B$15,COUNTIF('업무중복도(데이터 입력)'!$W649:$DR649,'자료입력 및 결과표시'!$C$15)&gt;=1),10,0)</f>
        <v>0</v>
      </c>
      <c r="EV649" s="17">
        <f>IF(AND(S649='자료입력 및 결과표시'!$B$16,COUNTIF('업무중복도(데이터 입력)'!$W649:$DR649,'자료입력 및 결과표시'!$C$16)&gt;=1),11,0)</f>
        <v>0</v>
      </c>
      <c r="EW649" s="17">
        <f>IF(AND(S649='자료입력 및 결과표시'!$B$17,COUNTIF('업무중복도(데이터 입력)'!$W649:$DR649,'자료입력 및 결과표시'!$C$17)&gt;=1),12,0)</f>
        <v>0</v>
      </c>
      <c r="EX649" s="17">
        <f>IF(AND(S649='자료입력 및 결과표시'!$B$18,COUNTIF('업무중복도(데이터 입력)'!$W649:$DR649,'자료입력 및 결과표시'!$C$18)&gt;=1),13,0)</f>
        <v>0</v>
      </c>
      <c r="EY649" s="17">
        <f>IF(AND(S649='자료입력 및 결과표시'!$B$19,COUNTIF('업무중복도(데이터 입력)'!$W649:$DR649,'자료입력 및 결과표시'!$C$19)&gt;=1),14,0)</f>
        <v>0</v>
      </c>
      <c r="EZ649" s="17">
        <f>IF(AND(S649='자료입력 및 결과표시'!$B$20,COUNTIF('업무중복도(데이터 입력)'!$W649:$DR649,'자료입력 및 결과표시'!$C$20)&gt;=1),15,0)</f>
        <v>0</v>
      </c>
      <c r="FA649" s="17">
        <f>IF(AND(S649='자료입력 및 결과표시'!$B$21,COUNTIF('업무중복도(데이터 입력)'!$W649:$DR649,'자료입력 및 결과표시'!$C$21)&gt;=1),16,0)</f>
        <v>0</v>
      </c>
      <c r="FK649" s="17">
        <f t="shared" si="833"/>
        <v>0</v>
      </c>
      <c r="FO649"/>
    </row>
    <row r="650" spans="1:171">
      <c r="A650" s="17" t="str">
        <f t="shared" si="816"/>
        <v>\\\0</v>
      </c>
      <c r="B650" s="17" t="str">
        <f t="shared" si="817"/>
        <v>\\\0</v>
      </c>
      <c r="C650" s="17" t="str">
        <f t="shared" si="818"/>
        <v>\\\0</v>
      </c>
      <c r="D650" s="17" t="str">
        <f t="shared" si="819"/>
        <v>\\\0</v>
      </c>
      <c r="E650" s="17" t="str">
        <f t="shared" si="820"/>
        <v>\\\0</v>
      </c>
      <c r="F650" s="17" t="str">
        <f t="shared" si="821"/>
        <v>\\\0</v>
      </c>
      <c r="G650" s="17" t="str">
        <f t="shared" si="822"/>
        <v>\\\0</v>
      </c>
      <c r="H650" s="17" t="str">
        <f t="shared" si="823"/>
        <v>\\\0</v>
      </c>
      <c r="I650" s="17" t="str">
        <f t="shared" si="824"/>
        <v>\\\0</v>
      </c>
      <c r="J650" s="17" t="str">
        <f t="shared" si="825"/>
        <v>\\\0</v>
      </c>
      <c r="K650" s="17" t="str">
        <f t="shared" si="826"/>
        <v>\\\0</v>
      </c>
      <c r="L650" s="17" t="str">
        <f t="shared" si="827"/>
        <v>\\\0</v>
      </c>
      <c r="M650" s="17" t="str">
        <f t="shared" si="828"/>
        <v>\\\0</v>
      </c>
      <c r="N650" s="17" t="str">
        <f t="shared" si="829"/>
        <v>\\\0</v>
      </c>
      <c r="O650" s="17" t="str">
        <f t="shared" si="830"/>
        <v>\\\0</v>
      </c>
      <c r="P650" s="17" t="str">
        <f t="shared" si="831"/>
        <v>\\\0</v>
      </c>
      <c r="R650" s="17" t="str">
        <f t="shared" si="832"/>
        <v>\\</v>
      </c>
      <c r="S650" s="38"/>
      <c r="T650" s="39"/>
      <c r="U650" s="31"/>
      <c r="V650" s="32"/>
      <c r="W650" s="36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35"/>
      <c r="DS650" s="287"/>
      <c r="DT650" s="36"/>
      <c r="DU650" s="37"/>
      <c r="DV650" s="28">
        <f>IF(AND($S650='자료입력 및 결과표시'!$B$6,COUNTIF($W650:$DR650,'자료입력 및 결과표시'!$C$6)&gt;=1),IF(OR('자료입력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DW650" s="28">
        <f>IF(AND($S650='자료입력 및 결과표시'!$B$7,COUNTIF($W650:$DR650,'자료입력 및 결과표시'!$C$7)&gt;=1),IF(OR('자료입력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DX650" s="28">
        <f>IF(AND($S650='자료입력 및 결과표시'!$B$8,COUNTIF($W650:$DR650,'자료입력 및 결과표시'!$C$8)&gt;=1),IF(OR('자료입력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DY650" s="28">
        <f>IF(AND($S650='자료입력 및 결과표시'!$B$9,COUNTIF($W650:$DR650,'자료입력 및 결과표시'!$C$9)&gt;=1),IF(OR('자료입력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DZ650" s="28">
        <f>IF(AND($S650='자료입력 및 결과표시'!$B$10,COUNTIF($W650:$DR650,'자료입력 및 결과표시'!$C$10)&gt;=1),IF(OR('자료입력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A650" s="28">
        <f>IF(AND($S650='자료입력 및 결과표시'!$B$11,COUNTIF($W650:$DR650,'자료입력 및 결과표시'!$C$11)&gt;=1),IF(OR('자료입력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B650" s="28">
        <f>IF(AND($S650='자료입력 및 결과표시'!$B$12,COUNTIF($W650:$DR650,'자료입력 및 결과표시'!$C$12)&gt;=1),IF(OR('자료입력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C650" s="28">
        <f>IF(AND($S650='자료입력 및 결과표시'!$B$13,COUNTIF($W650:$DR650,'자료입력 및 결과표시'!$C$13)&gt;=1),IF(OR('자료입력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D650" s="28">
        <f>IF(AND($S650='자료입력 및 결과표시'!$B$14,COUNTIF($W650:$DR650,'자료입력 및 결과표시'!$C$14)&gt;=1),IF(OR('자료입력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E650" s="28">
        <f>IF(AND($S650='자료입력 및 결과표시'!$B$15,COUNTIF($W650:$DR650,'자료입력 및 결과표시'!$C$15)&gt;=1),IF(OR('자료입력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F650" s="28">
        <f>IF(AND($S650='자료입력 및 결과표시'!$B$16,COUNTIF($W650:$DR650,'자료입력 및 결과표시'!$C$16)&gt;=1),IF(OR('자료입력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G650" s="28">
        <f>IF(AND($S650='자료입력 및 결과표시'!$B$17,COUNTIF($W650:$DR650,'자료입력 및 결과표시'!$C$17)&gt;=1),IF(OR('자료입력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H650" s="28">
        <f>IF(AND($S650='자료입력 및 결과표시'!$B$18,COUNTIF($W650:$DR650,'자료입력 및 결과표시'!$C$18)&gt;=1),IF(OR('자료입력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I650" s="28">
        <f>IF(AND($S650='자료입력 및 결과표시'!$B$19,COUNTIF($W650:$DR650,'자료입력 및 결과표시'!$C$19)&gt;=1),IF(OR('자료입력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J650" s="28">
        <f>IF(AND($S650='자료입력 및 결과표시'!$B$20,COUNTIF($W650:$DR650,'자료입력 및 결과표시'!$C$20)&gt;=1),IF(OR('자료입력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K650" s="28">
        <f>IF(AND($S650='자료입력 및 결과표시'!$B$21,COUNTIF($W650:$DR650,'자료입력 및 결과표시'!$C$21)&gt;=1),IF(OR('자료입력 및 결과표시'!$B$4+90&gt;=$V650,'자료입력 및 결과표시'!$B$4&lt;$U650),0,IF($V650-'자료입력 및 결과표시'!$B$4-90&gt;='자료입력 및 결과표시'!$E$4,'자료입력 및 결과표시'!$E$4,$V650-'자료입력 및 결과표시'!$B$4-90)),0)</f>
        <v>0</v>
      </c>
      <c r="EL650" s="17">
        <f>IF(AND(S650='자료입력 및 결과표시'!$B$6,COUNTIF('업무중복도(데이터 입력)'!$W650:$DR650,'자료입력 및 결과표시'!$C$6)&gt;=1),1,0)</f>
        <v>0</v>
      </c>
      <c r="EM650" s="17">
        <f>IF(AND(S650='자료입력 및 결과표시'!$B$7,COUNTIF('업무중복도(데이터 입력)'!$W650:$DR650,'자료입력 및 결과표시'!$C$7)&gt;=1),2,0)</f>
        <v>0</v>
      </c>
      <c r="EN650" s="17">
        <f>IF(AND(S650='자료입력 및 결과표시'!$B$8,COUNTIF('업무중복도(데이터 입력)'!$W650:$DR650,'자료입력 및 결과표시'!$C$8)&gt;=1),3,0)</f>
        <v>0</v>
      </c>
      <c r="EO650" s="17">
        <f>IF(AND(S650='자료입력 및 결과표시'!$B$9,COUNTIF('업무중복도(데이터 입력)'!$W650:$DR650,'자료입력 및 결과표시'!$C$9)&gt;=1),4,0)</f>
        <v>0</v>
      </c>
      <c r="EP650" s="17">
        <f>IF(AND(S650='자료입력 및 결과표시'!$B$10,COUNTIF('업무중복도(데이터 입력)'!$W650:$DR650,'자료입력 및 결과표시'!$C$10)&gt;=1),5,0)</f>
        <v>0</v>
      </c>
      <c r="EQ650" s="17">
        <f>IF(AND(S650='자료입력 및 결과표시'!$B$11,COUNTIF('업무중복도(데이터 입력)'!$W650:$DR650,'자료입력 및 결과표시'!$C$11)&gt;=1),6,0)</f>
        <v>0</v>
      </c>
      <c r="ER650" s="17">
        <f>IF(AND(S650='자료입력 및 결과표시'!$B$12,COUNTIF('업무중복도(데이터 입력)'!$W650:$DR650,'자료입력 및 결과표시'!$C$12)&gt;=1),7,0)</f>
        <v>0</v>
      </c>
      <c r="ES650" s="17">
        <f>IF(AND(S650='자료입력 및 결과표시'!$B$13,COUNTIF('업무중복도(데이터 입력)'!$W650:$DR650,'자료입력 및 결과표시'!$C$13)&gt;=1),8,0)</f>
        <v>0</v>
      </c>
      <c r="ET650" s="17">
        <f>IF(AND(S650='자료입력 및 결과표시'!$B$14,COUNTIF('업무중복도(데이터 입력)'!$W650:$DR650,'자료입력 및 결과표시'!$C$14)&gt;=1),9,0)</f>
        <v>0</v>
      </c>
      <c r="EU650" s="17">
        <f>IF(AND(S650='자료입력 및 결과표시'!$B$15,COUNTIF('업무중복도(데이터 입력)'!$W650:$DR650,'자료입력 및 결과표시'!$C$15)&gt;=1),10,0)</f>
        <v>0</v>
      </c>
      <c r="EV650" s="17">
        <f>IF(AND(S650='자료입력 및 결과표시'!$B$16,COUNTIF('업무중복도(데이터 입력)'!$W650:$DR650,'자료입력 및 결과표시'!$C$16)&gt;=1),11,0)</f>
        <v>0</v>
      </c>
      <c r="EW650" s="17">
        <f>IF(AND(S650='자료입력 및 결과표시'!$B$17,COUNTIF('업무중복도(데이터 입력)'!$W650:$DR650,'자료입력 및 결과표시'!$C$17)&gt;=1),12,0)</f>
        <v>0</v>
      </c>
      <c r="EX650" s="17">
        <f>IF(AND(S650='자료입력 및 결과표시'!$B$18,COUNTIF('업무중복도(데이터 입력)'!$W650:$DR650,'자료입력 및 결과표시'!$C$18)&gt;=1),13,0)</f>
        <v>0</v>
      </c>
      <c r="EY650" s="17">
        <f>IF(AND(S650='자료입력 및 결과표시'!$B$19,COUNTIF('업무중복도(데이터 입력)'!$W650:$DR650,'자료입력 및 결과표시'!$C$19)&gt;=1),14,0)</f>
        <v>0</v>
      </c>
      <c r="EZ650" s="17">
        <f>IF(AND(S650='자료입력 및 결과표시'!$B$20,COUNTIF('업무중복도(데이터 입력)'!$W650:$DR650,'자료입력 및 결과표시'!$C$20)&gt;=1),15,0)</f>
        <v>0</v>
      </c>
      <c r="FA650" s="17">
        <f>IF(AND(S650='자료입력 및 결과표시'!$B$21,COUNTIF('업무중복도(데이터 입력)'!$W650:$DR650,'자료입력 및 결과표시'!$C$21)&gt;=1),16,0)</f>
        <v>0</v>
      </c>
      <c r="FK650" s="17">
        <f t="shared" si="833"/>
        <v>0</v>
      </c>
      <c r="FO650"/>
    </row>
    <row r="651" spans="1:171">
      <c r="A651" s="17" t="str">
        <f t="shared" si="816"/>
        <v>\\\0</v>
      </c>
      <c r="B651" s="17" t="str">
        <f t="shared" si="817"/>
        <v>\\\0</v>
      </c>
      <c r="C651" s="17" t="str">
        <f t="shared" si="818"/>
        <v>\\\0</v>
      </c>
      <c r="D651" s="17" t="str">
        <f t="shared" si="819"/>
        <v>\\\0</v>
      </c>
      <c r="E651" s="17" t="str">
        <f t="shared" si="820"/>
        <v>\\\0</v>
      </c>
      <c r="F651" s="17" t="str">
        <f t="shared" si="821"/>
        <v>\\\0</v>
      </c>
      <c r="G651" s="17" t="str">
        <f t="shared" si="822"/>
        <v>\\\0</v>
      </c>
      <c r="H651" s="17" t="str">
        <f t="shared" si="823"/>
        <v>\\\0</v>
      </c>
      <c r="I651" s="17" t="str">
        <f t="shared" si="824"/>
        <v>\\\0</v>
      </c>
      <c r="J651" s="17" t="str">
        <f t="shared" si="825"/>
        <v>\\\0</v>
      </c>
      <c r="K651" s="17" t="str">
        <f t="shared" si="826"/>
        <v>\\\0</v>
      </c>
      <c r="L651" s="17" t="str">
        <f t="shared" si="827"/>
        <v>\\\0</v>
      </c>
      <c r="M651" s="17" t="str">
        <f t="shared" si="828"/>
        <v>\\\0</v>
      </c>
      <c r="N651" s="17" t="str">
        <f t="shared" si="829"/>
        <v>\\\0</v>
      </c>
      <c r="O651" s="17" t="str">
        <f t="shared" si="830"/>
        <v>\\\0</v>
      </c>
      <c r="P651" s="17" t="str">
        <f t="shared" si="831"/>
        <v>\\\0</v>
      </c>
      <c r="R651" s="17" t="str">
        <f t="shared" si="832"/>
        <v>\\</v>
      </c>
      <c r="S651" s="38"/>
      <c r="T651" s="39"/>
      <c r="U651" s="31"/>
      <c r="V651" s="32"/>
      <c r="W651" s="36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35"/>
      <c r="DS651" s="287"/>
      <c r="DT651" s="36"/>
      <c r="DU651" s="37"/>
      <c r="DV651" s="28">
        <f>IF(AND($S651='자료입력 및 결과표시'!$B$6,COUNTIF($W651:$DR651,'자료입력 및 결과표시'!$C$6)&gt;=1),IF(OR('자료입력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DW651" s="28">
        <f>IF(AND($S651='자료입력 및 결과표시'!$B$7,COUNTIF($W651:$DR651,'자료입력 및 결과표시'!$C$7)&gt;=1),IF(OR('자료입력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DX651" s="28">
        <f>IF(AND($S651='자료입력 및 결과표시'!$B$8,COUNTIF($W651:$DR651,'자료입력 및 결과표시'!$C$8)&gt;=1),IF(OR('자료입력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DY651" s="28">
        <f>IF(AND($S651='자료입력 및 결과표시'!$B$9,COUNTIF($W651:$DR651,'자료입력 및 결과표시'!$C$9)&gt;=1),IF(OR('자료입력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DZ651" s="28">
        <f>IF(AND($S651='자료입력 및 결과표시'!$B$10,COUNTIF($W651:$DR651,'자료입력 및 결과표시'!$C$10)&gt;=1),IF(OR('자료입력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A651" s="28">
        <f>IF(AND($S651='자료입력 및 결과표시'!$B$11,COUNTIF($W651:$DR651,'자료입력 및 결과표시'!$C$11)&gt;=1),IF(OR('자료입력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B651" s="28">
        <f>IF(AND($S651='자료입력 및 결과표시'!$B$12,COUNTIF($W651:$DR651,'자료입력 및 결과표시'!$C$12)&gt;=1),IF(OR('자료입력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C651" s="28">
        <f>IF(AND($S651='자료입력 및 결과표시'!$B$13,COUNTIF($W651:$DR651,'자료입력 및 결과표시'!$C$13)&gt;=1),IF(OR('자료입력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D651" s="28">
        <f>IF(AND($S651='자료입력 및 결과표시'!$B$14,COUNTIF($W651:$DR651,'자료입력 및 결과표시'!$C$14)&gt;=1),IF(OR('자료입력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E651" s="28">
        <f>IF(AND($S651='자료입력 및 결과표시'!$B$15,COUNTIF($W651:$DR651,'자료입력 및 결과표시'!$C$15)&gt;=1),IF(OR('자료입력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F651" s="28">
        <f>IF(AND($S651='자료입력 및 결과표시'!$B$16,COUNTIF($W651:$DR651,'자료입력 및 결과표시'!$C$16)&gt;=1),IF(OR('자료입력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G651" s="28">
        <f>IF(AND($S651='자료입력 및 결과표시'!$B$17,COUNTIF($W651:$DR651,'자료입력 및 결과표시'!$C$17)&gt;=1),IF(OR('자료입력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H651" s="28">
        <f>IF(AND($S651='자료입력 및 결과표시'!$B$18,COUNTIF($W651:$DR651,'자료입력 및 결과표시'!$C$18)&gt;=1),IF(OR('자료입력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I651" s="28">
        <f>IF(AND($S651='자료입력 및 결과표시'!$B$19,COUNTIF($W651:$DR651,'자료입력 및 결과표시'!$C$19)&gt;=1),IF(OR('자료입력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J651" s="28">
        <f>IF(AND($S651='자료입력 및 결과표시'!$B$20,COUNTIF($W651:$DR651,'자료입력 및 결과표시'!$C$20)&gt;=1),IF(OR('자료입력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K651" s="28">
        <f>IF(AND($S651='자료입력 및 결과표시'!$B$21,COUNTIF($W651:$DR651,'자료입력 및 결과표시'!$C$21)&gt;=1),IF(OR('자료입력 및 결과표시'!$B$4+90&gt;=$V651,'자료입력 및 결과표시'!$B$4&lt;$U651),0,IF($V651-'자료입력 및 결과표시'!$B$4-90&gt;='자료입력 및 결과표시'!$E$4,'자료입력 및 결과표시'!$E$4,$V651-'자료입력 및 결과표시'!$B$4-90)),0)</f>
        <v>0</v>
      </c>
      <c r="EL651" s="17">
        <f>IF(AND(S651='자료입력 및 결과표시'!$B$6,COUNTIF('업무중복도(데이터 입력)'!$W651:$DR651,'자료입력 및 결과표시'!$C$6)&gt;=1),1,0)</f>
        <v>0</v>
      </c>
      <c r="EM651" s="17">
        <f>IF(AND(S651='자료입력 및 결과표시'!$B$7,COUNTIF('업무중복도(데이터 입력)'!$W651:$DR651,'자료입력 및 결과표시'!$C$7)&gt;=1),2,0)</f>
        <v>0</v>
      </c>
      <c r="EN651" s="17">
        <f>IF(AND(S651='자료입력 및 결과표시'!$B$8,COUNTIF('업무중복도(데이터 입력)'!$W651:$DR651,'자료입력 및 결과표시'!$C$8)&gt;=1),3,0)</f>
        <v>0</v>
      </c>
      <c r="EO651" s="17">
        <f>IF(AND(S651='자료입력 및 결과표시'!$B$9,COUNTIF('업무중복도(데이터 입력)'!$W651:$DR651,'자료입력 및 결과표시'!$C$9)&gt;=1),4,0)</f>
        <v>0</v>
      </c>
      <c r="EP651" s="17">
        <f>IF(AND(S651='자료입력 및 결과표시'!$B$10,COUNTIF('업무중복도(데이터 입력)'!$W651:$DR651,'자료입력 및 결과표시'!$C$10)&gt;=1),5,0)</f>
        <v>0</v>
      </c>
      <c r="EQ651" s="17">
        <f>IF(AND(S651='자료입력 및 결과표시'!$B$11,COUNTIF('업무중복도(데이터 입력)'!$W651:$DR651,'자료입력 및 결과표시'!$C$11)&gt;=1),6,0)</f>
        <v>0</v>
      </c>
      <c r="ER651" s="17">
        <f>IF(AND(S651='자료입력 및 결과표시'!$B$12,COUNTIF('업무중복도(데이터 입력)'!$W651:$DR651,'자료입력 및 결과표시'!$C$12)&gt;=1),7,0)</f>
        <v>0</v>
      </c>
      <c r="ES651" s="17">
        <f>IF(AND(S651='자료입력 및 결과표시'!$B$13,COUNTIF('업무중복도(데이터 입력)'!$W651:$DR651,'자료입력 및 결과표시'!$C$13)&gt;=1),8,0)</f>
        <v>0</v>
      </c>
      <c r="ET651" s="17">
        <f>IF(AND(S651='자료입력 및 결과표시'!$B$14,COUNTIF('업무중복도(데이터 입력)'!$W651:$DR651,'자료입력 및 결과표시'!$C$14)&gt;=1),9,0)</f>
        <v>0</v>
      </c>
      <c r="EU651" s="17">
        <f>IF(AND(S651='자료입력 및 결과표시'!$B$15,COUNTIF('업무중복도(데이터 입력)'!$W651:$DR651,'자료입력 및 결과표시'!$C$15)&gt;=1),10,0)</f>
        <v>0</v>
      </c>
      <c r="EV651" s="17">
        <f>IF(AND(S651='자료입력 및 결과표시'!$B$16,COUNTIF('업무중복도(데이터 입력)'!$W651:$DR651,'자료입력 및 결과표시'!$C$16)&gt;=1),11,0)</f>
        <v>0</v>
      </c>
      <c r="EW651" s="17">
        <f>IF(AND(S651='자료입력 및 결과표시'!$B$17,COUNTIF('업무중복도(데이터 입력)'!$W651:$DR651,'자료입력 및 결과표시'!$C$17)&gt;=1),12,0)</f>
        <v>0</v>
      </c>
      <c r="EX651" s="17">
        <f>IF(AND(S651='자료입력 및 결과표시'!$B$18,COUNTIF('업무중복도(데이터 입력)'!$W651:$DR651,'자료입력 및 결과표시'!$C$18)&gt;=1),13,0)</f>
        <v>0</v>
      </c>
      <c r="EY651" s="17">
        <f>IF(AND(S651='자료입력 및 결과표시'!$B$19,COUNTIF('업무중복도(데이터 입력)'!$W651:$DR651,'자료입력 및 결과표시'!$C$19)&gt;=1),14,0)</f>
        <v>0</v>
      </c>
      <c r="EZ651" s="17">
        <f>IF(AND(S651='자료입력 및 결과표시'!$B$20,COUNTIF('업무중복도(데이터 입력)'!$W651:$DR651,'자료입력 및 결과표시'!$C$20)&gt;=1),15,0)</f>
        <v>0</v>
      </c>
      <c r="FA651" s="17">
        <f>IF(AND(S651='자료입력 및 결과표시'!$B$21,COUNTIF('업무중복도(데이터 입력)'!$W651:$DR651,'자료입력 및 결과표시'!$C$21)&gt;=1),16,0)</f>
        <v>0</v>
      </c>
      <c r="FK651" s="17">
        <f t="shared" si="833"/>
        <v>0</v>
      </c>
      <c r="FO651"/>
    </row>
    <row r="652" spans="1:171">
      <c r="A652" s="17" t="str">
        <f t="shared" si="816"/>
        <v>\\\0</v>
      </c>
      <c r="B652" s="17" t="str">
        <f t="shared" si="817"/>
        <v>\\\0</v>
      </c>
      <c r="C652" s="17" t="str">
        <f t="shared" si="818"/>
        <v>\\\0</v>
      </c>
      <c r="D652" s="17" t="str">
        <f t="shared" si="819"/>
        <v>\\\0</v>
      </c>
      <c r="E652" s="17" t="str">
        <f t="shared" si="820"/>
        <v>\\\0</v>
      </c>
      <c r="F652" s="17" t="str">
        <f t="shared" si="821"/>
        <v>\\\0</v>
      </c>
      <c r="G652" s="17" t="str">
        <f t="shared" si="822"/>
        <v>\\\0</v>
      </c>
      <c r="H652" s="17" t="str">
        <f t="shared" si="823"/>
        <v>\\\0</v>
      </c>
      <c r="I652" s="17" t="str">
        <f t="shared" si="824"/>
        <v>\\\0</v>
      </c>
      <c r="J652" s="17" t="str">
        <f t="shared" si="825"/>
        <v>\\\0</v>
      </c>
      <c r="K652" s="17" t="str">
        <f t="shared" si="826"/>
        <v>\\\0</v>
      </c>
      <c r="L652" s="17" t="str">
        <f t="shared" si="827"/>
        <v>\\\0</v>
      </c>
      <c r="M652" s="17" t="str">
        <f t="shared" si="828"/>
        <v>\\\0</v>
      </c>
      <c r="N652" s="17" t="str">
        <f t="shared" si="829"/>
        <v>\\\0</v>
      </c>
      <c r="O652" s="17" t="str">
        <f t="shared" si="830"/>
        <v>\\\0</v>
      </c>
      <c r="P652" s="17" t="str">
        <f t="shared" si="831"/>
        <v>\\\0</v>
      </c>
      <c r="R652" s="17" t="str">
        <f t="shared" si="832"/>
        <v>\\</v>
      </c>
      <c r="S652" s="38"/>
      <c r="T652" s="39"/>
      <c r="U652" s="31"/>
      <c r="V652" s="32"/>
      <c r="W652" s="36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35"/>
      <c r="DS652" s="287"/>
      <c r="DT652" s="36"/>
      <c r="DU652" s="37"/>
      <c r="DV652" s="28">
        <f>IF(AND($S652='자료입력 및 결과표시'!$B$6,COUNTIF($W652:$DR652,'자료입력 및 결과표시'!$C$6)&gt;=1),IF(OR('자료입력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DW652" s="28">
        <f>IF(AND($S652='자료입력 및 결과표시'!$B$7,COUNTIF($W652:$DR652,'자료입력 및 결과표시'!$C$7)&gt;=1),IF(OR('자료입력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DX652" s="28">
        <f>IF(AND($S652='자료입력 및 결과표시'!$B$8,COUNTIF($W652:$DR652,'자료입력 및 결과표시'!$C$8)&gt;=1),IF(OR('자료입력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DY652" s="28">
        <f>IF(AND($S652='자료입력 및 결과표시'!$B$9,COUNTIF($W652:$DR652,'자료입력 및 결과표시'!$C$9)&gt;=1),IF(OR('자료입력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DZ652" s="28">
        <f>IF(AND($S652='자료입력 및 결과표시'!$B$10,COUNTIF($W652:$DR652,'자료입력 및 결과표시'!$C$10)&gt;=1),IF(OR('자료입력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A652" s="28">
        <f>IF(AND($S652='자료입력 및 결과표시'!$B$11,COUNTIF($W652:$DR652,'자료입력 및 결과표시'!$C$11)&gt;=1),IF(OR('자료입력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B652" s="28">
        <f>IF(AND($S652='자료입력 및 결과표시'!$B$12,COUNTIF($W652:$DR652,'자료입력 및 결과표시'!$C$12)&gt;=1),IF(OR('자료입력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C652" s="28">
        <f>IF(AND($S652='자료입력 및 결과표시'!$B$13,COUNTIF($W652:$DR652,'자료입력 및 결과표시'!$C$13)&gt;=1),IF(OR('자료입력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D652" s="28">
        <f>IF(AND($S652='자료입력 및 결과표시'!$B$14,COUNTIF($W652:$DR652,'자료입력 및 결과표시'!$C$14)&gt;=1),IF(OR('자료입력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E652" s="28">
        <f>IF(AND($S652='자료입력 및 결과표시'!$B$15,COUNTIF($W652:$DR652,'자료입력 및 결과표시'!$C$15)&gt;=1),IF(OR('자료입력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F652" s="28">
        <f>IF(AND($S652='자료입력 및 결과표시'!$B$16,COUNTIF($W652:$DR652,'자료입력 및 결과표시'!$C$16)&gt;=1),IF(OR('자료입력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G652" s="28">
        <f>IF(AND($S652='자료입력 및 결과표시'!$B$17,COUNTIF($W652:$DR652,'자료입력 및 결과표시'!$C$17)&gt;=1),IF(OR('자료입력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H652" s="28">
        <f>IF(AND($S652='자료입력 및 결과표시'!$B$18,COUNTIF($W652:$DR652,'자료입력 및 결과표시'!$C$18)&gt;=1),IF(OR('자료입력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I652" s="28">
        <f>IF(AND($S652='자료입력 및 결과표시'!$B$19,COUNTIF($W652:$DR652,'자료입력 및 결과표시'!$C$19)&gt;=1),IF(OR('자료입력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J652" s="28">
        <f>IF(AND($S652='자료입력 및 결과표시'!$B$20,COUNTIF($W652:$DR652,'자료입력 및 결과표시'!$C$20)&gt;=1),IF(OR('자료입력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K652" s="28">
        <f>IF(AND($S652='자료입력 및 결과표시'!$B$21,COUNTIF($W652:$DR652,'자료입력 및 결과표시'!$C$21)&gt;=1),IF(OR('자료입력 및 결과표시'!$B$4+90&gt;=$V652,'자료입력 및 결과표시'!$B$4&lt;$U652),0,IF($V652-'자료입력 및 결과표시'!$B$4-90&gt;='자료입력 및 결과표시'!$E$4,'자료입력 및 결과표시'!$E$4,$V652-'자료입력 및 결과표시'!$B$4-90)),0)</f>
        <v>0</v>
      </c>
      <c r="EL652" s="17">
        <f>IF(AND(S652='자료입력 및 결과표시'!$B$6,COUNTIF('업무중복도(데이터 입력)'!$W652:$DR652,'자료입력 및 결과표시'!$C$6)&gt;=1),1,0)</f>
        <v>0</v>
      </c>
      <c r="EM652" s="17">
        <f>IF(AND(S652='자료입력 및 결과표시'!$B$7,COUNTIF('업무중복도(데이터 입력)'!$W652:$DR652,'자료입력 및 결과표시'!$C$7)&gt;=1),2,0)</f>
        <v>0</v>
      </c>
      <c r="EN652" s="17">
        <f>IF(AND(S652='자료입력 및 결과표시'!$B$8,COUNTIF('업무중복도(데이터 입력)'!$W652:$DR652,'자료입력 및 결과표시'!$C$8)&gt;=1),3,0)</f>
        <v>0</v>
      </c>
      <c r="EO652" s="17">
        <f>IF(AND(S652='자료입력 및 결과표시'!$B$9,COUNTIF('업무중복도(데이터 입력)'!$W652:$DR652,'자료입력 및 결과표시'!$C$9)&gt;=1),4,0)</f>
        <v>0</v>
      </c>
      <c r="EP652" s="17">
        <f>IF(AND(S652='자료입력 및 결과표시'!$B$10,COUNTIF('업무중복도(데이터 입력)'!$W652:$DR652,'자료입력 및 결과표시'!$C$10)&gt;=1),5,0)</f>
        <v>0</v>
      </c>
      <c r="EQ652" s="17">
        <f>IF(AND(S652='자료입력 및 결과표시'!$B$11,COUNTIF('업무중복도(데이터 입력)'!$W652:$DR652,'자료입력 및 결과표시'!$C$11)&gt;=1),6,0)</f>
        <v>0</v>
      </c>
      <c r="ER652" s="17">
        <f>IF(AND(S652='자료입력 및 결과표시'!$B$12,COUNTIF('업무중복도(데이터 입력)'!$W652:$DR652,'자료입력 및 결과표시'!$C$12)&gt;=1),7,0)</f>
        <v>0</v>
      </c>
      <c r="ES652" s="17">
        <f>IF(AND(S652='자료입력 및 결과표시'!$B$13,COUNTIF('업무중복도(데이터 입력)'!$W652:$DR652,'자료입력 및 결과표시'!$C$13)&gt;=1),8,0)</f>
        <v>0</v>
      </c>
      <c r="ET652" s="17">
        <f>IF(AND(S652='자료입력 및 결과표시'!$B$14,COUNTIF('업무중복도(데이터 입력)'!$W652:$DR652,'자료입력 및 결과표시'!$C$14)&gt;=1),9,0)</f>
        <v>0</v>
      </c>
      <c r="EU652" s="17">
        <f>IF(AND(S652='자료입력 및 결과표시'!$B$15,COUNTIF('업무중복도(데이터 입력)'!$W652:$DR652,'자료입력 및 결과표시'!$C$15)&gt;=1),10,0)</f>
        <v>0</v>
      </c>
      <c r="EV652" s="17">
        <f>IF(AND(S652='자료입력 및 결과표시'!$B$16,COUNTIF('업무중복도(데이터 입력)'!$W652:$DR652,'자료입력 및 결과표시'!$C$16)&gt;=1),11,0)</f>
        <v>0</v>
      </c>
      <c r="EW652" s="17">
        <f>IF(AND(S652='자료입력 및 결과표시'!$B$17,COUNTIF('업무중복도(데이터 입력)'!$W652:$DR652,'자료입력 및 결과표시'!$C$17)&gt;=1),12,0)</f>
        <v>0</v>
      </c>
      <c r="EX652" s="17">
        <f>IF(AND(S652='자료입력 및 결과표시'!$B$18,COUNTIF('업무중복도(데이터 입력)'!$W652:$DR652,'자료입력 및 결과표시'!$C$18)&gt;=1),13,0)</f>
        <v>0</v>
      </c>
      <c r="EY652" s="17">
        <f>IF(AND(S652='자료입력 및 결과표시'!$B$19,COUNTIF('업무중복도(데이터 입력)'!$W652:$DR652,'자료입력 및 결과표시'!$C$19)&gt;=1),14,0)</f>
        <v>0</v>
      </c>
      <c r="EZ652" s="17">
        <f>IF(AND(S652='자료입력 및 결과표시'!$B$20,COUNTIF('업무중복도(데이터 입력)'!$W652:$DR652,'자료입력 및 결과표시'!$C$20)&gt;=1),15,0)</f>
        <v>0</v>
      </c>
      <c r="FA652" s="17">
        <f>IF(AND(S652='자료입력 및 결과표시'!$B$21,COUNTIF('업무중복도(데이터 입력)'!$W652:$DR652,'자료입력 및 결과표시'!$C$21)&gt;=1),16,0)</f>
        <v>0</v>
      </c>
      <c r="FK652" s="17">
        <f t="shared" si="833"/>
        <v>0</v>
      </c>
      <c r="FO652"/>
    </row>
    <row r="653" spans="1:171">
      <c r="A653" s="17" t="str">
        <f t="shared" si="816"/>
        <v>\\\0</v>
      </c>
      <c r="B653" s="17" t="str">
        <f t="shared" si="817"/>
        <v>\\\0</v>
      </c>
      <c r="C653" s="17" t="str">
        <f t="shared" si="818"/>
        <v>\\\0</v>
      </c>
      <c r="D653" s="17" t="str">
        <f t="shared" si="819"/>
        <v>\\\0</v>
      </c>
      <c r="E653" s="17" t="str">
        <f t="shared" si="820"/>
        <v>\\\0</v>
      </c>
      <c r="F653" s="17" t="str">
        <f t="shared" si="821"/>
        <v>\\\0</v>
      </c>
      <c r="G653" s="17" t="str">
        <f t="shared" si="822"/>
        <v>\\\0</v>
      </c>
      <c r="H653" s="17" t="str">
        <f t="shared" si="823"/>
        <v>\\\0</v>
      </c>
      <c r="I653" s="17" t="str">
        <f t="shared" si="824"/>
        <v>\\\0</v>
      </c>
      <c r="J653" s="17" t="str">
        <f t="shared" si="825"/>
        <v>\\\0</v>
      </c>
      <c r="K653" s="17" t="str">
        <f t="shared" si="826"/>
        <v>\\\0</v>
      </c>
      <c r="L653" s="17" t="str">
        <f t="shared" si="827"/>
        <v>\\\0</v>
      </c>
      <c r="M653" s="17" t="str">
        <f t="shared" si="828"/>
        <v>\\\0</v>
      </c>
      <c r="N653" s="17" t="str">
        <f t="shared" si="829"/>
        <v>\\\0</v>
      </c>
      <c r="O653" s="17" t="str">
        <f t="shared" si="830"/>
        <v>\\\0</v>
      </c>
      <c r="P653" s="17" t="str">
        <f t="shared" si="831"/>
        <v>\\\0</v>
      </c>
      <c r="R653" s="17" t="str">
        <f t="shared" si="832"/>
        <v>\\</v>
      </c>
      <c r="S653" s="38"/>
      <c r="T653" s="39"/>
      <c r="U653" s="31"/>
      <c r="V653" s="32"/>
      <c r="W653" s="36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35"/>
      <c r="DS653" s="287"/>
      <c r="DT653" s="36"/>
      <c r="DU653" s="37"/>
      <c r="DV653" s="28">
        <f>IF(AND($S653='자료입력 및 결과표시'!$B$6,COUNTIF($W653:$DR653,'자료입력 및 결과표시'!$C$6)&gt;=1),IF(OR('자료입력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DW653" s="28">
        <f>IF(AND($S653='자료입력 및 결과표시'!$B$7,COUNTIF($W653:$DR653,'자료입력 및 결과표시'!$C$7)&gt;=1),IF(OR('자료입력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DX653" s="28">
        <f>IF(AND($S653='자료입력 및 결과표시'!$B$8,COUNTIF($W653:$DR653,'자료입력 및 결과표시'!$C$8)&gt;=1),IF(OR('자료입력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DY653" s="28">
        <f>IF(AND($S653='자료입력 및 결과표시'!$B$9,COUNTIF($W653:$DR653,'자료입력 및 결과표시'!$C$9)&gt;=1),IF(OR('자료입력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DZ653" s="28">
        <f>IF(AND($S653='자료입력 및 결과표시'!$B$10,COUNTIF($W653:$DR653,'자료입력 및 결과표시'!$C$10)&gt;=1),IF(OR('자료입력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A653" s="28">
        <f>IF(AND($S653='자료입력 및 결과표시'!$B$11,COUNTIF($W653:$DR653,'자료입력 및 결과표시'!$C$11)&gt;=1),IF(OR('자료입력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B653" s="28">
        <f>IF(AND($S653='자료입력 및 결과표시'!$B$12,COUNTIF($W653:$DR653,'자료입력 및 결과표시'!$C$12)&gt;=1),IF(OR('자료입력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C653" s="28">
        <f>IF(AND($S653='자료입력 및 결과표시'!$B$13,COUNTIF($W653:$DR653,'자료입력 및 결과표시'!$C$13)&gt;=1),IF(OR('자료입력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D653" s="28">
        <f>IF(AND($S653='자료입력 및 결과표시'!$B$14,COUNTIF($W653:$DR653,'자료입력 및 결과표시'!$C$14)&gt;=1),IF(OR('자료입력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E653" s="28">
        <f>IF(AND($S653='자료입력 및 결과표시'!$B$15,COUNTIF($W653:$DR653,'자료입력 및 결과표시'!$C$15)&gt;=1),IF(OR('자료입력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F653" s="28">
        <f>IF(AND($S653='자료입력 및 결과표시'!$B$16,COUNTIF($W653:$DR653,'자료입력 및 결과표시'!$C$16)&gt;=1),IF(OR('자료입력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G653" s="28">
        <f>IF(AND($S653='자료입력 및 결과표시'!$B$17,COUNTIF($W653:$DR653,'자료입력 및 결과표시'!$C$17)&gt;=1),IF(OR('자료입력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H653" s="28">
        <f>IF(AND($S653='자료입력 및 결과표시'!$B$18,COUNTIF($W653:$DR653,'자료입력 및 결과표시'!$C$18)&gt;=1),IF(OR('자료입력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I653" s="28">
        <f>IF(AND($S653='자료입력 및 결과표시'!$B$19,COUNTIF($W653:$DR653,'자료입력 및 결과표시'!$C$19)&gt;=1),IF(OR('자료입력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J653" s="28">
        <f>IF(AND($S653='자료입력 및 결과표시'!$B$20,COUNTIF($W653:$DR653,'자료입력 및 결과표시'!$C$20)&gt;=1),IF(OR('자료입력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K653" s="28">
        <f>IF(AND($S653='자료입력 및 결과표시'!$B$21,COUNTIF($W653:$DR653,'자료입력 및 결과표시'!$C$21)&gt;=1),IF(OR('자료입력 및 결과표시'!$B$4+90&gt;=$V653,'자료입력 및 결과표시'!$B$4&lt;$U653),0,IF($V653-'자료입력 및 결과표시'!$B$4-90&gt;='자료입력 및 결과표시'!$E$4,'자료입력 및 결과표시'!$E$4,$V653-'자료입력 및 결과표시'!$B$4-90)),0)</f>
        <v>0</v>
      </c>
      <c r="EL653" s="17">
        <f>IF(AND(S653='자료입력 및 결과표시'!$B$6,COUNTIF('업무중복도(데이터 입력)'!$W653:$DR653,'자료입력 및 결과표시'!$C$6)&gt;=1),1,0)</f>
        <v>0</v>
      </c>
      <c r="EM653" s="17">
        <f>IF(AND(S653='자료입력 및 결과표시'!$B$7,COUNTIF('업무중복도(데이터 입력)'!$W653:$DR653,'자료입력 및 결과표시'!$C$7)&gt;=1),2,0)</f>
        <v>0</v>
      </c>
      <c r="EN653" s="17">
        <f>IF(AND(S653='자료입력 및 결과표시'!$B$8,COUNTIF('업무중복도(데이터 입력)'!$W653:$DR653,'자료입력 및 결과표시'!$C$8)&gt;=1),3,0)</f>
        <v>0</v>
      </c>
      <c r="EO653" s="17">
        <f>IF(AND(S653='자료입력 및 결과표시'!$B$9,COUNTIF('업무중복도(데이터 입력)'!$W653:$DR653,'자료입력 및 결과표시'!$C$9)&gt;=1),4,0)</f>
        <v>0</v>
      </c>
      <c r="EP653" s="17">
        <f>IF(AND(S653='자료입력 및 결과표시'!$B$10,COUNTIF('업무중복도(데이터 입력)'!$W653:$DR653,'자료입력 및 결과표시'!$C$10)&gt;=1),5,0)</f>
        <v>0</v>
      </c>
      <c r="EQ653" s="17">
        <f>IF(AND(S653='자료입력 및 결과표시'!$B$11,COUNTIF('업무중복도(데이터 입력)'!$W653:$DR653,'자료입력 및 결과표시'!$C$11)&gt;=1),6,0)</f>
        <v>0</v>
      </c>
      <c r="ER653" s="17">
        <f>IF(AND(S653='자료입력 및 결과표시'!$B$12,COUNTIF('업무중복도(데이터 입력)'!$W653:$DR653,'자료입력 및 결과표시'!$C$12)&gt;=1),7,0)</f>
        <v>0</v>
      </c>
      <c r="ES653" s="17">
        <f>IF(AND(S653='자료입력 및 결과표시'!$B$13,COUNTIF('업무중복도(데이터 입력)'!$W653:$DR653,'자료입력 및 결과표시'!$C$13)&gt;=1),8,0)</f>
        <v>0</v>
      </c>
      <c r="ET653" s="17">
        <f>IF(AND(S653='자료입력 및 결과표시'!$B$14,COUNTIF('업무중복도(데이터 입력)'!$W653:$DR653,'자료입력 및 결과표시'!$C$14)&gt;=1),9,0)</f>
        <v>0</v>
      </c>
      <c r="EU653" s="17">
        <f>IF(AND(S653='자료입력 및 결과표시'!$B$15,COUNTIF('업무중복도(데이터 입력)'!$W653:$DR653,'자료입력 및 결과표시'!$C$15)&gt;=1),10,0)</f>
        <v>0</v>
      </c>
      <c r="EV653" s="17">
        <f>IF(AND(S653='자료입력 및 결과표시'!$B$16,COUNTIF('업무중복도(데이터 입력)'!$W653:$DR653,'자료입력 및 결과표시'!$C$16)&gt;=1),11,0)</f>
        <v>0</v>
      </c>
      <c r="EW653" s="17">
        <f>IF(AND(S653='자료입력 및 결과표시'!$B$17,COUNTIF('업무중복도(데이터 입력)'!$W653:$DR653,'자료입력 및 결과표시'!$C$17)&gt;=1),12,0)</f>
        <v>0</v>
      </c>
      <c r="EX653" s="17">
        <f>IF(AND(S653='자료입력 및 결과표시'!$B$18,COUNTIF('업무중복도(데이터 입력)'!$W653:$DR653,'자료입력 및 결과표시'!$C$18)&gt;=1),13,0)</f>
        <v>0</v>
      </c>
      <c r="EY653" s="17">
        <f>IF(AND(S653='자료입력 및 결과표시'!$B$19,COUNTIF('업무중복도(데이터 입력)'!$W653:$DR653,'자료입력 및 결과표시'!$C$19)&gt;=1),14,0)</f>
        <v>0</v>
      </c>
      <c r="EZ653" s="17">
        <f>IF(AND(S653='자료입력 및 결과표시'!$B$20,COUNTIF('업무중복도(데이터 입력)'!$W653:$DR653,'자료입력 및 결과표시'!$C$20)&gt;=1),15,0)</f>
        <v>0</v>
      </c>
      <c r="FA653" s="17">
        <f>IF(AND(S653='자료입력 및 결과표시'!$B$21,COUNTIF('업무중복도(데이터 입력)'!$W653:$DR653,'자료입력 및 결과표시'!$C$21)&gt;=1),16,0)</f>
        <v>0</v>
      </c>
      <c r="FK653" s="17">
        <f t="shared" si="833"/>
        <v>0</v>
      </c>
      <c r="FO653"/>
    </row>
    <row r="654" spans="1:171">
      <c r="A654" s="17" t="str">
        <f t="shared" si="816"/>
        <v>\\\0</v>
      </c>
      <c r="B654" s="17" t="str">
        <f t="shared" si="817"/>
        <v>\\\0</v>
      </c>
      <c r="C654" s="17" t="str">
        <f t="shared" si="818"/>
        <v>\\\0</v>
      </c>
      <c r="D654" s="17" t="str">
        <f t="shared" si="819"/>
        <v>\\\0</v>
      </c>
      <c r="E654" s="17" t="str">
        <f t="shared" si="820"/>
        <v>\\\0</v>
      </c>
      <c r="F654" s="17" t="str">
        <f t="shared" si="821"/>
        <v>\\\0</v>
      </c>
      <c r="G654" s="17" t="str">
        <f t="shared" si="822"/>
        <v>\\\0</v>
      </c>
      <c r="H654" s="17" t="str">
        <f t="shared" si="823"/>
        <v>\\\0</v>
      </c>
      <c r="I654" s="17" t="str">
        <f t="shared" si="824"/>
        <v>\\\0</v>
      </c>
      <c r="J654" s="17" t="str">
        <f t="shared" si="825"/>
        <v>\\\0</v>
      </c>
      <c r="K654" s="17" t="str">
        <f t="shared" si="826"/>
        <v>\\\0</v>
      </c>
      <c r="L654" s="17" t="str">
        <f t="shared" si="827"/>
        <v>\\\0</v>
      </c>
      <c r="M654" s="17" t="str">
        <f t="shared" si="828"/>
        <v>\\\0</v>
      </c>
      <c r="N654" s="17" t="str">
        <f t="shared" si="829"/>
        <v>\\\0</v>
      </c>
      <c r="O654" s="17" t="str">
        <f t="shared" si="830"/>
        <v>\\\0</v>
      </c>
      <c r="P654" s="17" t="str">
        <f t="shared" si="831"/>
        <v>\\\0</v>
      </c>
      <c r="R654" s="17" t="str">
        <f t="shared" si="832"/>
        <v>\\</v>
      </c>
      <c r="S654" s="38"/>
      <c r="T654" s="39"/>
      <c r="U654" s="31"/>
      <c r="V654" s="32"/>
      <c r="W654" s="36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35"/>
      <c r="DS654" s="287"/>
      <c r="DT654" s="36"/>
      <c r="DU654" s="37"/>
      <c r="DV654" s="28">
        <f>IF(AND($S654='자료입력 및 결과표시'!$B$6,COUNTIF($W654:$DR654,'자료입력 및 결과표시'!$C$6)&gt;=1),IF(OR('자료입력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DW654" s="28">
        <f>IF(AND($S654='자료입력 및 결과표시'!$B$7,COUNTIF($W654:$DR654,'자료입력 및 결과표시'!$C$7)&gt;=1),IF(OR('자료입력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DX654" s="28">
        <f>IF(AND($S654='자료입력 및 결과표시'!$B$8,COUNTIF($W654:$DR654,'자료입력 및 결과표시'!$C$8)&gt;=1),IF(OR('자료입력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DY654" s="28">
        <f>IF(AND($S654='자료입력 및 결과표시'!$B$9,COUNTIF($W654:$DR654,'자료입력 및 결과표시'!$C$9)&gt;=1),IF(OR('자료입력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DZ654" s="28">
        <f>IF(AND($S654='자료입력 및 결과표시'!$B$10,COUNTIF($W654:$DR654,'자료입력 및 결과표시'!$C$10)&gt;=1),IF(OR('자료입력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A654" s="28">
        <f>IF(AND($S654='자료입력 및 결과표시'!$B$11,COUNTIF($W654:$DR654,'자료입력 및 결과표시'!$C$11)&gt;=1),IF(OR('자료입력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B654" s="28">
        <f>IF(AND($S654='자료입력 및 결과표시'!$B$12,COUNTIF($W654:$DR654,'자료입력 및 결과표시'!$C$12)&gt;=1),IF(OR('자료입력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C654" s="28">
        <f>IF(AND($S654='자료입력 및 결과표시'!$B$13,COUNTIF($W654:$DR654,'자료입력 및 결과표시'!$C$13)&gt;=1),IF(OR('자료입력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D654" s="28">
        <f>IF(AND($S654='자료입력 및 결과표시'!$B$14,COUNTIF($W654:$DR654,'자료입력 및 결과표시'!$C$14)&gt;=1),IF(OR('자료입력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E654" s="28">
        <f>IF(AND($S654='자료입력 및 결과표시'!$B$15,COUNTIF($W654:$DR654,'자료입력 및 결과표시'!$C$15)&gt;=1),IF(OR('자료입력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F654" s="28">
        <f>IF(AND($S654='자료입력 및 결과표시'!$B$16,COUNTIF($W654:$DR654,'자료입력 및 결과표시'!$C$16)&gt;=1),IF(OR('자료입력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G654" s="28">
        <f>IF(AND($S654='자료입력 및 결과표시'!$B$17,COUNTIF($W654:$DR654,'자료입력 및 결과표시'!$C$17)&gt;=1),IF(OR('자료입력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H654" s="28">
        <f>IF(AND($S654='자료입력 및 결과표시'!$B$18,COUNTIF($W654:$DR654,'자료입력 및 결과표시'!$C$18)&gt;=1),IF(OR('자료입력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I654" s="28">
        <f>IF(AND($S654='자료입력 및 결과표시'!$B$19,COUNTIF($W654:$DR654,'자료입력 및 결과표시'!$C$19)&gt;=1),IF(OR('자료입력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J654" s="28">
        <f>IF(AND($S654='자료입력 및 결과표시'!$B$20,COUNTIF($W654:$DR654,'자료입력 및 결과표시'!$C$20)&gt;=1),IF(OR('자료입력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K654" s="28">
        <f>IF(AND($S654='자료입력 및 결과표시'!$B$21,COUNTIF($W654:$DR654,'자료입력 및 결과표시'!$C$21)&gt;=1),IF(OR('자료입력 및 결과표시'!$B$4+90&gt;=$V654,'자료입력 및 결과표시'!$B$4&lt;$U654),0,IF($V654-'자료입력 및 결과표시'!$B$4-90&gt;='자료입력 및 결과표시'!$E$4,'자료입력 및 결과표시'!$E$4,$V654-'자료입력 및 결과표시'!$B$4-90)),0)</f>
        <v>0</v>
      </c>
      <c r="EL654" s="17">
        <f>IF(AND(S654='자료입력 및 결과표시'!$B$6,COUNTIF('업무중복도(데이터 입력)'!$W654:$DR654,'자료입력 및 결과표시'!$C$6)&gt;=1),1,0)</f>
        <v>0</v>
      </c>
      <c r="EM654" s="17">
        <f>IF(AND(S654='자료입력 및 결과표시'!$B$7,COUNTIF('업무중복도(데이터 입력)'!$W654:$DR654,'자료입력 및 결과표시'!$C$7)&gt;=1),2,0)</f>
        <v>0</v>
      </c>
      <c r="EN654" s="17">
        <f>IF(AND(S654='자료입력 및 결과표시'!$B$8,COUNTIF('업무중복도(데이터 입력)'!$W654:$DR654,'자료입력 및 결과표시'!$C$8)&gt;=1),3,0)</f>
        <v>0</v>
      </c>
      <c r="EO654" s="17">
        <f>IF(AND(S654='자료입력 및 결과표시'!$B$9,COUNTIF('업무중복도(데이터 입력)'!$W654:$DR654,'자료입력 및 결과표시'!$C$9)&gt;=1),4,0)</f>
        <v>0</v>
      </c>
      <c r="EP654" s="17">
        <f>IF(AND(S654='자료입력 및 결과표시'!$B$10,COUNTIF('업무중복도(데이터 입력)'!$W654:$DR654,'자료입력 및 결과표시'!$C$10)&gt;=1),5,0)</f>
        <v>0</v>
      </c>
      <c r="EQ654" s="17">
        <f>IF(AND(S654='자료입력 및 결과표시'!$B$11,COUNTIF('업무중복도(데이터 입력)'!$W654:$DR654,'자료입력 및 결과표시'!$C$11)&gt;=1),6,0)</f>
        <v>0</v>
      </c>
      <c r="ER654" s="17">
        <f>IF(AND(S654='자료입력 및 결과표시'!$B$12,COUNTIF('업무중복도(데이터 입력)'!$W654:$DR654,'자료입력 및 결과표시'!$C$12)&gt;=1),7,0)</f>
        <v>0</v>
      </c>
      <c r="ES654" s="17">
        <f>IF(AND(S654='자료입력 및 결과표시'!$B$13,COUNTIF('업무중복도(데이터 입력)'!$W654:$DR654,'자료입력 및 결과표시'!$C$13)&gt;=1),8,0)</f>
        <v>0</v>
      </c>
      <c r="ET654" s="17">
        <f>IF(AND(S654='자료입력 및 결과표시'!$B$14,COUNTIF('업무중복도(데이터 입력)'!$W654:$DR654,'자료입력 및 결과표시'!$C$14)&gt;=1),9,0)</f>
        <v>0</v>
      </c>
      <c r="EU654" s="17">
        <f>IF(AND(S654='자료입력 및 결과표시'!$B$15,COUNTIF('업무중복도(데이터 입력)'!$W654:$DR654,'자료입력 및 결과표시'!$C$15)&gt;=1),10,0)</f>
        <v>0</v>
      </c>
      <c r="EV654" s="17">
        <f>IF(AND(S654='자료입력 및 결과표시'!$B$16,COUNTIF('업무중복도(데이터 입력)'!$W654:$DR654,'자료입력 및 결과표시'!$C$16)&gt;=1),11,0)</f>
        <v>0</v>
      </c>
      <c r="EW654" s="17">
        <f>IF(AND(S654='자료입력 및 결과표시'!$B$17,COUNTIF('업무중복도(데이터 입력)'!$W654:$DR654,'자료입력 및 결과표시'!$C$17)&gt;=1),12,0)</f>
        <v>0</v>
      </c>
      <c r="EX654" s="17">
        <f>IF(AND(S654='자료입력 및 결과표시'!$B$18,COUNTIF('업무중복도(데이터 입력)'!$W654:$DR654,'자료입력 및 결과표시'!$C$18)&gt;=1),13,0)</f>
        <v>0</v>
      </c>
      <c r="EY654" s="17">
        <f>IF(AND(S654='자료입력 및 결과표시'!$B$19,COUNTIF('업무중복도(데이터 입력)'!$W654:$DR654,'자료입력 및 결과표시'!$C$19)&gt;=1),14,0)</f>
        <v>0</v>
      </c>
      <c r="EZ654" s="17">
        <f>IF(AND(S654='자료입력 및 결과표시'!$B$20,COUNTIF('업무중복도(데이터 입력)'!$W654:$DR654,'자료입력 및 결과표시'!$C$20)&gt;=1),15,0)</f>
        <v>0</v>
      </c>
      <c r="FA654" s="17">
        <f>IF(AND(S654='자료입력 및 결과표시'!$B$21,COUNTIF('업무중복도(데이터 입력)'!$W654:$DR654,'자료입력 및 결과표시'!$C$21)&gt;=1),16,0)</f>
        <v>0</v>
      </c>
      <c r="FK654" s="17">
        <f t="shared" si="833"/>
        <v>0</v>
      </c>
      <c r="FO654"/>
    </row>
    <row r="655" spans="1:171">
      <c r="A655" s="17" t="str">
        <f t="shared" si="816"/>
        <v>\\\0</v>
      </c>
      <c r="B655" s="17" t="str">
        <f t="shared" si="817"/>
        <v>\\\0</v>
      </c>
      <c r="C655" s="17" t="str">
        <f t="shared" si="818"/>
        <v>\\\0</v>
      </c>
      <c r="D655" s="17" t="str">
        <f t="shared" si="819"/>
        <v>\\\0</v>
      </c>
      <c r="E655" s="17" t="str">
        <f t="shared" si="820"/>
        <v>\\\0</v>
      </c>
      <c r="F655" s="17" t="str">
        <f t="shared" si="821"/>
        <v>\\\0</v>
      </c>
      <c r="G655" s="17" t="str">
        <f t="shared" si="822"/>
        <v>\\\0</v>
      </c>
      <c r="H655" s="17" t="str">
        <f t="shared" si="823"/>
        <v>\\\0</v>
      </c>
      <c r="I655" s="17" t="str">
        <f t="shared" si="824"/>
        <v>\\\0</v>
      </c>
      <c r="J655" s="17" t="str">
        <f t="shared" si="825"/>
        <v>\\\0</v>
      </c>
      <c r="K655" s="17" t="str">
        <f t="shared" si="826"/>
        <v>\\\0</v>
      </c>
      <c r="L655" s="17" t="str">
        <f t="shared" si="827"/>
        <v>\\\0</v>
      </c>
      <c r="M655" s="17" t="str">
        <f t="shared" si="828"/>
        <v>\\\0</v>
      </c>
      <c r="N655" s="17" t="str">
        <f t="shared" si="829"/>
        <v>\\\0</v>
      </c>
      <c r="O655" s="17" t="str">
        <f t="shared" si="830"/>
        <v>\\\0</v>
      </c>
      <c r="P655" s="17" t="str">
        <f t="shared" si="831"/>
        <v>\\\0</v>
      </c>
      <c r="R655" s="17" t="str">
        <f t="shared" si="832"/>
        <v>\\</v>
      </c>
      <c r="S655" s="38"/>
      <c r="T655" s="39"/>
      <c r="U655" s="31"/>
      <c r="V655" s="32"/>
      <c r="W655" s="36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35"/>
      <c r="DS655" s="287"/>
      <c r="DT655" s="36"/>
      <c r="DU655" s="37"/>
      <c r="DV655" s="28">
        <f>IF(AND($S655='자료입력 및 결과표시'!$B$6,COUNTIF($W655:$DR655,'자료입력 및 결과표시'!$C$6)&gt;=1),IF(OR('자료입력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DW655" s="28">
        <f>IF(AND($S655='자료입력 및 결과표시'!$B$7,COUNTIF($W655:$DR655,'자료입력 및 결과표시'!$C$7)&gt;=1),IF(OR('자료입력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DX655" s="28">
        <f>IF(AND($S655='자료입력 및 결과표시'!$B$8,COUNTIF($W655:$DR655,'자료입력 및 결과표시'!$C$8)&gt;=1),IF(OR('자료입력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DY655" s="28">
        <f>IF(AND($S655='자료입력 및 결과표시'!$B$9,COUNTIF($W655:$DR655,'자료입력 및 결과표시'!$C$9)&gt;=1),IF(OR('자료입력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DZ655" s="28">
        <f>IF(AND($S655='자료입력 및 결과표시'!$B$10,COUNTIF($W655:$DR655,'자료입력 및 결과표시'!$C$10)&gt;=1),IF(OR('자료입력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A655" s="28">
        <f>IF(AND($S655='자료입력 및 결과표시'!$B$11,COUNTIF($W655:$DR655,'자료입력 및 결과표시'!$C$11)&gt;=1),IF(OR('자료입력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B655" s="28">
        <f>IF(AND($S655='자료입력 및 결과표시'!$B$12,COUNTIF($W655:$DR655,'자료입력 및 결과표시'!$C$12)&gt;=1),IF(OR('자료입력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C655" s="28">
        <f>IF(AND($S655='자료입력 및 결과표시'!$B$13,COUNTIF($W655:$DR655,'자료입력 및 결과표시'!$C$13)&gt;=1),IF(OR('자료입력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D655" s="28">
        <f>IF(AND($S655='자료입력 및 결과표시'!$B$14,COUNTIF($W655:$DR655,'자료입력 및 결과표시'!$C$14)&gt;=1),IF(OR('자료입력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E655" s="28">
        <f>IF(AND($S655='자료입력 및 결과표시'!$B$15,COUNTIF($W655:$DR655,'자료입력 및 결과표시'!$C$15)&gt;=1),IF(OR('자료입력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F655" s="28">
        <f>IF(AND($S655='자료입력 및 결과표시'!$B$16,COUNTIF($W655:$DR655,'자료입력 및 결과표시'!$C$16)&gt;=1),IF(OR('자료입력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G655" s="28">
        <f>IF(AND($S655='자료입력 및 결과표시'!$B$17,COUNTIF($W655:$DR655,'자료입력 및 결과표시'!$C$17)&gt;=1),IF(OR('자료입력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H655" s="28">
        <f>IF(AND($S655='자료입력 및 결과표시'!$B$18,COUNTIF($W655:$DR655,'자료입력 및 결과표시'!$C$18)&gt;=1),IF(OR('자료입력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I655" s="28">
        <f>IF(AND($S655='자료입력 및 결과표시'!$B$19,COUNTIF($W655:$DR655,'자료입력 및 결과표시'!$C$19)&gt;=1),IF(OR('자료입력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J655" s="28">
        <f>IF(AND($S655='자료입력 및 결과표시'!$B$20,COUNTIF($W655:$DR655,'자료입력 및 결과표시'!$C$20)&gt;=1),IF(OR('자료입력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K655" s="28">
        <f>IF(AND($S655='자료입력 및 결과표시'!$B$21,COUNTIF($W655:$DR655,'자료입력 및 결과표시'!$C$21)&gt;=1),IF(OR('자료입력 및 결과표시'!$B$4+90&gt;=$V655,'자료입력 및 결과표시'!$B$4&lt;$U655),0,IF($V655-'자료입력 및 결과표시'!$B$4-90&gt;='자료입력 및 결과표시'!$E$4,'자료입력 및 결과표시'!$E$4,$V655-'자료입력 및 결과표시'!$B$4-90)),0)</f>
        <v>0</v>
      </c>
      <c r="EL655" s="17">
        <f>IF(AND(S655='자료입력 및 결과표시'!$B$6,COUNTIF('업무중복도(데이터 입력)'!$W655:$DR655,'자료입력 및 결과표시'!$C$6)&gt;=1),1,0)</f>
        <v>0</v>
      </c>
      <c r="EM655" s="17">
        <f>IF(AND(S655='자료입력 및 결과표시'!$B$7,COUNTIF('업무중복도(데이터 입력)'!$W655:$DR655,'자료입력 및 결과표시'!$C$7)&gt;=1),2,0)</f>
        <v>0</v>
      </c>
      <c r="EN655" s="17">
        <f>IF(AND(S655='자료입력 및 결과표시'!$B$8,COUNTIF('업무중복도(데이터 입력)'!$W655:$DR655,'자료입력 및 결과표시'!$C$8)&gt;=1),3,0)</f>
        <v>0</v>
      </c>
      <c r="EO655" s="17">
        <f>IF(AND(S655='자료입력 및 결과표시'!$B$9,COUNTIF('업무중복도(데이터 입력)'!$W655:$DR655,'자료입력 및 결과표시'!$C$9)&gt;=1),4,0)</f>
        <v>0</v>
      </c>
      <c r="EP655" s="17">
        <f>IF(AND(S655='자료입력 및 결과표시'!$B$10,COUNTIF('업무중복도(데이터 입력)'!$W655:$DR655,'자료입력 및 결과표시'!$C$10)&gt;=1),5,0)</f>
        <v>0</v>
      </c>
      <c r="EQ655" s="17">
        <f>IF(AND(S655='자료입력 및 결과표시'!$B$11,COUNTIF('업무중복도(데이터 입력)'!$W655:$DR655,'자료입력 및 결과표시'!$C$11)&gt;=1),6,0)</f>
        <v>0</v>
      </c>
      <c r="ER655" s="17">
        <f>IF(AND(S655='자료입력 및 결과표시'!$B$12,COUNTIF('업무중복도(데이터 입력)'!$W655:$DR655,'자료입력 및 결과표시'!$C$12)&gt;=1),7,0)</f>
        <v>0</v>
      </c>
      <c r="ES655" s="17">
        <f>IF(AND(S655='자료입력 및 결과표시'!$B$13,COUNTIF('업무중복도(데이터 입력)'!$W655:$DR655,'자료입력 및 결과표시'!$C$13)&gt;=1),8,0)</f>
        <v>0</v>
      </c>
      <c r="ET655" s="17">
        <f>IF(AND(S655='자료입력 및 결과표시'!$B$14,COUNTIF('업무중복도(데이터 입력)'!$W655:$DR655,'자료입력 및 결과표시'!$C$14)&gt;=1),9,0)</f>
        <v>0</v>
      </c>
      <c r="EU655" s="17">
        <f>IF(AND(S655='자료입력 및 결과표시'!$B$15,COUNTIF('업무중복도(데이터 입력)'!$W655:$DR655,'자료입력 및 결과표시'!$C$15)&gt;=1),10,0)</f>
        <v>0</v>
      </c>
      <c r="EV655" s="17">
        <f>IF(AND(S655='자료입력 및 결과표시'!$B$16,COUNTIF('업무중복도(데이터 입력)'!$W655:$DR655,'자료입력 및 결과표시'!$C$16)&gt;=1),11,0)</f>
        <v>0</v>
      </c>
      <c r="EW655" s="17">
        <f>IF(AND(S655='자료입력 및 결과표시'!$B$17,COUNTIF('업무중복도(데이터 입력)'!$W655:$DR655,'자료입력 및 결과표시'!$C$17)&gt;=1),12,0)</f>
        <v>0</v>
      </c>
      <c r="EX655" s="17">
        <f>IF(AND(S655='자료입력 및 결과표시'!$B$18,COUNTIF('업무중복도(데이터 입력)'!$W655:$DR655,'자료입력 및 결과표시'!$C$18)&gt;=1),13,0)</f>
        <v>0</v>
      </c>
      <c r="EY655" s="17">
        <f>IF(AND(S655='자료입력 및 결과표시'!$B$19,COUNTIF('업무중복도(데이터 입력)'!$W655:$DR655,'자료입력 및 결과표시'!$C$19)&gt;=1),14,0)</f>
        <v>0</v>
      </c>
      <c r="EZ655" s="17">
        <f>IF(AND(S655='자료입력 및 결과표시'!$B$20,COUNTIF('업무중복도(데이터 입력)'!$W655:$DR655,'자료입력 및 결과표시'!$C$20)&gt;=1),15,0)</f>
        <v>0</v>
      </c>
      <c r="FA655" s="17">
        <f>IF(AND(S655='자료입력 및 결과표시'!$B$21,COUNTIF('업무중복도(데이터 입력)'!$W655:$DR655,'자료입력 및 결과표시'!$C$21)&gt;=1),16,0)</f>
        <v>0</v>
      </c>
      <c r="FK655" s="17">
        <f t="shared" si="833"/>
        <v>0</v>
      </c>
      <c r="FO655"/>
    </row>
    <row r="656" spans="1:171">
      <c r="A656" s="17" t="str">
        <f t="shared" si="816"/>
        <v>\\\0</v>
      </c>
      <c r="B656" s="17" t="str">
        <f t="shared" si="817"/>
        <v>\\\0</v>
      </c>
      <c r="C656" s="17" t="str">
        <f t="shared" si="818"/>
        <v>\\\0</v>
      </c>
      <c r="D656" s="17" t="str">
        <f t="shared" si="819"/>
        <v>\\\0</v>
      </c>
      <c r="E656" s="17" t="str">
        <f t="shared" si="820"/>
        <v>\\\0</v>
      </c>
      <c r="F656" s="17" t="str">
        <f t="shared" si="821"/>
        <v>\\\0</v>
      </c>
      <c r="G656" s="17" t="str">
        <f t="shared" si="822"/>
        <v>\\\0</v>
      </c>
      <c r="H656" s="17" t="str">
        <f t="shared" si="823"/>
        <v>\\\0</v>
      </c>
      <c r="I656" s="17" t="str">
        <f t="shared" si="824"/>
        <v>\\\0</v>
      </c>
      <c r="J656" s="17" t="str">
        <f t="shared" si="825"/>
        <v>\\\0</v>
      </c>
      <c r="K656" s="17" t="str">
        <f t="shared" si="826"/>
        <v>\\\0</v>
      </c>
      <c r="L656" s="17" t="str">
        <f t="shared" si="827"/>
        <v>\\\0</v>
      </c>
      <c r="M656" s="17" t="str">
        <f t="shared" si="828"/>
        <v>\\\0</v>
      </c>
      <c r="N656" s="17" t="str">
        <f t="shared" si="829"/>
        <v>\\\0</v>
      </c>
      <c r="O656" s="17" t="str">
        <f t="shared" si="830"/>
        <v>\\\0</v>
      </c>
      <c r="P656" s="17" t="str">
        <f t="shared" si="831"/>
        <v>\\\0</v>
      </c>
      <c r="R656" s="17" t="str">
        <f t="shared" si="832"/>
        <v>\\</v>
      </c>
      <c r="S656" s="38"/>
      <c r="T656" s="39"/>
      <c r="U656" s="31"/>
      <c r="V656" s="32"/>
      <c r="W656" s="36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35"/>
      <c r="DS656" s="287"/>
      <c r="DT656" s="36"/>
      <c r="DU656" s="37"/>
      <c r="DV656" s="28">
        <f>IF(AND($S656='자료입력 및 결과표시'!$B$6,COUNTIF($W656:$DR656,'자료입력 및 결과표시'!$C$6)&gt;=1),IF(OR('자료입력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DW656" s="28">
        <f>IF(AND($S656='자료입력 및 결과표시'!$B$7,COUNTIF($W656:$DR656,'자료입력 및 결과표시'!$C$7)&gt;=1),IF(OR('자료입력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DX656" s="28">
        <f>IF(AND($S656='자료입력 및 결과표시'!$B$8,COUNTIF($W656:$DR656,'자료입력 및 결과표시'!$C$8)&gt;=1),IF(OR('자료입력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DY656" s="28">
        <f>IF(AND($S656='자료입력 및 결과표시'!$B$9,COUNTIF($W656:$DR656,'자료입력 및 결과표시'!$C$9)&gt;=1),IF(OR('자료입력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DZ656" s="28">
        <f>IF(AND($S656='자료입력 및 결과표시'!$B$10,COUNTIF($W656:$DR656,'자료입력 및 결과표시'!$C$10)&gt;=1),IF(OR('자료입력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A656" s="28">
        <f>IF(AND($S656='자료입력 및 결과표시'!$B$11,COUNTIF($W656:$DR656,'자료입력 및 결과표시'!$C$11)&gt;=1),IF(OR('자료입력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B656" s="28">
        <f>IF(AND($S656='자료입력 및 결과표시'!$B$12,COUNTIF($W656:$DR656,'자료입력 및 결과표시'!$C$12)&gt;=1),IF(OR('자료입력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C656" s="28">
        <f>IF(AND($S656='자료입력 및 결과표시'!$B$13,COUNTIF($W656:$DR656,'자료입력 및 결과표시'!$C$13)&gt;=1),IF(OR('자료입력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D656" s="28">
        <f>IF(AND($S656='자료입력 및 결과표시'!$B$14,COUNTIF($W656:$DR656,'자료입력 및 결과표시'!$C$14)&gt;=1),IF(OR('자료입력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E656" s="28">
        <f>IF(AND($S656='자료입력 및 결과표시'!$B$15,COUNTIF($W656:$DR656,'자료입력 및 결과표시'!$C$15)&gt;=1),IF(OR('자료입력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F656" s="28">
        <f>IF(AND($S656='자료입력 및 결과표시'!$B$16,COUNTIF($W656:$DR656,'자료입력 및 결과표시'!$C$16)&gt;=1),IF(OR('자료입력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G656" s="28">
        <f>IF(AND($S656='자료입력 및 결과표시'!$B$17,COUNTIF($W656:$DR656,'자료입력 및 결과표시'!$C$17)&gt;=1),IF(OR('자료입력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H656" s="28">
        <f>IF(AND($S656='자료입력 및 결과표시'!$B$18,COUNTIF($W656:$DR656,'자료입력 및 결과표시'!$C$18)&gt;=1),IF(OR('자료입력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I656" s="28">
        <f>IF(AND($S656='자료입력 및 결과표시'!$B$19,COUNTIF($W656:$DR656,'자료입력 및 결과표시'!$C$19)&gt;=1),IF(OR('자료입력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J656" s="28">
        <f>IF(AND($S656='자료입력 및 결과표시'!$B$20,COUNTIF($W656:$DR656,'자료입력 및 결과표시'!$C$20)&gt;=1),IF(OR('자료입력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K656" s="28">
        <f>IF(AND($S656='자료입력 및 결과표시'!$B$21,COUNTIF($W656:$DR656,'자료입력 및 결과표시'!$C$21)&gt;=1),IF(OR('자료입력 및 결과표시'!$B$4+90&gt;=$V656,'자료입력 및 결과표시'!$B$4&lt;$U656),0,IF($V656-'자료입력 및 결과표시'!$B$4-90&gt;='자료입력 및 결과표시'!$E$4,'자료입력 및 결과표시'!$E$4,$V656-'자료입력 및 결과표시'!$B$4-90)),0)</f>
        <v>0</v>
      </c>
      <c r="EL656" s="17">
        <f>IF(AND(S656='자료입력 및 결과표시'!$B$6,COUNTIF('업무중복도(데이터 입력)'!$W656:$DR656,'자료입력 및 결과표시'!$C$6)&gt;=1),1,0)</f>
        <v>0</v>
      </c>
      <c r="EM656" s="17">
        <f>IF(AND(S656='자료입력 및 결과표시'!$B$7,COUNTIF('업무중복도(데이터 입력)'!$W656:$DR656,'자료입력 및 결과표시'!$C$7)&gt;=1),2,0)</f>
        <v>0</v>
      </c>
      <c r="EN656" s="17">
        <f>IF(AND(S656='자료입력 및 결과표시'!$B$8,COUNTIF('업무중복도(데이터 입력)'!$W656:$DR656,'자료입력 및 결과표시'!$C$8)&gt;=1),3,0)</f>
        <v>0</v>
      </c>
      <c r="EO656" s="17">
        <f>IF(AND(S656='자료입력 및 결과표시'!$B$9,COUNTIF('업무중복도(데이터 입력)'!$W656:$DR656,'자료입력 및 결과표시'!$C$9)&gt;=1),4,0)</f>
        <v>0</v>
      </c>
      <c r="EP656" s="17">
        <f>IF(AND(S656='자료입력 및 결과표시'!$B$10,COUNTIF('업무중복도(데이터 입력)'!$W656:$DR656,'자료입력 및 결과표시'!$C$10)&gt;=1),5,0)</f>
        <v>0</v>
      </c>
      <c r="EQ656" s="17">
        <f>IF(AND(S656='자료입력 및 결과표시'!$B$11,COUNTIF('업무중복도(데이터 입력)'!$W656:$DR656,'자료입력 및 결과표시'!$C$11)&gt;=1),6,0)</f>
        <v>0</v>
      </c>
      <c r="ER656" s="17">
        <f>IF(AND(S656='자료입력 및 결과표시'!$B$12,COUNTIF('업무중복도(데이터 입력)'!$W656:$DR656,'자료입력 및 결과표시'!$C$12)&gt;=1),7,0)</f>
        <v>0</v>
      </c>
      <c r="ES656" s="17">
        <f>IF(AND(S656='자료입력 및 결과표시'!$B$13,COUNTIF('업무중복도(데이터 입력)'!$W656:$DR656,'자료입력 및 결과표시'!$C$13)&gt;=1),8,0)</f>
        <v>0</v>
      </c>
      <c r="ET656" s="17">
        <f>IF(AND(S656='자료입력 및 결과표시'!$B$14,COUNTIF('업무중복도(데이터 입력)'!$W656:$DR656,'자료입력 및 결과표시'!$C$14)&gt;=1),9,0)</f>
        <v>0</v>
      </c>
      <c r="EU656" s="17">
        <f>IF(AND(S656='자료입력 및 결과표시'!$B$15,COUNTIF('업무중복도(데이터 입력)'!$W656:$DR656,'자료입력 및 결과표시'!$C$15)&gt;=1),10,0)</f>
        <v>0</v>
      </c>
      <c r="EV656" s="17">
        <f>IF(AND(S656='자료입력 및 결과표시'!$B$16,COUNTIF('업무중복도(데이터 입력)'!$W656:$DR656,'자료입력 및 결과표시'!$C$16)&gt;=1),11,0)</f>
        <v>0</v>
      </c>
      <c r="EW656" s="17">
        <f>IF(AND(S656='자료입력 및 결과표시'!$B$17,COUNTIF('업무중복도(데이터 입력)'!$W656:$DR656,'자료입력 및 결과표시'!$C$17)&gt;=1),12,0)</f>
        <v>0</v>
      </c>
      <c r="EX656" s="17">
        <f>IF(AND(S656='자료입력 및 결과표시'!$B$18,COUNTIF('업무중복도(데이터 입력)'!$W656:$DR656,'자료입력 및 결과표시'!$C$18)&gt;=1),13,0)</f>
        <v>0</v>
      </c>
      <c r="EY656" s="17">
        <f>IF(AND(S656='자료입력 및 결과표시'!$B$19,COUNTIF('업무중복도(데이터 입력)'!$W656:$DR656,'자료입력 및 결과표시'!$C$19)&gt;=1),14,0)</f>
        <v>0</v>
      </c>
      <c r="EZ656" s="17">
        <f>IF(AND(S656='자료입력 및 결과표시'!$B$20,COUNTIF('업무중복도(데이터 입력)'!$W656:$DR656,'자료입력 및 결과표시'!$C$20)&gt;=1),15,0)</f>
        <v>0</v>
      </c>
      <c r="FA656" s="17">
        <f>IF(AND(S656='자료입력 및 결과표시'!$B$21,COUNTIF('업무중복도(데이터 입력)'!$W656:$DR656,'자료입력 및 결과표시'!$C$21)&gt;=1),16,0)</f>
        <v>0</v>
      </c>
      <c r="FK656" s="17">
        <f t="shared" si="833"/>
        <v>0</v>
      </c>
      <c r="FO656"/>
    </row>
    <row r="657" spans="1:171">
      <c r="A657" s="17" t="str">
        <f t="shared" si="816"/>
        <v>\\\0</v>
      </c>
      <c r="B657" s="17" t="str">
        <f t="shared" si="817"/>
        <v>\\\0</v>
      </c>
      <c r="C657" s="17" t="str">
        <f t="shared" si="818"/>
        <v>\\\0</v>
      </c>
      <c r="D657" s="17" t="str">
        <f t="shared" si="819"/>
        <v>\\\0</v>
      </c>
      <c r="E657" s="17" t="str">
        <f t="shared" si="820"/>
        <v>\\\0</v>
      </c>
      <c r="F657" s="17" t="str">
        <f t="shared" si="821"/>
        <v>\\\0</v>
      </c>
      <c r="G657" s="17" t="str">
        <f t="shared" si="822"/>
        <v>\\\0</v>
      </c>
      <c r="H657" s="17" t="str">
        <f t="shared" si="823"/>
        <v>\\\0</v>
      </c>
      <c r="I657" s="17" t="str">
        <f t="shared" si="824"/>
        <v>\\\0</v>
      </c>
      <c r="J657" s="17" t="str">
        <f t="shared" si="825"/>
        <v>\\\0</v>
      </c>
      <c r="K657" s="17" t="str">
        <f t="shared" si="826"/>
        <v>\\\0</v>
      </c>
      <c r="L657" s="17" t="str">
        <f t="shared" si="827"/>
        <v>\\\0</v>
      </c>
      <c r="M657" s="17" t="str">
        <f t="shared" si="828"/>
        <v>\\\0</v>
      </c>
      <c r="N657" s="17" t="str">
        <f t="shared" si="829"/>
        <v>\\\0</v>
      </c>
      <c r="O657" s="17" t="str">
        <f t="shared" si="830"/>
        <v>\\\0</v>
      </c>
      <c r="P657" s="17" t="str">
        <f t="shared" si="831"/>
        <v>\\\0</v>
      </c>
      <c r="R657" s="17" t="str">
        <f t="shared" si="832"/>
        <v>\\</v>
      </c>
      <c r="S657" s="38"/>
      <c r="T657" s="39"/>
      <c r="U657" s="31"/>
      <c r="V657" s="32"/>
      <c r="W657" s="36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35"/>
      <c r="DS657" s="287"/>
      <c r="DT657" s="36"/>
      <c r="DU657" s="37"/>
      <c r="DV657" s="28">
        <f>IF(AND($S657='자료입력 및 결과표시'!$B$6,COUNTIF($W657:$DR657,'자료입력 및 결과표시'!$C$6)&gt;=1),IF(OR('자료입력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DW657" s="28">
        <f>IF(AND($S657='자료입력 및 결과표시'!$B$7,COUNTIF($W657:$DR657,'자료입력 및 결과표시'!$C$7)&gt;=1),IF(OR('자료입력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DX657" s="28">
        <f>IF(AND($S657='자료입력 및 결과표시'!$B$8,COUNTIF($W657:$DR657,'자료입력 및 결과표시'!$C$8)&gt;=1),IF(OR('자료입력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DY657" s="28">
        <f>IF(AND($S657='자료입력 및 결과표시'!$B$9,COUNTIF($W657:$DR657,'자료입력 및 결과표시'!$C$9)&gt;=1),IF(OR('자료입력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DZ657" s="28">
        <f>IF(AND($S657='자료입력 및 결과표시'!$B$10,COUNTIF($W657:$DR657,'자료입력 및 결과표시'!$C$10)&gt;=1),IF(OR('자료입력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A657" s="28">
        <f>IF(AND($S657='자료입력 및 결과표시'!$B$11,COUNTIF($W657:$DR657,'자료입력 및 결과표시'!$C$11)&gt;=1),IF(OR('자료입력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B657" s="28">
        <f>IF(AND($S657='자료입력 및 결과표시'!$B$12,COUNTIF($W657:$DR657,'자료입력 및 결과표시'!$C$12)&gt;=1),IF(OR('자료입력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C657" s="28">
        <f>IF(AND($S657='자료입력 및 결과표시'!$B$13,COUNTIF($W657:$DR657,'자료입력 및 결과표시'!$C$13)&gt;=1),IF(OR('자료입력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D657" s="28">
        <f>IF(AND($S657='자료입력 및 결과표시'!$B$14,COUNTIF($W657:$DR657,'자료입력 및 결과표시'!$C$14)&gt;=1),IF(OR('자료입력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E657" s="28">
        <f>IF(AND($S657='자료입력 및 결과표시'!$B$15,COUNTIF($W657:$DR657,'자료입력 및 결과표시'!$C$15)&gt;=1),IF(OR('자료입력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F657" s="28">
        <f>IF(AND($S657='자료입력 및 결과표시'!$B$16,COUNTIF($W657:$DR657,'자료입력 및 결과표시'!$C$16)&gt;=1),IF(OR('자료입력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G657" s="28">
        <f>IF(AND($S657='자료입력 및 결과표시'!$B$17,COUNTIF($W657:$DR657,'자료입력 및 결과표시'!$C$17)&gt;=1),IF(OR('자료입력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H657" s="28">
        <f>IF(AND($S657='자료입력 및 결과표시'!$B$18,COUNTIF($W657:$DR657,'자료입력 및 결과표시'!$C$18)&gt;=1),IF(OR('자료입력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I657" s="28">
        <f>IF(AND($S657='자료입력 및 결과표시'!$B$19,COUNTIF($W657:$DR657,'자료입력 및 결과표시'!$C$19)&gt;=1),IF(OR('자료입력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J657" s="28">
        <f>IF(AND($S657='자료입력 및 결과표시'!$B$20,COUNTIF($W657:$DR657,'자료입력 및 결과표시'!$C$20)&gt;=1),IF(OR('자료입력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K657" s="28">
        <f>IF(AND($S657='자료입력 및 결과표시'!$B$21,COUNTIF($W657:$DR657,'자료입력 및 결과표시'!$C$21)&gt;=1),IF(OR('자료입력 및 결과표시'!$B$4+90&gt;=$V657,'자료입력 및 결과표시'!$B$4&lt;$U657),0,IF($V657-'자료입력 및 결과표시'!$B$4-90&gt;='자료입력 및 결과표시'!$E$4,'자료입력 및 결과표시'!$E$4,$V657-'자료입력 및 결과표시'!$B$4-90)),0)</f>
        <v>0</v>
      </c>
      <c r="EL657" s="17">
        <f>IF(AND(S657='자료입력 및 결과표시'!$B$6,COUNTIF('업무중복도(데이터 입력)'!$W657:$DR657,'자료입력 및 결과표시'!$C$6)&gt;=1),1,0)</f>
        <v>0</v>
      </c>
      <c r="EM657" s="17">
        <f>IF(AND(S657='자료입력 및 결과표시'!$B$7,COUNTIF('업무중복도(데이터 입력)'!$W657:$DR657,'자료입력 및 결과표시'!$C$7)&gt;=1),2,0)</f>
        <v>0</v>
      </c>
      <c r="EN657" s="17">
        <f>IF(AND(S657='자료입력 및 결과표시'!$B$8,COUNTIF('업무중복도(데이터 입력)'!$W657:$DR657,'자료입력 및 결과표시'!$C$8)&gt;=1),3,0)</f>
        <v>0</v>
      </c>
      <c r="EO657" s="17">
        <f>IF(AND(S657='자료입력 및 결과표시'!$B$9,COUNTIF('업무중복도(데이터 입력)'!$W657:$DR657,'자료입력 및 결과표시'!$C$9)&gt;=1),4,0)</f>
        <v>0</v>
      </c>
      <c r="EP657" s="17">
        <f>IF(AND(S657='자료입력 및 결과표시'!$B$10,COUNTIF('업무중복도(데이터 입력)'!$W657:$DR657,'자료입력 및 결과표시'!$C$10)&gt;=1),5,0)</f>
        <v>0</v>
      </c>
      <c r="EQ657" s="17">
        <f>IF(AND(S657='자료입력 및 결과표시'!$B$11,COUNTIF('업무중복도(데이터 입력)'!$W657:$DR657,'자료입력 및 결과표시'!$C$11)&gt;=1),6,0)</f>
        <v>0</v>
      </c>
      <c r="ER657" s="17">
        <f>IF(AND(S657='자료입력 및 결과표시'!$B$12,COUNTIF('업무중복도(데이터 입력)'!$W657:$DR657,'자료입력 및 결과표시'!$C$12)&gt;=1),7,0)</f>
        <v>0</v>
      </c>
      <c r="ES657" s="17">
        <f>IF(AND(S657='자료입력 및 결과표시'!$B$13,COUNTIF('업무중복도(데이터 입력)'!$W657:$DR657,'자료입력 및 결과표시'!$C$13)&gt;=1),8,0)</f>
        <v>0</v>
      </c>
      <c r="ET657" s="17">
        <f>IF(AND(S657='자료입력 및 결과표시'!$B$14,COUNTIF('업무중복도(데이터 입력)'!$W657:$DR657,'자료입력 및 결과표시'!$C$14)&gt;=1),9,0)</f>
        <v>0</v>
      </c>
      <c r="EU657" s="17">
        <f>IF(AND(S657='자료입력 및 결과표시'!$B$15,COUNTIF('업무중복도(데이터 입력)'!$W657:$DR657,'자료입력 및 결과표시'!$C$15)&gt;=1),10,0)</f>
        <v>0</v>
      </c>
      <c r="EV657" s="17">
        <f>IF(AND(S657='자료입력 및 결과표시'!$B$16,COUNTIF('업무중복도(데이터 입력)'!$W657:$DR657,'자료입력 및 결과표시'!$C$16)&gt;=1),11,0)</f>
        <v>0</v>
      </c>
      <c r="EW657" s="17">
        <f>IF(AND(S657='자료입력 및 결과표시'!$B$17,COUNTIF('업무중복도(데이터 입력)'!$W657:$DR657,'자료입력 및 결과표시'!$C$17)&gt;=1),12,0)</f>
        <v>0</v>
      </c>
      <c r="EX657" s="17">
        <f>IF(AND(S657='자료입력 및 결과표시'!$B$18,COUNTIF('업무중복도(데이터 입력)'!$W657:$DR657,'자료입력 및 결과표시'!$C$18)&gt;=1),13,0)</f>
        <v>0</v>
      </c>
      <c r="EY657" s="17">
        <f>IF(AND(S657='자료입력 및 결과표시'!$B$19,COUNTIF('업무중복도(데이터 입력)'!$W657:$DR657,'자료입력 및 결과표시'!$C$19)&gt;=1),14,0)</f>
        <v>0</v>
      </c>
      <c r="EZ657" s="17">
        <f>IF(AND(S657='자료입력 및 결과표시'!$B$20,COUNTIF('업무중복도(데이터 입력)'!$W657:$DR657,'자료입력 및 결과표시'!$C$20)&gt;=1),15,0)</f>
        <v>0</v>
      </c>
      <c r="FA657" s="17">
        <f>IF(AND(S657='자료입력 및 결과표시'!$B$21,COUNTIF('업무중복도(데이터 입력)'!$W657:$DR657,'자료입력 및 결과표시'!$C$21)&gt;=1),16,0)</f>
        <v>0</v>
      </c>
      <c r="FK657" s="17">
        <f t="shared" si="833"/>
        <v>0</v>
      </c>
      <c r="FO657"/>
    </row>
    <row r="658" spans="1:171">
      <c r="A658" s="17" t="str">
        <f t="shared" si="816"/>
        <v>\\\0</v>
      </c>
      <c r="B658" s="17" t="str">
        <f t="shared" si="817"/>
        <v>\\\0</v>
      </c>
      <c r="C658" s="17" t="str">
        <f t="shared" si="818"/>
        <v>\\\0</v>
      </c>
      <c r="D658" s="17" t="str">
        <f t="shared" si="819"/>
        <v>\\\0</v>
      </c>
      <c r="E658" s="17" t="str">
        <f t="shared" si="820"/>
        <v>\\\0</v>
      </c>
      <c r="F658" s="17" t="str">
        <f t="shared" si="821"/>
        <v>\\\0</v>
      </c>
      <c r="G658" s="17" t="str">
        <f t="shared" si="822"/>
        <v>\\\0</v>
      </c>
      <c r="H658" s="17" t="str">
        <f t="shared" si="823"/>
        <v>\\\0</v>
      </c>
      <c r="I658" s="17" t="str">
        <f t="shared" si="824"/>
        <v>\\\0</v>
      </c>
      <c r="J658" s="17" t="str">
        <f t="shared" si="825"/>
        <v>\\\0</v>
      </c>
      <c r="K658" s="17" t="str">
        <f t="shared" si="826"/>
        <v>\\\0</v>
      </c>
      <c r="L658" s="17" t="str">
        <f t="shared" si="827"/>
        <v>\\\0</v>
      </c>
      <c r="M658" s="17" t="str">
        <f t="shared" si="828"/>
        <v>\\\0</v>
      </c>
      <c r="N658" s="17" t="str">
        <f t="shared" si="829"/>
        <v>\\\0</v>
      </c>
      <c r="O658" s="17" t="str">
        <f t="shared" si="830"/>
        <v>\\\0</v>
      </c>
      <c r="P658" s="17" t="str">
        <f t="shared" si="831"/>
        <v>\\\0</v>
      </c>
      <c r="R658" s="17" t="str">
        <f t="shared" si="832"/>
        <v>\\</v>
      </c>
      <c r="S658" s="38"/>
      <c r="T658" s="39"/>
      <c r="U658" s="31"/>
      <c r="V658" s="32"/>
      <c r="W658" s="36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35"/>
      <c r="DS658" s="287"/>
      <c r="DT658" s="36"/>
      <c r="DU658" s="37"/>
      <c r="DV658" s="28">
        <f>IF(AND($S658='자료입력 및 결과표시'!$B$6,COUNTIF($W658:$DR658,'자료입력 및 결과표시'!$C$6)&gt;=1),IF(OR('자료입력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DW658" s="28">
        <f>IF(AND($S658='자료입력 및 결과표시'!$B$7,COUNTIF($W658:$DR658,'자료입력 및 결과표시'!$C$7)&gt;=1),IF(OR('자료입력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DX658" s="28">
        <f>IF(AND($S658='자료입력 및 결과표시'!$B$8,COUNTIF($W658:$DR658,'자료입력 및 결과표시'!$C$8)&gt;=1),IF(OR('자료입력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DY658" s="28">
        <f>IF(AND($S658='자료입력 및 결과표시'!$B$9,COUNTIF($W658:$DR658,'자료입력 및 결과표시'!$C$9)&gt;=1),IF(OR('자료입력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DZ658" s="28">
        <f>IF(AND($S658='자료입력 및 결과표시'!$B$10,COUNTIF($W658:$DR658,'자료입력 및 결과표시'!$C$10)&gt;=1),IF(OR('자료입력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A658" s="28">
        <f>IF(AND($S658='자료입력 및 결과표시'!$B$11,COUNTIF($W658:$DR658,'자료입력 및 결과표시'!$C$11)&gt;=1),IF(OR('자료입력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B658" s="28">
        <f>IF(AND($S658='자료입력 및 결과표시'!$B$12,COUNTIF($W658:$DR658,'자료입력 및 결과표시'!$C$12)&gt;=1),IF(OR('자료입력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C658" s="28">
        <f>IF(AND($S658='자료입력 및 결과표시'!$B$13,COUNTIF($W658:$DR658,'자료입력 및 결과표시'!$C$13)&gt;=1),IF(OR('자료입력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D658" s="28">
        <f>IF(AND($S658='자료입력 및 결과표시'!$B$14,COUNTIF($W658:$DR658,'자료입력 및 결과표시'!$C$14)&gt;=1),IF(OR('자료입력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E658" s="28">
        <f>IF(AND($S658='자료입력 및 결과표시'!$B$15,COUNTIF($W658:$DR658,'자료입력 및 결과표시'!$C$15)&gt;=1),IF(OR('자료입력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F658" s="28">
        <f>IF(AND($S658='자료입력 및 결과표시'!$B$16,COUNTIF($W658:$DR658,'자료입력 및 결과표시'!$C$16)&gt;=1),IF(OR('자료입력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G658" s="28">
        <f>IF(AND($S658='자료입력 및 결과표시'!$B$17,COUNTIF($W658:$DR658,'자료입력 및 결과표시'!$C$17)&gt;=1),IF(OR('자료입력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H658" s="28">
        <f>IF(AND($S658='자료입력 및 결과표시'!$B$18,COUNTIF($W658:$DR658,'자료입력 및 결과표시'!$C$18)&gt;=1),IF(OR('자료입력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I658" s="28">
        <f>IF(AND($S658='자료입력 및 결과표시'!$B$19,COUNTIF($W658:$DR658,'자료입력 및 결과표시'!$C$19)&gt;=1),IF(OR('자료입력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J658" s="28">
        <f>IF(AND($S658='자료입력 및 결과표시'!$B$20,COUNTIF($W658:$DR658,'자료입력 및 결과표시'!$C$20)&gt;=1),IF(OR('자료입력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K658" s="28">
        <f>IF(AND($S658='자료입력 및 결과표시'!$B$21,COUNTIF($W658:$DR658,'자료입력 및 결과표시'!$C$21)&gt;=1),IF(OR('자료입력 및 결과표시'!$B$4+90&gt;=$V658,'자료입력 및 결과표시'!$B$4&lt;$U658),0,IF($V658-'자료입력 및 결과표시'!$B$4-90&gt;='자료입력 및 결과표시'!$E$4,'자료입력 및 결과표시'!$E$4,$V658-'자료입력 및 결과표시'!$B$4-90)),0)</f>
        <v>0</v>
      </c>
      <c r="EL658" s="17">
        <f>IF(AND(S658='자료입력 및 결과표시'!$B$6,COUNTIF('업무중복도(데이터 입력)'!$W658:$DR658,'자료입력 및 결과표시'!$C$6)&gt;=1),1,0)</f>
        <v>0</v>
      </c>
      <c r="EM658" s="17">
        <f>IF(AND(S658='자료입력 및 결과표시'!$B$7,COUNTIF('업무중복도(데이터 입력)'!$W658:$DR658,'자료입력 및 결과표시'!$C$7)&gt;=1),2,0)</f>
        <v>0</v>
      </c>
      <c r="EN658" s="17">
        <f>IF(AND(S658='자료입력 및 결과표시'!$B$8,COUNTIF('업무중복도(데이터 입력)'!$W658:$DR658,'자료입력 및 결과표시'!$C$8)&gt;=1),3,0)</f>
        <v>0</v>
      </c>
      <c r="EO658" s="17">
        <f>IF(AND(S658='자료입력 및 결과표시'!$B$9,COUNTIF('업무중복도(데이터 입력)'!$W658:$DR658,'자료입력 및 결과표시'!$C$9)&gt;=1),4,0)</f>
        <v>0</v>
      </c>
      <c r="EP658" s="17">
        <f>IF(AND(S658='자료입력 및 결과표시'!$B$10,COUNTIF('업무중복도(데이터 입력)'!$W658:$DR658,'자료입력 및 결과표시'!$C$10)&gt;=1),5,0)</f>
        <v>0</v>
      </c>
      <c r="EQ658" s="17">
        <f>IF(AND(S658='자료입력 및 결과표시'!$B$11,COUNTIF('업무중복도(데이터 입력)'!$W658:$DR658,'자료입력 및 결과표시'!$C$11)&gt;=1),6,0)</f>
        <v>0</v>
      </c>
      <c r="ER658" s="17">
        <f>IF(AND(S658='자료입력 및 결과표시'!$B$12,COUNTIF('업무중복도(데이터 입력)'!$W658:$DR658,'자료입력 및 결과표시'!$C$12)&gt;=1),7,0)</f>
        <v>0</v>
      </c>
      <c r="ES658" s="17">
        <f>IF(AND(S658='자료입력 및 결과표시'!$B$13,COUNTIF('업무중복도(데이터 입력)'!$W658:$DR658,'자료입력 및 결과표시'!$C$13)&gt;=1),8,0)</f>
        <v>0</v>
      </c>
      <c r="ET658" s="17">
        <f>IF(AND(S658='자료입력 및 결과표시'!$B$14,COUNTIF('업무중복도(데이터 입력)'!$W658:$DR658,'자료입력 및 결과표시'!$C$14)&gt;=1),9,0)</f>
        <v>0</v>
      </c>
      <c r="EU658" s="17">
        <f>IF(AND(S658='자료입력 및 결과표시'!$B$15,COUNTIF('업무중복도(데이터 입력)'!$W658:$DR658,'자료입력 및 결과표시'!$C$15)&gt;=1),10,0)</f>
        <v>0</v>
      </c>
      <c r="EV658" s="17">
        <f>IF(AND(S658='자료입력 및 결과표시'!$B$16,COUNTIF('업무중복도(데이터 입력)'!$W658:$DR658,'자료입력 및 결과표시'!$C$16)&gt;=1),11,0)</f>
        <v>0</v>
      </c>
      <c r="EW658" s="17">
        <f>IF(AND(S658='자료입력 및 결과표시'!$B$17,COUNTIF('업무중복도(데이터 입력)'!$W658:$DR658,'자료입력 및 결과표시'!$C$17)&gt;=1),12,0)</f>
        <v>0</v>
      </c>
      <c r="EX658" s="17">
        <f>IF(AND(S658='자료입력 및 결과표시'!$B$18,COUNTIF('업무중복도(데이터 입력)'!$W658:$DR658,'자료입력 및 결과표시'!$C$18)&gt;=1),13,0)</f>
        <v>0</v>
      </c>
      <c r="EY658" s="17">
        <f>IF(AND(S658='자료입력 및 결과표시'!$B$19,COUNTIF('업무중복도(데이터 입력)'!$W658:$DR658,'자료입력 및 결과표시'!$C$19)&gt;=1),14,0)</f>
        <v>0</v>
      </c>
      <c r="EZ658" s="17">
        <f>IF(AND(S658='자료입력 및 결과표시'!$B$20,COUNTIF('업무중복도(데이터 입력)'!$W658:$DR658,'자료입력 및 결과표시'!$C$20)&gt;=1),15,0)</f>
        <v>0</v>
      </c>
      <c r="FA658" s="17">
        <f>IF(AND(S658='자료입력 및 결과표시'!$B$21,COUNTIF('업무중복도(데이터 입력)'!$W658:$DR658,'자료입력 및 결과표시'!$C$21)&gt;=1),16,0)</f>
        <v>0</v>
      </c>
      <c r="FK658" s="17">
        <f t="shared" si="833"/>
        <v>0</v>
      </c>
      <c r="FO658"/>
    </row>
    <row r="659" spans="1:171">
      <c r="A659" s="17" t="str">
        <f t="shared" si="816"/>
        <v>\\\0</v>
      </c>
      <c r="B659" s="17" t="str">
        <f t="shared" si="817"/>
        <v>\\\0</v>
      </c>
      <c r="C659" s="17" t="str">
        <f t="shared" si="818"/>
        <v>\\\0</v>
      </c>
      <c r="D659" s="17" t="str">
        <f t="shared" si="819"/>
        <v>\\\0</v>
      </c>
      <c r="E659" s="17" t="str">
        <f t="shared" si="820"/>
        <v>\\\0</v>
      </c>
      <c r="F659" s="17" t="str">
        <f t="shared" si="821"/>
        <v>\\\0</v>
      </c>
      <c r="G659" s="17" t="str">
        <f t="shared" si="822"/>
        <v>\\\0</v>
      </c>
      <c r="H659" s="17" t="str">
        <f t="shared" si="823"/>
        <v>\\\0</v>
      </c>
      <c r="I659" s="17" t="str">
        <f t="shared" si="824"/>
        <v>\\\0</v>
      </c>
      <c r="J659" s="17" t="str">
        <f t="shared" si="825"/>
        <v>\\\0</v>
      </c>
      <c r="K659" s="17" t="str">
        <f t="shared" si="826"/>
        <v>\\\0</v>
      </c>
      <c r="L659" s="17" t="str">
        <f t="shared" si="827"/>
        <v>\\\0</v>
      </c>
      <c r="M659" s="17" t="str">
        <f t="shared" si="828"/>
        <v>\\\0</v>
      </c>
      <c r="N659" s="17" t="str">
        <f t="shared" si="829"/>
        <v>\\\0</v>
      </c>
      <c r="O659" s="17" t="str">
        <f t="shared" si="830"/>
        <v>\\\0</v>
      </c>
      <c r="P659" s="17" t="str">
        <f t="shared" si="831"/>
        <v>\\\0</v>
      </c>
      <c r="R659" s="17" t="str">
        <f t="shared" si="832"/>
        <v>\\</v>
      </c>
      <c r="S659" s="38"/>
      <c r="T659" s="39"/>
      <c r="U659" s="31"/>
      <c r="V659" s="32"/>
      <c r="W659" s="36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35"/>
      <c r="DS659" s="287"/>
      <c r="DT659" s="36"/>
      <c r="DU659" s="37"/>
      <c r="DV659" s="28">
        <f>IF(AND($S659='자료입력 및 결과표시'!$B$6,COUNTIF($W659:$DR659,'자료입력 및 결과표시'!$C$6)&gt;=1),IF(OR('자료입력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DW659" s="28">
        <f>IF(AND($S659='자료입력 및 결과표시'!$B$7,COUNTIF($W659:$DR659,'자료입력 및 결과표시'!$C$7)&gt;=1),IF(OR('자료입력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DX659" s="28">
        <f>IF(AND($S659='자료입력 및 결과표시'!$B$8,COUNTIF($W659:$DR659,'자료입력 및 결과표시'!$C$8)&gt;=1),IF(OR('자료입력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DY659" s="28">
        <f>IF(AND($S659='자료입력 및 결과표시'!$B$9,COUNTIF($W659:$DR659,'자료입력 및 결과표시'!$C$9)&gt;=1),IF(OR('자료입력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DZ659" s="28">
        <f>IF(AND($S659='자료입력 및 결과표시'!$B$10,COUNTIF($W659:$DR659,'자료입력 및 결과표시'!$C$10)&gt;=1),IF(OR('자료입력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A659" s="28">
        <f>IF(AND($S659='자료입력 및 결과표시'!$B$11,COUNTIF($W659:$DR659,'자료입력 및 결과표시'!$C$11)&gt;=1),IF(OR('자료입력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B659" s="28">
        <f>IF(AND($S659='자료입력 및 결과표시'!$B$12,COUNTIF($W659:$DR659,'자료입력 및 결과표시'!$C$12)&gt;=1),IF(OR('자료입력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C659" s="28">
        <f>IF(AND($S659='자료입력 및 결과표시'!$B$13,COUNTIF($W659:$DR659,'자료입력 및 결과표시'!$C$13)&gt;=1),IF(OR('자료입력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D659" s="28">
        <f>IF(AND($S659='자료입력 및 결과표시'!$B$14,COUNTIF($W659:$DR659,'자료입력 및 결과표시'!$C$14)&gt;=1),IF(OR('자료입력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E659" s="28">
        <f>IF(AND($S659='자료입력 및 결과표시'!$B$15,COUNTIF($W659:$DR659,'자료입력 및 결과표시'!$C$15)&gt;=1),IF(OR('자료입력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F659" s="28">
        <f>IF(AND($S659='자료입력 및 결과표시'!$B$16,COUNTIF($W659:$DR659,'자료입력 및 결과표시'!$C$16)&gt;=1),IF(OR('자료입력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G659" s="28">
        <f>IF(AND($S659='자료입력 및 결과표시'!$B$17,COUNTIF($W659:$DR659,'자료입력 및 결과표시'!$C$17)&gt;=1),IF(OR('자료입력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H659" s="28">
        <f>IF(AND($S659='자료입력 및 결과표시'!$B$18,COUNTIF($W659:$DR659,'자료입력 및 결과표시'!$C$18)&gt;=1),IF(OR('자료입력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I659" s="28">
        <f>IF(AND($S659='자료입력 및 결과표시'!$B$19,COUNTIF($W659:$DR659,'자료입력 및 결과표시'!$C$19)&gt;=1),IF(OR('자료입력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J659" s="28">
        <f>IF(AND($S659='자료입력 및 결과표시'!$B$20,COUNTIF($W659:$DR659,'자료입력 및 결과표시'!$C$20)&gt;=1),IF(OR('자료입력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K659" s="28">
        <f>IF(AND($S659='자료입력 및 결과표시'!$B$21,COUNTIF($W659:$DR659,'자료입력 및 결과표시'!$C$21)&gt;=1),IF(OR('자료입력 및 결과표시'!$B$4+90&gt;=$V659,'자료입력 및 결과표시'!$B$4&lt;$U659),0,IF($V659-'자료입력 및 결과표시'!$B$4-90&gt;='자료입력 및 결과표시'!$E$4,'자료입력 및 결과표시'!$E$4,$V659-'자료입력 및 결과표시'!$B$4-90)),0)</f>
        <v>0</v>
      </c>
      <c r="EL659" s="17">
        <f>IF(AND(S659='자료입력 및 결과표시'!$B$6,COUNTIF('업무중복도(데이터 입력)'!$W659:$DR659,'자료입력 및 결과표시'!$C$6)&gt;=1),1,0)</f>
        <v>0</v>
      </c>
      <c r="EM659" s="17">
        <f>IF(AND(S659='자료입력 및 결과표시'!$B$7,COUNTIF('업무중복도(데이터 입력)'!$W659:$DR659,'자료입력 및 결과표시'!$C$7)&gt;=1),2,0)</f>
        <v>0</v>
      </c>
      <c r="EN659" s="17">
        <f>IF(AND(S659='자료입력 및 결과표시'!$B$8,COUNTIF('업무중복도(데이터 입력)'!$W659:$DR659,'자료입력 및 결과표시'!$C$8)&gt;=1),3,0)</f>
        <v>0</v>
      </c>
      <c r="EO659" s="17">
        <f>IF(AND(S659='자료입력 및 결과표시'!$B$9,COUNTIF('업무중복도(데이터 입력)'!$W659:$DR659,'자료입력 및 결과표시'!$C$9)&gt;=1),4,0)</f>
        <v>0</v>
      </c>
      <c r="EP659" s="17">
        <f>IF(AND(S659='자료입력 및 결과표시'!$B$10,COUNTIF('업무중복도(데이터 입력)'!$W659:$DR659,'자료입력 및 결과표시'!$C$10)&gt;=1),5,0)</f>
        <v>0</v>
      </c>
      <c r="EQ659" s="17">
        <f>IF(AND(S659='자료입력 및 결과표시'!$B$11,COUNTIF('업무중복도(데이터 입력)'!$W659:$DR659,'자료입력 및 결과표시'!$C$11)&gt;=1),6,0)</f>
        <v>0</v>
      </c>
      <c r="ER659" s="17">
        <f>IF(AND(S659='자료입력 및 결과표시'!$B$12,COUNTIF('업무중복도(데이터 입력)'!$W659:$DR659,'자료입력 및 결과표시'!$C$12)&gt;=1),7,0)</f>
        <v>0</v>
      </c>
      <c r="ES659" s="17">
        <f>IF(AND(S659='자료입력 및 결과표시'!$B$13,COUNTIF('업무중복도(데이터 입력)'!$W659:$DR659,'자료입력 및 결과표시'!$C$13)&gt;=1),8,0)</f>
        <v>0</v>
      </c>
      <c r="ET659" s="17">
        <f>IF(AND(S659='자료입력 및 결과표시'!$B$14,COUNTIF('업무중복도(데이터 입력)'!$W659:$DR659,'자료입력 및 결과표시'!$C$14)&gt;=1),9,0)</f>
        <v>0</v>
      </c>
      <c r="EU659" s="17">
        <f>IF(AND(S659='자료입력 및 결과표시'!$B$15,COUNTIF('업무중복도(데이터 입력)'!$W659:$DR659,'자료입력 및 결과표시'!$C$15)&gt;=1),10,0)</f>
        <v>0</v>
      </c>
      <c r="EV659" s="17">
        <f>IF(AND(S659='자료입력 및 결과표시'!$B$16,COUNTIF('업무중복도(데이터 입력)'!$W659:$DR659,'자료입력 및 결과표시'!$C$16)&gt;=1),11,0)</f>
        <v>0</v>
      </c>
      <c r="EW659" s="17">
        <f>IF(AND(S659='자료입력 및 결과표시'!$B$17,COUNTIF('업무중복도(데이터 입력)'!$W659:$DR659,'자료입력 및 결과표시'!$C$17)&gt;=1),12,0)</f>
        <v>0</v>
      </c>
      <c r="EX659" s="17">
        <f>IF(AND(S659='자료입력 및 결과표시'!$B$18,COUNTIF('업무중복도(데이터 입력)'!$W659:$DR659,'자료입력 및 결과표시'!$C$18)&gt;=1),13,0)</f>
        <v>0</v>
      </c>
      <c r="EY659" s="17">
        <f>IF(AND(S659='자료입력 및 결과표시'!$B$19,COUNTIF('업무중복도(데이터 입력)'!$W659:$DR659,'자료입력 및 결과표시'!$C$19)&gt;=1),14,0)</f>
        <v>0</v>
      </c>
      <c r="EZ659" s="17">
        <f>IF(AND(S659='자료입력 및 결과표시'!$B$20,COUNTIF('업무중복도(데이터 입력)'!$W659:$DR659,'자료입력 및 결과표시'!$C$20)&gt;=1),15,0)</f>
        <v>0</v>
      </c>
      <c r="FA659" s="17">
        <f>IF(AND(S659='자료입력 및 결과표시'!$B$21,COUNTIF('업무중복도(데이터 입력)'!$W659:$DR659,'자료입력 및 결과표시'!$C$21)&gt;=1),16,0)</f>
        <v>0</v>
      </c>
      <c r="FK659" s="17">
        <f t="shared" si="833"/>
        <v>0</v>
      </c>
      <c r="FO659"/>
    </row>
    <row r="660" spans="1:171">
      <c r="A660" s="17" t="str">
        <f t="shared" si="816"/>
        <v>\\\0</v>
      </c>
      <c r="B660" s="17" t="str">
        <f t="shared" si="817"/>
        <v>\\\0</v>
      </c>
      <c r="C660" s="17" t="str">
        <f t="shared" si="818"/>
        <v>\\\0</v>
      </c>
      <c r="D660" s="17" t="str">
        <f t="shared" si="819"/>
        <v>\\\0</v>
      </c>
      <c r="E660" s="17" t="str">
        <f t="shared" si="820"/>
        <v>\\\0</v>
      </c>
      <c r="F660" s="17" t="str">
        <f t="shared" si="821"/>
        <v>\\\0</v>
      </c>
      <c r="G660" s="17" t="str">
        <f t="shared" si="822"/>
        <v>\\\0</v>
      </c>
      <c r="H660" s="17" t="str">
        <f t="shared" si="823"/>
        <v>\\\0</v>
      </c>
      <c r="I660" s="17" t="str">
        <f t="shared" si="824"/>
        <v>\\\0</v>
      </c>
      <c r="J660" s="17" t="str">
        <f t="shared" si="825"/>
        <v>\\\0</v>
      </c>
      <c r="K660" s="17" t="str">
        <f t="shared" si="826"/>
        <v>\\\0</v>
      </c>
      <c r="L660" s="17" t="str">
        <f t="shared" si="827"/>
        <v>\\\0</v>
      </c>
      <c r="M660" s="17" t="str">
        <f t="shared" si="828"/>
        <v>\\\0</v>
      </c>
      <c r="N660" s="17" t="str">
        <f t="shared" si="829"/>
        <v>\\\0</v>
      </c>
      <c r="O660" s="17" t="str">
        <f t="shared" si="830"/>
        <v>\\\0</v>
      </c>
      <c r="P660" s="17" t="str">
        <f t="shared" si="831"/>
        <v>\\\0</v>
      </c>
      <c r="R660" s="17" t="str">
        <f t="shared" si="832"/>
        <v>\\</v>
      </c>
      <c r="S660" s="38"/>
      <c r="T660" s="39"/>
      <c r="U660" s="31"/>
      <c r="V660" s="32"/>
      <c r="W660" s="36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35"/>
      <c r="DS660" s="287"/>
      <c r="DT660" s="36"/>
      <c r="DU660" s="37"/>
      <c r="DV660" s="28">
        <f>IF(AND($S660='자료입력 및 결과표시'!$B$6,COUNTIF($W660:$DR660,'자료입력 및 결과표시'!$C$6)&gt;=1),IF(OR('자료입력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DW660" s="28">
        <f>IF(AND($S660='자료입력 및 결과표시'!$B$7,COUNTIF($W660:$DR660,'자료입력 및 결과표시'!$C$7)&gt;=1),IF(OR('자료입력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DX660" s="28">
        <f>IF(AND($S660='자료입력 및 결과표시'!$B$8,COUNTIF($W660:$DR660,'자료입력 및 결과표시'!$C$8)&gt;=1),IF(OR('자료입력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DY660" s="28">
        <f>IF(AND($S660='자료입력 및 결과표시'!$B$9,COUNTIF($W660:$DR660,'자료입력 및 결과표시'!$C$9)&gt;=1),IF(OR('자료입력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DZ660" s="28">
        <f>IF(AND($S660='자료입력 및 결과표시'!$B$10,COUNTIF($W660:$DR660,'자료입력 및 결과표시'!$C$10)&gt;=1),IF(OR('자료입력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A660" s="28">
        <f>IF(AND($S660='자료입력 및 결과표시'!$B$11,COUNTIF($W660:$DR660,'자료입력 및 결과표시'!$C$11)&gt;=1),IF(OR('자료입력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B660" s="28">
        <f>IF(AND($S660='자료입력 및 결과표시'!$B$12,COUNTIF($W660:$DR660,'자료입력 및 결과표시'!$C$12)&gt;=1),IF(OR('자료입력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C660" s="28">
        <f>IF(AND($S660='자료입력 및 결과표시'!$B$13,COUNTIF($W660:$DR660,'자료입력 및 결과표시'!$C$13)&gt;=1),IF(OR('자료입력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D660" s="28">
        <f>IF(AND($S660='자료입력 및 결과표시'!$B$14,COUNTIF($W660:$DR660,'자료입력 및 결과표시'!$C$14)&gt;=1),IF(OR('자료입력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E660" s="28">
        <f>IF(AND($S660='자료입력 및 결과표시'!$B$15,COUNTIF($W660:$DR660,'자료입력 및 결과표시'!$C$15)&gt;=1),IF(OR('자료입력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F660" s="28">
        <f>IF(AND($S660='자료입력 및 결과표시'!$B$16,COUNTIF($W660:$DR660,'자료입력 및 결과표시'!$C$16)&gt;=1),IF(OR('자료입력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G660" s="28">
        <f>IF(AND($S660='자료입력 및 결과표시'!$B$17,COUNTIF($W660:$DR660,'자료입력 및 결과표시'!$C$17)&gt;=1),IF(OR('자료입력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H660" s="28">
        <f>IF(AND($S660='자료입력 및 결과표시'!$B$18,COUNTIF($W660:$DR660,'자료입력 및 결과표시'!$C$18)&gt;=1),IF(OR('자료입력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I660" s="28">
        <f>IF(AND($S660='자료입력 및 결과표시'!$B$19,COUNTIF($W660:$DR660,'자료입력 및 결과표시'!$C$19)&gt;=1),IF(OR('자료입력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J660" s="28">
        <f>IF(AND($S660='자료입력 및 결과표시'!$B$20,COUNTIF($W660:$DR660,'자료입력 및 결과표시'!$C$20)&gt;=1),IF(OR('자료입력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K660" s="28">
        <f>IF(AND($S660='자료입력 및 결과표시'!$B$21,COUNTIF($W660:$DR660,'자료입력 및 결과표시'!$C$21)&gt;=1),IF(OR('자료입력 및 결과표시'!$B$4+90&gt;=$V660,'자료입력 및 결과표시'!$B$4&lt;$U660),0,IF($V660-'자료입력 및 결과표시'!$B$4-90&gt;='자료입력 및 결과표시'!$E$4,'자료입력 및 결과표시'!$E$4,$V660-'자료입력 및 결과표시'!$B$4-90)),0)</f>
        <v>0</v>
      </c>
      <c r="EL660" s="17">
        <f>IF(AND(S660='자료입력 및 결과표시'!$B$6,COUNTIF('업무중복도(데이터 입력)'!$W660:$DR660,'자료입력 및 결과표시'!$C$6)&gt;=1),1,0)</f>
        <v>0</v>
      </c>
      <c r="EM660" s="17">
        <f>IF(AND(S660='자료입력 및 결과표시'!$B$7,COUNTIF('업무중복도(데이터 입력)'!$W660:$DR660,'자료입력 및 결과표시'!$C$7)&gt;=1),2,0)</f>
        <v>0</v>
      </c>
      <c r="EN660" s="17">
        <f>IF(AND(S660='자료입력 및 결과표시'!$B$8,COUNTIF('업무중복도(데이터 입력)'!$W660:$DR660,'자료입력 및 결과표시'!$C$8)&gt;=1),3,0)</f>
        <v>0</v>
      </c>
      <c r="EO660" s="17">
        <f>IF(AND(S660='자료입력 및 결과표시'!$B$9,COUNTIF('업무중복도(데이터 입력)'!$W660:$DR660,'자료입력 및 결과표시'!$C$9)&gt;=1),4,0)</f>
        <v>0</v>
      </c>
      <c r="EP660" s="17">
        <f>IF(AND(S660='자료입력 및 결과표시'!$B$10,COUNTIF('업무중복도(데이터 입력)'!$W660:$DR660,'자료입력 및 결과표시'!$C$10)&gt;=1),5,0)</f>
        <v>0</v>
      </c>
      <c r="EQ660" s="17">
        <f>IF(AND(S660='자료입력 및 결과표시'!$B$11,COUNTIF('업무중복도(데이터 입력)'!$W660:$DR660,'자료입력 및 결과표시'!$C$11)&gt;=1),6,0)</f>
        <v>0</v>
      </c>
      <c r="ER660" s="17">
        <f>IF(AND(S660='자료입력 및 결과표시'!$B$12,COUNTIF('업무중복도(데이터 입력)'!$W660:$DR660,'자료입력 및 결과표시'!$C$12)&gt;=1),7,0)</f>
        <v>0</v>
      </c>
      <c r="ES660" s="17">
        <f>IF(AND(S660='자료입력 및 결과표시'!$B$13,COUNTIF('업무중복도(데이터 입력)'!$W660:$DR660,'자료입력 및 결과표시'!$C$13)&gt;=1),8,0)</f>
        <v>0</v>
      </c>
      <c r="ET660" s="17">
        <f>IF(AND(S660='자료입력 및 결과표시'!$B$14,COUNTIF('업무중복도(데이터 입력)'!$W660:$DR660,'자료입력 및 결과표시'!$C$14)&gt;=1),9,0)</f>
        <v>0</v>
      </c>
      <c r="EU660" s="17">
        <f>IF(AND(S660='자료입력 및 결과표시'!$B$15,COUNTIF('업무중복도(데이터 입력)'!$W660:$DR660,'자료입력 및 결과표시'!$C$15)&gt;=1),10,0)</f>
        <v>0</v>
      </c>
      <c r="EV660" s="17">
        <f>IF(AND(S660='자료입력 및 결과표시'!$B$16,COUNTIF('업무중복도(데이터 입력)'!$W660:$DR660,'자료입력 및 결과표시'!$C$16)&gt;=1),11,0)</f>
        <v>0</v>
      </c>
      <c r="EW660" s="17">
        <f>IF(AND(S660='자료입력 및 결과표시'!$B$17,COUNTIF('업무중복도(데이터 입력)'!$W660:$DR660,'자료입력 및 결과표시'!$C$17)&gt;=1),12,0)</f>
        <v>0</v>
      </c>
      <c r="EX660" s="17">
        <f>IF(AND(S660='자료입력 및 결과표시'!$B$18,COUNTIF('업무중복도(데이터 입력)'!$W660:$DR660,'자료입력 및 결과표시'!$C$18)&gt;=1),13,0)</f>
        <v>0</v>
      </c>
      <c r="EY660" s="17">
        <f>IF(AND(S660='자료입력 및 결과표시'!$B$19,COUNTIF('업무중복도(데이터 입력)'!$W660:$DR660,'자료입력 및 결과표시'!$C$19)&gt;=1),14,0)</f>
        <v>0</v>
      </c>
      <c r="EZ660" s="17">
        <f>IF(AND(S660='자료입력 및 결과표시'!$B$20,COUNTIF('업무중복도(데이터 입력)'!$W660:$DR660,'자료입력 및 결과표시'!$C$20)&gt;=1),15,0)</f>
        <v>0</v>
      </c>
      <c r="FA660" s="17">
        <f>IF(AND(S660='자료입력 및 결과표시'!$B$21,COUNTIF('업무중복도(데이터 입력)'!$W660:$DR660,'자료입력 및 결과표시'!$C$21)&gt;=1),16,0)</f>
        <v>0</v>
      </c>
      <c r="FK660" s="17">
        <f t="shared" si="833"/>
        <v>0</v>
      </c>
      <c r="FO660"/>
    </row>
    <row r="661" spans="1:171">
      <c r="A661" s="17" t="str">
        <f t="shared" si="816"/>
        <v>\\\0</v>
      </c>
      <c r="B661" s="17" t="str">
        <f t="shared" si="817"/>
        <v>\\\0</v>
      </c>
      <c r="C661" s="17" t="str">
        <f t="shared" si="818"/>
        <v>\\\0</v>
      </c>
      <c r="D661" s="17" t="str">
        <f t="shared" si="819"/>
        <v>\\\0</v>
      </c>
      <c r="E661" s="17" t="str">
        <f t="shared" si="820"/>
        <v>\\\0</v>
      </c>
      <c r="F661" s="17" t="str">
        <f t="shared" si="821"/>
        <v>\\\0</v>
      </c>
      <c r="G661" s="17" t="str">
        <f t="shared" si="822"/>
        <v>\\\0</v>
      </c>
      <c r="H661" s="17" t="str">
        <f t="shared" si="823"/>
        <v>\\\0</v>
      </c>
      <c r="I661" s="17" t="str">
        <f t="shared" si="824"/>
        <v>\\\0</v>
      </c>
      <c r="J661" s="17" t="str">
        <f t="shared" si="825"/>
        <v>\\\0</v>
      </c>
      <c r="K661" s="17" t="str">
        <f t="shared" si="826"/>
        <v>\\\0</v>
      </c>
      <c r="L661" s="17" t="str">
        <f t="shared" si="827"/>
        <v>\\\0</v>
      </c>
      <c r="M661" s="17" t="str">
        <f t="shared" si="828"/>
        <v>\\\0</v>
      </c>
      <c r="N661" s="17" t="str">
        <f t="shared" si="829"/>
        <v>\\\0</v>
      </c>
      <c r="O661" s="17" t="str">
        <f t="shared" si="830"/>
        <v>\\\0</v>
      </c>
      <c r="P661" s="17" t="str">
        <f t="shared" si="831"/>
        <v>\\\0</v>
      </c>
      <c r="R661" s="17" t="str">
        <f t="shared" si="832"/>
        <v>\\</v>
      </c>
      <c r="S661" s="38"/>
      <c r="T661" s="39"/>
      <c r="U661" s="31"/>
      <c r="V661" s="32"/>
      <c r="W661" s="36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35"/>
      <c r="DS661" s="287"/>
      <c r="DT661" s="36"/>
      <c r="DU661" s="37"/>
      <c r="DV661" s="28">
        <f>IF(AND($S661='자료입력 및 결과표시'!$B$6,COUNTIF($W661:$DR661,'자료입력 및 결과표시'!$C$6)&gt;=1),IF(OR('자료입력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DW661" s="28">
        <f>IF(AND($S661='자료입력 및 결과표시'!$B$7,COUNTIF($W661:$DR661,'자료입력 및 결과표시'!$C$7)&gt;=1),IF(OR('자료입력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DX661" s="28">
        <f>IF(AND($S661='자료입력 및 결과표시'!$B$8,COUNTIF($W661:$DR661,'자료입력 및 결과표시'!$C$8)&gt;=1),IF(OR('자료입력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DY661" s="28">
        <f>IF(AND($S661='자료입력 및 결과표시'!$B$9,COUNTIF($W661:$DR661,'자료입력 및 결과표시'!$C$9)&gt;=1),IF(OR('자료입력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DZ661" s="28">
        <f>IF(AND($S661='자료입력 및 결과표시'!$B$10,COUNTIF($W661:$DR661,'자료입력 및 결과표시'!$C$10)&gt;=1),IF(OR('자료입력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A661" s="28">
        <f>IF(AND($S661='자료입력 및 결과표시'!$B$11,COUNTIF($W661:$DR661,'자료입력 및 결과표시'!$C$11)&gt;=1),IF(OR('자료입력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B661" s="28">
        <f>IF(AND($S661='자료입력 및 결과표시'!$B$12,COUNTIF($W661:$DR661,'자료입력 및 결과표시'!$C$12)&gt;=1),IF(OR('자료입력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C661" s="28">
        <f>IF(AND($S661='자료입력 및 결과표시'!$B$13,COUNTIF($W661:$DR661,'자료입력 및 결과표시'!$C$13)&gt;=1),IF(OR('자료입력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D661" s="28">
        <f>IF(AND($S661='자료입력 및 결과표시'!$B$14,COUNTIF($W661:$DR661,'자료입력 및 결과표시'!$C$14)&gt;=1),IF(OR('자료입력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E661" s="28">
        <f>IF(AND($S661='자료입력 및 결과표시'!$B$15,COUNTIF($W661:$DR661,'자료입력 및 결과표시'!$C$15)&gt;=1),IF(OR('자료입력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F661" s="28">
        <f>IF(AND($S661='자료입력 및 결과표시'!$B$16,COUNTIF($W661:$DR661,'자료입력 및 결과표시'!$C$16)&gt;=1),IF(OR('자료입력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G661" s="28">
        <f>IF(AND($S661='자료입력 및 결과표시'!$B$17,COUNTIF($W661:$DR661,'자료입력 및 결과표시'!$C$17)&gt;=1),IF(OR('자료입력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H661" s="28">
        <f>IF(AND($S661='자료입력 및 결과표시'!$B$18,COUNTIF($W661:$DR661,'자료입력 및 결과표시'!$C$18)&gt;=1),IF(OR('자료입력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I661" s="28">
        <f>IF(AND($S661='자료입력 및 결과표시'!$B$19,COUNTIF($W661:$DR661,'자료입력 및 결과표시'!$C$19)&gt;=1),IF(OR('자료입력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J661" s="28">
        <f>IF(AND($S661='자료입력 및 결과표시'!$B$20,COUNTIF($W661:$DR661,'자료입력 및 결과표시'!$C$20)&gt;=1),IF(OR('자료입력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K661" s="28">
        <f>IF(AND($S661='자료입력 및 결과표시'!$B$21,COUNTIF($W661:$DR661,'자료입력 및 결과표시'!$C$21)&gt;=1),IF(OR('자료입력 및 결과표시'!$B$4+90&gt;=$V661,'자료입력 및 결과표시'!$B$4&lt;$U661),0,IF($V661-'자료입력 및 결과표시'!$B$4-90&gt;='자료입력 및 결과표시'!$E$4,'자료입력 및 결과표시'!$E$4,$V661-'자료입력 및 결과표시'!$B$4-90)),0)</f>
        <v>0</v>
      </c>
      <c r="EL661" s="17">
        <f>IF(AND(S661='자료입력 및 결과표시'!$B$6,COUNTIF('업무중복도(데이터 입력)'!$W661:$DR661,'자료입력 및 결과표시'!$C$6)&gt;=1),1,0)</f>
        <v>0</v>
      </c>
      <c r="EM661" s="17">
        <f>IF(AND(S661='자료입력 및 결과표시'!$B$7,COUNTIF('업무중복도(데이터 입력)'!$W661:$DR661,'자료입력 및 결과표시'!$C$7)&gt;=1),2,0)</f>
        <v>0</v>
      </c>
      <c r="EN661" s="17">
        <f>IF(AND(S661='자료입력 및 결과표시'!$B$8,COUNTIF('업무중복도(데이터 입력)'!$W661:$DR661,'자료입력 및 결과표시'!$C$8)&gt;=1),3,0)</f>
        <v>0</v>
      </c>
      <c r="EO661" s="17">
        <f>IF(AND(S661='자료입력 및 결과표시'!$B$9,COUNTIF('업무중복도(데이터 입력)'!$W661:$DR661,'자료입력 및 결과표시'!$C$9)&gt;=1),4,0)</f>
        <v>0</v>
      </c>
      <c r="EP661" s="17">
        <f>IF(AND(S661='자료입력 및 결과표시'!$B$10,COUNTIF('업무중복도(데이터 입력)'!$W661:$DR661,'자료입력 및 결과표시'!$C$10)&gt;=1),5,0)</f>
        <v>0</v>
      </c>
      <c r="EQ661" s="17">
        <f>IF(AND(S661='자료입력 및 결과표시'!$B$11,COUNTIF('업무중복도(데이터 입력)'!$W661:$DR661,'자료입력 및 결과표시'!$C$11)&gt;=1),6,0)</f>
        <v>0</v>
      </c>
      <c r="ER661" s="17">
        <f>IF(AND(S661='자료입력 및 결과표시'!$B$12,COUNTIF('업무중복도(데이터 입력)'!$W661:$DR661,'자료입력 및 결과표시'!$C$12)&gt;=1),7,0)</f>
        <v>0</v>
      </c>
      <c r="ES661" s="17">
        <f>IF(AND(S661='자료입력 및 결과표시'!$B$13,COUNTIF('업무중복도(데이터 입력)'!$W661:$DR661,'자료입력 및 결과표시'!$C$13)&gt;=1),8,0)</f>
        <v>0</v>
      </c>
      <c r="ET661" s="17">
        <f>IF(AND(S661='자료입력 및 결과표시'!$B$14,COUNTIF('업무중복도(데이터 입력)'!$W661:$DR661,'자료입력 및 결과표시'!$C$14)&gt;=1),9,0)</f>
        <v>0</v>
      </c>
      <c r="EU661" s="17">
        <f>IF(AND(S661='자료입력 및 결과표시'!$B$15,COUNTIF('업무중복도(데이터 입력)'!$W661:$DR661,'자료입력 및 결과표시'!$C$15)&gt;=1),10,0)</f>
        <v>0</v>
      </c>
      <c r="EV661" s="17">
        <f>IF(AND(S661='자료입력 및 결과표시'!$B$16,COUNTIF('업무중복도(데이터 입력)'!$W661:$DR661,'자료입력 및 결과표시'!$C$16)&gt;=1),11,0)</f>
        <v>0</v>
      </c>
      <c r="EW661" s="17">
        <f>IF(AND(S661='자료입력 및 결과표시'!$B$17,COUNTIF('업무중복도(데이터 입력)'!$W661:$DR661,'자료입력 및 결과표시'!$C$17)&gt;=1),12,0)</f>
        <v>0</v>
      </c>
      <c r="EX661" s="17">
        <f>IF(AND(S661='자료입력 및 결과표시'!$B$18,COUNTIF('업무중복도(데이터 입력)'!$W661:$DR661,'자료입력 및 결과표시'!$C$18)&gt;=1),13,0)</f>
        <v>0</v>
      </c>
      <c r="EY661" s="17">
        <f>IF(AND(S661='자료입력 및 결과표시'!$B$19,COUNTIF('업무중복도(데이터 입력)'!$W661:$DR661,'자료입력 및 결과표시'!$C$19)&gt;=1),14,0)</f>
        <v>0</v>
      </c>
      <c r="EZ661" s="17">
        <f>IF(AND(S661='자료입력 및 결과표시'!$B$20,COUNTIF('업무중복도(데이터 입력)'!$W661:$DR661,'자료입력 및 결과표시'!$C$20)&gt;=1),15,0)</f>
        <v>0</v>
      </c>
      <c r="FA661" s="17">
        <f>IF(AND(S661='자료입력 및 결과표시'!$B$21,COUNTIF('업무중복도(데이터 입력)'!$W661:$DR661,'자료입력 및 결과표시'!$C$21)&gt;=1),16,0)</f>
        <v>0</v>
      </c>
      <c r="FK661" s="17">
        <f t="shared" si="833"/>
        <v>0</v>
      </c>
      <c r="FO661"/>
    </row>
    <row r="662" spans="1:171">
      <c r="A662" s="17" t="str">
        <f t="shared" si="816"/>
        <v>\\\0</v>
      </c>
      <c r="B662" s="17" t="str">
        <f t="shared" si="817"/>
        <v>\\\0</v>
      </c>
      <c r="C662" s="17" t="str">
        <f t="shared" si="818"/>
        <v>\\\0</v>
      </c>
      <c r="D662" s="17" t="str">
        <f t="shared" si="819"/>
        <v>\\\0</v>
      </c>
      <c r="E662" s="17" t="str">
        <f t="shared" si="820"/>
        <v>\\\0</v>
      </c>
      <c r="F662" s="17" t="str">
        <f t="shared" si="821"/>
        <v>\\\0</v>
      </c>
      <c r="G662" s="17" t="str">
        <f t="shared" si="822"/>
        <v>\\\0</v>
      </c>
      <c r="H662" s="17" t="str">
        <f t="shared" si="823"/>
        <v>\\\0</v>
      </c>
      <c r="I662" s="17" t="str">
        <f t="shared" si="824"/>
        <v>\\\0</v>
      </c>
      <c r="J662" s="17" t="str">
        <f t="shared" si="825"/>
        <v>\\\0</v>
      </c>
      <c r="K662" s="17" t="str">
        <f t="shared" si="826"/>
        <v>\\\0</v>
      </c>
      <c r="L662" s="17" t="str">
        <f t="shared" si="827"/>
        <v>\\\0</v>
      </c>
      <c r="M662" s="17" t="str">
        <f t="shared" si="828"/>
        <v>\\\0</v>
      </c>
      <c r="N662" s="17" t="str">
        <f t="shared" si="829"/>
        <v>\\\0</v>
      </c>
      <c r="O662" s="17" t="str">
        <f t="shared" si="830"/>
        <v>\\\0</v>
      </c>
      <c r="P662" s="17" t="str">
        <f t="shared" si="831"/>
        <v>\\\0</v>
      </c>
      <c r="R662" s="17" t="str">
        <f t="shared" si="832"/>
        <v>\\</v>
      </c>
      <c r="S662" s="38"/>
      <c r="T662" s="39"/>
      <c r="U662" s="31"/>
      <c r="V662" s="32"/>
      <c r="W662" s="36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35"/>
      <c r="DS662" s="287"/>
      <c r="DT662" s="36"/>
      <c r="DU662" s="37"/>
      <c r="DV662" s="28">
        <f>IF(AND($S662='자료입력 및 결과표시'!$B$6,COUNTIF($W662:$DR662,'자료입력 및 결과표시'!$C$6)&gt;=1),IF(OR('자료입력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DW662" s="28">
        <f>IF(AND($S662='자료입력 및 결과표시'!$B$7,COUNTIF($W662:$DR662,'자료입력 및 결과표시'!$C$7)&gt;=1),IF(OR('자료입력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DX662" s="28">
        <f>IF(AND($S662='자료입력 및 결과표시'!$B$8,COUNTIF($W662:$DR662,'자료입력 및 결과표시'!$C$8)&gt;=1),IF(OR('자료입력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DY662" s="28">
        <f>IF(AND($S662='자료입력 및 결과표시'!$B$9,COUNTIF($W662:$DR662,'자료입력 및 결과표시'!$C$9)&gt;=1),IF(OR('자료입력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DZ662" s="28">
        <f>IF(AND($S662='자료입력 및 결과표시'!$B$10,COUNTIF($W662:$DR662,'자료입력 및 결과표시'!$C$10)&gt;=1),IF(OR('자료입력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A662" s="28">
        <f>IF(AND($S662='자료입력 및 결과표시'!$B$11,COUNTIF($W662:$DR662,'자료입력 및 결과표시'!$C$11)&gt;=1),IF(OR('자료입력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B662" s="28">
        <f>IF(AND($S662='자료입력 및 결과표시'!$B$12,COUNTIF($W662:$DR662,'자료입력 및 결과표시'!$C$12)&gt;=1),IF(OR('자료입력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C662" s="28">
        <f>IF(AND($S662='자료입력 및 결과표시'!$B$13,COUNTIF($W662:$DR662,'자료입력 및 결과표시'!$C$13)&gt;=1),IF(OR('자료입력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D662" s="28">
        <f>IF(AND($S662='자료입력 및 결과표시'!$B$14,COUNTIF($W662:$DR662,'자료입력 및 결과표시'!$C$14)&gt;=1),IF(OR('자료입력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E662" s="28">
        <f>IF(AND($S662='자료입력 및 결과표시'!$B$15,COUNTIF($W662:$DR662,'자료입력 및 결과표시'!$C$15)&gt;=1),IF(OR('자료입력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F662" s="28">
        <f>IF(AND($S662='자료입력 및 결과표시'!$B$16,COUNTIF($W662:$DR662,'자료입력 및 결과표시'!$C$16)&gt;=1),IF(OR('자료입력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G662" s="28">
        <f>IF(AND($S662='자료입력 및 결과표시'!$B$17,COUNTIF($W662:$DR662,'자료입력 및 결과표시'!$C$17)&gt;=1),IF(OR('자료입력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H662" s="28">
        <f>IF(AND($S662='자료입력 및 결과표시'!$B$18,COUNTIF($W662:$DR662,'자료입력 및 결과표시'!$C$18)&gt;=1),IF(OR('자료입력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I662" s="28">
        <f>IF(AND($S662='자료입력 및 결과표시'!$B$19,COUNTIF($W662:$DR662,'자료입력 및 결과표시'!$C$19)&gt;=1),IF(OR('자료입력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J662" s="28">
        <f>IF(AND($S662='자료입력 및 결과표시'!$B$20,COUNTIF($W662:$DR662,'자료입력 및 결과표시'!$C$20)&gt;=1),IF(OR('자료입력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K662" s="28">
        <f>IF(AND($S662='자료입력 및 결과표시'!$B$21,COUNTIF($W662:$DR662,'자료입력 및 결과표시'!$C$21)&gt;=1),IF(OR('자료입력 및 결과표시'!$B$4+90&gt;=$V662,'자료입력 및 결과표시'!$B$4&lt;$U662),0,IF($V662-'자료입력 및 결과표시'!$B$4-90&gt;='자료입력 및 결과표시'!$E$4,'자료입력 및 결과표시'!$E$4,$V662-'자료입력 및 결과표시'!$B$4-90)),0)</f>
        <v>0</v>
      </c>
      <c r="EL662" s="17">
        <f>IF(AND(S662='자료입력 및 결과표시'!$B$6,COUNTIF('업무중복도(데이터 입력)'!$W662:$DR662,'자료입력 및 결과표시'!$C$6)&gt;=1),1,0)</f>
        <v>0</v>
      </c>
      <c r="EM662" s="17">
        <f>IF(AND(S662='자료입력 및 결과표시'!$B$7,COUNTIF('업무중복도(데이터 입력)'!$W662:$DR662,'자료입력 및 결과표시'!$C$7)&gt;=1),2,0)</f>
        <v>0</v>
      </c>
      <c r="EN662" s="17">
        <f>IF(AND(S662='자료입력 및 결과표시'!$B$8,COUNTIF('업무중복도(데이터 입력)'!$W662:$DR662,'자료입력 및 결과표시'!$C$8)&gt;=1),3,0)</f>
        <v>0</v>
      </c>
      <c r="EO662" s="17">
        <f>IF(AND(S662='자료입력 및 결과표시'!$B$9,COUNTIF('업무중복도(데이터 입력)'!$W662:$DR662,'자료입력 및 결과표시'!$C$9)&gt;=1),4,0)</f>
        <v>0</v>
      </c>
      <c r="EP662" s="17">
        <f>IF(AND(S662='자료입력 및 결과표시'!$B$10,COUNTIF('업무중복도(데이터 입력)'!$W662:$DR662,'자료입력 및 결과표시'!$C$10)&gt;=1),5,0)</f>
        <v>0</v>
      </c>
      <c r="EQ662" s="17">
        <f>IF(AND(S662='자료입력 및 결과표시'!$B$11,COUNTIF('업무중복도(데이터 입력)'!$W662:$DR662,'자료입력 및 결과표시'!$C$11)&gt;=1),6,0)</f>
        <v>0</v>
      </c>
      <c r="ER662" s="17">
        <f>IF(AND(S662='자료입력 및 결과표시'!$B$12,COUNTIF('업무중복도(데이터 입력)'!$W662:$DR662,'자료입력 및 결과표시'!$C$12)&gt;=1),7,0)</f>
        <v>0</v>
      </c>
      <c r="ES662" s="17">
        <f>IF(AND(S662='자료입력 및 결과표시'!$B$13,COUNTIF('업무중복도(데이터 입력)'!$W662:$DR662,'자료입력 및 결과표시'!$C$13)&gt;=1),8,0)</f>
        <v>0</v>
      </c>
      <c r="ET662" s="17">
        <f>IF(AND(S662='자료입력 및 결과표시'!$B$14,COUNTIF('업무중복도(데이터 입력)'!$W662:$DR662,'자료입력 및 결과표시'!$C$14)&gt;=1),9,0)</f>
        <v>0</v>
      </c>
      <c r="EU662" s="17">
        <f>IF(AND(S662='자료입력 및 결과표시'!$B$15,COUNTIF('업무중복도(데이터 입력)'!$W662:$DR662,'자료입력 및 결과표시'!$C$15)&gt;=1),10,0)</f>
        <v>0</v>
      </c>
      <c r="EV662" s="17">
        <f>IF(AND(S662='자료입력 및 결과표시'!$B$16,COUNTIF('업무중복도(데이터 입력)'!$W662:$DR662,'자료입력 및 결과표시'!$C$16)&gt;=1),11,0)</f>
        <v>0</v>
      </c>
      <c r="EW662" s="17">
        <f>IF(AND(S662='자료입력 및 결과표시'!$B$17,COUNTIF('업무중복도(데이터 입력)'!$W662:$DR662,'자료입력 및 결과표시'!$C$17)&gt;=1),12,0)</f>
        <v>0</v>
      </c>
      <c r="EX662" s="17">
        <f>IF(AND(S662='자료입력 및 결과표시'!$B$18,COUNTIF('업무중복도(데이터 입력)'!$W662:$DR662,'자료입력 및 결과표시'!$C$18)&gt;=1),13,0)</f>
        <v>0</v>
      </c>
      <c r="EY662" s="17">
        <f>IF(AND(S662='자료입력 및 결과표시'!$B$19,COUNTIF('업무중복도(데이터 입력)'!$W662:$DR662,'자료입력 및 결과표시'!$C$19)&gt;=1),14,0)</f>
        <v>0</v>
      </c>
      <c r="EZ662" s="17">
        <f>IF(AND(S662='자료입력 및 결과표시'!$B$20,COUNTIF('업무중복도(데이터 입력)'!$W662:$DR662,'자료입력 및 결과표시'!$C$20)&gt;=1),15,0)</f>
        <v>0</v>
      </c>
      <c r="FA662" s="17">
        <f>IF(AND(S662='자료입력 및 결과표시'!$B$21,COUNTIF('업무중복도(데이터 입력)'!$W662:$DR662,'자료입력 및 결과표시'!$C$21)&gt;=1),16,0)</f>
        <v>0</v>
      </c>
      <c r="FK662" s="17">
        <f t="shared" si="833"/>
        <v>0</v>
      </c>
      <c r="FO662"/>
    </row>
    <row r="663" spans="1:171">
      <c r="A663" s="17" t="str">
        <f t="shared" si="816"/>
        <v>\\\0</v>
      </c>
      <c r="B663" s="17" t="str">
        <f t="shared" si="817"/>
        <v>\\\0</v>
      </c>
      <c r="C663" s="17" t="str">
        <f t="shared" si="818"/>
        <v>\\\0</v>
      </c>
      <c r="D663" s="17" t="str">
        <f t="shared" si="819"/>
        <v>\\\0</v>
      </c>
      <c r="E663" s="17" t="str">
        <f t="shared" si="820"/>
        <v>\\\0</v>
      </c>
      <c r="F663" s="17" t="str">
        <f t="shared" si="821"/>
        <v>\\\0</v>
      </c>
      <c r="G663" s="17" t="str">
        <f t="shared" si="822"/>
        <v>\\\0</v>
      </c>
      <c r="H663" s="17" t="str">
        <f t="shared" si="823"/>
        <v>\\\0</v>
      </c>
      <c r="I663" s="17" t="str">
        <f t="shared" si="824"/>
        <v>\\\0</v>
      </c>
      <c r="J663" s="17" t="str">
        <f t="shared" si="825"/>
        <v>\\\0</v>
      </c>
      <c r="K663" s="17" t="str">
        <f t="shared" si="826"/>
        <v>\\\0</v>
      </c>
      <c r="L663" s="17" t="str">
        <f t="shared" si="827"/>
        <v>\\\0</v>
      </c>
      <c r="M663" s="17" t="str">
        <f t="shared" si="828"/>
        <v>\\\0</v>
      </c>
      <c r="N663" s="17" t="str">
        <f t="shared" si="829"/>
        <v>\\\0</v>
      </c>
      <c r="O663" s="17" t="str">
        <f t="shared" si="830"/>
        <v>\\\0</v>
      </c>
      <c r="P663" s="17" t="str">
        <f t="shared" si="831"/>
        <v>\\\0</v>
      </c>
      <c r="R663" s="17" t="str">
        <f t="shared" si="832"/>
        <v>\\</v>
      </c>
      <c r="S663" s="38"/>
      <c r="T663" s="39"/>
      <c r="U663" s="31"/>
      <c r="V663" s="32"/>
      <c r="W663" s="36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35"/>
      <c r="DS663" s="287"/>
      <c r="DT663" s="36"/>
      <c r="DU663" s="37"/>
      <c r="DV663" s="28">
        <f>IF(AND($S663='자료입력 및 결과표시'!$B$6,COUNTIF($W663:$DR663,'자료입력 및 결과표시'!$C$6)&gt;=1),IF(OR('자료입력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DW663" s="28">
        <f>IF(AND($S663='자료입력 및 결과표시'!$B$7,COUNTIF($W663:$DR663,'자료입력 및 결과표시'!$C$7)&gt;=1),IF(OR('자료입력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DX663" s="28">
        <f>IF(AND($S663='자료입력 및 결과표시'!$B$8,COUNTIF($W663:$DR663,'자료입력 및 결과표시'!$C$8)&gt;=1),IF(OR('자료입력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DY663" s="28">
        <f>IF(AND($S663='자료입력 및 결과표시'!$B$9,COUNTIF($W663:$DR663,'자료입력 및 결과표시'!$C$9)&gt;=1),IF(OR('자료입력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DZ663" s="28">
        <f>IF(AND($S663='자료입력 및 결과표시'!$B$10,COUNTIF($W663:$DR663,'자료입력 및 결과표시'!$C$10)&gt;=1),IF(OR('자료입력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A663" s="28">
        <f>IF(AND($S663='자료입력 및 결과표시'!$B$11,COUNTIF($W663:$DR663,'자료입력 및 결과표시'!$C$11)&gt;=1),IF(OR('자료입력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B663" s="28">
        <f>IF(AND($S663='자료입력 및 결과표시'!$B$12,COUNTIF($W663:$DR663,'자료입력 및 결과표시'!$C$12)&gt;=1),IF(OR('자료입력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C663" s="28">
        <f>IF(AND($S663='자료입력 및 결과표시'!$B$13,COUNTIF($W663:$DR663,'자료입력 및 결과표시'!$C$13)&gt;=1),IF(OR('자료입력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D663" s="28">
        <f>IF(AND($S663='자료입력 및 결과표시'!$B$14,COUNTIF($W663:$DR663,'자료입력 및 결과표시'!$C$14)&gt;=1),IF(OR('자료입력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E663" s="28">
        <f>IF(AND($S663='자료입력 및 결과표시'!$B$15,COUNTIF($W663:$DR663,'자료입력 및 결과표시'!$C$15)&gt;=1),IF(OR('자료입력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F663" s="28">
        <f>IF(AND($S663='자료입력 및 결과표시'!$B$16,COUNTIF($W663:$DR663,'자료입력 및 결과표시'!$C$16)&gt;=1),IF(OR('자료입력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G663" s="28">
        <f>IF(AND($S663='자료입력 및 결과표시'!$B$17,COUNTIF($W663:$DR663,'자료입력 및 결과표시'!$C$17)&gt;=1),IF(OR('자료입력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H663" s="28">
        <f>IF(AND($S663='자료입력 및 결과표시'!$B$18,COUNTIF($W663:$DR663,'자료입력 및 결과표시'!$C$18)&gt;=1),IF(OR('자료입력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I663" s="28">
        <f>IF(AND($S663='자료입력 및 결과표시'!$B$19,COUNTIF($W663:$DR663,'자료입력 및 결과표시'!$C$19)&gt;=1),IF(OR('자료입력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J663" s="28">
        <f>IF(AND($S663='자료입력 및 결과표시'!$B$20,COUNTIF($W663:$DR663,'자료입력 및 결과표시'!$C$20)&gt;=1),IF(OR('자료입력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K663" s="28">
        <f>IF(AND($S663='자료입력 및 결과표시'!$B$21,COUNTIF($W663:$DR663,'자료입력 및 결과표시'!$C$21)&gt;=1),IF(OR('자료입력 및 결과표시'!$B$4+90&gt;=$V663,'자료입력 및 결과표시'!$B$4&lt;$U663),0,IF($V663-'자료입력 및 결과표시'!$B$4-90&gt;='자료입력 및 결과표시'!$E$4,'자료입력 및 결과표시'!$E$4,$V663-'자료입력 및 결과표시'!$B$4-90)),0)</f>
        <v>0</v>
      </c>
      <c r="EL663" s="17">
        <f>IF(AND(S663='자료입력 및 결과표시'!$B$6,COUNTIF('업무중복도(데이터 입력)'!$W663:$DR663,'자료입력 및 결과표시'!$C$6)&gt;=1),1,0)</f>
        <v>0</v>
      </c>
      <c r="EM663" s="17">
        <f>IF(AND(S663='자료입력 및 결과표시'!$B$7,COUNTIF('업무중복도(데이터 입력)'!$W663:$DR663,'자료입력 및 결과표시'!$C$7)&gt;=1),2,0)</f>
        <v>0</v>
      </c>
      <c r="EN663" s="17">
        <f>IF(AND(S663='자료입력 및 결과표시'!$B$8,COUNTIF('업무중복도(데이터 입력)'!$W663:$DR663,'자료입력 및 결과표시'!$C$8)&gt;=1),3,0)</f>
        <v>0</v>
      </c>
      <c r="EO663" s="17">
        <f>IF(AND(S663='자료입력 및 결과표시'!$B$9,COUNTIF('업무중복도(데이터 입력)'!$W663:$DR663,'자료입력 및 결과표시'!$C$9)&gt;=1),4,0)</f>
        <v>0</v>
      </c>
      <c r="EP663" s="17">
        <f>IF(AND(S663='자료입력 및 결과표시'!$B$10,COUNTIF('업무중복도(데이터 입력)'!$W663:$DR663,'자료입력 및 결과표시'!$C$10)&gt;=1),5,0)</f>
        <v>0</v>
      </c>
      <c r="EQ663" s="17">
        <f>IF(AND(S663='자료입력 및 결과표시'!$B$11,COUNTIF('업무중복도(데이터 입력)'!$W663:$DR663,'자료입력 및 결과표시'!$C$11)&gt;=1),6,0)</f>
        <v>0</v>
      </c>
      <c r="ER663" s="17">
        <f>IF(AND(S663='자료입력 및 결과표시'!$B$12,COUNTIF('업무중복도(데이터 입력)'!$W663:$DR663,'자료입력 및 결과표시'!$C$12)&gt;=1),7,0)</f>
        <v>0</v>
      </c>
      <c r="ES663" s="17">
        <f>IF(AND(S663='자료입력 및 결과표시'!$B$13,COUNTIF('업무중복도(데이터 입력)'!$W663:$DR663,'자료입력 및 결과표시'!$C$13)&gt;=1),8,0)</f>
        <v>0</v>
      </c>
      <c r="ET663" s="17">
        <f>IF(AND(S663='자료입력 및 결과표시'!$B$14,COUNTIF('업무중복도(데이터 입력)'!$W663:$DR663,'자료입력 및 결과표시'!$C$14)&gt;=1),9,0)</f>
        <v>0</v>
      </c>
      <c r="EU663" s="17">
        <f>IF(AND(S663='자료입력 및 결과표시'!$B$15,COUNTIF('업무중복도(데이터 입력)'!$W663:$DR663,'자료입력 및 결과표시'!$C$15)&gt;=1),10,0)</f>
        <v>0</v>
      </c>
      <c r="EV663" s="17">
        <f>IF(AND(S663='자료입력 및 결과표시'!$B$16,COUNTIF('업무중복도(데이터 입력)'!$W663:$DR663,'자료입력 및 결과표시'!$C$16)&gt;=1),11,0)</f>
        <v>0</v>
      </c>
      <c r="EW663" s="17">
        <f>IF(AND(S663='자료입력 및 결과표시'!$B$17,COUNTIF('업무중복도(데이터 입력)'!$W663:$DR663,'자료입력 및 결과표시'!$C$17)&gt;=1),12,0)</f>
        <v>0</v>
      </c>
      <c r="EX663" s="17">
        <f>IF(AND(S663='자료입력 및 결과표시'!$B$18,COUNTIF('업무중복도(데이터 입력)'!$W663:$DR663,'자료입력 및 결과표시'!$C$18)&gt;=1),13,0)</f>
        <v>0</v>
      </c>
      <c r="EY663" s="17">
        <f>IF(AND(S663='자료입력 및 결과표시'!$B$19,COUNTIF('업무중복도(데이터 입력)'!$W663:$DR663,'자료입력 및 결과표시'!$C$19)&gt;=1),14,0)</f>
        <v>0</v>
      </c>
      <c r="EZ663" s="17">
        <f>IF(AND(S663='자료입력 및 결과표시'!$B$20,COUNTIF('업무중복도(데이터 입력)'!$W663:$DR663,'자료입력 및 결과표시'!$C$20)&gt;=1),15,0)</f>
        <v>0</v>
      </c>
      <c r="FA663" s="17">
        <f>IF(AND(S663='자료입력 및 결과표시'!$B$21,COUNTIF('업무중복도(데이터 입력)'!$W663:$DR663,'자료입력 및 결과표시'!$C$21)&gt;=1),16,0)</f>
        <v>0</v>
      </c>
      <c r="FK663" s="17">
        <f t="shared" si="833"/>
        <v>0</v>
      </c>
      <c r="FO663"/>
    </row>
    <row r="664" spans="1:171">
      <c r="A664" s="17" t="str">
        <f t="shared" si="816"/>
        <v>\\\0</v>
      </c>
      <c r="B664" s="17" t="str">
        <f t="shared" si="817"/>
        <v>\\\0</v>
      </c>
      <c r="C664" s="17" t="str">
        <f t="shared" si="818"/>
        <v>\\\0</v>
      </c>
      <c r="D664" s="17" t="str">
        <f t="shared" si="819"/>
        <v>\\\0</v>
      </c>
      <c r="E664" s="17" t="str">
        <f t="shared" si="820"/>
        <v>\\\0</v>
      </c>
      <c r="F664" s="17" t="str">
        <f t="shared" si="821"/>
        <v>\\\0</v>
      </c>
      <c r="G664" s="17" t="str">
        <f t="shared" si="822"/>
        <v>\\\0</v>
      </c>
      <c r="H664" s="17" t="str">
        <f t="shared" si="823"/>
        <v>\\\0</v>
      </c>
      <c r="I664" s="17" t="str">
        <f t="shared" si="824"/>
        <v>\\\0</v>
      </c>
      <c r="J664" s="17" t="str">
        <f t="shared" si="825"/>
        <v>\\\0</v>
      </c>
      <c r="K664" s="17" t="str">
        <f t="shared" si="826"/>
        <v>\\\0</v>
      </c>
      <c r="L664" s="17" t="str">
        <f t="shared" si="827"/>
        <v>\\\0</v>
      </c>
      <c r="M664" s="17" t="str">
        <f t="shared" si="828"/>
        <v>\\\0</v>
      </c>
      <c r="N664" s="17" t="str">
        <f t="shared" si="829"/>
        <v>\\\0</v>
      </c>
      <c r="O664" s="17" t="str">
        <f t="shared" si="830"/>
        <v>\\\0</v>
      </c>
      <c r="P664" s="17" t="str">
        <f t="shared" si="831"/>
        <v>\\\0</v>
      </c>
      <c r="R664" s="17" t="str">
        <f t="shared" si="832"/>
        <v>\\</v>
      </c>
      <c r="S664" s="38"/>
      <c r="T664" s="39"/>
      <c r="U664" s="31"/>
      <c r="V664" s="32"/>
      <c r="W664" s="36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35"/>
      <c r="DS664" s="287"/>
      <c r="DT664" s="36"/>
      <c r="DU664" s="37"/>
      <c r="DV664" s="28">
        <f>IF(AND($S664='자료입력 및 결과표시'!$B$6,COUNTIF($W664:$DR664,'자료입력 및 결과표시'!$C$6)&gt;=1),IF(OR('자료입력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DW664" s="28">
        <f>IF(AND($S664='자료입력 및 결과표시'!$B$7,COUNTIF($W664:$DR664,'자료입력 및 결과표시'!$C$7)&gt;=1),IF(OR('자료입력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DX664" s="28">
        <f>IF(AND($S664='자료입력 및 결과표시'!$B$8,COUNTIF($W664:$DR664,'자료입력 및 결과표시'!$C$8)&gt;=1),IF(OR('자료입력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DY664" s="28">
        <f>IF(AND($S664='자료입력 및 결과표시'!$B$9,COUNTIF($W664:$DR664,'자료입력 및 결과표시'!$C$9)&gt;=1),IF(OR('자료입력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DZ664" s="28">
        <f>IF(AND($S664='자료입력 및 결과표시'!$B$10,COUNTIF($W664:$DR664,'자료입력 및 결과표시'!$C$10)&gt;=1),IF(OR('자료입력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A664" s="28">
        <f>IF(AND($S664='자료입력 및 결과표시'!$B$11,COUNTIF($W664:$DR664,'자료입력 및 결과표시'!$C$11)&gt;=1),IF(OR('자료입력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B664" s="28">
        <f>IF(AND($S664='자료입력 및 결과표시'!$B$12,COUNTIF($W664:$DR664,'자료입력 및 결과표시'!$C$12)&gt;=1),IF(OR('자료입력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C664" s="28">
        <f>IF(AND($S664='자료입력 및 결과표시'!$B$13,COUNTIF($W664:$DR664,'자료입력 및 결과표시'!$C$13)&gt;=1),IF(OR('자료입력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D664" s="28">
        <f>IF(AND($S664='자료입력 및 결과표시'!$B$14,COUNTIF($W664:$DR664,'자료입력 및 결과표시'!$C$14)&gt;=1),IF(OR('자료입력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E664" s="28">
        <f>IF(AND($S664='자료입력 및 결과표시'!$B$15,COUNTIF($W664:$DR664,'자료입력 및 결과표시'!$C$15)&gt;=1),IF(OR('자료입력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F664" s="28">
        <f>IF(AND($S664='자료입력 및 결과표시'!$B$16,COUNTIF($W664:$DR664,'자료입력 및 결과표시'!$C$16)&gt;=1),IF(OR('자료입력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G664" s="28">
        <f>IF(AND($S664='자료입력 및 결과표시'!$B$17,COUNTIF($W664:$DR664,'자료입력 및 결과표시'!$C$17)&gt;=1),IF(OR('자료입력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H664" s="28">
        <f>IF(AND($S664='자료입력 및 결과표시'!$B$18,COUNTIF($W664:$DR664,'자료입력 및 결과표시'!$C$18)&gt;=1),IF(OR('자료입력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I664" s="28">
        <f>IF(AND($S664='자료입력 및 결과표시'!$B$19,COUNTIF($W664:$DR664,'자료입력 및 결과표시'!$C$19)&gt;=1),IF(OR('자료입력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J664" s="28">
        <f>IF(AND($S664='자료입력 및 결과표시'!$B$20,COUNTIF($W664:$DR664,'자료입력 및 결과표시'!$C$20)&gt;=1),IF(OR('자료입력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K664" s="28">
        <f>IF(AND($S664='자료입력 및 결과표시'!$B$21,COUNTIF($W664:$DR664,'자료입력 및 결과표시'!$C$21)&gt;=1),IF(OR('자료입력 및 결과표시'!$B$4+90&gt;=$V664,'자료입력 및 결과표시'!$B$4&lt;$U664),0,IF($V664-'자료입력 및 결과표시'!$B$4-90&gt;='자료입력 및 결과표시'!$E$4,'자료입력 및 결과표시'!$E$4,$V664-'자료입력 및 결과표시'!$B$4-90)),0)</f>
        <v>0</v>
      </c>
      <c r="EL664" s="17">
        <f>IF(AND(S664='자료입력 및 결과표시'!$B$6,COUNTIF('업무중복도(데이터 입력)'!$W664:$DR664,'자료입력 및 결과표시'!$C$6)&gt;=1),1,0)</f>
        <v>0</v>
      </c>
      <c r="EM664" s="17">
        <f>IF(AND(S664='자료입력 및 결과표시'!$B$7,COUNTIF('업무중복도(데이터 입력)'!$W664:$DR664,'자료입력 및 결과표시'!$C$7)&gt;=1),2,0)</f>
        <v>0</v>
      </c>
      <c r="EN664" s="17">
        <f>IF(AND(S664='자료입력 및 결과표시'!$B$8,COUNTIF('업무중복도(데이터 입력)'!$W664:$DR664,'자료입력 및 결과표시'!$C$8)&gt;=1),3,0)</f>
        <v>0</v>
      </c>
      <c r="EO664" s="17">
        <f>IF(AND(S664='자료입력 및 결과표시'!$B$9,COUNTIF('업무중복도(데이터 입력)'!$W664:$DR664,'자료입력 및 결과표시'!$C$9)&gt;=1),4,0)</f>
        <v>0</v>
      </c>
      <c r="EP664" s="17">
        <f>IF(AND(S664='자료입력 및 결과표시'!$B$10,COUNTIF('업무중복도(데이터 입력)'!$W664:$DR664,'자료입력 및 결과표시'!$C$10)&gt;=1),5,0)</f>
        <v>0</v>
      </c>
      <c r="EQ664" s="17">
        <f>IF(AND(S664='자료입력 및 결과표시'!$B$11,COUNTIF('업무중복도(데이터 입력)'!$W664:$DR664,'자료입력 및 결과표시'!$C$11)&gt;=1),6,0)</f>
        <v>0</v>
      </c>
      <c r="ER664" s="17">
        <f>IF(AND(S664='자료입력 및 결과표시'!$B$12,COUNTIF('업무중복도(데이터 입력)'!$W664:$DR664,'자료입력 및 결과표시'!$C$12)&gt;=1),7,0)</f>
        <v>0</v>
      </c>
      <c r="ES664" s="17">
        <f>IF(AND(S664='자료입력 및 결과표시'!$B$13,COUNTIF('업무중복도(데이터 입력)'!$W664:$DR664,'자료입력 및 결과표시'!$C$13)&gt;=1),8,0)</f>
        <v>0</v>
      </c>
      <c r="ET664" s="17">
        <f>IF(AND(S664='자료입력 및 결과표시'!$B$14,COUNTIF('업무중복도(데이터 입력)'!$W664:$DR664,'자료입력 및 결과표시'!$C$14)&gt;=1),9,0)</f>
        <v>0</v>
      </c>
      <c r="EU664" s="17">
        <f>IF(AND(S664='자료입력 및 결과표시'!$B$15,COUNTIF('업무중복도(데이터 입력)'!$W664:$DR664,'자료입력 및 결과표시'!$C$15)&gt;=1),10,0)</f>
        <v>0</v>
      </c>
      <c r="EV664" s="17">
        <f>IF(AND(S664='자료입력 및 결과표시'!$B$16,COUNTIF('업무중복도(데이터 입력)'!$W664:$DR664,'자료입력 및 결과표시'!$C$16)&gt;=1),11,0)</f>
        <v>0</v>
      </c>
      <c r="EW664" s="17">
        <f>IF(AND(S664='자료입력 및 결과표시'!$B$17,COUNTIF('업무중복도(데이터 입력)'!$W664:$DR664,'자료입력 및 결과표시'!$C$17)&gt;=1),12,0)</f>
        <v>0</v>
      </c>
      <c r="EX664" s="17">
        <f>IF(AND(S664='자료입력 및 결과표시'!$B$18,COUNTIF('업무중복도(데이터 입력)'!$W664:$DR664,'자료입력 및 결과표시'!$C$18)&gt;=1),13,0)</f>
        <v>0</v>
      </c>
      <c r="EY664" s="17">
        <f>IF(AND(S664='자료입력 및 결과표시'!$B$19,COUNTIF('업무중복도(데이터 입력)'!$W664:$DR664,'자료입력 및 결과표시'!$C$19)&gt;=1),14,0)</f>
        <v>0</v>
      </c>
      <c r="EZ664" s="17">
        <f>IF(AND(S664='자료입력 및 결과표시'!$B$20,COUNTIF('업무중복도(데이터 입력)'!$W664:$DR664,'자료입력 및 결과표시'!$C$20)&gt;=1),15,0)</f>
        <v>0</v>
      </c>
      <c r="FA664" s="17">
        <f>IF(AND(S664='자료입력 및 결과표시'!$B$21,COUNTIF('업무중복도(데이터 입력)'!$W664:$DR664,'자료입력 및 결과표시'!$C$21)&gt;=1),16,0)</f>
        <v>0</v>
      </c>
      <c r="FK664" s="17">
        <f t="shared" si="833"/>
        <v>0</v>
      </c>
      <c r="FO664"/>
    </row>
    <row r="665" spans="1:171">
      <c r="A665" s="17" t="str">
        <f t="shared" si="816"/>
        <v>\\\0</v>
      </c>
      <c r="B665" s="17" t="str">
        <f t="shared" si="817"/>
        <v>\\\0</v>
      </c>
      <c r="C665" s="17" t="str">
        <f t="shared" si="818"/>
        <v>\\\0</v>
      </c>
      <c r="D665" s="17" t="str">
        <f t="shared" si="819"/>
        <v>\\\0</v>
      </c>
      <c r="E665" s="17" t="str">
        <f t="shared" si="820"/>
        <v>\\\0</v>
      </c>
      <c r="F665" s="17" t="str">
        <f t="shared" si="821"/>
        <v>\\\0</v>
      </c>
      <c r="G665" s="17" t="str">
        <f t="shared" si="822"/>
        <v>\\\0</v>
      </c>
      <c r="H665" s="17" t="str">
        <f t="shared" si="823"/>
        <v>\\\0</v>
      </c>
      <c r="I665" s="17" t="str">
        <f t="shared" si="824"/>
        <v>\\\0</v>
      </c>
      <c r="J665" s="17" t="str">
        <f t="shared" si="825"/>
        <v>\\\0</v>
      </c>
      <c r="K665" s="17" t="str">
        <f t="shared" si="826"/>
        <v>\\\0</v>
      </c>
      <c r="L665" s="17" t="str">
        <f t="shared" si="827"/>
        <v>\\\0</v>
      </c>
      <c r="M665" s="17" t="str">
        <f t="shared" si="828"/>
        <v>\\\0</v>
      </c>
      <c r="N665" s="17" t="str">
        <f t="shared" si="829"/>
        <v>\\\0</v>
      </c>
      <c r="O665" s="17" t="str">
        <f t="shared" si="830"/>
        <v>\\\0</v>
      </c>
      <c r="P665" s="17" t="str">
        <f t="shared" si="831"/>
        <v>\\\0</v>
      </c>
      <c r="R665" s="17" t="str">
        <f t="shared" si="832"/>
        <v>\\</v>
      </c>
      <c r="S665" s="38"/>
      <c r="T665" s="39"/>
      <c r="U665" s="31"/>
      <c r="V665" s="32"/>
      <c r="W665" s="36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35"/>
      <c r="DS665" s="287"/>
      <c r="DT665" s="36"/>
      <c r="DU665" s="37"/>
      <c r="DV665" s="28">
        <f>IF(AND($S665='자료입력 및 결과표시'!$B$6,COUNTIF($W665:$DR665,'자료입력 및 결과표시'!$C$6)&gt;=1),IF(OR('자료입력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DW665" s="28">
        <f>IF(AND($S665='자료입력 및 결과표시'!$B$7,COUNTIF($W665:$DR665,'자료입력 및 결과표시'!$C$7)&gt;=1),IF(OR('자료입력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DX665" s="28">
        <f>IF(AND($S665='자료입력 및 결과표시'!$B$8,COUNTIF($W665:$DR665,'자료입력 및 결과표시'!$C$8)&gt;=1),IF(OR('자료입력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DY665" s="28">
        <f>IF(AND($S665='자료입력 및 결과표시'!$B$9,COUNTIF($W665:$DR665,'자료입력 및 결과표시'!$C$9)&gt;=1),IF(OR('자료입력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DZ665" s="28">
        <f>IF(AND($S665='자료입력 및 결과표시'!$B$10,COUNTIF($W665:$DR665,'자료입력 및 결과표시'!$C$10)&gt;=1),IF(OR('자료입력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A665" s="28">
        <f>IF(AND($S665='자료입력 및 결과표시'!$B$11,COUNTIF($W665:$DR665,'자료입력 및 결과표시'!$C$11)&gt;=1),IF(OR('자료입력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B665" s="28">
        <f>IF(AND($S665='자료입력 및 결과표시'!$B$12,COUNTIF($W665:$DR665,'자료입력 및 결과표시'!$C$12)&gt;=1),IF(OR('자료입력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C665" s="28">
        <f>IF(AND($S665='자료입력 및 결과표시'!$B$13,COUNTIF($W665:$DR665,'자료입력 및 결과표시'!$C$13)&gt;=1),IF(OR('자료입력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D665" s="28">
        <f>IF(AND($S665='자료입력 및 결과표시'!$B$14,COUNTIF($W665:$DR665,'자료입력 및 결과표시'!$C$14)&gt;=1),IF(OR('자료입력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E665" s="28">
        <f>IF(AND($S665='자료입력 및 결과표시'!$B$15,COUNTIF($W665:$DR665,'자료입력 및 결과표시'!$C$15)&gt;=1),IF(OR('자료입력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F665" s="28">
        <f>IF(AND($S665='자료입력 및 결과표시'!$B$16,COUNTIF($W665:$DR665,'자료입력 및 결과표시'!$C$16)&gt;=1),IF(OR('자료입력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G665" s="28">
        <f>IF(AND($S665='자료입력 및 결과표시'!$B$17,COUNTIF($W665:$DR665,'자료입력 및 결과표시'!$C$17)&gt;=1),IF(OR('자료입력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H665" s="28">
        <f>IF(AND($S665='자료입력 및 결과표시'!$B$18,COUNTIF($W665:$DR665,'자료입력 및 결과표시'!$C$18)&gt;=1),IF(OR('자료입력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I665" s="28">
        <f>IF(AND($S665='자료입력 및 결과표시'!$B$19,COUNTIF($W665:$DR665,'자료입력 및 결과표시'!$C$19)&gt;=1),IF(OR('자료입력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J665" s="28">
        <f>IF(AND($S665='자료입력 및 결과표시'!$B$20,COUNTIF($W665:$DR665,'자료입력 및 결과표시'!$C$20)&gt;=1),IF(OR('자료입력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K665" s="28">
        <f>IF(AND($S665='자료입력 및 결과표시'!$B$21,COUNTIF($W665:$DR665,'자료입력 및 결과표시'!$C$21)&gt;=1),IF(OR('자료입력 및 결과표시'!$B$4+90&gt;=$V665,'자료입력 및 결과표시'!$B$4&lt;$U665),0,IF($V665-'자료입력 및 결과표시'!$B$4-90&gt;='자료입력 및 결과표시'!$E$4,'자료입력 및 결과표시'!$E$4,$V665-'자료입력 및 결과표시'!$B$4-90)),0)</f>
        <v>0</v>
      </c>
      <c r="EL665" s="17">
        <f>IF(AND(S665='자료입력 및 결과표시'!$B$6,COUNTIF('업무중복도(데이터 입력)'!$W665:$DR665,'자료입력 및 결과표시'!$C$6)&gt;=1),1,0)</f>
        <v>0</v>
      </c>
      <c r="EM665" s="17">
        <f>IF(AND(S665='자료입력 및 결과표시'!$B$7,COUNTIF('업무중복도(데이터 입력)'!$W665:$DR665,'자료입력 및 결과표시'!$C$7)&gt;=1),2,0)</f>
        <v>0</v>
      </c>
      <c r="EN665" s="17">
        <f>IF(AND(S665='자료입력 및 결과표시'!$B$8,COUNTIF('업무중복도(데이터 입력)'!$W665:$DR665,'자료입력 및 결과표시'!$C$8)&gt;=1),3,0)</f>
        <v>0</v>
      </c>
      <c r="EO665" s="17">
        <f>IF(AND(S665='자료입력 및 결과표시'!$B$9,COUNTIF('업무중복도(데이터 입력)'!$W665:$DR665,'자료입력 및 결과표시'!$C$9)&gt;=1),4,0)</f>
        <v>0</v>
      </c>
      <c r="EP665" s="17">
        <f>IF(AND(S665='자료입력 및 결과표시'!$B$10,COUNTIF('업무중복도(데이터 입력)'!$W665:$DR665,'자료입력 및 결과표시'!$C$10)&gt;=1),5,0)</f>
        <v>0</v>
      </c>
      <c r="EQ665" s="17">
        <f>IF(AND(S665='자료입력 및 결과표시'!$B$11,COUNTIF('업무중복도(데이터 입력)'!$W665:$DR665,'자료입력 및 결과표시'!$C$11)&gt;=1),6,0)</f>
        <v>0</v>
      </c>
      <c r="ER665" s="17">
        <f>IF(AND(S665='자료입력 및 결과표시'!$B$12,COUNTIF('업무중복도(데이터 입력)'!$W665:$DR665,'자료입력 및 결과표시'!$C$12)&gt;=1),7,0)</f>
        <v>0</v>
      </c>
      <c r="ES665" s="17">
        <f>IF(AND(S665='자료입력 및 결과표시'!$B$13,COUNTIF('업무중복도(데이터 입력)'!$W665:$DR665,'자료입력 및 결과표시'!$C$13)&gt;=1),8,0)</f>
        <v>0</v>
      </c>
      <c r="ET665" s="17">
        <f>IF(AND(S665='자료입력 및 결과표시'!$B$14,COUNTIF('업무중복도(데이터 입력)'!$W665:$DR665,'자료입력 및 결과표시'!$C$14)&gt;=1),9,0)</f>
        <v>0</v>
      </c>
      <c r="EU665" s="17">
        <f>IF(AND(S665='자료입력 및 결과표시'!$B$15,COUNTIF('업무중복도(데이터 입력)'!$W665:$DR665,'자료입력 및 결과표시'!$C$15)&gt;=1),10,0)</f>
        <v>0</v>
      </c>
      <c r="EV665" s="17">
        <f>IF(AND(S665='자료입력 및 결과표시'!$B$16,COUNTIF('업무중복도(데이터 입력)'!$W665:$DR665,'자료입력 및 결과표시'!$C$16)&gt;=1),11,0)</f>
        <v>0</v>
      </c>
      <c r="EW665" s="17">
        <f>IF(AND(S665='자료입력 및 결과표시'!$B$17,COUNTIF('업무중복도(데이터 입력)'!$W665:$DR665,'자료입력 및 결과표시'!$C$17)&gt;=1),12,0)</f>
        <v>0</v>
      </c>
      <c r="EX665" s="17">
        <f>IF(AND(S665='자료입력 및 결과표시'!$B$18,COUNTIF('업무중복도(데이터 입력)'!$W665:$DR665,'자료입력 및 결과표시'!$C$18)&gt;=1),13,0)</f>
        <v>0</v>
      </c>
      <c r="EY665" s="17">
        <f>IF(AND(S665='자료입력 및 결과표시'!$B$19,COUNTIF('업무중복도(데이터 입력)'!$W665:$DR665,'자료입력 및 결과표시'!$C$19)&gt;=1),14,0)</f>
        <v>0</v>
      </c>
      <c r="EZ665" s="17">
        <f>IF(AND(S665='자료입력 및 결과표시'!$B$20,COUNTIF('업무중복도(데이터 입력)'!$W665:$DR665,'자료입력 및 결과표시'!$C$20)&gt;=1),15,0)</f>
        <v>0</v>
      </c>
      <c r="FA665" s="17">
        <f>IF(AND(S665='자료입력 및 결과표시'!$B$21,COUNTIF('업무중복도(데이터 입력)'!$W665:$DR665,'자료입력 및 결과표시'!$C$21)&gt;=1),16,0)</f>
        <v>0</v>
      </c>
      <c r="FK665" s="17">
        <f t="shared" si="833"/>
        <v>0</v>
      </c>
      <c r="FO665"/>
    </row>
    <row r="666" spans="1:171">
      <c r="A666" s="17" t="str">
        <f t="shared" si="816"/>
        <v>\\\0</v>
      </c>
      <c r="B666" s="17" t="str">
        <f t="shared" si="817"/>
        <v>\\\0</v>
      </c>
      <c r="C666" s="17" t="str">
        <f t="shared" si="818"/>
        <v>\\\0</v>
      </c>
      <c r="D666" s="17" t="str">
        <f t="shared" si="819"/>
        <v>\\\0</v>
      </c>
      <c r="E666" s="17" t="str">
        <f t="shared" si="820"/>
        <v>\\\0</v>
      </c>
      <c r="F666" s="17" t="str">
        <f t="shared" si="821"/>
        <v>\\\0</v>
      </c>
      <c r="G666" s="17" t="str">
        <f t="shared" si="822"/>
        <v>\\\0</v>
      </c>
      <c r="H666" s="17" t="str">
        <f t="shared" si="823"/>
        <v>\\\0</v>
      </c>
      <c r="I666" s="17" t="str">
        <f t="shared" si="824"/>
        <v>\\\0</v>
      </c>
      <c r="J666" s="17" t="str">
        <f t="shared" si="825"/>
        <v>\\\0</v>
      </c>
      <c r="K666" s="17" t="str">
        <f t="shared" si="826"/>
        <v>\\\0</v>
      </c>
      <c r="L666" s="17" t="str">
        <f t="shared" si="827"/>
        <v>\\\0</v>
      </c>
      <c r="M666" s="17" t="str">
        <f t="shared" si="828"/>
        <v>\\\0</v>
      </c>
      <c r="N666" s="17" t="str">
        <f t="shared" si="829"/>
        <v>\\\0</v>
      </c>
      <c r="O666" s="17" t="str">
        <f t="shared" si="830"/>
        <v>\\\0</v>
      </c>
      <c r="P666" s="17" t="str">
        <f t="shared" si="831"/>
        <v>\\\0</v>
      </c>
      <c r="R666" s="17" t="str">
        <f t="shared" si="832"/>
        <v>\\</v>
      </c>
      <c r="S666" s="38"/>
      <c r="T666" s="39"/>
      <c r="U666" s="31"/>
      <c r="V666" s="32"/>
      <c r="W666" s="36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35"/>
      <c r="DS666" s="287"/>
      <c r="DT666" s="36"/>
      <c r="DU666" s="37"/>
      <c r="DV666" s="28">
        <f>IF(AND($S666='자료입력 및 결과표시'!$B$6,COUNTIF($W666:$DR666,'자료입력 및 결과표시'!$C$6)&gt;=1),IF(OR('자료입력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DW666" s="28">
        <f>IF(AND($S666='자료입력 및 결과표시'!$B$7,COUNTIF($W666:$DR666,'자료입력 및 결과표시'!$C$7)&gt;=1),IF(OR('자료입력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DX666" s="28">
        <f>IF(AND($S666='자료입력 및 결과표시'!$B$8,COUNTIF($W666:$DR666,'자료입력 및 결과표시'!$C$8)&gt;=1),IF(OR('자료입력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DY666" s="28">
        <f>IF(AND($S666='자료입력 및 결과표시'!$B$9,COUNTIF($W666:$DR666,'자료입력 및 결과표시'!$C$9)&gt;=1),IF(OR('자료입력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DZ666" s="28">
        <f>IF(AND($S666='자료입력 및 결과표시'!$B$10,COUNTIF($W666:$DR666,'자료입력 및 결과표시'!$C$10)&gt;=1),IF(OR('자료입력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A666" s="28">
        <f>IF(AND($S666='자료입력 및 결과표시'!$B$11,COUNTIF($W666:$DR666,'자료입력 및 결과표시'!$C$11)&gt;=1),IF(OR('자료입력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B666" s="28">
        <f>IF(AND($S666='자료입력 및 결과표시'!$B$12,COUNTIF($W666:$DR666,'자료입력 및 결과표시'!$C$12)&gt;=1),IF(OR('자료입력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C666" s="28">
        <f>IF(AND($S666='자료입력 및 결과표시'!$B$13,COUNTIF($W666:$DR666,'자료입력 및 결과표시'!$C$13)&gt;=1),IF(OR('자료입력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D666" s="28">
        <f>IF(AND($S666='자료입력 및 결과표시'!$B$14,COUNTIF($W666:$DR666,'자료입력 및 결과표시'!$C$14)&gt;=1),IF(OR('자료입력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E666" s="28">
        <f>IF(AND($S666='자료입력 및 결과표시'!$B$15,COUNTIF($W666:$DR666,'자료입력 및 결과표시'!$C$15)&gt;=1),IF(OR('자료입력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F666" s="28">
        <f>IF(AND($S666='자료입력 및 결과표시'!$B$16,COUNTIF($W666:$DR666,'자료입력 및 결과표시'!$C$16)&gt;=1),IF(OR('자료입력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G666" s="28">
        <f>IF(AND($S666='자료입력 및 결과표시'!$B$17,COUNTIF($W666:$DR666,'자료입력 및 결과표시'!$C$17)&gt;=1),IF(OR('자료입력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H666" s="28">
        <f>IF(AND($S666='자료입력 및 결과표시'!$B$18,COUNTIF($W666:$DR666,'자료입력 및 결과표시'!$C$18)&gt;=1),IF(OR('자료입력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I666" s="28">
        <f>IF(AND($S666='자료입력 및 결과표시'!$B$19,COUNTIF($W666:$DR666,'자료입력 및 결과표시'!$C$19)&gt;=1),IF(OR('자료입력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J666" s="28">
        <f>IF(AND($S666='자료입력 및 결과표시'!$B$20,COUNTIF($W666:$DR666,'자료입력 및 결과표시'!$C$20)&gt;=1),IF(OR('자료입력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K666" s="28">
        <f>IF(AND($S666='자료입력 및 결과표시'!$B$21,COUNTIF($W666:$DR666,'자료입력 및 결과표시'!$C$21)&gt;=1),IF(OR('자료입력 및 결과표시'!$B$4+90&gt;=$V666,'자료입력 및 결과표시'!$B$4&lt;$U666),0,IF($V666-'자료입력 및 결과표시'!$B$4-90&gt;='자료입력 및 결과표시'!$E$4,'자료입력 및 결과표시'!$E$4,$V666-'자료입력 및 결과표시'!$B$4-90)),0)</f>
        <v>0</v>
      </c>
      <c r="EL666" s="17">
        <f>IF(AND(S666='자료입력 및 결과표시'!$B$6,COUNTIF('업무중복도(데이터 입력)'!$W666:$DR666,'자료입력 및 결과표시'!$C$6)&gt;=1),1,0)</f>
        <v>0</v>
      </c>
      <c r="EM666" s="17">
        <f>IF(AND(S666='자료입력 및 결과표시'!$B$7,COUNTIF('업무중복도(데이터 입력)'!$W666:$DR666,'자료입력 및 결과표시'!$C$7)&gt;=1),2,0)</f>
        <v>0</v>
      </c>
      <c r="EN666" s="17">
        <f>IF(AND(S666='자료입력 및 결과표시'!$B$8,COUNTIF('업무중복도(데이터 입력)'!$W666:$DR666,'자료입력 및 결과표시'!$C$8)&gt;=1),3,0)</f>
        <v>0</v>
      </c>
      <c r="EO666" s="17">
        <f>IF(AND(S666='자료입력 및 결과표시'!$B$9,COUNTIF('업무중복도(데이터 입력)'!$W666:$DR666,'자료입력 및 결과표시'!$C$9)&gt;=1),4,0)</f>
        <v>0</v>
      </c>
      <c r="EP666" s="17">
        <f>IF(AND(S666='자료입력 및 결과표시'!$B$10,COUNTIF('업무중복도(데이터 입력)'!$W666:$DR666,'자료입력 및 결과표시'!$C$10)&gt;=1),5,0)</f>
        <v>0</v>
      </c>
      <c r="EQ666" s="17">
        <f>IF(AND(S666='자료입력 및 결과표시'!$B$11,COUNTIF('업무중복도(데이터 입력)'!$W666:$DR666,'자료입력 및 결과표시'!$C$11)&gt;=1),6,0)</f>
        <v>0</v>
      </c>
      <c r="ER666" s="17">
        <f>IF(AND(S666='자료입력 및 결과표시'!$B$12,COUNTIF('업무중복도(데이터 입력)'!$W666:$DR666,'자료입력 및 결과표시'!$C$12)&gt;=1),7,0)</f>
        <v>0</v>
      </c>
      <c r="ES666" s="17">
        <f>IF(AND(S666='자료입력 및 결과표시'!$B$13,COUNTIF('업무중복도(데이터 입력)'!$W666:$DR666,'자료입력 및 결과표시'!$C$13)&gt;=1),8,0)</f>
        <v>0</v>
      </c>
      <c r="ET666" s="17">
        <f>IF(AND(S666='자료입력 및 결과표시'!$B$14,COUNTIF('업무중복도(데이터 입력)'!$W666:$DR666,'자료입력 및 결과표시'!$C$14)&gt;=1),9,0)</f>
        <v>0</v>
      </c>
      <c r="EU666" s="17">
        <f>IF(AND(S666='자료입력 및 결과표시'!$B$15,COUNTIF('업무중복도(데이터 입력)'!$W666:$DR666,'자료입력 및 결과표시'!$C$15)&gt;=1),10,0)</f>
        <v>0</v>
      </c>
      <c r="EV666" s="17">
        <f>IF(AND(S666='자료입력 및 결과표시'!$B$16,COUNTIF('업무중복도(데이터 입력)'!$W666:$DR666,'자료입력 및 결과표시'!$C$16)&gt;=1),11,0)</f>
        <v>0</v>
      </c>
      <c r="EW666" s="17">
        <f>IF(AND(S666='자료입력 및 결과표시'!$B$17,COUNTIF('업무중복도(데이터 입력)'!$W666:$DR666,'자료입력 및 결과표시'!$C$17)&gt;=1),12,0)</f>
        <v>0</v>
      </c>
      <c r="EX666" s="17">
        <f>IF(AND(S666='자료입력 및 결과표시'!$B$18,COUNTIF('업무중복도(데이터 입력)'!$W666:$DR666,'자료입력 및 결과표시'!$C$18)&gt;=1),13,0)</f>
        <v>0</v>
      </c>
      <c r="EY666" s="17">
        <f>IF(AND(S666='자료입력 및 결과표시'!$B$19,COUNTIF('업무중복도(데이터 입력)'!$W666:$DR666,'자료입력 및 결과표시'!$C$19)&gt;=1),14,0)</f>
        <v>0</v>
      </c>
      <c r="EZ666" s="17">
        <f>IF(AND(S666='자료입력 및 결과표시'!$B$20,COUNTIF('업무중복도(데이터 입력)'!$W666:$DR666,'자료입력 및 결과표시'!$C$20)&gt;=1),15,0)</f>
        <v>0</v>
      </c>
      <c r="FA666" s="17">
        <f>IF(AND(S666='자료입력 및 결과표시'!$B$21,COUNTIF('업무중복도(데이터 입력)'!$W666:$DR666,'자료입력 및 결과표시'!$C$21)&gt;=1),16,0)</f>
        <v>0</v>
      </c>
      <c r="FK666" s="17">
        <f t="shared" si="833"/>
        <v>0</v>
      </c>
      <c r="FO666"/>
    </row>
    <row r="667" spans="1:171">
      <c r="A667" s="17" t="str">
        <f t="shared" si="816"/>
        <v>\\\0</v>
      </c>
      <c r="B667" s="17" t="str">
        <f t="shared" si="817"/>
        <v>\\\0</v>
      </c>
      <c r="C667" s="17" t="str">
        <f t="shared" si="818"/>
        <v>\\\0</v>
      </c>
      <c r="D667" s="17" t="str">
        <f t="shared" si="819"/>
        <v>\\\0</v>
      </c>
      <c r="E667" s="17" t="str">
        <f t="shared" si="820"/>
        <v>\\\0</v>
      </c>
      <c r="F667" s="17" t="str">
        <f t="shared" si="821"/>
        <v>\\\0</v>
      </c>
      <c r="G667" s="17" t="str">
        <f t="shared" si="822"/>
        <v>\\\0</v>
      </c>
      <c r="H667" s="17" t="str">
        <f t="shared" si="823"/>
        <v>\\\0</v>
      </c>
      <c r="I667" s="17" t="str">
        <f t="shared" si="824"/>
        <v>\\\0</v>
      </c>
      <c r="J667" s="17" t="str">
        <f t="shared" si="825"/>
        <v>\\\0</v>
      </c>
      <c r="K667" s="17" t="str">
        <f t="shared" si="826"/>
        <v>\\\0</v>
      </c>
      <c r="L667" s="17" t="str">
        <f t="shared" si="827"/>
        <v>\\\0</v>
      </c>
      <c r="M667" s="17" t="str">
        <f t="shared" si="828"/>
        <v>\\\0</v>
      </c>
      <c r="N667" s="17" t="str">
        <f t="shared" si="829"/>
        <v>\\\0</v>
      </c>
      <c r="O667" s="17" t="str">
        <f t="shared" si="830"/>
        <v>\\\0</v>
      </c>
      <c r="P667" s="17" t="str">
        <f t="shared" si="831"/>
        <v>\\\0</v>
      </c>
      <c r="R667" s="17" t="str">
        <f t="shared" si="832"/>
        <v>\\</v>
      </c>
      <c r="S667" s="38"/>
      <c r="T667" s="39"/>
      <c r="U667" s="31"/>
      <c r="V667" s="32"/>
      <c r="W667" s="36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35"/>
      <c r="DS667" s="287"/>
      <c r="DT667" s="36"/>
      <c r="DU667" s="37"/>
      <c r="DV667" s="28">
        <f>IF(AND($S667='자료입력 및 결과표시'!$B$6,COUNTIF($W667:$DR667,'자료입력 및 결과표시'!$C$6)&gt;=1),IF(OR('자료입력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DW667" s="28">
        <f>IF(AND($S667='자료입력 및 결과표시'!$B$7,COUNTIF($W667:$DR667,'자료입력 및 결과표시'!$C$7)&gt;=1),IF(OR('자료입력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DX667" s="28">
        <f>IF(AND($S667='자료입력 및 결과표시'!$B$8,COUNTIF($W667:$DR667,'자료입력 및 결과표시'!$C$8)&gt;=1),IF(OR('자료입력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DY667" s="28">
        <f>IF(AND($S667='자료입력 및 결과표시'!$B$9,COUNTIF($W667:$DR667,'자료입력 및 결과표시'!$C$9)&gt;=1),IF(OR('자료입력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DZ667" s="28">
        <f>IF(AND($S667='자료입력 및 결과표시'!$B$10,COUNTIF($W667:$DR667,'자료입력 및 결과표시'!$C$10)&gt;=1),IF(OR('자료입력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A667" s="28">
        <f>IF(AND($S667='자료입력 및 결과표시'!$B$11,COUNTIF($W667:$DR667,'자료입력 및 결과표시'!$C$11)&gt;=1),IF(OR('자료입력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B667" s="28">
        <f>IF(AND($S667='자료입력 및 결과표시'!$B$12,COUNTIF($W667:$DR667,'자료입력 및 결과표시'!$C$12)&gt;=1),IF(OR('자료입력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C667" s="28">
        <f>IF(AND($S667='자료입력 및 결과표시'!$B$13,COUNTIF($W667:$DR667,'자료입력 및 결과표시'!$C$13)&gt;=1),IF(OR('자료입력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D667" s="28">
        <f>IF(AND($S667='자료입력 및 결과표시'!$B$14,COUNTIF($W667:$DR667,'자료입력 및 결과표시'!$C$14)&gt;=1),IF(OR('자료입력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E667" s="28">
        <f>IF(AND($S667='자료입력 및 결과표시'!$B$15,COUNTIF($W667:$DR667,'자료입력 및 결과표시'!$C$15)&gt;=1),IF(OR('자료입력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F667" s="28">
        <f>IF(AND($S667='자료입력 및 결과표시'!$B$16,COUNTIF($W667:$DR667,'자료입력 및 결과표시'!$C$16)&gt;=1),IF(OR('자료입력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G667" s="28">
        <f>IF(AND($S667='자료입력 및 결과표시'!$B$17,COUNTIF($W667:$DR667,'자료입력 및 결과표시'!$C$17)&gt;=1),IF(OR('자료입력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H667" s="28">
        <f>IF(AND($S667='자료입력 및 결과표시'!$B$18,COUNTIF($W667:$DR667,'자료입력 및 결과표시'!$C$18)&gt;=1),IF(OR('자료입력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I667" s="28">
        <f>IF(AND($S667='자료입력 및 결과표시'!$B$19,COUNTIF($W667:$DR667,'자료입력 및 결과표시'!$C$19)&gt;=1),IF(OR('자료입력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J667" s="28">
        <f>IF(AND($S667='자료입력 및 결과표시'!$B$20,COUNTIF($W667:$DR667,'자료입력 및 결과표시'!$C$20)&gt;=1),IF(OR('자료입력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K667" s="28">
        <f>IF(AND($S667='자료입력 및 결과표시'!$B$21,COUNTIF($W667:$DR667,'자료입력 및 결과표시'!$C$21)&gt;=1),IF(OR('자료입력 및 결과표시'!$B$4+90&gt;=$V667,'자료입력 및 결과표시'!$B$4&lt;$U667),0,IF($V667-'자료입력 및 결과표시'!$B$4-90&gt;='자료입력 및 결과표시'!$E$4,'자료입력 및 결과표시'!$E$4,$V667-'자료입력 및 결과표시'!$B$4-90)),0)</f>
        <v>0</v>
      </c>
      <c r="EL667" s="17">
        <f>IF(AND(S667='자료입력 및 결과표시'!$B$6,COUNTIF('업무중복도(데이터 입력)'!$W667:$DR667,'자료입력 및 결과표시'!$C$6)&gt;=1),1,0)</f>
        <v>0</v>
      </c>
      <c r="EM667" s="17">
        <f>IF(AND(S667='자료입력 및 결과표시'!$B$7,COUNTIF('업무중복도(데이터 입력)'!$W667:$DR667,'자료입력 및 결과표시'!$C$7)&gt;=1),2,0)</f>
        <v>0</v>
      </c>
      <c r="EN667" s="17">
        <f>IF(AND(S667='자료입력 및 결과표시'!$B$8,COUNTIF('업무중복도(데이터 입력)'!$W667:$DR667,'자료입력 및 결과표시'!$C$8)&gt;=1),3,0)</f>
        <v>0</v>
      </c>
      <c r="EO667" s="17">
        <f>IF(AND(S667='자료입력 및 결과표시'!$B$9,COUNTIF('업무중복도(데이터 입력)'!$W667:$DR667,'자료입력 및 결과표시'!$C$9)&gt;=1),4,0)</f>
        <v>0</v>
      </c>
      <c r="EP667" s="17">
        <f>IF(AND(S667='자료입력 및 결과표시'!$B$10,COUNTIF('업무중복도(데이터 입력)'!$W667:$DR667,'자료입력 및 결과표시'!$C$10)&gt;=1),5,0)</f>
        <v>0</v>
      </c>
      <c r="EQ667" s="17">
        <f>IF(AND(S667='자료입력 및 결과표시'!$B$11,COUNTIF('업무중복도(데이터 입력)'!$W667:$DR667,'자료입력 및 결과표시'!$C$11)&gt;=1),6,0)</f>
        <v>0</v>
      </c>
      <c r="ER667" s="17">
        <f>IF(AND(S667='자료입력 및 결과표시'!$B$12,COUNTIF('업무중복도(데이터 입력)'!$W667:$DR667,'자료입력 및 결과표시'!$C$12)&gt;=1),7,0)</f>
        <v>0</v>
      </c>
      <c r="ES667" s="17">
        <f>IF(AND(S667='자료입력 및 결과표시'!$B$13,COUNTIF('업무중복도(데이터 입력)'!$W667:$DR667,'자료입력 및 결과표시'!$C$13)&gt;=1),8,0)</f>
        <v>0</v>
      </c>
      <c r="ET667" s="17">
        <f>IF(AND(S667='자료입력 및 결과표시'!$B$14,COUNTIF('업무중복도(데이터 입력)'!$W667:$DR667,'자료입력 및 결과표시'!$C$14)&gt;=1),9,0)</f>
        <v>0</v>
      </c>
      <c r="EU667" s="17">
        <f>IF(AND(S667='자료입력 및 결과표시'!$B$15,COUNTIF('업무중복도(데이터 입력)'!$W667:$DR667,'자료입력 및 결과표시'!$C$15)&gt;=1),10,0)</f>
        <v>0</v>
      </c>
      <c r="EV667" s="17">
        <f>IF(AND(S667='자료입력 및 결과표시'!$B$16,COUNTIF('업무중복도(데이터 입력)'!$W667:$DR667,'자료입력 및 결과표시'!$C$16)&gt;=1),11,0)</f>
        <v>0</v>
      </c>
      <c r="EW667" s="17">
        <f>IF(AND(S667='자료입력 및 결과표시'!$B$17,COUNTIF('업무중복도(데이터 입력)'!$W667:$DR667,'자료입력 및 결과표시'!$C$17)&gt;=1),12,0)</f>
        <v>0</v>
      </c>
      <c r="EX667" s="17">
        <f>IF(AND(S667='자료입력 및 결과표시'!$B$18,COUNTIF('업무중복도(데이터 입력)'!$W667:$DR667,'자료입력 및 결과표시'!$C$18)&gt;=1),13,0)</f>
        <v>0</v>
      </c>
      <c r="EY667" s="17">
        <f>IF(AND(S667='자료입력 및 결과표시'!$B$19,COUNTIF('업무중복도(데이터 입력)'!$W667:$DR667,'자료입력 및 결과표시'!$C$19)&gt;=1),14,0)</f>
        <v>0</v>
      </c>
      <c r="EZ667" s="17">
        <f>IF(AND(S667='자료입력 및 결과표시'!$B$20,COUNTIF('업무중복도(데이터 입력)'!$W667:$DR667,'자료입력 및 결과표시'!$C$20)&gt;=1),15,0)</f>
        <v>0</v>
      </c>
      <c r="FA667" s="17">
        <f>IF(AND(S667='자료입력 및 결과표시'!$B$21,COUNTIF('업무중복도(데이터 입력)'!$W667:$DR667,'자료입력 및 결과표시'!$C$21)&gt;=1),16,0)</f>
        <v>0</v>
      </c>
      <c r="FK667" s="17">
        <f t="shared" si="833"/>
        <v>0</v>
      </c>
      <c r="FO667"/>
    </row>
    <row r="668" spans="1:171">
      <c r="A668" s="17" t="str">
        <f t="shared" si="816"/>
        <v>\\\0</v>
      </c>
      <c r="B668" s="17" t="str">
        <f t="shared" si="817"/>
        <v>\\\0</v>
      </c>
      <c r="C668" s="17" t="str">
        <f t="shared" si="818"/>
        <v>\\\0</v>
      </c>
      <c r="D668" s="17" t="str">
        <f t="shared" si="819"/>
        <v>\\\0</v>
      </c>
      <c r="E668" s="17" t="str">
        <f t="shared" si="820"/>
        <v>\\\0</v>
      </c>
      <c r="F668" s="17" t="str">
        <f t="shared" si="821"/>
        <v>\\\0</v>
      </c>
      <c r="G668" s="17" t="str">
        <f t="shared" si="822"/>
        <v>\\\0</v>
      </c>
      <c r="H668" s="17" t="str">
        <f t="shared" si="823"/>
        <v>\\\0</v>
      </c>
      <c r="I668" s="17" t="str">
        <f t="shared" si="824"/>
        <v>\\\0</v>
      </c>
      <c r="J668" s="17" t="str">
        <f t="shared" si="825"/>
        <v>\\\0</v>
      </c>
      <c r="K668" s="17" t="str">
        <f t="shared" si="826"/>
        <v>\\\0</v>
      </c>
      <c r="L668" s="17" t="str">
        <f t="shared" si="827"/>
        <v>\\\0</v>
      </c>
      <c r="M668" s="17" t="str">
        <f t="shared" si="828"/>
        <v>\\\0</v>
      </c>
      <c r="N668" s="17" t="str">
        <f t="shared" si="829"/>
        <v>\\\0</v>
      </c>
      <c r="O668" s="17" t="str">
        <f t="shared" si="830"/>
        <v>\\\0</v>
      </c>
      <c r="P668" s="17" t="str">
        <f t="shared" si="831"/>
        <v>\\\0</v>
      </c>
      <c r="R668" s="17" t="str">
        <f t="shared" si="832"/>
        <v>\\</v>
      </c>
      <c r="S668" s="38"/>
      <c r="T668" s="39"/>
      <c r="U668" s="31"/>
      <c r="V668" s="32"/>
      <c r="W668" s="36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35"/>
      <c r="DS668" s="287"/>
      <c r="DT668" s="36"/>
      <c r="DU668" s="37"/>
      <c r="DV668" s="28">
        <f>IF(AND($S668='자료입력 및 결과표시'!$B$6,COUNTIF($W668:$DR668,'자료입력 및 결과표시'!$C$6)&gt;=1),IF(OR('자료입력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DW668" s="28">
        <f>IF(AND($S668='자료입력 및 결과표시'!$B$7,COUNTIF($W668:$DR668,'자료입력 및 결과표시'!$C$7)&gt;=1),IF(OR('자료입력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DX668" s="28">
        <f>IF(AND($S668='자료입력 및 결과표시'!$B$8,COUNTIF($W668:$DR668,'자료입력 및 결과표시'!$C$8)&gt;=1),IF(OR('자료입력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DY668" s="28">
        <f>IF(AND($S668='자료입력 및 결과표시'!$B$9,COUNTIF($W668:$DR668,'자료입력 및 결과표시'!$C$9)&gt;=1),IF(OR('자료입력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DZ668" s="28">
        <f>IF(AND($S668='자료입력 및 결과표시'!$B$10,COUNTIF($W668:$DR668,'자료입력 및 결과표시'!$C$10)&gt;=1),IF(OR('자료입력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A668" s="28">
        <f>IF(AND($S668='자료입력 및 결과표시'!$B$11,COUNTIF($W668:$DR668,'자료입력 및 결과표시'!$C$11)&gt;=1),IF(OR('자료입력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B668" s="28">
        <f>IF(AND($S668='자료입력 및 결과표시'!$B$12,COUNTIF($W668:$DR668,'자료입력 및 결과표시'!$C$12)&gt;=1),IF(OR('자료입력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C668" s="28">
        <f>IF(AND($S668='자료입력 및 결과표시'!$B$13,COUNTIF($W668:$DR668,'자료입력 및 결과표시'!$C$13)&gt;=1),IF(OR('자료입력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D668" s="28">
        <f>IF(AND($S668='자료입력 및 결과표시'!$B$14,COUNTIF($W668:$DR668,'자료입력 및 결과표시'!$C$14)&gt;=1),IF(OR('자료입력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E668" s="28">
        <f>IF(AND($S668='자료입력 및 결과표시'!$B$15,COUNTIF($W668:$DR668,'자료입력 및 결과표시'!$C$15)&gt;=1),IF(OR('자료입력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F668" s="28">
        <f>IF(AND($S668='자료입력 및 결과표시'!$B$16,COUNTIF($W668:$DR668,'자료입력 및 결과표시'!$C$16)&gt;=1),IF(OR('자료입력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G668" s="28">
        <f>IF(AND($S668='자료입력 및 결과표시'!$B$17,COUNTIF($W668:$DR668,'자료입력 및 결과표시'!$C$17)&gt;=1),IF(OR('자료입력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H668" s="28">
        <f>IF(AND($S668='자료입력 및 결과표시'!$B$18,COUNTIF($W668:$DR668,'자료입력 및 결과표시'!$C$18)&gt;=1),IF(OR('자료입력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I668" s="28">
        <f>IF(AND($S668='자료입력 및 결과표시'!$B$19,COUNTIF($W668:$DR668,'자료입력 및 결과표시'!$C$19)&gt;=1),IF(OR('자료입력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J668" s="28">
        <f>IF(AND($S668='자료입력 및 결과표시'!$B$20,COUNTIF($W668:$DR668,'자료입력 및 결과표시'!$C$20)&gt;=1),IF(OR('자료입력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K668" s="28">
        <f>IF(AND($S668='자료입력 및 결과표시'!$B$21,COUNTIF($W668:$DR668,'자료입력 및 결과표시'!$C$21)&gt;=1),IF(OR('자료입력 및 결과표시'!$B$4+90&gt;=$V668,'자료입력 및 결과표시'!$B$4&lt;$U668),0,IF($V668-'자료입력 및 결과표시'!$B$4-90&gt;='자료입력 및 결과표시'!$E$4,'자료입력 및 결과표시'!$E$4,$V668-'자료입력 및 결과표시'!$B$4-90)),0)</f>
        <v>0</v>
      </c>
      <c r="EL668" s="17">
        <f>IF(AND(S668='자료입력 및 결과표시'!$B$6,COUNTIF('업무중복도(데이터 입력)'!$W668:$DR668,'자료입력 및 결과표시'!$C$6)&gt;=1),1,0)</f>
        <v>0</v>
      </c>
      <c r="EM668" s="17">
        <f>IF(AND(S668='자료입력 및 결과표시'!$B$7,COUNTIF('업무중복도(데이터 입력)'!$W668:$DR668,'자료입력 및 결과표시'!$C$7)&gt;=1),2,0)</f>
        <v>0</v>
      </c>
      <c r="EN668" s="17">
        <f>IF(AND(S668='자료입력 및 결과표시'!$B$8,COUNTIF('업무중복도(데이터 입력)'!$W668:$DR668,'자료입력 및 결과표시'!$C$8)&gt;=1),3,0)</f>
        <v>0</v>
      </c>
      <c r="EO668" s="17">
        <f>IF(AND(S668='자료입력 및 결과표시'!$B$9,COUNTIF('업무중복도(데이터 입력)'!$W668:$DR668,'자료입력 및 결과표시'!$C$9)&gt;=1),4,0)</f>
        <v>0</v>
      </c>
      <c r="EP668" s="17">
        <f>IF(AND(S668='자료입력 및 결과표시'!$B$10,COUNTIF('업무중복도(데이터 입력)'!$W668:$DR668,'자료입력 및 결과표시'!$C$10)&gt;=1),5,0)</f>
        <v>0</v>
      </c>
      <c r="EQ668" s="17">
        <f>IF(AND(S668='자료입력 및 결과표시'!$B$11,COUNTIF('업무중복도(데이터 입력)'!$W668:$DR668,'자료입력 및 결과표시'!$C$11)&gt;=1),6,0)</f>
        <v>0</v>
      </c>
      <c r="ER668" s="17">
        <f>IF(AND(S668='자료입력 및 결과표시'!$B$12,COUNTIF('업무중복도(데이터 입력)'!$W668:$DR668,'자료입력 및 결과표시'!$C$12)&gt;=1),7,0)</f>
        <v>0</v>
      </c>
      <c r="ES668" s="17">
        <f>IF(AND(S668='자료입력 및 결과표시'!$B$13,COUNTIF('업무중복도(데이터 입력)'!$W668:$DR668,'자료입력 및 결과표시'!$C$13)&gt;=1),8,0)</f>
        <v>0</v>
      </c>
      <c r="ET668" s="17">
        <f>IF(AND(S668='자료입력 및 결과표시'!$B$14,COUNTIF('업무중복도(데이터 입력)'!$W668:$DR668,'자료입력 및 결과표시'!$C$14)&gt;=1),9,0)</f>
        <v>0</v>
      </c>
      <c r="EU668" s="17">
        <f>IF(AND(S668='자료입력 및 결과표시'!$B$15,COUNTIF('업무중복도(데이터 입력)'!$W668:$DR668,'자료입력 및 결과표시'!$C$15)&gt;=1),10,0)</f>
        <v>0</v>
      </c>
      <c r="EV668" s="17">
        <f>IF(AND(S668='자료입력 및 결과표시'!$B$16,COUNTIF('업무중복도(데이터 입력)'!$W668:$DR668,'자료입력 및 결과표시'!$C$16)&gt;=1),11,0)</f>
        <v>0</v>
      </c>
      <c r="EW668" s="17">
        <f>IF(AND(S668='자료입력 및 결과표시'!$B$17,COUNTIF('업무중복도(데이터 입력)'!$W668:$DR668,'자료입력 및 결과표시'!$C$17)&gt;=1),12,0)</f>
        <v>0</v>
      </c>
      <c r="EX668" s="17">
        <f>IF(AND(S668='자료입력 및 결과표시'!$B$18,COUNTIF('업무중복도(데이터 입력)'!$W668:$DR668,'자료입력 및 결과표시'!$C$18)&gt;=1),13,0)</f>
        <v>0</v>
      </c>
      <c r="EY668" s="17">
        <f>IF(AND(S668='자료입력 및 결과표시'!$B$19,COUNTIF('업무중복도(데이터 입력)'!$W668:$DR668,'자료입력 및 결과표시'!$C$19)&gt;=1),14,0)</f>
        <v>0</v>
      </c>
      <c r="EZ668" s="17">
        <f>IF(AND(S668='자료입력 및 결과표시'!$B$20,COUNTIF('업무중복도(데이터 입력)'!$W668:$DR668,'자료입력 및 결과표시'!$C$20)&gt;=1),15,0)</f>
        <v>0</v>
      </c>
      <c r="FA668" s="17">
        <f>IF(AND(S668='자료입력 및 결과표시'!$B$21,COUNTIF('업무중복도(데이터 입력)'!$W668:$DR668,'자료입력 및 결과표시'!$C$21)&gt;=1),16,0)</f>
        <v>0</v>
      </c>
      <c r="FK668" s="17">
        <f t="shared" si="833"/>
        <v>0</v>
      </c>
      <c r="FO668"/>
    </row>
    <row r="669" spans="1:171">
      <c r="A669" s="17" t="str">
        <f t="shared" si="816"/>
        <v>\\\0</v>
      </c>
      <c r="B669" s="17" t="str">
        <f t="shared" si="817"/>
        <v>\\\0</v>
      </c>
      <c r="C669" s="17" t="str">
        <f t="shared" si="818"/>
        <v>\\\0</v>
      </c>
      <c r="D669" s="17" t="str">
        <f t="shared" si="819"/>
        <v>\\\0</v>
      </c>
      <c r="E669" s="17" t="str">
        <f t="shared" si="820"/>
        <v>\\\0</v>
      </c>
      <c r="F669" s="17" t="str">
        <f t="shared" si="821"/>
        <v>\\\0</v>
      </c>
      <c r="G669" s="17" t="str">
        <f t="shared" si="822"/>
        <v>\\\0</v>
      </c>
      <c r="H669" s="17" t="str">
        <f t="shared" si="823"/>
        <v>\\\0</v>
      </c>
      <c r="I669" s="17" t="str">
        <f t="shared" si="824"/>
        <v>\\\0</v>
      </c>
      <c r="J669" s="17" t="str">
        <f t="shared" si="825"/>
        <v>\\\0</v>
      </c>
      <c r="K669" s="17" t="str">
        <f t="shared" si="826"/>
        <v>\\\0</v>
      </c>
      <c r="L669" s="17" t="str">
        <f t="shared" si="827"/>
        <v>\\\0</v>
      </c>
      <c r="M669" s="17" t="str">
        <f t="shared" si="828"/>
        <v>\\\0</v>
      </c>
      <c r="N669" s="17" t="str">
        <f t="shared" si="829"/>
        <v>\\\0</v>
      </c>
      <c r="O669" s="17" t="str">
        <f t="shared" si="830"/>
        <v>\\\0</v>
      </c>
      <c r="P669" s="17" t="str">
        <f t="shared" si="831"/>
        <v>\\\0</v>
      </c>
      <c r="R669" s="17" t="str">
        <f t="shared" si="832"/>
        <v>\\</v>
      </c>
      <c r="S669" s="38"/>
      <c r="T669" s="39"/>
      <c r="U669" s="31"/>
      <c r="V669" s="32"/>
      <c r="W669" s="36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35"/>
      <c r="DS669" s="287"/>
      <c r="DT669" s="36"/>
      <c r="DU669" s="37"/>
      <c r="DV669" s="28">
        <f>IF(AND($S669='자료입력 및 결과표시'!$B$6,COUNTIF($W669:$DR669,'자료입력 및 결과표시'!$C$6)&gt;=1),IF(OR('자료입력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DW669" s="28">
        <f>IF(AND($S669='자료입력 및 결과표시'!$B$7,COUNTIF($W669:$DR669,'자료입력 및 결과표시'!$C$7)&gt;=1),IF(OR('자료입력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DX669" s="28">
        <f>IF(AND($S669='자료입력 및 결과표시'!$B$8,COUNTIF($W669:$DR669,'자료입력 및 결과표시'!$C$8)&gt;=1),IF(OR('자료입력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DY669" s="28">
        <f>IF(AND($S669='자료입력 및 결과표시'!$B$9,COUNTIF($W669:$DR669,'자료입력 및 결과표시'!$C$9)&gt;=1),IF(OR('자료입력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DZ669" s="28">
        <f>IF(AND($S669='자료입력 및 결과표시'!$B$10,COUNTIF($W669:$DR669,'자료입력 및 결과표시'!$C$10)&gt;=1),IF(OR('자료입력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A669" s="28">
        <f>IF(AND($S669='자료입력 및 결과표시'!$B$11,COUNTIF($W669:$DR669,'자료입력 및 결과표시'!$C$11)&gt;=1),IF(OR('자료입력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B669" s="28">
        <f>IF(AND($S669='자료입력 및 결과표시'!$B$12,COUNTIF($W669:$DR669,'자료입력 및 결과표시'!$C$12)&gt;=1),IF(OR('자료입력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C669" s="28">
        <f>IF(AND($S669='자료입력 및 결과표시'!$B$13,COUNTIF($W669:$DR669,'자료입력 및 결과표시'!$C$13)&gt;=1),IF(OR('자료입력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D669" s="28">
        <f>IF(AND($S669='자료입력 및 결과표시'!$B$14,COUNTIF($W669:$DR669,'자료입력 및 결과표시'!$C$14)&gt;=1),IF(OR('자료입력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E669" s="28">
        <f>IF(AND($S669='자료입력 및 결과표시'!$B$15,COUNTIF($W669:$DR669,'자료입력 및 결과표시'!$C$15)&gt;=1),IF(OR('자료입력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F669" s="28">
        <f>IF(AND($S669='자료입력 및 결과표시'!$B$16,COUNTIF($W669:$DR669,'자료입력 및 결과표시'!$C$16)&gt;=1),IF(OR('자료입력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G669" s="28">
        <f>IF(AND($S669='자료입력 및 결과표시'!$B$17,COUNTIF($W669:$DR669,'자료입력 및 결과표시'!$C$17)&gt;=1),IF(OR('자료입력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H669" s="28">
        <f>IF(AND($S669='자료입력 및 결과표시'!$B$18,COUNTIF($W669:$DR669,'자료입력 및 결과표시'!$C$18)&gt;=1),IF(OR('자료입력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I669" s="28">
        <f>IF(AND($S669='자료입력 및 결과표시'!$B$19,COUNTIF($W669:$DR669,'자료입력 및 결과표시'!$C$19)&gt;=1),IF(OR('자료입력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J669" s="28">
        <f>IF(AND($S669='자료입력 및 결과표시'!$B$20,COUNTIF($W669:$DR669,'자료입력 및 결과표시'!$C$20)&gt;=1),IF(OR('자료입력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K669" s="28">
        <f>IF(AND($S669='자료입력 및 결과표시'!$B$21,COUNTIF($W669:$DR669,'자료입력 및 결과표시'!$C$21)&gt;=1),IF(OR('자료입력 및 결과표시'!$B$4+90&gt;=$V669,'자료입력 및 결과표시'!$B$4&lt;$U669),0,IF($V669-'자료입력 및 결과표시'!$B$4-90&gt;='자료입력 및 결과표시'!$E$4,'자료입력 및 결과표시'!$E$4,$V669-'자료입력 및 결과표시'!$B$4-90)),0)</f>
        <v>0</v>
      </c>
      <c r="EL669" s="17">
        <f>IF(AND(S669='자료입력 및 결과표시'!$B$6,COUNTIF('업무중복도(데이터 입력)'!$W669:$DR669,'자료입력 및 결과표시'!$C$6)&gt;=1),1,0)</f>
        <v>0</v>
      </c>
      <c r="EM669" s="17">
        <f>IF(AND(S669='자료입력 및 결과표시'!$B$7,COUNTIF('업무중복도(데이터 입력)'!$W669:$DR669,'자료입력 및 결과표시'!$C$7)&gt;=1),2,0)</f>
        <v>0</v>
      </c>
      <c r="EN669" s="17">
        <f>IF(AND(S669='자료입력 및 결과표시'!$B$8,COUNTIF('업무중복도(데이터 입력)'!$W669:$DR669,'자료입력 및 결과표시'!$C$8)&gt;=1),3,0)</f>
        <v>0</v>
      </c>
      <c r="EO669" s="17">
        <f>IF(AND(S669='자료입력 및 결과표시'!$B$9,COUNTIF('업무중복도(데이터 입력)'!$W669:$DR669,'자료입력 및 결과표시'!$C$9)&gt;=1),4,0)</f>
        <v>0</v>
      </c>
      <c r="EP669" s="17">
        <f>IF(AND(S669='자료입력 및 결과표시'!$B$10,COUNTIF('업무중복도(데이터 입력)'!$W669:$DR669,'자료입력 및 결과표시'!$C$10)&gt;=1),5,0)</f>
        <v>0</v>
      </c>
      <c r="EQ669" s="17">
        <f>IF(AND(S669='자료입력 및 결과표시'!$B$11,COUNTIF('업무중복도(데이터 입력)'!$W669:$DR669,'자료입력 및 결과표시'!$C$11)&gt;=1),6,0)</f>
        <v>0</v>
      </c>
      <c r="ER669" s="17">
        <f>IF(AND(S669='자료입력 및 결과표시'!$B$12,COUNTIF('업무중복도(데이터 입력)'!$W669:$DR669,'자료입력 및 결과표시'!$C$12)&gt;=1),7,0)</f>
        <v>0</v>
      </c>
      <c r="ES669" s="17">
        <f>IF(AND(S669='자료입력 및 결과표시'!$B$13,COUNTIF('업무중복도(데이터 입력)'!$W669:$DR669,'자료입력 및 결과표시'!$C$13)&gt;=1),8,0)</f>
        <v>0</v>
      </c>
      <c r="ET669" s="17">
        <f>IF(AND(S669='자료입력 및 결과표시'!$B$14,COUNTIF('업무중복도(데이터 입력)'!$W669:$DR669,'자료입력 및 결과표시'!$C$14)&gt;=1),9,0)</f>
        <v>0</v>
      </c>
      <c r="EU669" s="17">
        <f>IF(AND(S669='자료입력 및 결과표시'!$B$15,COUNTIF('업무중복도(데이터 입력)'!$W669:$DR669,'자료입력 및 결과표시'!$C$15)&gt;=1),10,0)</f>
        <v>0</v>
      </c>
      <c r="EV669" s="17">
        <f>IF(AND(S669='자료입력 및 결과표시'!$B$16,COUNTIF('업무중복도(데이터 입력)'!$W669:$DR669,'자료입력 및 결과표시'!$C$16)&gt;=1),11,0)</f>
        <v>0</v>
      </c>
      <c r="EW669" s="17">
        <f>IF(AND(S669='자료입력 및 결과표시'!$B$17,COUNTIF('업무중복도(데이터 입력)'!$W669:$DR669,'자료입력 및 결과표시'!$C$17)&gt;=1),12,0)</f>
        <v>0</v>
      </c>
      <c r="EX669" s="17">
        <f>IF(AND(S669='자료입력 및 결과표시'!$B$18,COUNTIF('업무중복도(데이터 입력)'!$W669:$DR669,'자료입력 및 결과표시'!$C$18)&gt;=1),13,0)</f>
        <v>0</v>
      </c>
      <c r="EY669" s="17">
        <f>IF(AND(S669='자료입력 및 결과표시'!$B$19,COUNTIF('업무중복도(데이터 입력)'!$W669:$DR669,'자료입력 및 결과표시'!$C$19)&gt;=1),14,0)</f>
        <v>0</v>
      </c>
      <c r="EZ669" s="17">
        <f>IF(AND(S669='자료입력 및 결과표시'!$B$20,COUNTIF('업무중복도(데이터 입력)'!$W669:$DR669,'자료입력 및 결과표시'!$C$20)&gt;=1),15,0)</f>
        <v>0</v>
      </c>
      <c r="FA669" s="17">
        <f>IF(AND(S669='자료입력 및 결과표시'!$B$21,COUNTIF('업무중복도(데이터 입력)'!$W669:$DR669,'자료입력 및 결과표시'!$C$21)&gt;=1),16,0)</f>
        <v>0</v>
      </c>
      <c r="FK669" s="17">
        <f t="shared" si="833"/>
        <v>0</v>
      </c>
      <c r="FO669"/>
    </row>
    <row r="670" spans="1:171">
      <c r="A670" s="17" t="str">
        <f t="shared" si="816"/>
        <v>\\\0</v>
      </c>
      <c r="B670" s="17" t="str">
        <f t="shared" si="817"/>
        <v>\\\0</v>
      </c>
      <c r="C670" s="17" t="str">
        <f t="shared" si="818"/>
        <v>\\\0</v>
      </c>
      <c r="D670" s="17" t="str">
        <f t="shared" si="819"/>
        <v>\\\0</v>
      </c>
      <c r="E670" s="17" t="str">
        <f t="shared" si="820"/>
        <v>\\\0</v>
      </c>
      <c r="F670" s="17" t="str">
        <f t="shared" si="821"/>
        <v>\\\0</v>
      </c>
      <c r="G670" s="17" t="str">
        <f t="shared" si="822"/>
        <v>\\\0</v>
      </c>
      <c r="H670" s="17" t="str">
        <f t="shared" si="823"/>
        <v>\\\0</v>
      </c>
      <c r="I670" s="17" t="str">
        <f t="shared" si="824"/>
        <v>\\\0</v>
      </c>
      <c r="J670" s="17" t="str">
        <f t="shared" si="825"/>
        <v>\\\0</v>
      </c>
      <c r="K670" s="17" t="str">
        <f t="shared" si="826"/>
        <v>\\\0</v>
      </c>
      <c r="L670" s="17" t="str">
        <f t="shared" si="827"/>
        <v>\\\0</v>
      </c>
      <c r="M670" s="17" t="str">
        <f t="shared" si="828"/>
        <v>\\\0</v>
      </c>
      <c r="N670" s="17" t="str">
        <f t="shared" si="829"/>
        <v>\\\0</v>
      </c>
      <c r="O670" s="17" t="str">
        <f t="shared" si="830"/>
        <v>\\\0</v>
      </c>
      <c r="P670" s="17" t="str">
        <f t="shared" si="831"/>
        <v>\\\0</v>
      </c>
      <c r="R670" s="17" t="str">
        <f t="shared" si="832"/>
        <v>\\</v>
      </c>
      <c r="S670" s="38"/>
      <c r="T670" s="39"/>
      <c r="U670" s="31"/>
      <c r="V670" s="32"/>
      <c r="W670" s="36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35"/>
      <c r="DS670" s="287"/>
      <c r="DT670" s="36"/>
      <c r="DU670" s="37"/>
      <c r="DV670" s="28">
        <f>IF(AND($S670='자료입력 및 결과표시'!$B$6,COUNTIF($W670:$DR670,'자료입력 및 결과표시'!$C$6)&gt;=1),IF(OR('자료입력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DW670" s="28">
        <f>IF(AND($S670='자료입력 및 결과표시'!$B$7,COUNTIF($W670:$DR670,'자료입력 및 결과표시'!$C$7)&gt;=1),IF(OR('자료입력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DX670" s="28">
        <f>IF(AND($S670='자료입력 및 결과표시'!$B$8,COUNTIF($W670:$DR670,'자료입력 및 결과표시'!$C$8)&gt;=1),IF(OR('자료입력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DY670" s="28">
        <f>IF(AND($S670='자료입력 및 결과표시'!$B$9,COUNTIF($W670:$DR670,'자료입력 및 결과표시'!$C$9)&gt;=1),IF(OR('자료입력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DZ670" s="28">
        <f>IF(AND($S670='자료입력 및 결과표시'!$B$10,COUNTIF($W670:$DR670,'자료입력 및 결과표시'!$C$10)&gt;=1),IF(OR('자료입력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A670" s="28">
        <f>IF(AND($S670='자료입력 및 결과표시'!$B$11,COUNTIF($W670:$DR670,'자료입력 및 결과표시'!$C$11)&gt;=1),IF(OR('자료입력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B670" s="28">
        <f>IF(AND($S670='자료입력 및 결과표시'!$B$12,COUNTIF($W670:$DR670,'자료입력 및 결과표시'!$C$12)&gt;=1),IF(OR('자료입력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C670" s="28">
        <f>IF(AND($S670='자료입력 및 결과표시'!$B$13,COUNTIF($W670:$DR670,'자료입력 및 결과표시'!$C$13)&gt;=1),IF(OR('자료입력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D670" s="28">
        <f>IF(AND($S670='자료입력 및 결과표시'!$B$14,COUNTIF($W670:$DR670,'자료입력 및 결과표시'!$C$14)&gt;=1),IF(OR('자료입력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E670" s="28">
        <f>IF(AND($S670='자료입력 및 결과표시'!$B$15,COUNTIF($W670:$DR670,'자료입력 및 결과표시'!$C$15)&gt;=1),IF(OR('자료입력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F670" s="28">
        <f>IF(AND($S670='자료입력 및 결과표시'!$B$16,COUNTIF($W670:$DR670,'자료입력 및 결과표시'!$C$16)&gt;=1),IF(OR('자료입력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G670" s="28">
        <f>IF(AND($S670='자료입력 및 결과표시'!$B$17,COUNTIF($W670:$DR670,'자료입력 및 결과표시'!$C$17)&gt;=1),IF(OR('자료입력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H670" s="28">
        <f>IF(AND($S670='자료입력 및 결과표시'!$B$18,COUNTIF($W670:$DR670,'자료입력 및 결과표시'!$C$18)&gt;=1),IF(OR('자료입력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I670" s="28">
        <f>IF(AND($S670='자료입력 및 결과표시'!$B$19,COUNTIF($W670:$DR670,'자료입력 및 결과표시'!$C$19)&gt;=1),IF(OR('자료입력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J670" s="28">
        <f>IF(AND($S670='자료입력 및 결과표시'!$B$20,COUNTIF($W670:$DR670,'자료입력 및 결과표시'!$C$20)&gt;=1),IF(OR('자료입력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K670" s="28">
        <f>IF(AND($S670='자료입력 및 결과표시'!$B$21,COUNTIF($W670:$DR670,'자료입력 및 결과표시'!$C$21)&gt;=1),IF(OR('자료입력 및 결과표시'!$B$4+90&gt;=$V670,'자료입력 및 결과표시'!$B$4&lt;$U670),0,IF($V670-'자료입력 및 결과표시'!$B$4-90&gt;='자료입력 및 결과표시'!$E$4,'자료입력 및 결과표시'!$E$4,$V670-'자료입력 및 결과표시'!$B$4-90)),0)</f>
        <v>0</v>
      </c>
      <c r="EL670" s="17">
        <f>IF(AND(S670='자료입력 및 결과표시'!$B$6,COUNTIF('업무중복도(데이터 입력)'!$W670:$DR670,'자료입력 및 결과표시'!$C$6)&gt;=1),1,0)</f>
        <v>0</v>
      </c>
      <c r="EM670" s="17">
        <f>IF(AND(S670='자료입력 및 결과표시'!$B$7,COUNTIF('업무중복도(데이터 입력)'!$W670:$DR670,'자료입력 및 결과표시'!$C$7)&gt;=1),2,0)</f>
        <v>0</v>
      </c>
      <c r="EN670" s="17">
        <f>IF(AND(S670='자료입력 및 결과표시'!$B$8,COUNTIF('업무중복도(데이터 입력)'!$W670:$DR670,'자료입력 및 결과표시'!$C$8)&gt;=1),3,0)</f>
        <v>0</v>
      </c>
      <c r="EO670" s="17">
        <f>IF(AND(S670='자료입력 및 결과표시'!$B$9,COUNTIF('업무중복도(데이터 입력)'!$W670:$DR670,'자료입력 및 결과표시'!$C$9)&gt;=1),4,0)</f>
        <v>0</v>
      </c>
      <c r="EP670" s="17">
        <f>IF(AND(S670='자료입력 및 결과표시'!$B$10,COUNTIF('업무중복도(데이터 입력)'!$W670:$DR670,'자료입력 및 결과표시'!$C$10)&gt;=1),5,0)</f>
        <v>0</v>
      </c>
      <c r="EQ670" s="17">
        <f>IF(AND(S670='자료입력 및 결과표시'!$B$11,COUNTIF('업무중복도(데이터 입력)'!$W670:$DR670,'자료입력 및 결과표시'!$C$11)&gt;=1),6,0)</f>
        <v>0</v>
      </c>
      <c r="ER670" s="17">
        <f>IF(AND(S670='자료입력 및 결과표시'!$B$12,COUNTIF('업무중복도(데이터 입력)'!$W670:$DR670,'자료입력 및 결과표시'!$C$12)&gt;=1),7,0)</f>
        <v>0</v>
      </c>
      <c r="ES670" s="17">
        <f>IF(AND(S670='자료입력 및 결과표시'!$B$13,COUNTIF('업무중복도(데이터 입력)'!$W670:$DR670,'자료입력 및 결과표시'!$C$13)&gt;=1),8,0)</f>
        <v>0</v>
      </c>
      <c r="ET670" s="17">
        <f>IF(AND(S670='자료입력 및 결과표시'!$B$14,COUNTIF('업무중복도(데이터 입력)'!$W670:$DR670,'자료입력 및 결과표시'!$C$14)&gt;=1),9,0)</f>
        <v>0</v>
      </c>
      <c r="EU670" s="17">
        <f>IF(AND(S670='자료입력 및 결과표시'!$B$15,COUNTIF('업무중복도(데이터 입력)'!$W670:$DR670,'자료입력 및 결과표시'!$C$15)&gt;=1),10,0)</f>
        <v>0</v>
      </c>
      <c r="EV670" s="17">
        <f>IF(AND(S670='자료입력 및 결과표시'!$B$16,COUNTIF('업무중복도(데이터 입력)'!$W670:$DR670,'자료입력 및 결과표시'!$C$16)&gt;=1),11,0)</f>
        <v>0</v>
      </c>
      <c r="EW670" s="17">
        <f>IF(AND(S670='자료입력 및 결과표시'!$B$17,COUNTIF('업무중복도(데이터 입력)'!$W670:$DR670,'자료입력 및 결과표시'!$C$17)&gt;=1),12,0)</f>
        <v>0</v>
      </c>
      <c r="EX670" s="17">
        <f>IF(AND(S670='자료입력 및 결과표시'!$B$18,COUNTIF('업무중복도(데이터 입력)'!$W670:$DR670,'자료입력 및 결과표시'!$C$18)&gt;=1),13,0)</f>
        <v>0</v>
      </c>
      <c r="EY670" s="17">
        <f>IF(AND(S670='자료입력 및 결과표시'!$B$19,COUNTIF('업무중복도(데이터 입력)'!$W670:$DR670,'자료입력 및 결과표시'!$C$19)&gt;=1),14,0)</f>
        <v>0</v>
      </c>
      <c r="EZ670" s="17">
        <f>IF(AND(S670='자료입력 및 결과표시'!$B$20,COUNTIF('업무중복도(데이터 입력)'!$W670:$DR670,'자료입력 및 결과표시'!$C$20)&gt;=1),15,0)</f>
        <v>0</v>
      </c>
      <c r="FA670" s="17">
        <f>IF(AND(S670='자료입력 및 결과표시'!$B$21,COUNTIF('업무중복도(데이터 입력)'!$W670:$DR670,'자료입력 및 결과표시'!$C$21)&gt;=1),16,0)</f>
        <v>0</v>
      </c>
      <c r="FK670" s="17">
        <f t="shared" si="833"/>
        <v>0</v>
      </c>
      <c r="FO670"/>
    </row>
    <row r="671" spans="1:171">
      <c r="A671" s="17" t="str">
        <f t="shared" si="816"/>
        <v>\\\0</v>
      </c>
      <c r="B671" s="17" t="str">
        <f t="shared" si="817"/>
        <v>\\\0</v>
      </c>
      <c r="C671" s="17" t="str">
        <f t="shared" si="818"/>
        <v>\\\0</v>
      </c>
      <c r="D671" s="17" t="str">
        <f t="shared" si="819"/>
        <v>\\\0</v>
      </c>
      <c r="E671" s="17" t="str">
        <f t="shared" si="820"/>
        <v>\\\0</v>
      </c>
      <c r="F671" s="17" t="str">
        <f t="shared" si="821"/>
        <v>\\\0</v>
      </c>
      <c r="G671" s="17" t="str">
        <f t="shared" si="822"/>
        <v>\\\0</v>
      </c>
      <c r="H671" s="17" t="str">
        <f t="shared" si="823"/>
        <v>\\\0</v>
      </c>
      <c r="I671" s="17" t="str">
        <f t="shared" si="824"/>
        <v>\\\0</v>
      </c>
      <c r="J671" s="17" t="str">
        <f t="shared" si="825"/>
        <v>\\\0</v>
      </c>
      <c r="K671" s="17" t="str">
        <f t="shared" si="826"/>
        <v>\\\0</v>
      </c>
      <c r="L671" s="17" t="str">
        <f t="shared" si="827"/>
        <v>\\\0</v>
      </c>
      <c r="M671" s="17" t="str">
        <f t="shared" si="828"/>
        <v>\\\0</v>
      </c>
      <c r="N671" s="17" t="str">
        <f t="shared" si="829"/>
        <v>\\\0</v>
      </c>
      <c r="O671" s="17" t="str">
        <f t="shared" si="830"/>
        <v>\\\0</v>
      </c>
      <c r="P671" s="17" t="str">
        <f t="shared" si="831"/>
        <v>\\\0</v>
      </c>
      <c r="R671" s="17" t="str">
        <f t="shared" si="832"/>
        <v>\\</v>
      </c>
      <c r="S671" s="38"/>
      <c r="T671" s="39"/>
      <c r="U671" s="31"/>
      <c r="V671" s="32"/>
      <c r="W671" s="36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35"/>
      <c r="DS671" s="287"/>
      <c r="DT671" s="36"/>
      <c r="DU671" s="37"/>
      <c r="DV671" s="28">
        <f>IF(AND($S671='자료입력 및 결과표시'!$B$6,COUNTIF($W671:$DR671,'자료입력 및 결과표시'!$C$6)&gt;=1),IF(OR('자료입력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DW671" s="28">
        <f>IF(AND($S671='자료입력 및 결과표시'!$B$7,COUNTIF($W671:$DR671,'자료입력 및 결과표시'!$C$7)&gt;=1),IF(OR('자료입력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DX671" s="28">
        <f>IF(AND($S671='자료입력 및 결과표시'!$B$8,COUNTIF($W671:$DR671,'자료입력 및 결과표시'!$C$8)&gt;=1),IF(OR('자료입력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DY671" s="28">
        <f>IF(AND($S671='자료입력 및 결과표시'!$B$9,COUNTIF($W671:$DR671,'자료입력 및 결과표시'!$C$9)&gt;=1),IF(OR('자료입력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DZ671" s="28">
        <f>IF(AND($S671='자료입력 및 결과표시'!$B$10,COUNTIF($W671:$DR671,'자료입력 및 결과표시'!$C$10)&gt;=1),IF(OR('자료입력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A671" s="28">
        <f>IF(AND($S671='자료입력 및 결과표시'!$B$11,COUNTIF($W671:$DR671,'자료입력 및 결과표시'!$C$11)&gt;=1),IF(OR('자료입력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B671" s="28">
        <f>IF(AND($S671='자료입력 및 결과표시'!$B$12,COUNTIF($W671:$DR671,'자료입력 및 결과표시'!$C$12)&gt;=1),IF(OR('자료입력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C671" s="28">
        <f>IF(AND($S671='자료입력 및 결과표시'!$B$13,COUNTIF($W671:$DR671,'자료입력 및 결과표시'!$C$13)&gt;=1),IF(OR('자료입력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D671" s="28">
        <f>IF(AND($S671='자료입력 및 결과표시'!$B$14,COUNTIF($W671:$DR671,'자료입력 및 결과표시'!$C$14)&gt;=1),IF(OR('자료입력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E671" s="28">
        <f>IF(AND($S671='자료입력 및 결과표시'!$B$15,COUNTIF($W671:$DR671,'자료입력 및 결과표시'!$C$15)&gt;=1),IF(OR('자료입력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F671" s="28">
        <f>IF(AND($S671='자료입력 및 결과표시'!$B$16,COUNTIF($W671:$DR671,'자료입력 및 결과표시'!$C$16)&gt;=1),IF(OR('자료입력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G671" s="28">
        <f>IF(AND($S671='자료입력 및 결과표시'!$B$17,COUNTIF($W671:$DR671,'자료입력 및 결과표시'!$C$17)&gt;=1),IF(OR('자료입력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H671" s="28">
        <f>IF(AND($S671='자료입력 및 결과표시'!$B$18,COUNTIF($W671:$DR671,'자료입력 및 결과표시'!$C$18)&gt;=1),IF(OR('자료입력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I671" s="28">
        <f>IF(AND($S671='자료입력 및 결과표시'!$B$19,COUNTIF($W671:$DR671,'자료입력 및 결과표시'!$C$19)&gt;=1),IF(OR('자료입력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J671" s="28">
        <f>IF(AND($S671='자료입력 및 결과표시'!$B$20,COUNTIF($W671:$DR671,'자료입력 및 결과표시'!$C$20)&gt;=1),IF(OR('자료입력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K671" s="28">
        <f>IF(AND($S671='자료입력 및 결과표시'!$B$21,COUNTIF($W671:$DR671,'자료입력 및 결과표시'!$C$21)&gt;=1),IF(OR('자료입력 및 결과표시'!$B$4+90&gt;=$V671,'자료입력 및 결과표시'!$B$4&lt;$U671),0,IF($V671-'자료입력 및 결과표시'!$B$4-90&gt;='자료입력 및 결과표시'!$E$4,'자료입력 및 결과표시'!$E$4,$V671-'자료입력 및 결과표시'!$B$4-90)),0)</f>
        <v>0</v>
      </c>
      <c r="EL671" s="17">
        <f>IF(AND(S671='자료입력 및 결과표시'!$B$6,COUNTIF('업무중복도(데이터 입력)'!$W671:$DR671,'자료입력 및 결과표시'!$C$6)&gt;=1),1,0)</f>
        <v>0</v>
      </c>
      <c r="EM671" s="17">
        <f>IF(AND(S671='자료입력 및 결과표시'!$B$7,COUNTIF('업무중복도(데이터 입력)'!$W671:$DR671,'자료입력 및 결과표시'!$C$7)&gt;=1),2,0)</f>
        <v>0</v>
      </c>
      <c r="EN671" s="17">
        <f>IF(AND(S671='자료입력 및 결과표시'!$B$8,COUNTIF('업무중복도(데이터 입력)'!$W671:$DR671,'자료입력 및 결과표시'!$C$8)&gt;=1),3,0)</f>
        <v>0</v>
      </c>
      <c r="EO671" s="17">
        <f>IF(AND(S671='자료입력 및 결과표시'!$B$9,COUNTIF('업무중복도(데이터 입력)'!$W671:$DR671,'자료입력 및 결과표시'!$C$9)&gt;=1),4,0)</f>
        <v>0</v>
      </c>
      <c r="EP671" s="17">
        <f>IF(AND(S671='자료입력 및 결과표시'!$B$10,COUNTIF('업무중복도(데이터 입력)'!$W671:$DR671,'자료입력 및 결과표시'!$C$10)&gt;=1),5,0)</f>
        <v>0</v>
      </c>
      <c r="EQ671" s="17">
        <f>IF(AND(S671='자료입력 및 결과표시'!$B$11,COUNTIF('업무중복도(데이터 입력)'!$W671:$DR671,'자료입력 및 결과표시'!$C$11)&gt;=1),6,0)</f>
        <v>0</v>
      </c>
      <c r="ER671" s="17">
        <f>IF(AND(S671='자료입력 및 결과표시'!$B$12,COUNTIF('업무중복도(데이터 입력)'!$W671:$DR671,'자료입력 및 결과표시'!$C$12)&gt;=1),7,0)</f>
        <v>0</v>
      </c>
      <c r="ES671" s="17">
        <f>IF(AND(S671='자료입력 및 결과표시'!$B$13,COUNTIF('업무중복도(데이터 입력)'!$W671:$DR671,'자료입력 및 결과표시'!$C$13)&gt;=1),8,0)</f>
        <v>0</v>
      </c>
      <c r="ET671" s="17">
        <f>IF(AND(S671='자료입력 및 결과표시'!$B$14,COUNTIF('업무중복도(데이터 입력)'!$W671:$DR671,'자료입력 및 결과표시'!$C$14)&gt;=1),9,0)</f>
        <v>0</v>
      </c>
      <c r="EU671" s="17">
        <f>IF(AND(S671='자료입력 및 결과표시'!$B$15,COUNTIF('업무중복도(데이터 입력)'!$W671:$DR671,'자료입력 및 결과표시'!$C$15)&gt;=1),10,0)</f>
        <v>0</v>
      </c>
      <c r="EV671" s="17">
        <f>IF(AND(S671='자료입력 및 결과표시'!$B$16,COUNTIF('업무중복도(데이터 입력)'!$W671:$DR671,'자료입력 및 결과표시'!$C$16)&gt;=1),11,0)</f>
        <v>0</v>
      </c>
      <c r="EW671" s="17">
        <f>IF(AND(S671='자료입력 및 결과표시'!$B$17,COUNTIF('업무중복도(데이터 입력)'!$W671:$DR671,'자료입력 및 결과표시'!$C$17)&gt;=1),12,0)</f>
        <v>0</v>
      </c>
      <c r="EX671" s="17">
        <f>IF(AND(S671='자료입력 및 결과표시'!$B$18,COUNTIF('업무중복도(데이터 입력)'!$W671:$DR671,'자료입력 및 결과표시'!$C$18)&gt;=1),13,0)</f>
        <v>0</v>
      </c>
      <c r="EY671" s="17">
        <f>IF(AND(S671='자료입력 및 결과표시'!$B$19,COUNTIF('업무중복도(데이터 입력)'!$W671:$DR671,'자료입력 및 결과표시'!$C$19)&gt;=1),14,0)</f>
        <v>0</v>
      </c>
      <c r="EZ671" s="17">
        <f>IF(AND(S671='자료입력 및 결과표시'!$B$20,COUNTIF('업무중복도(데이터 입력)'!$W671:$DR671,'자료입력 및 결과표시'!$C$20)&gt;=1),15,0)</f>
        <v>0</v>
      </c>
      <c r="FA671" s="17">
        <f>IF(AND(S671='자료입력 및 결과표시'!$B$21,COUNTIF('업무중복도(데이터 입력)'!$W671:$DR671,'자료입력 및 결과표시'!$C$21)&gt;=1),16,0)</f>
        <v>0</v>
      </c>
      <c r="FK671" s="17">
        <f t="shared" si="833"/>
        <v>0</v>
      </c>
      <c r="FO671"/>
    </row>
    <row r="672" spans="1:171">
      <c r="A672" s="17" t="str">
        <f t="shared" si="816"/>
        <v>\\\0</v>
      </c>
      <c r="B672" s="17" t="str">
        <f t="shared" si="817"/>
        <v>\\\0</v>
      </c>
      <c r="C672" s="17" t="str">
        <f t="shared" si="818"/>
        <v>\\\0</v>
      </c>
      <c r="D672" s="17" t="str">
        <f t="shared" si="819"/>
        <v>\\\0</v>
      </c>
      <c r="E672" s="17" t="str">
        <f t="shared" si="820"/>
        <v>\\\0</v>
      </c>
      <c r="F672" s="17" t="str">
        <f t="shared" si="821"/>
        <v>\\\0</v>
      </c>
      <c r="G672" s="17" t="str">
        <f t="shared" si="822"/>
        <v>\\\0</v>
      </c>
      <c r="H672" s="17" t="str">
        <f t="shared" si="823"/>
        <v>\\\0</v>
      </c>
      <c r="I672" s="17" t="str">
        <f t="shared" si="824"/>
        <v>\\\0</v>
      </c>
      <c r="J672" s="17" t="str">
        <f t="shared" si="825"/>
        <v>\\\0</v>
      </c>
      <c r="K672" s="17" t="str">
        <f t="shared" si="826"/>
        <v>\\\0</v>
      </c>
      <c r="L672" s="17" t="str">
        <f t="shared" si="827"/>
        <v>\\\0</v>
      </c>
      <c r="M672" s="17" t="str">
        <f t="shared" si="828"/>
        <v>\\\0</v>
      </c>
      <c r="N672" s="17" t="str">
        <f t="shared" si="829"/>
        <v>\\\0</v>
      </c>
      <c r="O672" s="17" t="str">
        <f t="shared" si="830"/>
        <v>\\\0</v>
      </c>
      <c r="P672" s="17" t="str">
        <f t="shared" si="831"/>
        <v>\\\0</v>
      </c>
      <c r="R672" s="17" t="str">
        <f t="shared" si="832"/>
        <v>\\</v>
      </c>
      <c r="S672" s="38"/>
      <c r="T672" s="39"/>
      <c r="U672" s="31"/>
      <c r="V672" s="32"/>
      <c r="W672" s="36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35"/>
      <c r="DS672" s="287"/>
      <c r="DT672" s="36"/>
      <c r="DU672" s="37"/>
      <c r="DV672" s="28">
        <f>IF(AND($S672='자료입력 및 결과표시'!$B$6,COUNTIF($W672:$DR672,'자료입력 및 결과표시'!$C$6)&gt;=1),IF(OR('자료입력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DW672" s="28">
        <f>IF(AND($S672='자료입력 및 결과표시'!$B$7,COUNTIF($W672:$DR672,'자료입력 및 결과표시'!$C$7)&gt;=1),IF(OR('자료입력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DX672" s="28">
        <f>IF(AND($S672='자료입력 및 결과표시'!$B$8,COUNTIF($W672:$DR672,'자료입력 및 결과표시'!$C$8)&gt;=1),IF(OR('자료입력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DY672" s="28">
        <f>IF(AND($S672='자료입력 및 결과표시'!$B$9,COUNTIF($W672:$DR672,'자료입력 및 결과표시'!$C$9)&gt;=1),IF(OR('자료입력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DZ672" s="28">
        <f>IF(AND($S672='자료입력 및 결과표시'!$B$10,COUNTIF($W672:$DR672,'자료입력 및 결과표시'!$C$10)&gt;=1),IF(OR('자료입력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A672" s="28">
        <f>IF(AND($S672='자료입력 및 결과표시'!$B$11,COUNTIF($W672:$DR672,'자료입력 및 결과표시'!$C$11)&gt;=1),IF(OR('자료입력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B672" s="28">
        <f>IF(AND($S672='자료입력 및 결과표시'!$B$12,COUNTIF($W672:$DR672,'자료입력 및 결과표시'!$C$12)&gt;=1),IF(OR('자료입력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C672" s="28">
        <f>IF(AND($S672='자료입력 및 결과표시'!$B$13,COUNTIF($W672:$DR672,'자료입력 및 결과표시'!$C$13)&gt;=1),IF(OR('자료입력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D672" s="28">
        <f>IF(AND($S672='자료입력 및 결과표시'!$B$14,COUNTIF($W672:$DR672,'자료입력 및 결과표시'!$C$14)&gt;=1),IF(OR('자료입력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E672" s="28">
        <f>IF(AND($S672='자료입력 및 결과표시'!$B$15,COUNTIF($W672:$DR672,'자료입력 및 결과표시'!$C$15)&gt;=1),IF(OR('자료입력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F672" s="28">
        <f>IF(AND($S672='자료입력 및 결과표시'!$B$16,COUNTIF($W672:$DR672,'자료입력 및 결과표시'!$C$16)&gt;=1),IF(OR('자료입력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G672" s="28">
        <f>IF(AND($S672='자료입력 및 결과표시'!$B$17,COUNTIF($W672:$DR672,'자료입력 및 결과표시'!$C$17)&gt;=1),IF(OR('자료입력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H672" s="28">
        <f>IF(AND($S672='자료입력 및 결과표시'!$B$18,COUNTIF($W672:$DR672,'자료입력 및 결과표시'!$C$18)&gt;=1),IF(OR('자료입력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I672" s="28">
        <f>IF(AND($S672='자료입력 및 결과표시'!$B$19,COUNTIF($W672:$DR672,'자료입력 및 결과표시'!$C$19)&gt;=1),IF(OR('자료입력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J672" s="28">
        <f>IF(AND($S672='자료입력 및 결과표시'!$B$20,COUNTIF($W672:$DR672,'자료입력 및 결과표시'!$C$20)&gt;=1),IF(OR('자료입력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K672" s="28">
        <f>IF(AND($S672='자료입력 및 결과표시'!$B$21,COUNTIF($W672:$DR672,'자료입력 및 결과표시'!$C$21)&gt;=1),IF(OR('자료입력 및 결과표시'!$B$4+90&gt;=$V672,'자료입력 및 결과표시'!$B$4&lt;$U672),0,IF($V672-'자료입력 및 결과표시'!$B$4-90&gt;='자료입력 및 결과표시'!$E$4,'자료입력 및 결과표시'!$E$4,$V672-'자료입력 및 결과표시'!$B$4-90)),0)</f>
        <v>0</v>
      </c>
      <c r="EL672" s="17">
        <f>IF(AND(S672='자료입력 및 결과표시'!$B$6,COUNTIF('업무중복도(데이터 입력)'!$W672:$DR672,'자료입력 및 결과표시'!$C$6)&gt;=1),1,0)</f>
        <v>0</v>
      </c>
      <c r="EM672" s="17">
        <f>IF(AND(S672='자료입력 및 결과표시'!$B$7,COUNTIF('업무중복도(데이터 입력)'!$W672:$DR672,'자료입력 및 결과표시'!$C$7)&gt;=1),2,0)</f>
        <v>0</v>
      </c>
      <c r="EN672" s="17">
        <f>IF(AND(S672='자료입력 및 결과표시'!$B$8,COUNTIF('업무중복도(데이터 입력)'!$W672:$DR672,'자료입력 및 결과표시'!$C$8)&gt;=1),3,0)</f>
        <v>0</v>
      </c>
      <c r="EO672" s="17">
        <f>IF(AND(S672='자료입력 및 결과표시'!$B$9,COUNTIF('업무중복도(데이터 입력)'!$W672:$DR672,'자료입력 및 결과표시'!$C$9)&gt;=1),4,0)</f>
        <v>0</v>
      </c>
      <c r="EP672" s="17">
        <f>IF(AND(S672='자료입력 및 결과표시'!$B$10,COUNTIF('업무중복도(데이터 입력)'!$W672:$DR672,'자료입력 및 결과표시'!$C$10)&gt;=1),5,0)</f>
        <v>0</v>
      </c>
      <c r="EQ672" s="17">
        <f>IF(AND(S672='자료입력 및 결과표시'!$B$11,COUNTIF('업무중복도(데이터 입력)'!$W672:$DR672,'자료입력 및 결과표시'!$C$11)&gt;=1),6,0)</f>
        <v>0</v>
      </c>
      <c r="ER672" s="17">
        <f>IF(AND(S672='자료입력 및 결과표시'!$B$12,COUNTIF('업무중복도(데이터 입력)'!$W672:$DR672,'자료입력 및 결과표시'!$C$12)&gt;=1),7,0)</f>
        <v>0</v>
      </c>
      <c r="ES672" s="17">
        <f>IF(AND(S672='자료입력 및 결과표시'!$B$13,COUNTIF('업무중복도(데이터 입력)'!$W672:$DR672,'자료입력 및 결과표시'!$C$13)&gt;=1),8,0)</f>
        <v>0</v>
      </c>
      <c r="ET672" s="17">
        <f>IF(AND(S672='자료입력 및 결과표시'!$B$14,COUNTIF('업무중복도(데이터 입력)'!$W672:$DR672,'자료입력 및 결과표시'!$C$14)&gt;=1),9,0)</f>
        <v>0</v>
      </c>
      <c r="EU672" s="17">
        <f>IF(AND(S672='자료입력 및 결과표시'!$B$15,COUNTIF('업무중복도(데이터 입력)'!$W672:$DR672,'자료입력 및 결과표시'!$C$15)&gt;=1),10,0)</f>
        <v>0</v>
      </c>
      <c r="EV672" s="17">
        <f>IF(AND(S672='자료입력 및 결과표시'!$B$16,COUNTIF('업무중복도(데이터 입력)'!$W672:$DR672,'자료입력 및 결과표시'!$C$16)&gt;=1),11,0)</f>
        <v>0</v>
      </c>
      <c r="EW672" s="17">
        <f>IF(AND(S672='자료입력 및 결과표시'!$B$17,COUNTIF('업무중복도(데이터 입력)'!$W672:$DR672,'자료입력 및 결과표시'!$C$17)&gt;=1),12,0)</f>
        <v>0</v>
      </c>
      <c r="EX672" s="17">
        <f>IF(AND(S672='자료입력 및 결과표시'!$B$18,COUNTIF('업무중복도(데이터 입력)'!$W672:$DR672,'자료입력 및 결과표시'!$C$18)&gt;=1),13,0)</f>
        <v>0</v>
      </c>
      <c r="EY672" s="17">
        <f>IF(AND(S672='자료입력 및 결과표시'!$B$19,COUNTIF('업무중복도(데이터 입력)'!$W672:$DR672,'자료입력 및 결과표시'!$C$19)&gt;=1),14,0)</f>
        <v>0</v>
      </c>
      <c r="EZ672" s="17">
        <f>IF(AND(S672='자료입력 및 결과표시'!$B$20,COUNTIF('업무중복도(데이터 입력)'!$W672:$DR672,'자료입력 및 결과표시'!$C$20)&gt;=1),15,0)</f>
        <v>0</v>
      </c>
      <c r="FA672" s="17">
        <f>IF(AND(S672='자료입력 및 결과표시'!$B$21,COUNTIF('업무중복도(데이터 입력)'!$W672:$DR672,'자료입력 및 결과표시'!$C$21)&gt;=1),16,0)</f>
        <v>0</v>
      </c>
      <c r="FK672" s="17">
        <f t="shared" si="833"/>
        <v>0</v>
      </c>
      <c r="FO672"/>
    </row>
    <row r="673" spans="1:171">
      <c r="A673" s="17" t="str">
        <f t="shared" si="816"/>
        <v>\\\0</v>
      </c>
      <c r="B673" s="17" t="str">
        <f t="shared" si="817"/>
        <v>\\\0</v>
      </c>
      <c r="C673" s="17" t="str">
        <f t="shared" si="818"/>
        <v>\\\0</v>
      </c>
      <c r="D673" s="17" t="str">
        <f t="shared" si="819"/>
        <v>\\\0</v>
      </c>
      <c r="E673" s="17" t="str">
        <f t="shared" si="820"/>
        <v>\\\0</v>
      </c>
      <c r="F673" s="17" t="str">
        <f t="shared" si="821"/>
        <v>\\\0</v>
      </c>
      <c r="G673" s="17" t="str">
        <f t="shared" si="822"/>
        <v>\\\0</v>
      </c>
      <c r="H673" s="17" t="str">
        <f t="shared" si="823"/>
        <v>\\\0</v>
      </c>
      <c r="I673" s="17" t="str">
        <f t="shared" si="824"/>
        <v>\\\0</v>
      </c>
      <c r="J673" s="17" t="str">
        <f t="shared" si="825"/>
        <v>\\\0</v>
      </c>
      <c r="K673" s="17" t="str">
        <f t="shared" si="826"/>
        <v>\\\0</v>
      </c>
      <c r="L673" s="17" t="str">
        <f t="shared" si="827"/>
        <v>\\\0</v>
      </c>
      <c r="M673" s="17" t="str">
        <f t="shared" si="828"/>
        <v>\\\0</v>
      </c>
      <c r="N673" s="17" t="str">
        <f t="shared" si="829"/>
        <v>\\\0</v>
      </c>
      <c r="O673" s="17" t="str">
        <f t="shared" si="830"/>
        <v>\\\0</v>
      </c>
      <c r="P673" s="17" t="str">
        <f t="shared" si="831"/>
        <v>\\\0</v>
      </c>
      <c r="R673" s="17" t="str">
        <f t="shared" si="832"/>
        <v>\\</v>
      </c>
      <c r="S673" s="38"/>
      <c r="T673" s="39"/>
      <c r="U673" s="31"/>
      <c r="V673" s="32"/>
      <c r="W673" s="36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35"/>
      <c r="DS673" s="287"/>
      <c r="DT673" s="36"/>
      <c r="DU673" s="37"/>
      <c r="DV673" s="28">
        <f>IF(AND($S673='자료입력 및 결과표시'!$B$6,COUNTIF($W673:$DR673,'자료입력 및 결과표시'!$C$6)&gt;=1),IF(OR('자료입력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DW673" s="28">
        <f>IF(AND($S673='자료입력 및 결과표시'!$B$7,COUNTIF($W673:$DR673,'자료입력 및 결과표시'!$C$7)&gt;=1),IF(OR('자료입력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DX673" s="28">
        <f>IF(AND($S673='자료입력 및 결과표시'!$B$8,COUNTIF($W673:$DR673,'자료입력 및 결과표시'!$C$8)&gt;=1),IF(OR('자료입력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DY673" s="28">
        <f>IF(AND($S673='자료입력 및 결과표시'!$B$9,COUNTIF($W673:$DR673,'자료입력 및 결과표시'!$C$9)&gt;=1),IF(OR('자료입력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DZ673" s="28">
        <f>IF(AND($S673='자료입력 및 결과표시'!$B$10,COUNTIF($W673:$DR673,'자료입력 및 결과표시'!$C$10)&gt;=1),IF(OR('자료입력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A673" s="28">
        <f>IF(AND($S673='자료입력 및 결과표시'!$B$11,COUNTIF($W673:$DR673,'자료입력 및 결과표시'!$C$11)&gt;=1),IF(OR('자료입력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B673" s="28">
        <f>IF(AND($S673='자료입력 및 결과표시'!$B$12,COUNTIF($W673:$DR673,'자료입력 및 결과표시'!$C$12)&gt;=1),IF(OR('자료입력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C673" s="28">
        <f>IF(AND($S673='자료입력 및 결과표시'!$B$13,COUNTIF($W673:$DR673,'자료입력 및 결과표시'!$C$13)&gt;=1),IF(OR('자료입력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D673" s="28">
        <f>IF(AND($S673='자료입력 및 결과표시'!$B$14,COUNTIF($W673:$DR673,'자료입력 및 결과표시'!$C$14)&gt;=1),IF(OR('자료입력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E673" s="28">
        <f>IF(AND($S673='자료입력 및 결과표시'!$B$15,COUNTIF($W673:$DR673,'자료입력 및 결과표시'!$C$15)&gt;=1),IF(OR('자료입력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F673" s="28">
        <f>IF(AND($S673='자료입력 및 결과표시'!$B$16,COUNTIF($W673:$DR673,'자료입력 및 결과표시'!$C$16)&gt;=1),IF(OR('자료입력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G673" s="28">
        <f>IF(AND($S673='자료입력 및 결과표시'!$B$17,COUNTIF($W673:$DR673,'자료입력 및 결과표시'!$C$17)&gt;=1),IF(OR('자료입력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H673" s="28">
        <f>IF(AND($S673='자료입력 및 결과표시'!$B$18,COUNTIF($W673:$DR673,'자료입력 및 결과표시'!$C$18)&gt;=1),IF(OR('자료입력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I673" s="28">
        <f>IF(AND($S673='자료입력 및 결과표시'!$B$19,COUNTIF($W673:$DR673,'자료입력 및 결과표시'!$C$19)&gt;=1),IF(OR('자료입력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J673" s="28">
        <f>IF(AND($S673='자료입력 및 결과표시'!$B$20,COUNTIF($W673:$DR673,'자료입력 및 결과표시'!$C$20)&gt;=1),IF(OR('자료입력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K673" s="28">
        <f>IF(AND($S673='자료입력 및 결과표시'!$B$21,COUNTIF($W673:$DR673,'자료입력 및 결과표시'!$C$21)&gt;=1),IF(OR('자료입력 및 결과표시'!$B$4+90&gt;=$V673,'자료입력 및 결과표시'!$B$4&lt;$U673),0,IF($V673-'자료입력 및 결과표시'!$B$4-90&gt;='자료입력 및 결과표시'!$E$4,'자료입력 및 결과표시'!$E$4,$V673-'자료입력 및 결과표시'!$B$4-90)),0)</f>
        <v>0</v>
      </c>
      <c r="EL673" s="17">
        <f>IF(AND(S673='자료입력 및 결과표시'!$B$6,COUNTIF('업무중복도(데이터 입력)'!$W673:$DR673,'자료입력 및 결과표시'!$C$6)&gt;=1),1,0)</f>
        <v>0</v>
      </c>
      <c r="EM673" s="17">
        <f>IF(AND(S673='자료입력 및 결과표시'!$B$7,COUNTIF('업무중복도(데이터 입력)'!$W673:$DR673,'자료입력 및 결과표시'!$C$7)&gt;=1),2,0)</f>
        <v>0</v>
      </c>
      <c r="EN673" s="17">
        <f>IF(AND(S673='자료입력 및 결과표시'!$B$8,COUNTIF('업무중복도(데이터 입력)'!$W673:$DR673,'자료입력 및 결과표시'!$C$8)&gt;=1),3,0)</f>
        <v>0</v>
      </c>
      <c r="EO673" s="17">
        <f>IF(AND(S673='자료입력 및 결과표시'!$B$9,COUNTIF('업무중복도(데이터 입력)'!$W673:$DR673,'자료입력 및 결과표시'!$C$9)&gt;=1),4,0)</f>
        <v>0</v>
      </c>
      <c r="EP673" s="17">
        <f>IF(AND(S673='자료입력 및 결과표시'!$B$10,COUNTIF('업무중복도(데이터 입력)'!$W673:$DR673,'자료입력 및 결과표시'!$C$10)&gt;=1),5,0)</f>
        <v>0</v>
      </c>
      <c r="EQ673" s="17">
        <f>IF(AND(S673='자료입력 및 결과표시'!$B$11,COUNTIF('업무중복도(데이터 입력)'!$W673:$DR673,'자료입력 및 결과표시'!$C$11)&gt;=1),6,0)</f>
        <v>0</v>
      </c>
      <c r="ER673" s="17">
        <f>IF(AND(S673='자료입력 및 결과표시'!$B$12,COUNTIF('업무중복도(데이터 입력)'!$W673:$DR673,'자료입력 및 결과표시'!$C$12)&gt;=1),7,0)</f>
        <v>0</v>
      </c>
      <c r="ES673" s="17">
        <f>IF(AND(S673='자료입력 및 결과표시'!$B$13,COUNTIF('업무중복도(데이터 입력)'!$W673:$DR673,'자료입력 및 결과표시'!$C$13)&gt;=1),8,0)</f>
        <v>0</v>
      </c>
      <c r="ET673" s="17">
        <f>IF(AND(S673='자료입력 및 결과표시'!$B$14,COUNTIF('업무중복도(데이터 입력)'!$W673:$DR673,'자료입력 및 결과표시'!$C$14)&gt;=1),9,0)</f>
        <v>0</v>
      </c>
      <c r="EU673" s="17">
        <f>IF(AND(S673='자료입력 및 결과표시'!$B$15,COUNTIF('업무중복도(데이터 입력)'!$W673:$DR673,'자료입력 및 결과표시'!$C$15)&gt;=1),10,0)</f>
        <v>0</v>
      </c>
      <c r="EV673" s="17">
        <f>IF(AND(S673='자료입력 및 결과표시'!$B$16,COUNTIF('업무중복도(데이터 입력)'!$W673:$DR673,'자료입력 및 결과표시'!$C$16)&gt;=1),11,0)</f>
        <v>0</v>
      </c>
      <c r="EW673" s="17">
        <f>IF(AND(S673='자료입력 및 결과표시'!$B$17,COUNTIF('업무중복도(데이터 입력)'!$W673:$DR673,'자료입력 및 결과표시'!$C$17)&gt;=1),12,0)</f>
        <v>0</v>
      </c>
      <c r="EX673" s="17">
        <f>IF(AND(S673='자료입력 및 결과표시'!$B$18,COUNTIF('업무중복도(데이터 입력)'!$W673:$DR673,'자료입력 및 결과표시'!$C$18)&gt;=1),13,0)</f>
        <v>0</v>
      </c>
      <c r="EY673" s="17">
        <f>IF(AND(S673='자료입력 및 결과표시'!$B$19,COUNTIF('업무중복도(데이터 입력)'!$W673:$DR673,'자료입력 및 결과표시'!$C$19)&gt;=1),14,0)</f>
        <v>0</v>
      </c>
      <c r="EZ673" s="17">
        <f>IF(AND(S673='자료입력 및 결과표시'!$B$20,COUNTIF('업무중복도(데이터 입력)'!$W673:$DR673,'자료입력 및 결과표시'!$C$20)&gt;=1),15,0)</f>
        <v>0</v>
      </c>
      <c r="FA673" s="17">
        <f>IF(AND(S673='자료입력 및 결과표시'!$B$21,COUNTIF('업무중복도(데이터 입력)'!$W673:$DR673,'자료입력 및 결과표시'!$C$21)&gt;=1),16,0)</f>
        <v>0</v>
      </c>
      <c r="FK673" s="17">
        <f t="shared" si="833"/>
        <v>0</v>
      </c>
      <c r="FO673"/>
    </row>
    <row r="674" spans="1:171">
      <c r="A674" s="17" t="str">
        <f t="shared" si="816"/>
        <v>\\\0</v>
      </c>
      <c r="B674" s="17" t="str">
        <f t="shared" si="817"/>
        <v>\\\0</v>
      </c>
      <c r="C674" s="17" t="str">
        <f t="shared" si="818"/>
        <v>\\\0</v>
      </c>
      <c r="D674" s="17" t="str">
        <f t="shared" si="819"/>
        <v>\\\0</v>
      </c>
      <c r="E674" s="17" t="str">
        <f t="shared" si="820"/>
        <v>\\\0</v>
      </c>
      <c r="F674" s="17" t="str">
        <f t="shared" si="821"/>
        <v>\\\0</v>
      </c>
      <c r="G674" s="17" t="str">
        <f t="shared" si="822"/>
        <v>\\\0</v>
      </c>
      <c r="H674" s="17" t="str">
        <f t="shared" si="823"/>
        <v>\\\0</v>
      </c>
      <c r="I674" s="17" t="str">
        <f t="shared" si="824"/>
        <v>\\\0</v>
      </c>
      <c r="J674" s="17" t="str">
        <f t="shared" si="825"/>
        <v>\\\0</v>
      </c>
      <c r="K674" s="17" t="str">
        <f t="shared" si="826"/>
        <v>\\\0</v>
      </c>
      <c r="L674" s="17" t="str">
        <f t="shared" si="827"/>
        <v>\\\0</v>
      </c>
      <c r="M674" s="17" t="str">
        <f t="shared" si="828"/>
        <v>\\\0</v>
      </c>
      <c r="N674" s="17" t="str">
        <f t="shared" si="829"/>
        <v>\\\0</v>
      </c>
      <c r="O674" s="17" t="str">
        <f t="shared" si="830"/>
        <v>\\\0</v>
      </c>
      <c r="P674" s="17" t="str">
        <f t="shared" si="831"/>
        <v>\\\0</v>
      </c>
      <c r="R674" s="17" t="str">
        <f t="shared" si="832"/>
        <v>\\</v>
      </c>
      <c r="S674" s="38"/>
      <c r="T674" s="39"/>
      <c r="U674" s="31"/>
      <c r="V674" s="32"/>
      <c r="W674" s="36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35"/>
      <c r="DS674" s="287"/>
      <c r="DT674" s="36"/>
      <c r="DU674" s="37"/>
      <c r="DV674" s="28">
        <f>IF(AND($S674='자료입력 및 결과표시'!$B$6,COUNTIF($W674:$DR674,'자료입력 및 결과표시'!$C$6)&gt;=1),IF(OR('자료입력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DW674" s="28">
        <f>IF(AND($S674='자료입력 및 결과표시'!$B$7,COUNTIF($W674:$DR674,'자료입력 및 결과표시'!$C$7)&gt;=1),IF(OR('자료입력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DX674" s="28">
        <f>IF(AND($S674='자료입력 및 결과표시'!$B$8,COUNTIF($W674:$DR674,'자료입력 및 결과표시'!$C$8)&gt;=1),IF(OR('자료입력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DY674" s="28">
        <f>IF(AND($S674='자료입력 및 결과표시'!$B$9,COUNTIF($W674:$DR674,'자료입력 및 결과표시'!$C$9)&gt;=1),IF(OR('자료입력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DZ674" s="28">
        <f>IF(AND($S674='자료입력 및 결과표시'!$B$10,COUNTIF($W674:$DR674,'자료입력 및 결과표시'!$C$10)&gt;=1),IF(OR('자료입력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A674" s="28">
        <f>IF(AND($S674='자료입력 및 결과표시'!$B$11,COUNTIF($W674:$DR674,'자료입력 및 결과표시'!$C$11)&gt;=1),IF(OR('자료입력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B674" s="28">
        <f>IF(AND($S674='자료입력 및 결과표시'!$B$12,COUNTIF($W674:$DR674,'자료입력 및 결과표시'!$C$12)&gt;=1),IF(OR('자료입력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C674" s="28">
        <f>IF(AND($S674='자료입력 및 결과표시'!$B$13,COUNTIF($W674:$DR674,'자료입력 및 결과표시'!$C$13)&gt;=1),IF(OR('자료입력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D674" s="28">
        <f>IF(AND($S674='자료입력 및 결과표시'!$B$14,COUNTIF($W674:$DR674,'자료입력 및 결과표시'!$C$14)&gt;=1),IF(OR('자료입력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E674" s="28">
        <f>IF(AND($S674='자료입력 및 결과표시'!$B$15,COUNTIF($W674:$DR674,'자료입력 및 결과표시'!$C$15)&gt;=1),IF(OR('자료입력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F674" s="28">
        <f>IF(AND($S674='자료입력 및 결과표시'!$B$16,COUNTIF($W674:$DR674,'자료입력 및 결과표시'!$C$16)&gt;=1),IF(OR('자료입력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G674" s="28">
        <f>IF(AND($S674='자료입력 및 결과표시'!$B$17,COUNTIF($W674:$DR674,'자료입력 및 결과표시'!$C$17)&gt;=1),IF(OR('자료입력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H674" s="28">
        <f>IF(AND($S674='자료입력 및 결과표시'!$B$18,COUNTIF($W674:$DR674,'자료입력 및 결과표시'!$C$18)&gt;=1),IF(OR('자료입력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I674" s="28">
        <f>IF(AND($S674='자료입력 및 결과표시'!$B$19,COUNTIF($W674:$DR674,'자료입력 및 결과표시'!$C$19)&gt;=1),IF(OR('자료입력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J674" s="28">
        <f>IF(AND($S674='자료입력 및 결과표시'!$B$20,COUNTIF($W674:$DR674,'자료입력 및 결과표시'!$C$20)&gt;=1),IF(OR('자료입력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K674" s="28">
        <f>IF(AND($S674='자료입력 및 결과표시'!$B$21,COUNTIF($W674:$DR674,'자료입력 및 결과표시'!$C$21)&gt;=1),IF(OR('자료입력 및 결과표시'!$B$4+90&gt;=$V674,'자료입력 및 결과표시'!$B$4&lt;$U674),0,IF($V674-'자료입력 및 결과표시'!$B$4-90&gt;='자료입력 및 결과표시'!$E$4,'자료입력 및 결과표시'!$E$4,$V674-'자료입력 및 결과표시'!$B$4-90)),0)</f>
        <v>0</v>
      </c>
      <c r="EL674" s="17">
        <f>IF(AND(S674='자료입력 및 결과표시'!$B$6,COUNTIF('업무중복도(데이터 입력)'!$W674:$DR674,'자료입력 및 결과표시'!$C$6)&gt;=1),1,0)</f>
        <v>0</v>
      </c>
      <c r="EM674" s="17">
        <f>IF(AND(S674='자료입력 및 결과표시'!$B$7,COUNTIF('업무중복도(데이터 입력)'!$W674:$DR674,'자료입력 및 결과표시'!$C$7)&gt;=1),2,0)</f>
        <v>0</v>
      </c>
      <c r="EN674" s="17">
        <f>IF(AND(S674='자료입력 및 결과표시'!$B$8,COUNTIF('업무중복도(데이터 입력)'!$W674:$DR674,'자료입력 및 결과표시'!$C$8)&gt;=1),3,0)</f>
        <v>0</v>
      </c>
      <c r="EO674" s="17">
        <f>IF(AND(S674='자료입력 및 결과표시'!$B$9,COUNTIF('업무중복도(데이터 입력)'!$W674:$DR674,'자료입력 및 결과표시'!$C$9)&gt;=1),4,0)</f>
        <v>0</v>
      </c>
      <c r="EP674" s="17">
        <f>IF(AND(S674='자료입력 및 결과표시'!$B$10,COUNTIF('업무중복도(데이터 입력)'!$W674:$DR674,'자료입력 및 결과표시'!$C$10)&gt;=1),5,0)</f>
        <v>0</v>
      </c>
      <c r="EQ674" s="17">
        <f>IF(AND(S674='자료입력 및 결과표시'!$B$11,COUNTIF('업무중복도(데이터 입력)'!$W674:$DR674,'자료입력 및 결과표시'!$C$11)&gt;=1),6,0)</f>
        <v>0</v>
      </c>
      <c r="ER674" s="17">
        <f>IF(AND(S674='자료입력 및 결과표시'!$B$12,COUNTIF('업무중복도(데이터 입력)'!$W674:$DR674,'자료입력 및 결과표시'!$C$12)&gt;=1),7,0)</f>
        <v>0</v>
      </c>
      <c r="ES674" s="17">
        <f>IF(AND(S674='자료입력 및 결과표시'!$B$13,COUNTIF('업무중복도(데이터 입력)'!$W674:$DR674,'자료입력 및 결과표시'!$C$13)&gt;=1),8,0)</f>
        <v>0</v>
      </c>
      <c r="ET674" s="17">
        <f>IF(AND(S674='자료입력 및 결과표시'!$B$14,COUNTIF('업무중복도(데이터 입력)'!$W674:$DR674,'자료입력 및 결과표시'!$C$14)&gt;=1),9,0)</f>
        <v>0</v>
      </c>
      <c r="EU674" s="17">
        <f>IF(AND(S674='자료입력 및 결과표시'!$B$15,COUNTIF('업무중복도(데이터 입력)'!$W674:$DR674,'자료입력 및 결과표시'!$C$15)&gt;=1),10,0)</f>
        <v>0</v>
      </c>
      <c r="EV674" s="17">
        <f>IF(AND(S674='자료입력 및 결과표시'!$B$16,COUNTIF('업무중복도(데이터 입력)'!$W674:$DR674,'자료입력 및 결과표시'!$C$16)&gt;=1),11,0)</f>
        <v>0</v>
      </c>
      <c r="EW674" s="17">
        <f>IF(AND(S674='자료입력 및 결과표시'!$B$17,COUNTIF('업무중복도(데이터 입력)'!$W674:$DR674,'자료입력 및 결과표시'!$C$17)&gt;=1),12,0)</f>
        <v>0</v>
      </c>
      <c r="EX674" s="17">
        <f>IF(AND(S674='자료입력 및 결과표시'!$B$18,COUNTIF('업무중복도(데이터 입력)'!$W674:$DR674,'자료입력 및 결과표시'!$C$18)&gt;=1),13,0)</f>
        <v>0</v>
      </c>
      <c r="EY674" s="17">
        <f>IF(AND(S674='자료입력 및 결과표시'!$B$19,COUNTIF('업무중복도(데이터 입력)'!$W674:$DR674,'자료입력 및 결과표시'!$C$19)&gt;=1),14,0)</f>
        <v>0</v>
      </c>
      <c r="EZ674" s="17">
        <f>IF(AND(S674='자료입력 및 결과표시'!$B$20,COUNTIF('업무중복도(데이터 입력)'!$W674:$DR674,'자료입력 및 결과표시'!$C$20)&gt;=1),15,0)</f>
        <v>0</v>
      </c>
      <c r="FA674" s="17">
        <f>IF(AND(S674='자료입력 및 결과표시'!$B$21,COUNTIF('업무중복도(데이터 입력)'!$W674:$DR674,'자료입력 및 결과표시'!$C$21)&gt;=1),16,0)</f>
        <v>0</v>
      </c>
      <c r="FK674" s="17">
        <f t="shared" si="833"/>
        <v>0</v>
      </c>
      <c r="FO674"/>
    </row>
    <row r="675" spans="1:171">
      <c r="A675" s="17" t="str">
        <f t="shared" si="816"/>
        <v>\\\0</v>
      </c>
      <c r="B675" s="17" t="str">
        <f t="shared" si="817"/>
        <v>\\\0</v>
      </c>
      <c r="C675" s="17" t="str">
        <f t="shared" si="818"/>
        <v>\\\0</v>
      </c>
      <c r="D675" s="17" t="str">
        <f t="shared" si="819"/>
        <v>\\\0</v>
      </c>
      <c r="E675" s="17" t="str">
        <f t="shared" si="820"/>
        <v>\\\0</v>
      </c>
      <c r="F675" s="17" t="str">
        <f t="shared" si="821"/>
        <v>\\\0</v>
      </c>
      <c r="G675" s="17" t="str">
        <f t="shared" si="822"/>
        <v>\\\0</v>
      </c>
      <c r="H675" s="17" t="str">
        <f t="shared" si="823"/>
        <v>\\\0</v>
      </c>
      <c r="I675" s="17" t="str">
        <f t="shared" si="824"/>
        <v>\\\0</v>
      </c>
      <c r="J675" s="17" t="str">
        <f t="shared" si="825"/>
        <v>\\\0</v>
      </c>
      <c r="K675" s="17" t="str">
        <f t="shared" si="826"/>
        <v>\\\0</v>
      </c>
      <c r="L675" s="17" t="str">
        <f t="shared" si="827"/>
        <v>\\\0</v>
      </c>
      <c r="M675" s="17" t="str">
        <f t="shared" si="828"/>
        <v>\\\0</v>
      </c>
      <c r="N675" s="17" t="str">
        <f t="shared" si="829"/>
        <v>\\\0</v>
      </c>
      <c r="O675" s="17" t="str">
        <f t="shared" si="830"/>
        <v>\\\0</v>
      </c>
      <c r="P675" s="17" t="str">
        <f t="shared" si="831"/>
        <v>\\\0</v>
      </c>
      <c r="R675" s="17" t="str">
        <f t="shared" si="832"/>
        <v>\\</v>
      </c>
      <c r="S675" s="38"/>
      <c r="T675" s="39"/>
      <c r="U675" s="31"/>
      <c r="V675" s="32"/>
      <c r="W675" s="36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35"/>
      <c r="DS675" s="287"/>
      <c r="DT675" s="36"/>
      <c r="DU675" s="37"/>
      <c r="DV675" s="28">
        <f>IF(AND($S675='자료입력 및 결과표시'!$B$6,COUNTIF($W675:$DR675,'자료입력 및 결과표시'!$C$6)&gt;=1),IF(OR('자료입력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DW675" s="28">
        <f>IF(AND($S675='자료입력 및 결과표시'!$B$7,COUNTIF($W675:$DR675,'자료입력 및 결과표시'!$C$7)&gt;=1),IF(OR('자료입력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DX675" s="28">
        <f>IF(AND($S675='자료입력 및 결과표시'!$B$8,COUNTIF($W675:$DR675,'자료입력 및 결과표시'!$C$8)&gt;=1),IF(OR('자료입력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DY675" s="28">
        <f>IF(AND($S675='자료입력 및 결과표시'!$B$9,COUNTIF($W675:$DR675,'자료입력 및 결과표시'!$C$9)&gt;=1),IF(OR('자료입력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DZ675" s="28">
        <f>IF(AND($S675='자료입력 및 결과표시'!$B$10,COUNTIF($W675:$DR675,'자료입력 및 결과표시'!$C$10)&gt;=1),IF(OR('자료입력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A675" s="28">
        <f>IF(AND($S675='자료입력 및 결과표시'!$B$11,COUNTIF($W675:$DR675,'자료입력 및 결과표시'!$C$11)&gt;=1),IF(OR('자료입력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B675" s="28">
        <f>IF(AND($S675='자료입력 및 결과표시'!$B$12,COUNTIF($W675:$DR675,'자료입력 및 결과표시'!$C$12)&gt;=1),IF(OR('자료입력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C675" s="28">
        <f>IF(AND($S675='자료입력 및 결과표시'!$B$13,COUNTIF($W675:$DR675,'자료입력 및 결과표시'!$C$13)&gt;=1),IF(OR('자료입력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D675" s="28">
        <f>IF(AND($S675='자료입력 및 결과표시'!$B$14,COUNTIF($W675:$DR675,'자료입력 및 결과표시'!$C$14)&gt;=1),IF(OR('자료입력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E675" s="28">
        <f>IF(AND($S675='자료입력 및 결과표시'!$B$15,COUNTIF($W675:$DR675,'자료입력 및 결과표시'!$C$15)&gt;=1),IF(OR('자료입력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F675" s="28">
        <f>IF(AND($S675='자료입력 및 결과표시'!$B$16,COUNTIF($W675:$DR675,'자료입력 및 결과표시'!$C$16)&gt;=1),IF(OR('자료입력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G675" s="28">
        <f>IF(AND($S675='자료입력 및 결과표시'!$B$17,COUNTIF($W675:$DR675,'자료입력 및 결과표시'!$C$17)&gt;=1),IF(OR('자료입력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H675" s="28">
        <f>IF(AND($S675='자료입력 및 결과표시'!$B$18,COUNTIF($W675:$DR675,'자료입력 및 결과표시'!$C$18)&gt;=1),IF(OR('자료입력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I675" s="28">
        <f>IF(AND($S675='자료입력 및 결과표시'!$B$19,COUNTIF($W675:$DR675,'자료입력 및 결과표시'!$C$19)&gt;=1),IF(OR('자료입력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J675" s="28">
        <f>IF(AND($S675='자료입력 및 결과표시'!$B$20,COUNTIF($W675:$DR675,'자료입력 및 결과표시'!$C$20)&gt;=1),IF(OR('자료입력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K675" s="28">
        <f>IF(AND($S675='자료입력 및 결과표시'!$B$21,COUNTIF($W675:$DR675,'자료입력 및 결과표시'!$C$21)&gt;=1),IF(OR('자료입력 및 결과표시'!$B$4+90&gt;=$V675,'자료입력 및 결과표시'!$B$4&lt;$U675),0,IF($V675-'자료입력 및 결과표시'!$B$4-90&gt;='자료입력 및 결과표시'!$E$4,'자료입력 및 결과표시'!$E$4,$V675-'자료입력 및 결과표시'!$B$4-90)),0)</f>
        <v>0</v>
      </c>
      <c r="EL675" s="17">
        <f>IF(AND(S675='자료입력 및 결과표시'!$B$6,COUNTIF('업무중복도(데이터 입력)'!$W675:$DR675,'자료입력 및 결과표시'!$C$6)&gt;=1),1,0)</f>
        <v>0</v>
      </c>
      <c r="EM675" s="17">
        <f>IF(AND(S675='자료입력 및 결과표시'!$B$7,COUNTIF('업무중복도(데이터 입력)'!$W675:$DR675,'자료입력 및 결과표시'!$C$7)&gt;=1),2,0)</f>
        <v>0</v>
      </c>
      <c r="EN675" s="17">
        <f>IF(AND(S675='자료입력 및 결과표시'!$B$8,COUNTIF('업무중복도(데이터 입력)'!$W675:$DR675,'자료입력 및 결과표시'!$C$8)&gt;=1),3,0)</f>
        <v>0</v>
      </c>
      <c r="EO675" s="17">
        <f>IF(AND(S675='자료입력 및 결과표시'!$B$9,COUNTIF('업무중복도(데이터 입력)'!$W675:$DR675,'자료입력 및 결과표시'!$C$9)&gt;=1),4,0)</f>
        <v>0</v>
      </c>
      <c r="EP675" s="17">
        <f>IF(AND(S675='자료입력 및 결과표시'!$B$10,COUNTIF('업무중복도(데이터 입력)'!$W675:$DR675,'자료입력 및 결과표시'!$C$10)&gt;=1),5,0)</f>
        <v>0</v>
      </c>
      <c r="EQ675" s="17">
        <f>IF(AND(S675='자료입력 및 결과표시'!$B$11,COUNTIF('업무중복도(데이터 입력)'!$W675:$DR675,'자료입력 및 결과표시'!$C$11)&gt;=1),6,0)</f>
        <v>0</v>
      </c>
      <c r="ER675" s="17">
        <f>IF(AND(S675='자료입력 및 결과표시'!$B$12,COUNTIF('업무중복도(데이터 입력)'!$W675:$DR675,'자료입력 및 결과표시'!$C$12)&gt;=1),7,0)</f>
        <v>0</v>
      </c>
      <c r="ES675" s="17">
        <f>IF(AND(S675='자료입력 및 결과표시'!$B$13,COUNTIF('업무중복도(데이터 입력)'!$W675:$DR675,'자료입력 및 결과표시'!$C$13)&gt;=1),8,0)</f>
        <v>0</v>
      </c>
      <c r="ET675" s="17">
        <f>IF(AND(S675='자료입력 및 결과표시'!$B$14,COUNTIF('업무중복도(데이터 입력)'!$W675:$DR675,'자료입력 및 결과표시'!$C$14)&gt;=1),9,0)</f>
        <v>0</v>
      </c>
      <c r="EU675" s="17">
        <f>IF(AND(S675='자료입력 및 결과표시'!$B$15,COUNTIF('업무중복도(데이터 입력)'!$W675:$DR675,'자료입력 및 결과표시'!$C$15)&gt;=1),10,0)</f>
        <v>0</v>
      </c>
      <c r="EV675" s="17">
        <f>IF(AND(S675='자료입력 및 결과표시'!$B$16,COUNTIF('업무중복도(데이터 입력)'!$W675:$DR675,'자료입력 및 결과표시'!$C$16)&gt;=1),11,0)</f>
        <v>0</v>
      </c>
      <c r="EW675" s="17">
        <f>IF(AND(S675='자료입력 및 결과표시'!$B$17,COUNTIF('업무중복도(데이터 입력)'!$W675:$DR675,'자료입력 및 결과표시'!$C$17)&gt;=1),12,0)</f>
        <v>0</v>
      </c>
      <c r="EX675" s="17">
        <f>IF(AND(S675='자료입력 및 결과표시'!$B$18,COUNTIF('업무중복도(데이터 입력)'!$W675:$DR675,'자료입력 및 결과표시'!$C$18)&gt;=1),13,0)</f>
        <v>0</v>
      </c>
      <c r="EY675" s="17">
        <f>IF(AND(S675='자료입력 및 결과표시'!$B$19,COUNTIF('업무중복도(데이터 입력)'!$W675:$DR675,'자료입력 및 결과표시'!$C$19)&gt;=1),14,0)</f>
        <v>0</v>
      </c>
      <c r="EZ675" s="17">
        <f>IF(AND(S675='자료입력 및 결과표시'!$B$20,COUNTIF('업무중복도(데이터 입력)'!$W675:$DR675,'자료입력 및 결과표시'!$C$20)&gt;=1),15,0)</f>
        <v>0</v>
      </c>
      <c r="FA675" s="17">
        <f>IF(AND(S675='자료입력 및 결과표시'!$B$21,COUNTIF('업무중복도(데이터 입력)'!$W675:$DR675,'자료입력 및 결과표시'!$C$21)&gt;=1),16,0)</f>
        <v>0</v>
      </c>
      <c r="FK675" s="17">
        <f t="shared" si="833"/>
        <v>0</v>
      </c>
      <c r="FO675"/>
    </row>
    <row r="676" spans="1:171">
      <c r="A676" s="17" t="str">
        <f t="shared" si="816"/>
        <v>\\\0</v>
      </c>
      <c r="B676" s="17" t="str">
        <f t="shared" si="817"/>
        <v>\\\0</v>
      </c>
      <c r="C676" s="17" t="str">
        <f t="shared" si="818"/>
        <v>\\\0</v>
      </c>
      <c r="D676" s="17" t="str">
        <f t="shared" si="819"/>
        <v>\\\0</v>
      </c>
      <c r="E676" s="17" t="str">
        <f t="shared" si="820"/>
        <v>\\\0</v>
      </c>
      <c r="F676" s="17" t="str">
        <f t="shared" si="821"/>
        <v>\\\0</v>
      </c>
      <c r="G676" s="17" t="str">
        <f t="shared" si="822"/>
        <v>\\\0</v>
      </c>
      <c r="H676" s="17" t="str">
        <f t="shared" si="823"/>
        <v>\\\0</v>
      </c>
      <c r="I676" s="17" t="str">
        <f t="shared" si="824"/>
        <v>\\\0</v>
      </c>
      <c r="J676" s="17" t="str">
        <f t="shared" si="825"/>
        <v>\\\0</v>
      </c>
      <c r="K676" s="17" t="str">
        <f t="shared" si="826"/>
        <v>\\\0</v>
      </c>
      <c r="L676" s="17" t="str">
        <f t="shared" si="827"/>
        <v>\\\0</v>
      </c>
      <c r="M676" s="17" t="str">
        <f t="shared" si="828"/>
        <v>\\\0</v>
      </c>
      <c r="N676" s="17" t="str">
        <f t="shared" si="829"/>
        <v>\\\0</v>
      </c>
      <c r="O676" s="17" t="str">
        <f t="shared" si="830"/>
        <v>\\\0</v>
      </c>
      <c r="P676" s="17" t="str">
        <f t="shared" si="831"/>
        <v>\\\0</v>
      </c>
      <c r="R676" s="17" t="str">
        <f t="shared" si="832"/>
        <v>\\</v>
      </c>
      <c r="S676" s="38"/>
      <c r="T676" s="39"/>
      <c r="U676" s="31"/>
      <c r="V676" s="32"/>
      <c r="W676" s="36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35"/>
      <c r="DS676" s="287"/>
      <c r="DT676" s="36"/>
      <c r="DU676" s="37"/>
      <c r="DV676" s="28">
        <f>IF(AND($S676='자료입력 및 결과표시'!$B$6,COUNTIF($W676:$DR676,'자료입력 및 결과표시'!$C$6)&gt;=1),IF(OR('자료입력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DW676" s="28">
        <f>IF(AND($S676='자료입력 및 결과표시'!$B$7,COUNTIF($W676:$DR676,'자료입력 및 결과표시'!$C$7)&gt;=1),IF(OR('자료입력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DX676" s="28">
        <f>IF(AND($S676='자료입력 및 결과표시'!$B$8,COUNTIF($W676:$DR676,'자료입력 및 결과표시'!$C$8)&gt;=1),IF(OR('자료입력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DY676" s="28">
        <f>IF(AND($S676='자료입력 및 결과표시'!$B$9,COUNTIF($W676:$DR676,'자료입력 및 결과표시'!$C$9)&gt;=1),IF(OR('자료입력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DZ676" s="28">
        <f>IF(AND($S676='자료입력 및 결과표시'!$B$10,COUNTIF($W676:$DR676,'자료입력 및 결과표시'!$C$10)&gt;=1),IF(OR('자료입력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A676" s="28">
        <f>IF(AND($S676='자료입력 및 결과표시'!$B$11,COUNTIF($W676:$DR676,'자료입력 및 결과표시'!$C$11)&gt;=1),IF(OR('자료입력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B676" s="28">
        <f>IF(AND($S676='자료입력 및 결과표시'!$B$12,COUNTIF($W676:$DR676,'자료입력 및 결과표시'!$C$12)&gt;=1),IF(OR('자료입력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C676" s="28">
        <f>IF(AND($S676='자료입력 및 결과표시'!$B$13,COUNTIF($W676:$DR676,'자료입력 및 결과표시'!$C$13)&gt;=1),IF(OR('자료입력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D676" s="28">
        <f>IF(AND($S676='자료입력 및 결과표시'!$B$14,COUNTIF($W676:$DR676,'자료입력 및 결과표시'!$C$14)&gt;=1),IF(OR('자료입력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E676" s="28">
        <f>IF(AND($S676='자료입력 및 결과표시'!$B$15,COUNTIF($W676:$DR676,'자료입력 및 결과표시'!$C$15)&gt;=1),IF(OR('자료입력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F676" s="28">
        <f>IF(AND($S676='자료입력 및 결과표시'!$B$16,COUNTIF($W676:$DR676,'자료입력 및 결과표시'!$C$16)&gt;=1),IF(OR('자료입력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G676" s="28">
        <f>IF(AND($S676='자료입력 및 결과표시'!$B$17,COUNTIF($W676:$DR676,'자료입력 및 결과표시'!$C$17)&gt;=1),IF(OR('자료입력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H676" s="28">
        <f>IF(AND($S676='자료입력 및 결과표시'!$B$18,COUNTIF($W676:$DR676,'자료입력 및 결과표시'!$C$18)&gt;=1),IF(OR('자료입력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I676" s="28">
        <f>IF(AND($S676='자료입력 및 결과표시'!$B$19,COUNTIF($W676:$DR676,'자료입력 및 결과표시'!$C$19)&gt;=1),IF(OR('자료입력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J676" s="28">
        <f>IF(AND($S676='자료입력 및 결과표시'!$B$20,COUNTIF($W676:$DR676,'자료입력 및 결과표시'!$C$20)&gt;=1),IF(OR('자료입력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K676" s="28">
        <f>IF(AND($S676='자료입력 및 결과표시'!$B$21,COUNTIF($W676:$DR676,'자료입력 및 결과표시'!$C$21)&gt;=1),IF(OR('자료입력 및 결과표시'!$B$4+90&gt;=$V676,'자료입력 및 결과표시'!$B$4&lt;$U676),0,IF($V676-'자료입력 및 결과표시'!$B$4-90&gt;='자료입력 및 결과표시'!$E$4,'자료입력 및 결과표시'!$E$4,$V676-'자료입력 및 결과표시'!$B$4-90)),0)</f>
        <v>0</v>
      </c>
      <c r="EL676" s="17">
        <f>IF(AND(S676='자료입력 및 결과표시'!$B$6,COUNTIF('업무중복도(데이터 입력)'!$W676:$DR676,'자료입력 및 결과표시'!$C$6)&gt;=1),1,0)</f>
        <v>0</v>
      </c>
      <c r="EM676" s="17">
        <f>IF(AND(S676='자료입력 및 결과표시'!$B$7,COUNTIF('업무중복도(데이터 입력)'!$W676:$DR676,'자료입력 및 결과표시'!$C$7)&gt;=1),2,0)</f>
        <v>0</v>
      </c>
      <c r="EN676" s="17">
        <f>IF(AND(S676='자료입력 및 결과표시'!$B$8,COUNTIF('업무중복도(데이터 입력)'!$W676:$DR676,'자료입력 및 결과표시'!$C$8)&gt;=1),3,0)</f>
        <v>0</v>
      </c>
      <c r="EO676" s="17">
        <f>IF(AND(S676='자료입력 및 결과표시'!$B$9,COUNTIF('업무중복도(데이터 입력)'!$W676:$DR676,'자료입력 및 결과표시'!$C$9)&gt;=1),4,0)</f>
        <v>0</v>
      </c>
      <c r="EP676" s="17">
        <f>IF(AND(S676='자료입력 및 결과표시'!$B$10,COUNTIF('업무중복도(데이터 입력)'!$W676:$DR676,'자료입력 및 결과표시'!$C$10)&gt;=1),5,0)</f>
        <v>0</v>
      </c>
      <c r="EQ676" s="17">
        <f>IF(AND(S676='자료입력 및 결과표시'!$B$11,COUNTIF('업무중복도(데이터 입력)'!$W676:$DR676,'자료입력 및 결과표시'!$C$11)&gt;=1),6,0)</f>
        <v>0</v>
      </c>
      <c r="ER676" s="17">
        <f>IF(AND(S676='자료입력 및 결과표시'!$B$12,COUNTIF('업무중복도(데이터 입력)'!$W676:$DR676,'자료입력 및 결과표시'!$C$12)&gt;=1),7,0)</f>
        <v>0</v>
      </c>
      <c r="ES676" s="17">
        <f>IF(AND(S676='자료입력 및 결과표시'!$B$13,COUNTIF('업무중복도(데이터 입력)'!$W676:$DR676,'자료입력 및 결과표시'!$C$13)&gt;=1),8,0)</f>
        <v>0</v>
      </c>
      <c r="ET676" s="17">
        <f>IF(AND(S676='자료입력 및 결과표시'!$B$14,COUNTIF('업무중복도(데이터 입력)'!$W676:$DR676,'자료입력 및 결과표시'!$C$14)&gt;=1),9,0)</f>
        <v>0</v>
      </c>
      <c r="EU676" s="17">
        <f>IF(AND(S676='자료입력 및 결과표시'!$B$15,COUNTIF('업무중복도(데이터 입력)'!$W676:$DR676,'자료입력 및 결과표시'!$C$15)&gt;=1),10,0)</f>
        <v>0</v>
      </c>
      <c r="EV676" s="17">
        <f>IF(AND(S676='자료입력 및 결과표시'!$B$16,COUNTIF('업무중복도(데이터 입력)'!$W676:$DR676,'자료입력 및 결과표시'!$C$16)&gt;=1),11,0)</f>
        <v>0</v>
      </c>
      <c r="EW676" s="17">
        <f>IF(AND(S676='자료입력 및 결과표시'!$B$17,COUNTIF('업무중복도(데이터 입력)'!$W676:$DR676,'자료입력 및 결과표시'!$C$17)&gt;=1),12,0)</f>
        <v>0</v>
      </c>
      <c r="EX676" s="17">
        <f>IF(AND(S676='자료입력 및 결과표시'!$B$18,COUNTIF('업무중복도(데이터 입력)'!$W676:$DR676,'자료입력 및 결과표시'!$C$18)&gt;=1),13,0)</f>
        <v>0</v>
      </c>
      <c r="EY676" s="17">
        <f>IF(AND(S676='자료입력 및 결과표시'!$B$19,COUNTIF('업무중복도(데이터 입력)'!$W676:$DR676,'자료입력 및 결과표시'!$C$19)&gt;=1),14,0)</f>
        <v>0</v>
      </c>
      <c r="EZ676" s="17">
        <f>IF(AND(S676='자료입력 및 결과표시'!$B$20,COUNTIF('업무중복도(데이터 입력)'!$W676:$DR676,'자료입력 및 결과표시'!$C$20)&gt;=1),15,0)</f>
        <v>0</v>
      </c>
      <c r="FA676" s="17">
        <f>IF(AND(S676='자료입력 및 결과표시'!$B$21,COUNTIF('업무중복도(데이터 입력)'!$W676:$DR676,'자료입력 및 결과표시'!$C$21)&gt;=1),16,0)</f>
        <v>0</v>
      </c>
      <c r="FK676" s="17">
        <f t="shared" si="833"/>
        <v>0</v>
      </c>
      <c r="FO676"/>
    </row>
    <row r="677" spans="1:171">
      <c r="A677" s="17" t="str">
        <f t="shared" si="816"/>
        <v>\\\0</v>
      </c>
      <c r="B677" s="17" t="str">
        <f t="shared" si="817"/>
        <v>\\\0</v>
      </c>
      <c r="C677" s="17" t="str">
        <f t="shared" si="818"/>
        <v>\\\0</v>
      </c>
      <c r="D677" s="17" t="str">
        <f t="shared" si="819"/>
        <v>\\\0</v>
      </c>
      <c r="E677" s="17" t="str">
        <f t="shared" si="820"/>
        <v>\\\0</v>
      </c>
      <c r="F677" s="17" t="str">
        <f t="shared" si="821"/>
        <v>\\\0</v>
      </c>
      <c r="G677" s="17" t="str">
        <f t="shared" si="822"/>
        <v>\\\0</v>
      </c>
      <c r="H677" s="17" t="str">
        <f t="shared" si="823"/>
        <v>\\\0</v>
      </c>
      <c r="I677" s="17" t="str">
        <f t="shared" si="824"/>
        <v>\\\0</v>
      </c>
      <c r="J677" s="17" t="str">
        <f t="shared" si="825"/>
        <v>\\\0</v>
      </c>
      <c r="K677" s="17" t="str">
        <f t="shared" si="826"/>
        <v>\\\0</v>
      </c>
      <c r="L677" s="17" t="str">
        <f t="shared" si="827"/>
        <v>\\\0</v>
      </c>
      <c r="M677" s="17" t="str">
        <f t="shared" si="828"/>
        <v>\\\0</v>
      </c>
      <c r="N677" s="17" t="str">
        <f t="shared" si="829"/>
        <v>\\\0</v>
      </c>
      <c r="O677" s="17" t="str">
        <f t="shared" si="830"/>
        <v>\\\0</v>
      </c>
      <c r="P677" s="17" t="str">
        <f t="shared" si="831"/>
        <v>\\\0</v>
      </c>
      <c r="R677" s="17" t="str">
        <f t="shared" si="832"/>
        <v>\\</v>
      </c>
      <c r="S677" s="38"/>
      <c r="T677" s="39"/>
      <c r="U677" s="31"/>
      <c r="V677" s="32"/>
      <c r="W677" s="36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35"/>
      <c r="DS677" s="287"/>
      <c r="DT677" s="36"/>
      <c r="DU677" s="37"/>
      <c r="DV677" s="28">
        <f>IF(AND($S677='자료입력 및 결과표시'!$B$6,COUNTIF($W677:$DR677,'자료입력 및 결과표시'!$C$6)&gt;=1),IF(OR('자료입력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DW677" s="28">
        <f>IF(AND($S677='자료입력 및 결과표시'!$B$7,COUNTIF($W677:$DR677,'자료입력 및 결과표시'!$C$7)&gt;=1),IF(OR('자료입력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DX677" s="28">
        <f>IF(AND($S677='자료입력 및 결과표시'!$B$8,COUNTIF($W677:$DR677,'자료입력 및 결과표시'!$C$8)&gt;=1),IF(OR('자료입력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DY677" s="28">
        <f>IF(AND($S677='자료입력 및 결과표시'!$B$9,COUNTIF($W677:$DR677,'자료입력 및 결과표시'!$C$9)&gt;=1),IF(OR('자료입력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DZ677" s="28">
        <f>IF(AND($S677='자료입력 및 결과표시'!$B$10,COUNTIF($W677:$DR677,'자료입력 및 결과표시'!$C$10)&gt;=1),IF(OR('자료입력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A677" s="28">
        <f>IF(AND($S677='자료입력 및 결과표시'!$B$11,COUNTIF($W677:$DR677,'자료입력 및 결과표시'!$C$11)&gt;=1),IF(OR('자료입력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B677" s="28">
        <f>IF(AND($S677='자료입력 및 결과표시'!$B$12,COUNTIF($W677:$DR677,'자료입력 및 결과표시'!$C$12)&gt;=1),IF(OR('자료입력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C677" s="28">
        <f>IF(AND($S677='자료입력 및 결과표시'!$B$13,COUNTIF($W677:$DR677,'자료입력 및 결과표시'!$C$13)&gt;=1),IF(OR('자료입력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D677" s="28">
        <f>IF(AND($S677='자료입력 및 결과표시'!$B$14,COUNTIF($W677:$DR677,'자료입력 및 결과표시'!$C$14)&gt;=1),IF(OR('자료입력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E677" s="28">
        <f>IF(AND($S677='자료입력 및 결과표시'!$B$15,COUNTIF($W677:$DR677,'자료입력 및 결과표시'!$C$15)&gt;=1),IF(OR('자료입력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F677" s="28">
        <f>IF(AND($S677='자료입력 및 결과표시'!$B$16,COUNTIF($W677:$DR677,'자료입력 및 결과표시'!$C$16)&gt;=1),IF(OR('자료입력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G677" s="28">
        <f>IF(AND($S677='자료입력 및 결과표시'!$B$17,COUNTIF($W677:$DR677,'자료입력 및 결과표시'!$C$17)&gt;=1),IF(OR('자료입력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H677" s="28">
        <f>IF(AND($S677='자료입력 및 결과표시'!$B$18,COUNTIF($W677:$DR677,'자료입력 및 결과표시'!$C$18)&gt;=1),IF(OR('자료입력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I677" s="28">
        <f>IF(AND($S677='자료입력 및 결과표시'!$B$19,COUNTIF($W677:$DR677,'자료입력 및 결과표시'!$C$19)&gt;=1),IF(OR('자료입력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J677" s="28">
        <f>IF(AND($S677='자료입력 및 결과표시'!$B$20,COUNTIF($W677:$DR677,'자료입력 및 결과표시'!$C$20)&gt;=1),IF(OR('자료입력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K677" s="28">
        <f>IF(AND($S677='자료입력 및 결과표시'!$B$21,COUNTIF($W677:$DR677,'자료입력 및 결과표시'!$C$21)&gt;=1),IF(OR('자료입력 및 결과표시'!$B$4+90&gt;=$V677,'자료입력 및 결과표시'!$B$4&lt;$U677),0,IF($V677-'자료입력 및 결과표시'!$B$4-90&gt;='자료입력 및 결과표시'!$E$4,'자료입력 및 결과표시'!$E$4,$V677-'자료입력 및 결과표시'!$B$4-90)),0)</f>
        <v>0</v>
      </c>
      <c r="EL677" s="17">
        <f>IF(AND(S677='자료입력 및 결과표시'!$B$6,COUNTIF('업무중복도(데이터 입력)'!$W677:$DR677,'자료입력 및 결과표시'!$C$6)&gt;=1),1,0)</f>
        <v>0</v>
      </c>
      <c r="EM677" s="17">
        <f>IF(AND(S677='자료입력 및 결과표시'!$B$7,COUNTIF('업무중복도(데이터 입력)'!$W677:$DR677,'자료입력 및 결과표시'!$C$7)&gt;=1),2,0)</f>
        <v>0</v>
      </c>
      <c r="EN677" s="17">
        <f>IF(AND(S677='자료입력 및 결과표시'!$B$8,COUNTIF('업무중복도(데이터 입력)'!$W677:$DR677,'자료입력 및 결과표시'!$C$8)&gt;=1),3,0)</f>
        <v>0</v>
      </c>
      <c r="EO677" s="17">
        <f>IF(AND(S677='자료입력 및 결과표시'!$B$9,COUNTIF('업무중복도(데이터 입력)'!$W677:$DR677,'자료입력 및 결과표시'!$C$9)&gt;=1),4,0)</f>
        <v>0</v>
      </c>
      <c r="EP677" s="17">
        <f>IF(AND(S677='자료입력 및 결과표시'!$B$10,COUNTIF('업무중복도(데이터 입력)'!$W677:$DR677,'자료입력 및 결과표시'!$C$10)&gt;=1),5,0)</f>
        <v>0</v>
      </c>
      <c r="EQ677" s="17">
        <f>IF(AND(S677='자료입력 및 결과표시'!$B$11,COUNTIF('업무중복도(데이터 입력)'!$W677:$DR677,'자료입력 및 결과표시'!$C$11)&gt;=1),6,0)</f>
        <v>0</v>
      </c>
      <c r="ER677" s="17">
        <f>IF(AND(S677='자료입력 및 결과표시'!$B$12,COUNTIF('업무중복도(데이터 입력)'!$W677:$DR677,'자료입력 및 결과표시'!$C$12)&gt;=1),7,0)</f>
        <v>0</v>
      </c>
      <c r="ES677" s="17">
        <f>IF(AND(S677='자료입력 및 결과표시'!$B$13,COUNTIF('업무중복도(데이터 입력)'!$W677:$DR677,'자료입력 및 결과표시'!$C$13)&gt;=1),8,0)</f>
        <v>0</v>
      </c>
      <c r="ET677" s="17">
        <f>IF(AND(S677='자료입력 및 결과표시'!$B$14,COUNTIF('업무중복도(데이터 입력)'!$W677:$DR677,'자료입력 및 결과표시'!$C$14)&gt;=1),9,0)</f>
        <v>0</v>
      </c>
      <c r="EU677" s="17">
        <f>IF(AND(S677='자료입력 및 결과표시'!$B$15,COUNTIF('업무중복도(데이터 입력)'!$W677:$DR677,'자료입력 및 결과표시'!$C$15)&gt;=1),10,0)</f>
        <v>0</v>
      </c>
      <c r="EV677" s="17">
        <f>IF(AND(S677='자료입력 및 결과표시'!$B$16,COUNTIF('업무중복도(데이터 입력)'!$W677:$DR677,'자료입력 및 결과표시'!$C$16)&gt;=1),11,0)</f>
        <v>0</v>
      </c>
      <c r="EW677" s="17">
        <f>IF(AND(S677='자료입력 및 결과표시'!$B$17,COUNTIF('업무중복도(데이터 입력)'!$W677:$DR677,'자료입력 및 결과표시'!$C$17)&gt;=1),12,0)</f>
        <v>0</v>
      </c>
      <c r="EX677" s="17">
        <f>IF(AND(S677='자료입력 및 결과표시'!$B$18,COUNTIF('업무중복도(데이터 입력)'!$W677:$DR677,'자료입력 및 결과표시'!$C$18)&gt;=1),13,0)</f>
        <v>0</v>
      </c>
      <c r="EY677" s="17">
        <f>IF(AND(S677='자료입력 및 결과표시'!$B$19,COUNTIF('업무중복도(데이터 입력)'!$W677:$DR677,'자료입력 및 결과표시'!$C$19)&gt;=1),14,0)</f>
        <v>0</v>
      </c>
      <c r="EZ677" s="17">
        <f>IF(AND(S677='자료입력 및 결과표시'!$B$20,COUNTIF('업무중복도(데이터 입력)'!$W677:$DR677,'자료입력 및 결과표시'!$C$20)&gt;=1),15,0)</f>
        <v>0</v>
      </c>
      <c r="FA677" s="17">
        <f>IF(AND(S677='자료입력 및 결과표시'!$B$21,COUNTIF('업무중복도(데이터 입력)'!$W677:$DR677,'자료입력 및 결과표시'!$C$21)&gt;=1),16,0)</f>
        <v>0</v>
      </c>
      <c r="FK677" s="17">
        <f t="shared" si="833"/>
        <v>0</v>
      </c>
      <c r="FO677"/>
    </row>
    <row r="678" spans="1:171">
      <c r="A678" s="17" t="str">
        <f t="shared" si="816"/>
        <v>\\\0</v>
      </c>
      <c r="B678" s="17" t="str">
        <f t="shared" si="817"/>
        <v>\\\0</v>
      </c>
      <c r="C678" s="17" t="str">
        <f t="shared" si="818"/>
        <v>\\\0</v>
      </c>
      <c r="D678" s="17" t="str">
        <f t="shared" si="819"/>
        <v>\\\0</v>
      </c>
      <c r="E678" s="17" t="str">
        <f t="shared" si="820"/>
        <v>\\\0</v>
      </c>
      <c r="F678" s="17" t="str">
        <f t="shared" si="821"/>
        <v>\\\0</v>
      </c>
      <c r="G678" s="17" t="str">
        <f t="shared" si="822"/>
        <v>\\\0</v>
      </c>
      <c r="H678" s="17" t="str">
        <f t="shared" si="823"/>
        <v>\\\0</v>
      </c>
      <c r="I678" s="17" t="str">
        <f t="shared" si="824"/>
        <v>\\\0</v>
      </c>
      <c r="J678" s="17" t="str">
        <f t="shared" si="825"/>
        <v>\\\0</v>
      </c>
      <c r="K678" s="17" t="str">
        <f t="shared" si="826"/>
        <v>\\\0</v>
      </c>
      <c r="L678" s="17" t="str">
        <f t="shared" si="827"/>
        <v>\\\0</v>
      </c>
      <c r="M678" s="17" t="str">
        <f t="shared" si="828"/>
        <v>\\\0</v>
      </c>
      <c r="N678" s="17" t="str">
        <f t="shared" si="829"/>
        <v>\\\0</v>
      </c>
      <c r="O678" s="17" t="str">
        <f t="shared" si="830"/>
        <v>\\\0</v>
      </c>
      <c r="P678" s="17" t="str">
        <f t="shared" si="831"/>
        <v>\\\0</v>
      </c>
      <c r="R678" s="17" t="str">
        <f t="shared" si="832"/>
        <v>\\</v>
      </c>
      <c r="S678" s="38"/>
      <c r="T678" s="39"/>
      <c r="U678" s="31"/>
      <c r="V678" s="32"/>
      <c r="W678" s="36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35"/>
      <c r="DS678" s="287"/>
      <c r="DT678" s="36"/>
      <c r="DU678" s="37"/>
      <c r="DV678" s="28">
        <f>IF(AND($S678='자료입력 및 결과표시'!$B$6,COUNTIF($W678:$DR678,'자료입력 및 결과표시'!$C$6)&gt;=1),IF(OR('자료입력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DW678" s="28">
        <f>IF(AND($S678='자료입력 및 결과표시'!$B$7,COUNTIF($W678:$DR678,'자료입력 및 결과표시'!$C$7)&gt;=1),IF(OR('자료입력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DX678" s="28">
        <f>IF(AND($S678='자료입력 및 결과표시'!$B$8,COUNTIF($W678:$DR678,'자료입력 및 결과표시'!$C$8)&gt;=1),IF(OR('자료입력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DY678" s="28">
        <f>IF(AND($S678='자료입력 및 결과표시'!$B$9,COUNTIF($W678:$DR678,'자료입력 및 결과표시'!$C$9)&gt;=1),IF(OR('자료입력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DZ678" s="28">
        <f>IF(AND($S678='자료입력 및 결과표시'!$B$10,COUNTIF($W678:$DR678,'자료입력 및 결과표시'!$C$10)&gt;=1),IF(OR('자료입력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A678" s="28">
        <f>IF(AND($S678='자료입력 및 결과표시'!$B$11,COUNTIF($W678:$DR678,'자료입력 및 결과표시'!$C$11)&gt;=1),IF(OR('자료입력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B678" s="28">
        <f>IF(AND($S678='자료입력 및 결과표시'!$B$12,COUNTIF($W678:$DR678,'자료입력 및 결과표시'!$C$12)&gt;=1),IF(OR('자료입력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C678" s="28">
        <f>IF(AND($S678='자료입력 및 결과표시'!$B$13,COUNTIF($W678:$DR678,'자료입력 및 결과표시'!$C$13)&gt;=1),IF(OR('자료입력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D678" s="28">
        <f>IF(AND($S678='자료입력 및 결과표시'!$B$14,COUNTIF($W678:$DR678,'자료입력 및 결과표시'!$C$14)&gt;=1),IF(OR('자료입력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E678" s="28">
        <f>IF(AND($S678='자료입력 및 결과표시'!$B$15,COUNTIF($W678:$DR678,'자료입력 및 결과표시'!$C$15)&gt;=1),IF(OR('자료입력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F678" s="28">
        <f>IF(AND($S678='자료입력 및 결과표시'!$B$16,COUNTIF($W678:$DR678,'자료입력 및 결과표시'!$C$16)&gt;=1),IF(OR('자료입력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G678" s="28">
        <f>IF(AND($S678='자료입력 및 결과표시'!$B$17,COUNTIF($W678:$DR678,'자료입력 및 결과표시'!$C$17)&gt;=1),IF(OR('자료입력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H678" s="28">
        <f>IF(AND($S678='자료입력 및 결과표시'!$B$18,COUNTIF($W678:$DR678,'자료입력 및 결과표시'!$C$18)&gt;=1),IF(OR('자료입력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I678" s="28">
        <f>IF(AND($S678='자료입력 및 결과표시'!$B$19,COUNTIF($W678:$DR678,'자료입력 및 결과표시'!$C$19)&gt;=1),IF(OR('자료입력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J678" s="28">
        <f>IF(AND($S678='자료입력 및 결과표시'!$B$20,COUNTIF($W678:$DR678,'자료입력 및 결과표시'!$C$20)&gt;=1),IF(OR('자료입력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K678" s="28">
        <f>IF(AND($S678='자료입력 및 결과표시'!$B$21,COUNTIF($W678:$DR678,'자료입력 및 결과표시'!$C$21)&gt;=1),IF(OR('자료입력 및 결과표시'!$B$4+90&gt;=$V678,'자료입력 및 결과표시'!$B$4&lt;$U678),0,IF($V678-'자료입력 및 결과표시'!$B$4-90&gt;='자료입력 및 결과표시'!$E$4,'자료입력 및 결과표시'!$E$4,$V678-'자료입력 및 결과표시'!$B$4-90)),0)</f>
        <v>0</v>
      </c>
      <c r="EL678" s="17">
        <f>IF(AND(S678='자료입력 및 결과표시'!$B$6,COUNTIF('업무중복도(데이터 입력)'!$W678:$DR678,'자료입력 및 결과표시'!$C$6)&gt;=1),1,0)</f>
        <v>0</v>
      </c>
      <c r="EM678" s="17">
        <f>IF(AND(S678='자료입력 및 결과표시'!$B$7,COUNTIF('업무중복도(데이터 입력)'!$W678:$DR678,'자료입력 및 결과표시'!$C$7)&gt;=1),2,0)</f>
        <v>0</v>
      </c>
      <c r="EN678" s="17">
        <f>IF(AND(S678='자료입력 및 결과표시'!$B$8,COUNTIF('업무중복도(데이터 입력)'!$W678:$DR678,'자료입력 및 결과표시'!$C$8)&gt;=1),3,0)</f>
        <v>0</v>
      </c>
      <c r="EO678" s="17">
        <f>IF(AND(S678='자료입력 및 결과표시'!$B$9,COUNTIF('업무중복도(데이터 입력)'!$W678:$DR678,'자료입력 및 결과표시'!$C$9)&gt;=1),4,0)</f>
        <v>0</v>
      </c>
      <c r="EP678" s="17">
        <f>IF(AND(S678='자료입력 및 결과표시'!$B$10,COUNTIF('업무중복도(데이터 입력)'!$W678:$DR678,'자료입력 및 결과표시'!$C$10)&gt;=1),5,0)</f>
        <v>0</v>
      </c>
      <c r="EQ678" s="17">
        <f>IF(AND(S678='자료입력 및 결과표시'!$B$11,COUNTIF('업무중복도(데이터 입력)'!$W678:$DR678,'자료입력 및 결과표시'!$C$11)&gt;=1),6,0)</f>
        <v>0</v>
      </c>
      <c r="ER678" s="17">
        <f>IF(AND(S678='자료입력 및 결과표시'!$B$12,COUNTIF('업무중복도(데이터 입력)'!$W678:$DR678,'자료입력 및 결과표시'!$C$12)&gt;=1),7,0)</f>
        <v>0</v>
      </c>
      <c r="ES678" s="17">
        <f>IF(AND(S678='자료입력 및 결과표시'!$B$13,COUNTIF('업무중복도(데이터 입력)'!$W678:$DR678,'자료입력 및 결과표시'!$C$13)&gt;=1),8,0)</f>
        <v>0</v>
      </c>
      <c r="ET678" s="17">
        <f>IF(AND(S678='자료입력 및 결과표시'!$B$14,COUNTIF('업무중복도(데이터 입력)'!$W678:$DR678,'자료입력 및 결과표시'!$C$14)&gt;=1),9,0)</f>
        <v>0</v>
      </c>
      <c r="EU678" s="17">
        <f>IF(AND(S678='자료입력 및 결과표시'!$B$15,COUNTIF('업무중복도(데이터 입력)'!$W678:$DR678,'자료입력 및 결과표시'!$C$15)&gt;=1),10,0)</f>
        <v>0</v>
      </c>
      <c r="EV678" s="17">
        <f>IF(AND(S678='자료입력 및 결과표시'!$B$16,COUNTIF('업무중복도(데이터 입력)'!$W678:$DR678,'자료입력 및 결과표시'!$C$16)&gt;=1),11,0)</f>
        <v>0</v>
      </c>
      <c r="EW678" s="17">
        <f>IF(AND(S678='자료입력 및 결과표시'!$B$17,COUNTIF('업무중복도(데이터 입력)'!$W678:$DR678,'자료입력 및 결과표시'!$C$17)&gt;=1),12,0)</f>
        <v>0</v>
      </c>
      <c r="EX678" s="17">
        <f>IF(AND(S678='자료입력 및 결과표시'!$B$18,COUNTIF('업무중복도(데이터 입력)'!$W678:$DR678,'자료입력 및 결과표시'!$C$18)&gt;=1),13,0)</f>
        <v>0</v>
      </c>
      <c r="EY678" s="17">
        <f>IF(AND(S678='자료입력 및 결과표시'!$B$19,COUNTIF('업무중복도(데이터 입력)'!$W678:$DR678,'자료입력 및 결과표시'!$C$19)&gt;=1),14,0)</f>
        <v>0</v>
      </c>
      <c r="EZ678" s="17">
        <f>IF(AND(S678='자료입력 및 결과표시'!$B$20,COUNTIF('업무중복도(데이터 입력)'!$W678:$DR678,'자료입력 및 결과표시'!$C$20)&gt;=1),15,0)</f>
        <v>0</v>
      </c>
      <c r="FA678" s="17">
        <f>IF(AND(S678='자료입력 및 결과표시'!$B$21,COUNTIF('업무중복도(데이터 입력)'!$W678:$DR678,'자료입력 및 결과표시'!$C$21)&gt;=1),16,0)</f>
        <v>0</v>
      </c>
      <c r="FK678" s="17">
        <f t="shared" si="833"/>
        <v>0</v>
      </c>
      <c r="FO678"/>
    </row>
    <row r="679" spans="1:171">
      <c r="A679" s="17" t="str">
        <f t="shared" si="816"/>
        <v>\\\0</v>
      </c>
      <c r="B679" s="17" t="str">
        <f t="shared" si="817"/>
        <v>\\\0</v>
      </c>
      <c r="C679" s="17" t="str">
        <f t="shared" si="818"/>
        <v>\\\0</v>
      </c>
      <c r="D679" s="17" t="str">
        <f t="shared" si="819"/>
        <v>\\\0</v>
      </c>
      <c r="E679" s="17" t="str">
        <f t="shared" si="820"/>
        <v>\\\0</v>
      </c>
      <c r="F679" s="17" t="str">
        <f t="shared" si="821"/>
        <v>\\\0</v>
      </c>
      <c r="G679" s="17" t="str">
        <f t="shared" si="822"/>
        <v>\\\0</v>
      </c>
      <c r="H679" s="17" t="str">
        <f t="shared" si="823"/>
        <v>\\\0</v>
      </c>
      <c r="I679" s="17" t="str">
        <f t="shared" si="824"/>
        <v>\\\0</v>
      </c>
      <c r="J679" s="17" t="str">
        <f t="shared" si="825"/>
        <v>\\\0</v>
      </c>
      <c r="K679" s="17" t="str">
        <f t="shared" si="826"/>
        <v>\\\0</v>
      </c>
      <c r="L679" s="17" t="str">
        <f t="shared" si="827"/>
        <v>\\\0</v>
      </c>
      <c r="M679" s="17" t="str">
        <f t="shared" si="828"/>
        <v>\\\0</v>
      </c>
      <c r="N679" s="17" t="str">
        <f t="shared" si="829"/>
        <v>\\\0</v>
      </c>
      <c r="O679" s="17" t="str">
        <f t="shared" si="830"/>
        <v>\\\0</v>
      </c>
      <c r="P679" s="17" t="str">
        <f t="shared" si="831"/>
        <v>\\\0</v>
      </c>
      <c r="R679" s="17" t="str">
        <f t="shared" si="832"/>
        <v>\\</v>
      </c>
      <c r="S679" s="38"/>
      <c r="T679" s="39"/>
      <c r="U679" s="31"/>
      <c r="V679" s="32"/>
      <c r="W679" s="36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35"/>
      <c r="DS679" s="287"/>
      <c r="DT679" s="36"/>
      <c r="DU679" s="37"/>
      <c r="DV679" s="28">
        <f>IF(AND($S679='자료입력 및 결과표시'!$B$6,COUNTIF($W679:$DR679,'자료입력 및 결과표시'!$C$6)&gt;=1),IF(OR('자료입력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DW679" s="28">
        <f>IF(AND($S679='자료입력 및 결과표시'!$B$7,COUNTIF($W679:$DR679,'자료입력 및 결과표시'!$C$7)&gt;=1),IF(OR('자료입력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DX679" s="28">
        <f>IF(AND($S679='자료입력 및 결과표시'!$B$8,COUNTIF($W679:$DR679,'자료입력 및 결과표시'!$C$8)&gt;=1),IF(OR('자료입력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DY679" s="28">
        <f>IF(AND($S679='자료입력 및 결과표시'!$B$9,COUNTIF($W679:$DR679,'자료입력 및 결과표시'!$C$9)&gt;=1),IF(OR('자료입력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DZ679" s="28">
        <f>IF(AND($S679='자료입력 및 결과표시'!$B$10,COUNTIF($W679:$DR679,'자료입력 및 결과표시'!$C$10)&gt;=1),IF(OR('자료입력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A679" s="28">
        <f>IF(AND($S679='자료입력 및 결과표시'!$B$11,COUNTIF($W679:$DR679,'자료입력 및 결과표시'!$C$11)&gt;=1),IF(OR('자료입력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B679" s="28">
        <f>IF(AND($S679='자료입력 및 결과표시'!$B$12,COUNTIF($W679:$DR679,'자료입력 및 결과표시'!$C$12)&gt;=1),IF(OR('자료입력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C679" s="28">
        <f>IF(AND($S679='자료입력 및 결과표시'!$B$13,COUNTIF($W679:$DR679,'자료입력 및 결과표시'!$C$13)&gt;=1),IF(OR('자료입력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D679" s="28">
        <f>IF(AND($S679='자료입력 및 결과표시'!$B$14,COUNTIF($W679:$DR679,'자료입력 및 결과표시'!$C$14)&gt;=1),IF(OR('자료입력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E679" s="28">
        <f>IF(AND($S679='자료입력 및 결과표시'!$B$15,COUNTIF($W679:$DR679,'자료입력 및 결과표시'!$C$15)&gt;=1),IF(OR('자료입력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F679" s="28">
        <f>IF(AND($S679='자료입력 및 결과표시'!$B$16,COUNTIF($W679:$DR679,'자료입력 및 결과표시'!$C$16)&gt;=1),IF(OR('자료입력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G679" s="28">
        <f>IF(AND($S679='자료입력 및 결과표시'!$B$17,COUNTIF($W679:$DR679,'자료입력 및 결과표시'!$C$17)&gt;=1),IF(OR('자료입력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H679" s="28">
        <f>IF(AND($S679='자료입력 및 결과표시'!$B$18,COUNTIF($W679:$DR679,'자료입력 및 결과표시'!$C$18)&gt;=1),IF(OR('자료입력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I679" s="28">
        <f>IF(AND($S679='자료입력 및 결과표시'!$B$19,COUNTIF($W679:$DR679,'자료입력 및 결과표시'!$C$19)&gt;=1),IF(OR('자료입력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J679" s="28">
        <f>IF(AND($S679='자료입력 및 결과표시'!$B$20,COUNTIF($W679:$DR679,'자료입력 및 결과표시'!$C$20)&gt;=1),IF(OR('자료입력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K679" s="28">
        <f>IF(AND($S679='자료입력 및 결과표시'!$B$21,COUNTIF($W679:$DR679,'자료입력 및 결과표시'!$C$21)&gt;=1),IF(OR('자료입력 및 결과표시'!$B$4+90&gt;=$V679,'자료입력 및 결과표시'!$B$4&lt;$U679),0,IF($V679-'자료입력 및 결과표시'!$B$4-90&gt;='자료입력 및 결과표시'!$E$4,'자료입력 및 결과표시'!$E$4,$V679-'자료입력 및 결과표시'!$B$4-90)),0)</f>
        <v>0</v>
      </c>
      <c r="EL679" s="17">
        <f>IF(AND(S679='자료입력 및 결과표시'!$B$6,COUNTIF('업무중복도(데이터 입력)'!$W679:$DR679,'자료입력 및 결과표시'!$C$6)&gt;=1),1,0)</f>
        <v>0</v>
      </c>
      <c r="EM679" s="17">
        <f>IF(AND(S679='자료입력 및 결과표시'!$B$7,COUNTIF('업무중복도(데이터 입력)'!$W679:$DR679,'자료입력 및 결과표시'!$C$7)&gt;=1),2,0)</f>
        <v>0</v>
      </c>
      <c r="EN679" s="17">
        <f>IF(AND(S679='자료입력 및 결과표시'!$B$8,COUNTIF('업무중복도(데이터 입력)'!$W679:$DR679,'자료입력 및 결과표시'!$C$8)&gt;=1),3,0)</f>
        <v>0</v>
      </c>
      <c r="EO679" s="17">
        <f>IF(AND(S679='자료입력 및 결과표시'!$B$9,COUNTIF('업무중복도(데이터 입력)'!$W679:$DR679,'자료입력 및 결과표시'!$C$9)&gt;=1),4,0)</f>
        <v>0</v>
      </c>
      <c r="EP679" s="17">
        <f>IF(AND(S679='자료입력 및 결과표시'!$B$10,COUNTIF('업무중복도(데이터 입력)'!$W679:$DR679,'자료입력 및 결과표시'!$C$10)&gt;=1),5,0)</f>
        <v>0</v>
      </c>
      <c r="EQ679" s="17">
        <f>IF(AND(S679='자료입력 및 결과표시'!$B$11,COUNTIF('업무중복도(데이터 입력)'!$W679:$DR679,'자료입력 및 결과표시'!$C$11)&gt;=1),6,0)</f>
        <v>0</v>
      </c>
      <c r="ER679" s="17">
        <f>IF(AND(S679='자료입력 및 결과표시'!$B$12,COUNTIF('업무중복도(데이터 입력)'!$W679:$DR679,'자료입력 및 결과표시'!$C$12)&gt;=1),7,0)</f>
        <v>0</v>
      </c>
      <c r="ES679" s="17">
        <f>IF(AND(S679='자료입력 및 결과표시'!$B$13,COUNTIF('업무중복도(데이터 입력)'!$W679:$DR679,'자료입력 및 결과표시'!$C$13)&gt;=1),8,0)</f>
        <v>0</v>
      </c>
      <c r="ET679" s="17">
        <f>IF(AND(S679='자료입력 및 결과표시'!$B$14,COUNTIF('업무중복도(데이터 입력)'!$W679:$DR679,'자료입력 및 결과표시'!$C$14)&gt;=1),9,0)</f>
        <v>0</v>
      </c>
      <c r="EU679" s="17">
        <f>IF(AND(S679='자료입력 및 결과표시'!$B$15,COUNTIF('업무중복도(데이터 입력)'!$W679:$DR679,'자료입력 및 결과표시'!$C$15)&gt;=1),10,0)</f>
        <v>0</v>
      </c>
      <c r="EV679" s="17">
        <f>IF(AND(S679='자료입력 및 결과표시'!$B$16,COUNTIF('업무중복도(데이터 입력)'!$W679:$DR679,'자료입력 및 결과표시'!$C$16)&gt;=1),11,0)</f>
        <v>0</v>
      </c>
      <c r="EW679" s="17">
        <f>IF(AND(S679='자료입력 및 결과표시'!$B$17,COUNTIF('업무중복도(데이터 입력)'!$W679:$DR679,'자료입력 및 결과표시'!$C$17)&gt;=1),12,0)</f>
        <v>0</v>
      </c>
      <c r="EX679" s="17">
        <f>IF(AND(S679='자료입력 및 결과표시'!$B$18,COUNTIF('업무중복도(데이터 입력)'!$W679:$DR679,'자료입력 및 결과표시'!$C$18)&gt;=1),13,0)</f>
        <v>0</v>
      </c>
      <c r="EY679" s="17">
        <f>IF(AND(S679='자료입력 및 결과표시'!$B$19,COUNTIF('업무중복도(데이터 입력)'!$W679:$DR679,'자료입력 및 결과표시'!$C$19)&gt;=1),14,0)</f>
        <v>0</v>
      </c>
      <c r="EZ679" s="17">
        <f>IF(AND(S679='자료입력 및 결과표시'!$B$20,COUNTIF('업무중복도(데이터 입력)'!$W679:$DR679,'자료입력 및 결과표시'!$C$20)&gt;=1),15,0)</f>
        <v>0</v>
      </c>
      <c r="FA679" s="17">
        <f>IF(AND(S679='자료입력 및 결과표시'!$B$21,COUNTIF('업무중복도(데이터 입력)'!$W679:$DR679,'자료입력 및 결과표시'!$C$21)&gt;=1),16,0)</f>
        <v>0</v>
      </c>
      <c r="FK679" s="17">
        <f t="shared" si="833"/>
        <v>0</v>
      </c>
      <c r="FO679"/>
    </row>
    <row r="680" spans="1:171">
      <c r="A680" s="17" t="str">
        <f t="shared" si="816"/>
        <v>\\\0</v>
      </c>
      <c r="B680" s="17" t="str">
        <f t="shared" si="817"/>
        <v>\\\0</v>
      </c>
      <c r="C680" s="17" t="str">
        <f t="shared" si="818"/>
        <v>\\\0</v>
      </c>
      <c r="D680" s="17" t="str">
        <f t="shared" si="819"/>
        <v>\\\0</v>
      </c>
      <c r="E680" s="17" t="str">
        <f t="shared" si="820"/>
        <v>\\\0</v>
      </c>
      <c r="F680" s="17" t="str">
        <f t="shared" si="821"/>
        <v>\\\0</v>
      </c>
      <c r="G680" s="17" t="str">
        <f t="shared" si="822"/>
        <v>\\\0</v>
      </c>
      <c r="H680" s="17" t="str">
        <f t="shared" si="823"/>
        <v>\\\0</v>
      </c>
      <c r="I680" s="17" t="str">
        <f t="shared" si="824"/>
        <v>\\\0</v>
      </c>
      <c r="J680" s="17" t="str">
        <f t="shared" si="825"/>
        <v>\\\0</v>
      </c>
      <c r="K680" s="17" t="str">
        <f t="shared" si="826"/>
        <v>\\\0</v>
      </c>
      <c r="L680" s="17" t="str">
        <f t="shared" si="827"/>
        <v>\\\0</v>
      </c>
      <c r="M680" s="17" t="str">
        <f t="shared" si="828"/>
        <v>\\\0</v>
      </c>
      <c r="N680" s="17" t="str">
        <f t="shared" si="829"/>
        <v>\\\0</v>
      </c>
      <c r="O680" s="17" t="str">
        <f t="shared" si="830"/>
        <v>\\\0</v>
      </c>
      <c r="P680" s="17" t="str">
        <f t="shared" si="831"/>
        <v>\\\0</v>
      </c>
      <c r="R680" s="17" t="str">
        <f t="shared" si="832"/>
        <v>\\</v>
      </c>
      <c r="S680" s="38"/>
      <c r="T680" s="39"/>
      <c r="U680" s="31"/>
      <c r="V680" s="32"/>
      <c r="W680" s="36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35"/>
      <c r="DS680" s="287"/>
      <c r="DT680" s="36"/>
      <c r="DU680" s="37"/>
      <c r="DV680" s="28">
        <f>IF(AND($S680='자료입력 및 결과표시'!$B$6,COUNTIF($W680:$DR680,'자료입력 및 결과표시'!$C$6)&gt;=1),IF(OR('자료입력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DW680" s="28">
        <f>IF(AND($S680='자료입력 및 결과표시'!$B$7,COUNTIF($W680:$DR680,'자료입력 및 결과표시'!$C$7)&gt;=1),IF(OR('자료입력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DX680" s="28">
        <f>IF(AND($S680='자료입력 및 결과표시'!$B$8,COUNTIF($W680:$DR680,'자료입력 및 결과표시'!$C$8)&gt;=1),IF(OR('자료입력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DY680" s="28">
        <f>IF(AND($S680='자료입력 및 결과표시'!$B$9,COUNTIF($W680:$DR680,'자료입력 및 결과표시'!$C$9)&gt;=1),IF(OR('자료입력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DZ680" s="28">
        <f>IF(AND($S680='자료입력 및 결과표시'!$B$10,COUNTIF($W680:$DR680,'자료입력 및 결과표시'!$C$10)&gt;=1),IF(OR('자료입력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A680" s="28">
        <f>IF(AND($S680='자료입력 및 결과표시'!$B$11,COUNTIF($W680:$DR680,'자료입력 및 결과표시'!$C$11)&gt;=1),IF(OR('자료입력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B680" s="28">
        <f>IF(AND($S680='자료입력 및 결과표시'!$B$12,COUNTIF($W680:$DR680,'자료입력 및 결과표시'!$C$12)&gt;=1),IF(OR('자료입력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C680" s="28">
        <f>IF(AND($S680='자료입력 및 결과표시'!$B$13,COUNTIF($W680:$DR680,'자료입력 및 결과표시'!$C$13)&gt;=1),IF(OR('자료입력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D680" s="28">
        <f>IF(AND($S680='자료입력 및 결과표시'!$B$14,COUNTIF($W680:$DR680,'자료입력 및 결과표시'!$C$14)&gt;=1),IF(OR('자료입력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E680" s="28">
        <f>IF(AND($S680='자료입력 및 결과표시'!$B$15,COUNTIF($W680:$DR680,'자료입력 및 결과표시'!$C$15)&gt;=1),IF(OR('자료입력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F680" s="28">
        <f>IF(AND($S680='자료입력 및 결과표시'!$B$16,COUNTIF($W680:$DR680,'자료입력 및 결과표시'!$C$16)&gt;=1),IF(OR('자료입력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G680" s="28">
        <f>IF(AND($S680='자료입력 및 결과표시'!$B$17,COUNTIF($W680:$DR680,'자료입력 및 결과표시'!$C$17)&gt;=1),IF(OR('자료입력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H680" s="28">
        <f>IF(AND($S680='자료입력 및 결과표시'!$B$18,COUNTIF($W680:$DR680,'자료입력 및 결과표시'!$C$18)&gt;=1),IF(OR('자료입력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I680" s="28">
        <f>IF(AND($S680='자료입력 및 결과표시'!$B$19,COUNTIF($W680:$DR680,'자료입력 및 결과표시'!$C$19)&gt;=1),IF(OR('자료입력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J680" s="28">
        <f>IF(AND($S680='자료입력 및 결과표시'!$B$20,COUNTIF($W680:$DR680,'자료입력 및 결과표시'!$C$20)&gt;=1),IF(OR('자료입력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K680" s="28">
        <f>IF(AND($S680='자료입력 및 결과표시'!$B$21,COUNTIF($W680:$DR680,'자료입력 및 결과표시'!$C$21)&gt;=1),IF(OR('자료입력 및 결과표시'!$B$4+90&gt;=$V680,'자료입력 및 결과표시'!$B$4&lt;$U680),0,IF($V680-'자료입력 및 결과표시'!$B$4-90&gt;='자료입력 및 결과표시'!$E$4,'자료입력 및 결과표시'!$E$4,$V680-'자료입력 및 결과표시'!$B$4-90)),0)</f>
        <v>0</v>
      </c>
      <c r="EL680" s="17">
        <f>IF(AND(S680='자료입력 및 결과표시'!$B$6,COUNTIF('업무중복도(데이터 입력)'!$W680:$DR680,'자료입력 및 결과표시'!$C$6)&gt;=1),1,0)</f>
        <v>0</v>
      </c>
      <c r="EM680" s="17">
        <f>IF(AND(S680='자료입력 및 결과표시'!$B$7,COUNTIF('업무중복도(데이터 입력)'!$W680:$DR680,'자료입력 및 결과표시'!$C$7)&gt;=1),2,0)</f>
        <v>0</v>
      </c>
      <c r="EN680" s="17">
        <f>IF(AND(S680='자료입력 및 결과표시'!$B$8,COUNTIF('업무중복도(데이터 입력)'!$W680:$DR680,'자료입력 및 결과표시'!$C$8)&gt;=1),3,0)</f>
        <v>0</v>
      </c>
      <c r="EO680" s="17">
        <f>IF(AND(S680='자료입력 및 결과표시'!$B$9,COUNTIF('업무중복도(데이터 입력)'!$W680:$DR680,'자료입력 및 결과표시'!$C$9)&gt;=1),4,0)</f>
        <v>0</v>
      </c>
      <c r="EP680" s="17">
        <f>IF(AND(S680='자료입력 및 결과표시'!$B$10,COUNTIF('업무중복도(데이터 입력)'!$W680:$DR680,'자료입력 및 결과표시'!$C$10)&gt;=1),5,0)</f>
        <v>0</v>
      </c>
      <c r="EQ680" s="17">
        <f>IF(AND(S680='자료입력 및 결과표시'!$B$11,COUNTIF('업무중복도(데이터 입력)'!$W680:$DR680,'자료입력 및 결과표시'!$C$11)&gt;=1),6,0)</f>
        <v>0</v>
      </c>
      <c r="ER680" s="17">
        <f>IF(AND(S680='자료입력 및 결과표시'!$B$12,COUNTIF('업무중복도(데이터 입력)'!$W680:$DR680,'자료입력 및 결과표시'!$C$12)&gt;=1),7,0)</f>
        <v>0</v>
      </c>
      <c r="ES680" s="17">
        <f>IF(AND(S680='자료입력 및 결과표시'!$B$13,COUNTIF('업무중복도(데이터 입력)'!$W680:$DR680,'자료입력 및 결과표시'!$C$13)&gt;=1),8,0)</f>
        <v>0</v>
      </c>
      <c r="ET680" s="17">
        <f>IF(AND(S680='자료입력 및 결과표시'!$B$14,COUNTIF('업무중복도(데이터 입력)'!$W680:$DR680,'자료입력 및 결과표시'!$C$14)&gt;=1),9,0)</f>
        <v>0</v>
      </c>
      <c r="EU680" s="17">
        <f>IF(AND(S680='자료입력 및 결과표시'!$B$15,COUNTIF('업무중복도(데이터 입력)'!$W680:$DR680,'자료입력 및 결과표시'!$C$15)&gt;=1),10,0)</f>
        <v>0</v>
      </c>
      <c r="EV680" s="17">
        <f>IF(AND(S680='자료입력 및 결과표시'!$B$16,COUNTIF('업무중복도(데이터 입력)'!$W680:$DR680,'자료입력 및 결과표시'!$C$16)&gt;=1),11,0)</f>
        <v>0</v>
      </c>
      <c r="EW680" s="17">
        <f>IF(AND(S680='자료입력 및 결과표시'!$B$17,COUNTIF('업무중복도(데이터 입력)'!$W680:$DR680,'자료입력 및 결과표시'!$C$17)&gt;=1),12,0)</f>
        <v>0</v>
      </c>
      <c r="EX680" s="17">
        <f>IF(AND(S680='자료입력 및 결과표시'!$B$18,COUNTIF('업무중복도(데이터 입력)'!$W680:$DR680,'자료입력 및 결과표시'!$C$18)&gt;=1),13,0)</f>
        <v>0</v>
      </c>
      <c r="EY680" s="17">
        <f>IF(AND(S680='자료입력 및 결과표시'!$B$19,COUNTIF('업무중복도(데이터 입력)'!$W680:$DR680,'자료입력 및 결과표시'!$C$19)&gt;=1),14,0)</f>
        <v>0</v>
      </c>
      <c r="EZ680" s="17">
        <f>IF(AND(S680='자료입력 및 결과표시'!$B$20,COUNTIF('업무중복도(데이터 입력)'!$W680:$DR680,'자료입력 및 결과표시'!$C$20)&gt;=1),15,0)</f>
        <v>0</v>
      </c>
      <c r="FA680" s="17">
        <f>IF(AND(S680='자료입력 및 결과표시'!$B$21,COUNTIF('업무중복도(데이터 입력)'!$W680:$DR680,'자료입력 및 결과표시'!$C$21)&gt;=1),16,0)</f>
        <v>0</v>
      </c>
      <c r="FK680" s="17">
        <f t="shared" si="833"/>
        <v>0</v>
      </c>
      <c r="FO680"/>
    </row>
    <row r="681" spans="1:171">
      <c r="A681" s="17" t="str">
        <f t="shared" si="816"/>
        <v>\\\0</v>
      </c>
      <c r="B681" s="17" t="str">
        <f t="shared" si="817"/>
        <v>\\\0</v>
      </c>
      <c r="C681" s="17" t="str">
        <f t="shared" si="818"/>
        <v>\\\0</v>
      </c>
      <c r="D681" s="17" t="str">
        <f t="shared" si="819"/>
        <v>\\\0</v>
      </c>
      <c r="E681" s="17" t="str">
        <f t="shared" si="820"/>
        <v>\\\0</v>
      </c>
      <c r="F681" s="17" t="str">
        <f t="shared" si="821"/>
        <v>\\\0</v>
      </c>
      <c r="G681" s="17" t="str">
        <f t="shared" si="822"/>
        <v>\\\0</v>
      </c>
      <c r="H681" s="17" t="str">
        <f t="shared" si="823"/>
        <v>\\\0</v>
      </c>
      <c r="I681" s="17" t="str">
        <f t="shared" si="824"/>
        <v>\\\0</v>
      </c>
      <c r="J681" s="17" t="str">
        <f t="shared" si="825"/>
        <v>\\\0</v>
      </c>
      <c r="K681" s="17" t="str">
        <f t="shared" si="826"/>
        <v>\\\0</v>
      </c>
      <c r="L681" s="17" t="str">
        <f t="shared" si="827"/>
        <v>\\\0</v>
      </c>
      <c r="M681" s="17" t="str">
        <f t="shared" si="828"/>
        <v>\\\0</v>
      </c>
      <c r="N681" s="17" t="str">
        <f t="shared" si="829"/>
        <v>\\\0</v>
      </c>
      <c r="O681" s="17" t="str">
        <f t="shared" si="830"/>
        <v>\\\0</v>
      </c>
      <c r="P681" s="17" t="str">
        <f t="shared" si="831"/>
        <v>\\\0</v>
      </c>
      <c r="R681" s="17" t="str">
        <f t="shared" si="832"/>
        <v>\\</v>
      </c>
      <c r="S681" s="38"/>
      <c r="T681" s="39"/>
      <c r="U681" s="31"/>
      <c r="V681" s="32"/>
      <c r="W681" s="36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35"/>
      <c r="DS681" s="287"/>
      <c r="DT681" s="36"/>
      <c r="DU681" s="37"/>
      <c r="DV681" s="28">
        <f>IF(AND($S681='자료입력 및 결과표시'!$B$6,COUNTIF($W681:$DR681,'자료입력 및 결과표시'!$C$6)&gt;=1),IF(OR('자료입력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DW681" s="28">
        <f>IF(AND($S681='자료입력 및 결과표시'!$B$7,COUNTIF($W681:$DR681,'자료입력 및 결과표시'!$C$7)&gt;=1),IF(OR('자료입력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DX681" s="28">
        <f>IF(AND($S681='자료입력 및 결과표시'!$B$8,COUNTIF($W681:$DR681,'자료입력 및 결과표시'!$C$8)&gt;=1),IF(OR('자료입력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DY681" s="28">
        <f>IF(AND($S681='자료입력 및 결과표시'!$B$9,COUNTIF($W681:$DR681,'자료입력 및 결과표시'!$C$9)&gt;=1),IF(OR('자료입력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DZ681" s="28">
        <f>IF(AND($S681='자료입력 및 결과표시'!$B$10,COUNTIF($W681:$DR681,'자료입력 및 결과표시'!$C$10)&gt;=1),IF(OR('자료입력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A681" s="28">
        <f>IF(AND($S681='자료입력 및 결과표시'!$B$11,COUNTIF($W681:$DR681,'자료입력 및 결과표시'!$C$11)&gt;=1),IF(OR('자료입력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B681" s="28">
        <f>IF(AND($S681='자료입력 및 결과표시'!$B$12,COUNTIF($W681:$DR681,'자료입력 및 결과표시'!$C$12)&gt;=1),IF(OR('자료입력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C681" s="28">
        <f>IF(AND($S681='자료입력 및 결과표시'!$B$13,COUNTIF($W681:$DR681,'자료입력 및 결과표시'!$C$13)&gt;=1),IF(OR('자료입력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D681" s="28">
        <f>IF(AND($S681='자료입력 및 결과표시'!$B$14,COUNTIF($W681:$DR681,'자료입력 및 결과표시'!$C$14)&gt;=1),IF(OR('자료입력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E681" s="28">
        <f>IF(AND($S681='자료입력 및 결과표시'!$B$15,COUNTIF($W681:$DR681,'자료입력 및 결과표시'!$C$15)&gt;=1),IF(OR('자료입력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F681" s="28">
        <f>IF(AND($S681='자료입력 및 결과표시'!$B$16,COUNTIF($W681:$DR681,'자료입력 및 결과표시'!$C$16)&gt;=1),IF(OR('자료입력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G681" s="28">
        <f>IF(AND($S681='자료입력 및 결과표시'!$B$17,COUNTIF($W681:$DR681,'자료입력 및 결과표시'!$C$17)&gt;=1),IF(OR('자료입력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H681" s="28">
        <f>IF(AND($S681='자료입력 및 결과표시'!$B$18,COUNTIF($W681:$DR681,'자료입력 및 결과표시'!$C$18)&gt;=1),IF(OR('자료입력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I681" s="28">
        <f>IF(AND($S681='자료입력 및 결과표시'!$B$19,COUNTIF($W681:$DR681,'자료입력 및 결과표시'!$C$19)&gt;=1),IF(OR('자료입력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J681" s="28">
        <f>IF(AND($S681='자료입력 및 결과표시'!$B$20,COUNTIF($W681:$DR681,'자료입력 및 결과표시'!$C$20)&gt;=1),IF(OR('자료입력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K681" s="28">
        <f>IF(AND($S681='자료입력 및 결과표시'!$B$21,COUNTIF($W681:$DR681,'자료입력 및 결과표시'!$C$21)&gt;=1),IF(OR('자료입력 및 결과표시'!$B$4+90&gt;=$V681,'자료입력 및 결과표시'!$B$4&lt;$U681),0,IF($V681-'자료입력 및 결과표시'!$B$4-90&gt;='자료입력 및 결과표시'!$E$4,'자료입력 및 결과표시'!$E$4,$V681-'자료입력 및 결과표시'!$B$4-90)),0)</f>
        <v>0</v>
      </c>
      <c r="EL681" s="17">
        <f>IF(AND(S681='자료입력 및 결과표시'!$B$6,COUNTIF('업무중복도(데이터 입력)'!$W681:$DR681,'자료입력 및 결과표시'!$C$6)&gt;=1),1,0)</f>
        <v>0</v>
      </c>
      <c r="EM681" s="17">
        <f>IF(AND(S681='자료입력 및 결과표시'!$B$7,COUNTIF('업무중복도(데이터 입력)'!$W681:$DR681,'자료입력 및 결과표시'!$C$7)&gt;=1),2,0)</f>
        <v>0</v>
      </c>
      <c r="EN681" s="17">
        <f>IF(AND(S681='자료입력 및 결과표시'!$B$8,COUNTIF('업무중복도(데이터 입력)'!$W681:$DR681,'자료입력 및 결과표시'!$C$8)&gt;=1),3,0)</f>
        <v>0</v>
      </c>
      <c r="EO681" s="17">
        <f>IF(AND(S681='자료입력 및 결과표시'!$B$9,COUNTIF('업무중복도(데이터 입력)'!$W681:$DR681,'자료입력 및 결과표시'!$C$9)&gt;=1),4,0)</f>
        <v>0</v>
      </c>
      <c r="EP681" s="17">
        <f>IF(AND(S681='자료입력 및 결과표시'!$B$10,COUNTIF('업무중복도(데이터 입력)'!$W681:$DR681,'자료입력 및 결과표시'!$C$10)&gt;=1),5,0)</f>
        <v>0</v>
      </c>
      <c r="EQ681" s="17">
        <f>IF(AND(S681='자료입력 및 결과표시'!$B$11,COUNTIF('업무중복도(데이터 입력)'!$W681:$DR681,'자료입력 및 결과표시'!$C$11)&gt;=1),6,0)</f>
        <v>0</v>
      </c>
      <c r="ER681" s="17">
        <f>IF(AND(S681='자료입력 및 결과표시'!$B$12,COUNTIF('업무중복도(데이터 입력)'!$W681:$DR681,'자료입력 및 결과표시'!$C$12)&gt;=1),7,0)</f>
        <v>0</v>
      </c>
      <c r="ES681" s="17">
        <f>IF(AND(S681='자료입력 및 결과표시'!$B$13,COUNTIF('업무중복도(데이터 입력)'!$W681:$DR681,'자료입력 및 결과표시'!$C$13)&gt;=1),8,0)</f>
        <v>0</v>
      </c>
      <c r="ET681" s="17">
        <f>IF(AND(S681='자료입력 및 결과표시'!$B$14,COUNTIF('업무중복도(데이터 입력)'!$W681:$DR681,'자료입력 및 결과표시'!$C$14)&gt;=1),9,0)</f>
        <v>0</v>
      </c>
      <c r="EU681" s="17">
        <f>IF(AND(S681='자료입력 및 결과표시'!$B$15,COUNTIF('업무중복도(데이터 입력)'!$W681:$DR681,'자료입력 및 결과표시'!$C$15)&gt;=1),10,0)</f>
        <v>0</v>
      </c>
      <c r="EV681" s="17">
        <f>IF(AND(S681='자료입력 및 결과표시'!$B$16,COUNTIF('업무중복도(데이터 입력)'!$W681:$DR681,'자료입력 및 결과표시'!$C$16)&gt;=1),11,0)</f>
        <v>0</v>
      </c>
      <c r="EW681" s="17">
        <f>IF(AND(S681='자료입력 및 결과표시'!$B$17,COUNTIF('업무중복도(데이터 입력)'!$W681:$DR681,'자료입력 및 결과표시'!$C$17)&gt;=1),12,0)</f>
        <v>0</v>
      </c>
      <c r="EX681" s="17">
        <f>IF(AND(S681='자료입력 및 결과표시'!$B$18,COUNTIF('업무중복도(데이터 입력)'!$W681:$DR681,'자료입력 및 결과표시'!$C$18)&gt;=1),13,0)</f>
        <v>0</v>
      </c>
      <c r="EY681" s="17">
        <f>IF(AND(S681='자료입력 및 결과표시'!$B$19,COUNTIF('업무중복도(데이터 입력)'!$W681:$DR681,'자료입력 및 결과표시'!$C$19)&gt;=1),14,0)</f>
        <v>0</v>
      </c>
      <c r="EZ681" s="17">
        <f>IF(AND(S681='자료입력 및 결과표시'!$B$20,COUNTIF('업무중복도(데이터 입력)'!$W681:$DR681,'자료입력 및 결과표시'!$C$20)&gt;=1),15,0)</f>
        <v>0</v>
      </c>
      <c r="FA681" s="17">
        <f>IF(AND(S681='자료입력 및 결과표시'!$B$21,COUNTIF('업무중복도(데이터 입력)'!$W681:$DR681,'자료입력 및 결과표시'!$C$21)&gt;=1),16,0)</f>
        <v>0</v>
      </c>
      <c r="FK681" s="17">
        <f t="shared" si="833"/>
        <v>0</v>
      </c>
      <c r="FO681"/>
    </row>
    <row r="682" spans="1:171">
      <c r="A682" s="17" t="str">
        <f t="shared" si="816"/>
        <v>\\\0</v>
      </c>
      <c r="B682" s="17" t="str">
        <f t="shared" si="817"/>
        <v>\\\0</v>
      </c>
      <c r="C682" s="17" t="str">
        <f t="shared" si="818"/>
        <v>\\\0</v>
      </c>
      <c r="D682" s="17" t="str">
        <f t="shared" si="819"/>
        <v>\\\0</v>
      </c>
      <c r="E682" s="17" t="str">
        <f t="shared" si="820"/>
        <v>\\\0</v>
      </c>
      <c r="F682" s="17" t="str">
        <f t="shared" si="821"/>
        <v>\\\0</v>
      </c>
      <c r="G682" s="17" t="str">
        <f t="shared" si="822"/>
        <v>\\\0</v>
      </c>
      <c r="H682" s="17" t="str">
        <f t="shared" si="823"/>
        <v>\\\0</v>
      </c>
      <c r="I682" s="17" t="str">
        <f t="shared" si="824"/>
        <v>\\\0</v>
      </c>
      <c r="J682" s="17" t="str">
        <f t="shared" si="825"/>
        <v>\\\0</v>
      </c>
      <c r="K682" s="17" t="str">
        <f t="shared" si="826"/>
        <v>\\\0</v>
      </c>
      <c r="L682" s="17" t="str">
        <f t="shared" si="827"/>
        <v>\\\0</v>
      </c>
      <c r="M682" s="17" t="str">
        <f t="shared" si="828"/>
        <v>\\\0</v>
      </c>
      <c r="N682" s="17" t="str">
        <f t="shared" si="829"/>
        <v>\\\0</v>
      </c>
      <c r="O682" s="17" t="str">
        <f t="shared" si="830"/>
        <v>\\\0</v>
      </c>
      <c r="P682" s="17" t="str">
        <f t="shared" si="831"/>
        <v>\\\0</v>
      </c>
      <c r="R682" s="17" t="str">
        <f t="shared" si="832"/>
        <v>\\</v>
      </c>
      <c r="S682" s="38"/>
      <c r="T682" s="39"/>
      <c r="U682" s="31"/>
      <c r="V682" s="32"/>
      <c r="W682" s="36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35"/>
      <c r="DS682" s="287"/>
      <c r="DT682" s="36"/>
      <c r="DU682" s="37"/>
      <c r="DV682" s="28">
        <f>IF(AND($S682='자료입력 및 결과표시'!$B$6,COUNTIF($W682:$DR682,'자료입력 및 결과표시'!$C$6)&gt;=1),IF(OR('자료입력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DW682" s="28">
        <f>IF(AND($S682='자료입력 및 결과표시'!$B$7,COUNTIF($W682:$DR682,'자료입력 및 결과표시'!$C$7)&gt;=1),IF(OR('자료입력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DX682" s="28">
        <f>IF(AND($S682='자료입력 및 결과표시'!$B$8,COUNTIF($W682:$DR682,'자료입력 및 결과표시'!$C$8)&gt;=1),IF(OR('자료입력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DY682" s="28">
        <f>IF(AND($S682='자료입력 및 결과표시'!$B$9,COUNTIF($W682:$DR682,'자료입력 및 결과표시'!$C$9)&gt;=1),IF(OR('자료입력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DZ682" s="28">
        <f>IF(AND($S682='자료입력 및 결과표시'!$B$10,COUNTIF($W682:$DR682,'자료입력 및 결과표시'!$C$10)&gt;=1),IF(OR('자료입력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A682" s="28">
        <f>IF(AND($S682='자료입력 및 결과표시'!$B$11,COUNTIF($W682:$DR682,'자료입력 및 결과표시'!$C$11)&gt;=1),IF(OR('자료입력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B682" s="28">
        <f>IF(AND($S682='자료입력 및 결과표시'!$B$12,COUNTIF($W682:$DR682,'자료입력 및 결과표시'!$C$12)&gt;=1),IF(OR('자료입력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C682" s="28">
        <f>IF(AND($S682='자료입력 및 결과표시'!$B$13,COUNTIF($W682:$DR682,'자료입력 및 결과표시'!$C$13)&gt;=1),IF(OR('자료입력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D682" s="28">
        <f>IF(AND($S682='자료입력 및 결과표시'!$B$14,COUNTIF($W682:$DR682,'자료입력 및 결과표시'!$C$14)&gt;=1),IF(OR('자료입력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E682" s="28">
        <f>IF(AND($S682='자료입력 및 결과표시'!$B$15,COUNTIF($W682:$DR682,'자료입력 및 결과표시'!$C$15)&gt;=1),IF(OR('자료입력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F682" s="28">
        <f>IF(AND($S682='자료입력 및 결과표시'!$B$16,COUNTIF($W682:$DR682,'자료입력 및 결과표시'!$C$16)&gt;=1),IF(OR('자료입력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G682" s="28">
        <f>IF(AND($S682='자료입력 및 결과표시'!$B$17,COUNTIF($W682:$DR682,'자료입력 및 결과표시'!$C$17)&gt;=1),IF(OR('자료입력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H682" s="28">
        <f>IF(AND($S682='자료입력 및 결과표시'!$B$18,COUNTIF($W682:$DR682,'자료입력 및 결과표시'!$C$18)&gt;=1),IF(OR('자료입력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I682" s="28">
        <f>IF(AND($S682='자료입력 및 결과표시'!$B$19,COUNTIF($W682:$DR682,'자료입력 및 결과표시'!$C$19)&gt;=1),IF(OR('자료입력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J682" s="28">
        <f>IF(AND($S682='자료입력 및 결과표시'!$B$20,COUNTIF($W682:$DR682,'자료입력 및 결과표시'!$C$20)&gt;=1),IF(OR('자료입력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K682" s="28">
        <f>IF(AND($S682='자료입력 및 결과표시'!$B$21,COUNTIF($W682:$DR682,'자료입력 및 결과표시'!$C$21)&gt;=1),IF(OR('자료입력 및 결과표시'!$B$4+90&gt;=$V682,'자료입력 및 결과표시'!$B$4&lt;$U682),0,IF($V682-'자료입력 및 결과표시'!$B$4-90&gt;='자료입력 및 결과표시'!$E$4,'자료입력 및 결과표시'!$E$4,$V682-'자료입력 및 결과표시'!$B$4-90)),0)</f>
        <v>0</v>
      </c>
      <c r="EL682" s="17">
        <f>IF(AND(S682='자료입력 및 결과표시'!$B$6,COUNTIF('업무중복도(데이터 입력)'!$W682:$DR682,'자료입력 및 결과표시'!$C$6)&gt;=1),1,0)</f>
        <v>0</v>
      </c>
      <c r="EM682" s="17">
        <f>IF(AND(S682='자료입력 및 결과표시'!$B$7,COUNTIF('업무중복도(데이터 입력)'!$W682:$DR682,'자료입력 및 결과표시'!$C$7)&gt;=1),2,0)</f>
        <v>0</v>
      </c>
      <c r="EN682" s="17">
        <f>IF(AND(S682='자료입력 및 결과표시'!$B$8,COUNTIF('업무중복도(데이터 입력)'!$W682:$DR682,'자료입력 및 결과표시'!$C$8)&gt;=1),3,0)</f>
        <v>0</v>
      </c>
      <c r="EO682" s="17">
        <f>IF(AND(S682='자료입력 및 결과표시'!$B$9,COUNTIF('업무중복도(데이터 입력)'!$W682:$DR682,'자료입력 및 결과표시'!$C$9)&gt;=1),4,0)</f>
        <v>0</v>
      </c>
      <c r="EP682" s="17">
        <f>IF(AND(S682='자료입력 및 결과표시'!$B$10,COUNTIF('업무중복도(데이터 입력)'!$W682:$DR682,'자료입력 및 결과표시'!$C$10)&gt;=1),5,0)</f>
        <v>0</v>
      </c>
      <c r="EQ682" s="17">
        <f>IF(AND(S682='자료입력 및 결과표시'!$B$11,COUNTIF('업무중복도(데이터 입력)'!$W682:$DR682,'자료입력 및 결과표시'!$C$11)&gt;=1),6,0)</f>
        <v>0</v>
      </c>
      <c r="ER682" s="17">
        <f>IF(AND(S682='자료입력 및 결과표시'!$B$12,COUNTIF('업무중복도(데이터 입력)'!$W682:$DR682,'자료입력 및 결과표시'!$C$12)&gt;=1),7,0)</f>
        <v>0</v>
      </c>
      <c r="ES682" s="17">
        <f>IF(AND(S682='자료입력 및 결과표시'!$B$13,COUNTIF('업무중복도(데이터 입력)'!$W682:$DR682,'자료입력 및 결과표시'!$C$13)&gt;=1),8,0)</f>
        <v>0</v>
      </c>
      <c r="ET682" s="17">
        <f>IF(AND(S682='자료입력 및 결과표시'!$B$14,COUNTIF('업무중복도(데이터 입력)'!$W682:$DR682,'자료입력 및 결과표시'!$C$14)&gt;=1),9,0)</f>
        <v>0</v>
      </c>
      <c r="EU682" s="17">
        <f>IF(AND(S682='자료입력 및 결과표시'!$B$15,COUNTIF('업무중복도(데이터 입력)'!$W682:$DR682,'자료입력 및 결과표시'!$C$15)&gt;=1),10,0)</f>
        <v>0</v>
      </c>
      <c r="EV682" s="17">
        <f>IF(AND(S682='자료입력 및 결과표시'!$B$16,COUNTIF('업무중복도(데이터 입력)'!$W682:$DR682,'자료입력 및 결과표시'!$C$16)&gt;=1),11,0)</f>
        <v>0</v>
      </c>
      <c r="EW682" s="17">
        <f>IF(AND(S682='자료입력 및 결과표시'!$B$17,COUNTIF('업무중복도(데이터 입력)'!$W682:$DR682,'자료입력 및 결과표시'!$C$17)&gt;=1),12,0)</f>
        <v>0</v>
      </c>
      <c r="EX682" s="17">
        <f>IF(AND(S682='자료입력 및 결과표시'!$B$18,COUNTIF('업무중복도(데이터 입력)'!$W682:$DR682,'자료입력 및 결과표시'!$C$18)&gt;=1),13,0)</f>
        <v>0</v>
      </c>
      <c r="EY682" s="17">
        <f>IF(AND(S682='자료입력 및 결과표시'!$B$19,COUNTIF('업무중복도(데이터 입력)'!$W682:$DR682,'자료입력 및 결과표시'!$C$19)&gt;=1),14,0)</f>
        <v>0</v>
      </c>
      <c r="EZ682" s="17">
        <f>IF(AND(S682='자료입력 및 결과표시'!$B$20,COUNTIF('업무중복도(데이터 입력)'!$W682:$DR682,'자료입력 및 결과표시'!$C$20)&gt;=1),15,0)</f>
        <v>0</v>
      </c>
      <c r="FA682" s="17">
        <f>IF(AND(S682='자료입력 및 결과표시'!$B$21,COUNTIF('업무중복도(데이터 입력)'!$W682:$DR682,'자료입력 및 결과표시'!$C$21)&gt;=1),16,0)</f>
        <v>0</v>
      </c>
      <c r="FK682" s="17">
        <f t="shared" si="833"/>
        <v>0</v>
      </c>
      <c r="FO682"/>
    </row>
    <row r="683" spans="1:171">
      <c r="A683" s="17" t="str">
        <f t="shared" si="816"/>
        <v>\\\0</v>
      </c>
      <c r="B683" s="17" t="str">
        <f t="shared" si="817"/>
        <v>\\\0</v>
      </c>
      <c r="C683" s="17" t="str">
        <f t="shared" si="818"/>
        <v>\\\0</v>
      </c>
      <c r="D683" s="17" t="str">
        <f t="shared" si="819"/>
        <v>\\\0</v>
      </c>
      <c r="E683" s="17" t="str">
        <f t="shared" si="820"/>
        <v>\\\0</v>
      </c>
      <c r="F683" s="17" t="str">
        <f t="shared" si="821"/>
        <v>\\\0</v>
      </c>
      <c r="G683" s="17" t="str">
        <f t="shared" si="822"/>
        <v>\\\0</v>
      </c>
      <c r="H683" s="17" t="str">
        <f t="shared" si="823"/>
        <v>\\\0</v>
      </c>
      <c r="I683" s="17" t="str">
        <f t="shared" si="824"/>
        <v>\\\0</v>
      </c>
      <c r="J683" s="17" t="str">
        <f t="shared" si="825"/>
        <v>\\\0</v>
      </c>
      <c r="K683" s="17" t="str">
        <f t="shared" si="826"/>
        <v>\\\0</v>
      </c>
      <c r="L683" s="17" t="str">
        <f t="shared" si="827"/>
        <v>\\\0</v>
      </c>
      <c r="M683" s="17" t="str">
        <f t="shared" si="828"/>
        <v>\\\0</v>
      </c>
      <c r="N683" s="17" t="str">
        <f t="shared" si="829"/>
        <v>\\\0</v>
      </c>
      <c r="O683" s="17" t="str">
        <f t="shared" si="830"/>
        <v>\\\0</v>
      </c>
      <c r="P683" s="17" t="str">
        <f t="shared" si="831"/>
        <v>\\\0</v>
      </c>
      <c r="R683" s="17" t="str">
        <f t="shared" si="832"/>
        <v>\\</v>
      </c>
      <c r="S683" s="38"/>
      <c r="T683" s="39"/>
      <c r="U683" s="31"/>
      <c r="V683" s="32"/>
      <c r="W683" s="36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35"/>
      <c r="DS683" s="287"/>
      <c r="DT683" s="36"/>
      <c r="DU683" s="37"/>
      <c r="DV683" s="28">
        <f>IF(AND($S683='자료입력 및 결과표시'!$B$6,COUNTIF($W683:$DR683,'자료입력 및 결과표시'!$C$6)&gt;=1),IF(OR('자료입력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DW683" s="28">
        <f>IF(AND($S683='자료입력 및 결과표시'!$B$7,COUNTIF($W683:$DR683,'자료입력 및 결과표시'!$C$7)&gt;=1),IF(OR('자료입력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DX683" s="28">
        <f>IF(AND($S683='자료입력 및 결과표시'!$B$8,COUNTIF($W683:$DR683,'자료입력 및 결과표시'!$C$8)&gt;=1),IF(OR('자료입력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DY683" s="28">
        <f>IF(AND($S683='자료입력 및 결과표시'!$B$9,COUNTIF($W683:$DR683,'자료입력 및 결과표시'!$C$9)&gt;=1),IF(OR('자료입력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DZ683" s="28">
        <f>IF(AND($S683='자료입력 및 결과표시'!$B$10,COUNTIF($W683:$DR683,'자료입력 및 결과표시'!$C$10)&gt;=1),IF(OR('자료입력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A683" s="28">
        <f>IF(AND($S683='자료입력 및 결과표시'!$B$11,COUNTIF($W683:$DR683,'자료입력 및 결과표시'!$C$11)&gt;=1),IF(OR('자료입력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B683" s="28">
        <f>IF(AND($S683='자료입력 및 결과표시'!$B$12,COUNTIF($W683:$DR683,'자료입력 및 결과표시'!$C$12)&gt;=1),IF(OR('자료입력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C683" s="28">
        <f>IF(AND($S683='자료입력 및 결과표시'!$B$13,COUNTIF($W683:$DR683,'자료입력 및 결과표시'!$C$13)&gt;=1),IF(OR('자료입력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D683" s="28">
        <f>IF(AND($S683='자료입력 및 결과표시'!$B$14,COUNTIF($W683:$DR683,'자료입력 및 결과표시'!$C$14)&gt;=1),IF(OR('자료입력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E683" s="28">
        <f>IF(AND($S683='자료입력 및 결과표시'!$B$15,COUNTIF($W683:$DR683,'자료입력 및 결과표시'!$C$15)&gt;=1),IF(OR('자료입력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F683" s="28">
        <f>IF(AND($S683='자료입력 및 결과표시'!$B$16,COUNTIF($W683:$DR683,'자료입력 및 결과표시'!$C$16)&gt;=1),IF(OR('자료입력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G683" s="28">
        <f>IF(AND($S683='자료입력 및 결과표시'!$B$17,COUNTIF($W683:$DR683,'자료입력 및 결과표시'!$C$17)&gt;=1),IF(OR('자료입력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H683" s="28">
        <f>IF(AND($S683='자료입력 및 결과표시'!$B$18,COUNTIF($W683:$DR683,'자료입력 및 결과표시'!$C$18)&gt;=1),IF(OR('자료입력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I683" s="28">
        <f>IF(AND($S683='자료입력 및 결과표시'!$B$19,COUNTIF($W683:$DR683,'자료입력 및 결과표시'!$C$19)&gt;=1),IF(OR('자료입력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J683" s="28">
        <f>IF(AND($S683='자료입력 및 결과표시'!$B$20,COUNTIF($W683:$DR683,'자료입력 및 결과표시'!$C$20)&gt;=1),IF(OR('자료입력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K683" s="28">
        <f>IF(AND($S683='자료입력 및 결과표시'!$B$21,COUNTIF($W683:$DR683,'자료입력 및 결과표시'!$C$21)&gt;=1),IF(OR('자료입력 및 결과표시'!$B$4+90&gt;=$V683,'자료입력 및 결과표시'!$B$4&lt;$U683),0,IF($V683-'자료입력 및 결과표시'!$B$4-90&gt;='자료입력 및 결과표시'!$E$4,'자료입력 및 결과표시'!$E$4,$V683-'자료입력 및 결과표시'!$B$4-90)),0)</f>
        <v>0</v>
      </c>
      <c r="EL683" s="17">
        <f>IF(AND(S683='자료입력 및 결과표시'!$B$6,COUNTIF('업무중복도(데이터 입력)'!$W683:$DR683,'자료입력 및 결과표시'!$C$6)&gt;=1),1,0)</f>
        <v>0</v>
      </c>
      <c r="EM683" s="17">
        <f>IF(AND(S683='자료입력 및 결과표시'!$B$7,COUNTIF('업무중복도(데이터 입력)'!$W683:$DR683,'자료입력 및 결과표시'!$C$7)&gt;=1),2,0)</f>
        <v>0</v>
      </c>
      <c r="EN683" s="17">
        <f>IF(AND(S683='자료입력 및 결과표시'!$B$8,COUNTIF('업무중복도(데이터 입력)'!$W683:$DR683,'자료입력 및 결과표시'!$C$8)&gt;=1),3,0)</f>
        <v>0</v>
      </c>
      <c r="EO683" s="17">
        <f>IF(AND(S683='자료입력 및 결과표시'!$B$9,COUNTIF('업무중복도(데이터 입력)'!$W683:$DR683,'자료입력 및 결과표시'!$C$9)&gt;=1),4,0)</f>
        <v>0</v>
      </c>
      <c r="EP683" s="17">
        <f>IF(AND(S683='자료입력 및 결과표시'!$B$10,COUNTIF('업무중복도(데이터 입력)'!$W683:$DR683,'자료입력 및 결과표시'!$C$10)&gt;=1),5,0)</f>
        <v>0</v>
      </c>
      <c r="EQ683" s="17">
        <f>IF(AND(S683='자료입력 및 결과표시'!$B$11,COUNTIF('업무중복도(데이터 입력)'!$W683:$DR683,'자료입력 및 결과표시'!$C$11)&gt;=1),6,0)</f>
        <v>0</v>
      </c>
      <c r="ER683" s="17">
        <f>IF(AND(S683='자료입력 및 결과표시'!$B$12,COUNTIF('업무중복도(데이터 입력)'!$W683:$DR683,'자료입력 및 결과표시'!$C$12)&gt;=1),7,0)</f>
        <v>0</v>
      </c>
      <c r="ES683" s="17">
        <f>IF(AND(S683='자료입력 및 결과표시'!$B$13,COUNTIF('업무중복도(데이터 입력)'!$W683:$DR683,'자료입력 및 결과표시'!$C$13)&gt;=1),8,0)</f>
        <v>0</v>
      </c>
      <c r="ET683" s="17">
        <f>IF(AND(S683='자료입력 및 결과표시'!$B$14,COUNTIF('업무중복도(데이터 입력)'!$W683:$DR683,'자료입력 및 결과표시'!$C$14)&gt;=1),9,0)</f>
        <v>0</v>
      </c>
      <c r="EU683" s="17">
        <f>IF(AND(S683='자료입력 및 결과표시'!$B$15,COUNTIF('업무중복도(데이터 입력)'!$W683:$DR683,'자료입력 및 결과표시'!$C$15)&gt;=1),10,0)</f>
        <v>0</v>
      </c>
      <c r="EV683" s="17">
        <f>IF(AND(S683='자료입력 및 결과표시'!$B$16,COUNTIF('업무중복도(데이터 입력)'!$W683:$DR683,'자료입력 및 결과표시'!$C$16)&gt;=1),11,0)</f>
        <v>0</v>
      </c>
      <c r="EW683" s="17">
        <f>IF(AND(S683='자료입력 및 결과표시'!$B$17,COUNTIF('업무중복도(데이터 입력)'!$W683:$DR683,'자료입력 및 결과표시'!$C$17)&gt;=1),12,0)</f>
        <v>0</v>
      </c>
      <c r="EX683" s="17">
        <f>IF(AND(S683='자료입력 및 결과표시'!$B$18,COUNTIF('업무중복도(데이터 입력)'!$W683:$DR683,'자료입력 및 결과표시'!$C$18)&gt;=1),13,0)</f>
        <v>0</v>
      </c>
      <c r="EY683" s="17">
        <f>IF(AND(S683='자료입력 및 결과표시'!$B$19,COUNTIF('업무중복도(데이터 입력)'!$W683:$DR683,'자료입력 및 결과표시'!$C$19)&gt;=1),14,0)</f>
        <v>0</v>
      </c>
      <c r="EZ683" s="17">
        <f>IF(AND(S683='자료입력 및 결과표시'!$B$20,COUNTIF('업무중복도(데이터 입력)'!$W683:$DR683,'자료입력 및 결과표시'!$C$20)&gt;=1),15,0)</f>
        <v>0</v>
      </c>
      <c r="FA683" s="17">
        <f>IF(AND(S683='자료입력 및 결과표시'!$B$21,COUNTIF('업무중복도(데이터 입력)'!$W683:$DR683,'자료입력 및 결과표시'!$C$21)&gt;=1),16,0)</f>
        <v>0</v>
      </c>
      <c r="FK683" s="17">
        <f t="shared" si="833"/>
        <v>0</v>
      </c>
      <c r="FO683"/>
    </row>
    <row r="684" spans="1:171">
      <c r="A684" s="17" t="str">
        <f t="shared" si="816"/>
        <v>\\\0</v>
      </c>
      <c r="B684" s="17" t="str">
        <f t="shared" si="817"/>
        <v>\\\0</v>
      </c>
      <c r="C684" s="17" t="str">
        <f t="shared" si="818"/>
        <v>\\\0</v>
      </c>
      <c r="D684" s="17" t="str">
        <f t="shared" si="819"/>
        <v>\\\0</v>
      </c>
      <c r="E684" s="17" t="str">
        <f t="shared" si="820"/>
        <v>\\\0</v>
      </c>
      <c r="F684" s="17" t="str">
        <f t="shared" si="821"/>
        <v>\\\0</v>
      </c>
      <c r="G684" s="17" t="str">
        <f t="shared" si="822"/>
        <v>\\\0</v>
      </c>
      <c r="H684" s="17" t="str">
        <f t="shared" si="823"/>
        <v>\\\0</v>
      </c>
      <c r="I684" s="17" t="str">
        <f t="shared" si="824"/>
        <v>\\\0</v>
      </c>
      <c r="J684" s="17" t="str">
        <f t="shared" si="825"/>
        <v>\\\0</v>
      </c>
      <c r="K684" s="17" t="str">
        <f t="shared" si="826"/>
        <v>\\\0</v>
      </c>
      <c r="L684" s="17" t="str">
        <f t="shared" si="827"/>
        <v>\\\0</v>
      </c>
      <c r="M684" s="17" t="str">
        <f t="shared" si="828"/>
        <v>\\\0</v>
      </c>
      <c r="N684" s="17" t="str">
        <f t="shared" si="829"/>
        <v>\\\0</v>
      </c>
      <c r="O684" s="17" t="str">
        <f t="shared" si="830"/>
        <v>\\\0</v>
      </c>
      <c r="P684" s="17" t="str">
        <f t="shared" si="831"/>
        <v>\\\0</v>
      </c>
      <c r="R684" s="17" t="str">
        <f t="shared" si="832"/>
        <v>\\</v>
      </c>
      <c r="S684" s="38"/>
      <c r="T684" s="39"/>
      <c r="U684" s="31"/>
      <c r="V684" s="32"/>
      <c r="W684" s="36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35"/>
      <c r="DS684" s="287"/>
      <c r="DT684" s="36"/>
      <c r="DU684" s="37"/>
      <c r="DV684" s="28">
        <f>IF(AND($S684='자료입력 및 결과표시'!$B$6,COUNTIF($W684:$DR684,'자료입력 및 결과표시'!$C$6)&gt;=1),IF(OR('자료입력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DW684" s="28">
        <f>IF(AND($S684='자료입력 및 결과표시'!$B$7,COUNTIF($W684:$DR684,'자료입력 및 결과표시'!$C$7)&gt;=1),IF(OR('자료입력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DX684" s="28">
        <f>IF(AND($S684='자료입력 및 결과표시'!$B$8,COUNTIF($W684:$DR684,'자료입력 및 결과표시'!$C$8)&gt;=1),IF(OR('자료입력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DY684" s="28">
        <f>IF(AND($S684='자료입력 및 결과표시'!$B$9,COUNTIF($W684:$DR684,'자료입력 및 결과표시'!$C$9)&gt;=1),IF(OR('자료입력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DZ684" s="28">
        <f>IF(AND($S684='자료입력 및 결과표시'!$B$10,COUNTIF($W684:$DR684,'자료입력 및 결과표시'!$C$10)&gt;=1),IF(OR('자료입력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A684" s="28">
        <f>IF(AND($S684='자료입력 및 결과표시'!$B$11,COUNTIF($W684:$DR684,'자료입력 및 결과표시'!$C$11)&gt;=1),IF(OR('자료입력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B684" s="28">
        <f>IF(AND($S684='자료입력 및 결과표시'!$B$12,COUNTIF($W684:$DR684,'자료입력 및 결과표시'!$C$12)&gt;=1),IF(OR('자료입력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C684" s="28">
        <f>IF(AND($S684='자료입력 및 결과표시'!$B$13,COUNTIF($W684:$DR684,'자료입력 및 결과표시'!$C$13)&gt;=1),IF(OR('자료입력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D684" s="28">
        <f>IF(AND($S684='자료입력 및 결과표시'!$B$14,COUNTIF($W684:$DR684,'자료입력 및 결과표시'!$C$14)&gt;=1),IF(OR('자료입력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E684" s="28">
        <f>IF(AND($S684='자료입력 및 결과표시'!$B$15,COUNTIF($W684:$DR684,'자료입력 및 결과표시'!$C$15)&gt;=1),IF(OR('자료입력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F684" s="28">
        <f>IF(AND($S684='자료입력 및 결과표시'!$B$16,COUNTIF($W684:$DR684,'자료입력 및 결과표시'!$C$16)&gt;=1),IF(OR('자료입력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G684" s="28">
        <f>IF(AND($S684='자료입력 및 결과표시'!$B$17,COUNTIF($W684:$DR684,'자료입력 및 결과표시'!$C$17)&gt;=1),IF(OR('자료입력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H684" s="28">
        <f>IF(AND($S684='자료입력 및 결과표시'!$B$18,COUNTIF($W684:$DR684,'자료입력 및 결과표시'!$C$18)&gt;=1),IF(OR('자료입력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I684" s="28">
        <f>IF(AND($S684='자료입력 및 결과표시'!$B$19,COUNTIF($W684:$DR684,'자료입력 및 결과표시'!$C$19)&gt;=1),IF(OR('자료입력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J684" s="28">
        <f>IF(AND($S684='자료입력 및 결과표시'!$B$20,COUNTIF($W684:$DR684,'자료입력 및 결과표시'!$C$20)&gt;=1),IF(OR('자료입력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K684" s="28">
        <f>IF(AND($S684='자료입력 및 결과표시'!$B$21,COUNTIF($W684:$DR684,'자료입력 및 결과표시'!$C$21)&gt;=1),IF(OR('자료입력 및 결과표시'!$B$4+90&gt;=$V684,'자료입력 및 결과표시'!$B$4&lt;$U684),0,IF($V684-'자료입력 및 결과표시'!$B$4-90&gt;='자료입력 및 결과표시'!$E$4,'자료입력 및 결과표시'!$E$4,$V684-'자료입력 및 결과표시'!$B$4-90)),0)</f>
        <v>0</v>
      </c>
      <c r="EL684" s="17">
        <f>IF(AND(S684='자료입력 및 결과표시'!$B$6,COUNTIF('업무중복도(데이터 입력)'!$W684:$DR684,'자료입력 및 결과표시'!$C$6)&gt;=1),1,0)</f>
        <v>0</v>
      </c>
      <c r="EM684" s="17">
        <f>IF(AND(S684='자료입력 및 결과표시'!$B$7,COUNTIF('업무중복도(데이터 입력)'!$W684:$DR684,'자료입력 및 결과표시'!$C$7)&gt;=1),2,0)</f>
        <v>0</v>
      </c>
      <c r="EN684" s="17">
        <f>IF(AND(S684='자료입력 및 결과표시'!$B$8,COUNTIF('업무중복도(데이터 입력)'!$W684:$DR684,'자료입력 및 결과표시'!$C$8)&gt;=1),3,0)</f>
        <v>0</v>
      </c>
      <c r="EO684" s="17">
        <f>IF(AND(S684='자료입력 및 결과표시'!$B$9,COUNTIF('업무중복도(데이터 입력)'!$W684:$DR684,'자료입력 및 결과표시'!$C$9)&gt;=1),4,0)</f>
        <v>0</v>
      </c>
      <c r="EP684" s="17">
        <f>IF(AND(S684='자료입력 및 결과표시'!$B$10,COUNTIF('업무중복도(데이터 입력)'!$W684:$DR684,'자료입력 및 결과표시'!$C$10)&gt;=1),5,0)</f>
        <v>0</v>
      </c>
      <c r="EQ684" s="17">
        <f>IF(AND(S684='자료입력 및 결과표시'!$B$11,COUNTIF('업무중복도(데이터 입력)'!$W684:$DR684,'자료입력 및 결과표시'!$C$11)&gt;=1),6,0)</f>
        <v>0</v>
      </c>
      <c r="ER684" s="17">
        <f>IF(AND(S684='자료입력 및 결과표시'!$B$12,COUNTIF('업무중복도(데이터 입력)'!$W684:$DR684,'자료입력 및 결과표시'!$C$12)&gt;=1),7,0)</f>
        <v>0</v>
      </c>
      <c r="ES684" s="17">
        <f>IF(AND(S684='자료입력 및 결과표시'!$B$13,COUNTIF('업무중복도(데이터 입력)'!$W684:$DR684,'자료입력 및 결과표시'!$C$13)&gt;=1),8,0)</f>
        <v>0</v>
      </c>
      <c r="ET684" s="17">
        <f>IF(AND(S684='자료입력 및 결과표시'!$B$14,COUNTIF('업무중복도(데이터 입력)'!$W684:$DR684,'자료입력 및 결과표시'!$C$14)&gt;=1),9,0)</f>
        <v>0</v>
      </c>
      <c r="EU684" s="17">
        <f>IF(AND(S684='자료입력 및 결과표시'!$B$15,COUNTIF('업무중복도(데이터 입력)'!$W684:$DR684,'자료입력 및 결과표시'!$C$15)&gt;=1),10,0)</f>
        <v>0</v>
      </c>
      <c r="EV684" s="17">
        <f>IF(AND(S684='자료입력 및 결과표시'!$B$16,COUNTIF('업무중복도(데이터 입력)'!$W684:$DR684,'자료입력 및 결과표시'!$C$16)&gt;=1),11,0)</f>
        <v>0</v>
      </c>
      <c r="EW684" s="17">
        <f>IF(AND(S684='자료입력 및 결과표시'!$B$17,COUNTIF('업무중복도(데이터 입력)'!$W684:$DR684,'자료입력 및 결과표시'!$C$17)&gt;=1),12,0)</f>
        <v>0</v>
      </c>
      <c r="EX684" s="17">
        <f>IF(AND(S684='자료입력 및 결과표시'!$B$18,COUNTIF('업무중복도(데이터 입력)'!$W684:$DR684,'자료입력 및 결과표시'!$C$18)&gt;=1),13,0)</f>
        <v>0</v>
      </c>
      <c r="EY684" s="17">
        <f>IF(AND(S684='자료입력 및 결과표시'!$B$19,COUNTIF('업무중복도(데이터 입력)'!$W684:$DR684,'자료입력 및 결과표시'!$C$19)&gt;=1),14,0)</f>
        <v>0</v>
      </c>
      <c r="EZ684" s="17">
        <f>IF(AND(S684='자료입력 및 결과표시'!$B$20,COUNTIF('업무중복도(데이터 입력)'!$W684:$DR684,'자료입력 및 결과표시'!$C$20)&gt;=1),15,0)</f>
        <v>0</v>
      </c>
      <c r="FA684" s="17">
        <f>IF(AND(S684='자료입력 및 결과표시'!$B$21,COUNTIF('업무중복도(데이터 입력)'!$W684:$DR684,'자료입력 및 결과표시'!$C$21)&gt;=1),16,0)</f>
        <v>0</v>
      </c>
      <c r="FK684" s="17">
        <f t="shared" si="833"/>
        <v>0</v>
      </c>
      <c r="FO684"/>
    </row>
    <row r="685" spans="1:171">
      <c r="A685" s="17" t="str">
        <f t="shared" si="816"/>
        <v>\\\0</v>
      </c>
      <c r="B685" s="17" t="str">
        <f t="shared" si="817"/>
        <v>\\\0</v>
      </c>
      <c r="C685" s="17" t="str">
        <f t="shared" si="818"/>
        <v>\\\0</v>
      </c>
      <c r="D685" s="17" t="str">
        <f t="shared" si="819"/>
        <v>\\\0</v>
      </c>
      <c r="E685" s="17" t="str">
        <f t="shared" si="820"/>
        <v>\\\0</v>
      </c>
      <c r="F685" s="17" t="str">
        <f t="shared" si="821"/>
        <v>\\\0</v>
      </c>
      <c r="G685" s="17" t="str">
        <f t="shared" si="822"/>
        <v>\\\0</v>
      </c>
      <c r="H685" s="17" t="str">
        <f t="shared" si="823"/>
        <v>\\\0</v>
      </c>
      <c r="I685" s="17" t="str">
        <f t="shared" si="824"/>
        <v>\\\0</v>
      </c>
      <c r="J685" s="17" t="str">
        <f t="shared" si="825"/>
        <v>\\\0</v>
      </c>
      <c r="K685" s="17" t="str">
        <f t="shared" si="826"/>
        <v>\\\0</v>
      </c>
      <c r="L685" s="17" t="str">
        <f t="shared" si="827"/>
        <v>\\\0</v>
      </c>
      <c r="M685" s="17" t="str">
        <f t="shared" si="828"/>
        <v>\\\0</v>
      </c>
      <c r="N685" s="17" t="str">
        <f t="shared" si="829"/>
        <v>\\\0</v>
      </c>
      <c r="O685" s="17" t="str">
        <f t="shared" si="830"/>
        <v>\\\0</v>
      </c>
      <c r="P685" s="17" t="str">
        <f t="shared" si="831"/>
        <v>\\\0</v>
      </c>
      <c r="R685" s="17" t="str">
        <f t="shared" si="832"/>
        <v>\\</v>
      </c>
      <c r="S685" s="38"/>
      <c r="T685" s="39"/>
      <c r="U685" s="31"/>
      <c r="V685" s="32"/>
      <c r="W685" s="36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35"/>
      <c r="DS685" s="287"/>
      <c r="DT685" s="36"/>
      <c r="DU685" s="37"/>
      <c r="DV685" s="28">
        <f>IF(AND($S685='자료입력 및 결과표시'!$B$6,COUNTIF($W685:$DR685,'자료입력 및 결과표시'!$C$6)&gt;=1),IF(OR('자료입력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DW685" s="28">
        <f>IF(AND($S685='자료입력 및 결과표시'!$B$7,COUNTIF($W685:$DR685,'자료입력 및 결과표시'!$C$7)&gt;=1),IF(OR('자료입력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DX685" s="28">
        <f>IF(AND($S685='자료입력 및 결과표시'!$B$8,COUNTIF($W685:$DR685,'자료입력 및 결과표시'!$C$8)&gt;=1),IF(OR('자료입력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DY685" s="28">
        <f>IF(AND($S685='자료입력 및 결과표시'!$B$9,COUNTIF($W685:$DR685,'자료입력 및 결과표시'!$C$9)&gt;=1),IF(OR('자료입력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DZ685" s="28">
        <f>IF(AND($S685='자료입력 및 결과표시'!$B$10,COUNTIF($W685:$DR685,'자료입력 및 결과표시'!$C$10)&gt;=1),IF(OR('자료입력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A685" s="28">
        <f>IF(AND($S685='자료입력 및 결과표시'!$B$11,COUNTIF($W685:$DR685,'자료입력 및 결과표시'!$C$11)&gt;=1),IF(OR('자료입력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B685" s="28">
        <f>IF(AND($S685='자료입력 및 결과표시'!$B$12,COUNTIF($W685:$DR685,'자료입력 및 결과표시'!$C$12)&gt;=1),IF(OR('자료입력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C685" s="28">
        <f>IF(AND($S685='자료입력 및 결과표시'!$B$13,COUNTIF($W685:$DR685,'자료입력 및 결과표시'!$C$13)&gt;=1),IF(OR('자료입력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D685" s="28">
        <f>IF(AND($S685='자료입력 및 결과표시'!$B$14,COUNTIF($W685:$DR685,'자료입력 및 결과표시'!$C$14)&gt;=1),IF(OR('자료입력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E685" s="28">
        <f>IF(AND($S685='자료입력 및 결과표시'!$B$15,COUNTIF($W685:$DR685,'자료입력 및 결과표시'!$C$15)&gt;=1),IF(OR('자료입력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F685" s="28">
        <f>IF(AND($S685='자료입력 및 결과표시'!$B$16,COUNTIF($W685:$DR685,'자료입력 및 결과표시'!$C$16)&gt;=1),IF(OR('자료입력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G685" s="28">
        <f>IF(AND($S685='자료입력 및 결과표시'!$B$17,COUNTIF($W685:$DR685,'자료입력 및 결과표시'!$C$17)&gt;=1),IF(OR('자료입력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H685" s="28">
        <f>IF(AND($S685='자료입력 및 결과표시'!$B$18,COUNTIF($W685:$DR685,'자료입력 및 결과표시'!$C$18)&gt;=1),IF(OR('자료입력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I685" s="28">
        <f>IF(AND($S685='자료입력 및 결과표시'!$B$19,COUNTIF($W685:$DR685,'자료입력 및 결과표시'!$C$19)&gt;=1),IF(OR('자료입력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J685" s="28">
        <f>IF(AND($S685='자료입력 및 결과표시'!$B$20,COUNTIF($W685:$DR685,'자료입력 및 결과표시'!$C$20)&gt;=1),IF(OR('자료입력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K685" s="28">
        <f>IF(AND($S685='자료입력 및 결과표시'!$B$21,COUNTIF($W685:$DR685,'자료입력 및 결과표시'!$C$21)&gt;=1),IF(OR('자료입력 및 결과표시'!$B$4+90&gt;=$V685,'자료입력 및 결과표시'!$B$4&lt;$U685),0,IF($V685-'자료입력 및 결과표시'!$B$4-90&gt;='자료입력 및 결과표시'!$E$4,'자료입력 및 결과표시'!$E$4,$V685-'자료입력 및 결과표시'!$B$4-90)),0)</f>
        <v>0</v>
      </c>
      <c r="EL685" s="17">
        <f>IF(AND(S685='자료입력 및 결과표시'!$B$6,COUNTIF('업무중복도(데이터 입력)'!$W685:$DR685,'자료입력 및 결과표시'!$C$6)&gt;=1),1,0)</f>
        <v>0</v>
      </c>
      <c r="EM685" s="17">
        <f>IF(AND(S685='자료입력 및 결과표시'!$B$7,COUNTIF('업무중복도(데이터 입력)'!$W685:$DR685,'자료입력 및 결과표시'!$C$7)&gt;=1),2,0)</f>
        <v>0</v>
      </c>
      <c r="EN685" s="17">
        <f>IF(AND(S685='자료입력 및 결과표시'!$B$8,COUNTIF('업무중복도(데이터 입력)'!$W685:$DR685,'자료입력 및 결과표시'!$C$8)&gt;=1),3,0)</f>
        <v>0</v>
      </c>
      <c r="EO685" s="17">
        <f>IF(AND(S685='자료입력 및 결과표시'!$B$9,COUNTIF('업무중복도(데이터 입력)'!$W685:$DR685,'자료입력 및 결과표시'!$C$9)&gt;=1),4,0)</f>
        <v>0</v>
      </c>
      <c r="EP685" s="17">
        <f>IF(AND(S685='자료입력 및 결과표시'!$B$10,COUNTIF('업무중복도(데이터 입력)'!$W685:$DR685,'자료입력 및 결과표시'!$C$10)&gt;=1),5,0)</f>
        <v>0</v>
      </c>
      <c r="EQ685" s="17">
        <f>IF(AND(S685='자료입력 및 결과표시'!$B$11,COUNTIF('업무중복도(데이터 입력)'!$W685:$DR685,'자료입력 및 결과표시'!$C$11)&gt;=1),6,0)</f>
        <v>0</v>
      </c>
      <c r="ER685" s="17">
        <f>IF(AND(S685='자료입력 및 결과표시'!$B$12,COUNTIF('업무중복도(데이터 입력)'!$W685:$DR685,'자료입력 및 결과표시'!$C$12)&gt;=1),7,0)</f>
        <v>0</v>
      </c>
      <c r="ES685" s="17">
        <f>IF(AND(S685='자료입력 및 결과표시'!$B$13,COUNTIF('업무중복도(데이터 입력)'!$W685:$DR685,'자료입력 및 결과표시'!$C$13)&gt;=1),8,0)</f>
        <v>0</v>
      </c>
      <c r="ET685" s="17">
        <f>IF(AND(S685='자료입력 및 결과표시'!$B$14,COUNTIF('업무중복도(데이터 입력)'!$W685:$DR685,'자료입력 및 결과표시'!$C$14)&gt;=1),9,0)</f>
        <v>0</v>
      </c>
      <c r="EU685" s="17">
        <f>IF(AND(S685='자료입력 및 결과표시'!$B$15,COUNTIF('업무중복도(데이터 입력)'!$W685:$DR685,'자료입력 및 결과표시'!$C$15)&gt;=1),10,0)</f>
        <v>0</v>
      </c>
      <c r="EV685" s="17">
        <f>IF(AND(S685='자료입력 및 결과표시'!$B$16,COUNTIF('업무중복도(데이터 입력)'!$W685:$DR685,'자료입력 및 결과표시'!$C$16)&gt;=1),11,0)</f>
        <v>0</v>
      </c>
      <c r="EW685" s="17">
        <f>IF(AND(S685='자료입력 및 결과표시'!$B$17,COUNTIF('업무중복도(데이터 입력)'!$W685:$DR685,'자료입력 및 결과표시'!$C$17)&gt;=1),12,0)</f>
        <v>0</v>
      </c>
      <c r="EX685" s="17">
        <f>IF(AND(S685='자료입력 및 결과표시'!$B$18,COUNTIF('업무중복도(데이터 입력)'!$W685:$DR685,'자료입력 및 결과표시'!$C$18)&gt;=1),13,0)</f>
        <v>0</v>
      </c>
      <c r="EY685" s="17">
        <f>IF(AND(S685='자료입력 및 결과표시'!$B$19,COUNTIF('업무중복도(데이터 입력)'!$W685:$DR685,'자료입력 및 결과표시'!$C$19)&gt;=1),14,0)</f>
        <v>0</v>
      </c>
      <c r="EZ685" s="17">
        <f>IF(AND(S685='자료입력 및 결과표시'!$B$20,COUNTIF('업무중복도(데이터 입력)'!$W685:$DR685,'자료입력 및 결과표시'!$C$20)&gt;=1),15,0)</f>
        <v>0</v>
      </c>
      <c r="FA685" s="17">
        <f>IF(AND(S685='자료입력 및 결과표시'!$B$21,COUNTIF('업무중복도(데이터 입력)'!$W685:$DR685,'자료입력 및 결과표시'!$C$21)&gt;=1),16,0)</f>
        <v>0</v>
      </c>
      <c r="FK685" s="17">
        <f t="shared" si="833"/>
        <v>0</v>
      </c>
      <c r="FO685"/>
    </row>
    <row r="686" spans="1:171">
      <c r="A686" s="17" t="str">
        <f t="shared" si="816"/>
        <v>\\\0</v>
      </c>
      <c r="B686" s="17" t="str">
        <f t="shared" si="817"/>
        <v>\\\0</v>
      </c>
      <c r="C686" s="17" t="str">
        <f t="shared" si="818"/>
        <v>\\\0</v>
      </c>
      <c r="D686" s="17" t="str">
        <f t="shared" si="819"/>
        <v>\\\0</v>
      </c>
      <c r="E686" s="17" t="str">
        <f t="shared" si="820"/>
        <v>\\\0</v>
      </c>
      <c r="F686" s="17" t="str">
        <f t="shared" si="821"/>
        <v>\\\0</v>
      </c>
      <c r="G686" s="17" t="str">
        <f t="shared" si="822"/>
        <v>\\\0</v>
      </c>
      <c r="H686" s="17" t="str">
        <f t="shared" si="823"/>
        <v>\\\0</v>
      </c>
      <c r="I686" s="17" t="str">
        <f t="shared" si="824"/>
        <v>\\\0</v>
      </c>
      <c r="J686" s="17" t="str">
        <f t="shared" si="825"/>
        <v>\\\0</v>
      </c>
      <c r="K686" s="17" t="str">
        <f t="shared" si="826"/>
        <v>\\\0</v>
      </c>
      <c r="L686" s="17" t="str">
        <f t="shared" si="827"/>
        <v>\\\0</v>
      </c>
      <c r="M686" s="17" t="str">
        <f t="shared" si="828"/>
        <v>\\\0</v>
      </c>
      <c r="N686" s="17" t="str">
        <f t="shared" si="829"/>
        <v>\\\0</v>
      </c>
      <c r="O686" s="17" t="str">
        <f t="shared" si="830"/>
        <v>\\\0</v>
      </c>
      <c r="P686" s="17" t="str">
        <f t="shared" si="831"/>
        <v>\\\0</v>
      </c>
      <c r="R686" s="17" t="str">
        <f t="shared" si="832"/>
        <v>\\</v>
      </c>
      <c r="S686" s="38"/>
      <c r="T686" s="39"/>
      <c r="U686" s="31"/>
      <c r="V686" s="32"/>
      <c r="W686" s="36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35"/>
      <c r="DS686" s="287"/>
      <c r="DT686" s="36"/>
      <c r="DU686" s="37"/>
      <c r="DV686" s="28">
        <f>IF(AND($S686='자료입력 및 결과표시'!$B$6,COUNTIF($W686:$DR686,'자료입력 및 결과표시'!$C$6)&gt;=1),IF(OR('자료입력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DW686" s="28">
        <f>IF(AND($S686='자료입력 및 결과표시'!$B$7,COUNTIF($W686:$DR686,'자료입력 및 결과표시'!$C$7)&gt;=1),IF(OR('자료입력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DX686" s="28">
        <f>IF(AND($S686='자료입력 및 결과표시'!$B$8,COUNTIF($W686:$DR686,'자료입력 및 결과표시'!$C$8)&gt;=1),IF(OR('자료입력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DY686" s="28">
        <f>IF(AND($S686='자료입력 및 결과표시'!$B$9,COUNTIF($W686:$DR686,'자료입력 및 결과표시'!$C$9)&gt;=1),IF(OR('자료입력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DZ686" s="28">
        <f>IF(AND($S686='자료입력 및 결과표시'!$B$10,COUNTIF($W686:$DR686,'자료입력 및 결과표시'!$C$10)&gt;=1),IF(OR('자료입력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A686" s="28">
        <f>IF(AND($S686='자료입력 및 결과표시'!$B$11,COUNTIF($W686:$DR686,'자료입력 및 결과표시'!$C$11)&gt;=1),IF(OR('자료입력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B686" s="28">
        <f>IF(AND($S686='자료입력 및 결과표시'!$B$12,COUNTIF($W686:$DR686,'자료입력 및 결과표시'!$C$12)&gt;=1),IF(OR('자료입력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C686" s="28">
        <f>IF(AND($S686='자료입력 및 결과표시'!$B$13,COUNTIF($W686:$DR686,'자료입력 및 결과표시'!$C$13)&gt;=1),IF(OR('자료입력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D686" s="28">
        <f>IF(AND($S686='자료입력 및 결과표시'!$B$14,COUNTIF($W686:$DR686,'자료입력 및 결과표시'!$C$14)&gt;=1),IF(OR('자료입력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E686" s="28">
        <f>IF(AND($S686='자료입력 및 결과표시'!$B$15,COUNTIF($W686:$DR686,'자료입력 및 결과표시'!$C$15)&gt;=1),IF(OR('자료입력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F686" s="28">
        <f>IF(AND($S686='자료입력 및 결과표시'!$B$16,COUNTIF($W686:$DR686,'자료입력 및 결과표시'!$C$16)&gt;=1),IF(OR('자료입력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G686" s="28">
        <f>IF(AND($S686='자료입력 및 결과표시'!$B$17,COUNTIF($W686:$DR686,'자료입력 및 결과표시'!$C$17)&gt;=1),IF(OR('자료입력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H686" s="28">
        <f>IF(AND($S686='자료입력 및 결과표시'!$B$18,COUNTIF($W686:$DR686,'자료입력 및 결과표시'!$C$18)&gt;=1),IF(OR('자료입력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I686" s="28">
        <f>IF(AND($S686='자료입력 및 결과표시'!$B$19,COUNTIF($W686:$DR686,'자료입력 및 결과표시'!$C$19)&gt;=1),IF(OR('자료입력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J686" s="28">
        <f>IF(AND($S686='자료입력 및 결과표시'!$B$20,COUNTIF($W686:$DR686,'자료입력 및 결과표시'!$C$20)&gt;=1),IF(OR('자료입력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K686" s="28">
        <f>IF(AND($S686='자료입력 및 결과표시'!$B$21,COUNTIF($W686:$DR686,'자료입력 및 결과표시'!$C$21)&gt;=1),IF(OR('자료입력 및 결과표시'!$B$4+90&gt;=$V686,'자료입력 및 결과표시'!$B$4&lt;$U686),0,IF($V686-'자료입력 및 결과표시'!$B$4-90&gt;='자료입력 및 결과표시'!$E$4,'자료입력 및 결과표시'!$E$4,$V686-'자료입력 및 결과표시'!$B$4-90)),0)</f>
        <v>0</v>
      </c>
      <c r="EL686" s="17">
        <f>IF(AND(S686='자료입력 및 결과표시'!$B$6,COUNTIF('업무중복도(데이터 입력)'!$W686:$DR686,'자료입력 및 결과표시'!$C$6)&gt;=1),1,0)</f>
        <v>0</v>
      </c>
      <c r="EM686" s="17">
        <f>IF(AND(S686='자료입력 및 결과표시'!$B$7,COUNTIF('업무중복도(데이터 입력)'!$W686:$DR686,'자료입력 및 결과표시'!$C$7)&gt;=1),2,0)</f>
        <v>0</v>
      </c>
      <c r="EN686" s="17">
        <f>IF(AND(S686='자료입력 및 결과표시'!$B$8,COUNTIF('업무중복도(데이터 입력)'!$W686:$DR686,'자료입력 및 결과표시'!$C$8)&gt;=1),3,0)</f>
        <v>0</v>
      </c>
      <c r="EO686" s="17">
        <f>IF(AND(S686='자료입력 및 결과표시'!$B$9,COUNTIF('업무중복도(데이터 입력)'!$W686:$DR686,'자료입력 및 결과표시'!$C$9)&gt;=1),4,0)</f>
        <v>0</v>
      </c>
      <c r="EP686" s="17">
        <f>IF(AND(S686='자료입력 및 결과표시'!$B$10,COUNTIF('업무중복도(데이터 입력)'!$W686:$DR686,'자료입력 및 결과표시'!$C$10)&gt;=1),5,0)</f>
        <v>0</v>
      </c>
      <c r="EQ686" s="17">
        <f>IF(AND(S686='자료입력 및 결과표시'!$B$11,COUNTIF('업무중복도(데이터 입력)'!$W686:$DR686,'자료입력 및 결과표시'!$C$11)&gt;=1),6,0)</f>
        <v>0</v>
      </c>
      <c r="ER686" s="17">
        <f>IF(AND(S686='자료입력 및 결과표시'!$B$12,COUNTIF('업무중복도(데이터 입력)'!$W686:$DR686,'자료입력 및 결과표시'!$C$12)&gt;=1),7,0)</f>
        <v>0</v>
      </c>
      <c r="ES686" s="17">
        <f>IF(AND(S686='자료입력 및 결과표시'!$B$13,COUNTIF('업무중복도(데이터 입력)'!$W686:$DR686,'자료입력 및 결과표시'!$C$13)&gt;=1),8,0)</f>
        <v>0</v>
      </c>
      <c r="ET686" s="17">
        <f>IF(AND(S686='자료입력 및 결과표시'!$B$14,COUNTIF('업무중복도(데이터 입력)'!$W686:$DR686,'자료입력 및 결과표시'!$C$14)&gt;=1),9,0)</f>
        <v>0</v>
      </c>
      <c r="EU686" s="17">
        <f>IF(AND(S686='자료입력 및 결과표시'!$B$15,COUNTIF('업무중복도(데이터 입력)'!$W686:$DR686,'자료입력 및 결과표시'!$C$15)&gt;=1),10,0)</f>
        <v>0</v>
      </c>
      <c r="EV686" s="17">
        <f>IF(AND(S686='자료입력 및 결과표시'!$B$16,COUNTIF('업무중복도(데이터 입력)'!$W686:$DR686,'자료입력 및 결과표시'!$C$16)&gt;=1),11,0)</f>
        <v>0</v>
      </c>
      <c r="EW686" s="17">
        <f>IF(AND(S686='자료입력 및 결과표시'!$B$17,COUNTIF('업무중복도(데이터 입력)'!$W686:$DR686,'자료입력 및 결과표시'!$C$17)&gt;=1),12,0)</f>
        <v>0</v>
      </c>
      <c r="EX686" s="17">
        <f>IF(AND(S686='자료입력 및 결과표시'!$B$18,COUNTIF('업무중복도(데이터 입력)'!$W686:$DR686,'자료입력 및 결과표시'!$C$18)&gt;=1),13,0)</f>
        <v>0</v>
      </c>
      <c r="EY686" s="17">
        <f>IF(AND(S686='자료입력 및 결과표시'!$B$19,COUNTIF('업무중복도(데이터 입력)'!$W686:$DR686,'자료입력 및 결과표시'!$C$19)&gt;=1),14,0)</f>
        <v>0</v>
      </c>
      <c r="EZ686" s="17">
        <f>IF(AND(S686='자료입력 및 결과표시'!$B$20,COUNTIF('업무중복도(데이터 입력)'!$W686:$DR686,'자료입력 및 결과표시'!$C$20)&gt;=1),15,0)</f>
        <v>0</v>
      </c>
      <c r="FA686" s="17">
        <f>IF(AND(S686='자료입력 및 결과표시'!$B$21,COUNTIF('업무중복도(데이터 입력)'!$W686:$DR686,'자료입력 및 결과표시'!$C$21)&gt;=1),16,0)</f>
        <v>0</v>
      </c>
      <c r="FK686" s="17">
        <f t="shared" si="833"/>
        <v>0</v>
      </c>
      <c r="FO686"/>
    </row>
    <row r="687" spans="1:171">
      <c r="A687" s="17" t="str">
        <f t="shared" si="816"/>
        <v>\\\0</v>
      </c>
      <c r="B687" s="17" t="str">
        <f t="shared" si="817"/>
        <v>\\\0</v>
      </c>
      <c r="C687" s="17" t="str">
        <f t="shared" si="818"/>
        <v>\\\0</v>
      </c>
      <c r="D687" s="17" t="str">
        <f t="shared" si="819"/>
        <v>\\\0</v>
      </c>
      <c r="E687" s="17" t="str">
        <f t="shared" si="820"/>
        <v>\\\0</v>
      </c>
      <c r="F687" s="17" t="str">
        <f t="shared" si="821"/>
        <v>\\\0</v>
      </c>
      <c r="G687" s="17" t="str">
        <f t="shared" si="822"/>
        <v>\\\0</v>
      </c>
      <c r="H687" s="17" t="str">
        <f t="shared" si="823"/>
        <v>\\\0</v>
      </c>
      <c r="I687" s="17" t="str">
        <f t="shared" si="824"/>
        <v>\\\0</v>
      </c>
      <c r="J687" s="17" t="str">
        <f t="shared" si="825"/>
        <v>\\\0</v>
      </c>
      <c r="K687" s="17" t="str">
        <f t="shared" si="826"/>
        <v>\\\0</v>
      </c>
      <c r="L687" s="17" t="str">
        <f t="shared" si="827"/>
        <v>\\\0</v>
      </c>
      <c r="M687" s="17" t="str">
        <f t="shared" si="828"/>
        <v>\\\0</v>
      </c>
      <c r="N687" s="17" t="str">
        <f t="shared" si="829"/>
        <v>\\\0</v>
      </c>
      <c r="O687" s="17" t="str">
        <f t="shared" si="830"/>
        <v>\\\0</v>
      </c>
      <c r="P687" s="17" t="str">
        <f t="shared" si="831"/>
        <v>\\\0</v>
      </c>
      <c r="R687" s="17" t="str">
        <f t="shared" si="832"/>
        <v>\\</v>
      </c>
      <c r="S687" s="38"/>
      <c r="T687" s="39"/>
      <c r="U687" s="31"/>
      <c r="V687" s="32"/>
      <c r="W687" s="36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35"/>
      <c r="DS687" s="287"/>
      <c r="DT687" s="36"/>
      <c r="DU687" s="37"/>
      <c r="DV687" s="28">
        <f>IF(AND($S687='자료입력 및 결과표시'!$B$6,COUNTIF($W687:$DR687,'자료입력 및 결과표시'!$C$6)&gt;=1),IF(OR('자료입력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DW687" s="28">
        <f>IF(AND($S687='자료입력 및 결과표시'!$B$7,COUNTIF($W687:$DR687,'자료입력 및 결과표시'!$C$7)&gt;=1),IF(OR('자료입력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DX687" s="28">
        <f>IF(AND($S687='자료입력 및 결과표시'!$B$8,COUNTIF($W687:$DR687,'자료입력 및 결과표시'!$C$8)&gt;=1),IF(OR('자료입력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DY687" s="28">
        <f>IF(AND($S687='자료입력 및 결과표시'!$B$9,COUNTIF($W687:$DR687,'자료입력 및 결과표시'!$C$9)&gt;=1),IF(OR('자료입력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DZ687" s="28">
        <f>IF(AND($S687='자료입력 및 결과표시'!$B$10,COUNTIF($W687:$DR687,'자료입력 및 결과표시'!$C$10)&gt;=1),IF(OR('자료입력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A687" s="28">
        <f>IF(AND($S687='자료입력 및 결과표시'!$B$11,COUNTIF($W687:$DR687,'자료입력 및 결과표시'!$C$11)&gt;=1),IF(OR('자료입력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B687" s="28">
        <f>IF(AND($S687='자료입력 및 결과표시'!$B$12,COUNTIF($W687:$DR687,'자료입력 및 결과표시'!$C$12)&gt;=1),IF(OR('자료입력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C687" s="28">
        <f>IF(AND($S687='자료입력 및 결과표시'!$B$13,COUNTIF($W687:$DR687,'자료입력 및 결과표시'!$C$13)&gt;=1),IF(OR('자료입력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D687" s="28">
        <f>IF(AND($S687='자료입력 및 결과표시'!$B$14,COUNTIF($W687:$DR687,'자료입력 및 결과표시'!$C$14)&gt;=1),IF(OR('자료입력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E687" s="28">
        <f>IF(AND($S687='자료입력 및 결과표시'!$B$15,COUNTIF($W687:$DR687,'자료입력 및 결과표시'!$C$15)&gt;=1),IF(OR('자료입력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F687" s="28">
        <f>IF(AND($S687='자료입력 및 결과표시'!$B$16,COUNTIF($W687:$DR687,'자료입력 및 결과표시'!$C$16)&gt;=1),IF(OR('자료입력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G687" s="28">
        <f>IF(AND($S687='자료입력 및 결과표시'!$B$17,COUNTIF($W687:$DR687,'자료입력 및 결과표시'!$C$17)&gt;=1),IF(OR('자료입력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H687" s="28">
        <f>IF(AND($S687='자료입력 및 결과표시'!$B$18,COUNTIF($W687:$DR687,'자료입력 및 결과표시'!$C$18)&gt;=1),IF(OR('자료입력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I687" s="28">
        <f>IF(AND($S687='자료입력 및 결과표시'!$B$19,COUNTIF($W687:$DR687,'자료입력 및 결과표시'!$C$19)&gt;=1),IF(OR('자료입력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J687" s="28">
        <f>IF(AND($S687='자료입력 및 결과표시'!$B$20,COUNTIF($W687:$DR687,'자료입력 및 결과표시'!$C$20)&gt;=1),IF(OR('자료입력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K687" s="28">
        <f>IF(AND($S687='자료입력 및 결과표시'!$B$21,COUNTIF($W687:$DR687,'자료입력 및 결과표시'!$C$21)&gt;=1),IF(OR('자료입력 및 결과표시'!$B$4+90&gt;=$V687,'자료입력 및 결과표시'!$B$4&lt;$U687),0,IF($V687-'자료입력 및 결과표시'!$B$4-90&gt;='자료입력 및 결과표시'!$E$4,'자료입력 및 결과표시'!$E$4,$V687-'자료입력 및 결과표시'!$B$4-90)),0)</f>
        <v>0</v>
      </c>
      <c r="EL687" s="17">
        <f>IF(AND(S687='자료입력 및 결과표시'!$B$6,COUNTIF('업무중복도(데이터 입력)'!$W687:$DR687,'자료입력 및 결과표시'!$C$6)&gt;=1),1,0)</f>
        <v>0</v>
      </c>
      <c r="EM687" s="17">
        <f>IF(AND(S687='자료입력 및 결과표시'!$B$7,COUNTIF('업무중복도(데이터 입력)'!$W687:$DR687,'자료입력 및 결과표시'!$C$7)&gt;=1),2,0)</f>
        <v>0</v>
      </c>
      <c r="EN687" s="17">
        <f>IF(AND(S687='자료입력 및 결과표시'!$B$8,COUNTIF('업무중복도(데이터 입력)'!$W687:$DR687,'자료입력 및 결과표시'!$C$8)&gt;=1),3,0)</f>
        <v>0</v>
      </c>
      <c r="EO687" s="17">
        <f>IF(AND(S687='자료입력 및 결과표시'!$B$9,COUNTIF('업무중복도(데이터 입력)'!$W687:$DR687,'자료입력 및 결과표시'!$C$9)&gt;=1),4,0)</f>
        <v>0</v>
      </c>
      <c r="EP687" s="17">
        <f>IF(AND(S687='자료입력 및 결과표시'!$B$10,COUNTIF('업무중복도(데이터 입력)'!$W687:$DR687,'자료입력 및 결과표시'!$C$10)&gt;=1),5,0)</f>
        <v>0</v>
      </c>
      <c r="EQ687" s="17">
        <f>IF(AND(S687='자료입력 및 결과표시'!$B$11,COUNTIF('업무중복도(데이터 입력)'!$W687:$DR687,'자료입력 및 결과표시'!$C$11)&gt;=1),6,0)</f>
        <v>0</v>
      </c>
      <c r="ER687" s="17">
        <f>IF(AND(S687='자료입력 및 결과표시'!$B$12,COUNTIF('업무중복도(데이터 입력)'!$W687:$DR687,'자료입력 및 결과표시'!$C$12)&gt;=1),7,0)</f>
        <v>0</v>
      </c>
      <c r="ES687" s="17">
        <f>IF(AND(S687='자료입력 및 결과표시'!$B$13,COUNTIF('업무중복도(데이터 입력)'!$W687:$DR687,'자료입력 및 결과표시'!$C$13)&gt;=1),8,0)</f>
        <v>0</v>
      </c>
      <c r="ET687" s="17">
        <f>IF(AND(S687='자료입력 및 결과표시'!$B$14,COUNTIF('업무중복도(데이터 입력)'!$W687:$DR687,'자료입력 및 결과표시'!$C$14)&gt;=1),9,0)</f>
        <v>0</v>
      </c>
      <c r="EU687" s="17">
        <f>IF(AND(S687='자료입력 및 결과표시'!$B$15,COUNTIF('업무중복도(데이터 입력)'!$W687:$DR687,'자료입력 및 결과표시'!$C$15)&gt;=1),10,0)</f>
        <v>0</v>
      </c>
      <c r="EV687" s="17">
        <f>IF(AND(S687='자료입력 및 결과표시'!$B$16,COUNTIF('업무중복도(데이터 입력)'!$W687:$DR687,'자료입력 및 결과표시'!$C$16)&gt;=1),11,0)</f>
        <v>0</v>
      </c>
      <c r="EW687" s="17">
        <f>IF(AND(S687='자료입력 및 결과표시'!$B$17,COUNTIF('업무중복도(데이터 입력)'!$W687:$DR687,'자료입력 및 결과표시'!$C$17)&gt;=1),12,0)</f>
        <v>0</v>
      </c>
      <c r="EX687" s="17">
        <f>IF(AND(S687='자료입력 및 결과표시'!$B$18,COUNTIF('업무중복도(데이터 입력)'!$W687:$DR687,'자료입력 및 결과표시'!$C$18)&gt;=1),13,0)</f>
        <v>0</v>
      </c>
      <c r="EY687" s="17">
        <f>IF(AND(S687='자료입력 및 결과표시'!$B$19,COUNTIF('업무중복도(데이터 입력)'!$W687:$DR687,'자료입력 및 결과표시'!$C$19)&gt;=1),14,0)</f>
        <v>0</v>
      </c>
      <c r="EZ687" s="17">
        <f>IF(AND(S687='자료입력 및 결과표시'!$B$20,COUNTIF('업무중복도(데이터 입력)'!$W687:$DR687,'자료입력 및 결과표시'!$C$20)&gt;=1),15,0)</f>
        <v>0</v>
      </c>
      <c r="FA687" s="17">
        <f>IF(AND(S687='자료입력 및 결과표시'!$B$21,COUNTIF('업무중복도(데이터 입력)'!$W687:$DR687,'자료입력 및 결과표시'!$C$21)&gt;=1),16,0)</f>
        <v>0</v>
      </c>
      <c r="FK687" s="17">
        <f t="shared" si="833"/>
        <v>0</v>
      </c>
      <c r="FO687"/>
    </row>
    <row r="688" spans="1:171">
      <c r="A688" s="17" t="str">
        <f t="shared" si="816"/>
        <v>\\\0</v>
      </c>
      <c r="B688" s="17" t="str">
        <f t="shared" si="817"/>
        <v>\\\0</v>
      </c>
      <c r="C688" s="17" t="str">
        <f t="shared" si="818"/>
        <v>\\\0</v>
      </c>
      <c r="D688" s="17" t="str">
        <f t="shared" si="819"/>
        <v>\\\0</v>
      </c>
      <c r="E688" s="17" t="str">
        <f t="shared" si="820"/>
        <v>\\\0</v>
      </c>
      <c r="F688" s="17" t="str">
        <f t="shared" si="821"/>
        <v>\\\0</v>
      </c>
      <c r="G688" s="17" t="str">
        <f t="shared" si="822"/>
        <v>\\\0</v>
      </c>
      <c r="H688" s="17" t="str">
        <f t="shared" si="823"/>
        <v>\\\0</v>
      </c>
      <c r="I688" s="17" t="str">
        <f t="shared" si="824"/>
        <v>\\\0</v>
      </c>
      <c r="J688" s="17" t="str">
        <f t="shared" si="825"/>
        <v>\\\0</v>
      </c>
      <c r="K688" s="17" t="str">
        <f t="shared" si="826"/>
        <v>\\\0</v>
      </c>
      <c r="L688" s="17" t="str">
        <f t="shared" si="827"/>
        <v>\\\0</v>
      </c>
      <c r="M688" s="17" t="str">
        <f t="shared" si="828"/>
        <v>\\\0</v>
      </c>
      <c r="N688" s="17" t="str">
        <f t="shared" si="829"/>
        <v>\\\0</v>
      </c>
      <c r="O688" s="17" t="str">
        <f t="shared" si="830"/>
        <v>\\\0</v>
      </c>
      <c r="P688" s="17" t="str">
        <f t="shared" si="831"/>
        <v>\\\0</v>
      </c>
      <c r="R688" s="17" t="str">
        <f t="shared" si="832"/>
        <v>\\</v>
      </c>
      <c r="S688" s="38"/>
      <c r="T688" s="39"/>
      <c r="U688" s="31"/>
      <c r="V688" s="32"/>
      <c r="W688" s="36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35"/>
      <c r="DS688" s="287"/>
      <c r="DT688" s="36"/>
      <c r="DU688" s="37"/>
      <c r="DV688" s="28">
        <f>IF(AND($S688='자료입력 및 결과표시'!$B$6,COUNTIF($W688:$DR688,'자료입력 및 결과표시'!$C$6)&gt;=1),IF(OR('자료입력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DW688" s="28">
        <f>IF(AND($S688='자료입력 및 결과표시'!$B$7,COUNTIF($W688:$DR688,'자료입력 및 결과표시'!$C$7)&gt;=1),IF(OR('자료입력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DX688" s="28">
        <f>IF(AND($S688='자료입력 및 결과표시'!$B$8,COUNTIF($W688:$DR688,'자료입력 및 결과표시'!$C$8)&gt;=1),IF(OR('자료입력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DY688" s="28">
        <f>IF(AND($S688='자료입력 및 결과표시'!$B$9,COUNTIF($W688:$DR688,'자료입력 및 결과표시'!$C$9)&gt;=1),IF(OR('자료입력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DZ688" s="28">
        <f>IF(AND($S688='자료입력 및 결과표시'!$B$10,COUNTIF($W688:$DR688,'자료입력 및 결과표시'!$C$10)&gt;=1),IF(OR('자료입력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A688" s="28">
        <f>IF(AND($S688='자료입력 및 결과표시'!$B$11,COUNTIF($W688:$DR688,'자료입력 및 결과표시'!$C$11)&gt;=1),IF(OR('자료입력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B688" s="28">
        <f>IF(AND($S688='자료입력 및 결과표시'!$B$12,COUNTIF($W688:$DR688,'자료입력 및 결과표시'!$C$12)&gt;=1),IF(OR('자료입력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C688" s="28">
        <f>IF(AND($S688='자료입력 및 결과표시'!$B$13,COUNTIF($W688:$DR688,'자료입력 및 결과표시'!$C$13)&gt;=1),IF(OR('자료입력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D688" s="28">
        <f>IF(AND($S688='자료입력 및 결과표시'!$B$14,COUNTIF($W688:$DR688,'자료입력 및 결과표시'!$C$14)&gt;=1),IF(OR('자료입력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E688" s="28">
        <f>IF(AND($S688='자료입력 및 결과표시'!$B$15,COUNTIF($W688:$DR688,'자료입력 및 결과표시'!$C$15)&gt;=1),IF(OR('자료입력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F688" s="28">
        <f>IF(AND($S688='자료입력 및 결과표시'!$B$16,COUNTIF($W688:$DR688,'자료입력 및 결과표시'!$C$16)&gt;=1),IF(OR('자료입력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G688" s="28">
        <f>IF(AND($S688='자료입력 및 결과표시'!$B$17,COUNTIF($W688:$DR688,'자료입력 및 결과표시'!$C$17)&gt;=1),IF(OR('자료입력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H688" s="28">
        <f>IF(AND($S688='자료입력 및 결과표시'!$B$18,COUNTIF($W688:$DR688,'자료입력 및 결과표시'!$C$18)&gt;=1),IF(OR('자료입력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I688" s="28">
        <f>IF(AND($S688='자료입력 및 결과표시'!$B$19,COUNTIF($W688:$DR688,'자료입력 및 결과표시'!$C$19)&gt;=1),IF(OR('자료입력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J688" s="28">
        <f>IF(AND($S688='자료입력 및 결과표시'!$B$20,COUNTIF($W688:$DR688,'자료입력 및 결과표시'!$C$20)&gt;=1),IF(OR('자료입력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K688" s="28">
        <f>IF(AND($S688='자료입력 및 결과표시'!$B$21,COUNTIF($W688:$DR688,'자료입력 및 결과표시'!$C$21)&gt;=1),IF(OR('자료입력 및 결과표시'!$B$4+90&gt;=$V688,'자료입력 및 결과표시'!$B$4&lt;$U688),0,IF($V688-'자료입력 및 결과표시'!$B$4-90&gt;='자료입력 및 결과표시'!$E$4,'자료입력 및 결과표시'!$E$4,$V688-'자료입력 및 결과표시'!$B$4-90)),0)</f>
        <v>0</v>
      </c>
      <c r="EL688" s="17">
        <f>IF(AND(S688='자료입력 및 결과표시'!$B$6,COUNTIF('업무중복도(데이터 입력)'!$W688:$DR688,'자료입력 및 결과표시'!$C$6)&gt;=1),1,0)</f>
        <v>0</v>
      </c>
      <c r="EM688" s="17">
        <f>IF(AND(S688='자료입력 및 결과표시'!$B$7,COUNTIF('업무중복도(데이터 입력)'!$W688:$DR688,'자료입력 및 결과표시'!$C$7)&gt;=1),2,0)</f>
        <v>0</v>
      </c>
      <c r="EN688" s="17">
        <f>IF(AND(S688='자료입력 및 결과표시'!$B$8,COUNTIF('업무중복도(데이터 입력)'!$W688:$DR688,'자료입력 및 결과표시'!$C$8)&gt;=1),3,0)</f>
        <v>0</v>
      </c>
      <c r="EO688" s="17">
        <f>IF(AND(S688='자료입력 및 결과표시'!$B$9,COUNTIF('업무중복도(데이터 입력)'!$W688:$DR688,'자료입력 및 결과표시'!$C$9)&gt;=1),4,0)</f>
        <v>0</v>
      </c>
      <c r="EP688" s="17">
        <f>IF(AND(S688='자료입력 및 결과표시'!$B$10,COUNTIF('업무중복도(데이터 입력)'!$W688:$DR688,'자료입력 및 결과표시'!$C$10)&gt;=1),5,0)</f>
        <v>0</v>
      </c>
      <c r="EQ688" s="17">
        <f>IF(AND(S688='자료입력 및 결과표시'!$B$11,COUNTIF('업무중복도(데이터 입력)'!$W688:$DR688,'자료입력 및 결과표시'!$C$11)&gt;=1),6,0)</f>
        <v>0</v>
      </c>
      <c r="ER688" s="17">
        <f>IF(AND(S688='자료입력 및 결과표시'!$B$12,COUNTIF('업무중복도(데이터 입력)'!$W688:$DR688,'자료입력 및 결과표시'!$C$12)&gt;=1),7,0)</f>
        <v>0</v>
      </c>
      <c r="ES688" s="17">
        <f>IF(AND(S688='자료입력 및 결과표시'!$B$13,COUNTIF('업무중복도(데이터 입력)'!$W688:$DR688,'자료입력 및 결과표시'!$C$13)&gt;=1),8,0)</f>
        <v>0</v>
      </c>
      <c r="ET688" s="17">
        <f>IF(AND(S688='자료입력 및 결과표시'!$B$14,COUNTIF('업무중복도(데이터 입력)'!$W688:$DR688,'자료입력 및 결과표시'!$C$14)&gt;=1),9,0)</f>
        <v>0</v>
      </c>
      <c r="EU688" s="17">
        <f>IF(AND(S688='자료입력 및 결과표시'!$B$15,COUNTIF('업무중복도(데이터 입력)'!$W688:$DR688,'자료입력 및 결과표시'!$C$15)&gt;=1),10,0)</f>
        <v>0</v>
      </c>
      <c r="EV688" s="17">
        <f>IF(AND(S688='자료입력 및 결과표시'!$B$16,COUNTIF('업무중복도(데이터 입력)'!$W688:$DR688,'자료입력 및 결과표시'!$C$16)&gt;=1),11,0)</f>
        <v>0</v>
      </c>
      <c r="EW688" s="17">
        <f>IF(AND(S688='자료입력 및 결과표시'!$B$17,COUNTIF('업무중복도(데이터 입력)'!$W688:$DR688,'자료입력 및 결과표시'!$C$17)&gt;=1),12,0)</f>
        <v>0</v>
      </c>
      <c r="EX688" s="17">
        <f>IF(AND(S688='자료입력 및 결과표시'!$B$18,COUNTIF('업무중복도(데이터 입력)'!$W688:$DR688,'자료입력 및 결과표시'!$C$18)&gt;=1),13,0)</f>
        <v>0</v>
      </c>
      <c r="EY688" s="17">
        <f>IF(AND(S688='자료입력 및 결과표시'!$B$19,COUNTIF('업무중복도(데이터 입력)'!$W688:$DR688,'자료입력 및 결과표시'!$C$19)&gt;=1),14,0)</f>
        <v>0</v>
      </c>
      <c r="EZ688" s="17">
        <f>IF(AND(S688='자료입력 및 결과표시'!$B$20,COUNTIF('업무중복도(데이터 입력)'!$W688:$DR688,'자료입력 및 결과표시'!$C$20)&gt;=1),15,0)</f>
        <v>0</v>
      </c>
      <c r="FA688" s="17">
        <f>IF(AND(S688='자료입력 및 결과표시'!$B$21,COUNTIF('업무중복도(데이터 입력)'!$W688:$DR688,'자료입력 및 결과표시'!$C$21)&gt;=1),16,0)</f>
        <v>0</v>
      </c>
      <c r="FK688" s="17">
        <f t="shared" si="833"/>
        <v>0</v>
      </c>
      <c r="FO688"/>
    </row>
    <row r="689" spans="1:171">
      <c r="A689" s="17" t="str">
        <f t="shared" si="816"/>
        <v>\\\0</v>
      </c>
      <c r="B689" s="17" t="str">
        <f t="shared" si="817"/>
        <v>\\\0</v>
      </c>
      <c r="C689" s="17" t="str">
        <f t="shared" si="818"/>
        <v>\\\0</v>
      </c>
      <c r="D689" s="17" t="str">
        <f t="shared" si="819"/>
        <v>\\\0</v>
      </c>
      <c r="E689" s="17" t="str">
        <f t="shared" si="820"/>
        <v>\\\0</v>
      </c>
      <c r="F689" s="17" t="str">
        <f t="shared" si="821"/>
        <v>\\\0</v>
      </c>
      <c r="G689" s="17" t="str">
        <f t="shared" si="822"/>
        <v>\\\0</v>
      </c>
      <c r="H689" s="17" t="str">
        <f t="shared" si="823"/>
        <v>\\\0</v>
      </c>
      <c r="I689" s="17" t="str">
        <f t="shared" si="824"/>
        <v>\\\0</v>
      </c>
      <c r="J689" s="17" t="str">
        <f t="shared" si="825"/>
        <v>\\\0</v>
      </c>
      <c r="K689" s="17" t="str">
        <f t="shared" si="826"/>
        <v>\\\0</v>
      </c>
      <c r="L689" s="17" t="str">
        <f t="shared" si="827"/>
        <v>\\\0</v>
      </c>
      <c r="M689" s="17" t="str">
        <f t="shared" si="828"/>
        <v>\\\0</v>
      </c>
      <c r="N689" s="17" t="str">
        <f t="shared" si="829"/>
        <v>\\\0</v>
      </c>
      <c r="O689" s="17" t="str">
        <f t="shared" si="830"/>
        <v>\\\0</v>
      </c>
      <c r="P689" s="17" t="str">
        <f t="shared" si="831"/>
        <v>\\\0</v>
      </c>
      <c r="R689" s="17" t="str">
        <f t="shared" si="832"/>
        <v>\\</v>
      </c>
      <c r="S689" s="38"/>
      <c r="T689" s="39"/>
      <c r="U689" s="31"/>
      <c r="V689" s="32"/>
      <c r="W689" s="36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35"/>
      <c r="DS689" s="287"/>
      <c r="DT689" s="36"/>
      <c r="DU689" s="37"/>
      <c r="DV689" s="28">
        <f>IF(AND($S689='자료입력 및 결과표시'!$B$6,COUNTIF($W689:$DR689,'자료입력 및 결과표시'!$C$6)&gt;=1),IF(OR('자료입력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DW689" s="28">
        <f>IF(AND($S689='자료입력 및 결과표시'!$B$7,COUNTIF($W689:$DR689,'자료입력 및 결과표시'!$C$7)&gt;=1),IF(OR('자료입력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DX689" s="28">
        <f>IF(AND($S689='자료입력 및 결과표시'!$B$8,COUNTIF($W689:$DR689,'자료입력 및 결과표시'!$C$8)&gt;=1),IF(OR('자료입력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DY689" s="28">
        <f>IF(AND($S689='자료입력 및 결과표시'!$B$9,COUNTIF($W689:$DR689,'자료입력 및 결과표시'!$C$9)&gt;=1),IF(OR('자료입력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DZ689" s="28">
        <f>IF(AND($S689='자료입력 및 결과표시'!$B$10,COUNTIF($W689:$DR689,'자료입력 및 결과표시'!$C$10)&gt;=1),IF(OR('자료입력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A689" s="28">
        <f>IF(AND($S689='자료입력 및 결과표시'!$B$11,COUNTIF($W689:$DR689,'자료입력 및 결과표시'!$C$11)&gt;=1),IF(OR('자료입력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B689" s="28">
        <f>IF(AND($S689='자료입력 및 결과표시'!$B$12,COUNTIF($W689:$DR689,'자료입력 및 결과표시'!$C$12)&gt;=1),IF(OR('자료입력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C689" s="28">
        <f>IF(AND($S689='자료입력 및 결과표시'!$B$13,COUNTIF($W689:$DR689,'자료입력 및 결과표시'!$C$13)&gt;=1),IF(OR('자료입력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D689" s="28">
        <f>IF(AND($S689='자료입력 및 결과표시'!$B$14,COUNTIF($W689:$DR689,'자료입력 및 결과표시'!$C$14)&gt;=1),IF(OR('자료입력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E689" s="28">
        <f>IF(AND($S689='자료입력 및 결과표시'!$B$15,COUNTIF($W689:$DR689,'자료입력 및 결과표시'!$C$15)&gt;=1),IF(OR('자료입력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F689" s="28">
        <f>IF(AND($S689='자료입력 및 결과표시'!$B$16,COUNTIF($W689:$DR689,'자료입력 및 결과표시'!$C$16)&gt;=1),IF(OR('자료입력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G689" s="28">
        <f>IF(AND($S689='자료입력 및 결과표시'!$B$17,COUNTIF($W689:$DR689,'자료입력 및 결과표시'!$C$17)&gt;=1),IF(OR('자료입력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H689" s="28">
        <f>IF(AND($S689='자료입력 및 결과표시'!$B$18,COUNTIF($W689:$DR689,'자료입력 및 결과표시'!$C$18)&gt;=1),IF(OR('자료입력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I689" s="28">
        <f>IF(AND($S689='자료입력 및 결과표시'!$B$19,COUNTIF($W689:$DR689,'자료입력 및 결과표시'!$C$19)&gt;=1),IF(OR('자료입력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J689" s="28">
        <f>IF(AND($S689='자료입력 및 결과표시'!$B$20,COUNTIF($W689:$DR689,'자료입력 및 결과표시'!$C$20)&gt;=1),IF(OR('자료입력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K689" s="28">
        <f>IF(AND($S689='자료입력 및 결과표시'!$B$21,COUNTIF($W689:$DR689,'자료입력 및 결과표시'!$C$21)&gt;=1),IF(OR('자료입력 및 결과표시'!$B$4+90&gt;=$V689,'자료입력 및 결과표시'!$B$4&lt;$U689),0,IF($V689-'자료입력 및 결과표시'!$B$4-90&gt;='자료입력 및 결과표시'!$E$4,'자료입력 및 결과표시'!$E$4,$V689-'자료입력 및 결과표시'!$B$4-90)),0)</f>
        <v>0</v>
      </c>
      <c r="EL689" s="17">
        <f>IF(AND(S689='자료입력 및 결과표시'!$B$6,COUNTIF('업무중복도(데이터 입력)'!$W689:$DR689,'자료입력 및 결과표시'!$C$6)&gt;=1),1,0)</f>
        <v>0</v>
      </c>
      <c r="EM689" s="17">
        <f>IF(AND(S689='자료입력 및 결과표시'!$B$7,COUNTIF('업무중복도(데이터 입력)'!$W689:$DR689,'자료입력 및 결과표시'!$C$7)&gt;=1),2,0)</f>
        <v>0</v>
      </c>
      <c r="EN689" s="17">
        <f>IF(AND(S689='자료입력 및 결과표시'!$B$8,COUNTIF('업무중복도(데이터 입력)'!$W689:$DR689,'자료입력 및 결과표시'!$C$8)&gt;=1),3,0)</f>
        <v>0</v>
      </c>
      <c r="EO689" s="17">
        <f>IF(AND(S689='자료입력 및 결과표시'!$B$9,COUNTIF('업무중복도(데이터 입력)'!$W689:$DR689,'자료입력 및 결과표시'!$C$9)&gt;=1),4,0)</f>
        <v>0</v>
      </c>
      <c r="EP689" s="17">
        <f>IF(AND(S689='자료입력 및 결과표시'!$B$10,COUNTIF('업무중복도(데이터 입력)'!$W689:$DR689,'자료입력 및 결과표시'!$C$10)&gt;=1),5,0)</f>
        <v>0</v>
      </c>
      <c r="EQ689" s="17">
        <f>IF(AND(S689='자료입력 및 결과표시'!$B$11,COUNTIF('업무중복도(데이터 입력)'!$W689:$DR689,'자료입력 및 결과표시'!$C$11)&gt;=1),6,0)</f>
        <v>0</v>
      </c>
      <c r="ER689" s="17">
        <f>IF(AND(S689='자료입력 및 결과표시'!$B$12,COUNTIF('업무중복도(데이터 입력)'!$W689:$DR689,'자료입력 및 결과표시'!$C$12)&gt;=1),7,0)</f>
        <v>0</v>
      </c>
      <c r="ES689" s="17">
        <f>IF(AND(S689='자료입력 및 결과표시'!$B$13,COUNTIF('업무중복도(데이터 입력)'!$W689:$DR689,'자료입력 및 결과표시'!$C$13)&gt;=1),8,0)</f>
        <v>0</v>
      </c>
      <c r="ET689" s="17">
        <f>IF(AND(S689='자료입력 및 결과표시'!$B$14,COUNTIF('업무중복도(데이터 입력)'!$W689:$DR689,'자료입력 및 결과표시'!$C$14)&gt;=1),9,0)</f>
        <v>0</v>
      </c>
      <c r="EU689" s="17">
        <f>IF(AND(S689='자료입력 및 결과표시'!$B$15,COUNTIF('업무중복도(데이터 입력)'!$W689:$DR689,'자료입력 및 결과표시'!$C$15)&gt;=1),10,0)</f>
        <v>0</v>
      </c>
      <c r="EV689" s="17">
        <f>IF(AND(S689='자료입력 및 결과표시'!$B$16,COUNTIF('업무중복도(데이터 입력)'!$W689:$DR689,'자료입력 및 결과표시'!$C$16)&gt;=1),11,0)</f>
        <v>0</v>
      </c>
      <c r="EW689" s="17">
        <f>IF(AND(S689='자료입력 및 결과표시'!$B$17,COUNTIF('업무중복도(데이터 입력)'!$W689:$DR689,'자료입력 및 결과표시'!$C$17)&gt;=1),12,0)</f>
        <v>0</v>
      </c>
      <c r="EX689" s="17">
        <f>IF(AND(S689='자료입력 및 결과표시'!$B$18,COUNTIF('업무중복도(데이터 입력)'!$W689:$DR689,'자료입력 및 결과표시'!$C$18)&gt;=1),13,0)</f>
        <v>0</v>
      </c>
      <c r="EY689" s="17">
        <f>IF(AND(S689='자료입력 및 결과표시'!$B$19,COUNTIF('업무중복도(데이터 입력)'!$W689:$DR689,'자료입력 및 결과표시'!$C$19)&gt;=1),14,0)</f>
        <v>0</v>
      </c>
      <c r="EZ689" s="17">
        <f>IF(AND(S689='자료입력 및 결과표시'!$B$20,COUNTIF('업무중복도(데이터 입력)'!$W689:$DR689,'자료입력 및 결과표시'!$C$20)&gt;=1),15,0)</f>
        <v>0</v>
      </c>
      <c r="FA689" s="17">
        <f>IF(AND(S689='자료입력 및 결과표시'!$B$21,COUNTIF('업무중복도(데이터 입력)'!$W689:$DR689,'자료입력 및 결과표시'!$C$21)&gt;=1),16,0)</f>
        <v>0</v>
      </c>
      <c r="FK689" s="17">
        <f t="shared" si="833"/>
        <v>0</v>
      </c>
      <c r="FO689"/>
    </row>
    <row r="690" spans="1:171">
      <c r="A690" s="17" t="str">
        <f t="shared" si="816"/>
        <v>\\\0</v>
      </c>
      <c r="B690" s="17" t="str">
        <f t="shared" si="817"/>
        <v>\\\0</v>
      </c>
      <c r="C690" s="17" t="str">
        <f t="shared" si="818"/>
        <v>\\\0</v>
      </c>
      <c r="D690" s="17" t="str">
        <f t="shared" si="819"/>
        <v>\\\0</v>
      </c>
      <c r="E690" s="17" t="str">
        <f t="shared" si="820"/>
        <v>\\\0</v>
      </c>
      <c r="F690" s="17" t="str">
        <f t="shared" si="821"/>
        <v>\\\0</v>
      </c>
      <c r="G690" s="17" t="str">
        <f t="shared" si="822"/>
        <v>\\\0</v>
      </c>
      <c r="H690" s="17" t="str">
        <f t="shared" si="823"/>
        <v>\\\0</v>
      </c>
      <c r="I690" s="17" t="str">
        <f t="shared" si="824"/>
        <v>\\\0</v>
      </c>
      <c r="J690" s="17" t="str">
        <f t="shared" si="825"/>
        <v>\\\0</v>
      </c>
      <c r="K690" s="17" t="str">
        <f t="shared" si="826"/>
        <v>\\\0</v>
      </c>
      <c r="L690" s="17" t="str">
        <f t="shared" si="827"/>
        <v>\\\0</v>
      </c>
      <c r="M690" s="17" t="str">
        <f t="shared" si="828"/>
        <v>\\\0</v>
      </c>
      <c r="N690" s="17" t="str">
        <f t="shared" si="829"/>
        <v>\\\0</v>
      </c>
      <c r="O690" s="17" t="str">
        <f t="shared" si="830"/>
        <v>\\\0</v>
      </c>
      <c r="P690" s="17" t="str">
        <f t="shared" si="831"/>
        <v>\\\0</v>
      </c>
      <c r="R690" s="17" t="str">
        <f t="shared" si="832"/>
        <v>\\</v>
      </c>
      <c r="S690" s="38"/>
      <c r="T690" s="39"/>
      <c r="U690" s="31"/>
      <c r="V690" s="32"/>
      <c r="W690" s="36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35"/>
      <c r="DS690" s="287"/>
      <c r="DT690" s="36"/>
      <c r="DU690" s="37"/>
      <c r="DV690" s="28">
        <f>IF(AND($S690='자료입력 및 결과표시'!$B$6,COUNTIF($W690:$DR690,'자료입력 및 결과표시'!$C$6)&gt;=1),IF(OR('자료입력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DW690" s="28">
        <f>IF(AND($S690='자료입력 및 결과표시'!$B$7,COUNTIF($W690:$DR690,'자료입력 및 결과표시'!$C$7)&gt;=1),IF(OR('자료입력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DX690" s="28">
        <f>IF(AND($S690='자료입력 및 결과표시'!$B$8,COUNTIF($W690:$DR690,'자료입력 및 결과표시'!$C$8)&gt;=1),IF(OR('자료입력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DY690" s="28">
        <f>IF(AND($S690='자료입력 및 결과표시'!$B$9,COUNTIF($W690:$DR690,'자료입력 및 결과표시'!$C$9)&gt;=1),IF(OR('자료입력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DZ690" s="28">
        <f>IF(AND($S690='자료입력 및 결과표시'!$B$10,COUNTIF($W690:$DR690,'자료입력 및 결과표시'!$C$10)&gt;=1),IF(OR('자료입력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A690" s="28">
        <f>IF(AND($S690='자료입력 및 결과표시'!$B$11,COUNTIF($W690:$DR690,'자료입력 및 결과표시'!$C$11)&gt;=1),IF(OR('자료입력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B690" s="28">
        <f>IF(AND($S690='자료입력 및 결과표시'!$B$12,COUNTIF($W690:$DR690,'자료입력 및 결과표시'!$C$12)&gt;=1),IF(OR('자료입력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C690" s="28">
        <f>IF(AND($S690='자료입력 및 결과표시'!$B$13,COUNTIF($W690:$DR690,'자료입력 및 결과표시'!$C$13)&gt;=1),IF(OR('자료입력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D690" s="28">
        <f>IF(AND($S690='자료입력 및 결과표시'!$B$14,COUNTIF($W690:$DR690,'자료입력 및 결과표시'!$C$14)&gt;=1),IF(OR('자료입력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E690" s="28">
        <f>IF(AND($S690='자료입력 및 결과표시'!$B$15,COUNTIF($W690:$DR690,'자료입력 및 결과표시'!$C$15)&gt;=1),IF(OR('자료입력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F690" s="28">
        <f>IF(AND($S690='자료입력 및 결과표시'!$B$16,COUNTIF($W690:$DR690,'자료입력 및 결과표시'!$C$16)&gt;=1),IF(OR('자료입력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G690" s="28">
        <f>IF(AND($S690='자료입력 및 결과표시'!$B$17,COUNTIF($W690:$DR690,'자료입력 및 결과표시'!$C$17)&gt;=1),IF(OR('자료입력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H690" s="28">
        <f>IF(AND($S690='자료입력 및 결과표시'!$B$18,COUNTIF($W690:$DR690,'자료입력 및 결과표시'!$C$18)&gt;=1),IF(OR('자료입력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I690" s="28">
        <f>IF(AND($S690='자료입력 및 결과표시'!$B$19,COUNTIF($W690:$DR690,'자료입력 및 결과표시'!$C$19)&gt;=1),IF(OR('자료입력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J690" s="28">
        <f>IF(AND($S690='자료입력 및 결과표시'!$B$20,COUNTIF($W690:$DR690,'자료입력 및 결과표시'!$C$20)&gt;=1),IF(OR('자료입력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K690" s="28">
        <f>IF(AND($S690='자료입력 및 결과표시'!$B$21,COUNTIF($W690:$DR690,'자료입력 및 결과표시'!$C$21)&gt;=1),IF(OR('자료입력 및 결과표시'!$B$4+90&gt;=$V690,'자료입력 및 결과표시'!$B$4&lt;$U690),0,IF($V690-'자료입력 및 결과표시'!$B$4-90&gt;='자료입력 및 결과표시'!$E$4,'자료입력 및 결과표시'!$E$4,$V690-'자료입력 및 결과표시'!$B$4-90)),0)</f>
        <v>0</v>
      </c>
      <c r="EL690" s="17">
        <f>IF(AND(S690='자료입력 및 결과표시'!$B$6,COUNTIF('업무중복도(데이터 입력)'!$W690:$DR690,'자료입력 및 결과표시'!$C$6)&gt;=1),1,0)</f>
        <v>0</v>
      </c>
      <c r="EM690" s="17">
        <f>IF(AND(S690='자료입력 및 결과표시'!$B$7,COUNTIF('업무중복도(데이터 입력)'!$W690:$DR690,'자료입력 및 결과표시'!$C$7)&gt;=1),2,0)</f>
        <v>0</v>
      </c>
      <c r="EN690" s="17">
        <f>IF(AND(S690='자료입력 및 결과표시'!$B$8,COUNTIF('업무중복도(데이터 입력)'!$W690:$DR690,'자료입력 및 결과표시'!$C$8)&gt;=1),3,0)</f>
        <v>0</v>
      </c>
      <c r="EO690" s="17">
        <f>IF(AND(S690='자료입력 및 결과표시'!$B$9,COUNTIF('업무중복도(데이터 입력)'!$W690:$DR690,'자료입력 및 결과표시'!$C$9)&gt;=1),4,0)</f>
        <v>0</v>
      </c>
      <c r="EP690" s="17">
        <f>IF(AND(S690='자료입력 및 결과표시'!$B$10,COUNTIF('업무중복도(데이터 입력)'!$W690:$DR690,'자료입력 및 결과표시'!$C$10)&gt;=1),5,0)</f>
        <v>0</v>
      </c>
      <c r="EQ690" s="17">
        <f>IF(AND(S690='자료입력 및 결과표시'!$B$11,COUNTIF('업무중복도(데이터 입력)'!$W690:$DR690,'자료입력 및 결과표시'!$C$11)&gt;=1),6,0)</f>
        <v>0</v>
      </c>
      <c r="ER690" s="17">
        <f>IF(AND(S690='자료입력 및 결과표시'!$B$12,COUNTIF('업무중복도(데이터 입력)'!$W690:$DR690,'자료입력 및 결과표시'!$C$12)&gt;=1),7,0)</f>
        <v>0</v>
      </c>
      <c r="ES690" s="17">
        <f>IF(AND(S690='자료입력 및 결과표시'!$B$13,COUNTIF('업무중복도(데이터 입력)'!$W690:$DR690,'자료입력 및 결과표시'!$C$13)&gt;=1),8,0)</f>
        <v>0</v>
      </c>
      <c r="ET690" s="17">
        <f>IF(AND(S690='자료입력 및 결과표시'!$B$14,COUNTIF('업무중복도(데이터 입력)'!$W690:$DR690,'자료입력 및 결과표시'!$C$14)&gt;=1),9,0)</f>
        <v>0</v>
      </c>
      <c r="EU690" s="17">
        <f>IF(AND(S690='자료입력 및 결과표시'!$B$15,COUNTIF('업무중복도(데이터 입력)'!$W690:$DR690,'자료입력 및 결과표시'!$C$15)&gt;=1),10,0)</f>
        <v>0</v>
      </c>
      <c r="EV690" s="17">
        <f>IF(AND(S690='자료입력 및 결과표시'!$B$16,COUNTIF('업무중복도(데이터 입력)'!$W690:$DR690,'자료입력 및 결과표시'!$C$16)&gt;=1),11,0)</f>
        <v>0</v>
      </c>
      <c r="EW690" s="17">
        <f>IF(AND(S690='자료입력 및 결과표시'!$B$17,COUNTIF('업무중복도(데이터 입력)'!$W690:$DR690,'자료입력 및 결과표시'!$C$17)&gt;=1),12,0)</f>
        <v>0</v>
      </c>
      <c r="EX690" s="17">
        <f>IF(AND(S690='자료입력 및 결과표시'!$B$18,COUNTIF('업무중복도(데이터 입력)'!$W690:$DR690,'자료입력 및 결과표시'!$C$18)&gt;=1),13,0)</f>
        <v>0</v>
      </c>
      <c r="EY690" s="17">
        <f>IF(AND(S690='자료입력 및 결과표시'!$B$19,COUNTIF('업무중복도(데이터 입력)'!$W690:$DR690,'자료입력 및 결과표시'!$C$19)&gt;=1),14,0)</f>
        <v>0</v>
      </c>
      <c r="EZ690" s="17">
        <f>IF(AND(S690='자료입력 및 결과표시'!$B$20,COUNTIF('업무중복도(데이터 입력)'!$W690:$DR690,'자료입력 및 결과표시'!$C$20)&gt;=1),15,0)</f>
        <v>0</v>
      </c>
      <c r="FA690" s="17">
        <f>IF(AND(S690='자료입력 및 결과표시'!$B$21,COUNTIF('업무중복도(데이터 입력)'!$W690:$DR690,'자료입력 및 결과표시'!$C$21)&gt;=1),16,0)</f>
        <v>0</v>
      </c>
      <c r="FK690" s="17">
        <f t="shared" si="833"/>
        <v>0</v>
      </c>
      <c r="FO690"/>
    </row>
    <row r="691" spans="1:171">
      <c r="A691" s="17" t="str">
        <f t="shared" si="816"/>
        <v>\\\0</v>
      </c>
      <c r="B691" s="17" t="str">
        <f t="shared" si="817"/>
        <v>\\\0</v>
      </c>
      <c r="C691" s="17" t="str">
        <f t="shared" si="818"/>
        <v>\\\0</v>
      </c>
      <c r="D691" s="17" t="str">
        <f t="shared" si="819"/>
        <v>\\\0</v>
      </c>
      <c r="E691" s="17" t="str">
        <f t="shared" si="820"/>
        <v>\\\0</v>
      </c>
      <c r="F691" s="17" t="str">
        <f t="shared" si="821"/>
        <v>\\\0</v>
      </c>
      <c r="G691" s="17" t="str">
        <f t="shared" si="822"/>
        <v>\\\0</v>
      </c>
      <c r="H691" s="17" t="str">
        <f t="shared" si="823"/>
        <v>\\\0</v>
      </c>
      <c r="I691" s="17" t="str">
        <f t="shared" si="824"/>
        <v>\\\0</v>
      </c>
      <c r="J691" s="17" t="str">
        <f t="shared" si="825"/>
        <v>\\\0</v>
      </c>
      <c r="K691" s="17" t="str">
        <f t="shared" si="826"/>
        <v>\\\0</v>
      </c>
      <c r="L691" s="17" t="str">
        <f t="shared" si="827"/>
        <v>\\\0</v>
      </c>
      <c r="M691" s="17" t="str">
        <f t="shared" si="828"/>
        <v>\\\0</v>
      </c>
      <c r="N691" s="17" t="str">
        <f t="shared" si="829"/>
        <v>\\\0</v>
      </c>
      <c r="O691" s="17" t="str">
        <f t="shared" si="830"/>
        <v>\\\0</v>
      </c>
      <c r="P691" s="17" t="str">
        <f t="shared" si="831"/>
        <v>\\\0</v>
      </c>
      <c r="R691" s="17" t="str">
        <f t="shared" si="832"/>
        <v>\\</v>
      </c>
      <c r="S691" s="38"/>
      <c r="T691" s="39"/>
      <c r="U691" s="31"/>
      <c r="V691" s="32"/>
      <c r="W691" s="36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35"/>
      <c r="DS691" s="287"/>
      <c r="DT691" s="36"/>
      <c r="DU691" s="37"/>
      <c r="DV691" s="28">
        <f>IF(AND($S691='자료입력 및 결과표시'!$B$6,COUNTIF($W691:$DR691,'자료입력 및 결과표시'!$C$6)&gt;=1),IF(OR('자료입력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DW691" s="28">
        <f>IF(AND($S691='자료입력 및 결과표시'!$B$7,COUNTIF($W691:$DR691,'자료입력 및 결과표시'!$C$7)&gt;=1),IF(OR('자료입력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DX691" s="28">
        <f>IF(AND($S691='자료입력 및 결과표시'!$B$8,COUNTIF($W691:$DR691,'자료입력 및 결과표시'!$C$8)&gt;=1),IF(OR('자료입력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DY691" s="28">
        <f>IF(AND($S691='자료입력 및 결과표시'!$B$9,COUNTIF($W691:$DR691,'자료입력 및 결과표시'!$C$9)&gt;=1),IF(OR('자료입력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DZ691" s="28">
        <f>IF(AND($S691='자료입력 및 결과표시'!$B$10,COUNTIF($W691:$DR691,'자료입력 및 결과표시'!$C$10)&gt;=1),IF(OR('자료입력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A691" s="28">
        <f>IF(AND($S691='자료입력 및 결과표시'!$B$11,COUNTIF($W691:$DR691,'자료입력 및 결과표시'!$C$11)&gt;=1),IF(OR('자료입력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B691" s="28">
        <f>IF(AND($S691='자료입력 및 결과표시'!$B$12,COUNTIF($W691:$DR691,'자료입력 및 결과표시'!$C$12)&gt;=1),IF(OR('자료입력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C691" s="28">
        <f>IF(AND($S691='자료입력 및 결과표시'!$B$13,COUNTIF($W691:$DR691,'자료입력 및 결과표시'!$C$13)&gt;=1),IF(OR('자료입력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D691" s="28">
        <f>IF(AND($S691='자료입력 및 결과표시'!$B$14,COUNTIF($W691:$DR691,'자료입력 및 결과표시'!$C$14)&gt;=1),IF(OR('자료입력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E691" s="28">
        <f>IF(AND($S691='자료입력 및 결과표시'!$B$15,COUNTIF($W691:$DR691,'자료입력 및 결과표시'!$C$15)&gt;=1),IF(OR('자료입력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F691" s="28">
        <f>IF(AND($S691='자료입력 및 결과표시'!$B$16,COUNTIF($W691:$DR691,'자료입력 및 결과표시'!$C$16)&gt;=1),IF(OR('자료입력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G691" s="28">
        <f>IF(AND($S691='자료입력 및 결과표시'!$B$17,COUNTIF($W691:$DR691,'자료입력 및 결과표시'!$C$17)&gt;=1),IF(OR('자료입력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H691" s="28">
        <f>IF(AND($S691='자료입력 및 결과표시'!$B$18,COUNTIF($W691:$DR691,'자료입력 및 결과표시'!$C$18)&gt;=1),IF(OR('자료입력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I691" s="28">
        <f>IF(AND($S691='자료입력 및 결과표시'!$B$19,COUNTIF($W691:$DR691,'자료입력 및 결과표시'!$C$19)&gt;=1),IF(OR('자료입력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J691" s="28">
        <f>IF(AND($S691='자료입력 및 결과표시'!$B$20,COUNTIF($W691:$DR691,'자료입력 및 결과표시'!$C$20)&gt;=1),IF(OR('자료입력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K691" s="28">
        <f>IF(AND($S691='자료입력 및 결과표시'!$B$21,COUNTIF($W691:$DR691,'자료입력 및 결과표시'!$C$21)&gt;=1),IF(OR('자료입력 및 결과표시'!$B$4+90&gt;=$V691,'자료입력 및 결과표시'!$B$4&lt;$U691),0,IF($V691-'자료입력 및 결과표시'!$B$4-90&gt;='자료입력 및 결과표시'!$E$4,'자료입력 및 결과표시'!$E$4,$V691-'자료입력 및 결과표시'!$B$4-90)),0)</f>
        <v>0</v>
      </c>
      <c r="EL691" s="17">
        <f>IF(AND(S691='자료입력 및 결과표시'!$B$6,COUNTIF('업무중복도(데이터 입력)'!$W691:$DR691,'자료입력 및 결과표시'!$C$6)&gt;=1),1,0)</f>
        <v>0</v>
      </c>
      <c r="EM691" s="17">
        <f>IF(AND(S691='자료입력 및 결과표시'!$B$7,COUNTIF('업무중복도(데이터 입력)'!$W691:$DR691,'자료입력 및 결과표시'!$C$7)&gt;=1),2,0)</f>
        <v>0</v>
      </c>
      <c r="EN691" s="17">
        <f>IF(AND(S691='자료입력 및 결과표시'!$B$8,COUNTIF('업무중복도(데이터 입력)'!$W691:$DR691,'자료입력 및 결과표시'!$C$8)&gt;=1),3,0)</f>
        <v>0</v>
      </c>
      <c r="EO691" s="17">
        <f>IF(AND(S691='자료입력 및 결과표시'!$B$9,COUNTIF('업무중복도(데이터 입력)'!$W691:$DR691,'자료입력 및 결과표시'!$C$9)&gt;=1),4,0)</f>
        <v>0</v>
      </c>
      <c r="EP691" s="17">
        <f>IF(AND(S691='자료입력 및 결과표시'!$B$10,COUNTIF('업무중복도(데이터 입력)'!$W691:$DR691,'자료입력 및 결과표시'!$C$10)&gt;=1),5,0)</f>
        <v>0</v>
      </c>
      <c r="EQ691" s="17">
        <f>IF(AND(S691='자료입력 및 결과표시'!$B$11,COUNTIF('업무중복도(데이터 입력)'!$W691:$DR691,'자료입력 및 결과표시'!$C$11)&gt;=1),6,0)</f>
        <v>0</v>
      </c>
      <c r="ER691" s="17">
        <f>IF(AND(S691='자료입력 및 결과표시'!$B$12,COUNTIF('업무중복도(데이터 입력)'!$W691:$DR691,'자료입력 및 결과표시'!$C$12)&gt;=1),7,0)</f>
        <v>0</v>
      </c>
      <c r="ES691" s="17">
        <f>IF(AND(S691='자료입력 및 결과표시'!$B$13,COUNTIF('업무중복도(데이터 입력)'!$W691:$DR691,'자료입력 및 결과표시'!$C$13)&gt;=1),8,0)</f>
        <v>0</v>
      </c>
      <c r="ET691" s="17">
        <f>IF(AND(S691='자료입력 및 결과표시'!$B$14,COUNTIF('업무중복도(데이터 입력)'!$W691:$DR691,'자료입력 및 결과표시'!$C$14)&gt;=1),9,0)</f>
        <v>0</v>
      </c>
      <c r="EU691" s="17">
        <f>IF(AND(S691='자료입력 및 결과표시'!$B$15,COUNTIF('업무중복도(데이터 입력)'!$W691:$DR691,'자료입력 및 결과표시'!$C$15)&gt;=1),10,0)</f>
        <v>0</v>
      </c>
      <c r="EV691" s="17">
        <f>IF(AND(S691='자료입력 및 결과표시'!$B$16,COUNTIF('업무중복도(데이터 입력)'!$W691:$DR691,'자료입력 및 결과표시'!$C$16)&gt;=1),11,0)</f>
        <v>0</v>
      </c>
      <c r="EW691" s="17">
        <f>IF(AND(S691='자료입력 및 결과표시'!$B$17,COUNTIF('업무중복도(데이터 입력)'!$W691:$DR691,'자료입력 및 결과표시'!$C$17)&gt;=1),12,0)</f>
        <v>0</v>
      </c>
      <c r="EX691" s="17">
        <f>IF(AND(S691='자료입력 및 결과표시'!$B$18,COUNTIF('업무중복도(데이터 입력)'!$W691:$DR691,'자료입력 및 결과표시'!$C$18)&gt;=1),13,0)</f>
        <v>0</v>
      </c>
      <c r="EY691" s="17">
        <f>IF(AND(S691='자료입력 및 결과표시'!$B$19,COUNTIF('업무중복도(데이터 입력)'!$W691:$DR691,'자료입력 및 결과표시'!$C$19)&gt;=1),14,0)</f>
        <v>0</v>
      </c>
      <c r="EZ691" s="17">
        <f>IF(AND(S691='자료입력 및 결과표시'!$B$20,COUNTIF('업무중복도(데이터 입력)'!$W691:$DR691,'자료입력 및 결과표시'!$C$20)&gt;=1),15,0)</f>
        <v>0</v>
      </c>
      <c r="FA691" s="17">
        <f>IF(AND(S691='자료입력 및 결과표시'!$B$21,COUNTIF('업무중복도(데이터 입력)'!$W691:$DR691,'자료입력 및 결과표시'!$C$21)&gt;=1),16,0)</f>
        <v>0</v>
      </c>
      <c r="FK691" s="17">
        <f t="shared" si="833"/>
        <v>0</v>
      </c>
      <c r="FO691"/>
    </row>
    <row r="692" spans="1:171">
      <c r="A692" s="17" t="str">
        <f t="shared" si="816"/>
        <v>\\\0</v>
      </c>
      <c r="B692" s="17" t="str">
        <f t="shared" si="817"/>
        <v>\\\0</v>
      </c>
      <c r="C692" s="17" t="str">
        <f t="shared" si="818"/>
        <v>\\\0</v>
      </c>
      <c r="D692" s="17" t="str">
        <f t="shared" si="819"/>
        <v>\\\0</v>
      </c>
      <c r="E692" s="17" t="str">
        <f t="shared" si="820"/>
        <v>\\\0</v>
      </c>
      <c r="F692" s="17" t="str">
        <f t="shared" si="821"/>
        <v>\\\0</v>
      </c>
      <c r="G692" s="17" t="str">
        <f t="shared" si="822"/>
        <v>\\\0</v>
      </c>
      <c r="H692" s="17" t="str">
        <f t="shared" si="823"/>
        <v>\\\0</v>
      </c>
      <c r="I692" s="17" t="str">
        <f t="shared" si="824"/>
        <v>\\\0</v>
      </c>
      <c r="J692" s="17" t="str">
        <f t="shared" si="825"/>
        <v>\\\0</v>
      </c>
      <c r="K692" s="17" t="str">
        <f t="shared" si="826"/>
        <v>\\\0</v>
      </c>
      <c r="L692" s="17" t="str">
        <f t="shared" si="827"/>
        <v>\\\0</v>
      </c>
      <c r="M692" s="17" t="str">
        <f t="shared" si="828"/>
        <v>\\\0</v>
      </c>
      <c r="N692" s="17" t="str">
        <f t="shared" si="829"/>
        <v>\\\0</v>
      </c>
      <c r="O692" s="17" t="str">
        <f t="shared" si="830"/>
        <v>\\\0</v>
      </c>
      <c r="P692" s="17" t="str">
        <f t="shared" si="831"/>
        <v>\\\0</v>
      </c>
      <c r="R692" s="17" t="str">
        <f t="shared" si="832"/>
        <v>\\</v>
      </c>
      <c r="S692" s="38"/>
      <c r="T692" s="39"/>
      <c r="U692" s="31"/>
      <c r="V692" s="32"/>
      <c r="W692" s="36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35"/>
      <c r="DS692" s="287"/>
      <c r="DT692" s="36"/>
      <c r="DU692" s="37"/>
      <c r="DV692" s="28">
        <f>IF(AND($S692='자료입력 및 결과표시'!$B$6,COUNTIF($W692:$DR692,'자료입력 및 결과표시'!$C$6)&gt;=1),IF(OR('자료입력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DW692" s="28">
        <f>IF(AND($S692='자료입력 및 결과표시'!$B$7,COUNTIF($W692:$DR692,'자료입력 및 결과표시'!$C$7)&gt;=1),IF(OR('자료입력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DX692" s="28">
        <f>IF(AND($S692='자료입력 및 결과표시'!$B$8,COUNTIF($W692:$DR692,'자료입력 및 결과표시'!$C$8)&gt;=1),IF(OR('자료입력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DY692" s="28">
        <f>IF(AND($S692='자료입력 및 결과표시'!$B$9,COUNTIF($W692:$DR692,'자료입력 및 결과표시'!$C$9)&gt;=1),IF(OR('자료입력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DZ692" s="28">
        <f>IF(AND($S692='자료입력 및 결과표시'!$B$10,COUNTIF($W692:$DR692,'자료입력 및 결과표시'!$C$10)&gt;=1),IF(OR('자료입력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A692" s="28">
        <f>IF(AND($S692='자료입력 및 결과표시'!$B$11,COUNTIF($W692:$DR692,'자료입력 및 결과표시'!$C$11)&gt;=1),IF(OR('자료입력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B692" s="28">
        <f>IF(AND($S692='자료입력 및 결과표시'!$B$12,COUNTIF($W692:$DR692,'자료입력 및 결과표시'!$C$12)&gt;=1),IF(OR('자료입력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C692" s="28">
        <f>IF(AND($S692='자료입력 및 결과표시'!$B$13,COUNTIF($W692:$DR692,'자료입력 및 결과표시'!$C$13)&gt;=1),IF(OR('자료입력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D692" s="28">
        <f>IF(AND($S692='자료입력 및 결과표시'!$B$14,COUNTIF($W692:$DR692,'자료입력 및 결과표시'!$C$14)&gt;=1),IF(OR('자료입력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E692" s="28">
        <f>IF(AND($S692='자료입력 및 결과표시'!$B$15,COUNTIF($W692:$DR692,'자료입력 및 결과표시'!$C$15)&gt;=1),IF(OR('자료입력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F692" s="28">
        <f>IF(AND($S692='자료입력 및 결과표시'!$B$16,COUNTIF($W692:$DR692,'자료입력 및 결과표시'!$C$16)&gt;=1),IF(OR('자료입력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G692" s="28">
        <f>IF(AND($S692='자료입력 및 결과표시'!$B$17,COUNTIF($W692:$DR692,'자료입력 및 결과표시'!$C$17)&gt;=1),IF(OR('자료입력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H692" s="28">
        <f>IF(AND($S692='자료입력 및 결과표시'!$B$18,COUNTIF($W692:$DR692,'자료입력 및 결과표시'!$C$18)&gt;=1),IF(OR('자료입력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I692" s="28">
        <f>IF(AND($S692='자료입력 및 결과표시'!$B$19,COUNTIF($W692:$DR692,'자료입력 및 결과표시'!$C$19)&gt;=1),IF(OR('자료입력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J692" s="28">
        <f>IF(AND($S692='자료입력 및 결과표시'!$B$20,COUNTIF($W692:$DR692,'자료입력 및 결과표시'!$C$20)&gt;=1),IF(OR('자료입력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K692" s="28">
        <f>IF(AND($S692='자료입력 및 결과표시'!$B$21,COUNTIF($W692:$DR692,'자료입력 및 결과표시'!$C$21)&gt;=1),IF(OR('자료입력 및 결과표시'!$B$4+90&gt;=$V692,'자료입력 및 결과표시'!$B$4&lt;$U692),0,IF($V692-'자료입력 및 결과표시'!$B$4-90&gt;='자료입력 및 결과표시'!$E$4,'자료입력 및 결과표시'!$E$4,$V692-'자료입력 및 결과표시'!$B$4-90)),0)</f>
        <v>0</v>
      </c>
      <c r="EL692" s="17">
        <f>IF(AND(S692='자료입력 및 결과표시'!$B$6,COUNTIF('업무중복도(데이터 입력)'!$W692:$DR692,'자료입력 및 결과표시'!$C$6)&gt;=1),1,0)</f>
        <v>0</v>
      </c>
      <c r="EM692" s="17">
        <f>IF(AND(S692='자료입력 및 결과표시'!$B$7,COUNTIF('업무중복도(데이터 입력)'!$W692:$DR692,'자료입력 및 결과표시'!$C$7)&gt;=1),2,0)</f>
        <v>0</v>
      </c>
      <c r="EN692" s="17">
        <f>IF(AND(S692='자료입력 및 결과표시'!$B$8,COUNTIF('업무중복도(데이터 입력)'!$W692:$DR692,'자료입력 및 결과표시'!$C$8)&gt;=1),3,0)</f>
        <v>0</v>
      </c>
      <c r="EO692" s="17">
        <f>IF(AND(S692='자료입력 및 결과표시'!$B$9,COUNTIF('업무중복도(데이터 입력)'!$W692:$DR692,'자료입력 및 결과표시'!$C$9)&gt;=1),4,0)</f>
        <v>0</v>
      </c>
      <c r="EP692" s="17">
        <f>IF(AND(S692='자료입력 및 결과표시'!$B$10,COUNTIF('업무중복도(데이터 입력)'!$W692:$DR692,'자료입력 및 결과표시'!$C$10)&gt;=1),5,0)</f>
        <v>0</v>
      </c>
      <c r="EQ692" s="17">
        <f>IF(AND(S692='자료입력 및 결과표시'!$B$11,COUNTIF('업무중복도(데이터 입력)'!$W692:$DR692,'자료입력 및 결과표시'!$C$11)&gt;=1),6,0)</f>
        <v>0</v>
      </c>
      <c r="ER692" s="17">
        <f>IF(AND(S692='자료입력 및 결과표시'!$B$12,COUNTIF('업무중복도(데이터 입력)'!$W692:$DR692,'자료입력 및 결과표시'!$C$12)&gt;=1),7,0)</f>
        <v>0</v>
      </c>
      <c r="ES692" s="17">
        <f>IF(AND(S692='자료입력 및 결과표시'!$B$13,COUNTIF('업무중복도(데이터 입력)'!$W692:$DR692,'자료입력 및 결과표시'!$C$13)&gt;=1),8,0)</f>
        <v>0</v>
      </c>
      <c r="ET692" s="17">
        <f>IF(AND(S692='자료입력 및 결과표시'!$B$14,COUNTIF('업무중복도(데이터 입력)'!$W692:$DR692,'자료입력 및 결과표시'!$C$14)&gt;=1),9,0)</f>
        <v>0</v>
      </c>
      <c r="EU692" s="17">
        <f>IF(AND(S692='자료입력 및 결과표시'!$B$15,COUNTIF('업무중복도(데이터 입력)'!$W692:$DR692,'자료입력 및 결과표시'!$C$15)&gt;=1),10,0)</f>
        <v>0</v>
      </c>
      <c r="EV692" s="17">
        <f>IF(AND(S692='자료입력 및 결과표시'!$B$16,COUNTIF('업무중복도(데이터 입력)'!$W692:$DR692,'자료입력 및 결과표시'!$C$16)&gt;=1),11,0)</f>
        <v>0</v>
      </c>
      <c r="EW692" s="17">
        <f>IF(AND(S692='자료입력 및 결과표시'!$B$17,COUNTIF('업무중복도(데이터 입력)'!$W692:$DR692,'자료입력 및 결과표시'!$C$17)&gt;=1),12,0)</f>
        <v>0</v>
      </c>
      <c r="EX692" s="17">
        <f>IF(AND(S692='자료입력 및 결과표시'!$B$18,COUNTIF('업무중복도(데이터 입력)'!$W692:$DR692,'자료입력 및 결과표시'!$C$18)&gt;=1),13,0)</f>
        <v>0</v>
      </c>
      <c r="EY692" s="17">
        <f>IF(AND(S692='자료입력 및 결과표시'!$B$19,COUNTIF('업무중복도(데이터 입력)'!$W692:$DR692,'자료입력 및 결과표시'!$C$19)&gt;=1),14,0)</f>
        <v>0</v>
      </c>
      <c r="EZ692" s="17">
        <f>IF(AND(S692='자료입력 및 결과표시'!$B$20,COUNTIF('업무중복도(데이터 입력)'!$W692:$DR692,'자료입력 및 결과표시'!$C$20)&gt;=1),15,0)</f>
        <v>0</v>
      </c>
      <c r="FA692" s="17">
        <f>IF(AND(S692='자료입력 및 결과표시'!$B$21,COUNTIF('업무중복도(데이터 입력)'!$W692:$DR692,'자료입력 및 결과표시'!$C$21)&gt;=1),16,0)</f>
        <v>0</v>
      </c>
      <c r="FK692" s="17">
        <f t="shared" si="833"/>
        <v>0</v>
      </c>
      <c r="FO692"/>
    </row>
    <row r="693" spans="1:171">
      <c r="A693" s="17" t="str">
        <f t="shared" si="816"/>
        <v>\\\0</v>
      </c>
      <c r="B693" s="17" t="str">
        <f t="shared" si="817"/>
        <v>\\\0</v>
      </c>
      <c r="C693" s="17" t="str">
        <f t="shared" si="818"/>
        <v>\\\0</v>
      </c>
      <c r="D693" s="17" t="str">
        <f t="shared" si="819"/>
        <v>\\\0</v>
      </c>
      <c r="E693" s="17" t="str">
        <f t="shared" si="820"/>
        <v>\\\0</v>
      </c>
      <c r="F693" s="17" t="str">
        <f t="shared" si="821"/>
        <v>\\\0</v>
      </c>
      <c r="G693" s="17" t="str">
        <f t="shared" si="822"/>
        <v>\\\0</v>
      </c>
      <c r="H693" s="17" t="str">
        <f t="shared" si="823"/>
        <v>\\\0</v>
      </c>
      <c r="I693" s="17" t="str">
        <f t="shared" si="824"/>
        <v>\\\0</v>
      </c>
      <c r="J693" s="17" t="str">
        <f t="shared" si="825"/>
        <v>\\\0</v>
      </c>
      <c r="K693" s="17" t="str">
        <f t="shared" si="826"/>
        <v>\\\0</v>
      </c>
      <c r="L693" s="17" t="str">
        <f t="shared" si="827"/>
        <v>\\\0</v>
      </c>
      <c r="M693" s="17" t="str">
        <f t="shared" si="828"/>
        <v>\\\0</v>
      </c>
      <c r="N693" s="17" t="str">
        <f t="shared" si="829"/>
        <v>\\\0</v>
      </c>
      <c r="O693" s="17" t="str">
        <f t="shared" si="830"/>
        <v>\\\0</v>
      </c>
      <c r="P693" s="17" t="str">
        <f t="shared" si="831"/>
        <v>\\\0</v>
      </c>
      <c r="R693" s="17" t="str">
        <f t="shared" si="832"/>
        <v>\\</v>
      </c>
      <c r="S693" s="38"/>
      <c r="T693" s="39"/>
      <c r="U693" s="31"/>
      <c r="V693" s="32"/>
      <c r="W693" s="36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35"/>
      <c r="DS693" s="287"/>
      <c r="DT693" s="36"/>
      <c r="DU693" s="37"/>
      <c r="DV693" s="28">
        <f>IF(AND($S693='자료입력 및 결과표시'!$B$6,COUNTIF($W693:$DR693,'자료입력 및 결과표시'!$C$6)&gt;=1),IF(OR('자료입력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DW693" s="28">
        <f>IF(AND($S693='자료입력 및 결과표시'!$B$7,COUNTIF($W693:$DR693,'자료입력 및 결과표시'!$C$7)&gt;=1),IF(OR('자료입력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DX693" s="28">
        <f>IF(AND($S693='자료입력 및 결과표시'!$B$8,COUNTIF($W693:$DR693,'자료입력 및 결과표시'!$C$8)&gt;=1),IF(OR('자료입력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DY693" s="28">
        <f>IF(AND($S693='자료입력 및 결과표시'!$B$9,COUNTIF($W693:$DR693,'자료입력 및 결과표시'!$C$9)&gt;=1),IF(OR('자료입력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DZ693" s="28">
        <f>IF(AND($S693='자료입력 및 결과표시'!$B$10,COUNTIF($W693:$DR693,'자료입력 및 결과표시'!$C$10)&gt;=1),IF(OR('자료입력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A693" s="28">
        <f>IF(AND($S693='자료입력 및 결과표시'!$B$11,COUNTIF($W693:$DR693,'자료입력 및 결과표시'!$C$11)&gt;=1),IF(OR('자료입력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B693" s="28">
        <f>IF(AND($S693='자료입력 및 결과표시'!$B$12,COUNTIF($W693:$DR693,'자료입력 및 결과표시'!$C$12)&gt;=1),IF(OR('자료입력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C693" s="28">
        <f>IF(AND($S693='자료입력 및 결과표시'!$B$13,COUNTIF($W693:$DR693,'자료입력 및 결과표시'!$C$13)&gt;=1),IF(OR('자료입력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D693" s="28">
        <f>IF(AND($S693='자료입력 및 결과표시'!$B$14,COUNTIF($W693:$DR693,'자료입력 및 결과표시'!$C$14)&gt;=1),IF(OR('자료입력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E693" s="28">
        <f>IF(AND($S693='자료입력 및 결과표시'!$B$15,COUNTIF($W693:$DR693,'자료입력 및 결과표시'!$C$15)&gt;=1),IF(OR('자료입력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F693" s="28">
        <f>IF(AND($S693='자료입력 및 결과표시'!$B$16,COUNTIF($W693:$DR693,'자료입력 및 결과표시'!$C$16)&gt;=1),IF(OR('자료입력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G693" s="28">
        <f>IF(AND($S693='자료입력 및 결과표시'!$B$17,COUNTIF($W693:$DR693,'자료입력 및 결과표시'!$C$17)&gt;=1),IF(OR('자료입력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H693" s="28">
        <f>IF(AND($S693='자료입력 및 결과표시'!$B$18,COUNTIF($W693:$DR693,'자료입력 및 결과표시'!$C$18)&gt;=1),IF(OR('자료입력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I693" s="28">
        <f>IF(AND($S693='자료입력 및 결과표시'!$B$19,COUNTIF($W693:$DR693,'자료입력 및 결과표시'!$C$19)&gt;=1),IF(OR('자료입력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J693" s="28">
        <f>IF(AND($S693='자료입력 및 결과표시'!$B$20,COUNTIF($W693:$DR693,'자료입력 및 결과표시'!$C$20)&gt;=1),IF(OR('자료입력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K693" s="28">
        <f>IF(AND($S693='자료입력 및 결과표시'!$B$21,COUNTIF($W693:$DR693,'자료입력 및 결과표시'!$C$21)&gt;=1),IF(OR('자료입력 및 결과표시'!$B$4+90&gt;=$V693,'자료입력 및 결과표시'!$B$4&lt;$U693),0,IF($V693-'자료입력 및 결과표시'!$B$4-90&gt;='자료입력 및 결과표시'!$E$4,'자료입력 및 결과표시'!$E$4,$V693-'자료입력 및 결과표시'!$B$4-90)),0)</f>
        <v>0</v>
      </c>
      <c r="EL693" s="17">
        <f>IF(AND(S693='자료입력 및 결과표시'!$B$6,COUNTIF('업무중복도(데이터 입력)'!$W693:$DR693,'자료입력 및 결과표시'!$C$6)&gt;=1),1,0)</f>
        <v>0</v>
      </c>
      <c r="EM693" s="17">
        <f>IF(AND(S693='자료입력 및 결과표시'!$B$7,COUNTIF('업무중복도(데이터 입력)'!$W693:$DR693,'자료입력 및 결과표시'!$C$7)&gt;=1),2,0)</f>
        <v>0</v>
      </c>
      <c r="EN693" s="17">
        <f>IF(AND(S693='자료입력 및 결과표시'!$B$8,COUNTIF('업무중복도(데이터 입력)'!$W693:$DR693,'자료입력 및 결과표시'!$C$8)&gt;=1),3,0)</f>
        <v>0</v>
      </c>
      <c r="EO693" s="17">
        <f>IF(AND(S693='자료입력 및 결과표시'!$B$9,COUNTIF('업무중복도(데이터 입력)'!$W693:$DR693,'자료입력 및 결과표시'!$C$9)&gt;=1),4,0)</f>
        <v>0</v>
      </c>
      <c r="EP693" s="17">
        <f>IF(AND(S693='자료입력 및 결과표시'!$B$10,COUNTIF('업무중복도(데이터 입력)'!$W693:$DR693,'자료입력 및 결과표시'!$C$10)&gt;=1),5,0)</f>
        <v>0</v>
      </c>
      <c r="EQ693" s="17">
        <f>IF(AND(S693='자료입력 및 결과표시'!$B$11,COUNTIF('업무중복도(데이터 입력)'!$W693:$DR693,'자료입력 및 결과표시'!$C$11)&gt;=1),6,0)</f>
        <v>0</v>
      </c>
      <c r="ER693" s="17">
        <f>IF(AND(S693='자료입력 및 결과표시'!$B$12,COUNTIF('업무중복도(데이터 입력)'!$W693:$DR693,'자료입력 및 결과표시'!$C$12)&gt;=1),7,0)</f>
        <v>0</v>
      </c>
      <c r="ES693" s="17">
        <f>IF(AND(S693='자료입력 및 결과표시'!$B$13,COUNTIF('업무중복도(데이터 입력)'!$W693:$DR693,'자료입력 및 결과표시'!$C$13)&gt;=1),8,0)</f>
        <v>0</v>
      </c>
      <c r="ET693" s="17">
        <f>IF(AND(S693='자료입력 및 결과표시'!$B$14,COUNTIF('업무중복도(데이터 입력)'!$W693:$DR693,'자료입력 및 결과표시'!$C$14)&gt;=1),9,0)</f>
        <v>0</v>
      </c>
      <c r="EU693" s="17">
        <f>IF(AND(S693='자료입력 및 결과표시'!$B$15,COUNTIF('업무중복도(데이터 입력)'!$W693:$DR693,'자료입력 및 결과표시'!$C$15)&gt;=1),10,0)</f>
        <v>0</v>
      </c>
      <c r="EV693" s="17">
        <f>IF(AND(S693='자료입력 및 결과표시'!$B$16,COUNTIF('업무중복도(데이터 입력)'!$W693:$DR693,'자료입력 및 결과표시'!$C$16)&gt;=1),11,0)</f>
        <v>0</v>
      </c>
      <c r="EW693" s="17">
        <f>IF(AND(S693='자료입력 및 결과표시'!$B$17,COUNTIF('업무중복도(데이터 입력)'!$W693:$DR693,'자료입력 및 결과표시'!$C$17)&gt;=1),12,0)</f>
        <v>0</v>
      </c>
      <c r="EX693" s="17">
        <f>IF(AND(S693='자료입력 및 결과표시'!$B$18,COUNTIF('업무중복도(데이터 입력)'!$W693:$DR693,'자료입력 및 결과표시'!$C$18)&gt;=1),13,0)</f>
        <v>0</v>
      </c>
      <c r="EY693" s="17">
        <f>IF(AND(S693='자료입력 및 결과표시'!$B$19,COUNTIF('업무중복도(데이터 입력)'!$W693:$DR693,'자료입력 및 결과표시'!$C$19)&gt;=1),14,0)</f>
        <v>0</v>
      </c>
      <c r="EZ693" s="17">
        <f>IF(AND(S693='자료입력 및 결과표시'!$B$20,COUNTIF('업무중복도(데이터 입력)'!$W693:$DR693,'자료입력 및 결과표시'!$C$20)&gt;=1),15,0)</f>
        <v>0</v>
      </c>
      <c r="FA693" s="17">
        <f>IF(AND(S693='자료입력 및 결과표시'!$B$21,COUNTIF('업무중복도(데이터 입력)'!$W693:$DR693,'자료입력 및 결과표시'!$C$21)&gt;=1),16,0)</f>
        <v>0</v>
      </c>
      <c r="FK693" s="17">
        <f t="shared" si="833"/>
        <v>0</v>
      </c>
      <c r="FO693"/>
    </row>
    <row r="694" spans="1:171">
      <c r="A694" s="17" t="str">
        <f t="shared" si="816"/>
        <v>\\\0</v>
      </c>
      <c r="B694" s="17" t="str">
        <f t="shared" si="817"/>
        <v>\\\0</v>
      </c>
      <c r="C694" s="17" t="str">
        <f t="shared" si="818"/>
        <v>\\\0</v>
      </c>
      <c r="D694" s="17" t="str">
        <f t="shared" si="819"/>
        <v>\\\0</v>
      </c>
      <c r="E694" s="17" t="str">
        <f t="shared" si="820"/>
        <v>\\\0</v>
      </c>
      <c r="F694" s="17" t="str">
        <f t="shared" si="821"/>
        <v>\\\0</v>
      </c>
      <c r="G694" s="17" t="str">
        <f t="shared" si="822"/>
        <v>\\\0</v>
      </c>
      <c r="H694" s="17" t="str">
        <f t="shared" si="823"/>
        <v>\\\0</v>
      </c>
      <c r="I694" s="17" t="str">
        <f t="shared" si="824"/>
        <v>\\\0</v>
      </c>
      <c r="J694" s="17" t="str">
        <f t="shared" si="825"/>
        <v>\\\0</v>
      </c>
      <c r="K694" s="17" t="str">
        <f t="shared" si="826"/>
        <v>\\\0</v>
      </c>
      <c r="L694" s="17" t="str">
        <f t="shared" si="827"/>
        <v>\\\0</v>
      </c>
      <c r="M694" s="17" t="str">
        <f t="shared" si="828"/>
        <v>\\\0</v>
      </c>
      <c r="N694" s="17" t="str">
        <f t="shared" si="829"/>
        <v>\\\0</v>
      </c>
      <c r="O694" s="17" t="str">
        <f t="shared" si="830"/>
        <v>\\\0</v>
      </c>
      <c r="P694" s="17" t="str">
        <f t="shared" si="831"/>
        <v>\\\0</v>
      </c>
      <c r="R694" s="17" t="str">
        <f t="shared" si="832"/>
        <v>\\</v>
      </c>
      <c r="S694" s="38"/>
      <c r="T694" s="39"/>
      <c r="U694" s="31"/>
      <c r="V694" s="32"/>
      <c r="W694" s="36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35"/>
      <c r="DS694" s="287"/>
      <c r="DT694" s="36"/>
      <c r="DU694" s="37"/>
      <c r="DV694" s="28">
        <f>IF(AND($S694='자료입력 및 결과표시'!$B$6,COUNTIF($W694:$DR694,'자료입력 및 결과표시'!$C$6)&gt;=1),IF(OR('자료입력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DW694" s="28">
        <f>IF(AND($S694='자료입력 및 결과표시'!$B$7,COUNTIF($W694:$DR694,'자료입력 및 결과표시'!$C$7)&gt;=1),IF(OR('자료입력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DX694" s="28">
        <f>IF(AND($S694='자료입력 및 결과표시'!$B$8,COUNTIF($W694:$DR694,'자료입력 및 결과표시'!$C$8)&gt;=1),IF(OR('자료입력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DY694" s="28">
        <f>IF(AND($S694='자료입력 및 결과표시'!$B$9,COUNTIF($W694:$DR694,'자료입력 및 결과표시'!$C$9)&gt;=1),IF(OR('자료입력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DZ694" s="28">
        <f>IF(AND($S694='자료입력 및 결과표시'!$B$10,COUNTIF($W694:$DR694,'자료입력 및 결과표시'!$C$10)&gt;=1),IF(OR('자료입력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A694" s="28">
        <f>IF(AND($S694='자료입력 및 결과표시'!$B$11,COUNTIF($W694:$DR694,'자료입력 및 결과표시'!$C$11)&gt;=1),IF(OR('자료입력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B694" s="28">
        <f>IF(AND($S694='자료입력 및 결과표시'!$B$12,COUNTIF($W694:$DR694,'자료입력 및 결과표시'!$C$12)&gt;=1),IF(OR('자료입력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C694" s="28">
        <f>IF(AND($S694='자료입력 및 결과표시'!$B$13,COUNTIF($W694:$DR694,'자료입력 및 결과표시'!$C$13)&gt;=1),IF(OR('자료입력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D694" s="28">
        <f>IF(AND($S694='자료입력 및 결과표시'!$B$14,COUNTIF($W694:$DR694,'자료입력 및 결과표시'!$C$14)&gt;=1),IF(OR('자료입력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E694" s="28">
        <f>IF(AND($S694='자료입력 및 결과표시'!$B$15,COUNTIF($W694:$DR694,'자료입력 및 결과표시'!$C$15)&gt;=1),IF(OR('자료입력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F694" s="28">
        <f>IF(AND($S694='자료입력 및 결과표시'!$B$16,COUNTIF($W694:$DR694,'자료입력 및 결과표시'!$C$16)&gt;=1),IF(OR('자료입력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G694" s="28">
        <f>IF(AND($S694='자료입력 및 결과표시'!$B$17,COUNTIF($W694:$DR694,'자료입력 및 결과표시'!$C$17)&gt;=1),IF(OR('자료입력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H694" s="28">
        <f>IF(AND($S694='자료입력 및 결과표시'!$B$18,COUNTIF($W694:$DR694,'자료입력 및 결과표시'!$C$18)&gt;=1),IF(OR('자료입력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I694" s="28">
        <f>IF(AND($S694='자료입력 및 결과표시'!$B$19,COUNTIF($W694:$DR694,'자료입력 및 결과표시'!$C$19)&gt;=1),IF(OR('자료입력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J694" s="28">
        <f>IF(AND($S694='자료입력 및 결과표시'!$B$20,COUNTIF($W694:$DR694,'자료입력 및 결과표시'!$C$20)&gt;=1),IF(OR('자료입력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K694" s="28">
        <f>IF(AND($S694='자료입력 및 결과표시'!$B$21,COUNTIF($W694:$DR694,'자료입력 및 결과표시'!$C$21)&gt;=1),IF(OR('자료입력 및 결과표시'!$B$4+90&gt;=$V694,'자료입력 및 결과표시'!$B$4&lt;$U694),0,IF($V694-'자료입력 및 결과표시'!$B$4-90&gt;='자료입력 및 결과표시'!$E$4,'자료입력 및 결과표시'!$E$4,$V694-'자료입력 및 결과표시'!$B$4-90)),0)</f>
        <v>0</v>
      </c>
      <c r="EL694" s="17">
        <f>IF(AND(S694='자료입력 및 결과표시'!$B$6,COUNTIF('업무중복도(데이터 입력)'!$W694:$DR694,'자료입력 및 결과표시'!$C$6)&gt;=1),1,0)</f>
        <v>0</v>
      </c>
      <c r="EM694" s="17">
        <f>IF(AND(S694='자료입력 및 결과표시'!$B$7,COUNTIF('업무중복도(데이터 입력)'!$W694:$DR694,'자료입력 및 결과표시'!$C$7)&gt;=1),2,0)</f>
        <v>0</v>
      </c>
      <c r="EN694" s="17">
        <f>IF(AND(S694='자료입력 및 결과표시'!$B$8,COUNTIF('업무중복도(데이터 입력)'!$W694:$DR694,'자료입력 및 결과표시'!$C$8)&gt;=1),3,0)</f>
        <v>0</v>
      </c>
      <c r="EO694" s="17">
        <f>IF(AND(S694='자료입력 및 결과표시'!$B$9,COUNTIF('업무중복도(데이터 입력)'!$W694:$DR694,'자료입력 및 결과표시'!$C$9)&gt;=1),4,0)</f>
        <v>0</v>
      </c>
      <c r="EP694" s="17">
        <f>IF(AND(S694='자료입력 및 결과표시'!$B$10,COUNTIF('업무중복도(데이터 입력)'!$W694:$DR694,'자료입력 및 결과표시'!$C$10)&gt;=1),5,0)</f>
        <v>0</v>
      </c>
      <c r="EQ694" s="17">
        <f>IF(AND(S694='자료입력 및 결과표시'!$B$11,COUNTIF('업무중복도(데이터 입력)'!$W694:$DR694,'자료입력 및 결과표시'!$C$11)&gt;=1),6,0)</f>
        <v>0</v>
      </c>
      <c r="ER694" s="17">
        <f>IF(AND(S694='자료입력 및 결과표시'!$B$12,COUNTIF('업무중복도(데이터 입력)'!$W694:$DR694,'자료입력 및 결과표시'!$C$12)&gt;=1),7,0)</f>
        <v>0</v>
      </c>
      <c r="ES694" s="17">
        <f>IF(AND(S694='자료입력 및 결과표시'!$B$13,COUNTIF('업무중복도(데이터 입력)'!$W694:$DR694,'자료입력 및 결과표시'!$C$13)&gt;=1),8,0)</f>
        <v>0</v>
      </c>
      <c r="ET694" s="17">
        <f>IF(AND(S694='자료입력 및 결과표시'!$B$14,COUNTIF('업무중복도(데이터 입력)'!$W694:$DR694,'자료입력 및 결과표시'!$C$14)&gt;=1),9,0)</f>
        <v>0</v>
      </c>
      <c r="EU694" s="17">
        <f>IF(AND(S694='자료입력 및 결과표시'!$B$15,COUNTIF('업무중복도(데이터 입력)'!$W694:$DR694,'자료입력 및 결과표시'!$C$15)&gt;=1),10,0)</f>
        <v>0</v>
      </c>
      <c r="EV694" s="17">
        <f>IF(AND(S694='자료입력 및 결과표시'!$B$16,COUNTIF('업무중복도(데이터 입력)'!$W694:$DR694,'자료입력 및 결과표시'!$C$16)&gt;=1),11,0)</f>
        <v>0</v>
      </c>
      <c r="EW694" s="17">
        <f>IF(AND(S694='자료입력 및 결과표시'!$B$17,COUNTIF('업무중복도(데이터 입력)'!$W694:$DR694,'자료입력 및 결과표시'!$C$17)&gt;=1),12,0)</f>
        <v>0</v>
      </c>
      <c r="EX694" s="17">
        <f>IF(AND(S694='자료입력 및 결과표시'!$B$18,COUNTIF('업무중복도(데이터 입력)'!$W694:$DR694,'자료입력 및 결과표시'!$C$18)&gt;=1),13,0)</f>
        <v>0</v>
      </c>
      <c r="EY694" s="17">
        <f>IF(AND(S694='자료입력 및 결과표시'!$B$19,COUNTIF('업무중복도(데이터 입력)'!$W694:$DR694,'자료입력 및 결과표시'!$C$19)&gt;=1),14,0)</f>
        <v>0</v>
      </c>
      <c r="EZ694" s="17">
        <f>IF(AND(S694='자료입력 및 결과표시'!$B$20,COUNTIF('업무중복도(데이터 입력)'!$W694:$DR694,'자료입력 및 결과표시'!$C$20)&gt;=1),15,0)</f>
        <v>0</v>
      </c>
      <c r="FA694" s="17">
        <f>IF(AND(S694='자료입력 및 결과표시'!$B$21,COUNTIF('업무중복도(데이터 입력)'!$W694:$DR694,'자료입력 및 결과표시'!$C$21)&gt;=1),16,0)</f>
        <v>0</v>
      </c>
      <c r="FK694" s="17">
        <f t="shared" si="833"/>
        <v>0</v>
      </c>
      <c r="FO694"/>
    </row>
    <row r="695" spans="1:171">
      <c r="A695" s="17" t="str">
        <f t="shared" si="816"/>
        <v>\\\0</v>
      </c>
      <c r="B695" s="17" t="str">
        <f t="shared" si="817"/>
        <v>\\\0</v>
      </c>
      <c r="C695" s="17" t="str">
        <f t="shared" si="818"/>
        <v>\\\0</v>
      </c>
      <c r="D695" s="17" t="str">
        <f t="shared" si="819"/>
        <v>\\\0</v>
      </c>
      <c r="E695" s="17" t="str">
        <f t="shared" si="820"/>
        <v>\\\0</v>
      </c>
      <c r="F695" s="17" t="str">
        <f t="shared" si="821"/>
        <v>\\\0</v>
      </c>
      <c r="G695" s="17" t="str">
        <f t="shared" si="822"/>
        <v>\\\0</v>
      </c>
      <c r="H695" s="17" t="str">
        <f t="shared" si="823"/>
        <v>\\\0</v>
      </c>
      <c r="I695" s="17" t="str">
        <f t="shared" si="824"/>
        <v>\\\0</v>
      </c>
      <c r="J695" s="17" t="str">
        <f t="shared" si="825"/>
        <v>\\\0</v>
      </c>
      <c r="K695" s="17" t="str">
        <f t="shared" si="826"/>
        <v>\\\0</v>
      </c>
      <c r="L695" s="17" t="str">
        <f t="shared" si="827"/>
        <v>\\\0</v>
      </c>
      <c r="M695" s="17" t="str">
        <f t="shared" si="828"/>
        <v>\\\0</v>
      </c>
      <c r="N695" s="17" t="str">
        <f t="shared" si="829"/>
        <v>\\\0</v>
      </c>
      <c r="O695" s="17" t="str">
        <f t="shared" si="830"/>
        <v>\\\0</v>
      </c>
      <c r="P695" s="17" t="str">
        <f t="shared" si="831"/>
        <v>\\\0</v>
      </c>
      <c r="R695" s="17" t="str">
        <f t="shared" si="832"/>
        <v>\\</v>
      </c>
      <c r="S695" s="38"/>
      <c r="T695" s="39"/>
      <c r="U695" s="31"/>
      <c r="V695" s="32"/>
      <c r="W695" s="36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35"/>
      <c r="DS695" s="287"/>
      <c r="DT695" s="36"/>
      <c r="DU695" s="37"/>
      <c r="DV695" s="28">
        <f>IF(AND($S695='자료입력 및 결과표시'!$B$6,COUNTIF($W695:$DR695,'자료입력 및 결과표시'!$C$6)&gt;=1),IF(OR('자료입력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DW695" s="28">
        <f>IF(AND($S695='자료입력 및 결과표시'!$B$7,COUNTIF($W695:$DR695,'자료입력 및 결과표시'!$C$7)&gt;=1),IF(OR('자료입력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DX695" s="28">
        <f>IF(AND($S695='자료입력 및 결과표시'!$B$8,COUNTIF($W695:$DR695,'자료입력 및 결과표시'!$C$8)&gt;=1),IF(OR('자료입력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DY695" s="28">
        <f>IF(AND($S695='자료입력 및 결과표시'!$B$9,COUNTIF($W695:$DR695,'자료입력 및 결과표시'!$C$9)&gt;=1),IF(OR('자료입력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DZ695" s="28">
        <f>IF(AND($S695='자료입력 및 결과표시'!$B$10,COUNTIF($W695:$DR695,'자료입력 및 결과표시'!$C$10)&gt;=1),IF(OR('자료입력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A695" s="28">
        <f>IF(AND($S695='자료입력 및 결과표시'!$B$11,COUNTIF($W695:$DR695,'자료입력 및 결과표시'!$C$11)&gt;=1),IF(OR('자료입력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B695" s="28">
        <f>IF(AND($S695='자료입력 및 결과표시'!$B$12,COUNTIF($W695:$DR695,'자료입력 및 결과표시'!$C$12)&gt;=1),IF(OR('자료입력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C695" s="28">
        <f>IF(AND($S695='자료입력 및 결과표시'!$B$13,COUNTIF($W695:$DR695,'자료입력 및 결과표시'!$C$13)&gt;=1),IF(OR('자료입력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D695" s="28">
        <f>IF(AND($S695='자료입력 및 결과표시'!$B$14,COUNTIF($W695:$DR695,'자료입력 및 결과표시'!$C$14)&gt;=1),IF(OR('자료입력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E695" s="28">
        <f>IF(AND($S695='자료입력 및 결과표시'!$B$15,COUNTIF($W695:$DR695,'자료입력 및 결과표시'!$C$15)&gt;=1),IF(OR('자료입력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F695" s="28">
        <f>IF(AND($S695='자료입력 및 결과표시'!$B$16,COUNTIF($W695:$DR695,'자료입력 및 결과표시'!$C$16)&gt;=1),IF(OR('자료입력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G695" s="28">
        <f>IF(AND($S695='자료입력 및 결과표시'!$B$17,COUNTIF($W695:$DR695,'자료입력 및 결과표시'!$C$17)&gt;=1),IF(OR('자료입력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H695" s="28">
        <f>IF(AND($S695='자료입력 및 결과표시'!$B$18,COUNTIF($W695:$DR695,'자료입력 및 결과표시'!$C$18)&gt;=1),IF(OR('자료입력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I695" s="28">
        <f>IF(AND($S695='자료입력 및 결과표시'!$B$19,COUNTIF($W695:$DR695,'자료입력 및 결과표시'!$C$19)&gt;=1),IF(OR('자료입력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J695" s="28">
        <f>IF(AND($S695='자료입력 및 결과표시'!$B$20,COUNTIF($W695:$DR695,'자료입력 및 결과표시'!$C$20)&gt;=1),IF(OR('자료입력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K695" s="28">
        <f>IF(AND($S695='자료입력 및 결과표시'!$B$21,COUNTIF($W695:$DR695,'자료입력 및 결과표시'!$C$21)&gt;=1),IF(OR('자료입력 및 결과표시'!$B$4+90&gt;=$V695,'자료입력 및 결과표시'!$B$4&lt;$U695),0,IF($V695-'자료입력 및 결과표시'!$B$4-90&gt;='자료입력 및 결과표시'!$E$4,'자료입력 및 결과표시'!$E$4,$V695-'자료입력 및 결과표시'!$B$4-90)),0)</f>
        <v>0</v>
      </c>
      <c r="EL695" s="17">
        <f>IF(AND(S695='자료입력 및 결과표시'!$B$6,COUNTIF('업무중복도(데이터 입력)'!$W695:$DR695,'자료입력 및 결과표시'!$C$6)&gt;=1),1,0)</f>
        <v>0</v>
      </c>
      <c r="EM695" s="17">
        <f>IF(AND(S695='자료입력 및 결과표시'!$B$7,COUNTIF('업무중복도(데이터 입력)'!$W695:$DR695,'자료입력 및 결과표시'!$C$7)&gt;=1),2,0)</f>
        <v>0</v>
      </c>
      <c r="EN695" s="17">
        <f>IF(AND(S695='자료입력 및 결과표시'!$B$8,COUNTIF('업무중복도(데이터 입력)'!$W695:$DR695,'자료입력 및 결과표시'!$C$8)&gt;=1),3,0)</f>
        <v>0</v>
      </c>
      <c r="EO695" s="17">
        <f>IF(AND(S695='자료입력 및 결과표시'!$B$9,COUNTIF('업무중복도(데이터 입력)'!$W695:$DR695,'자료입력 및 결과표시'!$C$9)&gt;=1),4,0)</f>
        <v>0</v>
      </c>
      <c r="EP695" s="17">
        <f>IF(AND(S695='자료입력 및 결과표시'!$B$10,COUNTIF('업무중복도(데이터 입력)'!$W695:$DR695,'자료입력 및 결과표시'!$C$10)&gt;=1),5,0)</f>
        <v>0</v>
      </c>
      <c r="EQ695" s="17">
        <f>IF(AND(S695='자료입력 및 결과표시'!$B$11,COUNTIF('업무중복도(데이터 입력)'!$W695:$DR695,'자료입력 및 결과표시'!$C$11)&gt;=1),6,0)</f>
        <v>0</v>
      </c>
      <c r="ER695" s="17">
        <f>IF(AND(S695='자료입력 및 결과표시'!$B$12,COUNTIF('업무중복도(데이터 입력)'!$W695:$DR695,'자료입력 및 결과표시'!$C$12)&gt;=1),7,0)</f>
        <v>0</v>
      </c>
      <c r="ES695" s="17">
        <f>IF(AND(S695='자료입력 및 결과표시'!$B$13,COUNTIF('업무중복도(데이터 입력)'!$W695:$DR695,'자료입력 및 결과표시'!$C$13)&gt;=1),8,0)</f>
        <v>0</v>
      </c>
      <c r="ET695" s="17">
        <f>IF(AND(S695='자료입력 및 결과표시'!$B$14,COUNTIF('업무중복도(데이터 입력)'!$W695:$DR695,'자료입력 및 결과표시'!$C$14)&gt;=1),9,0)</f>
        <v>0</v>
      </c>
      <c r="EU695" s="17">
        <f>IF(AND(S695='자료입력 및 결과표시'!$B$15,COUNTIF('업무중복도(데이터 입력)'!$W695:$DR695,'자료입력 및 결과표시'!$C$15)&gt;=1),10,0)</f>
        <v>0</v>
      </c>
      <c r="EV695" s="17">
        <f>IF(AND(S695='자료입력 및 결과표시'!$B$16,COUNTIF('업무중복도(데이터 입력)'!$W695:$DR695,'자료입력 및 결과표시'!$C$16)&gt;=1),11,0)</f>
        <v>0</v>
      </c>
      <c r="EW695" s="17">
        <f>IF(AND(S695='자료입력 및 결과표시'!$B$17,COUNTIF('업무중복도(데이터 입력)'!$W695:$DR695,'자료입력 및 결과표시'!$C$17)&gt;=1),12,0)</f>
        <v>0</v>
      </c>
      <c r="EX695" s="17">
        <f>IF(AND(S695='자료입력 및 결과표시'!$B$18,COUNTIF('업무중복도(데이터 입력)'!$W695:$DR695,'자료입력 및 결과표시'!$C$18)&gt;=1),13,0)</f>
        <v>0</v>
      </c>
      <c r="EY695" s="17">
        <f>IF(AND(S695='자료입력 및 결과표시'!$B$19,COUNTIF('업무중복도(데이터 입력)'!$W695:$DR695,'자료입력 및 결과표시'!$C$19)&gt;=1),14,0)</f>
        <v>0</v>
      </c>
      <c r="EZ695" s="17">
        <f>IF(AND(S695='자료입력 및 결과표시'!$B$20,COUNTIF('업무중복도(데이터 입력)'!$W695:$DR695,'자료입력 및 결과표시'!$C$20)&gt;=1),15,0)</f>
        <v>0</v>
      </c>
      <c r="FA695" s="17">
        <f>IF(AND(S695='자료입력 및 결과표시'!$B$21,COUNTIF('업무중복도(데이터 입력)'!$W695:$DR695,'자료입력 및 결과표시'!$C$21)&gt;=1),16,0)</f>
        <v>0</v>
      </c>
      <c r="FK695" s="17">
        <f t="shared" si="833"/>
        <v>0</v>
      </c>
      <c r="FO695"/>
    </row>
    <row r="696" spans="1:171">
      <c r="A696" s="17" t="str">
        <f t="shared" si="816"/>
        <v>\\\0</v>
      </c>
      <c r="B696" s="17" t="str">
        <f t="shared" si="817"/>
        <v>\\\0</v>
      </c>
      <c r="C696" s="17" t="str">
        <f t="shared" si="818"/>
        <v>\\\0</v>
      </c>
      <c r="D696" s="17" t="str">
        <f t="shared" si="819"/>
        <v>\\\0</v>
      </c>
      <c r="E696" s="17" t="str">
        <f t="shared" si="820"/>
        <v>\\\0</v>
      </c>
      <c r="F696" s="17" t="str">
        <f t="shared" si="821"/>
        <v>\\\0</v>
      </c>
      <c r="G696" s="17" t="str">
        <f t="shared" si="822"/>
        <v>\\\0</v>
      </c>
      <c r="H696" s="17" t="str">
        <f t="shared" si="823"/>
        <v>\\\0</v>
      </c>
      <c r="I696" s="17" t="str">
        <f t="shared" si="824"/>
        <v>\\\0</v>
      </c>
      <c r="J696" s="17" t="str">
        <f t="shared" si="825"/>
        <v>\\\0</v>
      </c>
      <c r="K696" s="17" t="str">
        <f t="shared" si="826"/>
        <v>\\\0</v>
      </c>
      <c r="L696" s="17" t="str">
        <f t="shared" si="827"/>
        <v>\\\0</v>
      </c>
      <c r="M696" s="17" t="str">
        <f t="shared" si="828"/>
        <v>\\\0</v>
      </c>
      <c r="N696" s="17" t="str">
        <f t="shared" si="829"/>
        <v>\\\0</v>
      </c>
      <c r="O696" s="17" t="str">
        <f t="shared" si="830"/>
        <v>\\\0</v>
      </c>
      <c r="P696" s="17" t="str">
        <f t="shared" si="831"/>
        <v>\\\0</v>
      </c>
      <c r="R696" s="17" t="str">
        <f t="shared" si="832"/>
        <v>\\</v>
      </c>
      <c r="S696" s="38"/>
      <c r="T696" s="39"/>
      <c r="U696" s="31"/>
      <c r="V696" s="32"/>
      <c r="W696" s="36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35"/>
      <c r="DS696" s="287"/>
      <c r="DT696" s="36"/>
      <c r="DU696" s="37"/>
      <c r="DV696" s="28">
        <f>IF(AND($S696='자료입력 및 결과표시'!$B$6,COUNTIF($W696:$DR696,'자료입력 및 결과표시'!$C$6)&gt;=1),IF(OR('자료입력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DW696" s="28">
        <f>IF(AND($S696='자료입력 및 결과표시'!$B$7,COUNTIF($W696:$DR696,'자료입력 및 결과표시'!$C$7)&gt;=1),IF(OR('자료입력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DX696" s="28">
        <f>IF(AND($S696='자료입력 및 결과표시'!$B$8,COUNTIF($W696:$DR696,'자료입력 및 결과표시'!$C$8)&gt;=1),IF(OR('자료입력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DY696" s="28">
        <f>IF(AND($S696='자료입력 및 결과표시'!$B$9,COUNTIF($W696:$DR696,'자료입력 및 결과표시'!$C$9)&gt;=1),IF(OR('자료입력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DZ696" s="28">
        <f>IF(AND($S696='자료입력 및 결과표시'!$B$10,COUNTIF($W696:$DR696,'자료입력 및 결과표시'!$C$10)&gt;=1),IF(OR('자료입력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A696" s="28">
        <f>IF(AND($S696='자료입력 및 결과표시'!$B$11,COUNTIF($W696:$DR696,'자료입력 및 결과표시'!$C$11)&gt;=1),IF(OR('자료입력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B696" s="28">
        <f>IF(AND($S696='자료입력 및 결과표시'!$B$12,COUNTIF($W696:$DR696,'자료입력 및 결과표시'!$C$12)&gt;=1),IF(OR('자료입력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C696" s="28">
        <f>IF(AND($S696='자료입력 및 결과표시'!$B$13,COUNTIF($W696:$DR696,'자료입력 및 결과표시'!$C$13)&gt;=1),IF(OR('자료입력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D696" s="28">
        <f>IF(AND($S696='자료입력 및 결과표시'!$B$14,COUNTIF($W696:$DR696,'자료입력 및 결과표시'!$C$14)&gt;=1),IF(OR('자료입력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E696" s="28">
        <f>IF(AND($S696='자료입력 및 결과표시'!$B$15,COUNTIF($W696:$DR696,'자료입력 및 결과표시'!$C$15)&gt;=1),IF(OR('자료입력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F696" s="28">
        <f>IF(AND($S696='자료입력 및 결과표시'!$B$16,COUNTIF($W696:$DR696,'자료입력 및 결과표시'!$C$16)&gt;=1),IF(OR('자료입력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G696" s="28">
        <f>IF(AND($S696='자료입력 및 결과표시'!$B$17,COUNTIF($W696:$DR696,'자료입력 및 결과표시'!$C$17)&gt;=1),IF(OR('자료입력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H696" s="28">
        <f>IF(AND($S696='자료입력 및 결과표시'!$B$18,COUNTIF($W696:$DR696,'자료입력 및 결과표시'!$C$18)&gt;=1),IF(OR('자료입력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I696" s="28">
        <f>IF(AND($S696='자료입력 및 결과표시'!$B$19,COUNTIF($W696:$DR696,'자료입력 및 결과표시'!$C$19)&gt;=1),IF(OR('자료입력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J696" s="28">
        <f>IF(AND($S696='자료입력 및 결과표시'!$B$20,COUNTIF($W696:$DR696,'자료입력 및 결과표시'!$C$20)&gt;=1),IF(OR('자료입력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K696" s="28">
        <f>IF(AND($S696='자료입력 및 결과표시'!$B$21,COUNTIF($W696:$DR696,'자료입력 및 결과표시'!$C$21)&gt;=1),IF(OR('자료입력 및 결과표시'!$B$4+90&gt;=$V696,'자료입력 및 결과표시'!$B$4&lt;$U696),0,IF($V696-'자료입력 및 결과표시'!$B$4-90&gt;='자료입력 및 결과표시'!$E$4,'자료입력 및 결과표시'!$E$4,$V696-'자료입력 및 결과표시'!$B$4-90)),0)</f>
        <v>0</v>
      </c>
      <c r="EL696" s="17">
        <f>IF(AND(S696='자료입력 및 결과표시'!$B$6,COUNTIF('업무중복도(데이터 입력)'!$W696:$DR696,'자료입력 및 결과표시'!$C$6)&gt;=1),1,0)</f>
        <v>0</v>
      </c>
      <c r="EM696" s="17">
        <f>IF(AND(S696='자료입력 및 결과표시'!$B$7,COUNTIF('업무중복도(데이터 입력)'!$W696:$DR696,'자료입력 및 결과표시'!$C$7)&gt;=1),2,0)</f>
        <v>0</v>
      </c>
      <c r="EN696" s="17">
        <f>IF(AND(S696='자료입력 및 결과표시'!$B$8,COUNTIF('업무중복도(데이터 입력)'!$W696:$DR696,'자료입력 및 결과표시'!$C$8)&gt;=1),3,0)</f>
        <v>0</v>
      </c>
      <c r="EO696" s="17">
        <f>IF(AND(S696='자료입력 및 결과표시'!$B$9,COUNTIF('업무중복도(데이터 입력)'!$W696:$DR696,'자료입력 및 결과표시'!$C$9)&gt;=1),4,0)</f>
        <v>0</v>
      </c>
      <c r="EP696" s="17">
        <f>IF(AND(S696='자료입력 및 결과표시'!$B$10,COUNTIF('업무중복도(데이터 입력)'!$W696:$DR696,'자료입력 및 결과표시'!$C$10)&gt;=1),5,0)</f>
        <v>0</v>
      </c>
      <c r="EQ696" s="17">
        <f>IF(AND(S696='자료입력 및 결과표시'!$B$11,COUNTIF('업무중복도(데이터 입력)'!$W696:$DR696,'자료입력 및 결과표시'!$C$11)&gt;=1),6,0)</f>
        <v>0</v>
      </c>
      <c r="ER696" s="17">
        <f>IF(AND(S696='자료입력 및 결과표시'!$B$12,COUNTIF('업무중복도(데이터 입력)'!$W696:$DR696,'자료입력 및 결과표시'!$C$12)&gt;=1),7,0)</f>
        <v>0</v>
      </c>
      <c r="ES696" s="17">
        <f>IF(AND(S696='자료입력 및 결과표시'!$B$13,COUNTIF('업무중복도(데이터 입력)'!$W696:$DR696,'자료입력 및 결과표시'!$C$13)&gt;=1),8,0)</f>
        <v>0</v>
      </c>
      <c r="ET696" s="17">
        <f>IF(AND(S696='자료입력 및 결과표시'!$B$14,COUNTIF('업무중복도(데이터 입력)'!$W696:$DR696,'자료입력 및 결과표시'!$C$14)&gt;=1),9,0)</f>
        <v>0</v>
      </c>
      <c r="EU696" s="17">
        <f>IF(AND(S696='자료입력 및 결과표시'!$B$15,COUNTIF('업무중복도(데이터 입력)'!$W696:$DR696,'자료입력 및 결과표시'!$C$15)&gt;=1),10,0)</f>
        <v>0</v>
      </c>
      <c r="EV696" s="17">
        <f>IF(AND(S696='자료입력 및 결과표시'!$B$16,COUNTIF('업무중복도(데이터 입력)'!$W696:$DR696,'자료입력 및 결과표시'!$C$16)&gt;=1),11,0)</f>
        <v>0</v>
      </c>
      <c r="EW696" s="17">
        <f>IF(AND(S696='자료입력 및 결과표시'!$B$17,COUNTIF('업무중복도(데이터 입력)'!$W696:$DR696,'자료입력 및 결과표시'!$C$17)&gt;=1),12,0)</f>
        <v>0</v>
      </c>
      <c r="EX696" s="17">
        <f>IF(AND(S696='자료입력 및 결과표시'!$B$18,COUNTIF('업무중복도(데이터 입력)'!$W696:$DR696,'자료입력 및 결과표시'!$C$18)&gt;=1),13,0)</f>
        <v>0</v>
      </c>
      <c r="EY696" s="17">
        <f>IF(AND(S696='자료입력 및 결과표시'!$B$19,COUNTIF('업무중복도(데이터 입력)'!$W696:$DR696,'자료입력 및 결과표시'!$C$19)&gt;=1),14,0)</f>
        <v>0</v>
      </c>
      <c r="EZ696" s="17">
        <f>IF(AND(S696='자료입력 및 결과표시'!$B$20,COUNTIF('업무중복도(데이터 입력)'!$W696:$DR696,'자료입력 및 결과표시'!$C$20)&gt;=1),15,0)</f>
        <v>0</v>
      </c>
      <c r="FA696" s="17">
        <f>IF(AND(S696='자료입력 및 결과표시'!$B$21,COUNTIF('업무중복도(데이터 입력)'!$W696:$DR696,'자료입력 및 결과표시'!$C$21)&gt;=1),16,0)</f>
        <v>0</v>
      </c>
      <c r="FK696" s="17">
        <f t="shared" si="833"/>
        <v>0</v>
      </c>
      <c r="FO696"/>
    </row>
    <row r="697" spans="1:171">
      <c r="A697" s="17" t="str">
        <f t="shared" si="816"/>
        <v>\\\0</v>
      </c>
      <c r="B697" s="17" t="str">
        <f t="shared" si="817"/>
        <v>\\\0</v>
      </c>
      <c r="C697" s="17" t="str">
        <f t="shared" si="818"/>
        <v>\\\0</v>
      </c>
      <c r="D697" s="17" t="str">
        <f t="shared" si="819"/>
        <v>\\\0</v>
      </c>
      <c r="E697" s="17" t="str">
        <f t="shared" si="820"/>
        <v>\\\0</v>
      </c>
      <c r="F697" s="17" t="str">
        <f t="shared" si="821"/>
        <v>\\\0</v>
      </c>
      <c r="G697" s="17" t="str">
        <f t="shared" si="822"/>
        <v>\\\0</v>
      </c>
      <c r="H697" s="17" t="str">
        <f t="shared" si="823"/>
        <v>\\\0</v>
      </c>
      <c r="I697" s="17" t="str">
        <f t="shared" si="824"/>
        <v>\\\0</v>
      </c>
      <c r="J697" s="17" t="str">
        <f t="shared" si="825"/>
        <v>\\\0</v>
      </c>
      <c r="K697" s="17" t="str">
        <f t="shared" si="826"/>
        <v>\\\0</v>
      </c>
      <c r="L697" s="17" t="str">
        <f t="shared" si="827"/>
        <v>\\\0</v>
      </c>
      <c r="M697" s="17" t="str">
        <f t="shared" si="828"/>
        <v>\\\0</v>
      </c>
      <c r="N697" s="17" t="str">
        <f t="shared" si="829"/>
        <v>\\\0</v>
      </c>
      <c r="O697" s="17" t="str">
        <f t="shared" si="830"/>
        <v>\\\0</v>
      </c>
      <c r="P697" s="17" t="str">
        <f t="shared" si="831"/>
        <v>\\\0</v>
      </c>
      <c r="R697" s="17" t="str">
        <f t="shared" si="832"/>
        <v>\\</v>
      </c>
      <c r="S697" s="38"/>
      <c r="T697" s="39"/>
      <c r="U697" s="31"/>
      <c r="V697" s="32"/>
      <c r="W697" s="36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35"/>
      <c r="DS697" s="287"/>
      <c r="DT697" s="36"/>
      <c r="DU697" s="37"/>
      <c r="DV697" s="28">
        <f>IF(AND($S697='자료입력 및 결과표시'!$B$6,COUNTIF($W697:$DR697,'자료입력 및 결과표시'!$C$6)&gt;=1),IF(OR('자료입력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DW697" s="28">
        <f>IF(AND($S697='자료입력 및 결과표시'!$B$7,COUNTIF($W697:$DR697,'자료입력 및 결과표시'!$C$7)&gt;=1),IF(OR('자료입력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DX697" s="28">
        <f>IF(AND($S697='자료입력 및 결과표시'!$B$8,COUNTIF($W697:$DR697,'자료입력 및 결과표시'!$C$8)&gt;=1),IF(OR('자료입력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DY697" s="28">
        <f>IF(AND($S697='자료입력 및 결과표시'!$B$9,COUNTIF($W697:$DR697,'자료입력 및 결과표시'!$C$9)&gt;=1),IF(OR('자료입력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DZ697" s="28">
        <f>IF(AND($S697='자료입력 및 결과표시'!$B$10,COUNTIF($W697:$DR697,'자료입력 및 결과표시'!$C$10)&gt;=1),IF(OR('자료입력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A697" s="28">
        <f>IF(AND($S697='자료입력 및 결과표시'!$B$11,COUNTIF($W697:$DR697,'자료입력 및 결과표시'!$C$11)&gt;=1),IF(OR('자료입력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B697" s="28">
        <f>IF(AND($S697='자료입력 및 결과표시'!$B$12,COUNTIF($W697:$DR697,'자료입력 및 결과표시'!$C$12)&gt;=1),IF(OR('자료입력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C697" s="28">
        <f>IF(AND($S697='자료입력 및 결과표시'!$B$13,COUNTIF($W697:$DR697,'자료입력 및 결과표시'!$C$13)&gt;=1),IF(OR('자료입력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D697" s="28">
        <f>IF(AND($S697='자료입력 및 결과표시'!$B$14,COUNTIF($W697:$DR697,'자료입력 및 결과표시'!$C$14)&gt;=1),IF(OR('자료입력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E697" s="28">
        <f>IF(AND($S697='자료입력 및 결과표시'!$B$15,COUNTIF($W697:$DR697,'자료입력 및 결과표시'!$C$15)&gt;=1),IF(OR('자료입력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F697" s="28">
        <f>IF(AND($S697='자료입력 및 결과표시'!$B$16,COUNTIF($W697:$DR697,'자료입력 및 결과표시'!$C$16)&gt;=1),IF(OR('자료입력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G697" s="28">
        <f>IF(AND($S697='자료입력 및 결과표시'!$B$17,COUNTIF($W697:$DR697,'자료입력 및 결과표시'!$C$17)&gt;=1),IF(OR('자료입력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H697" s="28">
        <f>IF(AND($S697='자료입력 및 결과표시'!$B$18,COUNTIF($W697:$DR697,'자료입력 및 결과표시'!$C$18)&gt;=1),IF(OR('자료입력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I697" s="28">
        <f>IF(AND($S697='자료입력 및 결과표시'!$B$19,COUNTIF($W697:$DR697,'자료입력 및 결과표시'!$C$19)&gt;=1),IF(OR('자료입력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J697" s="28">
        <f>IF(AND($S697='자료입력 및 결과표시'!$B$20,COUNTIF($W697:$DR697,'자료입력 및 결과표시'!$C$20)&gt;=1),IF(OR('자료입력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K697" s="28">
        <f>IF(AND($S697='자료입력 및 결과표시'!$B$21,COUNTIF($W697:$DR697,'자료입력 및 결과표시'!$C$21)&gt;=1),IF(OR('자료입력 및 결과표시'!$B$4+90&gt;=$V697,'자료입력 및 결과표시'!$B$4&lt;$U697),0,IF($V697-'자료입력 및 결과표시'!$B$4-90&gt;='자료입력 및 결과표시'!$E$4,'자료입력 및 결과표시'!$E$4,$V697-'자료입력 및 결과표시'!$B$4-90)),0)</f>
        <v>0</v>
      </c>
      <c r="EL697" s="17">
        <f>IF(AND(S697='자료입력 및 결과표시'!$B$6,COUNTIF('업무중복도(데이터 입력)'!$W697:$DR697,'자료입력 및 결과표시'!$C$6)&gt;=1),1,0)</f>
        <v>0</v>
      </c>
      <c r="EM697" s="17">
        <f>IF(AND(S697='자료입력 및 결과표시'!$B$7,COUNTIF('업무중복도(데이터 입력)'!$W697:$DR697,'자료입력 및 결과표시'!$C$7)&gt;=1),2,0)</f>
        <v>0</v>
      </c>
      <c r="EN697" s="17">
        <f>IF(AND(S697='자료입력 및 결과표시'!$B$8,COUNTIF('업무중복도(데이터 입력)'!$W697:$DR697,'자료입력 및 결과표시'!$C$8)&gt;=1),3,0)</f>
        <v>0</v>
      </c>
      <c r="EO697" s="17">
        <f>IF(AND(S697='자료입력 및 결과표시'!$B$9,COUNTIF('업무중복도(데이터 입력)'!$W697:$DR697,'자료입력 및 결과표시'!$C$9)&gt;=1),4,0)</f>
        <v>0</v>
      </c>
      <c r="EP697" s="17">
        <f>IF(AND(S697='자료입력 및 결과표시'!$B$10,COUNTIF('업무중복도(데이터 입력)'!$W697:$DR697,'자료입력 및 결과표시'!$C$10)&gt;=1),5,0)</f>
        <v>0</v>
      </c>
      <c r="EQ697" s="17">
        <f>IF(AND(S697='자료입력 및 결과표시'!$B$11,COUNTIF('업무중복도(데이터 입력)'!$W697:$DR697,'자료입력 및 결과표시'!$C$11)&gt;=1),6,0)</f>
        <v>0</v>
      </c>
      <c r="ER697" s="17">
        <f>IF(AND(S697='자료입력 및 결과표시'!$B$12,COUNTIF('업무중복도(데이터 입력)'!$W697:$DR697,'자료입력 및 결과표시'!$C$12)&gt;=1),7,0)</f>
        <v>0</v>
      </c>
      <c r="ES697" s="17">
        <f>IF(AND(S697='자료입력 및 결과표시'!$B$13,COUNTIF('업무중복도(데이터 입력)'!$W697:$DR697,'자료입력 및 결과표시'!$C$13)&gt;=1),8,0)</f>
        <v>0</v>
      </c>
      <c r="ET697" s="17">
        <f>IF(AND(S697='자료입력 및 결과표시'!$B$14,COUNTIF('업무중복도(데이터 입력)'!$W697:$DR697,'자료입력 및 결과표시'!$C$14)&gt;=1),9,0)</f>
        <v>0</v>
      </c>
      <c r="EU697" s="17">
        <f>IF(AND(S697='자료입력 및 결과표시'!$B$15,COUNTIF('업무중복도(데이터 입력)'!$W697:$DR697,'자료입력 및 결과표시'!$C$15)&gt;=1),10,0)</f>
        <v>0</v>
      </c>
      <c r="EV697" s="17">
        <f>IF(AND(S697='자료입력 및 결과표시'!$B$16,COUNTIF('업무중복도(데이터 입력)'!$W697:$DR697,'자료입력 및 결과표시'!$C$16)&gt;=1),11,0)</f>
        <v>0</v>
      </c>
      <c r="EW697" s="17">
        <f>IF(AND(S697='자료입력 및 결과표시'!$B$17,COUNTIF('업무중복도(데이터 입력)'!$W697:$DR697,'자료입력 및 결과표시'!$C$17)&gt;=1),12,0)</f>
        <v>0</v>
      </c>
      <c r="EX697" s="17">
        <f>IF(AND(S697='자료입력 및 결과표시'!$B$18,COUNTIF('업무중복도(데이터 입력)'!$W697:$DR697,'자료입력 및 결과표시'!$C$18)&gt;=1),13,0)</f>
        <v>0</v>
      </c>
      <c r="EY697" s="17">
        <f>IF(AND(S697='자료입력 및 결과표시'!$B$19,COUNTIF('업무중복도(데이터 입력)'!$W697:$DR697,'자료입력 및 결과표시'!$C$19)&gt;=1),14,0)</f>
        <v>0</v>
      </c>
      <c r="EZ697" s="17">
        <f>IF(AND(S697='자료입력 및 결과표시'!$B$20,COUNTIF('업무중복도(데이터 입력)'!$W697:$DR697,'자료입력 및 결과표시'!$C$20)&gt;=1),15,0)</f>
        <v>0</v>
      </c>
      <c r="FA697" s="17">
        <f>IF(AND(S697='자료입력 및 결과표시'!$B$21,COUNTIF('업무중복도(데이터 입력)'!$W697:$DR697,'자료입력 및 결과표시'!$C$21)&gt;=1),16,0)</f>
        <v>0</v>
      </c>
      <c r="FK697" s="17">
        <f t="shared" si="833"/>
        <v>0</v>
      </c>
      <c r="FO697"/>
    </row>
    <row r="698" spans="1:171">
      <c r="A698" s="17" t="str">
        <f t="shared" si="816"/>
        <v>\\\0</v>
      </c>
      <c r="B698" s="17" t="str">
        <f t="shared" si="817"/>
        <v>\\\0</v>
      </c>
      <c r="C698" s="17" t="str">
        <f t="shared" si="818"/>
        <v>\\\0</v>
      </c>
      <c r="D698" s="17" t="str">
        <f t="shared" si="819"/>
        <v>\\\0</v>
      </c>
      <c r="E698" s="17" t="str">
        <f t="shared" si="820"/>
        <v>\\\0</v>
      </c>
      <c r="F698" s="17" t="str">
        <f t="shared" si="821"/>
        <v>\\\0</v>
      </c>
      <c r="G698" s="17" t="str">
        <f t="shared" si="822"/>
        <v>\\\0</v>
      </c>
      <c r="H698" s="17" t="str">
        <f t="shared" si="823"/>
        <v>\\\0</v>
      </c>
      <c r="I698" s="17" t="str">
        <f t="shared" si="824"/>
        <v>\\\0</v>
      </c>
      <c r="J698" s="17" t="str">
        <f t="shared" si="825"/>
        <v>\\\0</v>
      </c>
      <c r="K698" s="17" t="str">
        <f t="shared" si="826"/>
        <v>\\\0</v>
      </c>
      <c r="L698" s="17" t="str">
        <f t="shared" si="827"/>
        <v>\\\0</v>
      </c>
      <c r="M698" s="17" t="str">
        <f t="shared" si="828"/>
        <v>\\\0</v>
      </c>
      <c r="N698" s="17" t="str">
        <f t="shared" si="829"/>
        <v>\\\0</v>
      </c>
      <c r="O698" s="17" t="str">
        <f t="shared" si="830"/>
        <v>\\\0</v>
      </c>
      <c r="P698" s="17" t="str">
        <f t="shared" si="831"/>
        <v>\\\0</v>
      </c>
      <c r="R698" s="17" t="str">
        <f t="shared" si="832"/>
        <v>\\</v>
      </c>
      <c r="S698" s="38"/>
      <c r="T698" s="39"/>
      <c r="U698" s="31"/>
      <c r="V698" s="32"/>
      <c r="W698" s="36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35"/>
      <c r="DS698" s="287"/>
      <c r="DT698" s="36"/>
      <c r="DU698" s="37"/>
      <c r="DV698" s="28">
        <f>IF(AND($S698='자료입력 및 결과표시'!$B$6,COUNTIF($W698:$DR698,'자료입력 및 결과표시'!$C$6)&gt;=1),IF(OR('자료입력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DW698" s="28">
        <f>IF(AND($S698='자료입력 및 결과표시'!$B$7,COUNTIF($W698:$DR698,'자료입력 및 결과표시'!$C$7)&gt;=1),IF(OR('자료입력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DX698" s="28">
        <f>IF(AND($S698='자료입력 및 결과표시'!$B$8,COUNTIF($W698:$DR698,'자료입력 및 결과표시'!$C$8)&gt;=1),IF(OR('자료입력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DY698" s="28">
        <f>IF(AND($S698='자료입력 및 결과표시'!$B$9,COUNTIF($W698:$DR698,'자료입력 및 결과표시'!$C$9)&gt;=1),IF(OR('자료입력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DZ698" s="28">
        <f>IF(AND($S698='자료입력 및 결과표시'!$B$10,COUNTIF($W698:$DR698,'자료입력 및 결과표시'!$C$10)&gt;=1),IF(OR('자료입력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A698" s="28">
        <f>IF(AND($S698='자료입력 및 결과표시'!$B$11,COUNTIF($W698:$DR698,'자료입력 및 결과표시'!$C$11)&gt;=1),IF(OR('자료입력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B698" s="28">
        <f>IF(AND($S698='자료입력 및 결과표시'!$B$12,COUNTIF($W698:$DR698,'자료입력 및 결과표시'!$C$12)&gt;=1),IF(OR('자료입력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C698" s="28">
        <f>IF(AND($S698='자료입력 및 결과표시'!$B$13,COUNTIF($W698:$DR698,'자료입력 및 결과표시'!$C$13)&gt;=1),IF(OR('자료입력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D698" s="28">
        <f>IF(AND($S698='자료입력 및 결과표시'!$B$14,COUNTIF($W698:$DR698,'자료입력 및 결과표시'!$C$14)&gt;=1),IF(OR('자료입력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E698" s="28">
        <f>IF(AND($S698='자료입력 및 결과표시'!$B$15,COUNTIF($W698:$DR698,'자료입력 및 결과표시'!$C$15)&gt;=1),IF(OR('자료입력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F698" s="28">
        <f>IF(AND($S698='자료입력 및 결과표시'!$B$16,COUNTIF($W698:$DR698,'자료입력 및 결과표시'!$C$16)&gt;=1),IF(OR('자료입력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G698" s="28">
        <f>IF(AND($S698='자료입력 및 결과표시'!$B$17,COUNTIF($W698:$DR698,'자료입력 및 결과표시'!$C$17)&gt;=1),IF(OR('자료입력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H698" s="28">
        <f>IF(AND($S698='자료입력 및 결과표시'!$B$18,COUNTIF($W698:$DR698,'자료입력 및 결과표시'!$C$18)&gt;=1),IF(OR('자료입력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I698" s="28">
        <f>IF(AND($S698='자료입력 및 결과표시'!$B$19,COUNTIF($W698:$DR698,'자료입력 및 결과표시'!$C$19)&gt;=1),IF(OR('자료입력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J698" s="28">
        <f>IF(AND($S698='자료입력 및 결과표시'!$B$20,COUNTIF($W698:$DR698,'자료입력 및 결과표시'!$C$20)&gt;=1),IF(OR('자료입력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K698" s="28">
        <f>IF(AND($S698='자료입력 및 결과표시'!$B$21,COUNTIF($W698:$DR698,'자료입력 및 결과표시'!$C$21)&gt;=1),IF(OR('자료입력 및 결과표시'!$B$4+90&gt;=$V698,'자료입력 및 결과표시'!$B$4&lt;$U698),0,IF($V698-'자료입력 및 결과표시'!$B$4-90&gt;='자료입력 및 결과표시'!$E$4,'자료입력 및 결과표시'!$E$4,$V698-'자료입력 및 결과표시'!$B$4-90)),0)</f>
        <v>0</v>
      </c>
      <c r="EL698" s="17">
        <f>IF(AND(S698='자료입력 및 결과표시'!$B$6,COUNTIF('업무중복도(데이터 입력)'!$W698:$DR698,'자료입력 및 결과표시'!$C$6)&gt;=1),1,0)</f>
        <v>0</v>
      </c>
      <c r="EM698" s="17">
        <f>IF(AND(S698='자료입력 및 결과표시'!$B$7,COUNTIF('업무중복도(데이터 입력)'!$W698:$DR698,'자료입력 및 결과표시'!$C$7)&gt;=1),2,0)</f>
        <v>0</v>
      </c>
      <c r="EN698" s="17">
        <f>IF(AND(S698='자료입력 및 결과표시'!$B$8,COUNTIF('업무중복도(데이터 입력)'!$W698:$DR698,'자료입력 및 결과표시'!$C$8)&gt;=1),3,0)</f>
        <v>0</v>
      </c>
      <c r="EO698" s="17">
        <f>IF(AND(S698='자료입력 및 결과표시'!$B$9,COUNTIF('업무중복도(데이터 입력)'!$W698:$DR698,'자료입력 및 결과표시'!$C$9)&gt;=1),4,0)</f>
        <v>0</v>
      </c>
      <c r="EP698" s="17">
        <f>IF(AND(S698='자료입력 및 결과표시'!$B$10,COUNTIF('업무중복도(데이터 입력)'!$W698:$DR698,'자료입력 및 결과표시'!$C$10)&gt;=1),5,0)</f>
        <v>0</v>
      </c>
      <c r="EQ698" s="17">
        <f>IF(AND(S698='자료입력 및 결과표시'!$B$11,COUNTIF('업무중복도(데이터 입력)'!$W698:$DR698,'자료입력 및 결과표시'!$C$11)&gt;=1),6,0)</f>
        <v>0</v>
      </c>
      <c r="ER698" s="17">
        <f>IF(AND(S698='자료입력 및 결과표시'!$B$12,COUNTIF('업무중복도(데이터 입력)'!$W698:$DR698,'자료입력 및 결과표시'!$C$12)&gt;=1),7,0)</f>
        <v>0</v>
      </c>
      <c r="ES698" s="17">
        <f>IF(AND(S698='자료입력 및 결과표시'!$B$13,COUNTIF('업무중복도(데이터 입력)'!$W698:$DR698,'자료입력 및 결과표시'!$C$13)&gt;=1),8,0)</f>
        <v>0</v>
      </c>
      <c r="ET698" s="17">
        <f>IF(AND(S698='자료입력 및 결과표시'!$B$14,COUNTIF('업무중복도(데이터 입력)'!$W698:$DR698,'자료입력 및 결과표시'!$C$14)&gt;=1),9,0)</f>
        <v>0</v>
      </c>
      <c r="EU698" s="17">
        <f>IF(AND(S698='자료입력 및 결과표시'!$B$15,COUNTIF('업무중복도(데이터 입력)'!$W698:$DR698,'자료입력 및 결과표시'!$C$15)&gt;=1),10,0)</f>
        <v>0</v>
      </c>
      <c r="EV698" s="17">
        <f>IF(AND(S698='자료입력 및 결과표시'!$B$16,COUNTIF('업무중복도(데이터 입력)'!$W698:$DR698,'자료입력 및 결과표시'!$C$16)&gt;=1),11,0)</f>
        <v>0</v>
      </c>
      <c r="EW698" s="17">
        <f>IF(AND(S698='자료입력 및 결과표시'!$B$17,COUNTIF('업무중복도(데이터 입력)'!$W698:$DR698,'자료입력 및 결과표시'!$C$17)&gt;=1),12,0)</f>
        <v>0</v>
      </c>
      <c r="EX698" s="17">
        <f>IF(AND(S698='자료입력 및 결과표시'!$B$18,COUNTIF('업무중복도(데이터 입력)'!$W698:$DR698,'자료입력 및 결과표시'!$C$18)&gt;=1),13,0)</f>
        <v>0</v>
      </c>
      <c r="EY698" s="17">
        <f>IF(AND(S698='자료입력 및 결과표시'!$B$19,COUNTIF('업무중복도(데이터 입력)'!$W698:$DR698,'자료입력 및 결과표시'!$C$19)&gt;=1),14,0)</f>
        <v>0</v>
      </c>
      <c r="EZ698" s="17">
        <f>IF(AND(S698='자료입력 및 결과표시'!$B$20,COUNTIF('업무중복도(데이터 입력)'!$W698:$DR698,'자료입력 및 결과표시'!$C$20)&gt;=1),15,0)</f>
        <v>0</v>
      </c>
      <c r="FA698" s="17">
        <f>IF(AND(S698='자료입력 및 결과표시'!$B$21,COUNTIF('업무중복도(데이터 입력)'!$W698:$DR698,'자료입력 및 결과표시'!$C$21)&gt;=1),16,0)</f>
        <v>0</v>
      </c>
      <c r="FK698" s="17">
        <f t="shared" si="833"/>
        <v>0</v>
      </c>
      <c r="FO698"/>
    </row>
    <row r="699" spans="1:171">
      <c r="A699" s="17" t="str">
        <f t="shared" si="816"/>
        <v>\\\0</v>
      </c>
      <c r="B699" s="17" t="str">
        <f t="shared" si="817"/>
        <v>\\\0</v>
      </c>
      <c r="C699" s="17" t="str">
        <f t="shared" si="818"/>
        <v>\\\0</v>
      </c>
      <c r="D699" s="17" t="str">
        <f t="shared" si="819"/>
        <v>\\\0</v>
      </c>
      <c r="E699" s="17" t="str">
        <f t="shared" si="820"/>
        <v>\\\0</v>
      </c>
      <c r="F699" s="17" t="str">
        <f t="shared" si="821"/>
        <v>\\\0</v>
      </c>
      <c r="G699" s="17" t="str">
        <f t="shared" si="822"/>
        <v>\\\0</v>
      </c>
      <c r="H699" s="17" t="str">
        <f t="shared" si="823"/>
        <v>\\\0</v>
      </c>
      <c r="I699" s="17" t="str">
        <f t="shared" si="824"/>
        <v>\\\0</v>
      </c>
      <c r="J699" s="17" t="str">
        <f t="shared" si="825"/>
        <v>\\\0</v>
      </c>
      <c r="K699" s="17" t="str">
        <f t="shared" si="826"/>
        <v>\\\0</v>
      </c>
      <c r="L699" s="17" t="str">
        <f t="shared" si="827"/>
        <v>\\\0</v>
      </c>
      <c r="M699" s="17" t="str">
        <f t="shared" si="828"/>
        <v>\\\0</v>
      </c>
      <c r="N699" s="17" t="str">
        <f t="shared" si="829"/>
        <v>\\\0</v>
      </c>
      <c r="O699" s="17" t="str">
        <f t="shared" si="830"/>
        <v>\\\0</v>
      </c>
      <c r="P699" s="17" t="str">
        <f t="shared" si="831"/>
        <v>\\\0</v>
      </c>
      <c r="R699" s="17" t="str">
        <f t="shared" si="832"/>
        <v>\\</v>
      </c>
      <c r="S699" s="38"/>
      <c r="T699" s="39"/>
      <c r="U699" s="31"/>
      <c r="V699" s="32"/>
      <c r="W699" s="36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35"/>
      <c r="DS699" s="287"/>
      <c r="DT699" s="36"/>
      <c r="DU699" s="37"/>
      <c r="DV699" s="28">
        <f>IF(AND($S699='자료입력 및 결과표시'!$B$6,COUNTIF($W699:$DR699,'자료입력 및 결과표시'!$C$6)&gt;=1),IF(OR('자료입력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DW699" s="28">
        <f>IF(AND($S699='자료입력 및 결과표시'!$B$7,COUNTIF($W699:$DR699,'자료입력 및 결과표시'!$C$7)&gt;=1),IF(OR('자료입력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DX699" s="28">
        <f>IF(AND($S699='자료입력 및 결과표시'!$B$8,COUNTIF($W699:$DR699,'자료입력 및 결과표시'!$C$8)&gt;=1),IF(OR('자료입력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DY699" s="28">
        <f>IF(AND($S699='자료입력 및 결과표시'!$B$9,COUNTIF($W699:$DR699,'자료입력 및 결과표시'!$C$9)&gt;=1),IF(OR('자료입력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DZ699" s="28">
        <f>IF(AND($S699='자료입력 및 결과표시'!$B$10,COUNTIF($W699:$DR699,'자료입력 및 결과표시'!$C$10)&gt;=1),IF(OR('자료입력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A699" s="28">
        <f>IF(AND($S699='자료입력 및 결과표시'!$B$11,COUNTIF($W699:$DR699,'자료입력 및 결과표시'!$C$11)&gt;=1),IF(OR('자료입력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B699" s="28">
        <f>IF(AND($S699='자료입력 및 결과표시'!$B$12,COUNTIF($W699:$DR699,'자료입력 및 결과표시'!$C$12)&gt;=1),IF(OR('자료입력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C699" s="28">
        <f>IF(AND($S699='자료입력 및 결과표시'!$B$13,COUNTIF($W699:$DR699,'자료입력 및 결과표시'!$C$13)&gt;=1),IF(OR('자료입력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D699" s="28">
        <f>IF(AND($S699='자료입력 및 결과표시'!$B$14,COUNTIF($W699:$DR699,'자료입력 및 결과표시'!$C$14)&gt;=1),IF(OR('자료입력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E699" s="28">
        <f>IF(AND($S699='자료입력 및 결과표시'!$B$15,COUNTIF($W699:$DR699,'자료입력 및 결과표시'!$C$15)&gt;=1),IF(OR('자료입력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F699" s="28">
        <f>IF(AND($S699='자료입력 및 결과표시'!$B$16,COUNTIF($W699:$DR699,'자료입력 및 결과표시'!$C$16)&gt;=1),IF(OR('자료입력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G699" s="28">
        <f>IF(AND($S699='자료입력 및 결과표시'!$B$17,COUNTIF($W699:$DR699,'자료입력 및 결과표시'!$C$17)&gt;=1),IF(OR('자료입력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H699" s="28">
        <f>IF(AND($S699='자료입력 및 결과표시'!$B$18,COUNTIF($W699:$DR699,'자료입력 및 결과표시'!$C$18)&gt;=1),IF(OR('자료입력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I699" s="28">
        <f>IF(AND($S699='자료입력 및 결과표시'!$B$19,COUNTIF($W699:$DR699,'자료입력 및 결과표시'!$C$19)&gt;=1),IF(OR('자료입력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J699" s="28">
        <f>IF(AND($S699='자료입력 및 결과표시'!$B$20,COUNTIF($W699:$DR699,'자료입력 및 결과표시'!$C$20)&gt;=1),IF(OR('자료입력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K699" s="28">
        <f>IF(AND($S699='자료입력 및 결과표시'!$B$21,COUNTIF($W699:$DR699,'자료입력 및 결과표시'!$C$21)&gt;=1),IF(OR('자료입력 및 결과표시'!$B$4+90&gt;=$V699,'자료입력 및 결과표시'!$B$4&lt;$U699),0,IF($V699-'자료입력 및 결과표시'!$B$4-90&gt;='자료입력 및 결과표시'!$E$4,'자료입력 및 결과표시'!$E$4,$V699-'자료입력 및 결과표시'!$B$4-90)),0)</f>
        <v>0</v>
      </c>
      <c r="EL699" s="17">
        <f>IF(AND(S699='자료입력 및 결과표시'!$B$6,COUNTIF('업무중복도(데이터 입력)'!$W699:$DR699,'자료입력 및 결과표시'!$C$6)&gt;=1),1,0)</f>
        <v>0</v>
      </c>
      <c r="EM699" s="17">
        <f>IF(AND(S699='자료입력 및 결과표시'!$B$7,COUNTIF('업무중복도(데이터 입력)'!$W699:$DR699,'자료입력 및 결과표시'!$C$7)&gt;=1),2,0)</f>
        <v>0</v>
      </c>
      <c r="EN699" s="17">
        <f>IF(AND(S699='자료입력 및 결과표시'!$B$8,COUNTIF('업무중복도(데이터 입력)'!$W699:$DR699,'자료입력 및 결과표시'!$C$8)&gt;=1),3,0)</f>
        <v>0</v>
      </c>
      <c r="EO699" s="17">
        <f>IF(AND(S699='자료입력 및 결과표시'!$B$9,COUNTIF('업무중복도(데이터 입력)'!$W699:$DR699,'자료입력 및 결과표시'!$C$9)&gt;=1),4,0)</f>
        <v>0</v>
      </c>
      <c r="EP699" s="17">
        <f>IF(AND(S699='자료입력 및 결과표시'!$B$10,COUNTIF('업무중복도(데이터 입력)'!$W699:$DR699,'자료입력 및 결과표시'!$C$10)&gt;=1),5,0)</f>
        <v>0</v>
      </c>
      <c r="EQ699" s="17">
        <f>IF(AND(S699='자료입력 및 결과표시'!$B$11,COUNTIF('업무중복도(데이터 입력)'!$W699:$DR699,'자료입력 및 결과표시'!$C$11)&gt;=1),6,0)</f>
        <v>0</v>
      </c>
      <c r="ER699" s="17">
        <f>IF(AND(S699='자료입력 및 결과표시'!$B$12,COUNTIF('업무중복도(데이터 입력)'!$W699:$DR699,'자료입력 및 결과표시'!$C$12)&gt;=1),7,0)</f>
        <v>0</v>
      </c>
      <c r="ES699" s="17">
        <f>IF(AND(S699='자료입력 및 결과표시'!$B$13,COUNTIF('업무중복도(데이터 입력)'!$W699:$DR699,'자료입력 및 결과표시'!$C$13)&gt;=1),8,0)</f>
        <v>0</v>
      </c>
      <c r="ET699" s="17">
        <f>IF(AND(S699='자료입력 및 결과표시'!$B$14,COUNTIF('업무중복도(데이터 입력)'!$W699:$DR699,'자료입력 및 결과표시'!$C$14)&gt;=1),9,0)</f>
        <v>0</v>
      </c>
      <c r="EU699" s="17">
        <f>IF(AND(S699='자료입력 및 결과표시'!$B$15,COUNTIF('업무중복도(데이터 입력)'!$W699:$DR699,'자료입력 및 결과표시'!$C$15)&gt;=1),10,0)</f>
        <v>0</v>
      </c>
      <c r="EV699" s="17">
        <f>IF(AND(S699='자료입력 및 결과표시'!$B$16,COUNTIF('업무중복도(데이터 입력)'!$W699:$DR699,'자료입력 및 결과표시'!$C$16)&gt;=1),11,0)</f>
        <v>0</v>
      </c>
      <c r="EW699" s="17">
        <f>IF(AND(S699='자료입력 및 결과표시'!$B$17,COUNTIF('업무중복도(데이터 입력)'!$W699:$DR699,'자료입력 및 결과표시'!$C$17)&gt;=1),12,0)</f>
        <v>0</v>
      </c>
      <c r="EX699" s="17">
        <f>IF(AND(S699='자료입력 및 결과표시'!$B$18,COUNTIF('업무중복도(데이터 입력)'!$W699:$DR699,'자료입력 및 결과표시'!$C$18)&gt;=1),13,0)</f>
        <v>0</v>
      </c>
      <c r="EY699" s="17">
        <f>IF(AND(S699='자료입력 및 결과표시'!$B$19,COUNTIF('업무중복도(데이터 입력)'!$W699:$DR699,'자료입력 및 결과표시'!$C$19)&gt;=1),14,0)</f>
        <v>0</v>
      </c>
      <c r="EZ699" s="17">
        <f>IF(AND(S699='자료입력 및 결과표시'!$B$20,COUNTIF('업무중복도(데이터 입력)'!$W699:$DR699,'자료입력 및 결과표시'!$C$20)&gt;=1),15,0)</f>
        <v>0</v>
      </c>
      <c r="FA699" s="17">
        <f>IF(AND(S699='자료입력 및 결과표시'!$B$21,COUNTIF('업무중복도(데이터 입력)'!$W699:$DR699,'자료입력 및 결과표시'!$C$21)&gt;=1),16,0)</f>
        <v>0</v>
      </c>
      <c r="FK699" s="17">
        <f t="shared" si="833"/>
        <v>0</v>
      </c>
      <c r="FO699"/>
    </row>
    <row r="700" spans="1:171">
      <c r="A700" s="17" t="str">
        <f t="shared" si="816"/>
        <v>\\\0</v>
      </c>
      <c r="B700" s="17" t="str">
        <f t="shared" si="817"/>
        <v>\\\0</v>
      </c>
      <c r="C700" s="17" t="str">
        <f t="shared" si="818"/>
        <v>\\\0</v>
      </c>
      <c r="D700" s="17" t="str">
        <f t="shared" si="819"/>
        <v>\\\0</v>
      </c>
      <c r="E700" s="17" t="str">
        <f t="shared" si="820"/>
        <v>\\\0</v>
      </c>
      <c r="F700" s="17" t="str">
        <f t="shared" si="821"/>
        <v>\\\0</v>
      </c>
      <c r="G700" s="17" t="str">
        <f t="shared" si="822"/>
        <v>\\\0</v>
      </c>
      <c r="H700" s="17" t="str">
        <f t="shared" si="823"/>
        <v>\\\0</v>
      </c>
      <c r="I700" s="17" t="str">
        <f t="shared" si="824"/>
        <v>\\\0</v>
      </c>
      <c r="J700" s="17" t="str">
        <f t="shared" si="825"/>
        <v>\\\0</v>
      </c>
      <c r="K700" s="17" t="str">
        <f t="shared" si="826"/>
        <v>\\\0</v>
      </c>
      <c r="L700" s="17" t="str">
        <f t="shared" si="827"/>
        <v>\\\0</v>
      </c>
      <c r="M700" s="17" t="str">
        <f t="shared" si="828"/>
        <v>\\\0</v>
      </c>
      <c r="N700" s="17" t="str">
        <f t="shared" si="829"/>
        <v>\\\0</v>
      </c>
      <c r="O700" s="17" t="str">
        <f t="shared" si="830"/>
        <v>\\\0</v>
      </c>
      <c r="P700" s="17" t="str">
        <f t="shared" si="831"/>
        <v>\\\0</v>
      </c>
      <c r="R700" s="17" t="str">
        <f t="shared" si="832"/>
        <v>\\</v>
      </c>
      <c r="S700" s="38"/>
      <c r="T700" s="39"/>
      <c r="U700" s="31"/>
      <c r="V700" s="32"/>
      <c r="W700" s="36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35"/>
      <c r="DS700" s="287"/>
      <c r="DT700" s="36"/>
      <c r="DU700" s="37"/>
      <c r="DV700" s="28">
        <f>IF(AND($S700='자료입력 및 결과표시'!$B$6,COUNTIF($W700:$DR700,'자료입력 및 결과표시'!$C$6)&gt;=1),IF(OR('자료입력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DW700" s="28">
        <f>IF(AND($S700='자료입력 및 결과표시'!$B$7,COUNTIF($W700:$DR700,'자료입력 및 결과표시'!$C$7)&gt;=1),IF(OR('자료입력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DX700" s="28">
        <f>IF(AND($S700='자료입력 및 결과표시'!$B$8,COUNTIF($W700:$DR700,'자료입력 및 결과표시'!$C$8)&gt;=1),IF(OR('자료입력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DY700" s="28">
        <f>IF(AND($S700='자료입력 및 결과표시'!$B$9,COUNTIF($W700:$DR700,'자료입력 및 결과표시'!$C$9)&gt;=1),IF(OR('자료입력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DZ700" s="28">
        <f>IF(AND($S700='자료입력 및 결과표시'!$B$10,COUNTIF($W700:$DR700,'자료입력 및 결과표시'!$C$10)&gt;=1),IF(OR('자료입력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A700" s="28">
        <f>IF(AND($S700='자료입력 및 결과표시'!$B$11,COUNTIF($W700:$DR700,'자료입력 및 결과표시'!$C$11)&gt;=1),IF(OR('자료입력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B700" s="28">
        <f>IF(AND($S700='자료입력 및 결과표시'!$B$12,COUNTIF($W700:$DR700,'자료입력 및 결과표시'!$C$12)&gt;=1),IF(OR('자료입력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C700" s="28">
        <f>IF(AND($S700='자료입력 및 결과표시'!$B$13,COUNTIF($W700:$DR700,'자료입력 및 결과표시'!$C$13)&gt;=1),IF(OR('자료입력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D700" s="28">
        <f>IF(AND($S700='자료입력 및 결과표시'!$B$14,COUNTIF($W700:$DR700,'자료입력 및 결과표시'!$C$14)&gt;=1),IF(OR('자료입력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E700" s="28">
        <f>IF(AND($S700='자료입력 및 결과표시'!$B$15,COUNTIF($W700:$DR700,'자료입력 및 결과표시'!$C$15)&gt;=1),IF(OR('자료입력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F700" s="28">
        <f>IF(AND($S700='자료입력 및 결과표시'!$B$16,COUNTIF($W700:$DR700,'자료입력 및 결과표시'!$C$16)&gt;=1),IF(OR('자료입력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G700" s="28">
        <f>IF(AND($S700='자료입력 및 결과표시'!$B$17,COUNTIF($W700:$DR700,'자료입력 및 결과표시'!$C$17)&gt;=1),IF(OR('자료입력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H700" s="28">
        <f>IF(AND($S700='자료입력 및 결과표시'!$B$18,COUNTIF($W700:$DR700,'자료입력 및 결과표시'!$C$18)&gt;=1),IF(OR('자료입력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I700" s="28">
        <f>IF(AND($S700='자료입력 및 결과표시'!$B$19,COUNTIF($W700:$DR700,'자료입력 및 결과표시'!$C$19)&gt;=1),IF(OR('자료입력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J700" s="28">
        <f>IF(AND($S700='자료입력 및 결과표시'!$B$20,COUNTIF($W700:$DR700,'자료입력 및 결과표시'!$C$20)&gt;=1),IF(OR('자료입력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K700" s="28">
        <f>IF(AND($S700='자료입력 및 결과표시'!$B$21,COUNTIF($W700:$DR700,'자료입력 및 결과표시'!$C$21)&gt;=1),IF(OR('자료입력 및 결과표시'!$B$4+90&gt;=$V700,'자료입력 및 결과표시'!$B$4&lt;$U700),0,IF($V700-'자료입력 및 결과표시'!$B$4-90&gt;='자료입력 및 결과표시'!$E$4,'자료입력 및 결과표시'!$E$4,$V700-'자료입력 및 결과표시'!$B$4-90)),0)</f>
        <v>0</v>
      </c>
      <c r="EL700" s="17">
        <f>IF(AND(S700='자료입력 및 결과표시'!$B$6,COUNTIF('업무중복도(데이터 입력)'!$W700:$DR700,'자료입력 및 결과표시'!$C$6)&gt;=1),1,0)</f>
        <v>0</v>
      </c>
      <c r="EM700" s="17">
        <f>IF(AND(S700='자료입력 및 결과표시'!$B$7,COUNTIF('업무중복도(데이터 입력)'!$W700:$DR700,'자료입력 및 결과표시'!$C$7)&gt;=1),2,0)</f>
        <v>0</v>
      </c>
      <c r="EN700" s="17">
        <f>IF(AND(S700='자료입력 및 결과표시'!$B$8,COUNTIF('업무중복도(데이터 입력)'!$W700:$DR700,'자료입력 및 결과표시'!$C$8)&gt;=1),3,0)</f>
        <v>0</v>
      </c>
      <c r="EO700" s="17">
        <f>IF(AND(S700='자료입력 및 결과표시'!$B$9,COUNTIF('업무중복도(데이터 입력)'!$W700:$DR700,'자료입력 및 결과표시'!$C$9)&gt;=1),4,0)</f>
        <v>0</v>
      </c>
      <c r="EP700" s="17">
        <f>IF(AND(S700='자료입력 및 결과표시'!$B$10,COUNTIF('업무중복도(데이터 입력)'!$W700:$DR700,'자료입력 및 결과표시'!$C$10)&gt;=1),5,0)</f>
        <v>0</v>
      </c>
      <c r="EQ700" s="17">
        <f>IF(AND(S700='자료입력 및 결과표시'!$B$11,COUNTIF('업무중복도(데이터 입력)'!$W700:$DR700,'자료입력 및 결과표시'!$C$11)&gt;=1),6,0)</f>
        <v>0</v>
      </c>
      <c r="ER700" s="17">
        <f>IF(AND(S700='자료입력 및 결과표시'!$B$12,COUNTIF('업무중복도(데이터 입력)'!$W700:$DR700,'자료입력 및 결과표시'!$C$12)&gt;=1),7,0)</f>
        <v>0</v>
      </c>
      <c r="ES700" s="17">
        <f>IF(AND(S700='자료입력 및 결과표시'!$B$13,COUNTIF('업무중복도(데이터 입력)'!$W700:$DR700,'자료입력 및 결과표시'!$C$13)&gt;=1),8,0)</f>
        <v>0</v>
      </c>
      <c r="ET700" s="17">
        <f>IF(AND(S700='자료입력 및 결과표시'!$B$14,COUNTIF('업무중복도(데이터 입력)'!$W700:$DR700,'자료입력 및 결과표시'!$C$14)&gt;=1),9,0)</f>
        <v>0</v>
      </c>
      <c r="EU700" s="17">
        <f>IF(AND(S700='자료입력 및 결과표시'!$B$15,COUNTIF('업무중복도(데이터 입력)'!$W700:$DR700,'자료입력 및 결과표시'!$C$15)&gt;=1),10,0)</f>
        <v>0</v>
      </c>
      <c r="EV700" s="17">
        <f>IF(AND(S700='자료입력 및 결과표시'!$B$16,COUNTIF('업무중복도(데이터 입력)'!$W700:$DR700,'자료입력 및 결과표시'!$C$16)&gt;=1),11,0)</f>
        <v>0</v>
      </c>
      <c r="EW700" s="17">
        <f>IF(AND(S700='자료입력 및 결과표시'!$B$17,COUNTIF('업무중복도(데이터 입력)'!$W700:$DR700,'자료입력 및 결과표시'!$C$17)&gt;=1),12,0)</f>
        <v>0</v>
      </c>
      <c r="EX700" s="17">
        <f>IF(AND(S700='자료입력 및 결과표시'!$B$18,COUNTIF('업무중복도(데이터 입력)'!$W700:$DR700,'자료입력 및 결과표시'!$C$18)&gt;=1),13,0)</f>
        <v>0</v>
      </c>
      <c r="EY700" s="17">
        <f>IF(AND(S700='자료입력 및 결과표시'!$B$19,COUNTIF('업무중복도(데이터 입력)'!$W700:$DR700,'자료입력 및 결과표시'!$C$19)&gt;=1),14,0)</f>
        <v>0</v>
      </c>
      <c r="EZ700" s="17">
        <f>IF(AND(S700='자료입력 및 결과표시'!$B$20,COUNTIF('업무중복도(데이터 입력)'!$W700:$DR700,'자료입력 및 결과표시'!$C$20)&gt;=1),15,0)</f>
        <v>0</v>
      </c>
      <c r="FA700" s="17">
        <f>IF(AND(S700='자료입력 및 결과표시'!$B$21,COUNTIF('업무중복도(데이터 입력)'!$W700:$DR700,'자료입력 및 결과표시'!$C$21)&gt;=1),16,0)</f>
        <v>0</v>
      </c>
      <c r="FK700" s="17">
        <f t="shared" si="833"/>
        <v>0</v>
      </c>
      <c r="FO700"/>
    </row>
    <row r="701" spans="1:171">
      <c r="A701" s="17" t="str">
        <f t="shared" si="816"/>
        <v>\\\0</v>
      </c>
      <c r="B701" s="17" t="str">
        <f t="shared" si="817"/>
        <v>\\\0</v>
      </c>
      <c r="C701" s="17" t="str">
        <f t="shared" si="818"/>
        <v>\\\0</v>
      </c>
      <c r="D701" s="17" t="str">
        <f t="shared" si="819"/>
        <v>\\\0</v>
      </c>
      <c r="E701" s="17" t="str">
        <f t="shared" si="820"/>
        <v>\\\0</v>
      </c>
      <c r="F701" s="17" t="str">
        <f t="shared" si="821"/>
        <v>\\\0</v>
      </c>
      <c r="G701" s="17" t="str">
        <f t="shared" si="822"/>
        <v>\\\0</v>
      </c>
      <c r="H701" s="17" t="str">
        <f t="shared" si="823"/>
        <v>\\\0</v>
      </c>
      <c r="I701" s="17" t="str">
        <f t="shared" si="824"/>
        <v>\\\0</v>
      </c>
      <c r="J701" s="17" t="str">
        <f t="shared" si="825"/>
        <v>\\\0</v>
      </c>
      <c r="K701" s="17" t="str">
        <f t="shared" si="826"/>
        <v>\\\0</v>
      </c>
      <c r="L701" s="17" t="str">
        <f t="shared" si="827"/>
        <v>\\\0</v>
      </c>
      <c r="M701" s="17" t="str">
        <f t="shared" si="828"/>
        <v>\\\0</v>
      </c>
      <c r="N701" s="17" t="str">
        <f t="shared" si="829"/>
        <v>\\\0</v>
      </c>
      <c r="O701" s="17" t="str">
        <f t="shared" si="830"/>
        <v>\\\0</v>
      </c>
      <c r="P701" s="17" t="str">
        <f t="shared" si="831"/>
        <v>\\\0</v>
      </c>
      <c r="R701" s="17" t="str">
        <f t="shared" si="832"/>
        <v>\\</v>
      </c>
      <c r="S701" s="38"/>
      <c r="T701" s="39"/>
      <c r="U701" s="31"/>
      <c r="V701" s="32"/>
      <c r="W701" s="36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35"/>
      <c r="DS701" s="287"/>
      <c r="DT701" s="36"/>
      <c r="DU701" s="37"/>
      <c r="DV701" s="28">
        <f>IF(AND($S701='자료입력 및 결과표시'!$B$6,COUNTIF($W701:$DR701,'자료입력 및 결과표시'!$C$6)&gt;=1),IF(OR('자료입력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DW701" s="28">
        <f>IF(AND($S701='자료입력 및 결과표시'!$B$7,COUNTIF($W701:$DR701,'자료입력 및 결과표시'!$C$7)&gt;=1),IF(OR('자료입력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DX701" s="28">
        <f>IF(AND($S701='자료입력 및 결과표시'!$B$8,COUNTIF($W701:$DR701,'자료입력 및 결과표시'!$C$8)&gt;=1),IF(OR('자료입력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DY701" s="28">
        <f>IF(AND($S701='자료입력 및 결과표시'!$B$9,COUNTIF($W701:$DR701,'자료입력 및 결과표시'!$C$9)&gt;=1),IF(OR('자료입력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DZ701" s="28">
        <f>IF(AND($S701='자료입력 및 결과표시'!$B$10,COUNTIF($W701:$DR701,'자료입력 및 결과표시'!$C$10)&gt;=1),IF(OR('자료입력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A701" s="28">
        <f>IF(AND($S701='자료입력 및 결과표시'!$B$11,COUNTIF($W701:$DR701,'자료입력 및 결과표시'!$C$11)&gt;=1),IF(OR('자료입력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B701" s="28">
        <f>IF(AND($S701='자료입력 및 결과표시'!$B$12,COUNTIF($W701:$DR701,'자료입력 및 결과표시'!$C$12)&gt;=1),IF(OR('자료입력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C701" s="28">
        <f>IF(AND($S701='자료입력 및 결과표시'!$B$13,COUNTIF($W701:$DR701,'자료입력 및 결과표시'!$C$13)&gt;=1),IF(OR('자료입력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D701" s="28">
        <f>IF(AND($S701='자료입력 및 결과표시'!$B$14,COUNTIF($W701:$DR701,'자료입력 및 결과표시'!$C$14)&gt;=1),IF(OR('자료입력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E701" s="28">
        <f>IF(AND($S701='자료입력 및 결과표시'!$B$15,COUNTIF($W701:$DR701,'자료입력 및 결과표시'!$C$15)&gt;=1),IF(OR('자료입력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F701" s="28">
        <f>IF(AND($S701='자료입력 및 결과표시'!$B$16,COUNTIF($W701:$DR701,'자료입력 및 결과표시'!$C$16)&gt;=1),IF(OR('자료입력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G701" s="28">
        <f>IF(AND($S701='자료입력 및 결과표시'!$B$17,COUNTIF($W701:$DR701,'자료입력 및 결과표시'!$C$17)&gt;=1),IF(OR('자료입력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H701" s="28">
        <f>IF(AND($S701='자료입력 및 결과표시'!$B$18,COUNTIF($W701:$DR701,'자료입력 및 결과표시'!$C$18)&gt;=1),IF(OR('자료입력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I701" s="28">
        <f>IF(AND($S701='자료입력 및 결과표시'!$B$19,COUNTIF($W701:$DR701,'자료입력 및 결과표시'!$C$19)&gt;=1),IF(OR('자료입력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J701" s="28">
        <f>IF(AND($S701='자료입력 및 결과표시'!$B$20,COUNTIF($W701:$DR701,'자료입력 및 결과표시'!$C$20)&gt;=1),IF(OR('자료입력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K701" s="28">
        <f>IF(AND($S701='자료입력 및 결과표시'!$B$21,COUNTIF($W701:$DR701,'자료입력 및 결과표시'!$C$21)&gt;=1),IF(OR('자료입력 및 결과표시'!$B$4+90&gt;=$V701,'자료입력 및 결과표시'!$B$4&lt;$U701),0,IF($V701-'자료입력 및 결과표시'!$B$4-90&gt;='자료입력 및 결과표시'!$E$4,'자료입력 및 결과표시'!$E$4,$V701-'자료입력 및 결과표시'!$B$4-90)),0)</f>
        <v>0</v>
      </c>
      <c r="EL701" s="17">
        <f>IF(AND(S701='자료입력 및 결과표시'!$B$6,COUNTIF('업무중복도(데이터 입력)'!$W701:$DR701,'자료입력 및 결과표시'!$C$6)&gt;=1),1,0)</f>
        <v>0</v>
      </c>
      <c r="EM701" s="17">
        <f>IF(AND(S701='자료입력 및 결과표시'!$B$7,COUNTIF('업무중복도(데이터 입력)'!$W701:$DR701,'자료입력 및 결과표시'!$C$7)&gt;=1),2,0)</f>
        <v>0</v>
      </c>
      <c r="EN701" s="17">
        <f>IF(AND(S701='자료입력 및 결과표시'!$B$8,COUNTIF('업무중복도(데이터 입력)'!$W701:$DR701,'자료입력 및 결과표시'!$C$8)&gt;=1),3,0)</f>
        <v>0</v>
      </c>
      <c r="EO701" s="17">
        <f>IF(AND(S701='자료입력 및 결과표시'!$B$9,COUNTIF('업무중복도(데이터 입력)'!$W701:$DR701,'자료입력 및 결과표시'!$C$9)&gt;=1),4,0)</f>
        <v>0</v>
      </c>
      <c r="EP701" s="17">
        <f>IF(AND(S701='자료입력 및 결과표시'!$B$10,COUNTIF('업무중복도(데이터 입력)'!$W701:$DR701,'자료입력 및 결과표시'!$C$10)&gt;=1),5,0)</f>
        <v>0</v>
      </c>
      <c r="EQ701" s="17">
        <f>IF(AND(S701='자료입력 및 결과표시'!$B$11,COUNTIF('업무중복도(데이터 입력)'!$W701:$DR701,'자료입력 및 결과표시'!$C$11)&gt;=1),6,0)</f>
        <v>0</v>
      </c>
      <c r="ER701" s="17">
        <f>IF(AND(S701='자료입력 및 결과표시'!$B$12,COUNTIF('업무중복도(데이터 입력)'!$W701:$DR701,'자료입력 및 결과표시'!$C$12)&gt;=1),7,0)</f>
        <v>0</v>
      </c>
      <c r="ES701" s="17">
        <f>IF(AND(S701='자료입력 및 결과표시'!$B$13,COUNTIF('업무중복도(데이터 입력)'!$W701:$DR701,'자료입력 및 결과표시'!$C$13)&gt;=1),8,0)</f>
        <v>0</v>
      </c>
      <c r="ET701" s="17">
        <f>IF(AND(S701='자료입력 및 결과표시'!$B$14,COUNTIF('업무중복도(데이터 입력)'!$W701:$DR701,'자료입력 및 결과표시'!$C$14)&gt;=1),9,0)</f>
        <v>0</v>
      </c>
      <c r="EU701" s="17">
        <f>IF(AND(S701='자료입력 및 결과표시'!$B$15,COUNTIF('업무중복도(데이터 입력)'!$W701:$DR701,'자료입력 및 결과표시'!$C$15)&gt;=1),10,0)</f>
        <v>0</v>
      </c>
      <c r="EV701" s="17">
        <f>IF(AND(S701='자료입력 및 결과표시'!$B$16,COUNTIF('업무중복도(데이터 입력)'!$W701:$DR701,'자료입력 및 결과표시'!$C$16)&gt;=1),11,0)</f>
        <v>0</v>
      </c>
      <c r="EW701" s="17">
        <f>IF(AND(S701='자료입력 및 결과표시'!$B$17,COUNTIF('업무중복도(데이터 입력)'!$W701:$DR701,'자료입력 및 결과표시'!$C$17)&gt;=1),12,0)</f>
        <v>0</v>
      </c>
      <c r="EX701" s="17">
        <f>IF(AND(S701='자료입력 및 결과표시'!$B$18,COUNTIF('업무중복도(데이터 입력)'!$W701:$DR701,'자료입력 및 결과표시'!$C$18)&gt;=1),13,0)</f>
        <v>0</v>
      </c>
      <c r="EY701" s="17">
        <f>IF(AND(S701='자료입력 및 결과표시'!$B$19,COUNTIF('업무중복도(데이터 입력)'!$W701:$DR701,'자료입력 및 결과표시'!$C$19)&gt;=1),14,0)</f>
        <v>0</v>
      </c>
      <c r="EZ701" s="17">
        <f>IF(AND(S701='자료입력 및 결과표시'!$B$20,COUNTIF('업무중복도(데이터 입력)'!$W701:$DR701,'자료입력 및 결과표시'!$C$20)&gt;=1),15,0)</f>
        <v>0</v>
      </c>
      <c r="FA701" s="17">
        <f>IF(AND(S701='자료입력 및 결과표시'!$B$21,COUNTIF('업무중복도(데이터 입력)'!$W701:$DR701,'자료입력 및 결과표시'!$C$21)&gt;=1),16,0)</f>
        <v>0</v>
      </c>
      <c r="FK701" s="17">
        <f t="shared" si="833"/>
        <v>0</v>
      </c>
      <c r="FO701"/>
    </row>
    <row r="702" spans="1:171">
      <c r="A702" s="17" t="str">
        <f t="shared" si="816"/>
        <v>\\\0</v>
      </c>
      <c r="B702" s="17" t="str">
        <f t="shared" si="817"/>
        <v>\\\0</v>
      </c>
      <c r="C702" s="17" t="str">
        <f t="shared" si="818"/>
        <v>\\\0</v>
      </c>
      <c r="D702" s="17" t="str">
        <f t="shared" si="819"/>
        <v>\\\0</v>
      </c>
      <c r="E702" s="17" t="str">
        <f t="shared" si="820"/>
        <v>\\\0</v>
      </c>
      <c r="F702" s="17" t="str">
        <f t="shared" si="821"/>
        <v>\\\0</v>
      </c>
      <c r="G702" s="17" t="str">
        <f t="shared" si="822"/>
        <v>\\\0</v>
      </c>
      <c r="H702" s="17" t="str">
        <f t="shared" si="823"/>
        <v>\\\0</v>
      </c>
      <c r="I702" s="17" t="str">
        <f t="shared" si="824"/>
        <v>\\\0</v>
      </c>
      <c r="J702" s="17" t="str">
        <f t="shared" si="825"/>
        <v>\\\0</v>
      </c>
      <c r="K702" s="17" t="str">
        <f t="shared" si="826"/>
        <v>\\\0</v>
      </c>
      <c r="L702" s="17" t="str">
        <f t="shared" si="827"/>
        <v>\\\0</v>
      </c>
      <c r="M702" s="17" t="str">
        <f t="shared" si="828"/>
        <v>\\\0</v>
      </c>
      <c r="N702" s="17" t="str">
        <f t="shared" si="829"/>
        <v>\\\0</v>
      </c>
      <c r="O702" s="17" t="str">
        <f t="shared" si="830"/>
        <v>\\\0</v>
      </c>
      <c r="P702" s="17" t="str">
        <f t="shared" si="831"/>
        <v>\\\0</v>
      </c>
      <c r="R702" s="17" t="str">
        <f t="shared" si="832"/>
        <v>\\</v>
      </c>
      <c r="S702" s="38"/>
      <c r="T702" s="39"/>
      <c r="U702" s="31"/>
      <c r="V702" s="32"/>
      <c r="W702" s="36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35"/>
      <c r="DS702" s="287"/>
      <c r="DT702" s="36"/>
      <c r="DU702" s="37"/>
      <c r="DV702" s="28">
        <f>IF(AND($S702='자료입력 및 결과표시'!$B$6,COUNTIF($W702:$DR702,'자료입력 및 결과표시'!$C$6)&gt;=1),IF(OR('자료입력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DW702" s="28">
        <f>IF(AND($S702='자료입력 및 결과표시'!$B$7,COUNTIF($W702:$DR702,'자료입력 및 결과표시'!$C$7)&gt;=1),IF(OR('자료입력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DX702" s="28">
        <f>IF(AND($S702='자료입력 및 결과표시'!$B$8,COUNTIF($W702:$DR702,'자료입력 및 결과표시'!$C$8)&gt;=1),IF(OR('자료입력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DY702" s="28">
        <f>IF(AND($S702='자료입력 및 결과표시'!$B$9,COUNTIF($W702:$DR702,'자료입력 및 결과표시'!$C$9)&gt;=1),IF(OR('자료입력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DZ702" s="28">
        <f>IF(AND($S702='자료입력 및 결과표시'!$B$10,COUNTIF($W702:$DR702,'자료입력 및 결과표시'!$C$10)&gt;=1),IF(OR('자료입력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A702" s="28">
        <f>IF(AND($S702='자료입력 및 결과표시'!$B$11,COUNTIF($W702:$DR702,'자료입력 및 결과표시'!$C$11)&gt;=1),IF(OR('자료입력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B702" s="28">
        <f>IF(AND($S702='자료입력 및 결과표시'!$B$12,COUNTIF($W702:$DR702,'자료입력 및 결과표시'!$C$12)&gt;=1),IF(OR('자료입력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C702" s="28">
        <f>IF(AND($S702='자료입력 및 결과표시'!$B$13,COUNTIF($W702:$DR702,'자료입력 및 결과표시'!$C$13)&gt;=1),IF(OR('자료입력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D702" s="28">
        <f>IF(AND($S702='자료입력 및 결과표시'!$B$14,COUNTIF($W702:$DR702,'자료입력 및 결과표시'!$C$14)&gt;=1),IF(OR('자료입력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E702" s="28">
        <f>IF(AND($S702='자료입력 및 결과표시'!$B$15,COUNTIF($W702:$DR702,'자료입력 및 결과표시'!$C$15)&gt;=1),IF(OR('자료입력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F702" s="28">
        <f>IF(AND($S702='자료입력 및 결과표시'!$B$16,COUNTIF($W702:$DR702,'자료입력 및 결과표시'!$C$16)&gt;=1),IF(OR('자료입력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G702" s="28">
        <f>IF(AND($S702='자료입력 및 결과표시'!$B$17,COUNTIF($W702:$DR702,'자료입력 및 결과표시'!$C$17)&gt;=1),IF(OR('자료입력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H702" s="28">
        <f>IF(AND($S702='자료입력 및 결과표시'!$B$18,COUNTIF($W702:$DR702,'자료입력 및 결과표시'!$C$18)&gt;=1),IF(OR('자료입력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I702" s="28">
        <f>IF(AND($S702='자료입력 및 결과표시'!$B$19,COUNTIF($W702:$DR702,'자료입력 및 결과표시'!$C$19)&gt;=1),IF(OR('자료입력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J702" s="28">
        <f>IF(AND($S702='자료입력 및 결과표시'!$B$20,COUNTIF($W702:$DR702,'자료입력 및 결과표시'!$C$20)&gt;=1),IF(OR('자료입력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K702" s="28">
        <f>IF(AND($S702='자료입력 및 결과표시'!$B$21,COUNTIF($W702:$DR702,'자료입력 및 결과표시'!$C$21)&gt;=1),IF(OR('자료입력 및 결과표시'!$B$4+90&gt;=$V702,'자료입력 및 결과표시'!$B$4&lt;$U702),0,IF($V702-'자료입력 및 결과표시'!$B$4-90&gt;='자료입력 및 결과표시'!$E$4,'자료입력 및 결과표시'!$E$4,$V702-'자료입력 및 결과표시'!$B$4-90)),0)</f>
        <v>0</v>
      </c>
      <c r="EL702" s="17">
        <f>IF(AND(S702='자료입력 및 결과표시'!$B$6,COUNTIF('업무중복도(데이터 입력)'!$W702:$DR702,'자료입력 및 결과표시'!$C$6)&gt;=1),1,0)</f>
        <v>0</v>
      </c>
      <c r="EM702" s="17">
        <f>IF(AND(S702='자료입력 및 결과표시'!$B$7,COUNTIF('업무중복도(데이터 입력)'!$W702:$DR702,'자료입력 및 결과표시'!$C$7)&gt;=1),2,0)</f>
        <v>0</v>
      </c>
      <c r="EN702" s="17">
        <f>IF(AND(S702='자료입력 및 결과표시'!$B$8,COUNTIF('업무중복도(데이터 입력)'!$W702:$DR702,'자료입력 및 결과표시'!$C$8)&gt;=1),3,0)</f>
        <v>0</v>
      </c>
      <c r="EO702" s="17">
        <f>IF(AND(S702='자료입력 및 결과표시'!$B$9,COUNTIF('업무중복도(데이터 입력)'!$W702:$DR702,'자료입력 및 결과표시'!$C$9)&gt;=1),4,0)</f>
        <v>0</v>
      </c>
      <c r="EP702" s="17">
        <f>IF(AND(S702='자료입력 및 결과표시'!$B$10,COUNTIF('업무중복도(데이터 입력)'!$W702:$DR702,'자료입력 및 결과표시'!$C$10)&gt;=1),5,0)</f>
        <v>0</v>
      </c>
      <c r="EQ702" s="17">
        <f>IF(AND(S702='자료입력 및 결과표시'!$B$11,COUNTIF('업무중복도(데이터 입력)'!$W702:$DR702,'자료입력 및 결과표시'!$C$11)&gt;=1),6,0)</f>
        <v>0</v>
      </c>
      <c r="ER702" s="17">
        <f>IF(AND(S702='자료입력 및 결과표시'!$B$12,COUNTIF('업무중복도(데이터 입력)'!$W702:$DR702,'자료입력 및 결과표시'!$C$12)&gt;=1),7,0)</f>
        <v>0</v>
      </c>
      <c r="ES702" s="17">
        <f>IF(AND(S702='자료입력 및 결과표시'!$B$13,COUNTIF('업무중복도(데이터 입력)'!$W702:$DR702,'자료입력 및 결과표시'!$C$13)&gt;=1),8,0)</f>
        <v>0</v>
      </c>
      <c r="ET702" s="17">
        <f>IF(AND(S702='자료입력 및 결과표시'!$B$14,COUNTIF('업무중복도(데이터 입력)'!$W702:$DR702,'자료입력 및 결과표시'!$C$14)&gt;=1),9,0)</f>
        <v>0</v>
      </c>
      <c r="EU702" s="17">
        <f>IF(AND(S702='자료입력 및 결과표시'!$B$15,COUNTIF('업무중복도(데이터 입력)'!$W702:$DR702,'자료입력 및 결과표시'!$C$15)&gt;=1),10,0)</f>
        <v>0</v>
      </c>
      <c r="EV702" s="17">
        <f>IF(AND(S702='자료입력 및 결과표시'!$B$16,COUNTIF('업무중복도(데이터 입력)'!$W702:$DR702,'자료입력 및 결과표시'!$C$16)&gt;=1),11,0)</f>
        <v>0</v>
      </c>
      <c r="EW702" s="17">
        <f>IF(AND(S702='자료입력 및 결과표시'!$B$17,COUNTIF('업무중복도(데이터 입력)'!$W702:$DR702,'자료입력 및 결과표시'!$C$17)&gt;=1),12,0)</f>
        <v>0</v>
      </c>
      <c r="EX702" s="17">
        <f>IF(AND(S702='자료입력 및 결과표시'!$B$18,COUNTIF('업무중복도(데이터 입력)'!$W702:$DR702,'자료입력 및 결과표시'!$C$18)&gt;=1),13,0)</f>
        <v>0</v>
      </c>
      <c r="EY702" s="17">
        <f>IF(AND(S702='자료입력 및 결과표시'!$B$19,COUNTIF('업무중복도(데이터 입력)'!$W702:$DR702,'자료입력 및 결과표시'!$C$19)&gt;=1),14,0)</f>
        <v>0</v>
      </c>
      <c r="EZ702" s="17">
        <f>IF(AND(S702='자료입력 및 결과표시'!$B$20,COUNTIF('업무중복도(데이터 입력)'!$W702:$DR702,'자료입력 및 결과표시'!$C$20)&gt;=1),15,0)</f>
        <v>0</v>
      </c>
      <c r="FA702" s="17">
        <f>IF(AND(S702='자료입력 및 결과표시'!$B$21,COUNTIF('업무중복도(데이터 입력)'!$W702:$DR702,'자료입력 및 결과표시'!$C$21)&gt;=1),16,0)</f>
        <v>0</v>
      </c>
      <c r="FK702" s="17">
        <f t="shared" si="833"/>
        <v>0</v>
      </c>
      <c r="FO702"/>
    </row>
    <row r="703" spans="1:171">
      <c r="A703" s="17" t="str">
        <f t="shared" si="816"/>
        <v>\\\0</v>
      </c>
      <c r="B703" s="17" t="str">
        <f t="shared" si="817"/>
        <v>\\\0</v>
      </c>
      <c r="C703" s="17" t="str">
        <f t="shared" si="818"/>
        <v>\\\0</v>
      </c>
      <c r="D703" s="17" t="str">
        <f t="shared" si="819"/>
        <v>\\\0</v>
      </c>
      <c r="E703" s="17" t="str">
        <f t="shared" si="820"/>
        <v>\\\0</v>
      </c>
      <c r="F703" s="17" t="str">
        <f t="shared" si="821"/>
        <v>\\\0</v>
      </c>
      <c r="G703" s="17" t="str">
        <f t="shared" si="822"/>
        <v>\\\0</v>
      </c>
      <c r="H703" s="17" t="str">
        <f t="shared" si="823"/>
        <v>\\\0</v>
      </c>
      <c r="I703" s="17" t="str">
        <f t="shared" si="824"/>
        <v>\\\0</v>
      </c>
      <c r="J703" s="17" t="str">
        <f t="shared" si="825"/>
        <v>\\\0</v>
      </c>
      <c r="K703" s="17" t="str">
        <f t="shared" si="826"/>
        <v>\\\0</v>
      </c>
      <c r="L703" s="17" t="str">
        <f t="shared" si="827"/>
        <v>\\\0</v>
      </c>
      <c r="M703" s="17" t="str">
        <f t="shared" si="828"/>
        <v>\\\0</v>
      </c>
      <c r="N703" s="17" t="str">
        <f t="shared" si="829"/>
        <v>\\\0</v>
      </c>
      <c r="O703" s="17" t="str">
        <f t="shared" si="830"/>
        <v>\\\0</v>
      </c>
      <c r="P703" s="17" t="str">
        <f t="shared" si="831"/>
        <v>\\\0</v>
      </c>
      <c r="R703" s="17" t="str">
        <f t="shared" si="832"/>
        <v>\\</v>
      </c>
      <c r="S703" s="38"/>
      <c r="T703" s="39"/>
      <c r="U703" s="31"/>
      <c r="V703" s="32"/>
      <c r="W703" s="36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35"/>
      <c r="DS703" s="287"/>
      <c r="DT703" s="36"/>
      <c r="DU703" s="37"/>
      <c r="DV703" s="28">
        <f>IF(AND($S703='자료입력 및 결과표시'!$B$6,COUNTIF($W703:$DR703,'자료입력 및 결과표시'!$C$6)&gt;=1),IF(OR('자료입력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DW703" s="28">
        <f>IF(AND($S703='자료입력 및 결과표시'!$B$7,COUNTIF($W703:$DR703,'자료입력 및 결과표시'!$C$7)&gt;=1),IF(OR('자료입력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DX703" s="28">
        <f>IF(AND($S703='자료입력 및 결과표시'!$B$8,COUNTIF($W703:$DR703,'자료입력 및 결과표시'!$C$8)&gt;=1),IF(OR('자료입력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DY703" s="28">
        <f>IF(AND($S703='자료입력 및 결과표시'!$B$9,COUNTIF($W703:$DR703,'자료입력 및 결과표시'!$C$9)&gt;=1),IF(OR('자료입력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DZ703" s="28">
        <f>IF(AND($S703='자료입력 및 결과표시'!$B$10,COUNTIF($W703:$DR703,'자료입력 및 결과표시'!$C$10)&gt;=1),IF(OR('자료입력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A703" s="28">
        <f>IF(AND($S703='자료입력 및 결과표시'!$B$11,COUNTIF($W703:$DR703,'자료입력 및 결과표시'!$C$11)&gt;=1),IF(OR('자료입력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B703" s="28">
        <f>IF(AND($S703='자료입력 및 결과표시'!$B$12,COUNTIF($W703:$DR703,'자료입력 및 결과표시'!$C$12)&gt;=1),IF(OR('자료입력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C703" s="28">
        <f>IF(AND($S703='자료입력 및 결과표시'!$B$13,COUNTIF($W703:$DR703,'자료입력 및 결과표시'!$C$13)&gt;=1),IF(OR('자료입력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D703" s="28">
        <f>IF(AND($S703='자료입력 및 결과표시'!$B$14,COUNTIF($W703:$DR703,'자료입력 및 결과표시'!$C$14)&gt;=1),IF(OR('자료입력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E703" s="28">
        <f>IF(AND($S703='자료입력 및 결과표시'!$B$15,COUNTIF($W703:$DR703,'자료입력 및 결과표시'!$C$15)&gt;=1),IF(OR('자료입력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F703" s="28">
        <f>IF(AND($S703='자료입력 및 결과표시'!$B$16,COUNTIF($W703:$DR703,'자료입력 및 결과표시'!$C$16)&gt;=1),IF(OR('자료입력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G703" s="28">
        <f>IF(AND($S703='자료입력 및 결과표시'!$B$17,COUNTIF($W703:$DR703,'자료입력 및 결과표시'!$C$17)&gt;=1),IF(OR('자료입력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H703" s="28">
        <f>IF(AND($S703='자료입력 및 결과표시'!$B$18,COUNTIF($W703:$DR703,'자료입력 및 결과표시'!$C$18)&gt;=1),IF(OR('자료입력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I703" s="28">
        <f>IF(AND($S703='자료입력 및 결과표시'!$B$19,COUNTIF($W703:$DR703,'자료입력 및 결과표시'!$C$19)&gt;=1),IF(OR('자료입력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J703" s="28">
        <f>IF(AND($S703='자료입력 및 결과표시'!$B$20,COUNTIF($W703:$DR703,'자료입력 및 결과표시'!$C$20)&gt;=1),IF(OR('자료입력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K703" s="28">
        <f>IF(AND($S703='자료입력 및 결과표시'!$B$21,COUNTIF($W703:$DR703,'자료입력 및 결과표시'!$C$21)&gt;=1),IF(OR('자료입력 및 결과표시'!$B$4+90&gt;=$V703,'자료입력 및 결과표시'!$B$4&lt;$U703),0,IF($V703-'자료입력 및 결과표시'!$B$4-90&gt;='자료입력 및 결과표시'!$E$4,'자료입력 및 결과표시'!$E$4,$V703-'자료입력 및 결과표시'!$B$4-90)),0)</f>
        <v>0</v>
      </c>
      <c r="EL703" s="17">
        <f>IF(AND(S703='자료입력 및 결과표시'!$B$6,COUNTIF('업무중복도(데이터 입력)'!$W703:$DR703,'자료입력 및 결과표시'!$C$6)&gt;=1),1,0)</f>
        <v>0</v>
      </c>
      <c r="EM703" s="17">
        <f>IF(AND(S703='자료입력 및 결과표시'!$B$7,COUNTIF('업무중복도(데이터 입력)'!$W703:$DR703,'자료입력 및 결과표시'!$C$7)&gt;=1),2,0)</f>
        <v>0</v>
      </c>
      <c r="EN703" s="17">
        <f>IF(AND(S703='자료입력 및 결과표시'!$B$8,COUNTIF('업무중복도(데이터 입력)'!$W703:$DR703,'자료입력 및 결과표시'!$C$8)&gt;=1),3,0)</f>
        <v>0</v>
      </c>
      <c r="EO703" s="17">
        <f>IF(AND(S703='자료입력 및 결과표시'!$B$9,COUNTIF('업무중복도(데이터 입력)'!$W703:$DR703,'자료입력 및 결과표시'!$C$9)&gt;=1),4,0)</f>
        <v>0</v>
      </c>
      <c r="EP703" s="17">
        <f>IF(AND(S703='자료입력 및 결과표시'!$B$10,COUNTIF('업무중복도(데이터 입력)'!$W703:$DR703,'자료입력 및 결과표시'!$C$10)&gt;=1),5,0)</f>
        <v>0</v>
      </c>
      <c r="EQ703" s="17">
        <f>IF(AND(S703='자료입력 및 결과표시'!$B$11,COUNTIF('업무중복도(데이터 입력)'!$W703:$DR703,'자료입력 및 결과표시'!$C$11)&gt;=1),6,0)</f>
        <v>0</v>
      </c>
      <c r="ER703" s="17">
        <f>IF(AND(S703='자료입력 및 결과표시'!$B$12,COUNTIF('업무중복도(데이터 입력)'!$W703:$DR703,'자료입력 및 결과표시'!$C$12)&gt;=1),7,0)</f>
        <v>0</v>
      </c>
      <c r="ES703" s="17">
        <f>IF(AND(S703='자료입력 및 결과표시'!$B$13,COUNTIF('업무중복도(데이터 입력)'!$W703:$DR703,'자료입력 및 결과표시'!$C$13)&gt;=1),8,0)</f>
        <v>0</v>
      </c>
      <c r="ET703" s="17">
        <f>IF(AND(S703='자료입력 및 결과표시'!$B$14,COUNTIF('업무중복도(데이터 입력)'!$W703:$DR703,'자료입력 및 결과표시'!$C$14)&gt;=1),9,0)</f>
        <v>0</v>
      </c>
      <c r="EU703" s="17">
        <f>IF(AND(S703='자료입력 및 결과표시'!$B$15,COUNTIF('업무중복도(데이터 입력)'!$W703:$DR703,'자료입력 및 결과표시'!$C$15)&gt;=1),10,0)</f>
        <v>0</v>
      </c>
      <c r="EV703" s="17">
        <f>IF(AND(S703='자료입력 및 결과표시'!$B$16,COUNTIF('업무중복도(데이터 입력)'!$W703:$DR703,'자료입력 및 결과표시'!$C$16)&gt;=1),11,0)</f>
        <v>0</v>
      </c>
      <c r="EW703" s="17">
        <f>IF(AND(S703='자료입력 및 결과표시'!$B$17,COUNTIF('업무중복도(데이터 입력)'!$W703:$DR703,'자료입력 및 결과표시'!$C$17)&gt;=1),12,0)</f>
        <v>0</v>
      </c>
      <c r="EX703" s="17">
        <f>IF(AND(S703='자료입력 및 결과표시'!$B$18,COUNTIF('업무중복도(데이터 입력)'!$W703:$DR703,'자료입력 및 결과표시'!$C$18)&gt;=1),13,0)</f>
        <v>0</v>
      </c>
      <c r="EY703" s="17">
        <f>IF(AND(S703='자료입력 및 결과표시'!$B$19,COUNTIF('업무중복도(데이터 입력)'!$W703:$DR703,'자료입력 및 결과표시'!$C$19)&gt;=1),14,0)</f>
        <v>0</v>
      </c>
      <c r="EZ703" s="17">
        <f>IF(AND(S703='자료입력 및 결과표시'!$B$20,COUNTIF('업무중복도(데이터 입력)'!$W703:$DR703,'자료입력 및 결과표시'!$C$20)&gt;=1),15,0)</f>
        <v>0</v>
      </c>
      <c r="FA703" s="17">
        <f>IF(AND(S703='자료입력 및 결과표시'!$B$21,COUNTIF('업무중복도(데이터 입력)'!$W703:$DR703,'자료입력 및 결과표시'!$C$21)&gt;=1),16,0)</f>
        <v>0</v>
      </c>
      <c r="FK703" s="17">
        <f t="shared" si="833"/>
        <v>0</v>
      </c>
      <c r="FO703"/>
    </row>
    <row r="704" spans="1:171">
      <c r="A704" s="17" t="str">
        <f t="shared" si="816"/>
        <v>\\\0</v>
      </c>
      <c r="B704" s="17" t="str">
        <f t="shared" si="817"/>
        <v>\\\0</v>
      </c>
      <c r="C704" s="17" t="str">
        <f t="shared" si="818"/>
        <v>\\\0</v>
      </c>
      <c r="D704" s="17" t="str">
        <f t="shared" si="819"/>
        <v>\\\0</v>
      </c>
      <c r="E704" s="17" t="str">
        <f t="shared" si="820"/>
        <v>\\\0</v>
      </c>
      <c r="F704" s="17" t="str">
        <f t="shared" si="821"/>
        <v>\\\0</v>
      </c>
      <c r="G704" s="17" t="str">
        <f t="shared" si="822"/>
        <v>\\\0</v>
      </c>
      <c r="H704" s="17" t="str">
        <f t="shared" si="823"/>
        <v>\\\0</v>
      </c>
      <c r="I704" s="17" t="str">
        <f t="shared" si="824"/>
        <v>\\\0</v>
      </c>
      <c r="J704" s="17" t="str">
        <f t="shared" si="825"/>
        <v>\\\0</v>
      </c>
      <c r="K704" s="17" t="str">
        <f t="shared" si="826"/>
        <v>\\\0</v>
      </c>
      <c r="L704" s="17" t="str">
        <f t="shared" si="827"/>
        <v>\\\0</v>
      </c>
      <c r="M704" s="17" t="str">
        <f t="shared" si="828"/>
        <v>\\\0</v>
      </c>
      <c r="N704" s="17" t="str">
        <f t="shared" si="829"/>
        <v>\\\0</v>
      </c>
      <c r="O704" s="17" t="str">
        <f t="shared" si="830"/>
        <v>\\\0</v>
      </c>
      <c r="P704" s="17" t="str">
        <f t="shared" si="831"/>
        <v>\\\0</v>
      </c>
      <c r="R704" s="17" t="str">
        <f t="shared" si="832"/>
        <v>\\</v>
      </c>
      <c r="S704" s="38"/>
      <c r="T704" s="39"/>
      <c r="U704" s="31"/>
      <c r="V704" s="32"/>
      <c r="W704" s="36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35"/>
      <c r="DS704" s="287"/>
      <c r="DT704" s="36"/>
      <c r="DU704" s="37"/>
      <c r="DV704" s="28">
        <f>IF(AND($S704='자료입력 및 결과표시'!$B$6,COUNTIF($W704:$DR704,'자료입력 및 결과표시'!$C$6)&gt;=1),IF(OR('자료입력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DW704" s="28">
        <f>IF(AND($S704='자료입력 및 결과표시'!$B$7,COUNTIF($W704:$DR704,'자료입력 및 결과표시'!$C$7)&gt;=1),IF(OR('자료입력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DX704" s="28">
        <f>IF(AND($S704='자료입력 및 결과표시'!$B$8,COUNTIF($W704:$DR704,'자료입력 및 결과표시'!$C$8)&gt;=1),IF(OR('자료입력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DY704" s="28">
        <f>IF(AND($S704='자료입력 및 결과표시'!$B$9,COUNTIF($W704:$DR704,'자료입력 및 결과표시'!$C$9)&gt;=1),IF(OR('자료입력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DZ704" s="28">
        <f>IF(AND($S704='자료입력 및 결과표시'!$B$10,COUNTIF($W704:$DR704,'자료입력 및 결과표시'!$C$10)&gt;=1),IF(OR('자료입력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A704" s="28">
        <f>IF(AND($S704='자료입력 및 결과표시'!$B$11,COUNTIF($W704:$DR704,'자료입력 및 결과표시'!$C$11)&gt;=1),IF(OR('자료입력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B704" s="28">
        <f>IF(AND($S704='자료입력 및 결과표시'!$B$12,COUNTIF($W704:$DR704,'자료입력 및 결과표시'!$C$12)&gt;=1),IF(OR('자료입력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C704" s="28">
        <f>IF(AND($S704='자료입력 및 결과표시'!$B$13,COUNTIF($W704:$DR704,'자료입력 및 결과표시'!$C$13)&gt;=1),IF(OR('자료입력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D704" s="28">
        <f>IF(AND($S704='자료입력 및 결과표시'!$B$14,COUNTIF($W704:$DR704,'자료입력 및 결과표시'!$C$14)&gt;=1),IF(OR('자료입력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E704" s="28">
        <f>IF(AND($S704='자료입력 및 결과표시'!$B$15,COUNTIF($W704:$DR704,'자료입력 및 결과표시'!$C$15)&gt;=1),IF(OR('자료입력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F704" s="28">
        <f>IF(AND($S704='자료입력 및 결과표시'!$B$16,COUNTIF($W704:$DR704,'자료입력 및 결과표시'!$C$16)&gt;=1),IF(OR('자료입력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G704" s="28">
        <f>IF(AND($S704='자료입력 및 결과표시'!$B$17,COUNTIF($W704:$DR704,'자료입력 및 결과표시'!$C$17)&gt;=1),IF(OR('자료입력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H704" s="28">
        <f>IF(AND($S704='자료입력 및 결과표시'!$B$18,COUNTIF($W704:$DR704,'자료입력 및 결과표시'!$C$18)&gt;=1),IF(OR('자료입력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I704" s="28">
        <f>IF(AND($S704='자료입력 및 결과표시'!$B$19,COUNTIF($W704:$DR704,'자료입력 및 결과표시'!$C$19)&gt;=1),IF(OR('자료입력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J704" s="28">
        <f>IF(AND($S704='자료입력 및 결과표시'!$B$20,COUNTIF($W704:$DR704,'자료입력 및 결과표시'!$C$20)&gt;=1),IF(OR('자료입력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K704" s="28">
        <f>IF(AND($S704='자료입력 및 결과표시'!$B$21,COUNTIF($W704:$DR704,'자료입력 및 결과표시'!$C$21)&gt;=1),IF(OR('자료입력 및 결과표시'!$B$4+90&gt;=$V704,'자료입력 및 결과표시'!$B$4&lt;$U704),0,IF($V704-'자료입력 및 결과표시'!$B$4-90&gt;='자료입력 및 결과표시'!$E$4,'자료입력 및 결과표시'!$E$4,$V704-'자료입력 및 결과표시'!$B$4-90)),0)</f>
        <v>0</v>
      </c>
      <c r="EL704" s="17">
        <f>IF(AND(S704='자료입력 및 결과표시'!$B$6,COUNTIF('업무중복도(데이터 입력)'!$W704:$DR704,'자료입력 및 결과표시'!$C$6)&gt;=1),1,0)</f>
        <v>0</v>
      </c>
      <c r="EM704" s="17">
        <f>IF(AND(S704='자료입력 및 결과표시'!$B$7,COUNTIF('업무중복도(데이터 입력)'!$W704:$DR704,'자료입력 및 결과표시'!$C$7)&gt;=1),2,0)</f>
        <v>0</v>
      </c>
      <c r="EN704" s="17">
        <f>IF(AND(S704='자료입력 및 결과표시'!$B$8,COUNTIF('업무중복도(데이터 입력)'!$W704:$DR704,'자료입력 및 결과표시'!$C$8)&gt;=1),3,0)</f>
        <v>0</v>
      </c>
      <c r="EO704" s="17">
        <f>IF(AND(S704='자료입력 및 결과표시'!$B$9,COUNTIF('업무중복도(데이터 입력)'!$W704:$DR704,'자료입력 및 결과표시'!$C$9)&gt;=1),4,0)</f>
        <v>0</v>
      </c>
      <c r="EP704" s="17">
        <f>IF(AND(S704='자료입력 및 결과표시'!$B$10,COUNTIF('업무중복도(데이터 입력)'!$W704:$DR704,'자료입력 및 결과표시'!$C$10)&gt;=1),5,0)</f>
        <v>0</v>
      </c>
      <c r="EQ704" s="17">
        <f>IF(AND(S704='자료입력 및 결과표시'!$B$11,COUNTIF('업무중복도(데이터 입력)'!$W704:$DR704,'자료입력 및 결과표시'!$C$11)&gt;=1),6,0)</f>
        <v>0</v>
      </c>
      <c r="ER704" s="17">
        <f>IF(AND(S704='자료입력 및 결과표시'!$B$12,COUNTIF('업무중복도(데이터 입력)'!$W704:$DR704,'자료입력 및 결과표시'!$C$12)&gt;=1),7,0)</f>
        <v>0</v>
      </c>
      <c r="ES704" s="17">
        <f>IF(AND(S704='자료입력 및 결과표시'!$B$13,COUNTIF('업무중복도(데이터 입력)'!$W704:$DR704,'자료입력 및 결과표시'!$C$13)&gt;=1),8,0)</f>
        <v>0</v>
      </c>
      <c r="ET704" s="17">
        <f>IF(AND(S704='자료입력 및 결과표시'!$B$14,COUNTIF('업무중복도(데이터 입력)'!$W704:$DR704,'자료입력 및 결과표시'!$C$14)&gt;=1),9,0)</f>
        <v>0</v>
      </c>
      <c r="EU704" s="17">
        <f>IF(AND(S704='자료입력 및 결과표시'!$B$15,COUNTIF('업무중복도(데이터 입력)'!$W704:$DR704,'자료입력 및 결과표시'!$C$15)&gt;=1),10,0)</f>
        <v>0</v>
      </c>
      <c r="EV704" s="17">
        <f>IF(AND(S704='자료입력 및 결과표시'!$B$16,COUNTIF('업무중복도(데이터 입력)'!$W704:$DR704,'자료입력 및 결과표시'!$C$16)&gt;=1),11,0)</f>
        <v>0</v>
      </c>
      <c r="EW704" s="17">
        <f>IF(AND(S704='자료입력 및 결과표시'!$B$17,COUNTIF('업무중복도(데이터 입력)'!$W704:$DR704,'자료입력 및 결과표시'!$C$17)&gt;=1),12,0)</f>
        <v>0</v>
      </c>
      <c r="EX704" s="17">
        <f>IF(AND(S704='자료입력 및 결과표시'!$B$18,COUNTIF('업무중복도(데이터 입력)'!$W704:$DR704,'자료입력 및 결과표시'!$C$18)&gt;=1),13,0)</f>
        <v>0</v>
      </c>
      <c r="EY704" s="17">
        <f>IF(AND(S704='자료입력 및 결과표시'!$B$19,COUNTIF('업무중복도(데이터 입력)'!$W704:$DR704,'자료입력 및 결과표시'!$C$19)&gt;=1),14,0)</f>
        <v>0</v>
      </c>
      <c r="EZ704" s="17">
        <f>IF(AND(S704='자료입력 및 결과표시'!$B$20,COUNTIF('업무중복도(데이터 입력)'!$W704:$DR704,'자료입력 및 결과표시'!$C$20)&gt;=1),15,0)</f>
        <v>0</v>
      </c>
      <c r="FA704" s="17">
        <f>IF(AND(S704='자료입력 및 결과표시'!$B$21,COUNTIF('업무중복도(데이터 입력)'!$W704:$DR704,'자료입력 및 결과표시'!$C$21)&gt;=1),16,0)</f>
        <v>0</v>
      </c>
      <c r="FK704" s="17">
        <f t="shared" si="833"/>
        <v>0</v>
      </c>
      <c r="FO704"/>
    </row>
    <row r="705" spans="1:171">
      <c r="A705" s="17" t="str">
        <f t="shared" si="816"/>
        <v>\\\0</v>
      </c>
      <c r="B705" s="17" t="str">
        <f t="shared" si="817"/>
        <v>\\\0</v>
      </c>
      <c r="C705" s="17" t="str">
        <f t="shared" si="818"/>
        <v>\\\0</v>
      </c>
      <c r="D705" s="17" t="str">
        <f t="shared" si="819"/>
        <v>\\\0</v>
      </c>
      <c r="E705" s="17" t="str">
        <f t="shared" si="820"/>
        <v>\\\0</v>
      </c>
      <c r="F705" s="17" t="str">
        <f t="shared" si="821"/>
        <v>\\\0</v>
      </c>
      <c r="G705" s="17" t="str">
        <f t="shared" si="822"/>
        <v>\\\0</v>
      </c>
      <c r="H705" s="17" t="str">
        <f t="shared" si="823"/>
        <v>\\\0</v>
      </c>
      <c r="I705" s="17" t="str">
        <f t="shared" si="824"/>
        <v>\\\0</v>
      </c>
      <c r="J705" s="17" t="str">
        <f t="shared" si="825"/>
        <v>\\\0</v>
      </c>
      <c r="K705" s="17" t="str">
        <f t="shared" si="826"/>
        <v>\\\0</v>
      </c>
      <c r="L705" s="17" t="str">
        <f t="shared" si="827"/>
        <v>\\\0</v>
      </c>
      <c r="M705" s="17" t="str">
        <f t="shared" si="828"/>
        <v>\\\0</v>
      </c>
      <c r="N705" s="17" t="str">
        <f t="shared" si="829"/>
        <v>\\\0</v>
      </c>
      <c r="O705" s="17" t="str">
        <f t="shared" si="830"/>
        <v>\\\0</v>
      </c>
      <c r="P705" s="17" t="str">
        <f t="shared" si="831"/>
        <v>\\\0</v>
      </c>
      <c r="R705" s="17" t="str">
        <f t="shared" si="832"/>
        <v>\\</v>
      </c>
      <c r="S705" s="38"/>
      <c r="T705" s="39"/>
      <c r="U705" s="31"/>
      <c r="V705" s="32"/>
      <c r="W705" s="36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35"/>
      <c r="DS705" s="287"/>
      <c r="DT705" s="36"/>
      <c r="DU705" s="37"/>
      <c r="DV705" s="28">
        <f>IF(AND($S705='자료입력 및 결과표시'!$B$6,COUNTIF($W705:$DR705,'자료입력 및 결과표시'!$C$6)&gt;=1),IF(OR('자료입력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DW705" s="28">
        <f>IF(AND($S705='자료입력 및 결과표시'!$B$7,COUNTIF($W705:$DR705,'자료입력 및 결과표시'!$C$7)&gt;=1),IF(OR('자료입력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DX705" s="28">
        <f>IF(AND($S705='자료입력 및 결과표시'!$B$8,COUNTIF($W705:$DR705,'자료입력 및 결과표시'!$C$8)&gt;=1),IF(OR('자료입력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DY705" s="28">
        <f>IF(AND($S705='자료입력 및 결과표시'!$B$9,COUNTIF($W705:$DR705,'자료입력 및 결과표시'!$C$9)&gt;=1),IF(OR('자료입력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DZ705" s="28">
        <f>IF(AND($S705='자료입력 및 결과표시'!$B$10,COUNTIF($W705:$DR705,'자료입력 및 결과표시'!$C$10)&gt;=1),IF(OR('자료입력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A705" s="28">
        <f>IF(AND($S705='자료입력 및 결과표시'!$B$11,COUNTIF($W705:$DR705,'자료입력 및 결과표시'!$C$11)&gt;=1),IF(OR('자료입력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B705" s="28">
        <f>IF(AND($S705='자료입력 및 결과표시'!$B$12,COUNTIF($W705:$DR705,'자료입력 및 결과표시'!$C$12)&gt;=1),IF(OR('자료입력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C705" s="28">
        <f>IF(AND($S705='자료입력 및 결과표시'!$B$13,COUNTIF($W705:$DR705,'자료입력 및 결과표시'!$C$13)&gt;=1),IF(OR('자료입력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D705" s="28">
        <f>IF(AND($S705='자료입력 및 결과표시'!$B$14,COUNTIF($W705:$DR705,'자료입력 및 결과표시'!$C$14)&gt;=1),IF(OR('자료입력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E705" s="28">
        <f>IF(AND($S705='자료입력 및 결과표시'!$B$15,COUNTIF($W705:$DR705,'자료입력 및 결과표시'!$C$15)&gt;=1),IF(OR('자료입력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F705" s="28">
        <f>IF(AND($S705='자료입력 및 결과표시'!$B$16,COUNTIF($W705:$DR705,'자료입력 및 결과표시'!$C$16)&gt;=1),IF(OR('자료입력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G705" s="28">
        <f>IF(AND($S705='자료입력 및 결과표시'!$B$17,COUNTIF($W705:$DR705,'자료입력 및 결과표시'!$C$17)&gt;=1),IF(OR('자료입력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H705" s="28">
        <f>IF(AND($S705='자료입력 및 결과표시'!$B$18,COUNTIF($W705:$DR705,'자료입력 및 결과표시'!$C$18)&gt;=1),IF(OR('자료입력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I705" s="28">
        <f>IF(AND($S705='자료입력 및 결과표시'!$B$19,COUNTIF($W705:$DR705,'자료입력 및 결과표시'!$C$19)&gt;=1),IF(OR('자료입력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J705" s="28">
        <f>IF(AND($S705='자료입력 및 결과표시'!$B$20,COUNTIF($W705:$DR705,'자료입력 및 결과표시'!$C$20)&gt;=1),IF(OR('자료입력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K705" s="28">
        <f>IF(AND($S705='자료입력 및 결과표시'!$B$21,COUNTIF($W705:$DR705,'자료입력 및 결과표시'!$C$21)&gt;=1),IF(OR('자료입력 및 결과표시'!$B$4+90&gt;=$V705,'자료입력 및 결과표시'!$B$4&lt;$U705),0,IF($V705-'자료입력 및 결과표시'!$B$4-90&gt;='자료입력 및 결과표시'!$E$4,'자료입력 및 결과표시'!$E$4,$V705-'자료입력 및 결과표시'!$B$4-90)),0)</f>
        <v>0</v>
      </c>
      <c r="EL705" s="17">
        <f>IF(AND(S705='자료입력 및 결과표시'!$B$6,COUNTIF('업무중복도(데이터 입력)'!$W705:$DR705,'자료입력 및 결과표시'!$C$6)&gt;=1),1,0)</f>
        <v>0</v>
      </c>
      <c r="EM705" s="17">
        <f>IF(AND(S705='자료입력 및 결과표시'!$B$7,COUNTIF('업무중복도(데이터 입력)'!$W705:$DR705,'자료입력 및 결과표시'!$C$7)&gt;=1),2,0)</f>
        <v>0</v>
      </c>
      <c r="EN705" s="17">
        <f>IF(AND(S705='자료입력 및 결과표시'!$B$8,COUNTIF('업무중복도(데이터 입력)'!$W705:$DR705,'자료입력 및 결과표시'!$C$8)&gt;=1),3,0)</f>
        <v>0</v>
      </c>
      <c r="EO705" s="17">
        <f>IF(AND(S705='자료입력 및 결과표시'!$B$9,COUNTIF('업무중복도(데이터 입력)'!$W705:$DR705,'자료입력 및 결과표시'!$C$9)&gt;=1),4,0)</f>
        <v>0</v>
      </c>
      <c r="EP705" s="17">
        <f>IF(AND(S705='자료입력 및 결과표시'!$B$10,COUNTIF('업무중복도(데이터 입력)'!$W705:$DR705,'자료입력 및 결과표시'!$C$10)&gt;=1),5,0)</f>
        <v>0</v>
      </c>
      <c r="EQ705" s="17">
        <f>IF(AND(S705='자료입력 및 결과표시'!$B$11,COUNTIF('업무중복도(데이터 입력)'!$W705:$DR705,'자료입력 및 결과표시'!$C$11)&gt;=1),6,0)</f>
        <v>0</v>
      </c>
      <c r="ER705" s="17">
        <f>IF(AND(S705='자료입력 및 결과표시'!$B$12,COUNTIF('업무중복도(데이터 입력)'!$W705:$DR705,'자료입력 및 결과표시'!$C$12)&gt;=1),7,0)</f>
        <v>0</v>
      </c>
      <c r="ES705" s="17">
        <f>IF(AND(S705='자료입력 및 결과표시'!$B$13,COUNTIF('업무중복도(데이터 입력)'!$W705:$DR705,'자료입력 및 결과표시'!$C$13)&gt;=1),8,0)</f>
        <v>0</v>
      </c>
      <c r="ET705" s="17">
        <f>IF(AND(S705='자료입력 및 결과표시'!$B$14,COUNTIF('업무중복도(데이터 입력)'!$W705:$DR705,'자료입력 및 결과표시'!$C$14)&gt;=1),9,0)</f>
        <v>0</v>
      </c>
      <c r="EU705" s="17">
        <f>IF(AND(S705='자료입력 및 결과표시'!$B$15,COUNTIF('업무중복도(데이터 입력)'!$W705:$DR705,'자료입력 및 결과표시'!$C$15)&gt;=1),10,0)</f>
        <v>0</v>
      </c>
      <c r="EV705" s="17">
        <f>IF(AND(S705='자료입력 및 결과표시'!$B$16,COUNTIF('업무중복도(데이터 입력)'!$W705:$DR705,'자료입력 및 결과표시'!$C$16)&gt;=1),11,0)</f>
        <v>0</v>
      </c>
      <c r="EW705" s="17">
        <f>IF(AND(S705='자료입력 및 결과표시'!$B$17,COUNTIF('업무중복도(데이터 입력)'!$W705:$DR705,'자료입력 및 결과표시'!$C$17)&gt;=1),12,0)</f>
        <v>0</v>
      </c>
      <c r="EX705" s="17">
        <f>IF(AND(S705='자료입력 및 결과표시'!$B$18,COUNTIF('업무중복도(데이터 입력)'!$W705:$DR705,'자료입력 및 결과표시'!$C$18)&gt;=1),13,0)</f>
        <v>0</v>
      </c>
      <c r="EY705" s="17">
        <f>IF(AND(S705='자료입력 및 결과표시'!$B$19,COUNTIF('업무중복도(데이터 입력)'!$W705:$DR705,'자료입력 및 결과표시'!$C$19)&gt;=1),14,0)</f>
        <v>0</v>
      </c>
      <c r="EZ705" s="17">
        <f>IF(AND(S705='자료입력 및 결과표시'!$B$20,COUNTIF('업무중복도(데이터 입력)'!$W705:$DR705,'자료입력 및 결과표시'!$C$20)&gt;=1),15,0)</f>
        <v>0</v>
      </c>
      <c r="FA705" s="17">
        <f>IF(AND(S705='자료입력 및 결과표시'!$B$21,COUNTIF('업무중복도(데이터 입력)'!$W705:$DR705,'자료입력 및 결과표시'!$C$21)&gt;=1),16,0)</f>
        <v>0</v>
      </c>
      <c r="FK705" s="17">
        <f t="shared" si="833"/>
        <v>0</v>
      </c>
      <c r="FO705"/>
    </row>
    <row r="706" spans="1:171">
      <c r="A706" s="17" t="str">
        <f t="shared" si="816"/>
        <v>\\\0</v>
      </c>
      <c r="B706" s="17" t="str">
        <f t="shared" si="817"/>
        <v>\\\0</v>
      </c>
      <c r="C706" s="17" t="str">
        <f t="shared" si="818"/>
        <v>\\\0</v>
      </c>
      <c r="D706" s="17" t="str">
        <f t="shared" si="819"/>
        <v>\\\0</v>
      </c>
      <c r="E706" s="17" t="str">
        <f t="shared" si="820"/>
        <v>\\\0</v>
      </c>
      <c r="F706" s="17" t="str">
        <f t="shared" si="821"/>
        <v>\\\0</v>
      </c>
      <c r="G706" s="17" t="str">
        <f t="shared" si="822"/>
        <v>\\\0</v>
      </c>
      <c r="H706" s="17" t="str">
        <f t="shared" si="823"/>
        <v>\\\0</v>
      </c>
      <c r="I706" s="17" t="str">
        <f t="shared" si="824"/>
        <v>\\\0</v>
      </c>
      <c r="J706" s="17" t="str">
        <f t="shared" si="825"/>
        <v>\\\0</v>
      </c>
      <c r="K706" s="17" t="str">
        <f t="shared" si="826"/>
        <v>\\\0</v>
      </c>
      <c r="L706" s="17" t="str">
        <f t="shared" si="827"/>
        <v>\\\0</v>
      </c>
      <c r="M706" s="17" t="str">
        <f t="shared" si="828"/>
        <v>\\\0</v>
      </c>
      <c r="N706" s="17" t="str">
        <f t="shared" si="829"/>
        <v>\\\0</v>
      </c>
      <c r="O706" s="17" t="str">
        <f t="shared" si="830"/>
        <v>\\\0</v>
      </c>
      <c r="P706" s="17" t="str">
        <f t="shared" si="831"/>
        <v>\\\0</v>
      </c>
      <c r="R706" s="17" t="str">
        <f t="shared" si="832"/>
        <v>\\</v>
      </c>
      <c r="S706" s="38"/>
      <c r="T706" s="39"/>
      <c r="U706" s="31"/>
      <c r="V706" s="32"/>
      <c r="W706" s="36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35"/>
      <c r="DS706" s="287"/>
      <c r="DT706" s="36"/>
      <c r="DU706" s="37"/>
      <c r="DV706" s="28">
        <f>IF(AND($S706='자료입력 및 결과표시'!$B$6,COUNTIF($W706:$DR706,'자료입력 및 결과표시'!$C$6)&gt;=1),IF(OR('자료입력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DW706" s="28">
        <f>IF(AND($S706='자료입력 및 결과표시'!$B$7,COUNTIF($W706:$DR706,'자료입력 및 결과표시'!$C$7)&gt;=1),IF(OR('자료입력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DX706" s="28">
        <f>IF(AND($S706='자료입력 및 결과표시'!$B$8,COUNTIF($W706:$DR706,'자료입력 및 결과표시'!$C$8)&gt;=1),IF(OR('자료입력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DY706" s="28">
        <f>IF(AND($S706='자료입력 및 결과표시'!$B$9,COUNTIF($W706:$DR706,'자료입력 및 결과표시'!$C$9)&gt;=1),IF(OR('자료입력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DZ706" s="28">
        <f>IF(AND($S706='자료입력 및 결과표시'!$B$10,COUNTIF($W706:$DR706,'자료입력 및 결과표시'!$C$10)&gt;=1),IF(OR('자료입력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A706" s="28">
        <f>IF(AND($S706='자료입력 및 결과표시'!$B$11,COUNTIF($W706:$DR706,'자료입력 및 결과표시'!$C$11)&gt;=1),IF(OR('자료입력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B706" s="28">
        <f>IF(AND($S706='자료입력 및 결과표시'!$B$12,COUNTIF($W706:$DR706,'자료입력 및 결과표시'!$C$12)&gt;=1),IF(OR('자료입력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C706" s="28">
        <f>IF(AND($S706='자료입력 및 결과표시'!$B$13,COUNTIF($W706:$DR706,'자료입력 및 결과표시'!$C$13)&gt;=1),IF(OR('자료입력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D706" s="28">
        <f>IF(AND($S706='자료입력 및 결과표시'!$B$14,COUNTIF($W706:$DR706,'자료입력 및 결과표시'!$C$14)&gt;=1),IF(OR('자료입력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E706" s="28">
        <f>IF(AND($S706='자료입력 및 결과표시'!$B$15,COUNTIF($W706:$DR706,'자료입력 및 결과표시'!$C$15)&gt;=1),IF(OR('자료입력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F706" s="28">
        <f>IF(AND($S706='자료입력 및 결과표시'!$B$16,COUNTIF($W706:$DR706,'자료입력 및 결과표시'!$C$16)&gt;=1),IF(OR('자료입력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G706" s="28">
        <f>IF(AND($S706='자료입력 및 결과표시'!$B$17,COUNTIF($W706:$DR706,'자료입력 및 결과표시'!$C$17)&gt;=1),IF(OR('자료입력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H706" s="28">
        <f>IF(AND($S706='자료입력 및 결과표시'!$B$18,COUNTIF($W706:$DR706,'자료입력 및 결과표시'!$C$18)&gt;=1),IF(OR('자료입력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I706" s="28">
        <f>IF(AND($S706='자료입력 및 결과표시'!$B$19,COUNTIF($W706:$DR706,'자료입력 및 결과표시'!$C$19)&gt;=1),IF(OR('자료입력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J706" s="28">
        <f>IF(AND($S706='자료입력 및 결과표시'!$B$20,COUNTIF($W706:$DR706,'자료입력 및 결과표시'!$C$20)&gt;=1),IF(OR('자료입력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K706" s="28">
        <f>IF(AND($S706='자료입력 및 결과표시'!$B$21,COUNTIF($W706:$DR706,'자료입력 및 결과표시'!$C$21)&gt;=1),IF(OR('자료입력 및 결과표시'!$B$4+90&gt;=$V706,'자료입력 및 결과표시'!$B$4&lt;$U706),0,IF($V706-'자료입력 및 결과표시'!$B$4-90&gt;='자료입력 및 결과표시'!$E$4,'자료입력 및 결과표시'!$E$4,$V706-'자료입력 및 결과표시'!$B$4-90)),0)</f>
        <v>0</v>
      </c>
      <c r="EL706" s="17">
        <f>IF(AND(S706='자료입력 및 결과표시'!$B$6,COUNTIF('업무중복도(데이터 입력)'!$W706:$DR706,'자료입력 및 결과표시'!$C$6)&gt;=1),1,0)</f>
        <v>0</v>
      </c>
      <c r="EM706" s="17">
        <f>IF(AND(S706='자료입력 및 결과표시'!$B$7,COUNTIF('업무중복도(데이터 입력)'!$W706:$DR706,'자료입력 및 결과표시'!$C$7)&gt;=1),2,0)</f>
        <v>0</v>
      </c>
      <c r="EN706" s="17">
        <f>IF(AND(S706='자료입력 및 결과표시'!$B$8,COUNTIF('업무중복도(데이터 입력)'!$W706:$DR706,'자료입력 및 결과표시'!$C$8)&gt;=1),3,0)</f>
        <v>0</v>
      </c>
      <c r="EO706" s="17">
        <f>IF(AND(S706='자료입력 및 결과표시'!$B$9,COUNTIF('업무중복도(데이터 입력)'!$W706:$DR706,'자료입력 및 결과표시'!$C$9)&gt;=1),4,0)</f>
        <v>0</v>
      </c>
      <c r="EP706" s="17">
        <f>IF(AND(S706='자료입력 및 결과표시'!$B$10,COUNTIF('업무중복도(데이터 입력)'!$W706:$DR706,'자료입력 및 결과표시'!$C$10)&gt;=1),5,0)</f>
        <v>0</v>
      </c>
      <c r="EQ706" s="17">
        <f>IF(AND(S706='자료입력 및 결과표시'!$B$11,COUNTIF('업무중복도(데이터 입력)'!$W706:$DR706,'자료입력 및 결과표시'!$C$11)&gt;=1),6,0)</f>
        <v>0</v>
      </c>
      <c r="ER706" s="17">
        <f>IF(AND(S706='자료입력 및 결과표시'!$B$12,COUNTIF('업무중복도(데이터 입력)'!$W706:$DR706,'자료입력 및 결과표시'!$C$12)&gt;=1),7,0)</f>
        <v>0</v>
      </c>
      <c r="ES706" s="17">
        <f>IF(AND(S706='자료입력 및 결과표시'!$B$13,COUNTIF('업무중복도(데이터 입력)'!$W706:$DR706,'자료입력 및 결과표시'!$C$13)&gt;=1),8,0)</f>
        <v>0</v>
      </c>
      <c r="ET706" s="17">
        <f>IF(AND(S706='자료입력 및 결과표시'!$B$14,COUNTIF('업무중복도(데이터 입력)'!$W706:$DR706,'자료입력 및 결과표시'!$C$14)&gt;=1),9,0)</f>
        <v>0</v>
      </c>
      <c r="EU706" s="17">
        <f>IF(AND(S706='자료입력 및 결과표시'!$B$15,COUNTIF('업무중복도(데이터 입력)'!$W706:$DR706,'자료입력 및 결과표시'!$C$15)&gt;=1),10,0)</f>
        <v>0</v>
      </c>
      <c r="EV706" s="17">
        <f>IF(AND(S706='자료입력 및 결과표시'!$B$16,COUNTIF('업무중복도(데이터 입력)'!$W706:$DR706,'자료입력 및 결과표시'!$C$16)&gt;=1),11,0)</f>
        <v>0</v>
      </c>
      <c r="EW706" s="17">
        <f>IF(AND(S706='자료입력 및 결과표시'!$B$17,COUNTIF('업무중복도(데이터 입력)'!$W706:$DR706,'자료입력 및 결과표시'!$C$17)&gt;=1),12,0)</f>
        <v>0</v>
      </c>
      <c r="EX706" s="17">
        <f>IF(AND(S706='자료입력 및 결과표시'!$B$18,COUNTIF('업무중복도(데이터 입력)'!$W706:$DR706,'자료입력 및 결과표시'!$C$18)&gt;=1),13,0)</f>
        <v>0</v>
      </c>
      <c r="EY706" s="17">
        <f>IF(AND(S706='자료입력 및 결과표시'!$B$19,COUNTIF('업무중복도(데이터 입력)'!$W706:$DR706,'자료입력 및 결과표시'!$C$19)&gt;=1),14,0)</f>
        <v>0</v>
      </c>
      <c r="EZ706" s="17">
        <f>IF(AND(S706='자료입력 및 결과표시'!$B$20,COUNTIF('업무중복도(데이터 입력)'!$W706:$DR706,'자료입력 및 결과표시'!$C$20)&gt;=1),15,0)</f>
        <v>0</v>
      </c>
      <c r="FA706" s="17">
        <f>IF(AND(S706='자료입력 및 결과표시'!$B$21,COUNTIF('업무중복도(데이터 입력)'!$W706:$DR706,'자료입력 및 결과표시'!$C$21)&gt;=1),16,0)</f>
        <v>0</v>
      </c>
      <c r="FK706" s="17">
        <f t="shared" si="833"/>
        <v>0</v>
      </c>
      <c r="FO706"/>
    </row>
    <row r="707" spans="1:171">
      <c r="A707" s="17" t="str">
        <f t="shared" si="816"/>
        <v>\\\0</v>
      </c>
      <c r="B707" s="17" t="str">
        <f t="shared" si="817"/>
        <v>\\\0</v>
      </c>
      <c r="C707" s="17" t="str">
        <f t="shared" si="818"/>
        <v>\\\0</v>
      </c>
      <c r="D707" s="17" t="str">
        <f t="shared" si="819"/>
        <v>\\\0</v>
      </c>
      <c r="E707" s="17" t="str">
        <f t="shared" si="820"/>
        <v>\\\0</v>
      </c>
      <c r="F707" s="17" t="str">
        <f t="shared" si="821"/>
        <v>\\\0</v>
      </c>
      <c r="G707" s="17" t="str">
        <f t="shared" si="822"/>
        <v>\\\0</v>
      </c>
      <c r="H707" s="17" t="str">
        <f t="shared" si="823"/>
        <v>\\\0</v>
      </c>
      <c r="I707" s="17" t="str">
        <f t="shared" si="824"/>
        <v>\\\0</v>
      </c>
      <c r="J707" s="17" t="str">
        <f t="shared" si="825"/>
        <v>\\\0</v>
      </c>
      <c r="K707" s="17" t="str">
        <f t="shared" si="826"/>
        <v>\\\0</v>
      </c>
      <c r="L707" s="17" t="str">
        <f t="shared" si="827"/>
        <v>\\\0</v>
      </c>
      <c r="M707" s="17" t="str">
        <f t="shared" si="828"/>
        <v>\\\0</v>
      </c>
      <c r="N707" s="17" t="str">
        <f t="shared" si="829"/>
        <v>\\\0</v>
      </c>
      <c r="O707" s="17" t="str">
        <f t="shared" si="830"/>
        <v>\\\0</v>
      </c>
      <c r="P707" s="17" t="str">
        <f t="shared" si="831"/>
        <v>\\\0</v>
      </c>
      <c r="R707" s="17" t="str">
        <f t="shared" si="832"/>
        <v>\\</v>
      </c>
      <c r="S707" s="38"/>
      <c r="T707" s="39"/>
      <c r="U707" s="31"/>
      <c r="V707" s="32"/>
      <c r="W707" s="36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35"/>
      <c r="DS707" s="287"/>
      <c r="DT707" s="36"/>
      <c r="DU707" s="37"/>
      <c r="DV707" s="28">
        <f>IF(AND($S707='자료입력 및 결과표시'!$B$6,COUNTIF($W707:$DR707,'자료입력 및 결과표시'!$C$6)&gt;=1),IF(OR('자료입력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DW707" s="28">
        <f>IF(AND($S707='자료입력 및 결과표시'!$B$7,COUNTIF($W707:$DR707,'자료입력 및 결과표시'!$C$7)&gt;=1),IF(OR('자료입력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DX707" s="28">
        <f>IF(AND($S707='자료입력 및 결과표시'!$B$8,COUNTIF($W707:$DR707,'자료입력 및 결과표시'!$C$8)&gt;=1),IF(OR('자료입력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DY707" s="28">
        <f>IF(AND($S707='자료입력 및 결과표시'!$B$9,COUNTIF($W707:$DR707,'자료입력 및 결과표시'!$C$9)&gt;=1),IF(OR('자료입력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DZ707" s="28">
        <f>IF(AND($S707='자료입력 및 결과표시'!$B$10,COUNTIF($W707:$DR707,'자료입력 및 결과표시'!$C$10)&gt;=1),IF(OR('자료입력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A707" s="28">
        <f>IF(AND($S707='자료입력 및 결과표시'!$B$11,COUNTIF($W707:$DR707,'자료입력 및 결과표시'!$C$11)&gt;=1),IF(OR('자료입력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B707" s="28">
        <f>IF(AND($S707='자료입력 및 결과표시'!$B$12,COUNTIF($W707:$DR707,'자료입력 및 결과표시'!$C$12)&gt;=1),IF(OR('자료입력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C707" s="28">
        <f>IF(AND($S707='자료입력 및 결과표시'!$B$13,COUNTIF($W707:$DR707,'자료입력 및 결과표시'!$C$13)&gt;=1),IF(OR('자료입력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D707" s="28">
        <f>IF(AND($S707='자료입력 및 결과표시'!$B$14,COUNTIF($W707:$DR707,'자료입력 및 결과표시'!$C$14)&gt;=1),IF(OR('자료입력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E707" s="28">
        <f>IF(AND($S707='자료입력 및 결과표시'!$B$15,COUNTIF($W707:$DR707,'자료입력 및 결과표시'!$C$15)&gt;=1),IF(OR('자료입력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F707" s="28">
        <f>IF(AND($S707='자료입력 및 결과표시'!$B$16,COUNTIF($W707:$DR707,'자료입력 및 결과표시'!$C$16)&gt;=1),IF(OR('자료입력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G707" s="28">
        <f>IF(AND($S707='자료입력 및 결과표시'!$B$17,COUNTIF($W707:$DR707,'자료입력 및 결과표시'!$C$17)&gt;=1),IF(OR('자료입력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H707" s="28">
        <f>IF(AND($S707='자료입력 및 결과표시'!$B$18,COUNTIF($W707:$DR707,'자료입력 및 결과표시'!$C$18)&gt;=1),IF(OR('자료입력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I707" s="28">
        <f>IF(AND($S707='자료입력 및 결과표시'!$B$19,COUNTIF($W707:$DR707,'자료입력 및 결과표시'!$C$19)&gt;=1),IF(OR('자료입력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J707" s="28">
        <f>IF(AND($S707='자료입력 및 결과표시'!$B$20,COUNTIF($W707:$DR707,'자료입력 및 결과표시'!$C$20)&gt;=1),IF(OR('자료입력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K707" s="28">
        <f>IF(AND($S707='자료입력 및 결과표시'!$B$21,COUNTIF($W707:$DR707,'자료입력 및 결과표시'!$C$21)&gt;=1),IF(OR('자료입력 및 결과표시'!$B$4+90&gt;=$V707,'자료입력 및 결과표시'!$B$4&lt;$U707),0,IF($V707-'자료입력 및 결과표시'!$B$4-90&gt;='자료입력 및 결과표시'!$E$4,'자료입력 및 결과표시'!$E$4,$V707-'자료입력 및 결과표시'!$B$4-90)),0)</f>
        <v>0</v>
      </c>
      <c r="EL707" s="17">
        <f>IF(AND(S707='자료입력 및 결과표시'!$B$6,COUNTIF('업무중복도(데이터 입력)'!$W707:$DR707,'자료입력 및 결과표시'!$C$6)&gt;=1),1,0)</f>
        <v>0</v>
      </c>
      <c r="EM707" s="17">
        <f>IF(AND(S707='자료입력 및 결과표시'!$B$7,COUNTIF('업무중복도(데이터 입력)'!$W707:$DR707,'자료입력 및 결과표시'!$C$7)&gt;=1),2,0)</f>
        <v>0</v>
      </c>
      <c r="EN707" s="17">
        <f>IF(AND(S707='자료입력 및 결과표시'!$B$8,COUNTIF('업무중복도(데이터 입력)'!$W707:$DR707,'자료입력 및 결과표시'!$C$8)&gt;=1),3,0)</f>
        <v>0</v>
      </c>
      <c r="EO707" s="17">
        <f>IF(AND(S707='자료입력 및 결과표시'!$B$9,COUNTIF('업무중복도(데이터 입력)'!$W707:$DR707,'자료입력 및 결과표시'!$C$9)&gt;=1),4,0)</f>
        <v>0</v>
      </c>
      <c r="EP707" s="17">
        <f>IF(AND(S707='자료입력 및 결과표시'!$B$10,COUNTIF('업무중복도(데이터 입력)'!$W707:$DR707,'자료입력 및 결과표시'!$C$10)&gt;=1),5,0)</f>
        <v>0</v>
      </c>
      <c r="EQ707" s="17">
        <f>IF(AND(S707='자료입력 및 결과표시'!$B$11,COUNTIF('업무중복도(데이터 입력)'!$W707:$DR707,'자료입력 및 결과표시'!$C$11)&gt;=1),6,0)</f>
        <v>0</v>
      </c>
      <c r="ER707" s="17">
        <f>IF(AND(S707='자료입력 및 결과표시'!$B$12,COUNTIF('업무중복도(데이터 입력)'!$W707:$DR707,'자료입력 및 결과표시'!$C$12)&gt;=1),7,0)</f>
        <v>0</v>
      </c>
      <c r="ES707" s="17">
        <f>IF(AND(S707='자료입력 및 결과표시'!$B$13,COUNTIF('업무중복도(데이터 입력)'!$W707:$DR707,'자료입력 및 결과표시'!$C$13)&gt;=1),8,0)</f>
        <v>0</v>
      </c>
      <c r="ET707" s="17">
        <f>IF(AND(S707='자료입력 및 결과표시'!$B$14,COUNTIF('업무중복도(데이터 입력)'!$W707:$DR707,'자료입력 및 결과표시'!$C$14)&gt;=1),9,0)</f>
        <v>0</v>
      </c>
      <c r="EU707" s="17">
        <f>IF(AND(S707='자료입력 및 결과표시'!$B$15,COUNTIF('업무중복도(데이터 입력)'!$W707:$DR707,'자료입력 및 결과표시'!$C$15)&gt;=1),10,0)</f>
        <v>0</v>
      </c>
      <c r="EV707" s="17">
        <f>IF(AND(S707='자료입력 및 결과표시'!$B$16,COUNTIF('업무중복도(데이터 입력)'!$W707:$DR707,'자료입력 및 결과표시'!$C$16)&gt;=1),11,0)</f>
        <v>0</v>
      </c>
      <c r="EW707" s="17">
        <f>IF(AND(S707='자료입력 및 결과표시'!$B$17,COUNTIF('업무중복도(데이터 입력)'!$W707:$DR707,'자료입력 및 결과표시'!$C$17)&gt;=1),12,0)</f>
        <v>0</v>
      </c>
      <c r="EX707" s="17">
        <f>IF(AND(S707='자료입력 및 결과표시'!$B$18,COUNTIF('업무중복도(데이터 입력)'!$W707:$DR707,'자료입력 및 결과표시'!$C$18)&gt;=1),13,0)</f>
        <v>0</v>
      </c>
      <c r="EY707" s="17">
        <f>IF(AND(S707='자료입력 및 결과표시'!$B$19,COUNTIF('업무중복도(데이터 입력)'!$W707:$DR707,'자료입력 및 결과표시'!$C$19)&gt;=1),14,0)</f>
        <v>0</v>
      </c>
      <c r="EZ707" s="17">
        <f>IF(AND(S707='자료입력 및 결과표시'!$B$20,COUNTIF('업무중복도(데이터 입력)'!$W707:$DR707,'자료입력 및 결과표시'!$C$20)&gt;=1),15,0)</f>
        <v>0</v>
      </c>
      <c r="FA707" s="17">
        <f>IF(AND(S707='자료입력 및 결과표시'!$B$21,COUNTIF('업무중복도(데이터 입력)'!$W707:$DR707,'자료입력 및 결과표시'!$C$21)&gt;=1),16,0)</f>
        <v>0</v>
      </c>
      <c r="FK707" s="17">
        <f t="shared" si="833"/>
        <v>0</v>
      </c>
      <c r="FO707"/>
    </row>
    <row r="708" spans="1:171">
      <c r="A708" s="17" t="str">
        <f t="shared" ref="A708:A771" si="834">$S708&amp;"\"&amp;$DT708&amp;"\"&amp;$DU708&amp;"\"&amp;EL708</f>
        <v>\\\0</v>
      </c>
      <c r="B708" s="17" t="str">
        <f t="shared" ref="B708:B771" si="835">$S708&amp;"\"&amp;$DT708&amp;"\"&amp;$DU708&amp;"\"&amp;EM708</f>
        <v>\\\0</v>
      </c>
      <c r="C708" s="17" t="str">
        <f t="shared" ref="C708:C771" si="836">$S708&amp;"\"&amp;$DT708&amp;"\"&amp;$DU708&amp;"\"&amp;EN708</f>
        <v>\\\0</v>
      </c>
      <c r="D708" s="17" t="str">
        <f t="shared" ref="D708:D771" si="837">$S708&amp;"\"&amp;$DT708&amp;"\"&amp;$DU708&amp;"\"&amp;EO708</f>
        <v>\\\0</v>
      </c>
      <c r="E708" s="17" t="str">
        <f t="shared" ref="E708:E771" si="838">$S708&amp;"\"&amp;$DT708&amp;"\"&amp;$DU708&amp;"\"&amp;EP708</f>
        <v>\\\0</v>
      </c>
      <c r="F708" s="17" t="str">
        <f t="shared" ref="F708:F771" si="839">$S708&amp;"\"&amp;$DT708&amp;"\"&amp;$DU708&amp;"\"&amp;EQ708</f>
        <v>\\\0</v>
      </c>
      <c r="G708" s="17" t="str">
        <f t="shared" ref="G708:G771" si="840">$S708&amp;"\"&amp;$DT708&amp;"\"&amp;$DU708&amp;"\"&amp;ER708</f>
        <v>\\\0</v>
      </c>
      <c r="H708" s="17" t="str">
        <f t="shared" ref="H708:H771" si="841">$S708&amp;"\"&amp;$DT708&amp;"\"&amp;$DU708&amp;"\"&amp;ES708</f>
        <v>\\\0</v>
      </c>
      <c r="I708" s="17" t="str">
        <f t="shared" ref="I708:I771" si="842">$S708&amp;"\"&amp;$DT708&amp;"\"&amp;$DU708&amp;"\"&amp;ET708</f>
        <v>\\\0</v>
      </c>
      <c r="J708" s="17" t="str">
        <f t="shared" ref="J708:J771" si="843">$S708&amp;"\"&amp;$DT708&amp;"\"&amp;$DU708&amp;"\"&amp;EU708</f>
        <v>\\\0</v>
      </c>
      <c r="K708" s="17" t="str">
        <f t="shared" ref="K708:K771" si="844">$S708&amp;"\"&amp;$DT708&amp;"\"&amp;$DU708&amp;"\"&amp;EV708</f>
        <v>\\\0</v>
      </c>
      <c r="L708" s="17" t="str">
        <f t="shared" ref="L708:L771" si="845">$S708&amp;"\"&amp;$DT708&amp;"\"&amp;$DU708&amp;"\"&amp;EW708</f>
        <v>\\\0</v>
      </c>
      <c r="M708" s="17" t="str">
        <f t="shared" ref="M708:M771" si="846">$S708&amp;"\"&amp;$DT708&amp;"\"&amp;$DU708&amp;"\"&amp;EX708</f>
        <v>\\\0</v>
      </c>
      <c r="N708" s="17" t="str">
        <f t="shared" ref="N708:N771" si="847">$S708&amp;"\"&amp;$DT708&amp;"\"&amp;$DU708&amp;"\"&amp;EY708</f>
        <v>\\\0</v>
      </c>
      <c r="O708" s="17" t="str">
        <f t="shared" ref="O708:O771" si="848">$S708&amp;"\"&amp;$DT708&amp;"\"&amp;$DU708&amp;"\"&amp;EZ708</f>
        <v>\\\0</v>
      </c>
      <c r="P708" s="17" t="str">
        <f t="shared" ref="P708:P771" si="849">$S708&amp;"\"&amp;$DT708&amp;"\"&amp;$DU708&amp;"\"&amp;FA708</f>
        <v>\\\0</v>
      </c>
      <c r="R708" s="17" t="str">
        <f t="shared" ref="R708:R771" si="850">S708&amp;"\"&amp;DT708&amp;"\"&amp;DU708</f>
        <v>\\</v>
      </c>
      <c r="S708" s="38"/>
      <c r="T708" s="39"/>
      <c r="U708" s="31"/>
      <c r="V708" s="32"/>
      <c r="W708" s="36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35"/>
      <c r="DS708" s="287"/>
      <c r="DT708" s="36"/>
      <c r="DU708" s="37"/>
      <c r="DV708" s="28">
        <f>IF(AND($S708='자료입력 및 결과표시'!$B$6,COUNTIF($W708:$DR708,'자료입력 및 결과표시'!$C$6)&gt;=1),IF(OR('자료입력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DW708" s="28">
        <f>IF(AND($S708='자료입력 및 결과표시'!$B$7,COUNTIF($W708:$DR708,'자료입력 및 결과표시'!$C$7)&gt;=1),IF(OR('자료입력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DX708" s="28">
        <f>IF(AND($S708='자료입력 및 결과표시'!$B$8,COUNTIF($W708:$DR708,'자료입력 및 결과표시'!$C$8)&gt;=1),IF(OR('자료입력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DY708" s="28">
        <f>IF(AND($S708='자료입력 및 결과표시'!$B$9,COUNTIF($W708:$DR708,'자료입력 및 결과표시'!$C$9)&gt;=1),IF(OR('자료입력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DZ708" s="28">
        <f>IF(AND($S708='자료입력 및 결과표시'!$B$10,COUNTIF($W708:$DR708,'자료입력 및 결과표시'!$C$10)&gt;=1),IF(OR('자료입력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A708" s="28">
        <f>IF(AND($S708='자료입력 및 결과표시'!$B$11,COUNTIF($W708:$DR708,'자료입력 및 결과표시'!$C$11)&gt;=1),IF(OR('자료입력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B708" s="28">
        <f>IF(AND($S708='자료입력 및 결과표시'!$B$12,COUNTIF($W708:$DR708,'자료입력 및 결과표시'!$C$12)&gt;=1),IF(OR('자료입력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C708" s="28">
        <f>IF(AND($S708='자료입력 및 결과표시'!$B$13,COUNTIF($W708:$DR708,'자료입력 및 결과표시'!$C$13)&gt;=1),IF(OR('자료입력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D708" s="28">
        <f>IF(AND($S708='자료입력 및 결과표시'!$B$14,COUNTIF($W708:$DR708,'자료입력 및 결과표시'!$C$14)&gt;=1),IF(OR('자료입력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E708" s="28">
        <f>IF(AND($S708='자료입력 및 결과표시'!$B$15,COUNTIF($W708:$DR708,'자료입력 및 결과표시'!$C$15)&gt;=1),IF(OR('자료입력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F708" s="28">
        <f>IF(AND($S708='자료입력 및 결과표시'!$B$16,COUNTIF($W708:$DR708,'자료입력 및 결과표시'!$C$16)&gt;=1),IF(OR('자료입력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G708" s="28">
        <f>IF(AND($S708='자료입력 및 결과표시'!$B$17,COUNTIF($W708:$DR708,'자료입력 및 결과표시'!$C$17)&gt;=1),IF(OR('자료입력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H708" s="28">
        <f>IF(AND($S708='자료입력 및 결과표시'!$B$18,COUNTIF($W708:$DR708,'자료입력 및 결과표시'!$C$18)&gt;=1),IF(OR('자료입력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I708" s="28">
        <f>IF(AND($S708='자료입력 및 결과표시'!$B$19,COUNTIF($W708:$DR708,'자료입력 및 결과표시'!$C$19)&gt;=1),IF(OR('자료입력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J708" s="28">
        <f>IF(AND($S708='자료입력 및 결과표시'!$B$20,COUNTIF($W708:$DR708,'자료입력 및 결과표시'!$C$20)&gt;=1),IF(OR('자료입력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K708" s="28">
        <f>IF(AND($S708='자료입력 및 결과표시'!$B$21,COUNTIF($W708:$DR708,'자료입력 및 결과표시'!$C$21)&gt;=1),IF(OR('자료입력 및 결과표시'!$B$4+90&gt;=$V708,'자료입력 및 결과표시'!$B$4&lt;$U708),0,IF($V708-'자료입력 및 결과표시'!$B$4-90&gt;='자료입력 및 결과표시'!$E$4,'자료입력 및 결과표시'!$E$4,$V708-'자료입력 및 결과표시'!$B$4-90)),0)</f>
        <v>0</v>
      </c>
      <c r="EL708" s="17">
        <f>IF(AND(S708='자료입력 및 결과표시'!$B$6,COUNTIF('업무중복도(데이터 입력)'!$W708:$DR708,'자료입력 및 결과표시'!$C$6)&gt;=1),1,0)</f>
        <v>0</v>
      </c>
      <c r="EM708" s="17">
        <f>IF(AND(S708='자료입력 및 결과표시'!$B$7,COUNTIF('업무중복도(데이터 입력)'!$W708:$DR708,'자료입력 및 결과표시'!$C$7)&gt;=1),2,0)</f>
        <v>0</v>
      </c>
      <c r="EN708" s="17">
        <f>IF(AND(S708='자료입력 및 결과표시'!$B$8,COUNTIF('업무중복도(데이터 입력)'!$W708:$DR708,'자료입력 및 결과표시'!$C$8)&gt;=1),3,0)</f>
        <v>0</v>
      </c>
      <c r="EO708" s="17">
        <f>IF(AND(S708='자료입력 및 결과표시'!$B$9,COUNTIF('업무중복도(데이터 입력)'!$W708:$DR708,'자료입력 및 결과표시'!$C$9)&gt;=1),4,0)</f>
        <v>0</v>
      </c>
      <c r="EP708" s="17">
        <f>IF(AND(S708='자료입력 및 결과표시'!$B$10,COUNTIF('업무중복도(데이터 입력)'!$W708:$DR708,'자료입력 및 결과표시'!$C$10)&gt;=1),5,0)</f>
        <v>0</v>
      </c>
      <c r="EQ708" s="17">
        <f>IF(AND(S708='자료입력 및 결과표시'!$B$11,COUNTIF('업무중복도(데이터 입력)'!$W708:$DR708,'자료입력 및 결과표시'!$C$11)&gt;=1),6,0)</f>
        <v>0</v>
      </c>
      <c r="ER708" s="17">
        <f>IF(AND(S708='자료입력 및 결과표시'!$B$12,COUNTIF('업무중복도(데이터 입력)'!$W708:$DR708,'자료입력 및 결과표시'!$C$12)&gt;=1),7,0)</f>
        <v>0</v>
      </c>
      <c r="ES708" s="17">
        <f>IF(AND(S708='자료입력 및 결과표시'!$B$13,COUNTIF('업무중복도(데이터 입력)'!$W708:$DR708,'자료입력 및 결과표시'!$C$13)&gt;=1),8,0)</f>
        <v>0</v>
      </c>
      <c r="ET708" s="17">
        <f>IF(AND(S708='자료입력 및 결과표시'!$B$14,COUNTIF('업무중복도(데이터 입력)'!$W708:$DR708,'자료입력 및 결과표시'!$C$14)&gt;=1),9,0)</f>
        <v>0</v>
      </c>
      <c r="EU708" s="17">
        <f>IF(AND(S708='자료입력 및 결과표시'!$B$15,COUNTIF('업무중복도(데이터 입력)'!$W708:$DR708,'자료입력 및 결과표시'!$C$15)&gt;=1),10,0)</f>
        <v>0</v>
      </c>
      <c r="EV708" s="17">
        <f>IF(AND(S708='자료입력 및 결과표시'!$B$16,COUNTIF('업무중복도(데이터 입력)'!$W708:$DR708,'자료입력 및 결과표시'!$C$16)&gt;=1),11,0)</f>
        <v>0</v>
      </c>
      <c r="EW708" s="17">
        <f>IF(AND(S708='자료입력 및 결과표시'!$B$17,COUNTIF('업무중복도(데이터 입력)'!$W708:$DR708,'자료입력 및 결과표시'!$C$17)&gt;=1),12,0)</f>
        <v>0</v>
      </c>
      <c r="EX708" s="17">
        <f>IF(AND(S708='자료입력 및 결과표시'!$B$18,COUNTIF('업무중복도(데이터 입력)'!$W708:$DR708,'자료입력 및 결과표시'!$C$18)&gt;=1),13,0)</f>
        <v>0</v>
      </c>
      <c r="EY708" s="17">
        <f>IF(AND(S708='자료입력 및 결과표시'!$B$19,COUNTIF('업무중복도(데이터 입력)'!$W708:$DR708,'자료입력 및 결과표시'!$C$19)&gt;=1),14,0)</f>
        <v>0</v>
      </c>
      <c r="EZ708" s="17">
        <f>IF(AND(S708='자료입력 및 결과표시'!$B$20,COUNTIF('업무중복도(데이터 입력)'!$W708:$DR708,'자료입력 및 결과표시'!$C$20)&gt;=1),15,0)</f>
        <v>0</v>
      </c>
      <c r="FA708" s="17">
        <f>IF(AND(S708='자료입력 및 결과표시'!$B$21,COUNTIF('업무중복도(데이터 입력)'!$W708:$DR708,'자료입력 및 결과표시'!$C$21)&gt;=1),16,0)</f>
        <v>0</v>
      </c>
      <c r="FK708" s="17">
        <f t="shared" ref="FK708:FK771" si="851">COUNTA(W708:DR708)</f>
        <v>0</v>
      </c>
      <c r="FO708"/>
    </row>
    <row r="709" spans="1:171">
      <c r="A709" s="17" t="str">
        <f t="shared" si="834"/>
        <v>\\\0</v>
      </c>
      <c r="B709" s="17" t="str">
        <f t="shared" si="835"/>
        <v>\\\0</v>
      </c>
      <c r="C709" s="17" t="str">
        <f t="shared" si="836"/>
        <v>\\\0</v>
      </c>
      <c r="D709" s="17" t="str">
        <f t="shared" si="837"/>
        <v>\\\0</v>
      </c>
      <c r="E709" s="17" t="str">
        <f t="shared" si="838"/>
        <v>\\\0</v>
      </c>
      <c r="F709" s="17" t="str">
        <f t="shared" si="839"/>
        <v>\\\0</v>
      </c>
      <c r="G709" s="17" t="str">
        <f t="shared" si="840"/>
        <v>\\\0</v>
      </c>
      <c r="H709" s="17" t="str">
        <f t="shared" si="841"/>
        <v>\\\0</v>
      </c>
      <c r="I709" s="17" t="str">
        <f t="shared" si="842"/>
        <v>\\\0</v>
      </c>
      <c r="J709" s="17" t="str">
        <f t="shared" si="843"/>
        <v>\\\0</v>
      </c>
      <c r="K709" s="17" t="str">
        <f t="shared" si="844"/>
        <v>\\\0</v>
      </c>
      <c r="L709" s="17" t="str">
        <f t="shared" si="845"/>
        <v>\\\0</v>
      </c>
      <c r="M709" s="17" t="str">
        <f t="shared" si="846"/>
        <v>\\\0</v>
      </c>
      <c r="N709" s="17" t="str">
        <f t="shared" si="847"/>
        <v>\\\0</v>
      </c>
      <c r="O709" s="17" t="str">
        <f t="shared" si="848"/>
        <v>\\\0</v>
      </c>
      <c r="P709" s="17" t="str">
        <f t="shared" si="849"/>
        <v>\\\0</v>
      </c>
      <c r="R709" s="17" t="str">
        <f t="shared" si="850"/>
        <v>\\</v>
      </c>
      <c r="S709" s="38"/>
      <c r="T709" s="39"/>
      <c r="U709" s="31"/>
      <c r="V709" s="32"/>
      <c r="W709" s="36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35"/>
      <c r="DS709" s="287"/>
      <c r="DT709" s="36"/>
      <c r="DU709" s="37"/>
      <c r="DV709" s="28">
        <f>IF(AND($S709='자료입력 및 결과표시'!$B$6,COUNTIF($W709:$DR709,'자료입력 및 결과표시'!$C$6)&gt;=1),IF(OR('자료입력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DW709" s="28">
        <f>IF(AND($S709='자료입력 및 결과표시'!$B$7,COUNTIF($W709:$DR709,'자료입력 및 결과표시'!$C$7)&gt;=1),IF(OR('자료입력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DX709" s="28">
        <f>IF(AND($S709='자료입력 및 결과표시'!$B$8,COUNTIF($W709:$DR709,'자료입력 및 결과표시'!$C$8)&gt;=1),IF(OR('자료입력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DY709" s="28">
        <f>IF(AND($S709='자료입력 및 결과표시'!$B$9,COUNTIF($W709:$DR709,'자료입력 및 결과표시'!$C$9)&gt;=1),IF(OR('자료입력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DZ709" s="28">
        <f>IF(AND($S709='자료입력 및 결과표시'!$B$10,COUNTIF($W709:$DR709,'자료입력 및 결과표시'!$C$10)&gt;=1),IF(OR('자료입력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A709" s="28">
        <f>IF(AND($S709='자료입력 및 결과표시'!$B$11,COUNTIF($W709:$DR709,'자료입력 및 결과표시'!$C$11)&gt;=1),IF(OR('자료입력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B709" s="28">
        <f>IF(AND($S709='자료입력 및 결과표시'!$B$12,COUNTIF($W709:$DR709,'자료입력 및 결과표시'!$C$12)&gt;=1),IF(OR('자료입력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C709" s="28">
        <f>IF(AND($S709='자료입력 및 결과표시'!$B$13,COUNTIF($W709:$DR709,'자료입력 및 결과표시'!$C$13)&gt;=1),IF(OR('자료입력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D709" s="28">
        <f>IF(AND($S709='자료입력 및 결과표시'!$B$14,COUNTIF($W709:$DR709,'자료입력 및 결과표시'!$C$14)&gt;=1),IF(OR('자료입력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E709" s="28">
        <f>IF(AND($S709='자료입력 및 결과표시'!$B$15,COUNTIF($W709:$DR709,'자료입력 및 결과표시'!$C$15)&gt;=1),IF(OR('자료입력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F709" s="28">
        <f>IF(AND($S709='자료입력 및 결과표시'!$B$16,COUNTIF($W709:$DR709,'자료입력 및 결과표시'!$C$16)&gt;=1),IF(OR('자료입력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G709" s="28">
        <f>IF(AND($S709='자료입력 및 결과표시'!$B$17,COUNTIF($W709:$DR709,'자료입력 및 결과표시'!$C$17)&gt;=1),IF(OR('자료입력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H709" s="28">
        <f>IF(AND($S709='자료입력 및 결과표시'!$B$18,COUNTIF($W709:$DR709,'자료입력 및 결과표시'!$C$18)&gt;=1),IF(OR('자료입력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I709" s="28">
        <f>IF(AND($S709='자료입력 및 결과표시'!$B$19,COUNTIF($W709:$DR709,'자료입력 및 결과표시'!$C$19)&gt;=1),IF(OR('자료입력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J709" s="28">
        <f>IF(AND($S709='자료입력 및 결과표시'!$B$20,COUNTIF($W709:$DR709,'자료입력 및 결과표시'!$C$20)&gt;=1),IF(OR('자료입력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K709" s="28">
        <f>IF(AND($S709='자료입력 및 결과표시'!$B$21,COUNTIF($W709:$DR709,'자료입력 및 결과표시'!$C$21)&gt;=1),IF(OR('자료입력 및 결과표시'!$B$4+90&gt;=$V709,'자료입력 및 결과표시'!$B$4&lt;$U709),0,IF($V709-'자료입력 및 결과표시'!$B$4-90&gt;='자료입력 및 결과표시'!$E$4,'자료입력 및 결과표시'!$E$4,$V709-'자료입력 및 결과표시'!$B$4-90)),0)</f>
        <v>0</v>
      </c>
      <c r="EL709" s="17">
        <f>IF(AND(S709='자료입력 및 결과표시'!$B$6,COUNTIF('업무중복도(데이터 입력)'!$W709:$DR709,'자료입력 및 결과표시'!$C$6)&gt;=1),1,0)</f>
        <v>0</v>
      </c>
      <c r="EM709" s="17">
        <f>IF(AND(S709='자료입력 및 결과표시'!$B$7,COUNTIF('업무중복도(데이터 입력)'!$W709:$DR709,'자료입력 및 결과표시'!$C$7)&gt;=1),2,0)</f>
        <v>0</v>
      </c>
      <c r="EN709" s="17">
        <f>IF(AND(S709='자료입력 및 결과표시'!$B$8,COUNTIF('업무중복도(데이터 입력)'!$W709:$DR709,'자료입력 및 결과표시'!$C$8)&gt;=1),3,0)</f>
        <v>0</v>
      </c>
      <c r="EO709" s="17">
        <f>IF(AND(S709='자료입력 및 결과표시'!$B$9,COUNTIF('업무중복도(데이터 입력)'!$W709:$DR709,'자료입력 및 결과표시'!$C$9)&gt;=1),4,0)</f>
        <v>0</v>
      </c>
      <c r="EP709" s="17">
        <f>IF(AND(S709='자료입력 및 결과표시'!$B$10,COUNTIF('업무중복도(데이터 입력)'!$W709:$DR709,'자료입력 및 결과표시'!$C$10)&gt;=1),5,0)</f>
        <v>0</v>
      </c>
      <c r="EQ709" s="17">
        <f>IF(AND(S709='자료입력 및 결과표시'!$B$11,COUNTIF('업무중복도(데이터 입력)'!$W709:$DR709,'자료입력 및 결과표시'!$C$11)&gt;=1),6,0)</f>
        <v>0</v>
      </c>
      <c r="ER709" s="17">
        <f>IF(AND(S709='자료입력 및 결과표시'!$B$12,COUNTIF('업무중복도(데이터 입력)'!$W709:$DR709,'자료입력 및 결과표시'!$C$12)&gt;=1),7,0)</f>
        <v>0</v>
      </c>
      <c r="ES709" s="17">
        <f>IF(AND(S709='자료입력 및 결과표시'!$B$13,COUNTIF('업무중복도(데이터 입력)'!$W709:$DR709,'자료입력 및 결과표시'!$C$13)&gt;=1),8,0)</f>
        <v>0</v>
      </c>
      <c r="ET709" s="17">
        <f>IF(AND(S709='자료입력 및 결과표시'!$B$14,COUNTIF('업무중복도(데이터 입력)'!$W709:$DR709,'자료입력 및 결과표시'!$C$14)&gt;=1),9,0)</f>
        <v>0</v>
      </c>
      <c r="EU709" s="17">
        <f>IF(AND(S709='자료입력 및 결과표시'!$B$15,COUNTIF('업무중복도(데이터 입력)'!$W709:$DR709,'자료입력 및 결과표시'!$C$15)&gt;=1),10,0)</f>
        <v>0</v>
      </c>
      <c r="EV709" s="17">
        <f>IF(AND(S709='자료입력 및 결과표시'!$B$16,COUNTIF('업무중복도(데이터 입력)'!$W709:$DR709,'자료입력 및 결과표시'!$C$16)&gt;=1),11,0)</f>
        <v>0</v>
      </c>
      <c r="EW709" s="17">
        <f>IF(AND(S709='자료입력 및 결과표시'!$B$17,COUNTIF('업무중복도(데이터 입력)'!$W709:$DR709,'자료입력 및 결과표시'!$C$17)&gt;=1),12,0)</f>
        <v>0</v>
      </c>
      <c r="EX709" s="17">
        <f>IF(AND(S709='자료입력 및 결과표시'!$B$18,COUNTIF('업무중복도(데이터 입력)'!$W709:$DR709,'자료입력 및 결과표시'!$C$18)&gt;=1),13,0)</f>
        <v>0</v>
      </c>
      <c r="EY709" s="17">
        <f>IF(AND(S709='자료입력 및 결과표시'!$B$19,COUNTIF('업무중복도(데이터 입력)'!$W709:$DR709,'자료입력 및 결과표시'!$C$19)&gt;=1),14,0)</f>
        <v>0</v>
      </c>
      <c r="EZ709" s="17">
        <f>IF(AND(S709='자료입력 및 결과표시'!$B$20,COUNTIF('업무중복도(데이터 입력)'!$W709:$DR709,'자료입력 및 결과표시'!$C$20)&gt;=1),15,0)</f>
        <v>0</v>
      </c>
      <c r="FA709" s="17">
        <f>IF(AND(S709='자료입력 및 결과표시'!$B$21,COUNTIF('업무중복도(데이터 입력)'!$W709:$DR709,'자료입력 및 결과표시'!$C$21)&gt;=1),16,0)</f>
        <v>0</v>
      </c>
      <c r="FK709" s="17">
        <f t="shared" si="851"/>
        <v>0</v>
      </c>
      <c r="FO709"/>
    </row>
    <row r="710" spans="1:171">
      <c r="A710" s="17" t="str">
        <f t="shared" si="834"/>
        <v>\\\0</v>
      </c>
      <c r="B710" s="17" t="str">
        <f t="shared" si="835"/>
        <v>\\\0</v>
      </c>
      <c r="C710" s="17" t="str">
        <f t="shared" si="836"/>
        <v>\\\0</v>
      </c>
      <c r="D710" s="17" t="str">
        <f t="shared" si="837"/>
        <v>\\\0</v>
      </c>
      <c r="E710" s="17" t="str">
        <f t="shared" si="838"/>
        <v>\\\0</v>
      </c>
      <c r="F710" s="17" t="str">
        <f t="shared" si="839"/>
        <v>\\\0</v>
      </c>
      <c r="G710" s="17" t="str">
        <f t="shared" si="840"/>
        <v>\\\0</v>
      </c>
      <c r="H710" s="17" t="str">
        <f t="shared" si="841"/>
        <v>\\\0</v>
      </c>
      <c r="I710" s="17" t="str">
        <f t="shared" si="842"/>
        <v>\\\0</v>
      </c>
      <c r="J710" s="17" t="str">
        <f t="shared" si="843"/>
        <v>\\\0</v>
      </c>
      <c r="K710" s="17" t="str">
        <f t="shared" si="844"/>
        <v>\\\0</v>
      </c>
      <c r="L710" s="17" t="str">
        <f t="shared" si="845"/>
        <v>\\\0</v>
      </c>
      <c r="M710" s="17" t="str">
        <f t="shared" si="846"/>
        <v>\\\0</v>
      </c>
      <c r="N710" s="17" t="str">
        <f t="shared" si="847"/>
        <v>\\\0</v>
      </c>
      <c r="O710" s="17" t="str">
        <f t="shared" si="848"/>
        <v>\\\0</v>
      </c>
      <c r="P710" s="17" t="str">
        <f t="shared" si="849"/>
        <v>\\\0</v>
      </c>
      <c r="R710" s="17" t="str">
        <f t="shared" si="850"/>
        <v>\\</v>
      </c>
      <c r="S710" s="38"/>
      <c r="T710" s="39"/>
      <c r="U710" s="31"/>
      <c r="V710" s="32"/>
      <c r="W710" s="36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35"/>
      <c r="DS710" s="287"/>
      <c r="DT710" s="36"/>
      <c r="DU710" s="37"/>
      <c r="DV710" s="28">
        <f>IF(AND($S710='자료입력 및 결과표시'!$B$6,COUNTIF($W710:$DR710,'자료입력 및 결과표시'!$C$6)&gt;=1),IF(OR('자료입력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DW710" s="28">
        <f>IF(AND($S710='자료입력 및 결과표시'!$B$7,COUNTIF($W710:$DR710,'자료입력 및 결과표시'!$C$7)&gt;=1),IF(OR('자료입력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DX710" s="28">
        <f>IF(AND($S710='자료입력 및 결과표시'!$B$8,COUNTIF($W710:$DR710,'자료입력 및 결과표시'!$C$8)&gt;=1),IF(OR('자료입력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DY710" s="28">
        <f>IF(AND($S710='자료입력 및 결과표시'!$B$9,COUNTIF($W710:$DR710,'자료입력 및 결과표시'!$C$9)&gt;=1),IF(OR('자료입력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DZ710" s="28">
        <f>IF(AND($S710='자료입력 및 결과표시'!$B$10,COUNTIF($W710:$DR710,'자료입력 및 결과표시'!$C$10)&gt;=1),IF(OR('자료입력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A710" s="28">
        <f>IF(AND($S710='자료입력 및 결과표시'!$B$11,COUNTIF($W710:$DR710,'자료입력 및 결과표시'!$C$11)&gt;=1),IF(OR('자료입력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B710" s="28">
        <f>IF(AND($S710='자료입력 및 결과표시'!$B$12,COUNTIF($W710:$DR710,'자료입력 및 결과표시'!$C$12)&gt;=1),IF(OR('자료입력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C710" s="28">
        <f>IF(AND($S710='자료입력 및 결과표시'!$B$13,COUNTIF($W710:$DR710,'자료입력 및 결과표시'!$C$13)&gt;=1),IF(OR('자료입력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D710" s="28">
        <f>IF(AND($S710='자료입력 및 결과표시'!$B$14,COUNTIF($W710:$DR710,'자료입력 및 결과표시'!$C$14)&gt;=1),IF(OR('자료입력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E710" s="28">
        <f>IF(AND($S710='자료입력 및 결과표시'!$B$15,COUNTIF($W710:$DR710,'자료입력 및 결과표시'!$C$15)&gt;=1),IF(OR('자료입력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F710" s="28">
        <f>IF(AND($S710='자료입력 및 결과표시'!$B$16,COUNTIF($W710:$DR710,'자료입력 및 결과표시'!$C$16)&gt;=1),IF(OR('자료입력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G710" s="28">
        <f>IF(AND($S710='자료입력 및 결과표시'!$B$17,COUNTIF($W710:$DR710,'자료입력 및 결과표시'!$C$17)&gt;=1),IF(OR('자료입력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H710" s="28">
        <f>IF(AND($S710='자료입력 및 결과표시'!$B$18,COUNTIF($W710:$DR710,'자료입력 및 결과표시'!$C$18)&gt;=1),IF(OR('자료입력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I710" s="28">
        <f>IF(AND($S710='자료입력 및 결과표시'!$B$19,COUNTIF($W710:$DR710,'자료입력 및 결과표시'!$C$19)&gt;=1),IF(OR('자료입력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J710" s="28">
        <f>IF(AND($S710='자료입력 및 결과표시'!$B$20,COUNTIF($W710:$DR710,'자료입력 및 결과표시'!$C$20)&gt;=1),IF(OR('자료입력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K710" s="28">
        <f>IF(AND($S710='자료입력 및 결과표시'!$B$21,COUNTIF($W710:$DR710,'자료입력 및 결과표시'!$C$21)&gt;=1),IF(OR('자료입력 및 결과표시'!$B$4+90&gt;=$V710,'자료입력 및 결과표시'!$B$4&lt;$U710),0,IF($V710-'자료입력 및 결과표시'!$B$4-90&gt;='자료입력 및 결과표시'!$E$4,'자료입력 및 결과표시'!$E$4,$V710-'자료입력 및 결과표시'!$B$4-90)),0)</f>
        <v>0</v>
      </c>
      <c r="EL710" s="17">
        <f>IF(AND(S710='자료입력 및 결과표시'!$B$6,COUNTIF('업무중복도(데이터 입력)'!$W710:$DR710,'자료입력 및 결과표시'!$C$6)&gt;=1),1,0)</f>
        <v>0</v>
      </c>
      <c r="EM710" s="17">
        <f>IF(AND(S710='자료입력 및 결과표시'!$B$7,COUNTIF('업무중복도(데이터 입력)'!$W710:$DR710,'자료입력 및 결과표시'!$C$7)&gt;=1),2,0)</f>
        <v>0</v>
      </c>
      <c r="EN710" s="17">
        <f>IF(AND(S710='자료입력 및 결과표시'!$B$8,COUNTIF('업무중복도(데이터 입력)'!$W710:$DR710,'자료입력 및 결과표시'!$C$8)&gt;=1),3,0)</f>
        <v>0</v>
      </c>
      <c r="EO710" s="17">
        <f>IF(AND(S710='자료입력 및 결과표시'!$B$9,COUNTIF('업무중복도(데이터 입력)'!$W710:$DR710,'자료입력 및 결과표시'!$C$9)&gt;=1),4,0)</f>
        <v>0</v>
      </c>
      <c r="EP710" s="17">
        <f>IF(AND(S710='자료입력 및 결과표시'!$B$10,COUNTIF('업무중복도(데이터 입력)'!$W710:$DR710,'자료입력 및 결과표시'!$C$10)&gt;=1),5,0)</f>
        <v>0</v>
      </c>
      <c r="EQ710" s="17">
        <f>IF(AND(S710='자료입력 및 결과표시'!$B$11,COUNTIF('업무중복도(데이터 입력)'!$W710:$DR710,'자료입력 및 결과표시'!$C$11)&gt;=1),6,0)</f>
        <v>0</v>
      </c>
      <c r="ER710" s="17">
        <f>IF(AND(S710='자료입력 및 결과표시'!$B$12,COUNTIF('업무중복도(데이터 입력)'!$W710:$DR710,'자료입력 및 결과표시'!$C$12)&gt;=1),7,0)</f>
        <v>0</v>
      </c>
      <c r="ES710" s="17">
        <f>IF(AND(S710='자료입력 및 결과표시'!$B$13,COUNTIF('업무중복도(데이터 입력)'!$W710:$DR710,'자료입력 및 결과표시'!$C$13)&gt;=1),8,0)</f>
        <v>0</v>
      </c>
      <c r="ET710" s="17">
        <f>IF(AND(S710='자료입력 및 결과표시'!$B$14,COUNTIF('업무중복도(데이터 입력)'!$W710:$DR710,'자료입력 및 결과표시'!$C$14)&gt;=1),9,0)</f>
        <v>0</v>
      </c>
      <c r="EU710" s="17">
        <f>IF(AND(S710='자료입력 및 결과표시'!$B$15,COUNTIF('업무중복도(데이터 입력)'!$W710:$DR710,'자료입력 및 결과표시'!$C$15)&gt;=1),10,0)</f>
        <v>0</v>
      </c>
      <c r="EV710" s="17">
        <f>IF(AND(S710='자료입력 및 결과표시'!$B$16,COUNTIF('업무중복도(데이터 입력)'!$W710:$DR710,'자료입력 및 결과표시'!$C$16)&gt;=1),11,0)</f>
        <v>0</v>
      </c>
      <c r="EW710" s="17">
        <f>IF(AND(S710='자료입력 및 결과표시'!$B$17,COUNTIF('업무중복도(데이터 입력)'!$W710:$DR710,'자료입력 및 결과표시'!$C$17)&gt;=1),12,0)</f>
        <v>0</v>
      </c>
      <c r="EX710" s="17">
        <f>IF(AND(S710='자료입력 및 결과표시'!$B$18,COUNTIF('업무중복도(데이터 입력)'!$W710:$DR710,'자료입력 및 결과표시'!$C$18)&gt;=1),13,0)</f>
        <v>0</v>
      </c>
      <c r="EY710" s="17">
        <f>IF(AND(S710='자료입력 및 결과표시'!$B$19,COUNTIF('업무중복도(데이터 입력)'!$W710:$DR710,'자료입력 및 결과표시'!$C$19)&gt;=1),14,0)</f>
        <v>0</v>
      </c>
      <c r="EZ710" s="17">
        <f>IF(AND(S710='자료입력 및 결과표시'!$B$20,COUNTIF('업무중복도(데이터 입력)'!$W710:$DR710,'자료입력 및 결과표시'!$C$20)&gt;=1),15,0)</f>
        <v>0</v>
      </c>
      <c r="FA710" s="17">
        <f>IF(AND(S710='자료입력 및 결과표시'!$B$21,COUNTIF('업무중복도(데이터 입력)'!$W710:$DR710,'자료입력 및 결과표시'!$C$21)&gt;=1),16,0)</f>
        <v>0</v>
      </c>
      <c r="FK710" s="17">
        <f t="shared" si="851"/>
        <v>0</v>
      </c>
      <c r="FO710"/>
    </row>
    <row r="711" spans="1:171">
      <c r="A711" s="17" t="str">
        <f t="shared" si="834"/>
        <v>\\\0</v>
      </c>
      <c r="B711" s="17" t="str">
        <f t="shared" si="835"/>
        <v>\\\0</v>
      </c>
      <c r="C711" s="17" t="str">
        <f t="shared" si="836"/>
        <v>\\\0</v>
      </c>
      <c r="D711" s="17" t="str">
        <f t="shared" si="837"/>
        <v>\\\0</v>
      </c>
      <c r="E711" s="17" t="str">
        <f t="shared" si="838"/>
        <v>\\\0</v>
      </c>
      <c r="F711" s="17" t="str">
        <f t="shared" si="839"/>
        <v>\\\0</v>
      </c>
      <c r="G711" s="17" t="str">
        <f t="shared" si="840"/>
        <v>\\\0</v>
      </c>
      <c r="H711" s="17" t="str">
        <f t="shared" si="841"/>
        <v>\\\0</v>
      </c>
      <c r="I711" s="17" t="str">
        <f t="shared" si="842"/>
        <v>\\\0</v>
      </c>
      <c r="J711" s="17" t="str">
        <f t="shared" si="843"/>
        <v>\\\0</v>
      </c>
      <c r="K711" s="17" t="str">
        <f t="shared" si="844"/>
        <v>\\\0</v>
      </c>
      <c r="L711" s="17" t="str">
        <f t="shared" si="845"/>
        <v>\\\0</v>
      </c>
      <c r="M711" s="17" t="str">
        <f t="shared" si="846"/>
        <v>\\\0</v>
      </c>
      <c r="N711" s="17" t="str">
        <f t="shared" si="847"/>
        <v>\\\0</v>
      </c>
      <c r="O711" s="17" t="str">
        <f t="shared" si="848"/>
        <v>\\\0</v>
      </c>
      <c r="P711" s="17" t="str">
        <f t="shared" si="849"/>
        <v>\\\0</v>
      </c>
      <c r="R711" s="17" t="str">
        <f t="shared" si="850"/>
        <v>\\</v>
      </c>
      <c r="S711" s="38"/>
      <c r="T711" s="39"/>
      <c r="U711" s="31"/>
      <c r="V711" s="32"/>
      <c r="W711" s="36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35"/>
      <c r="DS711" s="287"/>
      <c r="DT711" s="36"/>
      <c r="DU711" s="37"/>
      <c r="DV711" s="28">
        <f>IF(AND($S711='자료입력 및 결과표시'!$B$6,COUNTIF($W711:$DR711,'자료입력 및 결과표시'!$C$6)&gt;=1),IF(OR('자료입력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DW711" s="28">
        <f>IF(AND($S711='자료입력 및 결과표시'!$B$7,COUNTIF($W711:$DR711,'자료입력 및 결과표시'!$C$7)&gt;=1),IF(OR('자료입력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DX711" s="28">
        <f>IF(AND($S711='자료입력 및 결과표시'!$B$8,COUNTIF($W711:$DR711,'자료입력 및 결과표시'!$C$8)&gt;=1),IF(OR('자료입력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DY711" s="28">
        <f>IF(AND($S711='자료입력 및 결과표시'!$B$9,COUNTIF($W711:$DR711,'자료입력 및 결과표시'!$C$9)&gt;=1),IF(OR('자료입력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DZ711" s="28">
        <f>IF(AND($S711='자료입력 및 결과표시'!$B$10,COUNTIF($W711:$DR711,'자료입력 및 결과표시'!$C$10)&gt;=1),IF(OR('자료입력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A711" s="28">
        <f>IF(AND($S711='자료입력 및 결과표시'!$B$11,COUNTIF($W711:$DR711,'자료입력 및 결과표시'!$C$11)&gt;=1),IF(OR('자료입력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B711" s="28">
        <f>IF(AND($S711='자료입력 및 결과표시'!$B$12,COUNTIF($W711:$DR711,'자료입력 및 결과표시'!$C$12)&gt;=1),IF(OR('자료입력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C711" s="28">
        <f>IF(AND($S711='자료입력 및 결과표시'!$B$13,COUNTIF($W711:$DR711,'자료입력 및 결과표시'!$C$13)&gt;=1),IF(OR('자료입력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D711" s="28">
        <f>IF(AND($S711='자료입력 및 결과표시'!$B$14,COUNTIF($W711:$DR711,'자료입력 및 결과표시'!$C$14)&gt;=1),IF(OR('자료입력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E711" s="28">
        <f>IF(AND($S711='자료입력 및 결과표시'!$B$15,COUNTIF($W711:$DR711,'자료입력 및 결과표시'!$C$15)&gt;=1),IF(OR('자료입력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F711" s="28">
        <f>IF(AND($S711='자료입력 및 결과표시'!$B$16,COUNTIF($W711:$DR711,'자료입력 및 결과표시'!$C$16)&gt;=1),IF(OR('자료입력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G711" s="28">
        <f>IF(AND($S711='자료입력 및 결과표시'!$B$17,COUNTIF($W711:$DR711,'자료입력 및 결과표시'!$C$17)&gt;=1),IF(OR('자료입력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H711" s="28">
        <f>IF(AND($S711='자료입력 및 결과표시'!$B$18,COUNTIF($W711:$DR711,'자료입력 및 결과표시'!$C$18)&gt;=1),IF(OR('자료입력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I711" s="28">
        <f>IF(AND($S711='자료입력 및 결과표시'!$B$19,COUNTIF($W711:$DR711,'자료입력 및 결과표시'!$C$19)&gt;=1),IF(OR('자료입력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J711" s="28">
        <f>IF(AND($S711='자료입력 및 결과표시'!$B$20,COUNTIF($W711:$DR711,'자료입력 및 결과표시'!$C$20)&gt;=1),IF(OR('자료입력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K711" s="28">
        <f>IF(AND($S711='자료입력 및 결과표시'!$B$21,COUNTIF($W711:$DR711,'자료입력 및 결과표시'!$C$21)&gt;=1),IF(OR('자료입력 및 결과표시'!$B$4+90&gt;=$V711,'자료입력 및 결과표시'!$B$4&lt;$U711),0,IF($V711-'자료입력 및 결과표시'!$B$4-90&gt;='자료입력 및 결과표시'!$E$4,'자료입력 및 결과표시'!$E$4,$V711-'자료입력 및 결과표시'!$B$4-90)),0)</f>
        <v>0</v>
      </c>
      <c r="EL711" s="17">
        <f>IF(AND(S711='자료입력 및 결과표시'!$B$6,COUNTIF('업무중복도(데이터 입력)'!$W711:$DR711,'자료입력 및 결과표시'!$C$6)&gt;=1),1,0)</f>
        <v>0</v>
      </c>
      <c r="EM711" s="17">
        <f>IF(AND(S711='자료입력 및 결과표시'!$B$7,COUNTIF('업무중복도(데이터 입력)'!$W711:$DR711,'자료입력 및 결과표시'!$C$7)&gt;=1),2,0)</f>
        <v>0</v>
      </c>
      <c r="EN711" s="17">
        <f>IF(AND(S711='자료입력 및 결과표시'!$B$8,COUNTIF('업무중복도(데이터 입력)'!$W711:$DR711,'자료입력 및 결과표시'!$C$8)&gt;=1),3,0)</f>
        <v>0</v>
      </c>
      <c r="EO711" s="17">
        <f>IF(AND(S711='자료입력 및 결과표시'!$B$9,COUNTIF('업무중복도(데이터 입력)'!$W711:$DR711,'자료입력 및 결과표시'!$C$9)&gt;=1),4,0)</f>
        <v>0</v>
      </c>
      <c r="EP711" s="17">
        <f>IF(AND(S711='자료입력 및 결과표시'!$B$10,COUNTIF('업무중복도(데이터 입력)'!$W711:$DR711,'자료입력 및 결과표시'!$C$10)&gt;=1),5,0)</f>
        <v>0</v>
      </c>
      <c r="EQ711" s="17">
        <f>IF(AND(S711='자료입력 및 결과표시'!$B$11,COUNTIF('업무중복도(데이터 입력)'!$W711:$DR711,'자료입력 및 결과표시'!$C$11)&gt;=1),6,0)</f>
        <v>0</v>
      </c>
      <c r="ER711" s="17">
        <f>IF(AND(S711='자료입력 및 결과표시'!$B$12,COUNTIF('업무중복도(데이터 입력)'!$W711:$DR711,'자료입력 및 결과표시'!$C$12)&gt;=1),7,0)</f>
        <v>0</v>
      </c>
      <c r="ES711" s="17">
        <f>IF(AND(S711='자료입력 및 결과표시'!$B$13,COUNTIF('업무중복도(데이터 입력)'!$W711:$DR711,'자료입력 및 결과표시'!$C$13)&gt;=1),8,0)</f>
        <v>0</v>
      </c>
      <c r="ET711" s="17">
        <f>IF(AND(S711='자료입력 및 결과표시'!$B$14,COUNTIF('업무중복도(데이터 입력)'!$W711:$DR711,'자료입력 및 결과표시'!$C$14)&gt;=1),9,0)</f>
        <v>0</v>
      </c>
      <c r="EU711" s="17">
        <f>IF(AND(S711='자료입력 및 결과표시'!$B$15,COUNTIF('업무중복도(데이터 입력)'!$W711:$DR711,'자료입력 및 결과표시'!$C$15)&gt;=1),10,0)</f>
        <v>0</v>
      </c>
      <c r="EV711" s="17">
        <f>IF(AND(S711='자료입력 및 결과표시'!$B$16,COUNTIF('업무중복도(데이터 입력)'!$W711:$DR711,'자료입력 및 결과표시'!$C$16)&gt;=1),11,0)</f>
        <v>0</v>
      </c>
      <c r="EW711" s="17">
        <f>IF(AND(S711='자료입력 및 결과표시'!$B$17,COUNTIF('업무중복도(데이터 입력)'!$W711:$DR711,'자료입력 및 결과표시'!$C$17)&gt;=1),12,0)</f>
        <v>0</v>
      </c>
      <c r="EX711" s="17">
        <f>IF(AND(S711='자료입력 및 결과표시'!$B$18,COUNTIF('업무중복도(데이터 입력)'!$W711:$DR711,'자료입력 및 결과표시'!$C$18)&gt;=1),13,0)</f>
        <v>0</v>
      </c>
      <c r="EY711" s="17">
        <f>IF(AND(S711='자료입력 및 결과표시'!$B$19,COUNTIF('업무중복도(데이터 입력)'!$W711:$DR711,'자료입력 및 결과표시'!$C$19)&gt;=1),14,0)</f>
        <v>0</v>
      </c>
      <c r="EZ711" s="17">
        <f>IF(AND(S711='자료입력 및 결과표시'!$B$20,COUNTIF('업무중복도(데이터 입력)'!$W711:$DR711,'자료입력 및 결과표시'!$C$20)&gt;=1),15,0)</f>
        <v>0</v>
      </c>
      <c r="FA711" s="17">
        <f>IF(AND(S711='자료입력 및 결과표시'!$B$21,COUNTIF('업무중복도(데이터 입력)'!$W711:$DR711,'자료입력 및 결과표시'!$C$21)&gt;=1),16,0)</f>
        <v>0</v>
      </c>
      <c r="FK711" s="17">
        <f t="shared" si="851"/>
        <v>0</v>
      </c>
      <c r="FO711"/>
    </row>
    <row r="712" spans="1:171">
      <c r="A712" s="17" t="str">
        <f t="shared" si="834"/>
        <v>\\\0</v>
      </c>
      <c r="B712" s="17" t="str">
        <f t="shared" si="835"/>
        <v>\\\0</v>
      </c>
      <c r="C712" s="17" t="str">
        <f t="shared" si="836"/>
        <v>\\\0</v>
      </c>
      <c r="D712" s="17" t="str">
        <f t="shared" si="837"/>
        <v>\\\0</v>
      </c>
      <c r="E712" s="17" t="str">
        <f t="shared" si="838"/>
        <v>\\\0</v>
      </c>
      <c r="F712" s="17" t="str">
        <f t="shared" si="839"/>
        <v>\\\0</v>
      </c>
      <c r="G712" s="17" t="str">
        <f t="shared" si="840"/>
        <v>\\\0</v>
      </c>
      <c r="H712" s="17" t="str">
        <f t="shared" si="841"/>
        <v>\\\0</v>
      </c>
      <c r="I712" s="17" t="str">
        <f t="shared" si="842"/>
        <v>\\\0</v>
      </c>
      <c r="J712" s="17" t="str">
        <f t="shared" si="843"/>
        <v>\\\0</v>
      </c>
      <c r="K712" s="17" t="str">
        <f t="shared" si="844"/>
        <v>\\\0</v>
      </c>
      <c r="L712" s="17" t="str">
        <f t="shared" si="845"/>
        <v>\\\0</v>
      </c>
      <c r="M712" s="17" t="str">
        <f t="shared" si="846"/>
        <v>\\\0</v>
      </c>
      <c r="N712" s="17" t="str">
        <f t="shared" si="847"/>
        <v>\\\0</v>
      </c>
      <c r="O712" s="17" t="str">
        <f t="shared" si="848"/>
        <v>\\\0</v>
      </c>
      <c r="P712" s="17" t="str">
        <f t="shared" si="849"/>
        <v>\\\0</v>
      </c>
      <c r="R712" s="17" t="str">
        <f t="shared" si="850"/>
        <v>\\</v>
      </c>
      <c r="S712" s="38"/>
      <c r="T712" s="39"/>
      <c r="U712" s="31"/>
      <c r="V712" s="32"/>
      <c r="W712" s="36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35"/>
      <c r="DS712" s="287"/>
      <c r="DT712" s="36"/>
      <c r="DU712" s="37"/>
      <c r="DV712" s="28">
        <f>IF(AND($S712='자료입력 및 결과표시'!$B$6,COUNTIF($W712:$DR712,'자료입력 및 결과표시'!$C$6)&gt;=1),IF(OR('자료입력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DW712" s="28">
        <f>IF(AND($S712='자료입력 및 결과표시'!$B$7,COUNTIF($W712:$DR712,'자료입력 및 결과표시'!$C$7)&gt;=1),IF(OR('자료입력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DX712" s="28">
        <f>IF(AND($S712='자료입력 및 결과표시'!$B$8,COUNTIF($W712:$DR712,'자료입력 및 결과표시'!$C$8)&gt;=1),IF(OR('자료입력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DY712" s="28">
        <f>IF(AND($S712='자료입력 및 결과표시'!$B$9,COUNTIF($W712:$DR712,'자료입력 및 결과표시'!$C$9)&gt;=1),IF(OR('자료입력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DZ712" s="28">
        <f>IF(AND($S712='자료입력 및 결과표시'!$B$10,COUNTIF($W712:$DR712,'자료입력 및 결과표시'!$C$10)&gt;=1),IF(OR('자료입력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A712" s="28">
        <f>IF(AND($S712='자료입력 및 결과표시'!$B$11,COUNTIF($W712:$DR712,'자료입력 및 결과표시'!$C$11)&gt;=1),IF(OR('자료입력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B712" s="28">
        <f>IF(AND($S712='자료입력 및 결과표시'!$B$12,COUNTIF($W712:$DR712,'자료입력 및 결과표시'!$C$12)&gt;=1),IF(OR('자료입력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C712" s="28">
        <f>IF(AND($S712='자료입력 및 결과표시'!$B$13,COUNTIF($W712:$DR712,'자료입력 및 결과표시'!$C$13)&gt;=1),IF(OR('자료입력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D712" s="28">
        <f>IF(AND($S712='자료입력 및 결과표시'!$B$14,COUNTIF($W712:$DR712,'자료입력 및 결과표시'!$C$14)&gt;=1),IF(OR('자료입력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E712" s="28">
        <f>IF(AND($S712='자료입력 및 결과표시'!$B$15,COUNTIF($W712:$DR712,'자료입력 및 결과표시'!$C$15)&gt;=1),IF(OR('자료입력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F712" s="28">
        <f>IF(AND($S712='자료입력 및 결과표시'!$B$16,COUNTIF($W712:$DR712,'자료입력 및 결과표시'!$C$16)&gt;=1),IF(OR('자료입력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G712" s="28">
        <f>IF(AND($S712='자료입력 및 결과표시'!$B$17,COUNTIF($W712:$DR712,'자료입력 및 결과표시'!$C$17)&gt;=1),IF(OR('자료입력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H712" s="28">
        <f>IF(AND($S712='자료입력 및 결과표시'!$B$18,COUNTIF($W712:$DR712,'자료입력 및 결과표시'!$C$18)&gt;=1),IF(OR('자료입력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I712" s="28">
        <f>IF(AND($S712='자료입력 및 결과표시'!$B$19,COUNTIF($W712:$DR712,'자료입력 및 결과표시'!$C$19)&gt;=1),IF(OR('자료입력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J712" s="28">
        <f>IF(AND($S712='자료입력 및 결과표시'!$B$20,COUNTIF($W712:$DR712,'자료입력 및 결과표시'!$C$20)&gt;=1),IF(OR('자료입력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K712" s="28">
        <f>IF(AND($S712='자료입력 및 결과표시'!$B$21,COUNTIF($W712:$DR712,'자료입력 및 결과표시'!$C$21)&gt;=1),IF(OR('자료입력 및 결과표시'!$B$4+90&gt;=$V712,'자료입력 및 결과표시'!$B$4&lt;$U712),0,IF($V712-'자료입력 및 결과표시'!$B$4-90&gt;='자료입력 및 결과표시'!$E$4,'자료입력 및 결과표시'!$E$4,$V712-'자료입력 및 결과표시'!$B$4-90)),0)</f>
        <v>0</v>
      </c>
      <c r="EL712" s="17">
        <f>IF(AND(S712='자료입력 및 결과표시'!$B$6,COUNTIF('업무중복도(데이터 입력)'!$W712:$DR712,'자료입력 및 결과표시'!$C$6)&gt;=1),1,0)</f>
        <v>0</v>
      </c>
      <c r="EM712" s="17">
        <f>IF(AND(S712='자료입력 및 결과표시'!$B$7,COUNTIF('업무중복도(데이터 입력)'!$W712:$DR712,'자료입력 및 결과표시'!$C$7)&gt;=1),2,0)</f>
        <v>0</v>
      </c>
      <c r="EN712" s="17">
        <f>IF(AND(S712='자료입력 및 결과표시'!$B$8,COUNTIF('업무중복도(데이터 입력)'!$W712:$DR712,'자료입력 및 결과표시'!$C$8)&gt;=1),3,0)</f>
        <v>0</v>
      </c>
      <c r="EO712" s="17">
        <f>IF(AND(S712='자료입력 및 결과표시'!$B$9,COUNTIF('업무중복도(데이터 입력)'!$W712:$DR712,'자료입력 및 결과표시'!$C$9)&gt;=1),4,0)</f>
        <v>0</v>
      </c>
      <c r="EP712" s="17">
        <f>IF(AND(S712='자료입력 및 결과표시'!$B$10,COUNTIF('업무중복도(데이터 입력)'!$W712:$DR712,'자료입력 및 결과표시'!$C$10)&gt;=1),5,0)</f>
        <v>0</v>
      </c>
      <c r="EQ712" s="17">
        <f>IF(AND(S712='자료입력 및 결과표시'!$B$11,COUNTIF('업무중복도(데이터 입력)'!$W712:$DR712,'자료입력 및 결과표시'!$C$11)&gt;=1),6,0)</f>
        <v>0</v>
      </c>
      <c r="ER712" s="17">
        <f>IF(AND(S712='자료입력 및 결과표시'!$B$12,COUNTIF('업무중복도(데이터 입력)'!$W712:$DR712,'자료입력 및 결과표시'!$C$12)&gt;=1),7,0)</f>
        <v>0</v>
      </c>
      <c r="ES712" s="17">
        <f>IF(AND(S712='자료입력 및 결과표시'!$B$13,COUNTIF('업무중복도(데이터 입력)'!$W712:$DR712,'자료입력 및 결과표시'!$C$13)&gt;=1),8,0)</f>
        <v>0</v>
      </c>
      <c r="ET712" s="17">
        <f>IF(AND(S712='자료입력 및 결과표시'!$B$14,COUNTIF('업무중복도(데이터 입력)'!$W712:$DR712,'자료입력 및 결과표시'!$C$14)&gt;=1),9,0)</f>
        <v>0</v>
      </c>
      <c r="EU712" s="17">
        <f>IF(AND(S712='자료입력 및 결과표시'!$B$15,COUNTIF('업무중복도(데이터 입력)'!$W712:$DR712,'자료입력 및 결과표시'!$C$15)&gt;=1),10,0)</f>
        <v>0</v>
      </c>
      <c r="EV712" s="17">
        <f>IF(AND(S712='자료입력 및 결과표시'!$B$16,COUNTIF('업무중복도(데이터 입력)'!$W712:$DR712,'자료입력 및 결과표시'!$C$16)&gt;=1),11,0)</f>
        <v>0</v>
      </c>
      <c r="EW712" s="17">
        <f>IF(AND(S712='자료입력 및 결과표시'!$B$17,COUNTIF('업무중복도(데이터 입력)'!$W712:$DR712,'자료입력 및 결과표시'!$C$17)&gt;=1),12,0)</f>
        <v>0</v>
      </c>
      <c r="EX712" s="17">
        <f>IF(AND(S712='자료입력 및 결과표시'!$B$18,COUNTIF('업무중복도(데이터 입력)'!$W712:$DR712,'자료입력 및 결과표시'!$C$18)&gt;=1),13,0)</f>
        <v>0</v>
      </c>
      <c r="EY712" s="17">
        <f>IF(AND(S712='자료입력 및 결과표시'!$B$19,COUNTIF('업무중복도(데이터 입력)'!$W712:$DR712,'자료입력 및 결과표시'!$C$19)&gt;=1),14,0)</f>
        <v>0</v>
      </c>
      <c r="EZ712" s="17">
        <f>IF(AND(S712='자료입력 및 결과표시'!$B$20,COUNTIF('업무중복도(데이터 입력)'!$W712:$DR712,'자료입력 및 결과표시'!$C$20)&gt;=1),15,0)</f>
        <v>0</v>
      </c>
      <c r="FA712" s="17">
        <f>IF(AND(S712='자료입력 및 결과표시'!$B$21,COUNTIF('업무중복도(데이터 입력)'!$W712:$DR712,'자료입력 및 결과표시'!$C$21)&gt;=1),16,0)</f>
        <v>0</v>
      </c>
      <c r="FK712" s="17">
        <f t="shared" si="851"/>
        <v>0</v>
      </c>
      <c r="FO712"/>
    </row>
    <row r="713" spans="1:171">
      <c r="A713" s="17" t="str">
        <f t="shared" si="834"/>
        <v>\\\0</v>
      </c>
      <c r="B713" s="17" t="str">
        <f t="shared" si="835"/>
        <v>\\\0</v>
      </c>
      <c r="C713" s="17" t="str">
        <f t="shared" si="836"/>
        <v>\\\0</v>
      </c>
      <c r="D713" s="17" t="str">
        <f t="shared" si="837"/>
        <v>\\\0</v>
      </c>
      <c r="E713" s="17" t="str">
        <f t="shared" si="838"/>
        <v>\\\0</v>
      </c>
      <c r="F713" s="17" t="str">
        <f t="shared" si="839"/>
        <v>\\\0</v>
      </c>
      <c r="G713" s="17" t="str">
        <f t="shared" si="840"/>
        <v>\\\0</v>
      </c>
      <c r="H713" s="17" t="str">
        <f t="shared" si="841"/>
        <v>\\\0</v>
      </c>
      <c r="I713" s="17" t="str">
        <f t="shared" si="842"/>
        <v>\\\0</v>
      </c>
      <c r="J713" s="17" t="str">
        <f t="shared" si="843"/>
        <v>\\\0</v>
      </c>
      <c r="K713" s="17" t="str">
        <f t="shared" si="844"/>
        <v>\\\0</v>
      </c>
      <c r="L713" s="17" t="str">
        <f t="shared" si="845"/>
        <v>\\\0</v>
      </c>
      <c r="M713" s="17" t="str">
        <f t="shared" si="846"/>
        <v>\\\0</v>
      </c>
      <c r="N713" s="17" t="str">
        <f t="shared" si="847"/>
        <v>\\\0</v>
      </c>
      <c r="O713" s="17" t="str">
        <f t="shared" si="848"/>
        <v>\\\0</v>
      </c>
      <c r="P713" s="17" t="str">
        <f t="shared" si="849"/>
        <v>\\\0</v>
      </c>
      <c r="R713" s="17" t="str">
        <f t="shared" si="850"/>
        <v>\\</v>
      </c>
      <c r="S713" s="38"/>
      <c r="T713" s="39"/>
      <c r="U713" s="31"/>
      <c r="V713" s="32"/>
      <c r="W713" s="36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35"/>
      <c r="DS713" s="287"/>
      <c r="DT713" s="36"/>
      <c r="DU713" s="37"/>
      <c r="DV713" s="28">
        <f>IF(AND($S713='자료입력 및 결과표시'!$B$6,COUNTIF($W713:$DR713,'자료입력 및 결과표시'!$C$6)&gt;=1),IF(OR('자료입력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DW713" s="28">
        <f>IF(AND($S713='자료입력 및 결과표시'!$B$7,COUNTIF($W713:$DR713,'자료입력 및 결과표시'!$C$7)&gt;=1),IF(OR('자료입력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DX713" s="28">
        <f>IF(AND($S713='자료입력 및 결과표시'!$B$8,COUNTIF($W713:$DR713,'자료입력 및 결과표시'!$C$8)&gt;=1),IF(OR('자료입력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DY713" s="28">
        <f>IF(AND($S713='자료입력 및 결과표시'!$B$9,COUNTIF($W713:$DR713,'자료입력 및 결과표시'!$C$9)&gt;=1),IF(OR('자료입력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DZ713" s="28">
        <f>IF(AND($S713='자료입력 및 결과표시'!$B$10,COUNTIF($W713:$DR713,'자료입력 및 결과표시'!$C$10)&gt;=1),IF(OR('자료입력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A713" s="28">
        <f>IF(AND($S713='자료입력 및 결과표시'!$B$11,COUNTIF($W713:$DR713,'자료입력 및 결과표시'!$C$11)&gt;=1),IF(OR('자료입력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B713" s="28">
        <f>IF(AND($S713='자료입력 및 결과표시'!$B$12,COUNTIF($W713:$DR713,'자료입력 및 결과표시'!$C$12)&gt;=1),IF(OR('자료입력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C713" s="28">
        <f>IF(AND($S713='자료입력 및 결과표시'!$B$13,COUNTIF($W713:$DR713,'자료입력 및 결과표시'!$C$13)&gt;=1),IF(OR('자료입력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D713" s="28">
        <f>IF(AND($S713='자료입력 및 결과표시'!$B$14,COUNTIF($W713:$DR713,'자료입력 및 결과표시'!$C$14)&gt;=1),IF(OR('자료입력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E713" s="28">
        <f>IF(AND($S713='자료입력 및 결과표시'!$B$15,COUNTIF($W713:$DR713,'자료입력 및 결과표시'!$C$15)&gt;=1),IF(OR('자료입력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F713" s="28">
        <f>IF(AND($S713='자료입력 및 결과표시'!$B$16,COUNTIF($W713:$DR713,'자료입력 및 결과표시'!$C$16)&gt;=1),IF(OR('자료입력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G713" s="28">
        <f>IF(AND($S713='자료입력 및 결과표시'!$B$17,COUNTIF($W713:$DR713,'자료입력 및 결과표시'!$C$17)&gt;=1),IF(OR('자료입력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H713" s="28">
        <f>IF(AND($S713='자료입력 및 결과표시'!$B$18,COUNTIF($W713:$DR713,'자료입력 및 결과표시'!$C$18)&gt;=1),IF(OR('자료입력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I713" s="28">
        <f>IF(AND($S713='자료입력 및 결과표시'!$B$19,COUNTIF($W713:$DR713,'자료입력 및 결과표시'!$C$19)&gt;=1),IF(OR('자료입력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J713" s="28">
        <f>IF(AND($S713='자료입력 및 결과표시'!$B$20,COUNTIF($W713:$DR713,'자료입력 및 결과표시'!$C$20)&gt;=1),IF(OR('자료입력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K713" s="28">
        <f>IF(AND($S713='자료입력 및 결과표시'!$B$21,COUNTIF($W713:$DR713,'자료입력 및 결과표시'!$C$21)&gt;=1),IF(OR('자료입력 및 결과표시'!$B$4+90&gt;=$V713,'자료입력 및 결과표시'!$B$4&lt;$U713),0,IF($V713-'자료입력 및 결과표시'!$B$4-90&gt;='자료입력 및 결과표시'!$E$4,'자료입력 및 결과표시'!$E$4,$V713-'자료입력 및 결과표시'!$B$4-90)),0)</f>
        <v>0</v>
      </c>
      <c r="EL713" s="17">
        <f>IF(AND(S713='자료입력 및 결과표시'!$B$6,COUNTIF('업무중복도(데이터 입력)'!$W713:$DR713,'자료입력 및 결과표시'!$C$6)&gt;=1),1,0)</f>
        <v>0</v>
      </c>
      <c r="EM713" s="17">
        <f>IF(AND(S713='자료입력 및 결과표시'!$B$7,COUNTIF('업무중복도(데이터 입력)'!$W713:$DR713,'자료입력 및 결과표시'!$C$7)&gt;=1),2,0)</f>
        <v>0</v>
      </c>
      <c r="EN713" s="17">
        <f>IF(AND(S713='자료입력 및 결과표시'!$B$8,COUNTIF('업무중복도(데이터 입력)'!$W713:$DR713,'자료입력 및 결과표시'!$C$8)&gt;=1),3,0)</f>
        <v>0</v>
      </c>
      <c r="EO713" s="17">
        <f>IF(AND(S713='자료입력 및 결과표시'!$B$9,COUNTIF('업무중복도(데이터 입력)'!$W713:$DR713,'자료입력 및 결과표시'!$C$9)&gt;=1),4,0)</f>
        <v>0</v>
      </c>
      <c r="EP713" s="17">
        <f>IF(AND(S713='자료입력 및 결과표시'!$B$10,COUNTIF('업무중복도(데이터 입력)'!$W713:$DR713,'자료입력 및 결과표시'!$C$10)&gt;=1),5,0)</f>
        <v>0</v>
      </c>
      <c r="EQ713" s="17">
        <f>IF(AND(S713='자료입력 및 결과표시'!$B$11,COUNTIF('업무중복도(데이터 입력)'!$W713:$DR713,'자료입력 및 결과표시'!$C$11)&gt;=1),6,0)</f>
        <v>0</v>
      </c>
      <c r="ER713" s="17">
        <f>IF(AND(S713='자료입력 및 결과표시'!$B$12,COUNTIF('업무중복도(데이터 입력)'!$W713:$DR713,'자료입력 및 결과표시'!$C$12)&gt;=1),7,0)</f>
        <v>0</v>
      </c>
      <c r="ES713" s="17">
        <f>IF(AND(S713='자료입력 및 결과표시'!$B$13,COUNTIF('업무중복도(데이터 입력)'!$W713:$DR713,'자료입력 및 결과표시'!$C$13)&gt;=1),8,0)</f>
        <v>0</v>
      </c>
      <c r="ET713" s="17">
        <f>IF(AND(S713='자료입력 및 결과표시'!$B$14,COUNTIF('업무중복도(데이터 입력)'!$W713:$DR713,'자료입력 및 결과표시'!$C$14)&gt;=1),9,0)</f>
        <v>0</v>
      </c>
      <c r="EU713" s="17">
        <f>IF(AND(S713='자료입력 및 결과표시'!$B$15,COUNTIF('업무중복도(데이터 입력)'!$W713:$DR713,'자료입력 및 결과표시'!$C$15)&gt;=1),10,0)</f>
        <v>0</v>
      </c>
      <c r="EV713" s="17">
        <f>IF(AND(S713='자료입력 및 결과표시'!$B$16,COUNTIF('업무중복도(데이터 입력)'!$W713:$DR713,'자료입력 및 결과표시'!$C$16)&gt;=1),11,0)</f>
        <v>0</v>
      </c>
      <c r="EW713" s="17">
        <f>IF(AND(S713='자료입력 및 결과표시'!$B$17,COUNTIF('업무중복도(데이터 입력)'!$W713:$DR713,'자료입력 및 결과표시'!$C$17)&gt;=1),12,0)</f>
        <v>0</v>
      </c>
      <c r="EX713" s="17">
        <f>IF(AND(S713='자료입력 및 결과표시'!$B$18,COUNTIF('업무중복도(데이터 입력)'!$W713:$DR713,'자료입력 및 결과표시'!$C$18)&gt;=1),13,0)</f>
        <v>0</v>
      </c>
      <c r="EY713" s="17">
        <f>IF(AND(S713='자료입력 및 결과표시'!$B$19,COUNTIF('업무중복도(데이터 입력)'!$W713:$DR713,'자료입력 및 결과표시'!$C$19)&gt;=1),14,0)</f>
        <v>0</v>
      </c>
      <c r="EZ713" s="17">
        <f>IF(AND(S713='자료입력 및 결과표시'!$B$20,COUNTIF('업무중복도(데이터 입력)'!$W713:$DR713,'자료입력 및 결과표시'!$C$20)&gt;=1),15,0)</f>
        <v>0</v>
      </c>
      <c r="FA713" s="17">
        <f>IF(AND(S713='자료입력 및 결과표시'!$B$21,COUNTIF('업무중복도(데이터 입력)'!$W713:$DR713,'자료입력 및 결과표시'!$C$21)&gt;=1),16,0)</f>
        <v>0</v>
      </c>
      <c r="FK713" s="17">
        <f t="shared" si="851"/>
        <v>0</v>
      </c>
      <c r="FO713"/>
    </row>
    <row r="714" spans="1:171">
      <c r="A714" s="17" t="str">
        <f t="shared" si="834"/>
        <v>\\\0</v>
      </c>
      <c r="B714" s="17" t="str">
        <f t="shared" si="835"/>
        <v>\\\0</v>
      </c>
      <c r="C714" s="17" t="str">
        <f t="shared" si="836"/>
        <v>\\\0</v>
      </c>
      <c r="D714" s="17" t="str">
        <f t="shared" si="837"/>
        <v>\\\0</v>
      </c>
      <c r="E714" s="17" t="str">
        <f t="shared" si="838"/>
        <v>\\\0</v>
      </c>
      <c r="F714" s="17" t="str">
        <f t="shared" si="839"/>
        <v>\\\0</v>
      </c>
      <c r="G714" s="17" t="str">
        <f t="shared" si="840"/>
        <v>\\\0</v>
      </c>
      <c r="H714" s="17" t="str">
        <f t="shared" si="841"/>
        <v>\\\0</v>
      </c>
      <c r="I714" s="17" t="str">
        <f t="shared" si="842"/>
        <v>\\\0</v>
      </c>
      <c r="J714" s="17" t="str">
        <f t="shared" si="843"/>
        <v>\\\0</v>
      </c>
      <c r="K714" s="17" t="str">
        <f t="shared" si="844"/>
        <v>\\\0</v>
      </c>
      <c r="L714" s="17" t="str">
        <f t="shared" si="845"/>
        <v>\\\0</v>
      </c>
      <c r="M714" s="17" t="str">
        <f t="shared" si="846"/>
        <v>\\\0</v>
      </c>
      <c r="N714" s="17" t="str">
        <f t="shared" si="847"/>
        <v>\\\0</v>
      </c>
      <c r="O714" s="17" t="str">
        <f t="shared" si="848"/>
        <v>\\\0</v>
      </c>
      <c r="P714" s="17" t="str">
        <f t="shared" si="849"/>
        <v>\\\0</v>
      </c>
      <c r="R714" s="17" t="str">
        <f t="shared" si="850"/>
        <v>\\</v>
      </c>
      <c r="S714" s="38"/>
      <c r="T714" s="39"/>
      <c r="U714" s="31"/>
      <c r="V714" s="32"/>
      <c r="W714" s="36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35"/>
      <c r="DS714" s="287"/>
      <c r="DT714" s="36"/>
      <c r="DU714" s="37"/>
      <c r="DV714" s="28">
        <f>IF(AND($S714='자료입력 및 결과표시'!$B$6,COUNTIF($W714:$DR714,'자료입력 및 결과표시'!$C$6)&gt;=1),IF(OR('자료입력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DW714" s="28">
        <f>IF(AND($S714='자료입력 및 결과표시'!$B$7,COUNTIF($W714:$DR714,'자료입력 및 결과표시'!$C$7)&gt;=1),IF(OR('자료입력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DX714" s="28">
        <f>IF(AND($S714='자료입력 및 결과표시'!$B$8,COUNTIF($W714:$DR714,'자료입력 및 결과표시'!$C$8)&gt;=1),IF(OR('자료입력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DY714" s="28">
        <f>IF(AND($S714='자료입력 및 결과표시'!$B$9,COUNTIF($W714:$DR714,'자료입력 및 결과표시'!$C$9)&gt;=1),IF(OR('자료입력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DZ714" s="28">
        <f>IF(AND($S714='자료입력 및 결과표시'!$B$10,COUNTIF($W714:$DR714,'자료입력 및 결과표시'!$C$10)&gt;=1),IF(OR('자료입력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A714" s="28">
        <f>IF(AND($S714='자료입력 및 결과표시'!$B$11,COUNTIF($W714:$DR714,'자료입력 및 결과표시'!$C$11)&gt;=1),IF(OR('자료입력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B714" s="28">
        <f>IF(AND($S714='자료입력 및 결과표시'!$B$12,COUNTIF($W714:$DR714,'자료입력 및 결과표시'!$C$12)&gt;=1),IF(OR('자료입력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C714" s="28">
        <f>IF(AND($S714='자료입력 및 결과표시'!$B$13,COUNTIF($W714:$DR714,'자료입력 및 결과표시'!$C$13)&gt;=1),IF(OR('자료입력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D714" s="28">
        <f>IF(AND($S714='자료입력 및 결과표시'!$B$14,COUNTIF($W714:$DR714,'자료입력 및 결과표시'!$C$14)&gt;=1),IF(OR('자료입력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E714" s="28">
        <f>IF(AND($S714='자료입력 및 결과표시'!$B$15,COUNTIF($W714:$DR714,'자료입력 및 결과표시'!$C$15)&gt;=1),IF(OR('자료입력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F714" s="28">
        <f>IF(AND($S714='자료입력 및 결과표시'!$B$16,COUNTIF($W714:$DR714,'자료입력 및 결과표시'!$C$16)&gt;=1),IF(OR('자료입력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G714" s="28">
        <f>IF(AND($S714='자료입력 및 결과표시'!$B$17,COUNTIF($W714:$DR714,'자료입력 및 결과표시'!$C$17)&gt;=1),IF(OR('자료입력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H714" s="28">
        <f>IF(AND($S714='자료입력 및 결과표시'!$B$18,COUNTIF($W714:$DR714,'자료입력 및 결과표시'!$C$18)&gt;=1),IF(OR('자료입력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I714" s="28">
        <f>IF(AND($S714='자료입력 및 결과표시'!$B$19,COUNTIF($W714:$DR714,'자료입력 및 결과표시'!$C$19)&gt;=1),IF(OR('자료입력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J714" s="28">
        <f>IF(AND($S714='자료입력 및 결과표시'!$B$20,COUNTIF($W714:$DR714,'자료입력 및 결과표시'!$C$20)&gt;=1),IF(OR('자료입력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K714" s="28">
        <f>IF(AND($S714='자료입력 및 결과표시'!$B$21,COUNTIF($W714:$DR714,'자료입력 및 결과표시'!$C$21)&gt;=1),IF(OR('자료입력 및 결과표시'!$B$4+90&gt;=$V714,'자료입력 및 결과표시'!$B$4&lt;$U714),0,IF($V714-'자료입력 및 결과표시'!$B$4-90&gt;='자료입력 및 결과표시'!$E$4,'자료입력 및 결과표시'!$E$4,$V714-'자료입력 및 결과표시'!$B$4-90)),0)</f>
        <v>0</v>
      </c>
      <c r="EL714" s="17">
        <f>IF(AND(S714='자료입력 및 결과표시'!$B$6,COUNTIF('업무중복도(데이터 입력)'!$W714:$DR714,'자료입력 및 결과표시'!$C$6)&gt;=1),1,0)</f>
        <v>0</v>
      </c>
      <c r="EM714" s="17">
        <f>IF(AND(S714='자료입력 및 결과표시'!$B$7,COUNTIF('업무중복도(데이터 입력)'!$W714:$DR714,'자료입력 및 결과표시'!$C$7)&gt;=1),2,0)</f>
        <v>0</v>
      </c>
      <c r="EN714" s="17">
        <f>IF(AND(S714='자료입력 및 결과표시'!$B$8,COUNTIF('업무중복도(데이터 입력)'!$W714:$DR714,'자료입력 및 결과표시'!$C$8)&gt;=1),3,0)</f>
        <v>0</v>
      </c>
      <c r="EO714" s="17">
        <f>IF(AND(S714='자료입력 및 결과표시'!$B$9,COUNTIF('업무중복도(데이터 입력)'!$W714:$DR714,'자료입력 및 결과표시'!$C$9)&gt;=1),4,0)</f>
        <v>0</v>
      </c>
      <c r="EP714" s="17">
        <f>IF(AND(S714='자료입력 및 결과표시'!$B$10,COUNTIF('업무중복도(데이터 입력)'!$W714:$DR714,'자료입력 및 결과표시'!$C$10)&gt;=1),5,0)</f>
        <v>0</v>
      </c>
      <c r="EQ714" s="17">
        <f>IF(AND(S714='자료입력 및 결과표시'!$B$11,COUNTIF('업무중복도(데이터 입력)'!$W714:$DR714,'자료입력 및 결과표시'!$C$11)&gt;=1),6,0)</f>
        <v>0</v>
      </c>
      <c r="ER714" s="17">
        <f>IF(AND(S714='자료입력 및 결과표시'!$B$12,COUNTIF('업무중복도(데이터 입력)'!$W714:$DR714,'자료입력 및 결과표시'!$C$12)&gt;=1),7,0)</f>
        <v>0</v>
      </c>
      <c r="ES714" s="17">
        <f>IF(AND(S714='자료입력 및 결과표시'!$B$13,COUNTIF('업무중복도(데이터 입력)'!$W714:$DR714,'자료입력 및 결과표시'!$C$13)&gt;=1),8,0)</f>
        <v>0</v>
      </c>
      <c r="ET714" s="17">
        <f>IF(AND(S714='자료입력 및 결과표시'!$B$14,COUNTIF('업무중복도(데이터 입력)'!$W714:$DR714,'자료입력 및 결과표시'!$C$14)&gt;=1),9,0)</f>
        <v>0</v>
      </c>
      <c r="EU714" s="17">
        <f>IF(AND(S714='자료입력 및 결과표시'!$B$15,COUNTIF('업무중복도(데이터 입력)'!$W714:$DR714,'자료입력 및 결과표시'!$C$15)&gt;=1),10,0)</f>
        <v>0</v>
      </c>
      <c r="EV714" s="17">
        <f>IF(AND(S714='자료입력 및 결과표시'!$B$16,COUNTIF('업무중복도(데이터 입력)'!$W714:$DR714,'자료입력 및 결과표시'!$C$16)&gt;=1),11,0)</f>
        <v>0</v>
      </c>
      <c r="EW714" s="17">
        <f>IF(AND(S714='자료입력 및 결과표시'!$B$17,COUNTIF('업무중복도(데이터 입력)'!$W714:$DR714,'자료입력 및 결과표시'!$C$17)&gt;=1),12,0)</f>
        <v>0</v>
      </c>
      <c r="EX714" s="17">
        <f>IF(AND(S714='자료입력 및 결과표시'!$B$18,COUNTIF('업무중복도(데이터 입력)'!$W714:$DR714,'자료입력 및 결과표시'!$C$18)&gt;=1),13,0)</f>
        <v>0</v>
      </c>
      <c r="EY714" s="17">
        <f>IF(AND(S714='자료입력 및 결과표시'!$B$19,COUNTIF('업무중복도(데이터 입력)'!$W714:$DR714,'자료입력 및 결과표시'!$C$19)&gt;=1),14,0)</f>
        <v>0</v>
      </c>
      <c r="EZ714" s="17">
        <f>IF(AND(S714='자료입력 및 결과표시'!$B$20,COUNTIF('업무중복도(데이터 입력)'!$W714:$DR714,'자료입력 및 결과표시'!$C$20)&gt;=1),15,0)</f>
        <v>0</v>
      </c>
      <c r="FA714" s="17">
        <f>IF(AND(S714='자료입력 및 결과표시'!$B$21,COUNTIF('업무중복도(데이터 입력)'!$W714:$DR714,'자료입력 및 결과표시'!$C$21)&gt;=1),16,0)</f>
        <v>0</v>
      </c>
      <c r="FK714" s="17">
        <f t="shared" si="851"/>
        <v>0</v>
      </c>
      <c r="FO714"/>
    </row>
    <row r="715" spans="1:171">
      <c r="A715" s="17" t="str">
        <f t="shared" si="834"/>
        <v>\\\0</v>
      </c>
      <c r="B715" s="17" t="str">
        <f t="shared" si="835"/>
        <v>\\\0</v>
      </c>
      <c r="C715" s="17" t="str">
        <f t="shared" si="836"/>
        <v>\\\0</v>
      </c>
      <c r="D715" s="17" t="str">
        <f t="shared" si="837"/>
        <v>\\\0</v>
      </c>
      <c r="E715" s="17" t="str">
        <f t="shared" si="838"/>
        <v>\\\0</v>
      </c>
      <c r="F715" s="17" t="str">
        <f t="shared" si="839"/>
        <v>\\\0</v>
      </c>
      <c r="G715" s="17" t="str">
        <f t="shared" si="840"/>
        <v>\\\0</v>
      </c>
      <c r="H715" s="17" t="str">
        <f t="shared" si="841"/>
        <v>\\\0</v>
      </c>
      <c r="I715" s="17" t="str">
        <f t="shared" si="842"/>
        <v>\\\0</v>
      </c>
      <c r="J715" s="17" t="str">
        <f t="shared" si="843"/>
        <v>\\\0</v>
      </c>
      <c r="K715" s="17" t="str">
        <f t="shared" si="844"/>
        <v>\\\0</v>
      </c>
      <c r="L715" s="17" t="str">
        <f t="shared" si="845"/>
        <v>\\\0</v>
      </c>
      <c r="M715" s="17" t="str">
        <f t="shared" si="846"/>
        <v>\\\0</v>
      </c>
      <c r="N715" s="17" t="str">
        <f t="shared" si="847"/>
        <v>\\\0</v>
      </c>
      <c r="O715" s="17" t="str">
        <f t="shared" si="848"/>
        <v>\\\0</v>
      </c>
      <c r="P715" s="17" t="str">
        <f t="shared" si="849"/>
        <v>\\\0</v>
      </c>
      <c r="R715" s="17" t="str">
        <f t="shared" si="850"/>
        <v>\\</v>
      </c>
      <c r="S715" s="38"/>
      <c r="T715" s="39"/>
      <c r="U715" s="31"/>
      <c r="V715" s="32"/>
      <c r="W715" s="36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35"/>
      <c r="DS715" s="287"/>
      <c r="DT715" s="36"/>
      <c r="DU715" s="37"/>
      <c r="DV715" s="28">
        <f>IF(AND($S715='자료입력 및 결과표시'!$B$6,COUNTIF($W715:$DR715,'자료입력 및 결과표시'!$C$6)&gt;=1),IF(OR('자료입력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DW715" s="28">
        <f>IF(AND($S715='자료입력 및 결과표시'!$B$7,COUNTIF($W715:$DR715,'자료입력 및 결과표시'!$C$7)&gt;=1),IF(OR('자료입력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DX715" s="28">
        <f>IF(AND($S715='자료입력 및 결과표시'!$B$8,COUNTIF($W715:$DR715,'자료입력 및 결과표시'!$C$8)&gt;=1),IF(OR('자료입력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DY715" s="28">
        <f>IF(AND($S715='자료입력 및 결과표시'!$B$9,COUNTIF($W715:$DR715,'자료입력 및 결과표시'!$C$9)&gt;=1),IF(OR('자료입력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DZ715" s="28">
        <f>IF(AND($S715='자료입력 및 결과표시'!$B$10,COUNTIF($W715:$DR715,'자료입력 및 결과표시'!$C$10)&gt;=1),IF(OR('자료입력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A715" s="28">
        <f>IF(AND($S715='자료입력 및 결과표시'!$B$11,COUNTIF($W715:$DR715,'자료입력 및 결과표시'!$C$11)&gt;=1),IF(OR('자료입력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B715" s="28">
        <f>IF(AND($S715='자료입력 및 결과표시'!$B$12,COUNTIF($W715:$DR715,'자료입력 및 결과표시'!$C$12)&gt;=1),IF(OR('자료입력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C715" s="28">
        <f>IF(AND($S715='자료입력 및 결과표시'!$B$13,COUNTIF($W715:$DR715,'자료입력 및 결과표시'!$C$13)&gt;=1),IF(OR('자료입력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D715" s="28">
        <f>IF(AND($S715='자료입력 및 결과표시'!$B$14,COUNTIF($W715:$DR715,'자료입력 및 결과표시'!$C$14)&gt;=1),IF(OR('자료입력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E715" s="28">
        <f>IF(AND($S715='자료입력 및 결과표시'!$B$15,COUNTIF($W715:$DR715,'자료입력 및 결과표시'!$C$15)&gt;=1),IF(OR('자료입력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F715" s="28">
        <f>IF(AND($S715='자료입력 및 결과표시'!$B$16,COUNTIF($W715:$DR715,'자료입력 및 결과표시'!$C$16)&gt;=1),IF(OR('자료입력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G715" s="28">
        <f>IF(AND($S715='자료입력 및 결과표시'!$B$17,COUNTIF($W715:$DR715,'자료입력 및 결과표시'!$C$17)&gt;=1),IF(OR('자료입력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H715" s="28">
        <f>IF(AND($S715='자료입력 및 결과표시'!$B$18,COUNTIF($W715:$DR715,'자료입력 및 결과표시'!$C$18)&gt;=1),IF(OR('자료입력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I715" s="28">
        <f>IF(AND($S715='자료입력 및 결과표시'!$B$19,COUNTIF($W715:$DR715,'자료입력 및 결과표시'!$C$19)&gt;=1),IF(OR('자료입력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J715" s="28">
        <f>IF(AND($S715='자료입력 및 결과표시'!$B$20,COUNTIF($W715:$DR715,'자료입력 및 결과표시'!$C$20)&gt;=1),IF(OR('자료입력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K715" s="28">
        <f>IF(AND($S715='자료입력 및 결과표시'!$B$21,COUNTIF($W715:$DR715,'자료입력 및 결과표시'!$C$21)&gt;=1),IF(OR('자료입력 및 결과표시'!$B$4+90&gt;=$V715,'자료입력 및 결과표시'!$B$4&lt;$U715),0,IF($V715-'자료입력 및 결과표시'!$B$4-90&gt;='자료입력 및 결과표시'!$E$4,'자료입력 및 결과표시'!$E$4,$V715-'자료입력 및 결과표시'!$B$4-90)),0)</f>
        <v>0</v>
      </c>
      <c r="EL715" s="17">
        <f>IF(AND(S715='자료입력 및 결과표시'!$B$6,COUNTIF('업무중복도(데이터 입력)'!$W715:$DR715,'자료입력 및 결과표시'!$C$6)&gt;=1),1,0)</f>
        <v>0</v>
      </c>
      <c r="EM715" s="17">
        <f>IF(AND(S715='자료입력 및 결과표시'!$B$7,COUNTIF('업무중복도(데이터 입력)'!$W715:$DR715,'자료입력 및 결과표시'!$C$7)&gt;=1),2,0)</f>
        <v>0</v>
      </c>
      <c r="EN715" s="17">
        <f>IF(AND(S715='자료입력 및 결과표시'!$B$8,COUNTIF('업무중복도(데이터 입력)'!$W715:$DR715,'자료입력 및 결과표시'!$C$8)&gt;=1),3,0)</f>
        <v>0</v>
      </c>
      <c r="EO715" s="17">
        <f>IF(AND(S715='자료입력 및 결과표시'!$B$9,COUNTIF('업무중복도(데이터 입력)'!$W715:$DR715,'자료입력 및 결과표시'!$C$9)&gt;=1),4,0)</f>
        <v>0</v>
      </c>
      <c r="EP715" s="17">
        <f>IF(AND(S715='자료입력 및 결과표시'!$B$10,COUNTIF('업무중복도(데이터 입력)'!$W715:$DR715,'자료입력 및 결과표시'!$C$10)&gt;=1),5,0)</f>
        <v>0</v>
      </c>
      <c r="EQ715" s="17">
        <f>IF(AND(S715='자료입력 및 결과표시'!$B$11,COUNTIF('업무중복도(데이터 입력)'!$W715:$DR715,'자료입력 및 결과표시'!$C$11)&gt;=1),6,0)</f>
        <v>0</v>
      </c>
      <c r="ER715" s="17">
        <f>IF(AND(S715='자료입력 및 결과표시'!$B$12,COUNTIF('업무중복도(데이터 입력)'!$W715:$DR715,'자료입력 및 결과표시'!$C$12)&gt;=1),7,0)</f>
        <v>0</v>
      </c>
      <c r="ES715" s="17">
        <f>IF(AND(S715='자료입력 및 결과표시'!$B$13,COUNTIF('업무중복도(데이터 입력)'!$W715:$DR715,'자료입력 및 결과표시'!$C$13)&gt;=1),8,0)</f>
        <v>0</v>
      </c>
      <c r="ET715" s="17">
        <f>IF(AND(S715='자료입력 및 결과표시'!$B$14,COUNTIF('업무중복도(데이터 입력)'!$W715:$DR715,'자료입력 및 결과표시'!$C$14)&gt;=1),9,0)</f>
        <v>0</v>
      </c>
      <c r="EU715" s="17">
        <f>IF(AND(S715='자료입력 및 결과표시'!$B$15,COUNTIF('업무중복도(데이터 입력)'!$W715:$DR715,'자료입력 및 결과표시'!$C$15)&gt;=1),10,0)</f>
        <v>0</v>
      </c>
      <c r="EV715" s="17">
        <f>IF(AND(S715='자료입력 및 결과표시'!$B$16,COUNTIF('업무중복도(데이터 입력)'!$W715:$DR715,'자료입력 및 결과표시'!$C$16)&gt;=1),11,0)</f>
        <v>0</v>
      </c>
      <c r="EW715" s="17">
        <f>IF(AND(S715='자료입력 및 결과표시'!$B$17,COUNTIF('업무중복도(데이터 입력)'!$W715:$DR715,'자료입력 및 결과표시'!$C$17)&gt;=1),12,0)</f>
        <v>0</v>
      </c>
      <c r="EX715" s="17">
        <f>IF(AND(S715='자료입력 및 결과표시'!$B$18,COUNTIF('업무중복도(데이터 입력)'!$W715:$DR715,'자료입력 및 결과표시'!$C$18)&gt;=1),13,0)</f>
        <v>0</v>
      </c>
      <c r="EY715" s="17">
        <f>IF(AND(S715='자료입력 및 결과표시'!$B$19,COUNTIF('업무중복도(데이터 입력)'!$W715:$DR715,'자료입력 및 결과표시'!$C$19)&gt;=1),14,0)</f>
        <v>0</v>
      </c>
      <c r="EZ715" s="17">
        <f>IF(AND(S715='자료입력 및 결과표시'!$B$20,COUNTIF('업무중복도(데이터 입력)'!$W715:$DR715,'자료입력 및 결과표시'!$C$20)&gt;=1),15,0)</f>
        <v>0</v>
      </c>
      <c r="FA715" s="17">
        <f>IF(AND(S715='자료입력 및 결과표시'!$B$21,COUNTIF('업무중복도(데이터 입력)'!$W715:$DR715,'자료입력 및 결과표시'!$C$21)&gt;=1),16,0)</f>
        <v>0</v>
      </c>
      <c r="FK715" s="17">
        <f t="shared" si="851"/>
        <v>0</v>
      </c>
      <c r="FO715"/>
    </row>
    <row r="716" spans="1:171">
      <c r="A716" s="17" t="str">
        <f t="shared" si="834"/>
        <v>\\\0</v>
      </c>
      <c r="B716" s="17" t="str">
        <f t="shared" si="835"/>
        <v>\\\0</v>
      </c>
      <c r="C716" s="17" t="str">
        <f t="shared" si="836"/>
        <v>\\\0</v>
      </c>
      <c r="D716" s="17" t="str">
        <f t="shared" si="837"/>
        <v>\\\0</v>
      </c>
      <c r="E716" s="17" t="str">
        <f t="shared" si="838"/>
        <v>\\\0</v>
      </c>
      <c r="F716" s="17" t="str">
        <f t="shared" si="839"/>
        <v>\\\0</v>
      </c>
      <c r="G716" s="17" t="str">
        <f t="shared" si="840"/>
        <v>\\\0</v>
      </c>
      <c r="H716" s="17" t="str">
        <f t="shared" si="841"/>
        <v>\\\0</v>
      </c>
      <c r="I716" s="17" t="str">
        <f t="shared" si="842"/>
        <v>\\\0</v>
      </c>
      <c r="J716" s="17" t="str">
        <f t="shared" si="843"/>
        <v>\\\0</v>
      </c>
      <c r="K716" s="17" t="str">
        <f t="shared" si="844"/>
        <v>\\\0</v>
      </c>
      <c r="L716" s="17" t="str">
        <f t="shared" si="845"/>
        <v>\\\0</v>
      </c>
      <c r="M716" s="17" t="str">
        <f t="shared" si="846"/>
        <v>\\\0</v>
      </c>
      <c r="N716" s="17" t="str">
        <f t="shared" si="847"/>
        <v>\\\0</v>
      </c>
      <c r="O716" s="17" t="str">
        <f t="shared" si="848"/>
        <v>\\\0</v>
      </c>
      <c r="P716" s="17" t="str">
        <f t="shared" si="849"/>
        <v>\\\0</v>
      </c>
      <c r="R716" s="17" t="str">
        <f t="shared" si="850"/>
        <v>\\</v>
      </c>
      <c r="S716" s="38"/>
      <c r="T716" s="39"/>
      <c r="U716" s="31"/>
      <c r="V716" s="32"/>
      <c r="W716" s="36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35"/>
      <c r="DS716" s="287"/>
      <c r="DT716" s="36"/>
      <c r="DU716" s="37"/>
      <c r="DV716" s="28">
        <f>IF(AND($S716='자료입력 및 결과표시'!$B$6,COUNTIF($W716:$DR716,'자료입력 및 결과표시'!$C$6)&gt;=1),IF(OR('자료입력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DW716" s="28">
        <f>IF(AND($S716='자료입력 및 결과표시'!$B$7,COUNTIF($W716:$DR716,'자료입력 및 결과표시'!$C$7)&gt;=1),IF(OR('자료입력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DX716" s="28">
        <f>IF(AND($S716='자료입력 및 결과표시'!$B$8,COUNTIF($W716:$DR716,'자료입력 및 결과표시'!$C$8)&gt;=1),IF(OR('자료입력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DY716" s="28">
        <f>IF(AND($S716='자료입력 및 결과표시'!$B$9,COUNTIF($W716:$DR716,'자료입력 및 결과표시'!$C$9)&gt;=1),IF(OR('자료입력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DZ716" s="28">
        <f>IF(AND($S716='자료입력 및 결과표시'!$B$10,COUNTIF($W716:$DR716,'자료입력 및 결과표시'!$C$10)&gt;=1),IF(OR('자료입력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A716" s="28">
        <f>IF(AND($S716='자료입력 및 결과표시'!$B$11,COUNTIF($W716:$DR716,'자료입력 및 결과표시'!$C$11)&gt;=1),IF(OR('자료입력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B716" s="28">
        <f>IF(AND($S716='자료입력 및 결과표시'!$B$12,COUNTIF($W716:$DR716,'자료입력 및 결과표시'!$C$12)&gt;=1),IF(OR('자료입력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C716" s="28">
        <f>IF(AND($S716='자료입력 및 결과표시'!$B$13,COUNTIF($W716:$DR716,'자료입력 및 결과표시'!$C$13)&gt;=1),IF(OR('자료입력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D716" s="28">
        <f>IF(AND($S716='자료입력 및 결과표시'!$B$14,COUNTIF($W716:$DR716,'자료입력 및 결과표시'!$C$14)&gt;=1),IF(OR('자료입력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E716" s="28">
        <f>IF(AND($S716='자료입력 및 결과표시'!$B$15,COUNTIF($W716:$DR716,'자료입력 및 결과표시'!$C$15)&gt;=1),IF(OR('자료입력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F716" s="28">
        <f>IF(AND($S716='자료입력 및 결과표시'!$B$16,COUNTIF($W716:$DR716,'자료입력 및 결과표시'!$C$16)&gt;=1),IF(OR('자료입력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G716" s="28">
        <f>IF(AND($S716='자료입력 및 결과표시'!$B$17,COUNTIF($W716:$DR716,'자료입력 및 결과표시'!$C$17)&gt;=1),IF(OR('자료입력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H716" s="28">
        <f>IF(AND($S716='자료입력 및 결과표시'!$B$18,COUNTIF($W716:$DR716,'자료입력 및 결과표시'!$C$18)&gt;=1),IF(OR('자료입력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I716" s="28">
        <f>IF(AND($S716='자료입력 및 결과표시'!$B$19,COUNTIF($W716:$DR716,'자료입력 및 결과표시'!$C$19)&gt;=1),IF(OR('자료입력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J716" s="28">
        <f>IF(AND($S716='자료입력 및 결과표시'!$B$20,COUNTIF($W716:$DR716,'자료입력 및 결과표시'!$C$20)&gt;=1),IF(OR('자료입력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K716" s="28">
        <f>IF(AND($S716='자료입력 및 결과표시'!$B$21,COUNTIF($W716:$DR716,'자료입력 및 결과표시'!$C$21)&gt;=1),IF(OR('자료입력 및 결과표시'!$B$4+90&gt;=$V716,'자료입력 및 결과표시'!$B$4&lt;$U716),0,IF($V716-'자료입력 및 결과표시'!$B$4-90&gt;='자료입력 및 결과표시'!$E$4,'자료입력 및 결과표시'!$E$4,$V716-'자료입력 및 결과표시'!$B$4-90)),0)</f>
        <v>0</v>
      </c>
      <c r="EL716" s="17">
        <f>IF(AND(S716='자료입력 및 결과표시'!$B$6,COUNTIF('업무중복도(데이터 입력)'!$W716:$DR716,'자료입력 및 결과표시'!$C$6)&gt;=1),1,0)</f>
        <v>0</v>
      </c>
      <c r="EM716" s="17">
        <f>IF(AND(S716='자료입력 및 결과표시'!$B$7,COUNTIF('업무중복도(데이터 입력)'!$W716:$DR716,'자료입력 및 결과표시'!$C$7)&gt;=1),2,0)</f>
        <v>0</v>
      </c>
      <c r="EN716" s="17">
        <f>IF(AND(S716='자료입력 및 결과표시'!$B$8,COUNTIF('업무중복도(데이터 입력)'!$W716:$DR716,'자료입력 및 결과표시'!$C$8)&gt;=1),3,0)</f>
        <v>0</v>
      </c>
      <c r="EO716" s="17">
        <f>IF(AND(S716='자료입력 및 결과표시'!$B$9,COUNTIF('업무중복도(데이터 입력)'!$W716:$DR716,'자료입력 및 결과표시'!$C$9)&gt;=1),4,0)</f>
        <v>0</v>
      </c>
      <c r="EP716" s="17">
        <f>IF(AND(S716='자료입력 및 결과표시'!$B$10,COUNTIF('업무중복도(데이터 입력)'!$W716:$DR716,'자료입력 및 결과표시'!$C$10)&gt;=1),5,0)</f>
        <v>0</v>
      </c>
      <c r="EQ716" s="17">
        <f>IF(AND(S716='자료입력 및 결과표시'!$B$11,COUNTIF('업무중복도(데이터 입력)'!$W716:$DR716,'자료입력 및 결과표시'!$C$11)&gt;=1),6,0)</f>
        <v>0</v>
      </c>
      <c r="ER716" s="17">
        <f>IF(AND(S716='자료입력 및 결과표시'!$B$12,COUNTIF('업무중복도(데이터 입력)'!$W716:$DR716,'자료입력 및 결과표시'!$C$12)&gt;=1),7,0)</f>
        <v>0</v>
      </c>
      <c r="ES716" s="17">
        <f>IF(AND(S716='자료입력 및 결과표시'!$B$13,COUNTIF('업무중복도(데이터 입력)'!$W716:$DR716,'자료입력 및 결과표시'!$C$13)&gt;=1),8,0)</f>
        <v>0</v>
      </c>
      <c r="ET716" s="17">
        <f>IF(AND(S716='자료입력 및 결과표시'!$B$14,COUNTIF('업무중복도(데이터 입력)'!$W716:$DR716,'자료입력 및 결과표시'!$C$14)&gt;=1),9,0)</f>
        <v>0</v>
      </c>
      <c r="EU716" s="17">
        <f>IF(AND(S716='자료입력 및 결과표시'!$B$15,COUNTIF('업무중복도(데이터 입력)'!$W716:$DR716,'자료입력 및 결과표시'!$C$15)&gt;=1),10,0)</f>
        <v>0</v>
      </c>
      <c r="EV716" s="17">
        <f>IF(AND(S716='자료입력 및 결과표시'!$B$16,COUNTIF('업무중복도(데이터 입력)'!$W716:$DR716,'자료입력 및 결과표시'!$C$16)&gt;=1),11,0)</f>
        <v>0</v>
      </c>
      <c r="EW716" s="17">
        <f>IF(AND(S716='자료입력 및 결과표시'!$B$17,COUNTIF('업무중복도(데이터 입력)'!$W716:$DR716,'자료입력 및 결과표시'!$C$17)&gt;=1),12,0)</f>
        <v>0</v>
      </c>
      <c r="EX716" s="17">
        <f>IF(AND(S716='자료입력 및 결과표시'!$B$18,COUNTIF('업무중복도(데이터 입력)'!$W716:$DR716,'자료입력 및 결과표시'!$C$18)&gt;=1),13,0)</f>
        <v>0</v>
      </c>
      <c r="EY716" s="17">
        <f>IF(AND(S716='자료입력 및 결과표시'!$B$19,COUNTIF('업무중복도(데이터 입력)'!$W716:$DR716,'자료입력 및 결과표시'!$C$19)&gt;=1),14,0)</f>
        <v>0</v>
      </c>
      <c r="EZ716" s="17">
        <f>IF(AND(S716='자료입력 및 결과표시'!$B$20,COUNTIF('업무중복도(데이터 입력)'!$W716:$DR716,'자료입력 및 결과표시'!$C$20)&gt;=1),15,0)</f>
        <v>0</v>
      </c>
      <c r="FA716" s="17">
        <f>IF(AND(S716='자료입력 및 결과표시'!$B$21,COUNTIF('업무중복도(데이터 입력)'!$W716:$DR716,'자료입력 및 결과표시'!$C$21)&gt;=1),16,0)</f>
        <v>0</v>
      </c>
      <c r="FK716" s="17">
        <f t="shared" si="851"/>
        <v>0</v>
      </c>
      <c r="FO716"/>
    </row>
    <row r="717" spans="1:171">
      <c r="A717" s="17" t="str">
        <f t="shared" si="834"/>
        <v>\\\0</v>
      </c>
      <c r="B717" s="17" t="str">
        <f t="shared" si="835"/>
        <v>\\\0</v>
      </c>
      <c r="C717" s="17" t="str">
        <f t="shared" si="836"/>
        <v>\\\0</v>
      </c>
      <c r="D717" s="17" t="str">
        <f t="shared" si="837"/>
        <v>\\\0</v>
      </c>
      <c r="E717" s="17" t="str">
        <f t="shared" si="838"/>
        <v>\\\0</v>
      </c>
      <c r="F717" s="17" t="str">
        <f t="shared" si="839"/>
        <v>\\\0</v>
      </c>
      <c r="G717" s="17" t="str">
        <f t="shared" si="840"/>
        <v>\\\0</v>
      </c>
      <c r="H717" s="17" t="str">
        <f t="shared" si="841"/>
        <v>\\\0</v>
      </c>
      <c r="I717" s="17" t="str">
        <f t="shared" si="842"/>
        <v>\\\0</v>
      </c>
      <c r="J717" s="17" t="str">
        <f t="shared" si="843"/>
        <v>\\\0</v>
      </c>
      <c r="K717" s="17" t="str">
        <f t="shared" si="844"/>
        <v>\\\0</v>
      </c>
      <c r="L717" s="17" t="str">
        <f t="shared" si="845"/>
        <v>\\\0</v>
      </c>
      <c r="M717" s="17" t="str">
        <f t="shared" si="846"/>
        <v>\\\0</v>
      </c>
      <c r="N717" s="17" t="str">
        <f t="shared" si="847"/>
        <v>\\\0</v>
      </c>
      <c r="O717" s="17" t="str">
        <f t="shared" si="848"/>
        <v>\\\0</v>
      </c>
      <c r="P717" s="17" t="str">
        <f t="shared" si="849"/>
        <v>\\\0</v>
      </c>
      <c r="R717" s="17" t="str">
        <f t="shared" si="850"/>
        <v>\\</v>
      </c>
      <c r="S717" s="38"/>
      <c r="T717" s="39"/>
      <c r="U717" s="31"/>
      <c r="V717" s="32"/>
      <c r="W717" s="36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35"/>
      <c r="DS717" s="287"/>
      <c r="DT717" s="36"/>
      <c r="DU717" s="37"/>
      <c r="DV717" s="28">
        <f>IF(AND($S717='자료입력 및 결과표시'!$B$6,COUNTIF($W717:$DR717,'자료입력 및 결과표시'!$C$6)&gt;=1),IF(OR('자료입력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DW717" s="28">
        <f>IF(AND($S717='자료입력 및 결과표시'!$B$7,COUNTIF($W717:$DR717,'자료입력 및 결과표시'!$C$7)&gt;=1),IF(OR('자료입력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DX717" s="28">
        <f>IF(AND($S717='자료입력 및 결과표시'!$B$8,COUNTIF($W717:$DR717,'자료입력 및 결과표시'!$C$8)&gt;=1),IF(OR('자료입력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DY717" s="28">
        <f>IF(AND($S717='자료입력 및 결과표시'!$B$9,COUNTIF($W717:$DR717,'자료입력 및 결과표시'!$C$9)&gt;=1),IF(OR('자료입력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DZ717" s="28">
        <f>IF(AND($S717='자료입력 및 결과표시'!$B$10,COUNTIF($W717:$DR717,'자료입력 및 결과표시'!$C$10)&gt;=1),IF(OR('자료입력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A717" s="28">
        <f>IF(AND($S717='자료입력 및 결과표시'!$B$11,COUNTIF($W717:$DR717,'자료입력 및 결과표시'!$C$11)&gt;=1),IF(OR('자료입력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B717" s="28">
        <f>IF(AND($S717='자료입력 및 결과표시'!$B$12,COUNTIF($W717:$DR717,'자료입력 및 결과표시'!$C$12)&gt;=1),IF(OR('자료입력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C717" s="28">
        <f>IF(AND($S717='자료입력 및 결과표시'!$B$13,COUNTIF($W717:$DR717,'자료입력 및 결과표시'!$C$13)&gt;=1),IF(OR('자료입력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D717" s="28">
        <f>IF(AND($S717='자료입력 및 결과표시'!$B$14,COUNTIF($W717:$DR717,'자료입력 및 결과표시'!$C$14)&gt;=1),IF(OR('자료입력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E717" s="28">
        <f>IF(AND($S717='자료입력 및 결과표시'!$B$15,COUNTIF($W717:$DR717,'자료입력 및 결과표시'!$C$15)&gt;=1),IF(OR('자료입력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F717" s="28">
        <f>IF(AND($S717='자료입력 및 결과표시'!$B$16,COUNTIF($W717:$DR717,'자료입력 및 결과표시'!$C$16)&gt;=1),IF(OR('자료입력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G717" s="28">
        <f>IF(AND($S717='자료입력 및 결과표시'!$B$17,COUNTIF($W717:$DR717,'자료입력 및 결과표시'!$C$17)&gt;=1),IF(OR('자료입력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H717" s="28">
        <f>IF(AND($S717='자료입력 및 결과표시'!$B$18,COUNTIF($W717:$DR717,'자료입력 및 결과표시'!$C$18)&gt;=1),IF(OR('자료입력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I717" s="28">
        <f>IF(AND($S717='자료입력 및 결과표시'!$B$19,COUNTIF($W717:$DR717,'자료입력 및 결과표시'!$C$19)&gt;=1),IF(OR('자료입력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J717" s="28">
        <f>IF(AND($S717='자료입력 및 결과표시'!$B$20,COUNTIF($W717:$DR717,'자료입력 및 결과표시'!$C$20)&gt;=1),IF(OR('자료입력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K717" s="28">
        <f>IF(AND($S717='자료입력 및 결과표시'!$B$21,COUNTIF($W717:$DR717,'자료입력 및 결과표시'!$C$21)&gt;=1),IF(OR('자료입력 및 결과표시'!$B$4+90&gt;=$V717,'자료입력 및 결과표시'!$B$4&lt;$U717),0,IF($V717-'자료입력 및 결과표시'!$B$4-90&gt;='자료입력 및 결과표시'!$E$4,'자료입력 및 결과표시'!$E$4,$V717-'자료입력 및 결과표시'!$B$4-90)),0)</f>
        <v>0</v>
      </c>
      <c r="EL717" s="17">
        <f>IF(AND(S717='자료입력 및 결과표시'!$B$6,COUNTIF('업무중복도(데이터 입력)'!$W717:$DR717,'자료입력 및 결과표시'!$C$6)&gt;=1),1,0)</f>
        <v>0</v>
      </c>
      <c r="EM717" s="17">
        <f>IF(AND(S717='자료입력 및 결과표시'!$B$7,COUNTIF('업무중복도(데이터 입력)'!$W717:$DR717,'자료입력 및 결과표시'!$C$7)&gt;=1),2,0)</f>
        <v>0</v>
      </c>
      <c r="EN717" s="17">
        <f>IF(AND(S717='자료입력 및 결과표시'!$B$8,COUNTIF('업무중복도(데이터 입력)'!$W717:$DR717,'자료입력 및 결과표시'!$C$8)&gt;=1),3,0)</f>
        <v>0</v>
      </c>
      <c r="EO717" s="17">
        <f>IF(AND(S717='자료입력 및 결과표시'!$B$9,COUNTIF('업무중복도(데이터 입력)'!$W717:$DR717,'자료입력 및 결과표시'!$C$9)&gt;=1),4,0)</f>
        <v>0</v>
      </c>
      <c r="EP717" s="17">
        <f>IF(AND(S717='자료입력 및 결과표시'!$B$10,COUNTIF('업무중복도(데이터 입력)'!$W717:$DR717,'자료입력 및 결과표시'!$C$10)&gt;=1),5,0)</f>
        <v>0</v>
      </c>
      <c r="EQ717" s="17">
        <f>IF(AND(S717='자료입력 및 결과표시'!$B$11,COUNTIF('업무중복도(데이터 입력)'!$W717:$DR717,'자료입력 및 결과표시'!$C$11)&gt;=1),6,0)</f>
        <v>0</v>
      </c>
      <c r="ER717" s="17">
        <f>IF(AND(S717='자료입력 및 결과표시'!$B$12,COUNTIF('업무중복도(데이터 입력)'!$W717:$DR717,'자료입력 및 결과표시'!$C$12)&gt;=1),7,0)</f>
        <v>0</v>
      </c>
      <c r="ES717" s="17">
        <f>IF(AND(S717='자료입력 및 결과표시'!$B$13,COUNTIF('업무중복도(데이터 입력)'!$W717:$DR717,'자료입력 및 결과표시'!$C$13)&gt;=1),8,0)</f>
        <v>0</v>
      </c>
      <c r="ET717" s="17">
        <f>IF(AND(S717='자료입력 및 결과표시'!$B$14,COUNTIF('업무중복도(데이터 입력)'!$W717:$DR717,'자료입력 및 결과표시'!$C$14)&gt;=1),9,0)</f>
        <v>0</v>
      </c>
      <c r="EU717" s="17">
        <f>IF(AND(S717='자료입력 및 결과표시'!$B$15,COUNTIF('업무중복도(데이터 입력)'!$W717:$DR717,'자료입력 및 결과표시'!$C$15)&gt;=1),10,0)</f>
        <v>0</v>
      </c>
      <c r="EV717" s="17">
        <f>IF(AND(S717='자료입력 및 결과표시'!$B$16,COUNTIF('업무중복도(데이터 입력)'!$W717:$DR717,'자료입력 및 결과표시'!$C$16)&gt;=1),11,0)</f>
        <v>0</v>
      </c>
      <c r="EW717" s="17">
        <f>IF(AND(S717='자료입력 및 결과표시'!$B$17,COUNTIF('업무중복도(데이터 입력)'!$W717:$DR717,'자료입력 및 결과표시'!$C$17)&gt;=1),12,0)</f>
        <v>0</v>
      </c>
      <c r="EX717" s="17">
        <f>IF(AND(S717='자료입력 및 결과표시'!$B$18,COUNTIF('업무중복도(데이터 입력)'!$W717:$DR717,'자료입력 및 결과표시'!$C$18)&gt;=1),13,0)</f>
        <v>0</v>
      </c>
      <c r="EY717" s="17">
        <f>IF(AND(S717='자료입력 및 결과표시'!$B$19,COUNTIF('업무중복도(데이터 입력)'!$W717:$DR717,'자료입력 및 결과표시'!$C$19)&gt;=1),14,0)</f>
        <v>0</v>
      </c>
      <c r="EZ717" s="17">
        <f>IF(AND(S717='자료입력 및 결과표시'!$B$20,COUNTIF('업무중복도(데이터 입력)'!$W717:$DR717,'자료입력 및 결과표시'!$C$20)&gt;=1),15,0)</f>
        <v>0</v>
      </c>
      <c r="FA717" s="17">
        <f>IF(AND(S717='자료입력 및 결과표시'!$B$21,COUNTIF('업무중복도(데이터 입력)'!$W717:$DR717,'자료입력 및 결과표시'!$C$21)&gt;=1),16,0)</f>
        <v>0</v>
      </c>
      <c r="FK717" s="17">
        <f t="shared" si="851"/>
        <v>0</v>
      </c>
      <c r="FO717"/>
    </row>
    <row r="718" spans="1:171">
      <c r="A718" s="17" t="str">
        <f t="shared" si="834"/>
        <v>\\\0</v>
      </c>
      <c r="B718" s="17" t="str">
        <f t="shared" si="835"/>
        <v>\\\0</v>
      </c>
      <c r="C718" s="17" t="str">
        <f t="shared" si="836"/>
        <v>\\\0</v>
      </c>
      <c r="D718" s="17" t="str">
        <f t="shared" si="837"/>
        <v>\\\0</v>
      </c>
      <c r="E718" s="17" t="str">
        <f t="shared" si="838"/>
        <v>\\\0</v>
      </c>
      <c r="F718" s="17" t="str">
        <f t="shared" si="839"/>
        <v>\\\0</v>
      </c>
      <c r="G718" s="17" t="str">
        <f t="shared" si="840"/>
        <v>\\\0</v>
      </c>
      <c r="H718" s="17" t="str">
        <f t="shared" si="841"/>
        <v>\\\0</v>
      </c>
      <c r="I718" s="17" t="str">
        <f t="shared" si="842"/>
        <v>\\\0</v>
      </c>
      <c r="J718" s="17" t="str">
        <f t="shared" si="843"/>
        <v>\\\0</v>
      </c>
      <c r="K718" s="17" t="str">
        <f t="shared" si="844"/>
        <v>\\\0</v>
      </c>
      <c r="L718" s="17" t="str">
        <f t="shared" si="845"/>
        <v>\\\0</v>
      </c>
      <c r="M718" s="17" t="str">
        <f t="shared" si="846"/>
        <v>\\\0</v>
      </c>
      <c r="N718" s="17" t="str">
        <f t="shared" si="847"/>
        <v>\\\0</v>
      </c>
      <c r="O718" s="17" t="str">
        <f t="shared" si="848"/>
        <v>\\\0</v>
      </c>
      <c r="P718" s="17" t="str">
        <f t="shared" si="849"/>
        <v>\\\0</v>
      </c>
      <c r="R718" s="17" t="str">
        <f t="shared" si="850"/>
        <v>\\</v>
      </c>
      <c r="S718" s="38"/>
      <c r="T718" s="39"/>
      <c r="U718" s="31"/>
      <c r="V718" s="32"/>
      <c r="W718" s="36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35"/>
      <c r="DS718" s="287"/>
      <c r="DT718" s="36"/>
      <c r="DU718" s="37"/>
      <c r="DV718" s="28">
        <f>IF(AND($S718='자료입력 및 결과표시'!$B$6,COUNTIF($W718:$DR718,'자료입력 및 결과표시'!$C$6)&gt;=1),IF(OR('자료입력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DW718" s="28">
        <f>IF(AND($S718='자료입력 및 결과표시'!$B$7,COUNTIF($W718:$DR718,'자료입력 및 결과표시'!$C$7)&gt;=1),IF(OR('자료입력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DX718" s="28">
        <f>IF(AND($S718='자료입력 및 결과표시'!$B$8,COUNTIF($W718:$DR718,'자료입력 및 결과표시'!$C$8)&gt;=1),IF(OR('자료입력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DY718" s="28">
        <f>IF(AND($S718='자료입력 및 결과표시'!$B$9,COUNTIF($W718:$DR718,'자료입력 및 결과표시'!$C$9)&gt;=1),IF(OR('자료입력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DZ718" s="28">
        <f>IF(AND($S718='자료입력 및 결과표시'!$B$10,COUNTIF($W718:$DR718,'자료입력 및 결과표시'!$C$10)&gt;=1),IF(OR('자료입력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A718" s="28">
        <f>IF(AND($S718='자료입력 및 결과표시'!$B$11,COUNTIF($W718:$DR718,'자료입력 및 결과표시'!$C$11)&gt;=1),IF(OR('자료입력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B718" s="28">
        <f>IF(AND($S718='자료입력 및 결과표시'!$B$12,COUNTIF($W718:$DR718,'자료입력 및 결과표시'!$C$12)&gt;=1),IF(OR('자료입력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C718" s="28">
        <f>IF(AND($S718='자료입력 및 결과표시'!$B$13,COUNTIF($W718:$DR718,'자료입력 및 결과표시'!$C$13)&gt;=1),IF(OR('자료입력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D718" s="28">
        <f>IF(AND($S718='자료입력 및 결과표시'!$B$14,COUNTIF($W718:$DR718,'자료입력 및 결과표시'!$C$14)&gt;=1),IF(OR('자료입력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E718" s="28">
        <f>IF(AND($S718='자료입력 및 결과표시'!$B$15,COUNTIF($W718:$DR718,'자료입력 및 결과표시'!$C$15)&gt;=1),IF(OR('자료입력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F718" s="28">
        <f>IF(AND($S718='자료입력 및 결과표시'!$B$16,COUNTIF($W718:$DR718,'자료입력 및 결과표시'!$C$16)&gt;=1),IF(OR('자료입력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G718" s="28">
        <f>IF(AND($S718='자료입력 및 결과표시'!$B$17,COUNTIF($W718:$DR718,'자료입력 및 결과표시'!$C$17)&gt;=1),IF(OR('자료입력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H718" s="28">
        <f>IF(AND($S718='자료입력 및 결과표시'!$B$18,COUNTIF($W718:$DR718,'자료입력 및 결과표시'!$C$18)&gt;=1),IF(OR('자료입력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I718" s="28">
        <f>IF(AND($S718='자료입력 및 결과표시'!$B$19,COUNTIF($W718:$DR718,'자료입력 및 결과표시'!$C$19)&gt;=1),IF(OR('자료입력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J718" s="28">
        <f>IF(AND($S718='자료입력 및 결과표시'!$B$20,COUNTIF($W718:$DR718,'자료입력 및 결과표시'!$C$20)&gt;=1),IF(OR('자료입력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K718" s="28">
        <f>IF(AND($S718='자료입력 및 결과표시'!$B$21,COUNTIF($W718:$DR718,'자료입력 및 결과표시'!$C$21)&gt;=1),IF(OR('자료입력 및 결과표시'!$B$4+90&gt;=$V718,'자료입력 및 결과표시'!$B$4&lt;$U718),0,IF($V718-'자료입력 및 결과표시'!$B$4-90&gt;='자료입력 및 결과표시'!$E$4,'자료입력 및 결과표시'!$E$4,$V718-'자료입력 및 결과표시'!$B$4-90)),0)</f>
        <v>0</v>
      </c>
      <c r="EL718" s="17">
        <f>IF(AND(S718='자료입력 및 결과표시'!$B$6,COUNTIF('업무중복도(데이터 입력)'!$W718:$DR718,'자료입력 및 결과표시'!$C$6)&gt;=1),1,0)</f>
        <v>0</v>
      </c>
      <c r="EM718" s="17">
        <f>IF(AND(S718='자료입력 및 결과표시'!$B$7,COUNTIF('업무중복도(데이터 입력)'!$W718:$DR718,'자료입력 및 결과표시'!$C$7)&gt;=1),2,0)</f>
        <v>0</v>
      </c>
      <c r="EN718" s="17">
        <f>IF(AND(S718='자료입력 및 결과표시'!$B$8,COUNTIF('업무중복도(데이터 입력)'!$W718:$DR718,'자료입력 및 결과표시'!$C$8)&gt;=1),3,0)</f>
        <v>0</v>
      </c>
      <c r="EO718" s="17">
        <f>IF(AND(S718='자료입력 및 결과표시'!$B$9,COUNTIF('업무중복도(데이터 입력)'!$W718:$DR718,'자료입력 및 결과표시'!$C$9)&gt;=1),4,0)</f>
        <v>0</v>
      </c>
      <c r="EP718" s="17">
        <f>IF(AND(S718='자료입력 및 결과표시'!$B$10,COUNTIF('업무중복도(데이터 입력)'!$W718:$DR718,'자료입력 및 결과표시'!$C$10)&gt;=1),5,0)</f>
        <v>0</v>
      </c>
      <c r="EQ718" s="17">
        <f>IF(AND(S718='자료입력 및 결과표시'!$B$11,COUNTIF('업무중복도(데이터 입력)'!$W718:$DR718,'자료입력 및 결과표시'!$C$11)&gt;=1),6,0)</f>
        <v>0</v>
      </c>
      <c r="ER718" s="17">
        <f>IF(AND(S718='자료입력 및 결과표시'!$B$12,COUNTIF('업무중복도(데이터 입력)'!$W718:$DR718,'자료입력 및 결과표시'!$C$12)&gt;=1),7,0)</f>
        <v>0</v>
      </c>
      <c r="ES718" s="17">
        <f>IF(AND(S718='자료입력 및 결과표시'!$B$13,COUNTIF('업무중복도(데이터 입력)'!$W718:$DR718,'자료입력 및 결과표시'!$C$13)&gt;=1),8,0)</f>
        <v>0</v>
      </c>
      <c r="ET718" s="17">
        <f>IF(AND(S718='자료입력 및 결과표시'!$B$14,COUNTIF('업무중복도(데이터 입력)'!$W718:$DR718,'자료입력 및 결과표시'!$C$14)&gt;=1),9,0)</f>
        <v>0</v>
      </c>
      <c r="EU718" s="17">
        <f>IF(AND(S718='자료입력 및 결과표시'!$B$15,COUNTIF('업무중복도(데이터 입력)'!$W718:$DR718,'자료입력 및 결과표시'!$C$15)&gt;=1),10,0)</f>
        <v>0</v>
      </c>
      <c r="EV718" s="17">
        <f>IF(AND(S718='자료입력 및 결과표시'!$B$16,COUNTIF('업무중복도(데이터 입력)'!$W718:$DR718,'자료입력 및 결과표시'!$C$16)&gt;=1),11,0)</f>
        <v>0</v>
      </c>
      <c r="EW718" s="17">
        <f>IF(AND(S718='자료입력 및 결과표시'!$B$17,COUNTIF('업무중복도(데이터 입력)'!$W718:$DR718,'자료입력 및 결과표시'!$C$17)&gt;=1),12,0)</f>
        <v>0</v>
      </c>
      <c r="EX718" s="17">
        <f>IF(AND(S718='자료입력 및 결과표시'!$B$18,COUNTIF('업무중복도(데이터 입력)'!$W718:$DR718,'자료입력 및 결과표시'!$C$18)&gt;=1),13,0)</f>
        <v>0</v>
      </c>
      <c r="EY718" s="17">
        <f>IF(AND(S718='자료입력 및 결과표시'!$B$19,COUNTIF('업무중복도(데이터 입력)'!$W718:$DR718,'자료입력 및 결과표시'!$C$19)&gt;=1),14,0)</f>
        <v>0</v>
      </c>
      <c r="EZ718" s="17">
        <f>IF(AND(S718='자료입력 및 결과표시'!$B$20,COUNTIF('업무중복도(데이터 입력)'!$W718:$DR718,'자료입력 및 결과표시'!$C$20)&gt;=1),15,0)</f>
        <v>0</v>
      </c>
      <c r="FA718" s="17">
        <f>IF(AND(S718='자료입력 및 결과표시'!$B$21,COUNTIF('업무중복도(데이터 입력)'!$W718:$DR718,'자료입력 및 결과표시'!$C$21)&gt;=1),16,0)</f>
        <v>0</v>
      </c>
      <c r="FK718" s="17">
        <f t="shared" si="851"/>
        <v>0</v>
      </c>
      <c r="FO718"/>
    </row>
    <row r="719" spans="1:171">
      <c r="A719" s="17" t="str">
        <f t="shared" si="834"/>
        <v>\\\0</v>
      </c>
      <c r="B719" s="17" t="str">
        <f t="shared" si="835"/>
        <v>\\\0</v>
      </c>
      <c r="C719" s="17" t="str">
        <f t="shared" si="836"/>
        <v>\\\0</v>
      </c>
      <c r="D719" s="17" t="str">
        <f t="shared" si="837"/>
        <v>\\\0</v>
      </c>
      <c r="E719" s="17" t="str">
        <f t="shared" si="838"/>
        <v>\\\0</v>
      </c>
      <c r="F719" s="17" t="str">
        <f t="shared" si="839"/>
        <v>\\\0</v>
      </c>
      <c r="G719" s="17" t="str">
        <f t="shared" si="840"/>
        <v>\\\0</v>
      </c>
      <c r="H719" s="17" t="str">
        <f t="shared" si="841"/>
        <v>\\\0</v>
      </c>
      <c r="I719" s="17" t="str">
        <f t="shared" si="842"/>
        <v>\\\0</v>
      </c>
      <c r="J719" s="17" t="str">
        <f t="shared" si="843"/>
        <v>\\\0</v>
      </c>
      <c r="K719" s="17" t="str">
        <f t="shared" si="844"/>
        <v>\\\0</v>
      </c>
      <c r="L719" s="17" t="str">
        <f t="shared" si="845"/>
        <v>\\\0</v>
      </c>
      <c r="M719" s="17" t="str">
        <f t="shared" si="846"/>
        <v>\\\0</v>
      </c>
      <c r="N719" s="17" t="str">
        <f t="shared" si="847"/>
        <v>\\\0</v>
      </c>
      <c r="O719" s="17" t="str">
        <f t="shared" si="848"/>
        <v>\\\0</v>
      </c>
      <c r="P719" s="17" t="str">
        <f t="shared" si="849"/>
        <v>\\\0</v>
      </c>
      <c r="R719" s="17" t="str">
        <f t="shared" si="850"/>
        <v>\\</v>
      </c>
      <c r="S719" s="38"/>
      <c r="T719" s="39"/>
      <c r="U719" s="31"/>
      <c r="V719" s="32"/>
      <c r="W719" s="36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35"/>
      <c r="DS719" s="287"/>
      <c r="DT719" s="36"/>
      <c r="DU719" s="37"/>
      <c r="DV719" s="28">
        <f>IF(AND($S719='자료입력 및 결과표시'!$B$6,COUNTIF($W719:$DR719,'자료입력 및 결과표시'!$C$6)&gt;=1),IF(OR('자료입력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DW719" s="28">
        <f>IF(AND($S719='자료입력 및 결과표시'!$B$7,COUNTIF($W719:$DR719,'자료입력 및 결과표시'!$C$7)&gt;=1),IF(OR('자료입력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DX719" s="28">
        <f>IF(AND($S719='자료입력 및 결과표시'!$B$8,COUNTIF($W719:$DR719,'자료입력 및 결과표시'!$C$8)&gt;=1),IF(OR('자료입력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DY719" s="28">
        <f>IF(AND($S719='자료입력 및 결과표시'!$B$9,COUNTIF($W719:$DR719,'자료입력 및 결과표시'!$C$9)&gt;=1),IF(OR('자료입력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DZ719" s="28">
        <f>IF(AND($S719='자료입력 및 결과표시'!$B$10,COUNTIF($W719:$DR719,'자료입력 및 결과표시'!$C$10)&gt;=1),IF(OR('자료입력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A719" s="28">
        <f>IF(AND($S719='자료입력 및 결과표시'!$B$11,COUNTIF($W719:$DR719,'자료입력 및 결과표시'!$C$11)&gt;=1),IF(OR('자료입력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B719" s="28">
        <f>IF(AND($S719='자료입력 및 결과표시'!$B$12,COUNTIF($W719:$DR719,'자료입력 및 결과표시'!$C$12)&gt;=1),IF(OR('자료입력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C719" s="28">
        <f>IF(AND($S719='자료입력 및 결과표시'!$B$13,COUNTIF($W719:$DR719,'자료입력 및 결과표시'!$C$13)&gt;=1),IF(OR('자료입력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D719" s="28">
        <f>IF(AND($S719='자료입력 및 결과표시'!$B$14,COUNTIF($W719:$DR719,'자료입력 및 결과표시'!$C$14)&gt;=1),IF(OR('자료입력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E719" s="28">
        <f>IF(AND($S719='자료입력 및 결과표시'!$B$15,COUNTIF($W719:$DR719,'자료입력 및 결과표시'!$C$15)&gt;=1),IF(OR('자료입력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F719" s="28">
        <f>IF(AND($S719='자료입력 및 결과표시'!$B$16,COUNTIF($W719:$DR719,'자료입력 및 결과표시'!$C$16)&gt;=1),IF(OR('자료입력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G719" s="28">
        <f>IF(AND($S719='자료입력 및 결과표시'!$B$17,COUNTIF($W719:$DR719,'자료입력 및 결과표시'!$C$17)&gt;=1),IF(OR('자료입력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H719" s="28">
        <f>IF(AND($S719='자료입력 및 결과표시'!$B$18,COUNTIF($W719:$DR719,'자료입력 및 결과표시'!$C$18)&gt;=1),IF(OR('자료입력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I719" s="28">
        <f>IF(AND($S719='자료입력 및 결과표시'!$B$19,COUNTIF($W719:$DR719,'자료입력 및 결과표시'!$C$19)&gt;=1),IF(OR('자료입력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J719" s="28">
        <f>IF(AND($S719='자료입력 및 결과표시'!$B$20,COUNTIF($W719:$DR719,'자료입력 및 결과표시'!$C$20)&gt;=1),IF(OR('자료입력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K719" s="28">
        <f>IF(AND($S719='자료입력 및 결과표시'!$B$21,COUNTIF($W719:$DR719,'자료입력 및 결과표시'!$C$21)&gt;=1),IF(OR('자료입력 및 결과표시'!$B$4+90&gt;=$V719,'자료입력 및 결과표시'!$B$4&lt;$U719),0,IF($V719-'자료입력 및 결과표시'!$B$4-90&gt;='자료입력 및 결과표시'!$E$4,'자료입력 및 결과표시'!$E$4,$V719-'자료입력 및 결과표시'!$B$4-90)),0)</f>
        <v>0</v>
      </c>
      <c r="EL719" s="17">
        <f>IF(AND(S719='자료입력 및 결과표시'!$B$6,COUNTIF('업무중복도(데이터 입력)'!$W719:$DR719,'자료입력 및 결과표시'!$C$6)&gt;=1),1,0)</f>
        <v>0</v>
      </c>
      <c r="EM719" s="17">
        <f>IF(AND(S719='자료입력 및 결과표시'!$B$7,COUNTIF('업무중복도(데이터 입력)'!$W719:$DR719,'자료입력 및 결과표시'!$C$7)&gt;=1),2,0)</f>
        <v>0</v>
      </c>
      <c r="EN719" s="17">
        <f>IF(AND(S719='자료입력 및 결과표시'!$B$8,COUNTIF('업무중복도(데이터 입력)'!$W719:$DR719,'자료입력 및 결과표시'!$C$8)&gt;=1),3,0)</f>
        <v>0</v>
      </c>
      <c r="EO719" s="17">
        <f>IF(AND(S719='자료입력 및 결과표시'!$B$9,COUNTIF('업무중복도(데이터 입력)'!$W719:$DR719,'자료입력 및 결과표시'!$C$9)&gt;=1),4,0)</f>
        <v>0</v>
      </c>
      <c r="EP719" s="17">
        <f>IF(AND(S719='자료입력 및 결과표시'!$B$10,COUNTIF('업무중복도(데이터 입력)'!$W719:$DR719,'자료입력 및 결과표시'!$C$10)&gt;=1),5,0)</f>
        <v>0</v>
      </c>
      <c r="EQ719" s="17">
        <f>IF(AND(S719='자료입력 및 결과표시'!$B$11,COUNTIF('업무중복도(데이터 입력)'!$W719:$DR719,'자료입력 및 결과표시'!$C$11)&gt;=1),6,0)</f>
        <v>0</v>
      </c>
      <c r="ER719" s="17">
        <f>IF(AND(S719='자료입력 및 결과표시'!$B$12,COUNTIF('업무중복도(데이터 입력)'!$W719:$DR719,'자료입력 및 결과표시'!$C$12)&gt;=1),7,0)</f>
        <v>0</v>
      </c>
      <c r="ES719" s="17">
        <f>IF(AND(S719='자료입력 및 결과표시'!$B$13,COUNTIF('업무중복도(데이터 입력)'!$W719:$DR719,'자료입력 및 결과표시'!$C$13)&gt;=1),8,0)</f>
        <v>0</v>
      </c>
      <c r="ET719" s="17">
        <f>IF(AND(S719='자료입력 및 결과표시'!$B$14,COUNTIF('업무중복도(데이터 입력)'!$W719:$DR719,'자료입력 및 결과표시'!$C$14)&gt;=1),9,0)</f>
        <v>0</v>
      </c>
      <c r="EU719" s="17">
        <f>IF(AND(S719='자료입력 및 결과표시'!$B$15,COUNTIF('업무중복도(데이터 입력)'!$W719:$DR719,'자료입력 및 결과표시'!$C$15)&gt;=1),10,0)</f>
        <v>0</v>
      </c>
      <c r="EV719" s="17">
        <f>IF(AND(S719='자료입력 및 결과표시'!$B$16,COUNTIF('업무중복도(데이터 입력)'!$W719:$DR719,'자료입력 및 결과표시'!$C$16)&gt;=1),11,0)</f>
        <v>0</v>
      </c>
      <c r="EW719" s="17">
        <f>IF(AND(S719='자료입력 및 결과표시'!$B$17,COUNTIF('업무중복도(데이터 입력)'!$W719:$DR719,'자료입력 및 결과표시'!$C$17)&gt;=1),12,0)</f>
        <v>0</v>
      </c>
      <c r="EX719" s="17">
        <f>IF(AND(S719='자료입력 및 결과표시'!$B$18,COUNTIF('업무중복도(데이터 입력)'!$W719:$DR719,'자료입력 및 결과표시'!$C$18)&gt;=1),13,0)</f>
        <v>0</v>
      </c>
      <c r="EY719" s="17">
        <f>IF(AND(S719='자료입력 및 결과표시'!$B$19,COUNTIF('업무중복도(데이터 입력)'!$W719:$DR719,'자료입력 및 결과표시'!$C$19)&gt;=1),14,0)</f>
        <v>0</v>
      </c>
      <c r="EZ719" s="17">
        <f>IF(AND(S719='자료입력 및 결과표시'!$B$20,COUNTIF('업무중복도(데이터 입력)'!$W719:$DR719,'자료입력 및 결과표시'!$C$20)&gt;=1),15,0)</f>
        <v>0</v>
      </c>
      <c r="FA719" s="17">
        <f>IF(AND(S719='자료입력 및 결과표시'!$B$21,COUNTIF('업무중복도(데이터 입력)'!$W719:$DR719,'자료입력 및 결과표시'!$C$21)&gt;=1),16,0)</f>
        <v>0</v>
      </c>
      <c r="FK719" s="17">
        <f t="shared" si="851"/>
        <v>0</v>
      </c>
      <c r="FO719"/>
    </row>
    <row r="720" spans="1:171">
      <c r="A720" s="17" t="str">
        <f t="shared" si="834"/>
        <v>\\\0</v>
      </c>
      <c r="B720" s="17" t="str">
        <f t="shared" si="835"/>
        <v>\\\0</v>
      </c>
      <c r="C720" s="17" t="str">
        <f t="shared" si="836"/>
        <v>\\\0</v>
      </c>
      <c r="D720" s="17" t="str">
        <f t="shared" si="837"/>
        <v>\\\0</v>
      </c>
      <c r="E720" s="17" t="str">
        <f t="shared" si="838"/>
        <v>\\\0</v>
      </c>
      <c r="F720" s="17" t="str">
        <f t="shared" si="839"/>
        <v>\\\0</v>
      </c>
      <c r="G720" s="17" t="str">
        <f t="shared" si="840"/>
        <v>\\\0</v>
      </c>
      <c r="H720" s="17" t="str">
        <f t="shared" si="841"/>
        <v>\\\0</v>
      </c>
      <c r="I720" s="17" t="str">
        <f t="shared" si="842"/>
        <v>\\\0</v>
      </c>
      <c r="J720" s="17" t="str">
        <f t="shared" si="843"/>
        <v>\\\0</v>
      </c>
      <c r="K720" s="17" t="str">
        <f t="shared" si="844"/>
        <v>\\\0</v>
      </c>
      <c r="L720" s="17" t="str">
        <f t="shared" si="845"/>
        <v>\\\0</v>
      </c>
      <c r="M720" s="17" t="str">
        <f t="shared" si="846"/>
        <v>\\\0</v>
      </c>
      <c r="N720" s="17" t="str">
        <f t="shared" si="847"/>
        <v>\\\0</v>
      </c>
      <c r="O720" s="17" t="str">
        <f t="shared" si="848"/>
        <v>\\\0</v>
      </c>
      <c r="P720" s="17" t="str">
        <f t="shared" si="849"/>
        <v>\\\0</v>
      </c>
      <c r="R720" s="17" t="str">
        <f t="shared" si="850"/>
        <v>\\</v>
      </c>
      <c r="S720" s="38"/>
      <c r="T720" s="39"/>
      <c r="U720" s="31"/>
      <c r="V720" s="32"/>
      <c r="W720" s="36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35"/>
      <c r="DS720" s="287"/>
      <c r="DT720" s="36"/>
      <c r="DU720" s="37"/>
      <c r="DV720" s="28">
        <f>IF(AND($S720='자료입력 및 결과표시'!$B$6,COUNTIF($W720:$DR720,'자료입력 및 결과표시'!$C$6)&gt;=1),IF(OR('자료입력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DW720" s="28">
        <f>IF(AND($S720='자료입력 및 결과표시'!$B$7,COUNTIF($W720:$DR720,'자료입력 및 결과표시'!$C$7)&gt;=1),IF(OR('자료입력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DX720" s="28">
        <f>IF(AND($S720='자료입력 및 결과표시'!$B$8,COUNTIF($W720:$DR720,'자료입력 및 결과표시'!$C$8)&gt;=1),IF(OR('자료입력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DY720" s="28">
        <f>IF(AND($S720='자료입력 및 결과표시'!$B$9,COUNTIF($W720:$DR720,'자료입력 및 결과표시'!$C$9)&gt;=1),IF(OR('자료입력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DZ720" s="28">
        <f>IF(AND($S720='자료입력 및 결과표시'!$B$10,COUNTIF($W720:$DR720,'자료입력 및 결과표시'!$C$10)&gt;=1),IF(OR('자료입력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A720" s="28">
        <f>IF(AND($S720='자료입력 및 결과표시'!$B$11,COUNTIF($W720:$DR720,'자료입력 및 결과표시'!$C$11)&gt;=1),IF(OR('자료입력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B720" s="28">
        <f>IF(AND($S720='자료입력 및 결과표시'!$B$12,COUNTIF($W720:$DR720,'자료입력 및 결과표시'!$C$12)&gt;=1),IF(OR('자료입력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C720" s="28">
        <f>IF(AND($S720='자료입력 및 결과표시'!$B$13,COUNTIF($W720:$DR720,'자료입력 및 결과표시'!$C$13)&gt;=1),IF(OR('자료입력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D720" s="28">
        <f>IF(AND($S720='자료입력 및 결과표시'!$B$14,COUNTIF($W720:$DR720,'자료입력 및 결과표시'!$C$14)&gt;=1),IF(OR('자료입력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E720" s="28">
        <f>IF(AND($S720='자료입력 및 결과표시'!$B$15,COUNTIF($W720:$DR720,'자료입력 및 결과표시'!$C$15)&gt;=1),IF(OR('자료입력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F720" s="28">
        <f>IF(AND($S720='자료입력 및 결과표시'!$B$16,COUNTIF($W720:$DR720,'자료입력 및 결과표시'!$C$16)&gt;=1),IF(OR('자료입력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G720" s="28">
        <f>IF(AND($S720='자료입력 및 결과표시'!$B$17,COUNTIF($W720:$DR720,'자료입력 및 결과표시'!$C$17)&gt;=1),IF(OR('자료입력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H720" s="28">
        <f>IF(AND($S720='자료입력 및 결과표시'!$B$18,COUNTIF($W720:$DR720,'자료입력 및 결과표시'!$C$18)&gt;=1),IF(OR('자료입력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I720" s="28">
        <f>IF(AND($S720='자료입력 및 결과표시'!$B$19,COUNTIF($W720:$DR720,'자료입력 및 결과표시'!$C$19)&gt;=1),IF(OR('자료입력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J720" s="28">
        <f>IF(AND($S720='자료입력 및 결과표시'!$B$20,COUNTIF($W720:$DR720,'자료입력 및 결과표시'!$C$20)&gt;=1),IF(OR('자료입력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K720" s="28">
        <f>IF(AND($S720='자료입력 및 결과표시'!$B$21,COUNTIF($W720:$DR720,'자료입력 및 결과표시'!$C$21)&gt;=1),IF(OR('자료입력 및 결과표시'!$B$4+90&gt;=$V720,'자료입력 및 결과표시'!$B$4&lt;$U720),0,IF($V720-'자료입력 및 결과표시'!$B$4-90&gt;='자료입력 및 결과표시'!$E$4,'자료입력 및 결과표시'!$E$4,$V720-'자료입력 및 결과표시'!$B$4-90)),0)</f>
        <v>0</v>
      </c>
      <c r="EL720" s="17">
        <f>IF(AND(S720='자료입력 및 결과표시'!$B$6,COUNTIF('업무중복도(데이터 입력)'!$W720:$DR720,'자료입력 및 결과표시'!$C$6)&gt;=1),1,0)</f>
        <v>0</v>
      </c>
      <c r="EM720" s="17">
        <f>IF(AND(S720='자료입력 및 결과표시'!$B$7,COUNTIF('업무중복도(데이터 입력)'!$W720:$DR720,'자료입력 및 결과표시'!$C$7)&gt;=1),2,0)</f>
        <v>0</v>
      </c>
      <c r="EN720" s="17">
        <f>IF(AND(S720='자료입력 및 결과표시'!$B$8,COUNTIF('업무중복도(데이터 입력)'!$W720:$DR720,'자료입력 및 결과표시'!$C$8)&gt;=1),3,0)</f>
        <v>0</v>
      </c>
      <c r="EO720" s="17">
        <f>IF(AND(S720='자료입력 및 결과표시'!$B$9,COUNTIF('업무중복도(데이터 입력)'!$W720:$DR720,'자료입력 및 결과표시'!$C$9)&gt;=1),4,0)</f>
        <v>0</v>
      </c>
      <c r="EP720" s="17">
        <f>IF(AND(S720='자료입력 및 결과표시'!$B$10,COUNTIF('업무중복도(데이터 입력)'!$W720:$DR720,'자료입력 및 결과표시'!$C$10)&gt;=1),5,0)</f>
        <v>0</v>
      </c>
      <c r="EQ720" s="17">
        <f>IF(AND(S720='자료입력 및 결과표시'!$B$11,COUNTIF('업무중복도(데이터 입력)'!$W720:$DR720,'자료입력 및 결과표시'!$C$11)&gt;=1),6,0)</f>
        <v>0</v>
      </c>
      <c r="ER720" s="17">
        <f>IF(AND(S720='자료입력 및 결과표시'!$B$12,COUNTIF('업무중복도(데이터 입력)'!$W720:$DR720,'자료입력 및 결과표시'!$C$12)&gt;=1),7,0)</f>
        <v>0</v>
      </c>
      <c r="ES720" s="17">
        <f>IF(AND(S720='자료입력 및 결과표시'!$B$13,COUNTIF('업무중복도(데이터 입력)'!$W720:$DR720,'자료입력 및 결과표시'!$C$13)&gt;=1),8,0)</f>
        <v>0</v>
      </c>
      <c r="ET720" s="17">
        <f>IF(AND(S720='자료입력 및 결과표시'!$B$14,COUNTIF('업무중복도(데이터 입력)'!$W720:$DR720,'자료입력 및 결과표시'!$C$14)&gt;=1),9,0)</f>
        <v>0</v>
      </c>
      <c r="EU720" s="17">
        <f>IF(AND(S720='자료입력 및 결과표시'!$B$15,COUNTIF('업무중복도(데이터 입력)'!$W720:$DR720,'자료입력 및 결과표시'!$C$15)&gt;=1),10,0)</f>
        <v>0</v>
      </c>
      <c r="EV720" s="17">
        <f>IF(AND(S720='자료입력 및 결과표시'!$B$16,COUNTIF('업무중복도(데이터 입력)'!$W720:$DR720,'자료입력 및 결과표시'!$C$16)&gt;=1),11,0)</f>
        <v>0</v>
      </c>
      <c r="EW720" s="17">
        <f>IF(AND(S720='자료입력 및 결과표시'!$B$17,COUNTIF('업무중복도(데이터 입력)'!$W720:$DR720,'자료입력 및 결과표시'!$C$17)&gt;=1),12,0)</f>
        <v>0</v>
      </c>
      <c r="EX720" s="17">
        <f>IF(AND(S720='자료입력 및 결과표시'!$B$18,COUNTIF('업무중복도(데이터 입력)'!$W720:$DR720,'자료입력 및 결과표시'!$C$18)&gt;=1),13,0)</f>
        <v>0</v>
      </c>
      <c r="EY720" s="17">
        <f>IF(AND(S720='자료입력 및 결과표시'!$B$19,COUNTIF('업무중복도(데이터 입력)'!$W720:$DR720,'자료입력 및 결과표시'!$C$19)&gt;=1),14,0)</f>
        <v>0</v>
      </c>
      <c r="EZ720" s="17">
        <f>IF(AND(S720='자료입력 및 결과표시'!$B$20,COUNTIF('업무중복도(데이터 입력)'!$W720:$DR720,'자료입력 및 결과표시'!$C$20)&gt;=1),15,0)</f>
        <v>0</v>
      </c>
      <c r="FA720" s="17">
        <f>IF(AND(S720='자료입력 및 결과표시'!$B$21,COUNTIF('업무중복도(데이터 입력)'!$W720:$DR720,'자료입력 및 결과표시'!$C$21)&gt;=1),16,0)</f>
        <v>0</v>
      </c>
      <c r="FK720" s="17">
        <f t="shared" si="851"/>
        <v>0</v>
      </c>
      <c r="FO720"/>
    </row>
    <row r="721" spans="1:171">
      <c r="A721" s="17" t="str">
        <f t="shared" si="834"/>
        <v>\\\0</v>
      </c>
      <c r="B721" s="17" t="str">
        <f t="shared" si="835"/>
        <v>\\\0</v>
      </c>
      <c r="C721" s="17" t="str">
        <f t="shared" si="836"/>
        <v>\\\0</v>
      </c>
      <c r="D721" s="17" t="str">
        <f t="shared" si="837"/>
        <v>\\\0</v>
      </c>
      <c r="E721" s="17" t="str">
        <f t="shared" si="838"/>
        <v>\\\0</v>
      </c>
      <c r="F721" s="17" t="str">
        <f t="shared" si="839"/>
        <v>\\\0</v>
      </c>
      <c r="G721" s="17" t="str">
        <f t="shared" si="840"/>
        <v>\\\0</v>
      </c>
      <c r="H721" s="17" t="str">
        <f t="shared" si="841"/>
        <v>\\\0</v>
      </c>
      <c r="I721" s="17" t="str">
        <f t="shared" si="842"/>
        <v>\\\0</v>
      </c>
      <c r="J721" s="17" t="str">
        <f t="shared" si="843"/>
        <v>\\\0</v>
      </c>
      <c r="K721" s="17" t="str">
        <f t="shared" si="844"/>
        <v>\\\0</v>
      </c>
      <c r="L721" s="17" t="str">
        <f t="shared" si="845"/>
        <v>\\\0</v>
      </c>
      <c r="M721" s="17" t="str">
        <f t="shared" si="846"/>
        <v>\\\0</v>
      </c>
      <c r="N721" s="17" t="str">
        <f t="shared" si="847"/>
        <v>\\\0</v>
      </c>
      <c r="O721" s="17" t="str">
        <f t="shared" si="848"/>
        <v>\\\0</v>
      </c>
      <c r="P721" s="17" t="str">
        <f t="shared" si="849"/>
        <v>\\\0</v>
      </c>
      <c r="R721" s="17" t="str">
        <f t="shared" si="850"/>
        <v>\\</v>
      </c>
      <c r="S721" s="38"/>
      <c r="T721" s="39"/>
      <c r="U721" s="31"/>
      <c r="V721" s="32"/>
      <c r="W721" s="36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35"/>
      <c r="DS721" s="287"/>
      <c r="DT721" s="36"/>
      <c r="DU721" s="37"/>
      <c r="DV721" s="28">
        <f>IF(AND($S721='자료입력 및 결과표시'!$B$6,COUNTIF($W721:$DR721,'자료입력 및 결과표시'!$C$6)&gt;=1),IF(OR('자료입력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DW721" s="28">
        <f>IF(AND($S721='자료입력 및 결과표시'!$B$7,COUNTIF($W721:$DR721,'자료입력 및 결과표시'!$C$7)&gt;=1),IF(OR('자료입력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DX721" s="28">
        <f>IF(AND($S721='자료입력 및 결과표시'!$B$8,COUNTIF($W721:$DR721,'자료입력 및 결과표시'!$C$8)&gt;=1),IF(OR('자료입력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DY721" s="28">
        <f>IF(AND($S721='자료입력 및 결과표시'!$B$9,COUNTIF($W721:$DR721,'자료입력 및 결과표시'!$C$9)&gt;=1),IF(OR('자료입력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DZ721" s="28">
        <f>IF(AND($S721='자료입력 및 결과표시'!$B$10,COUNTIF($W721:$DR721,'자료입력 및 결과표시'!$C$10)&gt;=1),IF(OR('자료입력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A721" s="28">
        <f>IF(AND($S721='자료입력 및 결과표시'!$B$11,COUNTIF($W721:$DR721,'자료입력 및 결과표시'!$C$11)&gt;=1),IF(OR('자료입력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B721" s="28">
        <f>IF(AND($S721='자료입력 및 결과표시'!$B$12,COUNTIF($W721:$DR721,'자료입력 및 결과표시'!$C$12)&gt;=1),IF(OR('자료입력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C721" s="28">
        <f>IF(AND($S721='자료입력 및 결과표시'!$B$13,COUNTIF($W721:$DR721,'자료입력 및 결과표시'!$C$13)&gt;=1),IF(OR('자료입력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D721" s="28">
        <f>IF(AND($S721='자료입력 및 결과표시'!$B$14,COUNTIF($W721:$DR721,'자료입력 및 결과표시'!$C$14)&gt;=1),IF(OR('자료입력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E721" s="28">
        <f>IF(AND($S721='자료입력 및 결과표시'!$B$15,COUNTIF($W721:$DR721,'자료입력 및 결과표시'!$C$15)&gt;=1),IF(OR('자료입력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F721" s="28">
        <f>IF(AND($S721='자료입력 및 결과표시'!$B$16,COUNTIF($W721:$DR721,'자료입력 및 결과표시'!$C$16)&gt;=1),IF(OR('자료입력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G721" s="28">
        <f>IF(AND($S721='자료입력 및 결과표시'!$B$17,COUNTIF($W721:$DR721,'자료입력 및 결과표시'!$C$17)&gt;=1),IF(OR('자료입력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H721" s="28">
        <f>IF(AND($S721='자료입력 및 결과표시'!$B$18,COUNTIF($W721:$DR721,'자료입력 및 결과표시'!$C$18)&gt;=1),IF(OR('자료입력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I721" s="28">
        <f>IF(AND($S721='자료입력 및 결과표시'!$B$19,COUNTIF($W721:$DR721,'자료입력 및 결과표시'!$C$19)&gt;=1),IF(OR('자료입력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J721" s="28">
        <f>IF(AND($S721='자료입력 및 결과표시'!$B$20,COUNTIF($W721:$DR721,'자료입력 및 결과표시'!$C$20)&gt;=1),IF(OR('자료입력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K721" s="28">
        <f>IF(AND($S721='자료입력 및 결과표시'!$B$21,COUNTIF($W721:$DR721,'자료입력 및 결과표시'!$C$21)&gt;=1),IF(OR('자료입력 및 결과표시'!$B$4+90&gt;=$V721,'자료입력 및 결과표시'!$B$4&lt;$U721),0,IF($V721-'자료입력 및 결과표시'!$B$4-90&gt;='자료입력 및 결과표시'!$E$4,'자료입력 및 결과표시'!$E$4,$V721-'자료입력 및 결과표시'!$B$4-90)),0)</f>
        <v>0</v>
      </c>
      <c r="EL721" s="17">
        <f>IF(AND(S721='자료입력 및 결과표시'!$B$6,COUNTIF('업무중복도(데이터 입력)'!$W721:$DR721,'자료입력 및 결과표시'!$C$6)&gt;=1),1,0)</f>
        <v>0</v>
      </c>
      <c r="EM721" s="17">
        <f>IF(AND(S721='자료입력 및 결과표시'!$B$7,COUNTIF('업무중복도(데이터 입력)'!$W721:$DR721,'자료입력 및 결과표시'!$C$7)&gt;=1),2,0)</f>
        <v>0</v>
      </c>
      <c r="EN721" s="17">
        <f>IF(AND(S721='자료입력 및 결과표시'!$B$8,COUNTIF('업무중복도(데이터 입력)'!$W721:$DR721,'자료입력 및 결과표시'!$C$8)&gt;=1),3,0)</f>
        <v>0</v>
      </c>
      <c r="EO721" s="17">
        <f>IF(AND(S721='자료입력 및 결과표시'!$B$9,COUNTIF('업무중복도(데이터 입력)'!$W721:$DR721,'자료입력 및 결과표시'!$C$9)&gt;=1),4,0)</f>
        <v>0</v>
      </c>
      <c r="EP721" s="17">
        <f>IF(AND(S721='자료입력 및 결과표시'!$B$10,COUNTIF('업무중복도(데이터 입력)'!$W721:$DR721,'자료입력 및 결과표시'!$C$10)&gt;=1),5,0)</f>
        <v>0</v>
      </c>
      <c r="EQ721" s="17">
        <f>IF(AND(S721='자료입력 및 결과표시'!$B$11,COUNTIF('업무중복도(데이터 입력)'!$W721:$DR721,'자료입력 및 결과표시'!$C$11)&gt;=1),6,0)</f>
        <v>0</v>
      </c>
      <c r="ER721" s="17">
        <f>IF(AND(S721='자료입력 및 결과표시'!$B$12,COUNTIF('업무중복도(데이터 입력)'!$W721:$DR721,'자료입력 및 결과표시'!$C$12)&gt;=1),7,0)</f>
        <v>0</v>
      </c>
      <c r="ES721" s="17">
        <f>IF(AND(S721='자료입력 및 결과표시'!$B$13,COUNTIF('업무중복도(데이터 입력)'!$W721:$DR721,'자료입력 및 결과표시'!$C$13)&gt;=1),8,0)</f>
        <v>0</v>
      </c>
      <c r="ET721" s="17">
        <f>IF(AND(S721='자료입력 및 결과표시'!$B$14,COUNTIF('업무중복도(데이터 입력)'!$W721:$DR721,'자료입력 및 결과표시'!$C$14)&gt;=1),9,0)</f>
        <v>0</v>
      </c>
      <c r="EU721" s="17">
        <f>IF(AND(S721='자료입력 및 결과표시'!$B$15,COUNTIF('업무중복도(데이터 입력)'!$W721:$DR721,'자료입력 및 결과표시'!$C$15)&gt;=1),10,0)</f>
        <v>0</v>
      </c>
      <c r="EV721" s="17">
        <f>IF(AND(S721='자료입력 및 결과표시'!$B$16,COUNTIF('업무중복도(데이터 입력)'!$W721:$DR721,'자료입력 및 결과표시'!$C$16)&gt;=1),11,0)</f>
        <v>0</v>
      </c>
      <c r="EW721" s="17">
        <f>IF(AND(S721='자료입력 및 결과표시'!$B$17,COUNTIF('업무중복도(데이터 입력)'!$W721:$DR721,'자료입력 및 결과표시'!$C$17)&gt;=1),12,0)</f>
        <v>0</v>
      </c>
      <c r="EX721" s="17">
        <f>IF(AND(S721='자료입력 및 결과표시'!$B$18,COUNTIF('업무중복도(데이터 입력)'!$W721:$DR721,'자료입력 및 결과표시'!$C$18)&gt;=1),13,0)</f>
        <v>0</v>
      </c>
      <c r="EY721" s="17">
        <f>IF(AND(S721='자료입력 및 결과표시'!$B$19,COUNTIF('업무중복도(데이터 입력)'!$W721:$DR721,'자료입력 및 결과표시'!$C$19)&gt;=1),14,0)</f>
        <v>0</v>
      </c>
      <c r="EZ721" s="17">
        <f>IF(AND(S721='자료입력 및 결과표시'!$B$20,COUNTIF('업무중복도(데이터 입력)'!$W721:$DR721,'자료입력 및 결과표시'!$C$20)&gt;=1),15,0)</f>
        <v>0</v>
      </c>
      <c r="FA721" s="17">
        <f>IF(AND(S721='자료입력 및 결과표시'!$B$21,COUNTIF('업무중복도(데이터 입력)'!$W721:$DR721,'자료입력 및 결과표시'!$C$21)&gt;=1),16,0)</f>
        <v>0</v>
      </c>
      <c r="FK721" s="17">
        <f t="shared" si="851"/>
        <v>0</v>
      </c>
      <c r="FO721"/>
    </row>
    <row r="722" spans="1:171">
      <c r="A722" s="17" t="str">
        <f t="shared" si="834"/>
        <v>\\\0</v>
      </c>
      <c r="B722" s="17" t="str">
        <f t="shared" si="835"/>
        <v>\\\0</v>
      </c>
      <c r="C722" s="17" t="str">
        <f t="shared" si="836"/>
        <v>\\\0</v>
      </c>
      <c r="D722" s="17" t="str">
        <f t="shared" si="837"/>
        <v>\\\0</v>
      </c>
      <c r="E722" s="17" t="str">
        <f t="shared" si="838"/>
        <v>\\\0</v>
      </c>
      <c r="F722" s="17" t="str">
        <f t="shared" si="839"/>
        <v>\\\0</v>
      </c>
      <c r="G722" s="17" t="str">
        <f t="shared" si="840"/>
        <v>\\\0</v>
      </c>
      <c r="H722" s="17" t="str">
        <f t="shared" si="841"/>
        <v>\\\0</v>
      </c>
      <c r="I722" s="17" t="str">
        <f t="shared" si="842"/>
        <v>\\\0</v>
      </c>
      <c r="J722" s="17" t="str">
        <f t="shared" si="843"/>
        <v>\\\0</v>
      </c>
      <c r="K722" s="17" t="str">
        <f t="shared" si="844"/>
        <v>\\\0</v>
      </c>
      <c r="L722" s="17" t="str">
        <f t="shared" si="845"/>
        <v>\\\0</v>
      </c>
      <c r="M722" s="17" t="str">
        <f t="shared" si="846"/>
        <v>\\\0</v>
      </c>
      <c r="N722" s="17" t="str">
        <f t="shared" si="847"/>
        <v>\\\0</v>
      </c>
      <c r="O722" s="17" t="str">
        <f t="shared" si="848"/>
        <v>\\\0</v>
      </c>
      <c r="P722" s="17" t="str">
        <f t="shared" si="849"/>
        <v>\\\0</v>
      </c>
      <c r="R722" s="17" t="str">
        <f t="shared" si="850"/>
        <v>\\</v>
      </c>
      <c r="S722" s="38"/>
      <c r="T722" s="39"/>
      <c r="U722" s="31"/>
      <c r="V722" s="32"/>
      <c r="W722" s="36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35"/>
      <c r="DS722" s="287"/>
      <c r="DT722" s="36"/>
      <c r="DU722" s="37"/>
      <c r="DV722" s="28">
        <f>IF(AND($S722='자료입력 및 결과표시'!$B$6,COUNTIF($W722:$DR722,'자료입력 및 결과표시'!$C$6)&gt;=1),IF(OR('자료입력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DW722" s="28">
        <f>IF(AND($S722='자료입력 및 결과표시'!$B$7,COUNTIF($W722:$DR722,'자료입력 및 결과표시'!$C$7)&gt;=1),IF(OR('자료입력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DX722" s="28">
        <f>IF(AND($S722='자료입력 및 결과표시'!$B$8,COUNTIF($W722:$DR722,'자료입력 및 결과표시'!$C$8)&gt;=1),IF(OR('자료입력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DY722" s="28">
        <f>IF(AND($S722='자료입력 및 결과표시'!$B$9,COUNTIF($W722:$DR722,'자료입력 및 결과표시'!$C$9)&gt;=1),IF(OR('자료입력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DZ722" s="28">
        <f>IF(AND($S722='자료입력 및 결과표시'!$B$10,COUNTIF($W722:$DR722,'자료입력 및 결과표시'!$C$10)&gt;=1),IF(OR('자료입력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A722" s="28">
        <f>IF(AND($S722='자료입력 및 결과표시'!$B$11,COUNTIF($W722:$DR722,'자료입력 및 결과표시'!$C$11)&gt;=1),IF(OR('자료입력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B722" s="28">
        <f>IF(AND($S722='자료입력 및 결과표시'!$B$12,COUNTIF($W722:$DR722,'자료입력 및 결과표시'!$C$12)&gt;=1),IF(OR('자료입력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C722" s="28">
        <f>IF(AND($S722='자료입력 및 결과표시'!$B$13,COUNTIF($W722:$DR722,'자료입력 및 결과표시'!$C$13)&gt;=1),IF(OR('자료입력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D722" s="28">
        <f>IF(AND($S722='자료입력 및 결과표시'!$B$14,COUNTIF($W722:$DR722,'자료입력 및 결과표시'!$C$14)&gt;=1),IF(OR('자료입력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E722" s="28">
        <f>IF(AND($S722='자료입력 및 결과표시'!$B$15,COUNTIF($W722:$DR722,'자료입력 및 결과표시'!$C$15)&gt;=1),IF(OR('자료입력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F722" s="28">
        <f>IF(AND($S722='자료입력 및 결과표시'!$B$16,COUNTIF($W722:$DR722,'자료입력 및 결과표시'!$C$16)&gt;=1),IF(OR('자료입력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G722" s="28">
        <f>IF(AND($S722='자료입력 및 결과표시'!$B$17,COUNTIF($W722:$DR722,'자료입력 및 결과표시'!$C$17)&gt;=1),IF(OR('자료입력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H722" s="28">
        <f>IF(AND($S722='자료입력 및 결과표시'!$B$18,COUNTIF($W722:$DR722,'자료입력 및 결과표시'!$C$18)&gt;=1),IF(OR('자료입력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I722" s="28">
        <f>IF(AND($S722='자료입력 및 결과표시'!$B$19,COUNTIF($W722:$DR722,'자료입력 및 결과표시'!$C$19)&gt;=1),IF(OR('자료입력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J722" s="28">
        <f>IF(AND($S722='자료입력 및 결과표시'!$B$20,COUNTIF($W722:$DR722,'자료입력 및 결과표시'!$C$20)&gt;=1),IF(OR('자료입력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K722" s="28">
        <f>IF(AND($S722='자료입력 및 결과표시'!$B$21,COUNTIF($W722:$DR722,'자료입력 및 결과표시'!$C$21)&gt;=1),IF(OR('자료입력 및 결과표시'!$B$4+90&gt;=$V722,'자료입력 및 결과표시'!$B$4&lt;$U722),0,IF($V722-'자료입력 및 결과표시'!$B$4-90&gt;='자료입력 및 결과표시'!$E$4,'자료입력 및 결과표시'!$E$4,$V722-'자료입력 및 결과표시'!$B$4-90)),0)</f>
        <v>0</v>
      </c>
      <c r="EL722" s="17">
        <f>IF(AND(S722='자료입력 및 결과표시'!$B$6,COUNTIF('업무중복도(데이터 입력)'!$W722:$DR722,'자료입력 및 결과표시'!$C$6)&gt;=1),1,0)</f>
        <v>0</v>
      </c>
      <c r="EM722" s="17">
        <f>IF(AND(S722='자료입력 및 결과표시'!$B$7,COUNTIF('업무중복도(데이터 입력)'!$W722:$DR722,'자료입력 및 결과표시'!$C$7)&gt;=1),2,0)</f>
        <v>0</v>
      </c>
      <c r="EN722" s="17">
        <f>IF(AND(S722='자료입력 및 결과표시'!$B$8,COUNTIF('업무중복도(데이터 입력)'!$W722:$DR722,'자료입력 및 결과표시'!$C$8)&gt;=1),3,0)</f>
        <v>0</v>
      </c>
      <c r="EO722" s="17">
        <f>IF(AND(S722='자료입력 및 결과표시'!$B$9,COUNTIF('업무중복도(데이터 입력)'!$W722:$DR722,'자료입력 및 결과표시'!$C$9)&gt;=1),4,0)</f>
        <v>0</v>
      </c>
      <c r="EP722" s="17">
        <f>IF(AND(S722='자료입력 및 결과표시'!$B$10,COUNTIF('업무중복도(데이터 입력)'!$W722:$DR722,'자료입력 및 결과표시'!$C$10)&gt;=1),5,0)</f>
        <v>0</v>
      </c>
      <c r="EQ722" s="17">
        <f>IF(AND(S722='자료입력 및 결과표시'!$B$11,COUNTIF('업무중복도(데이터 입력)'!$W722:$DR722,'자료입력 및 결과표시'!$C$11)&gt;=1),6,0)</f>
        <v>0</v>
      </c>
      <c r="ER722" s="17">
        <f>IF(AND(S722='자료입력 및 결과표시'!$B$12,COUNTIF('업무중복도(데이터 입력)'!$W722:$DR722,'자료입력 및 결과표시'!$C$12)&gt;=1),7,0)</f>
        <v>0</v>
      </c>
      <c r="ES722" s="17">
        <f>IF(AND(S722='자료입력 및 결과표시'!$B$13,COUNTIF('업무중복도(데이터 입력)'!$W722:$DR722,'자료입력 및 결과표시'!$C$13)&gt;=1),8,0)</f>
        <v>0</v>
      </c>
      <c r="ET722" s="17">
        <f>IF(AND(S722='자료입력 및 결과표시'!$B$14,COUNTIF('업무중복도(데이터 입력)'!$W722:$DR722,'자료입력 및 결과표시'!$C$14)&gt;=1),9,0)</f>
        <v>0</v>
      </c>
      <c r="EU722" s="17">
        <f>IF(AND(S722='자료입력 및 결과표시'!$B$15,COUNTIF('업무중복도(데이터 입력)'!$W722:$DR722,'자료입력 및 결과표시'!$C$15)&gt;=1),10,0)</f>
        <v>0</v>
      </c>
      <c r="EV722" s="17">
        <f>IF(AND(S722='자료입력 및 결과표시'!$B$16,COUNTIF('업무중복도(데이터 입력)'!$W722:$DR722,'자료입력 및 결과표시'!$C$16)&gt;=1),11,0)</f>
        <v>0</v>
      </c>
      <c r="EW722" s="17">
        <f>IF(AND(S722='자료입력 및 결과표시'!$B$17,COUNTIF('업무중복도(데이터 입력)'!$W722:$DR722,'자료입력 및 결과표시'!$C$17)&gt;=1),12,0)</f>
        <v>0</v>
      </c>
      <c r="EX722" s="17">
        <f>IF(AND(S722='자료입력 및 결과표시'!$B$18,COUNTIF('업무중복도(데이터 입력)'!$W722:$DR722,'자료입력 및 결과표시'!$C$18)&gt;=1),13,0)</f>
        <v>0</v>
      </c>
      <c r="EY722" s="17">
        <f>IF(AND(S722='자료입력 및 결과표시'!$B$19,COUNTIF('업무중복도(데이터 입력)'!$W722:$DR722,'자료입력 및 결과표시'!$C$19)&gt;=1),14,0)</f>
        <v>0</v>
      </c>
      <c r="EZ722" s="17">
        <f>IF(AND(S722='자료입력 및 결과표시'!$B$20,COUNTIF('업무중복도(데이터 입력)'!$W722:$DR722,'자료입력 및 결과표시'!$C$20)&gt;=1),15,0)</f>
        <v>0</v>
      </c>
      <c r="FA722" s="17">
        <f>IF(AND(S722='자료입력 및 결과표시'!$B$21,COUNTIF('업무중복도(데이터 입력)'!$W722:$DR722,'자료입력 및 결과표시'!$C$21)&gt;=1),16,0)</f>
        <v>0</v>
      </c>
      <c r="FK722" s="17">
        <f t="shared" si="851"/>
        <v>0</v>
      </c>
      <c r="FO722"/>
    </row>
    <row r="723" spans="1:171">
      <c r="A723" s="17" t="str">
        <f t="shared" si="834"/>
        <v>\\\0</v>
      </c>
      <c r="B723" s="17" t="str">
        <f t="shared" si="835"/>
        <v>\\\0</v>
      </c>
      <c r="C723" s="17" t="str">
        <f t="shared" si="836"/>
        <v>\\\0</v>
      </c>
      <c r="D723" s="17" t="str">
        <f t="shared" si="837"/>
        <v>\\\0</v>
      </c>
      <c r="E723" s="17" t="str">
        <f t="shared" si="838"/>
        <v>\\\0</v>
      </c>
      <c r="F723" s="17" t="str">
        <f t="shared" si="839"/>
        <v>\\\0</v>
      </c>
      <c r="G723" s="17" t="str">
        <f t="shared" si="840"/>
        <v>\\\0</v>
      </c>
      <c r="H723" s="17" t="str">
        <f t="shared" si="841"/>
        <v>\\\0</v>
      </c>
      <c r="I723" s="17" t="str">
        <f t="shared" si="842"/>
        <v>\\\0</v>
      </c>
      <c r="J723" s="17" t="str">
        <f t="shared" si="843"/>
        <v>\\\0</v>
      </c>
      <c r="K723" s="17" t="str">
        <f t="shared" si="844"/>
        <v>\\\0</v>
      </c>
      <c r="L723" s="17" t="str">
        <f t="shared" si="845"/>
        <v>\\\0</v>
      </c>
      <c r="M723" s="17" t="str">
        <f t="shared" si="846"/>
        <v>\\\0</v>
      </c>
      <c r="N723" s="17" t="str">
        <f t="shared" si="847"/>
        <v>\\\0</v>
      </c>
      <c r="O723" s="17" t="str">
        <f t="shared" si="848"/>
        <v>\\\0</v>
      </c>
      <c r="P723" s="17" t="str">
        <f t="shared" si="849"/>
        <v>\\\0</v>
      </c>
      <c r="R723" s="17" t="str">
        <f t="shared" si="850"/>
        <v>\\</v>
      </c>
      <c r="S723" s="38"/>
      <c r="T723" s="39"/>
      <c r="U723" s="31"/>
      <c r="V723" s="32"/>
      <c r="W723" s="36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35"/>
      <c r="DS723" s="287"/>
      <c r="DT723" s="36"/>
      <c r="DU723" s="37"/>
      <c r="DV723" s="28">
        <f>IF(AND($S723='자료입력 및 결과표시'!$B$6,COUNTIF($W723:$DR723,'자료입력 및 결과표시'!$C$6)&gt;=1),IF(OR('자료입력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DW723" s="28">
        <f>IF(AND($S723='자료입력 및 결과표시'!$B$7,COUNTIF($W723:$DR723,'자료입력 및 결과표시'!$C$7)&gt;=1),IF(OR('자료입력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DX723" s="28">
        <f>IF(AND($S723='자료입력 및 결과표시'!$B$8,COUNTIF($W723:$DR723,'자료입력 및 결과표시'!$C$8)&gt;=1),IF(OR('자료입력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DY723" s="28">
        <f>IF(AND($S723='자료입력 및 결과표시'!$B$9,COUNTIF($W723:$DR723,'자료입력 및 결과표시'!$C$9)&gt;=1),IF(OR('자료입력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DZ723" s="28">
        <f>IF(AND($S723='자료입력 및 결과표시'!$B$10,COUNTIF($W723:$DR723,'자료입력 및 결과표시'!$C$10)&gt;=1),IF(OR('자료입력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A723" s="28">
        <f>IF(AND($S723='자료입력 및 결과표시'!$B$11,COUNTIF($W723:$DR723,'자료입력 및 결과표시'!$C$11)&gt;=1),IF(OR('자료입력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B723" s="28">
        <f>IF(AND($S723='자료입력 및 결과표시'!$B$12,COUNTIF($W723:$DR723,'자료입력 및 결과표시'!$C$12)&gt;=1),IF(OR('자료입력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C723" s="28">
        <f>IF(AND($S723='자료입력 및 결과표시'!$B$13,COUNTIF($W723:$DR723,'자료입력 및 결과표시'!$C$13)&gt;=1),IF(OR('자료입력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D723" s="28">
        <f>IF(AND($S723='자료입력 및 결과표시'!$B$14,COUNTIF($W723:$DR723,'자료입력 및 결과표시'!$C$14)&gt;=1),IF(OR('자료입력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E723" s="28">
        <f>IF(AND($S723='자료입력 및 결과표시'!$B$15,COUNTIF($W723:$DR723,'자료입력 및 결과표시'!$C$15)&gt;=1),IF(OR('자료입력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F723" s="28">
        <f>IF(AND($S723='자료입력 및 결과표시'!$B$16,COUNTIF($W723:$DR723,'자료입력 및 결과표시'!$C$16)&gt;=1),IF(OR('자료입력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G723" s="28">
        <f>IF(AND($S723='자료입력 및 결과표시'!$B$17,COUNTIF($W723:$DR723,'자료입력 및 결과표시'!$C$17)&gt;=1),IF(OR('자료입력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H723" s="28">
        <f>IF(AND($S723='자료입력 및 결과표시'!$B$18,COUNTIF($W723:$DR723,'자료입력 및 결과표시'!$C$18)&gt;=1),IF(OR('자료입력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I723" s="28">
        <f>IF(AND($S723='자료입력 및 결과표시'!$B$19,COUNTIF($W723:$DR723,'자료입력 및 결과표시'!$C$19)&gt;=1),IF(OR('자료입력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J723" s="28">
        <f>IF(AND($S723='자료입력 및 결과표시'!$B$20,COUNTIF($W723:$DR723,'자료입력 및 결과표시'!$C$20)&gt;=1),IF(OR('자료입력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K723" s="28">
        <f>IF(AND($S723='자료입력 및 결과표시'!$B$21,COUNTIF($W723:$DR723,'자료입력 및 결과표시'!$C$21)&gt;=1),IF(OR('자료입력 및 결과표시'!$B$4+90&gt;=$V723,'자료입력 및 결과표시'!$B$4&lt;$U723),0,IF($V723-'자료입력 및 결과표시'!$B$4-90&gt;='자료입력 및 결과표시'!$E$4,'자료입력 및 결과표시'!$E$4,$V723-'자료입력 및 결과표시'!$B$4-90)),0)</f>
        <v>0</v>
      </c>
      <c r="EL723" s="17">
        <f>IF(AND(S723='자료입력 및 결과표시'!$B$6,COUNTIF('업무중복도(데이터 입력)'!$W723:$DR723,'자료입력 및 결과표시'!$C$6)&gt;=1),1,0)</f>
        <v>0</v>
      </c>
      <c r="EM723" s="17">
        <f>IF(AND(S723='자료입력 및 결과표시'!$B$7,COUNTIF('업무중복도(데이터 입력)'!$W723:$DR723,'자료입력 및 결과표시'!$C$7)&gt;=1),2,0)</f>
        <v>0</v>
      </c>
      <c r="EN723" s="17">
        <f>IF(AND(S723='자료입력 및 결과표시'!$B$8,COUNTIF('업무중복도(데이터 입력)'!$W723:$DR723,'자료입력 및 결과표시'!$C$8)&gt;=1),3,0)</f>
        <v>0</v>
      </c>
      <c r="EO723" s="17">
        <f>IF(AND(S723='자료입력 및 결과표시'!$B$9,COUNTIF('업무중복도(데이터 입력)'!$W723:$DR723,'자료입력 및 결과표시'!$C$9)&gt;=1),4,0)</f>
        <v>0</v>
      </c>
      <c r="EP723" s="17">
        <f>IF(AND(S723='자료입력 및 결과표시'!$B$10,COUNTIF('업무중복도(데이터 입력)'!$W723:$DR723,'자료입력 및 결과표시'!$C$10)&gt;=1),5,0)</f>
        <v>0</v>
      </c>
      <c r="EQ723" s="17">
        <f>IF(AND(S723='자료입력 및 결과표시'!$B$11,COUNTIF('업무중복도(데이터 입력)'!$W723:$DR723,'자료입력 및 결과표시'!$C$11)&gt;=1),6,0)</f>
        <v>0</v>
      </c>
      <c r="ER723" s="17">
        <f>IF(AND(S723='자료입력 및 결과표시'!$B$12,COUNTIF('업무중복도(데이터 입력)'!$W723:$DR723,'자료입력 및 결과표시'!$C$12)&gt;=1),7,0)</f>
        <v>0</v>
      </c>
      <c r="ES723" s="17">
        <f>IF(AND(S723='자료입력 및 결과표시'!$B$13,COUNTIF('업무중복도(데이터 입력)'!$W723:$DR723,'자료입력 및 결과표시'!$C$13)&gt;=1),8,0)</f>
        <v>0</v>
      </c>
      <c r="ET723" s="17">
        <f>IF(AND(S723='자료입력 및 결과표시'!$B$14,COUNTIF('업무중복도(데이터 입력)'!$W723:$DR723,'자료입력 및 결과표시'!$C$14)&gt;=1),9,0)</f>
        <v>0</v>
      </c>
      <c r="EU723" s="17">
        <f>IF(AND(S723='자료입력 및 결과표시'!$B$15,COUNTIF('업무중복도(데이터 입력)'!$W723:$DR723,'자료입력 및 결과표시'!$C$15)&gt;=1),10,0)</f>
        <v>0</v>
      </c>
      <c r="EV723" s="17">
        <f>IF(AND(S723='자료입력 및 결과표시'!$B$16,COUNTIF('업무중복도(데이터 입력)'!$W723:$DR723,'자료입력 및 결과표시'!$C$16)&gt;=1),11,0)</f>
        <v>0</v>
      </c>
      <c r="EW723" s="17">
        <f>IF(AND(S723='자료입력 및 결과표시'!$B$17,COUNTIF('업무중복도(데이터 입력)'!$W723:$DR723,'자료입력 및 결과표시'!$C$17)&gt;=1),12,0)</f>
        <v>0</v>
      </c>
      <c r="EX723" s="17">
        <f>IF(AND(S723='자료입력 및 결과표시'!$B$18,COUNTIF('업무중복도(데이터 입력)'!$W723:$DR723,'자료입력 및 결과표시'!$C$18)&gt;=1),13,0)</f>
        <v>0</v>
      </c>
      <c r="EY723" s="17">
        <f>IF(AND(S723='자료입력 및 결과표시'!$B$19,COUNTIF('업무중복도(데이터 입력)'!$W723:$DR723,'자료입력 및 결과표시'!$C$19)&gt;=1),14,0)</f>
        <v>0</v>
      </c>
      <c r="EZ723" s="17">
        <f>IF(AND(S723='자료입력 및 결과표시'!$B$20,COUNTIF('업무중복도(데이터 입력)'!$W723:$DR723,'자료입력 및 결과표시'!$C$20)&gt;=1),15,0)</f>
        <v>0</v>
      </c>
      <c r="FA723" s="17">
        <f>IF(AND(S723='자료입력 및 결과표시'!$B$21,COUNTIF('업무중복도(데이터 입력)'!$W723:$DR723,'자료입력 및 결과표시'!$C$21)&gt;=1),16,0)</f>
        <v>0</v>
      </c>
      <c r="FK723" s="17">
        <f t="shared" si="851"/>
        <v>0</v>
      </c>
      <c r="FO723"/>
    </row>
    <row r="724" spans="1:171">
      <c r="A724" s="17" t="str">
        <f t="shared" si="834"/>
        <v>\\\0</v>
      </c>
      <c r="B724" s="17" t="str">
        <f t="shared" si="835"/>
        <v>\\\0</v>
      </c>
      <c r="C724" s="17" t="str">
        <f t="shared" si="836"/>
        <v>\\\0</v>
      </c>
      <c r="D724" s="17" t="str">
        <f t="shared" si="837"/>
        <v>\\\0</v>
      </c>
      <c r="E724" s="17" t="str">
        <f t="shared" si="838"/>
        <v>\\\0</v>
      </c>
      <c r="F724" s="17" t="str">
        <f t="shared" si="839"/>
        <v>\\\0</v>
      </c>
      <c r="G724" s="17" t="str">
        <f t="shared" si="840"/>
        <v>\\\0</v>
      </c>
      <c r="H724" s="17" t="str">
        <f t="shared" si="841"/>
        <v>\\\0</v>
      </c>
      <c r="I724" s="17" t="str">
        <f t="shared" si="842"/>
        <v>\\\0</v>
      </c>
      <c r="J724" s="17" t="str">
        <f t="shared" si="843"/>
        <v>\\\0</v>
      </c>
      <c r="K724" s="17" t="str">
        <f t="shared" si="844"/>
        <v>\\\0</v>
      </c>
      <c r="L724" s="17" t="str">
        <f t="shared" si="845"/>
        <v>\\\0</v>
      </c>
      <c r="M724" s="17" t="str">
        <f t="shared" si="846"/>
        <v>\\\0</v>
      </c>
      <c r="N724" s="17" t="str">
        <f t="shared" si="847"/>
        <v>\\\0</v>
      </c>
      <c r="O724" s="17" t="str">
        <f t="shared" si="848"/>
        <v>\\\0</v>
      </c>
      <c r="P724" s="17" t="str">
        <f t="shared" si="849"/>
        <v>\\\0</v>
      </c>
      <c r="R724" s="17" t="str">
        <f t="shared" si="850"/>
        <v>\\</v>
      </c>
      <c r="S724" s="38"/>
      <c r="T724" s="39"/>
      <c r="U724" s="31"/>
      <c r="V724" s="32"/>
      <c r="W724" s="36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35"/>
      <c r="DS724" s="287"/>
      <c r="DT724" s="36"/>
      <c r="DU724" s="37"/>
      <c r="DV724" s="28">
        <f>IF(AND($S724='자료입력 및 결과표시'!$B$6,COUNTIF($W724:$DR724,'자료입력 및 결과표시'!$C$6)&gt;=1),IF(OR('자료입력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DW724" s="28">
        <f>IF(AND($S724='자료입력 및 결과표시'!$B$7,COUNTIF($W724:$DR724,'자료입력 및 결과표시'!$C$7)&gt;=1),IF(OR('자료입력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DX724" s="28">
        <f>IF(AND($S724='자료입력 및 결과표시'!$B$8,COUNTIF($W724:$DR724,'자료입력 및 결과표시'!$C$8)&gt;=1),IF(OR('자료입력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DY724" s="28">
        <f>IF(AND($S724='자료입력 및 결과표시'!$B$9,COUNTIF($W724:$DR724,'자료입력 및 결과표시'!$C$9)&gt;=1),IF(OR('자료입력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DZ724" s="28">
        <f>IF(AND($S724='자료입력 및 결과표시'!$B$10,COUNTIF($W724:$DR724,'자료입력 및 결과표시'!$C$10)&gt;=1),IF(OR('자료입력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A724" s="28">
        <f>IF(AND($S724='자료입력 및 결과표시'!$B$11,COUNTIF($W724:$DR724,'자료입력 및 결과표시'!$C$11)&gt;=1),IF(OR('자료입력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B724" s="28">
        <f>IF(AND($S724='자료입력 및 결과표시'!$B$12,COUNTIF($W724:$DR724,'자료입력 및 결과표시'!$C$12)&gt;=1),IF(OR('자료입력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C724" s="28">
        <f>IF(AND($S724='자료입력 및 결과표시'!$B$13,COUNTIF($W724:$DR724,'자료입력 및 결과표시'!$C$13)&gt;=1),IF(OR('자료입력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D724" s="28">
        <f>IF(AND($S724='자료입력 및 결과표시'!$B$14,COUNTIF($W724:$DR724,'자료입력 및 결과표시'!$C$14)&gt;=1),IF(OR('자료입력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E724" s="28">
        <f>IF(AND($S724='자료입력 및 결과표시'!$B$15,COUNTIF($W724:$DR724,'자료입력 및 결과표시'!$C$15)&gt;=1),IF(OR('자료입력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F724" s="28">
        <f>IF(AND($S724='자료입력 및 결과표시'!$B$16,COUNTIF($W724:$DR724,'자료입력 및 결과표시'!$C$16)&gt;=1),IF(OR('자료입력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G724" s="28">
        <f>IF(AND($S724='자료입력 및 결과표시'!$B$17,COUNTIF($W724:$DR724,'자료입력 및 결과표시'!$C$17)&gt;=1),IF(OR('자료입력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H724" s="28">
        <f>IF(AND($S724='자료입력 및 결과표시'!$B$18,COUNTIF($W724:$DR724,'자료입력 및 결과표시'!$C$18)&gt;=1),IF(OR('자료입력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I724" s="28">
        <f>IF(AND($S724='자료입력 및 결과표시'!$B$19,COUNTIF($W724:$DR724,'자료입력 및 결과표시'!$C$19)&gt;=1),IF(OR('자료입력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J724" s="28">
        <f>IF(AND($S724='자료입력 및 결과표시'!$B$20,COUNTIF($W724:$DR724,'자료입력 및 결과표시'!$C$20)&gt;=1),IF(OR('자료입력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K724" s="28">
        <f>IF(AND($S724='자료입력 및 결과표시'!$B$21,COUNTIF($W724:$DR724,'자료입력 및 결과표시'!$C$21)&gt;=1),IF(OR('자료입력 및 결과표시'!$B$4+90&gt;=$V724,'자료입력 및 결과표시'!$B$4&lt;$U724),0,IF($V724-'자료입력 및 결과표시'!$B$4-90&gt;='자료입력 및 결과표시'!$E$4,'자료입력 및 결과표시'!$E$4,$V724-'자료입력 및 결과표시'!$B$4-90)),0)</f>
        <v>0</v>
      </c>
      <c r="EL724" s="17">
        <f>IF(AND(S724='자료입력 및 결과표시'!$B$6,COUNTIF('업무중복도(데이터 입력)'!$W724:$DR724,'자료입력 및 결과표시'!$C$6)&gt;=1),1,0)</f>
        <v>0</v>
      </c>
      <c r="EM724" s="17">
        <f>IF(AND(S724='자료입력 및 결과표시'!$B$7,COUNTIF('업무중복도(데이터 입력)'!$W724:$DR724,'자료입력 및 결과표시'!$C$7)&gt;=1),2,0)</f>
        <v>0</v>
      </c>
      <c r="EN724" s="17">
        <f>IF(AND(S724='자료입력 및 결과표시'!$B$8,COUNTIF('업무중복도(데이터 입력)'!$W724:$DR724,'자료입력 및 결과표시'!$C$8)&gt;=1),3,0)</f>
        <v>0</v>
      </c>
      <c r="EO724" s="17">
        <f>IF(AND(S724='자료입력 및 결과표시'!$B$9,COUNTIF('업무중복도(데이터 입력)'!$W724:$DR724,'자료입력 및 결과표시'!$C$9)&gt;=1),4,0)</f>
        <v>0</v>
      </c>
      <c r="EP724" s="17">
        <f>IF(AND(S724='자료입력 및 결과표시'!$B$10,COUNTIF('업무중복도(데이터 입력)'!$W724:$DR724,'자료입력 및 결과표시'!$C$10)&gt;=1),5,0)</f>
        <v>0</v>
      </c>
      <c r="EQ724" s="17">
        <f>IF(AND(S724='자료입력 및 결과표시'!$B$11,COUNTIF('업무중복도(데이터 입력)'!$W724:$DR724,'자료입력 및 결과표시'!$C$11)&gt;=1),6,0)</f>
        <v>0</v>
      </c>
      <c r="ER724" s="17">
        <f>IF(AND(S724='자료입력 및 결과표시'!$B$12,COUNTIF('업무중복도(데이터 입력)'!$W724:$DR724,'자료입력 및 결과표시'!$C$12)&gt;=1),7,0)</f>
        <v>0</v>
      </c>
      <c r="ES724" s="17">
        <f>IF(AND(S724='자료입력 및 결과표시'!$B$13,COUNTIF('업무중복도(데이터 입력)'!$W724:$DR724,'자료입력 및 결과표시'!$C$13)&gt;=1),8,0)</f>
        <v>0</v>
      </c>
      <c r="ET724" s="17">
        <f>IF(AND(S724='자료입력 및 결과표시'!$B$14,COUNTIF('업무중복도(데이터 입력)'!$W724:$DR724,'자료입력 및 결과표시'!$C$14)&gt;=1),9,0)</f>
        <v>0</v>
      </c>
      <c r="EU724" s="17">
        <f>IF(AND(S724='자료입력 및 결과표시'!$B$15,COUNTIF('업무중복도(데이터 입력)'!$W724:$DR724,'자료입력 및 결과표시'!$C$15)&gt;=1),10,0)</f>
        <v>0</v>
      </c>
      <c r="EV724" s="17">
        <f>IF(AND(S724='자료입력 및 결과표시'!$B$16,COUNTIF('업무중복도(데이터 입력)'!$W724:$DR724,'자료입력 및 결과표시'!$C$16)&gt;=1),11,0)</f>
        <v>0</v>
      </c>
      <c r="EW724" s="17">
        <f>IF(AND(S724='자료입력 및 결과표시'!$B$17,COUNTIF('업무중복도(데이터 입력)'!$W724:$DR724,'자료입력 및 결과표시'!$C$17)&gt;=1),12,0)</f>
        <v>0</v>
      </c>
      <c r="EX724" s="17">
        <f>IF(AND(S724='자료입력 및 결과표시'!$B$18,COUNTIF('업무중복도(데이터 입력)'!$W724:$DR724,'자료입력 및 결과표시'!$C$18)&gt;=1),13,0)</f>
        <v>0</v>
      </c>
      <c r="EY724" s="17">
        <f>IF(AND(S724='자료입력 및 결과표시'!$B$19,COUNTIF('업무중복도(데이터 입력)'!$W724:$DR724,'자료입력 및 결과표시'!$C$19)&gt;=1),14,0)</f>
        <v>0</v>
      </c>
      <c r="EZ724" s="17">
        <f>IF(AND(S724='자료입력 및 결과표시'!$B$20,COUNTIF('업무중복도(데이터 입력)'!$W724:$DR724,'자료입력 및 결과표시'!$C$20)&gt;=1),15,0)</f>
        <v>0</v>
      </c>
      <c r="FA724" s="17">
        <f>IF(AND(S724='자료입력 및 결과표시'!$B$21,COUNTIF('업무중복도(데이터 입력)'!$W724:$DR724,'자료입력 및 결과표시'!$C$21)&gt;=1),16,0)</f>
        <v>0</v>
      </c>
      <c r="FK724" s="17">
        <f t="shared" si="851"/>
        <v>0</v>
      </c>
      <c r="FO724"/>
    </row>
    <row r="725" spans="1:171">
      <c r="A725" s="17" t="str">
        <f t="shared" si="834"/>
        <v>\\\0</v>
      </c>
      <c r="B725" s="17" t="str">
        <f t="shared" si="835"/>
        <v>\\\0</v>
      </c>
      <c r="C725" s="17" t="str">
        <f t="shared" si="836"/>
        <v>\\\0</v>
      </c>
      <c r="D725" s="17" t="str">
        <f t="shared" si="837"/>
        <v>\\\0</v>
      </c>
      <c r="E725" s="17" t="str">
        <f t="shared" si="838"/>
        <v>\\\0</v>
      </c>
      <c r="F725" s="17" t="str">
        <f t="shared" si="839"/>
        <v>\\\0</v>
      </c>
      <c r="G725" s="17" t="str">
        <f t="shared" si="840"/>
        <v>\\\0</v>
      </c>
      <c r="H725" s="17" t="str">
        <f t="shared" si="841"/>
        <v>\\\0</v>
      </c>
      <c r="I725" s="17" t="str">
        <f t="shared" si="842"/>
        <v>\\\0</v>
      </c>
      <c r="J725" s="17" t="str">
        <f t="shared" si="843"/>
        <v>\\\0</v>
      </c>
      <c r="K725" s="17" t="str">
        <f t="shared" si="844"/>
        <v>\\\0</v>
      </c>
      <c r="L725" s="17" t="str">
        <f t="shared" si="845"/>
        <v>\\\0</v>
      </c>
      <c r="M725" s="17" t="str">
        <f t="shared" si="846"/>
        <v>\\\0</v>
      </c>
      <c r="N725" s="17" t="str">
        <f t="shared" si="847"/>
        <v>\\\0</v>
      </c>
      <c r="O725" s="17" t="str">
        <f t="shared" si="848"/>
        <v>\\\0</v>
      </c>
      <c r="P725" s="17" t="str">
        <f t="shared" si="849"/>
        <v>\\\0</v>
      </c>
      <c r="R725" s="17" t="str">
        <f t="shared" si="850"/>
        <v>\\</v>
      </c>
      <c r="S725" s="38"/>
      <c r="T725" s="39"/>
      <c r="U725" s="31"/>
      <c r="V725" s="32"/>
      <c r="W725" s="36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35"/>
      <c r="DS725" s="287"/>
      <c r="DT725" s="36"/>
      <c r="DU725" s="37"/>
      <c r="DV725" s="28">
        <f>IF(AND($S725='자료입력 및 결과표시'!$B$6,COUNTIF($W725:$DR725,'자료입력 및 결과표시'!$C$6)&gt;=1),IF(OR('자료입력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DW725" s="28">
        <f>IF(AND($S725='자료입력 및 결과표시'!$B$7,COUNTIF($W725:$DR725,'자료입력 및 결과표시'!$C$7)&gt;=1),IF(OR('자료입력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DX725" s="28">
        <f>IF(AND($S725='자료입력 및 결과표시'!$B$8,COUNTIF($W725:$DR725,'자료입력 및 결과표시'!$C$8)&gt;=1),IF(OR('자료입력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DY725" s="28">
        <f>IF(AND($S725='자료입력 및 결과표시'!$B$9,COUNTIF($W725:$DR725,'자료입력 및 결과표시'!$C$9)&gt;=1),IF(OR('자료입력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DZ725" s="28">
        <f>IF(AND($S725='자료입력 및 결과표시'!$B$10,COUNTIF($W725:$DR725,'자료입력 및 결과표시'!$C$10)&gt;=1),IF(OR('자료입력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A725" s="28">
        <f>IF(AND($S725='자료입력 및 결과표시'!$B$11,COUNTIF($W725:$DR725,'자료입력 및 결과표시'!$C$11)&gt;=1),IF(OR('자료입력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B725" s="28">
        <f>IF(AND($S725='자료입력 및 결과표시'!$B$12,COUNTIF($W725:$DR725,'자료입력 및 결과표시'!$C$12)&gt;=1),IF(OR('자료입력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C725" s="28">
        <f>IF(AND($S725='자료입력 및 결과표시'!$B$13,COUNTIF($W725:$DR725,'자료입력 및 결과표시'!$C$13)&gt;=1),IF(OR('자료입력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D725" s="28">
        <f>IF(AND($S725='자료입력 및 결과표시'!$B$14,COUNTIF($W725:$DR725,'자료입력 및 결과표시'!$C$14)&gt;=1),IF(OR('자료입력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E725" s="28">
        <f>IF(AND($S725='자료입력 및 결과표시'!$B$15,COUNTIF($W725:$DR725,'자료입력 및 결과표시'!$C$15)&gt;=1),IF(OR('자료입력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F725" s="28">
        <f>IF(AND($S725='자료입력 및 결과표시'!$B$16,COUNTIF($W725:$DR725,'자료입력 및 결과표시'!$C$16)&gt;=1),IF(OR('자료입력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G725" s="28">
        <f>IF(AND($S725='자료입력 및 결과표시'!$B$17,COUNTIF($W725:$DR725,'자료입력 및 결과표시'!$C$17)&gt;=1),IF(OR('자료입력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H725" s="28">
        <f>IF(AND($S725='자료입력 및 결과표시'!$B$18,COUNTIF($W725:$DR725,'자료입력 및 결과표시'!$C$18)&gt;=1),IF(OR('자료입력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I725" s="28">
        <f>IF(AND($S725='자료입력 및 결과표시'!$B$19,COUNTIF($W725:$DR725,'자료입력 및 결과표시'!$C$19)&gt;=1),IF(OR('자료입력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J725" s="28">
        <f>IF(AND($S725='자료입력 및 결과표시'!$B$20,COUNTIF($W725:$DR725,'자료입력 및 결과표시'!$C$20)&gt;=1),IF(OR('자료입력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K725" s="28">
        <f>IF(AND($S725='자료입력 및 결과표시'!$B$21,COUNTIF($W725:$DR725,'자료입력 및 결과표시'!$C$21)&gt;=1),IF(OR('자료입력 및 결과표시'!$B$4+90&gt;=$V725,'자료입력 및 결과표시'!$B$4&lt;$U725),0,IF($V725-'자료입력 및 결과표시'!$B$4-90&gt;='자료입력 및 결과표시'!$E$4,'자료입력 및 결과표시'!$E$4,$V725-'자료입력 및 결과표시'!$B$4-90)),0)</f>
        <v>0</v>
      </c>
      <c r="EL725" s="17">
        <f>IF(AND(S725='자료입력 및 결과표시'!$B$6,COUNTIF('업무중복도(데이터 입력)'!$W725:$DR725,'자료입력 및 결과표시'!$C$6)&gt;=1),1,0)</f>
        <v>0</v>
      </c>
      <c r="EM725" s="17">
        <f>IF(AND(S725='자료입력 및 결과표시'!$B$7,COUNTIF('업무중복도(데이터 입력)'!$W725:$DR725,'자료입력 및 결과표시'!$C$7)&gt;=1),2,0)</f>
        <v>0</v>
      </c>
      <c r="EN725" s="17">
        <f>IF(AND(S725='자료입력 및 결과표시'!$B$8,COUNTIF('업무중복도(데이터 입력)'!$W725:$DR725,'자료입력 및 결과표시'!$C$8)&gt;=1),3,0)</f>
        <v>0</v>
      </c>
      <c r="EO725" s="17">
        <f>IF(AND(S725='자료입력 및 결과표시'!$B$9,COUNTIF('업무중복도(데이터 입력)'!$W725:$DR725,'자료입력 및 결과표시'!$C$9)&gt;=1),4,0)</f>
        <v>0</v>
      </c>
      <c r="EP725" s="17">
        <f>IF(AND(S725='자료입력 및 결과표시'!$B$10,COUNTIF('업무중복도(데이터 입력)'!$W725:$DR725,'자료입력 및 결과표시'!$C$10)&gt;=1),5,0)</f>
        <v>0</v>
      </c>
      <c r="EQ725" s="17">
        <f>IF(AND(S725='자료입력 및 결과표시'!$B$11,COUNTIF('업무중복도(데이터 입력)'!$W725:$DR725,'자료입력 및 결과표시'!$C$11)&gt;=1),6,0)</f>
        <v>0</v>
      </c>
      <c r="ER725" s="17">
        <f>IF(AND(S725='자료입력 및 결과표시'!$B$12,COUNTIF('업무중복도(데이터 입력)'!$W725:$DR725,'자료입력 및 결과표시'!$C$12)&gt;=1),7,0)</f>
        <v>0</v>
      </c>
      <c r="ES725" s="17">
        <f>IF(AND(S725='자료입력 및 결과표시'!$B$13,COUNTIF('업무중복도(데이터 입력)'!$W725:$DR725,'자료입력 및 결과표시'!$C$13)&gt;=1),8,0)</f>
        <v>0</v>
      </c>
      <c r="ET725" s="17">
        <f>IF(AND(S725='자료입력 및 결과표시'!$B$14,COUNTIF('업무중복도(데이터 입력)'!$W725:$DR725,'자료입력 및 결과표시'!$C$14)&gt;=1),9,0)</f>
        <v>0</v>
      </c>
      <c r="EU725" s="17">
        <f>IF(AND(S725='자료입력 및 결과표시'!$B$15,COUNTIF('업무중복도(데이터 입력)'!$W725:$DR725,'자료입력 및 결과표시'!$C$15)&gt;=1),10,0)</f>
        <v>0</v>
      </c>
      <c r="EV725" s="17">
        <f>IF(AND(S725='자료입력 및 결과표시'!$B$16,COUNTIF('업무중복도(데이터 입력)'!$W725:$DR725,'자료입력 및 결과표시'!$C$16)&gt;=1),11,0)</f>
        <v>0</v>
      </c>
      <c r="EW725" s="17">
        <f>IF(AND(S725='자료입력 및 결과표시'!$B$17,COUNTIF('업무중복도(데이터 입력)'!$W725:$DR725,'자료입력 및 결과표시'!$C$17)&gt;=1),12,0)</f>
        <v>0</v>
      </c>
      <c r="EX725" s="17">
        <f>IF(AND(S725='자료입력 및 결과표시'!$B$18,COUNTIF('업무중복도(데이터 입력)'!$W725:$DR725,'자료입력 및 결과표시'!$C$18)&gt;=1),13,0)</f>
        <v>0</v>
      </c>
      <c r="EY725" s="17">
        <f>IF(AND(S725='자료입력 및 결과표시'!$B$19,COUNTIF('업무중복도(데이터 입력)'!$W725:$DR725,'자료입력 및 결과표시'!$C$19)&gt;=1),14,0)</f>
        <v>0</v>
      </c>
      <c r="EZ725" s="17">
        <f>IF(AND(S725='자료입력 및 결과표시'!$B$20,COUNTIF('업무중복도(데이터 입력)'!$W725:$DR725,'자료입력 및 결과표시'!$C$20)&gt;=1),15,0)</f>
        <v>0</v>
      </c>
      <c r="FA725" s="17">
        <f>IF(AND(S725='자료입력 및 결과표시'!$B$21,COUNTIF('업무중복도(데이터 입력)'!$W725:$DR725,'자료입력 및 결과표시'!$C$21)&gt;=1),16,0)</f>
        <v>0</v>
      </c>
      <c r="FK725" s="17">
        <f t="shared" si="851"/>
        <v>0</v>
      </c>
      <c r="FO725"/>
    </row>
    <row r="726" spans="1:171">
      <c r="A726" s="17" t="str">
        <f t="shared" si="834"/>
        <v>\\\0</v>
      </c>
      <c r="B726" s="17" t="str">
        <f t="shared" si="835"/>
        <v>\\\0</v>
      </c>
      <c r="C726" s="17" t="str">
        <f t="shared" si="836"/>
        <v>\\\0</v>
      </c>
      <c r="D726" s="17" t="str">
        <f t="shared" si="837"/>
        <v>\\\0</v>
      </c>
      <c r="E726" s="17" t="str">
        <f t="shared" si="838"/>
        <v>\\\0</v>
      </c>
      <c r="F726" s="17" t="str">
        <f t="shared" si="839"/>
        <v>\\\0</v>
      </c>
      <c r="G726" s="17" t="str">
        <f t="shared" si="840"/>
        <v>\\\0</v>
      </c>
      <c r="H726" s="17" t="str">
        <f t="shared" si="841"/>
        <v>\\\0</v>
      </c>
      <c r="I726" s="17" t="str">
        <f t="shared" si="842"/>
        <v>\\\0</v>
      </c>
      <c r="J726" s="17" t="str">
        <f t="shared" si="843"/>
        <v>\\\0</v>
      </c>
      <c r="K726" s="17" t="str">
        <f t="shared" si="844"/>
        <v>\\\0</v>
      </c>
      <c r="L726" s="17" t="str">
        <f t="shared" si="845"/>
        <v>\\\0</v>
      </c>
      <c r="M726" s="17" t="str">
        <f t="shared" si="846"/>
        <v>\\\0</v>
      </c>
      <c r="N726" s="17" t="str">
        <f t="shared" si="847"/>
        <v>\\\0</v>
      </c>
      <c r="O726" s="17" t="str">
        <f t="shared" si="848"/>
        <v>\\\0</v>
      </c>
      <c r="P726" s="17" t="str">
        <f t="shared" si="849"/>
        <v>\\\0</v>
      </c>
      <c r="R726" s="17" t="str">
        <f t="shared" si="850"/>
        <v>\\</v>
      </c>
      <c r="S726" s="38"/>
      <c r="T726" s="39"/>
      <c r="U726" s="31"/>
      <c r="V726" s="32"/>
      <c r="W726" s="36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35"/>
      <c r="DS726" s="287"/>
      <c r="DT726" s="36"/>
      <c r="DU726" s="37"/>
      <c r="DV726" s="28">
        <f>IF(AND($S726='자료입력 및 결과표시'!$B$6,COUNTIF($W726:$DR726,'자료입력 및 결과표시'!$C$6)&gt;=1),IF(OR('자료입력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DW726" s="28">
        <f>IF(AND($S726='자료입력 및 결과표시'!$B$7,COUNTIF($W726:$DR726,'자료입력 및 결과표시'!$C$7)&gt;=1),IF(OR('자료입력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DX726" s="28">
        <f>IF(AND($S726='자료입력 및 결과표시'!$B$8,COUNTIF($W726:$DR726,'자료입력 및 결과표시'!$C$8)&gt;=1),IF(OR('자료입력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DY726" s="28">
        <f>IF(AND($S726='자료입력 및 결과표시'!$B$9,COUNTIF($W726:$DR726,'자료입력 및 결과표시'!$C$9)&gt;=1),IF(OR('자료입력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DZ726" s="28">
        <f>IF(AND($S726='자료입력 및 결과표시'!$B$10,COUNTIF($W726:$DR726,'자료입력 및 결과표시'!$C$10)&gt;=1),IF(OR('자료입력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A726" s="28">
        <f>IF(AND($S726='자료입력 및 결과표시'!$B$11,COUNTIF($W726:$DR726,'자료입력 및 결과표시'!$C$11)&gt;=1),IF(OR('자료입력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B726" s="28">
        <f>IF(AND($S726='자료입력 및 결과표시'!$B$12,COUNTIF($W726:$DR726,'자료입력 및 결과표시'!$C$12)&gt;=1),IF(OR('자료입력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C726" s="28">
        <f>IF(AND($S726='자료입력 및 결과표시'!$B$13,COUNTIF($W726:$DR726,'자료입력 및 결과표시'!$C$13)&gt;=1),IF(OR('자료입력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D726" s="28">
        <f>IF(AND($S726='자료입력 및 결과표시'!$B$14,COUNTIF($W726:$DR726,'자료입력 및 결과표시'!$C$14)&gt;=1),IF(OR('자료입력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E726" s="28">
        <f>IF(AND($S726='자료입력 및 결과표시'!$B$15,COUNTIF($W726:$DR726,'자료입력 및 결과표시'!$C$15)&gt;=1),IF(OR('자료입력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F726" s="28">
        <f>IF(AND($S726='자료입력 및 결과표시'!$B$16,COUNTIF($W726:$DR726,'자료입력 및 결과표시'!$C$16)&gt;=1),IF(OR('자료입력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G726" s="28">
        <f>IF(AND($S726='자료입력 및 결과표시'!$B$17,COUNTIF($W726:$DR726,'자료입력 및 결과표시'!$C$17)&gt;=1),IF(OR('자료입력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H726" s="28">
        <f>IF(AND($S726='자료입력 및 결과표시'!$B$18,COUNTIF($W726:$DR726,'자료입력 및 결과표시'!$C$18)&gt;=1),IF(OR('자료입력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I726" s="28">
        <f>IF(AND($S726='자료입력 및 결과표시'!$B$19,COUNTIF($W726:$DR726,'자료입력 및 결과표시'!$C$19)&gt;=1),IF(OR('자료입력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J726" s="28">
        <f>IF(AND($S726='자료입력 및 결과표시'!$B$20,COUNTIF($W726:$DR726,'자료입력 및 결과표시'!$C$20)&gt;=1),IF(OR('자료입력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K726" s="28">
        <f>IF(AND($S726='자료입력 및 결과표시'!$B$21,COUNTIF($W726:$DR726,'자료입력 및 결과표시'!$C$21)&gt;=1),IF(OR('자료입력 및 결과표시'!$B$4+90&gt;=$V726,'자료입력 및 결과표시'!$B$4&lt;$U726),0,IF($V726-'자료입력 및 결과표시'!$B$4-90&gt;='자료입력 및 결과표시'!$E$4,'자료입력 및 결과표시'!$E$4,$V726-'자료입력 및 결과표시'!$B$4-90)),0)</f>
        <v>0</v>
      </c>
      <c r="EL726" s="17">
        <f>IF(AND(S726='자료입력 및 결과표시'!$B$6,COUNTIF('업무중복도(데이터 입력)'!$W726:$DR726,'자료입력 및 결과표시'!$C$6)&gt;=1),1,0)</f>
        <v>0</v>
      </c>
      <c r="EM726" s="17">
        <f>IF(AND(S726='자료입력 및 결과표시'!$B$7,COUNTIF('업무중복도(데이터 입력)'!$W726:$DR726,'자료입력 및 결과표시'!$C$7)&gt;=1),2,0)</f>
        <v>0</v>
      </c>
      <c r="EN726" s="17">
        <f>IF(AND(S726='자료입력 및 결과표시'!$B$8,COUNTIF('업무중복도(데이터 입력)'!$W726:$DR726,'자료입력 및 결과표시'!$C$8)&gt;=1),3,0)</f>
        <v>0</v>
      </c>
      <c r="EO726" s="17">
        <f>IF(AND(S726='자료입력 및 결과표시'!$B$9,COUNTIF('업무중복도(데이터 입력)'!$W726:$DR726,'자료입력 및 결과표시'!$C$9)&gt;=1),4,0)</f>
        <v>0</v>
      </c>
      <c r="EP726" s="17">
        <f>IF(AND(S726='자료입력 및 결과표시'!$B$10,COUNTIF('업무중복도(데이터 입력)'!$W726:$DR726,'자료입력 및 결과표시'!$C$10)&gt;=1),5,0)</f>
        <v>0</v>
      </c>
      <c r="EQ726" s="17">
        <f>IF(AND(S726='자료입력 및 결과표시'!$B$11,COUNTIF('업무중복도(데이터 입력)'!$W726:$DR726,'자료입력 및 결과표시'!$C$11)&gt;=1),6,0)</f>
        <v>0</v>
      </c>
      <c r="ER726" s="17">
        <f>IF(AND(S726='자료입력 및 결과표시'!$B$12,COUNTIF('업무중복도(데이터 입력)'!$W726:$DR726,'자료입력 및 결과표시'!$C$12)&gt;=1),7,0)</f>
        <v>0</v>
      </c>
      <c r="ES726" s="17">
        <f>IF(AND(S726='자료입력 및 결과표시'!$B$13,COUNTIF('업무중복도(데이터 입력)'!$W726:$DR726,'자료입력 및 결과표시'!$C$13)&gt;=1),8,0)</f>
        <v>0</v>
      </c>
      <c r="ET726" s="17">
        <f>IF(AND(S726='자료입력 및 결과표시'!$B$14,COUNTIF('업무중복도(데이터 입력)'!$W726:$DR726,'자료입력 및 결과표시'!$C$14)&gt;=1),9,0)</f>
        <v>0</v>
      </c>
      <c r="EU726" s="17">
        <f>IF(AND(S726='자료입력 및 결과표시'!$B$15,COUNTIF('업무중복도(데이터 입력)'!$W726:$DR726,'자료입력 및 결과표시'!$C$15)&gt;=1),10,0)</f>
        <v>0</v>
      </c>
      <c r="EV726" s="17">
        <f>IF(AND(S726='자료입력 및 결과표시'!$B$16,COUNTIF('업무중복도(데이터 입력)'!$W726:$DR726,'자료입력 및 결과표시'!$C$16)&gt;=1),11,0)</f>
        <v>0</v>
      </c>
      <c r="EW726" s="17">
        <f>IF(AND(S726='자료입력 및 결과표시'!$B$17,COUNTIF('업무중복도(데이터 입력)'!$W726:$DR726,'자료입력 및 결과표시'!$C$17)&gt;=1),12,0)</f>
        <v>0</v>
      </c>
      <c r="EX726" s="17">
        <f>IF(AND(S726='자료입력 및 결과표시'!$B$18,COUNTIF('업무중복도(데이터 입력)'!$W726:$DR726,'자료입력 및 결과표시'!$C$18)&gt;=1),13,0)</f>
        <v>0</v>
      </c>
      <c r="EY726" s="17">
        <f>IF(AND(S726='자료입력 및 결과표시'!$B$19,COUNTIF('업무중복도(데이터 입력)'!$W726:$DR726,'자료입력 및 결과표시'!$C$19)&gt;=1),14,0)</f>
        <v>0</v>
      </c>
      <c r="EZ726" s="17">
        <f>IF(AND(S726='자료입력 및 결과표시'!$B$20,COUNTIF('업무중복도(데이터 입력)'!$W726:$DR726,'자료입력 및 결과표시'!$C$20)&gt;=1),15,0)</f>
        <v>0</v>
      </c>
      <c r="FA726" s="17">
        <f>IF(AND(S726='자료입력 및 결과표시'!$B$21,COUNTIF('업무중복도(데이터 입력)'!$W726:$DR726,'자료입력 및 결과표시'!$C$21)&gt;=1),16,0)</f>
        <v>0</v>
      </c>
      <c r="FK726" s="17">
        <f t="shared" si="851"/>
        <v>0</v>
      </c>
      <c r="FO726"/>
    </row>
    <row r="727" spans="1:171">
      <c r="A727" s="17" t="str">
        <f t="shared" si="834"/>
        <v>\\\0</v>
      </c>
      <c r="B727" s="17" t="str">
        <f t="shared" si="835"/>
        <v>\\\0</v>
      </c>
      <c r="C727" s="17" t="str">
        <f t="shared" si="836"/>
        <v>\\\0</v>
      </c>
      <c r="D727" s="17" t="str">
        <f t="shared" si="837"/>
        <v>\\\0</v>
      </c>
      <c r="E727" s="17" t="str">
        <f t="shared" si="838"/>
        <v>\\\0</v>
      </c>
      <c r="F727" s="17" t="str">
        <f t="shared" si="839"/>
        <v>\\\0</v>
      </c>
      <c r="G727" s="17" t="str">
        <f t="shared" si="840"/>
        <v>\\\0</v>
      </c>
      <c r="H727" s="17" t="str">
        <f t="shared" si="841"/>
        <v>\\\0</v>
      </c>
      <c r="I727" s="17" t="str">
        <f t="shared" si="842"/>
        <v>\\\0</v>
      </c>
      <c r="J727" s="17" t="str">
        <f t="shared" si="843"/>
        <v>\\\0</v>
      </c>
      <c r="K727" s="17" t="str">
        <f t="shared" si="844"/>
        <v>\\\0</v>
      </c>
      <c r="L727" s="17" t="str">
        <f t="shared" si="845"/>
        <v>\\\0</v>
      </c>
      <c r="M727" s="17" t="str">
        <f t="shared" si="846"/>
        <v>\\\0</v>
      </c>
      <c r="N727" s="17" t="str">
        <f t="shared" si="847"/>
        <v>\\\0</v>
      </c>
      <c r="O727" s="17" t="str">
        <f t="shared" si="848"/>
        <v>\\\0</v>
      </c>
      <c r="P727" s="17" t="str">
        <f t="shared" si="849"/>
        <v>\\\0</v>
      </c>
      <c r="R727" s="17" t="str">
        <f t="shared" si="850"/>
        <v>\\</v>
      </c>
      <c r="S727" s="38"/>
      <c r="T727" s="39"/>
      <c r="U727" s="31"/>
      <c r="V727" s="32"/>
      <c r="W727" s="36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35"/>
      <c r="DS727" s="287"/>
      <c r="DT727" s="36"/>
      <c r="DU727" s="37"/>
      <c r="DV727" s="28">
        <f>IF(AND($S727='자료입력 및 결과표시'!$B$6,COUNTIF($W727:$DR727,'자료입력 및 결과표시'!$C$6)&gt;=1),IF(OR('자료입력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DW727" s="28">
        <f>IF(AND($S727='자료입력 및 결과표시'!$B$7,COUNTIF($W727:$DR727,'자료입력 및 결과표시'!$C$7)&gt;=1),IF(OR('자료입력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DX727" s="28">
        <f>IF(AND($S727='자료입력 및 결과표시'!$B$8,COUNTIF($W727:$DR727,'자료입력 및 결과표시'!$C$8)&gt;=1),IF(OR('자료입력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DY727" s="28">
        <f>IF(AND($S727='자료입력 및 결과표시'!$B$9,COUNTIF($W727:$DR727,'자료입력 및 결과표시'!$C$9)&gt;=1),IF(OR('자료입력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DZ727" s="28">
        <f>IF(AND($S727='자료입력 및 결과표시'!$B$10,COUNTIF($W727:$DR727,'자료입력 및 결과표시'!$C$10)&gt;=1),IF(OR('자료입력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A727" s="28">
        <f>IF(AND($S727='자료입력 및 결과표시'!$B$11,COUNTIF($W727:$DR727,'자료입력 및 결과표시'!$C$11)&gt;=1),IF(OR('자료입력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B727" s="28">
        <f>IF(AND($S727='자료입력 및 결과표시'!$B$12,COUNTIF($W727:$DR727,'자료입력 및 결과표시'!$C$12)&gt;=1),IF(OR('자료입력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C727" s="28">
        <f>IF(AND($S727='자료입력 및 결과표시'!$B$13,COUNTIF($W727:$DR727,'자료입력 및 결과표시'!$C$13)&gt;=1),IF(OR('자료입력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D727" s="28">
        <f>IF(AND($S727='자료입력 및 결과표시'!$B$14,COUNTIF($W727:$DR727,'자료입력 및 결과표시'!$C$14)&gt;=1),IF(OR('자료입력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E727" s="28">
        <f>IF(AND($S727='자료입력 및 결과표시'!$B$15,COUNTIF($W727:$DR727,'자료입력 및 결과표시'!$C$15)&gt;=1),IF(OR('자료입력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F727" s="28">
        <f>IF(AND($S727='자료입력 및 결과표시'!$B$16,COUNTIF($W727:$DR727,'자료입력 및 결과표시'!$C$16)&gt;=1),IF(OR('자료입력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G727" s="28">
        <f>IF(AND($S727='자료입력 및 결과표시'!$B$17,COUNTIF($W727:$DR727,'자료입력 및 결과표시'!$C$17)&gt;=1),IF(OR('자료입력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H727" s="28">
        <f>IF(AND($S727='자료입력 및 결과표시'!$B$18,COUNTIF($W727:$DR727,'자료입력 및 결과표시'!$C$18)&gt;=1),IF(OR('자료입력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I727" s="28">
        <f>IF(AND($S727='자료입력 및 결과표시'!$B$19,COUNTIF($W727:$DR727,'자료입력 및 결과표시'!$C$19)&gt;=1),IF(OR('자료입력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J727" s="28">
        <f>IF(AND($S727='자료입력 및 결과표시'!$B$20,COUNTIF($W727:$DR727,'자료입력 및 결과표시'!$C$20)&gt;=1),IF(OR('자료입력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K727" s="28">
        <f>IF(AND($S727='자료입력 및 결과표시'!$B$21,COUNTIF($W727:$DR727,'자료입력 및 결과표시'!$C$21)&gt;=1),IF(OR('자료입력 및 결과표시'!$B$4+90&gt;=$V727,'자료입력 및 결과표시'!$B$4&lt;$U727),0,IF($V727-'자료입력 및 결과표시'!$B$4-90&gt;='자료입력 및 결과표시'!$E$4,'자료입력 및 결과표시'!$E$4,$V727-'자료입력 및 결과표시'!$B$4-90)),0)</f>
        <v>0</v>
      </c>
      <c r="EL727" s="17">
        <f>IF(AND(S727='자료입력 및 결과표시'!$B$6,COUNTIF('업무중복도(데이터 입력)'!$W727:$DR727,'자료입력 및 결과표시'!$C$6)&gt;=1),1,0)</f>
        <v>0</v>
      </c>
      <c r="EM727" s="17">
        <f>IF(AND(S727='자료입력 및 결과표시'!$B$7,COUNTIF('업무중복도(데이터 입력)'!$W727:$DR727,'자료입력 및 결과표시'!$C$7)&gt;=1),2,0)</f>
        <v>0</v>
      </c>
      <c r="EN727" s="17">
        <f>IF(AND(S727='자료입력 및 결과표시'!$B$8,COUNTIF('업무중복도(데이터 입력)'!$W727:$DR727,'자료입력 및 결과표시'!$C$8)&gt;=1),3,0)</f>
        <v>0</v>
      </c>
      <c r="EO727" s="17">
        <f>IF(AND(S727='자료입력 및 결과표시'!$B$9,COUNTIF('업무중복도(데이터 입력)'!$W727:$DR727,'자료입력 및 결과표시'!$C$9)&gt;=1),4,0)</f>
        <v>0</v>
      </c>
      <c r="EP727" s="17">
        <f>IF(AND(S727='자료입력 및 결과표시'!$B$10,COUNTIF('업무중복도(데이터 입력)'!$W727:$DR727,'자료입력 및 결과표시'!$C$10)&gt;=1),5,0)</f>
        <v>0</v>
      </c>
      <c r="EQ727" s="17">
        <f>IF(AND(S727='자료입력 및 결과표시'!$B$11,COUNTIF('업무중복도(데이터 입력)'!$W727:$DR727,'자료입력 및 결과표시'!$C$11)&gt;=1),6,0)</f>
        <v>0</v>
      </c>
      <c r="ER727" s="17">
        <f>IF(AND(S727='자료입력 및 결과표시'!$B$12,COUNTIF('업무중복도(데이터 입력)'!$W727:$DR727,'자료입력 및 결과표시'!$C$12)&gt;=1),7,0)</f>
        <v>0</v>
      </c>
      <c r="ES727" s="17">
        <f>IF(AND(S727='자료입력 및 결과표시'!$B$13,COUNTIF('업무중복도(데이터 입력)'!$W727:$DR727,'자료입력 및 결과표시'!$C$13)&gt;=1),8,0)</f>
        <v>0</v>
      </c>
      <c r="ET727" s="17">
        <f>IF(AND(S727='자료입력 및 결과표시'!$B$14,COUNTIF('업무중복도(데이터 입력)'!$W727:$DR727,'자료입력 및 결과표시'!$C$14)&gt;=1),9,0)</f>
        <v>0</v>
      </c>
      <c r="EU727" s="17">
        <f>IF(AND(S727='자료입력 및 결과표시'!$B$15,COUNTIF('업무중복도(데이터 입력)'!$W727:$DR727,'자료입력 및 결과표시'!$C$15)&gt;=1),10,0)</f>
        <v>0</v>
      </c>
      <c r="EV727" s="17">
        <f>IF(AND(S727='자료입력 및 결과표시'!$B$16,COUNTIF('업무중복도(데이터 입력)'!$W727:$DR727,'자료입력 및 결과표시'!$C$16)&gt;=1),11,0)</f>
        <v>0</v>
      </c>
      <c r="EW727" s="17">
        <f>IF(AND(S727='자료입력 및 결과표시'!$B$17,COUNTIF('업무중복도(데이터 입력)'!$W727:$DR727,'자료입력 및 결과표시'!$C$17)&gt;=1),12,0)</f>
        <v>0</v>
      </c>
      <c r="EX727" s="17">
        <f>IF(AND(S727='자료입력 및 결과표시'!$B$18,COUNTIF('업무중복도(데이터 입력)'!$W727:$DR727,'자료입력 및 결과표시'!$C$18)&gt;=1),13,0)</f>
        <v>0</v>
      </c>
      <c r="EY727" s="17">
        <f>IF(AND(S727='자료입력 및 결과표시'!$B$19,COUNTIF('업무중복도(데이터 입력)'!$W727:$DR727,'자료입력 및 결과표시'!$C$19)&gt;=1),14,0)</f>
        <v>0</v>
      </c>
      <c r="EZ727" s="17">
        <f>IF(AND(S727='자료입력 및 결과표시'!$B$20,COUNTIF('업무중복도(데이터 입력)'!$W727:$DR727,'자료입력 및 결과표시'!$C$20)&gt;=1),15,0)</f>
        <v>0</v>
      </c>
      <c r="FA727" s="17">
        <f>IF(AND(S727='자료입력 및 결과표시'!$B$21,COUNTIF('업무중복도(데이터 입력)'!$W727:$DR727,'자료입력 및 결과표시'!$C$21)&gt;=1),16,0)</f>
        <v>0</v>
      </c>
      <c r="FK727" s="17">
        <f t="shared" si="851"/>
        <v>0</v>
      </c>
      <c r="FO727"/>
    </row>
    <row r="728" spans="1:171">
      <c r="A728" s="17" t="str">
        <f t="shared" si="834"/>
        <v>\\\0</v>
      </c>
      <c r="B728" s="17" t="str">
        <f t="shared" si="835"/>
        <v>\\\0</v>
      </c>
      <c r="C728" s="17" t="str">
        <f t="shared" si="836"/>
        <v>\\\0</v>
      </c>
      <c r="D728" s="17" t="str">
        <f t="shared" si="837"/>
        <v>\\\0</v>
      </c>
      <c r="E728" s="17" t="str">
        <f t="shared" si="838"/>
        <v>\\\0</v>
      </c>
      <c r="F728" s="17" t="str">
        <f t="shared" si="839"/>
        <v>\\\0</v>
      </c>
      <c r="G728" s="17" t="str">
        <f t="shared" si="840"/>
        <v>\\\0</v>
      </c>
      <c r="H728" s="17" t="str">
        <f t="shared" si="841"/>
        <v>\\\0</v>
      </c>
      <c r="I728" s="17" t="str">
        <f t="shared" si="842"/>
        <v>\\\0</v>
      </c>
      <c r="J728" s="17" t="str">
        <f t="shared" si="843"/>
        <v>\\\0</v>
      </c>
      <c r="K728" s="17" t="str">
        <f t="shared" si="844"/>
        <v>\\\0</v>
      </c>
      <c r="L728" s="17" t="str">
        <f t="shared" si="845"/>
        <v>\\\0</v>
      </c>
      <c r="M728" s="17" t="str">
        <f t="shared" si="846"/>
        <v>\\\0</v>
      </c>
      <c r="N728" s="17" t="str">
        <f t="shared" si="847"/>
        <v>\\\0</v>
      </c>
      <c r="O728" s="17" t="str">
        <f t="shared" si="848"/>
        <v>\\\0</v>
      </c>
      <c r="P728" s="17" t="str">
        <f t="shared" si="849"/>
        <v>\\\0</v>
      </c>
      <c r="R728" s="17" t="str">
        <f t="shared" si="850"/>
        <v>\\</v>
      </c>
      <c r="S728" s="38"/>
      <c r="T728" s="39"/>
      <c r="U728" s="31"/>
      <c r="V728" s="32"/>
      <c r="W728" s="36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35"/>
      <c r="DS728" s="287"/>
      <c r="DT728" s="36"/>
      <c r="DU728" s="37"/>
      <c r="DV728" s="28">
        <f>IF(AND($S728='자료입력 및 결과표시'!$B$6,COUNTIF($W728:$DR728,'자료입력 및 결과표시'!$C$6)&gt;=1),IF(OR('자료입력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DW728" s="28">
        <f>IF(AND($S728='자료입력 및 결과표시'!$B$7,COUNTIF($W728:$DR728,'자료입력 및 결과표시'!$C$7)&gt;=1),IF(OR('자료입력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DX728" s="28">
        <f>IF(AND($S728='자료입력 및 결과표시'!$B$8,COUNTIF($W728:$DR728,'자료입력 및 결과표시'!$C$8)&gt;=1),IF(OR('자료입력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DY728" s="28">
        <f>IF(AND($S728='자료입력 및 결과표시'!$B$9,COUNTIF($W728:$DR728,'자료입력 및 결과표시'!$C$9)&gt;=1),IF(OR('자료입력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DZ728" s="28">
        <f>IF(AND($S728='자료입력 및 결과표시'!$B$10,COUNTIF($W728:$DR728,'자료입력 및 결과표시'!$C$10)&gt;=1),IF(OR('자료입력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A728" s="28">
        <f>IF(AND($S728='자료입력 및 결과표시'!$B$11,COUNTIF($W728:$DR728,'자료입력 및 결과표시'!$C$11)&gt;=1),IF(OR('자료입력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B728" s="28">
        <f>IF(AND($S728='자료입력 및 결과표시'!$B$12,COUNTIF($W728:$DR728,'자료입력 및 결과표시'!$C$12)&gt;=1),IF(OR('자료입력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C728" s="28">
        <f>IF(AND($S728='자료입력 및 결과표시'!$B$13,COUNTIF($W728:$DR728,'자료입력 및 결과표시'!$C$13)&gt;=1),IF(OR('자료입력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D728" s="28">
        <f>IF(AND($S728='자료입력 및 결과표시'!$B$14,COUNTIF($W728:$DR728,'자료입력 및 결과표시'!$C$14)&gt;=1),IF(OR('자료입력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E728" s="28">
        <f>IF(AND($S728='자료입력 및 결과표시'!$B$15,COUNTIF($W728:$DR728,'자료입력 및 결과표시'!$C$15)&gt;=1),IF(OR('자료입력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F728" s="28">
        <f>IF(AND($S728='자료입력 및 결과표시'!$B$16,COUNTIF($W728:$DR728,'자료입력 및 결과표시'!$C$16)&gt;=1),IF(OR('자료입력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G728" s="28">
        <f>IF(AND($S728='자료입력 및 결과표시'!$B$17,COUNTIF($W728:$DR728,'자료입력 및 결과표시'!$C$17)&gt;=1),IF(OR('자료입력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H728" s="28">
        <f>IF(AND($S728='자료입력 및 결과표시'!$B$18,COUNTIF($W728:$DR728,'자료입력 및 결과표시'!$C$18)&gt;=1),IF(OR('자료입력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I728" s="28">
        <f>IF(AND($S728='자료입력 및 결과표시'!$B$19,COUNTIF($W728:$DR728,'자료입력 및 결과표시'!$C$19)&gt;=1),IF(OR('자료입력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J728" s="28">
        <f>IF(AND($S728='자료입력 및 결과표시'!$B$20,COUNTIF($W728:$DR728,'자료입력 및 결과표시'!$C$20)&gt;=1),IF(OR('자료입력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K728" s="28">
        <f>IF(AND($S728='자료입력 및 결과표시'!$B$21,COUNTIF($W728:$DR728,'자료입력 및 결과표시'!$C$21)&gt;=1),IF(OR('자료입력 및 결과표시'!$B$4+90&gt;=$V728,'자료입력 및 결과표시'!$B$4&lt;$U728),0,IF($V728-'자료입력 및 결과표시'!$B$4-90&gt;='자료입력 및 결과표시'!$E$4,'자료입력 및 결과표시'!$E$4,$V728-'자료입력 및 결과표시'!$B$4-90)),0)</f>
        <v>0</v>
      </c>
      <c r="EL728" s="17">
        <f>IF(AND(S728='자료입력 및 결과표시'!$B$6,COUNTIF('업무중복도(데이터 입력)'!$W728:$DR728,'자료입력 및 결과표시'!$C$6)&gt;=1),1,0)</f>
        <v>0</v>
      </c>
      <c r="EM728" s="17">
        <f>IF(AND(S728='자료입력 및 결과표시'!$B$7,COUNTIF('업무중복도(데이터 입력)'!$W728:$DR728,'자료입력 및 결과표시'!$C$7)&gt;=1),2,0)</f>
        <v>0</v>
      </c>
      <c r="EN728" s="17">
        <f>IF(AND(S728='자료입력 및 결과표시'!$B$8,COUNTIF('업무중복도(데이터 입력)'!$W728:$DR728,'자료입력 및 결과표시'!$C$8)&gt;=1),3,0)</f>
        <v>0</v>
      </c>
      <c r="EO728" s="17">
        <f>IF(AND(S728='자료입력 및 결과표시'!$B$9,COUNTIF('업무중복도(데이터 입력)'!$W728:$DR728,'자료입력 및 결과표시'!$C$9)&gt;=1),4,0)</f>
        <v>0</v>
      </c>
      <c r="EP728" s="17">
        <f>IF(AND(S728='자료입력 및 결과표시'!$B$10,COUNTIF('업무중복도(데이터 입력)'!$W728:$DR728,'자료입력 및 결과표시'!$C$10)&gt;=1),5,0)</f>
        <v>0</v>
      </c>
      <c r="EQ728" s="17">
        <f>IF(AND(S728='자료입력 및 결과표시'!$B$11,COUNTIF('업무중복도(데이터 입력)'!$W728:$DR728,'자료입력 및 결과표시'!$C$11)&gt;=1),6,0)</f>
        <v>0</v>
      </c>
      <c r="ER728" s="17">
        <f>IF(AND(S728='자료입력 및 결과표시'!$B$12,COUNTIF('업무중복도(데이터 입력)'!$W728:$DR728,'자료입력 및 결과표시'!$C$12)&gt;=1),7,0)</f>
        <v>0</v>
      </c>
      <c r="ES728" s="17">
        <f>IF(AND(S728='자료입력 및 결과표시'!$B$13,COUNTIF('업무중복도(데이터 입력)'!$W728:$DR728,'자료입력 및 결과표시'!$C$13)&gt;=1),8,0)</f>
        <v>0</v>
      </c>
      <c r="ET728" s="17">
        <f>IF(AND(S728='자료입력 및 결과표시'!$B$14,COUNTIF('업무중복도(데이터 입력)'!$W728:$DR728,'자료입력 및 결과표시'!$C$14)&gt;=1),9,0)</f>
        <v>0</v>
      </c>
      <c r="EU728" s="17">
        <f>IF(AND(S728='자료입력 및 결과표시'!$B$15,COUNTIF('업무중복도(데이터 입력)'!$W728:$DR728,'자료입력 및 결과표시'!$C$15)&gt;=1),10,0)</f>
        <v>0</v>
      </c>
      <c r="EV728" s="17">
        <f>IF(AND(S728='자료입력 및 결과표시'!$B$16,COUNTIF('업무중복도(데이터 입력)'!$W728:$DR728,'자료입력 및 결과표시'!$C$16)&gt;=1),11,0)</f>
        <v>0</v>
      </c>
      <c r="EW728" s="17">
        <f>IF(AND(S728='자료입력 및 결과표시'!$B$17,COUNTIF('업무중복도(데이터 입력)'!$W728:$DR728,'자료입력 및 결과표시'!$C$17)&gt;=1),12,0)</f>
        <v>0</v>
      </c>
      <c r="EX728" s="17">
        <f>IF(AND(S728='자료입력 및 결과표시'!$B$18,COUNTIF('업무중복도(데이터 입력)'!$W728:$DR728,'자료입력 및 결과표시'!$C$18)&gt;=1),13,0)</f>
        <v>0</v>
      </c>
      <c r="EY728" s="17">
        <f>IF(AND(S728='자료입력 및 결과표시'!$B$19,COUNTIF('업무중복도(데이터 입력)'!$W728:$DR728,'자료입력 및 결과표시'!$C$19)&gt;=1),14,0)</f>
        <v>0</v>
      </c>
      <c r="EZ728" s="17">
        <f>IF(AND(S728='자료입력 및 결과표시'!$B$20,COUNTIF('업무중복도(데이터 입력)'!$W728:$DR728,'자료입력 및 결과표시'!$C$20)&gt;=1),15,0)</f>
        <v>0</v>
      </c>
      <c r="FA728" s="17">
        <f>IF(AND(S728='자료입력 및 결과표시'!$B$21,COUNTIF('업무중복도(데이터 입력)'!$W728:$DR728,'자료입력 및 결과표시'!$C$21)&gt;=1),16,0)</f>
        <v>0</v>
      </c>
      <c r="FK728" s="17">
        <f t="shared" si="851"/>
        <v>0</v>
      </c>
      <c r="FO728"/>
    </row>
    <row r="729" spans="1:171">
      <c r="A729" s="17" t="str">
        <f t="shared" si="834"/>
        <v>\\\0</v>
      </c>
      <c r="B729" s="17" t="str">
        <f t="shared" si="835"/>
        <v>\\\0</v>
      </c>
      <c r="C729" s="17" t="str">
        <f t="shared" si="836"/>
        <v>\\\0</v>
      </c>
      <c r="D729" s="17" t="str">
        <f t="shared" si="837"/>
        <v>\\\0</v>
      </c>
      <c r="E729" s="17" t="str">
        <f t="shared" si="838"/>
        <v>\\\0</v>
      </c>
      <c r="F729" s="17" t="str">
        <f t="shared" si="839"/>
        <v>\\\0</v>
      </c>
      <c r="G729" s="17" t="str">
        <f t="shared" si="840"/>
        <v>\\\0</v>
      </c>
      <c r="H729" s="17" t="str">
        <f t="shared" si="841"/>
        <v>\\\0</v>
      </c>
      <c r="I729" s="17" t="str">
        <f t="shared" si="842"/>
        <v>\\\0</v>
      </c>
      <c r="J729" s="17" t="str">
        <f t="shared" si="843"/>
        <v>\\\0</v>
      </c>
      <c r="K729" s="17" t="str">
        <f t="shared" si="844"/>
        <v>\\\0</v>
      </c>
      <c r="L729" s="17" t="str">
        <f t="shared" si="845"/>
        <v>\\\0</v>
      </c>
      <c r="M729" s="17" t="str">
        <f t="shared" si="846"/>
        <v>\\\0</v>
      </c>
      <c r="N729" s="17" t="str">
        <f t="shared" si="847"/>
        <v>\\\0</v>
      </c>
      <c r="O729" s="17" t="str">
        <f t="shared" si="848"/>
        <v>\\\0</v>
      </c>
      <c r="P729" s="17" t="str">
        <f t="shared" si="849"/>
        <v>\\\0</v>
      </c>
      <c r="R729" s="17" t="str">
        <f t="shared" si="850"/>
        <v>\\</v>
      </c>
      <c r="S729" s="38"/>
      <c r="T729" s="39"/>
      <c r="U729" s="31"/>
      <c r="V729" s="32"/>
      <c r="W729" s="36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35"/>
      <c r="DS729" s="287"/>
      <c r="DT729" s="36"/>
      <c r="DU729" s="37"/>
      <c r="DV729" s="28">
        <f>IF(AND($S729='자료입력 및 결과표시'!$B$6,COUNTIF($W729:$DR729,'자료입력 및 결과표시'!$C$6)&gt;=1),IF(OR('자료입력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DW729" s="28">
        <f>IF(AND($S729='자료입력 및 결과표시'!$B$7,COUNTIF($W729:$DR729,'자료입력 및 결과표시'!$C$7)&gt;=1),IF(OR('자료입력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DX729" s="28">
        <f>IF(AND($S729='자료입력 및 결과표시'!$B$8,COUNTIF($W729:$DR729,'자료입력 및 결과표시'!$C$8)&gt;=1),IF(OR('자료입력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DY729" s="28">
        <f>IF(AND($S729='자료입력 및 결과표시'!$B$9,COUNTIF($W729:$DR729,'자료입력 및 결과표시'!$C$9)&gt;=1),IF(OR('자료입력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DZ729" s="28">
        <f>IF(AND($S729='자료입력 및 결과표시'!$B$10,COUNTIF($W729:$DR729,'자료입력 및 결과표시'!$C$10)&gt;=1),IF(OR('자료입력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A729" s="28">
        <f>IF(AND($S729='자료입력 및 결과표시'!$B$11,COUNTIF($W729:$DR729,'자료입력 및 결과표시'!$C$11)&gt;=1),IF(OR('자료입력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B729" s="28">
        <f>IF(AND($S729='자료입력 및 결과표시'!$B$12,COUNTIF($W729:$DR729,'자료입력 및 결과표시'!$C$12)&gt;=1),IF(OR('자료입력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C729" s="28">
        <f>IF(AND($S729='자료입력 및 결과표시'!$B$13,COUNTIF($W729:$DR729,'자료입력 및 결과표시'!$C$13)&gt;=1),IF(OR('자료입력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D729" s="28">
        <f>IF(AND($S729='자료입력 및 결과표시'!$B$14,COUNTIF($W729:$DR729,'자료입력 및 결과표시'!$C$14)&gt;=1),IF(OR('자료입력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E729" s="28">
        <f>IF(AND($S729='자료입력 및 결과표시'!$B$15,COUNTIF($W729:$DR729,'자료입력 및 결과표시'!$C$15)&gt;=1),IF(OR('자료입력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F729" s="28">
        <f>IF(AND($S729='자료입력 및 결과표시'!$B$16,COUNTIF($W729:$DR729,'자료입력 및 결과표시'!$C$16)&gt;=1),IF(OR('자료입력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G729" s="28">
        <f>IF(AND($S729='자료입력 및 결과표시'!$B$17,COUNTIF($W729:$DR729,'자료입력 및 결과표시'!$C$17)&gt;=1),IF(OR('자료입력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H729" s="28">
        <f>IF(AND($S729='자료입력 및 결과표시'!$B$18,COUNTIF($W729:$DR729,'자료입력 및 결과표시'!$C$18)&gt;=1),IF(OR('자료입력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I729" s="28">
        <f>IF(AND($S729='자료입력 및 결과표시'!$B$19,COUNTIF($W729:$DR729,'자료입력 및 결과표시'!$C$19)&gt;=1),IF(OR('자료입력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J729" s="28">
        <f>IF(AND($S729='자료입력 및 결과표시'!$B$20,COUNTIF($W729:$DR729,'자료입력 및 결과표시'!$C$20)&gt;=1),IF(OR('자료입력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K729" s="28">
        <f>IF(AND($S729='자료입력 및 결과표시'!$B$21,COUNTIF($W729:$DR729,'자료입력 및 결과표시'!$C$21)&gt;=1),IF(OR('자료입력 및 결과표시'!$B$4+90&gt;=$V729,'자료입력 및 결과표시'!$B$4&lt;$U729),0,IF($V729-'자료입력 및 결과표시'!$B$4-90&gt;='자료입력 및 결과표시'!$E$4,'자료입력 및 결과표시'!$E$4,$V729-'자료입력 및 결과표시'!$B$4-90)),0)</f>
        <v>0</v>
      </c>
      <c r="EL729" s="17">
        <f>IF(AND(S729='자료입력 및 결과표시'!$B$6,COUNTIF('업무중복도(데이터 입력)'!$W729:$DR729,'자료입력 및 결과표시'!$C$6)&gt;=1),1,0)</f>
        <v>0</v>
      </c>
      <c r="EM729" s="17">
        <f>IF(AND(S729='자료입력 및 결과표시'!$B$7,COUNTIF('업무중복도(데이터 입력)'!$W729:$DR729,'자료입력 및 결과표시'!$C$7)&gt;=1),2,0)</f>
        <v>0</v>
      </c>
      <c r="EN729" s="17">
        <f>IF(AND(S729='자료입력 및 결과표시'!$B$8,COUNTIF('업무중복도(데이터 입력)'!$W729:$DR729,'자료입력 및 결과표시'!$C$8)&gt;=1),3,0)</f>
        <v>0</v>
      </c>
      <c r="EO729" s="17">
        <f>IF(AND(S729='자료입력 및 결과표시'!$B$9,COUNTIF('업무중복도(데이터 입력)'!$W729:$DR729,'자료입력 및 결과표시'!$C$9)&gt;=1),4,0)</f>
        <v>0</v>
      </c>
      <c r="EP729" s="17">
        <f>IF(AND(S729='자료입력 및 결과표시'!$B$10,COUNTIF('업무중복도(데이터 입력)'!$W729:$DR729,'자료입력 및 결과표시'!$C$10)&gt;=1),5,0)</f>
        <v>0</v>
      </c>
      <c r="EQ729" s="17">
        <f>IF(AND(S729='자료입력 및 결과표시'!$B$11,COUNTIF('업무중복도(데이터 입력)'!$W729:$DR729,'자료입력 및 결과표시'!$C$11)&gt;=1),6,0)</f>
        <v>0</v>
      </c>
      <c r="ER729" s="17">
        <f>IF(AND(S729='자료입력 및 결과표시'!$B$12,COUNTIF('업무중복도(데이터 입력)'!$W729:$DR729,'자료입력 및 결과표시'!$C$12)&gt;=1),7,0)</f>
        <v>0</v>
      </c>
      <c r="ES729" s="17">
        <f>IF(AND(S729='자료입력 및 결과표시'!$B$13,COUNTIF('업무중복도(데이터 입력)'!$W729:$DR729,'자료입력 및 결과표시'!$C$13)&gt;=1),8,0)</f>
        <v>0</v>
      </c>
      <c r="ET729" s="17">
        <f>IF(AND(S729='자료입력 및 결과표시'!$B$14,COUNTIF('업무중복도(데이터 입력)'!$W729:$DR729,'자료입력 및 결과표시'!$C$14)&gt;=1),9,0)</f>
        <v>0</v>
      </c>
      <c r="EU729" s="17">
        <f>IF(AND(S729='자료입력 및 결과표시'!$B$15,COUNTIF('업무중복도(데이터 입력)'!$W729:$DR729,'자료입력 및 결과표시'!$C$15)&gt;=1),10,0)</f>
        <v>0</v>
      </c>
      <c r="EV729" s="17">
        <f>IF(AND(S729='자료입력 및 결과표시'!$B$16,COUNTIF('업무중복도(데이터 입력)'!$W729:$DR729,'자료입력 및 결과표시'!$C$16)&gt;=1),11,0)</f>
        <v>0</v>
      </c>
      <c r="EW729" s="17">
        <f>IF(AND(S729='자료입력 및 결과표시'!$B$17,COUNTIF('업무중복도(데이터 입력)'!$W729:$DR729,'자료입력 및 결과표시'!$C$17)&gt;=1),12,0)</f>
        <v>0</v>
      </c>
      <c r="EX729" s="17">
        <f>IF(AND(S729='자료입력 및 결과표시'!$B$18,COUNTIF('업무중복도(데이터 입력)'!$W729:$DR729,'자료입력 및 결과표시'!$C$18)&gt;=1),13,0)</f>
        <v>0</v>
      </c>
      <c r="EY729" s="17">
        <f>IF(AND(S729='자료입력 및 결과표시'!$B$19,COUNTIF('업무중복도(데이터 입력)'!$W729:$DR729,'자료입력 및 결과표시'!$C$19)&gt;=1),14,0)</f>
        <v>0</v>
      </c>
      <c r="EZ729" s="17">
        <f>IF(AND(S729='자료입력 및 결과표시'!$B$20,COUNTIF('업무중복도(데이터 입력)'!$W729:$DR729,'자료입력 및 결과표시'!$C$20)&gt;=1),15,0)</f>
        <v>0</v>
      </c>
      <c r="FA729" s="17">
        <f>IF(AND(S729='자료입력 및 결과표시'!$B$21,COUNTIF('업무중복도(데이터 입력)'!$W729:$DR729,'자료입력 및 결과표시'!$C$21)&gt;=1),16,0)</f>
        <v>0</v>
      </c>
      <c r="FK729" s="17">
        <f t="shared" si="851"/>
        <v>0</v>
      </c>
      <c r="FO729"/>
    </row>
    <row r="730" spans="1:171">
      <c r="A730" s="17" t="str">
        <f t="shared" si="834"/>
        <v>\\\0</v>
      </c>
      <c r="B730" s="17" t="str">
        <f t="shared" si="835"/>
        <v>\\\0</v>
      </c>
      <c r="C730" s="17" t="str">
        <f t="shared" si="836"/>
        <v>\\\0</v>
      </c>
      <c r="D730" s="17" t="str">
        <f t="shared" si="837"/>
        <v>\\\0</v>
      </c>
      <c r="E730" s="17" t="str">
        <f t="shared" si="838"/>
        <v>\\\0</v>
      </c>
      <c r="F730" s="17" t="str">
        <f t="shared" si="839"/>
        <v>\\\0</v>
      </c>
      <c r="G730" s="17" t="str">
        <f t="shared" si="840"/>
        <v>\\\0</v>
      </c>
      <c r="H730" s="17" t="str">
        <f t="shared" si="841"/>
        <v>\\\0</v>
      </c>
      <c r="I730" s="17" t="str">
        <f t="shared" si="842"/>
        <v>\\\0</v>
      </c>
      <c r="J730" s="17" t="str">
        <f t="shared" si="843"/>
        <v>\\\0</v>
      </c>
      <c r="K730" s="17" t="str">
        <f t="shared" si="844"/>
        <v>\\\0</v>
      </c>
      <c r="L730" s="17" t="str">
        <f t="shared" si="845"/>
        <v>\\\0</v>
      </c>
      <c r="M730" s="17" t="str">
        <f t="shared" si="846"/>
        <v>\\\0</v>
      </c>
      <c r="N730" s="17" t="str">
        <f t="shared" si="847"/>
        <v>\\\0</v>
      </c>
      <c r="O730" s="17" t="str">
        <f t="shared" si="848"/>
        <v>\\\0</v>
      </c>
      <c r="P730" s="17" t="str">
        <f t="shared" si="849"/>
        <v>\\\0</v>
      </c>
      <c r="R730" s="17" t="str">
        <f t="shared" si="850"/>
        <v>\\</v>
      </c>
      <c r="S730" s="38"/>
      <c r="T730" s="39"/>
      <c r="U730" s="31"/>
      <c r="V730" s="32"/>
      <c r="W730" s="36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35"/>
      <c r="DS730" s="287"/>
      <c r="DT730" s="36"/>
      <c r="DU730" s="37"/>
      <c r="DV730" s="28">
        <f>IF(AND($S730='자료입력 및 결과표시'!$B$6,COUNTIF($W730:$DR730,'자료입력 및 결과표시'!$C$6)&gt;=1),IF(OR('자료입력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DW730" s="28">
        <f>IF(AND($S730='자료입력 및 결과표시'!$B$7,COUNTIF($W730:$DR730,'자료입력 및 결과표시'!$C$7)&gt;=1),IF(OR('자료입력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DX730" s="28">
        <f>IF(AND($S730='자료입력 및 결과표시'!$B$8,COUNTIF($W730:$DR730,'자료입력 및 결과표시'!$C$8)&gt;=1),IF(OR('자료입력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DY730" s="28">
        <f>IF(AND($S730='자료입력 및 결과표시'!$B$9,COUNTIF($W730:$DR730,'자료입력 및 결과표시'!$C$9)&gt;=1),IF(OR('자료입력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DZ730" s="28">
        <f>IF(AND($S730='자료입력 및 결과표시'!$B$10,COUNTIF($W730:$DR730,'자료입력 및 결과표시'!$C$10)&gt;=1),IF(OR('자료입력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A730" s="28">
        <f>IF(AND($S730='자료입력 및 결과표시'!$B$11,COUNTIF($W730:$DR730,'자료입력 및 결과표시'!$C$11)&gt;=1),IF(OR('자료입력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B730" s="28">
        <f>IF(AND($S730='자료입력 및 결과표시'!$B$12,COUNTIF($W730:$DR730,'자료입력 및 결과표시'!$C$12)&gt;=1),IF(OR('자료입력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C730" s="28">
        <f>IF(AND($S730='자료입력 및 결과표시'!$B$13,COUNTIF($W730:$DR730,'자료입력 및 결과표시'!$C$13)&gt;=1),IF(OR('자료입력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D730" s="28">
        <f>IF(AND($S730='자료입력 및 결과표시'!$B$14,COUNTIF($W730:$DR730,'자료입력 및 결과표시'!$C$14)&gt;=1),IF(OR('자료입력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E730" s="28">
        <f>IF(AND($S730='자료입력 및 결과표시'!$B$15,COUNTIF($W730:$DR730,'자료입력 및 결과표시'!$C$15)&gt;=1),IF(OR('자료입력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F730" s="28">
        <f>IF(AND($S730='자료입력 및 결과표시'!$B$16,COUNTIF($W730:$DR730,'자료입력 및 결과표시'!$C$16)&gt;=1),IF(OR('자료입력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G730" s="28">
        <f>IF(AND($S730='자료입력 및 결과표시'!$B$17,COUNTIF($W730:$DR730,'자료입력 및 결과표시'!$C$17)&gt;=1),IF(OR('자료입력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H730" s="28">
        <f>IF(AND($S730='자료입력 및 결과표시'!$B$18,COUNTIF($W730:$DR730,'자료입력 및 결과표시'!$C$18)&gt;=1),IF(OR('자료입력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I730" s="28">
        <f>IF(AND($S730='자료입력 및 결과표시'!$B$19,COUNTIF($W730:$DR730,'자료입력 및 결과표시'!$C$19)&gt;=1),IF(OR('자료입력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J730" s="28">
        <f>IF(AND($S730='자료입력 및 결과표시'!$B$20,COUNTIF($W730:$DR730,'자료입력 및 결과표시'!$C$20)&gt;=1),IF(OR('자료입력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K730" s="28">
        <f>IF(AND($S730='자료입력 및 결과표시'!$B$21,COUNTIF($W730:$DR730,'자료입력 및 결과표시'!$C$21)&gt;=1),IF(OR('자료입력 및 결과표시'!$B$4+90&gt;=$V730,'자료입력 및 결과표시'!$B$4&lt;$U730),0,IF($V730-'자료입력 및 결과표시'!$B$4-90&gt;='자료입력 및 결과표시'!$E$4,'자료입력 및 결과표시'!$E$4,$V730-'자료입력 및 결과표시'!$B$4-90)),0)</f>
        <v>0</v>
      </c>
      <c r="EL730" s="17">
        <f>IF(AND(S730='자료입력 및 결과표시'!$B$6,COUNTIF('업무중복도(데이터 입력)'!$W730:$DR730,'자료입력 및 결과표시'!$C$6)&gt;=1),1,0)</f>
        <v>0</v>
      </c>
      <c r="EM730" s="17">
        <f>IF(AND(S730='자료입력 및 결과표시'!$B$7,COUNTIF('업무중복도(데이터 입력)'!$W730:$DR730,'자료입력 및 결과표시'!$C$7)&gt;=1),2,0)</f>
        <v>0</v>
      </c>
      <c r="EN730" s="17">
        <f>IF(AND(S730='자료입력 및 결과표시'!$B$8,COUNTIF('업무중복도(데이터 입력)'!$W730:$DR730,'자료입력 및 결과표시'!$C$8)&gt;=1),3,0)</f>
        <v>0</v>
      </c>
      <c r="EO730" s="17">
        <f>IF(AND(S730='자료입력 및 결과표시'!$B$9,COUNTIF('업무중복도(데이터 입력)'!$W730:$DR730,'자료입력 및 결과표시'!$C$9)&gt;=1),4,0)</f>
        <v>0</v>
      </c>
      <c r="EP730" s="17">
        <f>IF(AND(S730='자료입력 및 결과표시'!$B$10,COUNTIF('업무중복도(데이터 입력)'!$W730:$DR730,'자료입력 및 결과표시'!$C$10)&gt;=1),5,0)</f>
        <v>0</v>
      </c>
      <c r="EQ730" s="17">
        <f>IF(AND(S730='자료입력 및 결과표시'!$B$11,COUNTIF('업무중복도(데이터 입력)'!$W730:$DR730,'자료입력 및 결과표시'!$C$11)&gt;=1),6,0)</f>
        <v>0</v>
      </c>
      <c r="ER730" s="17">
        <f>IF(AND(S730='자료입력 및 결과표시'!$B$12,COUNTIF('업무중복도(데이터 입력)'!$W730:$DR730,'자료입력 및 결과표시'!$C$12)&gt;=1),7,0)</f>
        <v>0</v>
      </c>
      <c r="ES730" s="17">
        <f>IF(AND(S730='자료입력 및 결과표시'!$B$13,COUNTIF('업무중복도(데이터 입력)'!$W730:$DR730,'자료입력 및 결과표시'!$C$13)&gt;=1),8,0)</f>
        <v>0</v>
      </c>
      <c r="ET730" s="17">
        <f>IF(AND(S730='자료입력 및 결과표시'!$B$14,COUNTIF('업무중복도(데이터 입력)'!$W730:$DR730,'자료입력 및 결과표시'!$C$14)&gt;=1),9,0)</f>
        <v>0</v>
      </c>
      <c r="EU730" s="17">
        <f>IF(AND(S730='자료입력 및 결과표시'!$B$15,COUNTIF('업무중복도(데이터 입력)'!$W730:$DR730,'자료입력 및 결과표시'!$C$15)&gt;=1),10,0)</f>
        <v>0</v>
      </c>
      <c r="EV730" s="17">
        <f>IF(AND(S730='자료입력 및 결과표시'!$B$16,COUNTIF('업무중복도(데이터 입력)'!$W730:$DR730,'자료입력 및 결과표시'!$C$16)&gt;=1),11,0)</f>
        <v>0</v>
      </c>
      <c r="EW730" s="17">
        <f>IF(AND(S730='자료입력 및 결과표시'!$B$17,COUNTIF('업무중복도(데이터 입력)'!$W730:$DR730,'자료입력 및 결과표시'!$C$17)&gt;=1),12,0)</f>
        <v>0</v>
      </c>
      <c r="EX730" s="17">
        <f>IF(AND(S730='자료입력 및 결과표시'!$B$18,COUNTIF('업무중복도(데이터 입력)'!$W730:$DR730,'자료입력 및 결과표시'!$C$18)&gt;=1),13,0)</f>
        <v>0</v>
      </c>
      <c r="EY730" s="17">
        <f>IF(AND(S730='자료입력 및 결과표시'!$B$19,COUNTIF('업무중복도(데이터 입력)'!$W730:$DR730,'자료입력 및 결과표시'!$C$19)&gt;=1),14,0)</f>
        <v>0</v>
      </c>
      <c r="EZ730" s="17">
        <f>IF(AND(S730='자료입력 및 결과표시'!$B$20,COUNTIF('업무중복도(데이터 입력)'!$W730:$DR730,'자료입력 및 결과표시'!$C$20)&gt;=1),15,0)</f>
        <v>0</v>
      </c>
      <c r="FA730" s="17">
        <f>IF(AND(S730='자료입력 및 결과표시'!$B$21,COUNTIF('업무중복도(데이터 입력)'!$W730:$DR730,'자료입력 및 결과표시'!$C$21)&gt;=1),16,0)</f>
        <v>0</v>
      </c>
      <c r="FK730" s="17">
        <f t="shared" si="851"/>
        <v>0</v>
      </c>
      <c r="FO730"/>
    </row>
    <row r="731" spans="1:171">
      <c r="A731" s="17" t="str">
        <f t="shared" si="834"/>
        <v>\\\0</v>
      </c>
      <c r="B731" s="17" t="str">
        <f t="shared" si="835"/>
        <v>\\\0</v>
      </c>
      <c r="C731" s="17" t="str">
        <f t="shared" si="836"/>
        <v>\\\0</v>
      </c>
      <c r="D731" s="17" t="str">
        <f t="shared" si="837"/>
        <v>\\\0</v>
      </c>
      <c r="E731" s="17" t="str">
        <f t="shared" si="838"/>
        <v>\\\0</v>
      </c>
      <c r="F731" s="17" t="str">
        <f t="shared" si="839"/>
        <v>\\\0</v>
      </c>
      <c r="G731" s="17" t="str">
        <f t="shared" si="840"/>
        <v>\\\0</v>
      </c>
      <c r="H731" s="17" t="str">
        <f t="shared" si="841"/>
        <v>\\\0</v>
      </c>
      <c r="I731" s="17" t="str">
        <f t="shared" si="842"/>
        <v>\\\0</v>
      </c>
      <c r="J731" s="17" t="str">
        <f t="shared" si="843"/>
        <v>\\\0</v>
      </c>
      <c r="K731" s="17" t="str">
        <f t="shared" si="844"/>
        <v>\\\0</v>
      </c>
      <c r="L731" s="17" t="str">
        <f t="shared" si="845"/>
        <v>\\\0</v>
      </c>
      <c r="M731" s="17" t="str">
        <f t="shared" si="846"/>
        <v>\\\0</v>
      </c>
      <c r="N731" s="17" t="str">
        <f t="shared" si="847"/>
        <v>\\\0</v>
      </c>
      <c r="O731" s="17" t="str">
        <f t="shared" si="848"/>
        <v>\\\0</v>
      </c>
      <c r="P731" s="17" t="str">
        <f t="shared" si="849"/>
        <v>\\\0</v>
      </c>
      <c r="R731" s="17" t="str">
        <f t="shared" si="850"/>
        <v>\\</v>
      </c>
      <c r="S731" s="38"/>
      <c r="T731" s="39"/>
      <c r="U731" s="31"/>
      <c r="V731" s="32"/>
      <c r="W731" s="36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35"/>
      <c r="DS731" s="287"/>
      <c r="DT731" s="36"/>
      <c r="DU731" s="37"/>
      <c r="DV731" s="28">
        <f>IF(AND($S731='자료입력 및 결과표시'!$B$6,COUNTIF($W731:$DR731,'자료입력 및 결과표시'!$C$6)&gt;=1),IF(OR('자료입력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DW731" s="28">
        <f>IF(AND($S731='자료입력 및 결과표시'!$B$7,COUNTIF($W731:$DR731,'자료입력 및 결과표시'!$C$7)&gt;=1),IF(OR('자료입력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DX731" s="28">
        <f>IF(AND($S731='자료입력 및 결과표시'!$B$8,COUNTIF($W731:$DR731,'자료입력 및 결과표시'!$C$8)&gt;=1),IF(OR('자료입력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DY731" s="28">
        <f>IF(AND($S731='자료입력 및 결과표시'!$B$9,COUNTIF($W731:$DR731,'자료입력 및 결과표시'!$C$9)&gt;=1),IF(OR('자료입력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DZ731" s="28">
        <f>IF(AND($S731='자료입력 및 결과표시'!$B$10,COUNTIF($W731:$DR731,'자료입력 및 결과표시'!$C$10)&gt;=1),IF(OR('자료입력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A731" s="28">
        <f>IF(AND($S731='자료입력 및 결과표시'!$B$11,COUNTIF($W731:$DR731,'자료입력 및 결과표시'!$C$11)&gt;=1),IF(OR('자료입력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B731" s="28">
        <f>IF(AND($S731='자료입력 및 결과표시'!$B$12,COUNTIF($W731:$DR731,'자료입력 및 결과표시'!$C$12)&gt;=1),IF(OR('자료입력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C731" s="28">
        <f>IF(AND($S731='자료입력 및 결과표시'!$B$13,COUNTIF($W731:$DR731,'자료입력 및 결과표시'!$C$13)&gt;=1),IF(OR('자료입력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D731" s="28">
        <f>IF(AND($S731='자료입력 및 결과표시'!$B$14,COUNTIF($W731:$DR731,'자료입력 및 결과표시'!$C$14)&gt;=1),IF(OR('자료입력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E731" s="28">
        <f>IF(AND($S731='자료입력 및 결과표시'!$B$15,COUNTIF($W731:$DR731,'자료입력 및 결과표시'!$C$15)&gt;=1),IF(OR('자료입력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F731" s="28">
        <f>IF(AND($S731='자료입력 및 결과표시'!$B$16,COUNTIF($W731:$DR731,'자료입력 및 결과표시'!$C$16)&gt;=1),IF(OR('자료입력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G731" s="28">
        <f>IF(AND($S731='자료입력 및 결과표시'!$B$17,COUNTIF($W731:$DR731,'자료입력 및 결과표시'!$C$17)&gt;=1),IF(OR('자료입력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H731" s="28">
        <f>IF(AND($S731='자료입력 및 결과표시'!$B$18,COUNTIF($W731:$DR731,'자료입력 및 결과표시'!$C$18)&gt;=1),IF(OR('자료입력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I731" s="28">
        <f>IF(AND($S731='자료입력 및 결과표시'!$B$19,COUNTIF($W731:$DR731,'자료입력 및 결과표시'!$C$19)&gt;=1),IF(OR('자료입력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J731" s="28">
        <f>IF(AND($S731='자료입력 및 결과표시'!$B$20,COUNTIF($W731:$DR731,'자료입력 및 결과표시'!$C$20)&gt;=1),IF(OR('자료입력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K731" s="28">
        <f>IF(AND($S731='자료입력 및 결과표시'!$B$21,COUNTIF($W731:$DR731,'자료입력 및 결과표시'!$C$21)&gt;=1),IF(OR('자료입력 및 결과표시'!$B$4+90&gt;=$V731,'자료입력 및 결과표시'!$B$4&lt;$U731),0,IF($V731-'자료입력 및 결과표시'!$B$4-90&gt;='자료입력 및 결과표시'!$E$4,'자료입력 및 결과표시'!$E$4,$V731-'자료입력 및 결과표시'!$B$4-90)),0)</f>
        <v>0</v>
      </c>
      <c r="EL731" s="17">
        <f>IF(AND(S731='자료입력 및 결과표시'!$B$6,COUNTIF('업무중복도(데이터 입력)'!$W731:$DR731,'자료입력 및 결과표시'!$C$6)&gt;=1),1,0)</f>
        <v>0</v>
      </c>
      <c r="EM731" s="17">
        <f>IF(AND(S731='자료입력 및 결과표시'!$B$7,COUNTIF('업무중복도(데이터 입력)'!$W731:$DR731,'자료입력 및 결과표시'!$C$7)&gt;=1),2,0)</f>
        <v>0</v>
      </c>
      <c r="EN731" s="17">
        <f>IF(AND(S731='자료입력 및 결과표시'!$B$8,COUNTIF('업무중복도(데이터 입력)'!$W731:$DR731,'자료입력 및 결과표시'!$C$8)&gt;=1),3,0)</f>
        <v>0</v>
      </c>
      <c r="EO731" s="17">
        <f>IF(AND(S731='자료입력 및 결과표시'!$B$9,COUNTIF('업무중복도(데이터 입력)'!$W731:$DR731,'자료입력 및 결과표시'!$C$9)&gt;=1),4,0)</f>
        <v>0</v>
      </c>
      <c r="EP731" s="17">
        <f>IF(AND(S731='자료입력 및 결과표시'!$B$10,COUNTIF('업무중복도(데이터 입력)'!$W731:$DR731,'자료입력 및 결과표시'!$C$10)&gt;=1),5,0)</f>
        <v>0</v>
      </c>
      <c r="EQ731" s="17">
        <f>IF(AND(S731='자료입력 및 결과표시'!$B$11,COUNTIF('업무중복도(데이터 입력)'!$W731:$DR731,'자료입력 및 결과표시'!$C$11)&gt;=1),6,0)</f>
        <v>0</v>
      </c>
      <c r="ER731" s="17">
        <f>IF(AND(S731='자료입력 및 결과표시'!$B$12,COUNTIF('업무중복도(데이터 입력)'!$W731:$DR731,'자료입력 및 결과표시'!$C$12)&gt;=1),7,0)</f>
        <v>0</v>
      </c>
      <c r="ES731" s="17">
        <f>IF(AND(S731='자료입력 및 결과표시'!$B$13,COUNTIF('업무중복도(데이터 입력)'!$W731:$DR731,'자료입력 및 결과표시'!$C$13)&gt;=1),8,0)</f>
        <v>0</v>
      </c>
      <c r="ET731" s="17">
        <f>IF(AND(S731='자료입력 및 결과표시'!$B$14,COUNTIF('업무중복도(데이터 입력)'!$W731:$DR731,'자료입력 및 결과표시'!$C$14)&gt;=1),9,0)</f>
        <v>0</v>
      </c>
      <c r="EU731" s="17">
        <f>IF(AND(S731='자료입력 및 결과표시'!$B$15,COUNTIF('업무중복도(데이터 입력)'!$W731:$DR731,'자료입력 및 결과표시'!$C$15)&gt;=1),10,0)</f>
        <v>0</v>
      </c>
      <c r="EV731" s="17">
        <f>IF(AND(S731='자료입력 및 결과표시'!$B$16,COUNTIF('업무중복도(데이터 입력)'!$W731:$DR731,'자료입력 및 결과표시'!$C$16)&gt;=1),11,0)</f>
        <v>0</v>
      </c>
      <c r="EW731" s="17">
        <f>IF(AND(S731='자료입력 및 결과표시'!$B$17,COUNTIF('업무중복도(데이터 입력)'!$W731:$DR731,'자료입력 및 결과표시'!$C$17)&gt;=1),12,0)</f>
        <v>0</v>
      </c>
      <c r="EX731" s="17">
        <f>IF(AND(S731='자료입력 및 결과표시'!$B$18,COUNTIF('업무중복도(데이터 입력)'!$W731:$DR731,'자료입력 및 결과표시'!$C$18)&gt;=1),13,0)</f>
        <v>0</v>
      </c>
      <c r="EY731" s="17">
        <f>IF(AND(S731='자료입력 및 결과표시'!$B$19,COUNTIF('업무중복도(데이터 입력)'!$W731:$DR731,'자료입력 및 결과표시'!$C$19)&gt;=1),14,0)</f>
        <v>0</v>
      </c>
      <c r="EZ731" s="17">
        <f>IF(AND(S731='자료입력 및 결과표시'!$B$20,COUNTIF('업무중복도(데이터 입력)'!$W731:$DR731,'자료입력 및 결과표시'!$C$20)&gt;=1),15,0)</f>
        <v>0</v>
      </c>
      <c r="FA731" s="17">
        <f>IF(AND(S731='자료입력 및 결과표시'!$B$21,COUNTIF('업무중복도(데이터 입력)'!$W731:$DR731,'자료입력 및 결과표시'!$C$21)&gt;=1),16,0)</f>
        <v>0</v>
      </c>
      <c r="FK731" s="17">
        <f t="shared" si="851"/>
        <v>0</v>
      </c>
      <c r="FO731"/>
    </row>
    <row r="732" spans="1:171">
      <c r="A732" s="17" t="str">
        <f t="shared" si="834"/>
        <v>\\\0</v>
      </c>
      <c r="B732" s="17" t="str">
        <f t="shared" si="835"/>
        <v>\\\0</v>
      </c>
      <c r="C732" s="17" t="str">
        <f t="shared" si="836"/>
        <v>\\\0</v>
      </c>
      <c r="D732" s="17" t="str">
        <f t="shared" si="837"/>
        <v>\\\0</v>
      </c>
      <c r="E732" s="17" t="str">
        <f t="shared" si="838"/>
        <v>\\\0</v>
      </c>
      <c r="F732" s="17" t="str">
        <f t="shared" si="839"/>
        <v>\\\0</v>
      </c>
      <c r="G732" s="17" t="str">
        <f t="shared" si="840"/>
        <v>\\\0</v>
      </c>
      <c r="H732" s="17" t="str">
        <f t="shared" si="841"/>
        <v>\\\0</v>
      </c>
      <c r="I732" s="17" t="str">
        <f t="shared" si="842"/>
        <v>\\\0</v>
      </c>
      <c r="J732" s="17" t="str">
        <f t="shared" si="843"/>
        <v>\\\0</v>
      </c>
      <c r="K732" s="17" t="str">
        <f t="shared" si="844"/>
        <v>\\\0</v>
      </c>
      <c r="L732" s="17" t="str">
        <f t="shared" si="845"/>
        <v>\\\0</v>
      </c>
      <c r="M732" s="17" t="str">
        <f t="shared" si="846"/>
        <v>\\\0</v>
      </c>
      <c r="N732" s="17" t="str">
        <f t="shared" si="847"/>
        <v>\\\0</v>
      </c>
      <c r="O732" s="17" t="str">
        <f t="shared" si="848"/>
        <v>\\\0</v>
      </c>
      <c r="P732" s="17" t="str">
        <f t="shared" si="849"/>
        <v>\\\0</v>
      </c>
      <c r="R732" s="17" t="str">
        <f t="shared" si="850"/>
        <v>\\</v>
      </c>
      <c r="S732" s="38"/>
      <c r="T732" s="39"/>
      <c r="U732" s="31"/>
      <c r="V732" s="32"/>
      <c r="W732" s="36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35"/>
      <c r="DS732" s="287"/>
      <c r="DT732" s="36"/>
      <c r="DU732" s="37"/>
      <c r="DV732" s="28">
        <f>IF(AND($S732='자료입력 및 결과표시'!$B$6,COUNTIF($W732:$DR732,'자료입력 및 결과표시'!$C$6)&gt;=1),IF(OR('자료입력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DW732" s="28">
        <f>IF(AND($S732='자료입력 및 결과표시'!$B$7,COUNTIF($W732:$DR732,'자료입력 및 결과표시'!$C$7)&gt;=1),IF(OR('자료입력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DX732" s="28">
        <f>IF(AND($S732='자료입력 및 결과표시'!$B$8,COUNTIF($W732:$DR732,'자료입력 및 결과표시'!$C$8)&gt;=1),IF(OR('자료입력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DY732" s="28">
        <f>IF(AND($S732='자료입력 및 결과표시'!$B$9,COUNTIF($W732:$DR732,'자료입력 및 결과표시'!$C$9)&gt;=1),IF(OR('자료입력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DZ732" s="28">
        <f>IF(AND($S732='자료입력 및 결과표시'!$B$10,COUNTIF($W732:$DR732,'자료입력 및 결과표시'!$C$10)&gt;=1),IF(OR('자료입력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A732" s="28">
        <f>IF(AND($S732='자료입력 및 결과표시'!$B$11,COUNTIF($W732:$DR732,'자료입력 및 결과표시'!$C$11)&gt;=1),IF(OR('자료입력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B732" s="28">
        <f>IF(AND($S732='자료입력 및 결과표시'!$B$12,COUNTIF($W732:$DR732,'자료입력 및 결과표시'!$C$12)&gt;=1),IF(OR('자료입력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C732" s="28">
        <f>IF(AND($S732='자료입력 및 결과표시'!$B$13,COUNTIF($W732:$DR732,'자료입력 및 결과표시'!$C$13)&gt;=1),IF(OR('자료입력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D732" s="28">
        <f>IF(AND($S732='자료입력 및 결과표시'!$B$14,COUNTIF($W732:$DR732,'자료입력 및 결과표시'!$C$14)&gt;=1),IF(OR('자료입력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E732" s="28">
        <f>IF(AND($S732='자료입력 및 결과표시'!$B$15,COUNTIF($W732:$DR732,'자료입력 및 결과표시'!$C$15)&gt;=1),IF(OR('자료입력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F732" s="28">
        <f>IF(AND($S732='자료입력 및 결과표시'!$B$16,COUNTIF($W732:$DR732,'자료입력 및 결과표시'!$C$16)&gt;=1),IF(OR('자료입력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G732" s="28">
        <f>IF(AND($S732='자료입력 및 결과표시'!$B$17,COUNTIF($W732:$DR732,'자료입력 및 결과표시'!$C$17)&gt;=1),IF(OR('자료입력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H732" s="28">
        <f>IF(AND($S732='자료입력 및 결과표시'!$B$18,COUNTIF($W732:$DR732,'자료입력 및 결과표시'!$C$18)&gt;=1),IF(OR('자료입력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I732" s="28">
        <f>IF(AND($S732='자료입력 및 결과표시'!$B$19,COUNTIF($W732:$DR732,'자료입력 및 결과표시'!$C$19)&gt;=1),IF(OR('자료입력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J732" s="28">
        <f>IF(AND($S732='자료입력 및 결과표시'!$B$20,COUNTIF($W732:$DR732,'자료입력 및 결과표시'!$C$20)&gt;=1),IF(OR('자료입력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K732" s="28">
        <f>IF(AND($S732='자료입력 및 결과표시'!$B$21,COUNTIF($W732:$DR732,'자료입력 및 결과표시'!$C$21)&gt;=1),IF(OR('자료입력 및 결과표시'!$B$4+90&gt;=$V732,'자료입력 및 결과표시'!$B$4&lt;$U732),0,IF($V732-'자료입력 및 결과표시'!$B$4-90&gt;='자료입력 및 결과표시'!$E$4,'자료입력 및 결과표시'!$E$4,$V732-'자료입력 및 결과표시'!$B$4-90)),0)</f>
        <v>0</v>
      </c>
      <c r="EL732" s="17">
        <f>IF(AND(S732='자료입력 및 결과표시'!$B$6,COUNTIF('업무중복도(데이터 입력)'!$W732:$DR732,'자료입력 및 결과표시'!$C$6)&gt;=1),1,0)</f>
        <v>0</v>
      </c>
      <c r="EM732" s="17">
        <f>IF(AND(S732='자료입력 및 결과표시'!$B$7,COUNTIF('업무중복도(데이터 입력)'!$W732:$DR732,'자료입력 및 결과표시'!$C$7)&gt;=1),2,0)</f>
        <v>0</v>
      </c>
      <c r="EN732" s="17">
        <f>IF(AND(S732='자료입력 및 결과표시'!$B$8,COUNTIF('업무중복도(데이터 입력)'!$W732:$DR732,'자료입력 및 결과표시'!$C$8)&gt;=1),3,0)</f>
        <v>0</v>
      </c>
      <c r="EO732" s="17">
        <f>IF(AND(S732='자료입력 및 결과표시'!$B$9,COUNTIF('업무중복도(데이터 입력)'!$W732:$DR732,'자료입력 및 결과표시'!$C$9)&gt;=1),4,0)</f>
        <v>0</v>
      </c>
      <c r="EP732" s="17">
        <f>IF(AND(S732='자료입력 및 결과표시'!$B$10,COUNTIF('업무중복도(데이터 입력)'!$W732:$DR732,'자료입력 및 결과표시'!$C$10)&gt;=1),5,0)</f>
        <v>0</v>
      </c>
      <c r="EQ732" s="17">
        <f>IF(AND(S732='자료입력 및 결과표시'!$B$11,COUNTIF('업무중복도(데이터 입력)'!$W732:$DR732,'자료입력 및 결과표시'!$C$11)&gt;=1),6,0)</f>
        <v>0</v>
      </c>
      <c r="ER732" s="17">
        <f>IF(AND(S732='자료입력 및 결과표시'!$B$12,COUNTIF('업무중복도(데이터 입력)'!$W732:$DR732,'자료입력 및 결과표시'!$C$12)&gt;=1),7,0)</f>
        <v>0</v>
      </c>
      <c r="ES732" s="17">
        <f>IF(AND(S732='자료입력 및 결과표시'!$B$13,COUNTIF('업무중복도(데이터 입력)'!$W732:$DR732,'자료입력 및 결과표시'!$C$13)&gt;=1),8,0)</f>
        <v>0</v>
      </c>
      <c r="ET732" s="17">
        <f>IF(AND(S732='자료입력 및 결과표시'!$B$14,COUNTIF('업무중복도(데이터 입력)'!$W732:$DR732,'자료입력 및 결과표시'!$C$14)&gt;=1),9,0)</f>
        <v>0</v>
      </c>
      <c r="EU732" s="17">
        <f>IF(AND(S732='자료입력 및 결과표시'!$B$15,COUNTIF('업무중복도(데이터 입력)'!$W732:$DR732,'자료입력 및 결과표시'!$C$15)&gt;=1),10,0)</f>
        <v>0</v>
      </c>
      <c r="EV732" s="17">
        <f>IF(AND(S732='자료입력 및 결과표시'!$B$16,COUNTIF('업무중복도(데이터 입력)'!$W732:$DR732,'자료입력 및 결과표시'!$C$16)&gt;=1),11,0)</f>
        <v>0</v>
      </c>
      <c r="EW732" s="17">
        <f>IF(AND(S732='자료입력 및 결과표시'!$B$17,COUNTIF('업무중복도(데이터 입력)'!$W732:$DR732,'자료입력 및 결과표시'!$C$17)&gt;=1),12,0)</f>
        <v>0</v>
      </c>
      <c r="EX732" s="17">
        <f>IF(AND(S732='자료입력 및 결과표시'!$B$18,COUNTIF('업무중복도(데이터 입력)'!$W732:$DR732,'자료입력 및 결과표시'!$C$18)&gt;=1),13,0)</f>
        <v>0</v>
      </c>
      <c r="EY732" s="17">
        <f>IF(AND(S732='자료입력 및 결과표시'!$B$19,COUNTIF('업무중복도(데이터 입력)'!$W732:$DR732,'자료입력 및 결과표시'!$C$19)&gt;=1),14,0)</f>
        <v>0</v>
      </c>
      <c r="EZ732" s="17">
        <f>IF(AND(S732='자료입력 및 결과표시'!$B$20,COUNTIF('업무중복도(데이터 입력)'!$W732:$DR732,'자료입력 및 결과표시'!$C$20)&gt;=1),15,0)</f>
        <v>0</v>
      </c>
      <c r="FA732" s="17">
        <f>IF(AND(S732='자료입력 및 결과표시'!$B$21,COUNTIF('업무중복도(데이터 입력)'!$W732:$DR732,'자료입력 및 결과표시'!$C$21)&gt;=1),16,0)</f>
        <v>0</v>
      </c>
      <c r="FK732" s="17">
        <f t="shared" si="851"/>
        <v>0</v>
      </c>
      <c r="FO732"/>
    </row>
    <row r="733" spans="1:171">
      <c r="A733" s="17" t="str">
        <f t="shared" si="834"/>
        <v>\\\0</v>
      </c>
      <c r="B733" s="17" t="str">
        <f t="shared" si="835"/>
        <v>\\\0</v>
      </c>
      <c r="C733" s="17" t="str">
        <f t="shared" si="836"/>
        <v>\\\0</v>
      </c>
      <c r="D733" s="17" t="str">
        <f t="shared" si="837"/>
        <v>\\\0</v>
      </c>
      <c r="E733" s="17" t="str">
        <f t="shared" si="838"/>
        <v>\\\0</v>
      </c>
      <c r="F733" s="17" t="str">
        <f t="shared" si="839"/>
        <v>\\\0</v>
      </c>
      <c r="G733" s="17" t="str">
        <f t="shared" si="840"/>
        <v>\\\0</v>
      </c>
      <c r="H733" s="17" t="str">
        <f t="shared" si="841"/>
        <v>\\\0</v>
      </c>
      <c r="I733" s="17" t="str">
        <f t="shared" si="842"/>
        <v>\\\0</v>
      </c>
      <c r="J733" s="17" t="str">
        <f t="shared" si="843"/>
        <v>\\\0</v>
      </c>
      <c r="K733" s="17" t="str">
        <f t="shared" si="844"/>
        <v>\\\0</v>
      </c>
      <c r="L733" s="17" t="str">
        <f t="shared" si="845"/>
        <v>\\\0</v>
      </c>
      <c r="M733" s="17" t="str">
        <f t="shared" si="846"/>
        <v>\\\0</v>
      </c>
      <c r="N733" s="17" t="str">
        <f t="shared" si="847"/>
        <v>\\\0</v>
      </c>
      <c r="O733" s="17" t="str">
        <f t="shared" si="848"/>
        <v>\\\0</v>
      </c>
      <c r="P733" s="17" t="str">
        <f t="shared" si="849"/>
        <v>\\\0</v>
      </c>
      <c r="R733" s="17" t="str">
        <f t="shared" si="850"/>
        <v>\\</v>
      </c>
      <c r="S733" s="38"/>
      <c r="T733" s="39"/>
      <c r="U733" s="31"/>
      <c r="V733" s="32"/>
      <c r="W733" s="36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35"/>
      <c r="DS733" s="287"/>
      <c r="DT733" s="36"/>
      <c r="DU733" s="37"/>
      <c r="DV733" s="28">
        <f>IF(AND($S733='자료입력 및 결과표시'!$B$6,COUNTIF($W733:$DR733,'자료입력 및 결과표시'!$C$6)&gt;=1),IF(OR('자료입력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DW733" s="28">
        <f>IF(AND($S733='자료입력 및 결과표시'!$B$7,COUNTIF($W733:$DR733,'자료입력 및 결과표시'!$C$7)&gt;=1),IF(OR('자료입력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DX733" s="28">
        <f>IF(AND($S733='자료입력 및 결과표시'!$B$8,COUNTIF($W733:$DR733,'자료입력 및 결과표시'!$C$8)&gt;=1),IF(OR('자료입력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DY733" s="28">
        <f>IF(AND($S733='자료입력 및 결과표시'!$B$9,COUNTIF($W733:$DR733,'자료입력 및 결과표시'!$C$9)&gt;=1),IF(OR('자료입력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DZ733" s="28">
        <f>IF(AND($S733='자료입력 및 결과표시'!$B$10,COUNTIF($W733:$DR733,'자료입력 및 결과표시'!$C$10)&gt;=1),IF(OR('자료입력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A733" s="28">
        <f>IF(AND($S733='자료입력 및 결과표시'!$B$11,COUNTIF($W733:$DR733,'자료입력 및 결과표시'!$C$11)&gt;=1),IF(OR('자료입력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B733" s="28">
        <f>IF(AND($S733='자료입력 및 결과표시'!$B$12,COUNTIF($W733:$DR733,'자료입력 및 결과표시'!$C$12)&gt;=1),IF(OR('자료입력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C733" s="28">
        <f>IF(AND($S733='자료입력 및 결과표시'!$B$13,COUNTIF($W733:$DR733,'자료입력 및 결과표시'!$C$13)&gt;=1),IF(OR('자료입력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D733" s="28">
        <f>IF(AND($S733='자료입력 및 결과표시'!$B$14,COUNTIF($W733:$DR733,'자료입력 및 결과표시'!$C$14)&gt;=1),IF(OR('자료입력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E733" s="28">
        <f>IF(AND($S733='자료입력 및 결과표시'!$B$15,COUNTIF($W733:$DR733,'자료입력 및 결과표시'!$C$15)&gt;=1),IF(OR('자료입력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F733" s="28">
        <f>IF(AND($S733='자료입력 및 결과표시'!$B$16,COUNTIF($W733:$DR733,'자료입력 및 결과표시'!$C$16)&gt;=1),IF(OR('자료입력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G733" s="28">
        <f>IF(AND($S733='자료입력 및 결과표시'!$B$17,COUNTIF($W733:$DR733,'자료입력 및 결과표시'!$C$17)&gt;=1),IF(OR('자료입력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H733" s="28">
        <f>IF(AND($S733='자료입력 및 결과표시'!$B$18,COUNTIF($W733:$DR733,'자료입력 및 결과표시'!$C$18)&gt;=1),IF(OR('자료입력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I733" s="28">
        <f>IF(AND($S733='자료입력 및 결과표시'!$B$19,COUNTIF($W733:$DR733,'자료입력 및 결과표시'!$C$19)&gt;=1),IF(OR('자료입력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J733" s="28">
        <f>IF(AND($S733='자료입력 및 결과표시'!$B$20,COUNTIF($W733:$DR733,'자료입력 및 결과표시'!$C$20)&gt;=1),IF(OR('자료입력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K733" s="28">
        <f>IF(AND($S733='자료입력 및 결과표시'!$B$21,COUNTIF($W733:$DR733,'자료입력 및 결과표시'!$C$21)&gt;=1),IF(OR('자료입력 및 결과표시'!$B$4+90&gt;=$V733,'자료입력 및 결과표시'!$B$4&lt;$U733),0,IF($V733-'자료입력 및 결과표시'!$B$4-90&gt;='자료입력 및 결과표시'!$E$4,'자료입력 및 결과표시'!$E$4,$V733-'자료입력 및 결과표시'!$B$4-90)),0)</f>
        <v>0</v>
      </c>
      <c r="EL733" s="17">
        <f>IF(AND(S733='자료입력 및 결과표시'!$B$6,COUNTIF('업무중복도(데이터 입력)'!$W733:$DR733,'자료입력 및 결과표시'!$C$6)&gt;=1),1,0)</f>
        <v>0</v>
      </c>
      <c r="EM733" s="17">
        <f>IF(AND(S733='자료입력 및 결과표시'!$B$7,COUNTIF('업무중복도(데이터 입력)'!$W733:$DR733,'자료입력 및 결과표시'!$C$7)&gt;=1),2,0)</f>
        <v>0</v>
      </c>
      <c r="EN733" s="17">
        <f>IF(AND(S733='자료입력 및 결과표시'!$B$8,COUNTIF('업무중복도(데이터 입력)'!$W733:$DR733,'자료입력 및 결과표시'!$C$8)&gt;=1),3,0)</f>
        <v>0</v>
      </c>
      <c r="EO733" s="17">
        <f>IF(AND(S733='자료입력 및 결과표시'!$B$9,COUNTIF('업무중복도(데이터 입력)'!$W733:$DR733,'자료입력 및 결과표시'!$C$9)&gt;=1),4,0)</f>
        <v>0</v>
      </c>
      <c r="EP733" s="17">
        <f>IF(AND(S733='자료입력 및 결과표시'!$B$10,COUNTIF('업무중복도(데이터 입력)'!$W733:$DR733,'자료입력 및 결과표시'!$C$10)&gt;=1),5,0)</f>
        <v>0</v>
      </c>
      <c r="EQ733" s="17">
        <f>IF(AND(S733='자료입력 및 결과표시'!$B$11,COUNTIF('업무중복도(데이터 입력)'!$W733:$DR733,'자료입력 및 결과표시'!$C$11)&gt;=1),6,0)</f>
        <v>0</v>
      </c>
      <c r="ER733" s="17">
        <f>IF(AND(S733='자료입력 및 결과표시'!$B$12,COUNTIF('업무중복도(데이터 입력)'!$W733:$DR733,'자료입력 및 결과표시'!$C$12)&gt;=1),7,0)</f>
        <v>0</v>
      </c>
      <c r="ES733" s="17">
        <f>IF(AND(S733='자료입력 및 결과표시'!$B$13,COUNTIF('업무중복도(데이터 입력)'!$W733:$DR733,'자료입력 및 결과표시'!$C$13)&gt;=1),8,0)</f>
        <v>0</v>
      </c>
      <c r="ET733" s="17">
        <f>IF(AND(S733='자료입력 및 결과표시'!$B$14,COUNTIF('업무중복도(데이터 입력)'!$W733:$DR733,'자료입력 및 결과표시'!$C$14)&gt;=1),9,0)</f>
        <v>0</v>
      </c>
      <c r="EU733" s="17">
        <f>IF(AND(S733='자료입력 및 결과표시'!$B$15,COUNTIF('업무중복도(데이터 입력)'!$W733:$DR733,'자료입력 및 결과표시'!$C$15)&gt;=1),10,0)</f>
        <v>0</v>
      </c>
      <c r="EV733" s="17">
        <f>IF(AND(S733='자료입력 및 결과표시'!$B$16,COUNTIF('업무중복도(데이터 입력)'!$W733:$DR733,'자료입력 및 결과표시'!$C$16)&gt;=1),11,0)</f>
        <v>0</v>
      </c>
      <c r="EW733" s="17">
        <f>IF(AND(S733='자료입력 및 결과표시'!$B$17,COUNTIF('업무중복도(데이터 입력)'!$W733:$DR733,'자료입력 및 결과표시'!$C$17)&gt;=1),12,0)</f>
        <v>0</v>
      </c>
      <c r="EX733" s="17">
        <f>IF(AND(S733='자료입력 및 결과표시'!$B$18,COUNTIF('업무중복도(데이터 입력)'!$W733:$DR733,'자료입력 및 결과표시'!$C$18)&gt;=1),13,0)</f>
        <v>0</v>
      </c>
      <c r="EY733" s="17">
        <f>IF(AND(S733='자료입력 및 결과표시'!$B$19,COUNTIF('업무중복도(데이터 입력)'!$W733:$DR733,'자료입력 및 결과표시'!$C$19)&gt;=1),14,0)</f>
        <v>0</v>
      </c>
      <c r="EZ733" s="17">
        <f>IF(AND(S733='자료입력 및 결과표시'!$B$20,COUNTIF('업무중복도(데이터 입력)'!$W733:$DR733,'자료입력 및 결과표시'!$C$20)&gt;=1),15,0)</f>
        <v>0</v>
      </c>
      <c r="FA733" s="17">
        <f>IF(AND(S733='자료입력 및 결과표시'!$B$21,COUNTIF('업무중복도(데이터 입력)'!$W733:$DR733,'자료입력 및 결과표시'!$C$21)&gt;=1),16,0)</f>
        <v>0</v>
      </c>
      <c r="FK733" s="17">
        <f t="shared" si="851"/>
        <v>0</v>
      </c>
      <c r="FO733"/>
    </row>
    <row r="734" spans="1:171">
      <c r="A734" s="17" t="str">
        <f t="shared" si="834"/>
        <v>\\\0</v>
      </c>
      <c r="B734" s="17" t="str">
        <f t="shared" si="835"/>
        <v>\\\0</v>
      </c>
      <c r="C734" s="17" t="str">
        <f t="shared" si="836"/>
        <v>\\\0</v>
      </c>
      <c r="D734" s="17" t="str">
        <f t="shared" si="837"/>
        <v>\\\0</v>
      </c>
      <c r="E734" s="17" t="str">
        <f t="shared" si="838"/>
        <v>\\\0</v>
      </c>
      <c r="F734" s="17" t="str">
        <f t="shared" si="839"/>
        <v>\\\0</v>
      </c>
      <c r="G734" s="17" t="str">
        <f t="shared" si="840"/>
        <v>\\\0</v>
      </c>
      <c r="H734" s="17" t="str">
        <f t="shared" si="841"/>
        <v>\\\0</v>
      </c>
      <c r="I734" s="17" t="str">
        <f t="shared" si="842"/>
        <v>\\\0</v>
      </c>
      <c r="J734" s="17" t="str">
        <f t="shared" si="843"/>
        <v>\\\0</v>
      </c>
      <c r="K734" s="17" t="str">
        <f t="shared" si="844"/>
        <v>\\\0</v>
      </c>
      <c r="L734" s="17" t="str">
        <f t="shared" si="845"/>
        <v>\\\0</v>
      </c>
      <c r="M734" s="17" t="str">
        <f t="shared" si="846"/>
        <v>\\\0</v>
      </c>
      <c r="N734" s="17" t="str">
        <f t="shared" si="847"/>
        <v>\\\0</v>
      </c>
      <c r="O734" s="17" t="str">
        <f t="shared" si="848"/>
        <v>\\\0</v>
      </c>
      <c r="P734" s="17" t="str">
        <f t="shared" si="849"/>
        <v>\\\0</v>
      </c>
      <c r="R734" s="17" t="str">
        <f t="shared" si="850"/>
        <v>\\</v>
      </c>
      <c r="S734" s="38"/>
      <c r="T734" s="39"/>
      <c r="U734" s="31"/>
      <c r="V734" s="32"/>
      <c r="W734" s="36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35"/>
      <c r="DS734" s="287"/>
      <c r="DT734" s="36"/>
      <c r="DU734" s="37"/>
      <c r="DV734" s="28">
        <f>IF(AND($S734='자료입력 및 결과표시'!$B$6,COUNTIF($W734:$DR734,'자료입력 및 결과표시'!$C$6)&gt;=1),IF(OR('자료입력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DW734" s="28">
        <f>IF(AND($S734='자료입력 및 결과표시'!$B$7,COUNTIF($W734:$DR734,'자료입력 및 결과표시'!$C$7)&gt;=1),IF(OR('자료입력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DX734" s="28">
        <f>IF(AND($S734='자료입력 및 결과표시'!$B$8,COUNTIF($W734:$DR734,'자료입력 및 결과표시'!$C$8)&gt;=1),IF(OR('자료입력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DY734" s="28">
        <f>IF(AND($S734='자료입력 및 결과표시'!$B$9,COUNTIF($W734:$DR734,'자료입력 및 결과표시'!$C$9)&gt;=1),IF(OR('자료입력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DZ734" s="28">
        <f>IF(AND($S734='자료입력 및 결과표시'!$B$10,COUNTIF($W734:$DR734,'자료입력 및 결과표시'!$C$10)&gt;=1),IF(OR('자료입력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A734" s="28">
        <f>IF(AND($S734='자료입력 및 결과표시'!$B$11,COUNTIF($W734:$DR734,'자료입력 및 결과표시'!$C$11)&gt;=1),IF(OR('자료입력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B734" s="28">
        <f>IF(AND($S734='자료입력 및 결과표시'!$B$12,COUNTIF($W734:$DR734,'자료입력 및 결과표시'!$C$12)&gt;=1),IF(OR('자료입력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C734" s="28">
        <f>IF(AND($S734='자료입력 및 결과표시'!$B$13,COUNTIF($W734:$DR734,'자료입력 및 결과표시'!$C$13)&gt;=1),IF(OR('자료입력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D734" s="28">
        <f>IF(AND($S734='자료입력 및 결과표시'!$B$14,COUNTIF($W734:$DR734,'자료입력 및 결과표시'!$C$14)&gt;=1),IF(OR('자료입력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E734" s="28">
        <f>IF(AND($S734='자료입력 및 결과표시'!$B$15,COUNTIF($W734:$DR734,'자료입력 및 결과표시'!$C$15)&gt;=1),IF(OR('자료입력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F734" s="28">
        <f>IF(AND($S734='자료입력 및 결과표시'!$B$16,COUNTIF($W734:$DR734,'자료입력 및 결과표시'!$C$16)&gt;=1),IF(OR('자료입력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G734" s="28">
        <f>IF(AND($S734='자료입력 및 결과표시'!$B$17,COUNTIF($W734:$DR734,'자료입력 및 결과표시'!$C$17)&gt;=1),IF(OR('자료입력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H734" s="28">
        <f>IF(AND($S734='자료입력 및 결과표시'!$B$18,COUNTIF($W734:$DR734,'자료입력 및 결과표시'!$C$18)&gt;=1),IF(OR('자료입력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I734" s="28">
        <f>IF(AND($S734='자료입력 및 결과표시'!$B$19,COUNTIF($W734:$DR734,'자료입력 및 결과표시'!$C$19)&gt;=1),IF(OR('자료입력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J734" s="28">
        <f>IF(AND($S734='자료입력 및 결과표시'!$B$20,COUNTIF($W734:$DR734,'자료입력 및 결과표시'!$C$20)&gt;=1),IF(OR('자료입력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K734" s="28">
        <f>IF(AND($S734='자료입력 및 결과표시'!$B$21,COUNTIF($W734:$DR734,'자료입력 및 결과표시'!$C$21)&gt;=1),IF(OR('자료입력 및 결과표시'!$B$4+90&gt;=$V734,'자료입력 및 결과표시'!$B$4&lt;$U734),0,IF($V734-'자료입력 및 결과표시'!$B$4-90&gt;='자료입력 및 결과표시'!$E$4,'자료입력 및 결과표시'!$E$4,$V734-'자료입력 및 결과표시'!$B$4-90)),0)</f>
        <v>0</v>
      </c>
      <c r="EL734" s="17">
        <f>IF(AND(S734='자료입력 및 결과표시'!$B$6,COUNTIF('업무중복도(데이터 입력)'!$W734:$DR734,'자료입력 및 결과표시'!$C$6)&gt;=1),1,0)</f>
        <v>0</v>
      </c>
      <c r="EM734" s="17">
        <f>IF(AND(S734='자료입력 및 결과표시'!$B$7,COUNTIF('업무중복도(데이터 입력)'!$W734:$DR734,'자료입력 및 결과표시'!$C$7)&gt;=1),2,0)</f>
        <v>0</v>
      </c>
      <c r="EN734" s="17">
        <f>IF(AND(S734='자료입력 및 결과표시'!$B$8,COUNTIF('업무중복도(데이터 입력)'!$W734:$DR734,'자료입력 및 결과표시'!$C$8)&gt;=1),3,0)</f>
        <v>0</v>
      </c>
      <c r="EO734" s="17">
        <f>IF(AND(S734='자료입력 및 결과표시'!$B$9,COUNTIF('업무중복도(데이터 입력)'!$W734:$DR734,'자료입력 및 결과표시'!$C$9)&gt;=1),4,0)</f>
        <v>0</v>
      </c>
      <c r="EP734" s="17">
        <f>IF(AND(S734='자료입력 및 결과표시'!$B$10,COUNTIF('업무중복도(데이터 입력)'!$W734:$DR734,'자료입력 및 결과표시'!$C$10)&gt;=1),5,0)</f>
        <v>0</v>
      </c>
      <c r="EQ734" s="17">
        <f>IF(AND(S734='자료입력 및 결과표시'!$B$11,COUNTIF('업무중복도(데이터 입력)'!$W734:$DR734,'자료입력 및 결과표시'!$C$11)&gt;=1),6,0)</f>
        <v>0</v>
      </c>
      <c r="ER734" s="17">
        <f>IF(AND(S734='자료입력 및 결과표시'!$B$12,COUNTIF('업무중복도(데이터 입력)'!$W734:$DR734,'자료입력 및 결과표시'!$C$12)&gt;=1),7,0)</f>
        <v>0</v>
      </c>
      <c r="ES734" s="17">
        <f>IF(AND(S734='자료입력 및 결과표시'!$B$13,COUNTIF('업무중복도(데이터 입력)'!$W734:$DR734,'자료입력 및 결과표시'!$C$13)&gt;=1),8,0)</f>
        <v>0</v>
      </c>
      <c r="ET734" s="17">
        <f>IF(AND(S734='자료입력 및 결과표시'!$B$14,COUNTIF('업무중복도(데이터 입력)'!$W734:$DR734,'자료입력 및 결과표시'!$C$14)&gt;=1),9,0)</f>
        <v>0</v>
      </c>
      <c r="EU734" s="17">
        <f>IF(AND(S734='자료입력 및 결과표시'!$B$15,COUNTIF('업무중복도(데이터 입력)'!$W734:$DR734,'자료입력 및 결과표시'!$C$15)&gt;=1),10,0)</f>
        <v>0</v>
      </c>
      <c r="EV734" s="17">
        <f>IF(AND(S734='자료입력 및 결과표시'!$B$16,COUNTIF('업무중복도(데이터 입력)'!$W734:$DR734,'자료입력 및 결과표시'!$C$16)&gt;=1),11,0)</f>
        <v>0</v>
      </c>
      <c r="EW734" s="17">
        <f>IF(AND(S734='자료입력 및 결과표시'!$B$17,COUNTIF('업무중복도(데이터 입력)'!$W734:$DR734,'자료입력 및 결과표시'!$C$17)&gt;=1),12,0)</f>
        <v>0</v>
      </c>
      <c r="EX734" s="17">
        <f>IF(AND(S734='자료입력 및 결과표시'!$B$18,COUNTIF('업무중복도(데이터 입력)'!$W734:$DR734,'자료입력 및 결과표시'!$C$18)&gt;=1),13,0)</f>
        <v>0</v>
      </c>
      <c r="EY734" s="17">
        <f>IF(AND(S734='자료입력 및 결과표시'!$B$19,COUNTIF('업무중복도(데이터 입력)'!$W734:$DR734,'자료입력 및 결과표시'!$C$19)&gt;=1),14,0)</f>
        <v>0</v>
      </c>
      <c r="EZ734" s="17">
        <f>IF(AND(S734='자료입력 및 결과표시'!$B$20,COUNTIF('업무중복도(데이터 입력)'!$W734:$DR734,'자료입력 및 결과표시'!$C$20)&gt;=1),15,0)</f>
        <v>0</v>
      </c>
      <c r="FA734" s="17">
        <f>IF(AND(S734='자료입력 및 결과표시'!$B$21,COUNTIF('업무중복도(데이터 입력)'!$W734:$DR734,'자료입력 및 결과표시'!$C$21)&gt;=1),16,0)</f>
        <v>0</v>
      </c>
      <c r="FK734" s="17">
        <f t="shared" si="851"/>
        <v>0</v>
      </c>
      <c r="FO734"/>
    </row>
    <row r="735" spans="1:171">
      <c r="A735" s="17" t="str">
        <f t="shared" si="834"/>
        <v>\\\0</v>
      </c>
      <c r="B735" s="17" t="str">
        <f t="shared" si="835"/>
        <v>\\\0</v>
      </c>
      <c r="C735" s="17" t="str">
        <f t="shared" si="836"/>
        <v>\\\0</v>
      </c>
      <c r="D735" s="17" t="str">
        <f t="shared" si="837"/>
        <v>\\\0</v>
      </c>
      <c r="E735" s="17" t="str">
        <f t="shared" si="838"/>
        <v>\\\0</v>
      </c>
      <c r="F735" s="17" t="str">
        <f t="shared" si="839"/>
        <v>\\\0</v>
      </c>
      <c r="G735" s="17" t="str">
        <f t="shared" si="840"/>
        <v>\\\0</v>
      </c>
      <c r="H735" s="17" t="str">
        <f t="shared" si="841"/>
        <v>\\\0</v>
      </c>
      <c r="I735" s="17" t="str">
        <f t="shared" si="842"/>
        <v>\\\0</v>
      </c>
      <c r="J735" s="17" t="str">
        <f t="shared" si="843"/>
        <v>\\\0</v>
      </c>
      <c r="K735" s="17" t="str">
        <f t="shared" si="844"/>
        <v>\\\0</v>
      </c>
      <c r="L735" s="17" t="str">
        <f t="shared" si="845"/>
        <v>\\\0</v>
      </c>
      <c r="M735" s="17" t="str">
        <f t="shared" si="846"/>
        <v>\\\0</v>
      </c>
      <c r="N735" s="17" t="str">
        <f t="shared" si="847"/>
        <v>\\\0</v>
      </c>
      <c r="O735" s="17" t="str">
        <f t="shared" si="848"/>
        <v>\\\0</v>
      </c>
      <c r="P735" s="17" t="str">
        <f t="shared" si="849"/>
        <v>\\\0</v>
      </c>
      <c r="R735" s="17" t="str">
        <f t="shared" si="850"/>
        <v>\\</v>
      </c>
      <c r="S735" s="38"/>
      <c r="T735" s="39"/>
      <c r="U735" s="31"/>
      <c r="V735" s="32"/>
      <c r="W735" s="36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35"/>
      <c r="DS735" s="287"/>
      <c r="DT735" s="36"/>
      <c r="DU735" s="37"/>
      <c r="DV735" s="28">
        <f>IF(AND($S735='자료입력 및 결과표시'!$B$6,COUNTIF($W735:$DR735,'자료입력 및 결과표시'!$C$6)&gt;=1),IF(OR('자료입력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DW735" s="28">
        <f>IF(AND($S735='자료입력 및 결과표시'!$B$7,COUNTIF($W735:$DR735,'자료입력 및 결과표시'!$C$7)&gt;=1),IF(OR('자료입력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DX735" s="28">
        <f>IF(AND($S735='자료입력 및 결과표시'!$B$8,COUNTIF($W735:$DR735,'자료입력 및 결과표시'!$C$8)&gt;=1),IF(OR('자료입력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DY735" s="28">
        <f>IF(AND($S735='자료입력 및 결과표시'!$B$9,COUNTIF($W735:$DR735,'자료입력 및 결과표시'!$C$9)&gt;=1),IF(OR('자료입력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DZ735" s="28">
        <f>IF(AND($S735='자료입력 및 결과표시'!$B$10,COUNTIF($W735:$DR735,'자료입력 및 결과표시'!$C$10)&gt;=1),IF(OR('자료입력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A735" s="28">
        <f>IF(AND($S735='자료입력 및 결과표시'!$B$11,COUNTIF($W735:$DR735,'자료입력 및 결과표시'!$C$11)&gt;=1),IF(OR('자료입력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B735" s="28">
        <f>IF(AND($S735='자료입력 및 결과표시'!$B$12,COUNTIF($W735:$DR735,'자료입력 및 결과표시'!$C$12)&gt;=1),IF(OR('자료입력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C735" s="28">
        <f>IF(AND($S735='자료입력 및 결과표시'!$B$13,COUNTIF($W735:$DR735,'자료입력 및 결과표시'!$C$13)&gt;=1),IF(OR('자료입력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D735" s="28">
        <f>IF(AND($S735='자료입력 및 결과표시'!$B$14,COUNTIF($W735:$DR735,'자료입력 및 결과표시'!$C$14)&gt;=1),IF(OR('자료입력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E735" s="28">
        <f>IF(AND($S735='자료입력 및 결과표시'!$B$15,COUNTIF($W735:$DR735,'자료입력 및 결과표시'!$C$15)&gt;=1),IF(OR('자료입력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F735" s="28">
        <f>IF(AND($S735='자료입력 및 결과표시'!$B$16,COUNTIF($W735:$DR735,'자료입력 및 결과표시'!$C$16)&gt;=1),IF(OR('자료입력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G735" s="28">
        <f>IF(AND($S735='자료입력 및 결과표시'!$B$17,COUNTIF($W735:$DR735,'자료입력 및 결과표시'!$C$17)&gt;=1),IF(OR('자료입력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H735" s="28">
        <f>IF(AND($S735='자료입력 및 결과표시'!$B$18,COUNTIF($W735:$DR735,'자료입력 및 결과표시'!$C$18)&gt;=1),IF(OR('자료입력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I735" s="28">
        <f>IF(AND($S735='자료입력 및 결과표시'!$B$19,COUNTIF($W735:$DR735,'자료입력 및 결과표시'!$C$19)&gt;=1),IF(OR('자료입력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J735" s="28">
        <f>IF(AND($S735='자료입력 및 결과표시'!$B$20,COUNTIF($W735:$DR735,'자료입력 및 결과표시'!$C$20)&gt;=1),IF(OR('자료입력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K735" s="28">
        <f>IF(AND($S735='자료입력 및 결과표시'!$B$21,COUNTIF($W735:$DR735,'자료입력 및 결과표시'!$C$21)&gt;=1),IF(OR('자료입력 및 결과표시'!$B$4+90&gt;=$V735,'자료입력 및 결과표시'!$B$4&lt;$U735),0,IF($V735-'자료입력 및 결과표시'!$B$4-90&gt;='자료입력 및 결과표시'!$E$4,'자료입력 및 결과표시'!$E$4,$V735-'자료입력 및 결과표시'!$B$4-90)),0)</f>
        <v>0</v>
      </c>
      <c r="EL735" s="17">
        <f>IF(AND(S735='자료입력 및 결과표시'!$B$6,COUNTIF('업무중복도(데이터 입력)'!$W735:$DR735,'자료입력 및 결과표시'!$C$6)&gt;=1),1,0)</f>
        <v>0</v>
      </c>
      <c r="EM735" s="17">
        <f>IF(AND(S735='자료입력 및 결과표시'!$B$7,COUNTIF('업무중복도(데이터 입력)'!$W735:$DR735,'자료입력 및 결과표시'!$C$7)&gt;=1),2,0)</f>
        <v>0</v>
      </c>
      <c r="EN735" s="17">
        <f>IF(AND(S735='자료입력 및 결과표시'!$B$8,COUNTIF('업무중복도(데이터 입력)'!$W735:$DR735,'자료입력 및 결과표시'!$C$8)&gt;=1),3,0)</f>
        <v>0</v>
      </c>
      <c r="EO735" s="17">
        <f>IF(AND(S735='자료입력 및 결과표시'!$B$9,COUNTIF('업무중복도(데이터 입력)'!$W735:$DR735,'자료입력 및 결과표시'!$C$9)&gt;=1),4,0)</f>
        <v>0</v>
      </c>
      <c r="EP735" s="17">
        <f>IF(AND(S735='자료입력 및 결과표시'!$B$10,COUNTIF('업무중복도(데이터 입력)'!$W735:$DR735,'자료입력 및 결과표시'!$C$10)&gt;=1),5,0)</f>
        <v>0</v>
      </c>
      <c r="EQ735" s="17">
        <f>IF(AND(S735='자료입력 및 결과표시'!$B$11,COUNTIF('업무중복도(데이터 입력)'!$W735:$DR735,'자료입력 및 결과표시'!$C$11)&gt;=1),6,0)</f>
        <v>0</v>
      </c>
      <c r="ER735" s="17">
        <f>IF(AND(S735='자료입력 및 결과표시'!$B$12,COUNTIF('업무중복도(데이터 입력)'!$W735:$DR735,'자료입력 및 결과표시'!$C$12)&gt;=1),7,0)</f>
        <v>0</v>
      </c>
      <c r="ES735" s="17">
        <f>IF(AND(S735='자료입력 및 결과표시'!$B$13,COUNTIF('업무중복도(데이터 입력)'!$W735:$DR735,'자료입력 및 결과표시'!$C$13)&gt;=1),8,0)</f>
        <v>0</v>
      </c>
      <c r="ET735" s="17">
        <f>IF(AND(S735='자료입력 및 결과표시'!$B$14,COUNTIF('업무중복도(데이터 입력)'!$W735:$DR735,'자료입력 및 결과표시'!$C$14)&gt;=1),9,0)</f>
        <v>0</v>
      </c>
      <c r="EU735" s="17">
        <f>IF(AND(S735='자료입력 및 결과표시'!$B$15,COUNTIF('업무중복도(데이터 입력)'!$W735:$DR735,'자료입력 및 결과표시'!$C$15)&gt;=1),10,0)</f>
        <v>0</v>
      </c>
      <c r="EV735" s="17">
        <f>IF(AND(S735='자료입력 및 결과표시'!$B$16,COUNTIF('업무중복도(데이터 입력)'!$W735:$DR735,'자료입력 및 결과표시'!$C$16)&gt;=1),11,0)</f>
        <v>0</v>
      </c>
      <c r="EW735" s="17">
        <f>IF(AND(S735='자료입력 및 결과표시'!$B$17,COUNTIF('업무중복도(데이터 입력)'!$W735:$DR735,'자료입력 및 결과표시'!$C$17)&gt;=1),12,0)</f>
        <v>0</v>
      </c>
      <c r="EX735" s="17">
        <f>IF(AND(S735='자료입력 및 결과표시'!$B$18,COUNTIF('업무중복도(데이터 입력)'!$W735:$DR735,'자료입력 및 결과표시'!$C$18)&gt;=1),13,0)</f>
        <v>0</v>
      </c>
      <c r="EY735" s="17">
        <f>IF(AND(S735='자료입력 및 결과표시'!$B$19,COUNTIF('업무중복도(데이터 입력)'!$W735:$DR735,'자료입력 및 결과표시'!$C$19)&gt;=1),14,0)</f>
        <v>0</v>
      </c>
      <c r="EZ735" s="17">
        <f>IF(AND(S735='자료입력 및 결과표시'!$B$20,COUNTIF('업무중복도(데이터 입력)'!$W735:$DR735,'자료입력 및 결과표시'!$C$20)&gt;=1),15,0)</f>
        <v>0</v>
      </c>
      <c r="FA735" s="17">
        <f>IF(AND(S735='자료입력 및 결과표시'!$B$21,COUNTIF('업무중복도(데이터 입력)'!$W735:$DR735,'자료입력 및 결과표시'!$C$21)&gt;=1),16,0)</f>
        <v>0</v>
      </c>
      <c r="FK735" s="17">
        <f t="shared" si="851"/>
        <v>0</v>
      </c>
      <c r="FO735"/>
    </row>
    <row r="736" spans="1:171">
      <c r="A736" s="17" t="str">
        <f t="shared" si="834"/>
        <v>\\\0</v>
      </c>
      <c r="B736" s="17" t="str">
        <f t="shared" si="835"/>
        <v>\\\0</v>
      </c>
      <c r="C736" s="17" t="str">
        <f t="shared" si="836"/>
        <v>\\\0</v>
      </c>
      <c r="D736" s="17" t="str">
        <f t="shared" si="837"/>
        <v>\\\0</v>
      </c>
      <c r="E736" s="17" t="str">
        <f t="shared" si="838"/>
        <v>\\\0</v>
      </c>
      <c r="F736" s="17" t="str">
        <f t="shared" si="839"/>
        <v>\\\0</v>
      </c>
      <c r="G736" s="17" t="str">
        <f t="shared" si="840"/>
        <v>\\\0</v>
      </c>
      <c r="H736" s="17" t="str">
        <f t="shared" si="841"/>
        <v>\\\0</v>
      </c>
      <c r="I736" s="17" t="str">
        <f t="shared" si="842"/>
        <v>\\\0</v>
      </c>
      <c r="J736" s="17" t="str">
        <f t="shared" si="843"/>
        <v>\\\0</v>
      </c>
      <c r="K736" s="17" t="str">
        <f t="shared" si="844"/>
        <v>\\\0</v>
      </c>
      <c r="L736" s="17" t="str">
        <f t="shared" si="845"/>
        <v>\\\0</v>
      </c>
      <c r="M736" s="17" t="str">
        <f t="shared" si="846"/>
        <v>\\\0</v>
      </c>
      <c r="N736" s="17" t="str">
        <f t="shared" si="847"/>
        <v>\\\0</v>
      </c>
      <c r="O736" s="17" t="str">
        <f t="shared" si="848"/>
        <v>\\\0</v>
      </c>
      <c r="P736" s="17" t="str">
        <f t="shared" si="849"/>
        <v>\\\0</v>
      </c>
      <c r="R736" s="17" t="str">
        <f t="shared" si="850"/>
        <v>\\</v>
      </c>
      <c r="S736" s="38"/>
      <c r="T736" s="39"/>
      <c r="U736" s="31"/>
      <c r="V736" s="32"/>
      <c r="W736" s="36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35"/>
      <c r="DS736" s="287"/>
      <c r="DT736" s="36"/>
      <c r="DU736" s="37"/>
      <c r="DV736" s="28">
        <f>IF(AND($S736='자료입력 및 결과표시'!$B$6,COUNTIF($W736:$DR736,'자료입력 및 결과표시'!$C$6)&gt;=1),IF(OR('자료입력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DW736" s="28">
        <f>IF(AND($S736='자료입력 및 결과표시'!$B$7,COUNTIF($W736:$DR736,'자료입력 및 결과표시'!$C$7)&gt;=1),IF(OR('자료입력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DX736" s="28">
        <f>IF(AND($S736='자료입력 및 결과표시'!$B$8,COUNTIF($W736:$DR736,'자료입력 및 결과표시'!$C$8)&gt;=1),IF(OR('자료입력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DY736" s="28">
        <f>IF(AND($S736='자료입력 및 결과표시'!$B$9,COUNTIF($W736:$DR736,'자료입력 및 결과표시'!$C$9)&gt;=1),IF(OR('자료입력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DZ736" s="28">
        <f>IF(AND($S736='자료입력 및 결과표시'!$B$10,COUNTIF($W736:$DR736,'자료입력 및 결과표시'!$C$10)&gt;=1),IF(OR('자료입력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A736" s="28">
        <f>IF(AND($S736='자료입력 및 결과표시'!$B$11,COUNTIF($W736:$DR736,'자료입력 및 결과표시'!$C$11)&gt;=1),IF(OR('자료입력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B736" s="28">
        <f>IF(AND($S736='자료입력 및 결과표시'!$B$12,COUNTIF($W736:$DR736,'자료입력 및 결과표시'!$C$12)&gt;=1),IF(OR('자료입력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C736" s="28">
        <f>IF(AND($S736='자료입력 및 결과표시'!$B$13,COUNTIF($W736:$DR736,'자료입력 및 결과표시'!$C$13)&gt;=1),IF(OR('자료입력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D736" s="28">
        <f>IF(AND($S736='자료입력 및 결과표시'!$B$14,COUNTIF($W736:$DR736,'자료입력 및 결과표시'!$C$14)&gt;=1),IF(OR('자료입력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E736" s="28">
        <f>IF(AND($S736='자료입력 및 결과표시'!$B$15,COUNTIF($W736:$DR736,'자료입력 및 결과표시'!$C$15)&gt;=1),IF(OR('자료입력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F736" s="28">
        <f>IF(AND($S736='자료입력 및 결과표시'!$B$16,COUNTIF($W736:$DR736,'자료입력 및 결과표시'!$C$16)&gt;=1),IF(OR('자료입력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G736" s="28">
        <f>IF(AND($S736='자료입력 및 결과표시'!$B$17,COUNTIF($W736:$DR736,'자료입력 및 결과표시'!$C$17)&gt;=1),IF(OR('자료입력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H736" s="28">
        <f>IF(AND($S736='자료입력 및 결과표시'!$B$18,COUNTIF($W736:$DR736,'자료입력 및 결과표시'!$C$18)&gt;=1),IF(OR('자료입력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I736" s="28">
        <f>IF(AND($S736='자료입력 및 결과표시'!$B$19,COUNTIF($W736:$DR736,'자료입력 및 결과표시'!$C$19)&gt;=1),IF(OR('자료입력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J736" s="28">
        <f>IF(AND($S736='자료입력 및 결과표시'!$B$20,COUNTIF($W736:$DR736,'자료입력 및 결과표시'!$C$20)&gt;=1),IF(OR('자료입력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K736" s="28">
        <f>IF(AND($S736='자료입력 및 결과표시'!$B$21,COUNTIF($W736:$DR736,'자료입력 및 결과표시'!$C$21)&gt;=1),IF(OR('자료입력 및 결과표시'!$B$4+90&gt;=$V736,'자료입력 및 결과표시'!$B$4&lt;$U736),0,IF($V736-'자료입력 및 결과표시'!$B$4-90&gt;='자료입력 및 결과표시'!$E$4,'자료입력 및 결과표시'!$E$4,$V736-'자료입력 및 결과표시'!$B$4-90)),0)</f>
        <v>0</v>
      </c>
      <c r="EL736" s="17">
        <f>IF(AND(S736='자료입력 및 결과표시'!$B$6,COUNTIF('업무중복도(데이터 입력)'!$W736:$DR736,'자료입력 및 결과표시'!$C$6)&gt;=1),1,0)</f>
        <v>0</v>
      </c>
      <c r="EM736" s="17">
        <f>IF(AND(S736='자료입력 및 결과표시'!$B$7,COUNTIF('업무중복도(데이터 입력)'!$W736:$DR736,'자료입력 및 결과표시'!$C$7)&gt;=1),2,0)</f>
        <v>0</v>
      </c>
      <c r="EN736" s="17">
        <f>IF(AND(S736='자료입력 및 결과표시'!$B$8,COUNTIF('업무중복도(데이터 입력)'!$W736:$DR736,'자료입력 및 결과표시'!$C$8)&gt;=1),3,0)</f>
        <v>0</v>
      </c>
      <c r="EO736" s="17">
        <f>IF(AND(S736='자료입력 및 결과표시'!$B$9,COUNTIF('업무중복도(데이터 입력)'!$W736:$DR736,'자료입력 및 결과표시'!$C$9)&gt;=1),4,0)</f>
        <v>0</v>
      </c>
      <c r="EP736" s="17">
        <f>IF(AND(S736='자료입력 및 결과표시'!$B$10,COUNTIF('업무중복도(데이터 입력)'!$W736:$DR736,'자료입력 및 결과표시'!$C$10)&gt;=1),5,0)</f>
        <v>0</v>
      </c>
      <c r="EQ736" s="17">
        <f>IF(AND(S736='자료입력 및 결과표시'!$B$11,COUNTIF('업무중복도(데이터 입력)'!$W736:$DR736,'자료입력 및 결과표시'!$C$11)&gt;=1),6,0)</f>
        <v>0</v>
      </c>
      <c r="ER736" s="17">
        <f>IF(AND(S736='자료입력 및 결과표시'!$B$12,COUNTIF('업무중복도(데이터 입력)'!$W736:$DR736,'자료입력 및 결과표시'!$C$12)&gt;=1),7,0)</f>
        <v>0</v>
      </c>
      <c r="ES736" s="17">
        <f>IF(AND(S736='자료입력 및 결과표시'!$B$13,COUNTIF('업무중복도(데이터 입력)'!$W736:$DR736,'자료입력 및 결과표시'!$C$13)&gt;=1),8,0)</f>
        <v>0</v>
      </c>
      <c r="ET736" s="17">
        <f>IF(AND(S736='자료입력 및 결과표시'!$B$14,COUNTIF('업무중복도(데이터 입력)'!$W736:$DR736,'자료입력 및 결과표시'!$C$14)&gt;=1),9,0)</f>
        <v>0</v>
      </c>
      <c r="EU736" s="17">
        <f>IF(AND(S736='자료입력 및 결과표시'!$B$15,COUNTIF('업무중복도(데이터 입력)'!$W736:$DR736,'자료입력 및 결과표시'!$C$15)&gt;=1),10,0)</f>
        <v>0</v>
      </c>
      <c r="EV736" s="17">
        <f>IF(AND(S736='자료입력 및 결과표시'!$B$16,COUNTIF('업무중복도(데이터 입력)'!$W736:$DR736,'자료입력 및 결과표시'!$C$16)&gt;=1),11,0)</f>
        <v>0</v>
      </c>
      <c r="EW736" s="17">
        <f>IF(AND(S736='자료입력 및 결과표시'!$B$17,COUNTIF('업무중복도(데이터 입력)'!$W736:$DR736,'자료입력 및 결과표시'!$C$17)&gt;=1),12,0)</f>
        <v>0</v>
      </c>
      <c r="EX736" s="17">
        <f>IF(AND(S736='자료입력 및 결과표시'!$B$18,COUNTIF('업무중복도(데이터 입력)'!$W736:$DR736,'자료입력 및 결과표시'!$C$18)&gt;=1),13,0)</f>
        <v>0</v>
      </c>
      <c r="EY736" s="17">
        <f>IF(AND(S736='자료입력 및 결과표시'!$B$19,COUNTIF('업무중복도(데이터 입력)'!$W736:$DR736,'자료입력 및 결과표시'!$C$19)&gt;=1),14,0)</f>
        <v>0</v>
      </c>
      <c r="EZ736" s="17">
        <f>IF(AND(S736='자료입력 및 결과표시'!$B$20,COUNTIF('업무중복도(데이터 입력)'!$W736:$DR736,'자료입력 및 결과표시'!$C$20)&gt;=1),15,0)</f>
        <v>0</v>
      </c>
      <c r="FA736" s="17">
        <f>IF(AND(S736='자료입력 및 결과표시'!$B$21,COUNTIF('업무중복도(데이터 입력)'!$W736:$DR736,'자료입력 및 결과표시'!$C$21)&gt;=1),16,0)</f>
        <v>0</v>
      </c>
      <c r="FK736" s="17">
        <f t="shared" si="851"/>
        <v>0</v>
      </c>
      <c r="FO736"/>
    </row>
    <row r="737" spans="1:171">
      <c r="A737" s="17" t="str">
        <f t="shared" si="834"/>
        <v>\\\0</v>
      </c>
      <c r="B737" s="17" t="str">
        <f t="shared" si="835"/>
        <v>\\\0</v>
      </c>
      <c r="C737" s="17" t="str">
        <f t="shared" si="836"/>
        <v>\\\0</v>
      </c>
      <c r="D737" s="17" t="str">
        <f t="shared" si="837"/>
        <v>\\\0</v>
      </c>
      <c r="E737" s="17" t="str">
        <f t="shared" si="838"/>
        <v>\\\0</v>
      </c>
      <c r="F737" s="17" t="str">
        <f t="shared" si="839"/>
        <v>\\\0</v>
      </c>
      <c r="G737" s="17" t="str">
        <f t="shared" si="840"/>
        <v>\\\0</v>
      </c>
      <c r="H737" s="17" t="str">
        <f t="shared" si="841"/>
        <v>\\\0</v>
      </c>
      <c r="I737" s="17" t="str">
        <f t="shared" si="842"/>
        <v>\\\0</v>
      </c>
      <c r="J737" s="17" t="str">
        <f t="shared" si="843"/>
        <v>\\\0</v>
      </c>
      <c r="K737" s="17" t="str">
        <f t="shared" si="844"/>
        <v>\\\0</v>
      </c>
      <c r="L737" s="17" t="str">
        <f t="shared" si="845"/>
        <v>\\\0</v>
      </c>
      <c r="M737" s="17" t="str">
        <f t="shared" si="846"/>
        <v>\\\0</v>
      </c>
      <c r="N737" s="17" t="str">
        <f t="shared" si="847"/>
        <v>\\\0</v>
      </c>
      <c r="O737" s="17" t="str">
        <f t="shared" si="848"/>
        <v>\\\0</v>
      </c>
      <c r="P737" s="17" t="str">
        <f t="shared" si="849"/>
        <v>\\\0</v>
      </c>
      <c r="R737" s="17" t="str">
        <f t="shared" si="850"/>
        <v>\\</v>
      </c>
      <c r="S737" s="38"/>
      <c r="T737" s="39"/>
      <c r="U737" s="31"/>
      <c r="V737" s="32"/>
      <c r="W737" s="36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35"/>
      <c r="DS737" s="287"/>
      <c r="DT737" s="36"/>
      <c r="DU737" s="37"/>
      <c r="DV737" s="28">
        <f>IF(AND($S737='자료입력 및 결과표시'!$B$6,COUNTIF($W737:$DR737,'자료입력 및 결과표시'!$C$6)&gt;=1),IF(OR('자료입력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DW737" s="28">
        <f>IF(AND($S737='자료입력 및 결과표시'!$B$7,COUNTIF($W737:$DR737,'자료입력 및 결과표시'!$C$7)&gt;=1),IF(OR('자료입력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DX737" s="28">
        <f>IF(AND($S737='자료입력 및 결과표시'!$B$8,COUNTIF($W737:$DR737,'자료입력 및 결과표시'!$C$8)&gt;=1),IF(OR('자료입력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DY737" s="28">
        <f>IF(AND($S737='자료입력 및 결과표시'!$B$9,COUNTIF($W737:$DR737,'자료입력 및 결과표시'!$C$9)&gt;=1),IF(OR('자료입력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DZ737" s="28">
        <f>IF(AND($S737='자료입력 및 결과표시'!$B$10,COUNTIF($W737:$DR737,'자료입력 및 결과표시'!$C$10)&gt;=1),IF(OR('자료입력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A737" s="28">
        <f>IF(AND($S737='자료입력 및 결과표시'!$B$11,COUNTIF($W737:$DR737,'자료입력 및 결과표시'!$C$11)&gt;=1),IF(OR('자료입력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B737" s="28">
        <f>IF(AND($S737='자료입력 및 결과표시'!$B$12,COUNTIF($W737:$DR737,'자료입력 및 결과표시'!$C$12)&gt;=1),IF(OR('자료입력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C737" s="28">
        <f>IF(AND($S737='자료입력 및 결과표시'!$B$13,COUNTIF($W737:$DR737,'자료입력 및 결과표시'!$C$13)&gt;=1),IF(OR('자료입력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D737" s="28">
        <f>IF(AND($S737='자료입력 및 결과표시'!$B$14,COUNTIF($W737:$DR737,'자료입력 및 결과표시'!$C$14)&gt;=1),IF(OR('자료입력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E737" s="28">
        <f>IF(AND($S737='자료입력 및 결과표시'!$B$15,COUNTIF($W737:$DR737,'자료입력 및 결과표시'!$C$15)&gt;=1),IF(OR('자료입력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F737" s="28">
        <f>IF(AND($S737='자료입력 및 결과표시'!$B$16,COUNTIF($W737:$DR737,'자료입력 및 결과표시'!$C$16)&gt;=1),IF(OR('자료입력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G737" s="28">
        <f>IF(AND($S737='자료입력 및 결과표시'!$B$17,COUNTIF($W737:$DR737,'자료입력 및 결과표시'!$C$17)&gt;=1),IF(OR('자료입력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H737" s="28">
        <f>IF(AND($S737='자료입력 및 결과표시'!$B$18,COUNTIF($W737:$DR737,'자료입력 및 결과표시'!$C$18)&gt;=1),IF(OR('자료입력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I737" s="28">
        <f>IF(AND($S737='자료입력 및 결과표시'!$B$19,COUNTIF($W737:$DR737,'자료입력 및 결과표시'!$C$19)&gt;=1),IF(OR('자료입력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J737" s="28">
        <f>IF(AND($S737='자료입력 및 결과표시'!$B$20,COUNTIF($W737:$DR737,'자료입력 및 결과표시'!$C$20)&gt;=1),IF(OR('자료입력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K737" s="28">
        <f>IF(AND($S737='자료입력 및 결과표시'!$B$21,COUNTIF($W737:$DR737,'자료입력 및 결과표시'!$C$21)&gt;=1),IF(OR('자료입력 및 결과표시'!$B$4+90&gt;=$V737,'자료입력 및 결과표시'!$B$4&lt;$U737),0,IF($V737-'자료입력 및 결과표시'!$B$4-90&gt;='자료입력 및 결과표시'!$E$4,'자료입력 및 결과표시'!$E$4,$V737-'자료입력 및 결과표시'!$B$4-90)),0)</f>
        <v>0</v>
      </c>
      <c r="EL737" s="17">
        <f>IF(AND(S737='자료입력 및 결과표시'!$B$6,COUNTIF('업무중복도(데이터 입력)'!$W737:$DR737,'자료입력 및 결과표시'!$C$6)&gt;=1),1,0)</f>
        <v>0</v>
      </c>
      <c r="EM737" s="17">
        <f>IF(AND(S737='자료입력 및 결과표시'!$B$7,COUNTIF('업무중복도(데이터 입력)'!$W737:$DR737,'자료입력 및 결과표시'!$C$7)&gt;=1),2,0)</f>
        <v>0</v>
      </c>
      <c r="EN737" s="17">
        <f>IF(AND(S737='자료입력 및 결과표시'!$B$8,COUNTIF('업무중복도(데이터 입력)'!$W737:$DR737,'자료입력 및 결과표시'!$C$8)&gt;=1),3,0)</f>
        <v>0</v>
      </c>
      <c r="EO737" s="17">
        <f>IF(AND(S737='자료입력 및 결과표시'!$B$9,COUNTIF('업무중복도(데이터 입력)'!$W737:$DR737,'자료입력 및 결과표시'!$C$9)&gt;=1),4,0)</f>
        <v>0</v>
      </c>
      <c r="EP737" s="17">
        <f>IF(AND(S737='자료입력 및 결과표시'!$B$10,COUNTIF('업무중복도(데이터 입력)'!$W737:$DR737,'자료입력 및 결과표시'!$C$10)&gt;=1),5,0)</f>
        <v>0</v>
      </c>
      <c r="EQ737" s="17">
        <f>IF(AND(S737='자료입력 및 결과표시'!$B$11,COUNTIF('업무중복도(데이터 입력)'!$W737:$DR737,'자료입력 및 결과표시'!$C$11)&gt;=1),6,0)</f>
        <v>0</v>
      </c>
      <c r="ER737" s="17">
        <f>IF(AND(S737='자료입력 및 결과표시'!$B$12,COUNTIF('업무중복도(데이터 입력)'!$W737:$DR737,'자료입력 및 결과표시'!$C$12)&gt;=1),7,0)</f>
        <v>0</v>
      </c>
      <c r="ES737" s="17">
        <f>IF(AND(S737='자료입력 및 결과표시'!$B$13,COUNTIF('업무중복도(데이터 입력)'!$W737:$DR737,'자료입력 및 결과표시'!$C$13)&gt;=1),8,0)</f>
        <v>0</v>
      </c>
      <c r="ET737" s="17">
        <f>IF(AND(S737='자료입력 및 결과표시'!$B$14,COUNTIF('업무중복도(데이터 입력)'!$W737:$DR737,'자료입력 및 결과표시'!$C$14)&gt;=1),9,0)</f>
        <v>0</v>
      </c>
      <c r="EU737" s="17">
        <f>IF(AND(S737='자료입력 및 결과표시'!$B$15,COUNTIF('업무중복도(데이터 입력)'!$W737:$DR737,'자료입력 및 결과표시'!$C$15)&gt;=1),10,0)</f>
        <v>0</v>
      </c>
      <c r="EV737" s="17">
        <f>IF(AND(S737='자료입력 및 결과표시'!$B$16,COUNTIF('업무중복도(데이터 입력)'!$W737:$DR737,'자료입력 및 결과표시'!$C$16)&gt;=1),11,0)</f>
        <v>0</v>
      </c>
      <c r="EW737" s="17">
        <f>IF(AND(S737='자료입력 및 결과표시'!$B$17,COUNTIF('업무중복도(데이터 입력)'!$W737:$DR737,'자료입력 및 결과표시'!$C$17)&gt;=1),12,0)</f>
        <v>0</v>
      </c>
      <c r="EX737" s="17">
        <f>IF(AND(S737='자료입력 및 결과표시'!$B$18,COUNTIF('업무중복도(데이터 입력)'!$W737:$DR737,'자료입력 및 결과표시'!$C$18)&gt;=1),13,0)</f>
        <v>0</v>
      </c>
      <c r="EY737" s="17">
        <f>IF(AND(S737='자료입력 및 결과표시'!$B$19,COUNTIF('업무중복도(데이터 입력)'!$W737:$DR737,'자료입력 및 결과표시'!$C$19)&gt;=1),14,0)</f>
        <v>0</v>
      </c>
      <c r="EZ737" s="17">
        <f>IF(AND(S737='자료입력 및 결과표시'!$B$20,COUNTIF('업무중복도(데이터 입력)'!$W737:$DR737,'자료입력 및 결과표시'!$C$20)&gt;=1),15,0)</f>
        <v>0</v>
      </c>
      <c r="FA737" s="17">
        <f>IF(AND(S737='자료입력 및 결과표시'!$B$21,COUNTIF('업무중복도(데이터 입력)'!$W737:$DR737,'자료입력 및 결과표시'!$C$21)&gt;=1),16,0)</f>
        <v>0</v>
      </c>
      <c r="FK737" s="17">
        <f t="shared" si="851"/>
        <v>0</v>
      </c>
      <c r="FO737"/>
    </row>
    <row r="738" spans="1:171">
      <c r="A738" s="17" t="str">
        <f t="shared" si="834"/>
        <v>\\\0</v>
      </c>
      <c r="B738" s="17" t="str">
        <f t="shared" si="835"/>
        <v>\\\0</v>
      </c>
      <c r="C738" s="17" t="str">
        <f t="shared" si="836"/>
        <v>\\\0</v>
      </c>
      <c r="D738" s="17" t="str">
        <f t="shared" si="837"/>
        <v>\\\0</v>
      </c>
      <c r="E738" s="17" t="str">
        <f t="shared" si="838"/>
        <v>\\\0</v>
      </c>
      <c r="F738" s="17" t="str">
        <f t="shared" si="839"/>
        <v>\\\0</v>
      </c>
      <c r="G738" s="17" t="str">
        <f t="shared" si="840"/>
        <v>\\\0</v>
      </c>
      <c r="H738" s="17" t="str">
        <f t="shared" si="841"/>
        <v>\\\0</v>
      </c>
      <c r="I738" s="17" t="str">
        <f t="shared" si="842"/>
        <v>\\\0</v>
      </c>
      <c r="J738" s="17" t="str">
        <f t="shared" si="843"/>
        <v>\\\0</v>
      </c>
      <c r="K738" s="17" t="str">
        <f t="shared" si="844"/>
        <v>\\\0</v>
      </c>
      <c r="L738" s="17" t="str">
        <f t="shared" si="845"/>
        <v>\\\0</v>
      </c>
      <c r="M738" s="17" t="str">
        <f t="shared" si="846"/>
        <v>\\\0</v>
      </c>
      <c r="N738" s="17" t="str">
        <f t="shared" si="847"/>
        <v>\\\0</v>
      </c>
      <c r="O738" s="17" t="str">
        <f t="shared" si="848"/>
        <v>\\\0</v>
      </c>
      <c r="P738" s="17" t="str">
        <f t="shared" si="849"/>
        <v>\\\0</v>
      </c>
      <c r="R738" s="17" t="str">
        <f t="shared" si="850"/>
        <v>\\</v>
      </c>
      <c r="S738" s="38"/>
      <c r="T738" s="39"/>
      <c r="U738" s="31"/>
      <c r="V738" s="32"/>
      <c r="W738" s="36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35"/>
      <c r="DS738" s="287"/>
      <c r="DT738" s="36"/>
      <c r="DU738" s="37"/>
      <c r="DV738" s="28">
        <f>IF(AND($S738='자료입력 및 결과표시'!$B$6,COUNTIF($W738:$DR738,'자료입력 및 결과표시'!$C$6)&gt;=1),IF(OR('자료입력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DW738" s="28">
        <f>IF(AND($S738='자료입력 및 결과표시'!$B$7,COUNTIF($W738:$DR738,'자료입력 및 결과표시'!$C$7)&gt;=1),IF(OR('자료입력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DX738" s="28">
        <f>IF(AND($S738='자료입력 및 결과표시'!$B$8,COUNTIF($W738:$DR738,'자료입력 및 결과표시'!$C$8)&gt;=1),IF(OR('자료입력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DY738" s="28">
        <f>IF(AND($S738='자료입력 및 결과표시'!$B$9,COUNTIF($W738:$DR738,'자료입력 및 결과표시'!$C$9)&gt;=1),IF(OR('자료입력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DZ738" s="28">
        <f>IF(AND($S738='자료입력 및 결과표시'!$B$10,COUNTIF($W738:$DR738,'자료입력 및 결과표시'!$C$10)&gt;=1),IF(OR('자료입력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A738" s="28">
        <f>IF(AND($S738='자료입력 및 결과표시'!$B$11,COUNTIF($W738:$DR738,'자료입력 및 결과표시'!$C$11)&gt;=1),IF(OR('자료입력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B738" s="28">
        <f>IF(AND($S738='자료입력 및 결과표시'!$B$12,COUNTIF($W738:$DR738,'자료입력 및 결과표시'!$C$12)&gt;=1),IF(OR('자료입력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C738" s="28">
        <f>IF(AND($S738='자료입력 및 결과표시'!$B$13,COUNTIF($W738:$DR738,'자료입력 및 결과표시'!$C$13)&gt;=1),IF(OR('자료입력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D738" s="28">
        <f>IF(AND($S738='자료입력 및 결과표시'!$B$14,COUNTIF($W738:$DR738,'자료입력 및 결과표시'!$C$14)&gt;=1),IF(OR('자료입력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E738" s="28">
        <f>IF(AND($S738='자료입력 및 결과표시'!$B$15,COUNTIF($W738:$DR738,'자료입력 및 결과표시'!$C$15)&gt;=1),IF(OR('자료입력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F738" s="28">
        <f>IF(AND($S738='자료입력 및 결과표시'!$B$16,COUNTIF($W738:$DR738,'자료입력 및 결과표시'!$C$16)&gt;=1),IF(OR('자료입력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G738" s="28">
        <f>IF(AND($S738='자료입력 및 결과표시'!$B$17,COUNTIF($W738:$DR738,'자료입력 및 결과표시'!$C$17)&gt;=1),IF(OR('자료입력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H738" s="28">
        <f>IF(AND($S738='자료입력 및 결과표시'!$B$18,COUNTIF($W738:$DR738,'자료입력 및 결과표시'!$C$18)&gt;=1),IF(OR('자료입력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I738" s="28">
        <f>IF(AND($S738='자료입력 및 결과표시'!$B$19,COUNTIF($W738:$DR738,'자료입력 및 결과표시'!$C$19)&gt;=1),IF(OR('자료입력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J738" s="28">
        <f>IF(AND($S738='자료입력 및 결과표시'!$B$20,COUNTIF($W738:$DR738,'자료입력 및 결과표시'!$C$20)&gt;=1),IF(OR('자료입력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K738" s="28">
        <f>IF(AND($S738='자료입력 및 결과표시'!$B$21,COUNTIF($W738:$DR738,'자료입력 및 결과표시'!$C$21)&gt;=1),IF(OR('자료입력 및 결과표시'!$B$4+90&gt;=$V738,'자료입력 및 결과표시'!$B$4&lt;$U738),0,IF($V738-'자료입력 및 결과표시'!$B$4-90&gt;='자료입력 및 결과표시'!$E$4,'자료입력 및 결과표시'!$E$4,$V738-'자료입력 및 결과표시'!$B$4-90)),0)</f>
        <v>0</v>
      </c>
      <c r="EL738" s="17">
        <f>IF(AND(S738='자료입력 및 결과표시'!$B$6,COUNTIF('업무중복도(데이터 입력)'!$W738:$DR738,'자료입력 및 결과표시'!$C$6)&gt;=1),1,0)</f>
        <v>0</v>
      </c>
      <c r="EM738" s="17">
        <f>IF(AND(S738='자료입력 및 결과표시'!$B$7,COUNTIF('업무중복도(데이터 입력)'!$W738:$DR738,'자료입력 및 결과표시'!$C$7)&gt;=1),2,0)</f>
        <v>0</v>
      </c>
      <c r="EN738" s="17">
        <f>IF(AND(S738='자료입력 및 결과표시'!$B$8,COUNTIF('업무중복도(데이터 입력)'!$W738:$DR738,'자료입력 및 결과표시'!$C$8)&gt;=1),3,0)</f>
        <v>0</v>
      </c>
      <c r="EO738" s="17">
        <f>IF(AND(S738='자료입력 및 결과표시'!$B$9,COUNTIF('업무중복도(데이터 입력)'!$W738:$DR738,'자료입력 및 결과표시'!$C$9)&gt;=1),4,0)</f>
        <v>0</v>
      </c>
      <c r="EP738" s="17">
        <f>IF(AND(S738='자료입력 및 결과표시'!$B$10,COUNTIF('업무중복도(데이터 입력)'!$W738:$DR738,'자료입력 및 결과표시'!$C$10)&gt;=1),5,0)</f>
        <v>0</v>
      </c>
      <c r="EQ738" s="17">
        <f>IF(AND(S738='자료입력 및 결과표시'!$B$11,COUNTIF('업무중복도(데이터 입력)'!$W738:$DR738,'자료입력 및 결과표시'!$C$11)&gt;=1),6,0)</f>
        <v>0</v>
      </c>
      <c r="ER738" s="17">
        <f>IF(AND(S738='자료입력 및 결과표시'!$B$12,COUNTIF('업무중복도(데이터 입력)'!$W738:$DR738,'자료입력 및 결과표시'!$C$12)&gt;=1),7,0)</f>
        <v>0</v>
      </c>
      <c r="ES738" s="17">
        <f>IF(AND(S738='자료입력 및 결과표시'!$B$13,COUNTIF('업무중복도(데이터 입력)'!$W738:$DR738,'자료입력 및 결과표시'!$C$13)&gt;=1),8,0)</f>
        <v>0</v>
      </c>
      <c r="ET738" s="17">
        <f>IF(AND(S738='자료입력 및 결과표시'!$B$14,COUNTIF('업무중복도(데이터 입력)'!$W738:$DR738,'자료입력 및 결과표시'!$C$14)&gt;=1),9,0)</f>
        <v>0</v>
      </c>
      <c r="EU738" s="17">
        <f>IF(AND(S738='자료입력 및 결과표시'!$B$15,COUNTIF('업무중복도(데이터 입력)'!$W738:$DR738,'자료입력 및 결과표시'!$C$15)&gt;=1),10,0)</f>
        <v>0</v>
      </c>
      <c r="EV738" s="17">
        <f>IF(AND(S738='자료입력 및 결과표시'!$B$16,COUNTIF('업무중복도(데이터 입력)'!$W738:$DR738,'자료입력 및 결과표시'!$C$16)&gt;=1),11,0)</f>
        <v>0</v>
      </c>
      <c r="EW738" s="17">
        <f>IF(AND(S738='자료입력 및 결과표시'!$B$17,COUNTIF('업무중복도(데이터 입력)'!$W738:$DR738,'자료입력 및 결과표시'!$C$17)&gt;=1),12,0)</f>
        <v>0</v>
      </c>
      <c r="EX738" s="17">
        <f>IF(AND(S738='자료입력 및 결과표시'!$B$18,COUNTIF('업무중복도(데이터 입력)'!$W738:$DR738,'자료입력 및 결과표시'!$C$18)&gt;=1),13,0)</f>
        <v>0</v>
      </c>
      <c r="EY738" s="17">
        <f>IF(AND(S738='자료입력 및 결과표시'!$B$19,COUNTIF('업무중복도(데이터 입력)'!$W738:$DR738,'자료입력 및 결과표시'!$C$19)&gt;=1),14,0)</f>
        <v>0</v>
      </c>
      <c r="EZ738" s="17">
        <f>IF(AND(S738='자료입력 및 결과표시'!$B$20,COUNTIF('업무중복도(데이터 입력)'!$W738:$DR738,'자료입력 및 결과표시'!$C$20)&gt;=1),15,0)</f>
        <v>0</v>
      </c>
      <c r="FA738" s="17">
        <f>IF(AND(S738='자료입력 및 결과표시'!$B$21,COUNTIF('업무중복도(데이터 입력)'!$W738:$DR738,'자료입력 및 결과표시'!$C$21)&gt;=1),16,0)</f>
        <v>0</v>
      </c>
      <c r="FK738" s="17">
        <f t="shared" si="851"/>
        <v>0</v>
      </c>
      <c r="FO738"/>
    </row>
    <row r="739" spans="1:171">
      <c r="A739" s="17" t="str">
        <f t="shared" si="834"/>
        <v>\\\0</v>
      </c>
      <c r="B739" s="17" t="str">
        <f t="shared" si="835"/>
        <v>\\\0</v>
      </c>
      <c r="C739" s="17" t="str">
        <f t="shared" si="836"/>
        <v>\\\0</v>
      </c>
      <c r="D739" s="17" t="str">
        <f t="shared" si="837"/>
        <v>\\\0</v>
      </c>
      <c r="E739" s="17" t="str">
        <f t="shared" si="838"/>
        <v>\\\0</v>
      </c>
      <c r="F739" s="17" t="str">
        <f t="shared" si="839"/>
        <v>\\\0</v>
      </c>
      <c r="G739" s="17" t="str">
        <f t="shared" si="840"/>
        <v>\\\0</v>
      </c>
      <c r="H739" s="17" t="str">
        <f t="shared" si="841"/>
        <v>\\\0</v>
      </c>
      <c r="I739" s="17" t="str">
        <f t="shared" si="842"/>
        <v>\\\0</v>
      </c>
      <c r="J739" s="17" t="str">
        <f t="shared" si="843"/>
        <v>\\\0</v>
      </c>
      <c r="K739" s="17" t="str">
        <f t="shared" si="844"/>
        <v>\\\0</v>
      </c>
      <c r="L739" s="17" t="str">
        <f t="shared" si="845"/>
        <v>\\\0</v>
      </c>
      <c r="M739" s="17" t="str">
        <f t="shared" si="846"/>
        <v>\\\0</v>
      </c>
      <c r="N739" s="17" t="str">
        <f t="shared" si="847"/>
        <v>\\\0</v>
      </c>
      <c r="O739" s="17" t="str">
        <f t="shared" si="848"/>
        <v>\\\0</v>
      </c>
      <c r="P739" s="17" t="str">
        <f t="shared" si="849"/>
        <v>\\\0</v>
      </c>
      <c r="R739" s="17" t="str">
        <f t="shared" si="850"/>
        <v>\\</v>
      </c>
      <c r="S739" s="38"/>
      <c r="T739" s="39"/>
      <c r="U739" s="31"/>
      <c r="V739" s="32"/>
      <c r="W739" s="36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35"/>
      <c r="DS739" s="287"/>
      <c r="DT739" s="36"/>
      <c r="DU739" s="37"/>
      <c r="DV739" s="28">
        <f>IF(AND($S739='자료입력 및 결과표시'!$B$6,COUNTIF($W739:$DR739,'자료입력 및 결과표시'!$C$6)&gt;=1),IF(OR('자료입력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DW739" s="28">
        <f>IF(AND($S739='자료입력 및 결과표시'!$B$7,COUNTIF($W739:$DR739,'자료입력 및 결과표시'!$C$7)&gt;=1),IF(OR('자료입력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DX739" s="28">
        <f>IF(AND($S739='자료입력 및 결과표시'!$B$8,COUNTIF($W739:$DR739,'자료입력 및 결과표시'!$C$8)&gt;=1),IF(OR('자료입력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DY739" s="28">
        <f>IF(AND($S739='자료입력 및 결과표시'!$B$9,COUNTIF($W739:$DR739,'자료입력 및 결과표시'!$C$9)&gt;=1),IF(OR('자료입력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DZ739" s="28">
        <f>IF(AND($S739='자료입력 및 결과표시'!$B$10,COUNTIF($W739:$DR739,'자료입력 및 결과표시'!$C$10)&gt;=1),IF(OR('자료입력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A739" s="28">
        <f>IF(AND($S739='자료입력 및 결과표시'!$B$11,COUNTIF($W739:$DR739,'자료입력 및 결과표시'!$C$11)&gt;=1),IF(OR('자료입력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B739" s="28">
        <f>IF(AND($S739='자료입력 및 결과표시'!$B$12,COUNTIF($W739:$DR739,'자료입력 및 결과표시'!$C$12)&gt;=1),IF(OR('자료입력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C739" s="28">
        <f>IF(AND($S739='자료입력 및 결과표시'!$B$13,COUNTIF($W739:$DR739,'자료입력 및 결과표시'!$C$13)&gt;=1),IF(OR('자료입력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D739" s="28">
        <f>IF(AND($S739='자료입력 및 결과표시'!$B$14,COUNTIF($W739:$DR739,'자료입력 및 결과표시'!$C$14)&gt;=1),IF(OR('자료입력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E739" s="28">
        <f>IF(AND($S739='자료입력 및 결과표시'!$B$15,COUNTIF($W739:$DR739,'자료입력 및 결과표시'!$C$15)&gt;=1),IF(OR('자료입력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F739" s="28">
        <f>IF(AND($S739='자료입력 및 결과표시'!$B$16,COUNTIF($W739:$DR739,'자료입력 및 결과표시'!$C$16)&gt;=1),IF(OR('자료입력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G739" s="28">
        <f>IF(AND($S739='자료입력 및 결과표시'!$B$17,COUNTIF($W739:$DR739,'자료입력 및 결과표시'!$C$17)&gt;=1),IF(OR('자료입력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H739" s="28">
        <f>IF(AND($S739='자료입력 및 결과표시'!$B$18,COUNTIF($W739:$DR739,'자료입력 및 결과표시'!$C$18)&gt;=1),IF(OR('자료입력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I739" s="28">
        <f>IF(AND($S739='자료입력 및 결과표시'!$B$19,COUNTIF($W739:$DR739,'자료입력 및 결과표시'!$C$19)&gt;=1),IF(OR('자료입력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J739" s="28">
        <f>IF(AND($S739='자료입력 및 결과표시'!$B$20,COUNTIF($W739:$DR739,'자료입력 및 결과표시'!$C$20)&gt;=1),IF(OR('자료입력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K739" s="28">
        <f>IF(AND($S739='자료입력 및 결과표시'!$B$21,COUNTIF($W739:$DR739,'자료입력 및 결과표시'!$C$21)&gt;=1),IF(OR('자료입력 및 결과표시'!$B$4+90&gt;=$V739,'자료입력 및 결과표시'!$B$4&lt;$U739),0,IF($V739-'자료입력 및 결과표시'!$B$4-90&gt;='자료입력 및 결과표시'!$E$4,'자료입력 및 결과표시'!$E$4,$V739-'자료입력 및 결과표시'!$B$4-90)),0)</f>
        <v>0</v>
      </c>
      <c r="EL739" s="17">
        <f>IF(AND(S739='자료입력 및 결과표시'!$B$6,COUNTIF('업무중복도(데이터 입력)'!$W739:$DR739,'자료입력 및 결과표시'!$C$6)&gt;=1),1,0)</f>
        <v>0</v>
      </c>
      <c r="EM739" s="17">
        <f>IF(AND(S739='자료입력 및 결과표시'!$B$7,COUNTIF('업무중복도(데이터 입력)'!$W739:$DR739,'자료입력 및 결과표시'!$C$7)&gt;=1),2,0)</f>
        <v>0</v>
      </c>
      <c r="EN739" s="17">
        <f>IF(AND(S739='자료입력 및 결과표시'!$B$8,COUNTIF('업무중복도(데이터 입력)'!$W739:$DR739,'자료입력 및 결과표시'!$C$8)&gt;=1),3,0)</f>
        <v>0</v>
      </c>
      <c r="EO739" s="17">
        <f>IF(AND(S739='자료입력 및 결과표시'!$B$9,COUNTIF('업무중복도(데이터 입력)'!$W739:$DR739,'자료입력 및 결과표시'!$C$9)&gt;=1),4,0)</f>
        <v>0</v>
      </c>
      <c r="EP739" s="17">
        <f>IF(AND(S739='자료입력 및 결과표시'!$B$10,COUNTIF('업무중복도(데이터 입력)'!$W739:$DR739,'자료입력 및 결과표시'!$C$10)&gt;=1),5,0)</f>
        <v>0</v>
      </c>
      <c r="EQ739" s="17">
        <f>IF(AND(S739='자료입력 및 결과표시'!$B$11,COUNTIF('업무중복도(데이터 입력)'!$W739:$DR739,'자료입력 및 결과표시'!$C$11)&gt;=1),6,0)</f>
        <v>0</v>
      </c>
      <c r="ER739" s="17">
        <f>IF(AND(S739='자료입력 및 결과표시'!$B$12,COUNTIF('업무중복도(데이터 입력)'!$W739:$DR739,'자료입력 및 결과표시'!$C$12)&gt;=1),7,0)</f>
        <v>0</v>
      </c>
      <c r="ES739" s="17">
        <f>IF(AND(S739='자료입력 및 결과표시'!$B$13,COUNTIF('업무중복도(데이터 입력)'!$W739:$DR739,'자료입력 및 결과표시'!$C$13)&gt;=1),8,0)</f>
        <v>0</v>
      </c>
      <c r="ET739" s="17">
        <f>IF(AND(S739='자료입력 및 결과표시'!$B$14,COUNTIF('업무중복도(데이터 입력)'!$W739:$DR739,'자료입력 및 결과표시'!$C$14)&gt;=1),9,0)</f>
        <v>0</v>
      </c>
      <c r="EU739" s="17">
        <f>IF(AND(S739='자료입력 및 결과표시'!$B$15,COUNTIF('업무중복도(데이터 입력)'!$W739:$DR739,'자료입력 및 결과표시'!$C$15)&gt;=1),10,0)</f>
        <v>0</v>
      </c>
      <c r="EV739" s="17">
        <f>IF(AND(S739='자료입력 및 결과표시'!$B$16,COUNTIF('업무중복도(데이터 입력)'!$W739:$DR739,'자료입력 및 결과표시'!$C$16)&gt;=1),11,0)</f>
        <v>0</v>
      </c>
      <c r="EW739" s="17">
        <f>IF(AND(S739='자료입력 및 결과표시'!$B$17,COUNTIF('업무중복도(데이터 입력)'!$W739:$DR739,'자료입력 및 결과표시'!$C$17)&gt;=1),12,0)</f>
        <v>0</v>
      </c>
      <c r="EX739" s="17">
        <f>IF(AND(S739='자료입력 및 결과표시'!$B$18,COUNTIF('업무중복도(데이터 입력)'!$W739:$DR739,'자료입력 및 결과표시'!$C$18)&gt;=1),13,0)</f>
        <v>0</v>
      </c>
      <c r="EY739" s="17">
        <f>IF(AND(S739='자료입력 및 결과표시'!$B$19,COUNTIF('업무중복도(데이터 입력)'!$W739:$DR739,'자료입력 및 결과표시'!$C$19)&gt;=1),14,0)</f>
        <v>0</v>
      </c>
      <c r="EZ739" s="17">
        <f>IF(AND(S739='자료입력 및 결과표시'!$B$20,COUNTIF('업무중복도(데이터 입력)'!$W739:$DR739,'자료입력 및 결과표시'!$C$20)&gt;=1),15,0)</f>
        <v>0</v>
      </c>
      <c r="FA739" s="17">
        <f>IF(AND(S739='자료입력 및 결과표시'!$B$21,COUNTIF('업무중복도(데이터 입력)'!$W739:$DR739,'자료입력 및 결과표시'!$C$21)&gt;=1),16,0)</f>
        <v>0</v>
      </c>
      <c r="FK739" s="17">
        <f t="shared" si="851"/>
        <v>0</v>
      </c>
      <c r="FO739"/>
    </row>
    <row r="740" spans="1:171">
      <c r="A740" s="17" t="str">
        <f t="shared" si="834"/>
        <v>\\\0</v>
      </c>
      <c r="B740" s="17" t="str">
        <f t="shared" si="835"/>
        <v>\\\0</v>
      </c>
      <c r="C740" s="17" t="str">
        <f t="shared" si="836"/>
        <v>\\\0</v>
      </c>
      <c r="D740" s="17" t="str">
        <f t="shared" si="837"/>
        <v>\\\0</v>
      </c>
      <c r="E740" s="17" t="str">
        <f t="shared" si="838"/>
        <v>\\\0</v>
      </c>
      <c r="F740" s="17" t="str">
        <f t="shared" si="839"/>
        <v>\\\0</v>
      </c>
      <c r="G740" s="17" t="str">
        <f t="shared" si="840"/>
        <v>\\\0</v>
      </c>
      <c r="H740" s="17" t="str">
        <f t="shared" si="841"/>
        <v>\\\0</v>
      </c>
      <c r="I740" s="17" t="str">
        <f t="shared" si="842"/>
        <v>\\\0</v>
      </c>
      <c r="J740" s="17" t="str">
        <f t="shared" si="843"/>
        <v>\\\0</v>
      </c>
      <c r="K740" s="17" t="str">
        <f t="shared" si="844"/>
        <v>\\\0</v>
      </c>
      <c r="L740" s="17" t="str">
        <f t="shared" si="845"/>
        <v>\\\0</v>
      </c>
      <c r="M740" s="17" t="str">
        <f t="shared" si="846"/>
        <v>\\\0</v>
      </c>
      <c r="N740" s="17" t="str">
        <f t="shared" si="847"/>
        <v>\\\0</v>
      </c>
      <c r="O740" s="17" t="str">
        <f t="shared" si="848"/>
        <v>\\\0</v>
      </c>
      <c r="P740" s="17" t="str">
        <f t="shared" si="849"/>
        <v>\\\0</v>
      </c>
      <c r="R740" s="17" t="str">
        <f t="shared" si="850"/>
        <v>\\</v>
      </c>
      <c r="S740" s="38"/>
      <c r="T740" s="39"/>
      <c r="U740" s="31"/>
      <c r="V740" s="32"/>
      <c r="W740" s="36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35"/>
      <c r="DS740" s="287"/>
      <c r="DT740" s="36"/>
      <c r="DU740" s="37"/>
      <c r="DV740" s="28">
        <f>IF(AND($S740='자료입력 및 결과표시'!$B$6,COUNTIF($W740:$DR740,'자료입력 및 결과표시'!$C$6)&gt;=1),IF(OR('자료입력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DW740" s="28">
        <f>IF(AND($S740='자료입력 및 결과표시'!$B$7,COUNTIF($W740:$DR740,'자료입력 및 결과표시'!$C$7)&gt;=1),IF(OR('자료입력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DX740" s="28">
        <f>IF(AND($S740='자료입력 및 결과표시'!$B$8,COUNTIF($W740:$DR740,'자료입력 및 결과표시'!$C$8)&gt;=1),IF(OR('자료입력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DY740" s="28">
        <f>IF(AND($S740='자료입력 및 결과표시'!$B$9,COUNTIF($W740:$DR740,'자료입력 및 결과표시'!$C$9)&gt;=1),IF(OR('자료입력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DZ740" s="28">
        <f>IF(AND($S740='자료입력 및 결과표시'!$B$10,COUNTIF($W740:$DR740,'자료입력 및 결과표시'!$C$10)&gt;=1),IF(OR('자료입력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A740" s="28">
        <f>IF(AND($S740='자료입력 및 결과표시'!$B$11,COUNTIF($W740:$DR740,'자료입력 및 결과표시'!$C$11)&gt;=1),IF(OR('자료입력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B740" s="28">
        <f>IF(AND($S740='자료입력 및 결과표시'!$B$12,COUNTIF($W740:$DR740,'자료입력 및 결과표시'!$C$12)&gt;=1),IF(OR('자료입력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C740" s="28">
        <f>IF(AND($S740='자료입력 및 결과표시'!$B$13,COUNTIF($W740:$DR740,'자료입력 및 결과표시'!$C$13)&gt;=1),IF(OR('자료입력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D740" s="28">
        <f>IF(AND($S740='자료입력 및 결과표시'!$B$14,COUNTIF($W740:$DR740,'자료입력 및 결과표시'!$C$14)&gt;=1),IF(OR('자료입력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E740" s="28">
        <f>IF(AND($S740='자료입력 및 결과표시'!$B$15,COUNTIF($W740:$DR740,'자료입력 및 결과표시'!$C$15)&gt;=1),IF(OR('자료입력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F740" s="28">
        <f>IF(AND($S740='자료입력 및 결과표시'!$B$16,COUNTIF($W740:$DR740,'자료입력 및 결과표시'!$C$16)&gt;=1),IF(OR('자료입력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G740" s="28">
        <f>IF(AND($S740='자료입력 및 결과표시'!$B$17,COUNTIF($W740:$DR740,'자료입력 및 결과표시'!$C$17)&gt;=1),IF(OR('자료입력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H740" s="28">
        <f>IF(AND($S740='자료입력 및 결과표시'!$B$18,COUNTIF($W740:$DR740,'자료입력 및 결과표시'!$C$18)&gt;=1),IF(OR('자료입력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I740" s="28">
        <f>IF(AND($S740='자료입력 및 결과표시'!$B$19,COUNTIF($W740:$DR740,'자료입력 및 결과표시'!$C$19)&gt;=1),IF(OR('자료입력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J740" s="28">
        <f>IF(AND($S740='자료입력 및 결과표시'!$B$20,COUNTIF($W740:$DR740,'자료입력 및 결과표시'!$C$20)&gt;=1),IF(OR('자료입력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K740" s="28">
        <f>IF(AND($S740='자료입력 및 결과표시'!$B$21,COUNTIF($W740:$DR740,'자료입력 및 결과표시'!$C$21)&gt;=1),IF(OR('자료입력 및 결과표시'!$B$4+90&gt;=$V740,'자료입력 및 결과표시'!$B$4&lt;$U740),0,IF($V740-'자료입력 및 결과표시'!$B$4-90&gt;='자료입력 및 결과표시'!$E$4,'자료입력 및 결과표시'!$E$4,$V740-'자료입력 및 결과표시'!$B$4-90)),0)</f>
        <v>0</v>
      </c>
      <c r="EL740" s="17">
        <f>IF(AND(S740='자료입력 및 결과표시'!$B$6,COUNTIF('업무중복도(데이터 입력)'!$W740:$DR740,'자료입력 및 결과표시'!$C$6)&gt;=1),1,0)</f>
        <v>0</v>
      </c>
      <c r="EM740" s="17">
        <f>IF(AND(S740='자료입력 및 결과표시'!$B$7,COUNTIF('업무중복도(데이터 입력)'!$W740:$DR740,'자료입력 및 결과표시'!$C$7)&gt;=1),2,0)</f>
        <v>0</v>
      </c>
      <c r="EN740" s="17">
        <f>IF(AND(S740='자료입력 및 결과표시'!$B$8,COUNTIF('업무중복도(데이터 입력)'!$W740:$DR740,'자료입력 및 결과표시'!$C$8)&gt;=1),3,0)</f>
        <v>0</v>
      </c>
      <c r="EO740" s="17">
        <f>IF(AND(S740='자료입력 및 결과표시'!$B$9,COUNTIF('업무중복도(데이터 입력)'!$W740:$DR740,'자료입력 및 결과표시'!$C$9)&gt;=1),4,0)</f>
        <v>0</v>
      </c>
      <c r="EP740" s="17">
        <f>IF(AND(S740='자료입력 및 결과표시'!$B$10,COUNTIF('업무중복도(데이터 입력)'!$W740:$DR740,'자료입력 및 결과표시'!$C$10)&gt;=1),5,0)</f>
        <v>0</v>
      </c>
      <c r="EQ740" s="17">
        <f>IF(AND(S740='자료입력 및 결과표시'!$B$11,COUNTIF('업무중복도(데이터 입력)'!$W740:$DR740,'자료입력 및 결과표시'!$C$11)&gt;=1),6,0)</f>
        <v>0</v>
      </c>
      <c r="ER740" s="17">
        <f>IF(AND(S740='자료입력 및 결과표시'!$B$12,COUNTIF('업무중복도(데이터 입력)'!$W740:$DR740,'자료입력 및 결과표시'!$C$12)&gt;=1),7,0)</f>
        <v>0</v>
      </c>
      <c r="ES740" s="17">
        <f>IF(AND(S740='자료입력 및 결과표시'!$B$13,COUNTIF('업무중복도(데이터 입력)'!$W740:$DR740,'자료입력 및 결과표시'!$C$13)&gt;=1),8,0)</f>
        <v>0</v>
      </c>
      <c r="ET740" s="17">
        <f>IF(AND(S740='자료입력 및 결과표시'!$B$14,COUNTIF('업무중복도(데이터 입력)'!$W740:$DR740,'자료입력 및 결과표시'!$C$14)&gt;=1),9,0)</f>
        <v>0</v>
      </c>
      <c r="EU740" s="17">
        <f>IF(AND(S740='자료입력 및 결과표시'!$B$15,COUNTIF('업무중복도(데이터 입력)'!$W740:$DR740,'자료입력 및 결과표시'!$C$15)&gt;=1),10,0)</f>
        <v>0</v>
      </c>
      <c r="EV740" s="17">
        <f>IF(AND(S740='자료입력 및 결과표시'!$B$16,COUNTIF('업무중복도(데이터 입력)'!$W740:$DR740,'자료입력 및 결과표시'!$C$16)&gt;=1),11,0)</f>
        <v>0</v>
      </c>
      <c r="EW740" s="17">
        <f>IF(AND(S740='자료입력 및 결과표시'!$B$17,COUNTIF('업무중복도(데이터 입력)'!$W740:$DR740,'자료입력 및 결과표시'!$C$17)&gt;=1),12,0)</f>
        <v>0</v>
      </c>
      <c r="EX740" s="17">
        <f>IF(AND(S740='자료입력 및 결과표시'!$B$18,COUNTIF('업무중복도(데이터 입력)'!$W740:$DR740,'자료입력 및 결과표시'!$C$18)&gt;=1),13,0)</f>
        <v>0</v>
      </c>
      <c r="EY740" s="17">
        <f>IF(AND(S740='자료입력 및 결과표시'!$B$19,COUNTIF('업무중복도(데이터 입력)'!$W740:$DR740,'자료입력 및 결과표시'!$C$19)&gt;=1),14,0)</f>
        <v>0</v>
      </c>
      <c r="EZ740" s="17">
        <f>IF(AND(S740='자료입력 및 결과표시'!$B$20,COUNTIF('업무중복도(데이터 입력)'!$W740:$DR740,'자료입력 및 결과표시'!$C$20)&gt;=1),15,0)</f>
        <v>0</v>
      </c>
      <c r="FA740" s="17">
        <f>IF(AND(S740='자료입력 및 결과표시'!$B$21,COUNTIF('업무중복도(데이터 입력)'!$W740:$DR740,'자료입력 및 결과표시'!$C$21)&gt;=1),16,0)</f>
        <v>0</v>
      </c>
      <c r="FK740" s="17">
        <f t="shared" si="851"/>
        <v>0</v>
      </c>
      <c r="FO740"/>
    </row>
    <row r="741" spans="1:171">
      <c r="A741" s="17" t="str">
        <f t="shared" si="834"/>
        <v>\\\0</v>
      </c>
      <c r="B741" s="17" t="str">
        <f t="shared" si="835"/>
        <v>\\\0</v>
      </c>
      <c r="C741" s="17" t="str">
        <f t="shared" si="836"/>
        <v>\\\0</v>
      </c>
      <c r="D741" s="17" t="str">
        <f t="shared" si="837"/>
        <v>\\\0</v>
      </c>
      <c r="E741" s="17" t="str">
        <f t="shared" si="838"/>
        <v>\\\0</v>
      </c>
      <c r="F741" s="17" t="str">
        <f t="shared" si="839"/>
        <v>\\\0</v>
      </c>
      <c r="G741" s="17" t="str">
        <f t="shared" si="840"/>
        <v>\\\0</v>
      </c>
      <c r="H741" s="17" t="str">
        <f t="shared" si="841"/>
        <v>\\\0</v>
      </c>
      <c r="I741" s="17" t="str">
        <f t="shared" si="842"/>
        <v>\\\0</v>
      </c>
      <c r="J741" s="17" t="str">
        <f t="shared" si="843"/>
        <v>\\\0</v>
      </c>
      <c r="K741" s="17" t="str">
        <f t="shared" si="844"/>
        <v>\\\0</v>
      </c>
      <c r="L741" s="17" t="str">
        <f t="shared" si="845"/>
        <v>\\\0</v>
      </c>
      <c r="M741" s="17" t="str">
        <f t="shared" si="846"/>
        <v>\\\0</v>
      </c>
      <c r="N741" s="17" t="str">
        <f t="shared" si="847"/>
        <v>\\\0</v>
      </c>
      <c r="O741" s="17" t="str">
        <f t="shared" si="848"/>
        <v>\\\0</v>
      </c>
      <c r="P741" s="17" t="str">
        <f t="shared" si="849"/>
        <v>\\\0</v>
      </c>
      <c r="R741" s="17" t="str">
        <f t="shared" si="850"/>
        <v>\\</v>
      </c>
      <c r="S741" s="38"/>
      <c r="T741" s="39"/>
      <c r="U741" s="31"/>
      <c r="V741" s="32"/>
      <c r="W741" s="36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35"/>
      <c r="DS741" s="287"/>
      <c r="DT741" s="36"/>
      <c r="DU741" s="37"/>
      <c r="DV741" s="28">
        <f>IF(AND($S741='자료입력 및 결과표시'!$B$6,COUNTIF($W741:$DR741,'자료입력 및 결과표시'!$C$6)&gt;=1),IF(OR('자료입력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DW741" s="28">
        <f>IF(AND($S741='자료입력 및 결과표시'!$B$7,COUNTIF($W741:$DR741,'자료입력 및 결과표시'!$C$7)&gt;=1),IF(OR('자료입력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DX741" s="28">
        <f>IF(AND($S741='자료입력 및 결과표시'!$B$8,COUNTIF($W741:$DR741,'자료입력 및 결과표시'!$C$8)&gt;=1),IF(OR('자료입력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DY741" s="28">
        <f>IF(AND($S741='자료입력 및 결과표시'!$B$9,COUNTIF($W741:$DR741,'자료입력 및 결과표시'!$C$9)&gt;=1),IF(OR('자료입력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DZ741" s="28">
        <f>IF(AND($S741='자료입력 및 결과표시'!$B$10,COUNTIF($W741:$DR741,'자료입력 및 결과표시'!$C$10)&gt;=1),IF(OR('자료입력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A741" s="28">
        <f>IF(AND($S741='자료입력 및 결과표시'!$B$11,COUNTIF($W741:$DR741,'자료입력 및 결과표시'!$C$11)&gt;=1),IF(OR('자료입력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B741" s="28">
        <f>IF(AND($S741='자료입력 및 결과표시'!$B$12,COUNTIF($W741:$DR741,'자료입력 및 결과표시'!$C$12)&gt;=1),IF(OR('자료입력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C741" s="28">
        <f>IF(AND($S741='자료입력 및 결과표시'!$B$13,COUNTIF($W741:$DR741,'자료입력 및 결과표시'!$C$13)&gt;=1),IF(OR('자료입력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D741" s="28">
        <f>IF(AND($S741='자료입력 및 결과표시'!$B$14,COUNTIF($W741:$DR741,'자료입력 및 결과표시'!$C$14)&gt;=1),IF(OR('자료입력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E741" s="28">
        <f>IF(AND($S741='자료입력 및 결과표시'!$B$15,COUNTIF($W741:$DR741,'자료입력 및 결과표시'!$C$15)&gt;=1),IF(OR('자료입력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F741" s="28">
        <f>IF(AND($S741='자료입력 및 결과표시'!$B$16,COUNTIF($W741:$DR741,'자료입력 및 결과표시'!$C$16)&gt;=1),IF(OR('자료입력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G741" s="28">
        <f>IF(AND($S741='자료입력 및 결과표시'!$B$17,COUNTIF($W741:$DR741,'자료입력 및 결과표시'!$C$17)&gt;=1),IF(OR('자료입력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H741" s="28">
        <f>IF(AND($S741='자료입력 및 결과표시'!$B$18,COUNTIF($W741:$DR741,'자료입력 및 결과표시'!$C$18)&gt;=1),IF(OR('자료입력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I741" s="28">
        <f>IF(AND($S741='자료입력 및 결과표시'!$B$19,COUNTIF($W741:$DR741,'자료입력 및 결과표시'!$C$19)&gt;=1),IF(OR('자료입력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J741" s="28">
        <f>IF(AND($S741='자료입력 및 결과표시'!$B$20,COUNTIF($W741:$DR741,'자료입력 및 결과표시'!$C$20)&gt;=1),IF(OR('자료입력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K741" s="28">
        <f>IF(AND($S741='자료입력 및 결과표시'!$B$21,COUNTIF($W741:$DR741,'자료입력 및 결과표시'!$C$21)&gt;=1),IF(OR('자료입력 및 결과표시'!$B$4+90&gt;=$V741,'자료입력 및 결과표시'!$B$4&lt;$U741),0,IF($V741-'자료입력 및 결과표시'!$B$4-90&gt;='자료입력 및 결과표시'!$E$4,'자료입력 및 결과표시'!$E$4,$V741-'자료입력 및 결과표시'!$B$4-90)),0)</f>
        <v>0</v>
      </c>
      <c r="EL741" s="17">
        <f>IF(AND(S741='자료입력 및 결과표시'!$B$6,COUNTIF('업무중복도(데이터 입력)'!$W741:$DR741,'자료입력 및 결과표시'!$C$6)&gt;=1),1,0)</f>
        <v>0</v>
      </c>
      <c r="EM741" s="17">
        <f>IF(AND(S741='자료입력 및 결과표시'!$B$7,COUNTIF('업무중복도(데이터 입력)'!$W741:$DR741,'자료입력 및 결과표시'!$C$7)&gt;=1),2,0)</f>
        <v>0</v>
      </c>
      <c r="EN741" s="17">
        <f>IF(AND(S741='자료입력 및 결과표시'!$B$8,COUNTIF('업무중복도(데이터 입력)'!$W741:$DR741,'자료입력 및 결과표시'!$C$8)&gt;=1),3,0)</f>
        <v>0</v>
      </c>
      <c r="EO741" s="17">
        <f>IF(AND(S741='자료입력 및 결과표시'!$B$9,COUNTIF('업무중복도(데이터 입력)'!$W741:$DR741,'자료입력 및 결과표시'!$C$9)&gt;=1),4,0)</f>
        <v>0</v>
      </c>
      <c r="EP741" s="17">
        <f>IF(AND(S741='자료입력 및 결과표시'!$B$10,COUNTIF('업무중복도(데이터 입력)'!$W741:$DR741,'자료입력 및 결과표시'!$C$10)&gt;=1),5,0)</f>
        <v>0</v>
      </c>
      <c r="EQ741" s="17">
        <f>IF(AND(S741='자료입력 및 결과표시'!$B$11,COUNTIF('업무중복도(데이터 입력)'!$W741:$DR741,'자료입력 및 결과표시'!$C$11)&gt;=1),6,0)</f>
        <v>0</v>
      </c>
      <c r="ER741" s="17">
        <f>IF(AND(S741='자료입력 및 결과표시'!$B$12,COUNTIF('업무중복도(데이터 입력)'!$W741:$DR741,'자료입력 및 결과표시'!$C$12)&gt;=1),7,0)</f>
        <v>0</v>
      </c>
      <c r="ES741" s="17">
        <f>IF(AND(S741='자료입력 및 결과표시'!$B$13,COUNTIF('업무중복도(데이터 입력)'!$W741:$DR741,'자료입력 및 결과표시'!$C$13)&gt;=1),8,0)</f>
        <v>0</v>
      </c>
      <c r="ET741" s="17">
        <f>IF(AND(S741='자료입력 및 결과표시'!$B$14,COUNTIF('업무중복도(데이터 입력)'!$W741:$DR741,'자료입력 및 결과표시'!$C$14)&gt;=1),9,0)</f>
        <v>0</v>
      </c>
      <c r="EU741" s="17">
        <f>IF(AND(S741='자료입력 및 결과표시'!$B$15,COUNTIF('업무중복도(데이터 입력)'!$W741:$DR741,'자료입력 및 결과표시'!$C$15)&gt;=1),10,0)</f>
        <v>0</v>
      </c>
      <c r="EV741" s="17">
        <f>IF(AND(S741='자료입력 및 결과표시'!$B$16,COUNTIF('업무중복도(데이터 입력)'!$W741:$DR741,'자료입력 및 결과표시'!$C$16)&gt;=1),11,0)</f>
        <v>0</v>
      </c>
      <c r="EW741" s="17">
        <f>IF(AND(S741='자료입력 및 결과표시'!$B$17,COUNTIF('업무중복도(데이터 입력)'!$W741:$DR741,'자료입력 및 결과표시'!$C$17)&gt;=1),12,0)</f>
        <v>0</v>
      </c>
      <c r="EX741" s="17">
        <f>IF(AND(S741='자료입력 및 결과표시'!$B$18,COUNTIF('업무중복도(데이터 입력)'!$W741:$DR741,'자료입력 및 결과표시'!$C$18)&gt;=1),13,0)</f>
        <v>0</v>
      </c>
      <c r="EY741" s="17">
        <f>IF(AND(S741='자료입력 및 결과표시'!$B$19,COUNTIF('업무중복도(데이터 입력)'!$W741:$DR741,'자료입력 및 결과표시'!$C$19)&gt;=1),14,0)</f>
        <v>0</v>
      </c>
      <c r="EZ741" s="17">
        <f>IF(AND(S741='자료입력 및 결과표시'!$B$20,COUNTIF('업무중복도(데이터 입력)'!$W741:$DR741,'자료입력 및 결과표시'!$C$20)&gt;=1),15,0)</f>
        <v>0</v>
      </c>
      <c r="FA741" s="17">
        <f>IF(AND(S741='자료입력 및 결과표시'!$B$21,COUNTIF('업무중복도(데이터 입력)'!$W741:$DR741,'자료입력 및 결과표시'!$C$21)&gt;=1),16,0)</f>
        <v>0</v>
      </c>
      <c r="FK741" s="17">
        <f t="shared" si="851"/>
        <v>0</v>
      </c>
      <c r="FO741"/>
    </row>
    <row r="742" spans="1:171">
      <c r="A742" s="17" t="str">
        <f t="shared" si="834"/>
        <v>\\\0</v>
      </c>
      <c r="B742" s="17" t="str">
        <f t="shared" si="835"/>
        <v>\\\0</v>
      </c>
      <c r="C742" s="17" t="str">
        <f t="shared" si="836"/>
        <v>\\\0</v>
      </c>
      <c r="D742" s="17" t="str">
        <f t="shared" si="837"/>
        <v>\\\0</v>
      </c>
      <c r="E742" s="17" t="str">
        <f t="shared" si="838"/>
        <v>\\\0</v>
      </c>
      <c r="F742" s="17" t="str">
        <f t="shared" si="839"/>
        <v>\\\0</v>
      </c>
      <c r="G742" s="17" t="str">
        <f t="shared" si="840"/>
        <v>\\\0</v>
      </c>
      <c r="H742" s="17" t="str">
        <f t="shared" si="841"/>
        <v>\\\0</v>
      </c>
      <c r="I742" s="17" t="str">
        <f t="shared" si="842"/>
        <v>\\\0</v>
      </c>
      <c r="J742" s="17" t="str">
        <f t="shared" si="843"/>
        <v>\\\0</v>
      </c>
      <c r="K742" s="17" t="str">
        <f t="shared" si="844"/>
        <v>\\\0</v>
      </c>
      <c r="L742" s="17" t="str">
        <f t="shared" si="845"/>
        <v>\\\0</v>
      </c>
      <c r="M742" s="17" t="str">
        <f t="shared" si="846"/>
        <v>\\\0</v>
      </c>
      <c r="N742" s="17" t="str">
        <f t="shared" si="847"/>
        <v>\\\0</v>
      </c>
      <c r="O742" s="17" t="str">
        <f t="shared" si="848"/>
        <v>\\\0</v>
      </c>
      <c r="P742" s="17" t="str">
        <f t="shared" si="849"/>
        <v>\\\0</v>
      </c>
      <c r="R742" s="17" t="str">
        <f t="shared" si="850"/>
        <v>\\</v>
      </c>
      <c r="S742" s="38"/>
      <c r="T742" s="39"/>
      <c r="U742" s="31"/>
      <c r="V742" s="32"/>
      <c r="W742" s="36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35"/>
      <c r="DS742" s="287"/>
      <c r="DT742" s="36"/>
      <c r="DU742" s="37"/>
      <c r="DV742" s="28">
        <f>IF(AND($S742='자료입력 및 결과표시'!$B$6,COUNTIF($W742:$DR742,'자료입력 및 결과표시'!$C$6)&gt;=1),IF(OR('자료입력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DW742" s="28">
        <f>IF(AND($S742='자료입력 및 결과표시'!$B$7,COUNTIF($W742:$DR742,'자료입력 및 결과표시'!$C$7)&gt;=1),IF(OR('자료입력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DX742" s="28">
        <f>IF(AND($S742='자료입력 및 결과표시'!$B$8,COUNTIF($W742:$DR742,'자료입력 및 결과표시'!$C$8)&gt;=1),IF(OR('자료입력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DY742" s="28">
        <f>IF(AND($S742='자료입력 및 결과표시'!$B$9,COUNTIF($W742:$DR742,'자료입력 및 결과표시'!$C$9)&gt;=1),IF(OR('자료입력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DZ742" s="28">
        <f>IF(AND($S742='자료입력 및 결과표시'!$B$10,COUNTIF($W742:$DR742,'자료입력 및 결과표시'!$C$10)&gt;=1),IF(OR('자료입력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A742" s="28">
        <f>IF(AND($S742='자료입력 및 결과표시'!$B$11,COUNTIF($W742:$DR742,'자료입력 및 결과표시'!$C$11)&gt;=1),IF(OR('자료입력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B742" s="28">
        <f>IF(AND($S742='자료입력 및 결과표시'!$B$12,COUNTIF($W742:$DR742,'자료입력 및 결과표시'!$C$12)&gt;=1),IF(OR('자료입력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C742" s="28">
        <f>IF(AND($S742='자료입력 및 결과표시'!$B$13,COUNTIF($W742:$DR742,'자료입력 및 결과표시'!$C$13)&gt;=1),IF(OR('자료입력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D742" s="28">
        <f>IF(AND($S742='자료입력 및 결과표시'!$B$14,COUNTIF($W742:$DR742,'자료입력 및 결과표시'!$C$14)&gt;=1),IF(OR('자료입력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E742" s="28">
        <f>IF(AND($S742='자료입력 및 결과표시'!$B$15,COUNTIF($W742:$DR742,'자료입력 및 결과표시'!$C$15)&gt;=1),IF(OR('자료입력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F742" s="28">
        <f>IF(AND($S742='자료입력 및 결과표시'!$B$16,COUNTIF($W742:$DR742,'자료입력 및 결과표시'!$C$16)&gt;=1),IF(OR('자료입력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G742" s="28">
        <f>IF(AND($S742='자료입력 및 결과표시'!$B$17,COUNTIF($W742:$DR742,'자료입력 및 결과표시'!$C$17)&gt;=1),IF(OR('자료입력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H742" s="28">
        <f>IF(AND($S742='자료입력 및 결과표시'!$B$18,COUNTIF($W742:$DR742,'자료입력 및 결과표시'!$C$18)&gt;=1),IF(OR('자료입력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I742" s="28">
        <f>IF(AND($S742='자료입력 및 결과표시'!$B$19,COUNTIF($W742:$DR742,'자료입력 및 결과표시'!$C$19)&gt;=1),IF(OR('자료입력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J742" s="28">
        <f>IF(AND($S742='자료입력 및 결과표시'!$B$20,COUNTIF($W742:$DR742,'자료입력 및 결과표시'!$C$20)&gt;=1),IF(OR('자료입력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K742" s="28">
        <f>IF(AND($S742='자료입력 및 결과표시'!$B$21,COUNTIF($W742:$DR742,'자료입력 및 결과표시'!$C$21)&gt;=1),IF(OR('자료입력 및 결과표시'!$B$4+90&gt;=$V742,'자료입력 및 결과표시'!$B$4&lt;$U742),0,IF($V742-'자료입력 및 결과표시'!$B$4-90&gt;='자료입력 및 결과표시'!$E$4,'자료입력 및 결과표시'!$E$4,$V742-'자료입력 및 결과표시'!$B$4-90)),0)</f>
        <v>0</v>
      </c>
      <c r="EL742" s="17">
        <f>IF(AND(S742='자료입력 및 결과표시'!$B$6,COUNTIF('업무중복도(데이터 입력)'!$W742:$DR742,'자료입력 및 결과표시'!$C$6)&gt;=1),1,0)</f>
        <v>0</v>
      </c>
      <c r="EM742" s="17">
        <f>IF(AND(S742='자료입력 및 결과표시'!$B$7,COUNTIF('업무중복도(데이터 입력)'!$W742:$DR742,'자료입력 및 결과표시'!$C$7)&gt;=1),2,0)</f>
        <v>0</v>
      </c>
      <c r="EN742" s="17">
        <f>IF(AND(S742='자료입력 및 결과표시'!$B$8,COUNTIF('업무중복도(데이터 입력)'!$W742:$DR742,'자료입력 및 결과표시'!$C$8)&gt;=1),3,0)</f>
        <v>0</v>
      </c>
      <c r="EO742" s="17">
        <f>IF(AND(S742='자료입력 및 결과표시'!$B$9,COUNTIF('업무중복도(데이터 입력)'!$W742:$DR742,'자료입력 및 결과표시'!$C$9)&gt;=1),4,0)</f>
        <v>0</v>
      </c>
      <c r="EP742" s="17">
        <f>IF(AND(S742='자료입력 및 결과표시'!$B$10,COUNTIF('업무중복도(데이터 입력)'!$W742:$DR742,'자료입력 및 결과표시'!$C$10)&gt;=1),5,0)</f>
        <v>0</v>
      </c>
      <c r="EQ742" s="17">
        <f>IF(AND(S742='자료입력 및 결과표시'!$B$11,COUNTIF('업무중복도(데이터 입력)'!$W742:$DR742,'자료입력 및 결과표시'!$C$11)&gt;=1),6,0)</f>
        <v>0</v>
      </c>
      <c r="ER742" s="17">
        <f>IF(AND(S742='자료입력 및 결과표시'!$B$12,COUNTIF('업무중복도(데이터 입력)'!$W742:$DR742,'자료입력 및 결과표시'!$C$12)&gt;=1),7,0)</f>
        <v>0</v>
      </c>
      <c r="ES742" s="17">
        <f>IF(AND(S742='자료입력 및 결과표시'!$B$13,COUNTIF('업무중복도(데이터 입력)'!$W742:$DR742,'자료입력 및 결과표시'!$C$13)&gt;=1),8,0)</f>
        <v>0</v>
      </c>
      <c r="ET742" s="17">
        <f>IF(AND(S742='자료입력 및 결과표시'!$B$14,COUNTIF('업무중복도(데이터 입력)'!$W742:$DR742,'자료입력 및 결과표시'!$C$14)&gt;=1),9,0)</f>
        <v>0</v>
      </c>
      <c r="EU742" s="17">
        <f>IF(AND(S742='자료입력 및 결과표시'!$B$15,COUNTIF('업무중복도(데이터 입력)'!$W742:$DR742,'자료입력 및 결과표시'!$C$15)&gt;=1),10,0)</f>
        <v>0</v>
      </c>
      <c r="EV742" s="17">
        <f>IF(AND(S742='자료입력 및 결과표시'!$B$16,COUNTIF('업무중복도(데이터 입력)'!$W742:$DR742,'자료입력 및 결과표시'!$C$16)&gt;=1),11,0)</f>
        <v>0</v>
      </c>
      <c r="EW742" s="17">
        <f>IF(AND(S742='자료입력 및 결과표시'!$B$17,COUNTIF('업무중복도(데이터 입력)'!$W742:$DR742,'자료입력 및 결과표시'!$C$17)&gt;=1),12,0)</f>
        <v>0</v>
      </c>
      <c r="EX742" s="17">
        <f>IF(AND(S742='자료입력 및 결과표시'!$B$18,COUNTIF('업무중복도(데이터 입력)'!$W742:$DR742,'자료입력 및 결과표시'!$C$18)&gt;=1),13,0)</f>
        <v>0</v>
      </c>
      <c r="EY742" s="17">
        <f>IF(AND(S742='자료입력 및 결과표시'!$B$19,COUNTIF('업무중복도(데이터 입력)'!$W742:$DR742,'자료입력 및 결과표시'!$C$19)&gt;=1),14,0)</f>
        <v>0</v>
      </c>
      <c r="EZ742" s="17">
        <f>IF(AND(S742='자료입력 및 결과표시'!$B$20,COUNTIF('업무중복도(데이터 입력)'!$W742:$DR742,'자료입력 및 결과표시'!$C$20)&gt;=1),15,0)</f>
        <v>0</v>
      </c>
      <c r="FA742" s="17">
        <f>IF(AND(S742='자료입력 및 결과표시'!$B$21,COUNTIF('업무중복도(데이터 입력)'!$W742:$DR742,'자료입력 및 결과표시'!$C$21)&gt;=1),16,0)</f>
        <v>0</v>
      </c>
      <c r="FK742" s="17">
        <f t="shared" si="851"/>
        <v>0</v>
      </c>
      <c r="FO742"/>
    </row>
    <row r="743" spans="1:171">
      <c r="A743" s="17" t="str">
        <f t="shared" si="834"/>
        <v>\\\0</v>
      </c>
      <c r="B743" s="17" t="str">
        <f t="shared" si="835"/>
        <v>\\\0</v>
      </c>
      <c r="C743" s="17" t="str">
        <f t="shared" si="836"/>
        <v>\\\0</v>
      </c>
      <c r="D743" s="17" t="str">
        <f t="shared" si="837"/>
        <v>\\\0</v>
      </c>
      <c r="E743" s="17" t="str">
        <f t="shared" si="838"/>
        <v>\\\0</v>
      </c>
      <c r="F743" s="17" t="str">
        <f t="shared" si="839"/>
        <v>\\\0</v>
      </c>
      <c r="G743" s="17" t="str">
        <f t="shared" si="840"/>
        <v>\\\0</v>
      </c>
      <c r="H743" s="17" t="str">
        <f t="shared" si="841"/>
        <v>\\\0</v>
      </c>
      <c r="I743" s="17" t="str">
        <f t="shared" si="842"/>
        <v>\\\0</v>
      </c>
      <c r="J743" s="17" t="str">
        <f t="shared" si="843"/>
        <v>\\\0</v>
      </c>
      <c r="K743" s="17" t="str">
        <f t="shared" si="844"/>
        <v>\\\0</v>
      </c>
      <c r="L743" s="17" t="str">
        <f t="shared" si="845"/>
        <v>\\\0</v>
      </c>
      <c r="M743" s="17" t="str">
        <f t="shared" si="846"/>
        <v>\\\0</v>
      </c>
      <c r="N743" s="17" t="str">
        <f t="shared" si="847"/>
        <v>\\\0</v>
      </c>
      <c r="O743" s="17" t="str">
        <f t="shared" si="848"/>
        <v>\\\0</v>
      </c>
      <c r="P743" s="17" t="str">
        <f t="shared" si="849"/>
        <v>\\\0</v>
      </c>
      <c r="R743" s="17" t="str">
        <f t="shared" si="850"/>
        <v>\\</v>
      </c>
      <c r="S743" s="38"/>
      <c r="T743" s="39"/>
      <c r="U743" s="31"/>
      <c r="V743" s="32"/>
      <c r="W743" s="36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35"/>
      <c r="DS743" s="287"/>
      <c r="DT743" s="36"/>
      <c r="DU743" s="37"/>
      <c r="DV743" s="28">
        <f>IF(AND($S743='자료입력 및 결과표시'!$B$6,COUNTIF($W743:$DR743,'자료입력 및 결과표시'!$C$6)&gt;=1),IF(OR('자료입력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DW743" s="28">
        <f>IF(AND($S743='자료입력 및 결과표시'!$B$7,COUNTIF($W743:$DR743,'자료입력 및 결과표시'!$C$7)&gt;=1),IF(OR('자료입력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DX743" s="28">
        <f>IF(AND($S743='자료입력 및 결과표시'!$B$8,COUNTIF($W743:$DR743,'자료입력 및 결과표시'!$C$8)&gt;=1),IF(OR('자료입력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DY743" s="28">
        <f>IF(AND($S743='자료입력 및 결과표시'!$B$9,COUNTIF($W743:$DR743,'자료입력 및 결과표시'!$C$9)&gt;=1),IF(OR('자료입력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DZ743" s="28">
        <f>IF(AND($S743='자료입력 및 결과표시'!$B$10,COUNTIF($W743:$DR743,'자료입력 및 결과표시'!$C$10)&gt;=1),IF(OR('자료입력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A743" s="28">
        <f>IF(AND($S743='자료입력 및 결과표시'!$B$11,COUNTIF($W743:$DR743,'자료입력 및 결과표시'!$C$11)&gt;=1),IF(OR('자료입력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B743" s="28">
        <f>IF(AND($S743='자료입력 및 결과표시'!$B$12,COUNTIF($W743:$DR743,'자료입력 및 결과표시'!$C$12)&gt;=1),IF(OR('자료입력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C743" s="28">
        <f>IF(AND($S743='자료입력 및 결과표시'!$B$13,COUNTIF($W743:$DR743,'자료입력 및 결과표시'!$C$13)&gt;=1),IF(OR('자료입력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D743" s="28">
        <f>IF(AND($S743='자료입력 및 결과표시'!$B$14,COUNTIF($W743:$DR743,'자료입력 및 결과표시'!$C$14)&gt;=1),IF(OR('자료입력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E743" s="28">
        <f>IF(AND($S743='자료입력 및 결과표시'!$B$15,COUNTIF($W743:$DR743,'자료입력 및 결과표시'!$C$15)&gt;=1),IF(OR('자료입력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F743" s="28">
        <f>IF(AND($S743='자료입력 및 결과표시'!$B$16,COUNTIF($W743:$DR743,'자료입력 및 결과표시'!$C$16)&gt;=1),IF(OR('자료입력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G743" s="28">
        <f>IF(AND($S743='자료입력 및 결과표시'!$B$17,COUNTIF($W743:$DR743,'자료입력 및 결과표시'!$C$17)&gt;=1),IF(OR('자료입력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H743" s="28">
        <f>IF(AND($S743='자료입력 및 결과표시'!$B$18,COUNTIF($W743:$DR743,'자료입력 및 결과표시'!$C$18)&gt;=1),IF(OR('자료입력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I743" s="28">
        <f>IF(AND($S743='자료입력 및 결과표시'!$B$19,COUNTIF($W743:$DR743,'자료입력 및 결과표시'!$C$19)&gt;=1),IF(OR('자료입력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J743" s="28">
        <f>IF(AND($S743='자료입력 및 결과표시'!$B$20,COUNTIF($W743:$DR743,'자료입력 및 결과표시'!$C$20)&gt;=1),IF(OR('자료입력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K743" s="28">
        <f>IF(AND($S743='자료입력 및 결과표시'!$B$21,COUNTIF($W743:$DR743,'자료입력 및 결과표시'!$C$21)&gt;=1),IF(OR('자료입력 및 결과표시'!$B$4+90&gt;=$V743,'자료입력 및 결과표시'!$B$4&lt;$U743),0,IF($V743-'자료입력 및 결과표시'!$B$4-90&gt;='자료입력 및 결과표시'!$E$4,'자료입력 및 결과표시'!$E$4,$V743-'자료입력 및 결과표시'!$B$4-90)),0)</f>
        <v>0</v>
      </c>
      <c r="EL743" s="17">
        <f>IF(AND(S743='자료입력 및 결과표시'!$B$6,COUNTIF('업무중복도(데이터 입력)'!$W743:$DR743,'자료입력 및 결과표시'!$C$6)&gt;=1),1,0)</f>
        <v>0</v>
      </c>
      <c r="EM743" s="17">
        <f>IF(AND(S743='자료입력 및 결과표시'!$B$7,COUNTIF('업무중복도(데이터 입력)'!$W743:$DR743,'자료입력 및 결과표시'!$C$7)&gt;=1),2,0)</f>
        <v>0</v>
      </c>
      <c r="EN743" s="17">
        <f>IF(AND(S743='자료입력 및 결과표시'!$B$8,COUNTIF('업무중복도(데이터 입력)'!$W743:$DR743,'자료입력 및 결과표시'!$C$8)&gt;=1),3,0)</f>
        <v>0</v>
      </c>
      <c r="EO743" s="17">
        <f>IF(AND(S743='자료입력 및 결과표시'!$B$9,COUNTIF('업무중복도(데이터 입력)'!$W743:$DR743,'자료입력 및 결과표시'!$C$9)&gt;=1),4,0)</f>
        <v>0</v>
      </c>
      <c r="EP743" s="17">
        <f>IF(AND(S743='자료입력 및 결과표시'!$B$10,COUNTIF('업무중복도(데이터 입력)'!$W743:$DR743,'자료입력 및 결과표시'!$C$10)&gt;=1),5,0)</f>
        <v>0</v>
      </c>
      <c r="EQ743" s="17">
        <f>IF(AND(S743='자료입력 및 결과표시'!$B$11,COUNTIF('업무중복도(데이터 입력)'!$W743:$DR743,'자료입력 및 결과표시'!$C$11)&gt;=1),6,0)</f>
        <v>0</v>
      </c>
      <c r="ER743" s="17">
        <f>IF(AND(S743='자료입력 및 결과표시'!$B$12,COUNTIF('업무중복도(데이터 입력)'!$W743:$DR743,'자료입력 및 결과표시'!$C$12)&gt;=1),7,0)</f>
        <v>0</v>
      </c>
      <c r="ES743" s="17">
        <f>IF(AND(S743='자료입력 및 결과표시'!$B$13,COUNTIF('업무중복도(데이터 입력)'!$W743:$DR743,'자료입력 및 결과표시'!$C$13)&gt;=1),8,0)</f>
        <v>0</v>
      </c>
      <c r="ET743" s="17">
        <f>IF(AND(S743='자료입력 및 결과표시'!$B$14,COUNTIF('업무중복도(데이터 입력)'!$W743:$DR743,'자료입력 및 결과표시'!$C$14)&gt;=1),9,0)</f>
        <v>0</v>
      </c>
      <c r="EU743" s="17">
        <f>IF(AND(S743='자료입력 및 결과표시'!$B$15,COUNTIF('업무중복도(데이터 입력)'!$W743:$DR743,'자료입력 및 결과표시'!$C$15)&gt;=1),10,0)</f>
        <v>0</v>
      </c>
      <c r="EV743" s="17">
        <f>IF(AND(S743='자료입력 및 결과표시'!$B$16,COUNTIF('업무중복도(데이터 입력)'!$W743:$DR743,'자료입력 및 결과표시'!$C$16)&gt;=1),11,0)</f>
        <v>0</v>
      </c>
      <c r="EW743" s="17">
        <f>IF(AND(S743='자료입력 및 결과표시'!$B$17,COUNTIF('업무중복도(데이터 입력)'!$W743:$DR743,'자료입력 및 결과표시'!$C$17)&gt;=1),12,0)</f>
        <v>0</v>
      </c>
      <c r="EX743" s="17">
        <f>IF(AND(S743='자료입력 및 결과표시'!$B$18,COUNTIF('업무중복도(데이터 입력)'!$W743:$DR743,'자료입력 및 결과표시'!$C$18)&gt;=1),13,0)</f>
        <v>0</v>
      </c>
      <c r="EY743" s="17">
        <f>IF(AND(S743='자료입력 및 결과표시'!$B$19,COUNTIF('업무중복도(데이터 입력)'!$W743:$DR743,'자료입력 및 결과표시'!$C$19)&gt;=1),14,0)</f>
        <v>0</v>
      </c>
      <c r="EZ743" s="17">
        <f>IF(AND(S743='자료입력 및 결과표시'!$B$20,COUNTIF('업무중복도(데이터 입력)'!$W743:$DR743,'자료입력 및 결과표시'!$C$20)&gt;=1),15,0)</f>
        <v>0</v>
      </c>
      <c r="FA743" s="17">
        <f>IF(AND(S743='자료입력 및 결과표시'!$B$21,COUNTIF('업무중복도(데이터 입력)'!$W743:$DR743,'자료입력 및 결과표시'!$C$21)&gt;=1),16,0)</f>
        <v>0</v>
      </c>
      <c r="FK743" s="17">
        <f t="shared" si="851"/>
        <v>0</v>
      </c>
      <c r="FO743"/>
    </row>
    <row r="744" spans="1:171">
      <c r="A744" s="17" t="str">
        <f t="shared" si="834"/>
        <v>\\\0</v>
      </c>
      <c r="B744" s="17" t="str">
        <f t="shared" si="835"/>
        <v>\\\0</v>
      </c>
      <c r="C744" s="17" t="str">
        <f t="shared" si="836"/>
        <v>\\\0</v>
      </c>
      <c r="D744" s="17" t="str">
        <f t="shared" si="837"/>
        <v>\\\0</v>
      </c>
      <c r="E744" s="17" t="str">
        <f t="shared" si="838"/>
        <v>\\\0</v>
      </c>
      <c r="F744" s="17" t="str">
        <f t="shared" si="839"/>
        <v>\\\0</v>
      </c>
      <c r="G744" s="17" t="str">
        <f t="shared" si="840"/>
        <v>\\\0</v>
      </c>
      <c r="H744" s="17" t="str">
        <f t="shared" si="841"/>
        <v>\\\0</v>
      </c>
      <c r="I744" s="17" t="str">
        <f t="shared" si="842"/>
        <v>\\\0</v>
      </c>
      <c r="J744" s="17" t="str">
        <f t="shared" si="843"/>
        <v>\\\0</v>
      </c>
      <c r="K744" s="17" t="str">
        <f t="shared" si="844"/>
        <v>\\\0</v>
      </c>
      <c r="L744" s="17" t="str">
        <f t="shared" si="845"/>
        <v>\\\0</v>
      </c>
      <c r="M744" s="17" t="str">
        <f t="shared" si="846"/>
        <v>\\\0</v>
      </c>
      <c r="N744" s="17" t="str">
        <f t="shared" si="847"/>
        <v>\\\0</v>
      </c>
      <c r="O744" s="17" t="str">
        <f t="shared" si="848"/>
        <v>\\\0</v>
      </c>
      <c r="P744" s="17" t="str">
        <f t="shared" si="849"/>
        <v>\\\0</v>
      </c>
      <c r="R744" s="17" t="str">
        <f t="shared" si="850"/>
        <v>\\</v>
      </c>
      <c r="S744" s="38"/>
      <c r="T744" s="39"/>
      <c r="U744" s="31"/>
      <c r="V744" s="32"/>
      <c r="W744" s="36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35"/>
      <c r="DS744" s="287"/>
      <c r="DT744" s="36"/>
      <c r="DU744" s="37"/>
      <c r="DV744" s="28">
        <f>IF(AND($S744='자료입력 및 결과표시'!$B$6,COUNTIF($W744:$DR744,'자료입력 및 결과표시'!$C$6)&gt;=1),IF(OR('자료입력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DW744" s="28">
        <f>IF(AND($S744='자료입력 및 결과표시'!$B$7,COUNTIF($W744:$DR744,'자료입력 및 결과표시'!$C$7)&gt;=1),IF(OR('자료입력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DX744" s="28">
        <f>IF(AND($S744='자료입력 및 결과표시'!$B$8,COUNTIF($W744:$DR744,'자료입력 및 결과표시'!$C$8)&gt;=1),IF(OR('자료입력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DY744" s="28">
        <f>IF(AND($S744='자료입력 및 결과표시'!$B$9,COUNTIF($W744:$DR744,'자료입력 및 결과표시'!$C$9)&gt;=1),IF(OR('자료입력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DZ744" s="28">
        <f>IF(AND($S744='자료입력 및 결과표시'!$B$10,COUNTIF($W744:$DR744,'자료입력 및 결과표시'!$C$10)&gt;=1),IF(OR('자료입력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A744" s="28">
        <f>IF(AND($S744='자료입력 및 결과표시'!$B$11,COUNTIF($W744:$DR744,'자료입력 및 결과표시'!$C$11)&gt;=1),IF(OR('자료입력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B744" s="28">
        <f>IF(AND($S744='자료입력 및 결과표시'!$B$12,COUNTIF($W744:$DR744,'자료입력 및 결과표시'!$C$12)&gt;=1),IF(OR('자료입력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C744" s="28">
        <f>IF(AND($S744='자료입력 및 결과표시'!$B$13,COUNTIF($W744:$DR744,'자료입력 및 결과표시'!$C$13)&gt;=1),IF(OR('자료입력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D744" s="28">
        <f>IF(AND($S744='자료입력 및 결과표시'!$B$14,COUNTIF($W744:$DR744,'자료입력 및 결과표시'!$C$14)&gt;=1),IF(OR('자료입력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E744" s="28">
        <f>IF(AND($S744='자료입력 및 결과표시'!$B$15,COUNTIF($W744:$DR744,'자료입력 및 결과표시'!$C$15)&gt;=1),IF(OR('자료입력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F744" s="28">
        <f>IF(AND($S744='자료입력 및 결과표시'!$B$16,COUNTIF($W744:$DR744,'자료입력 및 결과표시'!$C$16)&gt;=1),IF(OR('자료입력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G744" s="28">
        <f>IF(AND($S744='자료입력 및 결과표시'!$B$17,COUNTIF($W744:$DR744,'자료입력 및 결과표시'!$C$17)&gt;=1),IF(OR('자료입력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H744" s="28">
        <f>IF(AND($S744='자료입력 및 결과표시'!$B$18,COUNTIF($W744:$DR744,'자료입력 및 결과표시'!$C$18)&gt;=1),IF(OR('자료입력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I744" s="28">
        <f>IF(AND($S744='자료입력 및 결과표시'!$B$19,COUNTIF($W744:$DR744,'자료입력 및 결과표시'!$C$19)&gt;=1),IF(OR('자료입력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J744" s="28">
        <f>IF(AND($S744='자료입력 및 결과표시'!$B$20,COUNTIF($W744:$DR744,'자료입력 및 결과표시'!$C$20)&gt;=1),IF(OR('자료입력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K744" s="28">
        <f>IF(AND($S744='자료입력 및 결과표시'!$B$21,COUNTIF($W744:$DR744,'자료입력 및 결과표시'!$C$21)&gt;=1),IF(OR('자료입력 및 결과표시'!$B$4+90&gt;=$V744,'자료입력 및 결과표시'!$B$4&lt;$U744),0,IF($V744-'자료입력 및 결과표시'!$B$4-90&gt;='자료입력 및 결과표시'!$E$4,'자료입력 및 결과표시'!$E$4,$V744-'자료입력 및 결과표시'!$B$4-90)),0)</f>
        <v>0</v>
      </c>
      <c r="EL744" s="17">
        <f>IF(AND(S744='자료입력 및 결과표시'!$B$6,COUNTIF('업무중복도(데이터 입력)'!$W744:$DR744,'자료입력 및 결과표시'!$C$6)&gt;=1),1,0)</f>
        <v>0</v>
      </c>
      <c r="EM744" s="17">
        <f>IF(AND(S744='자료입력 및 결과표시'!$B$7,COUNTIF('업무중복도(데이터 입력)'!$W744:$DR744,'자료입력 및 결과표시'!$C$7)&gt;=1),2,0)</f>
        <v>0</v>
      </c>
      <c r="EN744" s="17">
        <f>IF(AND(S744='자료입력 및 결과표시'!$B$8,COUNTIF('업무중복도(데이터 입력)'!$W744:$DR744,'자료입력 및 결과표시'!$C$8)&gt;=1),3,0)</f>
        <v>0</v>
      </c>
      <c r="EO744" s="17">
        <f>IF(AND(S744='자료입력 및 결과표시'!$B$9,COUNTIF('업무중복도(데이터 입력)'!$W744:$DR744,'자료입력 및 결과표시'!$C$9)&gt;=1),4,0)</f>
        <v>0</v>
      </c>
      <c r="EP744" s="17">
        <f>IF(AND(S744='자료입력 및 결과표시'!$B$10,COUNTIF('업무중복도(데이터 입력)'!$W744:$DR744,'자료입력 및 결과표시'!$C$10)&gt;=1),5,0)</f>
        <v>0</v>
      </c>
      <c r="EQ744" s="17">
        <f>IF(AND(S744='자료입력 및 결과표시'!$B$11,COUNTIF('업무중복도(데이터 입력)'!$W744:$DR744,'자료입력 및 결과표시'!$C$11)&gt;=1),6,0)</f>
        <v>0</v>
      </c>
      <c r="ER744" s="17">
        <f>IF(AND(S744='자료입력 및 결과표시'!$B$12,COUNTIF('업무중복도(데이터 입력)'!$W744:$DR744,'자료입력 및 결과표시'!$C$12)&gt;=1),7,0)</f>
        <v>0</v>
      </c>
      <c r="ES744" s="17">
        <f>IF(AND(S744='자료입력 및 결과표시'!$B$13,COUNTIF('업무중복도(데이터 입력)'!$W744:$DR744,'자료입력 및 결과표시'!$C$13)&gt;=1),8,0)</f>
        <v>0</v>
      </c>
      <c r="ET744" s="17">
        <f>IF(AND(S744='자료입력 및 결과표시'!$B$14,COUNTIF('업무중복도(데이터 입력)'!$W744:$DR744,'자료입력 및 결과표시'!$C$14)&gt;=1),9,0)</f>
        <v>0</v>
      </c>
      <c r="EU744" s="17">
        <f>IF(AND(S744='자료입력 및 결과표시'!$B$15,COUNTIF('업무중복도(데이터 입력)'!$W744:$DR744,'자료입력 및 결과표시'!$C$15)&gt;=1),10,0)</f>
        <v>0</v>
      </c>
      <c r="EV744" s="17">
        <f>IF(AND(S744='자료입력 및 결과표시'!$B$16,COUNTIF('업무중복도(데이터 입력)'!$W744:$DR744,'자료입력 및 결과표시'!$C$16)&gt;=1),11,0)</f>
        <v>0</v>
      </c>
      <c r="EW744" s="17">
        <f>IF(AND(S744='자료입력 및 결과표시'!$B$17,COUNTIF('업무중복도(데이터 입력)'!$W744:$DR744,'자료입력 및 결과표시'!$C$17)&gt;=1),12,0)</f>
        <v>0</v>
      </c>
      <c r="EX744" s="17">
        <f>IF(AND(S744='자료입력 및 결과표시'!$B$18,COUNTIF('업무중복도(데이터 입력)'!$W744:$DR744,'자료입력 및 결과표시'!$C$18)&gt;=1),13,0)</f>
        <v>0</v>
      </c>
      <c r="EY744" s="17">
        <f>IF(AND(S744='자료입력 및 결과표시'!$B$19,COUNTIF('업무중복도(데이터 입력)'!$W744:$DR744,'자료입력 및 결과표시'!$C$19)&gt;=1),14,0)</f>
        <v>0</v>
      </c>
      <c r="EZ744" s="17">
        <f>IF(AND(S744='자료입력 및 결과표시'!$B$20,COUNTIF('업무중복도(데이터 입력)'!$W744:$DR744,'자료입력 및 결과표시'!$C$20)&gt;=1),15,0)</f>
        <v>0</v>
      </c>
      <c r="FA744" s="17">
        <f>IF(AND(S744='자료입력 및 결과표시'!$B$21,COUNTIF('업무중복도(데이터 입력)'!$W744:$DR744,'자료입력 및 결과표시'!$C$21)&gt;=1),16,0)</f>
        <v>0</v>
      </c>
      <c r="FK744" s="17">
        <f t="shared" si="851"/>
        <v>0</v>
      </c>
      <c r="FO744"/>
    </row>
    <row r="745" spans="1:171">
      <c r="A745" s="17" t="str">
        <f t="shared" si="834"/>
        <v>\\\0</v>
      </c>
      <c r="B745" s="17" t="str">
        <f t="shared" si="835"/>
        <v>\\\0</v>
      </c>
      <c r="C745" s="17" t="str">
        <f t="shared" si="836"/>
        <v>\\\0</v>
      </c>
      <c r="D745" s="17" t="str">
        <f t="shared" si="837"/>
        <v>\\\0</v>
      </c>
      <c r="E745" s="17" t="str">
        <f t="shared" si="838"/>
        <v>\\\0</v>
      </c>
      <c r="F745" s="17" t="str">
        <f t="shared" si="839"/>
        <v>\\\0</v>
      </c>
      <c r="G745" s="17" t="str">
        <f t="shared" si="840"/>
        <v>\\\0</v>
      </c>
      <c r="H745" s="17" t="str">
        <f t="shared" si="841"/>
        <v>\\\0</v>
      </c>
      <c r="I745" s="17" t="str">
        <f t="shared" si="842"/>
        <v>\\\0</v>
      </c>
      <c r="J745" s="17" t="str">
        <f t="shared" si="843"/>
        <v>\\\0</v>
      </c>
      <c r="K745" s="17" t="str">
        <f t="shared" si="844"/>
        <v>\\\0</v>
      </c>
      <c r="L745" s="17" t="str">
        <f t="shared" si="845"/>
        <v>\\\0</v>
      </c>
      <c r="M745" s="17" t="str">
        <f t="shared" si="846"/>
        <v>\\\0</v>
      </c>
      <c r="N745" s="17" t="str">
        <f t="shared" si="847"/>
        <v>\\\0</v>
      </c>
      <c r="O745" s="17" t="str">
        <f t="shared" si="848"/>
        <v>\\\0</v>
      </c>
      <c r="P745" s="17" t="str">
        <f t="shared" si="849"/>
        <v>\\\0</v>
      </c>
      <c r="R745" s="17" t="str">
        <f t="shared" si="850"/>
        <v>\\</v>
      </c>
      <c r="S745" s="38"/>
      <c r="T745" s="39"/>
      <c r="U745" s="31"/>
      <c r="V745" s="32"/>
      <c r="W745" s="36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35"/>
      <c r="DS745" s="287"/>
      <c r="DT745" s="36"/>
      <c r="DU745" s="37"/>
      <c r="DV745" s="28">
        <f>IF(AND($S745='자료입력 및 결과표시'!$B$6,COUNTIF($W745:$DR745,'자료입력 및 결과표시'!$C$6)&gt;=1),IF(OR('자료입력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DW745" s="28">
        <f>IF(AND($S745='자료입력 및 결과표시'!$B$7,COUNTIF($W745:$DR745,'자료입력 및 결과표시'!$C$7)&gt;=1),IF(OR('자료입력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DX745" s="28">
        <f>IF(AND($S745='자료입력 및 결과표시'!$B$8,COUNTIF($W745:$DR745,'자료입력 및 결과표시'!$C$8)&gt;=1),IF(OR('자료입력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DY745" s="28">
        <f>IF(AND($S745='자료입력 및 결과표시'!$B$9,COUNTIF($W745:$DR745,'자료입력 및 결과표시'!$C$9)&gt;=1),IF(OR('자료입력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DZ745" s="28">
        <f>IF(AND($S745='자료입력 및 결과표시'!$B$10,COUNTIF($W745:$DR745,'자료입력 및 결과표시'!$C$10)&gt;=1),IF(OR('자료입력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A745" s="28">
        <f>IF(AND($S745='자료입력 및 결과표시'!$B$11,COUNTIF($W745:$DR745,'자료입력 및 결과표시'!$C$11)&gt;=1),IF(OR('자료입력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B745" s="28">
        <f>IF(AND($S745='자료입력 및 결과표시'!$B$12,COUNTIF($W745:$DR745,'자료입력 및 결과표시'!$C$12)&gt;=1),IF(OR('자료입력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C745" s="28">
        <f>IF(AND($S745='자료입력 및 결과표시'!$B$13,COUNTIF($W745:$DR745,'자료입력 및 결과표시'!$C$13)&gt;=1),IF(OR('자료입력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D745" s="28">
        <f>IF(AND($S745='자료입력 및 결과표시'!$B$14,COUNTIF($W745:$DR745,'자료입력 및 결과표시'!$C$14)&gt;=1),IF(OR('자료입력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E745" s="28">
        <f>IF(AND($S745='자료입력 및 결과표시'!$B$15,COUNTIF($W745:$DR745,'자료입력 및 결과표시'!$C$15)&gt;=1),IF(OR('자료입력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F745" s="28">
        <f>IF(AND($S745='자료입력 및 결과표시'!$B$16,COUNTIF($W745:$DR745,'자료입력 및 결과표시'!$C$16)&gt;=1),IF(OR('자료입력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G745" s="28">
        <f>IF(AND($S745='자료입력 및 결과표시'!$B$17,COUNTIF($W745:$DR745,'자료입력 및 결과표시'!$C$17)&gt;=1),IF(OR('자료입력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H745" s="28">
        <f>IF(AND($S745='자료입력 및 결과표시'!$B$18,COUNTIF($W745:$DR745,'자료입력 및 결과표시'!$C$18)&gt;=1),IF(OR('자료입력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I745" s="28">
        <f>IF(AND($S745='자료입력 및 결과표시'!$B$19,COUNTIF($W745:$DR745,'자료입력 및 결과표시'!$C$19)&gt;=1),IF(OR('자료입력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J745" s="28">
        <f>IF(AND($S745='자료입력 및 결과표시'!$B$20,COUNTIF($W745:$DR745,'자료입력 및 결과표시'!$C$20)&gt;=1),IF(OR('자료입력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K745" s="28">
        <f>IF(AND($S745='자료입력 및 결과표시'!$B$21,COUNTIF($W745:$DR745,'자료입력 및 결과표시'!$C$21)&gt;=1),IF(OR('자료입력 및 결과표시'!$B$4+90&gt;=$V745,'자료입력 및 결과표시'!$B$4&lt;$U745),0,IF($V745-'자료입력 및 결과표시'!$B$4-90&gt;='자료입력 및 결과표시'!$E$4,'자료입력 및 결과표시'!$E$4,$V745-'자료입력 및 결과표시'!$B$4-90)),0)</f>
        <v>0</v>
      </c>
      <c r="EL745" s="17">
        <f>IF(AND(S745='자료입력 및 결과표시'!$B$6,COUNTIF('업무중복도(데이터 입력)'!$W745:$DR745,'자료입력 및 결과표시'!$C$6)&gt;=1),1,0)</f>
        <v>0</v>
      </c>
      <c r="EM745" s="17">
        <f>IF(AND(S745='자료입력 및 결과표시'!$B$7,COUNTIF('업무중복도(데이터 입력)'!$W745:$DR745,'자료입력 및 결과표시'!$C$7)&gt;=1),2,0)</f>
        <v>0</v>
      </c>
      <c r="EN745" s="17">
        <f>IF(AND(S745='자료입력 및 결과표시'!$B$8,COUNTIF('업무중복도(데이터 입력)'!$W745:$DR745,'자료입력 및 결과표시'!$C$8)&gt;=1),3,0)</f>
        <v>0</v>
      </c>
      <c r="EO745" s="17">
        <f>IF(AND(S745='자료입력 및 결과표시'!$B$9,COUNTIF('업무중복도(데이터 입력)'!$W745:$DR745,'자료입력 및 결과표시'!$C$9)&gt;=1),4,0)</f>
        <v>0</v>
      </c>
      <c r="EP745" s="17">
        <f>IF(AND(S745='자료입력 및 결과표시'!$B$10,COUNTIF('업무중복도(데이터 입력)'!$W745:$DR745,'자료입력 및 결과표시'!$C$10)&gt;=1),5,0)</f>
        <v>0</v>
      </c>
      <c r="EQ745" s="17">
        <f>IF(AND(S745='자료입력 및 결과표시'!$B$11,COUNTIF('업무중복도(데이터 입력)'!$W745:$DR745,'자료입력 및 결과표시'!$C$11)&gt;=1),6,0)</f>
        <v>0</v>
      </c>
      <c r="ER745" s="17">
        <f>IF(AND(S745='자료입력 및 결과표시'!$B$12,COUNTIF('업무중복도(데이터 입력)'!$W745:$DR745,'자료입력 및 결과표시'!$C$12)&gt;=1),7,0)</f>
        <v>0</v>
      </c>
      <c r="ES745" s="17">
        <f>IF(AND(S745='자료입력 및 결과표시'!$B$13,COUNTIF('업무중복도(데이터 입력)'!$W745:$DR745,'자료입력 및 결과표시'!$C$13)&gt;=1),8,0)</f>
        <v>0</v>
      </c>
      <c r="ET745" s="17">
        <f>IF(AND(S745='자료입력 및 결과표시'!$B$14,COUNTIF('업무중복도(데이터 입력)'!$W745:$DR745,'자료입력 및 결과표시'!$C$14)&gt;=1),9,0)</f>
        <v>0</v>
      </c>
      <c r="EU745" s="17">
        <f>IF(AND(S745='자료입력 및 결과표시'!$B$15,COUNTIF('업무중복도(데이터 입력)'!$W745:$DR745,'자료입력 및 결과표시'!$C$15)&gt;=1),10,0)</f>
        <v>0</v>
      </c>
      <c r="EV745" s="17">
        <f>IF(AND(S745='자료입력 및 결과표시'!$B$16,COUNTIF('업무중복도(데이터 입력)'!$W745:$DR745,'자료입력 및 결과표시'!$C$16)&gt;=1),11,0)</f>
        <v>0</v>
      </c>
      <c r="EW745" s="17">
        <f>IF(AND(S745='자료입력 및 결과표시'!$B$17,COUNTIF('업무중복도(데이터 입력)'!$W745:$DR745,'자료입력 및 결과표시'!$C$17)&gt;=1),12,0)</f>
        <v>0</v>
      </c>
      <c r="EX745" s="17">
        <f>IF(AND(S745='자료입력 및 결과표시'!$B$18,COUNTIF('업무중복도(데이터 입력)'!$W745:$DR745,'자료입력 및 결과표시'!$C$18)&gt;=1),13,0)</f>
        <v>0</v>
      </c>
      <c r="EY745" s="17">
        <f>IF(AND(S745='자료입력 및 결과표시'!$B$19,COUNTIF('업무중복도(데이터 입력)'!$W745:$DR745,'자료입력 및 결과표시'!$C$19)&gt;=1),14,0)</f>
        <v>0</v>
      </c>
      <c r="EZ745" s="17">
        <f>IF(AND(S745='자료입력 및 결과표시'!$B$20,COUNTIF('업무중복도(데이터 입력)'!$W745:$DR745,'자료입력 및 결과표시'!$C$20)&gt;=1),15,0)</f>
        <v>0</v>
      </c>
      <c r="FA745" s="17">
        <f>IF(AND(S745='자료입력 및 결과표시'!$B$21,COUNTIF('업무중복도(데이터 입력)'!$W745:$DR745,'자료입력 및 결과표시'!$C$21)&gt;=1),16,0)</f>
        <v>0</v>
      </c>
      <c r="FK745" s="17">
        <f t="shared" si="851"/>
        <v>0</v>
      </c>
      <c r="FO745"/>
    </row>
    <row r="746" spans="1:171">
      <c r="A746" s="17" t="str">
        <f t="shared" si="834"/>
        <v>\\\0</v>
      </c>
      <c r="B746" s="17" t="str">
        <f t="shared" si="835"/>
        <v>\\\0</v>
      </c>
      <c r="C746" s="17" t="str">
        <f t="shared" si="836"/>
        <v>\\\0</v>
      </c>
      <c r="D746" s="17" t="str">
        <f t="shared" si="837"/>
        <v>\\\0</v>
      </c>
      <c r="E746" s="17" t="str">
        <f t="shared" si="838"/>
        <v>\\\0</v>
      </c>
      <c r="F746" s="17" t="str">
        <f t="shared" si="839"/>
        <v>\\\0</v>
      </c>
      <c r="G746" s="17" t="str">
        <f t="shared" si="840"/>
        <v>\\\0</v>
      </c>
      <c r="H746" s="17" t="str">
        <f t="shared" si="841"/>
        <v>\\\0</v>
      </c>
      <c r="I746" s="17" t="str">
        <f t="shared" si="842"/>
        <v>\\\0</v>
      </c>
      <c r="J746" s="17" t="str">
        <f t="shared" si="843"/>
        <v>\\\0</v>
      </c>
      <c r="K746" s="17" t="str">
        <f t="shared" si="844"/>
        <v>\\\0</v>
      </c>
      <c r="L746" s="17" t="str">
        <f t="shared" si="845"/>
        <v>\\\0</v>
      </c>
      <c r="M746" s="17" t="str">
        <f t="shared" si="846"/>
        <v>\\\0</v>
      </c>
      <c r="N746" s="17" t="str">
        <f t="shared" si="847"/>
        <v>\\\0</v>
      </c>
      <c r="O746" s="17" t="str">
        <f t="shared" si="848"/>
        <v>\\\0</v>
      </c>
      <c r="P746" s="17" t="str">
        <f t="shared" si="849"/>
        <v>\\\0</v>
      </c>
      <c r="R746" s="17" t="str">
        <f t="shared" si="850"/>
        <v>\\</v>
      </c>
      <c r="S746" s="38"/>
      <c r="T746" s="39"/>
      <c r="U746" s="31"/>
      <c r="V746" s="32"/>
      <c r="W746" s="36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35"/>
      <c r="DS746" s="287"/>
      <c r="DT746" s="36"/>
      <c r="DU746" s="37"/>
      <c r="DV746" s="28">
        <f>IF(AND($S746='자료입력 및 결과표시'!$B$6,COUNTIF($W746:$DR746,'자료입력 및 결과표시'!$C$6)&gt;=1),IF(OR('자료입력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DW746" s="28">
        <f>IF(AND($S746='자료입력 및 결과표시'!$B$7,COUNTIF($W746:$DR746,'자료입력 및 결과표시'!$C$7)&gt;=1),IF(OR('자료입력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DX746" s="28">
        <f>IF(AND($S746='자료입력 및 결과표시'!$B$8,COUNTIF($W746:$DR746,'자료입력 및 결과표시'!$C$8)&gt;=1),IF(OR('자료입력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DY746" s="28">
        <f>IF(AND($S746='자료입력 및 결과표시'!$B$9,COUNTIF($W746:$DR746,'자료입력 및 결과표시'!$C$9)&gt;=1),IF(OR('자료입력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DZ746" s="28">
        <f>IF(AND($S746='자료입력 및 결과표시'!$B$10,COUNTIF($W746:$DR746,'자료입력 및 결과표시'!$C$10)&gt;=1),IF(OR('자료입력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A746" s="28">
        <f>IF(AND($S746='자료입력 및 결과표시'!$B$11,COUNTIF($W746:$DR746,'자료입력 및 결과표시'!$C$11)&gt;=1),IF(OR('자료입력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B746" s="28">
        <f>IF(AND($S746='자료입력 및 결과표시'!$B$12,COUNTIF($W746:$DR746,'자료입력 및 결과표시'!$C$12)&gt;=1),IF(OR('자료입력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C746" s="28">
        <f>IF(AND($S746='자료입력 및 결과표시'!$B$13,COUNTIF($W746:$DR746,'자료입력 및 결과표시'!$C$13)&gt;=1),IF(OR('자료입력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D746" s="28">
        <f>IF(AND($S746='자료입력 및 결과표시'!$B$14,COUNTIF($W746:$DR746,'자료입력 및 결과표시'!$C$14)&gt;=1),IF(OR('자료입력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E746" s="28">
        <f>IF(AND($S746='자료입력 및 결과표시'!$B$15,COUNTIF($W746:$DR746,'자료입력 및 결과표시'!$C$15)&gt;=1),IF(OR('자료입력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F746" s="28">
        <f>IF(AND($S746='자료입력 및 결과표시'!$B$16,COUNTIF($W746:$DR746,'자료입력 및 결과표시'!$C$16)&gt;=1),IF(OR('자료입력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G746" s="28">
        <f>IF(AND($S746='자료입력 및 결과표시'!$B$17,COUNTIF($W746:$DR746,'자료입력 및 결과표시'!$C$17)&gt;=1),IF(OR('자료입력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H746" s="28">
        <f>IF(AND($S746='자료입력 및 결과표시'!$B$18,COUNTIF($W746:$DR746,'자료입력 및 결과표시'!$C$18)&gt;=1),IF(OR('자료입력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I746" s="28">
        <f>IF(AND($S746='자료입력 및 결과표시'!$B$19,COUNTIF($W746:$DR746,'자료입력 및 결과표시'!$C$19)&gt;=1),IF(OR('자료입력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J746" s="28">
        <f>IF(AND($S746='자료입력 및 결과표시'!$B$20,COUNTIF($W746:$DR746,'자료입력 및 결과표시'!$C$20)&gt;=1),IF(OR('자료입력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K746" s="28">
        <f>IF(AND($S746='자료입력 및 결과표시'!$B$21,COUNTIF($W746:$DR746,'자료입력 및 결과표시'!$C$21)&gt;=1),IF(OR('자료입력 및 결과표시'!$B$4+90&gt;=$V746,'자료입력 및 결과표시'!$B$4&lt;$U746),0,IF($V746-'자료입력 및 결과표시'!$B$4-90&gt;='자료입력 및 결과표시'!$E$4,'자료입력 및 결과표시'!$E$4,$V746-'자료입력 및 결과표시'!$B$4-90)),0)</f>
        <v>0</v>
      </c>
      <c r="EL746" s="17">
        <f>IF(AND(S746='자료입력 및 결과표시'!$B$6,COUNTIF('업무중복도(데이터 입력)'!$W746:$DR746,'자료입력 및 결과표시'!$C$6)&gt;=1),1,0)</f>
        <v>0</v>
      </c>
      <c r="EM746" s="17">
        <f>IF(AND(S746='자료입력 및 결과표시'!$B$7,COUNTIF('업무중복도(데이터 입력)'!$W746:$DR746,'자료입력 및 결과표시'!$C$7)&gt;=1),2,0)</f>
        <v>0</v>
      </c>
      <c r="EN746" s="17">
        <f>IF(AND(S746='자료입력 및 결과표시'!$B$8,COUNTIF('업무중복도(데이터 입력)'!$W746:$DR746,'자료입력 및 결과표시'!$C$8)&gt;=1),3,0)</f>
        <v>0</v>
      </c>
      <c r="EO746" s="17">
        <f>IF(AND(S746='자료입력 및 결과표시'!$B$9,COUNTIF('업무중복도(데이터 입력)'!$W746:$DR746,'자료입력 및 결과표시'!$C$9)&gt;=1),4,0)</f>
        <v>0</v>
      </c>
      <c r="EP746" s="17">
        <f>IF(AND(S746='자료입력 및 결과표시'!$B$10,COUNTIF('업무중복도(데이터 입력)'!$W746:$DR746,'자료입력 및 결과표시'!$C$10)&gt;=1),5,0)</f>
        <v>0</v>
      </c>
      <c r="EQ746" s="17">
        <f>IF(AND(S746='자료입력 및 결과표시'!$B$11,COUNTIF('업무중복도(데이터 입력)'!$W746:$DR746,'자료입력 및 결과표시'!$C$11)&gt;=1),6,0)</f>
        <v>0</v>
      </c>
      <c r="ER746" s="17">
        <f>IF(AND(S746='자료입력 및 결과표시'!$B$12,COUNTIF('업무중복도(데이터 입력)'!$W746:$DR746,'자료입력 및 결과표시'!$C$12)&gt;=1),7,0)</f>
        <v>0</v>
      </c>
      <c r="ES746" s="17">
        <f>IF(AND(S746='자료입력 및 결과표시'!$B$13,COUNTIF('업무중복도(데이터 입력)'!$W746:$DR746,'자료입력 및 결과표시'!$C$13)&gt;=1),8,0)</f>
        <v>0</v>
      </c>
      <c r="ET746" s="17">
        <f>IF(AND(S746='자료입력 및 결과표시'!$B$14,COUNTIF('업무중복도(데이터 입력)'!$W746:$DR746,'자료입력 및 결과표시'!$C$14)&gt;=1),9,0)</f>
        <v>0</v>
      </c>
      <c r="EU746" s="17">
        <f>IF(AND(S746='자료입력 및 결과표시'!$B$15,COUNTIF('업무중복도(데이터 입력)'!$W746:$DR746,'자료입력 및 결과표시'!$C$15)&gt;=1),10,0)</f>
        <v>0</v>
      </c>
      <c r="EV746" s="17">
        <f>IF(AND(S746='자료입력 및 결과표시'!$B$16,COUNTIF('업무중복도(데이터 입력)'!$W746:$DR746,'자료입력 및 결과표시'!$C$16)&gt;=1),11,0)</f>
        <v>0</v>
      </c>
      <c r="EW746" s="17">
        <f>IF(AND(S746='자료입력 및 결과표시'!$B$17,COUNTIF('업무중복도(데이터 입력)'!$W746:$DR746,'자료입력 및 결과표시'!$C$17)&gt;=1),12,0)</f>
        <v>0</v>
      </c>
      <c r="EX746" s="17">
        <f>IF(AND(S746='자료입력 및 결과표시'!$B$18,COUNTIF('업무중복도(데이터 입력)'!$W746:$DR746,'자료입력 및 결과표시'!$C$18)&gt;=1),13,0)</f>
        <v>0</v>
      </c>
      <c r="EY746" s="17">
        <f>IF(AND(S746='자료입력 및 결과표시'!$B$19,COUNTIF('업무중복도(데이터 입력)'!$W746:$DR746,'자료입력 및 결과표시'!$C$19)&gt;=1),14,0)</f>
        <v>0</v>
      </c>
      <c r="EZ746" s="17">
        <f>IF(AND(S746='자료입력 및 결과표시'!$B$20,COUNTIF('업무중복도(데이터 입력)'!$W746:$DR746,'자료입력 및 결과표시'!$C$20)&gt;=1),15,0)</f>
        <v>0</v>
      </c>
      <c r="FA746" s="17">
        <f>IF(AND(S746='자료입력 및 결과표시'!$B$21,COUNTIF('업무중복도(데이터 입력)'!$W746:$DR746,'자료입력 및 결과표시'!$C$21)&gt;=1),16,0)</f>
        <v>0</v>
      </c>
      <c r="FK746" s="17">
        <f t="shared" si="851"/>
        <v>0</v>
      </c>
      <c r="FO746"/>
    </row>
    <row r="747" spans="1:171">
      <c r="A747" s="17" t="str">
        <f t="shared" si="834"/>
        <v>\\\0</v>
      </c>
      <c r="B747" s="17" t="str">
        <f t="shared" si="835"/>
        <v>\\\0</v>
      </c>
      <c r="C747" s="17" t="str">
        <f t="shared" si="836"/>
        <v>\\\0</v>
      </c>
      <c r="D747" s="17" t="str">
        <f t="shared" si="837"/>
        <v>\\\0</v>
      </c>
      <c r="E747" s="17" t="str">
        <f t="shared" si="838"/>
        <v>\\\0</v>
      </c>
      <c r="F747" s="17" t="str">
        <f t="shared" si="839"/>
        <v>\\\0</v>
      </c>
      <c r="G747" s="17" t="str">
        <f t="shared" si="840"/>
        <v>\\\0</v>
      </c>
      <c r="H747" s="17" t="str">
        <f t="shared" si="841"/>
        <v>\\\0</v>
      </c>
      <c r="I747" s="17" t="str">
        <f t="shared" si="842"/>
        <v>\\\0</v>
      </c>
      <c r="J747" s="17" t="str">
        <f t="shared" si="843"/>
        <v>\\\0</v>
      </c>
      <c r="K747" s="17" t="str">
        <f t="shared" si="844"/>
        <v>\\\0</v>
      </c>
      <c r="L747" s="17" t="str">
        <f t="shared" si="845"/>
        <v>\\\0</v>
      </c>
      <c r="M747" s="17" t="str">
        <f t="shared" si="846"/>
        <v>\\\0</v>
      </c>
      <c r="N747" s="17" t="str">
        <f t="shared" si="847"/>
        <v>\\\0</v>
      </c>
      <c r="O747" s="17" t="str">
        <f t="shared" si="848"/>
        <v>\\\0</v>
      </c>
      <c r="P747" s="17" t="str">
        <f t="shared" si="849"/>
        <v>\\\0</v>
      </c>
      <c r="R747" s="17" t="str">
        <f t="shared" si="850"/>
        <v>\\</v>
      </c>
      <c r="S747" s="38"/>
      <c r="T747" s="39"/>
      <c r="U747" s="31"/>
      <c r="V747" s="32"/>
      <c r="W747" s="36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35"/>
      <c r="DS747" s="287"/>
      <c r="DT747" s="36"/>
      <c r="DU747" s="37"/>
      <c r="DV747" s="28">
        <f>IF(AND($S747='자료입력 및 결과표시'!$B$6,COUNTIF($W747:$DR747,'자료입력 및 결과표시'!$C$6)&gt;=1),IF(OR('자료입력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DW747" s="28">
        <f>IF(AND($S747='자료입력 및 결과표시'!$B$7,COUNTIF($W747:$DR747,'자료입력 및 결과표시'!$C$7)&gt;=1),IF(OR('자료입력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DX747" s="28">
        <f>IF(AND($S747='자료입력 및 결과표시'!$B$8,COUNTIF($W747:$DR747,'자료입력 및 결과표시'!$C$8)&gt;=1),IF(OR('자료입력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DY747" s="28">
        <f>IF(AND($S747='자료입력 및 결과표시'!$B$9,COUNTIF($W747:$DR747,'자료입력 및 결과표시'!$C$9)&gt;=1),IF(OR('자료입력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DZ747" s="28">
        <f>IF(AND($S747='자료입력 및 결과표시'!$B$10,COUNTIF($W747:$DR747,'자료입력 및 결과표시'!$C$10)&gt;=1),IF(OR('자료입력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A747" s="28">
        <f>IF(AND($S747='자료입력 및 결과표시'!$B$11,COUNTIF($W747:$DR747,'자료입력 및 결과표시'!$C$11)&gt;=1),IF(OR('자료입력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B747" s="28">
        <f>IF(AND($S747='자료입력 및 결과표시'!$B$12,COUNTIF($W747:$DR747,'자료입력 및 결과표시'!$C$12)&gt;=1),IF(OR('자료입력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C747" s="28">
        <f>IF(AND($S747='자료입력 및 결과표시'!$B$13,COUNTIF($W747:$DR747,'자료입력 및 결과표시'!$C$13)&gt;=1),IF(OR('자료입력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D747" s="28">
        <f>IF(AND($S747='자료입력 및 결과표시'!$B$14,COUNTIF($W747:$DR747,'자료입력 및 결과표시'!$C$14)&gt;=1),IF(OR('자료입력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E747" s="28">
        <f>IF(AND($S747='자료입력 및 결과표시'!$B$15,COUNTIF($W747:$DR747,'자료입력 및 결과표시'!$C$15)&gt;=1),IF(OR('자료입력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F747" s="28">
        <f>IF(AND($S747='자료입력 및 결과표시'!$B$16,COUNTIF($W747:$DR747,'자료입력 및 결과표시'!$C$16)&gt;=1),IF(OR('자료입력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G747" s="28">
        <f>IF(AND($S747='자료입력 및 결과표시'!$B$17,COUNTIF($W747:$DR747,'자료입력 및 결과표시'!$C$17)&gt;=1),IF(OR('자료입력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H747" s="28">
        <f>IF(AND($S747='자료입력 및 결과표시'!$B$18,COUNTIF($W747:$DR747,'자료입력 및 결과표시'!$C$18)&gt;=1),IF(OR('자료입력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I747" s="28">
        <f>IF(AND($S747='자료입력 및 결과표시'!$B$19,COUNTIF($W747:$DR747,'자료입력 및 결과표시'!$C$19)&gt;=1),IF(OR('자료입력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J747" s="28">
        <f>IF(AND($S747='자료입력 및 결과표시'!$B$20,COUNTIF($W747:$DR747,'자료입력 및 결과표시'!$C$20)&gt;=1),IF(OR('자료입력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K747" s="28">
        <f>IF(AND($S747='자료입력 및 결과표시'!$B$21,COUNTIF($W747:$DR747,'자료입력 및 결과표시'!$C$21)&gt;=1),IF(OR('자료입력 및 결과표시'!$B$4+90&gt;=$V747,'자료입력 및 결과표시'!$B$4&lt;$U747),0,IF($V747-'자료입력 및 결과표시'!$B$4-90&gt;='자료입력 및 결과표시'!$E$4,'자료입력 및 결과표시'!$E$4,$V747-'자료입력 및 결과표시'!$B$4-90)),0)</f>
        <v>0</v>
      </c>
      <c r="EL747" s="17">
        <f>IF(AND(S747='자료입력 및 결과표시'!$B$6,COUNTIF('업무중복도(데이터 입력)'!$W747:$DR747,'자료입력 및 결과표시'!$C$6)&gt;=1),1,0)</f>
        <v>0</v>
      </c>
      <c r="EM747" s="17">
        <f>IF(AND(S747='자료입력 및 결과표시'!$B$7,COUNTIF('업무중복도(데이터 입력)'!$W747:$DR747,'자료입력 및 결과표시'!$C$7)&gt;=1),2,0)</f>
        <v>0</v>
      </c>
      <c r="EN747" s="17">
        <f>IF(AND(S747='자료입력 및 결과표시'!$B$8,COUNTIF('업무중복도(데이터 입력)'!$W747:$DR747,'자료입력 및 결과표시'!$C$8)&gt;=1),3,0)</f>
        <v>0</v>
      </c>
      <c r="EO747" s="17">
        <f>IF(AND(S747='자료입력 및 결과표시'!$B$9,COUNTIF('업무중복도(데이터 입력)'!$W747:$DR747,'자료입력 및 결과표시'!$C$9)&gt;=1),4,0)</f>
        <v>0</v>
      </c>
      <c r="EP747" s="17">
        <f>IF(AND(S747='자료입력 및 결과표시'!$B$10,COUNTIF('업무중복도(데이터 입력)'!$W747:$DR747,'자료입력 및 결과표시'!$C$10)&gt;=1),5,0)</f>
        <v>0</v>
      </c>
      <c r="EQ747" s="17">
        <f>IF(AND(S747='자료입력 및 결과표시'!$B$11,COUNTIF('업무중복도(데이터 입력)'!$W747:$DR747,'자료입력 및 결과표시'!$C$11)&gt;=1),6,0)</f>
        <v>0</v>
      </c>
      <c r="ER747" s="17">
        <f>IF(AND(S747='자료입력 및 결과표시'!$B$12,COUNTIF('업무중복도(데이터 입력)'!$W747:$DR747,'자료입력 및 결과표시'!$C$12)&gt;=1),7,0)</f>
        <v>0</v>
      </c>
      <c r="ES747" s="17">
        <f>IF(AND(S747='자료입력 및 결과표시'!$B$13,COUNTIF('업무중복도(데이터 입력)'!$W747:$DR747,'자료입력 및 결과표시'!$C$13)&gt;=1),8,0)</f>
        <v>0</v>
      </c>
      <c r="ET747" s="17">
        <f>IF(AND(S747='자료입력 및 결과표시'!$B$14,COUNTIF('업무중복도(데이터 입력)'!$W747:$DR747,'자료입력 및 결과표시'!$C$14)&gt;=1),9,0)</f>
        <v>0</v>
      </c>
      <c r="EU747" s="17">
        <f>IF(AND(S747='자료입력 및 결과표시'!$B$15,COUNTIF('업무중복도(데이터 입력)'!$W747:$DR747,'자료입력 및 결과표시'!$C$15)&gt;=1),10,0)</f>
        <v>0</v>
      </c>
      <c r="EV747" s="17">
        <f>IF(AND(S747='자료입력 및 결과표시'!$B$16,COUNTIF('업무중복도(데이터 입력)'!$W747:$DR747,'자료입력 및 결과표시'!$C$16)&gt;=1),11,0)</f>
        <v>0</v>
      </c>
      <c r="EW747" s="17">
        <f>IF(AND(S747='자료입력 및 결과표시'!$B$17,COUNTIF('업무중복도(데이터 입력)'!$W747:$DR747,'자료입력 및 결과표시'!$C$17)&gt;=1),12,0)</f>
        <v>0</v>
      </c>
      <c r="EX747" s="17">
        <f>IF(AND(S747='자료입력 및 결과표시'!$B$18,COUNTIF('업무중복도(데이터 입력)'!$W747:$DR747,'자료입력 및 결과표시'!$C$18)&gt;=1),13,0)</f>
        <v>0</v>
      </c>
      <c r="EY747" s="17">
        <f>IF(AND(S747='자료입력 및 결과표시'!$B$19,COUNTIF('업무중복도(데이터 입력)'!$W747:$DR747,'자료입력 및 결과표시'!$C$19)&gt;=1),14,0)</f>
        <v>0</v>
      </c>
      <c r="EZ747" s="17">
        <f>IF(AND(S747='자료입력 및 결과표시'!$B$20,COUNTIF('업무중복도(데이터 입력)'!$W747:$DR747,'자료입력 및 결과표시'!$C$20)&gt;=1),15,0)</f>
        <v>0</v>
      </c>
      <c r="FA747" s="17">
        <f>IF(AND(S747='자료입력 및 결과표시'!$B$21,COUNTIF('업무중복도(데이터 입력)'!$W747:$DR747,'자료입력 및 결과표시'!$C$21)&gt;=1),16,0)</f>
        <v>0</v>
      </c>
      <c r="FK747" s="17">
        <f t="shared" si="851"/>
        <v>0</v>
      </c>
      <c r="FO747"/>
    </row>
    <row r="748" spans="1:171">
      <c r="A748" s="17" t="str">
        <f t="shared" si="834"/>
        <v>\\\0</v>
      </c>
      <c r="B748" s="17" t="str">
        <f t="shared" si="835"/>
        <v>\\\0</v>
      </c>
      <c r="C748" s="17" t="str">
        <f t="shared" si="836"/>
        <v>\\\0</v>
      </c>
      <c r="D748" s="17" t="str">
        <f t="shared" si="837"/>
        <v>\\\0</v>
      </c>
      <c r="E748" s="17" t="str">
        <f t="shared" si="838"/>
        <v>\\\0</v>
      </c>
      <c r="F748" s="17" t="str">
        <f t="shared" si="839"/>
        <v>\\\0</v>
      </c>
      <c r="G748" s="17" t="str">
        <f t="shared" si="840"/>
        <v>\\\0</v>
      </c>
      <c r="H748" s="17" t="str">
        <f t="shared" si="841"/>
        <v>\\\0</v>
      </c>
      <c r="I748" s="17" t="str">
        <f t="shared" si="842"/>
        <v>\\\0</v>
      </c>
      <c r="J748" s="17" t="str">
        <f t="shared" si="843"/>
        <v>\\\0</v>
      </c>
      <c r="K748" s="17" t="str">
        <f t="shared" si="844"/>
        <v>\\\0</v>
      </c>
      <c r="L748" s="17" t="str">
        <f t="shared" si="845"/>
        <v>\\\0</v>
      </c>
      <c r="M748" s="17" t="str">
        <f t="shared" si="846"/>
        <v>\\\0</v>
      </c>
      <c r="N748" s="17" t="str">
        <f t="shared" si="847"/>
        <v>\\\0</v>
      </c>
      <c r="O748" s="17" t="str">
        <f t="shared" si="848"/>
        <v>\\\0</v>
      </c>
      <c r="P748" s="17" t="str">
        <f t="shared" si="849"/>
        <v>\\\0</v>
      </c>
      <c r="R748" s="17" t="str">
        <f t="shared" si="850"/>
        <v>\\</v>
      </c>
      <c r="S748" s="38"/>
      <c r="T748" s="39"/>
      <c r="U748" s="31"/>
      <c r="V748" s="32"/>
      <c r="W748" s="36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35"/>
      <c r="DS748" s="287"/>
      <c r="DT748" s="36"/>
      <c r="DU748" s="37"/>
      <c r="DV748" s="28">
        <f>IF(AND($S748='자료입력 및 결과표시'!$B$6,COUNTIF($W748:$DR748,'자료입력 및 결과표시'!$C$6)&gt;=1),IF(OR('자료입력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DW748" s="28">
        <f>IF(AND($S748='자료입력 및 결과표시'!$B$7,COUNTIF($W748:$DR748,'자료입력 및 결과표시'!$C$7)&gt;=1),IF(OR('자료입력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DX748" s="28">
        <f>IF(AND($S748='자료입력 및 결과표시'!$B$8,COUNTIF($W748:$DR748,'자료입력 및 결과표시'!$C$8)&gt;=1),IF(OR('자료입력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DY748" s="28">
        <f>IF(AND($S748='자료입력 및 결과표시'!$B$9,COUNTIF($W748:$DR748,'자료입력 및 결과표시'!$C$9)&gt;=1),IF(OR('자료입력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DZ748" s="28">
        <f>IF(AND($S748='자료입력 및 결과표시'!$B$10,COUNTIF($W748:$DR748,'자료입력 및 결과표시'!$C$10)&gt;=1),IF(OR('자료입력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A748" s="28">
        <f>IF(AND($S748='자료입력 및 결과표시'!$B$11,COUNTIF($W748:$DR748,'자료입력 및 결과표시'!$C$11)&gt;=1),IF(OR('자료입력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B748" s="28">
        <f>IF(AND($S748='자료입력 및 결과표시'!$B$12,COUNTIF($W748:$DR748,'자료입력 및 결과표시'!$C$12)&gt;=1),IF(OR('자료입력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C748" s="28">
        <f>IF(AND($S748='자료입력 및 결과표시'!$B$13,COUNTIF($W748:$DR748,'자료입력 및 결과표시'!$C$13)&gt;=1),IF(OR('자료입력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D748" s="28">
        <f>IF(AND($S748='자료입력 및 결과표시'!$B$14,COUNTIF($W748:$DR748,'자료입력 및 결과표시'!$C$14)&gt;=1),IF(OR('자료입력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E748" s="28">
        <f>IF(AND($S748='자료입력 및 결과표시'!$B$15,COUNTIF($W748:$DR748,'자료입력 및 결과표시'!$C$15)&gt;=1),IF(OR('자료입력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F748" s="28">
        <f>IF(AND($S748='자료입력 및 결과표시'!$B$16,COUNTIF($W748:$DR748,'자료입력 및 결과표시'!$C$16)&gt;=1),IF(OR('자료입력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G748" s="28">
        <f>IF(AND($S748='자료입력 및 결과표시'!$B$17,COUNTIF($W748:$DR748,'자료입력 및 결과표시'!$C$17)&gt;=1),IF(OR('자료입력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H748" s="28">
        <f>IF(AND($S748='자료입력 및 결과표시'!$B$18,COUNTIF($W748:$DR748,'자료입력 및 결과표시'!$C$18)&gt;=1),IF(OR('자료입력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I748" s="28">
        <f>IF(AND($S748='자료입력 및 결과표시'!$B$19,COUNTIF($W748:$DR748,'자료입력 및 결과표시'!$C$19)&gt;=1),IF(OR('자료입력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J748" s="28">
        <f>IF(AND($S748='자료입력 및 결과표시'!$B$20,COUNTIF($W748:$DR748,'자료입력 및 결과표시'!$C$20)&gt;=1),IF(OR('자료입력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K748" s="28">
        <f>IF(AND($S748='자료입력 및 결과표시'!$B$21,COUNTIF($W748:$DR748,'자료입력 및 결과표시'!$C$21)&gt;=1),IF(OR('자료입력 및 결과표시'!$B$4+90&gt;=$V748,'자료입력 및 결과표시'!$B$4&lt;$U748),0,IF($V748-'자료입력 및 결과표시'!$B$4-90&gt;='자료입력 및 결과표시'!$E$4,'자료입력 및 결과표시'!$E$4,$V748-'자료입력 및 결과표시'!$B$4-90)),0)</f>
        <v>0</v>
      </c>
      <c r="EL748" s="17">
        <f>IF(AND(S748='자료입력 및 결과표시'!$B$6,COUNTIF('업무중복도(데이터 입력)'!$W748:$DR748,'자료입력 및 결과표시'!$C$6)&gt;=1),1,0)</f>
        <v>0</v>
      </c>
      <c r="EM748" s="17">
        <f>IF(AND(S748='자료입력 및 결과표시'!$B$7,COUNTIF('업무중복도(데이터 입력)'!$W748:$DR748,'자료입력 및 결과표시'!$C$7)&gt;=1),2,0)</f>
        <v>0</v>
      </c>
      <c r="EN748" s="17">
        <f>IF(AND(S748='자료입력 및 결과표시'!$B$8,COUNTIF('업무중복도(데이터 입력)'!$W748:$DR748,'자료입력 및 결과표시'!$C$8)&gt;=1),3,0)</f>
        <v>0</v>
      </c>
      <c r="EO748" s="17">
        <f>IF(AND(S748='자료입력 및 결과표시'!$B$9,COUNTIF('업무중복도(데이터 입력)'!$W748:$DR748,'자료입력 및 결과표시'!$C$9)&gt;=1),4,0)</f>
        <v>0</v>
      </c>
      <c r="EP748" s="17">
        <f>IF(AND(S748='자료입력 및 결과표시'!$B$10,COUNTIF('업무중복도(데이터 입력)'!$W748:$DR748,'자료입력 및 결과표시'!$C$10)&gt;=1),5,0)</f>
        <v>0</v>
      </c>
      <c r="EQ748" s="17">
        <f>IF(AND(S748='자료입력 및 결과표시'!$B$11,COUNTIF('업무중복도(데이터 입력)'!$W748:$DR748,'자료입력 및 결과표시'!$C$11)&gt;=1),6,0)</f>
        <v>0</v>
      </c>
      <c r="ER748" s="17">
        <f>IF(AND(S748='자료입력 및 결과표시'!$B$12,COUNTIF('업무중복도(데이터 입력)'!$W748:$DR748,'자료입력 및 결과표시'!$C$12)&gt;=1),7,0)</f>
        <v>0</v>
      </c>
      <c r="ES748" s="17">
        <f>IF(AND(S748='자료입력 및 결과표시'!$B$13,COUNTIF('업무중복도(데이터 입력)'!$W748:$DR748,'자료입력 및 결과표시'!$C$13)&gt;=1),8,0)</f>
        <v>0</v>
      </c>
      <c r="ET748" s="17">
        <f>IF(AND(S748='자료입력 및 결과표시'!$B$14,COUNTIF('업무중복도(데이터 입력)'!$W748:$DR748,'자료입력 및 결과표시'!$C$14)&gt;=1),9,0)</f>
        <v>0</v>
      </c>
      <c r="EU748" s="17">
        <f>IF(AND(S748='자료입력 및 결과표시'!$B$15,COUNTIF('업무중복도(데이터 입력)'!$W748:$DR748,'자료입력 및 결과표시'!$C$15)&gt;=1),10,0)</f>
        <v>0</v>
      </c>
      <c r="EV748" s="17">
        <f>IF(AND(S748='자료입력 및 결과표시'!$B$16,COUNTIF('업무중복도(데이터 입력)'!$W748:$DR748,'자료입력 및 결과표시'!$C$16)&gt;=1),11,0)</f>
        <v>0</v>
      </c>
      <c r="EW748" s="17">
        <f>IF(AND(S748='자료입력 및 결과표시'!$B$17,COUNTIF('업무중복도(데이터 입력)'!$W748:$DR748,'자료입력 및 결과표시'!$C$17)&gt;=1),12,0)</f>
        <v>0</v>
      </c>
      <c r="EX748" s="17">
        <f>IF(AND(S748='자료입력 및 결과표시'!$B$18,COUNTIF('업무중복도(데이터 입력)'!$W748:$DR748,'자료입력 및 결과표시'!$C$18)&gt;=1),13,0)</f>
        <v>0</v>
      </c>
      <c r="EY748" s="17">
        <f>IF(AND(S748='자료입력 및 결과표시'!$B$19,COUNTIF('업무중복도(데이터 입력)'!$W748:$DR748,'자료입력 및 결과표시'!$C$19)&gt;=1),14,0)</f>
        <v>0</v>
      </c>
      <c r="EZ748" s="17">
        <f>IF(AND(S748='자료입력 및 결과표시'!$B$20,COUNTIF('업무중복도(데이터 입력)'!$W748:$DR748,'자료입력 및 결과표시'!$C$20)&gt;=1),15,0)</f>
        <v>0</v>
      </c>
      <c r="FA748" s="17">
        <f>IF(AND(S748='자료입력 및 결과표시'!$B$21,COUNTIF('업무중복도(데이터 입력)'!$W748:$DR748,'자료입력 및 결과표시'!$C$21)&gt;=1),16,0)</f>
        <v>0</v>
      </c>
      <c r="FK748" s="17">
        <f t="shared" si="851"/>
        <v>0</v>
      </c>
      <c r="FO748"/>
    </row>
    <row r="749" spans="1:171">
      <c r="A749" s="17" t="str">
        <f t="shared" si="834"/>
        <v>\\\0</v>
      </c>
      <c r="B749" s="17" t="str">
        <f t="shared" si="835"/>
        <v>\\\0</v>
      </c>
      <c r="C749" s="17" t="str">
        <f t="shared" si="836"/>
        <v>\\\0</v>
      </c>
      <c r="D749" s="17" t="str">
        <f t="shared" si="837"/>
        <v>\\\0</v>
      </c>
      <c r="E749" s="17" t="str">
        <f t="shared" si="838"/>
        <v>\\\0</v>
      </c>
      <c r="F749" s="17" t="str">
        <f t="shared" si="839"/>
        <v>\\\0</v>
      </c>
      <c r="G749" s="17" t="str">
        <f t="shared" si="840"/>
        <v>\\\0</v>
      </c>
      <c r="H749" s="17" t="str">
        <f t="shared" si="841"/>
        <v>\\\0</v>
      </c>
      <c r="I749" s="17" t="str">
        <f t="shared" si="842"/>
        <v>\\\0</v>
      </c>
      <c r="J749" s="17" t="str">
        <f t="shared" si="843"/>
        <v>\\\0</v>
      </c>
      <c r="K749" s="17" t="str">
        <f t="shared" si="844"/>
        <v>\\\0</v>
      </c>
      <c r="L749" s="17" t="str">
        <f t="shared" si="845"/>
        <v>\\\0</v>
      </c>
      <c r="M749" s="17" t="str">
        <f t="shared" si="846"/>
        <v>\\\0</v>
      </c>
      <c r="N749" s="17" t="str">
        <f t="shared" si="847"/>
        <v>\\\0</v>
      </c>
      <c r="O749" s="17" t="str">
        <f t="shared" si="848"/>
        <v>\\\0</v>
      </c>
      <c r="P749" s="17" t="str">
        <f t="shared" si="849"/>
        <v>\\\0</v>
      </c>
      <c r="R749" s="17" t="str">
        <f t="shared" si="850"/>
        <v>\\</v>
      </c>
      <c r="S749" s="38"/>
      <c r="T749" s="39"/>
      <c r="U749" s="31"/>
      <c r="V749" s="32"/>
      <c r="W749" s="36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35"/>
      <c r="DS749" s="287"/>
      <c r="DT749" s="36"/>
      <c r="DU749" s="37"/>
      <c r="DV749" s="28">
        <f>IF(AND($S749='자료입력 및 결과표시'!$B$6,COUNTIF($W749:$DR749,'자료입력 및 결과표시'!$C$6)&gt;=1),IF(OR('자료입력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DW749" s="28">
        <f>IF(AND($S749='자료입력 및 결과표시'!$B$7,COUNTIF($W749:$DR749,'자료입력 및 결과표시'!$C$7)&gt;=1),IF(OR('자료입력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DX749" s="28">
        <f>IF(AND($S749='자료입력 및 결과표시'!$B$8,COUNTIF($W749:$DR749,'자료입력 및 결과표시'!$C$8)&gt;=1),IF(OR('자료입력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DY749" s="28">
        <f>IF(AND($S749='자료입력 및 결과표시'!$B$9,COUNTIF($W749:$DR749,'자료입력 및 결과표시'!$C$9)&gt;=1),IF(OR('자료입력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DZ749" s="28">
        <f>IF(AND($S749='자료입력 및 결과표시'!$B$10,COUNTIF($W749:$DR749,'자료입력 및 결과표시'!$C$10)&gt;=1),IF(OR('자료입력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A749" s="28">
        <f>IF(AND($S749='자료입력 및 결과표시'!$B$11,COUNTIF($W749:$DR749,'자료입력 및 결과표시'!$C$11)&gt;=1),IF(OR('자료입력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B749" s="28">
        <f>IF(AND($S749='자료입력 및 결과표시'!$B$12,COUNTIF($W749:$DR749,'자료입력 및 결과표시'!$C$12)&gt;=1),IF(OR('자료입력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C749" s="28">
        <f>IF(AND($S749='자료입력 및 결과표시'!$B$13,COUNTIF($W749:$DR749,'자료입력 및 결과표시'!$C$13)&gt;=1),IF(OR('자료입력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D749" s="28">
        <f>IF(AND($S749='자료입력 및 결과표시'!$B$14,COUNTIF($W749:$DR749,'자료입력 및 결과표시'!$C$14)&gt;=1),IF(OR('자료입력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E749" s="28">
        <f>IF(AND($S749='자료입력 및 결과표시'!$B$15,COUNTIF($W749:$DR749,'자료입력 및 결과표시'!$C$15)&gt;=1),IF(OR('자료입력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F749" s="28">
        <f>IF(AND($S749='자료입력 및 결과표시'!$B$16,COUNTIF($W749:$DR749,'자료입력 및 결과표시'!$C$16)&gt;=1),IF(OR('자료입력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G749" s="28">
        <f>IF(AND($S749='자료입력 및 결과표시'!$B$17,COUNTIF($W749:$DR749,'자료입력 및 결과표시'!$C$17)&gt;=1),IF(OR('자료입력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H749" s="28">
        <f>IF(AND($S749='자료입력 및 결과표시'!$B$18,COUNTIF($W749:$DR749,'자료입력 및 결과표시'!$C$18)&gt;=1),IF(OR('자료입력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I749" s="28">
        <f>IF(AND($S749='자료입력 및 결과표시'!$B$19,COUNTIF($W749:$DR749,'자료입력 및 결과표시'!$C$19)&gt;=1),IF(OR('자료입력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J749" s="28">
        <f>IF(AND($S749='자료입력 및 결과표시'!$B$20,COUNTIF($W749:$DR749,'자료입력 및 결과표시'!$C$20)&gt;=1),IF(OR('자료입력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K749" s="28">
        <f>IF(AND($S749='자료입력 및 결과표시'!$B$21,COUNTIF($W749:$DR749,'자료입력 및 결과표시'!$C$21)&gt;=1),IF(OR('자료입력 및 결과표시'!$B$4+90&gt;=$V749,'자료입력 및 결과표시'!$B$4&lt;$U749),0,IF($V749-'자료입력 및 결과표시'!$B$4-90&gt;='자료입력 및 결과표시'!$E$4,'자료입력 및 결과표시'!$E$4,$V749-'자료입력 및 결과표시'!$B$4-90)),0)</f>
        <v>0</v>
      </c>
      <c r="EL749" s="17">
        <f>IF(AND(S749='자료입력 및 결과표시'!$B$6,COUNTIF('업무중복도(데이터 입력)'!$W749:$DR749,'자료입력 및 결과표시'!$C$6)&gt;=1),1,0)</f>
        <v>0</v>
      </c>
      <c r="EM749" s="17">
        <f>IF(AND(S749='자료입력 및 결과표시'!$B$7,COUNTIF('업무중복도(데이터 입력)'!$W749:$DR749,'자료입력 및 결과표시'!$C$7)&gt;=1),2,0)</f>
        <v>0</v>
      </c>
      <c r="EN749" s="17">
        <f>IF(AND(S749='자료입력 및 결과표시'!$B$8,COUNTIF('업무중복도(데이터 입력)'!$W749:$DR749,'자료입력 및 결과표시'!$C$8)&gt;=1),3,0)</f>
        <v>0</v>
      </c>
      <c r="EO749" s="17">
        <f>IF(AND(S749='자료입력 및 결과표시'!$B$9,COUNTIF('업무중복도(데이터 입력)'!$W749:$DR749,'자료입력 및 결과표시'!$C$9)&gt;=1),4,0)</f>
        <v>0</v>
      </c>
      <c r="EP749" s="17">
        <f>IF(AND(S749='자료입력 및 결과표시'!$B$10,COUNTIF('업무중복도(데이터 입력)'!$W749:$DR749,'자료입력 및 결과표시'!$C$10)&gt;=1),5,0)</f>
        <v>0</v>
      </c>
      <c r="EQ749" s="17">
        <f>IF(AND(S749='자료입력 및 결과표시'!$B$11,COUNTIF('업무중복도(데이터 입력)'!$W749:$DR749,'자료입력 및 결과표시'!$C$11)&gt;=1),6,0)</f>
        <v>0</v>
      </c>
      <c r="ER749" s="17">
        <f>IF(AND(S749='자료입력 및 결과표시'!$B$12,COUNTIF('업무중복도(데이터 입력)'!$W749:$DR749,'자료입력 및 결과표시'!$C$12)&gt;=1),7,0)</f>
        <v>0</v>
      </c>
      <c r="ES749" s="17">
        <f>IF(AND(S749='자료입력 및 결과표시'!$B$13,COUNTIF('업무중복도(데이터 입력)'!$W749:$DR749,'자료입력 및 결과표시'!$C$13)&gt;=1),8,0)</f>
        <v>0</v>
      </c>
      <c r="ET749" s="17">
        <f>IF(AND(S749='자료입력 및 결과표시'!$B$14,COUNTIF('업무중복도(데이터 입력)'!$W749:$DR749,'자료입력 및 결과표시'!$C$14)&gt;=1),9,0)</f>
        <v>0</v>
      </c>
      <c r="EU749" s="17">
        <f>IF(AND(S749='자료입력 및 결과표시'!$B$15,COUNTIF('업무중복도(데이터 입력)'!$W749:$DR749,'자료입력 및 결과표시'!$C$15)&gt;=1),10,0)</f>
        <v>0</v>
      </c>
      <c r="EV749" s="17">
        <f>IF(AND(S749='자료입력 및 결과표시'!$B$16,COUNTIF('업무중복도(데이터 입력)'!$W749:$DR749,'자료입력 및 결과표시'!$C$16)&gt;=1),11,0)</f>
        <v>0</v>
      </c>
      <c r="EW749" s="17">
        <f>IF(AND(S749='자료입력 및 결과표시'!$B$17,COUNTIF('업무중복도(데이터 입력)'!$W749:$DR749,'자료입력 및 결과표시'!$C$17)&gt;=1),12,0)</f>
        <v>0</v>
      </c>
      <c r="EX749" s="17">
        <f>IF(AND(S749='자료입력 및 결과표시'!$B$18,COUNTIF('업무중복도(데이터 입력)'!$W749:$DR749,'자료입력 및 결과표시'!$C$18)&gt;=1),13,0)</f>
        <v>0</v>
      </c>
      <c r="EY749" s="17">
        <f>IF(AND(S749='자료입력 및 결과표시'!$B$19,COUNTIF('업무중복도(데이터 입력)'!$W749:$DR749,'자료입력 및 결과표시'!$C$19)&gt;=1),14,0)</f>
        <v>0</v>
      </c>
      <c r="EZ749" s="17">
        <f>IF(AND(S749='자료입력 및 결과표시'!$B$20,COUNTIF('업무중복도(데이터 입력)'!$W749:$DR749,'자료입력 및 결과표시'!$C$20)&gt;=1),15,0)</f>
        <v>0</v>
      </c>
      <c r="FA749" s="17">
        <f>IF(AND(S749='자료입력 및 결과표시'!$B$21,COUNTIF('업무중복도(데이터 입력)'!$W749:$DR749,'자료입력 및 결과표시'!$C$21)&gt;=1),16,0)</f>
        <v>0</v>
      </c>
      <c r="FK749" s="17">
        <f t="shared" si="851"/>
        <v>0</v>
      </c>
      <c r="FO749"/>
    </row>
    <row r="750" spans="1:171">
      <c r="A750" s="17" t="str">
        <f t="shared" si="834"/>
        <v>\\\0</v>
      </c>
      <c r="B750" s="17" t="str">
        <f t="shared" si="835"/>
        <v>\\\0</v>
      </c>
      <c r="C750" s="17" t="str">
        <f t="shared" si="836"/>
        <v>\\\0</v>
      </c>
      <c r="D750" s="17" t="str">
        <f t="shared" si="837"/>
        <v>\\\0</v>
      </c>
      <c r="E750" s="17" t="str">
        <f t="shared" si="838"/>
        <v>\\\0</v>
      </c>
      <c r="F750" s="17" t="str">
        <f t="shared" si="839"/>
        <v>\\\0</v>
      </c>
      <c r="G750" s="17" t="str">
        <f t="shared" si="840"/>
        <v>\\\0</v>
      </c>
      <c r="H750" s="17" t="str">
        <f t="shared" si="841"/>
        <v>\\\0</v>
      </c>
      <c r="I750" s="17" t="str">
        <f t="shared" si="842"/>
        <v>\\\0</v>
      </c>
      <c r="J750" s="17" t="str">
        <f t="shared" si="843"/>
        <v>\\\0</v>
      </c>
      <c r="K750" s="17" t="str">
        <f t="shared" si="844"/>
        <v>\\\0</v>
      </c>
      <c r="L750" s="17" t="str">
        <f t="shared" si="845"/>
        <v>\\\0</v>
      </c>
      <c r="M750" s="17" t="str">
        <f t="shared" si="846"/>
        <v>\\\0</v>
      </c>
      <c r="N750" s="17" t="str">
        <f t="shared" si="847"/>
        <v>\\\0</v>
      </c>
      <c r="O750" s="17" t="str">
        <f t="shared" si="848"/>
        <v>\\\0</v>
      </c>
      <c r="P750" s="17" t="str">
        <f t="shared" si="849"/>
        <v>\\\0</v>
      </c>
      <c r="R750" s="17" t="str">
        <f t="shared" si="850"/>
        <v>\\</v>
      </c>
      <c r="S750" s="38"/>
      <c r="T750" s="39"/>
      <c r="U750" s="31"/>
      <c r="V750" s="32"/>
      <c r="W750" s="36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35"/>
      <c r="DS750" s="287"/>
      <c r="DT750" s="36"/>
      <c r="DU750" s="37"/>
      <c r="DV750" s="28">
        <f>IF(AND($S750='자료입력 및 결과표시'!$B$6,COUNTIF($W750:$DR750,'자료입력 및 결과표시'!$C$6)&gt;=1),IF(OR('자료입력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DW750" s="28">
        <f>IF(AND($S750='자료입력 및 결과표시'!$B$7,COUNTIF($W750:$DR750,'자료입력 및 결과표시'!$C$7)&gt;=1),IF(OR('자료입력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DX750" s="28">
        <f>IF(AND($S750='자료입력 및 결과표시'!$B$8,COUNTIF($W750:$DR750,'자료입력 및 결과표시'!$C$8)&gt;=1),IF(OR('자료입력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DY750" s="28">
        <f>IF(AND($S750='자료입력 및 결과표시'!$B$9,COUNTIF($W750:$DR750,'자료입력 및 결과표시'!$C$9)&gt;=1),IF(OR('자료입력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DZ750" s="28">
        <f>IF(AND($S750='자료입력 및 결과표시'!$B$10,COUNTIF($W750:$DR750,'자료입력 및 결과표시'!$C$10)&gt;=1),IF(OR('자료입력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A750" s="28">
        <f>IF(AND($S750='자료입력 및 결과표시'!$B$11,COUNTIF($W750:$DR750,'자료입력 및 결과표시'!$C$11)&gt;=1),IF(OR('자료입력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B750" s="28">
        <f>IF(AND($S750='자료입력 및 결과표시'!$B$12,COUNTIF($W750:$DR750,'자료입력 및 결과표시'!$C$12)&gt;=1),IF(OR('자료입력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C750" s="28">
        <f>IF(AND($S750='자료입력 및 결과표시'!$B$13,COUNTIF($W750:$DR750,'자료입력 및 결과표시'!$C$13)&gt;=1),IF(OR('자료입력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D750" s="28">
        <f>IF(AND($S750='자료입력 및 결과표시'!$B$14,COUNTIF($W750:$DR750,'자료입력 및 결과표시'!$C$14)&gt;=1),IF(OR('자료입력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E750" s="28">
        <f>IF(AND($S750='자료입력 및 결과표시'!$B$15,COUNTIF($W750:$DR750,'자료입력 및 결과표시'!$C$15)&gt;=1),IF(OR('자료입력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F750" s="28">
        <f>IF(AND($S750='자료입력 및 결과표시'!$B$16,COUNTIF($W750:$DR750,'자료입력 및 결과표시'!$C$16)&gt;=1),IF(OR('자료입력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G750" s="28">
        <f>IF(AND($S750='자료입력 및 결과표시'!$B$17,COUNTIF($W750:$DR750,'자료입력 및 결과표시'!$C$17)&gt;=1),IF(OR('자료입력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H750" s="28">
        <f>IF(AND($S750='자료입력 및 결과표시'!$B$18,COUNTIF($W750:$DR750,'자료입력 및 결과표시'!$C$18)&gt;=1),IF(OR('자료입력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I750" s="28">
        <f>IF(AND($S750='자료입력 및 결과표시'!$B$19,COUNTIF($W750:$DR750,'자료입력 및 결과표시'!$C$19)&gt;=1),IF(OR('자료입력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J750" s="28">
        <f>IF(AND($S750='자료입력 및 결과표시'!$B$20,COUNTIF($W750:$DR750,'자료입력 및 결과표시'!$C$20)&gt;=1),IF(OR('자료입력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K750" s="28">
        <f>IF(AND($S750='자료입력 및 결과표시'!$B$21,COUNTIF($W750:$DR750,'자료입력 및 결과표시'!$C$21)&gt;=1),IF(OR('자료입력 및 결과표시'!$B$4+90&gt;=$V750,'자료입력 및 결과표시'!$B$4&lt;$U750),0,IF($V750-'자료입력 및 결과표시'!$B$4-90&gt;='자료입력 및 결과표시'!$E$4,'자료입력 및 결과표시'!$E$4,$V750-'자료입력 및 결과표시'!$B$4-90)),0)</f>
        <v>0</v>
      </c>
      <c r="EL750" s="17">
        <f>IF(AND(S750='자료입력 및 결과표시'!$B$6,COUNTIF('업무중복도(데이터 입력)'!$W750:$DR750,'자료입력 및 결과표시'!$C$6)&gt;=1),1,0)</f>
        <v>0</v>
      </c>
      <c r="EM750" s="17">
        <f>IF(AND(S750='자료입력 및 결과표시'!$B$7,COUNTIF('업무중복도(데이터 입력)'!$W750:$DR750,'자료입력 및 결과표시'!$C$7)&gt;=1),2,0)</f>
        <v>0</v>
      </c>
      <c r="EN750" s="17">
        <f>IF(AND(S750='자료입력 및 결과표시'!$B$8,COUNTIF('업무중복도(데이터 입력)'!$W750:$DR750,'자료입력 및 결과표시'!$C$8)&gt;=1),3,0)</f>
        <v>0</v>
      </c>
      <c r="EO750" s="17">
        <f>IF(AND(S750='자료입력 및 결과표시'!$B$9,COUNTIF('업무중복도(데이터 입력)'!$W750:$DR750,'자료입력 및 결과표시'!$C$9)&gt;=1),4,0)</f>
        <v>0</v>
      </c>
      <c r="EP750" s="17">
        <f>IF(AND(S750='자료입력 및 결과표시'!$B$10,COUNTIF('업무중복도(데이터 입력)'!$W750:$DR750,'자료입력 및 결과표시'!$C$10)&gt;=1),5,0)</f>
        <v>0</v>
      </c>
      <c r="EQ750" s="17">
        <f>IF(AND(S750='자료입력 및 결과표시'!$B$11,COUNTIF('업무중복도(데이터 입력)'!$W750:$DR750,'자료입력 및 결과표시'!$C$11)&gt;=1),6,0)</f>
        <v>0</v>
      </c>
      <c r="ER750" s="17">
        <f>IF(AND(S750='자료입력 및 결과표시'!$B$12,COUNTIF('업무중복도(데이터 입력)'!$W750:$DR750,'자료입력 및 결과표시'!$C$12)&gt;=1),7,0)</f>
        <v>0</v>
      </c>
      <c r="ES750" s="17">
        <f>IF(AND(S750='자료입력 및 결과표시'!$B$13,COUNTIF('업무중복도(데이터 입력)'!$W750:$DR750,'자료입력 및 결과표시'!$C$13)&gt;=1),8,0)</f>
        <v>0</v>
      </c>
      <c r="ET750" s="17">
        <f>IF(AND(S750='자료입력 및 결과표시'!$B$14,COUNTIF('업무중복도(데이터 입력)'!$W750:$DR750,'자료입력 및 결과표시'!$C$14)&gt;=1),9,0)</f>
        <v>0</v>
      </c>
      <c r="EU750" s="17">
        <f>IF(AND(S750='자료입력 및 결과표시'!$B$15,COUNTIF('업무중복도(데이터 입력)'!$W750:$DR750,'자료입력 및 결과표시'!$C$15)&gt;=1),10,0)</f>
        <v>0</v>
      </c>
      <c r="EV750" s="17">
        <f>IF(AND(S750='자료입력 및 결과표시'!$B$16,COUNTIF('업무중복도(데이터 입력)'!$W750:$DR750,'자료입력 및 결과표시'!$C$16)&gt;=1),11,0)</f>
        <v>0</v>
      </c>
      <c r="EW750" s="17">
        <f>IF(AND(S750='자료입력 및 결과표시'!$B$17,COUNTIF('업무중복도(데이터 입력)'!$W750:$DR750,'자료입력 및 결과표시'!$C$17)&gt;=1),12,0)</f>
        <v>0</v>
      </c>
      <c r="EX750" s="17">
        <f>IF(AND(S750='자료입력 및 결과표시'!$B$18,COUNTIF('업무중복도(데이터 입력)'!$W750:$DR750,'자료입력 및 결과표시'!$C$18)&gt;=1),13,0)</f>
        <v>0</v>
      </c>
      <c r="EY750" s="17">
        <f>IF(AND(S750='자료입력 및 결과표시'!$B$19,COUNTIF('업무중복도(데이터 입력)'!$W750:$DR750,'자료입력 및 결과표시'!$C$19)&gt;=1),14,0)</f>
        <v>0</v>
      </c>
      <c r="EZ750" s="17">
        <f>IF(AND(S750='자료입력 및 결과표시'!$B$20,COUNTIF('업무중복도(데이터 입력)'!$W750:$DR750,'자료입력 및 결과표시'!$C$20)&gt;=1),15,0)</f>
        <v>0</v>
      </c>
      <c r="FA750" s="17">
        <f>IF(AND(S750='자료입력 및 결과표시'!$B$21,COUNTIF('업무중복도(데이터 입력)'!$W750:$DR750,'자료입력 및 결과표시'!$C$21)&gt;=1),16,0)</f>
        <v>0</v>
      </c>
      <c r="FK750" s="17">
        <f t="shared" si="851"/>
        <v>0</v>
      </c>
      <c r="FO750"/>
    </row>
    <row r="751" spans="1:171">
      <c r="A751" s="17" t="str">
        <f t="shared" si="834"/>
        <v>\\\0</v>
      </c>
      <c r="B751" s="17" t="str">
        <f t="shared" si="835"/>
        <v>\\\0</v>
      </c>
      <c r="C751" s="17" t="str">
        <f t="shared" si="836"/>
        <v>\\\0</v>
      </c>
      <c r="D751" s="17" t="str">
        <f t="shared" si="837"/>
        <v>\\\0</v>
      </c>
      <c r="E751" s="17" t="str">
        <f t="shared" si="838"/>
        <v>\\\0</v>
      </c>
      <c r="F751" s="17" t="str">
        <f t="shared" si="839"/>
        <v>\\\0</v>
      </c>
      <c r="G751" s="17" t="str">
        <f t="shared" si="840"/>
        <v>\\\0</v>
      </c>
      <c r="H751" s="17" t="str">
        <f t="shared" si="841"/>
        <v>\\\0</v>
      </c>
      <c r="I751" s="17" t="str">
        <f t="shared" si="842"/>
        <v>\\\0</v>
      </c>
      <c r="J751" s="17" t="str">
        <f t="shared" si="843"/>
        <v>\\\0</v>
      </c>
      <c r="K751" s="17" t="str">
        <f t="shared" si="844"/>
        <v>\\\0</v>
      </c>
      <c r="L751" s="17" t="str">
        <f t="shared" si="845"/>
        <v>\\\0</v>
      </c>
      <c r="M751" s="17" t="str">
        <f t="shared" si="846"/>
        <v>\\\0</v>
      </c>
      <c r="N751" s="17" t="str">
        <f t="shared" si="847"/>
        <v>\\\0</v>
      </c>
      <c r="O751" s="17" t="str">
        <f t="shared" si="848"/>
        <v>\\\0</v>
      </c>
      <c r="P751" s="17" t="str">
        <f t="shared" si="849"/>
        <v>\\\0</v>
      </c>
      <c r="R751" s="17" t="str">
        <f t="shared" si="850"/>
        <v>\\</v>
      </c>
      <c r="S751" s="38"/>
      <c r="T751" s="39"/>
      <c r="U751" s="31"/>
      <c r="V751" s="32"/>
      <c r="W751" s="36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35"/>
      <c r="DS751" s="287"/>
      <c r="DT751" s="36"/>
      <c r="DU751" s="37"/>
      <c r="DV751" s="28">
        <f>IF(AND($S751='자료입력 및 결과표시'!$B$6,COUNTIF($W751:$DR751,'자료입력 및 결과표시'!$C$6)&gt;=1),IF(OR('자료입력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DW751" s="28">
        <f>IF(AND($S751='자료입력 및 결과표시'!$B$7,COUNTIF($W751:$DR751,'자료입력 및 결과표시'!$C$7)&gt;=1),IF(OR('자료입력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DX751" s="28">
        <f>IF(AND($S751='자료입력 및 결과표시'!$B$8,COUNTIF($W751:$DR751,'자료입력 및 결과표시'!$C$8)&gt;=1),IF(OR('자료입력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DY751" s="28">
        <f>IF(AND($S751='자료입력 및 결과표시'!$B$9,COUNTIF($W751:$DR751,'자료입력 및 결과표시'!$C$9)&gt;=1),IF(OR('자료입력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DZ751" s="28">
        <f>IF(AND($S751='자료입력 및 결과표시'!$B$10,COUNTIF($W751:$DR751,'자료입력 및 결과표시'!$C$10)&gt;=1),IF(OR('자료입력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A751" s="28">
        <f>IF(AND($S751='자료입력 및 결과표시'!$B$11,COUNTIF($W751:$DR751,'자료입력 및 결과표시'!$C$11)&gt;=1),IF(OR('자료입력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B751" s="28">
        <f>IF(AND($S751='자료입력 및 결과표시'!$B$12,COUNTIF($W751:$DR751,'자료입력 및 결과표시'!$C$12)&gt;=1),IF(OR('자료입력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C751" s="28">
        <f>IF(AND($S751='자료입력 및 결과표시'!$B$13,COUNTIF($W751:$DR751,'자료입력 및 결과표시'!$C$13)&gt;=1),IF(OR('자료입력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D751" s="28">
        <f>IF(AND($S751='자료입력 및 결과표시'!$B$14,COUNTIF($W751:$DR751,'자료입력 및 결과표시'!$C$14)&gt;=1),IF(OR('자료입력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E751" s="28">
        <f>IF(AND($S751='자료입력 및 결과표시'!$B$15,COUNTIF($W751:$DR751,'자료입력 및 결과표시'!$C$15)&gt;=1),IF(OR('자료입력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F751" s="28">
        <f>IF(AND($S751='자료입력 및 결과표시'!$B$16,COUNTIF($W751:$DR751,'자료입력 및 결과표시'!$C$16)&gt;=1),IF(OR('자료입력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G751" s="28">
        <f>IF(AND($S751='자료입력 및 결과표시'!$B$17,COUNTIF($W751:$DR751,'자료입력 및 결과표시'!$C$17)&gt;=1),IF(OR('자료입력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H751" s="28">
        <f>IF(AND($S751='자료입력 및 결과표시'!$B$18,COUNTIF($W751:$DR751,'자료입력 및 결과표시'!$C$18)&gt;=1),IF(OR('자료입력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I751" s="28">
        <f>IF(AND($S751='자료입력 및 결과표시'!$B$19,COUNTIF($W751:$DR751,'자료입력 및 결과표시'!$C$19)&gt;=1),IF(OR('자료입력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J751" s="28">
        <f>IF(AND($S751='자료입력 및 결과표시'!$B$20,COUNTIF($W751:$DR751,'자료입력 및 결과표시'!$C$20)&gt;=1),IF(OR('자료입력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K751" s="28">
        <f>IF(AND($S751='자료입력 및 결과표시'!$B$21,COUNTIF($W751:$DR751,'자료입력 및 결과표시'!$C$21)&gt;=1),IF(OR('자료입력 및 결과표시'!$B$4+90&gt;=$V751,'자료입력 및 결과표시'!$B$4&lt;$U751),0,IF($V751-'자료입력 및 결과표시'!$B$4-90&gt;='자료입력 및 결과표시'!$E$4,'자료입력 및 결과표시'!$E$4,$V751-'자료입력 및 결과표시'!$B$4-90)),0)</f>
        <v>0</v>
      </c>
      <c r="EL751" s="17">
        <f>IF(AND(S751='자료입력 및 결과표시'!$B$6,COUNTIF('업무중복도(데이터 입력)'!$W751:$DR751,'자료입력 및 결과표시'!$C$6)&gt;=1),1,0)</f>
        <v>0</v>
      </c>
      <c r="EM751" s="17">
        <f>IF(AND(S751='자료입력 및 결과표시'!$B$7,COUNTIF('업무중복도(데이터 입력)'!$W751:$DR751,'자료입력 및 결과표시'!$C$7)&gt;=1),2,0)</f>
        <v>0</v>
      </c>
      <c r="EN751" s="17">
        <f>IF(AND(S751='자료입력 및 결과표시'!$B$8,COUNTIF('업무중복도(데이터 입력)'!$W751:$DR751,'자료입력 및 결과표시'!$C$8)&gt;=1),3,0)</f>
        <v>0</v>
      </c>
      <c r="EO751" s="17">
        <f>IF(AND(S751='자료입력 및 결과표시'!$B$9,COUNTIF('업무중복도(데이터 입력)'!$W751:$DR751,'자료입력 및 결과표시'!$C$9)&gt;=1),4,0)</f>
        <v>0</v>
      </c>
      <c r="EP751" s="17">
        <f>IF(AND(S751='자료입력 및 결과표시'!$B$10,COUNTIF('업무중복도(데이터 입력)'!$W751:$DR751,'자료입력 및 결과표시'!$C$10)&gt;=1),5,0)</f>
        <v>0</v>
      </c>
      <c r="EQ751" s="17">
        <f>IF(AND(S751='자료입력 및 결과표시'!$B$11,COUNTIF('업무중복도(데이터 입력)'!$W751:$DR751,'자료입력 및 결과표시'!$C$11)&gt;=1),6,0)</f>
        <v>0</v>
      </c>
      <c r="ER751" s="17">
        <f>IF(AND(S751='자료입력 및 결과표시'!$B$12,COUNTIF('업무중복도(데이터 입력)'!$W751:$DR751,'자료입력 및 결과표시'!$C$12)&gt;=1),7,0)</f>
        <v>0</v>
      </c>
      <c r="ES751" s="17">
        <f>IF(AND(S751='자료입력 및 결과표시'!$B$13,COUNTIF('업무중복도(데이터 입력)'!$W751:$DR751,'자료입력 및 결과표시'!$C$13)&gt;=1),8,0)</f>
        <v>0</v>
      </c>
      <c r="ET751" s="17">
        <f>IF(AND(S751='자료입력 및 결과표시'!$B$14,COUNTIF('업무중복도(데이터 입력)'!$W751:$DR751,'자료입력 및 결과표시'!$C$14)&gt;=1),9,0)</f>
        <v>0</v>
      </c>
      <c r="EU751" s="17">
        <f>IF(AND(S751='자료입력 및 결과표시'!$B$15,COUNTIF('업무중복도(데이터 입력)'!$W751:$DR751,'자료입력 및 결과표시'!$C$15)&gt;=1),10,0)</f>
        <v>0</v>
      </c>
      <c r="EV751" s="17">
        <f>IF(AND(S751='자료입력 및 결과표시'!$B$16,COUNTIF('업무중복도(데이터 입력)'!$W751:$DR751,'자료입력 및 결과표시'!$C$16)&gt;=1),11,0)</f>
        <v>0</v>
      </c>
      <c r="EW751" s="17">
        <f>IF(AND(S751='자료입력 및 결과표시'!$B$17,COUNTIF('업무중복도(데이터 입력)'!$W751:$DR751,'자료입력 및 결과표시'!$C$17)&gt;=1),12,0)</f>
        <v>0</v>
      </c>
      <c r="EX751" s="17">
        <f>IF(AND(S751='자료입력 및 결과표시'!$B$18,COUNTIF('업무중복도(데이터 입력)'!$W751:$DR751,'자료입력 및 결과표시'!$C$18)&gt;=1),13,0)</f>
        <v>0</v>
      </c>
      <c r="EY751" s="17">
        <f>IF(AND(S751='자료입력 및 결과표시'!$B$19,COUNTIF('업무중복도(데이터 입력)'!$W751:$DR751,'자료입력 및 결과표시'!$C$19)&gt;=1),14,0)</f>
        <v>0</v>
      </c>
      <c r="EZ751" s="17">
        <f>IF(AND(S751='자료입력 및 결과표시'!$B$20,COUNTIF('업무중복도(데이터 입력)'!$W751:$DR751,'자료입력 및 결과표시'!$C$20)&gt;=1),15,0)</f>
        <v>0</v>
      </c>
      <c r="FA751" s="17">
        <f>IF(AND(S751='자료입력 및 결과표시'!$B$21,COUNTIF('업무중복도(데이터 입력)'!$W751:$DR751,'자료입력 및 결과표시'!$C$21)&gt;=1),16,0)</f>
        <v>0</v>
      </c>
      <c r="FK751" s="17">
        <f t="shared" si="851"/>
        <v>0</v>
      </c>
      <c r="FO751"/>
    </row>
    <row r="752" spans="1:171">
      <c r="A752" s="17" t="str">
        <f t="shared" si="834"/>
        <v>\\\0</v>
      </c>
      <c r="B752" s="17" t="str">
        <f t="shared" si="835"/>
        <v>\\\0</v>
      </c>
      <c r="C752" s="17" t="str">
        <f t="shared" si="836"/>
        <v>\\\0</v>
      </c>
      <c r="D752" s="17" t="str">
        <f t="shared" si="837"/>
        <v>\\\0</v>
      </c>
      <c r="E752" s="17" t="str">
        <f t="shared" si="838"/>
        <v>\\\0</v>
      </c>
      <c r="F752" s="17" t="str">
        <f t="shared" si="839"/>
        <v>\\\0</v>
      </c>
      <c r="G752" s="17" t="str">
        <f t="shared" si="840"/>
        <v>\\\0</v>
      </c>
      <c r="H752" s="17" t="str">
        <f t="shared" si="841"/>
        <v>\\\0</v>
      </c>
      <c r="I752" s="17" t="str">
        <f t="shared" si="842"/>
        <v>\\\0</v>
      </c>
      <c r="J752" s="17" t="str">
        <f t="shared" si="843"/>
        <v>\\\0</v>
      </c>
      <c r="K752" s="17" t="str">
        <f t="shared" si="844"/>
        <v>\\\0</v>
      </c>
      <c r="L752" s="17" t="str">
        <f t="shared" si="845"/>
        <v>\\\0</v>
      </c>
      <c r="M752" s="17" t="str">
        <f t="shared" si="846"/>
        <v>\\\0</v>
      </c>
      <c r="N752" s="17" t="str">
        <f t="shared" si="847"/>
        <v>\\\0</v>
      </c>
      <c r="O752" s="17" t="str">
        <f t="shared" si="848"/>
        <v>\\\0</v>
      </c>
      <c r="P752" s="17" t="str">
        <f t="shared" si="849"/>
        <v>\\\0</v>
      </c>
      <c r="R752" s="17" t="str">
        <f t="shared" si="850"/>
        <v>\\</v>
      </c>
      <c r="S752" s="38"/>
      <c r="T752" s="39"/>
      <c r="U752" s="31"/>
      <c r="V752" s="32"/>
      <c r="W752" s="36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35"/>
      <c r="DS752" s="287"/>
      <c r="DT752" s="36"/>
      <c r="DU752" s="37"/>
      <c r="DV752" s="28">
        <f>IF(AND($S752='자료입력 및 결과표시'!$B$6,COUNTIF($W752:$DR752,'자료입력 및 결과표시'!$C$6)&gt;=1),IF(OR('자료입력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DW752" s="28">
        <f>IF(AND($S752='자료입력 및 결과표시'!$B$7,COUNTIF($W752:$DR752,'자료입력 및 결과표시'!$C$7)&gt;=1),IF(OR('자료입력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DX752" s="28">
        <f>IF(AND($S752='자료입력 및 결과표시'!$B$8,COUNTIF($W752:$DR752,'자료입력 및 결과표시'!$C$8)&gt;=1),IF(OR('자료입력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DY752" s="28">
        <f>IF(AND($S752='자료입력 및 결과표시'!$B$9,COUNTIF($W752:$DR752,'자료입력 및 결과표시'!$C$9)&gt;=1),IF(OR('자료입력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DZ752" s="28">
        <f>IF(AND($S752='자료입력 및 결과표시'!$B$10,COUNTIF($W752:$DR752,'자료입력 및 결과표시'!$C$10)&gt;=1),IF(OR('자료입력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A752" s="28">
        <f>IF(AND($S752='자료입력 및 결과표시'!$B$11,COUNTIF($W752:$DR752,'자료입력 및 결과표시'!$C$11)&gt;=1),IF(OR('자료입력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B752" s="28">
        <f>IF(AND($S752='자료입력 및 결과표시'!$B$12,COUNTIF($W752:$DR752,'자료입력 및 결과표시'!$C$12)&gt;=1),IF(OR('자료입력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C752" s="28">
        <f>IF(AND($S752='자료입력 및 결과표시'!$B$13,COUNTIF($W752:$DR752,'자료입력 및 결과표시'!$C$13)&gt;=1),IF(OR('자료입력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D752" s="28">
        <f>IF(AND($S752='자료입력 및 결과표시'!$B$14,COUNTIF($W752:$DR752,'자료입력 및 결과표시'!$C$14)&gt;=1),IF(OR('자료입력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E752" s="28">
        <f>IF(AND($S752='자료입력 및 결과표시'!$B$15,COUNTIF($W752:$DR752,'자료입력 및 결과표시'!$C$15)&gt;=1),IF(OR('자료입력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F752" s="28">
        <f>IF(AND($S752='자료입력 및 결과표시'!$B$16,COUNTIF($W752:$DR752,'자료입력 및 결과표시'!$C$16)&gt;=1),IF(OR('자료입력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G752" s="28">
        <f>IF(AND($S752='자료입력 및 결과표시'!$B$17,COUNTIF($W752:$DR752,'자료입력 및 결과표시'!$C$17)&gt;=1),IF(OR('자료입력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H752" s="28">
        <f>IF(AND($S752='자료입력 및 결과표시'!$B$18,COUNTIF($W752:$DR752,'자료입력 및 결과표시'!$C$18)&gt;=1),IF(OR('자료입력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I752" s="28">
        <f>IF(AND($S752='자료입력 및 결과표시'!$B$19,COUNTIF($W752:$DR752,'자료입력 및 결과표시'!$C$19)&gt;=1),IF(OR('자료입력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J752" s="28">
        <f>IF(AND($S752='자료입력 및 결과표시'!$B$20,COUNTIF($W752:$DR752,'자료입력 및 결과표시'!$C$20)&gt;=1),IF(OR('자료입력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K752" s="28">
        <f>IF(AND($S752='자료입력 및 결과표시'!$B$21,COUNTIF($W752:$DR752,'자료입력 및 결과표시'!$C$21)&gt;=1),IF(OR('자료입력 및 결과표시'!$B$4+90&gt;=$V752,'자료입력 및 결과표시'!$B$4&lt;$U752),0,IF($V752-'자료입력 및 결과표시'!$B$4-90&gt;='자료입력 및 결과표시'!$E$4,'자료입력 및 결과표시'!$E$4,$V752-'자료입력 및 결과표시'!$B$4-90)),0)</f>
        <v>0</v>
      </c>
      <c r="EL752" s="17">
        <f>IF(AND(S752='자료입력 및 결과표시'!$B$6,COUNTIF('업무중복도(데이터 입력)'!$W752:$DR752,'자료입력 및 결과표시'!$C$6)&gt;=1),1,0)</f>
        <v>0</v>
      </c>
      <c r="EM752" s="17">
        <f>IF(AND(S752='자료입력 및 결과표시'!$B$7,COUNTIF('업무중복도(데이터 입력)'!$W752:$DR752,'자료입력 및 결과표시'!$C$7)&gt;=1),2,0)</f>
        <v>0</v>
      </c>
      <c r="EN752" s="17">
        <f>IF(AND(S752='자료입력 및 결과표시'!$B$8,COUNTIF('업무중복도(데이터 입력)'!$W752:$DR752,'자료입력 및 결과표시'!$C$8)&gt;=1),3,0)</f>
        <v>0</v>
      </c>
      <c r="EO752" s="17">
        <f>IF(AND(S752='자료입력 및 결과표시'!$B$9,COUNTIF('업무중복도(데이터 입력)'!$W752:$DR752,'자료입력 및 결과표시'!$C$9)&gt;=1),4,0)</f>
        <v>0</v>
      </c>
      <c r="EP752" s="17">
        <f>IF(AND(S752='자료입력 및 결과표시'!$B$10,COUNTIF('업무중복도(데이터 입력)'!$W752:$DR752,'자료입력 및 결과표시'!$C$10)&gt;=1),5,0)</f>
        <v>0</v>
      </c>
      <c r="EQ752" s="17">
        <f>IF(AND(S752='자료입력 및 결과표시'!$B$11,COUNTIF('업무중복도(데이터 입력)'!$W752:$DR752,'자료입력 및 결과표시'!$C$11)&gt;=1),6,0)</f>
        <v>0</v>
      </c>
      <c r="ER752" s="17">
        <f>IF(AND(S752='자료입력 및 결과표시'!$B$12,COUNTIF('업무중복도(데이터 입력)'!$W752:$DR752,'자료입력 및 결과표시'!$C$12)&gt;=1),7,0)</f>
        <v>0</v>
      </c>
      <c r="ES752" s="17">
        <f>IF(AND(S752='자료입력 및 결과표시'!$B$13,COUNTIF('업무중복도(데이터 입력)'!$W752:$DR752,'자료입력 및 결과표시'!$C$13)&gt;=1),8,0)</f>
        <v>0</v>
      </c>
      <c r="ET752" s="17">
        <f>IF(AND(S752='자료입력 및 결과표시'!$B$14,COUNTIF('업무중복도(데이터 입력)'!$W752:$DR752,'자료입력 및 결과표시'!$C$14)&gt;=1),9,0)</f>
        <v>0</v>
      </c>
      <c r="EU752" s="17">
        <f>IF(AND(S752='자료입력 및 결과표시'!$B$15,COUNTIF('업무중복도(데이터 입력)'!$W752:$DR752,'자료입력 및 결과표시'!$C$15)&gt;=1),10,0)</f>
        <v>0</v>
      </c>
      <c r="EV752" s="17">
        <f>IF(AND(S752='자료입력 및 결과표시'!$B$16,COUNTIF('업무중복도(데이터 입력)'!$W752:$DR752,'자료입력 및 결과표시'!$C$16)&gt;=1),11,0)</f>
        <v>0</v>
      </c>
      <c r="EW752" s="17">
        <f>IF(AND(S752='자료입력 및 결과표시'!$B$17,COUNTIF('업무중복도(데이터 입력)'!$W752:$DR752,'자료입력 및 결과표시'!$C$17)&gt;=1),12,0)</f>
        <v>0</v>
      </c>
      <c r="EX752" s="17">
        <f>IF(AND(S752='자료입력 및 결과표시'!$B$18,COUNTIF('업무중복도(데이터 입력)'!$W752:$DR752,'자료입력 및 결과표시'!$C$18)&gt;=1),13,0)</f>
        <v>0</v>
      </c>
      <c r="EY752" s="17">
        <f>IF(AND(S752='자료입력 및 결과표시'!$B$19,COUNTIF('업무중복도(데이터 입력)'!$W752:$DR752,'자료입력 및 결과표시'!$C$19)&gt;=1),14,0)</f>
        <v>0</v>
      </c>
      <c r="EZ752" s="17">
        <f>IF(AND(S752='자료입력 및 결과표시'!$B$20,COUNTIF('업무중복도(데이터 입력)'!$W752:$DR752,'자료입력 및 결과표시'!$C$20)&gt;=1),15,0)</f>
        <v>0</v>
      </c>
      <c r="FA752" s="17">
        <f>IF(AND(S752='자료입력 및 결과표시'!$B$21,COUNTIF('업무중복도(데이터 입력)'!$W752:$DR752,'자료입력 및 결과표시'!$C$21)&gt;=1),16,0)</f>
        <v>0</v>
      </c>
      <c r="FK752" s="17">
        <f t="shared" si="851"/>
        <v>0</v>
      </c>
      <c r="FO752"/>
    </row>
    <row r="753" spans="1:171">
      <c r="A753" s="17" t="str">
        <f t="shared" si="834"/>
        <v>\\\0</v>
      </c>
      <c r="B753" s="17" t="str">
        <f t="shared" si="835"/>
        <v>\\\0</v>
      </c>
      <c r="C753" s="17" t="str">
        <f t="shared" si="836"/>
        <v>\\\0</v>
      </c>
      <c r="D753" s="17" t="str">
        <f t="shared" si="837"/>
        <v>\\\0</v>
      </c>
      <c r="E753" s="17" t="str">
        <f t="shared" si="838"/>
        <v>\\\0</v>
      </c>
      <c r="F753" s="17" t="str">
        <f t="shared" si="839"/>
        <v>\\\0</v>
      </c>
      <c r="G753" s="17" t="str">
        <f t="shared" si="840"/>
        <v>\\\0</v>
      </c>
      <c r="H753" s="17" t="str">
        <f t="shared" si="841"/>
        <v>\\\0</v>
      </c>
      <c r="I753" s="17" t="str">
        <f t="shared" si="842"/>
        <v>\\\0</v>
      </c>
      <c r="J753" s="17" t="str">
        <f t="shared" si="843"/>
        <v>\\\0</v>
      </c>
      <c r="K753" s="17" t="str">
        <f t="shared" si="844"/>
        <v>\\\0</v>
      </c>
      <c r="L753" s="17" t="str">
        <f t="shared" si="845"/>
        <v>\\\0</v>
      </c>
      <c r="M753" s="17" t="str">
        <f t="shared" si="846"/>
        <v>\\\0</v>
      </c>
      <c r="N753" s="17" t="str">
        <f t="shared" si="847"/>
        <v>\\\0</v>
      </c>
      <c r="O753" s="17" t="str">
        <f t="shared" si="848"/>
        <v>\\\0</v>
      </c>
      <c r="P753" s="17" t="str">
        <f t="shared" si="849"/>
        <v>\\\0</v>
      </c>
      <c r="R753" s="17" t="str">
        <f t="shared" si="850"/>
        <v>\\</v>
      </c>
      <c r="S753" s="38"/>
      <c r="T753" s="39"/>
      <c r="U753" s="31"/>
      <c r="V753" s="32"/>
      <c r="W753" s="36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35"/>
      <c r="DS753" s="287"/>
      <c r="DT753" s="36"/>
      <c r="DU753" s="37"/>
      <c r="DV753" s="28">
        <f>IF(AND($S753='자료입력 및 결과표시'!$B$6,COUNTIF($W753:$DR753,'자료입력 및 결과표시'!$C$6)&gt;=1),IF(OR('자료입력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DW753" s="28">
        <f>IF(AND($S753='자료입력 및 결과표시'!$B$7,COUNTIF($W753:$DR753,'자료입력 및 결과표시'!$C$7)&gt;=1),IF(OR('자료입력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DX753" s="28">
        <f>IF(AND($S753='자료입력 및 결과표시'!$B$8,COUNTIF($W753:$DR753,'자료입력 및 결과표시'!$C$8)&gt;=1),IF(OR('자료입력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DY753" s="28">
        <f>IF(AND($S753='자료입력 및 결과표시'!$B$9,COUNTIF($W753:$DR753,'자료입력 및 결과표시'!$C$9)&gt;=1),IF(OR('자료입력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DZ753" s="28">
        <f>IF(AND($S753='자료입력 및 결과표시'!$B$10,COUNTIF($W753:$DR753,'자료입력 및 결과표시'!$C$10)&gt;=1),IF(OR('자료입력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A753" s="28">
        <f>IF(AND($S753='자료입력 및 결과표시'!$B$11,COUNTIF($W753:$DR753,'자료입력 및 결과표시'!$C$11)&gt;=1),IF(OR('자료입력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B753" s="28">
        <f>IF(AND($S753='자료입력 및 결과표시'!$B$12,COUNTIF($W753:$DR753,'자료입력 및 결과표시'!$C$12)&gt;=1),IF(OR('자료입력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C753" s="28">
        <f>IF(AND($S753='자료입력 및 결과표시'!$B$13,COUNTIF($W753:$DR753,'자료입력 및 결과표시'!$C$13)&gt;=1),IF(OR('자료입력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D753" s="28">
        <f>IF(AND($S753='자료입력 및 결과표시'!$B$14,COUNTIF($W753:$DR753,'자료입력 및 결과표시'!$C$14)&gt;=1),IF(OR('자료입력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E753" s="28">
        <f>IF(AND($S753='자료입력 및 결과표시'!$B$15,COUNTIF($W753:$DR753,'자료입력 및 결과표시'!$C$15)&gt;=1),IF(OR('자료입력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F753" s="28">
        <f>IF(AND($S753='자료입력 및 결과표시'!$B$16,COUNTIF($W753:$DR753,'자료입력 및 결과표시'!$C$16)&gt;=1),IF(OR('자료입력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G753" s="28">
        <f>IF(AND($S753='자료입력 및 결과표시'!$B$17,COUNTIF($W753:$DR753,'자료입력 및 결과표시'!$C$17)&gt;=1),IF(OR('자료입력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H753" s="28">
        <f>IF(AND($S753='자료입력 및 결과표시'!$B$18,COUNTIF($W753:$DR753,'자료입력 및 결과표시'!$C$18)&gt;=1),IF(OR('자료입력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I753" s="28">
        <f>IF(AND($S753='자료입력 및 결과표시'!$B$19,COUNTIF($W753:$DR753,'자료입력 및 결과표시'!$C$19)&gt;=1),IF(OR('자료입력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J753" s="28">
        <f>IF(AND($S753='자료입력 및 결과표시'!$B$20,COUNTIF($W753:$DR753,'자료입력 및 결과표시'!$C$20)&gt;=1),IF(OR('자료입력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K753" s="28">
        <f>IF(AND($S753='자료입력 및 결과표시'!$B$21,COUNTIF($W753:$DR753,'자료입력 및 결과표시'!$C$21)&gt;=1),IF(OR('자료입력 및 결과표시'!$B$4+90&gt;=$V753,'자료입력 및 결과표시'!$B$4&lt;$U753),0,IF($V753-'자료입력 및 결과표시'!$B$4-90&gt;='자료입력 및 결과표시'!$E$4,'자료입력 및 결과표시'!$E$4,$V753-'자료입력 및 결과표시'!$B$4-90)),0)</f>
        <v>0</v>
      </c>
      <c r="EL753" s="17">
        <f>IF(AND(S753='자료입력 및 결과표시'!$B$6,COUNTIF('업무중복도(데이터 입력)'!$W753:$DR753,'자료입력 및 결과표시'!$C$6)&gt;=1),1,0)</f>
        <v>0</v>
      </c>
      <c r="EM753" s="17">
        <f>IF(AND(S753='자료입력 및 결과표시'!$B$7,COUNTIF('업무중복도(데이터 입력)'!$W753:$DR753,'자료입력 및 결과표시'!$C$7)&gt;=1),2,0)</f>
        <v>0</v>
      </c>
      <c r="EN753" s="17">
        <f>IF(AND(S753='자료입력 및 결과표시'!$B$8,COUNTIF('업무중복도(데이터 입력)'!$W753:$DR753,'자료입력 및 결과표시'!$C$8)&gt;=1),3,0)</f>
        <v>0</v>
      </c>
      <c r="EO753" s="17">
        <f>IF(AND(S753='자료입력 및 결과표시'!$B$9,COUNTIF('업무중복도(데이터 입력)'!$W753:$DR753,'자료입력 및 결과표시'!$C$9)&gt;=1),4,0)</f>
        <v>0</v>
      </c>
      <c r="EP753" s="17">
        <f>IF(AND(S753='자료입력 및 결과표시'!$B$10,COUNTIF('업무중복도(데이터 입력)'!$W753:$DR753,'자료입력 및 결과표시'!$C$10)&gt;=1),5,0)</f>
        <v>0</v>
      </c>
      <c r="EQ753" s="17">
        <f>IF(AND(S753='자료입력 및 결과표시'!$B$11,COUNTIF('업무중복도(데이터 입력)'!$W753:$DR753,'자료입력 및 결과표시'!$C$11)&gt;=1),6,0)</f>
        <v>0</v>
      </c>
      <c r="ER753" s="17">
        <f>IF(AND(S753='자료입력 및 결과표시'!$B$12,COUNTIF('업무중복도(데이터 입력)'!$W753:$DR753,'자료입력 및 결과표시'!$C$12)&gt;=1),7,0)</f>
        <v>0</v>
      </c>
      <c r="ES753" s="17">
        <f>IF(AND(S753='자료입력 및 결과표시'!$B$13,COUNTIF('업무중복도(데이터 입력)'!$W753:$DR753,'자료입력 및 결과표시'!$C$13)&gt;=1),8,0)</f>
        <v>0</v>
      </c>
      <c r="ET753" s="17">
        <f>IF(AND(S753='자료입력 및 결과표시'!$B$14,COUNTIF('업무중복도(데이터 입력)'!$W753:$DR753,'자료입력 및 결과표시'!$C$14)&gt;=1),9,0)</f>
        <v>0</v>
      </c>
      <c r="EU753" s="17">
        <f>IF(AND(S753='자료입력 및 결과표시'!$B$15,COUNTIF('업무중복도(데이터 입력)'!$W753:$DR753,'자료입력 및 결과표시'!$C$15)&gt;=1),10,0)</f>
        <v>0</v>
      </c>
      <c r="EV753" s="17">
        <f>IF(AND(S753='자료입력 및 결과표시'!$B$16,COUNTIF('업무중복도(데이터 입력)'!$W753:$DR753,'자료입력 및 결과표시'!$C$16)&gt;=1),11,0)</f>
        <v>0</v>
      </c>
      <c r="EW753" s="17">
        <f>IF(AND(S753='자료입력 및 결과표시'!$B$17,COUNTIF('업무중복도(데이터 입력)'!$W753:$DR753,'자료입력 및 결과표시'!$C$17)&gt;=1),12,0)</f>
        <v>0</v>
      </c>
      <c r="EX753" s="17">
        <f>IF(AND(S753='자료입력 및 결과표시'!$B$18,COUNTIF('업무중복도(데이터 입력)'!$W753:$DR753,'자료입력 및 결과표시'!$C$18)&gt;=1),13,0)</f>
        <v>0</v>
      </c>
      <c r="EY753" s="17">
        <f>IF(AND(S753='자료입력 및 결과표시'!$B$19,COUNTIF('업무중복도(데이터 입력)'!$W753:$DR753,'자료입력 및 결과표시'!$C$19)&gt;=1),14,0)</f>
        <v>0</v>
      </c>
      <c r="EZ753" s="17">
        <f>IF(AND(S753='자료입력 및 결과표시'!$B$20,COUNTIF('업무중복도(데이터 입력)'!$W753:$DR753,'자료입력 및 결과표시'!$C$20)&gt;=1),15,0)</f>
        <v>0</v>
      </c>
      <c r="FA753" s="17">
        <f>IF(AND(S753='자료입력 및 결과표시'!$B$21,COUNTIF('업무중복도(데이터 입력)'!$W753:$DR753,'자료입력 및 결과표시'!$C$21)&gt;=1),16,0)</f>
        <v>0</v>
      </c>
      <c r="FK753" s="17">
        <f t="shared" si="851"/>
        <v>0</v>
      </c>
      <c r="FO753"/>
    </row>
    <row r="754" spans="1:171">
      <c r="A754" s="17" t="str">
        <f t="shared" si="834"/>
        <v>\\\0</v>
      </c>
      <c r="B754" s="17" t="str">
        <f t="shared" si="835"/>
        <v>\\\0</v>
      </c>
      <c r="C754" s="17" t="str">
        <f t="shared" si="836"/>
        <v>\\\0</v>
      </c>
      <c r="D754" s="17" t="str">
        <f t="shared" si="837"/>
        <v>\\\0</v>
      </c>
      <c r="E754" s="17" t="str">
        <f t="shared" si="838"/>
        <v>\\\0</v>
      </c>
      <c r="F754" s="17" t="str">
        <f t="shared" si="839"/>
        <v>\\\0</v>
      </c>
      <c r="G754" s="17" t="str">
        <f t="shared" si="840"/>
        <v>\\\0</v>
      </c>
      <c r="H754" s="17" t="str">
        <f t="shared" si="841"/>
        <v>\\\0</v>
      </c>
      <c r="I754" s="17" t="str">
        <f t="shared" si="842"/>
        <v>\\\0</v>
      </c>
      <c r="J754" s="17" t="str">
        <f t="shared" si="843"/>
        <v>\\\0</v>
      </c>
      <c r="K754" s="17" t="str">
        <f t="shared" si="844"/>
        <v>\\\0</v>
      </c>
      <c r="L754" s="17" t="str">
        <f t="shared" si="845"/>
        <v>\\\0</v>
      </c>
      <c r="M754" s="17" t="str">
        <f t="shared" si="846"/>
        <v>\\\0</v>
      </c>
      <c r="N754" s="17" t="str">
        <f t="shared" si="847"/>
        <v>\\\0</v>
      </c>
      <c r="O754" s="17" t="str">
        <f t="shared" si="848"/>
        <v>\\\0</v>
      </c>
      <c r="P754" s="17" t="str">
        <f t="shared" si="849"/>
        <v>\\\0</v>
      </c>
      <c r="R754" s="17" t="str">
        <f t="shared" si="850"/>
        <v>\\</v>
      </c>
      <c r="S754" s="38"/>
      <c r="T754" s="39"/>
      <c r="U754" s="31"/>
      <c r="V754" s="32"/>
      <c r="W754" s="36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35"/>
      <c r="DS754" s="287"/>
      <c r="DT754" s="36"/>
      <c r="DU754" s="37"/>
      <c r="DV754" s="28">
        <f>IF(AND($S754='자료입력 및 결과표시'!$B$6,COUNTIF($W754:$DR754,'자료입력 및 결과표시'!$C$6)&gt;=1),IF(OR('자료입력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DW754" s="28">
        <f>IF(AND($S754='자료입력 및 결과표시'!$B$7,COUNTIF($W754:$DR754,'자료입력 및 결과표시'!$C$7)&gt;=1),IF(OR('자료입력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DX754" s="28">
        <f>IF(AND($S754='자료입력 및 결과표시'!$B$8,COUNTIF($W754:$DR754,'자료입력 및 결과표시'!$C$8)&gt;=1),IF(OR('자료입력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DY754" s="28">
        <f>IF(AND($S754='자료입력 및 결과표시'!$B$9,COUNTIF($W754:$DR754,'자료입력 및 결과표시'!$C$9)&gt;=1),IF(OR('자료입력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DZ754" s="28">
        <f>IF(AND($S754='자료입력 및 결과표시'!$B$10,COUNTIF($W754:$DR754,'자료입력 및 결과표시'!$C$10)&gt;=1),IF(OR('자료입력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A754" s="28">
        <f>IF(AND($S754='자료입력 및 결과표시'!$B$11,COUNTIF($W754:$DR754,'자료입력 및 결과표시'!$C$11)&gt;=1),IF(OR('자료입력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B754" s="28">
        <f>IF(AND($S754='자료입력 및 결과표시'!$B$12,COUNTIF($W754:$DR754,'자료입력 및 결과표시'!$C$12)&gt;=1),IF(OR('자료입력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C754" s="28">
        <f>IF(AND($S754='자료입력 및 결과표시'!$B$13,COUNTIF($W754:$DR754,'자료입력 및 결과표시'!$C$13)&gt;=1),IF(OR('자료입력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D754" s="28">
        <f>IF(AND($S754='자료입력 및 결과표시'!$B$14,COUNTIF($W754:$DR754,'자료입력 및 결과표시'!$C$14)&gt;=1),IF(OR('자료입력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E754" s="28">
        <f>IF(AND($S754='자료입력 및 결과표시'!$B$15,COUNTIF($W754:$DR754,'자료입력 및 결과표시'!$C$15)&gt;=1),IF(OR('자료입력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F754" s="28">
        <f>IF(AND($S754='자료입력 및 결과표시'!$B$16,COUNTIF($W754:$DR754,'자료입력 및 결과표시'!$C$16)&gt;=1),IF(OR('자료입력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G754" s="28">
        <f>IF(AND($S754='자료입력 및 결과표시'!$B$17,COUNTIF($W754:$DR754,'자료입력 및 결과표시'!$C$17)&gt;=1),IF(OR('자료입력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H754" s="28">
        <f>IF(AND($S754='자료입력 및 결과표시'!$B$18,COUNTIF($W754:$DR754,'자료입력 및 결과표시'!$C$18)&gt;=1),IF(OR('자료입력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I754" s="28">
        <f>IF(AND($S754='자료입력 및 결과표시'!$B$19,COUNTIF($W754:$DR754,'자료입력 및 결과표시'!$C$19)&gt;=1),IF(OR('자료입력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J754" s="28">
        <f>IF(AND($S754='자료입력 및 결과표시'!$B$20,COUNTIF($W754:$DR754,'자료입력 및 결과표시'!$C$20)&gt;=1),IF(OR('자료입력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K754" s="28">
        <f>IF(AND($S754='자료입력 및 결과표시'!$B$21,COUNTIF($W754:$DR754,'자료입력 및 결과표시'!$C$21)&gt;=1),IF(OR('자료입력 및 결과표시'!$B$4+90&gt;=$V754,'자료입력 및 결과표시'!$B$4&lt;$U754),0,IF($V754-'자료입력 및 결과표시'!$B$4-90&gt;='자료입력 및 결과표시'!$E$4,'자료입력 및 결과표시'!$E$4,$V754-'자료입력 및 결과표시'!$B$4-90)),0)</f>
        <v>0</v>
      </c>
      <c r="EL754" s="17">
        <f>IF(AND(S754='자료입력 및 결과표시'!$B$6,COUNTIF('업무중복도(데이터 입력)'!$W754:$DR754,'자료입력 및 결과표시'!$C$6)&gt;=1),1,0)</f>
        <v>0</v>
      </c>
      <c r="EM754" s="17">
        <f>IF(AND(S754='자료입력 및 결과표시'!$B$7,COUNTIF('업무중복도(데이터 입력)'!$W754:$DR754,'자료입력 및 결과표시'!$C$7)&gt;=1),2,0)</f>
        <v>0</v>
      </c>
      <c r="EN754" s="17">
        <f>IF(AND(S754='자료입력 및 결과표시'!$B$8,COUNTIF('업무중복도(데이터 입력)'!$W754:$DR754,'자료입력 및 결과표시'!$C$8)&gt;=1),3,0)</f>
        <v>0</v>
      </c>
      <c r="EO754" s="17">
        <f>IF(AND(S754='자료입력 및 결과표시'!$B$9,COUNTIF('업무중복도(데이터 입력)'!$W754:$DR754,'자료입력 및 결과표시'!$C$9)&gt;=1),4,0)</f>
        <v>0</v>
      </c>
      <c r="EP754" s="17">
        <f>IF(AND(S754='자료입력 및 결과표시'!$B$10,COUNTIF('업무중복도(데이터 입력)'!$W754:$DR754,'자료입력 및 결과표시'!$C$10)&gt;=1),5,0)</f>
        <v>0</v>
      </c>
      <c r="EQ754" s="17">
        <f>IF(AND(S754='자료입력 및 결과표시'!$B$11,COUNTIF('업무중복도(데이터 입력)'!$W754:$DR754,'자료입력 및 결과표시'!$C$11)&gt;=1),6,0)</f>
        <v>0</v>
      </c>
      <c r="ER754" s="17">
        <f>IF(AND(S754='자료입력 및 결과표시'!$B$12,COUNTIF('업무중복도(데이터 입력)'!$W754:$DR754,'자료입력 및 결과표시'!$C$12)&gt;=1),7,0)</f>
        <v>0</v>
      </c>
      <c r="ES754" s="17">
        <f>IF(AND(S754='자료입력 및 결과표시'!$B$13,COUNTIF('업무중복도(데이터 입력)'!$W754:$DR754,'자료입력 및 결과표시'!$C$13)&gt;=1),8,0)</f>
        <v>0</v>
      </c>
      <c r="ET754" s="17">
        <f>IF(AND(S754='자료입력 및 결과표시'!$B$14,COUNTIF('업무중복도(데이터 입력)'!$W754:$DR754,'자료입력 및 결과표시'!$C$14)&gt;=1),9,0)</f>
        <v>0</v>
      </c>
      <c r="EU754" s="17">
        <f>IF(AND(S754='자료입력 및 결과표시'!$B$15,COUNTIF('업무중복도(데이터 입력)'!$W754:$DR754,'자료입력 및 결과표시'!$C$15)&gt;=1),10,0)</f>
        <v>0</v>
      </c>
      <c r="EV754" s="17">
        <f>IF(AND(S754='자료입력 및 결과표시'!$B$16,COUNTIF('업무중복도(데이터 입력)'!$W754:$DR754,'자료입력 및 결과표시'!$C$16)&gt;=1),11,0)</f>
        <v>0</v>
      </c>
      <c r="EW754" s="17">
        <f>IF(AND(S754='자료입력 및 결과표시'!$B$17,COUNTIF('업무중복도(데이터 입력)'!$W754:$DR754,'자료입력 및 결과표시'!$C$17)&gt;=1),12,0)</f>
        <v>0</v>
      </c>
      <c r="EX754" s="17">
        <f>IF(AND(S754='자료입력 및 결과표시'!$B$18,COUNTIF('업무중복도(데이터 입력)'!$W754:$DR754,'자료입력 및 결과표시'!$C$18)&gt;=1),13,0)</f>
        <v>0</v>
      </c>
      <c r="EY754" s="17">
        <f>IF(AND(S754='자료입력 및 결과표시'!$B$19,COUNTIF('업무중복도(데이터 입력)'!$W754:$DR754,'자료입력 및 결과표시'!$C$19)&gt;=1),14,0)</f>
        <v>0</v>
      </c>
      <c r="EZ754" s="17">
        <f>IF(AND(S754='자료입력 및 결과표시'!$B$20,COUNTIF('업무중복도(데이터 입력)'!$W754:$DR754,'자료입력 및 결과표시'!$C$20)&gt;=1),15,0)</f>
        <v>0</v>
      </c>
      <c r="FA754" s="17">
        <f>IF(AND(S754='자료입력 및 결과표시'!$B$21,COUNTIF('업무중복도(데이터 입력)'!$W754:$DR754,'자료입력 및 결과표시'!$C$21)&gt;=1),16,0)</f>
        <v>0</v>
      </c>
      <c r="FK754" s="17">
        <f t="shared" si="851"/>
        <v>0</v>
      </c>
      <c r="FO754"/>
    </row>
    <row r="755" spans="1:171">
      <c r="A755" s="17" t="str">
        <f t="shared" si="834"/>
        <v>\\\0</v>
      </c>
      <c r="B755" s="17" t="str">
        <f t="shared" si="835"/>
        <v>\\\0</v>
      </c>
      <c r="C755" s="17" t="str">
        <f t="shared" si="836"/>
        <v>\\\0</v>
      </c>
      <c r="D755" s="17" t="str">
        <f t="shared" si="837"/>
        <v>\\\0</v>
      </c>
      <c r="E755" s="17" t="str">
        <f t="shared" si="838"/>
        <v>\\\0</v>
      </c>
      <c r="F755" s="17" t="str">
        <f t="shared" si="839"/>
        <v>\\\0</v>
      </c>
      <c r="G755" s="17" t="str">
        <f t="shared" si="840"/>
        <v>\\\0</v>
      </c>
      <c r="H755" s="17" t="str">
        <f t="shared" si="841"/>
        <v>\\\0</v>
      </c>
      <c r="I755" s="17" t="str">
        <f t="shared" si="842"/>
        <v>\\\0</v>
      </c>
      <c r="J755" s="17" t="str">
        <f t="shared" si="843"/>
        <v>\\\0</v>
      </c>
      <c r="K755" s="17" t="str">
        <f t="shared" si="844"/>
        <v>\\\0</v>
      </c>
      <c r="L755" s="17" t="str">
        <f t="shared" si="845"/>
        <v>\\\0</v>
      </c>
      <c r="M755" s="17" t="str">
        <f t="shared" si="846"/>
        <v>\\\0</v>
      </c>
      <c r="N755" s="17" t="str">
        <f t="shared" si="847"/>
        <v>\\\0</v>
      </c>
      <c r="O755" s="17" t="str">
        <f t="shared" si="848"/>
        <v>\\\0</v>
      </c>
      <c r="P755" s="17" t="str">
        <f t="shared" si="849"/>
        <v>\\\0</v>
      </c>
      <c r="R755" s="17" t="str">
        <f t="shared" si="850"/>
        <v>\\</v>
      </c>
      <c r="S755" s="38"/>
      <c r="T755" s="39"/>
      <c r="U755" s="31"/>
      <c r="V755" s="32"/>
      <c r="W755" s="36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35"/>
      <c r="DS755" s="287"/>
      <c r="DT755" s="36"/>
      <c r="DU755" s="37"/>
      <c r="DV755" s="28">
        <f>IF(AND($S755='자료입력 및 결과표시'!$B$6,COUNTIF($W755:$DR755,'자료입력 및 결과표시'!$C$6)&gt;=1),IF(OR('자료입력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DW755" s="28">
        <f>IF(AND($S755='자료입력 및 결과표시'!$B$7,COUNTIF($W755:$DR755,'자료입력 및 결과표시'!$C$7)&gt;=1),IF(OR('자료입력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DX755" s="28">
        <f>IF(AND($S755='자료입력 및 결과표시'!$B$8,COUNTIF($W755:$DR755,'자료입력 및 결과표시'!$C$8)&gt;=1),IF(OR('자료입력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DY755" s="28">
        <f>IF(AND($S755='자료입력 및 결과표시'!$B$9,COUNTIF($W755:$DR755,'자료입력 및 결과표시'!$C$9)&gt;=1),IF(OR('자료입력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DZ755" s="28">
        <f>IF(AND($S755='자료입력 및 결과표시'!$B$10,COUNTIF($W755:$DR755,'자료입력 및 결과표시'!$C$10)&gt;=1),IF(OR('자료입력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A755" s="28">
        <f>IF(AND($S755='자료입력 및 결과표시'!$B$11,COUNTIF($W755:$DR755,'자료입력 및 결과표시'!$C$11)&gt;=1),IF(OR('자료입력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B755" s="28">
        <f>IF(AND($S755='자료입력 및 결과표시'!$B$12,COUNTIF($W755:$DR755,'자료입력 및 결과표시'!$C$12)&gt;=1),IF(OR('자료입력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C755" s="28">
        <f>IF(AND($S755='자료입력 및 결과표시'!$B$13,COUNTIF($W755:$DR755,'자료입력 및 결과표시'!$C$13)&gt;=1),IF(OR('자료입력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D755" s="28">
        <f>IF(AND($S755='자료입력 및 결과표시'!$B$14,COUNTIF($W755:$DR755,'자료입력 및 결과표시'!$C$14)&gt;=1),IF(OR('자료입력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E755" s="28">
        <f>IF(AND($S755='자료입력 및 결과표시'!$B$15,COUNTIF($W755:$DR755,'자료입력 및 결과표시'!$C$15)&gt;=1),IF(OR('자료입력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F755" s="28">
        <f>IF(AND($S755='자료입력 및 결과표시'!$B$16,COUNTIF($W755:$DR755,'자료입력 및 결과표시'!$C$16)&gt;=1),IF(OR('자료입력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G755" s="28">
        <f>IF(AND($S755='자료입력 및 결과표시'!$B$17,COUNTIF($W755:$DR755,'자료입력 및 결과표시'!$C$17)&gt;=1),IF(OR('자료입력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H755" s="28">
        <f>IF(AND($S755='자료입력 및 결과표시'!$B$18,COUNTIF($W755:$DR755,'자료입력 및 결과표시'!$C$18)&gt;=1),IF(OR('자료입력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I755" s="28">
        <f>IF(AND($S755='자료입력 및 결과표시'!$B$19,COUNTIF($W755:$DR755,'자료입력 및 결과표시'!$C$19)&gt;=1),IF(OR('자료입력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J755" s="28">
        <f>IF(AND($S755='자료입력 및 결과표시'!$B$20,COUNTIF($W755:$DR755,'자료입력 및 결과표시'!$C$20)&gt;=1),IF(OR('자료입력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K755" s="28">
        <f>IF(AND($S755='자료입력 및 결과표시'!$B$21,COUNTIF($W755:$DR755,'자료입력 및 결과표시'!$C$21)&gt;=1),IF(OR('자료입력 및 결과표시'!$B$4+90&gt;=$V755,'자료입력 및 결과표시'!$B$4&lt;$U755),0,IF($V755-'자료입력 및 결과표시'!$B$4-90&gt;='자료입력 및 결과표시'!$E$4,'자료입력 및 결과표시'!$E$4,$V755-'자료입력 및 결과표시'!$B$4-90)),0)</f>
        <v>0</v>
      </c>
      <c r="EL755" s="17">
        <f>IF(AND(S755='자료입력 및 결과표시'!$B$6,COUNTIF('업무중복도(데이터 입력)'!$W755:$DR755,'자료입력 및 결과표시'!$C$6)&gt;=1),1,0)</f>
        <v>0</v>
      </c>
      <c r="EM755" s="17">
        <f>IF(AND(S755='자료입력 및 결과표시'!$B$7,COUNTIF('업무중복도(데이터 입력)'!$W755:$DR755,'자료입력 및 결과표시'!$C$7)&gt;=1),2,0)</f>
        <v>0</v>
      </c>
      <c r="EN755" s="17">
        <f>IF(AND(S755='자료입력 및 결과표시'!$B$8,COUNTIF('업무중복도(데이터 입력)'!$W755:$DR755,'자료입력 및 결과표시'!$C$8)&gt;=1),3,0)</f>
        <v>0</v>
      </c>
      <c r="EO755" s="17">
        <f>IF(AND(S755='자료입력 및 결과표시'!$B$9,COUNTIF('업무중복도(데이터 입력)'!$W755:$DR755,'자료입력 및 결과표시'!$C$9)&gt;=1),4,0)</f>
        <v>0</v>
      </c>
      <c r="EP755" s="17">
        <f>IF(AND(S755='자료입력 및 결과표시'!$B$10,COUNTIF('업무중복도(데이터 입력)'!$W755:$DR755,'자료입력 및 결과표시'!$C$10)&gt;=1),5,0)</f>
        <v>0</v>
      </c>
      <c r="EQ755" s="17">
        <f>IF(AND(S755='자료입력 및 결과표시'!$B$11,COUNTIF('업무중복도(데이터 입력)'!$W755:$DR755,'자료입력 및 결과표시'!$C$11)&gt;=1),6,0)</f>
        <v>0</v>
      </c>
      <c r="ER755" s="17">
        <f>IF(AND(S755='자료입력 및 결과표시'!$B$12,COUNTIF('업무중복도(데이터 입력)'!$W755:$DR755,'자료입력 및 결과표시'!$C$12)&gt;=1),7,0)</f>
        <v>0</v>
      </c>
      <c r="ES755" s="17">
        <f>IF(AND(S755='자료입력 및 결과표시'!$B$13,COUNTIF('업무중복도(데이터 입력)'!$W755:$DR755,'자료입력 및 결과표시'!$C$13)&gt;=1),8,0)</f>
        <v>0</v>
      </c>
      <c r="ET755" s="17">
        <f>IF(AND(S755='자료입력 및 결과표시'!$B$14,COUNTIF('업무중복도(데이터 입력)'!$W755:$DR755,'자료입력 및 결과표시'!$C$14)&gt;=1),9,0)</f>
        <v>0</v>
      </c>
      <c r="EU755" s="17">
        <f>IF(AND(S755='자료입력 및 결과표시'!$B$15,COUNTIF('업무중복도(데이터 입력)'!$W755:$DR755,'자료입력 및 결과표시'!$C$15)&gt;=1),10,0)</f>
        <v>0</v>
      </c>
      <c r="EV755" s="17">
        <f>IF(AND(S755='자료입력 및 결과표시'!$B$16,COUNTIF('업무중복도(데이터 입력)'!$W755:$DR755,'자료입력 및 결과표시'!$C$16)&gt;=1),11,0)</f>
        <v>0</v>
      </c>
      <c r="EW755" s="17">
        <f>IF(AND(S755='자료입력 및 결과표시'!$B$17,COUNTIF('업무중복도(데이터 입력)'!$W755:$DR755,'자료입력 및 결과표시'!$C$17)&gt;=1),12,0)</f>
        <v>0</v>
      </c>
      <c r="EX755" s="17">
        <f>IF(AND(S755='자료입력 및 결과표시'!$B$18,COUNTIF('업무중복도(데이터 입력)'!$W755:$DR755,'자료입력 및 결과표시'!$C$18)&gt;=1),13,0)</f>
        <v>0</v>
      </c>
      <c r="EY755" s="17">
        <f>IF(AND(S755='자료입력 및 결과표시'!$B$19,COUNTIF('업무중복도(데이터 입력)'!$W755:$DR755,'자료입력 및 결과표시'!$C$19)&gt;=1),14,0)</f>
        <v>0</v>
      </c>
      <c r="EZ755" s="17">
        <f>IF(AND(S755='자료입력 및 결과표시'!$B$20,COUNTIF('업무중복도(데이터 입력)'!$W755:$DR755,'자료입력 및 결과표시'!$C$20)&gt;=1),15,0)</f>
        <v>0</v>
      </c>
      <c r="FA755" s="17">
        <f>IF(AND(S755='자료입력 및 결과표시'!$B$21,COUNTIF('업무중복도(데이터 입력)'!$W755:$DR755,'자료입력 및 결과표시'!$C$21)&gt;=1),16,0)</f>
        <v>0</v>
      </c>
      <c r="FK755" s="17">
        <f t="shared" si="851"/>
        <v>0</v>
      </c>
      <c r="FO755"/>
    </row>
    <row r="756" spans="1:171">
      <c r="A756" s="17" t="str">
        <f t="shared" si="834"/>
        <v>\\\0</v>
      </c>
      <c r="B756" s="17" t="str">
        <f t="shared" si="835"/>
        <v>\\\0</v>
      </c>
      <c r="C756" s="17" t="str">
        <f t="shared" si="836"/>
        <v>\\\0</v>
      </c>
      <c r="D756" s="17" t="str">
        <f t="shared" si="837"/>
        <v>\\\0</v>
      </c>
      <c r="E756" s="17" t="str">
        <f t="shared" si="838"/>
        <v>\\\0</v>
      </c>
      <c r="F756" s="17" t="str">
        <f t="shared" si="839"/>
        <v>\\\0</v>
      </c>
      <c r="G756" s="17" t="str">
        <f t="shared" si="840"/>
        <v>\\\0</v>
      </c>
      <c r="H756" s="17" t="str">
        <f t="shared" si="841"/>
        <v>\\\0</v>
      </c>
      <c r="I756" s="17" t="str">
        <f t="shared" si="842"/>
        <v>\\\0</v>
      </c>
      <c r="J756" s="17" t="str">
        <f t="shared" si="843"/>
        <v>\\\0</v>
      </c>
      <c r="K756" s="17" t="str">
        <f t="shared" si="844"/>
        <v>\\\0</v>
      </c>
      <c r="L756" s="17" t="str">
        <f t="shared" si="845"/>
        <v>\\\0</v>
      </c>
      <c r="M756" s="17" t="str">
        <f t="shared" si="846"/>
        <v>\\\0</v>
      </c>
      <c r="N756" s="17" t="str">
        <f t="shared" si="847"/>
        <v>\\\0</v>
      </c>
      <c r="O756" s="17" t="str">
        <f t="shared" si="848"/>
        <v>\\\0</v>
      </c>
      <c r="P756" s="17" t="str">
        <f t="shared" si="849"/>
        <v>\\\0</v>
      </c>
      <c r="R756" s="17" t="str">
        <f t="shared" si="850"/>
        <v>\\</v>
      </c>
      <c r="S756" s="38"/>
      <c r="T756" s="39"/>
      <c r="U756" s="31"/>
      <c r="V756" s="32"/>
      <c r="W756" s="36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35"/>
      <c r="DS756" s="287"/>
      <c r="DT756" s="36"/>
      <c r="DU756" s="37"/>
      <c r="DV756" s="28">
        <f>IF(AND($S756='자료입력 및 결과표시'!$B$6,COUNTIF($W756:$DR756,'자료입력 및 결과표시'!$C$6)&gt;=1),IF(OR('자료입력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DW756" s="28">
        <f>IF(AND($S756='자료입력 및 결과표시'!$B$7,COUNTIF($W756:$DR756,'자료입력 및 결과표시'!$C$7)&gt;=1),IF(OR('자료입력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DX756" s="28">
        <f>IF(AND($S756='자료입력 및 결과표시'!$B$8,COUNTIF($W756:$DR756,'자료입력 및 결과표시'!$C$8)&gt;=1),IF(OR('자료입력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DY756" s="28">
        <f>IF(AND($S756='자료입력 및 결과표시'!$B$9,COUNTIF($W756:$DR756,'자료입력 및 결과표시'!$C$9)&gt;=1),IF(OR('자료입력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DZ756" s="28">
        <f>IF(AND($S756='자료입력 및 결과표시'!$B$10,COUNTIF($W756:$DR756,'자료입력 및 결과표시'!$C$10)&gt;=1),IF(OR('자료입력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A756" s="28">
        <f>IF(AND($S756='자료입력 및 결과표시'!$B$11,COUNTIF($W756:$DR756,'자료입력 및 결과표시'!$C$11)&gt;=1),IF(OR('자료입력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B756" s="28">
        <f>IF(AND($S756='자료입력 및 결과표시'!$B$12,COUNTIF($W756:$DR756,'자료입력 및 결과표시'!$C$12)&gt;=1),IF(OR('자료입력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C756" s="28">
        <f>IF(AND($S756='자료입력 및 결과표시'!$B$13,COUNTIF($W756:$DR756,'자료입력 및 결과표시'!$C$13)&gt;=1),IF(OR('자료입력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D756" s="28">
        <f>IF(AND($S756='자료입력 및 결과표시'!$B$14,COUNTIF($W756:$DR756,'자료입력 및 결과표시'!$C$14)&gt;=1),IF(OR('자료입력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E756" s="28">
        <f>IF(AND($S756='자료입력 및 결과표시'!$B$15,COUNTIF($W756:$DR756,'자료입력 및 결과표시'!$C$15)&gt;=1),IF(OR('자료입력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F756" s="28">
        <f>IF(AND($S756='자료입력 및 결과표시'!$B$16,COUNTIF($W756:$DR756,'자료입력 및 결과표시'!$C$16)&gt;=1),IF(OR('자료입력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G756" s="28">
        <f>IF(AND($S756='자료입력 및 결과표시'!$B$17,COUNTIF($W756:$DR756,'자료입력 및 결과표시'!$C$17)&gt;=1),IF(OR('자료입력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H756" s="28">
        <f>IF(AND($S756='자료입력 및 결과표시'!$B$18,COUNTIF($W756:$DR756,'자료입력 및 결과표시'!$C$18)&gt;=1),IF(OR('자료입력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I756" s="28">
        <f>IF(AND($S756='자료입력 및 결과표시'!$B$19,COUNTIF($W756:$DR756,'자료입력 및 결과표시'!$C$19)&gt;=1),IF(OR('자료입력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J756" s="28">
        <f>IF(AND($S756='자료입력 및 결과표시'!$B$20,COUNTIF($W756:$DR756,'자료입력 및 결과표시'!$C$20)&gt;=1),IF(OR('자료입력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K756" s="28">
        <f>IF(AND($S756='자료입력 및 결과표시'!$B$21,COUNTIF($W756:$DR756,'자료입력 및 결과표시'!$C$21)&gt;=1),IF(OR('자료입력 및 결과표시'!$B$4+90&gt;=$V756,'자료입력 및 결과표시'!$B$4&lt;$U756),0,IF($V756-'자료입력 및 결과표시'!$B$4-90&gt;='자료입력 및 결과표시'!$E$4,'자료입력 및 결과표시'!$E$4,$V756-'자료입력 및 결과표시'!$B$4-90)),0)</f>
        <v>0</v>
      </c>
      <c r="EL756" s="17">
        <f>IF(AND(S756='자료입력 및 결과표시'!$B$6,COUNTIF('업무중복도(데이터 입력)'!$W756:$DR756,'자료입력 및 결과표시'!$C$6)&gt;=1),1,0)</f>
        <v>0</v>
      </c>
      <c r="EM756" s="17">
        <f>IF(AND(S756='자료입력 및 결과표시'!$B$7,COUNTIF('업무중복도(데이터 입력)'!$W756:$DR756,'자료입력 및 결과표시'!$C$7)&gt;=1),2,0)</f>
        <v>0</v>
      </c>
      <c r="EN756" s="17">
        <f>IF(AND(S756='자료입력 및 결과표시'!$B$8,COUNTIF('업무중복도(데이터 입력)'!$W756:$DR756,'자료입력 및 결과표시'!$C$8)&gt;=1),3,0)</f>
        <v>0</v>
      </c>
      <c r="EO756" s="17">
        <f>IF(AND(S756='자료입력 및 결과표시'!$B$9,COUNTIF('업무중복도(데이터 입력)'!$W756:$DR756,'자료입력 및 결과표시'!$C$9)&gt;=1),4,0)</f>
        <v>0</v>
      </c>
      <c r="EP756" s="17">
        <f>IF(AND(S756='자료입력 및 결과표시'!$B$10,COUNTIF('업무중복도(데이터 입력)'!$W756:$DR756,'자료입력 및 결과표시'!$C$10)&gt;=1),5,0)</f>
        <v>0</v>
      </c>
      <c r="EQ756" s="17">
        <f>IF(AND(S756='자료입력 및 결과표시'!$B$11,COUNTIF('업무중복도(데이터 입력)'!$W756:$DR756,'자료입력 및 결과표시'!$C$11)&gt;=1),6,0)</f>
        <v>0</v>
      </c>
      <c r="ER756" s="17">
        <f>IF(AND(S756='자료입력 및 결과표시'!$B$12,COUNTIF('업무중복도(데이터 입력)'!$W756:$DR756,'자료입력 및 결과표시'!$C$12)&gt;=1),7,0)</f>
        <v>0</v>
      </c>
      <c r="ES756" s="17">
        <f>IF(AND(S756='자료입력 및 결과표시'!$B$13,COUNTIF('업무중복도(데이터 입력)'!$W756:$DR756,'자료입력 및 결과표시'!$C$13)&gt;=1),8,0)</f>
        <v>0</v>
      </c>
      <c r="ET756" s="17">
        <f>IF(AND(S756='자료입력 및 결과표시'!$B$14,COUNTIF('업무중복도(데이터 입력)'!$W756:$DR756,'자료입력 및 결과표시'!$C$14)&gt;=1),9,0)</f>
        <v>0</v>
      </c>
      <c r="EU756" s="17">
        <f>IF(AND(S756='자료입력 및 결과표시'!$B$15,COUNTIF('업무중복도(데이터 입력)'!$W756:$DR756,'자료입력 및 결과표시'!$C$15)&gt;=1),10,0)</f>
        <v>0</v>
      </c>
      <c r="EV756" s="17">
        <f>IF(AND(S756='자료입력 및 결과표시'!$B$16,COUNTIF('업무중복도(데이터 입력)'!$W756:$DR756,'자료입력 및 결과표시'!$C$16)&gt;=1),11,0)</f>
        <v>0</v>
      </c>
      <c r="EW756" s="17">
        <f>IF(AND(S756='자료입력 및 결과표시'!$B$17,COUNTIF('업무중복도(데이터 입력)'!$W756:$DR756,'자료입력 및 결과표시'!$C$17)&gt;=1),12,0)</f>
        <v>0</v>
      </c>
      <c r="EX756" s="17">
        <f>IF(AND(S756='자료입력 및 결과표시'!$B$18,COUNTIF('업무중복도(데이터 입력)'!$W756:$DR756,'자료입력 및 결과표시'!$C$18)&gt;=1),13,0)</f>
        <v>0</v>
      </c>
      <c r="EY756" s="17">
        <f>IF(AND(S756='자료입력 및 결과표시'!$B$19,COUNTIF('업무중복도(데이터 입력)'!$W756:$DR756,'자료입력 및 결과표시'!$C$19)&gt;=1),14,0)</f>
        <v>0</v>
      </c>
      <c r="EZ756" s="17">
        <f>IF(AND(S756='자료입력 및 결과표시'!$B$20,COUNTIF('업무중복도(데이터 입력)'!$W756:$DR756,'자료입력 및 결과표시'!$C$20)&gt;=1),15,0)</f>
        <v>0</v>
      </c>
      <c r="FA756" s="17">
        <f>IF(AND(S756='자료입력 및 결과표시'!$B$21,COUNTIF('업무중복도(데이터 입력)'!$W756:$DR756,'자료입력 및 결과표시'!$C$21)&gt;=1),16,0)</f>
        <v>0</v>
      </c>
      <c r="FK756" s="17">
        <f t="shared" si="851"/>
        <v>0</v>
      </c>
      <c r="FO756"/>
    </row>
    <row r="757" spans="1:171">
      <c r="A757" s="17" t="str">
        <f t="shared" si="834"/>
        <v>\\\0</v>
      </c>
      <c r="B757" s="17" t="str">
        <f t="shared" si="835"/>
        <v>\\\0</v>
      </c>
      <c r="C757" s="17" t="str">
        <f t="shared" si="836"/>
        <v>\\\0</v>
      </c>
      <c r="D757" s="17" t="str">
        <f t="shared" si="837"/>
        <v>\\\0</v>
      </c>
      <c r="E757" s="17" t="str">
        <f t="shared" si="838"/>
        <v>\\\0</v>
      </c>
      <c r="F757" s="17" t="str">
        <f t="shared" si="839"/>
        <v>\\\0</v>
      </c>
      <c r="G757" s="17" t="str">
        <f t="shared" si="840"/>
        <v>\\\0</v>
      </c>
      <c r="H757" s="17" t="str">
        <f t="shared" si="841"/>
        <v>\\\0</v>
      </c>
      <c r="I757" s="17" t="str">
        <f t="shared" si="842"/>
        <v>\\\0</v>
      </c>
      <c r="J757" s="17" t="str">
        <f t="shared" si="843"/>
        <v>\\\0</v>
      </c>
      <c r="K757" s="17" t="str">
        <f t="shared" si="844"/>
        <v>\\\0</v>
      </c>
      <c r="L757" s="17" t="str">
        <f t="shared" si="845"/>
        <v>\\\0</v>
      </c>
      <c r="M757" s="17" t="str">
        <f t="shared" si="846"/>
        <v>\\\0</v>
      </c>
      <c r="N757" s="17" t="str">
        <f t="shared" si="847"/>
        <v>\\\0</v>
      </c>
      <c r="O757" s="17" t="str">
        <f t="shared" si="848"/>
        <v>\\\0</v>
      </c>
      <c r="P757" s="17" t="str">
        <f t="shared" si="849"/>
        <v>\\\0</v>
      </c>
      <c r="R757" s="17" t="str">
        <f t="shared" si="850"/>
        <v>\\</v>
      </c>
      <c r="S757" s="38"/>
      <c r="T757" s="39"/>
      <c r="U757" s="31"/>
      <c r="V757" s="32"/>
      <c r="W757" s="36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35"/>
      <c r="DS757" s="287"/>
      <c r="DT757" s="36"/>
      <c r="DU757" s="37"/>
      <c r="DV757" s="28">
        <f>IF(AND($S757='자료입력 및 결과표시'!$B$6,COUNTIF($W757:$DR757,'자료입력 및 결과표시'!$C$6)&gt;=1),IF(OR('자료입력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DW757" s="28">
        <f>IF(AND($S757='자료입력 및 결과표시'!$B$7,COUNTIF($W757:$DR757,'자료입력 및 결과표시'!$C$7)&gt;=1),IF(OR('자료입력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DX757" s="28">
        <f>IF(AND($S757='자료입력 및 결과표시'!$B$8,COUNTIF($W757:$DR757,'자료입력 및 결과표시'!$C$8)&gt;=1),IF(OR('자료입력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DY757" s="28">
        <f>IF(AND($S757='자료입력 및 결과표시'!$B$9,COUNTIF($W757:$DR757,'자료입력 및 결과표시'!$C$9)&gt;=1),IF(OR('자료입력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DZ757" s="28">
        <f>IF(AND($S757='자료입력 및 결과표시'!$B$10,COUNTIF($W757:$DR757,'자료입력 및 결과표시'!$C$10)&gt;=1),IF(OR('자료입력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A757" s="28">
        <f>IF(AND($S757='자료입력 및 결과표시'!$B$11,COUNTIF($W757:$DR757,'자료입력 및 결과표시'!$C$11)&gt;=1),IF(OR('자료입력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B757" s="28">
        <f>IF(AND($S757='자료입력 및 결과표시'!$B$12,COUNTIF($W757:$DR757,'자료입력 및 결과표시'!$C$12)&gt;=1),IF(OR('자료입력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C757" s="28">
        <f>IF(AND($S757='자료입력 및 결과표시'!$B$13,COUNTIF($W757:$DR757,'자료입력 및 결과표시'!$C$13)&gt;=1),IF(OR('자료입력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D757" s="28">
        <f>IF(AND($S757='자료입력 및 결과표시'!$B$14,COUNTIF($W757:$DR757,'자료입력 및 결과표시'!$C$14)&gt;=1),IF(OR('자료입력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E757" s="28">
        <f>IF(AND($S757='자료입력 및 결과표시'!$B$15,COUNTIF($W757:$DR757,'자료입력 및 결과표시'!$C$15)&gt;=1),IF(OR('자료입력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F757" s="28">
        <f>IF(AND($S757='자료입력 및 결과표시'!$B$16,COUNTIF($W757:$DR757,'자료입력 및 결과표시'!$C$16)&gt;=1),IF(OR('자료입력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G757" s="28">
        <f>IF(AND($S757='자료입력 및 결과표시'!$B$17,COUNTIF($W757:$DR757,'자료입력 및 결과표시'!$C$17)&gt;=1),IF(OR('자료입력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H757" s="28">
        <f>IF(AND($S757='자료입력 및 결과표시'!$B$18,COUNTIF($W757:$DR757,'자료입력 및 결과표시'!$C$18)&gt;=1),IF(OR('자료입력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I757" s="28">
        <f>IF(AND($S757='자료입력 및 결과표시'!$B$19,COUNTIF($W757:$DR757,'자료입력 및 결과표시'!$C$19)&gt;=1),IF(OR('자료입력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J757" s="28">
        <f>IF(AND($S757='자료입력 및 결과표시'!$B$20,COUNTIF($W757:$DR757,'자료입력 및 결과표시'!$C$20)&gt;=1),IF(OR('자료입력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K757" s="28">
        <f>IF(AND($S757='자료입력 및 결과표시'!$B$21,COUNTIF($W757:$DR757,'자료입력 및 결과표시'!$C$21)&gt;=1),IF(OR('자료입력 및 결과표시'!$B$4+90&gt;=$V757,'자료입력 및 결과표시'!$B$4&lt;$U757),0,IF($V757-'자료입력 및 결과표시'!$B$4-90&gt;='자료입력 및 결과표시'!$E$4,'자료입력 및 결과표시'!$E$4,$V757-'자료입력 및 결과표시'!$B$4-90)),0)</f>
        <v>0</v>
      </c>
      <c r="EL757" s="17">
        <f>IF(AND(S757='자료입력 및 결과표시'!$B$6,COUNTIF('업무중복도(데이터 입력)'!$W757:$DR757,'자료입력 및 결과표시'!$C$6)&gt;=1),1,0)</f>
        <v>0</v>
      </c>
      <c r="EM757" s="17">
        <f>IF(AND(S757='자료입력 및 결과표시'!$B$7,COUNTIF('업무중복도(데이터 입력)'!$W757:$DR757,'자료입력 및 결과표시'!$C$7)&gt;=1),2,0)</f>
        <v>0</v>
      </c>
      <c r="EN757" s="17">
        <f>IF(AND(S757='자료입력 및 결과표시'!$B$8,COUNTIF('업무중복도(데이터 입력)'!$W757:$DR757,'자료입력 및 결과표시'!$C$8)&gt;=1),3,0)</f>
        <v>0</v>
      </c>
      <c r="EO757" s="17">
        <f>IF(AND(S757='자료입력 및 결과표시'!$B$9,COUNTIF('업무중복도(데이터 입력)'!$W757:$DR757,'자료입력 및 결과표시'!$C$9)&gt;=1),4,0)</f>
        <v>0</v>
      </c>
      <c r="EP757" s="17">
        <f>IF(AND(S757='자료입력 및 결과표시'!$B$10,COUNTIF('업무중복도(데이터 입력)'!$W757:$DR757,'자료입력 및 결과표시'!$C$10)&gt;=1),5,0)</f>
        <v>0</v>
      </c>
      <c r="EQ757" s="17">
        <f>IF(AND(S757='자료입력 및 결과표시'!$B$11,COUNTIF('업무중복도(데이터 입력)'!$W757:$DR757,'자료입력 및 결과표시'!$C$11)&gt;=1),6,0)</f>
        <v>0</v>
      </c>
      <c r="ER757" s="17">
        <f>IF(AND(S757='자료입력 및 결과표시'!$B$12,COUNTIF('업무중복도(데이터 입력)'!$W757:$DR757,'자료입력 및 결과표시'!$C$12)&gt;=1),7,0)</f>
        <v>0</v>
      </c>
      <c r="ES757" s="17">
        <f>IF(AND(S757='자료입력 및 결과표시'!$B$13,COUNTIF('업무중복도(데이터 입력)'!$W757:$DR757,'자료입력 및 결과표시'!$C$13)&gt;=1),8,0)</f>
        <v>0</v>
      </c>
      <c r="ET757" s="17">
        <f>IF(AND(S757='자료입력 및 결과표시'!$B$14,COUNTIF('업무중복도(데이터 입력)'!$W757:$DR757,'자료입력 및 결과표시'!$C$14)&gt;=1),9,0)</f>
        <v>0</v>
      </c>
      <c r="EU757" s="17">
        <f>IF(AND(S757='자료입력 및 결과표시'!$B$15,COUNTIF('업무중복도(데이터 입력)'!$W757:$DR757,'자료입력 및 결과표시'!$C$15)&gt;=1),10,0)</f>
        <v>0</v>
      </c>
      <c r="EV757" s="17">
        <f>IF(AND(S757='자료입력 및 결과표시'!$B$16,COUNTIF('업무중복도(데이터 입력)'!$W757:$DR757,'자료입력 및 결과표시'!$C$16)&gt;=1),11,0)</f>
        <v>0</v>
      </c>
      <c r="EW757" s="17">
        <f>IF(AND(S757='자료입력 및 결과표시'!$B$17,COUNTIF('업무중복도(데이터 입력)'!$W757:$DR757,'자료입력 및 결과표시'!$C$17)&gt;=1),12,0)</f>
        <v>0</v>
      </c>
      <c r="EX757" s="17">
        <f>IF(AND(S757='자료입력 및 결과표시'!$B$18,COUNTIF('업무중복도(데이터 입력)'!$W757:$DR757,'자료입력 및 결과표시'!$C$18)&gt;=1),13,0)</f>
        <v>0</v>
      </c>
      <c r="EY757" s="17">
        <f>IF(AND(S757='자료입력 및 결과표시'!$B$19,COUNTIF('업무중복도(데이터 입력)'!$W757:$DR757,'자료입력 및 결과표시'!$C$19)&gt;=1),14,0)</f>
        <v>0</v>
      </c>
      <c r="EZ757" s="17">
        <f>IF(AND(S757='자료입력 및 결과표시'!$B$20,COUNTIF('업무중복도(데이터 입력)'!$W757:$DR757,'자료입력 및 결과표시'!$C$20)&gt;=1),15,0)</f>
        <v>0</v>
      </c>
      <c r="FA757" s="17">
        <f>IF(AND(S757='자료입력 및 결과표시'!$B$21,COUNTIF('업무중복도(데이터 입력)'!$W757:$DR757,'자료입력 및 결과표시'!$C$21)&gt;=1),16,0)</f>
        <v>0</v>
      </c>
      <c r="FK757" s="17">
        <f t="shared" si="851"/>
        <v>0</v>
      </c>
      <c r="FO757"/>
    </row>
    <row r="758" spans="1:171">
      <c r="A758" s="17" t="str">
        <f t="shared" si="834"/>
        <v>\\\0</v>
      </c>
      <c r="B758" s="17" t="str">
        <f t="shared" si="835"/>
        <v>\\\0</v>
      </c>
      <c r="C758" s="17" t="str">
        <f t="shared" si="836"/>
        <v>\\\0</v>
      </c>
      <c r="D758" s="17" t="str">
        <f t="shared" si="837"/>
        <v>\\\0</v>
      </c>
      <c r="E758" s="17" t="str">
        <f t="shared" si="838"/>
        <v>\\\0</v>
      </c>
      <c r="F758" s="17" t="str">
        <f t="shared" si="839"/>
        <v>\\\0</v>
      </c>
      <c r="G758" s="17" t="str">
        <f t="shared" si="840"/>
        <v>\\\0</v>
      </c>
      <c r="H758" s="17" t="str">
        <f t="shared" si="841"/>
        <v>\\\0</v>
      </c>
      <c r="I758" s="17" t="str">
        <f t="shared" si="842"/>
        <v>\\\0</v>
      </c>
      <c r="J758" s="17" t="str">
        <f t="shared" si="843"/>
        <v>\\\0</v>
      </c>
      <c r="K758" s="17" t="str">
        <f t="shared" si="844"/>
        <v>\\\0</v>
      </c>
      <c r="L758" s="17" t="str">
        <f t="shared" si="845"/>
        <v>\\\0</v>
      </c>
      <c r="M758" s="17" t="str">
        <f t="shared" si="846"/>
        <v>\\\0</v>
      </c>
      <c r="N758" s="17" t="str">
        <f t="shared" si="847"/>
        <v>\\\0</v>
      </c>
      <c r="O758" s="17" t="str">
        <f t="shared" si="848"/>
        <v>\\\0</v>
      </c>
      <c r="P758" s="17" t="str">
        <f t="shared" si="849"/>
        <v>\\\0</v>
      </c>
      <c r="R758" s="17" t="str">
        <f t="shared" si="850"/>
        <v>\\</v>
      </c>
      <c r="S758" s="38"/>
      <c r="T758" s="39"/>
      <c r="U758" s="31"/>
      <c r="V758" s="32"/>
      <c r="W758" s="36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35"/>
      <c r="DS758" s="287"/>
      <c r="DT758" s="36"/>
      <c r="DU758" s="37"/>
      <c r="DV758" s="28">
        <f>IF(AND($S758='자료입력 및 결과표시'!$B$6,COUNTIF($W758:$DR758,'자료입력 및 결과표시'!$C$6)&gt;=1),IF(OR('자료입력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DW758" s="28">
        <f>IF(AND($S758='자료입력 및 결과표시'!$B$7,COUNTIF($W758:$DR758,'자료입력 및 결과표시'!$C$7)&gt;=1),IF(OR('자료입력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DX758" s="28">
        <f>IF(AND($S758='자료입력 및 결과표시'!$B$8,COUNTIF($W758:$DR758,'자료입력 및 결과표시'!$C$8)&gt;=1),IF(OR('자료입력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DY758" s="28">
        <f>IF(AND($S758='자료입력 및 결과표시'!$B$9,COUNTIF($W758:$DR758,'자료입력 및 결과표시'!$C$9)&gt;=1),IF(OR('자료입력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DZ758" s="28">
        <f>IF(AND($S758='자료입력 및 결과표시'!$B$10,COUNTIF($W758:$DR758,'자료입력 및 결과표시'!$C$10)&gt;=1),IF(OR('자료입력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A758" s="28">
        <f>IF(AND($S758='자료입력 및 결과표시'!$B$11,COUNTIF($W758:$DR758,'자료입력 및 결과표시'!$C$11)&gt;=1),IF(OR('자료입력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B758" s="28">
        <f>IF(AND($S758='자료입력 및 결과표시'!$B$12,COUNTIF($W758:$DR758,'자료입력 및 결과표시'!$C$12)&gt;=1),IF(OR('자료입력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C758" s="28">
        <f>IF(AND($S758='자료입력 및 결과표시'!$B$13,COUNTIF($W758:$DR758,'자료입력 및 결과표시'!$C$13)&gt;=1),IF(OR('자료입력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D758" s="28">
        <f>IF(AND($S758='자료입력 및 결과표시'!$B$14,COUNTIF($W758:$DR758,'자료입력 및 결과표시'!$C$14)&gt;=1),IF(OR('자료입력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E758" s="28">
        <f>IF(AND($S758='자료입력 및 결과표시'!$B$15,COUNTIF($W758:$DR758,'자료입력 및 결과표시'!$C$15)&gt;=1),IF(OR('자료입력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F758" s="28">
        <f>IF(AND($S758='자료입력 및 결과표시'!$B$16,COUNTIF($W758:$DR758,'자료입력 및 결과표시'!$C$16)&gt;=1),IF(OR('자료입력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G758" s="28">
        <f>IF(AND($S758='자료입력 및 결과표시'!$B$17,COUNTIF($W758:$DR758,'자료입력 및 결과표시'!$C$17)&gt;=1),IF(OR('자료입력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H758" s="28">
        <f>IF(AND($S758='자료입력 및 결과표시'!$B$18,COUNTIF($W758:$DR758,'자료입력 및 결과표시'!$C$18)&gt;=1),IF(OR('자료입력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I758" s="28">
        <f>IF(AND($S758='자료입력 및 결과표시'!$B$19,COUNTIF($W758:$DR758,'자료입력 및 결과표시'!$C$19)&gt;=1),IF(OR('자료입력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J758" s="28">
        <f>IF(AND($S758='자료입력 및 결과표시'!$B$20,COUNTIF($W758:$DR758,'자료입력 및 결과표시'!$C$20)&gt;=1),IF(OR('자료입력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K758" s="28">
        <f>IF(AND($S758='자료입력 및 결과표시'!$B$21,COUNTIF($W758:$DR758,'자료입력 및 결과표시'!$C$21)&gt;=1),IF(OR('자료입력 및 결과표시'!$B$4+90&gt;=$V758,'자료입력 및 결과표시'!$B$4&lt;$U758),0,IF($V758-'자료입력 및 결과표시'!$B$4-90&gt;='자료입력 및 결과표시'!$E$4,'자료입력 및 결과표시'!$E$4,$V758-'자료입력 및 결과표시'!$B$4-90)),0)</f>
        <v>0</v>
      </c>
      <c r="EL758" s="17">
        <f>IF(AND(S758='자료입력 및 결과표시'!$B$6,COUNTIF('업무중복도(데이터 입력)'!$W758:$DR758,'자료입력 및 결과표시'!$C$6)&gt;=1),1,0)</f>
        <v>0</v>
      </c>
      <c r="EM758" s="17">
        <f>IF(AND(S758='자료입력 및 결과표시'!$B$7,COUNTIF('업무중복도(데이터 입력)'!$W758:$DR758,'자료입력 및 결과표시'!$C$7)&gt;=1),2,0)</f>
        <v>0</v>
      </c>
      <c r="EN758" s="17">
        <f>IF(AND(S758='자료입력 및 결과표시'!$B$8,COUNTIF('업무중복도(데이터 입력)'!$W758:$DR758,'자료입력 및 결과표시'!$C$8)&gt;=1),3,0)</f>
        <v>0</v>
      </c>
      <c r="EO758" s="17">
        <f>IF(AND(S758='자료입력 및 결과표시'!$B$9,COUNTIF('업무중복도(데이터 입력)'!$W758:$DR758,'자료입력 및 결과표시'!$C$9)&gt;=1),4,0)</f>
        <v>0</v>
      </c>
      <c r="EP758" s="17">
        <f>IF(AND(S758='자료입력 및 결과표시'!$B$10,COUNTIF('업무중복도(데이터 입력)'!$W758:$DR758,'자료입력 및 결과표시'!$C$10)&gt;=1),5,0)</f>
        <v>0</v>
      </c>
      <c r="EQ758" s="17">
        <f>IF(AND(S758='자료입력 및 결과표시'!$B$11,COUNTIF('업무중복도(데이터 입력)'!$W758:$DR758,'자료입력 및 결과표시'!$C$11)&gt;=1),6,0)</f>
        <v>0</v>
      </c>
      <c r="ER758" s="17">
        <f>IF(AND(S758='자료입력 및 결과표시'!$B$12,COUNTIF('업무중복도(데이터 입력)'!$W758:$DR758,'자료입력 및 결과표시'!$C$12)&gt;=1),7,0)</f>
        <v>0</v>
      </c>
      <c r="ES758" s="17">
        <f>IF(AND(S758='자료입력 및 결과표시'!$B$13,COUNTIF('업무중복도(데이터 입력)'!$W758:$DR758,'자료입력 및 결과표시'!$C$13)&gt;=1),8,0)</f>
        <v>0</v>
      </c>
      <c r="ET758" s="17">
        <f>IF(AND(S758='자료입력 및 결과표시'!$B$14,COUNTIF('업무중복도(데이터 입력)'!$W758:$DR758,'자료입력 및 결과표시'!$C$14)&gt;=1),9,0)</f>
        <v>0</v>
      </c>
      <c r="EU758" s="17">
        <f>IF(AND(S758='자료입력 및 결과표시'!$B$15,COUNTIF('업무중복도(데이터 입력)'!$W758:$DR758,'자료입력 및 결과표시'!$C$15)&gt;=1),10,0)</f>
        <v>0</v>
      </c>
      <c r="EV758" s="17">
        <f>IF(AND(S758='자료입력 및 결과표시'!$B$16,COUNTIF('업무중복도(데이터 입력)'!$W758:$DR758,'자료입력 및 결과표시'!$C$16)&gt;=1),11,0)</f>
        <v>0</v>
      </c>
      <c r="EW758" s="17">
        <f>IF(AND(S758='자료입력 및 결과표시'!$B$17,COUNTIF('업무중복도(데이터 입력)'!$W758:$DR758,'자료입력 및 결과표시'!$C$17)&gt;=1),12,0)</f>
        <v>0</v>
      </c>
      <c r="EX758" s="17">
        <f>IF(AND(S758='자료입력 및 결과표시'!$B$18,COUNTIF('업무중복도(데이터 입력)'!$W758:$DR758,'자료입력 및 결과표시'!$C$18)&gt;=1),13,0)</f>
        <v>0</v>
      </c>
      <c r="EY758" s="17">
        <f>IF(AND(S758='자료입력 및 결과표시'!$B$19,COUNTIF('업무중복도(데이터 입력)'!$W758:$DR758,'자료입력 및 결과표시'!$C$19)&gt;=1),14,0)</f>
        <v>0</v>
      </c>
      <c r="EZ758" s="17">
        <f>IF(AND(S758='자료입력 및 결과표시'!$B$20,COUNTIF('업무중복도(데이터 입력)'!$W758:$DR758,'자료입력 및 결과표시'!$C$20)&gt;=1),15,0)</f>
        <v>0</v>
      </c>
      <c r="FA758" s="17">
        <f>IF(AND(S758='자료입력 및 결과표시'!$B$21,COUNTIF('업무중복도(데이터 입력)'!$W758:$DR758,'자료입력 및 결과표시'!$C$21)&gt;=1),16,0)</f>
        <v>0</v>
      </c>
      <c r="FK758" s="17">
        <f t="shared" si="851"/>
        <v>0</v>
      </c>
      <c r="FO758"/>
    </row>
    <row r="759" spans="1:171">
      <c r="A759" s="17" t="str">
        <f t="shared" si="834"/>
        <v>\\\0</v>
      </c>
      <c r="B759" s="17" t="str">
        <f t="shared" si="835"/>
        <v>\\\0</v>
      </c>
      <c r="C759" s="17" t="str">
        <f t="shared" si="836"/>
        <v>\\\0</v>
      </c>
      <c r="D759" s="17" t="str">
        <f t="shared" si="837"/>
        <v>\\\0</v>
      </c>
      <c r="E759" s="17" t="str">
        <f t="shared" si="838"/>
        <v>\\\0</v>
      </c>
      <c r="F759" s="17" t="str">
        <f t="shared" si="839"/>
        <v>\\\0</v>
      </c>
      <c r="G759" s="17" t="str">
        <f t="shared" si="840"/>
        <v>\\\0</v>
      </c>
      <c r="H759" s="17" t="str">
        <f t="shared" si="841"/>
        <v>\\\0</v>
      </c>
      <c r="I759" s="17" t="str">
        <f t="shared" si="842"/>
        <v>\\\0</v>
      </c>
      <c r="J759" s="17" t="str">
        <f t="shared" si="843"/>
        <v>\\\0</v>
      </c>
      <c r="K759" s="17" t="str">
        <f t="shared" si="844"/>
        <v>\\\0</v>
      </c>
      <c r="L759" s="17" t="str">
        <f t="shared" si="845"/>
        <v>\\\0</v>
      </c>
      <c r="M759" s="17" t="str">
        <f t="shared" si="846"/>
        <v>\\\0</v>
      </c>
      <c r="N759" s="17" t="str">
        <f t="shared" si="847"/>
        <v>\\\0</v>
      </c>
      <c r="O759" s="17" t="str">
        <f t="shared" si="848"/>
        <v>\\\0</v>
      </c>
      <c r="P759" s="17" t="str">
        <f t="shared" si="849"/>
        <v>\\\0</v>
      </c>
      <c r="R759" s="17" t="str">
        <f t="shared" si="850"/>
        <v>\\</v>
      </c>
      <c r="S759" s="38"/>
      <c r="T759" s="39"/>
      <c r="U759" s="31"/>
      <c r="V759" s="32"/>
      <c r="W759" s="36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35"/>
      <c r="DS759" s="287"/>
      <c r="DT759" s="36"/>
      <c r="DU759" s="37"/>
      <c r="DV759" s="28">
        <f>IF(AND($S759='자료입력 및 결과표시'!$B$6,COUNTIF($W759:$DR759,'자료입력 및 결과표시'!$C$6)&gt;=1),IF(OR('자료입력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DW759" s="28">
        <f>IF(AND($S759='자료입력 및 결과표시'!$B$7,COUNTIF($W759:$DR759,'자료입력 및 결과표시'!$C$7)&gt;=1),IF(OR('자료입력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DX759" s="28">
        <f>IF(AND($S759='자료입력 및 결과표시'!$B$8,COUNTIF($W759:$DR759,'자료입력 및 결과표시'!$C$8)&gt;=1),IF(OR('자료입력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DY759" s="28">
        <f>IF(AND($S759='자료입력 및 결과표시'!$B$9,COUNTIF($W759:$DR759,'자료입력 및 결과표시'!$C$9)&gt;=1),IF(OR('자료입력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DZ759" s="28">
        <f>IF(AND($S759='자료입력 및 결과표시'!$B$10,COUNTIF($W759:$DR759,'자료입력 및 결과표시'!$C$10)&gt;=1),IF(OR('자료입력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A759" s="28">
        <f>IF(AND($S759='자료입력 및 결과표시'!$B$11,COUNTIF($W759:$DR759,'자료입력 및 결과표시'!$C$11)&gt;=1),IF(OR('자료입력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B759" s="28">
        <f>IF(AND($S759='자료입력 및 결과표시'!$B$12,COUNTIF($W759:$DR759,'자료입력 및 결과표시'!$C$12)&gt;=1),IF(OR('자료입력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C759" s="28">
        <f>IF(AND($S759='자료입력 및 결과표시'!$B$13,COUNTIF($W759:$DR759,'자료입력 및 결과표시'!$C$13)&gt;=1),IF(OR('자료입력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D759" s="28">
        <f>IF(AND($S759='자료입력 및 결과표시'!$B$14,COUNTIF($W759:$DR759,'자료입력 및 결과표시'!$C$14)&gt;=1),IF(OR('자료입력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E759" s="28">
        <f>IF(AND($S759='자료입력 및 결과표시'!$B$15,COUNTIF($W759:$DR759,'자료입력 및 결과표시'!$C$15)&gt;=1),IF(OR('자료입력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F759" s="28">
        <f>IF(AND($S759='자료입력 및 결과표시'!$B$16,COUNTIF($W759:$DR759,'자료입력 및 결과표시'!$C$16)&gt;=1),IF(OR('자료입력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G759" s="28">
        <f>IF(AND($S759='자료입력 및 결과표시'!$B$17,COUNTIF($W759:$DR759,'자료입력 및 결과표시'!$C$17)&gt;=1),IF(OR('자료입력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H759" s="28">
        <f>IF(AND($S759='자료입력 및 결과표시'!$B$18,COUNTIF($W759:$DR759,'자료입력 및 결과표시'!$C$18)&gt;=1),IF(OR('자료입력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I759" s="28">
        <f>IF(AND($S759='자료입력 및 결과표시'!$B$19,COUNTIF($W759:$DR759,'자료입력 및 결과표시'!$C$19)&gt;=1),IF(OR('자료입력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J759" s="28">
        <f>IF(AND($S759='자료입력 및 결과표시'!$B$20,COUNTIF($W759:$DR759,'자료입력 및 결과표시'!$C$20)&gt;=1),IF(OR('자료입력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K759" s="28">
        <f>IF(AND($S759='자료입력 및 결과표시'!$B$21,COUNTIF($W759:$DR759,'자료입력 및 결과표시'!$C$21)&gt;=1),IF(OR('자료입력 및 결과표시'!$B$4+90&gt;=$V759,'자료입력 및 결과표시'!$B$4&lt;$U759),0,IF($V759-'자료입력 및 결과표시'!$B$4-90&gt;='자료입력 및 결과표시'!$E$4,'자료입력 및 결과표시'!$E$4,$V759-'자료입력 및 결과표시'!$B$4-90)),0)</f>
        <v>0</v>
      </c>
      <c r="EL759" s="17">
        <f>IF(AND(S759='자료입력 및 결과표시'!$B$6,COUNTIF('업무중복도(데이터 입력)'!$W759:$DR759,'자료입력 및 결과표시'!$C$6)&gt;=1),1,0)</f>
        <v>0</v>
      </c>
      <c r="EM759" s="17">
        <f>IF(AND(S759='자료입력 및 결과표시'!$B$7,COUNTIF('업무중복도(데이터 입력)'!$W759:$DR759,'자료입력 및 결과표시'!$C$7)&gt;=1),2,0)</f>
        <v>0</v>
      </c>
      <c r="EN759" s="17">
        <f>IF(AND(S759='자료입력 및 결과표시'!$B$8,COUNTIF('업무중복도(데이터 입력)'!$W759:$DR759,'자료입력 및 결과표시'!$C$8)&gt;=1),3,0)</f>
        <v>0</v>
      </c>
      <c r="EO759" s="17">
        <f>IF(AND(S759='자료입력 및 결과표시'!$B$9,COUNTIF('업무중복도(데이터 입력)'!$W759:$DR759,'자료입력 및 결과표시'!$C$9)&gt;=1),4,0)</f>
        <v>0</v>
      </c>
      <c r="EP759" s="17">
        <f>IF(AND(S759='자료입력 및 결과표시'!$B$10,COUNTIF('업무중복도(데이터 입력)'!$W759:$DR759,'자료입력 및 결과표시'!$C$10)&gt;=1),5,0)</f>
        <v>0</v>
      </c>
      <c r="EQ759" s="17">
        <f>IF(AND(S759='자료입력 및 결과표시'!$B$11,COUNTIF('업무중복도(데이터 입력)'!$W759:$DR759,'자료입력 및 결과표시'!$C$11)&gt;=1),6,0)</f>
        <v>0</v>
      </c>
      <c r="ER759" s="17">
        <f>IF(AND(S759='자료입력 및 결과표시'!$B$12,COUNTIF('업무중복도(데이터 입력)'!$W759:$DR759,'자료입력 및 결과표시'!$C$12)&gt;=1),7,0)</f>
        <v>0</v>
      </c>
      <c r="ES759" s="17">
        <f>IF(AND(S759='자료입력 및 결과표시'!$B$13,COUNTIF('업무중복도(데이터 입력)'!$W759:$DR759,'자료입력 및 결과표시'!$C$13)&gt;=1),8,0)</f>
        <v>0</v>
      </c>
      <c r="ET759" s="17">
        <f>IF(AND(S759='자료입력 및 결과표시'!$B$14,COUNTIF('업무중복도(데이터 입력)'!$W759:$DR759,'자료입력 및 결과표시'!$C$14)&gt;=1),9,0)</f>
        <v>0</v>
      </c>
      <c r="EU759" s="17">
        <f>IF(AND(S759='자료입력 및 결과표시'!$B$15,COUNTIF('업무중복도(데이터 입력)'!$W759:$DR759,'자료입력 및 결과표시'!$C$15)&gt;=1),10,0)</f>
        <v>0</v>
      </c>
      <c r="EV759" s="17">
        <f>IF(AND(S759='자료입력 및 결과표시'!$B$16,COUNTIF('업무중복도(데이터 입력)'!$W759:$DR759,'자료입력 및 결과표시'!$C$16)&gt;=1),11,0)</f>
        <v>0</v>
      </c>
      <c r="EW759" s="17">
        <f>IF(AND(S759='자료입력 및 결과표시'!$B$17,COUNTIF('업무중복도(데이터 입력)'!$W759:$DR759,'자료입력 및 결과표시'!$C$17)&gt;=1),12,0)</f>
        <v>0</v>
      </c>
      <c r="EX759" s="17">
        <f>IF(AND(S759='자료입력 및 결과표시'!$B$18,COUNTIF('업무중복도(데이터 입력)'!$W759:$DR759,'자료입력 및 결과표시'!$C$18)&gt;=1),13,0)</f>
        <v>0</v>
      </c>
      <c r="EY759" s="17">
        <f>IF(AND(S759='자료입력 및 결과표시'!$B$19,COUNTIF('업무중복도(데이터 입력)'!$W759:$DR759,'자료입력 및 결과표시'!$C$19)&gt;=1),14,0)</f>
        <v>0</v>
      </c>
      <c r="EZ759" s="17">
        <f>IF(AND(S759='자료입력 및 결과표시'!$B$20,COUNTIF('업무중복도(데이터 입력)'!$W759:$DR759,'자료입력 및 결과표시'!$C$20)&gt;=1),15,0)</f>
        <v>0</v>
      </c>
      <c r="FA759" s="17">
        <f>IF(AND(S759='자료입력 및 결과표시'!$B$21,COUNTIF('업무중복도(데이터 입력)'!$W759:$DR759,'자료입력 및 결과표시'!$C$21)&gt;=1),16,0)</f>
        <v>0</v>
      </c>
      <c r="FK759" s="17">
        <f t="shared" si="851"/>
        <v>0</v>
      </c>
      <c r="FO759"/>
    </row>
    <row r="760" spans="1:171">
      <c r="A760" s="17" t="str">
        <f t="shared" si="834"/>
        <v>\\\0</v>
      </c>
      <c r="B760" s="17" t="str">
        <f t="shared" si="835"/>
        <v>\\\0</v>
      </c>
      <c r="C760" s="17" t="str">
        <f t="shared" si="836"/>
        <v>\\\0</v>
      </c>
      <c r="D760" s="17" t="str">
        <f t="shared" si="837"/>
        <v>\\\0</v>
      </c>
      <c r="E760" s="17" t="str">
        <f t="shared" si="838"/>
        <v>\\\0</v>
      </c>
      <c r="F760" s="17" t="str">
        <f t="shared" si="839"/>
        <v>\\\0</v>
      </c>
      <c r="G760" s="17" t="str">
        <f t="shared" si="840"/>
        <v>\\\0</v>
      </c>
      <c r="H760" s="17" t="str">
        <f t="shared" si="841"/>
        <v>\\\0</v>
      </c>
      <c r="I760" s="17" t="str">
        <f t="shared" si="842"/>
        <v>\\\0</v>
      </c>
      <c r="J760" s="17" t="str">
        <f t="shared" si="843"/>
        <v>\\\0</v>
      </c>
      <c r="K760" s="17" t="str">
        <f t="shared" si="844"/>
        <v>\\\0</v>
      </c>
      <c r="L760" s="17" t="str">
        <f t="shared" si="845"/>
        <v>\\\0</v>
      </c>
      <c r="M760" s="17" t="str">
        <f t="shared" si="846"/>
        <v>\\\0</v>
      </c>
      <c r="N760" s="17" t="str">
        <f t="shared" si="847"/>
        <v>\\\0</v>
      </c>
      <c r="O760" s="17" t="str">
        <f t="shared" si="848"/>
        <v>\\\0</v>
      </c>
      <c r="P760" s="17" t="str">
        <f t="shared" si="849"/>
        <v>\\\0</v>
      </c>
      <c r="R760" s="17" t="str">
        <f t="shared" si="850"/>
        <v>\\</v>
      </c>
      <c r="S760" s="38"/>
      <c r="T760" s="39"/>
      <c r="U760" s="31"/>
      <c r="V760" s="32"/>
      <c r="W760" s="36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35"/>
      <c r="DS760" s="287"/>
      <c r="DT760" s="36"/>
      <c r="DU760" s="37"/>
      <c r="DV760" s="28">
        <f>IF(AND($S760='자료입력 및 결과표시'!$B$6,COUNTIF($W760:$DR760,'자료입력 및 결과표시'!$C$6)&gt;=1),IF(OR('자료입력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DW760" s="28">
        <f>IF(AND($S760='자료입력 및 결과표시'!$B$7,COUNTIF($W760:$DR760,'자료입력 및 결과표시'!$C$7)&gt;=1),IF(OR('자료입력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DX760" s="28">
        <f>IF(AND($S760='자료입력 및 결과표시'!$B$8,COUNTIF($W760:$DR760,'자료입력 및 결과표시'!$C$8)&gt;=1),IF(OR('자료입력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DY760" s="28">
        <f>IF(AND($S760='자료입력 및 결과표시'!$B$9,COUNTIF($W760:$DR760,'자료입력 및 결과표시'!$C$9)&gt;=1),IF(OR('자료입력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DZ760" s="28">
        <f>IF(AND($S760='자료입력 및 결과표시'!$B$10,COUNTIF($W760:$DR760,'자료입력 및 결과표시'!$C$10)&gt;=1),IF(OR('자료입력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A760" s="28">
        <f>IF(AND($S760='자료입력 및 결과표시'!$B$11,COUNTIF($W760:$DR760,'자료입력 및 결과표시'!$C$11)&gt;=1),IF(OR('자료입력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B760" s="28">
        <f>IF(AND($S760='자료입력 및 결과표시'!$B$12,COUNTIF($W760:$DR760,'자료입력 및 결과표시'!$C$12)&gt;=1),IF(OR('자료입력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C760" s="28">
        <f>IF(AND($S760='자료입력 및 결과표시'!$B$13,COUNTIF($W760:$DR760,'자료입력 및 결과표시'!$C$13)&gt;=1),IF(OR('자료입력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D760" s="28">
        <f>IF(AND($S760='자료입력 및 결과표시'!$B$14,COUNTIF($W760:$DR760,'자료입력 및 결과표시'!$C$14)&gt;=1),IF(OR('자료입력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E760" s="28">
        <f>IF(AND($S760='자료입력 및 결과표시'!$B$15,COUNTIF($W760:$DR760,'자료입력 및 결과표시'!$C$15)&gt;=1),IF(OR('자료입력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F760" s="28">
        <f>IF(AND($S760='자료입력 및 결과표시'!$B$16,COUNTIF($W760:$DR760,'자료입력 및 결과표시'!$C$16)&gt;=1),IF(OR('자료입력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G760" s="28">
        <f>IF(AND($S760='자료입력 및 결과표시'!$B$17,COUNTIF($W760:$DR760,'자료입력 및 결과표시'!$C$17)&gt;=1),IF(OR('자료입력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H760" s="28">
        <f>IF(AND($S760='자료입력 및 결과표시'!$B$18,COUNTIF($W760:$DR760,'자료입력 및 결과표시'!$C$18)&gt;=1),IF(OR('자료입력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I760" s="28">
        <f>IF(AND($S760='자료입력 및 결과표시'!$B$19,COUNTIF($W760:$DR760,'자료입력 및 결과표시'!$C$19)&gt;=1),IF(OR('자료입력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J760" s="28">
        <f>IF(AND($S760='자료입력 및 결과표시'!$B$20,COUNTIF($W760:$DR760,'자료입력 및 결과표시'!$C$20)&gt;=1),IF(OR('자료입력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K760" s="28">
        <f>IF(AND($S760='자료입력 및 결과표시'!$B$21,COUNTIF($W760:$DR760,'자료입력 및 결과표시'!$C$21)&gt;=1),IF(OR('자료입력 및 결과표시'!$B$4+90&gt;=$V760,'자료입력 및 결과표시'!$B$4&lt;$U760),0,IF($V760-'자료입력 및 결과표시'!$B$4-90&gt;='자료입력 및 결과표시'!$E$4,'자료입력 및 결과표시'!$E$4,$V760-'자료입력 및 결과표시'!$B$4-90)),0)</f>
        <v>0</v>
      </c>
      <c r="EL760" s="17">
        <f>IF(AND(S760='자료입력 및 결과표시'!$B$6,COUNTIF('업무중복도(데이터 입력)'!$W760:$DR760,'자료입력 및 결과표시'!$C$6)&gt;=1),1,0)</f>
        <v>0</v>
      </c>
      <c r="EM760" s="17">
        <f>IF(AND(S760='자료입력 및 결과표시'!$B$7,COUNTIF('업무중복도(데이터 입력)'!$W760:$DR760,'자료입력 및 결과표시'!$C$7)&gt;=1),2,0)</f>
        <v>0</v>
      </c>
      <c r="EN760" s="17">
        <f>IF(AND(S760='자료입력 및 결과표시'!$B$8,COUNTIF('업무중복도(데이터 입력)'!$W760:$DR760,'자료입력 및 결과표시'!$C$8)&gt;=1),3,0)</f>
        <v>0</v>
      </c>
      <c r="EO760" s="17">
        <f>IF(AND(S760='자료입력 및 결과표시'!$B$9,COUNTIF('업무중복도(데이터 입력)'!$W760:$DR760,'자료입력 및 결과표시'!$C$9)&gt;=1),4,0)</f>
        <v>0</v>
      </c>
      <c r="EP760" s="17">
        <f>IF(AND(S760='자료입력 및 결과표시'!$B$10,COUNTIF('업무중복도(데이터 입력)'!$W760:$DR760,'자료입력 및 결과표시'!$C$10)&gt;=1),5,0)</f>
        <v>0</v>
      </c>
      <c r="EQ760" s="17">
        <f>IF(AND(S760='자료입력 및 결과표시'!$B$11,COUNTIF('업무중복도(데이터 입력)'!$W760:$DR760,'자료입력 및 결과표시'!$C$11)&gt;=1),6,0)</f>
        <v>0</v>
      </c>
      <c r="ER760" s="17">
        <f>IF(AND(S760='자료입력 및 결과표시'!$B$12,COUNTIF('업무중복도(데이터 입력)'!$W760:$DR760,'자료입력 및 결과표시'!$C$12)&gt;=1),7,0)</f>
        <v>0</v>
      </c>
      <c r="ES760" s="17">
        <f>IF(AND(S760='자료입력 및 결과표시'!$B$13,COUNTIF('업무중복도(데이터 입력)'!$W760:$DR760,'자료입력 및 결과표시'!$C$13)&gt;=1),8,0)</f>
        <v>0</v>
      </c>
      <c r="ET760" s="17">
        <f>IF(AND(S760='자료입력 및 결과표시'!$B$14,COUNTIF('업무중복도(데이터 입력)'!$W760:$DR760,'자료입력 및 결과표시'!$C$14)&gt;=1),9,0)</f>
        <v>0</v>
      </c>
      <c r="EU760" s="17">
        <f>IF(AND(S760='자료입력 및 결과표시'!$B$15,COUNTIF('업무중복도(데이터 입력)'!$W760:$DR760,'자료입력 및 결과표시'!$C$15)&gt;=1),10,0)</f>
        <v>0</v>
      </c>
      <c r="EV760" s="17">
        <f>IF(AND(S760='자료입력 및 결과표시'!$B$16,COUNTIF('업무중복도(데이터 입력)'!$W760:$DR760,'자료입력 및 결과표시'!$C$16)&gt;=1),11,0)</f>
        <v>0</v>
      </c>
      <c r="EW760" s="17">
        <f>IF(AND(S760='자료입력 및 결과표시'!$B$17,COUNTIF('업무중복도(데이터 입력)'!$W760:$DR760,'자료입력 및 결과표시'!$C$17)&gt;=1),12,0)</f>
        <v>0</v>
      </c>
      <c r="EX760" s="17">
        <f>IF(AND(S760='자료입력 및 결과표시'!$B$18,COUNTIF('업무중복도(데이터 입력)'!$W760:$DR760,'자료입력 및 결과표시'!$C$18)&gt;=1),13,0)</f>
        <v>0</v>
      </c>
      <c r="EY760" s="17">
        <f>IF(AND(S760='자료입력 및 결과표시'!$B$19,COUNTIF('업무중복도(데이터 입력)'!$W760:$DR760,'자료입력 및 결과표시'!$C$19)&gt;=1),14,0)</f>
        <v>0</v>
      </c>
      <c r="EZ760" s="17">
        <f>IF(AND(S760='자료입력 및 결과표시'!$B$20,COUNTIF('업무중복도(데이터 입력)'!$W760:$DR760,'자료입력 및 결과표시'!$C$20)&gt;=1),15,0)</f>
        <v>0</v>
      </c>
      <c r="FA760" s="17">
        <f>IF(AND(S760='자료입력 및 결과표시'!$B$21,COUNTIF('업무중복도(데이터 입력)'!$W760:$DR760,'자료입력 및 결과표시'!$C$21)&gt;=1),16,0)</f>
        <v>0</v>
      </c>
      <c r="FK760" s="17">
        <f t="shared" si="851"/>
        <v>0</v>
      </c>
      <c r="FO760"/>
    </row>
    <row r="761" spans="1:171">
      <c r="A761" s="17" t="str">
        <f t="shared" si="834"/>
        <v>\\\0</v>
      </c>
      <c r="B761" s="17" t="str">
        <f t="shared" si="835"/>
        <v>\\\0</v>
      </c>
      <c r="C761" s="17" t="str">
        <f t="shared" si="836"/>
        <v>\\\0</v>
      </c>
      <c r="D761" s="17" t="str">
        <f t="shared" si="837"/>
        <v>\\\0</v>
      </c>
      <c r="E761" s="17" t="str">
        <f t="shared" si="838"/>
        <v>\\\0</v>
      </c>
      <c r="F761" s="17" t="str">
        <f t="shared" si="839"/>
        <v>\\\0</v>
      </c>
      <c r="G761" s="17" t="str">
        <f t="shared" si="840"/>
        <v>\\\0</v>
      </c>
      <c r="H761" s="17" t="str">
        <f t="shared" si="841"/>
        <v>\\\0</v>
      </c>
      <c r="I761" s="17" t="str">
        <f t="shared" si="842"/>
        <v>\\\0</v>
      </c>
      <c r="J761" s="17" t="str">
        <f t="shared" si="843"/>
        <v>\\\0</v>
      </c>
      <c r="K761" s="17" t="str">
        <f t="shared" si="844"/>
        <v>\\\0</v>
      </c>
      <c r="L761" s="17" t="str">
        <f t="shared" si="845"/>
        <v>\\\0</v>
      </c>
      <c r="M761" s="17" t="str">
        <f t="shared" si="846"/>
        <v>\\\0</v>
      </c>
      <c r="N761" s="17" t="str">
        <f t="shared" si="847"/>
        <v>\\\0</v>
      </c>
      <c r="O761" s="17" t="str">
        <f t="shared" si="848"/>
        <v>\\\0</v>
      </c>
      <c r="P761" s="17" t="str">
        <f t="shared" si="849"/>
        <v>\\\0</v>
      </c>
      <c r="R761" s="17" t="str">
        <f t="shared" si="850"/>
        <v>\\</v>
      </c>
      <c r="S761" s="38"/>
      <c r="T761" s="39"/>
      <c r="U761" s="31"/>
      <c r="V761" s="32"/>
      <c r="W761" s="36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35"/>
      <c r="DS761" s="287"/>
      <c r="DT761" s="36"/>
      <c r="DU761" s="37"/>
      <c r="DV761" s="28">
        <f>IF(AND($S761='자료입력 및 결과표시'!$B$6,COUNTIF($W761:$DR761,'자료입력 및 결과표시'!$C$6)&gt;=1),IF(OR('자료입력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DW761" s="28">
        <f>IF(AND($S761='자료입력 및 결과표시'!$B$7,COUNTIF($W761:$DR761,'자료입력 및 결과표시'!$C$7)&gt;=1),IF(OR('자료입력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DX761" s="28">
        <f>IF(AND($S761='자료입력 및 결과표시'!$B$8,COUNTIF($W761:$DR761,'자료입력 및 결과표시'!$C$8)&gt;=1),IF(OR('자료입력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DY761" s="28">
        <f>IF(AND($S761='자료입력 및 결과표시'!$B$9,COUNTIF($W761:$DR761,'자료입력 및 결과표시'!$C$9)&gt;=1),IF(OR('자료입력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DZ761" s="28">
        <f>IF(AND($S761='자료입력 및 결과표시'!$B$10,COUNTIF($W761:$DR761,'자료입력 및 결과표시'!$C$10)&gt;=1),IF(OR('자료입력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A761" s="28">
        <f>IF(AND($S761='자료입력 및 결과표시'!$B$11,COUNTIF($W761:$DR761,'자료입력 및 결과표시'!$C$11)&gt;=1),IF(OR('자료입력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B761" s="28">
        <f>IF(AND($S761='자료입력 및 결과표시'!$B$12,COUNTIF($W761:$DR761,'자료입력 및 결과표시'!$C$12)&gt;=1),IF(OR('자료입력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C761" s="28">
        <f>IF(AND($S761='자료입력 및 결과표시'!$B$13,COUNTIF($W761:$DR761,'자료입력 및 결과표시'!$C$13)&gt;=1),IF(OR('자료입력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D761" s="28">
        <f>IF(AND($S761='자료입력 및 결과표시'!$B$14,COUNTIF($W761:$DR761,'자료입력 및 결과표시'!$C$14)&gt;=1),IF(OR('자료입력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E761" s="28">
        <f>IF(AND($S761='자료입력 및 결과표시'!$B$15,COUNTIF($W761:$DR761,'자료입력 및 결과표시'!$C$15)&gt;=1),IF(OR('자료입력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F761" s="28">
        <f>IF(AND($S761='자료입력 및 결과표시'!$B$16,COUNTIF($W761:$DR761,'자료입력 및 결과표시'!$C$16)&gt;=1),IF(OR('자료입력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G761" s="28">
        <f>IF(AND($S761='자료입력 및 결과표시'!$B$17,COUNTIF($W761:$DR761,'자료입력 및 결과표시'!$C$17)&gt;=1),IF(OR('자료입력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H761" s="28">
        <f>IF(AND($S761='자료입력 및 결과표시'!$B$18,COUNTIF($W761:$DR761,'자료입력 및 결과표시'!$C$18)&gt;=1),IF(OR('자료입력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I761" s="28">
        <f>IF(AND($S761='자료입력 및 결과표시'!$B$19,COUNTIF($W761:$DR761,'자료입력 및 결과표시'!$C$19)&gt;=1),IF(OR('자료입력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J761" s="28">
        <f>IF(AND($S761='자료입력 및 결과표시'!$B$20,COUNTIF($W761:$DR761,'자료입력 및 결과표시'!$C$20)&gt;=1),IF(OR('자료입력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K761" s="28">
        <f>IF(AND($S761='자료입력 및 결과표시'!$B$21,COUNTIF($W761:$DR761,'자료입력 및 결과표시'!$C$21)&gt;=1),IF(OR('자료입력 및 결과표시'!$B$4+90&gt;=$V761,'자료입력 및 결과표시'!$B$4&lt;$U761),0,IF($V761-'자료입력 및 결과표시'!$B$4-90&gt;='자료입력 및 결과표시'!$E$4,'자료입력 및 결과표시'!$E$4,$V761-'자료입력 및 결과표시'!$B$4-90)),0)</f>
        <v>0</v>
      </c>
      <c r="EL761" s="17">
        <f>IF(AND(S761='자료입력 및 결과표시'!$B$6,COUNTIF('업무중복도(데이터 입력)'!$W761:$DR761,'자료입력 및 결과표시'!$C$6)&gt;=1),1,0)</f>
        <v>0</v>
      </c>
      <c r="EM761" s="17">
        <f>IF(AND(S761='자료입력 및 결과표시'!$B$7,COUNTIF('업무중복도(데이터 입력)'!$W761:$DR761,'자료입력 및 결과표시'!$C$7)&gt;=1),2,0)</f>
        <v>0</v>
      </c>
      <c r="EN761" s="17">
        <f>IF(AND(S761='자료입력 및 결과표시'!$B$8,COUNTIF('업무중복도(데이터 입력)'!$W761:$DR761,'자료입력 및 결과표시'!$C$8)&gt;=1),3,0)</f>
        <v>0</v>
      </c>
      <c r="EO761" s="17">
        <f>IF(AND(S761='자료입력 및 결과표시'!$B$9,COUNTIF('업무중복도(데이터 입력)'!$W761:$DR761,'자료입력 및 결과표시'!$C$9)&gt;=1),4,0)</f>
        <v>0</v>
      </c>
      <c r="EP761" s="17">
        <f>IF(AND(S761='자료입력 및 결과표시'!$B$10,COUNTIF('업무중복도(데이터 입력)'!$W761:$DR761,'자료입력 및 결과표시'!$C$10)&gt;=1),5,0)</f>
        <v>0</v>
      </c>
      <c r="EQ761" s="17">
        <f>IF(AND(S761='자료입력 및 결과표시'!$B$11,COUNTIF('업무중복도(데이터 입력)'!$W761:$DR761,'자료입력 및 결과표시'!$C$11)&gt;=1),6,0)</f>
        <v>0</v>
      </c>
      <c r="ER761" s="17">
        <f>IF(AND(S761='자료입력 및 결과표시'!$B$12,COUNTIF('업무중복도(데이터 입력)'!$W761:$DR761,'자료입력 및 결과표시'!$C$12)&gt;=1),7,0)</f>
        <v>0</v>
      </c>
      <c r="ES761" s="17">
        <f>IF(AND(S761='자료입력 및 결과표시'!$B$13,COUNTIF('업무중복도(데이터 입력)'!$W761:$DR761,'자료입력 및 결과표시'!$C$13)&gt;=1),8,0)</f>
        <v>0</v>
      </c>
      <c r="ET761" s="17">
        <f>IF(AND(S761='자료입력 및 결과표시'!$B$14,COUNTIF('업무중복도(데이터 입력)'!$W761:$DR761,'자료입력 및 결과표시'!$C$14)&gt;=1),9,0)</f>
        <v>0</v>
      </c>
      <c r="EU761" s="17">
        <f>IF(AND(S761='자료입력 및 결과표시'!$B$15,COUNTIF('업무중복도(데이터 입력)'!$W761:$DR761,'자료입력 및 결과표시'!$C$15)&gt;=1),10,0)</f>
        <v>0</v>
      </c>
      <c r="EV761" s="17">
        <f>IF(AND(S761='자료입력 및 결과표시'!$B$16,COUNTIF('업무중복도(데이터 입력)'!$W761:$DR761,'자료입력 및 결과표시'!$C$16)&gt;=1),11,0)</f>
        <v>0</v>
      </c>
      <c r="EW761" s="17">
        <f>IF(AND(S761='자료입력 및 결과표시'!$B$17,COUNTIF('업무중복도(데이터 입력)'!$W761:$DR761,'자료입력 및 결과표시'!$C$17)&gt;=1),12,0)</f>
        <v>0</v>
      </c>
      <c r="EX761" s="17">
        <f>IF(AND(S761='자료입력 및 결과표시'!$B$18,COUNTIF('업무중복도(데이터 입력)'!$W761:$DR761,'자료입력 및 결과표시'!$C$18)&gt;=1),13,0)</f>
        <v>0</v>
      </c>
      <c r="EY761" s="17">
        <f>IF(AND(S761='자료입력 및 결과표시'!$B$19,COUNTIF('업무중복도(데이터 입력)'!$W761:$DR761,'자료입력 및 결과표시'!$C$19)&gt;=1),14,0)</f>
        <v>0</v>
      </c>
      <c r="EZ761" s="17">
        <f>IF(AND(S761='자료입력 및 결과표시'!$B$20,COUNTIF('업무중복도(데이터 입력)'!$W761:$DR761,'자료입력 및 결과표시'!$C$20)&gt;=1),15,0)</f>
        <v>0</v>
      </c>
      <c r="FA761" s="17">
        <f>IF(AND(S761='자료입력 및 결과표시'!$B$21,COUNTIF('업무중복도(데이터 입력)'!$W761:$DR761,'자료입력 및 결과표시'!$C$21)&gt;=1),16,0)</f>
        <v>0</v>
      </c>
      <c r="FK761" s="17">
        <f t="shared" si="851"/>
        <v>0</v>
      </c>
      <c r="FO761"/>
    </row>
    <row r="762" spans="1:171">
      <c r="A762" s="17" t="str">
        <f t="shared" si="834"/>
        <v>\\\0</v>
      </c>
      <c r="B762" s="17" t="str">
        <f t="shared" si="835"/>
        <v>\\\0</v>
      </c>
      <c r="C762" s="17" t="str">
        <f t="shared" si="836"/>
        <v>\\\0</v>
      </c>
      <c r="D762" s="17" t="str">
        <f t="shared" si="837"/>
        <v>\\\0</v>
      </c>
      <c r="E762" s="17" t="str">
        <f t="shared" si="838"/>
        <v>\\\0</v>
      </c>
      <c r="F762" s="17" t="str">
        <f t="shared" si="839"/>
        <v>\\\0</v>
      </c>
      <c r="G762" s="17" t="str">
        <f t="shared" si="840"/>
        <v>\\\0</v>
      </c>
      <c r="H762" s="17" t="str">
        <f t="shared" si="841"/>
        <v>\\\0</v>
      </c>
      <c r="I762" s="17" t="str">
        <f t="shared" si="842"/>
        <v>\\\0</v>
      </c>
      <c r="J762" s="17" t="str">
        <f t="shared" si="843"/>
        <v>\\\0</v>
      </c>
      <c r="K762" s="17" t="str">
        <f t="shared" si="844"/>
        <v>\\\0</v>
      </c>
      <c r="L762" s="17" t="str">
        <f t="shared" si="845"/>
        <v>\\\0</v>
      </c>
      <c r="M762" s="17" t="str">
        <f t="shared" si="846"/>
        <v>\\\0</v>
      </c>
      <c r="N762" s="17" t="str">
        <f t="shared" si="847"/>
        <v>\\\0</v>
      </c>
      <c r="O762" s="17" t="str">
        <f t="shared" si="848"/>
        <v>\\\0</v>
      </c>
      <c r="P762" s="17" t="str">
        <f t="shared" si="849"/>
        <v>\\\0</v>
      </c>
      <c r="R762" s="17" t="str">
        <f t="shared" si="850"/>
        <v>\\</v>
      </c>
      <c r="S762" s="38"/>
      <c r="T762" s="39"/>
      <c r="U762" s="31"/>
      <c r="V762" s="32"/>
      <c r="W762" s="36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35"/>
      <c r="DS762" s="287"/>
      <c r="DT762" s="36"/>
      <c r="DU762" s="37"/>
      <c r="DV762" s="28">
        <f>IF(AND($S762='자료입력 및 결과표시'!$B$6,COUNTIF($W762:$DR762,'자료입력 및 결과표시'!$C$6)&gt;=1),IF(OR('자료입력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DW762" s="28">
        <f>IF(AND($S762='자료입력 및 결과표시'!$B$7,COUNTIF($W762:$DR762,'자료입력 및 결과표시'!$C$7)&gt;=1),IF(OR('자료입력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DX762" s="28">
        <f>IF(AND($S762='자료입력 및 결과표시'!$B$8,COUNTIF($W762:$DR762,'자료입력 및 결과표시'!$C$8)&gt;=1),IF(OR('자료입력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DY762" s="28">
        <f>IF(AND($S762='자료입력 및 결과표시'!$B$9,COUNTIF($W762:$DR762,'자료입력 및 결과표시'!$C$9)&gt;=1),IF(OR('자료입력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DZ762" s="28">
        <f>IF(AND($S762='자료입력 및 결과표시'!$B$10,COUNTIF($W762:$DR762,'자료입력 및 결과표시'!$C$10)&gt;=1),IF(OR('자료입력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A762" s="28">
        <f>IF(AND($S762='자료입력 및 결과표시'!$B$11,COUNTIF($W762:$DR762,'자료입력 및 결과표시'!$C$11)&gt;=1),IF(OR('자료입력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B762" s="28">
        <f>IF(AND($S762='자료입력 및 결과표시'!$B$12,COUNTIF($W762:$DR762,'자료입력 및 결과표시'!$C$12)&gt;=1),IF(OR('자료입력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C762" s="28">
        <f>IF(AND($S762='자료입력 및 결과표시'!$B$13,COUNTIF($W762:$DR762,'자료입력 및 결과표시'!$C$13)&gt;=1),IF(OR('자료입력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D762" s="28">
        <f>IF(AND($S762='자료입력 및 결과표시'!$B$14,COUNTIF($W762:$DR762,'자료입력 및 결과표시'!$C$14)&gt;=1),IF(OR('자료입력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E762" s="28">
        <f>IF(AND($S762='자료입력 및 결과표시'!$B$15,COUNTIF($W762:$DR762,'자료입력 및 결과표시'!$C$15)&gt;=1),IF(OR('자료입력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F762" s="28">
        <f>IF(AND($S762='자료입력 및 결과표시'!$B$16,COUNTIF($W762:$DR762,'자료입력 및 결과표시'!$C$16)&gt;=1),IF(OR('자료입력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G762" s="28">
        <f>IF(AND($S762='자료입력 및 결과표시'!$B$17,COUNTIF($W762:$DR762,'자료입력 및 결과표시'!$C$17)&gt;=1),IF(OR('자료입력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H762" s="28">
        <f>IF(AND($S762='자료입력 및 결과표시'!$B$18,COUNTIF($W762:$DR762,'자료입력 및 결과표시'!$C$18)&gt;=1),IF(OR('자료입력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I762" s="28">
        <f>IF(AND($S762='자료입력 및 결과표시'!$B$19,COUNTIF($W762:$DR762,'자료입력 및 결과표시'!$C$19)&gt;=1),IF(OR('자료입력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J762" s="28">
        <f>IF(AND($S762='자료입력 및 결과표시'!$B$20,COUNTIF($W762:$DR762,'자료입력 및 결과표시'!$C$20)&gt;=1),IF(OR('자료입력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K762" s="28">
        <f>IF(AND($S762='자료입력 및 결과표시'!$B$21,COUNTIF($W762:$DR762,'자료입력 및 결과표시'!$C$21)&gt;=1),IF(OR('자료입력 및 결과표시'!$B$4+90&gt;=$V762,'자료입력 및 결과표시'!$B$4&lt;$U762),0,IF($V762-'자료입력 및 결과표시'!$B$4-90&gt;='자료입력 및 결과표시'!$E$4,'자료입력 및 결과표시'!$E$4,$V762-'자료입력 및 결과표시'!$B$4-90)),0)</f>
        <v>0</v>
      </c>
      <c r="EL762" s="17">
        <f>IF(AND(S762='자료입력 및 결과표시'!$B$6,COUNTIF('업무중복도(데이터 입력)'!$W762:$DR762,'자료입력 및 결과표시'!$C$6)&gt;=1),1,0)</f>
        <v>0</v>
      </c>
      <c r="EM762" s="17">
        <f>IF(AND(S762='자료입력 및 결과표시'!$B$7,COUNTIF('업무중복도(데이터 입력)'!$W762:$DR762,'자료입력 및 결과표시'!$C$7)&gt;=1),2,0)</f>
        <v>0</v>
      </c>
      <c r="EN762" s="17">
        <f>IF(AND(S762='자료입력 및 결과표시'!$B$8,COUNTIF('업무중복도(데이터 입력)'!$W762:$DR762,'자료입력 및 결과표시'!$C$8)&gt;=1),3,0)</f>
        <v>0</v>
      </c>
      <c r="EO762" s="17">
        <f>IF(AND(S762='자료입력 및 결과표시'!$B$9,COUNTIF('업무중복도(데이터 입력)'!$W762:$DR762,'자료입력 및 결과표시'!$C$9)&gt;=1),4,0)</f>
        <v>0</v>
      </c>
      <c r="EP762" s="17">
        <f>IF(AND(S762='자료입력 및 결과표시'!$B$10,COUNTIF('업무중복도(데이터 입력)'!$W762:$DR762,'자료입력 및 결과표시'!$C$10)&gt;=1),5,0)</f>
        <v>0</v>
      </c>
      <c r="EQ762" s="17">
        <f>IF(AND(S762='자료입력 및 결과표시'!$B$11,COUNTIF('업무중복도(데이터 입력)'!$W762:$DR762,'자료입력 및 결과표시'!$C$11)&gt;=1),6,0)</f>
        <v>0</v>
      </c>
      <c r="ER762" s="17">
        <f>IF(AND(S762='자료입력 및 결과표시'!$B$12,COUNTIF('업무중복도(데이터 입력)'!$W762:$DR762,'자료입력 및 결과표시'!$C$12)&gt;=1),7,0)</f>
        <v>0</v>
      </c>
      <c r="ES762" s="17">
        <f>IF(AND(S762='자료입력 및 결과표시'!$B$13,COUNTIF('업무중복도(데이터 입력)'!$W762:$DR762,'자료입력 및 결과표시'!$C$13)&gt;=1),8,0)</f>
        <v>0</v>
      </c>
      <c r="ET762" s="17">
        <f>IF(AND(S762='자료입력 및 결과표시'!$B$14,COUNTIF('업무중복도(데이터 입력)'!$W762:$DR762,'자료입력 및 결과표시'!$C$14)&gt;=1),9,0)</f>
        <v>0</v>
      </c>
      <c r="EU762" s="17">
        <f>IF(AND(S762='자료입력 및 결과표시'!$B$15,COUNTIF('업무중복도(데이터 입력)'!$W762:$DR762,'자료입력 및 결과표시'!$C$15)&gt;=1),10,0)</f>
        <v>0</v>
      </c>
      <c r="EV762" s="17">
        <f>IF(AND(S762='자료입력 및 결과표시'!$B$16,COUNTIF('업무중복도(데이터 입력)'!$W762:$DR762,'자료입력 및 결과표시'!$C$16)&gt;=1),11,0)</f>
        <v>0</v>
      </c>
      <c r="EW762" s="17">
        <f>IF(AND(S762='자료입력 및 결과표시'!$B$17,COUNTIF('업무중복도(데이터 입력)'!$W762:$DR762,'자료입력 및 결과표시'!$C$17)&gt;=1),12,0)</f>
        <v>0</v>
      </c>
      <c r="EX762" s="17">
        <f>IF(AND(S762='자료입력 및 결과표시'!$B$18,COUNTIF('업무중복도(데이터 입력)'!$W762:$DR762,'자료입력 및 결과표시'!$C$18)&gt;=1),13,0)</f>
        <v>0</v>
      </c>
      <c r="EY762" s="17">
        <f>IF(AND(S762='자료입력 및 결과표시'!$B$19,COUNTIF('업무중복도(데이터 입력)'!$W762:$DR762,'자료입력 및 결과표시'!$C$19)&gt;=1),14,0)</f>
        <v>0</v>
      </c>
      <c r="EZ762" s="17">
        <f>IF(AND(S762='자료입력 및 결과표시'!$B$20,COUNTIF('업무중복도(데이터 입력)'!$W762:$DR762,'자료입력 및 결과표시'!$C$20)&gt;=1),15,0)</f>
        <v>0</v>
      </c>
      <c r="FA762" s="17">
        <f>IF(AND(S762='자료입력 및 결과표시'!$B$21,COUNTIF('업무중복도(데이터 입력)'!$W762:$DR762,'자료입력 및 결과표시'!$C$21)&gt;=1),16,0)</f>
        <v>0</v>
      </c>
      <c r="FK762" s="17">
        <f t="shared" si="851"/>
        <v>0</v>
      </c>
      <c r="FO762"/>
    </row>
    <row r="763" spans="1:171">
      <c r="A763" s="17" t="str">
        <f t="shared" si="834"/>
        <v>\\\0</v>
      </c>
      <c r="B763" s="17" t="str">
        <f t="shared" si="835"/>
        <v>\\\0</v>
      </c>
      <c r="C763" s="17" t="str">
        <f t="shared" si="836"/>
        <v>\\\0</v>
      </c>
      <c r="D763" s="17" t="str">
        <f t="shared" si="837"/>
        <v>\\\0</v>
      </c>
      <c r="E763" s="17" t="str">
        <f t="shared" si="838"/>
        <v>\\\0</v>
      </c>
      <c r="F763" s="17" t="str">
        <f t="shared" si="839"/>
        <v>\\\0</v>
      </c>
      <c r="G763" s="17" t="str">
        <f t="shared" si="840"/>
        <v>\\\0</v>
      </c>
      <c r="H763" s="17" t="str">
        <f t="shared" si="841"/>
        <v>\\\0</v>
      </c>
      <c r="I763" s="17" t="str">
        <f t="shared" si="842"/>
        <v>\\\0</v>
      </c>
      <c r="J763" s="17" t="str">
        <f t="shared" si="843"/>
        <v>\\\0</v>
      </c>
      <c r="K763" s="17" t="str">
        <f t="shared" si="844"/>
        <v>\\\0</v>
      </c>
      <c r="L763" s="17" t="str">
        <f t="shared" si="845"/>
        <v>\\\0</v>
      </c>
      <c r="M763" s="17" t="str">
        <f t="shared" si="846"/>
        <v>\\\0</v>
      </c>
      <c r="N763" s="17" t="str">
        <f t="shared" si="847"/>
        <v>\\\0</v>
      </c>
      <c r="O763" s="17" t="str">
        <f t="shared" si="848"/>
        <v>\\\0</v>
      </c>
      <c r="P763" s="17" t="str">
        <f t="shared" si="849"/>
        <v>\\\0</v>
      </c>
      <c r="R763" s="17" t="str">
        <f t="shared" si="850"/>
        <v>\\</v>
      </c>
      <c r="S763" s="38"/>
      <c r="T763" s="39"/>
      <c r="U763" s="31"/>
      <c r="V763" s="32"/>
      <c r="W763" s="36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35"/>
      <c r="DS763" s="287"/>
      <c r="DT763" s="36"/>
      <c r="DU763" s="37"/>
      <c r="DV763" s="28">
        <f>IF(AND($S763='자료입력 및 결과표시'!$B$6,COUNTIF($W763:$DR763,'자료입력 및 결과표시'!$C$6)&gt;=1),IF(OR('자료입력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DW763" s="28">
        <f>IF(AND($S763='자료입력 및 결과표시'!$B$7,COUNTIF($W763:$DR763,'자료입력 및 결과표시'!$C$7)&gt;=1),IF(OR('자료입력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DX763" s="28">
        <f>IF(AND($S763='자료입력 및 결과표시'!$B$8,COUNTIF($W763:$DR763,'자료입력 및 결과표시'!$C$8)&gt;=1),IF(OR('자료입력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DY763" s="28">
        <f>IF(AND($S763='자료입력 및 결과표시'!$B$9,COUNTIF($W763:$DR763,'자료입력 및 결과표시'!$C$9)&gt;=1),IF(OR('자료입력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DZ763" s="28">
        <f>IF(AND($S763='자료입력 및 결과표시'!$B$10,COUNTIF($W763:$DR763,'자료입력 및 결과표시'!$C$10)&gt;=1),IF(OR('자료입력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A763" s="28">
        <f>IF(AND($S763='자료입력 및 결과표시'!$B$11,COUNTIF($W763:$DR763,'자료입력 및 결과표시'!$C$11)&gt;=1),IF(OR('자료입력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B763" s="28">
        <f>IF(AND($S763='자료입력 및 결과표시'!$B$12,COUNTIF($W763:$DR763,'자료입력 및 결과표시'!$C$12)&gt;=1),IF(OR('자료입력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C763" s="28">
        <f>IF(AND($S763='자료입력 및 결과표시'!$B$13,COUNTIF($W763:$DR763,'자료입력 및 결과표시'!$C$13)&gt;=1),IF(OR('자료입력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D763" s="28">
        <f>IF(AND($S763='자료입력 및 결과표시'!$B$14,COUNTIF($W763:$DR763,'자료입력 및 결과표시'!$C$14)&gt;=1),IF(OR('자료입력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E763" s="28">
        <f>IF(AND($S763='자료입력 및 결과표시'!$B$15,COUNTIF($W763:$DR763,'자료입력 및 결과표시'!$C$15)&gt;=1),IF(OR('자료입력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F763" s="28">
        <f>IF(AND($S763='자료입력 및 결과표시'!$B$16,COUNTIF($W763:$DR763,'자료입력 및 결과표시'!$C$16)&gt;=1),IF(OR('자료입력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G763" s="28">
        <f>IF(AND($S763='자료입력 및 결과표시'!$B$17,COUNTIF($W763:$DR763,'자료입력 및 결과표시'!$C$17)&gt;=1),IF(OR('자료입력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H763" s="28">
        <f>IF(AND($S763='자료입력 및 결과표시'!$B$18,COUNTIF($W763:$DR763,'자료입력 및 결과표시'!$C$18)&gt;=1),IF(OR('자료입력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I763" s="28">
        <f>IF(AND($S763='자료입력 및 결과표시'!$B$19,COUNTIF($W763:$DR763,'자료입력 및 결과표시'!$C$19)&gt;=1),IF(OR('자료입력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J763" s="28">
        <f>IF(AND($S763='자료입력 및 결과표시'!$B$20,COUNTIF($W763:$DR763,'자료입력 및 결과표시'!$C$20)&gt;=1),IF(OR('자료입력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K763" s="28">
        <f>IF(AND($S763='자료입력 및 결과표시'!$B$21,COUNTIF($W763:$DR763,'자료입력 및 결과표시'!$C$21)&gt;=1),IF(OR('자료입력 및 결과표시'!$B$4+90&gt;=$V763,'자료입력 및 결과표시'!$B$4&lt;$U763),0,IF($V763-'자료입력 및 결과표시'!$B$4-90&gt;='자료입력 및 결과표시'!$E$4,'자료입력 및 결과표시'!$E$4,$V763-'자료입력 및 결과표시'!$B$4-90)),0)</f>
        <v>0</v>
      </c>
      <c r="EL763" s="17">
        <f>IF(AND(S763='자료입력 및 결과표시'!$B$6,COUNTIF('업무중복도(데이터 입력)'!$W763:$DR763,'자료입력 및 결과표시'!$C$6)&gt;=1),1,0)</f>
        <v>0</v>
      </c>
      <c r="EM763" s="17">
        <f>IF(AND(S763='자료입력 및 결과표시'!$B$7,COUNTIF('업무중복도(데이터 입력)'!$W763:$DR763,'자료입력 및 결과표시'!$C$7)&gt;=1),2,0)</f>
        <v>0</v>
      </c>
      <c r="EN763" s="17">
        <f>IF(AND(S763='자료입력 및 결과표시'!$B$8,COUNTIF('업무중복도(데이터 입력)'!$W763:$DR763,'자료입력 및 결과표시'!$C$8)&gt;=1),3,0)</f>
        <v>0</v>
      </c>
      <c r="EO763" s="17">
        <f>IF(AND(S763='자료입력 및 결과표시'!$B$9,COUNTIF('업무중복도(데이터 입력)'!$W763:$DR763,'자료입력 및 결과표시'!$C$9)&gt;=1),4,0)</f>
        <v>0</v>
      </c>
      <c r="EP763" s="17">
        <f>IF(AND(S763='자료입력 및 결과표시'!$B$10,COUNTIF('업무중복도(데이터 입력)'!$W763:$DR763,'자료입력 및 결과표시'!$C$10)&gt;=1),5,0)</f>
        <v>0</v>
      </c>
      <c r="EQ763" s="17">
        <f>IF(AND(S763='자료입력 및 결과표시'!$B$11,COUNTIF('업무중복도(데이터 입력)'!$W763:$DR763,'자료입력 및 결과표시'!$C$11)&gt;=1),6,0)</f>
        <v>0</v>
      </c>
      <c r="ER763" s="17">
        <f>IF(AND(S763='자료입력 및 결과표시'!$B$12,COUNTIF('업무중복도(데이터 입력)'!$W763:$DR763,'자료입력 및 결과표시'!$C$12)&gt;=1),7,0)</f>
        <v>0</v>
      </c>
      <c r="ES763" s="17">
        <f>IF(AND(S763='자료입력 및 결과표시'!$B$13,COUNTIF('업무중복도(데이터 입력)'!$W763:$DR763,'자료입력 및 결과표시'!$C$13)&gt;=1),8,0)</f>
        <v>0</v>
      </c>
      <c r="ET763" s="17">
        <f>IF(AND(S763='자료입력 및 결과표시'!$B$14,COUNTIF('업무중복도(데이터 입력)'!$W763:$DR763,'자료입력 및 결과표시'!$C$14)&gt;=1),9,0)</f>
        <v>0</v>
      </c>
      <c r="EU763" s="17">
        <f>IF(AND(S763='자료입력 및 결과표시'!$B$15,COUNTIF('업무중복도(데이터 입력)'!$W763:$DR763,'자료입력 및 결과표시'!$C$15)&gt;=1),10,0)</f>
        <v>0</v>
      </c>
      <c r="EV763" s="17">
        <f>IF(AND(S763='자료입력 및 결과표시'!$B$16,COUNTIF('업무중복도(데이터 입력)'!$W763:$DR763,'자료입력 및 결과표시'!$C$16)&gt;=1),11,0)</f>
        <v>0</v>
      </c>
      <c r="EW763" s="17">
        <f>IF(AND(S763='자료입력 및 결과표시'!$B$17,COUNTIF('업무중복도(데이터 입력)'!$W763:$DR763,'자료입력 및 결과표시'!$C$17)&gt;=1),12,0)</f>
        <v>0</v>
      </c>
      <c r="EX763" s="17">
        <f>IF(AND(S763='자료입력 및 결과표시'!$B$18,COUNTIF('업무중복도(데이터 입력)'!$W763:$DR763,'자료입력 및 결과표시'!$C$18)&gt;=1),13,0)</f>
        <v>0</v>
      </c>
      <c r="EY763" s="17">
        <f>IF(AND(S763='자료입력 및 결과표시'!$B$19,COUNTIF('업무중복도(데이터 입력)'!$W763:$DR763,'자료입력 및 결과표시'!$C$19)&gt;=1),14,0)</f>
        <v>0</v>
      </c>
      <c r="EZ763" s="17">
        <f>IF(AND(S763='자료입력 및 결과표시'!$B$20,COUNTIF('업무중복도(데이터 입력)'!$W763:$DR763,'자료입력 및 결과표시'!$C$20)&gt;=1),15,0)</f>
        <v>0</v>
      </c>
      <c r="FA763" s="17">
        <f>IF(AND(S763='자료입력 및 결과표시'!$B$21,COUNTIF('업무중복도(데이터 입력)'!$W763:$DR763,'자료입력 및 결과표시'!$C$21)&gt;=1),16,0)</f>
        <v>0</v>
      </c>
      <c r="FK763" s="17">
        <f t="shared" si="851"/>
        <v>0</v>
      </c>
      <c r="FO763"/>
    </row>
    <row r="764" spans="1:171">
      <c r="A764" s="17" t="str">
        <f t="shared" si="834"/>
        <v>\\\0</v>
      </c>
      <c r="B764" s="17" t="str">
        <f t="shared" si="835"/>
        <v>\\\0</v>
      </c>
      <c r="C764" s="17" t="str">
        <f t="shared" si="836"/>
        <v>\\\0</v>
      </c>
      <c r="D764" s="17" t="str">
        <f t="shared" si="837"/>
        <v>\\\0</v>
      </c>
      <c r="E764" s="17" t="str">
        <f t="shared" si="838"/>
        <v>\\\0</v>
      </c>
      <c r="F764" s="17" t="str">
        <f t="shared" si="839"/>
        <v>\\\0</v>
      </c>
      <c r="G764" s="17" t="str">
        <f t="shared" si="840"/>
        <v>\\\0</v>
      </c>
      <c r="H764" s="17" t="str">
        <f t="shared" si="841"/>
        <v>\\\0</v>
      </c>
      <c r="I764" s="17" t="str">
        <f t="shared" si="842"/>
        <v>\\\0</v>
      </c>
      <c r="J764" s="17" t="str">
        <f t="shared" si="843"/>
        <v>\\\0</v>
      </c>
      <c r="K764" s="17" t="str">
        <f t="shared" si="844"/>
        <v>\\\0</v>
      </c>
      <c r="L764" s="17" t="str">
        <f t="shared" si="845"/>
        <v>\\\0</v>
      </c>
      <c r="M764" s="17" t="str">
        <f t="shared" si="846"/>
        <v>\\\0</v>
      </c>
      <c r="N764" s="17" t="str">
        <f t="shared" si="847"/>
        <v>\\\0</v>
      </c>
      <c r="O764" s="17" t="str">
        <f t="shared" si="848"/>
        <v>\\\0</v>
      </c>
      <c r="P764" s="17" t="str">
        <f t="shared" si="849"/>
        <v>\\\0</v>
      </c>
      <c r="R764" s="17" t="str">
        <f t="shared" si="850"/>
        <v>\\</v>
      </c>
      <c r="S764" s="38"/>
      <c r="T764" s="39"/>
      <c r="U764" s="31"/>
      <c r="V764" s="32"/>
      <c r="W764" s="36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35"/>
      <c r="DS764" s="287"/>
      <c r="DT764" s="36"/>
      <c r="DU764" s="37"/>
      <c r="DV764" s="28">
        <f>IF(AND($S764='자료입력 및 결과표시'!$B$6,COUNTIF($W764:$DR764,'자료입력 및 결과표시'!$C$6)&gt;=1),IF(OR('자료입력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DW764" s="28">
        <f>IF(AND($S764='자료입력 및 결과표시'!$B$7,COUNTIF($W764:$DR764,'자료입력 및 결과표시'!$C$7)&gt;=1),IF(OR('자료입력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DX764" s="28">
        <f>IF(AND($S764='자료입력 및 결과표시'!$B$8,COUNTIF($W764:$DR764,'자료입력 및 결과표시'!$C$8)&gt;=1),IF(OR('자료입력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DY764" s="28">
        <f>IF(AND($S764='자료입력 및 결과표시'!$B$9,COUNTIF($W764:$DR764,'자료입력 및 결과표시'!$C$9)&gt;=1),IF(OR('자료입력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DZ764" s="28">
        <f>IF(AND($S764='자료입력 및 결과표시'!$B$10,COUNTIF($W764:$DR764,'자료입력 및 결과표시'!$C$10)&gt;=1),IF(OR('자료입력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A764" s="28">
        <f>IF(AND($S764='자료입력 및 결과표시'!$B$11,COUNTIF($W764:$DR764,'자료입력 및 결과표시'!$C$11)&gt;=1),IF(OR('자료입력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B764" s="28">
        <f>IF(AND($S764='자료입력 및 결과표시'!$B$12,COUNTIF($W764:$DR764,'자료입력 및 결과표시'!$C$12)&gt;=1),IF(OR('자료입력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C764" s="28">
        <f>IF(AND($S764='자료입력 및 결과표시'!$B$13,COUNTIF($W764:$DR764,'자료입력 및 결과표시'!$C$13)&gt;=1),IF(OR('자료입력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D764" s="28">
        <f>IF(AND($S764='자료입력 및 결과표시'!$B$14,COUNTIF($W764:$DR764,'자료입력 및 결과표시'!$C$14)&gt;=1),IF(OR('자료입력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E764" s="28">
        <f>IF(AND($S764='자료입력 및 결과표시'!$B$15,COUNTIF($W764:$DR764,'자료입력 및 결과표시'!$C$15)&gt;=1),IF(OR('자료입력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F764" s="28">
        <f>IF(AND($S764='자료입력 및 결과표시'!$B$16,COUNTIF($W764:$DR764,'자료입력 및 결과표시'!$C$16)&gt;=1),IF(OR('자료입력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G764" s="28">
        <f>IF(AND($S764='자료입력 및 결과표시'!$B$17,COUNTIF($W764:$DR764,'자료입력 및 결과표시'!$C$17)&gt;=1),IF(OR('자료입력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H764" s="28">
        <f>IF(AND($S764='자료입력 및 결과표시'!$B$18,COUNTIF($W764:$DR764,'자료입력 및 결과표시'!$C$18)&gt;=1),IF(OR('자료입력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I764" s="28">
        <f>IF(AND($S764='자료입력 및 결과표시'!$B$19,COUNTIF($W764:$DR764,'자료입력 및 결과표시'!$C$19)&gt;=1),IF(OR('자료입력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J764" s="28">
        <f>IF(AND($S764='자료입력 및 결과표시'!$B$20,COUNTIF($W764:$DR764,'자료입력 및 결과표시'!$C$20)&gt;=1),IF(OR('자료입력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K764" s="28">
        <f>IF(AND($S764='자료입력 및 결과표시'!$B$21,COUNTIF($W764:$DR764,'자료입력 및 결과표시'!$C$21)&gt;=1),IF(OR('자료입력 및 결과표시'!$B$4+90&gt;=$V764,'자료입력 및 결과표시'!$B$4&lt;$U764),0,IF($V764-'자료입력 및 결과표시'!$B$4-90&gt;='자료입력 및 결과표시'!$E$4,'자료입력 및 결과표시'!$E$4,$V764-'자료입력 및 결과표시'!$B$4-90)),0)</f>
        <v>0</v>
      </c>
      <c r="EL764" s="17">
        <f>IF(AND(S764='자료입력 및 결과표시'!$B$6,COUNTIF('업무중복도(데이터 입력)'!$W764:$DR764,'자료입력 및 결과표시'!$C$6)&gt;=1),1,0)</f>
        <v>0</v>
      </c>
      <c r="EM764" s="17">
        <f>IF(AND(S764='자료입력 및 결과표시'!$B$7,COUNTIF('업무중복도(데이터 입력)'!$W764:$DR764,'자료입력 및 결과표시'!$C$7)&gt;=1),2,0)</f>
        <v>0</v>
      </c>
      <c r="EN764" s="17">
        <f>IF(AND(S764='자료입력 및 결과표시'!$B$8,COUNTIF('업무중복도(데이터 입력)'!$W764:$DR764,'자료입력 및 결과표시'!$C$8)&gt;=1),3,0)</f>
        <v>0</v>
      </c>
      <c r="EO764" s="17">
        <f>IF(AND(S764='자료입력 및 결과표시'!$B$9,COUNTIF('업무중복도(데이터 입력)'!$W764:$DR764,'자료입력 및 결과표시'!$C$9)&gt;=1),4,0)</f>
        <v>0</v>
      </c>
      <c r="EP764" s="17">
        <f>IF(AND(S764='자료입력 및 결과표시'!$B$10,COUNTIF('업무중복도(데이터 입력)'!$W764:$DR764,'자료입력 및 결과표시'!$C$10)&gt;=1),5,0)</f>
        <v>0</v>
      </c>
      <c r="EQ764" s="17">
        <f>IF(AND(S764='자료입력 및 결과표시'!$B$11,COUNTIF('업무중복도(데이터 입력)'!$W764:$DR764,'자료입력 및 결과표시'!$C$11)&gt;=1),6,0)</f>
        <v>0</v>
      </c>
      <c r="ER764" s="17">
        <f>IF(AND(S764='자료입력 및 결과표시'!$B$12,COUNTIF('업무중복도(데이터 입력)'!$W764:$DR764,'자료입력 및 결과표시'!$C$12)&gt;=1),7,0)</f>
        <v>0</v>
      </c>
      <c r="ES764" s="17">
        <f>IF(AND(S764='자료입력 및 결과표시'!$B$13,COUNTIF('업무중복도(데이터 입력)'!$W764:$DR764,'자료입력 및 결과표시'!$C$13)&gt;=1),8,0)</f>
        <v>0</v>
      </c>
      <c r="ET764" s="17">
        <f>IF(AND(S764='자료입력 및 결과표시'!$B$14,COUNTIF('업무중복도(데이터 입력)'!$W764:$DR764,'자료입력 및 결과표시'!$C$14)&gt;=1),9,0)</f>
        <v>0</v>
      </c>
      <c r="EU764" s="17">
        <f>IF(AND(S764='자료입력 및 결과표시'!$B$15,COUNTIF('업무중복도(데이터 입력)'!$W764:$DR764,'자료입력 및 결과표시'!$C$15)&gt;=1),10,0)</f>
        <v>0</v>
      </c>
      <c r="EV764" s="17">
        <f>IF(AND(S764='자료입력 및 결과표시'!$B$16,COUNTIF('업무중복도(데이터 입력)'!$W764:$DR764,'자료입력 및 결과표시'!$C$16)&gt;=1),11,0)</f>
        <v>0</v>
      </c>
      <c r="EW764" s="17">
        <f>IF(AND(S764='자료입력 및 결과표시'!$B$17,COUNTIF('업무중복도(데이터 입력)'!$W764:$DR764,'자료입력 및 결과표시'!$C$17)&gt;=1),12,0)</f>
        <v>0</v>
      </c>
      <c r="EX764" s="17">
        <f>IF(AND(S764='자료입력 및 결과표시'!$B$18,COUNTIF('업무중복도(데이터 입력)'!$W764:$DR764,'자료입력 및 결과표시'!$C$18)&gt;=1),13,0)</f>
        <v>0</v>
      </c>
      <c r="EY764" s="17">
        <f>IF(AND(S764='자료입력 및 결과표시'!$B$19,COUNTIF('업무중복도(데이터 입력)'!$W764:$DR764,'자료입력 및 결과표시'!$C$19)&gt;=1),14,0)</f>
        <v>0</v>
      </c>
      <c r="EZ764" s="17">
        <f>IF(AND(S764='자료입력 및 결과표시'!$B$20,COUNTIF('업무중복도(데이터 입력)'!$W764:$DR764,'자료입력 및 결과표시'!$C$20)&gt;=1),15,0)</f>
        <v>0</v>
      </c>
      <c r="FA764" s="17">
        <f>IF(AND(S764='자료입력 및 결과표시'!$B$21,COUNTIF('업무중복도(데이터 입력)'!$W764:$DR764,'자료입력 및 결과표시'!$C$21)&gt;=1),16,0)</f>
        <v>0</v>
      </c>
      <c r="FK764" s="17">
        <f t="shared" si="851"/>
        <v>0</v>
      </c>
      <c r="FO764"/>
    </row>
    <row r="765" spans="1:171">
      <c r="A765" s="17" t="str">
        <f t="shared" si="834"/>
        <v>\\\0</v>
      </c>
      <c r="B765" s="17" t="str">
        <f t="shared" si="835"/>
        <v>\\\0</v>
      </c>
      <c r="C765" s="17" t="str">
        <f t="shared" si="836"/>
        <v>\\\0</v>
      </c>
      <c r="D765" s="17" t="str">
        <f t="shared" si="837"/>
        <v>\\\0</v>
      </c>
      <c r="E765" s="17" t="str">
        <f t="shared" si="838"/>
        <v>\\\0</v>
      </c>
      <c r="F765" s="17" t="str">
        <f t="shared" si="839"/>
        <v>\\\0</v>
      </c>
      <c r="G765" s="17" t="str">
        <f t="shared" si="840"/>
        <v>\\\0</v>
      </c>
      <c r="H765" s="17" t="str">
        <f t="shared" si="841"/>
        <v>\\\0</v>
      </c>
      <c r="I765" s="17" t="str">
        <f t="shared" si="842"/>
        <v>\\\0</v>
      </c>
      <c r="J765" s="17" t="str">
        <f t="shared" si="843"/>
        <v>\\\0</v>
      </c>
      <c r="K765" s="17" t="str">
        <f t="shared" si="844"/>
        <v>\\\0</v>
      </c>
      <c r="L765" s="17" t="str">
        <f t="shared" si="845"/>
        <v>\\\0</v>
      </c>
      <c r="M765" s="17" t="str">
        <f t="shared" si="846"/>
        <v>\\\0</v>
      </c>
      <c r="N765" s="17" t="str">
        <f t="shared" si="847"/>
        <v>\\\0</v>
      </c>
      <c r="O765" s="17" t="str">
        <f t="shared" si="848"/>
        <v>\\\0</v>
      </c>
      <c r="P765" s="17" t="str">
        <f t="shared" si="849"/>
        <v>\\\0</v>
      </c>
      <c r="R765" s="17" t="str">
        <f t="shared" si="850"/>
        <v>\\</v>
      </c>
      <c r="S765" s="38"/>
      <c r="T765" s="39"/>
      <c r="U765" s="31"/>
      <c r="V765" s="32"/>
      <c r="W765" s="36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35"/>
      <c r="DS765" s="287"/>
      <c r="DT765" s="36"/>
      <c r="DU765" s="37"/>
      <c r="DV765" s="28">
        <f>IF(AND($S765='자료입력 및 결과표시'!$B$6,COUNTIF($W765:$DR765,'자료입력 및 결과표시'!$C$6)&gt;=1),IF(OR('자료입력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DW765" s="28">
        <f>IF(AND($S765='자료입력 및 결과표시'!$B$7,COUNTIF($W765:$DR765,'자료입력 및 결과표시'!$C$7)&gt;=1),IF(OR('자료입력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DX765" s="28">
        <f>IF(AND($S765='자료입력 및 결과표시'!$B$8,COUNTIF($W765:$DR765,'자료입력 및 결과표시'!$C$8)&gt;=1),IF(OR('자료입력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DY765" s="28">
        <f>IF(AND($S765='자료입력 및 결과표시'!$B$9,COUNTIF($W765:$DR765,'자료입력 및 결과표시'!$C$9)&gt;=1),IF(OR('자료입력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DZ765" s="28">
        <f>IF(AND($S765='자료입력 및 결과표시'!$B$10,COUNTIF($W765:$DR765,'자료입력 및 결과표시'!$C$10)&gt;=1),IF(OR('자료입력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A765" s="28">
        <f>IF(AND($S765='자료입력 및 결과표시'!$B$11,COUNTIF($W765:$DR765,'자료입력 및 결과표시'!$C$11)&gt;=1),IF(OR('자료입력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B765" s="28">
        <f>IF(AND($S765='자료입력 및 결과표시'!$B$12,COUNTIF($W765:$DR765,'자료입력 및 결과표시'!$C$12)&gt;=1),IF(OR('자료입력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C765" s="28">
        <f>IF(AND($S765='자료입력 및 결과표시'!$B$13,COUNTIF($W765:$DR765,'자료입력 및 결과표시'!$C$13)&gt;=1),IF(OR('자료입력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D765" s="28">
        <f>IF(AND($S765='자료입력 및 결과표시'!$B$14,COUNTIF($W765:$DR765,'자료입력 및 결과표시'!$C$14)&gt;=1),IF(OR('자료입력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E765" s="28">
        <f>IF(AND($S765='자료입력 및 결과표시'!$B$15,COUNTIF($W765:$DR765,'자료입력 및 결과표시'!$C$15)&gt;=1),IF(OR('자료입력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F765" s="28">
        <f>IF(AND($S765='자료입력 및 결과표시'!$B$16,COUNTIF($W765:$DR765,'자료입력 및 결과표시'!$C$16)&gt;=1),IF(OR('자료입력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G765" s="28">
        <f>IF(AND($S765='자료입력 및 결과표시'!$B$17,COUNTIF($W765:$DR765,'자료입력 및 결과표시'!$C$17)&gt;=1),IF(OR('자료입력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H765" s="28">
        <f>IF(AND($S765='자료입력 및 결과표시'!$B$18,COUNTIF($W765:$DR765,'자료입력 및 결과표시'!$C$18)&gt;=1),IF(OR('자료입력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I765" s="28">
        <f>IF(AND($S765='자료입력 및 결과표시'!$B$19,COUNTIF($W765:$DR765,'자료입력 및 결과표시'!$C$19)&gt;=1),IF(OR('자료입력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J765" s="28">
        <f>IF(AND($S765='자료입력 및 결과표시'!$B$20,COUNTIF($W765:$DR765,'자료입력 및 결과표시'!$C$20)&gt;=1),IF(OR('자료입력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K765" s="28">
        <f>IF(AND($S765='자료입력 및 결과표시'!$B$21,COUNTIF($W765:$DR765,'자료입력 및 결과표시'!$C$21)&gt;=1),IF(OR('자료입력 및 결과표시'!$B$4+90&gt;=$V765,'자료입력 및 결과표시'!$B$4&lt;$U765),0,IF($V765-'자료입력 및 결과표시'!$B$4-90&gt;='자료입력 및 결과표시'!$E$4,'자료입력 및 결과표시'!$E$4,$V765-'자료입력 및 결과표시'!$B$4-90)),0)</f>
        <v>0</v>
      </c>
      <c r="EL765" s="17">
        <f>IF(AND(S765='자료입력 및 결과표시'!$B$6,COUNTIF('업무중복도(데이터 입력)'!$W765:$DR765,'자료입력 및 결과표시'!$C$6)&gt;=1),1,0)</f>
        <v>0</v>
      </c>
      <c r="EM765" s="17">
        <f>IF(AND(S765='자료입력 및 결과표시'!$B$7,COUNTIF('업무중복도(데이터 입력)'!$W765:$DR765,'자료입력 및 결과표시'!$C$7)&gt;=1),2,0)</f>
        <v>0</v>
      </c>
      <c r="EN765" s="17">
        <f>IF(AND(S765='자료입력 및 결과표시'!$B$8,COUNTIF('업무중복도(데이터 입력)'!$W765:$DR765,'자료입력 및 결과표시'!$C$8)&gt;=1),3,0)</f>
        <v>0</v>
      </c>
      <c r="EO765" s="17">
        <f>IF(AND(S765='자료입력 및 결과표시'!$B$9,COUNTIF('업무중복도(데이터 입력)'!$W765:$DR765,'자료입력 및 결과표시'!$C$9)&gt;=1),4,0)</f>
        <v>0</v>
      </c>
      <c r="EP765" s="17">
        <f>IF(AND(S765='자료입력 및 결과표시'!$B$10,COUNTIF('업무중복도(데이터 입력)'!$W765:$DR765,'자료입력 및 결과표시'!$C$10)&gt;=1),5,0)</f>
        <v>0</v>
      </c>
      <c r="EQ765" s="17">
        <f>IF(AND(S765='자료입력 및 결과표시'!$B$11,COUNTIF('업무중복도(데이터 입력)'!$W765:$DR765,'자료입력 및 결과표시'!$C$11)&gt;=1),6,0)</f>
        <v>0</v>
      </c>
      <c r="ER765" s="17">
        <f>IF(AND(S765='자료입력 및 결과표시'!$B$12,COUNTIF('업무중복도(데이터 입력)'!$W765:$DR765,'자료입력 및 결과표시'!$C$12)&gt;=1),7,0)</f>
        <v>0</v>
      </c>
      <c r="ES765" s="17">
        <f>IF(AND(S765='자료입력 및 결과표시'!$B$13,COUNTIF('업무중복도(데이터 입력)'!$W765:$DR765,'자료입력 및 결과표시'!$C$13)&gt;=1),8,0)</f>
        <v>0</v>
      </c>
      <c r="ET765" s="17">
        <f>IF(AND(S765='자료입력 및 결과표시'!$B$14,COUNTIF('업무중복도(데이터 입력)'!$W765:$DR765,'자료입력 및 결과표시'!$C$14)&gt;=1),9,0)</f>
        <v>0</v>
      </c>
      <c r="EU765" s="17">
        <f>IF(AND(S765='자료입력 및 결과표시'!$B$15,COUNTIF('업무중복도(데이터 입력)'!$W765:$DR765,'자료입력 및 결과표시'!$C$15)&gt;=1),10,0)</f>
        <v>0</v>
      </c>
      <c r="EV765" s="17">
        <f>IF(AND(S765='자료입력 및 결과표시'!$B$16,COUNTIF('업무중복도(데이터 입력)'!$W765:$DR765,'자료입력 및 결과표시'!$C$16)&gt;=1),11,0)</f>
        <v>0</v>
      </c>
      <c r="EW765" s="17">
        <f>IF(AND(S765='자료입력 및 결과표시'!$B$17,COUNTIF('업무중복도(데이터 입력)'!$W765:$DR765,'자료입력 및 결과표시'!$C$17)&gt;=1),12,0)</f>
        <v>0</v>
      </c>
      <c r="EX765" s="17">
        <f>IF(AND(S765='자료입력 및 결과표시'!$B$18,COUNTIF('업무중복도(데이터 입력)'!$W765:$DR765,'자료입력 및 결과표시'!$C$18)&gt;=1),13,0)</f>
        <v>0</v>
      </c>
      <c r="EY765" s="17">
        <f>IF(AND(S765='자료입력 및 결과표시'!$B$19,COUNTIF('업무중복도(데이터 입력)'!$W765:$DR765,'자료입력 및 결과표시'!$C$19)&gt;=1),14,0)</f>
        <v>0</v>
      </c>
      <c r="EZ765" s="17">
        <f>IF(AND(S765='자료입력 및 결과표시'!$B$20,COUNTIF('업무중복도(데이터 입력)'!$W765:$DR765,'자료입력 및 결과표시'!$C$20)&gt;=1),15,0)</f>
        <v>0</v>
      </c>
      <c r="FA765" s="17">
        <f>IF(AND(S765='자료입력 및 결과표시'!$B$21,COUNTIF('업무중복도(데이터 입력)'!$W765:$DR765,'자료입력 및 결과표시'!$C$21)&gt;=1),16,0)</f>
        <v>0</v>
      </c>
      <c r="FK765" s="17">
        <f t="shared" si="851"/>
        <v>0</v>
      </c>
      <c r="FO765"/>
    </row>
    <row r="766" spans="1:171">
      <c r="A766" s="17" t="str">
        <f t="shared" si="834"/>
        <v>\\\0</v>
      </c>
      <c r="B766" s="17" t="str">
        <f t="shared" si="835"/>
        <v>\\\0</v>
      </c>
      <c r="C766" s="17" t="str">
        <f t="shared" si="836"/>
        <v>\\\0</v>
      </c>
      <c r="D766" s="17" t="str">
        <f t="shared" si="837"/>
        <v>\\\0</v>
      </c>
      <c r="E766" s="17" t="str">
        <f t="shared" si="838"/>
        <v>\\\0</v>
      </c>
      <c r="F766" s="17" t="str">
        <f t="shared" si="839"/>
        <v>\\\0</v>
      </c>
      <c r="G766" s="17" t="str">
        <f t="shared" si="840"/>
        <v>\\\0</v>
      </c>
      <c r="H766" s="17" t="str">
        <f t="shared" si="841"/>
        <v>\\\0</v>
      </c>
      <c r="I766" s="17" t="str">
        <f t="shared" si="842"/>
        <v>\\\0</v>
      </c>
      <c r="J766" s="17" t="str">
        <f t="shared" si="843"/>
        <v>\\\0</v>
      </c>
      <c r="K766" s="17" t="str">
        <f t="shared" si="844"/>
        <v>\\\0</v>
      </c>
      <c r="L766" s="17" t="str">
        <f t="shared" si="845"/>
        <v>\\\0</v>
      </c>
      <c r="M766" s="17" t="str">
        <f t="shared" si="846"/>
        <v>\\\0</v>
      </c>
      <c r="N766" s="17" t="str">
        <f t="shared" si="847"/>
        <v>\\\0</v>
      </c>
      <c r="O766" s="17" t="str">
        <f t="shared" si="848"/>
        <v>\\\0</v>
      </c>
      <c r="P766" s="17" t="str">
        <f t="shared" si="849"/>
        <v>\\\0</v>
      </c>
      <c r="R766" s="17" t="str">
        <f t="shared" si="850"/>
        <v>\\</v>
      </c>
      <c r="S766" s="38"/>
      <c r="T766" s="39"/>
      <c r="U766" s="31"/>
      <c r="V766" s="32"/>
      <c r="W766" s="36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35"/>
      <c r="DS766" s="287"/>
      <c r="DT766" s="36"/>
      <c r="DU766" s="37"/>
      <c r="DV766" s="28">
        <f>IF(AND($S766='자료입력 및 결과표시'!$B$6,COUNTIF($W766:$DR766,'자료입력 및 결과표시'!$C$6)&gt;=1),IF(OR('자료입력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DW766" s="28">
        <f>IF(AND($S766='자료입력 및 결과표시'!$B$7,COUNTIF($W766:$DR766,'자료입력 및 결과표시'!$C$7)&gt;=1),IF(OR('자료입력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DX766" s="28">
        <f>IF(AND($S766='자료입력 및 결과표시'!$B$8,COUNTIF($W766:$DR766,'자료입력 및 결과표시'!$C$8)&gt;=1),IF(OR('자료입력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DY766" s="28">
        <f>IF(AND($S766='자료입력 및 결과표시'!$B$9,COUNTIF($W766:$DR766,'자료입력 및 결과표시'!$C$9)&gt;=1),IF(OR('자료입력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DZ766" s="28">
        <f>IF(AND($S766='자료입력 및 결과표시'!$B$10,COUNTIF($W766:$DR766,'자료입력 및 결과표시'!$C$10)&gt;=1),IF(OR('자료입력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A766" s="28">
        <f>IF(AND($S766='자료입력 및 결과표시'!$B$11,COUNTIF($W766:$DR766,'자료입력 및 결과표시'!$C$11)&gt;=1),IF(OR('자료입력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B766" s="28">
        <f>IF(AND($S766='자료입력 및 결과표시'!$B$12,COUNTIF($W766:$DR766,'자료입력 및 결과표시'!$C$12)&gt;=1),IF(OR('자료입력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C766" s="28">
        <f>IF(AND($S766='자료입력 및 결과표시'!$B$13,COUNTIF($W766:$DR766,'자료입력 및 결과표시'!$C$13)&gt;=1),IF(OR('자료입력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D766" s="28">
        <f>IF(AND($S766='자료입력 및 결과표시'!$B$14,COUNTIF($W766:$DR766,'자료입력 및 결과표시'!$C$14)&gt;=1),IF(OR('자료입력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E766" s="28">
        <f>IF(AND($S766='자료입력 및 결과표시'!$B$15,COUNTIF($W766:$DR766,'자료입력 및 결과표시'!$C$15)&gt;=1),IF(OR('자료입력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F766" s="28">
        <f>IF(AND($S766='자료입력 및 결과표시'!$B$16,COUNTIF($W766:$DR766,'자료입력 및 결과표시'!$C$16)&gt;=1),IF(OR('자료입력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G766" s="28">
        <f>IF(AND($S766='자료입력 및 결과표시'!$B$17,COUNTIF($W766:$DR766,'자료입력 및 결과표시'!$C$17)&gt;=1),IF(OR('자료입력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H766" s="28">
        <f>IF(AND($S766='자료입력 및 결과표시'!$B$18,COUNTIF($W766:$DR766,'자료입력 및 결과표시'!$C$18)&gt;=1),IF(OR('자료입력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I766" s="28">
        <f>IF(AND($S766='자료입력 및 결과표시'!$B$19,COUNTIF($W766:$DR766,'자료입력 및 결과표시'!$C$19)&gt;=1),IF(OR('자료입력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J766" s="28">
        <f>IF(AND($S766='자료입력 및 결과표시'!$B$20,COUNTIF($W766:$DR766,'자료입력 및 결과표시'!$C$20)&gt;=1),IF(OR('자료입력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K766" s="28">
        <f>IF(AND($S766='자료입력 및 결과표시'!$B$21,COUNTIF($W766:$DR766,'자료입력 및 결과표시'!$C$21)&gt;=1),IF(OR('자료입력 및 결과표시'!$B$4+90&gt;=$V766,'자료입력 및 결과표시'!$B$4&lt;$U766),0,IF($V766-'자료입력 및 결과표시'!$B$4-90&gt;='자료입력 및 결과표시'!$E$4,'자료입력 및 결과표시'!$E$4,$V766-'자료입력 및 결과표시'!$B$4-90)),0)</f>
        <v>0</v>
      </c>
      <c r="EL766" s="17">
        <f>IF(AND(S766='자료입력 및 결과표시'!$B$6,COUNTIF('업무중복도(데이터 입력)'!$W766:$DR766,'자료입력 및 결과표시'!$C$6)&gt;=1),1,0)</f>
        <v>0</v>
      </c>
      <c r="EM766" s="17">
        <f>IF(AND(S766='자료입력 및 결과표시'!$B$7,COUNTIF('업무중복도(데이터 입력)'!$W766:$DR766,'자료입력 및 결과표시'!$C$7)&gt;=1),2,0)</f>
        <v>0</v>
      </c>
      <c r="EN766" s="17">
        <f>IF(AND(S766='자료입력 및 결과표시'!$B$8,COUNTIF('업무중복도(데이터 입력)'!$W766:$DR766,'자료입력 및 결과표시'!$C$8)&gt;=1),3,0)</f>
        <v>0</v>
      </c>
      <c r="EO766" s="17">
        <f>IF(AND(S766='자료입력 및 결과표시'!$B$9,COUNTIF('업무중복도(데이터 입력)'!$W766:$DR766,'자료입력 및 결과표시'!$C$9)&gt;=1),4,0)</f>
        <v>0</v>
      </c>
      <c r="EP766" s="17">
        <f>IF(AND(S766='자료입력 및 결과표시'!$B$10,COUNTIF('업무중복도(데이터 입력)'!$W766:$DR766,'자료입력 및 결과표시'!$C$10)&gt;=1),5,0)</f>
        <v>0</v>
      </c>
      <c r="EQ766" s="17">
        <f>IF(AND(S766='자료입력 및 결과표시'!$B$11,COUNTIF('업무중복도(데이터 입력)'!$W766:$DR766,'자료입력 및 결과표시'!$C$11)&gt;=1),6,0)</f>
        <v>0</v>
      </c>
      <c r="ER766" s="17">
        <f>IF(AND(S766='자료입력 및 결과표시'!$B$12,COUNTIF('업무중복도(데이터 입력)'!$W766:$DR766,'자료입력 및 결과표시'!$C$12)&gt;=1),7,0)</f>
        <v>0</v>
      </c>
      <c r="ES766" s="17">
        <f>IF(AND(S766='자료입력 및 결과표시'!$B$13,COUNTIF('업무중복도(데이터 입력)'!$W766:$DR766,'자료입력 및 결과표시'!$C$13)&gt;=1),8,0)</f>
        <v>0</v>
      </c>
      <c r="ET766" s="17">
        <f>IF(AND(S766='자료입력 및 결과표시'!$B$14,COUNTIF('업무중복도(데이터 입력)'!$W766:$DR766,'자료입력 및 결과표시'!$C$14)&gt;=1),9,0)</f>
        <v>0</v>
      </c>
      <c r="EU766" s="17">
        <f>IF(AND(S766='자료입력 및 결과표시'!$B$15,COUNTIF('업무중복도(데이터 입력)'!$W766:$DR766,'자료입력 및 결과표시'!$C$15)&gt;=1),10,0)</f>
        <v>0</v>
      </c>
      <c r="EV766" s="17">
        <f>IF(AND(S766='자료입력 및 결과표시'!$B$16,COUNTIF('업무중복도(데이터 입력)'!$W766:$DR766,'자료입력 및 결과표시'!$C$16)&gt;=1),11,0)</f>
        <v>0</v>
      </c>
      <c r="EW766" s="17">
        <f>IF(AND(S766='자료입력 및 결과표시'!$B$17,COUNTIF('업무중복도(데이터 입력)'!$W766:$DR766,'자료입력 및 결과표시'!$C$17)&gt;=1),12,0)</f>
        <v>0</v>
      </c>
      <c r="EX766" s="17">
        <f>IF(AND(S766='자료입력 및 결과표시'!$B$18,COUNTIF('업무중복도(데이터 입력)'!$W766:$DR766,'자료입력 및 결과표시'!$C$18)&gt;=1),13,0)</f>
        <v>0</v>
      </c>
      <c r="EY766" s="17">
        <f>IF(AND(S766='자료입력 및 결과표시'!$B$19,COUNTIF('업무중복도(데이터 입력)'!$W766:$DR766,'자료입력 및 결과표시'!$C$19)&gt;=1),14,0)</f>
        <v>0</v>
      </c>
      <c r="EZ766" s="17">
        <f>IF(AND(S766='자료입력 및 결과표시'!$B$20,COUNTIF('업무중복도(데이터 입력)'!$W766:$DR766,'자료입력 및 결과표시'!$C$20)&gt;=1),15,0)</f>
        <v>0</v>
      </c>
      <c r="FA766" s="17">
        <f>IF(AND(S766='자료입력 및 결과표시'!$B$21,COUNTIF('업무중복도(데이터 입력)'!$W766:$DR766,'자료입력 및 결과표시'!$C$21)&gt;=1),16,0)</f>
        <v>0</v>
      </c>
      <c r="FK766" s="17">
        <f t="shared" si="851"/>
        <v>0</v>
      </c>
      <c r="FO766"/>
    </row>
    <row r="767" spans="1:171">
      <c r="A767" s="17" t="str">
        <f t="shared" si="834"/>
        <v>\\\0</v>
      </c>
      <c r="B767" s="17" t="str">
        <f t="shared" si="835"/>
        <v>\\\0</v>
      </c>
      <c r="C767" s="17" t="str">
        <f t="shared" si="836"/>
        <v>\\\0</v>
      </c>
      <c r="D767" s="17" t="str">
        <f t="shared" si="837"/>
        <v>\\\0</v>
      </c>
      <c r="E767" s="17" t="str">
        <f t="shared" si="838"/>
        <v>\\\0</v>
      </c>
      <c r="F767" s="17" t="str">
        <f t="shared" si="839"/>
        <v>\\\0</v>
      </c>
      <c r="G767" s="17" t="str">
        <f t="shared" si="840"/>
        <v>\\\0</v>
      </c>
      <c r="H767" s="17" t="str">
        <f t="shared" si="841"/>
        <v>\\\0</v>
      </c>
      <c r="I767" s="17" t="str">
        <f t="shared" si="842"/>
        <v>\\\0</v>
      </c>
      <c r="J767" s="17" t="str">
        <f t="shared" si="843"/>
        <v>\\\0</v>
      </c>
      <c r="K767" s="17" t="str">
        <f t="shared" si="844"/>
        <v>\\\0</v>
      </c>
      <c r="L767" s="17" t="str">
        <f t="shared" si="845"/>
        <v>\\\0</v>
      </c>
      <c r="M767" s="17" t="str">
        <f t="shared" si="846"/>
        <v>\\\0</v>
      </c>
      <c r="N767" s="17" t="str">
        <f t="shared" si="847"/>
        <v>\\\0</v>
      </c>
      <c r="O767" s="17" t="str">
        <f t="shared" si="848"/>
        <v>\\\0</v>
      </c>
      <c r="P767" s="17" t="str">
        <f t="shared" si="849"/>
        <v>\\\0</v>
      </c>
      <c r="R767" s="17" t="str">
        <f t="shared" si="850"/>
        <v>\\</v>
      </c>
      <c r="S767" s="38"/>
      <c r="T767" s="39"/>
      <c r="U767" s="31"/>
      <c r="V767" s="32"/>
      <c r="W767" s="36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35"/>
      <c r="DS767" s="287"/>
      <c r="DT767" s="36"/>
      <c r="DU767" s="37"/>
      <c r="DV767" s="28">
        <f>IF(AND($S767='자료입력 및 결과표시'!$B$6,COUNTIF($W767:$DR767,'자료입력 및 결과표시'!$C$6)&gt;=1),IF(OR('자료입력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DW767" s="28">
        <f>IF(AND($S767='자료입력 및 결과표시'!$B$7,COUNTIF($W767:$DR767,'자료입력 및 결과표시'!$C$7)&gt;=1),IF(OR('자료입력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DX767" s="28">
        <f>IF(AND($S767='자료입력 및 결과표시'!$B$8,COUNTIF($W767:$DR767,'자료입력 및 결과표시'!$C$8)&gt;=1),IF(OR('자료입력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DY767" s="28">
        <f>IF(AND($S767='자료입력 및 결과표시'!$B$9,COUNTIF($W767:$DR767,'자료입력 및 결과표시'!$C$9)&gt;=1),IF(OR('자료입력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DZ767" s="28">
        <f>IF(AND($S767='자료입력 및 결과표시'!$B$10,COUNTIF($W767:$DR767,'자료입력 및 결과표시'!$C$10)&gt;=1),IF(OR('자료입력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A767" s="28">
        <f>IF(AND($S767='자료입력 및 결과표시'!$B$11,COUNTIF($W767:$DR767,'자료입력 및 결과표시'!$C$11)&gt;=1),IF(OR('자료입력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B767" s="28">
        <f>IF(AND($S767='자료입력 및 결과표시'!$B$12,COUNTIF($W767:$DR767,'자료입력 및 결과표시'!$C$12)&gt;=1),IF(OR('자료입력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C767" s="28">
        <f>IF(AND($S767='자료입력 및 결과표시'!$B$13,COUNTIF($W767:$DR767,'자료입력 및 결과표시'!$C$13)&gt;=1),IF(OR('자료입력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D767" s="28">
        <f>IF(AND($S767='자료입력 및 결과표시'!$B$14,COUNTIF($W767:$DR767,'자료입력 및 결과표시'!$C$14)&gt;=1),IF(OR('자료입력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E767" s="28">
        <f>IF(AND($S767='자료입력 및 결과표시'!$B$15,COUNTIF($W767:$DR767,'자료입력 및 결과표시'!$C$15)&gt;=1),IF(OR('자료입력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F767" s="28">
        <f>IF(AND($S767='자료입력 및 결과표시'!$B$16,COUNTIF($W767:$DR767,'자료입력 및 결과표시'!$C$16)&gt;=1),IF(OR('자료입력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G767" s="28">
        <f>IF(AND($S767='자료입력 및 결과표시'!$B$17,COUNTIF($W767:$DR767,'자료입력 및 결과표시'!$C$17)&gt;=1),IF(OR('자료입력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H767" s="28">
        <f>IF(AND($S767='자료입력 및 결과표시'!$B$18,COUNTIF($W767:$DR767,'자료입력 및 결과표시'!$C$18)&gt;=1),IF(OR('자료입력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I767" s="28">
        <f>IF(AND($S767='자료입력 및 결과표시'!$B$19,COUNTIF($W767:$DR767,'자료입력 및 결과표시'!$C$19)&gt;=1),IF(OR('자료입력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J767" s="28">
        <f>IF(AND($S767='자료입력 및 결과표시'!$B$20,COUNTIF($W767:$DR767,'자료입력 및 결과표시'!$C$20)&gt;=1),IF(OR('자료입력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K767" s="28">
        <f>IF(AND($S767='자료입력 및 결과표시'!$B$21,COUNTIF($W767:$DR767,'자료입력 및 결과표시'!$C$21)&gt;=1),IF(OR('자료입력 및 결과표시'!$B$4+90&gt;=$V767,'자료입력 및 결과표시'!$B$4&lt;$U767),0,IF($V767-'자료입력 및 결과표시'!$B$4-90&gt;='자료입력 및 결과표시'!$E$4,'자료입력 및 결과표시'!$E$4,$V767-'자료입력 및 결과표시'!$B$4-90)),0)</f>
        <v>0</v>
      </c>
      <c r="EL767" s="17">
        <f>IF(AND(S767='자료입력 및 결과표시'!$B$6,COUNTIF('업무중복도(데이터 입력)'!$W767:$DR767,'자료입력 및 결과표시'!$C$6)&gt;=1),1,0)</f>
        <v>0</v>
      </c>
      <c r="EM767" s="17">
        <f>IF(AND(S767='자료입력 및 결과표시'!$B$7,COUNTIF('업무중복도(데이터 입력)'!$W767:$DR767,'자료입력 및 결과표시'!$C$7)&gt;=1),2,0)</f>
        <v>0</v>
      </c>
      <c r="EN767" s="17">
        <f>IF(AND(S767='자료입력 및 결과표시'!$B$8,COUNTIF('업무중복도(데이터 입력)'!$W767:$DR767,'자료입력 및 결과표시'!$C$8)&gt;=1),3,0)</f>
        <v>0</v>
      </c>
      <c r="EO767" s="17">
        <f>IF(AND(S767='자료입력 및 결과표시'!$B$9,COUNTIF('업무중복도(데이터 입력)'!$W767:$DR767,'자료입력 및 결과표시'!$C$9)&gt;=1),4,0)</f>
        <v>0</v>
      </c>
      <c r="EP767" s="17">
        <f>IF(AND(S767='자료입력 및 결과표시'!$B$10,COUNTIF('업무중복도(데이터 입력)'!$W767:$DR767,'자료입력 및 결과표시'!$C$10)&gt;=1),5,0)</f>
        <v>0</v>
      </c>
      <c r="EQ767" s="17">
        <f>IF(AND(S767='자료입력 및 결과표시'!$B$11,COUNTIF('업무중복도(데이터 입력)'!$W767:$DR767,'자료입력 및 결과표시'!$C$11)&gt;=1),6,0)</f>
        <v>0</v>
      </c>
      <c r="ER767" s="17">
        <f>IF(AND(S767='자료입력 및 결과표시'!$B$12,COUNTIF('업무중복도(데이터 입력)'!$W767:$DR767,'자료입력 및 결과표시'!$C$12)&gt;=1),7,0)</f>
        <v>0</v>
      </c>
      <c r="ES767" s="17">
        <f>IF(AND(S767='자료입력 및 결과표시'!$B$13,COUNTIF('업무중복도(데이터 입력)'!$W767:$DR767,'자료입력 및 결과표시'!$C$13)&gt;=1),8,0)</f>
        <v>0</v>
      </c>
      <c r="ET767" s="17">
        <f>IF(AND(S767='자료입력 및 결과표시'!$B$14,COUNTIF('업무중복도(데이터 입력)'!$W767:$DR767,'자료입력 및 결과표시'!$C$14)&gt;=1),9,0)</f>
        <v>0</v>
      </c>
      <c r="EU767" s="17">
        <f>IF(AND(S767='자료입력 및 결과표시'!$B$15,COUNTIF('업무중복도(데이터 입력)'!$W767:$DR767,'자료입력 및 결과표시'!$C$15)&gt;=1),10,0)</f>
        <v>0</v>
      </c>
      <c r="EV767" s="17">
        <f>IF(AND(S767='자료입력 및 결과표시'!$B$16,COUNTIF('업무중복도(데이터 입력)'!$W767:$DR767,'자료입력 및 결과표시'!$C$16)&gt;=1),11,0)</f>
        <v>0</v>
      </c>
      <c r="EW767" s="17">
        <f>IF(AND(S767='자료입력 및 결과표시'!$B$17,COUNTIF('업무중복도(데이터 입력)'!$W767:$DR767,'자료입력 및 결과표시'!$C$17)&gt;=1),12,0)</f>
        <v>0</v>
      </c>
      <c r="EX767" s="17">
        <f>IF(AND(S767='자료입력 및 결과표시'!$B$18,COUNTIF('업무중복도(데이터 입력)'!$W767:$DR767,'자료입력 및 결과표시'!$C$18)&gt;=1),13,0)</f>
        <v>0</v>
      </c>
      <c r="EY767" s="17">
        <f>IF(AND(S767='자료입력 및 결과표시'!$B$19,COUNTIF('업무중복도(데이터 입력)'!$W767:$DR767,'자료입력 및 결과표시'!$C$19)&gt;=1),14,0)</f>
        <v>0</v>
      </c>
      <c r="EZ767" s="17">
        <f>IF(AND(S767='자료입력 및 결과표시'!$B$20,COUNTIF('업무중복도(데이터 입력)'!$W767:$DR767,'자료입력 및 결과표시'!$C$20)&gt;=1),15,0)</f>
        <v>0</v>
      </c>
      <c r="FA767" s="17">
        <f>IF(AND(S767='자료입력 및 결과표시'!$B$21,COUNTIF('업무중복도(데이터 입력)'!$W767:$DR767,'자료입력 및 결과표시'!$C$21)&gt;=1),16,0)</f>
        <v>0</v>
      </c>
      <c r="FK767" s="17">
        <f t="shared" si="851"/>
        <v>0</v>
      </c>
      <c r="FO767"/>
    </row>
    <row r="768" spans="1:171">
      <c r="A768" s="17" t="str">
        <f t="shared" si="834"/>
        <v>\\\0</v>
      </c>
      <c r="B768" s="17" t="str">
        <f t="shared" si="835"/>
        <v>\\\0</v>
      </c>
      <c r="C768" s="17" t="str">
        <f t="shared" si="836"/>
        <v>\\\0</v>
      </c>
      <c r="D768" s="17" t="str">
        <f t="shared" si="837"/>
        <v>\\\0</v>
      </c>
      <c r="E768" s="17" t="str">
        <f t="shared" si="838"/>
        <v>\\\0</v>
      </c>
      <c r="F768" s="17" t="str">
        <f t="shared" si="839"/>
        <v>\\\0</v>
      </c>
      <c r="G768" s="17" t="str">
        <f t="shared" si="840"/>
        <v>\\\0</v>
      </c>
      <c r="H768" s="17" t="str">
        <f t="shared" si="841"/>
        <v>\\\0</v>
      </c>
      <c r="I768" s="17" t="str">
        <f t="shared" si="842"/>
        <v>\\\0</v>
      </c>
      <c r="J768" s="17" t="str">
        <f t="shared" si="843"/>
        <v>\\\0</v>
      </c>
      <c r="K768" s="17" t="str">
        <f t="shared" si="844"/>
        <v>\\\0</v>
      </c>
      <c r="L768" s="17" t="str">
        <f t="shared" si="845"/>
        <v>\\\0</v>
      </c>
      <c r="M768" s="17" t="str">
        <f t="shared" si="846"/>
        <v>\\\0</v>
      </c>
      <c r="N768" s="17" t="str">
        <f t="shared" si="847"/>
        <v>\\\0</v>
      </c>
      <c r="O768" s="17" t="str">
        <f t="shared" si="848"/>
        <v>\\\0</v>
      </c>
      <c r="P768" s="17" t="str">
        <f t="shared" si="849"/>
        <v>\\\0</v>
      </c>
      <c r="R768" s="17" t="str">
        <f t="shared" si="850"/>
        <v>\\</v>
      </c>
      <c r="S768" s="38"/>
      <c r="T768" s="39"/>
      <c r="U768" s="31"/>
      <c r="V768" s="32"/>
      <c r="W768" s="36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35"/>
      <c r="DS768" s="287"/>
      <c r="DT768" s="36"/>
      <c r="DU768" s="37"/>
      <c r="DV768" s="28">
        <f>IF(AND($S768='자료입력 및 결과표시'!$B$6,COUNTIF($W768:$DR768,'자료입력 및 결과표시'!$C$6)&gt;=1),IF(OR('자료입력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DW768" s="28">
        <f>IF(AND($S768='자료입력 및 결과표시'!$B$7,COUNTIF($W768:$DR768,'자료입력 및 결과표시'!$C$7)&gt;=1),IF(OR('자료입력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DX768" s="28">
        <f>IF(AND($S768='자료입력 및 결과표시'!$B$8,COUNTIF($W768:$DR768,'자료입력 및 결과표시'!$C$8)&gt;=1),IF(OR('자료입력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DY768" s="28">
        <f>IF(AND($S768='자료입력 및 결과표시'!$B$9,COUNTIF($W768:$DR768,'자료입력 및 결과표시'!$C$9)&gt;=1),IF(OR('자료입력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DZ768" s="28">
        <f>IF(AND($S768='자료입력 및 결과표시'!$B$10,COUNTIF($W768:$DR768,'자료입력 및 결과표시'!$C$10)&gt;=1),IF(OR('자료입력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A768" s="28">
        <f>IF(AND($S768='자료입력 및 결과표시'!$B$11,COUNTIF($W768:$DR768,'자료입력 및 결과표시'!$C$11)&gt;=1),IF(OR('자료입력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B768" s="28">
        <f>IF(AND($S768='자료입력 및 결과표시'!$B$12,COUNTIF($W768:$DR768,'자료입력 및 결과표시'!$C$12)&gt;=1),IF(OR('자료입력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C768" s="28">
        <f>IF(AND($S768='자료입력 및 결과표시'!$B$13,COUNTIF($W768:$DR768,'자료입력 및 결과표시'!$C$13)&gt;=1),IF(OR('자료입력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D768" s="28">
        <f>IF(AND($S768='자료입력 및 결과표시'!$B$14,COUNTIF($W768:$DR768,'자료입력 및 결과표시'!$C$14)&gt;=1),IF(OR('자료입력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E768" s="28">
        <f>IF(AND($S768='자료입력 및 결과표시'!$B$15,COUNTIF($W768:$DR768,'자료입력 및 결과표시'!$C$15)&gt;=1),IF(OR('자료입력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F768" s="28">
        <f>IF(AND($S768='자료입력 및 결과표시'!$B$16,COUNTIF($W768:$DR768,'자료입력 및 결과표시'!$C$16)&gt;=1),IF(OR('자료입력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G768" s="28">
        <f>IF(AND($S768='자료입력 및 결과표시'!$B$17,COUNTIF($W768:$DR768,'자료입력 및 결과표시'!$C$17)&gt;=1),IF(OR('자료입력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H768" s="28">
        <f>IF(AND($S768='자료입력 및 결과표시'!$B$18,COUNTIF($W768:$DR768,'자료입력 및 결과표시'!$C$18)&gt;=1),IF(OR('자료입력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I768" s="28">
        <f>IF(AND($S768='자료입력 및 결과표시'!$B$19,COUNTIF($W768:$DR768,'자료입력 및 결과표시'!$C$19)&gt;=1),IF(OR('자료입력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J768" s="28">
        <f>IF(AND($S768='자료입력 및 결과표시'!$B$20,COUNTIF($W768:$DR768,'자료입력 및 결과표시'!$C$20)&gt;=1),IF(OR('자료입력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K768" s="28">
        <f>IF(AND($S768='자료입력 및 결과표시'!$B$21,COUNTIF($W768:$DR768,'자료입력 및 결과표시'!$C$21)&gt;=1),IF(OR('자료입력 및 결과표시'!$B$4+90&gt;=$V768,'자료입력 및 결과표시'!$B$4&lt;$U768),0,IF($V768-'자료입력 및 결과표시'!$B$4-90&gt;='자료입력 및 결과표시'!$E$4,'자료입력 및 결과표시'!$E$4,$V768-'자료입력 및 결과표시'!$B$4-90)),0)</f>
        <v>0</v>
      </c>
      <c r="EL768" s="17">
        <f>IF(AND(S768='자료입력 및 결과표시'!$B$6,COUNTIF('업무중복도(데이터 입력)'!$W768:$DR768,'자료입력 및 결과표시'!$C$6)&gt;=1),1,0)</f>
        <v>0</v>
      </c>
      <c r="EM768" s="17">
        <f>IF(AND(S768='자료입력 및 결과표시'!$B$7,COUNTIF('업무중복도(데이터 입력)'!$W768:$DR768,'자료입력 및 결과표시'!$C$7)&gt;=1),2,0)</f>
        <v>0</v>
      </c>
      <c r="EN768" s="17">
        <f>IF(AND(S768='자료입력 및 결과표시'!$B$8,COUNTIF('업무중복도(데이터 입력)'!$W768:$DR768,'자료입력 및 결과표시'!$C$8)&gt;=1),3,0)</f>
        <v>0</v>
      </c>
      <c r="EO768" s="17">
        <f>IF(AND(S768='자료입력 및 결과표시'!$B$9,COUNTIF('업무중복도(데이터 입력)'!$W768:$DR768,'자료입력 및 결과표시'!$C$9)&gt;=1),4,0)</f>
        <v>0</v>
      </c>
      <c r="EP768" s="17">
        <f>IF(AND(S768='자료입력 및 결과표시'!$B$10,COUNTIF('업무중복도(데이터 입력)'!$W768:$DR768,'자료입력 및 결과표시'!$C$10)&gt;=1),5,0)</f>
        <v>0</v>
      </c>
      <c r="EQ768" s="17">
        <f>IF(AND(S768='자료입력 및 결과표시'!$B$11,COUNTIF('업무중복도(데이터 입력)'!$W768:$DR768,'자료입력 및 결과표시'!$C$11)&gt;=1),6,0)</f>
        <v>0</v>
      </c>
      <c r="ER768" s="17">
        <f>IF(AND(S768='자료입력 및 결과표시'!$B$12,COUNTIF('업무중복도(데이터 입력)'!$W768:$DR768,'자료입력 및 결과표시'!$C$12)&gt;=1),7,0)</f>
        <v>0</v>
      </c>
      <c r="ES768" s="17">
        <f>IF(AND(S768='자료입력 및 결과표시'!$B$13,COUNTIF('업무중복도(데이터 입력)'!$W768:$DR768,'자료입력 및 결과표시'!$C$13)&gt;=1),8,0)</f>
        <v>0</v>
      </c>
      <c r="ET768" s="17">
        <f>IF(AND(S768='자료입력 및 결과표시'!$B$14,COUNTIF('업무중복도(데이터 입력)'!$W768:$DR768,'자료입력 및 결과표시'!$C$14)&gt;=1),9,0)</f>
        <v>0</v>
      </c>
      <c r="EU768" s="17">
        <f>IF(AND(S768='자료입력 및 결과표시'!$B$15,COUNTIF('업무중복도(데이터 입력)'!$W768:$DR768,'자료입력 및 결과표시'!$C$15)&gt;=1),10,0)</f>
        <v>0</v>
      </c>
      <c r="EV768" s="17">
        <f>IF(AND(S768='자료입력 및 결과표시'!$B$16,COUNTIF('업무중복도(데이터 입력)'!$W768:$DR768,'자료입력 및 결과표시'!$C$16)&gt;=1),11,0)</f>
        <v>0</v>
      </c>
      <c r="EW768" s="17">
        <f>IF(AND(S768='자료입력 및 결과표시'!$B$17,COUNTIF('업무중복도(데이터 입력)'!$W768:$DR768,'자료입력 및 결과표시'!$C$17)&gt;=1),12,0)</f>
        <v>0</v>
      </c>
      <c r="EX768" s="17">
        <f>IF(AND(S768='자료입력 및 결과표시'!$B$18,COUNTIF('업무중복도(데이터 입력)'!$W768:$DR768,'자료입력 및 결과표시'!$C$18)&gt;=1),13,0)</f>
        <v>0</v>
      </c>
      <c r="EY768" s="17">
        <f>IF(AND(S768='자료입력 및 결과표시'!$B$19,COUNTIF('업무중복도(데이터 입력)'!$W768:$DR768,'자료입력 및 결과표시'!$C$19)&gt;=1),14,0)</f>
        <v>0</v>
      </c>
      <c r="EZ768" s="17">
        <f>IF(AND(S768='자료입력 및 결과표시'!$B$20,COUNTIF('업무중복도(데이터 입력)'!$W768:$DR768,'자료입력 및 결과표시'!$C$20)&gt;=1),15,0)</f>
        <v>0</v>
      </c>
      <c r="FA768" s="17">
        <f>IF(AND(S768='자료입력 및 결과표시'!$B$21,COUNTIF('업무중복도(데이터 입력)'!$W768:$DR768,'자료입력 및 결과표시'!$C$21)&gt;=1),16,0)</f>
        <v>0</v>
      </c>
      <c r="FK768" s="17">
        <f t="shared" si="851"/>
        <v>0</v>
      </c>
      <c r="FO768"/>
    </row>
    <row r="769" spans="1:171">
      <c r="A769" s="17" t="str">
        <f t="shared" si="834"/>
        <v>\\\0</v>
      </c>
      <c r="B769" s="17" t="str">
        <f t="shared" si="835"/>
        <v>\\\0</v>
      </c>
      <c r="C769" s="17" t="str">
        <f t="shared" si="836"/>
        <v>\\\0</v>
      </c>
      <c r="D769" s="17" t="str">
        <f t="shared" si="837"/>
        <v>\\\0</v>
      </c>
      <c r="E769" s="17" t="str">
        <f t="shared" si="838"/>
        <v>\\\0</v>
      </c>
      <c r="F769" s="17" t="str">
        <f t="shared" si="839"/>
        <v>\\\0</v>
      </c>
      <c r="G769" s="17" t="str">
        <f t="shared" si="840"/>
        <v>\\\0</v>
      </c>
      <c r="H769" s="17" t="str">
        <f t="shared" si="841"/>
        <v>\\\0</v>
      </c>
      <c r="I769" s="17" t="str">
        <f t="shared" si="842"/>
        <v>\\\0</v>
      </c>
      <c r="J769" s="17" t="str">
        <f t="shared" si="843"/>
        <v>\\\0</v>
      </c>
      <c r="K769" s="17" t="str">
        <f t="shared" si="844"/>
        <v>\\\0</v>
      </c>
      <c r="L769" s="17" t="str">
        <f t="shared" si="845"/>
        <v>\\\0</v>
      </c>
      <c r="M769" s="17" t="str">
        <f t="shared" si="846"/>
        <v>\\\0</v>
      </c>
      <c r="N769" s="17" t="str">
        <f t="shared" si="847"/>
        <v>\\\0</v>
      </c>
      <c r="O769" s="17" t="str">
        <f t="shared" si="848"/>
        <v>\\\0</v>
      </c>
      <c r="P769" s="17" t="str">
        <f t="shared" si="849"/>
        <v>\\\0</v>
      </c>
      <c r="R769" s="17" t="str">
        <f t="shared" si="850"/>
        <v>\\</v>
      </c>
      <c r="S769" s="38"/>
      <c r="T769" s="39"/>
      <c r="U769" s="31"/>
      <c r="V769" s="32"/>
      <c r="W769" s="36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35"/>
      <c r="DS769" s="287"/>
      <c r="DT769" s="36"/>
      <c r="DU769" s="37"/>
      <c r="DV769" s="28">
        <f>IF(AND($S769='자료입력 및 결과표시'!$B$6,COUNTIF($W769:$DR769,'자료입력 및 결과표시'!$C$6)&gt;=1),IF(OR('자료입력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DW769" s="28">
        <f>IF(AND($S769='자료입력 및 결과표시'!$B$7,COUNTIF($W769:$DR769,'자료입력 및 결과표시'!$C$7)&gt;=1),IF(OR('자료입력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DX769" s="28">
        <f>IF(AND($S769='자료입력 및 결과표시'!$B$8,COUNTIF($W769:$DR769,'자료입력 및 결과표시'!$C$8)&gt;=1),IF(OR('자료입력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DY769" s="28">
        <f>IF(AND($S769='자료입력 및 결과표시'!$B$9,COUNTIF($W769:$DR769,'자료입력 및 결과표시'!$C$9)&gt;=1),IF(OR('자료입력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DZ769" s="28">
        <f>IF(AND($S769='자료입력 및 결과표시'!$B$10,COUNTIF($W769:$DR769,'자료입력 및 결과표시'!$C$10)&gt;=1),IF(OR('자료입력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A769" s="28">
        <f>IF(AND($S769='자료입력 및 결과표시'!$B$11,COUNTIF($W769:$DR769,'자료입력 및 결과표시'!$C$11)&gt;=1),IF(OR('자료입력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B769" s="28">
        <f>IF(AND($S769='자료입력 및 결과표시'!$B$12,COUNTIF($W769:$DR769,'자료입력 및 결과표시'!$C$12)&gt;=1),IF(OR('자료입력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C769" s="28">
        <f>IF(AND($S769='자료입력 및 결과표시'!$B$13,COUNTIF($W769:$DR769,'자료입력 및 결과표시'!$C$13)&gt;=1),IF(OR('자료입력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D769" s="28">
        <f>IF(AND($S769='자료입력 및 결과표시'!$B$14,COUNTIF($W769:$DR769,'자료입력 및 결과표시'!$C$14)&gt;=1),IF(OR('자료입력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E769" s="28">
        <f>IF(AND($S769='자료입력 및 결과표시'!$B$15,COUNTIF($W769:$DR769,'자료입력 및 결과표시'!$C$15)&gt;=1),IF(OR('자료입력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F769" s="28">
        <f>IF(AND($S769='자료입력 및 결과표시'!$B$16,COUNTIF($W769:$DR769,'자료입력 및 결과표시'!$C$16)&gt;=1),IF(OR('자료입력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G769" s="28">
        <f>IF(AND($S769='자료입력 및 결과표시'!$B$17,COUNTIF($W769:$DR769,'자료입력 및 결과표시'!$C$17)&gt;=1),IF(OR('자료입력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H769" s="28">
        <f>IF(AND($S769='자료입력 및 결과표시'!$B$18,COUNTIF($W769:$DR769,'자료입력 및 결과표시'!$C$18)&gt;=1),IF(OR('자료입력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I769" s="28">
        <f>IF(AND($S769='자료입력 및 결과표시'!$B$19,COUNTIF($W769:$DR769,'자료입력 및 결과표시'!$C$19)&gt;=1),IF(OR('자료입력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J769" s="28">
        <f>IF(AND($S769='자료입력 및 결과표시'!$B$20,COUNTIF($W769:$DR769,'자료입력 및 결과표시'!$C$20)&gt;=1),IF(OR('자료입력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K769" s="28">
        <f>IF(AND($S769='자료입력 및 결과표시'!$B$21,COUNTIF($W769:$DR769,'자료입력 및 결과표시'!$C$21)&gt;=1),IF(OR('자료입력 및 결과표시'!$B$4+90&gt;=$V769,'자료입력 및 결과표시'!$B$4&lt;$U769),0,IF($V769-'자료입력 및 결과표시'!$B$4-90&gt;='자료입력 및 결과표시'!$E$4,'자료입력 및 결과표시'!$E$4,$V769-'자료입력 및 결과표시'!$B$4-90)),0)</f>
        <v>0</v>
      </c>
      <c r="EL769" s="17">
        <f>IF(AND(S769='자료입력 및 결과표시'!$B$6,COUNTIF('업무중복도(데이터 입력)'!$W769:$DR769,'자료입력 및 결과표시'!$C$6)&gt;=1),1,0)</f>
        <v>0</v>
      </c>
      <c r="EM769" s="17">
        <f>IF(AND(S769='자료입력 및 결과표시'!$B$7,COUNTIF('업무중복도(데이터 입력)'!$W769:$DR769,'자료입력 및 결과표시'!$C$7)&gt;=1),2,0)</f>
        <v>0</v>
      </c>
      <c r="EN769" s="17">
        <f>IF(AND(S769='자료입력 및 결과표시'!$B$8,COUNTIF('업무중복도(데이터 입력)'!$W769:$DR769,'자료입력 및 결과표시'!$C$8)&gt;=1),3,0)</f>
        <v>0</v>
      </c>
      <c r="EO769" s="17">
        <f>IF(AND(S769='자료입력 및 결과표시'!$B$9,COUNTIF('업무중복도(데이터 입력)'!$W769:$DR769,'자료입력 및 결과표시'!$C$9)&gt;=1),4,0)</f>
        <v>0</v>
      </c>
      <c r="EP769" s="17">
        <f>IF(AND(S769='자료입력 및 결과표시'!$B$10,COUNTIF('업무중복도(데이터 입력)'!$W769:$DR769,'자료입력 및 결과표시'!$C$10)&gt;=1),5,0)</f>
        <v>0</v>
      </c>
      <c r="EQ769" s="17">
        <f>IF(AND(S769='자료입력 및 결과표시'!$B$11,COUNTIF('업무중복도(데이터 입력)'!$W769:$DR769,'자료입력 및 결과표시'!$C$11)&gt;=1),6,0)</f>
        <v>0</v>
      </c>
      <c r="ER769" s="17">
        <f>IF(AND(S769='자료입력 및 결과표시'!$B$12,COUNTIF('업무중복도(데이터 입력)'!$W769:$DR769,'자료입력 및 결과표시'!$C$12)&gt;=1),7,0)</f>
        <v>0</v>
      </c>
      <c r="ES769" s="17">
        <f>IF(AND(S769='자료입력 및 결과표시'!$B$13,COUNTIF('업무중복도(데이터 입력)'!$W769:$DR769,'자료입력 및 결과표시'!$C$13)&gt;=1),8,0)</f>
        <v>0</v>
      </c>
      <c r="ET769" s="17">
        <f>IF(AND(S769='자료입력 및 결과표시'!$B$14,COUNTIF('업무중복도(데이터 입력)'!$W769:$DR769,'자료입력 및 결과표시'!$C$14)&gt;=1),9,0)</f>
        <v>0</v>
      </c>
      <c r="EU769" s="17">
        <f>IF(AND(S769='자료입력 및 결과표시'!$B$15,COUNTIF('업무중복도(데이터 입력)'!$W769:$DR769,'자료입력 및 결과표시'!$C$15)&gt;=1),10,0)</f>
        <v>0</v>
      </c>
      <c r="EV769" s="17">
        <f>IF(AND(S769='자료입력 및 결과표시'!$B$16,COUNTIF('업무중복도(데이터 입력)'!$W769:$DR769,'자료입력 및 결과표시'!$C$16)&gt;=1),11,0)</f>
        <v>0</v>
      </c>
      <c r="EW769" s="17">
        <f>IF(AND(S769='자료입력 및 결과표시'!$B$17,COUNTIF('업무중복도(데이터 입력)'!$W769:$DR769,'자료입력 및 결과표시'!$C$17)&gt;=1),12,0)</f>
        <v>0</v>
      </c>
      <c r="EX769" s="17">
        <f>IF(AND(S769='자료입력 및 결과표시'!$B$18,COUNTIF('업무중복도(데이터 입력)'!$W769:$DR769,'자료입력 및 결과표시'!$C$18)&gt;=1),13,0)</f>
        <v>0</v>
      </c>
      <c r="EY769" s="17">
        <f>IF(AND(S769='자료입력 및 결과표시'!$B$19,COUNTIF('업무중복도(데이터 입력)'!$W769:$DR769,'자료입력 및 결과표시'!$C$19)&gt;=1),14,0)</f>
        <v>0</v>
      </c>
      <c r="EZ769" s="17">
        <f>IF(AND(S769='자료입력 및 결과표시'!$B$20,COUNTIF('업무중복도(데이터 입력)'!$W769:$DR769,'자료입력 및 결과표시'!$C$20)&gt;=1),15,0)</f>
        <v>0</v>
      </c>
      <c r="FA769" s="17">
        <f>IF(AND(S769='자료입력 및 결과표시'!$B$21,COUNTIF('업무중복도(데이터 입력)'!$W769:$DR769,'자료입력 및 결과표시'!$C$21)&gt;=1),16,0)</f>
        <v>0</v>
      </c>
      <c r="FK769" s="17">
        <f t="shared" si="851"/>
        <v>0</v>
      </c>
      <c r="FO769"/>
    </row>
    <row r="770" spans="1:171">
      <c r="A770" s="17" t="str">
        <f t="shared" si="834"/>
        <v>\\\0</v>
      </c>
      <c r="B770" s="17" t="str">
        <f t="shared" si="835"/>
        <v>\\\0</v>
      </c>
      <c r="C770" s="17" t="str">
        <f t="shared" si="836"/>
        <v>\\\0</v>
      </c>
      <c r="D770" s="17" t="str">
        <f t="shared" si="837"/>
        <v>\\\0</v>
      </c>
      <c r="E770" s="17" t="str">
        <f t="shared" si="838"/>
        <v>\\\0</v>
      </c>
      <c r="F770" s="17" t="str">
        <f t="shared" si="839"/>
        <v>\\\0</v>
      </c>
      <c r="G770" s="17" t="str">
        <f t="shared" si="840"/>
        <v>\\\0</v>
      </c>
      <c r="H770" s="17" t="str">
        <f t="shared" si="841"/>
        <v>\\\0</v>
      </c>
      <c r="I770" s="17" t="str">
        <f t="shared" si="842"/>
        <v>\\\0</v>
      </c>
      <c r="J770" s="17" t="str">
        <f t="shared" si="843"/>
        <v>\\\0</v>
      </c>
      <c r="K770" s="17" t="str">
        <f t="shared" si="844"/>
        <v>\\\0</v>
      </c>
      <c r="L770" s="17" t="str">
        <f t="shared" si="845"/>
        <v>\\\0</v>
      </c>
      <c r="M770" s="17" t="str">
        <f t="shared" si="846"/>
        <v>\\\0</v>
      </c>
      <c r="N770" s="17" t="str">
        <f t="shared" si="847"/>
        <v>\\\0</v>
      </c>
      <c r="O770" s="17" t="str">
        <f t="shared" si="848"/>
        <v>\\\0</v>
      </c>
      <c r="P770" s="17" t="str">
        <f t="shared" si="849"/>
        <v>\\\0</v>
      </c>
      <c r="R770" s="17" t="str">
        <f t="shared" si="850"/>
        <v>\\</v>
      </c>
      <c r="S770" s="38"/>
      <c r="T770" s="39"/>
      <c r="U770" s="31"/>
      <c r="V770" s="32"/>
      <c r="W770" s="36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35"/>
      <c r="DS770" s="287"/>
      <c r="DT770" s="36"/>
      <c r="DU770" s="37"/>
      <c r="DV770" s="28">
        <f>IF(AND($S770='자료입력 및 결과표시'!$B$6,COUNTIF($W770:$DR770,'자료입력 및 결과표시'!$C$6)&gt;=1),IF(OR('자료입력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DW770" s="28">
        <f>IF(AND($S770='자료입력 및 결과표시'!$B$7,COUNTIF($W770:$DR770,'자료입력 및 결과표시'!$C$7)&gt;=1),IF(OR('자료입력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DX770" s="28">
        <f>IF(AND($S770='자료입력 및 결과표시'!$B$8,COUNTIF($W770:$DR770,'자료입력 및 결과표시'!$C$8)&gt;=1),IF(OR('자료입력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DY770" s="28">
        <f>IF(AND($S770='자료입력 및 결과표시'!$B$9,COUNTIF($W770:$DR770,'자료입력 및 결과표시'!$C$9)&gt;=1),IF(OR('자료입력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DZ770" s="28">
        <f>IF(AND($S770='자료입력 및 결과표시'!$B$10,COUNTIF($W770:$DR770,'자료입력 및 결과표시'!$C$10)&gt;=1),IF(OR('자료입력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A770" s="28">
        <f>IF(AND($S770='자료입력 및 결과표시'!$B$11,COUNTIF($W770:$DR770,'자료입력 및 결과표시'!$C$11)&gt;=1),IF(OR('자료입력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B770" s="28">
        <f>IF(AND($S770='자료입력 및 결과표시'!$B$12,COUNTIF($W770:$DR770,'자료입력 및 결과표시'!$C$12)&gt;=1),IF(OR('자료입력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C770" s="28">
        <f>IF(AND($S770='자료입력 및 결과표시'!$B$13,COUNTIF($W770:$DR770,'자료입력 및 결과표시'!$C$13)&gt;=1),IF(OR('자료입력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D770" s="28">
        <f>IF(AND($S770='자료입력 및 결과표시'!$B$14,COUNTIF($W770:$DR770,'자료입력 및 결과표시'!$C$14)&gt;=1),IF(OR('자료입력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E770" s="28">
        <f>IF(AND($S770='자료입력 및 결과표시'!$B$15,COUNTIF($W770:$DR770,'자료입력 및 결과표시'!$C$15)&gt;=1),IF(OR('자료입력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F770" s="28">
        <f>IF(AND($S770='자료입력 및 결과표시'!$B$16,COUNTIF($W770:$DR770,'자료입력 및 결과표시'!$C$16)&gt;=1),IF(OR('자료입력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G770" s="28">
        <f>IF(AND($S770='자료입력 및 결과표시'!$B$17,COUNTIF($W770:$DR770,'자료입력 및 결과표시'!$C$17)&gt;=1),IF(OR('자료입력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H770" s="28">
        <f>IF(AND($S770='자료입력 및 결과표시'!$B$18,COUNTIF($W770:$DR770,'자료입력 및 결과표시'!$C$18)&gt;=1),IF(OR('자료입력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I770" s="28">
        <f>IF(AND($S770='자료입력 및 결과표시'!$B$19,COUNTIF($W770:$DR770,'자료입력 및 결과표시'!$C$19)&gt;=1),IF(OR('자료입력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J770" s="28">
        <f>IF(AND($S770='자료입력 및 결과표시'!$B$20,COUNTIF($W770:$DR770,'자료입력 및 결과표시'!$C$20)&gt;=1),IF(OR('자료입력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K770" s="28">
        <f>IF(AND($S770='자료입력 및 결과표시'!$B$21,COUNTIF($W770:$DR770,'자료입력 및 결과표시'!$C$21)&gt;=1),IF(OR('자료입력 및 결과표시'!$B$4+90&gt;=$V770,'자료입력 및 결과표시'!$B$4&lt;$U770),0,IF($V770-'자료입력 및 결과표시'!$B$4-90&gt;='자료입력 및 결과표시'!$E$4,'자료입력 및 결과표시'!$E$4,$V770-'자료입력 및 결과표시'!$B$4-90)),0)</f>
        <v>0</v>
      </c>
      <c r="EL770" s="17">
        <f>IF(AND(S770='자료입력 및 결과표시'!$B$6,COUNTIF('업무중복도(데이터 입력)'!$W770:$DR770,'자료입력 및 결과표시'!$C$6)&gt;=1),1,0)</f>
        <v>0</v>
      </c>
      <c r="EM770" s="17">
        <f>IF(AND(S770='자료입력 및 결과표시'!$B$7,COUNTIF('업무중복도(데이터 입력)'!$W770:$DR770,'자료입력 및 결과표시'!$C$7)&gt;=1),2,0)</f>
        <v>0</v>
      </c>
      <c r="EN770" s="17">
        <f>IF(AND(S770='자료입력 및 결과표시'!$B$8,COUNTIF('업무중복도(데이터 입력)'!$W770:$DR770,'자료입력 및 결과표시'!$C$8)&gt;=1),3,0)</f>
        <v>0</v>
      </c>
      <c r="EO770" s="17">
        <f>IF(AND(S770='자료입력 및 결과표시'!$B$9,COUNTIF('업무중복도(데이터 입력)'!$W770:$DR770,'자료입력 및 결과표시'!$C$9)&gt;=1),4,0)</f>
        <v>0</v>
      </c>
      <c r="EP770" s="17">
        <f>IF(AND(S770='자료입력 및 결과표시'!$B$10,COUNTIF('업무중복도(데이터 입력)'!$W770:$DR770,'자료입력 및 결과표시'!$C$10)&gt;=1),5,0)</f>
        <v>0</v>
      </c>
      <c r="EQ770" s="17">
        <f>IF(AND(S770='자료입력 및 결과표시'!$B$11,COUNTIF('업무중복도(데이터 입력)'!$W770:$DR770,'자료입력 및 결과표시'!$C$11)&gt;=1),6,0)</f>
        <v>0</v>
      </c>
      <c r="ER770" s="17">
        <f>IF(AND(S770='자료입력 및 결과표시'!$B$12,COUNTIF('업무중복도(데이터 입력)'!$W770:$DR770,'자료입력 및 결과표시'!$C$12)&gt;=1),7,0)</f>
        <v>0</v>
      </c>
      <c r="ES770" s="17">
        <f>IF(AND(S770='자료입력 및 결과표시'!$B$13,COUNTIF('업무중복도(데이터 입력)'!$W770:$DR770,'자료입력 및 결과표시'!$C$13)&gt;=1),8,0)</f>
        <v>0</v>
      </c>
      <c r="ET770" s="17">
        <f>IF(AND(S770='자료입력 및 결과표시'!$B$14,COUNTIF('업무중복도(데이터 입력)'!$W770:$DR770,'자료입력 및 결과표시'!$C$14)&gt;=1),9,0)</f>
        <v>0</v>
      </c>
      <c r="EU770" s="17">
        <f>IF(AND(S770='자료입력 및 결과표시'!$B$15,COUNTIF('업무중복도(데이터 입력)'!$W770:$DR770,'자료입력 및 결과표시'!$C$15)&gt;=1),10,0)</f>
        <v>0</v>
      </c>
      <c r="EV770" s="17">
        <f>IF(AND(S770='자료입력 및 결과표시'!$B$16,COUNTIF('업무중복도(데이터 입력)'!$W770:$DR770,'자료입력 및 결과표시'!$C$16)&gt;=1),11,0)</f>
        <v>0</v>
      </c>
      <c r="EW770" s="17">
        <f>IF(AND(S770='자료입력 및 결과표시'!$B$17,COUNTIF('업무중복도(데이터 입력)'!$W770:$DR770,'자료입력 및 결과표시'!$C$17)&gt;=1),12,0)</f>
        <v>0</v>
      </c>
      <c r="EX770" s="17">
        <f>IF(AND(S770='자료입력 및 결과표시'!$B$18,COUNTIF('업무중복도(데이터 입력)'!$W770:$DR770,'자료입력 및 결과표시'!$C$18)&gt;=1),13,0)</f>
        <v>0</v>
      </c>
      <c r="EY770" s="17">
        <f>IF(AND(S770='자료입력 및 결과표시'!$B$19,COUNTIF('업무중복도(데이터 입력)'!$W770:$DR770,'자료입력 및 결과표시'!$C$19)&gt;=1),14,0)</f>
        <v>0</v>
      </c>
      <c r="EZ770" s="17">
        <f>IF(AND(S770='자료입력 및 결과표시'!$B$20,COUNTIF('업무중복도(데이터 입력)'!$W770:$DR770,'자료입력 및 결과표시'!$C$20)&gt;=1),15,0)</f>
        <v>0</v>
      </c>
      <c r="FA770" s="17">
        <f>IF(AND(S770='자료입력 및 결과표시'!$B$21,COUNTIF('업무중복도(데이터 입력)'!$W770:$DR770,'자료입력 및 결과표시'!$C$21)&gt;=1),16,0)</f>
        <v>0</v>
      </c>
      <c r="FK770" s="17">
        <f t="shared" si="851"/>
        <v>0</v>
      </c>
      <c r="FO770"/>
    </row>
    <row r="771" spans="1:171">
      <c r="A771" s="17" t="str">
        <f t="shared" si="834"/>
        <v>\\\0</v>
      </c>
      <c r="B771" s="17" t="str">
        <f t="shared" si="835"/>
        <v>\\\0</v>
      </c>
      <c r="C771" s="17" t="str">
        <f t="shared" si="836"/>
        <v>\\\0</v>
      </c>
      <c r="D771" s="17" t="str">
        <f t="shared" si="837"/>
        <v>\\\0</v>
      </c>
      <c r="E771" s="17" t="str">
        <f t="shared" si="838"/>
        <v>\\\0</v>
      </c>
      <c r="F771" s="17" t="str">
        <f t="shared" si="839"/>
        <v>\\\0</v>
      </c>
      <c r="G771" s="17" t="str">
        <f t="shared" si="840"/>
        <v>\\\0</v>
      </c>
      <c r="H771" s="17" t="str">
        <f t="shared" si="841"/>
        <v>\\\0</v>
      </c>
      <c r="I771" s="17" t="str">
        <f t="shared" si="842"/>
        <v>\\\0</v>
      </c>
      <c r="J771" s="17" t="str">
        <f t="shared" si="843"/>
        <v>\\\0</v>
      </c>
      <c r="K771" s="17" t="str">
        <f t="shared" si="844"/>
        <v>\\\0</v>
      </c>
      <c r="L771" s="17" t="str">
        <f t="shared" si="845"/>
        <v>\\\0</v>
      </c>
      <c r="M771" s="17" t="str">
        <f t="shared" si="846"/>
        <v>\\\0</v>
      </c>
      <c r="N771" s="17" t="str">
        <f t="shared" si="847"/>
        <v>\\\0</v>
      </c>
      <c r="O771" s="17" t="str">
        <f t="shared" si="848"/>
        <v>\\\0</v>
      </c>
      <c r="P771" s="17" t="str">
        <f t="shared" si="849"/>
        <v>\\\0</v>
      </c>
      <c r="R771" s="17" t="str">
        <f t="shared" si="850"/>
        <v>\\</v>
      </c>
      <c r="S771" s="38"/>
      <c r="T771" s="39"/>
      <c r="U771" s="31"/>
      <c r="V771" s="32"/>
      <c r="W771" s="36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35"/>
      <c r="DS771" s="287"/>
      <c r="DT771" s="36"/>
      <c r="DU771" s="37"/>
      <c r="DV771" s="28">
        <f>IF(AND($S771='자료입력 및 결과표시'!$B$6,COUNTIF($W771:$DR771,'자료입력 및 결과표시'!$C$6)&gt;=1),IF(OR('자료입력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DW771" s="28">
        <f>IF(AND($S771='자료입력 및 결과표시'!$B$7,COUNTIF($W771:$DR771,'자료입력 및 결과표시'!$C$7)&gt;=1),IF(OR('자료입력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DX771" s="28">
        <f>IF(AND($S771='자료입력 및 결과표시'!$B$8,COUNTIF($W771:$DR771,'자료입력 및 결과표시'!$C$8)&gt;=1),IF(OR('자료입력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DY771" s="28">
        <f>IF(AND($S771='자료입력 및 결과표시'!$B$9,COUNTIF($W771:$DR771,'자료입력 및 결과표시'!$C$9)&gt;=1),IF(OR('자료입력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DZ771" s="28">
        <f>IF(AND($S771='자료입력 및 결과표시'!$B$10,COUNTIF($W771:$DR771,'자료입력 및 결과표시'!$C$10)&gt;=1),IF(OR('자료입력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A771" s="28">
        <f>IF(AND($S771='자료입력 및 결과표시'!$B$11,COUNTIF($W771:$DR771,'자료입력 및 결과표시'!$C$11)&gt;=1),IF(OR('자료입력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B771" s="28">
        <f>IF(AND($S771='자료입력 및 결과표시'!$B$12,COUNTIF($W771:$DR771,'자료입력 및 결과표시'!$C$12)&gt;=1),IF(OR('자료입력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C771" s="28">
        <f>IF(AND($S771='자료입력 및 결과표시'!$B$13,COUNTIF($W771:$DR771,'자료입력 및 결과표시'!$C$13)&gt;=1),IF(OR('자료입력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D771" s="28">
        <f>IF(AND($S771='자료입력 및 결과표시'!$B$14,COUNTIF($W771:$DR771,'자료입력 및 결과표시'!$C$14)&gt;=1),IF(OR('자료입력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E771" s="28">
        <f>IF(AND($S771='자료입력 및 결과표시'!$B$15,COUNTIF($W771:$DR771,'자료입력 및 결과표시'!$C$15)&gt;=1),IF(OR('자료입력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F771" s="28">
        <f>IF(AND($S771='자료입력 및 결과표시'!$B$16,COUNTIF($W771:$DR771,'자료입력 및 결과표시'!$C$16)&gt;=1),IF(OR('자료입력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G771" s="28">
        <f>IF(AND($S771='자료입력 및 결과표시'!$B$17,COUNTIF($W771:$DR771,'자료입력 및 결과표시'!$C$17)&gt;=1),IF(OR('자료입력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H771" s="28">
        <f>IF(AND($S771='자료입력 및 결과표시'!$B$18,COUNTIF($W771:$DR771,'자료입력 및 결과표시'!$C$18)&gt;=1),IF(OR('자료입력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I771" s="28">
        <f>IF(AND($S771='자료입력 및 결과표시'!$B$19,COUNTIF($W771:$DR771,'자료입력 및 결과표시'!$C$19)&gt;=1),IF(OR('자료입력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J771" s="28">
        <f>IF(AND($S771='자료입력 및 결과표시'!$B$20,COUNTIF($W771:$DR771,'자료입력 및 결과표시'!$C$20)&gt;=1),IF(OR('자료입력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K771" s="28">
        <f>IF(AND($S771='자료입력 및 결과표시'!$B$21,COUNTIF($W771:$DR771,'자료입력 및 결과표시'!$C$21)&gt;=1),IF(OR('자료입력 및 결과표시'!$B$4+90&gt;=$V771,'자료입력 및 결과표시'!$B$4&lt;$U771),0,IF($V771-'자료입력 및 결과표시'!$B$4-90&gt;='자료입력 및 결과표시'!$E$4,'자료입력 및 결과표시'!$E$4,$V771-'자료입력 및 결과표시'!$B$4-90)),0)</f>
        <v>0</v>
      </c>
      <c r="EL771" s="17">
        <f>IF(AND(S771='자료입력 및 결과표시'!$B$6,COUNTIF('업무중복도(데이터 입력)'!$W771:$DR771,'자료입력 및 결과표시'!$C$6)&gt;=1),1,0)</f>
        <v>0</v>
      </c>
      <c r="EM771" s="17">
        <f>IF(AND(S771='자료입력 및 결과표시'!$B$7,COUNTIF('업무중복도(데이터 입력)'!$W771:$DR771,'자료입력 및 결과표시'!$C$7)&gt;=1),2,0)</f>
        <v>0</v>
      </c>
      <c r="EN771" s="17">
        <f>IF(AND(S771='자료입력 및 결과표시'!$B$8,COUNTIF('업무중복도(데이터 입력)'!$W771:$DR771,'자료입력 및 결과표시'!$C$8)&gt;=1),3,0)</f>
        <v>0</v>
      </c>
      <c r="EO771" s="17">
        <f>IF(AND(S771='자료입력 및 결과표시'!$B$9,COUNTIF('업무중복도(데이터 입력)'!$W771:$DR771,'자료입력 및 결과표시'!$C$9)&gt;=1),4,0)</f>
        <v>0</v>
      </c>
      <c r="EP771" s="17">
        <f>IF(AND(S771='자료입력 및 결과표시'!$B$10,COUNTIF('업무중복도(데이터 입력)'!$W771:$DR771,'자료입력 및 결과표시'!$C$10)&gt;=1),5,0)</f>
        <v>0</v>
      </c>
      <c r="EQ771" s="17">
        <f>IF(AND(S771='자료입력 및 결과표시'!$B$11,COUNTIF('업무중복도(데이터 입력)'!$W771:$DR771,'자료입력 및 결과표시'!$C$11)&gt;=1),6,0)</f>
        <v>0</v>
      </c>
      <c r="ER771" s="17">
        <f>IF(AND(S771='자료입력 및 결과표시'!$B$12,COUNTIF('업무중복도(데이터 입력)'!$W771:$DR771,'자료입력 및 결과표시'!$C$12)&gt;=1),7,0)</f>
        <v>0</v>
      </c>
      <c r="ES771" s="17">
        <f>IF(AND(S771='자료입력 및 결과표시'!$B$13,COUNTIF('업무중복도(데이터 입력)'!$W771:$DR771,'자료입력 및 결과표시'!$C$13)&gt;=1),8,0)</f>
        <v>0</v>
      </c>
      <c r="ET771" s="17">
        <f>IF(AND(S771='자료입력 및 결과표시'!$B$14,COUNTIF('업무중복도(데이터 입력)'!$W771:$DR771,'자료입력 및 결과표시'!$C$14)&gt;=1),9,0)</f>
        <v>0</v>
      </c>
      <c r="EU771" s="17">
        <f>IF(AND(S771='자료입력 및 결과표시'!$B$15,COUNTIF('업무중복도(데이터 입력)'!$W771:$DR771,'자료입력 및 결과표시'!$C$15)&gt;=1),10,0)</f>
        <v>0</v>
      </c>
      <c r="EV771" s="17">
        <f>IF(AND(S771='자료입력 및 결과표시'!$B$16,COUNTIF('업무중복도(데이터 입력)'!$W771:$DR771,'자료입력 및 결과표시'!$C$16)&gt;=1),11,0)</f>
        <v>0</v>
      </c>
      <c r="EW771" s="17">
        <f>IF(AND(S771='자료입력 및 결과표시'!$B$17,COUNTIF('업무중복도(데이터 입력)'!$W771:$DR771,'자료입력 및 결과표시'!$C$17)&gt;=1),12,0)</f>
        <v>0</v>
      </c>
      <c r="EX771" s="17">
        <f>IF(AND(S771='자료입력 및 결과표시'!$B$18,COUNTIF('업무중복도(데이터 입력)'!$W771:$DR771,'자료입력 및 결과표시'!$C$18)&gt;=1),13,0)</f>
        <v>0</v>
      </c>
      <c r="EY771" s="17">
        <f>IF(AND(S771='자료입력 및 결과표시'!$B$19,COUNTIF('업무중복도(데이터 입력)'!$W771:$DR771,'자료입력 및 결과표시'!$C$19)&gt;=1),14,0)</f>
        <v>0</v>
      </c>
      <c r="EZ771" s="17">
        <f>IF(AND(S771='자료입력 및 결과표시'!$B$20,COUNTIF('업무중복도(데이터 입력)'!$W771:$DR771,'자료입력 및 결과표시'!$C$20)&gt;=1),15,0)</f>
        <v>0</v>
      </c>
      <c r="FA771" s="17">
        <f>IF(AND(S771='자료입력 및 결과표시'!$B$21,COUNTIF('업무중복도(데이터 입력)'!$W771:$DR771,'자료입력 및 결과표시'!$C$21)&gt;=1),16,0)</f>
        <v>0</v>
      </c>
      <c r="FK771" s="17">
        <f t="shared" si="851"/>
        <v>0</v>
      </c>
      <c r="FO771"/>
    </row>
    <row r="772" spans="1:171">
      <c r="A772" s="17" t="str">
        <f t="shared" ref="A772:A835" si="852">$S772&amp;"\"&amp;$DT772&amp;"\"&amp;$DU772&amp;"\"&amp;EL772</f>
        <v>\\\0</v>
      </c>
      <c r="B772" s="17" t="str">
        <f t="shared" ref="B772:B835" si="853">$S772&amp;"\"&amp;$DT772&amp;"\"&amp;$DU772&amp;"\"&amp;EM772</f>
        <v>\\\0</v>
      </c>
      <c r="C772" s="17" t="str">
        <f t="shared" ref="C772:C835" si="854">$S772&amp;"\"&amp;$DT772&amp;"\"&amp;$DU772&amp;"\"&amp;EN772</f>
        <v>\\\0</v>
      </c>
      <c r="D772" s="17" t="str">
        <f t="shared" ref="D772:D835" si="855">$S772&amp;"\"&amp;$DT772&amp;"\"&amp;$DU772&amp;"\"&amp;EO772</f>
        <v>\\\0</v>
      </c>
      <c r="E772" s="17" t="str">
        <f t="shared" ref="E772:E835" si="856">$S772&amp;"\"&amp;$DT772&amp;"\"&amp;$DU772&amp;"\"&amp;EP772</f>
        <v>\\\0</v>
      </c>
      <c r="F772" s="17" t="str">
        <f t="shared" ref="F772:F835" si="857">$S772&amp;"\"&amp;$DT772&amp;"\"&amp;$DU772&amp;"\"&amp;EQ772</f>
        <v>\\\0</v>
      </c>
      <c r="G772" s="17" t="str">
        <f t="shared" ref="G772:G835" si="858">$S772&amp;"\"&amp;$DT772&amp;"\"&amp;$DU772&amp;"\"&amp;ER772</f>
        <v>\\\0</v>
      </c>
      <c r="H772" s="17" t="str">
        <f t="shared" ref="H772:H835" si="859">$S772&amp;"\"&amp;$DT772&amp;"\"&amp;$DU772&amp;"\"&amp;ES772</f>
        <v>\\\0</v>
      </c>
      <c r="I772" s="17" t="str">
        <f t="shared" ref="I772:I835" si="860">$S772&amp;"\"&amp;$DT772&amp;"\"&amp;$DU772&amp;"\"&amp;ET772</f>
        <v>\\\0</v>
      </c>
      <c r="J772" s="17" t="str">
        <f t="shared" ref="J772:J835" si="861">$S772&amp;"\"&amp;$DT772&amp;"\"&amp;$DU772&amp;"\"&amp;EU772</f>
        <v>\\\0</v>
      </c>
      <c r="K772" s="17" t="str">
        <f t="shared" ref="K772:K835" si="862">$S772&amp;"\"&amp;$DT772&amp;"\"&amp;$DU772&amp;"\"&amp;EV772</f>
        <v>\\\0</v>
      </c>
      <c r="L772" s="17" t="str">
        <f t="shared" ref="L772:L835" si="863">$S772&amp;"\"&amp;$DT772&amp;"\"&amp;$DU772&amp;"\"&amp;EW772</f>
        <v>\\\0</v>
      </c>
      <c r="M772" s="17" t="str">
        <f t="shared" ref="M772:M835" si="864">$S772&amp;"\"&amp;$DT772&amp;"\"&amp;$DU772&amp;"\"&amp;EX772</f>
        <v>\\\0</v>
      </c>
      <c r="N772" s="17" t="str">
        <f t="shared" ref="N772:N835" si="865">$S772&amp;"\"&amp;$DT772&amp;"\"&amp;$DU772&amp;"\"&amp;EY772</f>
        <v>\\\0</v>
      </c>
      <c r="O772" s="17" t="str">
        <f t="shared" ref="O772:O835" si="866">$S772&amp;"\"&amp;$DT772&amp;"\"&amp;$DU772&amp;"\"&amp;EZ772</f>
        <v>\\\0</v>
      </c>
      <c r="P772" s="17" t="str">
        <f t="shared" ref="P772:P835" si="867">$S772&amp;"\"&amp;$DT772&amp;"\"&amp;$DU772&amp;"\"&amp;FA772</f>
        <v>\\\0</v>
      </c>
      <c r="R772" s="17" t="str">
        <f t="shared" ref="R772:R835" si="868">S772&amp;"\"&amp;DT772&amp;"\"&amp;DU772</f>
        <v>\\</v>
      </c>
      <c r="S772" s="38"/>
      <c r="T772" s="39"/>
      <c r="U772" s="31"/>
      <c r="V772" s="32"/>
      <c r="W772" s="36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35"/>
      <c r="DS772" s="287"/>
      <c r="DT772" s="36"/>
      <c r="DU772" s="37"/>
      <c r="DV772" s="28">
        <f>IF(AND($S772='자료입력 및 결과표시'!$B$6,COUNTIF($W772:$DR772,'자료입력 및 결과표시'!$C$6)&gt;=1),IF(OR('자료입력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DW772" s="28">
        <f>IF(AND($S772='자료입력 및 결과표시'!$B$7,COUNTIF($W772:$DR772,'자료입력 및 결과표시'!$C$7)&gt;=1),IF(OR('자료입력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DX772" s="28">
        <f>IF(AND($S772='자료입력 및 결과표시'!$B$8,COUNTIF($W772:$DR772,'자료입력 및 결과표시'!$C$8)&gt;=1),IF(OR('자료입력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DY772" s="28">
        <f>IF(AND($S772='자료입력 및 결과표시'!$B$9,COUNTIF($W772:$DR772,'자료입력 및 결과표시'!$C$9)&gt;=1),IF(OR('자료입력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DZ772" s="28">
        <f>IF(AND($S772='자료입력 및 결과표시'!$B$10,COUNTIF($W772:$DR772,'자료입력 및 결과표시'!$C$10)&gt;=1),IF(OR('자료입력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A772" s="28">
        <f>IF(AND($S772='자료입력 및 결과표시'!$B$11,COUNTIF($W772:$DR772,'자료입력 및 결과표시'!$C$11)&gt;=1),IF(OR('자료입력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B772" s="28">
        <f>IF(AND($S772='자료입력 및 결과표시'!$B$12,COUNTIF($W772:$DR772,'자료입력 및 결과표시'!$C$12)&gt;=1),IF(OR('자료입력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C772" s="28">
        <f>IF(AND($S772='자료입력 및 결과표시'!$B$13,COUNTIF($W772:$DR772,'자료입력 및 결과표시'!$C$13)&gt;=1),IF(OR('자료입력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D772" s="28">
        <f>IF(AND($S772='자료입력 및 결과표시'!$B$14,COUNTIF($W772:$DR772,'자료입력 및 결과표시'!$C$14)&gt;=1),IF(OR('자료입력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E772" s="28">
        <f>IF(AND($S772='자료입력 및 결과표시'!$B$15,COUNTIF($W772:$DR772,'자료입력 및 결과표시'!$C$15)&gt;=1),IF(OR('자료입력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F772" s="28">
        <f>IF(AND($S772='자료입력 및 결과표시'!$B$16,COUNTIF($W772:$DR772,'자료입력 및 결과표시'!$C$16)&gt;=1),IF(OR('자료입력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G772" s="28">
        <f>IF(AND($S772='자료입력 및 결과표시'!$B$17,COUNTIF($W772:$DR772,'자료입력 및 결과표시'!$C$17)&gt;=1),IF(OR('자료입력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H772" s="28">
        <f>IF(AND($S772='자료입력 및 결과표시'!$B$18,COUNTIF($W772:$DR772,'자료입력 및 결과표시'!$C$18)&gt;=1),IF(OR('자료입력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I772" s="28">
        <f>IF(AND($S772='자료입력 및 결과표시'!$B$19,COUNTIF($W772:$DR772,'자료입력 및 결과표시'!$C$19)&gt;=1),IF(OR('자료입력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J772" s="28">
        <f>IF(AND($S772='자료입력 및 결과표시'!$B$20,COUNTIF($W772:$DR772,'자료입력 및 결과표시'!$C$20)&gt;=1),IF(OR('자료입력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K772" s="28">
        <f>IF(AND($S772='자료입력 및 결과표시'!$B$21,COUNTIF($W772:$DR772,'자료입력 및 결과표시'!$C$21)&gt;=1),IF(OR('자료입력 및 결과표시'!$B$4+90&gt;=$V772,'자료입력 및 결과표시'!$B$4&lt;$U772),0,IF($V772-'자료입력 및 결과표시'!$B$4-90&gt;='자료입력 및 결과표시'!$E$4,'자료입력 및 결과표시'!$E$4,$V772-'자료입력 및 결과표시'!$B$4-90)),0)</f>
        <v>0</v>
      </c>
      <c r="EL772" s="17">
        <f>IF(AND(S772='자료입력 및 결과표시'!$B$6,COUNTIF('업무중복도(데이터 입력)'!$W772:$DR772,'자료입력 및 결과표시'!$C$6)&gt;=1),1,0)</f>
        <v>0</v>
      </c>
      <c r="EM772" s="17">
        <f>IF(AND(S772='자료입력 및 결과표시'!$B$7,COUNTIF('업무중복도(데이터 입력)'!$W772:$DR772,'자료입력 및 결과표시'!$C$7)&gt;=1),2,0)</f>
        <v>0</v>
      </c>
      <c r="EN772" s="17">
        <f>IF(AND(S772='자료입력 및 결과표시'!$B$8,COUNTIF('업무중복도(데이터 입력)'!$W772:$DR772,'자료입력 및 결과표시'!$C$8)&gt;=1),3,0)</f>
        <v>0</v>
      </c>
      <c r="EO772" s="17">
        <f>IF(AND(S772='자료입력 및 결과표시'!$B$9,COUNTIF('업무중복도(데이터 입력)'!$W772:$DR772,'자료입력 및 결과표시'!$C$9)&gt;=1),4,0)</f>
        <v>0</v>
      </c>
      <c r="EP772" s="17">
        <f>IF(AND(S772='자료입력 및 결과표시'!$B$10,COUNTIF('업무중복도(데이터 입력)'!$W772:$DR772,'자료입력 및 결과표시'!$C$10)&gt;=1),5,0)</f>
        <v>0</v>
      </c>
      <c r="EQ772" s="17">
        <f>IF(AND(S772='자료입력 및 결과표시'!$B$11,COUNTIF('업무중복도(데이터 입력)'!$W772:$DR772,'자료입력 및 결과표시'!$C$11)&gt;=1),6,0)</f>
        <v>0</v>
      </c>
      <c r="ER772" s="17">
        <f>IF(AND(S772='자료입력 및 결과표시'!$B$12,COUNTIF('업무중복도(데이터 입력)'!$W772:$DR772,'자료입력 및 결과표시'!$C$12)&gt;=1),7,0)</f>
        <v>0</v>
      </c>
      <c r="ES772" s="17">
        <f>IF(AND(S772='자료입력 및 결과표시'!$B$13,COUNTIF('업무중복도(데이터 입력)'!$W772:$DR772,'자료입력 및 결과표시'!$C$13)&gt;=1),8,0)</f>
        <v>0</v>
      </c>
      <c r="ET772" s="17">
        <f>IF(AND(S772='자료입력 및 결과표시'!$B$14,COUNTIF('업무중복도(데이터 입력)'!$W772:$DR772,'자료입력 및 결과표시'!$C$14)&gt;=1),9,0)</f>
        <v>0</v>
      </c>
      <c r="EU772" s="17">
        <f>IF(AND(S772='자료입력 및 결과표시'!$B$15,COUNTIF('업무중복도(데이터 입력)'!$W772:$DR772,'자료입력 및 결과표시'!$C$15)&gt;=1),10,0)</f>
        <v>0</v>
      </c>
      <c r="EV772" s="17">
        <f>IF(AND(S772='자료입력 및 결과표시'!$B$16,COUNTIF('업무중복도(데이터 입력)'!$W772:$DR772,'자료입력 및 결과표시'!$C$16)&gt;=1),11,0)</f>
        <v>0</v>
      </c>
      <c r="EW772" s="17">
        <f>IF(AND(S772='자료입력 및 결과표시'!$B$17,COUNTIF('업무중복도(데이터 입력)'!$W772:$DR772,'자료입력 및 결과표시'!$C$17)&gt;=1),12,0)</f>
        <v>0</v>
      </c>
      <c r="EX772" s="17">
        <f>IF(AND(S772='자료입력 및 결과표시'!$B$18,COUNTIF('업무중복도(데이터 입력)'!$W772:$DR772,'자료입력 및 결과표시'!$C$18)&gt;=1),13,0)</f>
        <v>0</v>
      </c>
      <c r="EY772" s="17">
        <f>IF(AND(S772='자료입력 및 결과표시'!$B$19,COUNTIF('업무중복도(데이터 입력)'!$W772:$DR772,'자료입력 및 결과표시'!$C$19)&gt;=1),14,0)</f>
        <v>0</v>
      </c>
      <c r="EZ772" s="17">
        <f>IF(AND(S772='자료입력 및 결과표시'!$B$20,COUNTIF('업무중복도(데이터 입력)'!$W772:$DR772,'자료입력 및 결과표시'!$C$20)&gt;=1),15,0)</f>
        <v>0</v>
      </c>
      <c r="FA772" s="17">
        <f>IF(AND(S772='자료입력 및 결과표시'!$B$21,COUNTIF('업무중복도(데이터 입력)'!$W772:$DR772,'자료입력 및 결과표시'!$C$21)&gt;=1),16,0)</f>
        <v>0</v>
      </c>
      <c r="FK772" s="17">
        <f t="shared" ref="FK772:FK835" si="869">COUNTA(W772:DR772)</f>
        <v>0</v>
      </c>
      <c r="FO772"/>
    </row>
    <row r="773" spans="1:171">
      <c r="A773" s="17" t="str">
        <f t="shared" si="852"/>
        <v>\\\0</v>
      </c>
      <c r="B773" s="17" t="str">
        <f t="shared" si="853"/>
        <v>\\\0</v>
      </c>
      <c r="C773" s="17" t="str">
        <f t="shared" si="854"/>
        <v>\\\0</v>
      </c>
      <c r="D773" s="17" t="str">
        <f t="shared" si="855"/>
        <v>\\\0</v>
      </c>
      <c r="E773" s="17" t="str">
        <f t="shared" si="856"/>
        <v>\\\0</v>
      </c>
      <c r="F773" s="17" t="str">
        <f t="shared" si="857"/>
        <v>\\\0</v>
      </c>
      <c r="G773" s="17" t="str">
        <f t="shared" si="858"/>
        <v>\\\0</v>
      </c>
      <c r="H773" s="17" t="str">
        <f t="shared" si="859"/>
        <v>\\\0</v>
      </c>
      <c r="I773" s="17" t="str">
        <f t="shared" si="860"/>
        <v>\\\0</v>
      </c>
      <c r="J773" s="17" t="str">
        <f t="shared" si="861"/>
        <v>\\\0</v>
      </c>
      <c r="K773" s="17" t="str">
        <f t="shared" si="862"/>
        <v>\\\0</v>
      </c>
      <c r="L773" s="17" t="str">
        <f t="shared" si="863"/>
        <v>\\\0</v>
      </c>
      <c r="M773" s="17" t="str">
        <f t="shared" si="864"/>
        <v>\\\0</v>
      </c>
      <c r="N773" s="17" t="str">
        <f t="shared" si="865"/>
        <v>\\\0</v>
      </c>
      <c r="O773" s="17" t="str">
        <f t="shared" si="866"/>
        <v>\\\0</v>
      </c>
      <c r="P773" s="17" t="str">
        <f t="shared" si="867"/>
        <v>\\\0</v>
      </c>
      <c r="R773" s="17" t="str">
        <f t="shared" si="868"/>
        <v>\\</v>
      </c>
      <c r="S773" s="38"/>
      <c r="T773" s="39"/>
      <c r="U773" s="31"/>
      <c r="V773" s="32"/>
      <c r="W773" s="36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35"/>
      <c r="DS773" s="287"/>
      <c r="DT773" s="36"/>
      <c r="DU773" s="37"/>
      <c r="DV773" s="28">
        <f>IF(AND($S773='자료입력 및 결과표시'!$B$6,COUNTIF($W773:$DR773,'자료입력 및 결과표시'!$C$6)&gt;=1),IF(OR('자료입력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DW773" s="28">
        <f>IF(AND($S773='자료입력 및 결과표시'!$B$7,COUNTIF($W773:$DR773,'자료입력 및 결과표시'!$C$7)&gt;=1),IF(OR('자료입력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DX773" s="28">
        <f>IF(AND($S773='자료입력 및 결과표시'!$B$8,COUNTIF($W773:$DR773,'자료입력 및 결과표시'!$C$8)&gt;=1),IF(OR('자료입력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DY773" s="28">
        <f>IF(AND($S773='자료입력 및 결과표시'!$B$9,COUNTIF($W773:$DR773,'자료입력 및 결과표시'!$C$9)&gt;=1),IF(OR('자료입력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DZ773" s="28">
        <f>IF(AND($S773='자료입력 및 결과표시'!$B$10,COUNTIF($W773:$DR773,'자료입력 및 결과표시'!$C$10)&gt;=1),IF(OR('자료입력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A773" s="28">
        <f>IF(AND($S773='자료입력 및 결과표시'!$B$11,COUNTIF($W773:$DR773,'자료입력 및 결과표시'!$C$11)&gt;=1),IF(OR('자료입력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B773" s="28">
        <f>IF(AND($S773='자료입력 및 결과표시'!$B$12,COUNTIF($W773:$DR773,'자료입력 및 결과표시'!$C$12)&gt;=1),IF(OR('자료입력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C773" s="28">
        <f>IF(AND($S773='자료입력 및 결과표시'!$B$13,COUNTIF($W773:$DR773,'자료입력 및 결과표시'!$C$13)&gt;=1),IF(OR('자료입력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D773" s="28">
        <f>IF(AND($S773='자료입력 및 결과표시'!$B$14,COUNTIF($W773:$DR773,'자료입력 및 결과표시'!$C$14)&gt;=1),IF(OR('자료입력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E773" s="28">
        <f>IF(AND($S773='자료입력 및 결과표시'!$B$15,COUNTIF($W773:$DR773,'자료입력 및 결과표시'!$C$15)&gt;=1),IF(OR('자료입력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F773" s="28">
        <f>IF(AND($S773='자료입력 및 결과표시'!$B$16,COUNTIF($W773:$DR773,'자료입력 및 결과표시'!$C$16)&gt;=1),IF(OR('자료입력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G773" s="28">
        <f>IF(AND($S773='자료입력 및 결과표시'!$B$17,COUNTIF($W773:$DR773,'자료입력 및 결과표시'!$C$17)&gt;=1),IF(OR('자료입력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H773" s="28">
        <f>IF(AND($S773='자료입력 및 결과표시'!$B$18,COUNTIF($W773:$DR773,'자료입력 및 결과표시'!$C$18)&gt;=1),IF(OR('자료입력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I773" s="28">
        <f>IF(AND($S773='자료입력 및 결과표시'!$B$19,COUNTIF($W773:$DR773,'자료입력 및 결과표시'!$C$19)&gt;=1),IF(OR('자료입력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J773" s="28">
        <f>IF(AND($S773='자료입력 및 결과표시'!$B$20,COUNTIF($W773:$DR773,'자료입력 및 결과표시'!$C$20)&gt;=1),IF(OR('자료입력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K773" s="28">
        <f>IF(AND($S773='자료입력 및 결과표시'!$B$21,COUNTIF($W773:$DR773,'자료입력 및 결과표시'!$C$21)&gt;=1),IF(OR('자료입력 및 결과표시'!$B$4+90&gt;=$V773,'자료입력 및 결과표시'!$B$4&lt;$U773),0,IF($V773-'자료입력 및 결과표시'!$B$4-90&gt;='자료입력 및 결과표시'!$E$4,'자료입력 및 결과표시'!$E$4,$V773-'자료입력 및 결과표시'!$B$4-90)),0)</f>
        <v>0</v>
      </c>
      <c r="EL773" s="17">
        <f>IF(AND(S773='자료입력 및 결과표시'!$B$6,COUNTIF('업무중복도(데이터 입력)'!$W773:$DR773,'자료입력 및 결과표시'!$C$6)&gt;=1),1,0)</f>
        <v>0</v>
      </c>
      <c r="EM773" s="17">
        <f>IF(AND(S773='자료입력 및 결과표시'!$B$7,COUNTIF('업무중복도(데이터 입력)'!$W773:$DR773,'자료입력 및 결과표시'!$C$7)&gt;=1),2,0)</f>
        <v>0</v>
      </c>
      <c r="EN773" s="17">
        <f>IF(AND(S773='자료입력 및 결과표시'!$B$8,COUNTIF('업무중복도(데이터 입력)'!$W773:$DR773,'자료입력 및 결과표시'!$C$8)&gt;=1),3,0)</f>
        <v>0</v>
      </c>
      <c r="EO773" s="17">
        <f>IF(AND(S773='자료입력 및 결과표시'!$B$9,COUNTIF('업무중복도(데이터 입력)'!$W773:$DR773,'자료입력 및 결과표시'!$C$9)&gt;=1),4,0)</f>
        <v>0</v>
      </c>
      <c r="EP773" s="17">
        <f>IF(AND(S773='자료입력 및 결과표시'!$B$10,COUNTIF('업무중복도(데이터 입력)'!$W773:$DR773,'자료입력 및 결과표시'!$C$10)&gt;=1),5,0)</f>
        <v>0</v>
      </c>
      <c r="EQ773" s="17">
        <f>IF(AND(S773='자료입력 및 결과표시'!$B$11,COUNTIF('업무중복도(데이터 입력)'!$W773:$DR773,'자료입력 및 결과표시'!$C$11)&gt;=1),6,0)</f>
        <v>0</v>
      </c>
      <c r="ER773" s="17">
        <f>IF(AND(S773='자료입력 및 결과표시'!$B$12,COUNTIF('업무중복도(데이터 입력)'!$W773:$DR773,'자료입력 및 결과표시'!$C$12)&gt;=1),7,0)</f>
        <v>0</v>
      </c>
      <c r="ES773" s="17">
        <f>IF(AND(S773='자료입력 및 결과표시'!$B$13,COUNTIF('업무중복도(데이터 입력)'!$W773:$DR773,'자료입력 및 결과표시'!$C$13)&gt;=1),8,0)</f>
        <v>0</v>
      </c>
      <c r="ET773" s="17">
        <f>IF(AND(S773='자료입력 및 결과표시'!$B$14,COUNTIF('업무중복도(데이터 입력)'!$W773:$DR773,'자료입력 및 결과표시'!$C$14)&gt;=1),9,0)</f>
        <v>0</v>
      </c>
      <c r="EU773" s="17">
        <f>IF(AND(S773='자료입력 및 결과표시'!$B$15,COUNTIF('업무중복도(데이터 입력)'!$W773:$DR773,'자료입력 및 결과표시'!$C$15)&gt;=1),10,0)</f>
        <v>0</v>
      </c>
      <c r="EV773" s="17">
        <f>IF(AND(S773='자료입력 및 결과표시'!$B$16,COUNTIF('업무중복도(데이터 입력)'!$W773:$DR773,'자료입력 및 결과표시'!$C$16)&gt;=1),11,0)</f>
        <v>0</v>
      </c>
      <c r="EW773" s="17">
        <f>IF(AND(S773='자료입력 및 결과표시'!$B$17,COUNTIF('업무중복도(데이터 입력)'!$W773:$DR773,'자료입력 및 결과표시'!$C$17)&gt;=1),12,0)</f>
        <v>0</v>
      </c>
      <c r="EX773" s="17">
        <f>IF(AND(S773='자료입력 및 결과표시'!$B$18,COUNTIF('업무중복도(데이터 입력)'!$W773:$DR773,'자료입력 및 결과표시'!$C$18)&gt;=1),13,0)</f>
        <v>0</v>
      </c>
      <c r="EY773" s="17">
        <f>IF(AND(S773='자료입력 및 결과표시'!$B$19,COUNTIF('업무중복도(데이터 입력)'!$W773:$DR773,'자료입력 및 결과표시'!$C$19)&gt;=1),14,0)</f>
        <v>0</v>
      </c>
      <c r="EZ773" s="17">
        <f>IF(AND(S773='자료입력 및 결과표시'!$B$20,COUNTIF('업무중복도(데이터 입력)'!$W773:$DR773,'자료입력 및 결과표시'!$C$20)&gt;=1),15,0)</f>
        <v>0</v>
      </c>
      <c r="FA773" s="17">
        <f>IF(AND(S773='자료입력 및 결과표시'!$B$21,COUNTIF('업무중복도(데이터 입력)'!$W773:$DR773,'자료입력 및 결과표시'!$C$21)&gt;=1),16,0)</f>
        <v>0</v>
      </c>
      <c r="FK773" s="17">
        <f t="shared" si="869"/>
        <v>0</v>
      </c>
      <c r="FO773"/>
    </row>
    <row r="774" spans="1:171">
      <c r="A774" s="17" t="str">
        <f t="shared" si="852"/>
        <v>\\\0</v>
      </c>
      <c r="B774" s="17" t="str">
        <f t="shared" si="853"/>
        <v>\\\0</v>
      </c>
      <c r="C774" s="17" t="str">
        <f t="shared" si="854"/>
        <v>\\\0</v>
      </c>
      <c r="D774" s="17" t="str">
        <f t="shared" si="855"/>
        <v>\\\0</v>
      </c>
      <c r="E774" s="17" t="str">
        <f t="shared" si="856"/>
        <v>\\\0</v>
      </c>
      <c r="F774" s="17" t="str">
        <f t="shared" si="857"/>
        <v>\\\0</v>
      </c>
      <c r="G774" s="17" t="str">
        <f t="shared" si="858"/>
        <v>\\\0</v>
      </c>
      <c r="H774" s="17" t="str">
        <f t="shared" si="859"/>
        <v>\\\0</v>
      </c>
      <c r="I774" s="17" t="str">
        <f t="shared" si="860"/>
        <v>\\\0</v>
      </c>
      <c r="J774" s="17" t="str">
        <f t="shared" si="861"/>
        <v>\\\0</v>
      </c>
      <c r="K774" s="17" t="str">
        <f t="shared" si="862"/>
        <v>\\\0</v>
      </c>
      <c r="L774" s="17" t="str">
        <f t="shared" si="863"/>
        <v>\\\0</v>
      </c>
      <c r="M774" s="17" t="str">
        <f t="shared" si="864"/>
        <v>\\\0</v>
      </c>
      <c r="N774" s="17" t="str">
        <f t="shared" si="865"/>
        <v>\\\0</v>
      </c>
      <c r="O774" s="17" t="str">
        <f t="shared" si="866"/>
        <v>\\\0</v>
      </c>
      <c r="P774" s="17" t="str">
        <f t="shared" si="867"/>
        <v>\\\0</v>
      </c>
      <c r="R774" s="17" t="str">
        <f t="shared" si="868"/>
        <v>\\</v>
      </c>
      <c r="S774" s="38"/>
      <c r="T774" s="39"/>
      <c r="U774" s="31"/>
      <c r="V774" s="32"/>
      <c r="W774" s="36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35"/>
      <c r="DS774" s="287"/>
      <c r="DT774" s="36"/>
      <c r="DU774" s="37"/>
      <c r="DV774" s="28">
        <f>IF(AND($S774='자료입력 및 결과표시'!$B$6,COUNTIF($W774:$DR774,'자료입력 및 결과표시'!$C$6)&gt;=1),IF(OR('자료입력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DW774" s="28">
        <f>IF(AND($S774='자료입력 및 결과표시'!$B$7,COUNTIF($W774:$DR774,'자료입력 및 결과표시'!$C$7)&gt;=1),IF(OR('자료입력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DX774" s="28">
        <f>IF(AND($S774='자료입력 및 결과표시'!$B$8,COUNTIF($W774:$DR774,'자료입력 및 결과표시'!$C$8)&gt;=1),IF(OR('자료입력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DY774" s="28">
        <f>IF(AND($S774='자료입력 및 결과표시'!$B$9,COUNTIF($W774:$DR774,'자료입력 및 결과표시'!$C$9)&gt;=1),IF(OR('자료입력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DZ774" s="28">
        <f>IF(AND($S774='자료입력 및 결과표시'!$B$10,COUNTIF($W774:$DR774,'자료입력 및 결과표시'!$C$10)&gt;=1),IF(OR('자료입력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A774" s="28">
        <f>IF(AND($S774='자료입력 및 결과표시'!$B$11,COUNTIF($W774:$DR774,'자료입력 및 결과표시'!$C$11)&gt;=1),IF(OR('자료입력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B774" s="28">
        <f>IF(AND($S774='자료입력 및 결과표시'!$B$12,COUNTIF($W774:$DR774,'자료입력 및 결과표시'!$C$12)&gt;=1),IF(OR('자료입력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C774" s="28">
        <f>IF(AND($S774='자료입력 및 결과표시'!$B$13,COUNTIF($W774:$DR774,'자료입력 및 결과표시'!$C$13)&gt;=1),IF(OR('자료입력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D774" s="28">
        <f>IF(AND($S774='자료입력 및 결과표시'!$B$14,COUNTIF($W774:$DR774,'자료입력 및 결과표시'!$C$14)&gt;=1),IF(OR('자료입력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E774" s="28">
        <f>IF(AND($S774='자료입력 및 결과표시'!$B$15,COUNTIF($W774:$DR774,'자료입력 및 결과표시'!$C$15)&gt;=1),IF(OR('자료입력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F774" s="28">
        <f>IF(AND($S774='자료입력 및 결과표시'!$B$16,COUNTIF($W774:$DR774,'자료입력 및 결과표시'!$C$16)&gt;=1),IF(OR('자료입력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G774" s="28">
        <f>IF(AND($S774='자료입력 및 결과표시'!$B$17,COUNTIF($W774:$DR774,'자료입력 및 결과표시'!$C$17)&gt;=1),IF(OR('자료입력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H774" s="28">
        <f>IF(AND($S774='자료입력 및 결과표시'!$B$18,COUNTIF($W774:$DR774,'자료입력 및 결과표시'!$C$18)&gt;=1),IF(OR('자료입력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I774" s="28">
        <f>IF(AND($S774='자료입력 및 결과표시'!$B$19,COUNTIF($W774:$DR774,'자료입력 및 결과표시'!$C$19)&gt;=1),IF(OR('자료입력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J774" s="28">
        <f>IF(AND($S774='자료입력 및 결과표시'!$B$20,COUNTIF($W774:$DR774,'자료입력 및 결과표시'!$C$20)&gt;=1),IF(OR('자료입력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K774" s="28">
        <f>IF(AND($S774='자료입력 및 결과표시'!$B$21,COUNTIF($W774:$DR774,'자료입력 및 결과표시'!$C$21)&gt;=1),IF(OR('자료입력 및 결과표시'!$B$4+90&gt;=$V774,'자료입력 및 결과표시'!$B$4&lt;$U774),0,IF($V774-'자료입력 및 결과표시'!$B$4-90&gt;='자료입력 및 결과표시'!$E$4,'자료입력 및 결과표시'!$E$4,$V774-'자료입력 및 결과표시'!$B$4-90)),0)</f>
        <v>0</v>
      </c>
      <c r="EL774" s="17">
        <f>IF(AND(S774='자료입력 및 결과표시'!$B$6,COUNTIF('업무중복도(데이터 입력)'!$W774:$DR774,'자료입력 및 결과표시'!$C$6)&gt;=1),1,0)</f>
        <v>0</v>
      </c>
      <c r="EM774" s="17">
        <f>IF(AND(S774='자료입력 및 결과표시'!$B$7,COUNTIF('업무중복도(데이터 입력)'!$W774:$DR774,'자료입력 및 결과표시'!$C$7)&gt;=1),2,0)</f>
        <v>0</v>
      </c>
      <c r="EN774" s="17">
        <f>IF(AND(S774='자료입력 및 결과표시'!$B$8,COUNTIF('업무중복도(데이터 입력)'!$W774:$DR774,'자료입력 및 결과표시'!$C$8)&gt;=1),3,0)</f>
        <v>0</v>
      </c>
      <c r="EO774" s="17">
        <f>IF(AND(S774='자료입력 및 결과표시'!$B$9,COUNTIF('업무중복도(데이터 입력)'!$W774:$DR774,'자료입력 및 결과표시'!$C$9)&gt;=1),4,0)</f>
        <v>0</v>
      </c>
      <c r="EP774" s="17">
        <f>IF(AND(S774='자료입력 및 결과표시'!$B$10,COUNTIF('업무중복도(데이터 입력)'!$W774:$DR774,'자료입력 및 결과표시'!$C$10)&gt;=1),5,0)</f>
        <v>0</v>
      </c>
      <c r="EQ774" s="17">
        <f>IF(AND(S774='자료입력 및 결과표시'!$B$11,COUNTIF('업무중복도(데이터 입력)'!$W774:$DR774,'자료입력 및 결과표시'!$C$11)&gt;=1),6,0)</f>
        <v>0</v>
      </c>
      <c r="ER774" s="17">
        <f>IF(AND(S774='자료입력 및 결과표시'!$B$12,COUNTIF('업무중복도(데이터 입력)'!$W774:$DR774,'자료입력 및 결과표시'!$C$12)&gt;=1),7,0)</f>
        <v>0</v>
      </c>
      <c r="ES774" s="17">
        <f>IF(AND(S774='자료입력 및 결과표시'!$B$13,COUNTIF('업무중복도(데이터 입력)'!$W774:$DR774,'자료입력 및 결과표시'!$C$13)&gt;=1),8,0)</f>
        <v>0</v>
      </c>
      <c r="ET774" s="17">
        <f>IF(AND(S774='자료입력 및 결과표시'!$B$14,COUNTIF('업무중복도(데이터 입력)'!$W774:$DR774,'자료입력 및 결과표시'!$C$14)&gt;=1),9,0)</f>
        <v>0</v>
      </c>
      <c r="EU774" s="17">
        <f>IF(AND(S774='자료입력 및 결과표시'!$B$15,COUNTIF('업무중복도(데이터 입력)'!$W774:$DR774,'자료입력 및 결과표시'!$C$15)&gt;=1),10,0)</f>
        <v>0</v>
      </c>
      <c r="EV774" s="17">
        <f>IF(AND(S774='자료입력 및 결과표시'!$B$16,COUNTIF('업무중복도(데이터 입력)'!$W774:$DR774,'자료입력 및 결과표시'!$C$16)&gt;=1),11,0)</f>
        <v>0</v>
      </c>
      <c r="EW774" s="17">
        <f>IF(AND(S774='자료입력 및 결과표시'!$B$17,COUNTIF('업무중복도(데이터 입력)'!$W774:$DR774,'자료입력 및 결과표시'!$C$17)&gt;=1),12,0)</f>
        <v>0</v>
      </c>
      <c r="EX774" s="17">
        <f>IF(AND(S774='자료입력 및 결과표시'!$B$18,COUNTIF('업무중복도(데이터 입력)'!$W774:$DR774,'자료입력 및 결과표시'!$C$18)&gt;=1),13,0)</f>
        <v>0</v>
      </c>
      <c r="EY774" s="17">
        <f>IF(AND(S774='자료입력 및 결과표시'!$B$19,COUNTIF('업무중복도(데이터 입력)'!$W774:$DR774,'자료입력 및 결과표시'!$C$19)&gt;=1),14,0)</f>
        <v>0</v>
      </c>
      <c r="EZ774" s="17">
        <f>IF(AND(S774='자료입력 및 결과표시'!$B$20,COUNTIF('업무중복도(데이터 입력)'!$W774:$DR774,'자료입력 및 결과표시'!$C$20)&gt;=1),15,0)</f>
        <v>0</v>
      </c>
      <c r="FA774" s="17">
        <f>IF(AND(S774='자료입력 및 결과표시'!$B$21,COUNTIF('업무중복도(데이터 입력)'!$W774:$DR774,'자료입력 및 결과표시'!$C$21)&gt;=1),16,0)</f>
        <v>0</v>
      </c>
      <c r="FK774" s="17">
        <f t="shared" si="869"/>
        <v>0</v>
      </c>
      <c r="FO774"/>
    </row>
    <row r="775" spans="1:171">
      <c r="A775" s="17" t="str">
        <f t="shared" si="852"/>
        <v>\\\0</v>
      </c>
      <c r="B775" s="17" t="str">
        <f t="shared" si="853"/>
        <v>\\\0</v>
      </c>
      <c r="C775" s="17" t="str">
        <f t="shared" si="854"/>
        <v>\\\0</v>
      </c>
      <c r="D775" s="17" t="str">
        <f t="shared" si="855"/>
        <v>\\\0</v>
      </c>
      <c r="E775" s="17" t="str">
        <f t="shared" si="856"/>
        <v>\\\0</v>
      </c>
      <c r="F775" s="17" t="str">
        <f t="shared" si="857"/>
        <v>\\\0</v>
      </c>
      <c r="G775" s="17" t="str">
        <f t="shared" si="858"/>
        <v>\\\0</v>
      </c>
      <c r="H775" s="17" t="str">
        <f t="shared" si="859"/>
        <v>\\\0</v>
      </c>
      <c r="I775" s="17" t="str">
        <f t="shared" si="860"/>
        <v>\\\0</v>
      </c>
      <c r="J775" s="17" t="str">
        <f t="shared" si="861"/>
        <v>\\\0</v>
      </c>
      <c r="K775" s="17" t="str">
        <f t="shared" si="862"/>
        <v>\\\0</v>
      </c>
      <c r="L775" s="17" t="str">
        <f t="shared" si="863"/>
        <v>\\\0</v>
      </c>
      <c r="M775" s="17" t="str">
        <f t="shared" si="864"/>
        <v>\\\0</v>
      </c>
      <c r="N775" s="17" t="str">
        <f t="shared" si="865"/>
        <v>\\\0</v>
      </c>
      <c r="O775" s="17" t="str">
        <f t="shared" si="866"/>
        <v>\\\0</v>
      </c>
      <c r="P775" s="17" t="str">
        <f t="shared" si="867"/>
        <v>\\\0</v>
      </c>
      <c r="R775" s="17" t="str">
        <f t="shared" si="868"/>
        <v>\\</v>
      </c>
      <c r="S775" s="38"/>
      <c r="T775" s="39"/>
      <c r="U775" s="31"/>
      <c r="V775" s="32"/>
      <c r="W775" s="36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35"/>
      <c r="DS775" s="287"/>
      <c r="DT775" s="36"/>
      <c r="DU775" s="37"/>
      <c r="DV775" s="28">
        <f>IF(AND($S775='자료입력 및 결과표시'!$B$6,COUNTIF($W775:$DR775,'자료입력 및 결과표시'!$C$6)&gt;=1),IF(OR('자료입력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DW775" s="28">
        <f>IF(AND($S775='자료입력 및 결과표시'!$B$7,COUNTIF($W775:$DR775,'자료입력 및 결과표시'!$C$7)&gt;=1),IF(OR('자료입력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DX775" s="28">
        <f>IF(AND($S775='자료입력 및 결과표시'!$B$8,COUNTIF($W775:$DR775,'자료입력 및 결과표시'!$C$8)&gt;=1),IF(OR('자료입력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DY775" s="28">
        <f>IF(AND($S775='자료입력 및 결과표시'!$B$9,COUNTIF($W775:$DR775,'자료입력 및 결과표시'!$C$9)&gt;=1),IF(OR('자료입력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DZ775" s="28">
        <f>IF(AND($S775='자료입력 및 결과표시'!$B$10,COUNTIF($W775:$DR775,'자료입력 및 결과표시'!$C$10)&gt;=1),IF(OR('자료입력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A775" s="28">
        <f>IF(AND($S775='자료입력 및 결과표시'!$B$11,COUNTIF($W775:$DR775,'자료입력 및 결과표시'!$C$11)&gt;=1),IF(OR('자료입력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B775" s="28">
        <f>IF(AND($S775='자료입력 및 결과표시'!$B$12,COUNTIF($W775:$DR775,'자료입력 및 결과표시'!$C$12)&gt;=1),IF(OR('자료입력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C775" s="28">
        <f>IF(AND($S775='자료입력 및 결과표시'!$B$13,COUNTIF($W775:$DR775,'자료입력 및 결과표시'!$C$13)&gt;=1),IF(OR('자료입력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D775" s="28">
        <f>IF(AND($S775='자료입력 및 결과표시'!$B$14,COUNTIF($W775:$DR775,'자료입력 및 결과표시'!$C$14)&gt;=1),IF(OR('자료입력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E775" s="28">
        <f>IF(AND($S775='자료입력 및 결과표시'!$B$15,COUNTIF($W775:$DR775,'자료입력 및 결과표시'!$C$15)&gt;=1),IF(OR('자료입력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F775" s="28">
        <f>IF(AND($S775='자료입력 및 결과표시'!$B$16,COUNTIF($W775:$DR775,'자료입력 및 결과표시'!$C$16)&gt;=1),IF(OR('자료입력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G775" s="28">
        <f>IF(AND($S775='자료입력 및 결과표시'!$B$17,COUNTIF($W775:$DR775,'자료입력 및 결과표시'!$C$17)&gt;=1),IF(OR('자료입력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H775" s="28">
        <f>IF(AND($S775='자료입력 및 결과표시'!$B$18,COUNTIF($W775:$DR775,'자료입력 및 결과표시'!$C$18)&gt;=1),IF(OR('자료입력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I775" s="28">
        <f>IF(AND($S775='자료입력 및 결과표시'!$B$19,COUNTIF($W775:$DR775,'자료입력 및 결과표시'!$C$19)&gt;=1),IF(OR('자료입력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J775" s="28">
        <f>IF(AND($S775='자료입력 및 결과표시'!$B$20,COUNTIF($W775:$DR775,'자료입력 및 결과표시'!$C$20)&gt;=1),IF(OR('자료입력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K775" s="28">
        <f>IF(AND($S775='자료입력 및 결과표시'!$B$21,COUNTIF($W775:$DR775,'자료입력 및 결과표시'!$C$21)&gt;=1),IF(OR('자료입력 및 결과표시'!$B$4+90&gt;=$V775,'자료입력 및 결과표시'!$B$4&lt;$U775),0,IF($V775-'자료입력 및 결과표시'!$B$4-90&gt;='자료입력 및 결과표시'!$E$4,'자료입력 및 결과표시'!$E$4,$V775-'자료입력 및 결과표시'!$B$4-90)),0)</f>
        <v>0</v>
      </c>
      <c r="EL775" s="17">
        <f>IF(AND(S775='자료입력 및 결과표시'!$B$6,COUNTIF('업무중복도(데이터 입력)'!$W775:$DR775,'자료입력 및 결과표시'!$C$6)&gt;=1),1,0)</f>
        <v>0</v>
      </c>
      <c r="EM775" s="17">
        <f>IF(AND(S775='자료입력 및 결과표시'!$B$7,COUNTIF('업무중복도(데이터 입력)'!$W775:$DR775,'자료입력 및 결과표시'!$C$7)&gt;=1),2,0)</f>
        <v>0</v>
      </c>
      <c r="EN775" s="17">
        <f>IF(AND(S775='자료입력 및 결과표시'!$B$8,COUNTIF('업무중복도(데이터 입력)'!$W775:$DR775,'자료입력 및 결과표시'!$C$8)&gt;=1),3,0)</f>
        <v>0</v>
      </c>
      <c r="EO775" s="17">
        <f>IF(AND(S775='자료입력 및 결과표시'!$B$9,COUNTIF('업무중복도(데이터 입력)'!$W775:$DR775,'자료입력 및 결과표시'!$C$9)&gt;=1),4,0)</f>
        <v>0</v>
      </c>
      <c r="EP775" s="17">
        <f>IF(AND(S775='자료입력 및 결과표시'!$B$10,COUNTIF('업무중복도(데이터 입력)'!$W775:$DR775,'자료입력 및 결과표시'!$C$10)&gt;=1),5,0)</f>
        <v>0</v>
      </c>
      <c r="EQ775" s="17">
        <f>IF(AND(S775='자료입력 및 결과표시'!$B$11,COUNTIF('업무중복도(데이터 입력)'!$W775:$DR775,'자료입력 및 결과표시'!$C$11)&gt;=1),6,0)</f>
        <v>0</v>
      </c>
      <c r="ER775" s="17">
        <f>IF(AND(S775='자료입력 및 결과표시'!$B$12,COUNTIF('업무중복도(데이터 입력)'!$W775:$DR775,'자료입력 및 결과표시'!$C$12)&gt;=1),7,0)</f>
        <v>0</v>
      </c>
      <c r="ES775" s="17">
        <f>IF(AND(S775='자료입력 및 결과표시'!$B$13,COUNTIF('업무중복도(데이터 입력)'!$W775:$DR775,'자료입력 및 결과표시'!$C$13)&gt;=1),8,0)</f>
        <v>0</v>
      </c>
      <c r="ET775" s="17">
        <f>IF(AND(S775='자료입력 및 결과표시'!$B$14,COUNTIF('업무중복도(데이터 입력)'!$W775:$DR775,'자료입력 및 결과표시'!$C$14)&gt;=1),9,0)</f>
        <v>0</v>
      </c>
      <c r="EU775" s="17">
        <f>IF(AND(S775='자료입력 및 결과표시'!$B$15,COUNTIF('업무중복도(데이터 입력)'!$W775:$DR775,'자료입력 및 결과표시'!$C$15)&gt;=1),10,0)</f>
        <v>0</v>
      </c>
      <c r="EV775" s="17">
        <f>IF(AND(S775='자료입력 및 결과표시'!$B$16,COUNTIF('업무중복도(데이터 입력)'!$W775:$DR775,'자료입력 및 결과표시'!$C$16)&gt;=1),11,0)</f>
        <v>0</v>
      </c>
      <c r="EW775" s="17">
        <f>IF(AND(S775='자료입력 및 결과표시'!$B$17,COUNTIF('업무중복도(데이터 입력)'!$W775:$DR775,'자료입력 및 결과표시'!$C$17)&gt;=1),12,0)</f>
        <v>0</v>
      </c>
      <c r="EX775" s="17">
        <f>IF(AND(S775='자료입력 및 결과표시'!$B$18,COUNTIF('업무중복도(데이터 입력)'!$W775:$DR775,'자료입력 및 결과표시'!$C$18)&gt;=1),13,0)</f>
        <v>0</v>
      </c>
      <c r="EY775" s="17">
        <f>IF(AND(S775='자료입력 및 결과표시'!$B$19,COUNTIF('업무중복도(데이터 입력)'!$W775:$DR775,'자료입력 및 결과표시'!$C$19)&gt;=1),14,0)</f>
        <v>0</v>
      </c>
      <c r="EZ775" s="17">
        <f>IF(AND(S775='자료입력 및 결과표시'!$B$20,COUNTIF('업무중복도(데이터 입력)'!$W775:$DR775,'자료입력 및 결과표시'!$C$20)&gt;=1),15,0)</f>
        <v>0</v>
      </c>
      <c r="FA775" s="17">
        <f>IF(AND(S775='자료입력 및 결과표시'!$B$21,COUNTIF('업무중복도(데이터 입력)'!$W775:$DR775,'자료입력 및 결과표시'!$C$21)&gt;=1),16,0)</f>
        <v>0</v>
      </c>
      <c r="FK775" s="17">
        <f t="shared" si="869"/>
        <v>0</v>
      </c>
      <c r="FO775"/>
    </row>
    <row r="776" spans="1:171">
      <c r="A776" s="17" t="str">
        <f t="shared" si="852"/>
        <v>\\\0</v>
      </c>
      <c r="B776" s="17" t="str">
        <f t="shared" si="853"/>
        <v>\\\0</v>
      </c>
      <c r="C776" s="17" t="str">
        <f t="shared" si="854"/>
        <v>\\\0</v>
      </c>
      <c r="D776" s="17" t="str">
        <f t="shared" si="855"/>
        <v>\\\0</v>
      </c>
      <c r="E776" s="17" t="str">
        <f t="shared" si="856"/>
        <v>\\\0</v>
      </c>
      <c r="F776" s="17" t="str">
        <f t="shared" si="857"/>
        <v>\\\0</v>
      </c>
      <c r="G776" s="17" t="str">
        <f t="shared" si="858"/>
        <v>\\\0</v>
      </c>
      <c r="H776" s="17" t="str">
        <f t="shared" si="859"/>
        <v>\\\0</v>
      </c>
      <c r="I776" s="17" t="str">
        <f t="shared" si="860"/>
        <v>\\\0</v>
      </c>
      <c r="J776" s="17" t="str">
        <f t="shared" si="861"/>
        <v>\\\0</v>
      </c>
      <c r="K776" s="17" t="str">
        <f t="shared" si="862"/>
        <v>\\\0</v>
      </c>
      <c r="L776" s="17" t="str">
        <f t="shared" si="863"/>
        <v>\\\0</v>
      </c>
      <c r="M776" s="17" t="str">
        <f t="shared" si="864"/>
        <v>\\\0</v>
      </c>
      <c r="N776" s="17" t="str">
        <f t="shared" si="865"/>
        <v>\\\0</v>
      </c>
      <c r="O776" s="17" t="str">
        <f t="shared" si="866"/>
        <v>\\\0</v>
      </c>
      <c r="P776" s="17" t="str">
        <f t="shared" si="867"/>
        <v>\\\0</v>
      </c>
      <c r="R776" s="17" t="str">
        <f t="shared" si="868"/>
        <v>\\</v>
      </c>
      <c r="S776" s="38"/>
      <c r="T776" s="39"/>
      <c r="U776" s="31"/>
      <c r="V776" s="32"/>
      <c r="W776" s="36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35"/>
      <c r="DS776" s="287"/>
      <c r="DT776" s="36"/>
      <c r="DU776" s="37"/>
      <c r="DV776" s="28">
        <f>IF(AND($S776='자료입력 및 결과표시'!$B$6,COUNTIF($W776:$DR776,'자료입력 및 결과표시'!$C$6)&gt;=1),IF(OR('자료입력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DW776" s="28">
        <f>IF(AND($S776='자료입력 및 결과표시'!$B$7,COUNTIF($W776:$DR776,'자료입력 및 결과표시'!$C$7)&gt;=1),IF(OR('자료입력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DX776" s="28">
        <f>IF(AND($S776='자료입력 및 결과표시'!$B$8,COUNTIF($W776:$DR776,'자료입력 및 결과표시'!$C$8)&gt;=1),IF(OR('자료입력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DY776" s="28">
        <f>IF(AND($S776='자료입력 및 결과표시'!$B$9,COUNTIF($W776:$DR776,'자료입력 및 결과표시'!$C$9)&gt;=1),IF(OR('자료입력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DZ776" s="28">
        <f>IF(AND($S776='자료입력 및 결과표시'!$B$10,COUNTIF($W776:$DR776,'자료입력 및 결과표시'!$C$10)&gt;=1),IF(OR('자료입력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A776" s="28">
        <f>IF(AND($S776='자료입력 및 결과표시'!$B$11,COUNTIF($W776:$DR776,'자료입력 및 결과표시'!$C$11)&gt;=1),IF(OR('자료입력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B776" s="28">
        <f>IF(AND($S776='자료입력 및 결과표시'!$B$12,COUNTIF($W776:$DR776,'자료입력 및 결과표시'!$C$12)&gt;=1),IF(OR('자료입력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C776" s="28">
        <f>IF(AND($S776='자료입력 및 결과표시'!$B$13,COUNTIF($W776:$DR776,'자료입력 및 결과표시'!$C$13)&gt;=1),IF(OR('자료입력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D776" s="28">
        <f>IF(AND($S776='자료입력 및 결과표시'!$B$14,COUNTIF($W776:$DR776,'자료입력 및 결과표시'!$C$14)&gt;=1),IF(OR('자료입력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E776" s="28">
        <f>IF(AND($S776='자료입력 및 결과표시'!$B$15,COUNTIF($W776:$DR776,'자료입력 및 결과표시'!$C$15)&gt;=1),IF(OR('자료입력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F776" s="28">
        <f>IF(AND($S776='자료입력 및 결과표시'!$B$16,COUNTIF($W776:$DR776,'자료입력 및 결과표시'!$C$16)&gt;=1),IF(OR('자료입력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G776" s="28">
        <f>IF(AND($S776='자료입력 및 결과표시'!$B$17,COUNTIF($W776:$DR776,'자료입력 및 결과표시'!$C$17)&gt;=1),IF(OR('자료입력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H776" s="28">
        <f>IF(AND($S776='자료입력 및 결과표시'!$B$18,COUNTIF($W776:$DR776,'자료입력 및 결과표시'!$C$18)&gt;=1),IF(OR('자료입력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I776" s="28">
        <f>IF(AND($S776='자료입력 및 결과표시'!$B$19,COUNTIF($W776:$DR776,'자료입력 및 결과표시'!$C$19)&gt;=1),IF(OR('자료입력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J776" s="28">
        <f>IF(AND($S776='자료입력 및 결과표시'!$B$20,COUNTIF($W776:$DR776,'자료입력 및 결과표시'!$C$20)&gt;=1),IF(OR('자료입력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K776" s="28">
        <f>IF(AND($S776='자료입력 및 결과표시'!$B$21,COUNTIF($W776:$DR776,'자료입력 및 결과표시'!$C$21)&gt;=1),IF(OR('자료입력 및 결과표시'!$B$4+90&gt;=$V776,'자료입력 및 결과표시'!$B$4&lt;$U776),0,IF($V776-'자료입력 및 결과표시'!$B$4-90&gt;='자료입력 및 결과표시'!$E$4,'자료입력 및 결과표시'!$E$4,$V776-'자료입력 및 결과표시'!$B$4-90)),0)</f>
        <v>0</v>
      </c>
      <c r="EL776" s="17">
        <f>IF(AND(S776='자료입력 및 결과표시'!$B$6,COUNTIF('업무중복도(데이터 입력)'!$W776:$DR776,'자료입력 및 결과표시'!$C$6)&gt;=1),1,0)</f>
        <v>0</v>
      </c>
      <c r="EM776" s="17">
        <f>IF(AND(S776='자료입력 및 결과표시'!$B$7,COUNTIF('업무중복도(데이터 입력)'!$W776:$DR776,'자료입력 및 결과표시'!$C$7)&gt;=1),2,0)</f>
        <v>0</v>
      </c>
      <c r="EN776" s="17">
        <f>IF(AND(S776='자료입력 및 결과표시'!$B$8,COUNTIF('업무중복도(데이터 입력)'!$W776:$DR776,'자료입력 및 결과표시'!$C$8)&gt;=1),3,0)</f>
        <v>0</v>
      </c>
      <c r="EO776" s="17">
        <f>IF(AND(S776='자료입력 및 결과표시'!$B$9,COUNTIF('업무중복도(데이터 입력)'!$W776:$DR776,'자료입력 및 결과표시'!$C$9)&gt;=1),4,0)</f>
        <v>0</v>
      </c>
      <c r="EP776" s="17">
        <f>IF(AND(S776='자료입력 및 결과표시'!$B$10,COUNTIF('업무중복도(데이터 입력)'!$W776:$DR776,'자료입력 및 결과표시'!$C$10)&gt;=1),5,0)</f>
        <v>0</v>
      </c>
      <c r="EQ776" s="17">
        <f>IF(AND(S776='자료입력 및 결과표시'!$B$11,COUNTIF('업무중복도(데이터 입력)'!$W776:$DR776,'자료입력 및 결과표시'!$C$11)&gt;=1),6,0)</f>
        <v>0</v>
      </c>
      <c r="ER776" s="17">
        <f>IF(AND(S776='자료입력 및 결과표시'!$B$12,COUNTIF('업무중복도(데이터 입력)'!$W776:$DR776,'자료입력 및 결과표시'!$C$12)&gt;=1),7,0)</f>
        <v>0</v>
      </c>
      <c r="ES776" s="17">
        <f>IF(AND(S776='자료입력 및 결과표시'!$B$13,COUNTIF('업무중복도(데이터 입력)'!$W776:$DR776,'자료입력 및 결과표시'!$C$13)&gt;=1),8,0)</f>
        <v>0</v>
      </c>
      <c r="ET776" s="17">
        <f>IF(AND(S776='자료입력 및 결과표시'!$B$14,COUNTIF('업무중복도(데이터 입력)'!$W776:$DR776,'자료입력 및 결과표시'!$C$14)&gt;=1),9,0)</f>
        <v>0</v>
      </c>
      <c r="EU776" s="17">
        <f>IF(AND(S776='자료입력 및 결과표시'!$B$15,COUNTIF('업무중복도(데이터 입력)'!$W776:$DR776,'자료입력 및 결과표시'!$C$15)&gt;=1),10,0)</f>
        <v>0</v>
      </c>
      <c r="EV776" s="17">
        <f>IF(AND(S776='자료입력 및 결과표시'!$B$16,COUNTIF('업무중복도(데이터 입력)'!$W776:$DR776,'자료입력 및 결과표시'!$C$16)&gt;=1),11,0)</f>
        <v>0</v>
      </c>
      <c r="EW776" s="17">
        <f>IF(AND(S776='자료입력 및 결과표시'!$B$17,COUNTIF('업무중복도(데이터 입력)'!$W776:$DR776,'자료입력 및 결과표시'!$C$17)&gt;=1),12,0)</f>
        <v>0</v>
      </c>
      <c r="EX776" s="17">
        <f>IF(AND(S776='자료입력 및 결과표시'!$B$18,COUNTIF('업무중복도(데이터 입력)'!$W776:$DR776,'자료입력 및 결과표시'!$C$18)&gt;=1),13,0)</f>
        <v>0</v>
      </c>
      <c r="EY776" s="17">
        <f>IF(AND(S776='자료입력 및 결과표시'!$B$19,COUNTIF('업무중복도(데이터 입력)'!$W776:$DR776,'자료입력 및 결과표시'!$C$19)&gt;=1),14,0)</f>
        <v>0</v>
      </c>
      <c r="EZ776" s="17">
        <f>IF(AND(S776='자료입력 및 결과표시'!$B$20,COUNTIF('업무중복도(데이터 입력)'!$W776:$DR776,'자료입력 및 결과표시'!$C$20)&gt;=1),15,0)</f>
        <v>0</v>
      </c>
      <c r="FA776" s="17">
        <f>IF(AND(S776='자료입력 및 결과표시'!$B$21,COUNTIF('업무중복도(데이터 입력)'!$W776:$DR776,'자료입력 및 결과표시'!$C$21)&gt;=1),16,0)</f>
        <v>0</v>
      </c>
      <c r="FK776" s="17">
        <f t="shared" si="869"/>
        <v>0</v>
      </c>
      <c r="FO776"/>
    </row>
    <row r="777" spans="1:171">
      <c r="A777" s="17" t="str">
        <f t="shared" si="852"/>
        <v>\\\0</v>
      </c>
      <c r="B777" s="17" t="str">
        <f t="shared" si="853"/>
        <v>\\\0</v>
      </c>
      <c r="C777" s="17" t="str">
        <f t="shared" si="854"/>
        <v>\\\0</v>
      </c>
      <c r="D777" s="17" t="str">
        <f t="shared" si="855"/>
        <v>\\\0</v>
      </c>
      <c r="E777" s="17" t="str">
        <f t="shared" si="856"/>
        <v>\\\0</v>
      </c>
      <c r="F777" s="17" t="str">
        <f t="shared" si="857"/>
        <v>\\\0</v>
      </c>
      <c r="G777" s="17" t="str">
        <f t="shared" si="858"/>
        <v>\\\0</v>
      </c>
      <c r="H777" s="17" t="str">
        <f t="shared" si="859"/>
        <v>\\\0</v>
      </c>
      <c r="I777" s="17" t="str">
        <f t="shared" si="860"/>
        <v>\\\0</v>
      </c>
      <c r="J777" s="17" t="str">
        <f t="shared" si="861"/>
        <v>\\\0</v>
      </c>
      <c r="K777" s="17" t="str">
        <f t="shared" si="862"/>
        <v>\\\0</v>
      </c>
      <c r="L777" s="17" t="str">
        <f t="shared" si="863"/>
        <v>\\\0</v>
      </c>
      <c r="M777" s="17" t="str">
        <f t="shared" si="864"/>
        <v>\\\0</v>
      </c>
      <c r="N777" s="17" t="str">
        <f t="shared" si="865"/>
        <v>\\\0</v>
      </c>
      <c r="O777" s="17" t="str">
        <f t="shared" si="866"/>
        <v>\\\0</v>
      </c>
      <c r="P777" s="17" t="str">
        <f t="shared" si="867"/>
        <v>\\\0</v>
      </c>
      <c r="R777" s="17" t="str">
        <f t="shared" si="868"/>
        <v>\\</v>
      </c>
      <c r="S777" s="38"/>
      <c r="T777" s="39"/>
      <c r="U777" s="31"/>
      <c r="V777" s="32"/>
      <c r="W777" s="36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35"/>
      <c r="DS777" s="287"/>
      <c r="DT777" s="36"/>
      <c r="DU777" s="37"/>
      <c r="DV777" s="28">
        <f>IF(AND($S777='자료입력 및 결과표시'!$B$6,COUNTIF($W777:$DR777,'자료입력 및 결과표시'!$C$6)&gt;=1),IF(OR('자료입력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DW777" s="28">
        <f>IF(AND($S777='자료입력 및 결과표시'!$B$7,COUNTIF($W777:$DR777,'자료입력 및 결과표시'!$C$7)&gt;=1),IF(OR('자료입력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DX777" s="28">
        <f>IF(AND($S777='자료입력 및 결과표시'!$B$8,COUNTIF($W777:$DR777,'자료입력 및 결과표시'!$C$8)&gt;=1),IF(OR('자료입력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DY777" s="28">
        <f>IF(AND($S777='자료입력 및 결과표시'!$B$9,COUNTIF($W777:$DR777,'자료입력 및 결과표시'!$C$9)&gt;=1),IF(OR('자료입력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DZ777" s="28">
        <f>IF(AND($S777='자료입력 및 결과표시'!$B$10,COUNTIF($W777:$DR777,'자료입력 및 결과표시'!$C$10)&gt;=1),IF(OR('자료입력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A777" s="28">
        <f>IF(AND($S777='자료입력 및 결과표시'!$B$11,COUNTIF($W777:$DR777,'자료입력 및 결과표시'!$C$11)&gt;=1),IF(OR('자료입력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B777" s="28">
        <f>IF(AND($S777='자료입력 및 결과표시'!$B$12,COUNTIF($W777:$DR777,'자료입력 및 결과표시'!$C$12)&gt;=1),IF(OR('자료입력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C777" s="28">
        <f>IF(AND($S777='자료입력 및 결과표시'!$B$13,COUNTIF($W777:$DR777,'자료입력 및 결과표시'!$C$13)&gt;=1),IF(OR('자료입력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D777" s="28">
        <f>IF(AND($S777='자료입력 및 결과표시'!$B$14,COUNTIF($W777:$DR777,'자료입력 및 결과표시'!$C$14)&gt;=1),IF(OR('자료입력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E777" s="28">
        <f>IF(AND($S777='자료입력 및 결과표시'!$B$15,COUNTIF($W777:$DR777,'자료입력 및 결과표시'!$C$15)&gt;=1),IF(OR('자료입력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F777" s="28">
        <f>IF(AND($S777='자료입력 및 결과표시'!$B$16,COUNTIF($W777:$DR777,'자료입력 및 결과표시'!$C$16)&gt;=1),IF(OR('자료입력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G777" s="28">
        <f>IF(AND($S777='자료입력 및 결과표시'!$B$17,COUNTIF($W777:$DR777,'자료입력 및 결과표시'!$C$17)&gt;=1),IF(OR('자료입력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H777" s="28">
        <f>IF(AND($S777='자료입력 및 결과표시'!$B$18,COUNTIF($W777:$DR777,'자료입력 및 결과표시'!$C$18)&gt;=1),IF(OR('자료입력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I777" s="28">
        <f>IF(AND($S777='자료입력 및 결과표시'!$B$19,COUNTIF($W777:$DR777,'자료입력 및 결과표시'!$C$19)&gt;=1),IF(OR('자료입력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J777" s="28">
        <f>IF(AND($S777='자료입력 및 결과표시'!$B$20,COUNTIF($W777:$DR777,'자료입력 및 결과표시'!$C$20)&gt;=1),IF(OR('자료입력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K777" s="28">
        <f>IF(AND($S777='자료입력 및 결과표시'!$B$21,COUNTIF($W777:$DR777,'자료입력 및 결과표시'!$C$21)&gt;=1),IF(OR('자료입력 및 결과표시'!$B$4+90&gt;=$V777,'자료입력 및 결과표시'!$B$4&lt;$U777),0,IF($V777-'자료입력 및 결과표시'!$B$4-90&gt;='자료입력 및 결과표시'!$E$4,'자료입력 및 결과표시'!$E$4,$V777-'자료입력 및 결과표시'!$B$4-90)),0)</f>
        <v>0</v>
      </c>
      <c r="EL777" s="17">
        <f>IF(AND(S777='자료입력 및 결과표시'!$B$6,COUNTIF('업무중복도(데이터 입력)'!$W777:$DR777,'자료입력 및 결과표시'!$C$6)&gt;=1),1,0)</f>
        <v>0</v>
      </c>
      <c r="EM777" s="17">
        <f>IF(AND(S777='자료입력 및 결과표시'!$B$7,COUNTIF('업무중복도(데이터 입력)'!$W777:$DR777,'자료입력 및 결과표시'!$C$7)&gt;=1),2,0)</f>
        <v>0</v>
      </c>
      <c r="EN777" s="17">
        <f>IF(AND(S777='자료입력 및 결과표시'!$B$8,COUNTIF('업무중복도(데이터 입력)'!$W777:$DR777,'자료입력 및 결과표시'!$C$8)&gt;=1),3,0)</f>
        <v>0</v>
      </c>
      <c r="EO777" s="17">
        <f>IF(AND(S777='자료입력 및 결과표시'!$B$9,COUNTIF('업무중복도(데이터 입력)'!$W777:$DR777,'자료입력 및 결과표시'!$C$9)&gt;=1),4,0)</f>
        <v>0</v>
      </c>
      <c r="EP777" s="17">
        <f>IF(AND(S777='자료입력 및 결과표시'!$B$10,COUNTIF('업무중복도(데이터 입력)'!$W777:$DR777,'자료입력 및 결과표시'!$C$10)&gt;=1),5,0)</f>
        <v>0</v>
      </c>
      <c r="EQ777" s="17">
        <f>IF(AND(S777='자료입력 및 결과표시'!$B$11,COUNTIF('업무중복도(데이터 입력)'!$W777:$DR777,'자료입력 및 결과표시'!$C$11)&gt;=1),6,0)</f>
        <v>0</v>
      </c>
      <c r="ER777" s="17">
        <f>IF(AND(S777='자료입력 및 결과표시'!$B$12,COUNTIF('업무중복도(데이터 입력)'!$W777:$DR777,'자료입력 및 결과표시'!$C$12)&gt;=1),7,0)</f>
        <v>0</v>
      </c>
      <c r="ES777" s="17">
        <f>IF(AND(S777='자료입력 및 결과표시'!$B$13,COUNTIF('업무중복도(데이터 입력)'!$W777:$DR777,'자료입력 및 결과표시'!$C$13)&gt;=1),8,0)</f>
        <v>0</v>
      </c>
      <c r="ET777" s="17">
        <f>IF(AND(S777='자료입력 및 결과표시'!$B$14,COUNTIF('업무중복도(데이터 입력)'!$W777:$DR777,'자료입력 및 결과표시'!$C$14)&gt;=1),9,0)</f>
        <v>0</v>
      </c>
      <c r="EU777" s="17">
        <f>IF(AND(S777='자료입력 및 결과표시'!$B$15,COUNTIF('업무중복도(데이터 입력)'!$W777:$DR777,'자료입력 및 결과표시'!$C$15)&gt;=1),10,0)</f>
        <v>0</v>
      </c>
      <c r="EV777" s="17">
        <f>IF(AND(S777='자료입력 및 결과표시'!$B$16,COUNTIF('업무중복도(데이터 입력)'!$W777:$DR777,'자료입력 및 결과표시'!$C$16)&gt;=1),11,0)</f>
        <v>0</v>
      </c>
      <c r="EW777" s="17">
        <f>IF(AND(S777='자료입력 및 결과표시'!$B$17,COUNTIF('업무중복도(데이터 입력)'!$W777:$DR777,'자료입력 및 결과표시'!$C$17)&gt;=1),12,0)</f>
        <v>0</v>
      </c>
      <c r="EX777" s="17">
        <f>IF(AND(S777='자료입력 및 결과표시'!$B$18,COUNTIF('업무중복도(데이터 입력)'!$W777:$DR777,'자료입력 및 결과표시'!$C$18)&gt;=1),13,0)</f>
        <v>0</v>
      </c>
      <c r="EY777" s="17">
        <f>IF(AND(S777='자료입력 및 결과표시'!$B$19,COUNTIF('업무중복도(데이터 입력)'!$W777:$DR777,'자료입력 및 결과표시'!$C$19)&gt;=1),14,0)</f>
        <v>0</v>
      </c>
      <c r="EZ777" s="17">
        <f>IF(AND(S777='자료입력 및 결과표시'!$B$20,COUNTIF('업무중복도(데이터 입력)'!$W777:$DR777,'자료입력 및 결과표시'!$C$20)&gt;=1),15,0)</f>
        <v>0</v>
      </c>
      <c r="FA777" s="17">
        <f>IF(AND(S777='자료입력 및 결과표시'!$B$21,COUNTIF('업무중복도(데이터 입력)'!$W777:$DR777,'자료입력 및 결과표시'!$C$21)&gt;=1),16,0)</f>
        <v>0</v>
      </c>
      <c r="FK777" s="17">
        <f t="shared" si="869"/>
        <v>0</v>
      </c>
      <c r="FO777"/>
    </row>
    <row r="778" spans="1:171">
      <c r="A778" s="17" t="str">
        <f t="shared" si="852"/>
        <v>\\\0</v>
      </c>
      <c r="B778" s="17" t="str">
        <f t="shared" si="853"/>
        <v>\\\0</v>
      </c>
      <c r="C778" s="17" t="str">
        <f t="shared" si="854"/>
        <v>\\\0</v>
      </c>
      <c r="D778" s="17" t="str">
        <f t="shared" si="855"/>
        <v>\\\0</v>
      </c>
      <c r="E778" s="17" t="str">
        <f t="shared" si="856"/>
        <v>\\\0</v>
      </c>
      <c r="F778" s="17" t="str">
        <f t="shared" si="857"/>
        <v>\\\0</v>
      </c>
      <c r="G778" s="17" t="str">
        <f t="shared" si="858"/>
        <v>\\\0</v>
      </c>
      <c r="H778" s="17" t="str">
        <f t="shared" si="859"/>
        <v>\\\0</v>
      </c>
      <c r="I778" s="17" t="str">
        <f t="shared" si="860"/>
        <v>\\\0</v>
      </c>
      <c r="J778" s="17" t="str">
        <f t="shared" si="861"/>
        <v>\\\0</v>
      </c>
      <c r="K778" s="17" t="str">
        <f t="shared" si="862"/>
        <v>\\\0</v>
      </c>
      <c r="L778" s="17" t="str">
        <f t="shared" si="863"/>
        <v>\\\0</v>
      </c>
      <c r="M778" s="17" t="str">
        <f t="shared" si="864"/>
        <v>\\\0</v>
      </c>
      <c r="N778" s="17" t="str">
        <f t="shared" si="865"/>
        <v>\\\0</v>
      </c>
      <c r="O778" s="17" t="str">
        <f t="shared" si="866"/>
        <v>\\\0</v>
      </c>
      <c r="P778" s="17" t="str">
        <f t="shared" si="867"/>
        <v>\\\0</v>
      </c>
      <c r="R778" s="17" t="str">
        <f t="shared" si="868"/>
        <v>\\</v>
      </c>
      <c r="S778" s="38"/>
      <c r="T778" s="39"/>
      <c r="U778" s="31"/>
      <c r="V778" s="32"/>
      <c r="W778" s="36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35"/>
      <c r="DS778" s="287"/>
      <c r="DT778" s="36"/>
      <c r="DU778" s="37"/>
      <c r="DV778" s="28">
        <f>IF(AND($S778='자료입력 및 결과표시'!$B$6,COUNTIF($W778:$DR778,'자료입력 및 결과표시'!$C$6)&gt;=1),IF(OR('자료입력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DW778" s="28">
        <f>IF(AND($S778='자료입력 및 결과표시'!$B$7,COUNTIF($W778:$DR778,'자료입력 및 결과표시'!$C$7)&gt;=1),IF(OR('자료입력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DX778" s="28">
        <f>IF(AND($S778='자료입력 및 결과표시'!$B$8,COUNTIF($W778:$DR778,'자료입력 및 결과표시'!$C$8)&gt;=1),IF(OR('자료입력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DY778" s="28">
        <f>IF(AND($S778='자료입력 및 결과표시'!$B$9,COUNTIF($W778:$DR778,'자료입력 및 결과표시'!$C$9)&gt;=1),IF(OR('자료입력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DZ778" s="28">
        <f>IF(AND($S778='자료입력 및 결과표시'!$B$10,COUNTIF($W778:$DR778,'자료입력 및 결과표시'!$C$10)&gt;=1),IF(OR('자료입력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A778" s="28">
        <f>IF(AND($S778='자료입력 및 결과표시'!$B$11,COUNTIF($W778:$DR778,'자료입력 및 결과표시'!$C$11)&gt;=1),IF(OR('자료입력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B778" s="28">
        <f>IF(AND($S778='자료입력 및 결과표시'!$B$12,COUNTIF($W778:$DR778,'자료입력 및 결과표시'!$C$12)&gt;=1),IF(OR('자료입력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C778" s="28">
        <f>IF(AND($S778='자료입력 및 결과표시'!$B$13,COUNTIF($W778:$DR778,'자료입력 및 결과표시'!$C$13)&gt;=1),IF(OR('자료입력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D778" s="28">
        <f>IF(AND($S778='자료입력 및 결과표시'!$B$14,COUNTIF($W778:$DR778,'자료입력 및 결과표시'!$C$14)&gt;=1),IF(OR('자료입력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E778" s="28">
        <f>IF(AND($S778='자료입력 및 결과표시'!$B$15,COUNTIF($W778:$DR778,'자료입력 및 결과표시'!$C$15)&gt;=1),IF(OR('자료입력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F778" s="28">
        <f>IF(AND($S778='자료입력 및 결과표시'!$B$16,COUNTIF($W778:$DR778,'자료입력 및 결과표시'!$C$16)&gt;=1),IF(OR('자료입력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G778" s="28">
        <f>IF(AND($S778='자료입력 및 결과표시'!$B$17,COUNTIF($W778:$DR778,'자료입력 및 결과표시'!$C$17)&gt;=1),IF(OR('자료입력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H778" s="28">
        <f>IF(AND($S778='자료입력 및 결과표시'!$B$18,COUNTIF($W778:$DR778,'자료입력 및 결과표시'!$C$18)&gt;=1),IF(OR('자료입력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I778" s="28">
        <f>IF(AND($S778='자료입력 및 결과표시'!$B$19,COUNTIF($W778:$DR778,'자료입력 및 결과표시'!$C$19)&gt;=1),IF(OR('자료입력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J778" s="28">
        <f>IF(AND($S778='자료입력 및 결과표시'!$B$20,COUNTIF($W778:$DR778,'자료입력 및 결과표시'!$C$20)&gt;=1),IF(OR('자료입력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K778" s="28">
        <f>IF(AND($S778='자료입력 및 결과표시'!$B$21,COUNTIF($W778:$DR778,'자료입력 및 결과표시'!$C$21)&gt;=1),IF(OR('자료입력 및 결과표시'!$B$4+90&gt;=$V778,'자료입력 및 결과표시'!$B$4&lt;$U778),0,IF($V778-'자료입력 및 결과표시'!$B$4-90&gt;='자료입력 및 결과표시'!$E$4,'자료입력 및 결과표시'!$E$4,$V778-'자료입력 및 결과표시'!$B$4-90)),0)</f>
        <v>0</v>
      </c>
      <c r="EL778" s="17">
        <f>IF(AND(S778='자료입력 및 결과표시'!$B$6,COUNTIF('업무중복도(데이터 입력)'!$W778:$DR778,'자료입력 및 결과표시'!$C$6)&gt;=1),1,0)</f>
        <v>0</v>
      </c>
      <c r="EM778" s="17">
        <f>IF(AND(S778='자료입력 및 결과표시'!$B$7,COUNTIF('업무중복도(데이터 입력)'!$W778:$DR778,'자료입력 및 결과표시'!$C$7)&gt;=1),2,0)</f>
        <v>0</v>
      </c>
      <c r="EN778" s="17">
        <f>IF(AND(S778='자료입력 및 결과표시'!$B$8,COUNTIF('업무중복도(데이터 입력)'!$W778:$DR778,'자료입력 및 결과표시'!$C$8)&gt;=1),3,0)</f>
        <v>0</v>
      </c>
      <c r="EO778" s="17">
        <f>IF(AND(S778='자료입력 및 결과표시'!$B$9,COUNTIF('업무중복도(데이터 입력)'!$W778:$DR778,'자료입력 및 결과표시'!$C$9)&gt;=1),4,0)</f>
        <v>0</v>
      </c>
      <c r="EP778" s="17">
        <f>IF(AND(S778='자료입력 및 결과표시'!$B$10,COUNTIF('업무중복도(데이터 입력)'!$W778:$DR778,'자료입력 및 결과표시'!$C$10)&gt;=1),5,0)</f>
        <v>0</v>
      </c>
      <c r="EQ778" s="17">
        <f>IF(AND(S778='자료입력 및 결과표시'!$B$11,COUNTIF('업무중복도(데이터 입력)'!$W778:$DR778,'자료입력 및 결과표시'!$C$11)&gt;=1),6,0)</f>
        <v>0</v>
      </c>
      <c r="ER778" s="17">
        <f>IF(AND(S778='자료입력 및 결과표시'!$B$12,COUNTIF('업무중복도(데이터 입력)'!$W778:$DR778,'자료입력 및 결과표시'!$C$12)&gt;=1),7,0)</f>
        <v>0</v>
      </c>
      <c r="ES778" s="17">
        <f>IF(AND(S778='자료입력 및 결과표시'!$B$13,COUNTIF('업무중복도(데이터 입력)'!$W778:$DR778,'자료입력 및 결과표시'!$C$13)&gt;=1),8,0)</f>
        <v>0</v>
      </c>
      <c r="ET778" s="17">
        <f>IF(AND(S778='자료입력 및 결과표시'!$B$14,COUNTIF('업무중복도(데이터 입력)'!$W778:$DR778,'자료입력 및 결과표시'!$C$14)&gt;=1),9,0)</f>
        <v>0</v>
      </c>
      <c r="EU778" s="17">
        <f>IF(AND(S778='자료입력 및 결과표시'!$B$15,COUNTIF('업무중복도(데이터 입력)'!$W778:$DR778,'자료입력 및 결과표시'!$C$15)&gt;=1),10,0)</f>
        <v>0</v>
      </c>
      <c r="EV778" s="17">
        <f>IF(AND(S778='자료입력 및 결과표시'!$B$16,COUNTIF('업무중복도(데이터 입력)'!$W778:$DR778,'자료입력 및 결과표시'!$C$16)&gt;=1),11,0)</f>
        <v>0</v>
      </c>
      <c r="EW778" s="17">
        <f>IF(AND(S778='자료입력 및 결과표시'!$B$17,COUNTIF('업무중복도(데이터 입력)'!$W778:$DR778,'자료입력 및 결과표시'!$C$17)&gt;=1),12,0)</f>
        <v>0</v>
      </c>
      <c r="EX778" s="17">
        <f>IF(AND(S778='자료입력 및 결과표시'!$B$18,COUNTIF('업무중복도(데이터 입력)'!$W778:$DR778,'자료입력 및 결과표시'!$C$18)&gt;=1),13,0)</f>
        <v>0</v>
      </c>
      <c r="EY778" s="17">
        <f>IF(AND(S778='자료입력 및 결과표시'!$B$19,COUNTIF('업무중복도(데이터 입력)'!$W778:$DR778,'자료입력 및 결과표시'!$C$19)&gt;=1),14,0)</f>
        <v>0</v>
      </c>
      <c r="EZ778" s="17">
        <f>IF(AND(S778='자료입력 및 결과표시'!$B$20,COUNTIF('업무중복도(데이터 입력)'!$W778:$DR778,'자료입력 및 결과표시'!$C$20)&gt;=1),15,0)</f>
        <v>0</v>
      </c>
      <c r="FA778" s="17">
        <f>IF(AND(S778='자료입력 및 결과표시'!$B$21,COUNTIF('업무중복도(데이터 입력)'!$W778:$DR778,'자료입력 및 결과표시'!$C$21)&gt;=1),16,0)</f>
        <v>0</v>
      </c>
      <c r="FK778" s="17">
        <f t="shared" si="869"/>
        <v>0</v>
      </c>
      <c r="FO778"/>
    </row>
    <row r="779" spans="1:171">
      <c r="A779" s="17" t="str">
        <f t="shared" si="852"/>
        <v>\\\0</v>
      </c>
      <c r="B779" s="17" t="str">
        <f t="shared" si="853"/>
        <v>\\\0</v>
      </c>
      <c r="C779" s="17" t="str">
        <f t="shared" si="854"/>
        <v>\\\0</v>
      </c>
      <c r="D779" s="17" t="str">
        <f t="shared" si="855"/>
        <v>\\\0</v>
      </c>
      <c r="E779" s="17" t="str">
        <f t="shared" si="856"/>
        <v>\\\0</v>
      </c>
      <c r="F779" s="17" t="str">
        <f t="shared" si="857"/>
        <v>\\\0</v>
      </c>
      <c r="G779" s="17" t="str">
        <f t="shared" si="858"/>
        <v>\\\0</v>
      </c>
      <c r="H779" s="17" t="str">
        <f t="shared" si="859"/>
        <v>\\\0</v>
      </c>
      <c r="I779" s="17" t="str">
        <f t="shared" si="860"/>
        <v>\\\0</v>
      </c>
      <c r="J779" s="17" t="str">
        <f t="shared" si="861"/>
        <v>\\\0</v>
      </c>
      <c r="K779" s="17" t="str">
        <f t="shared" si="862"/>
        <v>\\\0</v>
      </c>
      <c r="L779" s="17" t="str">
        <f t="shared" si="863"/>
        <v>\\\0</v>
      </c>
      <c r="M779" s="17" t="str">
        <f t="shared" si="864"/>
        <v>\\\0</v>
      </c>
      <c r="N779" s="17" t="str">
        <f t="shared" si="865"/>
        <v>\\\0</v>
      </c>
      <c r="O779" s="17" t="str">
        <f t="shared" si="866"/>
        <v>\\\0</v>
      </c>
      <c r="P779" s="17" t="str">
        <f t="shared" si="867"/>
        <v>\\\0</v>
      </c>
      <c r="R779" s="17" t="str">
        <f t="shared" si="868"/>
        <v>\\</v>
      </c>
      <c r="S779" s="38"/>
      <c r="T779" s="39"/>
      <c r="U779" s="31"/>
      <c r="V779" s="32"/>
      <c r="W779" s="36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35"/>
      <c r="DS779" s="287"/>
      <c r="DT779" s="36"/>
      <c r="DU779" s="37"/>
      <c r="DV779" s="28">
        <f>IF(AND($S779='자료입력 및 결과표시'!$B$6,COUNTIF($W779:$DR779,'자료입력 및 결과표시'!$C$6)&gt;=1),IF(OR('자료입력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DW779" s="28">
        <f>IF(AND($S779='자료입력 및 결과표시'!$B$7,COUNTIF($W779:$DR779,'자료입력 및 결과표시'!$C$7)&gt;=1),IF(OR('자료입력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DX779" s="28">
        <f>IF(AND($S779='자료입력 및 결과표시'!$B$8,COUNTIF($W779:$DR779,'자료입력 및 결과표시'!$C$8)&gt;=1),IF(OR('자료입력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DY779" s="28">
        <f>IF(AND($S779='자료입력 및 결과표시'!$B$9,COUNTIF($W779:$DR779,'자료입력 및 결과표시'!$C$9)&gt;=1),IF(OR('자료입력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DZ779" s="28">
        <f>IF(AND($S779='자료입력 및 결과표시'!$B$10,COUNTIF($W779:$DR779,'자료입력 및 결과표시'!$C$10)&gt;=1),IF(OR('자료입력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A779" s="28">
        <f>IF(AND($S779='자료입력 및 결과표시'!$B$11,COUNTIF($W779:$DR779,'자료입력 및 결과표시'!$C$11)&gt;=1),IF(OR('자료입력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B779" s="28">
        <f>IF(AND($S779='자료입력 및 결과표시'!$B$12,COUNTIF($W779:$DR779,'자료입력 및 결과표시'!$C$12)&gt;=1),IF(OR('자료입력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C779" s="28">
        <f>IF(AND($S779='자료입력 및 결과표시'!$B$13,COUNTIF($W779:$DR779,'자료입력 및 결과표시'!$C$13)&gt;=1),IF(OR('자료입력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D779" s="28">
        <f>IF(AND($S779='자료입력 및 결과표시'!$B$14,COUNTIF($W779:$DR779,'자료입력 및 결과표시'!$C$14)&gt;=1),IF(OR('자료입력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E779" s="28">
        <f>IF(AND($S779='자료입력 및 결과표시'!$B$15,COUNTIF($W779:$DR779,'자료입력 및 결과표시'!$C$15)&gt;=1),IF(OR('자료입력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F779" s="28">
        <f>IF(AND($S779='자료입력 및 결과표시'!$B$16,COUNTIF($W779:$DR779,'자료입력 및 결과표시'!$C$16)&gt;=1),IF(OR('자료입력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G779" s="28">
        <f>IF(AND($S779='자료입력 및 결과표시'!$B$17,COUNTIF($W779:$DR779,'자료입력 및 결과표시'!$C$17)&gt;=1),IF(OR('자료입력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H779" s="28">
        <f>IF(AND($S779='자료입력 및 결과표시'!$B$18,COUNTIF($W779:$DR779,'자료입력 및 결과표시'!$C$18)&gt;=1),IF(OR('자료입력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I779" s="28">
        <f>IF(AND($S779='자료입력 및 결과표시'!$B$19,COUNTIF($W779:$DR779,'자료입력 및 결과표시'!$C$19)&gt;=1),IF(OR('자료입력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J779" s="28">
        <f>IF(AND($S779='자료입력 및 결과표시'!$B$20,COUNTIF($W779:$DR779,'자료입력 및 결과표시'!$C$20)&gt;=1),IF(OR('자료입력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K779" s="28">
        <f>IF(AND($S779='자료입력 및 결과표시'!$B$21,COUNTIF($W779:$DR779,'자료입력 및 결과표시'!$C$21)&gt;=1),IF(OR('자료입력 및 결과표시'!$B$4+90&gt;=$V779,'자료입력 및 결과표시'!$B$4&lt;$U779),0,IF($V779-'자료입력 및 결과표시'!$B$4-90&gt;='자료입력 및 결과표시'!$E$4,'자료입력 및 결과표시'!$E$4,$V779-'자료입력 및 결과표시'!$B$4-90)),0)</f>
        <v>0</v>
      </c>
      <c r="EL779" s="17">
        <f>IF(AND(S779='자료입력 및 결과표시'!$B$6,COUNTIF('업무중복도(데이터 입력)'!$W779:$DR779,'자료입력 및 결과표시'!$C$6)&gt;=1),1,0)</f>
        <v>0</v>
      </c>
      <c r="EM779" s="17">
        <f>IF(AND(S779='자료입력 및 결과표시'!$B$7,COUNTIF('업무중복도(데이터 입력)'!$W779:$DR779,'자료입력 및 결과표시'!$C$7)&gt;=1),2,0)</f>
        <v>0</v>
      </c>
      <c r="EN779" s="17">
        <f>IF(AND(S779='자료입력 및 결과표시'!$B$8,COUNTIF('업무중복도(데이터 입력)'!$W779:$DR779,'자료입력 및 결과표시'!$C$8)&gt;=1),3,0)</f>
        <v>0</v>
      </c>
      <c r="EO779" s="17">
        <f>IF(AND(S779='자료입력 및 결과표시'!$B$9,COUNTIF('업무중복도(데이터 입력)'!$W779:$DR779,'자료입력 및 결과표시'!$C$9)&gt;=1),4,0)</f>
        <v>0</v>
      </c>
      <c r="EP779" s="17">
        <f>IF(AND(S779='자료입력 및 결과표시'!$B$10,COUNTIF('업무중복도(데이터 입력)'!$W779:$DR779,'자료입력 및 결과표시'!$C$10)&gt;=1),5,0)</f>
        <v>0</v>
      </c>
      <c r="EQ779" s="17">
        <f>IF(AND(S779='자료입력 및 결과표시'!$B$11,COUNTIF('업무중복도(데이터 입력)'!$W779:$DR779,'자료입력 및 결과표시'!$C$11)&gt;=1),6,0)</f>
        <v>0</v>
      </c>
      <c r="ER779" s="17">
        <f>IF(AND(S779='자료입력 및 결과표시'!$B$12,COUNTIF('업무중복도(데이터 입력)'!$W779:$DR779,'자료입력 및 결과표시'!$C$12)&gt;=1),7,0)</f>
        <v>0</v>
      </c>
      <c r="ES779" s="17">
        <f>IF(AND(S779='자료입력 및 결과표시'!$B$13,COUNTIF('업무중복도(데이터 입력)'!$W779:$DR779,'자료입력 및 결과표시'!$C$13)&gt;=1),8,0)</f>
        <v>0</v>
      </c>
      <c r="ET779" s="17">
        <f>IF(AND(S779='자료입력 및 결과표시'!$B$14,COUNTIF('업무중복도(데이터 입력)'!$W779:$DR779,'자료입력 및 결과표시'!$C$14)&gt;=1),9,0)</f>
        <v>0</v>
      </c>
      <c r="EU779" s="17">
        <f>IF(AND(S779='자료입력 및 결과표시'!$B$15,COUNTIF('업무중복도(데이터 입력)'!$W779:$DR779,'자료입력 및 결과표시'!$C$15)&gt;=1),10,0)</f>
        <v>0</v>
      </c>
      <c r="EV779" s="17">
        <f>IF(AND(S779='자료입력 및 결과표시'!$B$16,COUNTIF('업무중복도(데이터 입력)'!$W779:$DR779,'자료입력 및 결과표시'!$C$16)&gt;=1),11,0)</f>
        <v>0</v>
      </c>
      <c r="EW779" s="17">
        <f>IF(AND(S779='자료입력 및 결과표시'!$B$17,COUNTIF('업무중복도(데이터 입력)'!$W779:$DR779,'자료입력 및 결과표시'!$C$17)&gt;=1),12,0)</f>
        <v>0</v>
      </c>
      <c r="EX779" s="17">
        <f>IF(AND(S779='자료입력 및 결과표시'!$B$18,COUNTIF('업무중복도(데이터 입력)'!$W779:$DR779,'자료입력 및 결과표시'!$C$18)&gt;=1),13,0)</f>
        <v>0</v>
      </c>
      <c r="EY779" s="17">
        <f>IF(AND(S779='자료입력 및 결과표시'!$B$19,COUNTIF('업무중복도(데이터 입력)'!$W779:$DR779,'자료입력 및 결과표시'!$C$19)&gt;=1),14,0)</f>
        <v>0</v>
      </c>
      <c r="EZ779" s="17">
        <f>IF(AND(S779='자료입력 및 결과표시'!$B$20,COUNTIF('업무중복도(데이터 입력)'!$W779:$DR779,'자료입력 및 결과표시'!$C$20)&gt;=1),15,0)</f>
        <v>0</v>
      </c>
      <c r="FA779" s="17">
        <f>IF(AND(S779='자료입력 및 결과표시'!$B$21,COUNTIF('업무중복도(데이터 입력)'!$W779:$DR779,'자료입력 및 결과표시'!$C$21)&gt;=1),16,0)</f>
        <v>0</v>
      </c>
      <c r="FK779" s="17">
        <f t="shared" si="869"/>
        <v>0</v>
      </c>
      <c r="FO779"/>
    </row>
    <row r="780" spans="1:171">
      <c r="A780" s="17" t="str">
        <f t="shared" si="852"/>
        <v>\\\0</v>
      </c>
      <c r="B780" s="17" t="str">
        <f t="shared" si="853"/>
        <v>\\\0</v>
      </c>
      <c r="C780" s="17" t="str">
        <f t="shared" si="854"/>
        <v>\\\0</v>
      </c>
      <c r="D780" s="17" t="str">
        <f t="shared" si="855"/>
        <v>\\\0</v>
      </c>
      <c r="E780" s="17" t="str">
        <f t="shared" si="856"/>
        <v>\\\0</v>
      </c>
      <c r="F780" s="17" t="str">
        <f t="shared" si="857"/>
        <v>\\\0</v>
      </c>
      <c r="G780" s="17" t="str">
        <f t="shared" si="858"/>
        <v>\\\0</v>
      </c>
      <c r="H780" s="17" t="str">
        <f t="shared" si="859"/>
        <v>\\\0</v>
      </c>
      <c r="I780" s="17" t="str">
        <f t="shared" si="860"/>
        <v>\\\0</v>
      </c>
      <c r="J780" s="17" t="str">
        <f t="shared" si="861"/>
        <v>\\\0</v>
      </c>
      <c r="K780" s="17" t="str">
        <f t="shared" si="862"/>
        <v>\\\0</v>
      </c>
      <c r="L780" s="17" t="str">
        <f t="shared" si="863"/>
        <v>\\\0</v>
      </c>
      <c r="M780" s="17" t="str">
        <f t="shared" si="864"/>
        <v>\\\0</v>
      </c>
      <c r="N780" s="17" t="str">
        <f t="shared" si="865"/>
        <v>\\\0</v>
      </c>
      <c r="O780" s="17" t="str">
        <f t="shared" si="866"/>
        <v>\\\0</v>
      </c>
      <c r="P780" s="17" t="str">
        <f t="shared" si="867"/>
        <v>\\\0</v>
      </c>
      <c r="R780" s="17" t="str">
        <f t="shared" si="868"/>
        <v>\\</v>
      </c>
      <c r="S780" s="38"/>
      <c r="T780" s="39"/>
      <c r="U780" s="31"/>
      <c r="V780" s="32"/>
      <c r="W780" s="36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35"/>
      <c r="DS780" s="287"/>
      <c r="DT780" s="36"/>
      <c r="DU780" s="37"/>
      <c r="DV780" s="28">
        <f>IF(AND($S780='자료입력 및 결과표시'!$B$6,COUNTIF($W780:$DR780,'자료입력 및 결과표시'!$C$6)&gt;=1),IF(OR('자료입력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DW780" s="28">
        <f>IF(AND($S780='자료입력 및 결과표시'!$B$7,COUNTIF($W780:$DR780,'자료입력 및 결과표시'!$C$7)&gt;=1),IF(OR('자료입력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DX780" s="28">
        <f>IF(AND($S780='자료입력 및 결과표시'!$B$8,COUNTIF($W780:$DR780,'자료입력 및 결과표시'!$C$8)&gt;=1),IF(OR('자료입력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DY780" s="28">
        <f>IF(AND($S780='자료입력 및 결과표시'!$B$9,COUNTIF($W780:$DR780,'자료입력 및 결과표시'!$C$9)&gt;=1),IF(OR('자료입력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DZ780" s="28">
        <f>IF(AND($S780='자료입력 및 결과표시'!$B$10,COUNTIF($W780:$DR780,'자료입력 및 결과표시'!$C$10)&gt;=1),IF(OR('자료입력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A780" s="28">
        <f>IF(AND($S780='자료입력 및 결과표시'!$B$11,COUNTIF($W780:$DR780,'자료입력 및 결과표시'!$C$11)&gt;=1),IF(OR('자료입력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B780" s="28">
        <f>IF(AND($S780='자료입력 및 결과표시'!$B$12,COUNTIF($W780:$DR780,'자료입력 및 결과표시'!$C$12)&gt;=1),IF(OR('자료입력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C780" s="28">
        <f>IF(AND($S780='자료입력 및 결과표시'!$B$13,COUNTIF($W780:$DR780,'자료입력 및 결과표시'!$C$13)&gt;=1),IF(OR('자료입력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D780" s="28">
        <f>IF(AND($S780='자료입력 및 결과표시'!$B$14,COUNTIF($W780:$DR780,'자료입력 및 결과표시'!$C$14)&gt;=1),IF(OR('자료입력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E780" s="28">
        <f>IF(AND($S780='자료입력 및 결과표시'!$B$15,COUNTIF($W780:$DR780,'자료입력 및 결과표시'!$C$15)&gt;=1),IF(OR('자료입력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F780" s="28">
        <f>IF(AND($S780='자료입력 및 결과표시'!$B$16,COUNTIF($W780:$DR780,'자료입력 및 결과표시'!$C$16)&gt;=1),IF(OR('자료입력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G780" s="28">
        <f>IF(AND($S780='자료입력 및 결과표시'!$B$17,COUNTIF($W780:$DR780,'자료입력 및 결과표시'!$C$17)&gt;=1),IF(OR('자료입력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H780" s="28">
        <f>IF(AND($S780='자료입력 및 결과표시'!$B$18,COUNTIF($W780:$DR780,'자료입력 및 결과표시'!$C$18)&gt;=1),IF(OR('자료입력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I780" s="28">
        <f>IF(AND($S780='자료입력 및 결과표시'!$B$19,COUNTIF($W780:$DR780,'자료입력 및 결과표시'!$C$19)&gt;=1),IF(OR('자료입력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J780" s="28">
        <f>IF(AND($S780='자료입력 및 결과표시'!$B$20,COUNTIF($W780:$DR780,'자료입력 및 결과표시'!$C$20)&gt;=1),IF(OR('자료입력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K780" s="28">
        <f>IF(AND($S780='자료입력 및 결과표시'!$B$21,COUNTIF($W780:$DR780,'자료입력 및 결과표시'!$C$21)&gt;=1),IF(OR('자료입력 및 결과표시'!$B$4+90&gt;=$V780,'자료입력 및 결과표시'!$B$4&lt;$U780),0,IF($V780-'자료입력 및 결과표시'!$B$4-90&gt;='자료입력 및 결과표시'!$E$4,'자료입력 및 결과표시'!$E$4,$V780-'자료입력 및 결과표시'!$B$4-90)),0)</f>
        <v>0</v>
      </c>
      <c r="EL780" s="17">
        <f>IF(AND(S780='자료입력 및 결과표시'!$B$6,COUNTIF('업무중복도(데이터 입력)'!$W780:$DR780,'자료입력 및 결과표시'!$C$6)&gt;=1),1,0)</f>
        <v>0</v>
      </c>
      <c r="EM780" s="17">
        <f>IF(AND(S780='자료입력 및 결과표시'!$B$7,COUNTIF('업무중복도(데이터 입력)'!$W780:$DR780,'자료입력 및 결과표시'!$C$7)&gt;=1),2,0)</f>
        <v>0</v>
      </c>
      <c r="EN780" s="17">
        <f>IF(AND(S780='자료입력 및 결과표시'!$B$8,COUNTIF('업무중복도(데이터 입력)'!$W780:$DR780,'자료입력 및 결과표시'!$C$8)&gt;=1),3,0)</f>
        <v>0</v>
      </c>
      <c r="EO780" s="17">
        <f>IF(AND(S780='자료입력 및 결과표시'!$B$9,COUNTIF('업무중복도(데이터 입력)'!$W780:$DR780,'자료입력 및 결과표시'!$C$9)&gt;=1),4,0)</f>
        <v>0</v>
      </c>
      <c r="EP780" s="17">
        <f>IF(AND(S780='자료입력 및 결과표시'!$B$10,COUNTIF('업무중복도(데이터 입력)'!$W780:$DR780,'자료입력 및 결과표시'!$C$10)&gt;=1),5,0)</f>
        <v>0</v>
      </c>
      <c r="EQ780" s="17">
        <f>IF(AND(S780='자료입력 및 결과표시'!$B$11,COUNTIF('업무중복도(데이터 입력)'!$W780:$DR780,'자료입력 및 결과표시'!$C$11)&gt;=1),6,0)</f>
        <v>0</v>
      </c>
      <c r="ER780" s="17">
        <f>IF(AND(S780='자료입력 및 결과표시'!$B$12,COUNTIF('업무중복도(데이터 입력)'!$W780:$DR780,'자료입력 및 결과표시'!$C$12)&gt;=1),7,0)</f>
        <v>0</v>
      </c>
      <c r="ES780" s="17">
        <f>IF(AND(S780='자료입력 및 결과표시'!$B$13,COUNTIF('업무중복도(데이터 입력)'!$W780:$DR780,'자료입력 및 결과표시'!$C$13)&gt;=1),8,0)</f>
        <v>0</v>
      </c>
      <c r="ET780" s="17">
        <f>IF(AND(S780='자료입력 및 결과표시'!$B$14,COUNTIF('업무중복도(데이터 입력)'!$W780:$DR780,'자료입력 및 결과표시'!$C$14)&gt;=1),9,0)</f>
        <v>0</v>
      </c>
      <c r="EU780" s="17">
        <f>IF(AND(S780='자료입력 및 결과표시'!$B$15,COUNTIF('업무중복도(데이터 입력)'!$W780:$DR780,'자료입력 및 결과표시'!$C$15)&gt;=1),10,0)</f>
        <v>0</v>
      </c>
      <c r="EV780" s="17">
        <f>IF(AND(S780='자료입력 및 결과표시'!$B$16,COUNTIF('업무중복도(데이터 입력)'!$W780:$DR780,'자료입력 및 결과표시'!$C$16)&gt;=1),11,0)</f>
        <v>0</v>
      </c>
      <c r="EW780" s="17">
        <f>IF(AND(S780='자료입력 및 결과표시'!$B$17,COUNTIF('업무중복도(데이터 입력)'!$W780:$DR780,'자료입력 및 결과표시'!$C$17)&gt;=1),12,0)</f>
        <v>0</v>
      </c>
      <c r="EX780" s="17">
        <f>IF(AND(S780='자료입력 및 결과표시'!$B$18,COUNTIF('업무중복도(데이터 입력)'!$W780:$DR780,'자료입력 및 결과표시'!$C$18)&gt;=1),13,0)</f>
        <v>0</v>
      </c>
      <c r="EY780" s="17">
        <f>IF(AND(S780='자료입력 및 결과표시'!$B$19,COUNTIF('업무중복도(데이터 입력)'!$W780:$DR780,'자료입력 및 결과표시'!$C$19)&gt;=1),14,0)</f>
        <v>0</v>
      </c>
      <c r="EZ780" s="17">
        <f>IF(AND(S780='자료입력 및 결과표시'!$B$20,COUNTIF('업무중복도(데이터 입력)'!$W780:$DR780,'자료입력 및 결과표시'!$C$20)&gt;=1),15,0)</f>
        <v>0</v>
      </c>
      <c r="FA780" s="17">
        <f>IF(AND(S780='자료입력 및 결과표시'!$B$21,COUNTIF('업무중복도(데이터 입력)'!$W780:$DR780,'자료입력 및 결과표시'!$C$21)&gt;=1),16,0)</f>
        <v>0</v>
      </c>
      <c r="FK780" s="17">
        <f t="shared" si="869"/>
        <v>0</v>
      </c>
      <c r="FO780"/>
    </row>
    <row r="781" spans="1:171">
      <c r="A781" s="17" t="str">
        <f t="shared" si="852"/>
        <v>\\\0</v>
      </c>
      <c r="B781" s="17" t="str">
        <f t="shared" si="853"/>
        <v>\\\0</v>
      </c>
      <c r="C781" s="17" t="str">
        <f t="shared" si="854"/>
        <v>\\\0</v>
      </c>
      <c r="D781" s="17" t="str">
        <f t="shared" si="855"/>
        <v>\\\0</v>
      </c>
      <c r="E781" s="17" t="str">
        <f t="shared" si="856"/>
        <v>\\\0</v>
      </c>
      <c r="F781" s="17" t="str">
        <f t="shared" si="857"/>
        <v>\\\0</v>
      </c>
      <c r="G781" s="17" t="str">
        <f t="shared" si="858"/>
        <v>\\\0</v>
      </c>
      <c r="H781" s="17" t="str">
        <f t="shared" si="859"/>
        <v>\\\0</v>
      </c>
      <c r="I781" s="17" t="str">
        <f t="shared" si="860"/>
        <v>\\\0</v>
      </c>
      <c r="J781" s="17" t="str">
        <f t="shared" si="861"/>
        <v>\\\0</v>
      </c>
      <c r="K781" s="17" t="str">
        <f t="shared" si="862"/>
        <v>\\\0</v>
      </c>
      <c r="L781" s="17" t="str">
        <f t="shared" si="863"/>
        <v>\\\0</v>
      </c>
      <c r="M781" s="17" t="str">
        <f t="shared" si="864"/>
        <v>\\\0</v>
      </c>
      <c r="N781" s="17" t="str">
        <f t="shared" si="865"/>
        <v>\\\0</v>
      </c>
      <c r="O781" s="17" t="str">
        <f t="shared" si="866"/>
        <v>\\\0</v>
      </c>
      <c r="P781" s="17" t="str">
        <f t="shared" si="867"/>
        <v>\\\0</v>
      </c>
      <c r="R781" s="17" t="str">
        <f t="shared" si="868"/>
        <v>\\</v>
      </c>
      <c r="S781" s="38"/>
      <c r="T781" s="39"/>
      <c r="U781" s="31"/>
      <c r="V781" s="32"/>
      <c r="W781" s="36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35"/>
      <c r="DS781" s="287"/>
      <c r="DT781" s="36"/>
      <c r="DU781" s="37"/>
      <c r="DV781" s="28">
        <f>IF(AND($S781='자료입력 및 결과표시'!$B$6,COUNTIF($W781:$DR781,'자료입력 및 결과표시'!$C$6)&gt;=1),IF(OR('자료입력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DW781" s="28">
        <f>IF(AND($S781='자료입력 및 결과표시'!$B$7,COUNTIF($W781:$DR781,'자료입력 및 결과표시'!$C$7)&gt;=1),IF(OR('자료입력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DX781" s="28">
        <f>IF(AND($S781='자료입력 및 결과표시'!$B$8,COUNTIF($W781:$DR781,'자료입력 및 결과표시'!$C$8)&gt;=1),IF(OR('자료입력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DY781" s="28">
        <f>IF(AND($S781='자료입력 및 결과표시'!$B$9,COUNTIF($W781:$DR781,'자료입력 및 결과표시'!$C$9)&gt;=1),IF(OR('자료입력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DZ781" s="28">
        <f>IF(AND($S781='자료입력 및 결과표시'!$B$10,COUNTIF($W781:$DR781,'자료입력 및 결과표시'!$C$10)&gt;=1),IF(OR('자료입력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A781" s="28">
        <f>IF(AND($S781='자료입력 및 결과표시'!$B$11,COUNTIF($W781:$DR781,'자료입력 및 결과표시'!$C$11)&gt;=1),IF(OR('자료입력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B781" s="28">
        <f>IF(AND($S781='자료입력 및 결과표시'!$B$12,COUNTIF($W781:$DR781,'자료입력 및 결과표시'!$C$12)&gt;=1),IF(OR('자료입력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C781" s="28">
        <f>IF(AND($S781='자료입력 및 결과표시'!$B$13,COUNTIF($W781:$DR781,'자료입력 및 결과표시'!$C$13)&gt;=1),IF(OR('자료입력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D781" s="28">
        <f>IF(AND($S781='자료입력 및 결과표시'!$B$14,COUNTIF($W781:$DR781,'자료입력 및 결과표시'!$C$14)&gt;=1),IF(OR('자료입력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E781" s="28">
        <f>IF(AND($S781='자료입력 및 결과표시'!$B$15,COUNTIF($W781:$DR781,'자료입력 및 결과표시'!$C$15)&gt;=1),IF(OR('자료입력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F781" s="28">
        <f>IF(AND($S781='자료입력 및 결과표시'!$B$16,COUNTIF($W781:$DR781,'자료입력 및 결과표시'!$C$16)&gt;=1),IF(OR('자료입력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G781" s="28">
        <f>IF(AND($S781='자료입력 및 결과표시'!$B$17,COUNTIF($W781:$DR781,'자료입력 및 결과표시'!$C$17)&gt;=1),IF(OR('자료입력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H781" s="28">
        <f>IF(AND($S781='자료입력 및 결과표시'!$B$18,COUNTIF($W781:$DR781,'자료입력 및 결과표시'!$C$18)&gt;=1),IF(OR('자료입력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I781" s="28">
        <f>IF(AND($S781='자료입력 및 결과표시'!$B$19,COUNTIF($W781:$DR781,'자료입력 및 결과표시'!$C$19)&gt;=1),IF(OR('자료입력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J781" s="28">
        <f>IF(AND($S781='자료입력 및 결과표시'!$B$20,COUNTIF($W781:$DR781,'자료입력 및 결과표시'!$C$20)&gt;=1),IF(OR('자료입력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K781" s="28">
        <f>IF(AND($S781='자료입력 및 결과표시'!$B$21,COUNTIF($W781:$DR781,'자료입력 및 결과표시'!$C$21)&gt;=1),IF(OR('자료입력 및 결과표시'!$B$4+90&gt;=$V781,'자료입력 및 결과표시'!$B$4&lt;$U781),0,IF($V781-'자료입력 및 결과표시'!$B$4-90&gt;='자료입력 및 결과표시'!$E$4,'자료입력 및 결과표시'!$E$4,$V781-'자료입력 및 결과표시'!$B$4-90)),0)</f>
        <v>0</v>
      </c>
      <c r="EL781" s="17">
        <f>IF(AND(S781='자료입력 및 결과표시'!$B$6,COUNTIF('업무중복도(데이터 입력)'!$W781:$DR781,'자료입력 및 결과표시'!$C$6)&gt;=1),1,0)</f>
        <v>0</v>
      </c>
      <c r="EM781" s="17">
        <f>IF(AND(S781='자료입력 및 결과표시'!$B$7,COUNTIF('업무중복도(데이터 입력)'!$W781:$DR781,'자료입력 및 결과표시'!$C$7)&gt;=1),2,0)</f>
        <v>0</v>
      </c>
      <c r="EN781" s="17">
        <f>IF(AND(S781='자료입력 및 결과표시'!$B$8,COUNTIF('업무중복도(데이터 입력)'!$W781:$DR781,'자료입력 및 결과표시'!$C$8)&gt;=1),3,0)</f>
        <v>0</v>
      </c>
      <c r="EO781" s="17">
        <f>IF(AND(S781='자료입력 및 결과표시'!$B$9,COUNTIF('업무중복도(데이터 입력)'!$W781:$DR781,'자료입력 및 결과표시'!$C$9)&gt;=1),4,0)</f>
        <v>0</v>
      </c>
      <c r="EP781" s="17">
        <f>IF(AND(S781='자료입력 및 결과표시'!$B$10,COUNTIF('업무중복도(데이터 입력)'!$W781:$DR781,'자료입력 및 결과표시'!$C$10)&gt;=1),5,0)</f>
        <v>0</v>
      </c>
      <c r="EQ781" s="17">
        <f>IF(AND(S781='자료입력 및 결과표시'!$B$11,COUNTIF('업무중복도(데이터 입력)'!$W781:$DR781,'자료입력 및 결과표시'!$C$11)&gt;=1),6,0)</f>
        <v>0</v>
      </c>
      <c r="ER781" s="17">
        <f>IF(AND(S781='자료입력 및 결과표시'!$B$12,COUNTIF('업무중복도(데이터 입력)'!$W781:$DR781,'자료입력 및 결과표시'!$C$12)&gt;=1),7,0)</f>
        <v>0</v>
      </c>
      <c r="ES781" s="17">
        <f>IF(AND(S781='자료입력 및 결과표시'!$B$13,COUNTIF('업무중복도(데이터 입력)'!$W781:$DR781,'자료입력 및 결과표시'!$C$13)&gt;=1),8,0)</f>
        <v>0</v>
      </c>
      <c r="ET781" s="17">
        <f>IF(AND(S781='자료입력 및 결과표시'!$B$14,COUNTIF('업무중복도(데이터 입력)'!$W781:$DR781,'자료입력 및 결과표시'!$C$14)&gt;=1),9,0)</f>
        <v>0</v>
      </c>
      <c r="EU781" s="17">
        <f>IF(AND(S781='자료입력 및 결과표시'!$B$15,COUNTIF('업무중복도(데이터 입력)'!$W781:$DR781,'자료입력 및 결과표시'!$C$15)&gt;=1),10,0)</f>
        <v>0</v>
      </c>
      <c r="EV781" s="17">
        <f>IF(AND(S781='자료입력 및 결과표시'!$B$16,COUNTIF('업무중복도(데이터 입력)'!$W781:$DR781,'자료입력 및 결과표시'!$C$16)&gt;=1),11,0)</f>
        <v>0</v>
      </c>
      <c r="EW781" s="17">
        <f>IF(AND(S781='자료입력 및 결과표시'!$B$17,COUNTIF('업무중복도(데이터 입력)'!$W781:$DR781,'자료입력 및 결과표시'!$C$17)&gt;=1),12,0)</f>
        <v>0</v>
      </c>
      <c r="EX781" s="17">
        <f>IF(AND(S781='자료입력 및 결과표시'!$B$18,COUNTIF('업무중복도(데이터 입력)'!$W781:$DR781,'자료입력 및 결과표시'!$C$18)&gt;=1),13,0)</f>
        <v>0</v>
      </c>
      <c r="EY781" s="17">
        <f>IF(AND(S781='자료입력 및 결과표시'!$B$19,COUNTIF('업무중복도(데이터 입력)'!$W781:$DR781,'자료입력 및 결과표시'!$C$19)&gt;=1),14,0)</f>
        <v>0</v>
      </c>
      <c r="EZ781" s="17">
        <f>IF(AND(S781='자료입력 및 결과표시'!$B$20,COUNTIF('업무중복도(데이터 입력)'!$W781:$DR781,'자료입력 및 결과표시'!$C$20)&gt;=1),15,0)</f>
        <v>0</v>
      </c>
      <c r="FA781" s="17">
        <f>IF(AND(S781='자료입력 및 결과표시'!$B$21,COUNTIF('업무중복도(데이터 입력)'!$W781:$DR781,'자료입력 및 결과표시'!$C$21)&gt;=1),16,0)</f>
        <v>0</v>
      </c>
      <c r="FK781" s="17">
        <f t="shared" si="869"/>
        <v>0</v>
      </c>
      <c r="FO781"/>
    </row>
    <row r="782" spans="1:171">
      <c r="A782" s="17" t="str">
        <f t="shared" si="852"/>
        <v>\\\0</v>
      </c>
      <c r="B782" s="17" t="str">
        <f t="shared" si="853"/>
        <v>\\\0</v>
      </c>
      <c r="C782" s="17" t="str">
        <f t="shared" si="854"/>
        <v>\\\0</v>
      </c>
      <c r="D782" s="17" t="str">
        <f t="shared" si="855"/>
        <v>\\\0</v>
      </c>
      <c r="E782" s="17" t="str">
        <f t="shared" si="856"/>
        <v>\\\0</v>
      </c>
      <c r="F782" s="17" t="str">
        <f t="shared" si="857"/>
        <v>\\\0</v>
      </c>
      <c r="G782" s="17" t="str">
        <f t="shared" si="858"/>
        <v>\\\0</v>
      </c>
      <c r="H782" s="17" t="str">
        <f t="shared" si="859"/>
        <v>\\\0</v>
      </c>
      <c r="I782" s="17" t="str">
        <f t="shared" si="860"/>
        <v>\\\0</v>
      </c>
      <c r="J782" s="17" t="str">
        <f t="shared" si="861"/>
        <v>\\\0</v>
      </c>
      <c r="K782" s="17" t="str">
        <f t="shared" si="862"/>
        <v>\\\0</v>
      </c>
      <c r="L782" s="17" t="str">
        <f t="shared" si="863"/>
        <v>\\\0</v>
      </c>
      <c r="M782" s="17" t="str">
        <f t="shared" si="864"/>
        <v>\\\0</v>
      </c>
      <c r="N782" s="17" t="str">
        <f t="shared" si="865"/>
        <v>\\\0</v>
      </c>
      <c r="O782" s="17" t="str">
        <f t="shared" si="866"/>
        <v>\\\0</v>
      </c>
      <c r="P782" s="17" t="str">
        <f t="shared" si="867"/>
        <v>\\\0</v>
      </c>
      <c r="R782" s="17" t="str">
        <f t="shared" si="868"/>
        <v>\\</v>
      </c>
      <c r="S782" s="38"/>
      <c r="T782" s="39"/>
      <c r="U782" s="31"/>
      <c r="V782" s="32"/>
      <c r="W782" s="36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35"/>
      <c r="DS782" s="287"/>
      <c r="DT782" s="36"/>
      <c r="DU782" s="37"/>
      <c r="DV782" s="28">
        <f>IF(AND($S782='자료입력 및 결과표시'!$B$6,COUNTIF($W782:$DR782,'자료입력 및 결과표시'!$C$6)&gt;=1),IF(OR('자료입력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DW782" s="28">
        <f>IF(AND($S782='자료입력 및 결과표시'!$B$7,COUNTIF($W782:$DR782,'자료입력 및 결과표시'!$C$7)&gt;=1),IF(OR('자료입력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DX782" s="28">
        <f>IF(AND($S782='자료입력 및 결과표시'!$B$8,COUNTIF($W782:$DR782,'자료입력 및 결과표시'!$C$8)&gt;=1),IF(OR('자료입력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DY782" s="28">
        <f>IF(AND($S782='자료입력 및 결과표시'!$B$9,COUNTIF($W782:$DR782,'자료입력 및 결과표시'!$C$9)&gt;=1),IF(OR('자료입력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DZ782" s="28">
        <f>IF(AND($S782='자료입력 및 결과표시'!$B$10,COUNTIF($W782:$DR782,'자료입력 및 결과표시'!$C$10)&gt;=1),IF(OR('자료입력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A782" s="28">
        <f>IF(AND($S782='자료입력 및 결과표시'!$B$11,COUNTIF($W782:$DR782,'자료입력 및 결과표시'!$C$11)&gt;=1),IF(OR('자료입력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B782" s="28">
        <f>IF(AND($S782='자료입력 및 결과표시'!$B$12,COUNTIF($W782:$DR782,'자료입력 및 결과표시'!$C$12)&gt;=1),IF(OR('자료입력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C782" s="28">
        <f>IF(AND($S782='자료입력 및 결과표시'!$B$13,COUNTIF($W782:$DR782,'자료입력 및 결과표시'!$C$13)&gt;=1),IF(OR('자료입력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D782" s="28">
        <f>IF(AND($S782='자료입력 및 결과표시'!$B$14,COUNTIF($W782:$DR782,'자료입력 및 결과표시'!$C$14)&gt;=1),IF(OR('자료입력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E782" s="28">
        <f>IF(AND($S782='자료입력 및 결과표시'!$B$15,COUNTIF($W782:$DR782,'자료입력 및 결과표시'!$C$15)&gt;=1),IF(OR('자료입력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F782" s="28">
        <f>IF(AND($S782='자료입력 및 결과표시'!$B$16,COUNTIF($W782:$DR782,'자료입력 및 결과표시'!$C$16)&gt;=1),IF(OR('자료입력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G782" s="28">
        <f>IF(AND($S782='자료입력 및 결과표시'!$B$17,COUNTIF($W782:$DR782,'자료입력 및 결과표시'!$C$17)&gt;=1),IF(OR('자료입력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H782" s="28">
        <f>IF(AND($S782='자료입력 및 결과표시'!$B$18,COUNTIF($W782:$DR782,'자료입력 및 결과표시'!$C$18)&gt;=1),IF(OR('자료입력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I782" s="28">
        <f>IF(AND($S782='자료입력 및 결과표시'!$B$19,COUNTIF($W782:$DR782,'자료입력 및 결과표시'!$C$19)&gt;=1),IF(OR('자료입력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J782" s="28">
        <f>IF(AND($S782='자료입력 및 결과표시'!$B$20,COUNTIF($W782:$DR782,'자료입력 및 결과표시'!$C$20)&gt;=1),IF(OR('자료입력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K782" s="28">
        <f>IF(AND($S782='자료입력 및 결과표시'!$B$21,COUNTIF($W782:$DR782,'자료입력 및 결과표시'!$C$21)&gt;=1),IF(OR('자료입력 및 결과표시'!$B$4+90&gt;=$V782,'자료입력 및 결과표시'!$B$4&lt;$U782),0,IF($V782-'자료입력 및 결과표시'!$B$4-90&gt;='자료입력 및 결과표시'!$E$4,'자료입력 및 결과표시'!$E$4,$V782-'자료입력 및 결과표시'!$B$4-90)),0)</f>
        <v>0</v>
      </c>
      <c r="EL782" s="17">
        <f>IF(AND(S782='자료입력 및 결과표시'!$B$6,COUNTIF('업무중복도(데이터 입력)'!$W782:$DR782,'자료입력 및 결과표시'!$C$6)&gt;=1),1,0)</f>
        <v>0</v>
      </c>
      <c r="EM782" s="17">
        <f>IF(AND(S782='자료입력 및 결과표시'!$B$7,COUNTIF('업무중복도(데이터 입력)'!$W782:$DR782,'자료입력 및 결과표시'!$C$7)&gt;=1),2,0)</f>
        <v>0</v>
      </c>
      <c r="EN782" s="17">
        <f>IF(AND(S782='자료입력 및 결과표시'!$B$8,COUNTIF('업무중복도(데이터 입력)'!$W782:$DR782,'자료입력 및 결과표시'!$C$8)&gt;=1),3,0)</f>
        <v>0</v>
      </c>
      <c r="EO782" s="17">
        <f>IF(AND(S782='자료입력 및 결과표시'!$B$9,COUNTIF('업무중복도(데이터 입력)'!$W782:$DR782,'자료입력 및 결과표시'!$C$9)&gt;=1),4,0)</f>
        <v>0</v>
      </c>
      <c r="EP782" s="17">
        <f>IF(AND(S782='자료입력 및 결과표시'!$B$10,COUNTIF('업무중복도(데이터 입력)'!$W782:$DR782,'자료입력 및 결과표시'!$C$10)&gt;=1),5,0)</f>
        <v>0</v>
      </c>
      <c r="EQ782" s="17">
        <f>IF(AND(S782='자료입력 및 결과표시'!$B$11,COUNTIF('업무중복도(데이터 입력)'!$W782:$DR782,'자료입력 및 결과표시'!$C$11)&gt;=1),6,0)</f>
        <v>0</v>
      </c>
      <c r="ER782" s="17">
        <f>IF(AND(S782='자료입력 및 결과표시'!$B$12,COUNTIF('업무중복도(데이터 입력)'!$W782:$DR782,'자료입력 및 결과표시'!$C$12)&gt;=1),7,0)</f>
        <v>0</v>
      </c>
      <c r="ES782" s="17">
        <f>IF(AND(S782='자료입력 및 결과표시'!$B$13,COUNTIF('업무중복도(데이터 입력)'!$W782:$DR782,'자료입력 및 결과표시'!$C$13)&gt;=1),8,0)</f>
        <v>0</v>
      </c>
      <c r="ET782" s="17">
        <f>IF(AND(S782='자료입력 및 결과표시'!$B$14,COUNTIF('업무중복도(데이터 입력)'!$W782:$DR782,'자료입력 및 결과표시'!$C$14)&gt;=1),9,0)</f>
        <v>0</v>
      </c>
      <c r="EU782" s="17">
        <f>IF(AND(S782='자료입력 및 결과표시'!$B$15,COUNTIF('업무중복도(데이터 입력)'!$W782:$DR782,'자료입력 및 결과표시'!$C$15)&gt;=1),10,0)</f>
        <v>0</v>
      </c>
      <c r="EV782" s="17">
        <f>IF(AND(S782='자료입력 및 결과표시'!$B$16,COUNTIF('업무중복도(데이터 입력)'!$W782:$DR782,'자료입력 및 결과표시'!$C$16)&gt;=1),11,0)</f>
        <v>0</v>
      </c>
      <c r="EW782" s="17">
        <f>IF(AND(S782='자료입력 및 결과표시'!$B$17,COUNTIF('업무중복도(데이터 입력)'!$W782:$DR782,'자료입력 및 결과표시'!$C$17)&gt;=1),12,0)</f>
        <v>0</v>
      </c>
      <c r="EX782" s="17">
        <f>IF(AND(S782='자료입력 및 결과표시'!$B$18,COUNTIF('업무중복도(데이터 입력)'!$W782:$DR782,'자료입력 및 결과표시'!$C$18)&gt;=1),13,0)</f>
        <v>0</v>
      </c>
      <c r="EY782" s="17">
        <f>IF(AND(S782='자료입력 및 결과표시'!$B$19,COUNTIF('업무중복도(데이터 입력)'!$W782:$DR782,'자료입력 및 결과표시'!$C$19)&gt;=1),14,0)</f>
        <v>0</v>
      </c>
      <c r="EZ782" s="17">
        <f>IF(AND(S782='자료입력 및 결과표시'!$B$20,COUNTIF('업무중복도(데이터 입력)'!$W782:$DR782,'자료입력 및 결과표시'!$C$20)&gt;=1),15,0)</f>
        <v>0</v>
      </c>
      <c r="FA782" s="17">
        <f>IF(AND(S782='자료입력 및 결과표시'!$B$21,COUNTIF('업무중복도(데이터 입력)'!$W782:$DR782,'자료입력 및 결과표시'!$C$21)&gt;=1),16,0)</f>
        <v>0</v>
      </c>
      <c r="FK782" s="17">
        <f t="shared" si="869"/>
        <v>0</v>
      </c>
      <c r="FO782"/>
    </row>
    <row r="783" spans="1:171">
      <c r="A783" s="17" t="str">
        <f t="shared" si="852"/>
        <v>\\\0</v>
      </c>
      <c r="B783" s="17" t="str">
        <f t="shared" si="853"/>
        <v>\\\0</v>
      </c>
      <c r="C783" s="17" t="str">
        <f t="shared" si="854"/>
        <v>\\\0</v>
      </c>
      <c r="D783" s="17" t="str">
        <f t="shared" si="855"/>
        <v>\\\0</v>
      </c>
      <c r="E783" s="17" t="str">
        <f t="shared" si="856"/>
        <v>\\\0</v>
      </c>
      <c r="F783" s="17" t="str">
        <f t="shared" si="857"/>
        <v>\\\0</v>
      </c>
      <c r="G783" s="17" t="str">
        <f t="shared" si="858"/>
        <v>\\\0</v>
      </c>
      <c r="H783" s="17" t="str">
        <f t="shared" si="859"/>
        <v>\\\0</v>
      </c>
      <c r="I783" s="17" t="str">
        <f t="shared" si="860"/>
        <v>\\\0</v>
      </c>
      <c r="J783" s="17" t="str">
        <f t="shared" si="861"/>
        <v>\\\0</v>
      </c>
      <c r="K783" s="17" t="str">
        <f t="shared" si="862"/>
        <v>\\\0</v>
      </c>
      <c r="L783" s="17" t="str">
        <f t="shared" si="863"/>
        <v>\\\0</v>
      </c>
      <c r="M783" s="17" t="str">
        <f t="shared" si="864"/>
        <v>\\\0</v>
      </c>
      <c r="N783" s="17" t="str">
        <f t="shared" si="865"/>
        <v>\\\0</v>
      </c>
      <c r="O783" s="17" t="str">
        <f t="shared" si="866"/>
        <v>\\\0</v>
      </c>
      <c r="P783" s="17" t="str">
        <f t="shared" si="867"/>
        <v>\\\0</v>
      </c>
      <c r="R783" s="17" t="str">
        <f t="shared" si="868"/>
        <v>\\</v>
      </c>
      <c r="S783" s="38"/>
      <c r="T783" s="39"/>
      <c r="U783" s="31"/>
      <c r="V783" s="32"/>
      <c r="W783" s="36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35"/>
      <c r="DS783" s="287"/>
      <c r="DT783" s="36"/>
      <c r="DU783" s="37"/>
      <c r="DV783" s="28">
        <f>IF(AND($S783='자료입력 및 결과표시'!$B$6,COUNTIF($W783:$DR783,'자료입력 및 결과표시'!$C$6)&gt;=1),IF(OR('자료입력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DW783" s="28">
        <f>IF(AND($S783='자료입력 및 결과표시'!$B$7,COUNTIF($W783:$DR783,'자료입력 및 결과표시'!$C$7)&gt;=1),IF(OR('자료입력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DX783" s="28">
        <f>IF(AND($S783='자료입력 및 결과표시'!$B$8,COUNTIF($W783:$DR783,'자료입력 및 결과표시'!$C$8)&gt;=1),IF(OR('자료입력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DY783" s="28">
        <f>IF(AND($S783='자료입력 및 결과표시'!$B$9,COUNTIF($W783:$DR783,'자료입력 및 결과표시'!$C$9)&gt;=1),IF(OR('자료입력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DZ783" s="28">
        <f>IF(AND($S783='자료입력 및 결과표시'!$B$10,COUNTIF($W783:$DR783,'자료입력 및 결과표시'!$C$10)&gt;=1),IF(OR('자료입력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A783" s="28">
        <f>IF(AND($S783='자료입력 및 결과표시'!$B$11,COUNTIF($W783:$DR783,'자료입력 및 결과표시'!$C$11)&gt;=1),IF(OR('자료입력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B783" s="28">
        <f>IF(AND($S783='자료입력 및 결과표시'!$B$12,COUNTIF($W783:$DR783,'자료입력 및 결과표시'!$C$12)&gt;=1),IF(OR('자료입력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C783" s="28">
        <f>IF(AND($S783='자료입력 및 결과표시'!$B$13,COUNTIF($W783:$DR783,'자료입력 및 결과표시'!$C$13)&gt;=1),IF(OR('자료입력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D783" s="28">
        <f>IF(AND($S783='자료입력 및 결과표시'!$B$14,COUNTIF($W783:$DR783,'자료입력 및 결과표시'!$C$14)&gt;=1),IF(OR('자료입력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E783" s="28">
        <f>IF(AND($S783='자료입력 및 결과표시'!$B$15,COUNTIF($W783:$DR783,'자료입력 및 결과표시'!$C$15)&gt;=1),IF(OR('자료입력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F783" s="28">
        <f>IF(AND($S783='자료입력 및 결과표시'!$B$16,COUNTIF($W783:$DR783,'자료입력 및 결과표시'!$C$16)&gt;=1),IF(OR('자료입력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G783" s="28">
        <f>IF(AND($S783='자료입력 및 결과표시'!$B$17,COUNTIF($W783:$DR783,'자료입력 및 결과표시'!$C$17)&gt;=1),IF(OR('자료입력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H783" s="28">
        <f>IF(AND($S783='자료입력 및 결과표시'!$B$18,COUNTIF($W783:$DR783,'자료입력 및 결과표시'!$C$18)&gt;=1),IF(OR('자료입력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I783" s="28">
        <f>IF(AND($S783='자료입력 및 결과표시'!$B$19,COUNTIF($W783:$DR783,'자료입력 및 결과표시'!$C$19)&gt;=1),IF(OR('자료입력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J783" s="28">
        <f>IF(AND($S783='자료입력 및 결과표시'!$B$20,COUNTIF($W783:$DR783,'자료입력 및 결과표시'!$C$20)&gt;=1),IF(OR('자료입력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K783" s="28">
        <f>IF(AND($S783='자료입력 및 결과표시'!$B$21,COUNTIF($W783:$DR783,'자료입력 및 결과표시'!$C$21)&gt;=1),IF(OR('자료입력 및 결과표시'!$B$4+90&gt;=$V783,'자료입력 및 결과표시'!$B$4&lt;$U783),0,IF($V783-'자료입력 및 결과표시'!$B$4-90&gt;='자료입력 및 결과표시'!$E$4,'자료입력 및 결과표시'!$E$4,$V783-'자료입력 및 결과표시'!$B$4-90)),0)</f>
        <v>0</v>
      </c>
      <c r="EL783" s="17">
        <f>IF(AND(S783='자료입력 및 결과표시'!$B$6,COUNTIF('업무중복도(데이터 입력)'!$W783:$DR783,'자료입력 및 결과표시'!$C$6)&gt;=1),1,0)</f>
        <v>0</v>
      </c>
      <c r="EM783" s="17">
        <f>IF(AND(S783='자료입력 및 결과표시'!$B$7,COUNTIF('업무중복도(데이터 입력)'!$W783:$DR783,'자료입력 및 결과표시'!$C$7)&gt;=1),2,0)</f>
        <v>0</v>
      </c>
      <c r="EN783" s="17">
        <f>IF(AND(S783='자료입력 및 결과표시'!$B$8,COUNTIF('업무중복도(데이터 입력)'!$W783:$DR783,'자료입력 및 결과표시'!$C$8)&gt;=1),3,0)</f>
        <v>0</v>
      </c>
      <c r="EO783" s="17">
        <f>IF(AND(S783='자료입력 및 결과표시'!$B$9,COUNTIF('업무중복도(데이터 입력)'!$W783:$DR783,'자료입력 및 결과표시'!$C$9)&gt;=1),4,0)</f>
        <v>0</v>
      </c>
      <c r="EP783" s="17">
        <f>IF(AND(S783='자료입력 및 결과표시'!$B$10,COUNTIF('업무중복도(데이터 입력)'!$W783:$DR783,'자료입력 및 결과표시'!$C$10)&gt;=1),5,0)</f>
        <v>0</v>
      </c>
      <c r="EQ783" s="17">
        <f>IF(AND(S783='자료입력 및 결과표시'!$B$11,COUNTIF('업무중복도(데이터 입력)'!$W783:$DR783,'자료입력 및 결과표시'!$C$11)&gt;=1),6,0)</f>
        <v>0</v>
      </c>
      <c r="ER783" s="17">
        <f>IF(AND(S783='자료입력 및 결과표시'!$B$12,COUNTIF('업무중복도(데이터 입력)'!$W783:$DR783,'자료입력 및 결과표시'!$C$12)&gt;=1),7,0)</f>
        <v>0</v>
      </c>
      <c r="ES783" s="17">
        <f>IF(AND(S783='자료입력 및 결과표시'!$B$13,COUNTIF('업무중복도(데이터 입력)'!$W783:$DR783,'자료입력 및 결과표시'!$C$13)&gt;=1),8,0)</f>
        <v>0</v>
      </c>
      <c r="ET783" s="17">
        <f>IF(AND(S783='자료입력 및 결과표시'!$B$14,COUNTIF('업무중복도(데이터 입력)'!$W783:$DR783,'자료입력 및 결과표시'!$C$14)&gt;=1),9,0)</f>
        <v>0</v>
      </c>
      <c r="EU783" s="17">
        <f>IF(AND(S783='자료입력 및 결과표시'!$B$15,COUNTIF('업무중복도(데이터 입력)'!$W783:$DR783,'자료입력 및 결과표시'!$C$15)&gt;=1),10,0)</f>
        <v>0</v>
      </c>
      <c r="EV783" s="17">
        <f>IF(AND(S783='자료입력 및 결과표시'!$B$16,COUNTIF('업무중복도(데이터 입력)'!$W783:$DR783,'자료입력 및 결과표시'!$C$16)&gt;=1),11,0)</f>
        <v>0</v>
      </c>
      <c r="EW783" s="17">
        <f>IF(AND(S783='자료입력 및 결과표시'!$B$17,COUNTIF('업무중복도(데이터 입력)'!$W783:$DR783,'자료입력 및 결과표시'!$C$17)&gt;=1),12,0)</f>
        <v>0</v>
      </c>
      <c r="EX783" s="17">
        <f>IF(AND(S783='자료입력 및 결과표시'!$B$18,COUNTIF('업무중복도(데이터 입력)'!$W783:$DR783,'자료입력 및 결과표시'!$C$18)&gt;=1),13,0)</f>
        <v>0</v>
      </c>
      <c r="EY783" s="17">
        <f>IF(AND(S783='자료입력 및 결과표시'!$B$19,COUNTIF('업무중복도(데이터 입력)'!$W783:$DR783,'자료입력 및 결과표시'!$C$19)&gt;=1),14,0)</f>
        <v>0</v>
      </c>
      <c r="EZ783" s="17">
        <f>IF(AND(S783='자료입력 및 결과표시'!$B$20,COUNTIF('업무중복도(데이터 입력)'!$W783:$DR783,'자료입력 및 결과표시'!$C$20)&gt;=1),15,0)</f>
        <v>0</v>
      </c>
      <c r="FA783" s="17">
        <f>IF(AND(S783='자료입력 및 결과표시'!$B$21,COUNTIF('업무중복도(데이터 입력)'!$W783:$DR783,'자료입력 및 결과표시'!$C$21)&gt;=1),16,0)</f>
        <v>0</v>
      </c>
      <c r="FK783" s="17">
        <f t="shared" si="869"/>
        <v>0</v>
      </c>
      <c r="FO783"/>
    </row>
    <row r="784" spans="1:171">
      <c r="A784" s="17" t="str">
        <f t="shared" si="852"/>
        <v>\\\0</v>
      </c>
      <c r="B784" s="17" t="str">
        <f t="shared" si="853"/>
        <v>\\\0</v>
      </c>
      <c r="C784" s="17" t="str">
        <f t="shared" si="854"/>
        <v>\\\0</v>
      </c>
      <c r="D784" s="17" t="str">
        <f t="shared" si="855"/>
        <v>\\\0</v>
      </c>
      <c r="E784" s="17" t="str">
        <f t="shared" si="856"/>
        <v>\\\0</v>
      </c>
      <c r="F784" s="17" t="str">
        <f t="shared" si="857"/>
        <v>\\\0</v>
      </c>
      <c r="G784" s="17" t="str">
        <f t="shared" si="858"/>
        <v>\\\0</v>
      </c>
      <c r="H784" s="17" t="str">
        <f t="shared" si="859"/>
        <v>\\\0</v>
      </c>
      <c r="I784" s="17" t="str">
        <f t="shared" si="860"/>
        <v>\\\0</v>
      </c>
      <c r="J784" s="17" t="str">
        <f t="shared" si="861"/>
        <v>\\\0</v>
      </c>
      <c r="K784" s="17" t="str">
        <f t="shared" si="862"/>
        <v>\\\0</v>
      </c>
      <c r="L784" s="17" t="str">
        <f t="shared" si="863"/>
        <v>\\\0</v>
      </c>
      <c r="M784" s="17" t="str">
        <f t="shared" si="864"/>
        <v>\\\0</v>
      </c>
      <c r="N784" s="17" t="str">
        <f t="shared" si="865"/>
        <v>\\\0</v>
      </c>
      <c r="O784" s="17" t="str">
        <f t="shared" si="866"/>
        <v>\\\0</v>
      </c>
      <c r="P784" s="17" t="str">
        <f t="shared" si="867"/>
        <v>\\\0</v>
      </c>
      <c r="R784" s="17" t="str">
        <f t="shared" si="868"/>
        <v>\\</v>
      </c>
      <c r="S784" s="38"/>
      <c r="T784" s="39"/>
      <c r="U784" s="31"/>
      <c r="V784" s="32"/>
      <c r="W784" s="36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35"/>
      <c r="DS784" s="287"/>
      <c r="DT784" s="36"/>
      <c r="DU784" s="37"/>
      <c r="DV784" s="28">
        <f>IF(AND($S784='자료입력 및 결과표시'!$B$6,COUNTIF($W784:$DR784,'자료입력 및 결과표시'!$C$6)&gt;=1),IF(OR('자료입력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DW784" s="28">
        <f>IF(AND($S784='자료입력 및 결과표시'!$B$7,COUNTIF($W784:$DR784,'자료입력 및 결과표시'!$C$7)&gt;=1),IF(OR('자료입력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DX784" s="28">
        <f>IF(AND($S784='자료입력 및 결과표시'!$B$8,COUNTIF($W784:$DR784,'자료입력 및 결과표시'!$C$8)&gt;=1),IF(OR('자료입력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DY784" s="28">
        <f>IF(AND($S784='자료입력 및 결과표시'!$B$9,COUNTIF($W784:$DR784,'자료입력 및 결과표시'!$C$9)&gt;=1),IF(OR('자료입력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DZ784" s="28">
        <f>IF(AND($S784='자료입력 및 결과표시'!$B$10,COUNTIF($W784:$DR784,'자료입력 및 결과표시'!$C$10)&gt;=1),IF(OR('자료입력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A784" s="28">
        <f>IF(AND($S784='자료입력 및 결과표시'!$B$11,COUNTIF($W784:$DR784,'자료입력 및 결과표시'!$C$11)&gt;=1),IF(OR('자료입력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B784" s="28">
        <f>IF(AND($S784='자료입력 및 결과표시'!$B$12,COUNTIF($W784:$DR784,'자료입력 및 결과표시'!$C$12)&gt;=1),IF(OR('자료입력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C784" s="28">
        <f>IF(AND($S784='자료입력 및 결과표시'!$B$13,COUNTIF($W784:$DR784,'자료입력 및 결과표시'!$C$13)&gt;=1),IF(OR('자료입력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D784" s="28">
        <f>IF(AND($S784='자료입력 및 결과표시'!$B$14,COUNTIF($W784:$DR784,'자료입력 및 결과표시'!$C$14)&gt;=1),IF(OR('자료입력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E784" s="28">
        <f>IF(AND($S784='자료입력 및 결과표시'!$B$15,COUNTIF($W784:$DR784,'자료입력 및 결과표시'!$C$15)&gt;=1),IF(OR('자료입력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F784" s="28">
        <f>IF(AND($S784='자료입력 및 결과표시'!$B$16,COUNTIF($W784:$DR784,'자료입력 및 결과표시'!$C$16)&gt;=1),IF(OR('자료입력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G784" s="28">
        <f>IF(AND($S784='자료입력 및 결과표시'!$B$17,COUNTIF($W784:$DR784,'자료입력 및 결과표시'!$C$17)&gt;=1),IF(OR('자료입력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H784" s="28">
        <f>IF(AND($S784='자료입력 및 결과표시'!$B$18,COUNTIF($W784:$DR784,'자료입력 및 결과표시'!$C$18)&gt;=1),IF(OR('자료입력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I784" s="28">
        <f>IF(AND($S784='자료입력 및 결과표시'!$B$19,COUNTIF($W784:$DR784,'자료입력 및 결과표시'!$C$19)&gt;=1),IF(OR('자료입력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J784" s="28">
        <f>IF(AND($S784='자료입력 및 결과표시'!$B$20,COUNTIF($W784:$DR784,'자료입력 및 결과표시'!$C$20)&gt;=1),IF(OR('자료입력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K784" s="28">
        <f>IF(AND($S784='자료입력 및 결과표시'!$B$21,COUNTIF($W784:$DR784,'자료입력 및 결과표시'!$C$21)&gt;=1),IF(OR('자료입력 및 결과표시'!$B$4+90&gt;=$V784,'자료입력 및 결과표시'!$B$4&lt;$U784),0,IF($V784-'자료입력 및 결과표시'!$B$4-90&gt;='자료입력 및 결과표시'!$E$4,'자료입력 및 결과표시'!$E$4,$V784-'자료입력 및 결과표시'!$B$4-90)),0)</f>
        <v>0</v>
      </c>
      <c r="EL784" s="17">
        <f>IF(AND(S784='자료입력 및 결과표시'!$B$6,COUNTIF('업무중복도(데이터 입력)'!$W784:$DR784,'자료입력 및 결과표시'!$C$6)&gt;=1),1,0)</f>
        <v>0</v>
      </c>
      <c r="EM784" s="17">
        <f>IF(AND(S784='자료입력 및 결과표시'!$B$7,COUNTIF('업무중복도(데이터 입력)'!$W784:$DR784,'자료입력 및 결과표시'!$C$7)&gt;=1),2,0)</f>
        <v>0</v>
      </c>
      <c r="EN784" s="17">
        <f>IF(AND(S784='자료입력 및 결과표시'!$B$8,COUNTIF('업무중복도(데이터 입력)'!$W784:$DR784,'자료입력 및 결과표시'!$C$8)&gt;=1),3,0)</f>
        <v>0</v>
      </c>
      <c r="EO784" s="17">
        <f>IF(AND(S784='자료입력 및 결과표시'!$B$9,COUNTIF('업무중복도(데이터 입력)'!$W784:$DR784,'자료입력 및 결과표시'!$C$9)&gt;=1),4,0)</f>
        <v>0</v>
      </c>
      <c r="EP784" s="17">
        <f>IF(AND(S784='자료입력 및 결과표시'!$B$10,COUNTIF('업무중복도(데이터 입력)'!$W784:$DR784,'자료입력 및 결과표시'!$C$10)&gt;=1),5,0)</f>
        <v>0</v>
      </c>
      <c r="EQ784" s="17">
        <f>IF(AND(S784='자료입력 및 결과표시'!$B$11,COUNTIF('업무중복도(데이터 입력)'!$W784:$DR784,'자료입력 및 결과표시'!$C$11)&gt;=1),6,0)</f>
        <v>0</v>
      </c>
      <c r="ER784" s="17">
        <f>IF(AND(S784='자료입력 및 결과표시'!$B$12,COUNTIF('업무중복도(데이터 입력)'!$W784:$DR784,'자료입력 및 결과표시'!$C$12)&gt;=1),7,0)</f>
        <v>0</v>
      </c>
      <c r="ES784" s="17">
        <f>IF(AND(S784='자료입력 및 결과표시'!$B$13,COUNTIF('업무중복도(데이터 입력)'!$W784:$DR784,'자료입력 및 결과표시'!$C$13)&gt;=1),8,0)</f>
        <v>0</v>
      </c>
      <c r="ET784" s="17">
        <f>IF(AND(S784='자료입력 및 결과표시'!$B$14,COUNTIF('업무중복도(데이터 입력)'!$W784:$DR784,'자료입력 및 결과표시'!$C$14)&gt;=1),9,0)</f>
        <v>0</v>
      </c>
      <c r="EU784" s="17">
        <f>IF(AND(S784='자료입력 및 결과표시'!$B$15,COUNTIF('업무중복도(데이터 입력)'!$W784:$DR784,'자료입력 및 결과표시'!$C$15)&gt;=1),10,0)</f>
        <v>0</v>
      </c>
      <c r="EV784" s="17">
        <f>IF(AND(S784='자료입력 및 결과표시'!$B$16,COUNTIF('업무중복도(데이터 입력)'!$W784:$DR784,'자료입력 및 결과표시'!$C$16)&gt;=1),11,0)</f>
        <v>0</v>
      </c>
      <c r="EW784" s="17">
        <f>IF(AND(S784='자료입력 및 결과표시'!$B$17,COUNTIF('업무중복도(데이터 입력)'!$W784:$DR784,'자료입력 및 결과표시'!$C$17)&gt;=1),12,0)</f>
        <v>0</v>
      </c>
      <c r="EX784" s="17">
        <f>IF(AND(S784='자료입력 및 결과표시'!$B$18,COUNTIF('업무중복도(데이터 입력)'!$W784:$DR784,'자료입력 및 결과표시'!$C$18)&gt;=1),13,0)</f>
        <v>0</v>
      </c>
      <c r="EY784" s="17">
        <f>IF(AND(S784='자료입력 및 결과표시'!$B$19,COUNTIF('업무중복도(데이터 입력)'!$W784:$DR784,'자료입력 및 결과표시'!$C$19)&gt;=1),14,0)</f>
        <v>0</v>
      </c>
      <c r="EZ784" s="17">
        <f>IF(AND(S784='자료입력 및 결과표시'!$B$20,COUNTIF('업무중복도(데이터 입력)'!$W784:$DR784,'자료입력 및 결과표시'!$C$20)&gt;=1),15,0)</f>
        <v>0</v>
      </c>
      <c r="FA784" s="17">
        <f>IF(AND(S784='자료입력 및 결과표시'!$B$21,COUNTIF('업무중복도(데이터 입력)'!$W784:$DR784,'자료입력 및 결과표시'!$C$21)&gt;=1),16,0)</f>
        <v>0</v>
      </c>
      <c r="FK784" s="17">
        <f t="shared" si="869"/>
        <v>0</v>
      </c>
      <c r="FO784"/>
    </row>
    <row r="785" spans="1:187">
      <c r="A785" s="17" t="str">
        <f t="shared" si="852"/>
        <v>\\\0</v>
      </c>
      <c r="B785" s="17" t="str">
        <f t="shared" si="853"/>
        <v>\\\0</v>
      </c>
      <c r="C785" s="17" t="str">
        <f t="shared" si="854"/>
        <v>\\\0</v>
      </c>
      <c r="D785" s="17" t="str">
        <f t="shared" si="855"/>
        <v>\\\0</v>
      </c>
      <c r="E785" s="17" t="str">
        <f t="shared" si="856"/>
        <v>\\\0</v>
      </c>
      <c r="F785" s="17" t="str">
        <f t="shared" si="857"/>
        <v>\\\0</v>
      </c>
      <c r="G785" s="17" t="str">
        <f t="shared" si="858"/>
        <v>\\\0</v>
      </c>
      <c r="H785" s="17" t="str">
        <f t="shared" si="859"/>
        <v>\\\0</v>
      </c>
      <c r="I785" s="17" t="str">
        <f t="shared" si="860"/>
        <v>\\\0</v>
      </c>
      <c r="J785" s="17" t="str">
        <f t="shared" si="861"/>
        <v>\\\0</v>
      </c>
      <c r="K785" s="17" t="str">
        <f t="shared" si="862"/>
        <v>\\\0</v>
      </c>
      <c r="L785" s="17" t="str">
        <f t="shared" si="863"/>
        <v>\\\0</v>
      </c>
      <c r="M785" s="17" t="str">
        <f t="shared" si="864"/>
        <v>\\\0</v>
      </c>
      <c r="N785" s="17" t="str">
        <f t="shared" si="865"/>
        <v>\\\0</v>
      </c>
      <c r="O785" s="17" t="str">
        <f t="shared" si="866"/>
        <v>\\\0</v>
      </c>
      <c r="P785" s="17" t="str">
        <f t="shared" si="867"/>
        <v>\\\0</v>
      </c>
      <c r="R785" s="17" t="str">
        <f t="shared" si="868"/>
        <v>\\</v>
      </c>
      <c r="S785" s="38"/>
      <c r="T785" s="39"/>
      <c r="U785" s="31"/>
      <c r="V785" s="32"/>
      <c r="W785" s="36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35"/>
      <c r="DS785" s="287"/>
      <c r="DT785" s="36"/>
      <c r="DU785" s="37"/>
      <c r="DV785" s="28">
        <f>IF(AND($S785='자료입력 및 결과표시'!$B$6,COUNTIF($W785:$DR785,'자료입력 및 결과표시'!$C$6)&gt;=1),IF(OR('자료입력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DW785" s="28">
        <f>IF(AND($S785='자료입력 및 결과표시'!$B$7,COUNTIF($W785:$DR785,'자료입력 및 결과표시'!$C$7)&gt;=1),IF(OR('자료입력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DX785" s="28">
        <f>IF(AND($S785='자료입력 및 결과표시'!$B$8,COUNTIF($W785:$DR785,'자료입력 및 결과표시'!$C$8)&gt;=1),IF(OR('자료입력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DY785" s="28">
        <f>IF(AND($S785='자료입력 및 결과표시'!$B$9,COUNTIF($W785:$DR785,'자료입력 및 결과표시'!$C$9)&gt;=1),IF(OR('자료입력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DZ785" s="28">
        <f>IF(AND($S785='자료입력 및 결과표시'!$B$10,COUNTIF($W785:$DR785,'자료입력 및 결과표시'!$C$10)&gt;=1),IF(OR('자료입력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A785" s="28">
        <f>IF(AND($S785='자료입력 및 결과표시'!$B$11,COUNTIF($W785:$DR785,'자료입력 및 결과표시'!$C$11)&gt;=1),IF(OR('자료입력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B785" s="28">
        <f>IF(AND($S785='자료입력 및 결과표시'!$B$12,COUNTIF($W785:$DR785,'자료입력 및 결과표시'!$C$12)&gt;=1),IF(OR('자료입력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C785" s="28">
        <f>IF(AND($S785='자료입력 및 결과표시'!$B$13,COUNTIF($W785:$DR785,'자료입력 및 결과표시'!$C$13)&gt;=1),IF(OR('자료입력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D785" s="28">
        <f>IF(AND($S785='자료입력 및 결과표시'!$B$14,COUNTIF($W785:$DR785,'자료입력 및 결과표시'!$C$14)&gt;=1),IF(OR('자료입력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E785" s="28">
        <f>IF(AND($S785='자료입력 및 결과표시'!$B$15,COUNTIF($W785:$DR785,'자료입력 및 결과표시'!$C$15)&gt;=1),IF(OR('자료입력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F785" s="28">
        <f>IF(AND($S785='자료입력 및 결과표시'!$B$16,COUNTIF($W785:$DR785,'자료입력 및 결과표시'!$C$16)&gt;=1),IF(OR('자료입력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G785" s="28">
        <f>IF(AND($S785='자료입력 및 결과표시'!$B$17,COUNTIF($W785:$DR785,'자료입력 및 결과표시'!$C$17)&gt;=1),IF(OR('자료입력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H785" s="28">
        <f>IF(AND($S785='자료입력 및 결과표시'!$B$18,COUNTIF($W785:$DR785,'자료입력 및 결과표시'!$C$18)&gt;=1),IF(OR('자료입력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I785" s="28">
        <f>IF(AND($S785='자료입력 및 결과표시'!$B$19,COUNTIF($W785:$DR785,'자료입력 및 결과표시'!$C$19)&gt;=1),IF(OR('자료입력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J785" s="28">
        <f>IF(AND($S785='자료입력 및 결과표시'!$B$20,COUNTIF($W785:$DR785,'자료입력 및 결과표시'!$C$20)&gt;=1),IF(OR('자료입력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K785" s="28">
        <f>IF(AND($S785='자료입력 및 결과표시'!$B$21,COUNTIF($W785:$DR785,'자료입력 및 결과표시'!$C$21)&gt;=1),IF(OR('자료입력 및 결과표시'!$B$4+90&gt;=$V785,'자료입력 및 결과표시'!$B$4&lt;$U785),0,IF($V785-'자료입력 및 결과표시'!$B$4-90&gt;='자료입력 및 결과표시'!$E$4,'자료입력 및 결과표시'!$E$4,$V785-'자료입력 및 결과표시'!$B$4-90)),0)</f>
        <v>0</v>
      </c>
      <c r="EL785" s="17">
        <f>IF(AND(S785='자료입력 및 결과표시'!$B$6,COUNTIF('업무중복도(데이터 입력)'!$W785:$DR785,'자료입력 및 결과표시'!$C$6)&gt;=1),1,0)</f>
        <v>0</v>
      </c>
      <c r="EM785" s="17">
        <f>IF(AND(S785='자료입력 및 결과표시'!$B$7,COUNTIF('업무중복도(데이터 입력)'!$W785:$DR785,'자료입력 및 결과표시'!$C$7)&gt;=1),2,0)</f>
        <v>0</v>
      </c>
      <c r="EN785" s="17">
        <f>IF(AND(S785='자료입력 및 결과표시'!$B$8,COUNTIF('업무중복도(데이터 입력)'!$W785:$DR785,'자료입력 및 결과표시'!$C$8)&gt;=1),3,0)</f>
        <v>0</v>
      </c>
      <c r="EO785" s="17">
        <f>IF(AND(S785='자료입력 및 결과표시'!$B$9,COUNTIF('업무중복도(데이터 입력)'!$W785:$DR785,'자료입력 및 결과표시'!$C$9)&gt;=1),4,0)</f>
        <v>0</v>
      </c>
      <c r="EP785" s="17">
        <f>IF(AND(S785='자료입력 및 결과표시'!$B$10,COUNTIF('업무중복도(데이터 입력)'!$W785:$DR785,'자료입력 및 결과표시'!$C$10)&gt;=1),5,0)</f>
        <v>0</v>
      </c>
      <c r="EQ785" s="17">
        <f>IF(AND(S785='자료입력 및 결과표시'!$B$11,COUNTIF('업무중복도(데이터 입력)'!$W785:$DR785,'자료입력 및 결과표시'!$C$11)&gt;=1),6,0)</f>
        <v>0</v>
      </c>
      <c r="ER785" s="17">
        <f>IF(AND(S785='자료입력 및 결과표시'!$B$12,COUNTIF('업무중복도(데이터 입력)'!$W785:$DR785,'자료입력 및 결과표시'!$C$12)&gt;=1),7,0)</f>
        <v>0</v>
      </c>
      <c r="ES785" s="17">
        <f>IF(AND(S785='자료입력 및 결과표시'!$B$13,COUNTIF('업무중복도(데이터 입력)'!$W785:$DR785,'자료입력 및 결과표시'!$C$13)&gt;=1),8,0)</f>
        <v>0</v>
      </c>
      <c r="ET785" s="17">
        <f>IF(AND(S785='자료입력 및 결과표시'!$B$14,COUNTIF('업무중복도(데이터 입력)'!$W785:$DR785,'자료입력 및 결과표시'!$C$14)&gt;=1),9,0)</f>
        <v>0</v>
      </c>
      <c r="EU785" s="17">
        <f>IF(AND(S785='자료입력 및 결과표시'!$B$15,COUNTIF('업무중복도(데이터 입력)'!$W785:$DR785,'자료입력 및 결과표시'!$C$15)&gt;=1),10,0)</f>
        <v>0</v>
      </c>
      <c r="EV785" s="17">
        <f>IF(AND(S785='자료입력 및 결과표시'!$B$16,COUNTIF('업무중복도(데이터 입력)'!$W785:$DR785,'자료입력 및 결과표시'!$C$16)&gt;=1),11,0)</f>
        <v>0</v>
      </c>
      <c r="EW785" s="17">
        <f>IF(AND(S785='자료입력 및 결과표시'!$B$17,COUNTIF('업무중복도(데이터 입력)'!$W785:$DR785,'자료입력 및 결과표시'!$C$17)&gt;=1),12,0)</f>
        <v>0</v>
      </c>
      <c r="EX785" s="17">
        <f>IF(AND(S785='자료입력 및 결과표시'!$B$18,COUNTIF('업무중복도(데이터 입력)'!$W785:$DR785,'자료입력 및 결과표시'!$C$18)&gt;=1),13,0)</f>
        <v>0</v>
      </c>
      <c r="EY785" s="17">
        <f>IF(AND(S785='자료입력 및 결과표시'!$B$19,COUNTIF('업무중복도(데이터 입력)'!$W785:$DR785,'자료입력 및 결과표시'!$C$19)&gt;=1),14,0)</f>
        <v>0</v>
      </c>
      <c r="EZ785" s="17">
        <f>IF(AND(S785='자료입력 및 결과표시'!$B$20,COUNTIF('업무중복도(데이터 입력)'!$W785:$DR785,'자료입력 및 결과표시'!$C$20)&gt;=1),15,0)</f>
        <v>0</v>
      </c>
      <c r="FA785" s="17">
        <f>IF(AND(S785='자료입력 및 결과표시'!$B$21,COUNTIF('업무중복도(데이터 입력)'!$W785:$DR785,'자료입력 및 결과표시'!$C$21)&gt;=1),16,0)</f>
        <v>0</v>
      </c>
      <c r="FK785" s="17">
        <f t="shared" si="869"/>
        <v>0</v>
      </c>
      <c r="FO785"/>
    </row>
    <row r="786" spans="1:187">
      <c r="A786" s="17" t="str">
        <f t="shared" si="852"/>
        <v>\\\0</v>
      </c>
      <c r="B786" s="17" t="str">
        <f t="shared" si="853"/>
        <v>\\\0</v>
      </c>
      <c r="C786" s="17" t="str">
        <f t="shared" si="854"/>
        <v>\\\0</v>
      </c>
      <c r="D786" s="17" t="str">
        <f t="shared" si="855"/>
        <v>\\\0</v>
      </c>
      <c r="E786" s="17" t="str">
        <f t="shared" si="856"/>
        <v>\\\0</v>
      </c>
      <c r="F786" s="17" t="str">
        <f t="shared" si="857"/>
        <v>\\\0</v>
      </c>
      <c r="G786" s="17" t="str">
        <f t="shared" si="858"/>
        <v>\\\0</v>
      </c>
      <c r="H786" s="17" t="str">
        <f t="shared" si="859"/>
        <v>\\\0</v>
      </c>
      <c r="I786" s="17" t="str">
        <f t="shared" si="860"/>
        <v>\\\0</v>
      </c>
      <c r="J786" s="17" t="str">
        <f t="shared" si="861"/>
        <v>\\\0</v>
      </c>
      <c r="K786" s="17" t="str">
        <f t="shared" si="862"/>
        <v>\\\0</v>
      </c>
      <c r="L786" s="17" t="str">
        <f t="shared" si="863"/>
        <v>\\\0</v>
      </c>
      <c r="M786" s="17" t="str">
        <f t="shared" si="864"/>
        <v>\\\0</v>
      </c>
      <c r="N786" s="17" t="str">
        <f t="shared" si="865"/>
        <v>\\\0</v>
      </c>
      <c r="O786" s="17" t="str">
        <f t="shared" si="866"/>
        <v>\\\0</v>
      </c>
      <c r="P786" s="17" t="str">
        <f t="shared" si="867"/>
        <v>\\\0</v>
      </c>
      <c r="R786" s="17" t="str">
        <f t="shared" si="868"/>
        <v>\\</v>
      </c>
      <c r="S786" s="38"/>
      <c r="T786" s="39"/>
      <c r="U786" s="31"/>
      <c r="V786" s="32"/>
      <c r="W786" s="36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35"/>
      <c r="DS786" s="287"/>
      <c r="DT786" s="36"/>
      <c r="DU786" s="37"/>
      <c r="DV786" s="28">
        <f>IF(AND($S786='자료입력 및 결과표시'!$B$6,COUNTIF($W786:$DR786,'자료입력 및 결과표시'!$C$6)&gt;=1),IF(OR('자료입력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DW786" s="28">
        <f>IF(AND($S786='자료입력 및 결과표시'!$B$7,COUNTIF($W786:$DR786,'자료입력 및 결과표시'!$C$7)&gt;=1),IF(OR('자료입력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DX786" s="28">
        <f>IF(AND($S786='자료입력 및 결과표시'!$B$8,COUNTIF($W786:$DR786,'자료입력 및 결과표시'!$C$8)&gt;=1),IF(OR('자료입력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DY786" s="28">
        <f>IF(AND($S786='자료입력 및 결과표시'!$B$9,COUNTIF($W786:$DR786,'자료입력 및 결과표시'!$C$9)&gt;=1),IF(OR('자료입력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DZ786" s="28">
        <f>IF(AND($S786='자료입력 및 결과표시'!$B$10,COUNTIF($W786:$DR786,'자료입력 및 결과표시'!$C$10)&gt;=1),IF(OR('자료입력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A786" s="28">
        <f>IF(AND($S786='자료입력 및 결과표시'!$B$11,COUNTIF($W786:$DR786,'자료입력 및 결과표시'!$C$11)&gt;=1),IF(OR('자료입력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B786" s="28">
        <f>IF(AND($S786='자료입력 및 결과표시'!$B$12,COUNTIF($W786:$DR786,'자료입력 및 결과표시'!$C$12)&gt;=1),IF(OR('자료입력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C786" s="28">
        <f>IF(AND($S786='자료입력 및 결과표시'!$B$13,COUNTIF($W786:$DR786,'자료입력 및 결과표시'!$C$13)&gt;=1),IF(OR('자료입력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D786" s="28">
        <f>IF(AND($S786='자료입력 및 결과표시'!$B$14,COUNTIF($W786:$DR786,'자료입력 및 결과표시'!$C$14)&gt;=1),IF(OR('자료입력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E786" s="28">
        <f>IF(AND($S786='자료입력 및 결과표시'!$B$15,COUNTIF($W786:$DR786,'자료입력 및 결과표시'!$C$15)&gt;=1),IF(OR('자료입력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F786" s="28">
        <f>IF(AND($S786='자료입력 및 결과표시'!$B$16,COUNTIF($W786:$DR786,'자료입력 및 결과표시'!$C$16)&gt;=1),IF(OR('자료입력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G786" s="28">
        <f>IF(AND($S786='자료입력 및 결과표시'!$B$17,COUNTIF($W786:$DR786,'자료입력 및 결과표시'!$C$17)&gt;=1),IF(OR('자료입력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H786" s="28">
        <f>IF(AND($S786='자료입력 및 결과표시'!$B$18,COUNTIF($W786:$DR786,'자료입력 및 결과표시'!$C$18)&gt;=1),IF(OR('자료입력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I786" s="28">
        <f>IF(AND($S786='자료입력 및 결과표시'!$B$19,COUNTIF($W786:$DR786,'자료입력 및 결과표시'!$C$19)&gt;=1),IF(OR('자료입력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J786" s="28">
        <f>IF(AND($S786='자료입력 및 결과표시'!$B$20,COUNTIF($W786:$DR786,'자료입력 및 결과표시'!$C$20)&gt;=1),IF(OR('자료입력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K786" s="28">
        <f>IF(AND($S786='자료입력 및 결과표시'!$B$21,COUNTIF($W786:$DR786,'자료입력 및 결과표시'!$C$21)&gt;=1),IF(OR('자료입력 및 결과표시'!$B$4+90&gt;=$V786,'자료입력 및 결과표시'!$B$4&lt;$U786),0,IF($V786-'자료입력 및 결과표시'!$B$4-90&gt;='자료입력 및 결과표시'!$E$4,'자료입력 및 결과표시'!$E$4,$V786-'자료입력 및 결과표시'!$B$4-90)),0)</f>
        <v>0</v>
      </c>
      <c r="EL786" s="17">
        <f>IF(AND(S786='자료입력 및 결과표시'!$B$6,COUNTIF('업무중복도(데이터 입력)'!$W786:$DR786,'자료입력 및 결과표시'!$C$6)&gt;=1),1,0)</f>
        <v>0</v>
      </c>
      <c r="EM786" s="17">
        <f>IF(AND(S786='자료입력 및 결과표시'!$B$7,COUNTIF('업무중복도(데이터 입력)'!$W786:$DR786,'자료입력 및 결과표시'!$C$7)&gt;=1),2,0)</f>
        <v>0</v>
      </c>
      <c r="EN786" s="17">
        <f>IF(AND(S786='자료입력 및 결과표시'!$B$8,COUNTIF('업무중복도(데이터 입력)'!$W786:$DR786,'자료입력 및 결과표시'!$C$8)&gt;=1),3,0)</f>
        <v>0</v>
      </c>
      <c r="EO786" s="17">
        <f>IF(AND(S786='자료입력 및 결과표시'!$B$9,COUNTIF('업무중복도(데이터 입력)'!$W786:$DR786,'자료입력 및 결과표시'!$C$9)&gt;=1),4,0)</f>
        <v>0</v>
      </c>
      <c r="EP786" s="17">
        <f>IF(AND(S786='자료입력 및 결과표시'!$B$10,COUNTIF('업무중복도(데이터 입력)'!$W786:$DR786,'자료입력 및 결과표시'!$C$10)&gt;=1),5,0)</f>
        <v>0</v>
      </c>
      <c r="EQ786" s="17">
        <f>IF(AND(S786='자료입력 및 결과표시'!$B$11,COUNTIF('업무중복도(데이터 입력)'!$W786:$DR786,'자료입력 및 결과표시'!$C$11)&gt;=1),6,0)</f>
        <v>0</v>
      </c>
      <c r="ER786" s="17">
        <f>IF(AND(S786='자료입력 및 결과표시'!$B$12,COUNTIF('업무중복도(데이터 입력)'!$W786:$DR786,'자료입력 및 결과표시'!$C$12)&gt;=1),7,0)</f>
        <v>0</v>
      </c>
      <c r="ES786" s="17">
        <f>IF(AND(S786='자료입력 및 결과표시'!$B$13,COUNTIF('업무중복도(데이터 입력)'!$W786:$DR786,'자료입력 및 결과표시'!$C$13)&gt;=1),8,0)</f>
        <v>0</v>
      </c>
      <c r="ET786" s="17">
        <f>IF(AND(S786='자료입력 및 결과표시'!$B$14,COUNTIF('업무중복도(데이터 입력)'!$W786:$DR786,'자료입력 및 결과표시'!$C$14)&gt;=1),9,0)</f>
        <v>0</v>
      </c>
      <c r="EU786" s="17">
        <f>IF(AND(S786='자료입력 및 결과표시'!$B$15,COUNTIF('업무중복도(데이터 입력)'!$W786:$DR786,'자료입력 및 결과표시'!$C$15)&gt;=1),10,0)</f>
        <v>0</v>
      </c>
      <c r="EV786" s="17">
        <f>IF(AND(S786='자료입력 및 결과표시'!$B$16,COUNTIF('업무중복도(데이터 입력)'!$W786:$DR786,'자료입력 및 결과표시'!$C$16)&gt;=1),11,0)</f>
        <v>0</v>
      </c>
      <c r="EW786" s="17">
        <f>IF(AND(S786='자료입력 및 결과표시'!$B$17,COUNTIF('업무중복도(데이터 입력)'!$W786:$DR786,'자료입력 및 결과표시'!$C$17)&gt;=1),12,0)</f>
        <v>0</v>
      </c>
      <c r="EX786" s="17">
        <f>IF(AND(S786='자료입력 및 결과표시'!$B$18,COUNTIF('업무중복도(데이터 입력)'!$W786:$DR786,'자료입력 및 결과표시'!$C$18)&gt;=1),13,0)</f>
        <v>0</v>
      </c>
      <c r="EY786" s="17">
        <f>IF(AND(S786='자료입력 및 결과표시'!$B$19,COUNTIF('업무중복도(데이터 입력)'!$W786:$DR786,'자료입력 및 결과표시'!$C$19)&gt;=1),14,0)</f>
        <v>0</v>
      </c>
      <c r="EZ786" s="17">
        <f>IF(AND(S786='자료입력 및 결과표시'!$B$20,COUNTIF('업무중복도(데이터 입력)'!$W786:$DR786,'자료입력 및 결과표시'!$C$20)&gt;=1),15,0)</f>
        <v>0</v>
      </c>
      <c r="FA786" s="17">
        <f>IF(AND(S786='자료입력 및 결과표시'!$B$21,COUNTIF('업무중복도(데이터 입력)'!$W786:$DR786,'자료입력 및 결과표시'!$C$21)&gt;=1),16,0)</f>
        <v>0</v>
      </c>
      <c r="FK786" s="17">
        <f t="shared" si="869"/>
        <v>0</v>
      </c>
      <c r="FO786"/>
    </row>
    <row r="787" spans="1:187">
      <c r="A787" s="17" t="str">
        <f t="shared" si="852"/>
        <v>\\\0</v>
      </c>
      <c r="B787" s="17" t="str">
        <f t="shared" si="853"/>
        <v>\\\0</v>
      </c>
      <c r="C787" s="17" t="str">
        <f t="shared" si="854"/>
        <v>\\\0</v>
      </c>
      <c r="D787" s="17" t="str">
        <f t="shared" si="855"/>
        <v>\\\0</v>
      </c>
      <c r="E787" s="17" t="str">
        <f t="shared" si="856"/>
        <v>\\\0</v>
      </c>
      <c r="F787" s="17" t="str">
        <f t="shared" si="857"/>
        <v>\\\0</v>
      </c>
      <c r="G787" s="17" t="str">
        <f t="shared" si="858"/>
        <v>\\\0</v>
      </c>
      <c r="H787" s="17" t="str">
        <f t="shared" si="859"/>
        <v>\\\0</v>
      </c>
      <c r="I787" s="17" t="str">
        <f t="shared" si="860"/>
        <v>\\\0</v>
      </c>
      <c r="J787" s="17" t="str">
        <f t="shared" si="861"/>
        <v>\\\0</v>
      </c>
      <c r="K787" s="17" t="str">
        <f t="shared" si="862"/>
        <v>\\\0</v>
      </c>
      <c r="L787" s="17" t="str">
        <f t="shared" si="863"/>
        <v>\\\0</v>
      </c>
      <c r="M787" s="17" t="str">
        <f t="shared" si="864"/>
        <v>\\\0</v>
      </c>
      <c r="N787" s="17" t="str">
        <f t="shared" si="865"/>
        <v>\\\0</v>
      </c>
      <c r="O787" s="17" t="str">
        <f t="shared" si="866"/>
        <v>\\\0</v>
      </c>
      <c r="P787" s="17" t="str">
        <f t="shared" si="867"/>
        <v>\\\0</v>
      </c>
      <c r="R787" s="17" t="str">
        <f t="shared" si="868"/>
        <v>\\</v>
      </c>
      <c r="S787" s="38"/>
      <c r="T787" s="39"/>
      <c r="U787" s="31"/>
      <c r="V787" s="32"/>
      <c r="W787" s="36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35"/>
      <c r="DS787" s="287"/>
      <c r="DT787" s="36"/>
      <c r="DU787" s="37"/>
      <c r="DV787" s="28">
        <f>IF(AND($S787='자료입력 및 결과표시'!$B$6,COUNTIF($W787:$DR787,'자료입력 및 결과표시'!$C$6)&gt;=1),IF(OR('자료입력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DW787" s="28">
        <f>IF(AND($S787='자료입력 및 결과표시'!$B$7,COUNTIF($W787:$DR787,'자료입력 및 결과표시'!$C$7)&gt;=1),IF(OR('자료입력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DX787" s="28">
        <f>IF(AND($S787='자료입력 및 결과표시'!$B$8,COUNTIF($W787:$DR787,'자료입력 및 결과표시'!$C$8)&gt;=1),IF(OR('자료입력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DY787" s="28">
        <f>IF(AND($S787='자료입력 및 결과표시'!$B$9,COUNTIF($W787:$DR787,'자료입력 및 결과표시'!$C$9)&gt;=1),IF(OR('자료입력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DZ787" s="28">
        <f>IF(AND($S787='자료입력 및 결과표시'!$B$10,COUNTIF($W787:$DR787,'자료입력 및 결과표시'!$C$10)&gt;=1),IF(OR('자료입력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A787" s="28">
        <f>IF(AND($S787='자료입력 및 결과표시'!$B$11,COUNTIF($W787:$DR787,'자료입력 및 결과표시'!$C$11)&gt;=1),IF(OR('자료입력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B787" s="28">
        <f>IF(AND($S787='자료입력 및 결과표시'!$B$12,COUNTIF($W787:$DR787,'자료입력 및 결과표시'!$C$12)&gt;=1),IF(OR('자료입력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C787" s="28">
        <f>IF(AND($S787='자료입력 및 결과표시'!$B$13,COUNTIF($W787:$DR787,'자료입력 및 결과표시'!$C$13)&gt;=1),IF(OR('자료입력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D787" s="28">
        <f>IF(AND($S787='자료입력 및 결과표시'!$B$14,COUNTIF($W787:$DR787,'자료입력 및 결과표시'!$C$14)&gt;=1),IF(OR('자료입력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E787" s="28">
        <f>IF(AND($S787='자료입력 및 결과표시'!$B$15,COUNTIF($W787:$DR787,'자료입력 및 결과표시'!$C$15)&gt;=1),IF(OR('자료입력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F787" s="28">
        <f>IF(AND($S787='자료입력 및 결과표시'!$B$16,COUNTIF($W787:$DR787,'자료입력 및 결과표시'!$C$16)&gt;=1),IF(OR('자료입력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G787" s="28">
        <f>IF(AND($S787='자료입력 및 결과표시'!$B$17,COUNTIF($W787:$DR787,'자료입력 및 결과표시'!$C$17)&gt;=1),IF(OR('자료입력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H787" s="28">
        <f>IF(AND($S787='자료입력 및 결과표시'!$B$18,COUNTIF($W787:$DR787,'자료입력 및 결과표시'!$C$18)&gt;=1),IF(OR('자료입력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I787" s="28">
        <f>IF(AND($S787='자료입력 및 결과표시'!$B$19,COUNTIF($W787:$DR787,'자료입력 및 결과표시'!$C$19)&gt;=1),IF(OR('자료입력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J787" s="28">
        <f>IF(AND($S787='자료입력 및 결과표시'!$B$20,COUNTIF($W787:$DR787,'자료입력 및 결과표시'!$C$20)&gt;=1),IF(OR('자료입력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K787" s="28">
        <f>IF(AND($S787='자료입력 및 결과표시'!$B$21,COUNTIF($W787:$DR787,'자료입력 및 결과표시'!$C$21)&gt;=1),IF(OR('자료입력 및 결과표시'!$B$4+90&gt;=$V787,'자료입력 및 결과표시'!$B$4&lt;$U787),0,IF($V787-'자료입력 및 결과표시'!$B$4-90&gt;='자료입력 및 결과표시'!$E$4,'자료입력 및 결과표시'!$E$4,$V787-'자료입력 및 결과표시'!$B$4-90)),0)</f>
        <v>0</v>
      </c>
      <c r="EL787" s="17">
        <f>IF(AND(S787='자료입력 및 결과표시'!$B$6,COUNTIF('업무중복도(데이터 입력)'!$W787:$DR787,'자료입력 및 결과표시'!$C$6)&gt;=1),1,0)</f>
        <v>0</v>
      </c>
      <c r="EM787" s="17">
        <f>IF(AND(S787='자료입력 및 결과표시'!$B$7,COUNTIF('업무중복도(데이터 입력)'!$W787:$DR787,'자료입력 및 결과표시'!$C$7)&gt;=1),2,0)</f>
        <v>0</v>
      </c>
      <c r="EN787" s="17">
        <f>IF(AND(S787='자료입력 및 결과표시'!$B$8,COUNTIF('업무중복도(데이터 입력)'!$W787:$DR787,'자료입력 및 결과표시'!$C$8)&gt;=1),3,0)</f>
        <v>0</v>
      </c>
      <c r="EO787" s="17">
        <f>IF(AND(S787='자료입력 및 결과표시'!$B$9,COUNTIF('업무중복도(데이터 입력)'!$W787:$DR787,'자료입력 및 결과표시'!$C$9)&gt;=1),4,0)</f>
        <v>0</v>
      </c>
      <c r="EP787" s="17">
        <f>IF(AND(S787='자료입력 및 결과표시'!$B$10,COUNTIF('업무중복도(데이터 입력)'!$W787:$DR787,'자료입력 및 결과표시'!$C$10)&gt;=1),5,0)</f>
        <v>0</v>
      </c>
      <c r="EQ787" s="17">
        <f>IF(AND(S787='자료입력 및 결과표시'!$B$11,COUNTIF('업무중복도(데이터 입력)'!$W787:$DR787,'자료입력 및 결과표시'!$C$11)&gt;=1),6,0)</f>
        <v>0</v>
      </c>
      <c r="ER787" s="17">
        <f>IF(AND(S787='자료입력 및 결과표시'!$B$12,COUNTIF('업무중복도(데이터 입력)'!$W787:$DR787,'자료입력 및 결과표시'!$C$12)&gt;=1),7,0)</f>
        <v>0</v>
      </c>
      <c r="ES787" s="17">
        <f>IF(AND(S787='자료입력 및 결과표시'!$B$13,COUNTIF('업무중복도(데이터 입력)'!$W787:$DR787,'자료입력 및 결과표시'!$C$13)&gt;=1),8,0)</f>
        <v>0</v>
      </c>
      <c r="ET787" s="17">
        <f>IF(AND(S787='자료입력 및 결과표시'!$B$14,COUNTIF('업무중복도(데이터 입력)'!$W787:$DR787,'자료입력 및 결과표시'!$C$14)&gt;=1),9,0)</f>
        <v>0</v>
      </c>
      <c r="EU787" s="17">
        <f>IF(AND(S787='자료입력 및 결과표시'!$B$15,COUNTIF('업무중복도(데이터 입력)'!$W787:$DR787,'자료입력 및 결과표시'!$C$15)&gt;=1),10,0)</f>
        <v>0</v>
      </c>
      <c r="EV787" s="17">
        <f>IF(AND(S787='자료입력 및 결과표시'!$B$16,COUNTIF('업무중복도(데이터 입력)'!$W787:$DR787,'자료입력 및 결과표시'!$C$16)&gt;=1),11,0)</f>
        <v>0</v>
      </c>
      <c r="EW787" s="17">
        <f>IF(AND(S787='자료입력 및 결과표시'!$B$17,COUNTIF('업무중복도(데이터 입력)'!$W787:$DR787,'자료입력 및 결과표시'!$C$17)&gt;=1),12,0)</f>
        <v>0</v>
      </c>
      <c r="EX787" s="17">
        <f>IF(AND(S787='자료입력 및 결과표시'!$B$18,COUNTIF('업무중복도(데이터 입력)'!$W787:$DR787,'자료입력 및 결과표시'!$C$18)&gt;=1),13,0)</f>
        <v>0</v>
      </c>
      <c r="EY787" s="17">
        <f>IF(AND(S787='자료입력 및 결과표시'!$B$19,COUNTIF('업무중복도(데이터 입력)'!$W787:$DR787,'자료입력 및 결과표시'!$C$19)&gt;=1),14,0)</f>
        <v>0</v>
      </c>
      <c r="EZ787" s="17">
        <f>IF(AND(S787='자료입력 및 결과표시'!$B$20,COUNTIF('업무중복도(데이터 입력)'!$W787:$DR787,'자료입력 및 결과표시'!$C$20)&gt;=1),15,0)</f>
        <v>0</v>
      </c>
      <c r="FA787" s="17">
        <f>IF(AND(S787='자료입력 및 결과표시'!$B$21,COUNTIF('업무중복도(데이터 입력)'!$W787:$DR787,'자료입력 및 결과표시'!$C$21)&gt;=1),16,0)</f>
        <v>0</v>
      </c>
      <c r="FK787" s="17">
        <f t="shared" si="869"/>
        <v>0</v>
      </c>
      <c r="FO787"/>
    </row>
    <row r="788" spans="1:187">
      <c r="A788" s="17" t="str">
        <f t="shared" si="852"/>
        <v>\\\0</v>
      </c>
      <c r="B788" s="17" t="str">
        <f t="shared" si="853"/>
        <v>\\\0</v>
      </c>
      <c r="C788" s="17" t="str">
        <f t="shared" si="854"/>
        <v>\\\0</v>
      </c>
      <c r="D788" s="17" t="str">
        <f t="shared" si="855"/>
        <v>\\\0</v>
      </c>
      <c r="E788" s="17" t="str">
        <f t="shared" si="856"/>
        <v>\\\0</v>
      </c>
      <c r="F788" s="17" t="str">
        <f t="shared" si="857"/>
        <v>\\\0</v>
      </c>
      <c r="G788" s="17" t="str">
        <f t="shared" si="858"/>
        <v>\\\0</v>
      </c>
      <c r="H788" s="17" t="str">
        <f t="shared" si="859"/>
        <v>\\\0</v>
      </c>
      <c r="I788" s="17" t="str">
        <f t="shared" si="860"/>
        <v>\\\0</v>
      </c>
      <c r="J788" s="17" t="str">
        <f t="shared" si="861"/>
        <v>\\\0</v>
      </c>
      <c r="K788" s="17" t="str">
        <f t="shared" si="862"/>
        <v>\\\0</v>
      </c>
      <c r="L788" s="17" t="str">
        <f t="shared" si="863"/>
        <v>\\\0</v>
      </c>
      <c r="M788" s="17" t="str">
        <f t="shared" si="864"/>
        <v>\\\0</v>
      </c>
      <c r="N788" s="17" t="str">
        <f t="shared" si="865"/>
        <v>\\\0</v>
      </c>
      <c r="O788" s="17" t="str">
        <f t="shared" si="866"/>
        <v>\\\0</v>
      </c>
      <c r="P788" s="17" t="str">
        <f t="shared" si="867"/>
        <v>\\\0</v>
      </c>
      <c r="R788" s="17" t="str">
        <f t="shared" si="868"/>
        <v>\\</v>
      </c>
      <c r="S788" s="38"/>
      <c r="T788" s="39"/>
      <c r="U788" s="31"/>
      <c r="V788" s="32"/>
      <c r="W788" s="36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35"/>
      <c r="DS788" s="287"/>
      <c r="DT788" s="36"/>
      <c r="DU788" s="37"/>
      <c r="DV788" s="28">
        <f>IF(AND($S788='자료입력 및 결과표시'!$B$6,COUNTIF($W788:$DR788,'자료입력 및 결과표시'!$C$6)&gt;=1),IF(OR('자료입력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DW788" s="28">
        <f>IF(AND($S788='자료입력 및 결과표시'!$B$7,COUNTIF($W788:$DR788,'자료입력 및 결과표시'!$C$7)&gt;=1),IF(OR('자료입력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DX788" s="28">
        <f>IF(AND($S788='자료입력 및 결과표시'!$B$8,COUNTIF($W788:$DR788,'자료입력 및 결과표시'!$C$8)&gt;=1),IF(OR('자료입력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DY788" s="28">
        <f>IF(AND($S788='자료입력 및 결과표시'!$B$9,COUNTIF($W788:$DR788,'자료입력 및 결과표시'!$C$9)&gt;=1),IF(OR('자료입력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DZ788" s="28">
        <f>IF(AND($S788='자료입력 및 결과표시'!$B$10,COUNTIF($W788:$DR788,'자료입력 및 결과표시'!$C$10)&gt;=1),IF(OR('자료입력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A788" s="28">
        <f>IF(AND($S788='자료입력 및 결과표시'!$B$11,COUNTIF($W788:$DR788,'자료입력 및 결과표시'!$C$11)&gt;=1),IF(OR('자료입력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B788" s="28">
        <f>IF(AND($S788='자료입력 및 결과표시'!$B$12,COUNTIF($W788:$DR788,'자료입력 및 결과표시'!$C$12)&gt;=1),IF(OR('자료입력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C788" s="28">
        <f>IF(AND($S788='자료입력 및 결과표시'!$B$13,COUNTIF($W788:$DR788,'자료입력 및 결과표시'!$C$13)&gt;=1),IF(OR('자료입력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D788" s="28">
        <f>IF(AND($S788='자료입력 및 결과표시'!$B$14,COUNTIF($W788:$DR788,'자료입력 및 결과표시'!$C$14)&gt;=1),IF(OR('자료입력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E788" s="28">
        <f>IF(AND($S788='자료입력 및 결과표시'!$B$15,COUNTIF($W788:$DR788,'자료입력 및 결과표시'!$C$15)&gt;=1),IF(OR('자료입력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F788" s="28">
        <f>IF(AND($S788='자료입력 및 결과표시'!$B$16,COUNTIF($W788:$DR788,'자료입력 및 결과표시'!$C$16)&gt;=1),IF(OR('자료입력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G788" s="28">
        <f>IF(AND($S788='자료입력 및 결과표시'!$B$17,COUNTIF($W788:$DR788,'자료입력 및 결과표시'!$C$17)&gt;=1),IF(OR('자료입력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H788" s="28">
        <f>IF(AND($S788='자료입력 및 결과표시'!$B$18,COUNTIF($W788:$DR788,'자료입력 및 결과표시'!$C$18)&gt;=1),IF(OR('자료입력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I788" s="28">
        <f>IF(AND($S788='자료입력 및 결과표시'!$B$19,COUNTIF($W788:$DR788,'자료입력 및 결과표시'!$C$19)&gt;=1),IF(OR('자료입력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J788" s="28">
        <f>IF(AND($S788='자료입력 및 결과표시'!$B$20,COUNTIF($W788:$DR788,'자료입력 및 결과표시'!$C$20)&gt;=1),IF(OR('자료입력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K788" s="28">
        <f>IF(AND($S788='자료입력 및 결과표시'!$B$21,COUNTIF($W788:$DR788,'자료입력 및 결과표시'!$C$21)&gt;=1),IF(OR('자료입력 및 결과표시'!$B$4+90&gt;=$V788,'자료입력 및 결과표시'!$B$4&lt;$U788),0,IF($V788-'자료입력 및 결과표시'!$B$4-90&gt;='자료입력 및 결과표시'!$E$4,'자료입력 및 결과표시'!$E$4,$V788-'자료입력 및 결과표시'!$B$4-90)),0)</f>
        <v>0</v>
      </c>
      <c r="EL788" s="17">
        <f>IF(AND(S788='자료입력 및 결과표시'!$B$6,COUNTIF('업무중복도(데이터 입력)'!$W788:$DR788,'자료입력 및 결과표시'!$C$6)&gt;=1),1,0)</f>
        <v>0</v>
      </c>
      <c r="EM788" s="17">
        <f>IF(AND(S788='자료입력 및 결과표시'!$B$7,COUNTIF('업무중복도(데이터 입력)'!$W788:$DR788,'자료입력 및 결과표시'!$C$7)&gt;=1),2,0)</f>
        <v>0</v>
      </c>
      <c r="EN788" s="17">
        <f>IF(AND(S788='자료입력 및 결과표시'!$B$8,COUNTIF('업무중복도(데이터 입력)'!$W788:$DR788,'자료입력 및 결과표시'!$C$8)&gt;=1),3,0)</f>
        <v>0</v>
      </c>
      <c r="EO788" s="17">
        <f>IF(AND(S788='자료입력 및 결과표시'!$B$9,COUNTIF('업무중복도(데이터 입력)'!$W788:$DR788,'자료입력 및 결과표시'!$C$9)&gt;=1),4,0)</f>
        <v>0</v>
      </c>
      <c r="EP788" s="17">
        <f>IF(AND(S788='자료입력 및 결과표시'!$B$10,COUNTIF('업무중복도(데이터 입력)'!$W788:$DR788,'자료입력 및 결과표시'!$C$10)&gt;=1),5,0)</f>
        <v>0</v>
      </c>
      <c r="EQ788" s="17">
        <f>IF(AND(S788='자료입력 및 결과표시'!$B$11,COUNTIF('업무중복도(데이터 입력)'!$W788:$DR788,'자료입력 및 결과표시'!$C$11)&gt;=1),6,0)</f>
        <v>0</v>
      </c>
      <c r="ER788" s="17">
        <f>IF(AND(S788='자료입력 및 결과표시'!$B$12,COUNTIF('업무중복도(데이터 입력)'!$W788:$DR788,'자료입력 및 결과표시'!$C$12)&gt;=1),7,0)</f>
        <v>0</v>
      </c>
      <c r="ES788" s="17">
        <f>IF(AND(S788='자료입력 및 결과표시'!$B$13,COUNTIF('업무중복도(데이터 입력)'!$W788:$DR788,'자료입력 및 결과표시'!$C$13)&gt;=1),8,0)</f>
        <v>0</v>
      </c>
      <c r="ET788" s="17">
        <f>IF(AND(S788='자료입력 및 결과표시'!$B$14,COUNTIF('업무중복도(데이터 입력)'!$W788:$DR788,'자료입력 및 결과표시'!$C$14)&gt;=1),9,0)</f>
        <v>0</v>
      </c>
      <c r="EU788" s="17">
        <f>IF(AND(S788='자료입력 및 결과표시'!$B$15,COUNTIF('업무중복도(데이터 입력)'!$W788:$DR788,'자료입력 및 결과표시'!$C$15)&gt;=1),10,0)</f>
        <v>0</v>
      </c>
      <c r="EV788" s="17">
        <f>IF(AND(S788='자료입력 및 결과표시'!$B$16,COUNTIF('업무중복도(데이터 입력)'!$W788:$DR788,'자료입력 및 결과표시'!$C$16)&gt;=1),11,0)</f>
        <v>0</v>
      </c>
      <c r="EW788" s="17">
        <f>IF(AND(S788='자료입력 및 결과표시'!$B$17,COUNTIF('업무중복도(데이터 입력)'!$W788:$DR788,'자료입력 및 결과표시'!$C$17)&gt;=1),12,0)</f>
        <v>0</v>
      </c>
      <c r="EX788" s="17">
        <f>IF(AND(S788='자료입력 및 결과표시'!$B$18,COUNTIF('업무중복도(데이터 입력)'!$W788:$DR788,'자료입력 및 결과표시'!$C$18)&gt;=1),13,0)</f>
        <v>0</v>
      </c>
      <c r="EY788" s="17">
        <f>IF(AND(S788='자료입력 및 결과표시'!$B$19,COUNTIF('업무중복도(데이터 입력)'!$W788:$DR788,'자료입력 및 결과표시'!$C$19)&gt;=1),14,0)</f>
        <v>0</v>
      </c>
      <c r="EZ788" s="17">
        <f>IF(AND(S788='자료입력 및 결과표시'!$B$20,COUNTIF('업무중복도(데이터 입력)'!$W788:$DR788,'자료입력 및 결과표시'!$C$20)&gt;=1),15,0)</f>
        <v>0</v>
      </c>
      <c r="FA788" s="17">
        <f>IF(AND(S788='자료입력 및 결과표시'!$B$21,COUNTIF('업무중복도(데이터 입력)'!$W788:$DR788,'자료입력 및 결과표시'!$C$21)&gt;=1),16,0)</f>
        <v>0</v>
      </c>
      <c r="FK788" s="17">
        <f t="shared" si="869"/>
        <v>0</v>
      </c>
      <c r="FO788"/>
    </row>
    <row r="789" spans="1:187">
      <c r="A789" s="17" t="str">
        <f t="shared" si="852"/>
        <v>\\\0</v>
      </c>
      <c r="B789" s="17" t="str">
        <f t="shared" si="853"/>
        <v>\\\0</v>
      </c>
      <c r="C789" s="17" t="str">
        <f t="shared" si="854"/>
        <v>\\\0</v>
      </c>
      <c r="D789" s="17" t="str">
        <f t="shared" si="855"/>
        <v>\\\0</v>
      </c>
      <c r="E789" s="17" t="str">
        <f t="shared" si="856"/>
        <v>\\\0</v>
      </c>
      <c r="F789" s="17" t="str">
        <f t="shared" si="857"/>
        <v>\\\0</v>
      </c>
      <c r="G789" s="17" t="str">
        <f t="shared" si="858"/>
        <v>\\\0</v>
      </c>
      <c r="H789" s="17" t="str">
        <f t="shared" si="859"/>
        <v>\\\0</v>
      </c>
      <c r="I789" s="17" t="str">
        <f t="shared" si="860"/>
        <v>\\\0</v>
      </c>
      <c r="J789" s="17" t="str">
        <f t="shared" si="861"/>
        <v>\\\0</v>
      </c>
      <c r="K789" s="17" t="str">
        <f t="shared" si="862"/>
        <v>\\\0</v>
      </c>
      <c r="L789" s="17" t="str">
        <f t="shared" si="863"/>
        <v>\\\0</v>
      </c>
      <c r="M789" s="17" t="str">
        <f t="shared" si="864"/>
        <v>\\\0</v>
      </c>
      <c r="N789" s="17" t="str">
        <f t="shared" si="865"/>
        <v>\\\0</v>
      </c>
      <c r="O789" s="17" t="str">
        <f t="shared" si="866"/>
        <v>\\\0</v>
      </c>
      <c r="P789" s="17" t="str">
        <f t="shared" si="867"/>
        <v>\\\0</v>
      </c>
      <c r="R789" s="17" t="str">
        <f t="shared" si="868"/>
        <v>\\</v>
      </c>
      <c r="S789" s="38"/>
      <c r="T789" s="39"/>
      <c r="U789" s="31"/>
      <c r="V789" s="32"/>
      <c r="W789" s="36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35"/>
      <c r="DS789" s="287"/>
      <c r="DT789" s="36"/>
      <c r="DU789" s="37"/>
      <c r="DV789" s="28">
        <f>IF(AND($S789='자료입력 및 결과표시'!$B$6,COUNTIF($W789:$DR789,'자료입력 및 결과표시'!$C$6)&gt;=1),IF(OR('자료입력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DW789" s="28">
        <f>IF(AND($S789='자료입력 및 결과표시'!$B$7,COUNTIF($W789:$DR789,'자료입력 및 결과표시'!$C$7)&gt;=1),IF(OR('자료입력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DX789" s="28">
        <f>IF(AND($S789='자료입력 및 결과표시'!$B$8,COUNTIF($W789:$DR789,'자료입력 및 결과표시'!$C$8)&gt;=1),IF(OR('자료입력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DY789" s="28">
        <f>IF(AND($S789='자료입력 및 결과표시'!$B$9,COUNTIF($W789:$DR789,'자료입력 및 결과표시'!$C$9)&gt;=1),IF(OR('자료입력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DZ789" s="28">
        <f>IF(AND($S789='자료입력 및 결과표시'!$B$10,COUNTIF($W789:$DR789,'자료입력 및 결과표시'!$C$10)&gt;=1),IF(OR('자료입력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A789" s="28">
        <f>IF(AND($S789='자료입력 및 결과표시'!$B$11,COUNTIF($W789:$DR789,'자료입력 및 결과표시'!$C$11)&gt;=1),IF(OR('자료입력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B789" s="28">
        <f>IF(AND($S789='자료입력 및 결과표시'!$B$12,COUNTIF($W789:$DR789,'자료입력 및 결과표시'!$C$12)&gt;=1),IF(OR('자료입력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C789" s="28">
        <f>IF(AND($S789='자료입력 및 결과표시'!$B$13,COUNTIF($W789:$DR789,'자료입력 및 결과표시'!$C$13)&gt;=1),IF(OR('자료입력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D789" s="28">
        <f>IF(AND($S789='자료입력 및 결과표시'!$B$14,COUNTIF($W789:$DR789,'자료입력 및 결과표시'!$C$14)&gt;=1),IF(OR('자료입력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E789" s="28">
        <f>IF(AND($S789='자료입력 및 결과표시'!$B$15,COUNTIF($W789:$DR789,'자료입력 및 결과표시'!$C$15)&gt;=1),IF(OR('자료입력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F789" s="28">
        <f>IF(AND($S789='자료입력 및 결과표시'!$B$16,COUNTIF($W789:$DR789,'자료입력 및 결과표시'!$C$16)&gt;=1),IF(OR('자료입력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G789" s="28">
        <f>IF(AND($S789='자료입력 및 결과표시'!$B$17,COUNTIF($W789:$DR789,'자료입력 및 결과표시'!$C$17)&gt;=1),IF(OR('자료입력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H789" s="28">
        <f>IF(AND($S789='자료입력 및 결과표시'!$B$18,COUNTIF($W789:$DR789,'자료입력 및 결과표시'!$C$18)&gt;=1),IF(OR('자료입력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I789" s="28">
        <f>IF(AND($S789='자료입력 및 결과표시'!$B$19,COUNTIF($W789:$DR789,'자료입력 및 결과표시'!$C$19)&gt;=1),IF(OR('자료입력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J789" s="28">
        <f>IF(AND($S789='자료입력 및 결과표시'!$B$20,COUNTIF($W789:$DR789,'자료입력 및 결과표시'!$C$20)&gt;=1),IF(OR('자료입력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K789" s="28">
        <f>IF(AND($S789='자료입력 및 결과표시'!$B$21,COUNTIF($W789:$DR789,'자료입력 및 결과표시'!$C$21)&gt;=1),IF(OR('자료입력 및 결과표시'!$B$4+90&gt;=$V789,'자료입력 및 결과표시'!$B$4&lt;$U789),0,IF($V789-'자료입력 및 결과표시'!$B$4-90&gt;='자료입력 및 결과표시'!$E$4,'자료입력 및 결과표시'!$E$4,$V789-'자료입력 및 결과표시'!$B$4-90)),0)</f>
        <v>0</v>
      </c>
      <c r="EL789" s="17">
        <f>IF(AND(S789='자료입력 및 결과표시'!$B$6,COUNTIF('업무중복도(데이터 입력)'!$W789:$DR789,'자료입력 및 결과표시'!$C$6)&gt;=1),1,0)</f>
        <v>0</v>
      </c>
      <c r="EM789" s="17">
        <f>IF(AND(S789='자료입력 및 결과표시'!$B$7,COUNTIF('업무중복도(데이터 입력)'!$W789:$DR789,'자료입력 및 결과표시'!$C$7)&gt;=1),2,0)</f>
        <v>0</v>
      </c>
      <c r="EN789" s="17">
        <f>IF(AND(S789='자료입력 및 결과표시'!$B$8,COUNTIF('업무중복도(데이터 입력)'!$W789:$DR789,'자료입력 및 결과표시'!$C$8)&gt;=1),3,0)</f>
        <v>0</v>
      </c>
      <c r="EO789" s="17">
        <f>IF(AND(S789='자료입력 및 결과표시'!$B$9,COUNTIF('업무중복도(데이터 입력)'!$W789:$DR789,'자료입력 및 결과표시'!$C$9)&gt;=1),4,0)</f>
        <v>0</v>
      </c>
      <c r="EP789" s="17">
        <f>IF(AND(S789='자료입력 및 결과표시'!$B$10,COUNTIF('업무중복도(데이터 입력)'!$W789:$DR789,'자료입력 및 결과표시'!$C$10)&gt;=1),5,0)</f>
        <v>0</v>
      </c>
      <c r="EQ789" s="17">
        <f>IF(AND(S789='자료입력 및 결과표시'!$B$11,COUNTIF('업무중복도(데이터 입력)'!$W789:$DR789,'자료입력 및 결과표시'!$C$11)&gt;=1),6,0)</f>
        <v>0</v>
      </c>
      <c r="ER789" s="17">
        <f>IF(AND(S789='자료입력 및 결과표시'!$B$12,COUNTIF('업무중복도(데이터 입력)'!$W789:$DR789,'자료입력 및 결과표시'!$C$12)&gt;=1),7,0)</f>
        <v>0</v>
      </c>
      <c r="ES789" s="17">
        <f>IF(AND(S789='자료입력 및 결과표시'!$B$13,COUNTIF('업무중복도(데이터 입력)'!$W789:$DR789,'자료입력 및 결과표시'!$C$13)&gt;=1),8,0)</f>
        <v>0</v>
      </c>
      <c r="ET789" s="17">
        <f>IF(AND(S789='자료입력 및 결과표시'!$B$14,COUNTIF('업무중복도(데이터 입력)'!$W789:$DR789,'자료입력 및 결과표시'!$C$14)&gt;=1),9,0)</f>
        <v>0</v>
      </c>
      <c r="EU789" s="17">
        <f>IF(AND(S789='자료입력 및 결과표시'!$B$15,COUNTIF('업무중복도(데이터 입력)'!$W789:$DR789,'자료입력 및 결과표시'!$C$15)&gt;=1),10,0)</f>
        <v>0</v>
      </c>
      <c r="EV789" s="17">
        <f>IF(AND(S789='자료입력 및 결과표시'!$B$16,COUNTIF('업무중복도(데이터 입력)'!$W789:$DR789,'자료입력 및 결과표시'!$C$16)&gt;=1),11,0)</f>
        <v>0</v>
      </c>
      <c r="EW789" s="17">
        <f>IF(AND(S789='자료입력 및 결과표시'!$B$17,COUNTIF('업무중복도(데이터 입력)'!$W789:$DR789,'자료입력 및 결과표시'!$C$17)&gt;=1),12,0)</f>
        <v>0</v>
      </c>
      <c r="EX789" s="17">
        <f>IF(AND(S789='자료입력 및 결과표시'!$B$18,COUNTIF('업무중복도(데이터 입력)'!$W789:$DR789,'자료입력 및 결과표시'!$C$18)&gt;=1),13,0)</f>
        <v>0</v>
      </c>
      <c r="EY789" s="17">
        <f>IF(AND(S789='자료입력 및 결과표시'!$B$19,COUNTIF('업무중복도(데이터 입력)'!$W789:$DR789,'자료입력 및 결과표시'!$C$19)&gt;=1),14,0)</f>
        <v>0</v>
      </c>
      <c r="EZ789" s="17">
        <f>IF(AND(S789='자료입력 및 결과표시'!$B$20,COUNTIF('업무중복도(데이터 입력)'!$W789:$DR789,'자료입력 및 결과표시'!$C$20)&gt;=1),15,0)</f>
        <v>0</v>
      </c>
      <c r="FA789" s="17">
        <f>IF(AND(S789='자료입력 및 결과표시'!$B$21,COUNTIF('업무중복도(데이터 입력)'!$W789:$DR789,'자료입력 및 결과표시'!$C$21)&gt;=1),16,0)</f>
        <v>0</v>
      </c>
      <c r="FK789" s="17">
        <f t="shared" si="869"/>
        <v>0</v>
      </c>
      <c r="FO789"/>
    </row>
    <row r="790" spans="1:187">
      <c r="A790" s="17" t="str">
        <f t="shared" si="852"/>
        <v>\\\0</v>
      </c>
      <c r="B790" s="17" t="str">
        <f t="shared" si="853"/>
        <v>\\\0</v>
      </c>
      <c r="C790" s="17" t="str">
        <f t="shared" si="854"/>
        <v>\\\0</v>
      </c>
      <c r="D790" s="17" t="str">
        <f t="shared" si="855"/>
        <v>\\\0</v>
      </c>
      <c r="E790" s="17" t="str">
        <f t="shared" si="856"/>
        <v>\\\0</v>
      </c>
      <c r="F790" s="17" t="str">
        <f t="shared" si="857"/>
        <v>\\\0</v>
      </c>
      <c r="G790" s="17" t="str">
        <f t="shared" si="858"/>
        <v>\\\0</v>
      </c>
      <c r="H790" s="17" t="str">
        <f t="shared" si="859"/>
        <v>\\\0</v>
      </c>
      <c r="I790" s="17" t="str">
        <f t="shared" si="860"/>
        <v>\\\0</v>
      </c>
      <c r="J790" s="17" t="str">
        <f t="shared" si="861"/>
        <v>\\\0</v>
      </c>
      <c r="K790" s="17" t="str">
        <f t="shared" si="862"/>
        <v>\\\0</v>
      </c>
      <c r="L790" s="17" t="str">
        <f t="shared" si="863"/>
        <v>\\\0</v>
      </c>
      <c r="M790" s="17" t="str">
        <f t="shared" si="864"/>
        <v>\\\0</v>
      </c>
      <c r="N790" s="17" t="str">
        <f t="shared" si="865"/>
        <v>\\\0</v>
      </c>
      <c r="O790" s="17" t="str">
        <f t="shared" si="866"/>
        <v>\\\0</v>
      </c>
      <c r="P790" s="17" t="str">
        <f t="shared" si="867"/>
        <v>\\\0</v>
      </c>
      <c r="R790" s="17" t="str">
        <f t="shared" si="868"/>
        <v>\\</v>
      </c>
      <c r="S790" s="38"/>
      <c r="T790" s="39"/>
      <c r="U790" s="31"/>
      <c r="V790" s="32"/>
      <c r="W790" s="36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35"/>
      <c r="DS790" s="287"/>
      <c r="DT790" s="36"/>
      <c r="DU790" s="37"/>
      <c r="DV790" s="28">
        <f>IF(AND($S790='자료입력 및 결과표시'!$B$6,COUNTIF($W790:$DR790,'자료입력 및 결과표시'!$C$6)&gt;=1),IF(OR('자료입력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DW790" s="28">
        <f>IF(AND($S790='자료입력 및 결과표시'!$B$7,COUNTIF($W790:$DR790,'자료입력 및 결과표시'!$C$7)&gt;=1),IF(OR('자료입력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DX790" s="28">
        <f>IF(AND($S790='자료입력 및 결과표시'!$B$8,COUNTIF($W790:$DR790,'자료입력 및 결과표시'!$C$8)&gt;=1),IF(OR('자료입력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DY790" s="28">
        <f>IF(AND($S790='자료입력 및 결과표시'!$B$9,COUNTIF($W790:$DR790,'자료입력 및 결과표시'!$C$9)&gt;=1),IF(OR('자료입력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DZ790" s="28">
        <f>IF(AND($S790='자료입력 및 결과표시'!$B$10,COUNTIF($W790:$DR790,'자료입력 및 결과표시'!$C$10)&gt;=1),IF(OR('자료입력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A790" s="28">
        <f>IF(AND($S790='자료입력 및 결과표시'!$B$11,COUNTIF($W790:$DR790,'자료입력 및 결과표시'!$C$11)&gt;=1),IF(OR('자료입력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B790" s="28">
        <f>IF(AND($S790='자료입력 및 결과표시'!$B$12,COUNTIF($W790:$DR790,'자료입력 및 결과표시'!$C$12)&gt;=1),IF(OR('자료입력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C790" s="28">
        <f>IF(AND($S790='자료입력 및 결과표시'!$B$13,COUNTIF($W790:$DR790,'자료입력 및 결과표시'!$C$13)&gt;=1),IF(OR('자료입력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D790" s="28">
        <f>IF(AND($S790='자료입력 및 결과표시'!$B$14,COUNTIF($W790:$DR790,'자료입력 및 결과표시'!$C$14)&gt;=1),IF(OR('자료입력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E790" s="28">
        <f>IF(AND($S790='자료입력 및 결과표시'!$B$15,COUNTIF($W790:$DR790,'자료입력 및 결과표시'!$C$15)&gt;=1),IF(OR('자료입력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F790" s="28">
        <f>IF(AND($S790='자료입력 및 결과표시'!$B$16,COUNTIF($W790:$DR790,'자료입력 및 결과표시'!$C$16)&gt;=1),IF(OR('자료입력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G790" s="28">
        <f>IF(AND($S790='자료입력 및 결과표시'!$B$17,COUNTIF($W790:$DR790,'자료입력 및 결과표시'!$C$17)&gt;=1),IF(OR('자료입력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H790" s="28">
        <f>IF(AND($S790='자료입력 및 결과표시'!$B$18,COUNTIF($W790:$DR790,'자료입력 및 결과표시'!$C$18)&gt;=1),IF(OR('자료입력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I790" s="28">
        <f>IF(AND($S790='자료입력 및 결과표시'!$B$19,COUNTIF($W790:$DR790,'자료입력 및 결과표시'!$C$19)&gt;=1),IF(OR('자료입력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J790" s="28">
        <f>IF(AND($S790='자료입력 및 결과표시'!$B$20,COUNTIF($W790:$DR790,'자료입력 및 결과표시'!$C$20)&gt;=1),IF(OR('자료입력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K790" s="28">
        <f>IF(AND($S790='자료입력 및 결과표시'!$B$21,COUNTIF($W790:$DR790,'자료입력 및 결과표시'!$C$21)&gt;=1),IF(OR('자료입력 및 결과표시'!$B$4+90&gt;=$V790,'자료입력 및 결과표시'!$B$4&lt;$U790),0,IF($V790-'자료입력 및 결과표시'!$B$4-90&gt;='자료입력 및 결과표시'!$E$4,'자료입력 및 결과표시'!$E$4,$V790-'자료입력 및 결과표시'!$B$4-90)),0)</f>
        <v>0</v>
      </c>
      <c r="EL790" s="17">
        <f>IF(AND(S790='자료입력 및 결과표시'!$B$6,COUNTIF('업무중복도(데이터 입력)'!$W790:$DR790,'자료입력 및 결과표시'!$C$6)&gt;=1),1,0)</f>
        <v>0</v>
      </c>
      <c r="EM790" s="17">
        <f>IF(AND(S790='자료입력 및 결과표시'!$B$7,COUNTIF('업무중복도(데이터 입력)'!$W790:$DR790,'자료입력 및 결과표시'!$C$7)&gt;=1),2,0)</f>
        <v>0</v>
      </c>
      <c r="EN790" s="17">
        <f>IF(AND(S790='자료입력 및 결과표시'!$B$8,COUNTIF('업무중복도(데이터 입력)'!$W790:$DR790,'자료입력 및 결과표시'!$C$8)&gt;=1),3,0)</f>
        <v>0</v>
      </c>
      <c r="EO790" s="17">
        <f>IF(AND(S790='자료입력 및 결과표시'!$B$9,COUNTIF('업무중복도(데이터 입력)'!$W790:$DR790,'자료입력 및 결과표시'!$C$9)&gt;=1),4,0)</f>
        <v>0</v>
      </c>
      <c r="EP790" s="17">
        <f>IF(AND(S790='자료입력 및 결과표시'!$B$10,COUNTIF('업무중복도(데이터 입력)'!$W790:$DR790,'자료입력 및 결과표시'!$C$10)&gt;=1),5,0)</f>
        <v>0</v>
      </c>
      <c r="EQ790" s="17">
        <f>IF(AND(S790='자료입력 및 결과표시'!$B$11,COUNTIF('업무중복도(데이터 입력)'!$W790:$DR790,'자료입력 및 결과표시'!$C$11)&gt;=1),6,0)</f>
        <v>0</v>
      </c>
      <c r="ER790" s="17">
        <f>IF(AND(S790='자료입력 및 결과표시'!$B$12,COUNTIF('업무중복도(데이터 입력)'!$W790:$DR790,'자료입력 및 결과표시'!$C$12)&gt;=1),7,0)</f>
        <v>0</v>
      </c>
      <c r="ES790" s="17">
        <f>IF(AND(S790='자료입력 및 결과표시'!$B$13,COUNTIF('업무중복도(데이터 입력)'!$W790:$DR790,'자료입력 및 결과표시'!$C$13)&gt;=1),8,0)</f>
        <v>0</v>
      </c>
      <c r="ET790" s="17">
        <f>IF(AND(S790='자료입력 및 결과표시'!$B$14,COUNTIF('업무중복도(데이터 입력)'!$W790:$DR790,'자료입력 및 결과표시'!$C$14)&gt;=1),9,0)</f>
        <v>0</v>
      </c>
      <c r="EU790" s="17">
        <f>IF(AND(S790='자료입력 및 결과표시'!$B$15,COUNTIF('업무중복도(데이터 입력)'!$W790:$DR790,'자료입력 및 결과표시'!$C$15)&gt;=1),10,0)</f>
        <v>0</v>
      </c>
      <c r="EV790" s="17">
        <f>IF(AND(S790='자료입력 및 결과표시'!$B$16,COUNTIF('업무중복도(데이터 입력)'!$W790:$DR790,'자료입력 및 결과표시'!$C$16)&gt;=1),11,0)</f>
        <v>0</v>
      </c>
      <c r="EW790" s="17">
        <f>IF(AND(S790='자료입력 및 결과표시'!$B$17,COUNTIF('업무중복도(데이터 입력)'!$W790:$DR790,'자료입력 및 결과표시'!$C$17)&gt;=1),12,0)</f>
        <v>0</v>
      </c>
      <c r="EX790" s="17">
        <f>IF(AND(S790='자료입력 및 결과표시'!$B$18,COUNTIF('업무중복도(데이터 입력)'!$W790:$DR790,'자료입력 및 결과표시'!$C$18)&gt;=1),13,0)</f>
        <v>0</v>
      </c>
      <c r="EY790" s="17">
        <f>IF(AND(S790='자료입력 및 결과표시'!$B$19,COUNTIF('업무중복도(데이터 입력)'!$W790:$DR790,'자료입력 및 결과표시'!$C$19)&gt;=1),14,0)</f>
        <v>0</v>
      </c>
      <c r="EZ790" s="17">
        <f>IF(AND(S790='자료입력 및 결과표시'!$B$20,COUNTIF('업무중복도(데이터 입력)'!$W790:$DR790,'자료입력 및 결과표시'!$C$20)&gt;=1),15,0)</f>
        <v>0</v>
      </c>
      <c r="FA790" s="17">
        <f>IF(AND(S790='자료입력 및 결과표시'!$B$21,COUNTIF('업무중복도(데이터 입력)'!$W790:$DR790,'자료입력 및 결과표시'!$C$21)&gt;=1),16,0)</f>
        <v>0</v>
      </c>
      <c r="FK790" s="17">
        <f t="shared" si="869"/>
        <v>0</v>
      </c>
      <c r="FO790"/>
    </row>
    <row r="791" spans="1:187">
      <c r="A791" s="17" t="str">
        <f t="shared" si="852"/>
        <v>\\\0</v>
      </c>
      <c r="B791" s="17" t="str">
        <f t="shared" si="853"/>
        <v>\\\0</v>
      </c>
      <c r="C791" s="17" t="str">
        <f t="shared" si="854"/>
        <v>\\\0</v>
      </c>
      <c r="D791" s="17" t="str">
        <f t="shared" si="855"/>
        <v>\\\0</v>
      </c>
      <c r="E791" s="17" t="str">
        <f t="shared" si="856"/>
        <v>\\\0</v>
      </c>
      <c r="F791" s="17" t="str">
        <f t="shared" si="857"/>
        <v>\\\0</v>
      </c>
      <c r="G791" s="17" t="str">
        <f t="shared" si="858"/>
        <v>\\\0</v>
      </c>
      <c r="H791" s="17" t="str">
        <f t="shared" si="859"/>
        <v>\\\0</v>
      </c>
      <c r="I791" s="17" t="str">
        <f t="shared" si="860"/>
        <v>\\\0</v>
      </c>
      <c r="J791" s="17" t="str">
        <f t="shared" si="861"/>
        <v>\\\0</v>
      </c>
      <c r="K791" s="17" t="str">
        <f t="shared" si="862"/>
        <v>\\\0</v>
      </c>
      <c r="L791" s="17" t="str">
        <f t="shared" si="863"/>
        <v>\\\0</v>
      </c>
      <c r="M791" s="17" t="str">
        <f t="shared" si="864"/>
        <v>\\\0</v>
      </c>
      <c r="N791" s="17" t="str">
        <f t="shared" si="865"/>
        <v>\\\0</v>
      </c>
      <c r="O791" s="17" t="str">
        <f t="shared" si="866"/>
        <v>\\\0</v>
      </c>
      <c r="P791" s="17" t="str">
        <f t="shared" si="867"/>
        <v>\\\0</v>
      </c>
      <c r="R791" s="17" t="str">
        <f t="shared" si="868"/>
        <v>\\</v>
      </c>
      <c r="S791" s="38"/>
      <c r="T791" s="39"/>
      <c r="U791" s="31"/>
      <c r="V791" s="32"/>
      <c r="W791" s="36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35"/>
      <c r="DS791" s="287"/>
      <c r="DT791" s="36"/>
      <c r="DU791" s="37"/>
      <c r="DV791" s="28">
        <f>IF(AND($S791='자료입력 및 결과표시'!$B$6,COUNTIF($W791:$DR791,'자료입력 및 결과표시'!$C$6)&gt;=1),IF(OR('자료입력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DW791" s="28">
        <f>IF(AND($S791='자료입력 및 결과표시'!$B$7,COUNTIF($W791:$DR791,'자료입력 및 결과표시'!$C$7)&gt;=1),IF(OR('자료입력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DX791" s="28">
        <f>IF(AND($S791='자료입력 및 결과표시'!$B$8,COUNTIF($W791:$DR791,'자료입력 및 결과표시'!$C$8)&gt;=1),IF(OR('자료입력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DY791" s="28">
        <f>IF(AND($S791='자료입력 및 결과표시'!$B$9,COUNTIF($W791:$DR791,'자료입력 및 결과표시'!$C$9)&gt;=1),IF(OR('자료입력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DZ791" s="28">
        <f>IF(AND($S791='자료입력 및 결과표시'!$B$10,COUNTIF($W791:$DR791,'자료입력 및 결과표시'!$C$10)&gt;=1),IF(OR('자료입력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A791" s="28">
        <f>IF(AND($S791='자료입력 및 결과표시'!$B$11,COUNTIF($W791:$DR791,'자료입력 및 결과표시'!$C$11)&gt;=1),IF(OR('자료입력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B791" s="28">
        <f>IF(AND($S791='자료입력 및 결과표시'!$B$12,COUNTIF($W791:$DR791,'자료입력 및 결과표시'!$C$12)&gt;=1),IF(OR('자료입력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C791" s="28">
        <f>IF(AND($S791='자료입력 및 결과표시'!$B$13,COUNTIF($W791:$DR791,'자료입력 및 결과표시'!$C$13)&gt;=1),IF(OR('자료입력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D791" s="28">
        <f>IF(AND($S791='자료입력 및 결과표시'!$B$14,COUNTIF($W791:$DR791,'자료입력 및 결과표시'!$C$14)&gt;=1),IF(OR('자료입력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E791" s="28">
        <f>IF(AND($S791='자료입력 및 결과표시'!$B$15,COUNTIF($W791:$DR791,'자료입력 및 결과표시'!$C$15)&gt;=1),IF(OR('자료입력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F791" s="28">
        <f>IF(AND($S791='자료입력 및 결과표시'!$B$16,COUNTIF($W791:$DR791,'자료입력 및 결과표시'!$C$16)&gt;=1),IF(OR('자료입력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G791" s="28">
        <f>IF(AND($S791='자료입력 및 결과표시'!$B$17,COUNTIF($W791:$DR791,'자료입력 및 결과표시'!$C$17)&gt;=1),IF(OR('자료입력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H791" s="28">
        <f>IF(AND($S791='자료입력 및 결과표시'!$B$18,COUNTIF($W791:$DR791,'자료입력 및 결과표시'!$C$18)&gt;=1),IF(OR('자료입력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I791" s="28">
        <f>IF(AND($S791='자료입력 및 결과표시'!$B$19,COUNTIF($W791:$DR791,'자료입력 및 결과표시'!$C$19)&gt;=1),IF(OR('자료입력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J791" s="28">
        <f>IF(AND($S791='자료입력 및 결과표시'!$B$20,COUNTIF($W791:$DR791,'자료입력 및 결과표시'!$C$20)&gt;=1),IF(OR('자료입력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K791" s="28">
        <f>IF(AND($S791='자료입력 및 결과표시'!$B$21,COUNTIF($W791:$DR791,'자료입력 및 결과표시'!$C$21)&gt;=1),IF(OR('자료입력 및 결과표시'!$B$4+90&gt;=$V791,'자료입력 및 결과표시'!$B$4&lt;$U791),0,IF($V791-'자료입력 및 결과표시'!$B$4-90&gt;='자료입력 및 결과표시'!$E$4,'자료입력 및 결과표시'!$E$4,$V791-'자료입력 및 결과표시'!$B$4-90)),0)</f>
        <v>0</v>
      </c>
      <c r="EL791" s="17">
        <f>IF(AND(S791='자료입력 및 결과표시'!$B$6,COUNTIF('업무중복도(데이터 입력)'!$W791:$DR791,'자료입력 및 결과표시'!$C$6)&gt;=1),1,0)</f>
        <v>0</v>
      </c>
      <c r="EM791" s="17">
        <f>IF(AND(S791='자료입력 및 결과표시'!$B$7,COUNTIF('업무중복도(데이터 입력)'!$W791:$DR791,'자료입력 및 결과표시'!$C$7)&gt;=1),2,0)</f>
        <v>0</v>
      </c>
      <c r="EN791" s="17">
        <f>IF(AND(S791='자료입력 및 결과표시'!$B$8,COUNTIF('업무중복도(데이터 입력)'!$W791:$DR791,'자료입력 및 결과표시'!$C$8)&gt;=1),3,0)</f>
        <v>0</v>
      </c>
      <c r="EO791" s="17">
        <f>IF(AND(S791='자료입력 및 결과표시'!$B$9,COUNTIF('업무중복도(데이터 입력)'!$W791:$DR791,'자료입력 및 결과표시'!$C$9)&gt;=1),4,0)</f>
        <v>0</v>
      </c>
      <c r="EP791" s="17">
        <f>IF(AND(S791='자료입력 및 결과표시'!$B$10,COUNTIF('업무중복도(데이터 입력)'!$W791:$DR791,'자료입력 및 결과표시'!$C$10)&gt;=1),5,0)</f>
        <v>0</v>
      </c>
      <c r="EQ791" s="17">
        <f>IF(AND(S791='자료입력 및 결과표시'!$B$11,COUNTIF('업무중복도(데이터 입력)'!$W791:$DR791,'자료입력 및 결과표시'!$C$11)&gt;=1),6,0)</f>
        <v>0</v>
      </c>
      <c r="ER791" s="17">
        <f>IF(AND(S791='자료입력 및 결과표시'!$B$12,COUNTIF('업무중복도(데이터 입력)'!$W791:$DR791,'자료입력 및 결과표시'!$C$12)&gt;=1),7,0)</f>
        <v>0</v>
      </c>
      <c r="ES791" s="17">
        <f>IF(AND(S791='자료입력 및 결과표시'!$B$13,COUNTIF('업무중복도(데이터 입력)'!$W791:$DR791,'자료입력 및 결과표시'!$C$13)&gt;=1),8,0)</f>
        <v>0</v>
      </c>
      <c r="ET791" s="17">
        <f>IF(AND(S791='자료입력 및 결과표시'!$B$14,COUNTIF('업무중복도(데이터 입력)'!$W791:$DR791,'자료입력 및 결과표시'!$C$14)&gt;=1),9,0)</f>
        <v>0</v>
      </c>
      <c r="EU791" s="17">
        <f>IF(AND(S791='자료입력 및 결과표시'!$B$15,COUNTIF('업무중복도(데이터 입력)'!$W791:$DR791,'자료입력 및 결과표시'!$C$15)&gt;=1),10,0)</f>
        <v>0</v>
      </c>
      <c r="EV791" s="17">
        <f>IF(AND(S791='자료입력 및 결과표시'!$B$16,COUNTIF('업무중복도(데이터 입력)'!$W791:$DR791,'자료입력 및 결과표시'!$C$16)&gt;=1),11,0)</f>
        <v>0</v>
      </c>
      <c r="EW791" s="17">
        <f>IF(AND(S791='자료입력 및 결과표시'!$B$17,COUNTIF('업무중복도(데이터 입력)'!$W791:$DR791,'자료입력 및 결과표시'!$C$17)&gt;=1),12,0)</f>
        <v>0</v>
      </c>
      <c r="EX791" s="17">
        <f>IF(AND(S791='자료입력 및 결과표시'!$B$18,COUNTIF('업무중복도(데이터 입력)'!$W791:$DR791,'자료입력 및 결과표시'!$C$18)&gt;=1),13,0)</f>
        <v>0</v>
      </c>
      <c r="EY791" s="17">
        <f>IF(AND(S791='자료입력 및 결과표시'!$B$19,COUNTIF('업무중복도(데이터 입력)'!$W791:$DR791,'자료입력 및 결과표시'!$C$19)&gt;=1),14,0)</f>
        <v>0</v>
      </c>
      <c r="EZ791" s="17">
        <f>IF(AND(S791='자료입력 및 결과표시'!$B$20,COUNTIF('업무중복도(데이터 입력)'!$W791:$DR791,'자료입력 및 결과표시'!$C$20)&gt;=1),15,0)</f>
        <v>0</v>
      </c>
      <c r="FA791" s="17">
        <f>IF(AND(S791='자료입력 및 결과표시'!$B$21,COUNTIF('업무중복도(데이터 입력)'!$W791:$DR791,'자료입력 및 결과표시'!$C$21)&gt;=1),16,0)</f>
        <v>0</v>
      </c>
      <c r="FK791" s="17">
        <f t="shared" si="869"/>
        <v>0</v>
      </c>
      <c r="FO791"/>
    </row>
    <row r="792" spans="1:187">
      <c r="A792" s="17" t="str">
        <f t="shared" si="852"/>
        <v>\\\0</v>
      </c>
      <c r="B792" s="17" t="str">
        <f t="shared" si="853"/>
        <v>\\\0</v>
      </c>
      <c r="C792" s="17" t="str">
        <f t="shared" si="854"/>
        <v>\\\0</v>
      </c>
      <c r="D792" s="17" t="str">
        <f t="shared" si="855"/>
        <v>\\\0</v>
      </c>
      <c r="E792" s="17" t="str">
        <f t="shared" si="856"/>
        <v>\\\0</v>
      </c>
      <c r="F792" s="17" t="str">
        <f t="shared" si="857"/>
        <v>\\\0</v>
      </c>
      <c r="G792" s="17" t="str">
        <f t="shared" si="858"/>
        <v>\\\0</v>
      </c>
      <c r="H792" s="17" t="str">
        <f t="shared" si="859"/>
        <v>\\\0</v>
      </c>
      <c r="I792" s="17" t="str">
        <f t="shared" si="860"/>
        <v>\\\0</v>
      </c>
      <c r="J792" s="17" t="str">
        <f t="shared" si="861"/>
        <v>\\\0</v>
      </c>
      <c r="K792" s="17" t="str">
        <f t="shared" si="862"/>
        <v>\\\0</v>
      </c>
      <c r="L792" s="17" t="str">
        <f t="shared" si="863"/>
        <v>\\\0</v>
      </c>
      <c r="M792" s="17" t="str">
        <f t="shared" si="864"/>
        <v>\\\0</v>
      </c>
      <c r="N792" s="17" t="str">
        <f t="shared" si="865"/>
        <v>\\\0</v>
      </c>
      <c r="O792" s="17" t="str">
        <f t="shared" si="866"/>
        <v>\\\0</v>
      </c>
      <c r="P792" s="17" t="str">
        <f t="shared" si="867"/>
        <v>\\\0</v>
      </c>
      <c r="R792" s="17" t="str">
        <f t="shared" si="868"/>
        <v>\\</v>
      </c>
      <c r="S792" s="38"/>
      <c r="T792" s="39"/>
      <c r="U792" s="31"/>
      <c r="V792" s="32"/>
      <c r="W792" s="36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35"/>
      <c r="DS792" s="287"/>
      <c r="DT792" s="36"/>
      <c r="DU792" s="37"/>
      <c r="DV792" s="28">
        <f>IF(AND($S792='자료입력 및 결과표시'!$B$6,COUNTIF($W792:$DR792,'자료입력 및 결과표시'!$C$6)&gt;=1),IF(OR('자료입력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DW792" s="28">
        <f>IF(AND($S792='자료입력 및 결과표시'!$B$7,COUNTIF($W792:$DR792,'자료입력 및 결과표시'!$C$7)&gt;=1),IF(OR('자료입력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DX792" s="28">
        <f>IF(AND($S792='자료입력 및 결과표시'!$B$8,COUNTIF($W792:$DR792,'자료입력 및 결과표시'!$C$8)&gt;=1),IF(OR('자료입력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DY792" s="28">
        <f>IF(AND($S792='자료입력 및 결과표시'!$B$9,COUNTIF($W792:$DR792,'자료입력 및 결과표시'!$C$9)&gt;=1),IF(OR('자료입력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DZ792" s="28">
        <f>IF(AND($S792='자료입력 및 결과표시'!$B$10,COUNTIF($W792:$DR792,'자료입력 및 결과표시'!$C$10)&gt;=1),IF(OR('자료입력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A792" s="28">
        <f>IF(AND($S792='자료입력 및 결과표시'!$B$11,COUNTIF($W792:$DR792,'자료입력 및 결과표시'!$C$11)&gt;=1),IF(OR('자료입력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B792" s="28">
        <f>IF(AND($S792='자료입력 및 결과표시'!$B$12,COUNTIF($W792:$DR792,'자료입력 및 결과표시'!$C$12)&gt;=1),IF(OR('자료입력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C792" s="28">
        <f>IF(AND($S792='자료입력 및 결과표시'!$B$13,COUNTIF($W792:$DR792,'자료입력 및 결과표시'!$C$13)&gt;=1),IF(OR('자료입력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D792" s="28">
        <f>IF(AND($S792='자료입력 및 결과표시'!$B$14,COUNTIF($W792:$DR792,'자료입력 및 결과표시'!$C$14)&gt;=1),IF(OR('자료입력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E792" s="28">
        <f>IF(AND($S792='자료입력 및 결과표시'!$B$15,COUNTIF($W792:$DR792,'자료입력 및 결과표시'!$C$15)&gt;=1),IF(OR('자료입력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F792" s="28">
        <f>IF(AND($S792='자료입력 및 결과표시'!$B$16,COUNTIF($W792:$DR792,'자료입력 및 결과표시'!$C$16)&gt;=1),IF(OR('자료입력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G792" s="28">
        <f>IF(AND($S792='자료입력 및 결과표시'!$B$17,COUNTIF($W792:$DR792,'자료입력 및 결과표시'!$C$17)&gt;=1),IF(OR('자료입력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H792" s="28">
        <f>IF(AND($S792='자료입력 및 결과표시'!$B$18,COUNTIF($W792:$DR792,'자료입력 및 결과표시'!$C$18)&gt;=1),IF(OR('자료입력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I792" s="28">
        <f>IF(AND($S792='자료입력 및 결과표시'!$B$19,COUNTIF($W792:$DR792,'자료입력 및 결과표시'!$C$19)&gt;=1),IF(OR('자료입력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J792" s="28">
        <f>IF(AND($S792='자료입력 및 결과표시'!$B$20,COUNTIF($W792:$DR792,'자료입력 및 결과표시'!$C$20)&gt;=1),IF(OR('자료입력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K792" s="28">
        <f>IF(AND($S792='자료입력 및 결과표시'!$B$21,COUNTIF($W792:$DR792,'자료입력 및 결과표시'!$C$21)&gt;=1),IF(OR('자료입력 및 결과표시'!$B$4+90&gt;=$V792,'자료입력 및 결과표시'!$B$4&lt;$U792),0,IF($V792-'자료입력 및 결과표시'!$B$4-90&gt;='자료입력 및 결과표시'!$E$4,'자료입력 및 결과표시'!$E$4,$V792-'자료입력 및 결과표시'!$B$4-90)),0)</f>
        <v>0</v>
      </c>
      <c r="EL792" s="17">
        <f>IF(AND(S792='자료입력 및 결과표시'!$B$6,COUNTIF('업무중복도(데이터 입력)'!$W792:$DR792,'자료입력 및 결과표시'!$C$6)&gt;=1),1,0)</f>
        <v>0</v>
      </c>
      <c r="EM792" s="17">
        <f>IF(AND(S792='자료입력 및 결과표시'!$B$7,COUNTIF('업무중복도(데이터 입력)'!$W792:$DR792,'자료입력 및 결과표시'!$C$7)&gt;=1),2,0)</f>
        <v>0</v>
      </c>
      <c r="EN792" s="17">
        <f>IF(AND(S792='자료입력 및 결과표시'!$B$8,COUNTIF('업무중복도(데이터 입력)'!$W792:$DR792,'자료입력 및 결과표시'!$C$8)&gt;=1),3,0)</f>
        <v>0</v>
      </c>
      <c r="EO792" s="17">
        <f>IF(AND(S792='자료입력 및 결과표시'!$B$9,COUNTIF('업무중복도(데이터 입력)'!$W792:$DR792,'자료입력 및 결과표시'!$C$9)&gt;=1),4,0)</f>
        <v>0</v>
      </c>
      <c r="EP792" s="17">
        <f>IF(AND(S792='자료입력 및 결과표시'!$B$10,COUNTIF('업무중복도(데이터 입력)'!$W792:$DR792,'자료입력 및 결과표시'!$C$10)&gt;=1),5,0)</f>
        <v>0</v>
      </c>
      <c r="EQ792" s="17">
        <f>IF(AND(S792='자료입력 및 결과표시'!$B$11,COUNTIF('업무중복도(데이터 입력)'!$W792:$DR792,'자료입력 및 결과표시'!$C$11)&gt;=1),6,0)</f>
        <v>0</v>
      </c>
      <c r="ER792" s="17">
        <f>IF(AND(S792='자료입력 및 결과표시'!$B$12,COUNTIF('업무중복도(데이터 입력)'!$W792:$DR792,'자료입력 및 결과표시'!$C$12)&gt;=1),7,0)</f>
        <v>0</v>
      </c>
      <c r="ES792" s="17">
        <f>IF(AND(S792='자료입력 및 결과표시'!$B$13,COUNTIF('업무중복도(데이터 입력)'!$W792:$DR792,'자료입력 및 결과표시'!$C$13)&gt;=1),8,0)</f>
        <v>0</v>
      </c>
      <c r="ET792" s="17">
        <f>IF(AND(S792='자료입력 및 결과표시'!$B$14,COUNTIF('업무중복도(데이터 입력)'!$W792:$DR792,'자료입력 및 결과표시'!$C$14)&gt;=1),9,0)</f>
        <v>0</v>
      </c>
      <c r="EU792" s="17">
        <f>IF(AND(S792='자료입력 및 결과표시'!$B$15,COUNTIF('업무중복도(데이터 입력)'!$W792:$DR792,'자료입력 및 결과표시'!$C$15)&gt;=1),10,0)</f>
        <v>0</v>
      </c>
      <c r="EV792" s="17">
        <f>IF(AND(S792='자료입력 및 결과표시'!$B$16,COUNTIF('업무중복도(데이터 입력)'!$W792:$DR792,'자료입력 및 결과표시'!$C$16)&gt;=1),11,0)</f>
        <v>0</v>
      </c>
      <c r="EW792" s="17">
        <f>IF(AND(S792='자료입력 및 결과표시'!$B$17,COUNTIF('업무중복도(데이터 입력)'!$W792:$DR792,'자료입력 및 결과표시'!$C$17)&gt;=1),12,0)</f>
        <v>0</v>
      </c>
      <c r="EX792" s="17">
        <f>IF(AND(S792='자료입력 및 결과표시'!$B$18,COUNTIF('업무중복도(데이터 입력)'!$W792:$DR792,'자료입력 및 결과표시'!$C$18)&gt;=1),13,0)</f>
        <v>0</v>
      </c>
      <c r="EY792" s="17">
        <f>IF(AND(S792='자료입력 및 결과표시'!$B$19,COUNTIF('업무중복도(데이터 입력)'!$W792:$DR792,'자료입력 및 결과표시'!$C$19)&gt;=1),14,0)</f>
        <v>0</v>
      </c>
      <c r="EZ792" s="17">
        <f>IF(AND(S792='자료입력 및 결과표시'!$B$20,COUNTIF('업무중복도(데이터 입력)'!$W792:$DR792,'자료입력 및 결과표시'!$C$20)&gt;=1),15,0)</f>
        <v>0</v>
      </c>
      <c r="FA792" s="17">
        <f>IF(AND(S792='자료입력 및 결과표시'!$B$21,COUNTIF('업무중복도(데이터 입력)'!$W792:$DR792,'자료입력 및 결과표시'!$C$21)&gt;=1),16,0)</f>
        <v>0</v>
      </c>
      <c r="FK792" s="17">
        <f t="shared" si="869"/>
        <v>0</v>
      </c>
      <c r="FO792"/>
      <c r="GE792" s="17">
        <v>0</v>
      </c>
    </row>
    <row r="793" spans="1:187">
      <c r="A793" s="17" t="str">
        <f t="shared" si="852"/>
        <v>\\\0</v>
      </c>
      <c r="B793" s="17" t="str">
        <f t="shared" si="853"/>
        <v>\\\0</v>
      </c>
      <c r="C793" s="17" t="str">
        <f t="shared" si="854"/>
        <v>\\\0</v>
      </c>
      <c r="D793" s="17" t="str">
        <f t="shared" si="855"/>
        <v>\\\0</v>
      </c>
      <c r="E793" s="17" t="str">
        <f t="shared" si="856"/>
        <v>\\\0</v>
      </c>
      <c r="F793" s="17" t="str">
        <f t="shared" si="857"/>
        <v>\\\0</v>
      </c>
      <c r="G793" s="17" t="str">
        <f t="shared" si="858"/>
        <v>\\\0</v>
      </c>
      <c r="H793" s="17" t="str">
        <f t="shared" si="859"/>
        <v>\\\0</v>
      </c>
      <c r="I793" s="17" t="str">
        <f t="shared" si="860"/>
        <v>\\\0</v>
      </c>
      <c r="J793" s="17" t="str">
        <f t="shared" si="861"/>
        <v>\\\0</v>
      </c>
      <c r="K793" s="17" t="str">
        <f t="shared" si="862"/>
        <v>\\\0</v>
      </c>
      <c r="L793" s="17" t="str">
        <f t="shared" si="863"/>
        <v>\\\0</v>
      </c>
      <c r="M793" s="17" t="str">
        <f t="shared" si="864"/>
        <v>\\\0</v>
      </c>
      <c r="N793" s="17" t="str">
        <f t="shared" si="865"/>
        <v>\\\0</v>
      </c>
      <c r="O793" s="17" t="str">
        <f t="shared" si="866"/>
        <v>\\\0</v>
      </c>
      <c r="P793" s="17" t="str">
        <f t="shared" si="867"/>
        <v>\\\0</v>
      </c>
      <c r="R793" s="17" t="str">
        <f t="shared" si="868"/>
        <v>\\</v>
      </c>
      <c r="S793" s="38"/>
      <c r="T793" s="39"/>
      <c r="U793" s="31"/>
      <c r="V793" s="32"/>
      <c r="W793" s="36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35"/>
      <c r="DS793" s="287"/>
      <c r="DT793" s="36"/>
      <c r="DU793" s="37"/>
      <c r="DV793" s="28">
        <f>IF(AND($S793='자료입력 및 결과표시'!$B$6,COUNTIF($W793:$DR793,'자료입력 및 결과표시'!$C$6)&gt;=1),IF(OR('자료입력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DW793" s="28">
        <f>IF(AND($S793='자료입력 및 결과표시'!$B$7,COUNTIF($W793:$DR793,'자료입력 및 결과표시'!$C$7)&gt;=1),IF(OR('자료입력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DX793" s="28">
        <f>IF(AND($S793='자료입력 및 결과표시'!$B$8,COUNTIF($W793:$DR793,'자료입력 및 결과표시'!$C$8)&gt;=1),IF(OR('자료입력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DY793" s="28">
        <f>IF(AND($S793='자료입력 및 결과표시'!$B$9,COUNTIF($W793:$DR793,'자료입력 및 결과표시'!$C$9)&gt;=1),IF(OR('자료입력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DZ793" s="28">
        <f>IF(AND($S793='자료입력 및 결과표시'!$B$10,COUNTIF($W793:$DR793,'자료입력 및 결과표시'!$C$10)&gt;=1),IF(OR('자료입력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A793" s="28">
        <f>IF(AND($S793='자료입력 및 결과표시'!$B$11,COUNTIF($W793:$DR793,'자료입력 및 결과표시'!$C$11)&gt;=1),IF(OR('자료입력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B793" s="28">
        <f>IF(AND($S793='자료입력 및 결과표시'!$B$12,COUNTIF($W793:$DR793,'자료입력 및 결과표시'!$C$12)&gt;=1),IF(OR('자료입력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C793" s="28">
        <f>IF(AND($S793='자료입력 및 결과표시'!$B$13,COUNTIF($W793:$DR793,'자료입력 및 결과표시'!$C$13)&gt;=1),IF(OR('자료입력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D793" s="28">
        <f>IF(AND($S793='자료입력 및 결과표시'!$B$14,COUNTIF($W793:$DR793,'자료입력 및 결과표시'!$C$14)&gt;=1),IF(OR('자료입력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E793" s="28">
        <f>IF(AND($S793='자료입력 및 결과표시'!$B$15,COUNTIF($W793:$DR793,'자료입력 및 결과표시'!$C$15)&gt;=1),IF(OR('자료입력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F793" s="28">
        <f>IF(AND($S793='자료입력 및 결과표시'!$B$16,COUNTIF($W793:$DR793,'자료입력 및 결과표시'!$C$16)&gt;=1),IF(OR('자료입력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G793" s="28">
        <f>IF(AND($S793='자료입력 및 결과표시'!$B$17,COUNTIF($W793:$DR793,'자료입력 및 결과표시'!$C$17)&gt;=1),IF(OR('자료입력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H793" s="28">
        <f>IF(AND($S793='자료입력 및 결과표시'!$B$18,COUNTIF($W793:$DR793,'자료입력 및 결과표시'!$C$18)&gt;=1),IF(OR('자료입력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I793" s="28">
        <f>IF(AND($S793='자료입력 및 결과표시'!$B$19,COUNTIF($W793:$DR793,'자료입력 및 결과표시'!$C$19)&gt;=1),IF(OR('자료입력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J793" s="28">
        <f>IF(AND($S793='자료입력 및 결과표시'!$B$20,COUNTIF($W793:$DR793,'자료입력 및 결과표시'!$C$20)&gt;=1),IF(OR('자료입력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K793" s="28">
        <f>IF(AND($S793='자료입력 및 결과표시'!$B$21,COUNTIF($W793:$DR793,'자료입력 및 결과표시'!$C$21)&gt;=1),IF(OR('자료입력 및 결과표시'!$B$4+90&gt;=$V793,'자료입력 및 결과표시'!$B$4&lt;$U793),0,IF($V793-'자료입력 및 결과표시'!$B$4-90&gt;='자료입력 및 결과표시'!$E$4,'자료입력 및 결과표시'!$E$4,$V793-'자료입력 및 결과표시'!$B$4-90)),0)</f>
        <v>0</v>
      </c>
      <c r="EL793" s="17">
        <f>IF(AND(S793='자료입력 및 결과표시'!$B$6,COUNTIF('업무중복도(데이터 입력)'!$W793:$DR793,'자료입력 및 결과표시'!$C$6)&gt;=1),1,0)</f>
        <v>0</v>
      </c>
      <c r="EM793" s="17">
        <f>IF(AND(S793='자료입력 및 결과표시'!$B$7,COUNTIF('업무중복도(데이터 입력)'!$W793:$DR793,'자료입력 및 결과표시'!$C$7)&gt;=1),2,0)</f>
        <v>0</v>
      </c>
      <c r="EN793" s="17">
        <f>IF(AND(S793='자료입력 및 결과표시'!$B$8,COUNTIF('업무중복도(데이터 입력)'!$W793:$DR793,'자료입력 및 결과표시'!$C$8)&gt;=1),3,0)</f>
        <v>0</v>
      </c>
      <c r="EO793" s="17">
        <f>IF(AND(S793='자료입력 및 결과표시'!$B$9,COUNTIF('업무중복도(데이터 입력)'!$W793:$DR793,'자료입력 및 결과표시'!$C$9)&gt;=1),4,0)</f>
        <v>0</v>
      </c>
      <c r="EP793" s="17">
        <f>IF(AND(S793='자료입력 및 결과표시'!$B$10,COUNTIF('업무중복도(데이터 입력)'!$W793:$DR793,'자료입력 및 결과표시'!$C$10)&gt;=1),5,0)</f>
        <v>0</v>
      </c>
      <c r="EQ793" s="17">
        <f>IF(AND(S793='자료입력 및 결과표시'!$B$11,COUNTIF('업무중복도(데이터 입력)'!$W793:$DR793,'자료입력 및 결과표시'!$C$11)&gt;=1),6,0)</f>
        <v>0</v>
      </c>
      <c r="ER793" s="17">
        <f>IF(AND(S793='자료입력 및 결과표시'!$B$12,COUNTIF('업무중복도(데이터 입력)'!$W793:$DR793,'자료입력 및 결과표시'!$C$12)&gt;=1),7,0)</f>
        <v>0</v>
      </c>
      <c r="ES793" s="17">
        <f>IF(AND(S793='자료입력 및 결과표시'!$B$13,COUNTIF('업무중복도(데이터 입력)'!$W793:$DR793,'자료입력 및 결과표시'!$C$13)&gt;=1),8,0)</f>
        <v>0</v>
      </c>
      <c r="ET793" s="17">
        <f>IF(AND(S793='자료입력 및 결과표시'!$B$14,COUNTIF('업무중복도(데이터 입력)'!$W793:$DR793,'자료입력 및 결과표시'!$C$14)&gt;=1),9,0)</f>
        <v>0</v>
      </c>
      <c r="EU793" s="17">
        <f>IF(AND(S793='자료입력 및 결과표시'!$B$15,COUNTIF('업무중복도(데이터 입력)'!$W793:$DR793,'자료입력 및 결과표시'!$C$15)&gt;=1),10,0)</f>
        <v>0</v>
      </c>
      <c r="EV793" s="17">
        <f>IF(AND(S793='자료입력 및 결과표시'!$B$16,COUNTIF('업무중복도(데이터 입력)'!$W793:$DR793,'자료입력 및 결과표시'!$C$16)&gt;=1),11,0)</f>
        <v>0</v>
      </c>
      <c r="EW793" s="17">
        <f>IF(AND(S793='자료입력 및 결과표시'!$B$17,COUNTIF('업무중복도(데이터 입력)'!$W793:$DR793,'자료입력 및 결과표시'!$C$17)&gt;=1),12,0)</f>
        <v>0</v>
      </c>
      <c r="EX793" s="17">
        <f>IF(AND(S793='자료입력 및 결과표시'!$B$18,COUNTIF('업무중복도(데이터 입력)'!$W793:$DR793,'자료입력 및 결과표시'!$C$18)&gt;=1),13,0)</f>
        <v>0</v>
      </c>
      <c r="EY793" s="17">
        <f>IF(AND(S793='자료입력 및 결과표시'!$B$19,COUNTIF('업무중복도(데이터 입력)'!$W793:$DR793,'자료입력 및 결과표시'!$C$19)&gt;=1),14,0)</f>
        <v>0</v>
      </c>
      <c r="EZ793" s="17">
        <f>IF(AND(S793='자료입력 및 결과표시'!$B$20,COUNTIF('업무중복도(데이터 입력)'!$W793:$DR793,'자료입력 및 결과표시'!$C$20)&gt;=1),15,0)</f>
        <v>0</v>
      </c>
      <c r="FA793" s="17">
        <f>IF(AND(S793='자료입력 및 결과표시'!$B$21,COUNTIF('업무중복도(데이터 입력)'!$W793:$DR793,'자료입력 및 결과표시'!$C$21)&gt;=1),16,0)</f>
        <v>0</v>
      </c>
      <c r="FK793" s="17">
        <f t="shared" si="869"/>
        <v>0</v>
      </c>
      <c r="FO793"/>
      <c r="GE793" s="17">
        <v>0</v>
      </c>
    </row>
    <row r="794" spans="1:187">
      <c r="A794" s="17" t="str">
        <f t="shared" si="852"/>
        <v>\\\0</v>
      </c>
      <c r="B794" s="17" t="str">
        <f t="shared" si="853"/>
        <v>\\\0</v>
      </c>
      <c r="C794" s="17" t="str">
        <f t="shared" si="854"/>
        <v>\\\0</v>
      </c>
      <c r="D794" s="17" t="str">
        <f t="shared" si="855"/>
        <v>\\\0</v>
      </c>
      <c r="E794" s="17" t="str">
        <f t="shared" si="856"/>
        <v>\\\0</v>
      </c>
      <c r="F794" s="17" t="str">
        <f t="shared" si="857"/>
        <v>\\\0</v>
      </c>
      <c r="G794" s="17" t="str">
        <f t="shared" si="858"/>
        <v>\\\0</v>
      </c>
      <c r="H794" s="17" t="str">
        <f t="shared" si="859"/>
        <v>\\\0</v>
      </c>
      <c r="I794" s="17" t="str">
        <f t="shared" si="860"/>
        <v>\\\0</v>
      </c>
      <c r="J794" s="17" t="str">
        <f t="shared" si="861"/>
        <v>\\\0</v>
      </c>
      <c r="K794" s="17" t="str">
        <f t="shared" si="862"/>
        <v>\\\0</v>
      </c>
      <c r="L794" s="17" t="str">
        <f t="shared" si="863"/>
        <v>\\\0</v>
      </c>
      <c r="M794" s="17" t="str">
        <f t="shared" si="864"/>
        <v>\\\0</v>
      </c>
      <c r="N794" s="17" t="str">
        <f t="shared" si="865"/>
        <v>\\\0</v>
      </c>
      <c r="O794" s="17" t="str">
        <f t="shared" si="866"/>
        <v>\\\0</v>
      </c>
      <c r="P794" s="17" t="str">
        <f t="shared" si="867"/>
        <v>\\\0</v>
      </c>
      <c r="R794" s="17" t="str">
        <f t="shared" si="868"/>
        <v>\\</v>
      </c>
      <c r="S794" s="38"/>
      <c r="T794" s="39"/>
      <c r="U794" s="31"/>
      <c r="V794" s="32"/>
      <c r="W794" s="36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35"/>
      <c r="DS794" s="287"/>
      <c r="DT794" s="36"/>
      <c r="DU794" s="37"/>
      <c r="DV794" s="28">
        <f>IF(AND($S794='자료입력 및 결과표시'!$B$6,COUNTIF($W794:$DR794,'자료입력 및 결과표시'!$C$6)&gt;=1),IF(OR('자료입력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DW794" s="28">
        <f>IF(AND($S794='자료입력 및 결과표시'!$B$7,COUNTIF($W794:$DR794,'자료입력 및 결과표시'!$C$7)&gt;=1),IF(OR('자료입력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DX794" s="28">
        <f>IF(AND($S794='자료입력 및 결과표시'!$B$8,COUNTIF($W794:$DR794,'자료입력 및 결과표시'!$C$8)&gt;=1),IF(OR('자료입력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DY794" s="28">
        <f>IF(AND($S794='자료입력 및 결과표시'!$B$9,COUNTIF($W794:$DR794,'자료입력 및 결과표시'!$C$9)&gt;=1),IF(OR('자료입력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DZ794" s="28">
        <f>IF(AND($S794='자료입력 및 결과표시'!$B$10,COUNTIF($W794:$DR794,'자료입력 및 결과표시'!$C$10)&gt;=1),IF(OR('자료입력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A794" s="28">
        <f>IF(AND($S794='자료입력 및 결과표시'!$B$11,COUNTIF($W794:$DR794,'자료입력 및 결과표시'!$C$11)&gt;=1),IF(OR('자료입력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B794" s="28">
        <f>IF(AND($S794='자료입력 및 결과표시'!$B$12,COUNTIF($W794:$DR794,'자료입력 및 결과표시'!$C$12)&gt;=1),IF(OR('자료입력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C794" s="28">
        <f>IF(AND($S794='자료입력 및 결과표시'!$B$13,COUNTIF($W794:$DR794,'자료입력 및 결과표시'!$C$13)&gt;=1),IF(OR('자료입력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D794" s="28">
        <f>IF(AND($S794='자료입력 및 결과표시'!$B$14,COUNTIF($W794:$DR794,'자료입력 및 결과표시'!$C$14)&gt;=1),IF(OR('자료입력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E794" s="28">
        <f>IF(AND($S794='자료입력 및 결과표시'!$B$15,COUNTIF($W794:$DR794,'자료입력 및 결과표시'!$C$15)&gt;=1),IF(OR('자료입력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F794" s="28">
        <f>IF(AND($S794='자료입력 및 결과표시'!$B$16,COUNTIF($W794:$DR794,'자료입력 및 결과표시'!$C$16)&gt;=1),IF(OR('자료입력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G794" s="28">
        <f>IF(AND($S794='자료입력 및 결과표시'!$B$17,COUNTIF($W794:$DR794,'자료입력 및 결과표시'!$C$17)&gt;=1),IF(OR('자료입력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H794" s="28">
        <f>IF(AND($S794='자료입력 및 결과표시'!$B$18,COUNTIF($W794:$DR794,'자료입력 및 결과표시'!$C$18)&gt;=1),IF(OR('자료입력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I794" s="28">
        <f>IF(AND($S794='자료입력 및 결과표시'!$B$19,COUNTIF($W794:$DR794,'자료입력 및 결과표시'!$C$19)&gt;=1),IF(OR('자료입력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J794" s="28">
        <f>IF(AND($S794='자료입력 및 결과표시'!$B$20,COUNTIF($W794:$DR794,'자료입력 및 결과표시'!$C$20)&gt;=1),IF(OR('자료입력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K794" s="28">
        <f>IF(AND($S794='자료입력 및 결과표시'!$B$21,COUNTIF($W794:$DR794,'자료입력 및 결과표시'!$C$21)&gt;=1),IF(OR('자료입력 및 결과표시'!$B$4+90&gt;=$V794,'자료입력 및 결과표시'!$B$4&lt;$U794),0,IF($V794-'자료입력 및 결과표시'!$B$4-90&gt;='자료입력 및 결과표시'!$E$4,'자료입력 및 결과표시'!$E$4,$V794-'자료입력 및 결과표시'!$B$4-90)),0)</f>
        <v>0</v>
      </c>
      <c r="EL794" s="17">
        <f>IF(AND(S794='자료입력 및 결과표시'!$B$6,COUNTIF('업무중복도(데이터 입력)'!$W794:$DR794,'자료입력 및 결과표시'!$C$6)&gt;=1),1,0)</f>
        <v>0</v>
      </c>
      <c r="EM794" s="17">
        <f>IF(AND(S794='자료입력 및 결과표시'!$B$7,COUNTIF('업무중복도(데이터 입력)'!$W794:$DR794,'자료입력 및 결과표시'!$C$7)&gt;=1),2,0)</f>
        <v>0</v>
      </c>
      <c r="EN794" s="17">
        <f>IF(AND(S794='자료입력 및 결과표시'!$B$8,COUNTIF('업무중복도(데이터 입력)'!$W794:$DR794,'자료입력 및 결과표시'!$C$8)&gt;=1),3,0)</f>
        <v>0</v>
      </c>
      <c r="EO794" s="17">
        <f>IF(AND(S794='자료입력 및 결과표시'!$B$9,COUNTIF('업무중복도(데이터 입력)'!$W794:$DR794,'자료입력 및 결과표시'!$C$9)&gt;=1),4,0)</f>
        <v>0</v>
      </c>
      <c r="EP794" s="17">
        <f>IF(AND(S794='자료입력 및 결과표시'!$B$10,COUNTIF('업무중복도(데이터 입력)'!$W794:$DR794,'자료입력 및 결과표시'!$C$10)&gt;=1),5,0)</f>
        <v>0</v>
      </c>
      <c r="EQ794" s="17">
        <f>IF(AND(S794='자료입력 및 결과표시'!$B$11,COUNTIF('업무중복도(데이터 입력)'!$W794:$DR794,'자료입력 및 결과표시'!$C$11)&gt;=1),6,0)</f>
        <v>0</v>
      </c>
      <c r="ER794" s="17">
        <f>IF(AND(S794='자료입력 및 결과표시'!$B$12,COUNTIF('업무중복도(데이터 입력)'!$W794:$DR794,'자료입력 및 결과표시'!$C$12)&gt;=1),7,0)</f>
        <v>0</v>
      </c>
      <c r="ES794" s="17">
        <f>IF(AND(S794='자료입력 및 결과표시'!$B$13,COUNTIF('업무중복도(데이터 입력)'!$W794:$DR794,'자료입력 및 결과표시'!$C$13)&gt;=1),8,0)</f>
        <v>0</v>
      </c>
      <c r="ET794" s="17">
        <f>IF(AND(S794='자료입력 및 결과표시'!$B$14,COUNTIF('업무중복도(데이터 입력)'!$W794:$DR794,'자료입력 및 결과표시'!$C$14)&gt;=1),9,0)</f>
        <v>0</v>
      </c>
      <c r="EU794" s="17">
        <f>IF(AND(S794='자료입력 및 결과표시'!$B$15,COUNTIF('업무중복도(데이터 입력)'!$W794:$DR794,'자료입력 및 결과표시'!$C$15)&gt;=1),10,0)</f>
        <v>0</v>
      </c>
      <c r="EV794" s="17">
        <f>IF(AND(S794='자료입력 및 결과표시'!$B$16,COUNTIF('업무중복도(데이터 입력)'!$W794:$DR794,'자료입력 및 결과표시'!$C$16)&gt;=1),11,0)</f>
        <v>0</v>
      </c>
      <c r="EW794" s="17">
        <f>IF(AND(S794='자료입력 및 결과표시'!$B$17,COUNTIF('업무중복도(데이터 입력)'!$W794:$DR794,'자료입력 및 결과표시'!$C$17)&gt;=1),12,0)</f>
        <v>0</v>
      </c>
      <c r="EX794" s="17">
        <f>IF(AND(S794='자료입력 및 결과표시'!$B$18,COUNTIF('업무중복도(데이터 입력)'!$W794:$DR794,'자료입력 및 결과표시'!$C$18)&gt;=1),13,0)</f>
        <v>0</v>
      </c>
      <c r="EY794" s="17">
        <f>IF(AND(S794='자료입력 및 결과표시'!$B$19,COUNTIF('업무중복도(데이터 입력)'!$W794:$DR794,'자료입력 및 결과표시'!$C$19)&gt;=1),14,0)</f>
        <v>0</v>
      </c>
      <c r="EZ794" s="17">
        <f>IF(AND(S794='자료입력 및 결과표시'!$B$20,COUNTIF('업무중복도(데이터 입력)'!$W794:$DR794,'자료입력 및 결과표시'!$C$20)&gt;=1),15,0)</f>
        <v>0</v>
      </c>
      <c r="FA794" s="17">
        <f>IF(AND(S794='자료입력 및 결과표시'!$B$21,COUNTIF('업무중복도(데이터 입력)'!$W794:$DR794,'자료입력 및 결과표시'!$C$21)&gt;=1),16,0)</f>
        <v>0</v>
      </c>
      <c r="FK794" s="17">
        <f t="shared" si="869"/>
        <v>0</v>
      </c>
      <c r="FO794"/>
      <c r="GE794" s="17">
        <v>0</v>
      </c>
    </row>
    <row r="795" spans="1:187">
      <c r="A795" s="17" t="str">
        <f t="shared" si="852"/>
        <v>\\\0</v>
      </c>
      <c r="B795" s="17" t="str">
        <f t="shared" si="853"/>
        <v>\\\0</v>
      </c>
      <c r="C795" s="17" t="str">
        <f t="shared" si="854"/>
        <v>\\\0</v>
      </c>
      <c r="D795" s="17" t="str">
        <f t="shared" si="855"/>
        <v>\\\0</v>
      </c>
      <c r="E795" s="17" t="str">
        <f t="shared" si="856"/>
        <v>\\\0</v>
      </c>
      <c r="F795" s="17" t="str">
        <f t="shared" si="857"/>
        <v>\\\0</v>
      </c>
      <c r="G795" s="17" t="str">
        <f t="shared" si="858"/>
        <v>\\\0</v>
      </c>
      <c r="H795" s="17" t="str">
        <f t="shared" si="859"/>
        <v>\\\0</v>
      </c>
      <c r="I795" s="17" t="str">
        <f t="shared" si="860"/>
        <v>\\\0</v>
      </c>
      <c r="J795" s="17" t="str">
        <f t="shared" si="861"/>
        <v>\\\0</v>
      </c>
      <c r="K795" s="17" t="str">
        <f t="shared" si="862"/>
        <v>\\\0</v>
      </c>
      <c r="L795" s="17" t="str">
        <f t="shared" si="863"/>
        <v>\\\0</v>
      </c>
      <c r="M795" s="17" t="str">
        <f t="shared" si="864"/>
        <v>\\\0</v>
      </c>
      <c r="N795" s="17" t="str">
        <f t="shared" si="865"/>
        <v>\\\0</v>
      </c>
      <c r="O795" s="17" t="str">
        <f t="shared" si="866"/>
        <v>\\\0</v>
      </c>
      <c r="P795" s="17" t="str">
        <f t="shared" si="867"/>
        <v>\\\0</v>
      </c>
      <c r="R795" s="17" t="str">
        <f t="shared" si="868"/>
        <v>\\</v>
      </c>
      <c r="S795" s="38"/>
      <c r="T795" s="39"/>
      <c r="U795" s="31"/>
      <c r="V795" s="32"/>
      <c r="W795" s="36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35"/>
      <c r="DS795" s="287"/>
      <c r="DT795" s="36"/>
      <c r="DU795" s="37"/>
      <c r="DV795" s="28">
        <f>IF(AND($S795='자료입력 및 결과표시'!$B$6,COUNTIF($W795:$DR795,'자료입력 및 결과표시'!$C$6)&gt;=1),IF(OR('자료입력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DW795" s="28">
        <f>IF(AND($S795='자료입력 및 결과표시'!$B$7,COUNTIF($W795:$DR795,'자료입력 및 결과표시'!$C$7)&gt;=1),IF(OR('자료입력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DX795" s="28">
        <f>IF(AND($S795='자료입력 및 결과표시'!$B$8,COUNTIF($W795:$DR795,'자료입력 및 결과표시'!$C$8)&gt;=1),IF(OR('자료입력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DY795" s="28">
        <f>IF(AND($S795='자료입력 및 결과표시'!$B$9,COUNTIF($W795:$DR795,'자료입력 및 결과표시'!$C$9)&gt;=1),IF(OR('자료입력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DZ795" s="28">
        <f>IF(AND($S795='자료입력 및 결과표시'!$B$10,COUNTIF($W795:$DR795,'자료입력 및 결과표시'!$C$10)&gt;=1),IF(OR('자료입력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A795" s="28">
        <f>IF(AND($S795='자료입력 및 결과표시'!$B$11,COUNTIF($W795:$DR795,'자료입력 및 결과표시'!$C$11)&gt;=1),IF(OR('자료입력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B795" s="28">
        <f>IF(AND($S795='자료입력 및 결과표시'!$B$12,COUNTIF($W795:$DR795,'자료입력 및 결과표시'!$C$12)&gt;=1),IF(OR('자료입력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C795" s="28">
        <f>IF(AND($S795='자료입력 및 결과표시'!$B$13,COUNTIF($W795:$DR795,'자료입력 및 결과표시'!$C$13)&gt;=1),IF(OR('자료입력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D795" s="28">
        <f>IF(AND($S795='자료입력 및 결과표시'!$B$14,COUNTIF($W795:$DR795,'자료입력 및 결과표시'!$C$14)&gt;=1),IF(OR('자료입력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E795" s="28">
        <f>IF(AND($S795='자료입력 및 결과표시'!$B$15,COUNTIF($W795:$DR795,'자료입력 및 결과표시'!$C$15)&gt;=1),IF(OR('자료입력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F795" s="28">
        <f>IF(AND($S795='자료입력 및 결과표시'!$B$16,COUNTIF($W795:$DR795,'자료입력 및 결과표시'!$C$16)&gt;=1),IF(OR('자료입력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G795" s="28">
        <f>IF(AND($S795='자료입력 및 결과표시'!$B$17,COUNTIF($W795:$DR795,'자료입력 및 결과표시'!$C$17)&gt;=1),IF(OR('자료입력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H795" s="28">
        <f>IF(AND($S795='자료입력 및 결과표시'!$B$18,COUNTIF($W795:$DR795,'자료입력 및 결과표시'!$C$18)&gt;=1),IF(OR('자료입력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I795" s="28">
        <f>IF(AND($S795='자료입력 및 결과표시'!$B$19,COUNTIF($W795:$DR795,'자료입력 및 결과표시'!$C$19)&gt;=1),IF(OR('자료입력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J795" s="28">
        <f>IF(AND($S795='자료입력 및 결과표시'!$B$20,COUNTIF($W795:$DR795,'자료입력 및 결과표시'!$C$20)&gt;=1),IF(OR('자료입력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K795" s="28">
        <f>IF(AND($S795='자료입력 및 결과표시'!$B$21,COUNTIF($W795:$DR795,'자료입력 및 결과표시'!$C$21)&gt;=1),IF(OR('자료입력 및 결과표시'!$B$4+90&gt;=$V795,'자료입력 및 결과표시'!$B$4&lt;$U795),0,IF($V795-'자료입력 및 결과표시'!$B$4-90&gt;='자료입력 및 결과표시'!$E$4,'자료입력 및 결과표시'!$E$4,$V795-'자료입력 및 결과표시'!$B$4-90)),0)</f>
        <v>0</v>
      </c>
      <c r="EL795" s="17">
        <f>IF(AND(S795='자료입력 및 결과표시'!$B$6,COUNTIF('업무중복도(데이터 입력)'!$W795:$DR795,'자료입력 및 결과표시'!$C$6)&gt;=1),1,0)</f>
        <v>0</v>
      </c>
      <c r="EM795" s="17">
        <f>IF(AND(S795='자료입력 및 결과표시'!$B$7,COUNTIF('업무중복도(데이터 입력)'!$W795:$DR795,'자료입력 및 결과표시'!$C$7)&gt;=1),2,0)</f>
        <v>0</v>
      </c>
      <c r="EN795" s="17">
        <f>IF(AND(S795='자료입력 및 결과표시'!$B$8,COUNTIF('업무중복도(데이터 입력)'!$W795:$DR795,'자료입력 및 결과표시'!$C$8)&gt;=1),3,0)</f>
        <v>0</v>
      </c>
      <c r="EO795" s="17">
        <f>IF(AND(S795='자료입력 및 결과표시'!$B$9,COUNTIF('업무중복도(데이터 입력)'!$W795:$DR795,'자료입력 및 결과표시'!$C$9)&gt;=1),4,0)</f>
        <v>0</v>
      </c>
      <c r="EP795" s="17">
        <f>IF(AND(S795='자료입력 및 결과표시'!$B$10,COUNTIF('업무중복도(데이터 입력)'!$W795:$DR795,'자료입력 및 결과표시'!$C$10)&gt;=1),5,0)</f>
        <v>0</v>
      </c>
      <c r="EQ795" s="17">
        <f>IF(AND(S795='자료입력 및 결과표시'!$B$11,COUNTIF('업무중복도(데이터 입력)'!$W795:$DR795,'자료입력 및 결과표시'!$C$11)&gt;=1),6,0)</f>
        <v>0</v>
      </c>
      <c r="ER795" s="17">
        <f>IF(AND(S795='자료입력 및 결과표시'!$B$12,COUNTIF('업무중복도(데이터 입력)'!$W795:$DR795,'자료입력 및 결과표시'!$C$12)&gt;=1),7,0)</f>
        <v>0</v>
      </c>
      <c r="ES795" s="17">
        <f>IF(AND(S795='자료입력 및 결과표시'!$B$13,COUNTIF('업무중복도(데이터 입력)'!$W795:$DR795,'자료입력 및 결과표시'!$C$13)&gt;=1),8,0)</f>
        <v>0</v>
      </c>
      <c r="ET795" s="17">
        <f>IF(AND(S795='자료입력 및 결과표시'!$B$14,COUNTIF('업무중복도(데이터 입력)'!$W795:$DR795,'자료입력 및 결과표시'!$C$14)&gt;=1),9,0)</f>
        <v>0</v>
      </c>
      <c r="EU795" s="17">
        <f>IF(AND(S795='자료입력 및 결과표시'!$B$15,COUNTIF('업무중복도(데이터 입력)'!$W795:$DR795,'자료입력 및 결과표시'!$C$15)&gt;=1),10,0)</f>
        <v>0</v>
      </c>
      <c r="EV795" s="17">
        <f>IF(AND(S795='자료입력 및 결과표시'!$B$16,COUNTIF('업무중복도(데이터 입력)'!$W795:$DR795,'자료입력 및 결과표시'!$C$16)&gt;=1),11,0)</f>
        <v>0</v>
      </c>
      <c r="EW795" s="17">
        <f>IF(AND(S795='자료입력 및 결과표시'!$B$17,COUNTIF('업무중복도(데이터 입력)'!$W795:$DR795,'자료입력 및 결과표시'!$C$17)&gt;=1),12,0)</f>
        <v>0</v>
      </c>
      <c r="EX795" s="17">
        <f>IF(AND(S795='자료입력 및 결과표시'!$B$18,COUNTIF('업무중복도(데이터 입력)'!$W795:$DR795,'자료입력 및 결과표시'!$C$18)&gt;=1),13,0)</f>
        <v>0</v>
      </c>
      <c r="EY795" s="17">
        <f>IF(AND(S795='자료입력 및 결과표시'!$B$19,COUNTIF('업무중복도(데이터 입력)'!$W795:$DR795,'자료입력 및 결과표시'!$C$19)&gt;=1),14,0)</f>
        <v>0</v>
      </c>
      <c r="EZ795" s="17">
        <f>IF(AND(S795='자료입력 및 결과표시'!$B$20,COUNTIF('업무중복도(데이터 입력)'!$W795:$DR795,'자료입력 및 결과표시'!$C$20)&gt;=1),15,0)</f>
        <v>0</v>
      </c>
      <c r="FA795" s="17">
        <f>IF(AND(S795='자료입력 및 결과표시'!$B$21,COUNTIF('업무중복도(데이터 입력)'!$W795:$DR795,'자료입력 및 결과표시'!$C$21)&gt;=1),16,0)</f>
        <v>0</v>
      </c>
      <c r="FK795" s="17">
        <f t="shared" si="869"/>
        <v>0</v>
      </c>
      <c r="FO795"/>
      <c r="GE795" s="17">
        <v>0</v>
      </c>
    </row>
    <row r="796" spans="1:187">
      <c r="A796" s="17" t="str">
        <f t="shared" si="852"/>
        <v>\\\0</v>
      </c>
      <c r="B796" s="17" t="str">
        <f t="shared" si="853"/>
        <v>\\\0</v>
      </c>
      <c r="C796" s="17" t="str">
        <f t="shared" si="854"/>
        <v>\\\0</v>
      </c>
      <c r="D796" s="17" t="str">
        <f t="shared" si="855"/>
        <v>\\\0</v>
      </c>
      <c r="E796" s="17" t="str">
        <f t="shared" si="856"/>
        <v>\\\0</v>
      </c>
      <c r="F796" s="17" t="str">
        <f t="shared" si="857"/>
        <v>\\\0</v>
      </c>
      <c r="G796" s="17" t="str">
        <f t="shared" si="858"/>
        <v>\\\0</v>
      </c>
      <c r="H796" s="17" t="str">
        <f t="shared" si="859"/>
        <v>\\\0</v>
      </c>
      <c r="I796" s="17" t="str">
        <f t="shared" si="860"/>
        <v>\\\0</v>
      </c>
      <c r="J796" s="17" t="str">
        <f t="shared" si="861"/>
        <v>\\\0</v>
      </c>
      <c r="K796" s="17" t="str">
        <f t="shared" si="862"/>
        <v>\\\0</v>
      </c>
      <c r="L796" s="17" t="str">
        <f t="shared" si="863"/>
        <v>\\\0</v>
      </c>
      <c r="M796" s="17" t="str">
        <f t="shared" si="864"/>
        <v>\\\0</v>
      </c>
      <c r="N796" s="17" t="str">
        <f t="shared" si="865"/>
        <v>\\\0</v>
      </c>
      <c r="O796" s="17" t="str">
        <f t="shared" si="866"/>
        <v>\\\0</v>
      </c>
      <c r="P796" s="17" t="str">
        <f t="shared" si="867"/>
        <v>\\\0</v>
      </c>
      <c r="R796" s="17" t="str">
        <f t="shared" si="868"/>
        <v>\\</v>
      </c>
      <c r="S796" s="38"/>
      <c r="T796" s="39"/>
      <c r="U796" s="31"/>
      <c r="V796" s="32"/>
      <c r="W796" s="36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35"/>
      <c r="DS796" s="287"/>
      <c r="DT796" s="36"/>
      <c r="DU796" s="37"/>
      <c r="DV796" s="28">
        <f>IF(AND($S796='자료입력 및 결과표시'!$B$6,COUNTIF($W796:$DR796,'자료입력 및 결과표시'!$C$6)&gt;=1),IF(OR('자료입력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DW796" s="28">
        <f>IF(AND($S796='자료입력 및 결과표시'!$B$7,COUNTIF($W796:$DR796,'자료입력 및 결과표시'!$C$7)&gt;=1),IF(OR('자료입력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DX796" s="28">
        <f>IF(AND($S796='자료입력 및 결과표시'!$B$8,COUNTIF($W796:$DR796,'자료입력 및 결과표시'!$C$8)&gt;=1),IF(OR('자료입력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DY796" s="28">
        <f>IF(AND($S796='자료입력 및 결과표시'!$B$9,COUNTIF($W796:$DR796,'자료입력 및 결과표시'!$C$9)&gt;=1),IF(OR('자료입력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DZ796" s="28">
        <f>IF(AND($S796='자료입력 및 결과표시'!$B$10,COUNTIF($W796:$DR796,'자료입력 및 결과표시'!$C$10)&gt;=1),IF(OR('자료입력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A796" s="28">
        <f>IF(AND($S796='자료입력 및 결과표시'!$B$11,COUNTIF($W796:$DR796,'자료입력 및 결과표시'!$C$11)&gt;=1),IF(OR('자료입력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B796" s="28">
        <f>IF(AND($S796='자료입력 및 결과표시'!$B$12,COUNTIF($W796:$DR796,'자료입력 및 결과표시'!$C$12)&gt;=1),IF(OR('자료입력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C796" s="28">
        <f>IF(AND($S796='자료입력 및 결과표시'!$B$13,COUNTIF($W796:$DR796,'자료입력 및 결과표시'!$C$13)&gt;=1),IF(OR('자료입력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D796" s="28">
        <f>IF(AND($S796='자료입력 및 결과표시'!$B$14,COUNTIF($W796:$DR796,'자료입력 및 결과표시'!$C$14)&gt;=1),IF(OR('자료입력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E796" s="28">
        <f>IF(AND($S796='자료입력 및 결과표시'!$B$15,COUNTIF($W796:$DR796,'자료입력 및 결과표시'!$C$15)&gt;=1),IF(OR('자료입력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F796" s="28">
        <f>IF(AND($S796='자료입력 및 결과표시'!$B$16,COUNTIF($W796:$DR796,'자료입력 및 결과표시'!$C$16)&gt;=1),IF(OR('자료입력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G796" s="28">
        <f>IF(AND($S796='자료입력 및 결과표시'!$B$17,COUNTIF($W796:$DR796,'자료입력 및 결과표시'!$C$17)&gt;=1),IF(OR('자료입력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H796" s="28">
        <f>IF(AND($S796='자료입력 및 결과표시'!$B$18,COUNTIF($W796:$DR796,'자료입력 및 결과표시'!$C$18)&gt;=1),IF(OR('자료입력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I796" s="28">
        <f>IF(AND($S796='자료입력 및 결과표시'!$B$19,COUNTIF($W796:$DR796,'자료입력 및 결과표시'!$C$19)&gt;=1),IF(OR('자료입력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J796" s="28">
        <f>IF(AND($S796='자료입력 및 결과표시'!$B$20,COUNTIF($W796:$DR796,'자료입력 및 결과표시'!$C$20)&gt;=1),IF(OR('자료입력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K796" s="28">
        <f>IF(AND($S796='자료입력 및 결과표시'!$B$21,COUNTIF($W796:$DR796,'자료입력 및 결과표시'!$C$21)&gt;=1),IF(OR('자료입력 및 결과표시'!$B$4+90&gt;=$V796,'자료입력 및 결과표시'!$B$4&lt;$U796),0,IF($V796-'자료입력 및 결과표시'!$B$4-90&gt;='자료입력 및 결과표시'!$E$4,'자료입력 및 결과표시'!$E$4,$V796-'자료입력 및 결과표시'!$B$4-90)),0)</f>
        <v>0</v>
      </c>
      <c r="EL796" s="17">
        <f>IF(AND(S796='자료입력 및 결과표시'!$B$6,COUNTIF('업무중복도(데이터 입력)'!$W796:$DR796,'자료입력 및 결과표시'!$C$6)&gt;=1),1,0)</f>
        <v>0</v>
      </c>
      <c r="EM796" s="17">
        <f>IF(AND(S796='자료입력 및 결과표시'!$B$7,COUNTIF('업무중복도(데이터 입력)'!$W796:$DR796,'자료입력 및 결과표시'!$C$7)&gt;=1),2,0)</f>
        <v>0</v>
      </c>
      <c r="EN796" s="17">
        <f>IF(AND(S796='자료입력 및 결과표시'!$B$8,COUNTIF('업무중복도(데이터 입력)'!$W796:$DR796,'자료입력 및 결과표시'!$C$8)&gt;=1),3,0)</f>
        <v>0</v>
      </c>
      <c r="EO796" s="17">
        <f>IF(AND(S796='자료입력 및 결과표시'!$B$9,COUNTIF('업무중복도(데이터 입력)'!$W796:$DR796,'자료입력 및 결과표시'!$C$9)&gt;=1),4,0)</f>
        <v>0</v>
      </c>
      <c r="EP796" s="17">
        <f>IF(AND(S796='자료입력 및 결과표시'!$B$10,COUNTIF('업무중복도(데이터 입력)'!$W796:$DR796,'자료입력 및 결과표시'!$C$10)&gt;=1),5,0)</f>
        <v>0</v>
      </c>
      <c r="EQ796" s="17">
        <f>IF(AND(S796='자료입력 및 결과표시'!$B$11,COUNTIF('업무중복도(데이터 입력)'!$W796:$DR796,'자료입력 및 결과표시'!$C$11)&gt;=1),6,0)</f>
        <v>0</v>
      </c>
      <c r="ER796" s="17">
        <f>IF(AND(S796='자료입력 및 결과표시'!$B$12,COUNTIF('업무중복도(데이터 입력)'!$W796:$DR796,'자료입력 및 결과표시'!$C$12)&gt;=1),7,0)</f>
        <v>0</v>
      </c>
      <c r="ES796" s="17">
        <f>IF(AND(S796='자료입력 및 결과표시'!$B$13,COUNTIF('업무중복도(데이터 입력)'!$W796:$DR796,'자료입력 및 결과표시'!$C$13)&gt;=1),8,0)</f>
        <v>0</v>
      </c>
      <c r="ET796" s="17">
        <f>IF(AND(S796='자료입력 및 결과표시'!$B$14,COUNTIF('업무중복도(데이터 입력)'!$W796:$DR796,'자료입력 및 결과표시'!$C$14)&gt;=1),9,0)</f>
        <v>0</v>
      </c>
      <c r="EU796" s="17">
        <f>IF(AND(S796='자료입력 및 결과표시'!$B$15,COUNTIF('업무중복도(데이터 입력)'!$W796:$DR796,'자료입력 및 결과표시'!$C$15)&gt;=1),10,0)</f>
        <v>0</v>
      </c>
      <c r="EV796" s="17">
        <f>IF(AND(S796='자료입력 및 결과표시'!$B$16,COUNTIF('업무중복도(데이터 입력)'!$W796:$DR796,'자료입력 및 결과표시'!$C$16)&gt;=1),11,0)</f>
        <v>0</v>
      </c>
      <c r="EW796" s="17">
        <f>IF(AND(S796='자료입력 및 결과표시'!$B$17,COUNTIF('업무중복도(데이터 입력)'!$W796:$DR796,'자료입력 및 결과표시'!$C$17)&gt;=1),12,0)</f>
        <v>0</v>
      </c>
      <c r="EX796" s="17">
        <f>IF(AND(S796='자료입력 및 결과표시'!$B$18,COUNTIF('업무중복도(데이터 입력)'!$W796:$DR796,'자료입력 및 결과표시'!$C$18)&gt;=1),13,0)</f>
        <v>0</v>
      </c>
      <c r="EY796" s="17">
        <f>IF(AND(S796='자료입력 및 결과표시'!$B$19,COUNTIF('업무중복도(데이터 입력)'!$W796:$DR796,'자료입력 및 결과표시'!$C$19)&gt;=1),14,0)</f>
        <v>0</v>
      </c>
      <c r="EZ796" s="17">
        <f>IF(AND(S796='자료입력 및 결과표시'!$B$20,COUNTIF('업무중복도(데이터 입력)'!$W796:$DR796,'자료입력 및 결과표시'!$C$20)&gt;=1),15,0)</f>
        <v>0</v>
      </c>
      <c r="FA796" s="17">
        <f>IF(AND(S796='자료입력 및 결과표시'!$B$21,COUNTIF('업무중복도(데이터 입력)'!$W796:$DR796,'자료입력 및 결과표시'!$C$21)&gt;=1),16,0)</f>
        <v>0</v>
      </c>
      <c r="FK796" s="17">
        <f t="shared" si="869"/>
        <v>0</v>
      </c>
      <c r="FO796"/>
      <c r="GE796" s="17">
        <v>0</v>
      </c>
    </row>
    <row r="797" spans="1:187">
      <c r="A797" s="17" t="str">
        <f t="shared" si="852"/>
        <v>\\\0</v>
      </c>
      <c r="B797" s="17" t="str">
        <f t="shared" si="853"/>
        <v>\\\0</v>
      </c>
      <c r="C797" s="17" t="str">
        <f t="shared" si="854"/>
        <v>\\\0</v>
      </c>
      <c r="D797" s="17" t="str">
        <f t="shared" si="855"/>
        <v>\\\0</v>
      </c>
      <c r="E797" s="17" t="str">
        <f t="shared" si="856"/>
        <v>\\\0</v>
      </c>
      <c r="F797" s="17" t="str">
        <f t="shared" si="857"/>
        <v>\\\0</v>
      </c>
      <c r="G797" s="17" t="str">
        <f t="shared" si="858"/>
        <v>\\\0</v>
      </c>
      <c r="H797" s="17" t="str">
        <f t="shared" si="859"/>
        <v>\\\0</v>
      </c>
      <c r="I797" s="17" t="str">
        <f t="shared" si="860"/>
        <v>\\\0</v>
      </c>
      <c r="J797" s="17" t="str">
        <f t="shared" si="861"/>
        <v>\\\0</v>
      </c>
      <c r="K797" s="17" t="str">
        <f t="shared" si="862"/>
        <v>\\\0</v>
      </c>
      <c r="L797" s="17" t="str">
        <f t="shared" si="863"/>
        <v>\\\0</v>
      </c>
      <c r="M797" s="17" t="str">
        <f t="shared" si="864"/>
        <v>\\\0</v>
      </c>
      <c r="N797" s="17" t="str">
        <f t="shared" si="865"/>
        <v>\\\0</v>
      </c>
      <c r="O797" s="17" t="str">
        <f t="shared" si="866"/>
        <v>\\\0</v>
      </c>
      <c r="P797" s="17" t="str">
        <f t="shared" si="867"/>
        <v>\\\0</v>
      </c>
      <c r="R797" s="17" t="str">
        <f t="shared" si="868"/>
        <v>\\</v>
      </c>
      <c r="S797" s="38"/>
      <c r="T797" s="39"/>
      <c r="U797" s="31"/>
      <c r="V797" s="32"/>
      <c r="W797" s="36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35"/>
      <c r="DS797" s="287"/>
      <c r="DT797" s="36"/>
      <c r="DU797" s="37"/>
      <c r="DV797" s="28">
        <f>IF(AND($S797='자료입력 및 결과표시'!$B$6,COUNTIF($W797:$DR797,'자료입력 및 결과표시'!$C$6)&gt;=1),IF(OR('자료입력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DW797" s="28">
        <f>IF(AND($S797='자료입력 및 결과표시'!$B$7,COUNTIF($W797:$DR797,'자료입력 및 결과표시'!$C$7)&gt;=1),IF(OR('자료입력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DX797" s="28">
        <f>IF(AND($S797='자료입력 및 결과표시'!$B$8,COUNTIF($W797:$DR797,'자료입력 및 결과표시'!$C$8)&gt;=1),IF(OR('자료입력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DY797" s="28">
        <f>IF(AND($S797='자료입력 및 결과표시'!$B$9,COUNTIF($W797:$DR797,'자료입력 및 결과표시'!$C$9)&gt;=1),IF(OR('자료입력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DZ797" s="28">
        <f>IF(AND($S797='자료입력 및 결과표시'!$B$10,COUNTIF($W797:$DR797,'자료입력 및 결과표시'!$C$10)&gt;=1),IF(OR('자료입력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A797" s="28">
        <f>IF(AND($S797='자료입력 및 결과표시'!$B$11,COUNTIF($W797:$DR797,'자료입력 및 결과표시'!$C$11)&gt;=1),IF(OR('자료입력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B797" s="28">
        <f>IF(AND($S797='자료입력 및 결과표시'!$B$12,COUNTIF($W797:$DR797,'자료입력 및 결과표시'!$C$12)&gt;=1),IF(OR('자료입력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C797" s="28">
        <f>IF(AND($S797='자료입력 및 결과표시'!$B$13,COUNTIF($W797:$DR797,'자료입력 및 결과표시'!$C$13)&gt;=1),IF(OR('자료입력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D797" s="28">
        <f>IF(AND($S797='자료입력 및 결과표시'!$B$14,COUNTIF($W797:$DR797,'자료입력 및 결과표시'!$C$14)&gt;=1),IF(OR('자료입력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E797" s="28">
        <f>IF(AND($S797='자료입력 및 결과표시'!$B$15,COUNTIF($W797:$DR797,'자료입력 및 결과표시'!$C$15)&gt;=1),IF(OR('자료입력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F797" s="28">
        <f>IF(AND($S797='자료입력 및 결과표시'!$B$16,COUNTIF($W797:$DR797,'자료입력 및 결과표시'!$C$16)&gt;=1),IF(OR('자료입력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G797" s="28">
        <f>IF(AND($S797='자료입력 및 결과표시'!$B$17,COUNTIF($W797:$DR797,'자료입력 및 결과표시'!$C$17)&gt;=1),IF(OR('자료입력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H797" s="28">
        <f>IF(AND($S797='자료입력 및 결과표시'!$B$18,COUNTIF($W797:$DR797,'자료입력 및 결과표시'!$C$18)&gt;=1),IF(OR('자료입력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I797" s="28">
        <f>IF(AND($S797='자료입력 및 결과표시'!$B$19,COUNTIF($W797:$DR797,'자료입력 및 결과표시'!$C$19)&gt;=1),IF(OR('자료입력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J797" s="28">
        <f>IF(AND($S797='자료입력 및 결과표시'!$B$20,COUNTIF($W797:$DR797,'자료입력 및 결과표시'!$C$20)&gt;=1),IF(OR('자료입력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K797" s="28">
        <f>IF(AND($S797='자료입력 및 결과표시'!$B$21,COUNTIF($W797:$DR797,'자료입력 및 결과표시'!$C$21)&gt;=1),IF(OR('자료입력 및 결과표시'!$B$4+90&gt;=$V797,'자료입력 및 결과표시'!$B$4&lt;$U797),0,IF($V797-'자료입력 및 결과표시'!$B$4-90&gt;='자료입력 및 결과표시'!$E$4,'자료입력 및 결과표시'!$E$4,$V797-'자료입력 및 결과표시'!$B$4-90)),0)</f>
        <v>0</v>
      </c>
      <c r="EL797" s="17">
        <f>IF(AND(S797='자료입력 및 결과표시'!$B$6,COUNTIF('업무중복도(데이터 입력)'!$W797:$DR797,'자료입력 및 결과표시'!$C$6)&gt;=1),1,0)</f>
        <v>0</v>
      </c>
      <c r="EM797" s="17">
        <f>IF(AND(S797='자료입력 및 결과표시'!$B$7,COUNTIF('업무중복도(데이터 입력)'!$W797:$DR797,'자료입력 및 결과표시'!$C$7)&gt;=1),2,0)</f>
        <v>0</v>
      </c>
      <c r="EN797" s="17">
        <f>IF(AND(S797='자료입력 및 결과표시'!$B$8,COUNTIF('업무중복도(데이터 입력)'!$W797:$DR797,'자료입력 및 결과표시'!$C$8)&gt;=1),3,0)</f>
        <v>0</v>
      </c>
      <c r="EO797" s="17">
        <f>IF(AND(S797='자료입력 및 결과표시'!$B$9,COUNTIF('업무중복도(데이터 입력)'!$W797:$DR797,'자료입력 및 결과표시'!$C$9)&gt;=1),4,0)</f>
        <v>0</v>
      </c>
      <c r="EP797" s="17">
        <f>IF(AND(S797='자료입력 및 결과표시'!$B$10,COUNTIF('업무중복도(데이터 입력)'!$W797:$DR797,'자료입력 및 결과표시'!$C$10)&gt;=1),5,0)</f>
        <v>0</v>
      </c>
      <c r="EQ797" s="17">
        <f>IF(AND(S797='자료입력 및 결과표시'!$B$11,COUNTIF('업무중복도(데이터 입력)'!$W797:$DR797,'자료입력 및 결과표시'!$C$11)&gt;=1),6,0)</f>
        <v>0</v>
      </c>
      <c r="ER797" s="17">
        <f>IF(AND(S797='자료입력 및 결과표시'!$B$12,COUNTIF('업무중복도(데이터 입력)'!$W797:$DR797,'자료입력 및 결과표시'!$C$12)&gt;=1),7,0)</f>
        <v>0</v>
      </c>
      <c r="ES797" s="17">
        <f>IF(AND(S797='자료입력 및 결과표시'!$B$13,COUNTIF('업무중복도(데이터 입력)'!$W797:$DR797,'자료입력 및 결과표시'!$C$13)&gt;=1),8,0)</f>
        <v>0</v>
      </c>
      <c r="ET797" s="17">
        <f>IF(AND(S797='자료입력 및 결과표시'!$B$14,COUNTIF('업무중복도(데이터 입력)'!$W797:$DR797,'자료입력 및 결과표시'!$C$14)&gt;=1),9,0)</f>
        <v>0</v>
      </c>
      <c r="EU797" s="17">
        <f>IF(AND(S797='자료입력 및 결과표시'!$B$15,COUNTIF('업무중복도(데이터 입력)'!$W797:$DR797,'자료입력 및 결과표시'!$C$15)&gt;=1),10,0)</f>
        <v>0</v>
      </c>
      <c r="EV797" s="17">
        <f>IF(AND(S797='자료입력 및 결과표시'!$B$16,COUNTIF('업무중복도(데이터 입력)'!$W797:$DR797,'자료입력 및 결과표시'!$C$16)&gt;=1),11,0)</f>
        <v>0</v>
      </c>
      <c r="EW797" s="17">
        <f>IF(AND(S797='자료입력 및 결과표시'!$B$17,COUNTIF('업무중복도(데이터 입력)'!$W797:$DR797,'자료입력 및 결과표시'!$C$17)&gt;=1),12,0)</f>
        <v>0</v>
      </c>
      <c r="EX797" s="17">
        <f>IF(AND(S797='자료입력 및 결과표시'!$B$18,COUNTIF('업무중복도(데이터 입력)'!$W797:$DR797,'자료입력 및 결과표시'!$C$18)&gt;=1),13,0)</f>
        <v>0</v>
      </c>
      <c r="EY797" s="17">
        <f>IF(AND(S797='자료입력 및 결과표시'!$B$19,COUNTIF('업무중복도(데이터 입력)'!$W797:$DR797,'자료입력 및 결과표시'!$C$19)&gt;=1),14,0)</f>
        <v>0</v>
      </c>
      <c r="EZ797" s="17">
        <f>IF(AND(S797='자료입력 및 결과표시'!$B$20,COUNTIF('업무중복도(데이터 입력)'!$W797:$DR797,'자료입력 및 결과표시'!$C$20)&gt;=1),15,0)</f>
        <v>0</v>
      </c>
      <c r="FA797" s="17">
        <f>IF(AND(S797='자료입력 및 결과표시'!$B$21,COUNTIF('업무중복도(데이터 입력)'!$W797:$DR797,'자료입력 및 결과표시'!$C$21)&gt;=1),16,0)</f>
        <v>0</v>
      </c>
      <c r="FK797" s="17">
        <f t="shared" si="869"/>
        <v>0</v>
      </c>
      <c r="FO797"/>
      <c r="GE797" s="17">
        <v>0</v>
      </c>
    </row>
    <row r="798" spans="1:187">
      <c r="A798" s="17" t="str">
        <f t="shared" si="852"/>
        <v>\\\0</v>
      </c>
      <c r="B798" s="17" t="str">
        <f t="shared" si="853"/>
        <v>\\\0</v>
      </c>
      <c r="C798" s="17" t="str">
        <f t="shared" si="854"/>
        <v>\\\0</v>
      </c>
      <c r="D798" s="17" t="str">
        <f t="shared" si="855"/>
        <v>\\\0</v>
      </c>
      <c r="E798" s="17" t="str">
        <f t="shared" si="856"/>
        <v>\\\0</v>
      </c>
      <c r="F798" s="17" t="str">
        <f t="shared" si="857"/>
        <v>\\\0</v>
      </c>
      <c r="G798" s="17" t="str">
        <f t="shared" si="858"/>
        <v>\\\0</v>
      </c>
      <c r="H798" s="17" t="str">
        <f t="shared" si="859"/>
        <v>\\\0</v>
      </c>
      <c r="I798" s="17" t="str">
        <f t="shared" si="860"/>
        <v>\\\0</v>
      </c>
      <c r="J798" s="17" t="str">
        <f t="shared" si="861"/>
        <v>\\\0</v>
      </c>
      <c r="K798" s="17" t="str">
        <f t="shared" si="862"/>
        <v>\\\0</v>
      </c>
      <c r="L798" s="17" t="str">
        <f t="shared" si="863"/>
        <v>\\\0</v>
      </c>
      <c r="M798" s="17" t="str">
        <f t="shared" si="864"/>
        <v>\\\0</v>
      </c>
      <c r="N798" s="17" t="str">
        <f t="shared" si="865"/>
        <v>\\\0</v>
      </c>
      <c r="O798" s="17" t="str">
        <f t="shared" si="866"/>
        <v>\\\0</v>
      </c>
      <c r="P798" s="17" t="str">
        <f t="shared" si="867"/>
        <v>\\\0</v>
      </c>
      <c r="R798" s="17" t="str">
        <f t="shared" si="868"/>
        <v>\\</v>
      </c>
      <c r="S798" s="38"/>
      <c r="T798" s="39"/>
      <c r="U798" s="31"/>
      <c r="V798" s="32"/>
      <c r="W798" s="36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35"/>
      <c r="DS798" s="287"/>
      <c r="DT798" s="36"/>
      <c r="DU798" s="37"/>
      <c r="DV798" s="28">
        <f>IF(AND($S798='자료입력 및 결과표시'!$B$6,COUNTIF($W798:$DR798,'자료입력 및 결과표시'!$C$6)&gt;=1),IF(OR('자료입력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DW798" s="28">
        <f>IF(AND($S798='자료입력 및 결과표시'!$B$7,COUNTIF($W798:$DR798,'자료입력 및 결과표시'!$C$7)&gt;=1),IF(OR('자료입력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DX798" s="28">
        <f>IF(AND($S798='자료입력 및 결과표시'!$B$8,COUNTIF($W798:$DR798,'자료입력 및 결과표시'!$C$8)&gt;=1),IF(OR('자료입력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DY798" s="28">
        <f>IF(AND($S798='자료입력 및 결과표시'!$B$9,COUNTIF($W798:$DR798,'자료입력 및 결과표시'!$C$9)&gt;=1),IF(OR('자료입력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DZ798" s="28">
        <f>IF(AND($S798='자료입력 및 결과표시'!$B$10,COUNTIF($W798:$DR798,'자료입력 및 결과표시'!$C$10)&gt;=1),IF(OR('자료입력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A798" s="28">
        <f>IF(AND($S798='자료입력 및 결과표시'!$B$11,COUNTIF($W798:$DR798,'자료입력 및 결과표시'!$C$11)&gt;=1),IF(OR('자료입력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B798" s="28">
        <f>IF(AND($S798='자료입력 및 결과표시'!$B$12,COUNTIF($W798:$DR798,'자료입력 및 결과표시'!$C$12)&gt;=1),IF(OR('자료입력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C798" s="28">
        <f>IF(AND($S798='자료입력 및 결과표시'!$B$13,COUNTIF($W798:$DR798,'자료입력 및 결과표시'!$C$13)&gt;=1),IF(OR('자료입력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D798" s="28">
        <f>IF(AND($S798='자료입력 및 결과표시'!$B$14,COUNTIF($W798:$DR798,'자료입력 및 결과표시'!$C$14)&gt;=1),IF(OR('자료입력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E798" s="28">
        <f>IF(AND($S798='자료입력 및 결과표시'!$B$15,COUNTIF($W798:$DR798,'자료입력 및 결과표시'!$C$15)&gt;=1),IF(OR('자료입력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F798" s="28">
        <f>IF(AND($S798='자료입력 및 결과표시'!$B$16,COUNTIF($W798:$DR798,'자료입력 및 결과표시'!$C$16)&gt;=1),IF(OR('자료입력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G798" s="28">
        <f>IF(AND($S798='자료입력 및 결과표시'!$B$17,COUNTIF($W798:$DR798,'자료입력 및 결과표시'!$C$17)&gt;=1),IF(OR('자료입력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H798" s="28">
        <f>IF(AND($S798='자료입력 및 결과표시'!$B$18,COUNTIF($W798:$DR798,'자료입력 및 결과표시'!$C$18)&gt;=1),IF(OR('자료입력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I798" s="28">
        <f>IF(AND($S798='자료입력 및 결과표시'!$B$19,COUNTIF($W798:$DR798,'자료입력 및 결과표시'!$C$19)&gt;=1),IF(OR('자료입력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J798" s="28">
        <f>IF(AND($S798='자료입력 및 결과표시'!$B$20,COUNTIF($W798:$DR798,'자료입력 및 결과표시'!$C$20)&gt;=1),IF(OR('자료입력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K798" s="28">
        <f>IF(AND($S798='자료입력 및 결과표시'!$B$21,COUNTIF($W798:$DR798,'자료입력 및 결과표시'!$C$21)&gt;=1),IF(OR('자료입력 및 결과표시'!$B$4+90&gt;=$V798,'자료입력 및 결과표시'!$B$4&lt;$U798),0,IF($V798-'자료입력 및 결과표시'!$B$4-90&gt;='자료입력 및 결과표시'!$E$4,'자료입력 및 결과표시'!$E$4,$V798-'자료입력 및 결과표시'!$B$4-90)),0)</f>
        <v>0</v>
      </c>
      <c r="EL798" s="17">
        <f>IF(AND(S798='자료입력 및 결과표시'!$B$6,COUNTIF('업무중복도(데이터 입력)'!$W798:$DR798,'자료입력 및 결과표시'!$C$6)&gt;=1),1,0)</f>
        <v>0</v>
      </c>
      <c r="EM798" s="17">
        <f>IF(AND(S798='자료입력 및 결과표시'!$B$7,COUNTIF('업무중복도(데이터 입력)'!$W798:$DR798,'자료입력 및 결과표시'!$C$7)&gt;=1),2,0)</f>
        <v>0</v>
      </c>
      <c r="EN798" s="17">
        <f>IF(AND(S798='자료입력 및 결과표시'!$B$8,COUNTIF('업무중복도(데이터 입력)'!$W798:$DR798,'자료입력 및 결과표시'!$C$8)&gt;=1),3,0)</f>
        <v>0</v>
      </c>
      <c r="EO798" s="17">
        <f>IF(AND(S798='자료입력 및 결과표시'!$B$9,COUNTIF('업무중복도(데이터 입력)'!$W798:$DR798,'자료입력 및 결과표시'!$C$9)&gt;=1),4,0)</f>
        <v>0</v>
      </c>
      <c r="EP798" s="17">
        <f>IF(AND(S798='자료입력 및 결과표시'!$B$10,COUNTIF('업무중복도(데이터 입력)'!$W798:$DR798,'자료입력 및 결과표시'!$C$10)&gt;=1),5,0)</f>
        <v>0</v>
      </c>
      <c r="EQ798" s="17">
        <f>IF(AND(S798='자료입력 및 결과표시'!$B$11,COUNTIF('업무중복도(데이터 입력)'!$W798:$DR798,'자료입력 및 결과표시'!$C$11)&gt;=1),6,0)</f>
        <v>0</v>
      </c>
      <c r="ER798" s="17">
        <f>IF(AND(S798='자료입력 및 결과표시'!$B$12,COUNTIF('업무중복도(데이터 입력)'!$W798:$DR798,'자료입력 및 결과표시'!$C$12)&gt;=1),7,0)</f>
        <v>0</v>
      </c>
      <c r="ES798" s="17">
        <f>IF(AND(S798='자료입력 및 결과표시'!$B$13,COUNTIF('업무중복도(데이터 입력)'!$W798:$DR798,'자료입력 및 결과표시'!$C$13)&gt;=1),8,0)</f>
        <v>0</v>
      </c>
      <c r="ET798" s="17">
        <f>IF(AND(S798='자료입력 및 결과표시'!$B$14,COUNTIF('업무중복도(데이터 입력)'!$W798:$DR798,'자료입력 및 결과표시'!$C$14)&gt;=1),9,0)</f>
        <v>0</v>
      </c>
      <c r="EU798" s="17">
        <f>IF(AND(S798='자료입력 및 결과표시'!$B$15,COUNTIF('업무중복도(데이터 입력)'!$W798:$DR798,'자료입력 및 결과표시'!$C$15)&gt;=1),10,0)</f>
        <v>0</v>
      </c>
      <c r="EV798" s="17">
        <f>IF(AND(S798='자료입력 및 결과표시'!$B$16,COUNTIF('업무중복도(데이터 입력)'!$W798:$DR798,'자료입력 및 결과표시'!$C$16)&gt;=1),11,0)</f>
        <v>0</v>
      </c>
      <c r="EW798" s="17">
        <f>IF(AND(S798='자료입력 및 결과표시'!$B$17,COUNTIF('업무중복도(데이터 입력)'!$W798:$DR798,'자료입력 및 결과표시'!$C$17)&gt;=1),12,0)</f>
        <v>0</v>
      </c>
      <c r="EX798" s="17">
        <f>IF(AND(S798='자료입력 및 결과표시'!$B$18,COUNTIF('업무중복도(데이터 입력)'!$W798:$DR798,'자료입력 및 결과표시'!$C$18)&gt;=1),13,0)</f>
        <v>0</v>
      </c>
      <c r="EY798" s="17">
        <f>IF(AND(S798='자료입력 및 결과표시'!$B$19,COUNTIF('업무중복도(데이터 입력)'!$W798:$DR798,'자료입력 및 결과표시'!$C$19)&gt;=1),14,0)</f>
        <v>0</v>
      </c>
      <c r="EZ798" s="17">
        <f>IF(AND(S798='자료입력 및 결과표시'!$B$20,COUNTIF('업무중복도(데이터 입력)'!$W798:$DR798,'자료입력 및 결과표시'!$C$20)&gt;=1),15,0)</f>
        <v>0</v>
      </c>
      <c r="FA798" s="17">
        <f>IF(AND(S798='자료입력 및 결과표시'!$B$21,COUNTIF('업무중복도(데이터 입력)'!$W798:$DR798,'자료입력 및 결과표시'!$C$21)&gt;=1),16,0)</f>
        <v>0</v>
      </c>
      <c r="FK798" s="17">
        <f t="shared" si="869"/>
        <v>0</v>
      </c>
      <c r="FO798"/>
      <c r="GE798" s="17">
        <v>0</v>
      </c>
    </row>
    <row r="799" spans="1:187">
      <c r="A799" s="17" t="str">
        <f t="shared" si="852"/>
        <v>\\\0</v>
      </c>
      <c r="B799" s="17" t="str">
        <f t="shared" si="853"/>
        <v>\\\0</v>
      </c>
      <c r="C799" s="17" t="str">
        <f t="shared" si="854"/>
        <v>\\\0</v>
      </c>
      <c r="D799" s="17" t="str">
        <f t="shared" si="855"/>
        <v>\\\0</v>
      </c>
      <c r="E799" s="17" t="str">
        <f t="shared" si="856"/>
        <v>\\\0</v>
      </c>
      <c r="F799" s="17" t="str">
        <f t="shared" si="857"/>
        <v>\\\0</v>
      </c>
      <c r="G799" s="17" t="str">
        <f t="shared" si="858"/>
        <v>\\\0</v>
      </c>
      <c r="H799" s="17" t="str">
        <f t="shared" si="859"/>
        <v>\\\0</v>
      </c>
      <c r="I799" s="17" t="str">
        <f t="shared" si="860"/>
        <v>\\\0</v>
      </c>
      <c r="J799" s="17" t="str">
        <f t="shared" si="861"/>
        <v>\\\0</v>
      </c>
      <c r="K799" s="17" t="str">
        <f t="shared" si="862"/>
        <v>\\\0</v>
      </c>
      <c r="L799" s="17" t="str">
        <f t="shared" si="863"/>
        <v>\\\0</v>
      </c>
      <c r="M799" s="17" t="str">
        <f t="shared" si="864"/>
        <v>\\\0</v>
      </c>
      <c r="N799" s="17" t="str">
        <f t="shared" si="865"/>
        <v>\\\0</v>
      </c>
      <c r="O799" s="17" t="str">
        <f t="shared" si="866"/>
        <v>\\\0</v>
      </c>
      <c r="P799" s="17" t="str">
        <f t="shared" si="867"/>
        <v>\\\0</v>
      </c>
      <c r="R799" s="17" t="str">
        <f t="shared" si="868"/>
        <v>\\</v>
      </c>
      <c r="S799" s="38"/>
      <c r="T799" s="39"/>
      <c r="U799" s="31"/>
      <c r="V799" s="32"/>
      <c r="W799" s="36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35"/>
      <c r="DS799" s="287"/>
      <c r="DT799" s="36"/>
      <c r="DU799" s="37"/>
      <c r="DV799" s="28">
        <f>IF(AND($S799='자료입력 및 결과표시'!$B$6,COUNTIF($W799:$DR799,'자료입력 및 결과표시'!$C$6)&gt;=1),IF(OR('자료입력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DW799" s="28">
        <f>IF(AND($S799='자료입력 및 결과표시'!$B$7,COUNTIF($W799:$DR799,'자료입력 및 결과표시'!$C$7)&gt;=1),IF(OR('자료입력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DX799" s="28">
        <f>IF(AND($S799='자료입력 및 결과표시'!$B$8,COUNTIF($W799:$DR799,'자료입력 및 결과표시'!$C$8)&gt;=1),IF(OR('자료입력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DY799" s="28">
        <f>IF(AND($S799='자료입력 및 결과표시'!$B$9,COUNTIF($W799:$DR799,'자료입력 및 결과표시'!$C$9)&gt;=1),IF(OR('자료입력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DZ799" s="28">
        <f>IF(AND($S799='자료입력 및 결과표시'!$B$10,COUNTIF($W799:$DR799,'자료입력 및 결과표시'!$C$10)&gt;=1),IF(OR('자료입력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A799" s="28">
        <f>IF(AND($S799='자료입력 및 결과표시'!$B$11,COUNTIF($W799:$DR799,'자료입력 및 결과표시'!$C$11)&gt;=1),IF(OR('자료입력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B799" s="28">
        <f>IF(AND($S799='자료입력 및 결과표시'!$B$12,COUNTIF($W799:$DR799,'자료입력 및 결과표시'!$C$12)&gt;=1),IF(OR('자료입력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C799" s="28">
        <f>IF(AND($S799='자료입력 및 결과표시'!$B$13,COUNTIF($W799:$DR799,'자료입력 및 결과표시'!$C$13)&gt;=1),IF(OR('자료입력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D799" s="28">
        <f>IF(AND($S799='자료입력 및 결과표시'!$B$14,COUNTIF($W799:$DR799,'자료입력 및 결과표시'!$C$14)&gt;=1),IF(OR('자료입력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E799" s="28">
        <f>IF(AND($S799='자료입력 및 결과표시'!$B$15,COUNTIF($W799:$DR799,'자료입력 및 결과표시'!$C$15)&gt;=1),IF(OR('자료입력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F799" s="28">
        <f>IF(AND($S799='자료입력 및 결과표시'!$B$16,COUNTIF($W799:$DR799,'자료입력 및 결과표시'!$C$16)&gt;=1),IF(OR('자료입력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G799" s="28">
        <f>IF(AND($S799='자료입력 및 결과표시'!$B$17,COUNTIF($W799:$DR799,'자료입력 및 결과표시'!$C$17)&gt;=1),IF(OR('자료입력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H799" s="28">
        <f>IF(AND($S799='자료입력 및 결과표시'!$B$18,COUNTIF($W799:$DR799,'자료입력 및 결과표시'!$C$18)&gt;=1),IF(OR('자료입력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I799" s="28">
        <f>IF(AND($S799='자료입력 및 결과표시'!$B$19,COUNTIF($W799:$DR799,'자료입력 및 결과표시'!$C$19)&gt;=1),IF(OR('자료입력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J799" s="28">
        <f>IF(AND($S799='자료입력 및 결과표시'!$B$20,COUNTIF($W799:$DR799,'자료입력 및 결과표시'!$C$20)&gt;=1),IF(OR('자료입력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K799" s="28">
        <f>IF(AND($S799='자료입력 및 결과표시'!$B$21,COUNTIF($W799:$DR799,'자료입력 및 결과표시'!$C$21)&gt;=1),IF(OR('자료입력 및 결과표시'!$B$4+90&gt;=$V799,'자료입력 및 결과표시'!$B$4&lt;$U799),0,IF($V799-'자료입력 및 결과표시'!$B$4-90&gt;='자료입력 및 결과표시'!$E$4,'자료입력 및 결과표시'!$E$4,$V799-'자료입력 및 결과표시'!$B$4-90)),0)</f>
        <v>0</v>
      </c>
      <c r="EL799" s="17">
        <f>IF(AND(S799='자료입력 및 결과표시'!$B$6,COUNTIF('업무중복도(데이터 입력)'!$W799:$DR799,'자료입력 및 결과표시'!$C$6)&gt;=1),1,0)</f>
        <v>0</v>
      </c>
      <c r="EM799" s="17">
        <f>IF(AND(S799='자료입력 및 결과표시'!$B$7,COUNTIF('업무중복도(데이터 입력)'!$W799:$DR799,'자료입력 및 결과표시'!$C$7)&gt;=1),2,0)</f>
        <v>0</v>
      </c>
      <c r="EN799" s="17">
        <f>IF(AND(S799='자료입력 및 결과표시'!$B$8,COUNTIF('업무중복도(데이터 입력)'!$W799:$DR799,'자료입력 및 결과표시'!$C$8)&gt;=1),3,0)</f>
        <v>0</v>
      </c>
      <c r="EO799" s="17">
        <f>IF(AND(S799='자료입력 및 결과표시'!$B$9,COUNTIF('업무중복도(데이터 입력)'!$W799:$DR799,'자료입력 및 결과표시'!$C$9)&gt;=1),4,0)</f>
        <v>0</v>
      </c>
      <c r="EP799" s="17">
        <f>IF(AND(S799='자료입력 및 결과표시'!$B$10,COUNTIF('업무중복도(데이터 입력)'!$W799:$DR799,'자료입력 및 결과표시'!$C$10)&gt;=1),5,0)</f>
        <v>0</v>
      </c>
      <c r="EQ799" s="17">
        <f>IF(AND(S799='자료입력 및 결과표시'!$B$11,COUNTIF('업무중복도(데이터 입력)'!$W799:$DR799,'자료입력 및 결과표시'!$C$11)&gt;=1),6,0)</f>
        <v>0</v>
      </c>
      <c r="ER799" s="17">
        <f>IF(AND(S799='자료입력 및 결과표시'!$B$12,COUNTIF('업무중복도(데이터 입력)'!$W799:$DR799,'자료입력 및 결과표시'!$C$12)&gt;=1),7,0)</f>
        <v>0</v>
      </c>
      <c r="ES799" s="17">
        <f>IF(AND(S799='자료입력 및 결과표시'!$B$13,COUNTIF('업무중복도(데이터 입력)'!$W799:$DR799,'자료입력 및 결과표시'!$C$13)&gt;=1),8,0)</f>
        <v>0</v>
      </c>
      <c r="ET799" s="17">
        <f>IF(AND(S799='자료입력 및 결과표시'!$B$14,COUNTIF('업무중복도(데이터 입력)'!$W799:$DR799,'자료입력 및 결과표시'!$C$14)&gt;=1),9,0)</f>
        <v>0</v>
      </c>
      <c r="EU799" s="17">
        <f>IF(AND(S799='자료입력 및 결과표시'!$B$15,COUNTIF('업무중복도(데이터 입력)'!$W799:$DR799,'자료입력 및 결과표시'!$C$15)&gt;=1),10,0)</f>
        <v>0</v>
      </c>
      <c r="EV799" s="17">
        <f>IF(AND(S799='자료입력 및 결과표시'!$B$16,COUNTIF('업무중복도(데이터 입력)'!$W799:$DR799,'자료입력 및 결과표시'!$C$16)&gt;=1),11,0)</f>
        <v>0</v>
      </c>
      <c r="EW799" s="17">
        <f>IF(AND(S799='자료입력 및 결과표시'!$B$17,COUNTIF('업무중복도(데이터 입력)'!$W799:$DR799,'자료입력 및 결과표시'!$C$17)&gt;=1),12,0)</f>
        <v>0</v>
      </c>
      <c r="EX799" s="17">
        <f>IF(AND(S799='자료입력 및 결과표시'!$B$18,COUNTIF('업무중복도(데이터 입력)'!$W799:$DR799,'자료입력 및 결과표시'!$C$18)&gt;=1),13,0)</f>
        <v>0</v>
      </c>
      <c r="EY799" s="17">
        <f>IF(AND(S799='자료입력 및 결과표시'!$B$19,COUNTIF('업무중복도(데이터 입력)'!$W799:$DR799,'자료입력 및 결과표시'!$C$19)&gt;=1),14,0)</f>
        <v>0</v>
      </c>
      <c r="EZ799" s="17">
        <f>IF(AND(S799='자료입력 및 결과표시'!$B$20,COUNTIF('업무중복도(데이터 입력)'!$W799:$DR799,'자료입력 및 결과표시'!$C$20)&gt;=1),15,0)</f>
        <v>0</v>
      </c>
      <c r="FA799" s="17">
        <f>IF(AND(S799='자료입력 및 결과표시'!$B$21,COUNTIF('업무중복도(데이터 입력)'!$W799:$DR799,'자료입력 및 결과표시'!$C$21)&gt;=1),16,0)</f>
        <v>0</v>
      </c>
      <c r="FK799" s="17">
        <f t="shared" si="869"/>
        <v>0</v>
      </c>
      <c r="FO799"/>
      <c r="GE799" s="17">
        <v>0</v>
      </c>
    </row>
    <row r="800" spans="1:187">
      <c r="A800" s="17" t="str">
        <f t="shared" si="852"/>
        <v>\\\0</v>
      </c>
      <c r="B800" s="17" t="str">
        <f t="shared" si="853"/>
        <v>\\\0</v>
      </c>
      <c r="C800" s="17" t="str">
        <f t="shared" si="854"/>
        <v>\\\0</v>
      </c>
      <c r="D800" s="17" t="str">
        <f t="shared" si="855"/>
        <v>\\\0</v>
      </c>
      <c r="E800" s="17" t="str">
        <f t="shared" si="856"/>
        <v>\\\0</v>
      </c>
      <c r="F800" s="17" t="str">
        <f t="shared" si="857"/>
        <v>\\\0</v>
      </c>
      <c r="G800" s="17" t="str">
        <f t="shared" si="858"/>
        <v>\\\0</v>
      </c>
      <c r="H800" s="17" t="str">
        <f t="shared" si="859"/>
        <v>\\\0</v>
      </c>
      <c r="I800" s="17" t="str">
        <f t="shared" si="860"/>
        <v>\\\0</v>
      </c>
      <c r="J800" s="17" t="str">
        <f t="shared" si="861"/>
        <v>\\\0</v>
      </c>
      <c r="K800" s="17" t="str">
        <f t="shared" si="862"/>
        <v>\\\0</v>
      </c>
      <c r="L800" s="17" t="str">
        <f t="shared" si="863"/>
        <v>\\\0</v>
      </c>
      <c r="M800" s="17" t="str">
        <f t="shared" si="864"/>
        <v>\\\0</v>
      </c>
      <c r="N800" s="17" t="str">
        <f t="shared" si="865"/>
        <v>\\\0</v>
      </c>
      <c r="O800" s="17" t="str">
        <f t="shared" si="866"/>
        <v>\\\0</v>
      </c>
      <c r="P800" s="17" t="str">
        <f t="shared" si="867"/>
        <v>\\\0</v>
      </c>
      <c r="R800" s="17" t="str">
        <f t="shared" si="868"/>
        <v>\\</v>
      </c>
      <c r="S800" s="38"/>
      <c r="T800" s="39"/>
      <c r="U800" s="31"/>
      <c r="V800" s="32"/>
      <c r="W800" s="36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35"/>
      <c r="DS800" s="287"/>
      <c r="DT800" s="36"/>
      <c r="DU800" s="37"/>
      <c r="DV800" s="28">
        <f>IF(AND($S800='자료입력 및 결과표시'!$B$6,COUNTIF($W800:$DR800,'자료입력 및 결과표시'!$C$6)&gt;=1),IF(OR('자료입력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DW800" s="28">
        <f>IF(AND($S800='자료입력 및 결과표시'!$B$7,COUNTIF($W800:$DR800,'자료입력 및 결과표시'!$C$7)&gt;=1),IF(OR('자료입력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DX800" s="28">
        <f>IF(AND($S800='자료입력 및 결과표시'!$B$8,COUNTIF($W800:$DR800,'자료입력 및 결과표시'!$C$8)&gt;=1),IF(OR('자료입력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DY800" s="28">
        <f>IF(AND($S800='자료입력 및 결과표시'!$B$9,COUNTIF($W800:$DR800,'자료입력 및 결과표시'!$C$9)&gt;=1),IF(OR('자료입력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DZ800" s="28">
        <f>IF(AND($S800='자료입력 및 결과표시'!$B$10,COUNTIF($W800:$DR800,'자료입력 및 결과표시'!$C$10)&gt;=1),IF(OR('자료입력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A800" s="28">
        <f>IF(AND($S800='자료입력 및 결과표시'!$B$11,COUNTIF($W800:$DR800,'자료입력 및 결과표시'!$C$11)&gt;=1),IF(OR('자료입력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B800" s="28">
        <f>IF(AND($S800='자료입력 및 결과표시'!$B$12,COUNTIF($W800:$DR800,'자료입력 및 결과표시'!$C$12)&gt;=1),IF(OR('자료입력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C800" s="28">
        <f>IF(AND($S800='자료입력 및 결과표시'!$B$13,COUNTIF($W800:$DR800,'자료입력 및 결과표시'!$C$13)&gt;=1),IF(OR('자료입력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D800" s="28">
        <f>IF(AND($S800='자료입력 및 결과표시'!$B$14,COUNTIF($W800:$DR800,'자료입력 및 결과표시'!$C$14)&gt;=1),IF(OR('자료입력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E800" s="28">
        <f>IF(AND($S800='자료입력 및 결과표시'!$B$15,COUNTIF($W800:$DR800,'자료입력 및 결과표시'!$C$15)&gt;=1),IF(OR('자료입력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F800" s="28">
        <f>IF(AND($S800='자료입력 및 결과표시'!$B$16,COUNTIF($W800:$DR800,'자료입력 및 결과표시'!$C$16)&gt;=1),IF(OR('자료입력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G800" s="28">
        <f>IF(AND($S800='자료입력 및 결과표시'!$B$17,COUNTIF($W800:$DR800,'자료입력 및 결과표시'!$C$17)&gt;=1),IF(OR('자료입력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H800" s="28">
        <f>IF(AND($S800='자료입력 및 결과표시'!$B$18,COUNTIF($W800:$DR800,'자료입력 및 결과표시'!$C$18)&gt;=1),IF(OR('자료입력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I800" s="28">
        <f>IF(AND($S800='자료입력 및 결과표시'!$B$19,COUNTIF($W800:$DR800,'자료입력 및 결과표시'!$C$19)&gt;=1),IF(OR('자료입력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J800" s="28">
        <f>IF(AND($S800='자료입력 및 결과표시'!$B$20,COUNTIF($W800:$DR800,'자료입력 및 결과표시'!$C$20)&gt;=1),IF(OR('자료입력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K800" s="28">
        <f>IF(AND($S800='자료입력 및 결과표시'!$B$21,COUNTIF($W800:$DR800,'자료입력 및 결과표시'!$C$21)&gt;=1),IF(OR('자료입력 및 결과표시'!$B$4+90&gt;=$V800,'자료입력 및 결과표시'!$B$4&lt;$U800),0,IF($V800-'자료입력 및 결과표시'!$B$4-90&gt;='자료입력 및 결과표시'!$E$4,'자료입력 및 결과표시'!$E$4,$V800-'자료입력 및 결과표시'!$B$4-90)),0)</f>
        <v>0</v>
      </c>
      <c r="EL800" s="17">
        <f>IF(AND(S800='자료입력 및 결과표시'!$B$6,COUNTIF('업무중복도(데이터 입력)'!$W800:$DR800,'자료입력 및 결과표시'!$C$6)&gt;=1),1,0)</f>
        <v>0</v>
      </c>
      <c r="EM800" s="17">
        <f>IF(AND(S800='자료입력 및 결과표시'!$B$7,COUNTIF('업무중복도(데이터 입력)'!$W800:$DR800,'자료입력 및 결과표시'!$C$7)&gt;=1),2,0)</f>
        <v>0</v>
      </c>
      <c r="EN800" s="17">
        <f>IF(AND(S800='자료입력 및 결과표시'!$B$8,COUNTIF('업무중복도(데이터 입력)'!$W800:$DR800,'자료입력 및 결과표시'!$C$8)&gt;=1),3,0)</f>
        <v>0</v>
      </c>
      <c r="EO800" s="17">
        <f>IF(AND(S800='자료입력 및 결과표시'!$B$9,COUNTIF('업무중복도(데이터 입력)'!$W800:$DR800,'자료입력 및 결과표시'!$C$9)&gt;=1),4,0)</f>
        <v>0</v>
      </c>
      <c r="EP800" s="17">
        <f>IF(AND(S800='자료입력 및 결과표시'!$B$10,COUNTIF('업무중복도(데이터 입력)'!$W800:$DR800,'자료입력 및 결과표시'!$C$10)&gt;=1),5,0)</f>
        <v>0</v>
      </c>
      <c r="EQ800" s="17">
        <f>IF(AND(S800='자료입력 및 결과표시'!$B$11,COUNTIF('업무중복도(데이터 입력)'!$W800:$DR800,'자료입력 및 결과표시'!$C$11)&gt;=1),6,0)</f>
        <v>0</v>
      </c>
      <c r="ER800" s="17">
        <f>IF(AND(S800='자료입력 및 결과표시'!$B$12,COUNTIF('업무중복도(데이터 입력)'!$W800:$DR800,'자료입력 및 결과표시'!$C$12)&gt;=1),7,0)</f>
        <v>0</v>
      </c>
      <c r="ES800" s="17">
        <f>IF(AND(S800='자료입력 및 결과표시'!$B$13,COUNTIF('업무중복도(데이터 입력)'!$W800:$DR800,'자료입력 및 결과표시'!$C$13)&gt;=1),8,0)</f>
        <v>0</v>
      </c>
      <c r="ET800" s="17">
        <f>IF(AND(S800='자료입력 및 결과표시'!$B$14,COUNTIF('업무중복도(데이터 입력)'!$W800:$DR800,'자료입력 및 결과표시'!$C$14)&gt;=1),9,0)</f>
        <v>0</v>
      </c>
      <c r="EU800" s="17">
        <f>IF(AND(S800='자료입력 및 결과표시'!$B$15,COUNTIF('업무중복도(데이터 입력)'!$W800:$DR800,'자료입력 및 결과표시'!$C$15)&gt;=1),10,0)</f>
        <v>0</v>
      </c>
      <c r="EV800" s="17">
        <f>IF(AND(S800='자료입력 및 결과표시'!$B$16,COUNTIF('업무중복도(데이터 입력)'!$W800:$DR800,'자료입력 및 결과표시'!$C$16)&gt;=1),11,0)</f>
        <v>0</v>
      </c>
      <c r="EW800" s="17">
        <f>IF(AND(S800='자료입력 및 결과표시'!$B$17,COUNTIF('업무중복도(데이터 입력)'!$W800:$DR800,'자료입력 및 결과표시'!$C$17)&gt;=1),12,0)</f>
        <v>0</v>
      </c>
      <c r="EX800" s="17">
        <f>IF(AND(S800='자료입력 및 결과표시'!$B$18,COUNTIF('업무중복도(데이터 입력)'!$W800:$DR800,'자료입력 및 결과표시'!$C$18)&gt;=1),13,0)</f>
        <v>0</v>
      </c>
      <c r="EY800" s="17">
        <f>IF(AND(S800='자료입력 및 결과표시'!$B$19,COUNTIF('업무중복도(데이터 입력)'!$W800:$DR800,'자료입력 및 결과표시'!$C$19)&gt;=1),14,0)</f>
        <v>0</v>
      </c>
      <c r="EZ800" s="17">
        <f>IF(AND(S800='자료입력 및 결과표시'!$B$20,COUNTIF('업무중복도(데이터 입력)'!$W800:$DR800,'자료입력 및 결과표시'!$C$20)&gt;=1),15,0)</f>
        <v>0</v>
      </c>
      <c r="FA800" s="17">
        <f>IF(AND(S800='자료입력 및 결과표시'!$B$21,COUNTIF('업무중복도(데이터 입력)'!$W800:$DR800,'자료입력 및 결과표시'!$C$21)&gt;=1),16,0)</f>
        <v>0</v>
      </c>
      <c r="FK800" s="17">
        <f t="shared" si="869"/>
        <v>0</v>
      </c>
      <c r="FO800"/>
      <c r="GE800" s="17">
        <v>0</v>
      </c>
    </row>
    <row r="801" spans="1:187">
      <c r="A801" s="17" t="str">
        <f t="shared" si="852"/>
        <v>\\\0</v>
      </c>
      <c r="B801" s="17" t="str">
        <f t="shared" si="853"/>
        <v>\\\0</v>
      </c>
      <c r="C801" s="17" t="str">
        <f t="shared" si="854"/>
        <v>\\\0</v>
      </c>
      <c r="D801" s="17" t="str">
        <f t="shared" si="855"/>
        <v>\\\0</v>
      </c>
      <c r="E801" s="17" t="str">
        <f t="shared" si="856"/>
        <v>\\\0</v>
      </c>
      <c r="F801" s="17" t="str">
        <f t="shared" si="857"/>
        <v>\\\0</v>
      </c>
      <c r="G801" s="17" t="str">
        <f t="shared" si="858"/>
        <v>\\\0</v>
      </c>
      <c r="H801" s="17" t="str">
        <f t="shared" si="859"/>
        <v>\\\0</v>
      </c>
      <c r="I801" s="17" t="str">
        <f t="shared" si="860"/>
        <v>\\\0</v>
      </c>
      <c r="J801" s="17" t="str">
        <f t="shared" si="861"/>
        <v>\\\0</v>
      </c>
      <c r="K801" s="17" t="str">
        <f t="shared" si="862"/>
        <v>\\\0</v>
      </c>
      <c r="L801" s="17" t="str">
        <f t="shared" si="863"/>
        <v>\\\0</v>
      </c>
      <c r="M801" s="17" t="str">
        <f t="shared" si="864"/>
        <v>\\\0</v>
      </c>
      <c r="N801" s="17" t="str">
        <f t="shared" si="865"/>
        <v>\\\0</v>
      </c>
      <c r="O801" s="17" t="str">
        <f t="shared" si="866"/>
        <v>\\\0</v>
      </c>
      <c r="P801" s="17" t="str">
        <f t="shared" si="867"/>
        <v>\\\0</v>
      </c>
      <c r="R801" s="17" t="str">
        <f t="shared" si="868"/>
        <v>\\</v>
      </c>
      <c r="S801" s="38"/>
      <c r="T801" s="39"/>
      <c r="U801" s="31"/>
      <c r="V801" s="32"/>
      <c r="W801" s="36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35"/>
      <c r="DS801" s="287"/>
      <c r="DT801" s="36"/>
      <c r="DU801" s="37"/>
      <c r="DV801" s="28">
        <f>IF(AND($S801='자료입력 및 결과표시'!$B$6,COUNTIF($W801:$DR801,'자료입력 및 결과표시'!$C$6)&gt;=1),IF(OR('자료입력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DW801" s="28">
        <f>IF(AND($S801='자료입력 및 결과표시'!$B$7,COUNTIF($W801:$DR801,'자료입력 및 결과표시'!$C$7)&gt;=1),IF(OR('자료입력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DX801" s="28">
        <f>IF(AND($S801='자료입력 및 결과표시'!$B$8,COUNTIF($W801:$DR801,'자료입력 및 결과표시'!$C$8)&gt;=1),IF(OR('자료입력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DY801" s="28">
        <f>IF(AND($S801='자료입력 및 결과표시'!$B$9,COUNTIF($W801:$DR801,'자료입력 및 결과표시'!$C$9)&gt;=1),IF(OR('자료입력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DZ801" s="28">
        <f>IF(AND($S801='자료입력 및 결과표시'!$B$10,COUNTIF($W801:$DR801,'자료입력 및 결과표시'!$C$10)&gt;=1),IF(OR('자료입력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A801" s="28">
        <f>IF(AND($S801='자료입력 및 결과표시'!$B$11,COUNTIF($W801:$DR801,'자료입력 및 결과표시'!$C$11)&gt;=1),IF(OR('자료입력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B801" s="28">
        <f>IF(AND($S801='자료입력 및 결과표시'!$B$12,COUNTIF($W801:$DR801,'자료입력 및 결과표시'!$C$12)&gt;=1),IF(OR('자료입력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C801" s="28">
        <f>IF(AND($S801='자료입력 및 결과표시'!$B$13,COUNTIF($W801:$DR801,'자료입력 및 결과표시'!$C$13)&gt;=1),IF(OR('자료입력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D801" s="28">
        <f>IF(AND($S801='자료입력 및 결과표시'!$B$14,COUNTIF($W801:$DR801,'자료입력 및 결과표시'!$C$14)&gt;=1),IF(OR('자료입력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E801" s="28">
        <f>IF(AND($S801='자료입력 및 결과표시'!$B$15,COUNTIF($W801:$DR801,'자료입력 및 결과표시'!$C$15)&gt;=1),IF(OR('자료입력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F801" s="28">
        <f>IF(AND($S801='자료입력 및 결과표시'!$B$16,COUNTIF($W801:$DR801,'자료입력 및 결과표시'!$C$16)&gt;=1),IF(OR('자료입력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G801" s="28">
        <f>IF(AND($S801='자료입력 및 결과표시'!$B$17,COUNTIF($W801:$DR801,'자료입력 및 결과표시'!$C$17)&gt;=1),IF(OR('자료입력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H801" s="28">
        <f>IF(AND($S801='자료입력 및 결과표시'!$B$18,COUNTIF($W801:$DR801,'자료입력 및 결과표시'!$C$18)&gt;=1),IF(OR('자료입력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I801" s="28">
        <f>IF(AND($S801='자료입력 및 결과표시'!$B$19,COUNTIF($W801:$DR801,'자료입력 및 결과표시'!$C$19)&gt;=1),IF(OR('자료입력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J801" s="28">
        <f>IF(AND($S801='자료입력 및 결과표시'!$B$20,COUNTIF($W801:$DR801,'자료입력 및 결과표시'!$C$20)&gt;=1),IF(OR('자료입력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K801" s="28">
        <f>IF(AND($S801='자료입력 및 결과표시'!$B$21,COUNTIF($W801:$DR801,'자료입력 및 결과표시'!$C$21)&gt;=1),IF(OR('자료입력 및 결과표시'!$B$4+90&gt;=$V801,'자료입력 및 결과표시'!$B$4&lt;$U801),0,IF($V801-'자료입력 및 결과표시'!$B$4-90&gt;='자료입력 및 결과표시'!$E$4,'자료입력 및 결과표시'!$E$4,$V801-'자료입력 및 결과표시'!$B$4-90)),0)</f>
        <v>0</v>
      </c>
      <c r="EL801" s="17">
        <f>IF(AND(S801='자료입력 및 결과표시'!$B$6,COUNTIF('업무중복도(데이터 입력)'!$W801:$DR801,'자료입력 및 결과표시'!$C$6)&gt;=1),1,0)</f>
        <v>0</v>
      </c>
      <c r="EM801" s="17">
        <f>IF(AND(S801='자료입력 및 결과표시'!$B$7,COUNTIF('업무중복도(데이터 입력)'!$W801:$DR801,'자료입력 및 결과표시'!$C$7)&gt;=1),2,0)</f>
        <v>0</v>
      </c>
      <c r="EN801" s="17">
        <f>IF(AND(S801='자료입력 및 결과표시'!$B$8,COUNTIF('업무중복도(데이터 입력)'!$W801:$DR801,'자료입력 및 결과표시'!$C$8)&gt;=1),3,0)</f>
        <v>0</v>
      </c>
      <c r="EO801" s="17">
        <f>IF(AND(S801='자료입력 및 결과표시'!$B$9,COUNTIF('업무중복도(데이터 입력)'!$W801:$DR801,'자료입력 및 결과표시'!$C$9)&gt;=1),4,0)</f>
        <v>0</v>
      </c>
      <c r="EP801" s="17">
        <f>IF(AND(S801='자료입력 및 결과표시'!$B$10,COUNTIF('업무중복도(데이터 입력)'!$W801:$DR801,'자료입력 및 결과표시'!$C$10)&gt;=1),5,0)</f>
        <v>0</v>
      </c>
      <c r="EQ801" s="17">
        <f>IF(AND(S801='자료입력 및 결과표시'!$B$11,COUNTIF('업무중복도(데이터 입력)'!$W801:$DR801,'자료입력 및 결과표시'!$C$11)&gt;=1),6,0)</f>
        <v>0</v>
      </c>
      <c r="ER801" s="17">
        <f>IF(AND(S801='자료입력 및 결과표시'!$B$12,COUNTIF('업무중복도(데이터 입력)'!$W801:$DR801,'자료입력 및 결과표시'!$C$12)&gt;=1),7,0)</f>
        <v>0</v>
      </c>
      <c r="ES801" s="17">
        <f>IF(AND(S801='자료입력 및 결과표시'!$B$13,COUNTIF('업무중복도(데이터 입력)'!$W801:$DR801,'자료입력 및 결과표시'!$C$13)&gt;=1),8,0)</f>
        <v>0</v>
      </c>
      <c r="ET801" s="17">
        <f>IF(AND(S801='자료입력 및 결과표시'!$B$14,COUNTIF('업무중복도(데이터 입력)'!$W801:$DR801,'자료입력 및 결과표시'!$C$14)&gt;=1),9,0)</f>
        <v>0</v>
      </c>
      <c r="EU801" s="17">
        <f>IF(AND(S801='자료입력 및 결과표시'!$B$15,COUNTIF('업무중복도(데이터 입력)'!$W801:$DR801,'자료입력 및 결과표시'!$C$15)&gt;=1),10,0)</f>
        <v>0</v>
      </c>
      <c r="EV801" s="17">
        <f>IF(AND(S801='자료입력 및 결과표시'!$B$16,COUNTIF('업무중복도(데이터 입력)'!$W801:$DR801,'자료입력 및 결과표시'!$C$16)&gt;=1),11,0)</f>
        <v>0</v>
      </c>
      <c r="EW801" s="17">
        <f>IF(AND(S801='자료입력 및 결과표시'!$B$17,COUNTIF('업무중복도(데이터 입력)'!$W801:$DR801,'자료입력 및 결과표시'!$C$17)&gt;=1),12,0)</f>
        <v>0</v>
      </c>
      <c r="EX801" s="17">
        <f>IF(AND(S801='자료입력 및 결과표시'!$B$18,COUNTIF('업무중복도(데이터 입력)'!$W801:$DR801,'자료입력 및 결과표시'!$C$18)&gt;=1),13,0)</f>
        <v>0</v>
      </c>
      <c r="EY801" s="17">
        <f>IF(AND(S801='자료입력 및 결과표시'!$B$19,COUNTIF('업무중복도(데이터 입력)'!$W801:$DR801,'자료입력 및 결과표시'!$C$19)&gt;=1),14,0)</f>
        <v>0</v>
      </c>
      <c r="EZ801" s="17">
        <f>IF(AND(S801='자료입력 및 결과표시'!$B$20,COUNTIF('업무중복도(데이터 입력)'!$W801:$DR801,'자료입력 및 결과표시'!$C$20)&gt;=1),15,0)</f>
        <v>0</v>
      </c>
      <c r="FA801" s="17">
        <f>IF(AND(S801='자료입력 및 결과표시'!$B$21,COUNTIF('업무중복도(데이터 입력)'!$W801:$DR801,'자료입력 및 결과표시'!$C$21)&gt;=1),16,0)</f>
        <v>0</v>
      </c>
      <c r="FK801" s="17">
        <f t="shared" si="869"/>
        <v>0</v>
      </c>
      <c r="FO801"/>
      <c r="GE801" s="17">
        <v>0</v>
      </c>
    </row>
    <row r="802" spans="1:187">
      <c r="A802" s="17" t="str">
        <f t="shared" si="852"/>
        <v>\\\0</v>
      </c>
      <c r="B802" s="17" t="str">
        <f t="shared" si="853"/>
        <v>\\\0</v>
      </c>
      <c r="C802" s="17" t="str">
        <f t="shared" si="854"/>
        <v>\\\0</v>
      </c>
      <c r="D802" s="17" t="str">
        <f t="shared" si="855"/>
        <v>\\\0</v>
      </c>
      <c r="E802" s="17" t="str">
        <f t="shared" si="856"/>
        <v>\\\0</v>
      </c>
      <c r="F802" s="17" t="str">
        <f t="shared" si="857"/>
        <v>\\\0</v>
      </c>
      <c r="G802" s="17" t="str">
        <f t="shared" si="858"/>
        <v>\\\0</v>
      </c>
      <c r="H802" s="17" t="str">
        <f t="shared" si="859"/>
        <v>\\\0</v>
      </c>
      <c r="I802" s="17" t="str">
        <f t="shared" si="860"/>
        <v>\\\0</v>
      </c>
      <c r="J802" s="17" t="str">
        <f t="shared" si="861"/>
        <v>\\\0</v>
      </c>
      <c r="K802" s="17" t="str">
        <f t="shared" si="862"/>
        <v>\\\0</v>
      </c>
      <c r="L802" s="17" t="str">
        <f t="shared" si="863"/>
        <v>\\\0</v>
      </c>
      <c r="M802" s="17" t="str">
        <f t="shared" si="864"/>
        <v>\\\0</v>
      </c>
      <c r="N802" s="17" t="str">
        <f t="shared" si="865"/>
        <v>\\\0</v>
      </c>
      <c r="O802" s="17" t="str">
        <f t="shared" si="866"/>
        <v>\\\0</v>
      </c>
      <c r="P802" s="17" t="str">
        <f t="shared" si="867"/>
        <v>\\\0</v>
      </c>
      <c r="R802" s="17" t="str">
        <f t="shared" si="868"/>
        <v>\\</v>
      </c>
      <c r="S802" s="38"/>
      <c r="T802" s="39"/>
      <c r="U802" s="31"/>
      <c r="V802" s="32"/>
      <c r="W802" s="36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35"/>
      <c r="DS802" s="287"/>
      <c r="DT802" s="36"/>
      <c r="DU802" s="37"/>
      <c r="DV802" s="28">
        <f>IF(AND($S802='자료입력 및 결과표시'!$B$6,COUNTIF($W802:$DR802,'자료입력 및 결과표시'!$C$6)&gt;=1),IF(OR('자료입력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DW802" s="28">
        <f>IF(AND($S802='자료입력 및 결과표시'!$B$7,COUNTIF($W802:$DR802,'자료입력 및 결과표시'!$C$7)&gt;=1),IF(OR('자료입력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DX802" s="28">
        <f>IF(AND($S802='자료입력 및 결과표시'!$B$8,COUNTIF($W802:$DR802,'자료입력 및 결과표시'!$C$8)&gt;=1),IF(OR('자료입력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DY802" s="28">
        <f>IF(AND($S802='자료입력 및 결과표시'!$B$9,COUNTIF($W802:$DR802,'자료입력 및 결과표시'!$C$9)&gt;=1),IF(OR('자료입력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DZ802" s="28">
        <f>IF(AND($S802='자료입력 및 결과표시'!$B$10,COUNTIF($W802:$DR802,'자료입력 및 결과표시'!$C$10)&gt;=1),IF(OR('자료입력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A802" s="28">
        <f>IF(AND($S802='자료입력 및 결과표시'!$B$11,COUNTIF($W802:$DR802,'자료입력 및 결과표시'!$C$11)&gt;=1),IF(OR('자료입력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B802" s="28">
        <f>IF(AND($S802='자료입력 및 결과표시'!$B$12,COUNTIF($W802:$DR802,'자료입력 및 결과표시'!$C$12)&gt;=1),IF(OR('자료입력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C802" s="28">
        <f>IF(AND($S802='자료입력 및 결과표시'!$B$13,COUNTIF($W802:$DR802,'자료입력 및 결과표시'!$C$13)&gt;=1),IF(OR('자료입력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D802" s="28">
        <f>IF(AND($S802='자료입력 및 결과표시'!$B$14,COUNTIF($W802:$DR802,'자료입력 및 결과표시'!$C$14)&gt;=1),IF(OR('자료입력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E802" s="28">
        <f>IF(AND($S802='자료입력 및 결과표시'!$B$15,COUNTIF($W802:$DR802,'자료입력 및 결과표시'!$C$15)&gt;=1),IF(OR('자료입력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F802" s="28">
        <f>IF(AND($S802='자료입력 및 결과표시'!$B$16,COUNTIF($W802:$DR802,'자료입력 및 결과표시'!$C$16)&gt;=1),IF(OR('자료입력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G802" s="28">
        <f>IF(AND($S802='자료입력 및 결과표시'!$B$17,COUNTIF($W802:$DR802,'자료입력 및 결과표시'!$C$17)&gt;=1),IF(OR('자료입력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H802" s="28">
        <f>IF(AND($S802='자료입력 및 결과표시'!$B$18,COUNTIF($W802:$DR802,'자료입력 및 결과표시'!$C$18)&gt;=1),IF(OR('자료입력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I802" s="28">
        <f>IF(AND($S802='자료입력 및 결과표시'!$B$19,COUNTIF($W802:$DR802,'자료입력 및 결과표시'!$C$19)&gt;=1),IF(OR('자료입력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J802" s="28">
        <f>IF(AND($S802='자료입력 및 결과표시'!$B$20,COUNTIF($W802:$DR802,'자료입력 및 결과표시'!$C$20)&gt;=1),IF(OR('자료입력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K802" s="28">
        <f>IF(AND($S802='자료입력 및 결과표시'!$B$21,COUNTIF($W802:$DR802,'자료입력 및 결과표시'!$C$21)&gt;=1),IF(OR('자료입력 및 결과표시'!$B$4+90&gt;=$V802,'자료입력 및 결과표시'!$B$4&lt;$U802),0,IF($V802-'자료입력 및 결과표시'!$B$4-90&gt;='자료입력 및 결과표시'!$E$4,'자료입력 및 결과표시'!$E$4,$V802-'자료입력 및 결과표시'!$B$4-90)),0)</f>
        <v>0</v>
      </c>
      <c r="EL802" s="17">
        <f>IF(AND(S802='자료입력 및 결과표시'!$B$6,COUNTIF('업무중복도(데이터 입력)'!$W802:$DR802,'자료입력 및 결과표시'!$C$6)&gt;=1),1,0)</f>
        <v>0</v>
      </c>
      <c r="EM802" s="17">
        <f>IF(AND(S802='자료입력 및 결과표시'!$B$7,COUNTIF('업무중복도(데이터 입력)'!$W802:$DR802,'자료입력 및 결과표시'!$C$7)&gt;=1),2,0)</f>
        <v>0</v>
      </c>
      <c r="EN802" s="17">
        <f>IF(AND(S802='자료입력 및 결과표시'!$B$8,COUNTIF('업무중복도(데이터 입력)'!$W802:$DR802,'자료입력 및 결과표시'!$C$8)&gt;=1),3,0)</f>
        <v>0</v>
      </c>
      <c r="EO802" s="17">
        <f>IF(AND(S802='자료입력 및 결과표시'!$B$9,COUNTIF('업무중복도(데이터 입력)'!$W802:$DR802,'자료입력 및 결과표시'!$C$9)&gt;=1),4,0)</f>
        <v>0</v>
      </c>
      <c r="EP802" s="17">
        <f>IF(AND(S802='자료입력 및 결과표시'!$B$10,COUNTIF('업무중복도(데이터 입력)'!$W802:$DR802,'자료입력 및 결과표시'!$C$10)&gt;=1),5,0)</f>
        <v>0</v>
      </c>
      <c r="EQ802" s="17">
        <f>IF(AND(S802='자료입력 및 결과표시'!$B$11,COUNTIF('업무중복도(데이터 입력)'!$W802:$DR802,'자료입력 및 결과표시'!$C$11)&gt;=1),6,0)</f>
        <v>0</v>
      </c>
      <c r="ER802" s="17">
        <f>IF(AND(S802='자료입력 및 결과표시'!$B$12,COUNTIF('업무중복도(데이터 입력)'!$W802:$DR802,'자료입력 및 결과표시'!$C$12)&gt;=1),7,0)</f>
        <v>0</v>
      </c>
      <c r="ES802" s="17">
        <f>IF(AND(S802='자료입력 및 결과표시'!$B$13,COUNTIF('업무중복도(데이터 입력)'!$W802:$DR802,'자료입력 및 결과표시'!$C$13)&gt;=1),8,0)</f>
        <v>0</v>
      </c>
      <c r="ET802" s="17">
        <f>IF(AND(S802='자료입력 및 결과표시'!$B$14,COUNTIF('업무중복도(데이터 입력)'!$W802:$DR802,'자료입력 및 결과표시'!$C$14)&gt;=1),9,0)</f>
        <v>0</v>
      </c>
      <c r="EU802" s="17">
        <f>IF(AND(S802='자료입력 및 결과표시'!$B$15,COUNTIF('업무중복도(데이터 입력)'!$W802:$DR802,'자료입력 및 결과표시'!$C$15)&gt;=1),10,0)</f>
        <v>0</v>
      </c>
      <c r="EV802" s="17">
        <f>IF(AND(S802='자료입력 및 결과표시'!$B$16,COUNTIF('업무중복도(데이터 입력)'!$W802:$DR802,'자료입력 및 결과표시'!$C$16)&gt;=1),11,0)</f>
        <v>0</v>
      </c>
      <c r="EW802" s="17">
        <f>IF(AND(S802='자료입력 및 결과표시'!$B$17,COUNTIF('업무중복도(데이터 입력)'!$W802:$DR802,'자료입력 및 결과표시'!$C$17)&gt;=1),12,0)</f>
        <v>0</v>
      </c>
      <c r="EX802" s="17">
        <f>IF(AND(S802='자료입력 및 결과표시'!$B$18,COUNTIF('업무중복도(데이터 입력)'!$W802:$DR802,'자료입력 및 결과표시'!$C$18)&gt;=1),13,0)</f>
        <v>0</v>
      </c>
      <c r="EY802" s="17">
        <f>IF(AND(S802='자료입력 및 결과표시'!$B$19,COUNTIF('업무중복도(데이터 입력)'!$W802:$DR802,'자료입력 및 결과표시'!$C$19)&gt;=1),14,0)</f>
        <v>0</v>
      </c>
      <c r="EZ802" s="17">
        <f>IF(AND(S802='자료입력 및 결과표시'!$B$20,COUNTIF('업무중복도(데이터 입력)'!$W802:$DR802,'자료입력 및 결과표시'!$C$20)&gt;=1),15,0)</f>
        <v>0</v>
      </c>
      <c r="FA802" s="17">
        <f>IF(AND(S802='자료입력 및 결과표시'!$B$21,COUNTIF('업무중복도(데이터 입력)'!$W802:$DR802,'자료입력 및 결과표시'!$C$21)&gt;=1),16,0)</f>
        <v>0</v>
      </c>
      <c r="FK802" s="17">
        <f t="shared" si="869"/>
        <v>0</v>
      </c>
      <c r="FO802"/>
      <c r="GE802" s="17">
        <v>0</v>
      </c>
    </row>
    <row r="803" spans="1:187">
      <c r="A803" s="17" t="str">
        <f t="shared" si="852"/>
        <v>\\\0</v>
      </c>
      <c r="B803" s="17" t="str">
        <f t="shared" si="853"/>
        <v>\\\0</v>
      </c>
      <c r="C803" s="17" t="str">
        <f t="shared" si="854"/>
        <v>\\\0</v>
      </c>
      <c r="D803" s="17" t="str">
        <f t="shared" si="855"/>
        <v>\\\0</v>
      </c>
      <c r="E803" s="17" t="str">
        <f t="shared" si="856"/>
        <v>\\\0</v>
      </c>
      <c r="F803" s="17" t="str">
        <f t="shared" si="857"/>
        <v>\\\0</v>
      </c>
      <c r="G803" s="17" t="str">
        <f t="shared" si="858"/>
        <v>\\\0</v>
      </c>
      <c r="H803" s="17" t="str">
        <f t="shared" si="859"/>
        <v>\\\0</v>
      </c>
      <c r="I803" s="17" t="str">
        <f t="shared" si="860"/>
        <v>\\\0</v>
      </c>
      <c r="J803" s="17" t="str">
        <f t="shared" si="861"/>
        <v>\\\0</v>
      </c>
      <c r="K803" s="17" t="str">
        <f t="shared" si="862"/>
        <v>\\\0</v>
      </c>
      <c r="L803" s="17" t="str">
        <f t="shared" si="863"/>
        <v>\\\0</v>
      </c>
      <c r="M803" s="17" t="str">
        <f t="shared" si="864"/>
        <v>\\\0</v>
      </c>
      <c r="N803" s="17" t="str">
        <f t="shared" si="865"/>
        <v>\\\0</v>
      </c>
      <c r="O803" s="17" t="str">
        <f t="shared" si="866"/>
        <v>\\\0</v>
      </c>
      <c r="P803" s="17" t="str">
        <f t="shared" si="867"/>
        <v>\\\0</v>
      </c>
      <c r="R803" s="17" t="str">
        <f t="shared" si="868"/>
        <v>\\</v>
      </c>
      <c r="S803" s="38"/>
      <c r="T803" s="39"/>
      <c r="U803" s="31"/>
      <c r="V803" s="32"/>
      <c r="W803" s="36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35"/>
      <c r="DS803" s="287"/>
      <c r="DT803" s="36"/>
      <c r="DU803" s="37"/>
      <c r="DV803" s="28">
        <f>IF(AND($S803='자료입력 및 결과표시'!$B$6,COUNTIF($W803:$DR803,'자료입력 및 결과표시'!$C$6)&gt;=1),IF(OR('자료입력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DW803" s="28">
        <f>IF(AND($S803='자료입력 및 결과표시'!$B$7,COUNTIF($W803:$DR803,'자료입력 및 결과표시'!$C$7)&gt;=1),IF(OR('자료입력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DX803" s="28">
        <f>IF(AND($S803='자료입력 및 결과표시'!$B$8,COUNTIF($W803:$DR803,'자료입력 및 결과표시'!$C$8)&gt;=1),IF(OR('자료입력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DY803" s="28">
        <f>IF(AND($S803='자료입력 및 결과표시'!$B$9,COUNTIF($W803:$DR803,'자료입력 및 결과표시'!$C$9)&gt;=1),IF(OR('자료입력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DZ803" s="28">
        <f>IF(AND($S803='자료입력 및 결과표시'!$B$10,COUNTIF($W803:$DR803,'자료입력 및 결과표시'!$C$10)&gt;=1),IF(OR('자료입력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A803" s="28">
        <f>IF(AND($S803='자료입력 및 결과표시'!$B$11,COUNTIF($W803:$DR803,'자료입력 및 결과표시'!$C$11)&gt;=1),IF(OR('자료입력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B803" s="28">
        <f>IF(AND($S803='자료입력 및 결과표시'!$B$12,COUNTIF($W803:$DR803,'자료입력 및 결과표시'!$C$12)&gt;=1),IF(OR('자료입력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C803" s="28">
        <f>IF(AND($S803='자료입력 및 결과표시'!$B$13,COUNTIF($W803:$DR803,'자료입력 및 결과표시'!$C$13)&gt;=1),IF(OR('자료입력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D803" s="28">
        <f>IF(AND($S803='자료입력 및 결과표시'!$B$14,COUNTIF($W803:$DR803,'자료입력 및 결과표시'!$C$14)&gt;=1),IF(OR('자료입력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E803" s="28">
        <f>IF(AND($S803='자료입력 및 결과표시'!$B$15,COUNTIF($W803:$DR803,'자료입력 및 결과표시'!$C$15)&gt;=1),IF(OR('자료입력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F803" s="28">
        <f>IF(AND($S803='자료입력 및 결과표시'!$B$16,COUNTIF($W803:$DR803,'자료입력 및 결과표시'!$C$16)&gt;=1),IF(OR('자료입력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G803" s="28">
        <f>IF(AND($S803='자료입력 및 결과표시'!$B$17,COUNTIF($W803:$DR803,'자료입력 및 결과표시'!$C$17)&gt;=1),IF(OR('자료입력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H803" s="28">
        <f>IF(AND($S803='자료입력 및 결과표시'!$B$18,COUNTIF($W803:$DR803,'자료입력 및 결과표시'!$C$18)&gt;=1),IF(OR('자료입력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I803" s="28">
        <f>IF(AND($S803='자료입력 및 결과표시'!$B$19,COUNTIF($W803:$DR803,'자료입력 및 결과표시'!$C$19)&gt;=1),IF(OR('자료입력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J803" s="28">
        <f>IF(AND($S803='자료입력 및 결과표시'!$B$20,COUNTIF($W803:$DR803,'자료입력 및 결과표시'!$C$20)&gt;=1),IF(OR('자료입력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K803" s="28">
        <f>IF(AND($S803='자료입력 및 결과표시'!$B$21,COUNTIF($W803:$DR803,'자료입력 및 결과표시'!$C$21)&gt;=1),IF(OR('자료입력 및 결과표시'!$B$4+90&gt;=$V803,'자료입력 및 결과표시'!$B$4&lt;$U803),0,IF($V803-'자료입력 및 결과표시'!$B$4-90&gt;='자료입력 및 결과표시'!$E$4,'자료입력 및 결과표시'!$E$4,$V803-'자료입력 및 결과표시'!$B$4-90)),0)</f>
        <v>0</v>
      </c>
      <c r="EL803" s="17">
        <f>IF(AND(S803='자료입력 및 결과표시'!$B$6,COUNTIF('업무중복도(데이터 입력)'!$W803:$DR803,'자료입력 및 결과표시'!$C$6)&gt;=1),1,0)</f>
        <v>0</v>
      </c>
      <c r="EM803" s="17">
        <f>IF(AND(S803='자료입력 및 결과표시'!$B$7,COUNTIF('업무중복도(데이터 입력)'!$W803:$DR803,'자료입력 및 결과표시'!$C$7)&gt;=1),2,0)</f>
        <v>0</v>
      </c>
      <c r="EN803" s="17">
        <f>IF(AND(S803='자료입력 및 결과표시'!$B$8,COUNTIF('업무중복도(데이터 입력)'!$W803:$DR803,'자료입력 및 결과표시'!$C$8)&gt;=1),3,0)</f>
        <v>0</v>
      </c>
      <c r="EO803" s="17">
        <f>IF(AND(S803='자료입력 및 결과표시'!$B$9,COUNTIF('업무중복도(데이터 입력)'!$W803:$DR803,'자료입력 및 결과표시'!$C$9)&gt;=1),4,0)</f>
        <v>0</v>
      </c>
      <c r="EP803" s="17">
        <f>IF(AND(S803='자료입력 및 결과표시'!$B$10,COUNTIF('업무중복도(데이터 입력)'!$W803:$DR803,'자료입력 및 결과표시'!$C$10)&gt;=1),5,0)</f>
        <v>0</v>
      </c>
      <c r="EQ803" s="17">
        <f>IF(AND(S803='자료입력 및 결과표시'!$B$11,COUNTIF('업무중복도(데이터 입력)'!$W803:$DR803,'자료입력 및 결과표시'!$C$11)&gt;=1),6,0)</f>
        <v>0</v>
      </c>
      <c r="ER803" s="17">
        <f>IF(AND(S803='자료입력 및 결과표시'!$B$12,COUNTIF('업무중복도(데이터 입력)'!$W803:$DR803,'자료입력 및 결과표시'!$C$12)&gt;=1),7,0)</f>
        <v>0</v>
      </c>
      <c r="ES803" s="17">
        <f>IF(AND(S803='자료입력 및 결과표시'!$B$13,COUNTIF('업무중복도(데이터 입력)'!$W803:$DR803,'자료입력 및 결과표시'!$C$13)&gt;=1),8,0)</f>
        <v>0</v>
      </c>
      <c r="ET803" s="17">
        <f>IF(AND(S803='자료입력 및 결과표시'!$B$14,COUNTIF('업무중복도(데이터 입력)'!$W803:$DR803,'자료입력 및 결과표시'!$C$14)&gt;=1),9,0)</f>
        <v>0</v>
      </c>
      <c r="EU803" s="17">
        <f>IF(AND(S803='자료입력 및 결과표시'!$B$15,COUNTIF('업무중복도(데이터 입력)'!$W803:$DR803,'자료입력 및 결과표시'!$C$15)&gt;=1),10,0)</f>
        <v>0</v>
      </c>
      <c r="EV803" s="17">
        <f>IF(AND(S803='자료입력 및 결과표시'!$B$16,COUNTIF('업무중복도(데이터 입력)'!$W803:$DR803,'자료입력 및 결과표시'!$C$16)&gt;=1),11,0)</f>
        <v>0</v>
      </c>
      <c r="EW803" s="17">
        <f>IF(AND(S803='자료입력 및 결과표시'!$B$17,COUNTIF('업무중복도(데이터 입력)'!$W803:$DR803,'자료입력 및 결과표시'!$C$17)&gt;=1),12,0)</f>
        <v>0</v>
      </c>
      <c r="EX803" s="17">
        <f>IF(AND(S803='자료입력 및 결과표시'!$B$18,COUNTIF('업무중복도(데이터 입력)'!$W803:$DR803,'자료입력 및 결과표시'!$C$18)&gt;=1),13,0)</f>
        <v>0</v>
      </c>
      <c r="EY803" s="17">
        <f>IF(AND(S803='자료입력 및 결과표시'!$B$19,COUNTIF('업무중복도(데이터 입력)'!$W803:$DR803,'자료입력 및 결과표시'!$C$19)&gt;=1),14,0)</f>
        <v>0</v>
      </c>
      <c r="EZ803" s="17">
        <f>IF(AND(S803='자료입력 및 결과표시'!$B$20,COUNTIF('업무중복도(데이터 입력)'!$W803:$DR803,'자료입력 및 결과표시'!$C$20)&gt;=1),15,0)</f>
        <v>0</v>
      </c>
      <c r="FA803" s="17">
        <f>IF(AND(S803='자료입력 및 결과표시'!$B$21,COUNTIF('업무중복도(데이터 입력)'!$W803:$DR803,'자료입력 및 결과표시'!$C$21)&gt;=1),16,0)</f>
        <v>0</v>
      </c>
      <c r="FK803" s="17">
        <f t="shared" si="869"/>
        <v>0</v>
      </c>
      <c r="FO803"/>
      <c r="GE803" s="17">
        <v>0</v>
      </c>
    </row>
    <row r="804" spans="1:187">
      <c r="A804" s="17" t="str">
        <f t="shared" si="852"/>
        <v>\\\0</v>
      </c>
      <c r="B804" s="17" t="str">
        <f t="shared" si="853"/>
        <v>\\\0</v>
      </c>
      <c r="C804" s="17" t="str">
        <f t="shared" si="854"/>
        <v>\\\0</v>
      </c>
      <c r="D804" s="17" t="str">
        <f t="shared" si="855"/>
        <v>\\\0</v>
      </c>
      <c r="E804" s="17" t="str">
        <f t="shared" si="856"/>
        <v>\\\0</v>
      </c>
      <c r="F804" s="17" t="str">
        <f t="shared" si="857"/>
        <v>\\\0</v>
      </c>
      <c r="G804" s="17" t="str">
        <f t="shared" si="858"/>
        <v>\\\0</v>
      </c>
      <c r="H804" s="17" t="str">
        <f t="shared" si="859"/>
        <v>\\\0</v>
      </c>
      <c r="I804" s="17" t="str">
        <f t="shared" si="860"/>
        <v>\\\0</v>
      </c>
      <c r="J804" s="17" t="str">
        <f t="shared" si="861"/>
        <v>\\\0</v>
      </c>
      <c r="K804" s="17" t="str">
        <f t="shared" si="862"/>
        <v>\\\0</v>
      </c>
      <c r="L804" s="17" t="str">
        <f t="shared" si="863"/>
        <v>\\\0</v>
      </c>
      <c r="M804" s="17" t="str">
        <f t="shared" si="864"/>
        <v>\\\0</v>
      </c>
      <c r="N804" s="17" t="str">
        <f t="shared" si="865"/>
        <v>\\\0</v>
      </c>
      <c r="O804" s="17" t="str">
        <f t="shared" si="866"/>
        <v>\\\0</v>
      </c>
      <c r="P804" s="17" t="str">
        <f t="shared" si="867"/>
        <v>\\\0</v>
      </c>
      <c r="R804" s="17" t="str">
        <f t="shared" si="868"/>
        <v>\\</v>
      </c>
      <c r="S804" s="38"/>
      <c r="T804" s="39"/>
      <c r="U804" s="31"/>
      <c r="V804" s="32"/>
      <c r="W804" s="36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35"/>
      <c r="DS804" s="287"/>
      <c r="DT804" s="36"/>
      <c r="DU804" s="37"/>
      <c r="DV804" s="28">
        <f>IF(AND($S804='자료입력 및 결과표시'!$B$6,COUNTIF($W804:$DR804,'자료입력 및 결과표시'!$C$6)&gt;=1),IF(OR('자료입력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DW804" s="28">
        <f>IF(AND($S804='자료입력 및 결과표시'!$B$7,COUNTIF($W804:$DR804,'자료입력 및 결과표시'!$C$7)&gt;=1),IF(OR('자료입력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DX804" s="28">
        <f>IF(AND($S804='자료입력 및 결과표시'!$B$8,COUNTIF($W804:$DR804,'자료입력 및 결과표시'!$C$8)&gt;=1),IF(OR('자료입력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DY804" s="28">
        <f>IF(AND($S804='자료입력 및 결과표시'!$B$9,COUNTIF($W804:$DR804,'자료입력 및 결과표시'!$C$9)&gt;=1),IF(OR('자료입력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DZ804" s="28">
        <f>IF(AND($S804='자료입력 및 결과표시'!$B$10,COUNTIF($W804:$DR804,'자료입력 및 결과표시'!$C$10)&gt;=1),IF(OR('자료입력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A804" s="28">
        <f>IF(AND($S804='자료입력 및 결과표시'!$B$11,COUNTIF($W804:$DR804,'자료입력 및 결과표시'!$C$11)&gt;=1),IF(OR('자료입력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B804" s="28">
        <f>IF(AND($S804='자료입력 및 결과표시'!$B$12,COUNTIF($W804:$DR804,'자료입력 및 결과표시'!$C$12)&gt;=1),IF(OR('자료입력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C804" s="28">
        <f>IF(AND($S804='자료입력 및 결과표시'!$B$13,COUNTIF($W804:$DR804,'자료입력 및 결과표시'!$C$13)&gt;=1),IF(OR('자료입력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D804" s="28">
        <f>IF(AND($S804='자료입력 및 결과표시'!$B$14,COUNTIF($W804:$DR804,'자료입력 및 결과표시'!$C$14)&gt;=1),IF(OR('자료입력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E804" s="28">
        <f>IF(AND($S804='자료입력 및 결과표시'!$B$15,COUNTIF($W804:$DR804,'자료입력 및 결과표시'!$C$15)&gt;=1),IF(OR('자료입력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F804" s="28">
        <f>IF(AND($S804='자료입력 및 결과표시'!$B$16,COUNTIF($W804:$DR804,'자료입력 및 결과표시'!$C$16)&gt;=1),IF(OR('자료입력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G804" s="28">
        <f>IF(AND($S804='자료입력 및 결과표시'!$B$17,COUNTIF($W804:$DR804,'자료입력 및 결과표시'!$C$17)&gt;=1),IF(OR('자료입력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H804" s="28">
        <f>IF(AND($S804='자료입력 및 결과표시'!$B$18,COUNTIF($W804:$DR804,'자료입력 및 결과표시'!$C$18)&gt;=1),IF(OR('자료입력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I804" s="28">
        <f>IF(AND($S804='자료입력 및 결과표시'!$B$19,COUNTIF($W804:$DR804,'자료입력 및 결과표시'!$C$19)&gt;=1),IF(OR('자료입력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J804" s="28">
        <f>IF(AND($S804='자료입력 및 결과표시'!$B$20,COUNTIF($W804:$DR804,'자료입력 및 결과표시'!$C$20)&gt;=1),IF(OR('자료입력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K804" s="28">
        <f>IF(AND($S804='자료입력 및 결과표시'!$B$21,COUNTIF($W804:$DR804,'자료입력 및 결과표시'!$C$21)&gt;=1),IF(OR('자료입력 및 결과표시'!$B$4+90&gt;=$V804,'자료입력 및 결과표시'!$B$4&lt;$U804),0,IF($V804-'자료입력 및 결과표시'!$B$4-90&gt;='자료입력 및 결과표시'!$E$4,'자료입력 및 결과표시'!$E$4,$V804-'자료입력 및 결과표시'!$B$4-90)),0)</f>
        <v>0</v>
      </c>
      <c r="EL804" s="17">
        <f>IF(AND(S804='자료입력 및 결과표시'!$B$6,COUNTIF('업무중복도(데이터 입력)'!$W804:$DR804,'자료입력 및 결과표시'!$C$6)&gt;=1),1,0)</f>
        <v>0</v>
      </c>
      <c r="EM804" s="17">
        <f>IF(AND(S804='자료입력 및 결과표시'!$B$7,COUNTIF('업무중복도(데이터 입력)'!$W804:$DR804,'자료입력 및 결과표시'!$C$7)&gt;=1),2,0)</f>
        <v>0</v>
      </c>
      <c r="EN804" s="17">
        <f>IF(AND(S804='자료입력 및 결과표시'!$B$8,COUNTIF('업무중복도(데이터 입력)'!$W804:$DR804,'자료입력 및 결과표시'!$C$8)&gt;=1),3,0)</f>
        <v>0</v>
      </c>
      <c r="EO804" s="17">
        <f>IF(AND(S804='자료입력 및 결과표시'!$B$9,COUNTIF('업무중복도(데이터 입력)'!$W804:$DR804,'자료입력 및 결과표시'!$C$9)&gt;=1),4,0)</f>
        <v>0</v>
      </c>
      <c r="EP804" s="17">
        <f>IF(AND(S804='자료입력 및 결과표시'!$B$10,COUNTIF('업무중복도(데이터 입력)'!$W804:$DR804,'자료입력 및 결과표시'!$C$10)&gt;=1),5,0)</f>
        <v>0</v>
      </c>
      <c r="EQ804" s="17">
        <f>IF(AND(S804='자료입력 및 결과표시'!$B$11,COUNTIF('업무중복도(데이터 입력)'!$W804:$DR804,'자료입력 및 결과표시'!$C$11)&gt;=1),6,0)</f>
        <v>0</v>
      </c>
      <c r="ER804" s="17">
        <f>IF(AND(S804='자료입력 및 결과표시'!$B$12,COUNTIF('업무중복도(데이터 입력)'!$W804:$DR804,'자료입력 및 결과표시'!$C$12)&gt;=1),7,0)</f>
        <v>0</v>
      </c>
      <c r="ES804" s="17">
        <f>IF(AND(S804='자료입력 및 결과표시'!$B$13,COUNTIF('업무중복도(데이터 입력)'!$W804:$DR804,'자료입력 및 결과표시'!$C$13)&gt;=1),8,0)</f>
        <v>0</v>
      </c>
      <c r="ET804" s="17">
        <f>IF(AND(S804='자료입력 및 결과표시'!$B$14,COUNTIF('업무중복도(데이터 입력)'!$W804:$DR804,'자료입력 및 결과표시'!$C$14)&gt;=1),9,0)</f>
        <v>0</v>
      </c>
      <c r="EU804" s="17">
        <f>IF(AND(S804='자료입력 및 결과표시'!$B$15,COUNTIF('업무중복도(데이터 입력)'!$W804:$DR804,'자료입력 및 결과표시'!$C$15)&gt;=1),10,0)</f>
        <v>0</v>
      </c>
      <c r="EV804" s="17">
        <f>IF(AND(S804='자료입력 및 결과표시'!$B$16,COUNTIF('업무중복도(데이터 입력)'!$W804:$DR804,'자료입력 및 결과표시'!$C$16)&gt;=1),11,0)</f>
        <v>0</v>
      </c>
      <c r="EW804" s="17">
        <f>IF(AND(S804='자료입력 및 결과표시'!$B$17,COUNTIF('업무중복도(데이터 입력)'!$W804:$DR804,'자료입력 및 결과표시'!$C$17)&gt;=1),12,0)</f>
        <v>0</v>
      </c>
      <c r="EX804" s="17">
        <f>IF(AND(S804='자료입력 및 결과표시'!$B$18,COUNTIF('업무중복도(데이터 입력)'!$W804:$DR804,'자료입력 및 결과표시'!$C$18)&gt;=1),13,0)</f>
        <v>0</v>
      </c>
      <c r="EY804" s="17">
        <f>IF(AND(S804='자료입력 및 결과표시'!$B$19,COUNTIF('업무중복도(데이터 입력)'!$W804:$DR804,'자료입력 및 결과표시'!$C$19)&gt;=1),14,0)</f>
        <v>0</v>
      </c>
      <c r="EZ804" s="17">
        <f>IF(AND(S804='자료입력 및 결과표시'!$B$20,COUNTIF('업무중복도(데이터 입력)'!$W804:$DR804,'자료입력 및 결과표시'!$C$20)&gt;=1),15,0)</f>
        <v>0</v>
      </c>
      <c r="FA804" s="17">
        <f>IF(AND(S804='자료입력 및 결과표시'!$B$21,COUNTIF('업무중복도(데이터 입력)'!$W804:$DR804,'자료입력 및 결과표시'!$C$21)&gt;=1),16,0)</f>
        <v>0</v>
      </c>
      <c r="FK804" s="17">
        <f t="shared" si="869"/>
        <v>0</v>
      </c>
      <c r="FO804"/>
    </row>
    <row r="805" spans="1:187">
      <c r="A805" s="17" t="str">
        <f t="shared" si="852"/>
        <v>\\\0</v>
      </c>
      <c r="B805" s="17" t="str">
        <f t="shared" si="853"/>
        <v>\\\0</v>
      </c>
      <c r="C805" s="17" t="str">
        <f t="shared" si="854"/>
        <v>\\\0</v>
      </c>
      <c r="D805" s="17" t="str">
        <f t="shared" si="855"/>
        <v>\\\0</v>
      </c>
      <c r="E805" s="17" t="str">
        <f t="shared" si="856"/>
        <v>\\\0</v>
      </c>
      <c r="F805" s="17" t="str">
        <f t="shared" si="857"/>
        <v>\\\0</v>
      </c>
      <c r="G805" s="17" t="str">
        <f t="shared" si="858"/>
        <v>\\\0</v>
      </c>
      <c r="H805" s="17" t="str">
        <f t="shared" si="859"/>
        <v>\\\0</v>
      </c>
      <c r="I805" s="17" t="str">
        <f t="shared" si="860"/>
        <v>\\\0</v>
      </c>
      <c r="J805" s="17" t="str">
        <f t="shared" si="861"/>
        <v>\\\0</v>
      </c>
      <c r="K805" s="17" t="str">
        <f t="shared" si="862"/>
        <v>\\\0</v>
      </c>
      <c r="L805" s="17" t="str">
        <f t="shared" si="863"/>
        <v>\\\0</v>
      </c>
      <c r="M805" s="17" t="str">
        <f t="shared" si="864"/>
        <v>\\\0</v>
      </c>
      <c r="N805" s="17" t="str">
        <f t="shared" si="865"/>
        <v>\\\0</v>
      </c>
      <c r="O805" s="17" t="str">
        <f t="shared" si="866"/>
        <v>\\\0</v>
      </c>
      <c r="P805" s="17" t="str">
        <f t="shared" si="867"/>
        <v>\\\0</v>
      </c>
      <c r="R805" s="17" t="str">
        <f t="shared" si="868"/>
        <v>\\</v>
      </c>
      <c r="S805" s="38"/>
      <c r="T805" s="39"/>
      <c r="U805" s="31"/>
      <c r="V805" s="32"/>
      <c r="W805" s="36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35"/>
      <c r="DS805" s="287"/>
      <c r="DT805" s="36"/>
      <c r="DU805" s="37"/>
      <c r="DV805" s="28">
        <f>IF(AND($S805='자료입력 및 결과표시'!$B$6,COUNTIF($W805:$DR805,'자료입력 및 결과표시'!$C$6)&gt;=1),IF(OR('자료입력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DW805" s="28">
        <f>IF(AND($S805='자료입력 및 결과표시'!$B$7,COUNTIF($W805:$DR805,'자료입력 및 결과표시'!$C$7)&gt;=1),IF(OR('자료입력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DX805" s="28">
        <f>IF(AND($S805='자료입력 및 결과표시'!$B$8,COUNTIF($W805:$DR805,'자료입력 및 결과표시'!$C$8)&gt;=1),IF(OR('자료입력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DY805" s="28">
        <f>IF(AND($S805='자료입력 및 결과표시'!$B$9,COUNTIF($W805:$DR805,'자료입력 및 결과표시'!$C$9)&gt;=1),IF(OR('자료입력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DZ805" s="28">
        <f>IF(AND($S805='자료입력 및 결과표시'!$B$10,COUNTIF($W805:$DR805,'자료입력 및 결과표시'!$C$10)&gt;=1),IF(OR('자료입력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A805" s="28">
        <f>IF(AND($S805='자료입력 및 결과표시'!$B$11,COUNTIF($W805:$DR805,'자료입력 및 결과표시'!$C$11)&gt;=1),IF(OR('자료입력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B805" s="28">
        <f>IF(AND($S805='자료입력 및 결과표시'!$B$12,COUNTIF($W805:$DR805,'자료입력 및 결과표시'!$C$12)&gt;=1),IF(OR('자료입력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C805" s="28">
        <f>IF(AND($S805='자료입력 및 결과표시'!$B$13,COUNTIF($W805:$DR805,'자료입력 및 결과표시'!$C$13)&gt;=1),IF(OR('자료입력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D805" s="28">
        <f>IF(AND($S805='자료입력 및 결과표시'!$B$14,COUNTIF($W805:$DR805,'자료입력 및 결과표시'!$C$14)&gt;=1),IF(OR('자료입력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E805" s="28">
        <f>IF(AND($S805='자료입력 및 결과표시'!$B$15,COUNTIF($W805:$DR805,'자료입력 및 결과표시'!$C$15)&gt;=1),IF(OR('자료입력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F805" s="28">
        <f>IF(AND($S805='자료입력 및 결과표시'!$B$16,COUNTIF($W805:$DR805,'자료입력 및 결과표시'!$C$16)&gt;=1),IF(OR('자료입력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G805" s="28">
        <f>IF(AND($S805='자료입력 및 결과표시'!$B$17,COUNTIF($W805:$DR805,'자료입력 및 결과표시'!$C$17)&gt;=1),IF(OR('자료입력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H805" s="28">
        <f>IF(AND($S805='자료입력 및 결과표시'!$B$18,COUNTIF($W805:$DR805,'자료입력 및 결과표시'!$C$18)&gt;=1),IF(OR('자료입력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I805" s="28">
        <f>IF(AND($S805='자료입력 및 결과표시'!$B$19,COUNTIF($W805:$DR805,'자료입력 및 결과표시'!$C$19)&gt;=1),IF(OR('자료입력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J805" s="28">
        <f>IF(AND($S805='자료입력 및 결과표시'!$B$20,COUNTIF($W805:$DR805,'자료입력 및 결과표시'!$C$20)&gt;=1),IF(OR('자료입력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K805" s="28">
        <f>IF(AND($S805='자료입력 및 결과표시'!$B$21,COUNTIF($W805:$DR805,'자료입력 및 결과표시'!$C$21)&gt;=1),IF(OR('자료입력 및 결과표시'!$B$4+90&gt;=$V805,'자료입력 및 결과표시'!$B$4&lt;$U805),0,IF($V805-'자료입력 및 결과표시'!$B$4-90&gt;='자료입력 및 결과표시'!$E$4,'자료입력 및 결과표시'!$E$4,$V805-'자료입력 및 결과표시'!$B$4-90)),0)</f>
        <v>0</v>
      </c>
      <c r="EL805" s="17">
        <f>IF(AND(S805='자료입력 및 결과표시'!$B$6,COUNTIF('업무중복도(데이터 입력)'!$W805:$DR805,'자료입력 및 결과표시'!$C$6)&gt;=1),1,0)</f>
        <v>0</v>
      </c>
      <c r="EM805" s="17">
        <f>IF(AND(S805='자료입력 및 결과표시'!$B$7,COUNTIF('업무중복도(데이터 입력)'!$W805:$DR805,'자료입력 및 결과표시'!$C$7)&gt;=1),2,0)</f>
        <v>0</v>
      </c>
      <c r="EN805" s="17">
        <f>IF(AND(S805='자료입력 및 결과표시'!$B$8,COUNTIF('업무중복도(데이터 입력)'!$W805:$DR805,'자료입력 및 결과표시'!$C$8)&gt;=1),3,0)</f>
        <v>0</v>
      </c>
      <c r="EO805" s="17">
        <f>IF(AND(S805='자료입력 및 결과표시'!$B$9,COUNTIF('업무중복도(데이터 입력)'!$W805:$DR805,'자료입력 및 결과표시'!$C$9)&gt;=1),4,0)</f>
        <v>0</v>
      </c>
      <c r="EP805" s="17">
        <f>IF(AND(S805='자료입력 및 결과표시'!$B$10,COUNTIF('업무중복도(데이터 입력)'!$W805:$DR805,'자료입력 및 결과표시'!$C$10)&gt;=1),5,0)</f>
        <v>0</v>
      </c>
      <c r="EQ805" s="17">
        <f>IF(AND(S805='자료입력 및 결과표시'!$B$11,COUNTIF('업무중복도(데이터 입력)'!$W805:$DR805,'자료입력 및 결과표시'!$C$11)&gt;=1),6,0)</f>
        <v>0</v>
      </c>
      <c r="ER805" s="17">
        <f>IF(AND(S805='자료입력 및 결과표시'!$B$12,COUNTIF('업무중복도(데이터 입력)'!$W805:$DR805,'자료입력 및 결과표시'!$C$12)&gt;=1),7,0)</f>
        <v>0</v>
      </c>
      <c r="ES805" s="17">
        <f>IF(AND(S805='자료입력 및 결과표시'!$B$13,COUNTIF('업무중복도(데이터 입력)'!$W805:$DR805,'자료입력 및 결과표시'!$C$13)&gt;=1),8,0)</f>
        <v>0</v>
      </c>
      <c r="ET805" s="17">
        <f>IF(AND(S805='자료입력 및 결과표시'!$B$14,COUNTIF('업무중복도(데이터 입력)'!$W805:$DR805,'자료입력 및 결과표시'!$C$14)&gt;=1),9,0)</f>
        <v>0</v>
      </c>
      <c r="EU805" s="17">
        <f>IF(AND(S805='자료입력 및 결과표시'!$B$15,COUNTIF('업무중복도(데이터 입력)'!$W805:$DR805,'자료입력 및 결과표시'!$C$15)&gt;=1),10,0)</f>
        <v>0</v>
      </c>
      <c r="EV805" s="17">
        <f>IF(AND(S805='자료입력 및 결과표시'!$B$16,COUNTIF('업무중복도(데이터 입력)'!$W805:$DR805,'자료입력 및 결과표시'!$C$16)&gt;=1),11,0)</f>
        <v>0</v>
      </c>
      <c r="EW805" s="17">
        <f>IF(AND(S805='자료입력 및 결과표시'!$B$17,COUNTIF('업무중복도(데이터 입력)'!$W805:$DR805,'자료입력 및 결과표시'!$C$17)&gt;=1),12,0)</f>
        <v>0</v>
      </c>
      <c r="EX805" s="17">
        <f>IF(AND(S805='자료입력 및 결과표시'!$B$18,COUNTIF('업무중복도(데이터 입력)'!$W805:$DR805,'자료입력 및 결과표시'!$C$18)&gt;=1),13,0)</f>
        <v>0</v>
      </c>
      <c r="EY805" s="17">
        <f>IF(AND(S805='자료입력 및 결과표시'!$B$19,COUNTIF('업무중복도(데이터 입력)'!$W805:$DR805,'자료입력 및 결과표시'!$C$19)&gt;=1),14,0)</f>
        <v>0</v>
      </c>
      <c r="EZ805" s="17">
        <f>IF(AND(S805='자료입력 및 결과표시'!$B$20,COUNTIF('업무중복도(데이터 입력)'!$W805:$DR805,'자료입력 및 결과표시'!$C$20)&gt;=1),15,0)</f>
        <v>0</v>
      </c>
      <c r="FA805" s="17">
        <f>IF(AND(S805='자료입력 및 결과표시'!$B$21,COUNTIF('업무중복도(데이터 입력)'!$W805:$DR805,'자료입력 및 결과표시'!$C$21)&gt;=1),16,0)</f>
        <v>0</v>
      </c>
      <c r="FK805" s="17">
        <f t="shared" si="869"/>
        <v>0</v>
      </c>
      <c r="FO805"/>
    </row>
    <row r="806" spans="1:187">
      <c r="A806" s="17" t="str">
        <f t="shared" si="852"/>
        <v>\\\0</v>
      </c>
      <c r="B806" s="17" t="str">
        <f t="shared" si="853"/>
        <v>\\\0</v>
      </c>
      <c r="C806" s="17" t="str">
        <f t="shared" si="854"/>
        <v>\\\0</v>
      </c>
      <c r="D806" s="17" t="str">
        <f t="shared" si="855"/>
        <v>\\\0</v>
      </c>
      <c r="E806" s="17" t="str">
        <f t="shared" si="856"/>
        <v>\\\0</v>
      </c>
      <c r="F806" s="17" t="str">
        <f t="shared" si="857"/>
        <v>\\\0</v>
      </c>
      <c r="G806" s="17" t="str">
        <f t="shared" si="858"/>
        <v>\\\0</v>
      </c>
      <c r="H806" s="17" t="str">
        <f t="shared" si="859"/>
        <v>\\\0</v>
      </c>
      <c r="I806" s="17" t="str">
        <f t="shared" si="860"/>
        <v>\\\0</v>
      </c>
      <c r="J806" s="17" t="str">
        <f t="shared" si="861"/>
        <v>\\\0</v>
      </c>
      <c r="K806" s="17" t="str">
        <f t="shared" si="862"/>
        <v>\\\0</v>
      </c>
      <c r="L806" s="17" t="str">
        <f t="shared" si="863"/>
        <v>\\\0</v>
      </c>
      <c r="M806" s="17" t="str">
        <f t="shared" si="864"/>
        <v>\\\0</v>
      </c>
      <c r="N806" s="17" t="str">
        <f t="shared" si="865"/>
        <v>\\\0</v>
      </c>
      <c r="O806" s="17" t="str">
        <f t="shared" si="866"/>
        <v>\\\0</v>
      </c>
      <c r="P806" s="17" t="str">
        <f t="shared" si="867"/>
        <v>\\\0</v>
      </c>
      <c r="R806" s="17" t="str">
        <f t="shared" si="868"/>
        <v>\\</v>
      </c>
      <c r="S806" s="38"/>
      <c r="T806" s="39"/>
      <c r="U806" s="31"/>
      <c r="V806" s="32"/>
      <c r="W806" s="36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35"/>
      <c r="DS806" s="287"/>
      <c r="DT806" s="36"/>
      <c r="DU806" s="37"/>
      <c r="DV806" s="28">
        <f>IF(AND($S806='자료입력 및 결과표시'!$B$6,COUNTIF($W806:$DR806,'자료입력 및 결과표시'!$C$6)&gt;=1),IF(OR('자료입력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DW806" s="28">
        <f>IF(AND($S806='자료입력 및 결과표시'!$B$7,COUNTIF($W806:$DR806,'자료입력 및 결과표시'!$C$7)&gt;=1),IF(OR('자료입력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DX806" s="28">
        <f>IF(AND($S806='자료입력 및 결과표시'!$B$8,COUNTIF($W806:$DR806,'자료입력 및 결과표시'!$C$8)&gt;=1),IF(OR('자료입력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DY806" s="28">
        <f>IF(AND($S806='자료입력 및 결과표시'!$B$9,COUNTIF($W806:$DR806,'자료입력 및 결과표시'!$C$9)&gt;=1),IF(OR('자료입력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DZ806" s="28">
        <f>IF(AND($S806='자료입력 및 결과표시'!$B$10,COUNTIF($W806:$DR806,'자료입력 및 결과표시'!$C$10)&gt;=1),IF(OR('자료입력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A806" s="28">
        <f>IF(AND($S806='자료입력 및 결과표시'!$B$11,COUNTIF($W806:$DR806,'자료입력 및 결과표시'!$C$11)&gt;=1),IF(OR('자료입력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B806" s="28">
        <f>IF(AND($S806='자료입력 및 결과표시'!$B$12,COUNTIF($W806:$DR806,'자료입력 및 결과표시'!$C$12)&gt;=1),IF(OR('자료입력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C806" s="28">
        <f>IF(AND($S806='자료입력 및 결과표시'!$B$13,COUNTIF($W806:$DR806,'자료입력 및 결과표시'!$C$13)&gt;=1),IF(OR('자료입력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D806" s="28">
        <f>IF(AND($S806='자료입력 및 결과표시'!$B$14,COUNTIF($W806:$DR806,'자료입력 및 결과표시'!$C$14)&gt;=1),IF(OR('자료입력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E806" s="28">
        <f>IF(AND($S806='자료입력 및 결과표시'!$B$15,COUNTIF($W806:$DR806,'자료입력 및 결과표시'!$C$15)&gt;=1),IF(OR('자료입력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F806" s="28">
        <f>IF(AND($S806='자료입력 및 결과표시'!$B$16,COUNTIF($W806:$DR806,'자료입력 및 결과표시'!$C$16)&gt;=1),IF(OR('자료입력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G806" s="28">
        <f>IF(AND($S806='자료입력 및 결과표시'!$B$17,COUNTIF($W806:$DR806,'자료입력 및 결과표시'!$C$17)&gt;=1),IF(OR('자료입력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H806" s="28">
        <f>IF(AND($S806='자료입력 및 결과표시'!$B$18,COUNTIF($W806:$DR806,'자료입력 및 결과표시'!$C$18)&gt;=1),IF(OR('자료입력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I806" s="28">
        <f>IF(AND($S806='자료입력 및 결과표시'!$B$19,COUNTIF($W806:$DR806,'자료입력 및 결과표시'!$C$19)&gt;=1),IF(OR('자료입력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J806" s="28">
        <f>IF(AND($S806='자료입력 및 결과표시'!$B$20,COUNTIF($W806:$DR806,'자료입력 및 결과표시'!$C$20)&gt;=1),IF(OR('자료입력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K806" s="28">
        <f>IF(AND($S806='자료입력 및 결과표시'!$B$21,COUNTIF($W806:$DR806,'자료입력 및 결과표시'!$C$21)&gt;=1),IF(OR('자료입력 및 결과표시'!$B$4+90&gt;=$V806,'자료입력 및 결과표시'!$B$4&lt;$U806),0,IF($V806-'자료입력 및 결과표시'!$B$4-90&gt;='자료입력 및 결과표시'!$E$4,'자료입력 및 결과표시'!$E$4,$V806-'자료입력 및 결과표시'!$B$4-90)),0)</f>
        <v>0</v>
      </c>
      <c r="EL806" s="17">
        <f>IF(AND(S806='자료입력 및 결과표시'!$B$6,COUNTIF('업무중복도(데이터 입력)'!$W806:$DR806,'자료입력 및 결과표시'!$C$6)&gt;=1),1,0)</f>
        <v>0</v>
      </c>
      <c r="EM806" s="17">
        <f>IF(AND(S806='자료입력 및 결과표시'!$B$7,COUNTIF('업무중복도(데이터 입력)'!$W806:$DR806,'자료입력 및 결과표시'!$C$7)&gt;=1),2,0)</f>
        <v>0</v>
      </c>
      <c r="EN806" s="17">
        <f>IF(AND(S806='자료입력 및 결과표시'!$B$8,COUNTIF('업무중복도(데이터 입력)'!$W806:$DR806,'자료입력 및 결과표시'!$C$8)&gt;=1),3,0)</f>
        <v>0</v>
      </c>
      <c r="EO806" s="17">
        <f>IF(AND(S806='자료입력 및 결과표시'!$B$9,COUNTIF('업무중복도(데이터 입력)'!$W806:$DR806,'자료입력 및 결과표시'!$C$9)&gt;=1),4,0)</f>
        <v>0</v>
      </c>
      <c r="EP806" s="17">
        <f>IF(AND(S806='자료입력 및 결과표시'!$B$10,COUNTIF('업무중복도(데이터 입력)'!$W806:$DR806,'자료입력 및 결과표시'!$C$10)&gt;=1),5,0)</f>
        <v>0</v>
      </c>
      <c r="EQ806" s="17">
        <f>IF(AND(S806='자료입력 및 결과표시'!$B$11,COUNTIF('업무중복도(데이터 입력)'!$W806:$DR806,'자료입력 및 결과표시'!$C$11)&gt;=1),6,0)</f>
        <v>0</v>
      </c>
      <c r="ER806" s="17">
        <f>IF(AND(S806='자료입력 및 결과표시'!$B$12,COUNTIF('업무중복도(데이터 입력)'!$W806:$DR806,'자료입력 및 결과표시'!$C$12)&gt;=1),7,0)</f>
        <v>0</v>
      </c>
      <c r="ES806" s="17">
        <f>IF(AND(S806='자료입력 및 결과표시'!$B$13,COUNTIF('업무중복도(데이터 입력)'!$W806:$DR806,'자료입력 및 결과표시'!$C$13)&gt;=1),8,0)</f>
        <v>0</v>
      </c>
      <c r="ET806" s="17">
        <f>IF(AND(S806='자료입력 및 결과표시'!$B$14,COUNTIF('업무중복도(데이터 입력)'!$W806:$DR806,'자료입력 및 결과표시'!$C$14)&gt;=1),9,0)</f>
        <v>0</v>
      </c>
      <c r="EU806" s="17">
        <f>IF(AND(S806='자료입력 및 결과표시'!$B$15,COUNTIF('업무중복도(데이터 입력)'!$W806:$DR806,'자료입력 및 결과표시'!$C$15)&gt;=1),10,0)</f>
        <v>0</v>
      </c>
      <c r="EV806" s="17">
        <f>IF(AND(S806='자료입력 및 결과표시'!$B$16,COUNTIF('업무중복도(데이터 입력)'!$W806:$DR806,'자료입력 및 결과표시'!$C$16)&gt;=1),11,0)</f>
        <v>0</v>
      </c>
      <c r="EW806" s="17">
        <f>IF(AND(S806='자료입력 및 결과표시'!$B$17,COUNTIF('업무중복도(데이터 입력)'!$W806:$DR806,'자료입력 및 결과표시'!$C$17)&gt;=1),12,0)</f>
        <v>0</v>
      </c>
      <c r="EX806" s="17">
        <f>IF(AND(S806='자료입력 및 결과표시'!$B$18,COUNTIF('업무중복도(데이터 입력)'!$W806:$DR806,'자료입력 및 결과표시'!$C$18)&gt;=1),13,0)</f>
        <v>0</v>
      </c>
      <c r="EY806" s="17">
        <f>IF(AND(S806='자료입력 및 결과표시'!$B$19,COUNTIF('업무중복도(데이터 입력)'!$W806:$DR806,'자료입력 및 결과표시'!$C$19)&gt;=1),14,0)</f>
        <v>0</v>
      </c>
      <c r="EZ806" s="17">
        <f>IF(AND(S806='자료입력 및 결과표시'!$B$20,COUNTIF('업무중복도(데이터 입력)'!$W806:$DR806,'자료입력 및 결과표시'!$C$20)&gt;=1),15,0)</f>
        <v>0</v>
      </c>
      <c r="FA806" s="17">
        <f>IF(AND(S806='자료입력 및 결과표시'!$B$21,COUNTIF('업무중복도(데이터 입력)'!$W806:$DR806,'자료입력 및 결과표시'!$C$21)&gt;=1),16,0)</f>
        <v>0</v>
      </c>
      <c r="FK806" s="17">
        <f t="shared" si="869"/>
        <v>0</v>
      </c>
      <c r="FO806"/>
    </row>
    <row r="807" spans="1:187">
      <c r="A807" s="17" t="str">
        <f t="shared" si="852"/>
        <v>\\\0</v>
      </c>
      <c r="B807" s="17" t="str">
        <f t="shared" si="853"/>
        <v>\\\0</v>
      </c>
      <c r="C807" s="17" t="str">
        <f t="shared" si="854"/>
        <v>\\\0</v>
      </c>
      <c r="D807" s="17" t="str">
        <f t="shared" si="855"/>
        <v>\\\0</v>
      </c>
      <c r="E807" s="17" t="str">
        <f t="shared" si="856"/>
        <v>\\\0</v>
      </c>
      <c r="F807" s="17" t="str">
        <f t="shared" si="857"/>
        <v>\\\0</v>
      </c>
      <c r="G807" s="17" t="str">
        <f t="shared" si="858"/>
        <v>\\\0</v>
      </c>
      <c r="H807" s="17" t="str">
        <f t="shared" si="859"/>
        <v>\\\0</v>
      </c>
      <c r="I807" s="17" t="str">
        <f t="shared" si="860"/>
        <v>\\\0</v>
      </c>
      <c r="J807" s="17" t="str">
        <f t="shared" si="861"/>
        <v>\\\0</v>
      </c>
      <c r="K807" s="17" t="str">
        <f t="shared" si="862"/>
        <v>\\\0</v>
      </c>
      <c r="L807" s="17" t="str">
        <f t="shared" si="863"/>
        <v>\\\0</v>
      </c>
      <c r="M807" s="17" t="str">
        <f t="shared" si="864"/>
        <v>\\\0</v>
      </c>
      <c r="N807" s="17" t="str">
        <f t="shared" si="865"/>
        <v>\\\0</v>
      </c>
      <c r="O807" s="17" t="str">
        <f t="shared" si="866"/>
        <v>\\\0</v>
      </c>
      <c r="P807" s="17" t="str">
        <f t="shared" si="867"/>
        <v>\\\0</v>
      </c>
      <c r="R807" s="17" t="str">
        <f t="shared" si="868"/>
        <v>\\</v>
      </c>
      <c r="S807" s="38"/>
      <c r="T807" s="39"/>
      <c r="U807" s="31"/>
      <c r="V807" s="32"/>
      <c r="W807" s="36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35"/>
      <c r="DS807" s="287"/>
      <c r="DT807" s="36"/>
      <c r="DU807" s="37"/>
      <c r="DV807" s="28">
        <f>IF(AND($S807='자료입력 및 결과표시'!$B$6,COUNTIF($W807:$DR807,'자료입력 및 결과표시'!$C$6)&gt;=1),IF(OR('자료입력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DW807" s="28">
        <f>IF(AND($S807='자료입력 및 결과표시'!$B$7,COUNTIF($W807:$DR807,'자료입력 및 결과표시'!$C$7)&gt;=1),IF(OR('자료입력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DX807" s="28">
        <f>IF(AND($S807='자료입력 및 결과표시'!$B$8,COUNTIF($W807:$DR807,'자료입력 및 결과표시'!$C$8)&gt;=1),IF(OR('자료입력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DY807" s="28">
        <f>IF(AND($S807='자료입력 및 결과표시'!$B$9,COUNTIF($W807:$DR807,'자료입력 및 결과표시'!$C$9)&gt;=1),IF(OR('자료입력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DZ807" s="28">
        <f>IF(AND($S807='자료입력 및 결과표시'!$B$10,COUNTIF($W807:$DR807,'자료입력 및 결과표시'!$C$10)&gt;=1),IF(OR('자료입력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A807" s="28">
        <f>IF(AND($S807='자료입력 및 결과표시'!$B$11,COUNTIF($W807:$DR807,'자료입력 및 결과표시'!$C$11)&gt;=1),IF(OR('자료입력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B807" s="28">
        <f>IF(AND($S807='자료입력 및 결과표시'!$B$12,COUNTIF($W807:$DR807,'자료입력 및 결과표시'!$C$12)&gt;=1),IF(OR('자료입력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C807" s="28">
        <f>IF(AND($S807='자료입력 및 결과표시'!$B$13,COUNTIF($W807:$DR807,'자료입력 및 결과표시'!$C$13)&gt;=1),IF(OR('자료입력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D807" s="28">
        <f>IF(AND($S807='자료입력 및 결과표시'!$B$14,COUNTIF($W807:$DR807,'자료입력 및 결과표시'!$C$14)&gt;=1),IF(OR('자료입력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E807" s="28">
        <f>IF(AND($S807='자료입력 및 결과표시'!$B$15,COUNTIF($W807:$DR807,'자료입력 및 결과표시'!$C$15)&gt;=1),IF(OR('자료입력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F807" s="28">
        <f>IF(AND($S807='자료입력 및 결과표시'!$B$16,COUNTIF($W807:$DR807,'자료입력 및 결과표시'!$C$16)&gt;=1),IF(OR('자료입력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G807" s="28">
        <f>IF(AND($S807='자료입력 및 결과표시'!$B$17,COUNTIF($W807:$DR807,'자료입력 및 결과표시'!$C$17)&gt;=1),IF(OR('자료입력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H807" s="28">
        <f>IF(AND($S807='자료입력 및 결과표시'!$B$18,COUNTIF($W807:$DR807,'자료입력 및 결과표시'!$C$18)&gt;=1),IF(OR('자료입력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I807" s="28">
        <f>IF(AND($S807='자료입력 및 결과표시'!$B$19,COUNTIF($W807:$DR807,'자료입력 및 결과표시'!$C$19)&gt;=1),IF(OR('자료입력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J807" s="28">
        <f>IF(AND($S807='자료입력 및 결과표시'!$B$20,COUNTIF($W807:$DR807,'자료입력 및 결과표시'!$C$20)&gt;=1),IF(OR('자료입력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K807" s="28">
        <f>IF(AND($S807='자료입력 및 결과표시'!$B$21,COUNTIF($W807:$DR807,'자료입력 및 결과표시'!$C$21)&gt;=1),IF(OR('자료입력 및 결과표시'!$B$4+90&gt;=$V807,'자료입력 및 결과표시'!$B$4&lt;$U807),0,IF($V807-'자료입력 및 결과표시'!$B$4-90&gt;='자료입력 및 결과표시'!$E$4,'자료입력 및 결과표시'!$E$4,$V807-'자료입력 및 결과표시'!$B$4-90)),0)</f>
        <v>0</v>
      </c>
      <c r="EL807" s="17">
        <f>IF(AND(S807='자료입력 및 결과표시'!$B$6,COUNTIF('업무중복도(데이터 입력)'!$W807:$DR807,'자료입력 및 결과표시'!$C$6)&gt;=1),1,0)</f>
        <v>0</v>
      </c>
      <c r="EM807" s="17">
        <f>IF(AND(S807='자료입력 및 결과표시'!$B$7,COUNTIF('업무중복도(데이터 입력)'!$W807:$DR807,'자료입력 및 결과표시'!$C$7)&gt;=1),2,0)</f>
        <v>0</v>
      </c>
      <c r="EN807" s="17">
        <f>IF(AND(S807='자료입력 및 결과표시'!$B$8,COUNTIF('업무중복도(데이터 입력)'!$W807:$DR807,'자료입력 및 결과표시'!$C$8)&gt;=1),3,0)</f>
        <v>0</v>
      </c>
      <c r="EO807" s="17">
        <f>IF(AND(S807='자료입력 및 결과표시'!$B$9,COUNTIF('업무중복도(데이터 입력)'!$W807:$DR807,'자료입력 및 결과표시'!$C$9)&gt;=1),4,0)</f>
        <v>0</v>
      </c>
      <c r="EP807" s="17">
        <f>IF(AND(S807='자료입력 및 결과표시'!$B$10,COUNTIF('업무중복도(데이터 입력)'!$W807:$DR807,'자료입력 및 결과표시'!$C$10)&gt;=1),5,0)</f>
        <v>0</v>
      </c>
      <c r="EQ807" s="17">
        <f>IF(AND(S807='자료입력 및 결과표시'!$B$11,COUNTIF('업무중복도(데이터 입력)'!$W807:$DR807,'자료입력 및 결과표시'!$C$11)&gt;=1),6,0)</f>
        <v>0</v>
      </c>
      <c r="ER807" s="17">
        <f>IF(AND(S807='자료입력 및 결과표시'!$B$12,COUNTIF('업무중복도(데이터 입력)'!$W807:$DR807,'자료입력 및 결과표시'!$C$12)&gt;=1),7,0)</f>
        <v>0</v>
      </c>
      <c r="ES807" s="17">
        <f>IF(AND(S807='자료입력 및 결과표시'!$B$13,COUNTIF('업무중복도(데이터 입력)'!$W807:$DR807,'자료입력 및 결과표시'!$C$13)&gt;=1),8,0)</f>
        <v>0</v>
      </c>
      <c r="ET807" s="17">
        <f>IF(AND(S807='자료입력 및 결과표시'!$B$14,COUNTIF('업무중복도(데이터 입력)'!$W807:$DR807,'자료입력 및 결과표시'!$C$14)&gt;=1),9,0)</f>
        <v>0</v>
      </c>
      <c r="EU807" s="17">
        <f>IF(AND(S807='자료입력 및 결과표시'!$B$15,COUNTIF('업무중복도(데이터 입력)'!$W807:$DR807,'자료입력 및 결과표시'!$C$15)&gt;=1),10,0)</f>
        <v>0</v>
      </c>
      <c r="EV807" s="17">
        <f>IF(AND(S807='자료입력 및 결과표시'!$B$16,COUNTIF('업무중복도(데이터 입력)'!$W807:$DR807,'자료입력 및 결과표시'!$C$16)&gt;=1),11,0)</f>
        <v>0</v>
      </c>
      <c r="EW807" s="17">
        <f>IF(AND(S807='자료입력 및 결과표시'!$B$17,COUNTIF('업무중복도(데이터 입력)'!$W807:$DR807,'자료입력 및 결과표시'!$C$17)&gt;=1),12,0)</f>
        <v>0</v>
      </c>
      <c r="EX807" s="17">
        <f>IF(AND(S807='자료입력 및 결과표시'!$B$18,COUNTIF('업무중복도(데이터 입력)'!$W807:$DR807,'자료입력 및 결과표시'!$C$18)&gt;=1),13,0)</f>
        <v>0</v>
      </c>
      <c r="EY807" s="17">
        <f>IF(AND(S807='자료입력 및 결과표시'!$B$19,COUNTIF('업무중복도(데이터 입력)'!$W807:$DR807,'자료입력 및 결과표시'!$C$19)&gt;=1),14,0)</f>
        <v>0</v>
      </c>
      <c r="EZ807" s="17">
        <f>IF(AND(S807='자료입력 및 결과표시'!$B$20,COUNTIF('업무중복도(데이터 입력)'!$W807:$DR807,'자료입력 및 결과표시'!$C$20)&gt;=1),15,0)</f>
        <v>0</v>
      </c>
      <c r="FA807" s="17">
        <f>IF(AND(S807='자료입력 및 결과표시'!$B$21,COUNTIF('업무중복도(데이터 입력)'!$W807:$DR807,'자료입력 및 결과표시'!$C$21)&gt;=1),16,0)</f>
        <v>0</v>
      </c>
      <c r="FK807" s="17">
        <f t="shared" si="869"/>
        <v>0</v>
      </c>
      <c r="FO807"/>
    </row>
    <row r="808" spans="1:187">
      <c r="A808" s="17" t="str">
        <f t="shared" si="852"/>
        <v>\\\0</v>
      </c>
      <c r="B808" s="17" t="str">
        <f t="shared" si="853"/>
        <v>\\\0</v>
      </c>
      <c r="C808" s="17" t="str">
        <f t="shared" si="854"/>
        <v>\\\0</v>
      </c>
      <c r="D808" s="17" t="str">
        <f t="shared" si="855"/>
        <v>\\\0</v>
      </c>
      <c r="E808" s="17" t="str">
        <f t="shared" si="856"/>
        <v>\\\0</v>
      </c>
      <c r="F808" s="17" t="str">
        <f t="shared" si="857"/>
        <v>\\\0</v>
      </c>
      <c r="G808" s="17" t="str">
        <f t="shared" si="858"/>
        <v>\\\0</v>
      </c>
      <c r="H808" s="17" t="str">
        <f t="shared" si="859"/>
        <v>\\\0</v>
      </c>
      <c r="I808" s="17" t="str">
        <f t="shared" si="860"/>
        <v>\\\0</v>
      </c>
      <c r="J808" s="17" t="str">
        <f t="shared" si="861"/>
        <v>\\\0</v>
      </c>
      <c r="K808" s="17" t="str">
        <f t="shared" si="862"/>
        <v>\\\0</v>
      </c>
      <c r="L808" s="17" t="str">
        <f t="shared" si="863"/>
        <v>\\\0</v>
      </c>
      <c r="M808" s="17" t="str">
        <f t="shared" si="864"/>
        <v>\\\0</v>
      </c>
      <c r="N808" s="17" t="str">
        <f t="shared" si="865"/>
        <v>\\\0</v>
      </c>
      <c r="O808" s="17" t="str">
        <f t="shared" si="866"/>
        <v>\\\0</v>
      </c>
      <c r="P808" s="17" t="str">
        <f t="shared" si="867"/>
        <v>\\\0</v>
      </c>
      <c r="R808" s="17" t="str">
        <f t="shared" si="868"/>
        <v>\\</v>
      </c>
      <c r="S808" s="38"/>
      <c r="T808" s="39"/>
      <c r="U808" s="31"/>
      <c r="V808" s="32"/>
      <c r="W808" s="36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35"/>
      <c r="DS808" s="287"/>
      <c r="DT808" s="36"/>
      <c r="DU808" s="37"/>
      <c r="DV808" s="28">
        <f>IF(AND($S808='자료입력 및 결과표시'!$B$6,COUNTIF($W808:$DR808,'자료입력 및 결과표시'!$C$6)&gt;=1),IF(OR('자료입력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DW808" s="28">
        <f>IF(AND($S808='자료입력 및 결과표시'!$B$7,COUNTIF($W808:$DR808,'자료입력 및 결과표시'!$C$7)&gt;=1),IF(OR('자료입력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DX808" s="28">
        <f>IF(AND($S808='자료입력 및 결과표시'!$B$8,COUNTIF($W808:$DR808,'자료입력 및 결과표시'!$C$8)&gt;=1),IF(OR('자료입력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DY808" s="28">
        <f>IF(AND($S808='자료입력 및 결과표시'!$B$9,COUNTIF($W808:$DR808,'자료입력 및 결과표시'!$C$9)&gt;=1),IF(OR('자료입력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DZ808" s="28">
        <f>IF(AND($S808='자료입력 및 결과표시'!$B$10,COUNTIF($W808:$DR808,'자료입력 및 결과표시'!$C$10)&gt;=1),IF(OR('자료입력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A808" s="28">
        <f>IF(AND($S808='자료입력 및 결과표시'!$B$11,COUNTIF($W808:$DR808,'자료입력 및 결과표시'!$C$11)&gt;=1),IF(OR('자료입력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B808" s="28">
        <f>IF(AND($S808='자료입력 및 결과표시'!$B$12,COUNTIF($W808:$DR808,'자료입력 및 결과표시'!$C$12)&gt;=1),IF(OR('자료입력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C808" s="28">
        <f>IF(AND($S808='자료입력 및 결과표시'!$B$13,COUNTIF($W808:$DR808,'자료입력 및 결과표시'!$C$13)&gt;=1),IF(OR('자료입력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D808" s="28">
        <f>IF(AND($S808='자료입력 및 결과표시'!$B$14,COUNTIF($W808:$DR808,'자료입력 및 결과표시'!$C$14)&gt;=1),IF(OR('자료입력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E808" s="28">
        <f>IF(AND($S808='자료입력 및 결과표시'!$B$15,COUNTIF($W808:$DR808,'자료입력 및 결과표시'!$C$15)&gt;=1),IF(OR('자료입력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F808" s="28">
        <f>IF(AND($S808='자료입력 및 결과표시'!$B$16,COUNTIF($W808:$DR808,'자료입력 및 결과표시'!$C$16)&gt;=1),IF(OR('자료입력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G808" s="28">
        <f>IF(AND($S808='자료입력 및 결과표시'!$B$17,COUNTIF($W808:$DR808,'자료입력 및 결과표시'!$C$17)&gt;=1),IF(OR('자료입력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H808" s="28">
        <f>IF(AND($S808='자료입력 및 결과표시'!$B$18,COUNTIF($W808:$DR808,'자료입력 및 결과표시'!$C$18)&gt;=1),IF(OR('자료입력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I808" s="28">
        <f>IF(AND($S808='자료입력 및 결과표시'!$B$19,COUNTIF($W808:$DR808,'자료입력 및 결과표시'!$C$19)&gt;=1),IF(OR('자료입력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J808" s="28">
        <f>IF(AND($S808='자료입력 및 결과표시'!$B$20,COUNTIF($W808:$DR808,'자료입력 및 결과표시'!$C$20)&gt;=1),IF(OR('자료입력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K808" s="28">
        <f>IF(AND($S808='자료입력 및 결과표시'!$B$21,COUNTIF($W808:$DR808,'자료입력 및 결과표시'!$C$21)&gt;=1),IF(OR('자료입력 및 결과표시'!$B$4+90&gt;=$V808,'자료입력 및 결과표시'!$B$4&lt;$U808),0,IF($V808-'자료입력 및 결과표시'!$B$4-90&gt;='자료입력 및 결과표시'!$E$4,'자료입력 및 결과표시'!$E$4,$V808-'자료입력 및 결과표시'!$B$4-90)),0)</f>
        <v>0</v>
      </c>
      <c r="EL808" s="17">
        <f>IF(AND(S808='자료입력 및 결과표시'!$B$6,COUNTIF('업무중복도(데이터 입력)'!$W808:$DR808,'자료입력 및 결과표시'!$C$6)&gt;=1),1,0)</f>
        <v>0</v>
      </c>
      <c r="EM808" s="17">
        <f>IF(AND(S808='자료입력 및 결과표시'!$B$7,COUNTIF('업무중복도(데이터 입력)'!$W808:$DR808,'자료입력 및 결과표시'!$C$7)&gt;=1),2,0)</f>
        <v>0</v>
      </c>
      <c r="EN808" s="17">
        <f>IF(AND(S808='자료입력 및 결과표시'!$B$8,COUNTIF('업무중복도(데이터 입력)'!$W808:$DR808,'자료입력 및 결과표시'!$C$8)&gt;=1),3,0)</f>
        <v>0</v>
      </c>
      <c r="EO808" s="17">
        <f>IF(AND(S808='자료입력 및 결과표시'!$B$9,COUNTIF('업무중복도(데이터 입력)'!$W808:$DR808,'자료입력 및 결과표시'!$C$9)&gt;=1),4,0)</f>
        <v>0</v>
      </c>
      <c r="EP808" s="17">
        <f>IF(AND(S808='자료입력 및 결과표시'!$B$10,COUNTIF('업무중복도(데이터 입력)'!$W808:$DR808,'자료입력 및 결과표시'!$C$10)&gt;=1),5,0)</f>
        <v>0</v>
      </c>
      <c r="EQ808" s="17">
        <f>IF(AND(S808='자료입력 및 결과표시'!$B$11,COUNTIF('업무중복도(데이터 입력)'!$W808:$DR808,'자료입력 및 결과표시'!$C$11)&gt;=1),6,0)</f>
        <v>0</v>
      </c>
      <c r="ER808" s="17">
        <f>IF(AND(S808='자료입력 및 결과표시'!$B$12,COUNTIF('업무중복도(데이터 입력)'!$W808:$DR808,'자료입력 및 결과표시'!$C$12)&gt;=1),7,0)</f>
        <v>0</v>
      </c>
      <c r="ES808" s="17">
        <f>IF(AND(S808='자료입력 및 결과표시'!$B$13,COUNTIF('업무중복도(데이터 입력)'!$W808:$DR808,'자료입력 및 결과표시'!$C$13)&gt;=1),8,0)</f>
        <v>0</v>
      </c>
      <c r="ET808" s="17">
        <f>IF(AND(S808='자료입력 및 결과표시'!$B$14,COUNTIF('업무중복도(데이터 입력)'!$W808:$DR808,'자료입력 및 결과표시'!$C$14)&gt;=1),9,0)</f>
        <v>0</v>
      </c>
      <c r="EU808" s="17">
        <f>IF(AND(S808='자료입력 및 결과표시'!$B$15,COUNTIF('업무중복도(데이터 입력)'!$W808:$DR808,'자료입력 및 결과표시'!$C$15)&gt;=1),10,0)</f>
        <v>0</v>
      </c>
      <c r="EV808" s="17">
        <f>IF(AND(S808='자료입력 및 결과표시'!$B$16,COUNTIF('업무중복도(데이터 입력)'!$W808:$DR808,'자료입력 및 결과표시'!$C$16)&gt;=1),11,0)</f>
        <v>0</v>
      </c>
      <c r="EW808" s="17">
        <f>IF(AND(S808='자료입력 및 결과표시'!$B$17,COUNTIF('업무중복도(데이터 입력)'!$W808:$DR808,'자료입력 및 결과표시'!$C$17)&gt;=1),12,0)</f>
        <v>0</v>
      </c>
      <c r="EX808" s="17">
        <f>IF(AND(S808='자료입력 및 결과표시'!$B$18,COUNTIF('업무중복도(데이터 입력)'!$W808:$DR808,'자료입력 및 결과표시'!$C$18)&gt;=1),13,0)</f>
        <v>0</v>
      </c>
      <c r="EY808" s="17">
        <f>IF(AND(S808='자료입력 및 결과표시'!$B$19,COUNTIF('업무중복도(데이터 입력)'!$W808:$DR808,'자료입력 및 결과표시'!$C$19)&gt;=1),14,0)</f>
        <v>0</v>
      </c>
      <c r="EZ808" s="17">
        <f>IF(AND(S808='자료입력 및 결과표시'!$B$20,COUNTIF('업무중복도(데이터 입력)'!$W808:$DR808,'자료입력 및 결과표시'!$C$20)&gt;=1),15,0)</f>
        <v>0</v>
      </c>
      <c r="FA808" s="17">
        <f>IF(AND(S808='자료입력 및 결과표시'!$B$21,COUNTIF('업무중복도(데이터 입력)'!$W808:$DR808,'자료입력 및 결과표시'!$C$21)&gt;=1),16,0)</f>
        <v>0</v>
      </c>
      <c r="FK808" s="17">
        <f t="shared" si="869"/>
        <v>0</v>
      </c>
      <c r="FO808"/>
    </row>
    <row r="809" spans="1:187">
      <c r="A809" s="17" t="str">
        <f t="shared" si="852"/>
        <v>\\\0</v>
      </c>
      <c r="B809" s="17" t="str">
        <f t="shared" si="853"/>
        <v>\\\0</v>
      </c>
      <c r="C809" s="17" t="str">
        <f t="shared" si="854"/>
        <v>\\\0</v>
      </c>
      <c r="D809" s="17" t="str">
        <f t="shared" si="855"/>
        <v>\\\0</v>
      </c>
      <c r="E809" s="17" t="str">
        <f t="shared" si="856"/>
        <v>\\\0</v>
      </c>
      <c r="F809" s="17" t="str">
        <f t="shared" si="857"/>
        <v>\\\0</v>
      </c>
      <c r="G809" s="17" t="str">
        <f t="shared" si="858"/>
        <v>\\\0</v>
      </c>
      <c r="H809" s="17" t="str">
        <f t="shared" si="859"/>
        <v>\\\0</v>
      </c>
      <c r="I809" s="17" t="str">
        <f t="shared" si="860"/>
        <v>\\\0</v>
      </c>
      <c r="J809" s="17" t="str">
        <f t="shared" si="861"/>
        <v>\\\0</v>
      </c>
      <c r="K809" s="17" t="str">
        <f t="shared" si="862"/>
        <v>\\\0</v>
      </c>
      <c r="L809" s="17" t="str">
        <f t="shared" si="863"/>
        <v>\\\0</v>
      </c>
      <c r="M809" s="17" t="str">
        <f t="shared" si="864"/>
        <v>\\\0</v>
      </c>
      <c r="N809" s="17" t="str">
        <f t="shared" si="865"/>
        <v>\\\0</v>
      </c>
      <c r="O809" s="17" t="str">
        <f t="shared" si="866"/>
        <v>\\\0</v>
      </c>
      <c r="P809" s="17" t="str">
        <f t="shared" si="867"/>
        <v>\\\0</v>
      </c>
      <c r="R809" s="17" t="str">
        <f t="shared" si="868"/>
        <v>\\</v>
      </c>
      <c r="S809" s="38"/>
      <c r="T809" s="39"/>
      <c r="U809" s="31"/>
      <c r="V809" s="32"/>
      <c r="W809" s="36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35"/>
      <c r="DS809" s="287"/>
      <c r="DT809" s="36"/>
      <c r="DU809" s="37"/>
      <c r="DV809" s="28">
        <f>IF(AND($S809='자료입력 및 결과표시'!$B$6,COUNTIF($W809:$DR809,'자료입력 및 결과표시'!$C$6)&gt;=1),IF(OR('자료입력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DW809" s="28">
        <f>IF(AND($S809='자료입력 및 결과표시'!$B$7,COUNTIF($W809:$DR809,'자료입력 및 결과표시'!$C$7)&gt;=1),IF(OR('자료입력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DX809" s="28">
        <f>IF(AND($S809='자료입력 및 결과표시'!$B$8,COUNTIF($W809:$DR809,'자료입력 및 결과표시'!$C$8)&gt;=1),IF(OR('자료입력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DY809" s="28">
        <f>IF(AND($S809='자료입력 및 결과표시'!$B$9,COUNTIF($W809:$DR809,'자료입력 및 결과표시'!$C$9)&gt;=1),IF(OR('자료입력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DZ809" s="28">
        <f>IF(AND($S809='자료입력 및 결과표시'!$B$10,COUNTIF($W809:$DR809,'자료입력 및 결과표시'!$C$10)&gt;=1),IF(OR('자료입력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A809" s="28">
        <f>IF(AND($S809='자료입력 및 결과표시'!$B$11,COUNTIF($W809:$DR809,'자료입력 및 결과표시'!$C$11)&gt;=1),IF(OR('자료입력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B809" s="28">
        <f>IF(AND($S809='자료입력 및 결과표시'!$B$12,COUNTIF($W809:$DR809,'자료입력 및 결과표시'!$C$12)&gt;=1),IF(OR('자료입력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C809" s="28">
        <f>IF(AND($S809='자료입력 및 결과표시'!$B$13,COUNTIF($W809:$DR809,'자료입력 및 결과표시'!$C$13)&gt;=1),IF(OR('자료입력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D809" s="28">
        <f>IF(AND($S809='자료입력 및 결과표시'!$B$14,COUNTIF($W809:$DR809,'자료입력 및 결과표시'!$C$14)&gt;=1),IF(OR('자료입력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E809" s="28">
        <f>IF(AND($S809='자료입력 및 결과표시'!$B$15,COUNTIF($W809:$DR809,'자료입력 및 결과표시'!$C$15)&gt;=1),IF(OR('자료입력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F809" s="28">
        <f>IF(AND($S809='자료입력 및 결과표시'!$B$16,COUNTIF($W809:$DR809,'자료입력 및 결과표시'!$C$16)&gt;=1),IF(OR('자료입력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G809" s="28">
        <f>IF(AND($S809='자료입력 및 결과표시'!$B$17,COUNTIF($W809:$DR809,'자료입력 및 결과표시'!$C$17)&gt;=1),IF(OR('자료입력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H809" s="28">
        <f>IF(AND($S809='자료입력 및 결과표시'!$B$18,COUNTIF($W809:$DR809,'자료입력 및 결과표시'!$C$18)&gt;=1),IF(OR('자료입력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I809" s="28">
        <f>IF(AND($S809='자료입력 및 결과표시'!$B$19,COUNTIF($W809:$DR809,'자료입력 및 결과표시'!$C$19)&gt;=1),IF(OR('자료입력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J809" s="28">
        <f>IF(AND($S809='자료입력 및 결과표시'!$B$20,COUNTIF($W809:$DR809,'자료입력 및 결과표시'!$C$20)&gt;=1),IF(OR('자료입력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K809" s="28">
        <f>IF(AND($S809='자료입력 및 결과표시'!$B$21,COUNTIF($W809:$DR809,'자료입력 및 결과표시'!$C$21)&gt;=1),IF(OR('자료입력 및 결과표시'!$B$4+90&gt;=$V809,'자료입력 및 결과표시'!$B$4&lt;$U809),0,IF($V809-'자료입력 및 결과표시'!$B$4-90&gt;='자료입력 및 결과표시'!$E$4,'자료입력 및 결과표시'!$E$4,$V809-'자료입력 및 결과표시'!$B$4-90)),0)</f>
        <v>0</v>
      </c>
      <c r="EL809" s="17">
        <f>IF(AND(S809='자료입력 및 결과표시'!$B$6,COUNTIF('업무중복도(데이터 입력)'!$W809:$DR809,'자료입력 및 결과표시'!$C$6)&gt;=1),1,0)</f>
        <v>0</v>
      </c>
      <c r="EM809" s="17">
        <f>IF(AND(S809='자료입력 및 결과표시'!$B$7,COUNTIF('업무중복도(데이터 입력)'!$W809:$DR809,'자료입력 및 결과표시'!$C$7)&gt;=1),2,0)</f>
        <v>0</v>
      </c>
      <c r="EN809" s="17">
        <f>IF(AND(S809='자료입력 및 결과표시'!$B$8,COUNTIF('업무중복도(데이터 입력)'!$W809:$DR809,'자료입력 및 결과표시'!$C$8)&gt;=1),3,0)</f>
        <v>0</v>
      </c>
      <c r="EO809" s="17">
        <f>IF(AND(S809='자료입력 및 결과표시'!$B$9,COUNTIF('업무중복도(데이터 입력)'!$W809:$DR809,'자료입력 및 결과표시'!$C$9)&gt;=1),4,0)</f>
        <v>0</v>
      </c>
      <c r="EP809" s="17">
        <f>IF(AND(S809='자료입력 및 결과표시'!$B$10,COUNTIF('업무중복도(데이터 입력)'!$W809:$DR809,'자료입력 및 결과표시'!$C$10)&gt;=1),5,0)</f>
        <v>0</v>
      </c>
      <c r="EQ809" s="17">
        <f>IF(AND(S809='자료입력 및 결과표시'!$B$11,COUNTIF('업무중복도(데이터 입력)'!$W809:$DR809,'자료입력 및 결과표시'!$C$11)&gt;=1),6,0)</f>
        <v>0</v>
      </c>
      <c r="ER809" s="17">
        <f>IF(AND(S809='자료입력 및 결과표시'!$B$12,COUNTIF('업무중복도(데이터 입력)'!$W809:$DR809,'자료입력 및 결과표시'!$C$12)&gt;=1),7,0)</f>
        <v>0</v>
      </c>
      <c r="ES809" s="17">
        <f>IF(AND(S809='자료입력 및 결과표시'!$B$13,COUNTIF('업무중복도(데이터 입력)'!$W809:$DR809,'자료입력 및 결과표시'!$C$13)&gt;=1),8,0)</f>
        <v>0</v>
      </c>
      <c r="ET809" s="17">
        <f>IF(AND(S809='자료입력 및 결과표시'!$B$14,COUNTIF('업무중복도(데이터 입력)'!$W809:$DR809,'자료입력 및 결과표시'!$C$14)&gt;=1),9,0)</f>
        <v>0</v>
      </c>
      <c r="EU809" s="17">
        <f>IF(AND(S809='자료입력 및 결과표시'!$B$15,COUNTIF('업무중복도(데이터 입력)'!$W809:$DR809,'자료입력 및 결과표시'!$C$15)&gt;=1),10,0)</f>
        <v>0</v>
      </c>
      <c r="EV809" s="17">
        <f>IF(AND(S809='자료입력 및 결과표시'!$B$16,COUNTIF('업무중복도(데이터 입력)'!$W809:$DR809,'자료입력 및 결과표시'!$C$16)&gt;=1),11,0)</f>
        <v>0</v>
      </c>
      <c r="EW809" s="17">
        <f>IF(AND(S809='자료입력 및 결과표시'!$B$17,COUNTIF('업무중복도(데이터 입력)'!$W809:$DR809,'자료입력 및 결과표시'!$C$17)&gt;=1),12,0)</f>
        <v>0</v>
      </c>
      <c r="EX809" s="17">
        <f>IF(AND(S809='자료입력 및 결과표시'!$B$18,COUNTIF('업무중복도(데이터 입력)'!$W809:$DR809,'자료입력 및 결과표시'!$C$18)&gt;=1),13,0)</f>
        <v>0</v>
      </c>
      <c r="EY809" s="17">
        <f>IF(AND(S809='자료입력 및 결과표시'!$B$19,COUNTIF('업무중복도(데이터 입력)'!$W809:$DR809,'자료입력 및 결과표시'!$C$19)&gt;=1),14,0)</f>
        <v>0</v>
      </c>
      <c r="EZ809" s="17">
        <f>IF(AND(S809='자료입력 및 결과표시'!$B$20,COUNTIF('업무중복도(데이터 입력)'!$W809:$DR809,'자료입력 및 결과표시'!$C$20)&gt;=1),15,0)</f>
        <v>0</v>
      </c>
      <c r="FA809" s="17">
        <f>IF(AND(S809='자료입력 및 결과표시'!$B$21,COUNTIF('업무중복도(데이터 입력)'!$W809:$DR809,'자료입력 및 결과표시'!$C$21)&gt;=1),16,0)</f>
        <v>0</v>
      </c>
      <c r="FK809" s="17">
        <f t="shared" si="869"/>
        <v>0</v>
      </c>
      <c r="FO809"/>
    </row>
    <row r="810" spans="1:187">
      <c r="A810" s="17" t="str">
        <f t="shared" si="852"/>
        <v>\\\0</v>
      </c>
      <c r="B810" s="17" t="str">
        <f t="shared" si="853"/>
        <v>\\\0</v>
      </c>
      <c r="C810" s="17" t="str">
        <f t="shared" si="854"/>
        <v>\\\0</v>
      </c>
      <c r="D810" s="17" t="str">
        <f t="shared" si="855"/>
        <v>\\\0</v>
      </c>
      <c r="E810" s="17" t="str">
        <f t="shared" si="856"/>
        <v>\\\0</v>
      </c>
      <c r="F810" s="17" t="str">
        <f t="shared" si="857"/>
        <v>\\\0</v>
      </c>
      <c r="G810" s="17" t="str">
        <f t="shared" si="858"/>
        <v>\\\0</v>
      </c>
      <c r="H810" s="17" t="str">
        <f t="shared" si="859"/>
        <v>\\\0</v>
      </c>
      <c r="I810" s="17" t="str">
        <f t="shared" si="860"/>
        <v>\\\0</v>
      </c>
      <c r="J810" s="17" t="str">
        <f t="shared" si="861"/>
        <v>\\\0</v>
      </c>
      <c r="K810" s="17" t="str">
        <f t="shared" si="862"/>
        <v>\\\0</v>
      </c>
      <c r="L810" s="17" t="str">
        <f t="shared" si="863"/>
        <v>\\\0</v>
      </c>
      <c r="M810" s="17" t="str">
        <f t="shared" si="864"/>
        <v>\\\0</v>
      </c>
      <c r="N810" s="17" t="str">
        <f t="shared" si="865"/>
        <v>\\\0</v>
      </c>
      <c r="O810" s="17" t="str">
        <f t="shared" si="866"/>
        <v>\\\0</v>
      </c>
      <c r="P810" s="17" t="str">
        <f t="shared" si="867"/>
        <v>\\\0</v>
      </c>
      <c r="R810" s="17" t="str">
        <f t="shared" si="868"/>
        <v>\\</v>
      </c>
      <c r="S810" s="38"/>
      <c r="T810" s="39"/>
      <c r="U810" s="31"/>
      <c r="V810" s="32"/>
      <c r="W810" s="36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35"/>
      <c r="DS810" s="287"/>
      <c r="DT810" s="36"/>
      <c r="DU810" s="37"/>
      <c r="DV810" s="28">
        <f>IF(AND($S810='자료입력 및 결과표시'!$B$6,COUNTIF($W810:$DR810,'자료입력 및 결과표시'!$C$6)&gt;=1),IF(OR('자료입력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DW810" s="28">
        <f>IF(AND($S810='자료입력 및 결과표시'!$B$7,COUNTIF($W810:$DR810,'자료입력 및 결과표시'!$C$7)&gt;=1),IF(OR('자료입력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DX810" s="28">
        <f>IF(AND($S810='자료입력 및 결과표시'!$B$8,COUNTIF($W810:$DR810,'자료입력 및 결과표시'!$C$8)&gt;=1),IF(OR('자료입력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DY810" s="28">
        <f>IF(AND($S810='자료입력 및 결과표시'!$B$9,COUNTIF($W810:$DR810,'자료입력 및 결과표시'!$C$9)&gt;=1),IF(OR('자료입력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DZ810" s="28">
        <f>IF(AND($S810='자료입력 및 결과표시'!$B$10,COUNTIF($W810:$DR810,'자료입력 및 결과표시'!$C$10)&gt;=1),IF(OR('자료입력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A810" s="28">
        <f>IF(AND($S810='자료입력 및 결과표시'!$B$11,COUNTIF($W810:$DR810,'자료입력 및 결과표시'!$C$11)&gt;=1),IF(OR('자료입력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B810" s="28">
        <f>IF(AND($S810='자료입력 및 결과표시'!$B$12,COUNTIF($W810:$DR810,'자료입력 및 결과표시'!$C$12)&gt;=1),IF(OR('자료입력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C810" s="28">
        <f>IF(AND($S810='자료입력 및 결과표시'!$B$13,COUNTIF($W810:$DR810,'자료입력 및 결과표시'!$C$13)&gt;=1),IF(OR('자료입력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D810" s="28">
        <f>IF(AND($S810='자료입력 및 결과표시'!$B$14,COUNTIF($W810:$DR810,'자료입력 및 결과표시'!$C$14)&gt;=1),IF(OR('자료입력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E810" s="28">
        <f>IF(AND($S810='자료입력 및 결과표시'!$B$15,COUNTIF($W810:$DR810,'자료입력 및 결과표시'!$C$15)&gt;=1),IF(OR('자료입력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F810" s="28">
        <f>IF(AND($S810='자료입력 및 결과표시'!$B$16,COUNTIF($W810:$DR810,'자료입력 및 결과표시'!$C$16)&gt;=1),IF(OR('자료입력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G810" s="28">
        <f>IF(AND($S810='자료입력 및 결과표시'!$B$17,COUNTIF($W810:$DR810,'자료입력 및 결과표시'!$C$17)&gt;=1),IF(OR('자료입력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H810" s="28">
        <f>IF(AND($S810='자료입력 및 결과표시'!$B$18,COUNTIF($W810:$DR810,'자료입력 및 결과표시'!$C$18)&gt;=1),IF(OR('자료입력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I810" s="28">
        <f>IF(AND($S810='자료입력 및 결과표시'!$B$19,COUNTIF($W810:$DR810,'자료입력 및 결과표시'!$C$19)&gt;=1),IF(OR('자료입력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J810" s="28">
        <f>IF(AND($S810='자료입력 및 결과표시'!$B$20,COUNTIF($W810:$DR810,'자료입력 및 결과표시'!$C$20)&gt;=1),IF(OR('자료입력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K810" s="28">
        <f>IF(AND($S810='자료입력 및 결과표시'!$B$21,COUNTIF($W810:$DR810,'자료입력 및 결과표시'!$C$21)&gt;=1),IF(OR('자료입력 및 결과표시'!$B$4+90&gt;=$V810,'자료입력 및 결과표시'!$B$4&lt;$U810),0,IF($V810-'자료입력 및 결과표시'!$B$4-90&gt;='자료입력 및 결과표시'!$E$4,'자료입력 및 결과표시'!$E$4,$V810-'자료입력 및 결과표시'!$B$4-90)),0)</f>
        <v>0</v>
      </c>
      <c r="EL810" s="17">
        <f>IF(AND(S810='자료입력 및 결과표시'!$B$6,COUNTIF('업무중복도(데이터 입력)'!$W810:$DR810,'자료입력 및 결과표시'!$C$6)&gt;=1),1,0)</f>
        <v>0</v>
      </c>
      <c r="EM810" s="17">
        <f>IF(AND(S810='자료입력 및 결과표시'!$B$7,COUNTIF('업무중복도(데이터 입력)'!$W810:$DR810,'자료입력 및 결과표시'!$C$7)&gt;=1),2,0)</f>
        <v>0</v>
      </c>
      <c r="EN810" s="17">
        <f>IF(AND(S810='자료입력 및 결과표시'!$B$8,COUNTIF('업무중복도(데이터 입력)'!$W810:$DR810,'자료입력 및 결과표시'!$C$8)&gt;=1),3,0)</f>
        <v>0</v>
      </c>
      <c r="EO810" s="17">
        <f>IF(AND(S810='자료입력 및 결과표시'!$B$9,COUNTIF('업무중복도(데이터 입력)'!$W810:$DR810,'자료입력 및 결과표시'!$C$9)&gt;=1),4,0)</f>
        <v>0</v>
      </c>
      <c r="EP810" s="17">
        <f>IF(AND(S810='자료입력 및 결과표시'!$B$10,COUNTIF('업무중복도(데이터 입력)'!$W810:$DR810,'자료입력 및 결과표시'!$C$10)&gt;=1),5,0)</f>
        <v>0</v>
      </c>
      <c r="EQ810" s="17">
        <f>IF(AND(S810='자료입력 및 결과표시'!$B$11,COUNTIF('업무중복도(데이터 입력)'!$W810:$DR810,'자료입력 및 결과표시'!$C$11)&gt;=1),6,0)</f>
        <v>0</v>
      </c>
      <c r="ER810" s="17">
        <f>IF(AND(S810='자료입력 및 결과표시'!$B$12,COUNTIF('업무중복도(데이터 입력)'!$W810:$DR810,'자료입력 및 결과표시'!$C$12)&gt;=1),7,0)</f>
        <v>0</v>
      </c>
      <c r="ES810" s="17">
        <f>IF(AND(S810='자료입력 및 결과표시'!$B$13,COUNTIF('업무중복도(데이터 입력)'!$W810:$DR810,'자료입력 및 결과표시'!$C$13)&gt;=1),8,0)</f>
        <v>0</v>
      </c>
      <c r="ET810" s="17">
        <f>IF(AND(S810='자료입력 및 결과표시'!$B$14,COUNTIF('업무중복도(데이터 입력)'!$W810:$DR810,'자료입력 및 결과표시'!$C$14)&gt;=1),9,0)</f>
        <v>0</v>
      </c>
      <c r="EU810" s="17">
        <f>IF(AND(S810='자료입력 및 결과표시'!$B$15,COUNTIF('업무중복도(데이터 입력)'!$W810:$DR810,'자료입력 및 결과표시'!$C$15)&gt;=1),10,0)</f>
        <v>0</v>
      </c>
      <c r="EV810" s="17">
        <f>IF(AND(S810='자료입력 및 결과표시'!$B$16,COUNTIF('업무중복도(데이터 입력)'!$W810:$DR810,'자료입력 및 결과표시'!$C$16)&gt;=1),11,0)</f>
        <v>0</v>
      </c>
      <c r="EW810" s="17">
        <f>IF(AND(S810='자료입력 및 결과표시'!$B$17,COUNTIF('업무중복도(데이터 입력)'!$W810:$DR810,'자료입력 및 결과표시'!$C$17)&gt;=1),12,0)</f>
        <v>0</v>
      </c>
      <c r="EX810" s="17">
        <f>IF(AND(S810='자료입력 및 결과표시'!$B$18,COUNTIF('업무중복도(데이터 입력)'!$W810:$DR810,'자료입력 및 결과표시'!$C$18)&gt;=1),13,0)</f>
        <v>0</v>
      </c>
      <c r="EY810" s="17">
        <f>IF(AND(S810='자료입력 및 결과표시'!$B$19,COUNTIF('업무중복도(데이터 입력)'!$W810:$DR810,'자료입력 및 결과표시'!$C$19)&gt;=1),14,0)</f>
        <v>0</v>
      </c>
      <c r="EZ810" s="17">
        <f>IF(AND(S810='자료입력 및 결과표시'!$B$20,COUNTIF('업무중복도(데이터 입력)'!$W810:$DR810,'자료입력 및 결과표시'!$C$20)&gt;=1),15,0)</f>
        <v>0</v>
      </c>
      <c r="FA810" s="17">
        <f>IF(AND(S810='자료입력 및 결과표시'!$B$21,COUNTIF('업무중복도(데이터 입력)'!$W810:$DR810,'자료입력 및 결과표시'!$C$21)&gt;=1),16,0)</f>
        <v>0</v>
      </c>
      <c r="FK810" s="17">
        <f t="shared" si="869"/>
        <v>0</v>
      </c>
      <c r="FO810"/>
    </row>
    <row r="811" spans="1:187">
      <c r="A811" s="17" t="str">
        <f t="shared" si="852"/>
        <v>\\\0</v>
      </c>
      <c r="B811" s="17" t="str">
        <f t="shared" si="853"/>
        <v>\\\0</v>
      </c>
      <c r="C811" s="17" t="str">
        <f t="shared" si="854"/>
        <v>\\\0</v>
      </c>
      <c r="D811" s="17" t="str">
        <f t="shared" si="855"/>
        <v>\\\0</v>
      </c>
      <c r="E811" s="17" t="str">
        <f t="shared" si="856"/>
        <v>\\\0</v>
      </c>
      <c r="F811" s="17" t="str">
        <f t="shared" si="857"/>
        <v>\\\0</v>
      </c>
      <c r="G811" s="17" t="str">
        <f t="shared" si="858"/>
        <v>\\\0</v>
      </c>
      <c r="H811" s="17" t="str">
        <f t="shared" si="859"/>
        <v>\\\0</v>
      </c>
      <c r="I811" s="17" t="str">
        <f t="shared" si="860"/>
        <v>\\\0</v>
      </c>
      <c r="J811" s="17" t="str">
        <f t="shared" si="861"/>
        <v>\\\0</v>
      </c>
      <c r="K811" s="17" t="str">
        <f t="shared" si="862"/>
        <v>\\\0</v>
      </c>
      <c r="L811" s="17" t="str">
        <f t="shared" si="863"/>
        <v>\\\0</v>
      </c>
      <c r="M811" s="17" t="str">
        <f t="shared" si="864"/>
        <v>\\\0</v>
      </c>
      <c r="N811" s="17" t="str">
        <f t="shared" si="865"/>
        <v>\\\0</v>
      </c>
      <c r="O811" s="17" t="str">
        <f t="shared" si="866"/>
        <v>\\\0</v>
      </c>
      <c r="P811" s="17" t="str">
        <f t="shared" si="867"/>
        <v>\\\0</v>
      </c>
      <c r="R811" s="17" t="str">
        <f t="shared" si="868"/>
        <v>\\</v>
      </c>
      <c r="S811" s="38"/>
      <c r="T811" s="39"/>
      <c r="U811" s="31"/>
      <c r="V811" s="32"/>
      <c r="W811" s="36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35"/>
      <c r="DS811" s="287"/>
      <c r="DT811" s="36"/>
      <c r="DU811" s="37"/>
      <c r="DV811" s="28">
        <f>IF(AND($S811='자료입력 및 결과표시'!$B$6,COUNTIF($W811:$DR811,'자료입력 및 결과표시'!$C$6)&gt;=1),IF(OR('자료입력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DW811" s="28">
        <f>IF(AND($S811='자료입력 및 결과표시'!$B$7,COUNTIF($W811:$DR811,'자료입력 및 결과표시'!$C$7)&gt;=1),IF(OR('자료입력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DX811" s="28">
        <f>IF(AND($S811='자료입력 및 결과표시'!$B$8,COUNTIF($W811:$DR811,'자료입력 및 결과표시'!$C$8)&gt;=1),IF(OR('자료입력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DY811" s="28">
        <f>IF(AND($S811='자료입력 및 결과표시'!$B$9,COUNTIF($W811:$DR811,'자료입력 및 결과표시'!$C$9)&gt;=1),IF(OR('자료입력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DZ811" s="28">
        <f>IF(AND($S811='자료입력 및 결과표시'!$B$10,COUNTIF($W811:$DR811,'자료입력 및 결과표시'!$C$10)&gt;=1),IF(OR('자료입력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A811" s="28">
        <f>IF(AND($S811='자료입력 및 결과표시'!$B$11,COUNTIF($W811:$DR811,'자료입력 및 결과표시'!$C$11)&gt;=1),IF(OR('자료입력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B811" s="28">
        <f>IF(AND($S811='자료입력 및 결과표시'!$B$12,COUNTIF($W811:$DR811,'자료입력 및 결과표시'!$C$12)&gt;=1),IF(OR('자료입력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C811" s="28">
        <f>IF(AND($S811='자료입력 및 결과표시'!$B$13,COUNTIF($W811:$DR811,'자료입력 및 결과표시'!$C$13)&gt;=1),IF(OR('자료입력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D811" s="28">
        <f>IF(AND($S811='자료입력 및 결과표시'!$B$14,COUNTIF($W811:$DR811,'자료입력 및 결과표시'!$C$14)&gt;=1),IF(OR('자료입력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E811" s="28">
        <f>IF(AND($S811='자료입력 및 결과표시'!$B$15,COUNTIF($W811:$DR811,'자료입력 및 결과표시'!$C$15)&gt;=1),IF(OR('자료입력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F811" s="28">
        <f>IF(AND($S811='자료입력 및 결과표시'!$B$16,COUNTIF($W811:$DR811,'자료입력 및 결과표시'!$C$16)&gt;=1),IF(OR('자료입력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G811" s="28">
        <f>IF(AND($S811='자료입력 및 결과표시'!$B$17,COUNTIF($W811:$DR811,'자료입력 및 결과표시'!$C$17)&gt;=1),IF(OR('자료입력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H811" s="28">
        <f>IF(AND($S811='자료입력 및 결과표시'!$B$18,COUNTIF($W811:$DR811,'자료입력 및 결과표시'!$C$18)&gt;=1),IF(OR('자료입력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I811" s="28">
        <f>IF(AND($S811='자료입력 및 결과표시'!$B$19,COUNTIF($W811:$DR811,'자료입력 및 결과표시'!$C$19)&gt;=1),IF(OR('자료입력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J811" s="28">
        <f>IF(AND($S811='자료입력 및 결과표시'!$B$20,COUNTIF($W811:$DR811,'자료입력 및 결과표시'!$C$20)&gt;=1),IF(OR('자료입력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K811" s="28">
        <f>IF(AND($S811='자료입력 및 결과표시'!$B$21,COUNTIF($W811:$DR811,'자료입력 및 결과표시'!$C$21)&gt;=1),IF(OR('자료입력 및 결과표시'!$B$4+90&gt;=$V811,'자료입력 및 결과표시'!$B$4&lt;$U811),0,IF($V811-'자료입력 및 결과표시'!$B$4-90&gt;='자료입력 및 결과표시'!$E$4,'자료입력 및 결과표시'!$E$4,$V811-'자료입력 및 결과표시'!$B$4-90)),0)</f>
        <v>0</v>
      </c>
      <c r="EL811" s="17">
        <f>IF(AND(S811='자료입력 및 결과표시'!$B$6,COUNTIF('업무중복도(데이터 입력)'!$W811:$DR811,'자료입력 및 결과표시'!$C$6)&gt;=1),1,0)</f>
        <v>0</v>
      </c>
      <c r="EM811" s="17">
        <f>IF(AND(S811='자료입력 및 결과표시'!$B$7,COUNTIF('업무중복도(데이터 입력)'!$W811:$DR811,'자료입력 및 결과표시'!$C$7)&gt;=1),2,0)</f>
        <v>0</v>
      </c>
      <c r="EN811" s="17">
        <f>IF(AND(S811='자료입력 및 결과표시'!$B$8,COUNTIF('업무중복도(데이터 입력)'!$W811:$DR811,'자료입력 및 결과표시'!$C$8)&gt;=1),3,0)</f>
        <v>0</v>
      </c>
      <c r="EO811" s="17">
        <f>IF(AND(S811='자료입력 및 결과표시'!$B$9,COUNTIF('업무중복도(데이터 입력)'!$W811:$DR811,'자료입력 및 결과표시'!$C$9)&gt;=1),4,0)</f>
        <v>0</v>
      </c>
      <c r="EP811" s="17">
        <f>IF(AND(S811='자료입력 및 결과표시'!$B$10,COUNTIF('업무중복도(데이터 입력)'!$W811:$DR811,'자료입력 및 결과표시'!$C$10)&gt;=1),5,0)</f>
        <v>0</v>
      </c>
      <c r="EQ811" s="17">
        <f>IF(AND(S811='자료입력 및 결과표시'!$B$11,COUNTIF('업무중복도(데이터 입력)'!$W811:$DR811,'자료입력 및 결과표시'!$C$11)&gt;=1),6,0)</f>
        <v>0</v>
      </c>
      <c r="ER811" s="17">
        <f>IF(AND(S811='자료입력 및 결과표시'!$B$12,COUNTIF('업무중복도(데이터 입력)'!$W811:$DR811,'자료입력 및 결과표시'!$C$12)&gt;=1),7,0)</f>
        <v>0</v>
      </c>
      <c r="ES811" s="17">
        <f>IF(AND(S811='자료입력 및 결과표시'!$B$13,COUNTIF('업무중복도(데이터 입력)'!$W811:$DR811,'자료입력 및 결과표시'!$C$13)&gt;=1),8,0)</f>
        <v>0</v>
      </c>
      <c r="ET811" s="17">
        <f>IF(AND(S811='자료입력 및 결과표시'!$B$14,COUNTIF('업무중복도(데이터 입력)'!$W811:$DR811,'자료입력 및 결과표시'!$C$14)&gt;=1),9,0)</f>
        <v>0</v>
      </c>
      <c r="EU811" s="17">
        <f>IF(AND(S811='자료입력 및 결과표시'!$B$15,COUNTIF('업무중복도(데이터 입력)'!$W811:$DR811,'자료입력 및 결과표시'!$C$15)&gt;=1),10,0)</f>
        <v>0</v>
      </c>
      <c r="EV811" s="17">
        <f>IF(AND(S811='자료입력 및 결과표시'!$B$16,COUNTIF('업무중복도(데이터 입력)'!$W811:$DR811,'자료입력 및 결과표시'!$C$16)&gt;=1),11,0)</f>
        <v>0</v>
      </c>
      <c r="EW811" s="17">
        <f>IF(AND(S811='자료입력 및 결과표시'!$B$17,COUNTIF('업무중복도(데이터 입력)'!$W811:$DR811,'자료입력 및 결과표시'!$C$17)&gt;=1),12,0)</f>
        <v>0</v>
      </c>
      <c r="EX811" s="17">
        <f>IF(AND(S811='자료입력 및 결과표시'!$B$18,COUNTIF('업무중복도(데이터 입력)'!$W811:$DR811,'자료입력 및 결과표시'!$C$18)&gt;=1),13,0)</f>
        <v>0</v>
      </c>
      <c r="EY811" s="17">
        <f>IF(AND(S811='자료입력 및 결과표시'!$B$19,COUNTIF('업무중복도(데이터 입력)'!$W811:$DR811,'자료입력 및 결과표시'!$C$19)&gt;=1),14,0)</f>
        <v>0</v>
      </c>
      <c r="EZ811" s="17">
        <f>IF(AND(S811='자료입력 및 결과표시'!$B$20,COUNTIF('업무중복도(데이터 입력)'!$W811:$DR811,'자료입력 및 결과표시'!$C$20)&gt;=1),15,0)</f>
        <v>0</v>
      </c>
      <c r="FA811" s="17">
        <f>IF(AND(S811='자료입력 및 결과표시'!$B$21,COUNTIF('업무중복도(데이터 입력)'!$W811:$DR811,'자료입력 및 결과표시'!$C$21)&gt;=1),16,0)</f>
        <v>0</v>
      </c>
      <c r="FK811" s="17">
        <f t="shared" si="869"/>
        <v>0</v>
      </c>
      <c r="FO811"/>
    </row>
    <row r="812" spans="1:187">
      <c r="A812" s="17" t="str">
        <f t="shared" si="852"/>
        <v>\\\0</v>
      </c>
      <c r="B812" s="17" t="str">
        <f t="shared" si="853"/>
        <v>\\\0</v>
      </c>
      <c r="C812" s="17" t="str">
        <f t="shared" si="854"/>
        <v>\\\0</v>
      </c>
      <c r="D812" s="17" t="str">
        <f t="shared" si="855"/>
        <v>\\\0</v>
      </c>
      <c r="E812" s="17" t="str">
        <f t="shared" si="856"/>
        <v>\\\0</v>
      </c>
      <c r="F812" s="17" t="str">
        <f t="shared" si="857"/>
        <v>\\\0</v>
      </c>
      <c r="G812" s="17" t="str">
        <f t="shared" si="858"/>
        <v>\\\0</v>
      </c>
      <c r="H812" s="17" t="str">
        <f t="shared" si="859"/>
        <v>\\\0</v>
      </c>
      <c r="I812" s="17" t="str">
        <f t="shared" si="860"/>
        <v>\\\0</v>
      </c>
      <c r="J812" s="17" t="str">
        <f t="shared" si="861"/>
        <v>\\\0</v>
      </c>
      <c r="K812" s="17" t="str">
        <f t="shared" si="862"/>
        <v>\\\0</v>
      </c>
      <c r="L812" s="17" t="str">
        <f t="shared" si="863"/>
        <v>\\\0</v>
      </c>
      <c r="M812" s="17" t="str">
        <f t="shared" si="864"/>
        <v>\\\0</v>
      </c>
      <c r="N812" s="17" t="str">
        <f t="shared" si="865"/>
        <v>\\\0</v>
      </c>
      <c r="O812" s="17" t="str">
        <f t="shared" si="866"/>
        <v>\\\0</v>
      </c>
      <c r="P812" s="17" t="str">
        <f t="shared" si="867"/>
        <v>\\\0</v>
      </c>
      <c r="R812" s="17" t="str">
        <f t="shared" si="868"/>
        <v>\\</v>
      </c>
      <c r="S812" s="38"/>
      <c r="T812" s="39"/>
      <c r="U812" s="31"/>
      <c r="V812" s="32"/>
      <c r="W812" s="36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35"/>
      <c r="DS812" s="287"/>
      <c r="DT812" s="36"/>
      <c r="DU812" s="37"/>
      <c r="DV812" s="28">
        <f>IF(AND($S812='자료입력 및 결과표시'!$B$6,COUNTIF($W812:$DR812,'자료입력 및 결과표시'!$C$6)&gt;=1),IF(OR('자료입력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DW812" s="28">
        <f>IF(AND($S812='자료입력 및 결과표시'!$B$7,COUNTIF($W812:$DR812,'자료입력 및 결과표시'!$C$7)&gt;=1),IF(OR('자료입력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DX812" s="28">
        <f>IF(AND($S812='자료입력 및 결과표시'!$B$8,COUNTIF($W812:$DR812,'자료입력 및 결과표시'!$C$8)&gt;=1),IF(OR('자료입력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DY812" s="28">
        <f>IF(AND($S812='자료입력 및 결과표시'!$B$9,COUNTIF($W812:$DR812,'자료입력 및 결과표시'!$C$9)&gt;=1),IF(OR('자료입력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DZ812" s="28">
        <f>IF(AND($S812='자료입력 및 결과표시'!$B$10,COUNTIF($W812:$DR812,'자료입력 및 결과표시'!$C$10)&gt;=1),IF(OR('자료입력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A812" s="28">
        <f>IF(AND($S812='자료입력 및 결과표시'!$B$11,COUNTIF($W812:$DR812,'자료입력 및 결과표시'!$C$11)&gt;=1),IF(OR('자료입력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B812" s="28">
        <f>IF(AND($S812='자료입력 및 결과표시'!$B$12,COUNTIF($W812:$DR812,'자료입력 및 결과표시'!$C$12)&gt;=1),IF(OR('자료입력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C812" s="28">
        <f>IF(AND($S812='자료입력 및 결과표시'!$B$13,COUNTIF($W812:$DR812,'자료입력 및 결과표시'!$C$13)&gt;=1),IF(OR('자료입력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D812" s="28">
        <f>IF(AND($S812='자료입력 및 결과표시'!$B$14,COUNTIF($W812:$DR812,'자료입력 및 결과표시'!$C$14)&gt;=1),IF(OR('자료입력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E812" s="28">
        <f>IF(AND($S812='자료입력 및 결과표시'!$B$15,COUNTIF($W812:$DR812,'자료입력 및 결과표시'!$C$15)&gt;=1),IF(OR('자료입력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F812" s="28">
        <f>IF(AND($S812='자료입력 및 결과표시'!$B$16,COUNTIF($W812:$DR812,'자료입력 및 결과표시'!$C$16)&gt;=1),IF(OR('자료입력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G812" s="28">
        <f>IF(AND($S812='자료입력 및 결과표시'!$B$17,COUNTIF($W812:$DR812,'자료입력 및 결과표시'!$C$17)&gt;=1),IF(OR('자료입력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H812" s="28">
        <f>IF(AND($S812='자료입력 및 결과표시'!$B$18,COUNTIF($W812:$DR812,'자료입력 및 결과표시'!$C$18)&gt;=1),IF(OR('자료입력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I812" s="28">
        <f>IF(AND($S812='자료입력 및 결과표시'!$B$19,COUNTIF($W812:$DR812,'자료입력 및 결과표시'!$C$19)&gt;=1),IF(OR('자료입력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J812" s="28">
        <f>IF(AND($S812='자료입력 및 결과표시'!$B$20,COUNTIF($W812:$DR812,'자료입력 및 결과표시'!$C$20)&gt;=1),IF(OR('자료입력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K812" s="28">
        <f>IF(AND($S812='자료입력 및 결과표시'!$B$21,COUNTIF($W812:$DR812,'자료입력 및 결과표시'!$C$21)&gt;=1),IF(OR('자료입력 및 결과표시'!$B$4+90&gt;=$V812,'자료입력 및 결과표시'!$B$4&lt;$U812),0,IF($V812-'자료입력 및 결과표시'!$B$4-90&gt;='자료입력 및 결과표시'!$E$4,'자료입력 및 결과표시'!$E$4,$V812-'자료입력 및 결과표시'!$B$4-90)),0)</f>
        <v>0</v>
      </c>
      <c r="EL812" s="17">
        <f>IF(AND(S812='자료입력 및 결과표시'!$B$6,COUNTIF('업무중복도(데이터 입력)'!$W812:$DR812,'자료입력 및 결과표시'!$C$6)&gt;=1),1,0)</f>
        <v>0</v>
      </c>
      <c r="EM812" s="17">
        <f>IF(AND(S812='자료입력 및 결과표시'!$B$7,COUNTIF('업무중복도(데이터 입력)'!$W812:$DR812,'자료입력 및 결과표시'!$C$7)&gt;=1),2,0)</f>
        <v>0</v>
      </c>
      <c r="EN812" s="17">
        <f>IF(AND(S812='자료입력 및 결과표시'!$B$8,COUNTIF('업무중복도(데이터 입력)'!$W812:$DR812,'자료입력 및 결과표시'!$C$8)&gt;=1),3,0)</f>
        <v>0</v>
      </c>
      <c r="EO812" s="17">
        <f>IF(AND(S812='자료입력 및 결과표시'!$B$9,COUNTIF('업무중복도(데이터 입력)'!$W812:$DR812,'자료입력 및 결과표시'!$C$9)&gt;=1),4,0)</f>
        <v>0</v>
      </c>
      <c r="EP812" s="17">
        <f>IF(AND(S812='자료입력 및 결과표시'!$B$10,COUNTIF('업무중복도(데이터 입력)'!$W812:$DR812,'자료입력 및 결과표시'!$C$10)&gt;=1),5,0)</f>
        <v>0</v>
      </c>
      <c r="EQ812" s="17">
        <f>IF(AND(S812='자료입력 및 결과표시'!$B$11,COUNTIF('업무중복도(데이터 입력)'!$W812:$DR812,'자료입력 및 결과표시'!$C$11)&gt;=1),6,0)</f>
        <v>0</v>
      </c>
      <c r="ER812" s="17">
        <f>IF(AND(S812='자료입력 및 결과표시'!$B$12,COUNTIF('업무중복도(데이터 입력)'!$W812:$DR812,'자료입력 및 결과표시'!$C$12)&gt;=1),7,0)</f>
        <v>0</v>
      </c>
      <c r="ES812" s="17">
        <f>IF(AND(S812='자료입력 및 결과표시'!$B$13,COUNTIF('업무중복도(데이터 입력)'!$W812:$DR812,'자료입력 및 결과표시'!$C$13)&gt;=1),8,0)</f>
        <v>0</v>
      </c>
      <c r="ET812" s="17">
        <f>IF(AND(S812='자료입력 및 결과표시'!$B$14,COUNTIF('업무중복도(데이터 입력)'!$W812:$DR812,'자료입력 및 결과표시'!$C$14)&gt;=1),9,0)</f>
        <v>0</v>
      </c>
      <c r="EU812" s="17">
        <f>IF(AND(S812='자료입력 및 결과표시'!$B$15,COUNTIF('업무중복도(데이터 입력)'!$W812:$DR812,'자료입력 및 결과표시'!$C$15)&gt;=1),10,0)</f>
        <v>0</v>
      </c>
      <c r="EV812" s="17">
        <f>IF(AND(S812='자료입력 및 결과표시'!$B$16,COUNTIF('업무중복도(데이터 입력)'!$W812:$DR812,'자료입력 및 결과표시'!$C$16)&gt;=1),11,0)</f>
        <v>0</v>
      </c>
      <c r="EW812" s="17">
        <f>IF(AND(S812='자료입력 및 결과표시'!$B$17,COUNTIF('업무중복도(데이터 입력)'!$W812:$DR812,'자료입력 및 결과표시'!$C$17)&gt;=1),12,0)</f>
        <v>0</v>
      </c>
      <c r="EX812" s="17">
        <f>IF(AND(S812='자료입력 및 결과표시'!$B$18,COUNTIF('업무중복도(데이터 입력)'!$W812:$DR812,'자료입력 및 결과표시'!$C$18)&gt;=1),13,0)</f>
        <v>0</v>
      </c>
      <c r="EY812" s="17">
        <f>IF(AND(S812='자료입력 및 결과표시'!$B$19,COUNTIF('업무중복도(데이터 입력)'!$W812:$DR812,'자료입력 및 결과표시'!$C$19)&gt;=1),14,0)</f>
        <v>0</v>
      </c>
      <c r="EZ812" s="17">
        <f>IF(AND(S812='자료입력 및 결과표시'!$B$20,COUNTIF('업무중복도(데이터 입력)'!$W812:$DR812,'자료입력 및 결과표시'!$C$20)&gt;=1),15,0)</f>
        <v>0</v>
      </c>
      <c r="FA812" s="17">
        <f>IF(AND(S812='자료입력 및 결과표시'!$B$21,COUNTIF('업무중복도(데이터 입력)'!$W812:$DR812,'자료입력 및 결과표시'!$C$21)&gt;=1),16,0)</f>
        <v>0</v>
      </c>
      <c r="FK812" s="17">
        <f t="shared" si="869"/>
        <v>0</v>
      </c>
      <c r="FO812"/>
    </row>
    <row r="813" spans="1:187">
      <c r="A813" s="17" t="str">
        <f t="shared" si="852"/>
        <v>\\\0</v>
      </c>
      <c r="B813" s="17" t="str">
        <f t="shared" si="853"/>
        <v>\\\0</v>
      </c>
      <c r="C813" s="17" t="str">
        <f t="shared" si="854"/>
        <v>\\\0</v>
      </c>
      <c r="D813" s="17" t="str">
        <f t="shared" si="855"/>
        <v>\\\0</v>
      </c>
      <c r="E813" s="17" t="str">
        <f t="shared" si="856"/>
        <v>\\\0</v>
      </c>
      <c r="F813" s="17" t="str">
        <f t="shared" si="857"/>
        <v>\\\0</v>
      </c>
      <c r="G813" s="17" t="str">
        <f t="shared" si="858"/>
        <v>\\\0</v>
      </c>
      <c r="H813" s="17" t="str">
        <f t="shared" si="859"/>
        <v>\\\0</v>
      </c>
      <c r="I813" s="17" t="str">
        <f t="shared" si="860"/>
        <v>\\\0</v>
      </c>
      <c r="J813" s="17" t="str">
        <f t="shared" si="861"/>
        <v>\\\0</v>
      </c>
      <c r="K813" s="17" t="str">
        <f t="shared" si="862"/>
        <v>\\\0</v>
      </c>
      <c r="L813" s="17" t="str">
        <f t="shared" si="863"/>
        <v>\\\0</v>
      </c>
      <c r="M813" s="17" t="str">
        <f t="shared" si="864"/>
        <v>\\\0</v>
      </c>
      <c r="N813" s="17" t="str">
        <f t="shared" si="865"/>
        <v>\\\0</v>
      </c>
      <c r="O813" s="17" t="str">
        <f t="shared" si="866"/>
        <v>\\\0</v>
      </c>
      <c r="P813" s="17" t="str">
        <f t="shared" si="867"/>
        <v>\\\0</v>
      </c>
      <c r="R813" s="17" t="str">
        <f t="shared" si="868"/>
        <v>\\</v>
      </c>
      <c r="S813" s="38"/>
      <c r="T813" s="39"/>
      <c r="U813" s="31"/>
      <c r="V813" s="32"/>
      <c r="W813" s="36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35"/>
      <c r="DS813" s="287"/>
      <c r="DT813" s="36"/>
      <c r="DU813" s="37"/>
      <c r="DV813" s="28">
        <f>IF(AND($S813='자료입력 및 결과표시'!$B$6,COUNTIF($W813:$DR813,'자료입력 및 결과표시'!$C$6)&gt;=1),IF(OR('자료입력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DW813" s="28">
        <f>IF(AND($S813='자료입력 및 결과표시'!$B$7,COUNTIF($W813:$DR813,'자료입력 및 결과표시'!$C$7)&gt;=1),IF(OR('자료입력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DX813" s="28">
        <f>IF(AND($S813='자료입력 및 결과표시'!$B$8,COUNTIF($W813:$DR813,'자료입력 및 결과표시'!$C$8)&gt;=1),IF(OR('자료입력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DY813" s="28">
        <f>IF(AND($S813='자료입력 및 결과표시'!$B$9,COUNTIF($W813:$DR813,'자료입력 및 결과표시'!$C$9)&gt;=1),IF(OR('자료입력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DZ813" s="28">
        <f>IF(AND($S813='자료입력 및 결과표시'!$B$10,COUNTIF($W813:$DR813,'자료입력 및 결과표시'!$C$10)&gt;=1),IF(OR('자료입력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A813" s="28">
        <f>IF(AND($S813='자료입력 및 결과표시'!$B$11,COUNTIF($W813:$DR813,'자료입력 및 결과표시'!$C$11)&gt;=1),IF(OR('자료입력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B813" s="28">
        <f>IF(AND($S813='자료입력 및 결과표시'!$B$12,COUNTIF($W813:$DR813,'자료입력 및 결과표시'!$C$12)&gt;=1),IF(OR('자료입력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C813" s="28">
        <f>IF(AND($S813='자료입력 및 결과표시'!$B$13,COUNTIF($W813:$DR813,'자료입력 및 결과표시'!$C$13)&gt;=1),IF(OR('자료입력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D813" s="28">
        <f>IF(AND($S813='자료입력 및 결과표시'!$B$14,COUNTIF($W813:$DR813,'자료입력 및 결과표시'!$C$14)&gt;=1),IF(OR('자료입력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E813" s="28">
        <f>IF(AND($S813='자료입력 및 결과표시'!$B$15,COUNTIF($W813:$DR813,'자료입력 및 결과표시'!$C$15)&gt;=1),IF(OR('자료입력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F813" s="28">
        <f>IF(AND($S813='자료입력 및 결과표시'!$B$16,COUNTIF($W813:$DR813,'자료입력 및 결과표시'!$C$16)&gt;=1),IF(OR('자료입력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G813" s="28">
        <f>IF(AND($S813='자료입력 및 결과표시'!$B$17,COUNTIF($W813:$DR813,'자료입력 및 결과표시'!$C$17)&gt;=1),IF(OR('자료입력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H813" s="28">
        <f>IF(AND($S813='자료입력 및 결과표시'!$B$18,COUNTIF($W813:$DR813,'자료입력 및 결과표시'!$C$18)&gt;=1),IF(OR('자료입력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I813" s="28">
        <f>IF(AND($S813='자료입력 및 결과표시'!$B$19,COUNTIF($W813:$DR813,'자료입력 및 결과표시'!$C$19)&gt;=1),IF(OR('자료입력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J813" s="28">
        <f>IF(AND($S813='자료입력 및 결과표시'!$B$20,COUNTIF($W813:$DR813,'자료입력 및 결과표시'!$C$20)&gt;=1),IF(OR('자료입력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K813" s="28">
        <f>IF(AND($S813='자료입력 및 결과표시'!$B$21,COUNTIF($W813:$DR813,'자료입력 및 결과표시'!$C$21)&gt;=1),IF(OR('자료입력 및 결과표시'!$B$4+90&gt;=$V813,'자료입력 및 결과표시'!$B$4&lt;$U813),0,IF($V813-'자료입력 및 결과표시'!$B$4-90&gt;='자료입력 및 결과표시'!$E$4,'자료입력 및 결과표시'!$E$4,$V813-'자료입력 및 결과표시'!$B$4-90)),0)</f>
        <v>0</v>
      </c>
      <c r="EL813" s="17">
        <f>IF(AND(S813='자료입력 및 결과표시'!$B$6,COUNTIF('업무중복도(데이터 입력)'!$W813:$DR813,'자료입력 및 결과표시'!$C$6)&gt;=1),1,0)</f>
        <v>0</v>
      </c>
      <c r="EM813" s="17">
        <f>IF(AND(S813='자료입력 및 결과표시'!$B$7,COUNTIF('업무중복도(데이터 입력)'!$W813:$DR813,'자료입력 및 결과표시'!$C$7)&gt;=1),2,0)</f>
        <v>0</v>
      </c>
      <c r="EN813" s="17">
        <f>IF(AND(S813='자료입력 및 결과표시'!$B$8,COUNTIF('업무중복도(데이터 입력)'!$W813:$DR813,'자료입력 및 결과표시'!$C$8)&gt;=1),3,0)</f>
        <v>0</v>
      </c>
      <c r="EO813" s="17">
        <f>IF(AND(S813='자료입력 및 결과표시'!$B$9,COUNTIF('업무중복도(데이터 입력)'!$W813:$DR813,'자료입력 및 결과표시'!$C$9)&gt;=1),4,0)</f>
        <v>0</v>
      </c>
      <c r="EP813" s="17">
        <f>IF(AND(S813='자료입력 및 결과표시'!$B$10,COUNTIF('업무중복도(데이터 입력)'!$W813:$DR813,'자료입력 및 결과표시'!$C$10)&gt;=1),5,0)</f>
        <v>0</v>
      </c>
      <c r="EQ813" s="17">
        <f>IF(AND(S813='자료입력 및 결과표시'!$B$11,COUNTIF('업무중복도(데이터 입력)'!$W813:$DR813,'자료입력 및 결과표시'!$C$11)&gt;=1),6,0)</f>
        <v>0</v>
      </c>
      <c r="ER813" s="17">
        <f>IF(AND(S813='자료입력 및 결과표시'!$B$12,COUNTIF('업무중복도(데이터 입력)'!$W813:$DR813,'자료입력 및 결과표시'!$C$12)&gt;=1),7,0)</f>
        <v>0</v>
      </c>
      <c r="ES813" s="17">
        <f>IF(AND(S813='자료입력 및 결과표시'!$B$13,COUNTIF('업무중복도(데이터 입력)'!$W813:$DR813,'자료입력 및 결과표시'!$C$13)&gt;=1),8,0)</f>
        <v>0</v>
      </c>
      <c r="ET813" s="17">
        <f>IF(AND(S813='자료입력 및 결과표시'!$B$14,COUNTIF('업무중복도(데이터 입력)'!$W813:$DR813,'자료입력 및 결과표시'!$C$14)&gt;=1),9,0)</f>
        <v>0</v>
      </c>
      <c r="EU813" s="17">
        <f>IF(AND(S813='자료입력 및 결과표시'!$B$15,COUNTIF('업무중복도(데이터 입력)'!$W813:$DR813,'자료입력 및 결과표시'!$C$15)&gt;=1),10,0)</f>
        <v>0</v>
      </c>
      <c r="EV813" s="17">
        <f>IF(AND(S813='자료입력 및 결과표시'!$B$16,COUNTIF('업무중복도(데이터 입력)'!$W813:$DR813,'자료입력 및 결과표시'!$C$16)&gt;=1),11,0)</f>
        <v>0</v>
      </c>
      <c r="EW813" s="17">
        <f>IF(AND(S813='자료입력 및 결과표시'!$B$17,COUNTIF('업무중복도(데이터 입력)'!$W813:$DR813,'자료입력 및 결과표시'!$C$17)&gt;=1),12,0)</f>
        <v>0</v>
      </c>
      <c r="EX813" s="17">
        <f>IF(AND(S813='자료입력 및 결과표시'!$B$18,COUNTIF('업무중복도(데이터 입력)'!$W813:$DR813,'자료입력 및 결과표시'!$C$18)&gt;=1),13,0)</f>
        <v>0</v>
      </c>
      <c r="EY813" s="17">
        <f>IF(AND(S813='자료입력 및 결과표시'!$B$19,COUNTIF('업무중복도(데이터 입력)'!$W813:$DR813,'자료입력 및 결과표시'!$C$19)&gt;=1),14,0)</f>
        <v>0</v>
      </c>
      <c r="EZ813" s="17">
        <f>IF(AND(S813='자료입력 및 결과표시'!$B$20,COUNTIF('업무중복도(데이터 입력)'!$W813:$DR813,'자료입력 및 결과표시'!$C$20)&gt;=1),15,0)</f>
        <v>0</v>
      </c>
      <c r="FA813" s="17">
        <f>IF(AND(S813='자료입력 및 결과표시'!$B$21,COUNTIF('업무중복도(데이터 입력)'!$W813:$DR813,'자료입력 및 결과표시'!$C$21)&gt;=1),16,0)</f>
        <v>0</v>
      </c>
      <c r="FK813" s="17">
        <f t="shared" si="869"/>
        <v>0</v>
      </c>
      <c r="FO813"/>
    </row>
    <row r="814" spans="1:187">
      <c r="A814" s="17" t="str">
        <f t="shared" si="852"/>
        <v>\\\0</v>
      </c>
      <c r="B814" s="17" t="str">
        <f t="shared" si="853"/>
        <v>\\\0</v>
      </c>
      <c r="C814" s="17" t="str">
        <f t="shared" si="854"/>
        <v>\\\0</v>
      </c>
      <c r="D814" s="17" t="str">
        <f t="shared" si="855"/>
        <v>\\\0</v>
      </c>
      <c r="E814" s="17" t="str">
        <f t="shared" si="856"/>
        <v>\\\0</v>
      </c>
      <c r="F814" s="17" t="str">
        <f t="shared" si="857"/>
        <v>\\\0</v>
      </c>
      <c r="G814" s="17" t="str">
        <f t="shared" si="858"/>
        <v>\\\0</v>
      </c>
      <c r="H814" s="17" t="str">
        <f t="shared" si="859"/>
        <v>\\\0</v>
      </c>
      <c r="I814" s="17" t="str">
        <f t="shared" si="860"/>
        <v>\\\0</v>
      </c>
      <c r="J814" s="17" t="str">
        <f t="shared" si="861"/>
        <v>\\\0</v>
      </c>
      <c r="K814" s="17" t="str">
        <f t="shared" si="862"/>
        <v>\\\0</v>
      </c>
      <c r="L814" s="17" t="str">
        <f t="shared" si="863"/>
        <v>\\\0</v>
      </c>
      <c r="M814" s="17" t="str">
        <f t="shared" si="864"/>
        <v>\\\0</v>
      </c>
      <c r="N814" s="17" t="str">
        <f t="shared" si="865"/>
        <v>\\\0</v>
      </c>
      <c r="O814" s="17" t="str">
        <f t="shared" si="866"/>
        <v>\\\0</v>
      </c>
      <c r="P814" s="17" t="str">
        <f t="shared" si="867"/>
        <v>\\\0</v>
      </c>
      <c r="R814" s="17" t="str">
        <f t="shared" si="868"/>
        <v>\\</v>
      </c>
      <c r="S814" s="38"/>
      <c r="T814" s="39"/>
      <c r="U814" s="31"/>
      <c r="V814" s="32"/>
      <c r="W814" s="36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35"/>
      <c r="DS814" s="287"/>
      <c r="DT814" s="36"/>
      <c r="DU814" s="37"/>
      <c r="DV814" s="28">
        <f>IF(AND($S814='자료입력 및 결과표시'!$B$6,COUNTIF($W814:$DR814,'자료입력 및 결과표시'!$C$6)&gt;=1),IF(OR('자료입력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DW814" s="28">
        <f>IF(AND($S814='자료입력 및 결과표시'!$B$7,COUNTIF($W814:$DR814,'자료입력 및 결과표시'!$C$7)&gt;=1),IF(OR('자료입력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DX814" s="28">
        <f>IF(AND($S814='자료입력 및 결과표시'!$B$8,COUNTIF($W814:$DR814,'자료입력 및 결과표시'!$C$8)&gt;=1),IF(OR('자료입력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DY814" s="28">
        <f>IF(AND($S814='자료입력 및 결과표시'!$B$9,COUNTIF($W814:$DR814,'자료입력 및 결과표시'!$C$9)&gt;=1),IF(OR('자료입력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DZ814" s="28">
        <f>IF(AND($S814='자료입력 및 결과표시'!$B$10,COUNTIF($W814:$DR814,'자료입력 및 결과표시'!$C$10)&gt;=1),IF(OR('자료입력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A814" s="28">
        <f>IF(AND($S814='자료입력 및 결과표시'!$B$11,COUNTIF($W814:$DR814,'자료입력 및 결과표시'!$C$11)&gt;=1),IF(OR('자료입력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B814" s="28">
        <f>IF(AND($S814='자료입력 및 결과표시'!$B$12,COUNTIF($W814:$DR814,'자료입력 및 결과표시'!$C$12)&gt;=1),IF(OR('자료입력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C814" s="28">
        <f>IF(AND($S814='자료입력 및 결과표시'!$B$13,COUNTIF($W814:$DR814,'자료입력 및 결과표시'!$C$13)&gt;=1),IF(OR('자료입력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D814" s="28">
        <f>IF(AND($S814='자료입력 및 결과표시'!$B$14,COUNTIF($W814:$DR814,'자료입력 및 결과표시'!$C$14)&gt;=1),IF(OR('자료입력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E814" s="28">
        <f>IF(AND($S814='자료입력 및 결과표시'!$B$15,COUNTIF($W814:$DR814,'자료입력 및 결과표시'!$C$15)&gt;=1),IF(OR('자료입력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F814" s="28">
        <f>IF(AND($S814='자료입력 및 결과표시'!$B$16,COUNTIF($W814:$DR814,'자료입력 및 결과표시'!$C$16)&gt;=1),IF(OR('자료입력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G814" s="28">
        <f>IF(AND($S814='자료입력 및 결과표시'!$B$17,COUNTIF($W814:$DR814,'자료입력 및 결과표시'!$C$17)&gt;=1),IF(OR('자료입력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H814" s="28">
        <f>IF(AND($S814='자료입력 및 결과표시'!$B$18,COUNTIF($W814:$DR814,'자료입력 및 결과표시'!$C$18)&gt;=1),IF(OR('자료입력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I814" s="28">
        <f>IF(AND($S814='자료입력 및 결과표시'!$B$19,COUNTIF($W814:$DR814,'자료입력 및 결과표시'!$C$19)&gt;=1),IF(OR('자료입력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J814" s="28">
        <f>IF(AND($S814='자료입력 및 결과표시'!$B$20,COUNTIF($W814:$DR814,'자료입력 및 결과표시'!$C$20)&gt;=1),IF(OR('자료입력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K814" s="28">
        <f>IF(AND($S814='자료입력 및 결과표시'!$B$21,COUNTIF($W814:$DR814,'자료입력 및 결과표시'!$C$21)&gt;=1),IF(OR('자료입력 및 결과표시'!$B$4+90&gt;=$V814,'자료입력 및 결과표시'!$B$4&lt;$U814),0,IF($V814-'자료입력 및 결과표시'!$B$4-90&gt;='자료입력 및 결과표시'!$E$4,'자료입력 및 결과표시'!$E$4,$V814-'자료입력 및 결과표시'!$B$4-90)),0)</f>
        <v>0</v>
      </c>
      <c r="EL814" s="17">
        <f>IF(AND(S814='자료입력 및 결과표시'!$B$6,COUNTIF('업무중복도(데이터 입력)'!$W814:$DR814,'자료입력 및 결과표시'!$C$6)&gt;=1),1,0)</f>
        <v>0</v>
      </c>
      <c r="EM814" s="17">
        <f>IF(AND(S814='자료입력 및 결과표시'!$B$7,COUNTIF('업무중복도(데이터 입력)'!$W814:$DR814,'자료입력 및 결과표시'!$C$7)&gt;=1),2,0)</f>
        <v>0</v>
      </c>
      <c r="EN814" s="17">
        <f>IF(AND(S814='자료입력 및 결과표시'!$B$8,COUNTIF('업무중복도(데이터 입력)'!$W814:$DR814,'자료입력 및 결과표시'!$C$8)&gt;=1),3,0)</f>
        <v>0</v>
      </c>
      <c r="EO814" s="17">
        <f>IF(AND(S814='자료입력 및 결과표시'!$B$9,COUNTIF('업무중복도(데이터 입력)'!$W814:$DR814,'자료입력 및 결과표시'!$C$9)&gt;=1),4,0)</f>
        <v>0</v>
      </c>
      <c r="EP814" s="17">
        <f>IF(AND(S814='자료입력 및 결과표시'!$B$10,COUNTIF('업무중복도(데이터 입력)'!$W814:$DR814,'자료입력 및 결과표시'!$C$10)&gt;=1),5,0)</f>
        <v>0</v>
      </c>
      <c r="EQ814" s="17">
        <f>IF(AND(S814='자료입력 및 결과표시'!$B$11,COUNTIF('업무중복도(데이터 입력)'!$W814:$DR814,'자료입력 및 결과표시'!$C$11)&gt;=1),6,0)</f>
        <v>0</v>
      </c>
      <c r="ER814" s="17">
        <f>IF(AND(S814='자료입력 및 결과표시'!$B$12,COUNTIF('업무중복도(데이터 입력)'!$W814:$DR814,'자료입력 및 결과표시'!$C$12)&gt;=1),7,0)</f>
        <v>0</v>
      </c>
      <c r="ES814" s="17">
        <f>IF(AND(S814='자료입력 및 결과표시'!$B$13,COUNTIF('업무중복도(데이터 입력)'!$W814:$DR814,'자료입력 및 결과표시'!$C$13)&gt;=1),8,0)</f>
        <v>0</v>
      </c>
      <c r="ET814" s="17">
        <f>IF(AND(S814='자료입력 및 결과표시'!$B$14,COUNTIF('업무중복도(데이터 입력)'!$W814:$DR814,'자료입력 및 결과표시'!$C$14)&gt;=1),9,0)</f>
        <v>0</v>
      </c>
      <c r="EU814" s="17">
        <f>IF(AND(S814='자료입력 및 결과표시'!$B$15,COUNTIF('업무중복도(데이터 입력)'!$W814:$DR814,'자료입력 및 결과표시'!$C$15)&gt;=1),10,0)</f>
        <v>0</v>
      </c>
      <c r="EV814" s="17">
        <f>IF(AND(S814='자료입력 및 결과표시'!$B$16,COUNTIF('업무중복도(데이터 입력)'!$W814:$DR814,'자료입력 및 결과표시'!$C$16)&gt;=1),11,0)</f>
        <v>0</v>
      </c>
      <c r="EW814" s="17">
        <f>IF(AND(S814='자료입력 및 결과표시'!$B$17,COUNTIF('업무중복도(데이터 입력)'!$W814:$DR814,'자료입력 및 결과표시'!$C$17)&gt;=1),12,0)</f>
        <v>0</v>
      </c>
      <c r="EX814" s="17">
        <f>IF(AND(S814='자료입력 및 결과표시'!$B$18,COUNTIF('업무중복도(데이터 입력)'!$W814:$DR814,'자료입력 및 결과표시'!$C$18)&gt;=1),13,0)</f>
        <v>0</v>
      </c>
      <c r="EY814" s="17">
        <f>IF(AND(S814='자료입력 및 결과표시'!$B$19,COUNTIF('업무중복도(데이터 입력)'!$W814:$DR814,'자료입력 및 결과표시'!$C$19)&gt;=1),14,0)</f>
        <v>0</v>
      </c>
      <c r="EZ814" s="17">
        <f>IF(AND(S814='자료입력 및 결과표시'!$B$20,COUNTIF('업무중복도(데이터 입력)'!$W814:$DR814,'자료입력 및 결과표시'!$C$20)&gt;=1),15,0)</f>
        <v>0</v>
      </c>
      <c r="FA814" s="17">
        <f>IF(AND(S814='자료입력 및 결과표시'!$B$21,COUNTIF('업무중복도(데이터 입력)'!$W814:$DR814,'자료입력 및 결과표시'!$C$21)&gt;=1),16,0)</f>
        <v>0</v>
      </c>
      <c r="FK814" s="17">
        <f t="shared" si="869"/>
        <v>0</v>
      </c>
      <c r="FO814"/>
    </row>
    <row r="815" spans="1:187">
      <c r="A815" s="17" t="str">
        <f t="shared" si="852"/>
        <v>\\\0</v>
      </c>
      <c r="B815" s="17" t="str">
        <f t="shared" si="853"/>
        <v>\\\0</v>
      </c>
      <c r="C815" s="17" t="str">
        <f t="shared" si="854"/>
        <v>\\\0</v>
      </c>
      <c r="D815" s="17" t="str">
        <f t="shared" si="855"/>
        <v>\\\0</v>
      </c>
      <c r="E815" s="17" t="str">
        <f t="shared" si="856"/>
        <v>\\\0</v>
      </c>
      <c r="F815" s="17" t="str">
        <f t="shared" si="857"/>
        <v>\\\0</v>
      </c>
      <c r="G815" s="17" t="str">
        <f t="shared" si="858"/>
        <v>\\\0</v>
      </c>
      <c r="H815" s="17" t="str">
        <f t="shared" si="859"/>
        <v>\\\0</v>
      </c>
      <c r="I815" s="17" t="str">
        <f t="shared" si="860"/>
        <v>\\\0</v>
      </c>
      <c r="J815" s="17" t="str">
        <f t="shared" si="861"/>
        <v>\\\0</v>
      </c>
      <c r="K815" s="17" t="str">
        <f t="shared" si="862"/>
        <v>\\\0</v>
      </c>
      <c r="L815" s="17" t="str">
        <f t="shared" si="863"/>
        <v>\\\0</v>
      </c>
      <c r="M815" s="17" t="str">
        <f t="shared" si="864"/>
        <v>\\\0</v>
      </c>
      <c r="N815" s="17" t="str">
        <f t="shared" si="865"/>
        <v>\\\0</v>
      </c>
      <c r="O815" s="17" t="str">
        <f t="shared" si="866"/>
        <v>\\\0</v>
      </c>
      <c r="P815" s="17" t="str">
        <f t="shared" si="867"/>
        <v>\\\0</v>
      </c>
      <c r="R815" s="17" t="str">
        <f t="shared" si="868"/>
        <v>\\</v>
      </c>
      <c r="S815" s="38"/>
      <c r="T815" s="39"/>
      <c r="U815" s="31"/>
      <c r="V815" s="32"/>
      <c r="W815" s="36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35"/>
      <c r="DS815" s="287"/>
      <c r="DT815" s="36"/>
      <c r="DU815" s="37"/>
      <c r="DV815" s="28">
        <f>IF(AND($S815='자료입력 및 결과표시'!$B$6,COUNTIF($W815:$DR815,'자료입력 및 결과표시'!$C$6)&gt;=1),IF(OR('자료입력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DW815" s="28">
        <f>IF(AND($S815='자료입력 및 결과표시'!$B$7,COUNTIF($W815:$DR815,'자료입력 및 결과표시'!$C$7)&gt;=1),IF(OR('자료입력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DX815" s="28">
        <f>IF(AND($S815='자료입력 및 결과표시'!$B$8,COUNTIF($W815:$DR815,'자료입력 및 결과표시'!$C$8)&gt;=1),IF(OR('자료입력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DY815" s="28">
        <f>IF(AND($S815='자료입력 및 결과표시'!$B$9,COUNTIF($W815:$DR815,'자료입력 및 결과표시'!$C$9)&gt;=1),IF(OR('자료입력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DZ815" s="28">
        <f>IF(AND($S815='자료입력 및 결과표시'!$B$10,COUNTIF($W815:$DR815,'자료입력 및 결과표시'!$C$10)&gt;=1),IF(OR('자료입력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A815" s="28">
        <f>IF(AND($S815='자료입력 및 결과표시'!$B$11,COUNTIF($W815:$DR815,'자료입력 및 결과표시'!$C$11)&gt;=1),IF(OR('자료입력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B815" s="28">
        <f>IF(AND($S815='자료입력 및 결과표시'!$B$12,COUNTIF($W815:$DR815,'자료입력 및 결과표시'!$C$12)&gt;=1),IF(OR('자료입력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C815" s="28">
        <f>IF(AND($S815='자료입력 및 결과표시'!$B$13,COUNTIF($W815:$DR815,'자료입력 및 결과표시'!$C$13)&gt;=1),IF(OR('자료입력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D815" s="28">
        <f>IF(AND($S815='자료입력 및 결과표시'!$B$14,COUNTIF($W815:$DR815,'자료입력 및 결과표시'!$C$14)&gt;=1),IF(OR('자료입력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E815" s="28">
        <f>IF(AND($S815='자료입력 및 결과표시'!$B$15,COUNTIF($W815:$DR815,'자료입력 및 결과표시'!$C$15)&gt;=1),IF(OR('자료입력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F815" s="28">
        <f>IF(AND($S815='자료입력 및 결과표시'!$B$16,COUNTIF($W815:$DR815,'자료입력 및 결과표시'!$C$16)&gt;=1),IF(OR('자료입력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G815" s="28">
        <f>IF(AND($S815='자료입력 및 결과표시'!$B$17,COUNTIF($W815:$DR815,'자료입력 및 결과표시'!$C$17)&gt;=1),IF(OR('자료입력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H815" s="28">
        <f>IF(AND($S815='자료입력 및 결과표시'!$B$18,COUNTIF($W815:$DR815,'자료입력 및 결과표시'!$C$18)&gt;=1),IF(OR('자료입력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I815" s="28">
        <f>IF(AND($S815='자료입력 및 결과표시'!$B$19,COUNTIF($W815:$DR815,'자료입력 및 결과표시'!$C$19)&gt;=1),IF(OR('자료입력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J815" s="28">
        <f>IF(AND($S815='자료입력 및 결과표시'!$B$20,COUNTIF($W815:$DR815,'자료입력 및 결과표시'!$C$20)&gt;=1),IF(OR('자료입력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K815" s="28">
        <f>IF(AND($S815='자료입력 및 결과표시'!$B$21,COUNTIF($W815:$DR815,'자료입력 및 결과표시'!$C$21)&gt;=1),IF(OR('자료입력 및 결과표시'!$B$4+90&gt;=$V815,'자료입력 및 결과표시'!$B$4&lt;$U815),0,IF($V815-'자료입력 및 결과표시'!$B$4-90&gt;='자료입력 및 결과표시'!$E$4,'자료입력 및 결과표시'!$E$4,$V815-'자료입력 및 결과표시'!$B$4-90)),0)</f>
        <v>0</v>
      </c>
      <c r="EL815" s="17">
        <f>IF(AND(S815='자료입력 및 결과표시'!$B$6,COUNTIF('업무중복도(데이터 입력)'!$W815:$DR815,'자료입력 및 결과표시'!$C$6)&gt;=1),1,0)</f>
        <v>0</v>
      </c>
      <c r="EM815" s="17">
        <f>IF(AND(S815='자료입력 및 결과표시'!$B$7,COUNTIF('업무중복도(데이터 입력)'!$W815:$DR815,'자료입력 및 결과표시'!$C$7)&gt;=1),2,0)</f>
        <v>0</v>
      </c>
      <c r="EN815" s="17">
        <f>IF(AND(S815='자료입력 및 결과표시'!$B$8,COUNTIF('업무중복도(데이터 입력)'!$W815:$DR815,'자료입력 및 결과표시'!$C$8)&gt;=1),3,0)</f>
        <v>0</v>
      </c>
      <c r="EO815" s="17">
        <f>IF(AND(S815='자료입력 및 결과표시'!$B$9,COUNTIF('업무중복도(데이터 입력)'!$W815:$DR815,'자료입력 및 결과표시'!$C$9)&gt;=1),4,0)</f>
        <v>0</v>
      </c>
      <c r="EP815" s="17">
        <f>IF(AND(S815='자료입력 및 결과표시'!$B$10,COUNTIF('업무중복도(데이터 입력)'!$W815:$DR815,'자료입력 및 결과표시'!$C$10)&gt;=1),5,0)</f>
        <v>0</v>
      </c>
      <c r="EQ815" s="17">
        <f>IF(AND(S815='자료입력 및 결과표시'!$B$11,COUNTIF('업무중복도(데이터 입력)'!$W815:$DR815,'자료입력 및 결과표시'!$C$11)&gt;=1),6,0)</f>
        <v>0</v>
      </c>
      <c r="ER815" s="17">
        <f>IF(AND(S815='자료입력 및 결과표시'!$B$12,COUNTIF('업무중복도(데이터 입력)'!$W815:$DR815,'자료입력 및 결과표시'!$C$12)&gt;=1),7,0)</f>
        <v>0</v>
      </c>
      <c r="ES815" s="17">
        <f>IF(AND(S815='자료입력 및 결과표시'!$B$13,COUNTIF('업무중복도(데이터 입력)'!$W815:$DR815,'자료입력 및 결과표시'!$C$13)&gt;=1),8,0)</f>
        <v>0</v>
      </c>
      <c r="ET815" s="17">
        <f>IF(AND(S815='자료입력 및 결과표시'!$B$14,COUNTIF('업무중복도(데이터 입력)'!$W815:$DR815,'자료입력 및 결과표시'!$C$14)&gt;=1),9,0)</f>
        <v>0</v>
      </c>
      <c r="EU815" s="17">
        <f>IF(AND(S815='자료입력 및 결과표시'!$B$15,COUNTIF('업무중복도(데이터 입력)'!$W815:$DR815,'자료입력 및 결과표시'!$C$15)&gt;=1),10,0)</f>
        <v>0</v>
      </c>
      <c r="EV815" s="17">
        <f>IF(AND(S815='자료입력 및 결과표시'!$B$16,COUNTIF('업무중복도(데이터 입력)'!$W815:$DR815,'자료입력 및 결과표시'!$C$16)&gt;=1),11,0)</f>
        <v>0</v>
      </c>
      <c r="EW815" s="17">
        <f>IF(AND(S815='자료입력 및 결과표시'!$B$17,COUNTIF('업무중복도(데이터 입력)'!$W815:$DR815,'자료입력 및 결과표시'!$C$17)&gt;=1),12,0)</f>
        <v>0</v>
      </c>
      <c r="EX815" s="17">
        <f>IF(AND(S815='자료입력 및 결과표시'!$B$18,COUNTIF('업무중복도(데이터 입력)'!$W815:$DR815,'자료입력 및 결과표시'!$C$18)&gt;=1),13,0)</f>
        <v>0</v>
      </c>
      <c r="EY815" s="17">
        <f>IF(AND(S815='자료입력 및 결과표시'!$B$19,COUNTIF('업무중복도(데이터 입력)'!$W815:$DR815,'자료입력 및 결과표시'!$C$19)&gt;=1),14,0)</f>
        <v>0</v>
      </c>
      <c r="EZ815" s="17">
        <f>IF(AND(S815='자료입력 및 결과표시'!$B$20,COUNTIF('업무중복도(데이터 입력)'!$W815:$DR815,'자료입력 및 결과표시'!$C$20)&gt;=1),15,0)</f>
        <v>0</v>
      </c>
      <c r="FA815" s="17">
        <f>IF(AND(S815='자료입력 및 결과표시'!$B$21,COUNTIF('업무중복도(데이터 입력)'!$W815:$DR815,'자료입력 및 결과표시'!$C$21)&gt;=1),16,0)</f>
        <v>0</v>
      </c>
      <c r="FK815" s="17">
        <f t="shared" si="869"/>
        <v>0</v>
      </c>
      <c r="FO815"/>
    </row>
    <row r="816" spans="1:187">
      <c r="A816" s="17" t="str">
        <f t="shared" si="852"/>
        <v>\\\0</v>
      </c>
      <c r="B816" s="17" t="str">
        <f t="shared" si="853"/>
        <v>\\\0</v>
      </c>
      <c r="C816" s="17" t="str">
        <f t="shared" si="854"/>
        <v>\\\0</v>
      </c>
      <c r="D816" s="17" t="str">
        <f t="shared" si="855"/>
        <v>\\\0</v>
      </c>
      <c r="E816" s="17" t="str">
        <f t="shared" si="856"/>
        <v>\\\0</v>
      </c>
      <c r="F816" s="17" t="str">
        <f t="shared" si="857"/>
        <v>\\\0</v>
      </c>
      <c r="G816" s="17" t="str">
        <f t="shared" si="858"/>
        <v>\\\0</v>
      </c>
      <c r="H816" s="17" t="str">
        <f t="shared" si="859"/>
        <v>\\\0</v>
      </c>
      <c r="I816" s="17" t="str">
        <f t="shared" si="860"/>
        <v>\\\0</v>
      </c>
      <c r="J816" s="17" t="str">
        <f t="shared" si="861"/>
        <v>\\\0</v>
      </c>
      <c r="K816" s="17" t="str">
        <f t="shared" si="862"/>
        <v>\\\0</v>
      </c>
      <c r="L816" s="17" t="str">
        <f t="shared" si="863"/>
        <v>\\\0</v>
      </c>
      <c r="M816" s="17" t="str">
        <f t="shared" si="864"/>
        <v>\\\0</v>
      </c>
      <c r="N816" s="17" t="str">
        <f t="shared" si="865"/>
        <v>\\\0</v>
      </c>
      <c r="O816" s="17" t="str">
        <f t="shared" si="866"/>
        <v>\\\0</v>
      </c>
      <c r="P816" s="17" t="str">
        <f t="shared" si="867"/>
        <v>\\\0</v>
      </c>
      <c r="R816" s="17" t="str">
        <f t="shared" si="868"/>
        <v>\\</v>
      </c>
      <c r="S816" s="38"/>
      <c r="T816" s="39"/>
      <c r="U816" s="31"/>
      <c r="V816" s="32"/>
      <c r="W816" s="36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35"/>
      <c r="DS816" s="287"/>
      <c r="DT816" s="36"/>
      <c r="DU816" s="37"/>
      <c r="DV816" s="28">
        <f>IF(AND($S816='자료입력 및 결과표시'!$B$6,COUNTIF($W816:$DR816,'자료입력 및 결과표시'!$C$6)&gt;=1),IF(OR('자료입력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DW816" s="28">
        <f>IF(AND($S816='자료입력 및 결과표시'!$B$7,COUNTIF($W816:$DR816,'자료입력 및 결과표시'!$C$7)&gt;=1),IF(OR('자료입력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DX816" s="28">
        <f>IF(AND($S816='자료입력 및 결과표시'!$B$8,COUNTIF($W816:$DR816,'자료입력 및 결과표시'!$C$8)&gt;=1),IF(OR('자료입력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DY816" s="28">
        <f>IF(AND($S816='자료입력 및 결과표시'!$B$9,COUNTIF($W816:$DR816,'자료입력 및 결과표시'!$C$9)&gt;=1),IF(OR('자료입력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DZ816" s="28">
        <f>IF(AND($S816='자료입력 및 결과표시'!$B$10,COUNTIF($W816:$DR816,'자료입력 및 결과표시'!$C$10)&gt;=1),IF(OR('자료입력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A816" s="28">
        <f>IF(AND($S816='자료입력 및 결과표시'!$B$11,COUNTIF($W816:$DR816,'자료입력 및 결과표시'!$C$11)&gt;=1),IF(OR('자료입력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B816" s="28">
        <f>IF(AND($S816='자료입력 및 결과표시'!$B$12,COUNTIF($W816:$DR816,'자료입력 및 결과표시'!$C$12)&gt;=1),IF(OR('자료입력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C816" s="28">
        <f>IF(AND($S816='자료입력 및 결과표시'!$B$13,COUNTIF($W816:$DR816,'자료입력 및 결과표시'!$C$13)&gt;=1),IF(OR('자료입력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D816" s="28">
        <f>IF(AND($S816='자료입력 및 결과표시'!$B$14,COUNTIF($W816:$DR816,'자료입력 및 결과표시'!$C$14)&gt;=1),IF(OR('자료입력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E816" s="28">
        <f>IF(AND($S816='자료입력 및 결과표시'!$B$15,COUNTIF($W816:$DR816,'자료입력 및 결과표시'!$C$15)&gt;=1),IF(OR('자료입력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F816" s="28">
        <f>IF(AND($S816='자료입력 및 결과표시'!$B$16,COUNTIF($W816:$DR816,'자료입력 및 결과표시'!$C$16)&gt;=1),IF(OR('자료입력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G816" s="28">
        <f>IF(AND($S816='자료입력 및 결과표시'!$B$17,COUNTIF($W816:$DR816,'자료입력 및 결과표시'!$C$17)&gt;=1),IF(OR('자료입력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H816" s="28">
        <f>IF(AND($S816='자료입력 및 결과표시'!$B$18,COUNTIF($W816:$DR816,'자료입력 및 결과표시'!$C$18)&gt;=1),IF(OR('자료입력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I816" s="28">
        <f>IF(AND($S816='자료입력 및 결과표시'!$B$19,COUNTIF($W816:$DR816,'자료입력 및 결과표시'!$C$19)&gt;=1),IF(OR('자료입력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J816" s="28">
        <f>IF(AND($S816='자료입력 및 결과표시'!$B$20,COUNTIF($W816:$DR816,'자료입력 및 결과표시'!$C$20)&gt;=1),IF(OR('자료입력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K816" s="28">
        <f>IF(AND($S816='자료입력 및 결과표시'!$B$21,COUNTIF($W816:$DR816,'자료입력 및 결과표시'!$C$21)&gt;=1),IF(OR('자료입력 및 결과표시'!$B$4+90&gt;=$V816,'자료입력 및 결과표시'!$B$4&lt;$U816),0,IF($V816-'자료입력 및 결과표시'!$B$4-90&gt;='자료입력 및 결과표시'!$E$4,'자료입력 및 결과표시'!$E$4,$V816-'자료입력 및 결과표시'!$B$4-90)),0)</f>
        <v>0</v>
      </c>
      <c r="EL816" s="17">
        <f>IF(AND(S816='자료입력 및 결과표시'!$B$6,COUNTIF('업무중복도(데이터 입력)'!$W816:$DR816,'자료입력 및 결과표시'!$C$6)&gt;=1),1,0)</f>
        <v>0</v>
      </c>
      <c r="EM816" s="17">
        <f>IF(AND(S816='자료입력 및 결과표시'!$B$7,COUNTIF('업무중복도(데이터 입력)'!$W816:$DR816,'자료입력 및 결과표시'!$C$7)&gt;=1),2,0)</f>
        <v>0</v>
      </c>
      <c r="EN816" s="17">
        <f>IF(AND(S816='자료입력 및 결과표시'!$B$8,COUNTIF('업무중복도(데이터 입력)'!$W816:$DR816,'자료입력 및 결과표시'!$C$8)&gt;=1),3,0)</f>
        <v>0</v>
      </c>
      <c r="EO816" s="17">
        <f>IF(AND(S816='자료입력 및 결과표시'!$B$9,COUNTIF('업무중복도(데이터 입력)'!$W816:$DR816,'자료입력 및 결과표시'!$C$9)&gt;=1),4,0)</f>
        <v>0</v>
      </c>
      <c r="EP816" s="17">
        <f>IF(AND(S816='자료입력 및 결과표시'!$B$10,COUNTIF('업무중복도(데이터 입력)'!$W816:$DR816,'자료입력 및 결과표시'!$C$10)&gt;=1),5,0)</f>
        <v>0</v>
      </c>
      <c r="EQ816" s="17">
        <f>IF(AND(S816='자료입력 및 결과표시'!$B$11,COUNTIF('업무중복도(데이터 입력)'!$W816:$DR816,'자료입력 및 결과표시'!$C$11)&gt;=1),6,0)</f>
        <v>0</v>
      </c>
      <c r="ER816" s="17">
        <f>IF(AND(S816='자료입력 및 결과표시'!$B$12,COUNTIF('업무중복도(데이터 입력)'!$W816:$DR816,'자료입력 및 결과표시'!$C$12)&gt;=1),7,0)</f>
        <v>0</v>
      </c>
      <c r="ES816" s="17">
        <f>IF(AND(S816='자료입력 및 결과표시'!$B$13,COUNTIF('업무중복도(데이터 입력)'!$W816:$DR816,'자료입력 및 결과표시'!$C$13)&gt;=1),8,0)</f>
        <v>0</v>
      </c>
      <c r="ET816" s="17">
        <f>IF(AND(S816='자료입력 및 결과표시'!$B$14,COUNTIF('업무중복도(데이터 입력)'!$W816:$DR816,'자료입력 및 결과표시'!$C$14)&gt;=1),9,0)</f>
        <v>0</v>
      </c>
      <c r="EU816" s="17">
        <f>IF(AND(S816='자료입력 및 결과표시'!$B$15,COUNTIF('업무중복도(데이터 입력)'!$W816:$DR816,'자료입력 및 결과표시'!$C$15)&gt;=1),10,0)</f>
        <v>0</v>
      </c>
      <c r="EV816" s="17">
        <f>IF(AND(S816='자료입력 및 결과표시'!$B$16,COUNTIF('업무중복도(데이터 입력)'!$W816:$DR816,'자료입력 및 결과표시'!$C$16)&gt;=1),11,0)</f>
        <v>0</v>
      </c>
      <c r="EW816" s="17">
        <f>IF(AND(S816='자료입력 및 결과표시'!$B$17,COUNTIF('업무중복도(데이터 입력)'!$W816:$DR816,'자료입력 및 결과표시'!$C$17)&gt;=1),12,0)</f>
        <v>0</v>
      </c>
      <c r="EX816" s="17">
        <f>IF(AND(S816='자료입력 및 결과표시'!$B$18,COUNTIF('업무중복도(데이터 입력)'!$W816:$DR816,'자료입력 및 결과표시'!$C$18)&gt;=1),13,0)</f>
        <v>0</v>
      </c>
      <c r="EY816" s="17">
        <f>IF(AND(S816='자료입력 및 결과표시'!$B$19,COUNTIF('업무중복도(데이터 입력)'!$W816:$DR816,'자료입력 및 결과표시'!$C$19)&gt;=1),14,0)</f>
        <v>0</v>
      </c>
      <c r="EZ816" s="17">
        <f>IF(AND(S816='자료입력 및 결과표시'!$B$20,COUNTIF('업무중복도(데이터 입력)'!$W816:$DR816,'자료입력 및 결과표시'!$C$20)&gt;=1),15,0)</f>
        <v>0</v>
      </c>
      <c r="FA816" s="17">
        <f>IF(AND(S816='자료입력 및 결과표시'!$B$21,COUNTIF('업무중복도(데이터 입력)'!$W816:$DR816,'자료입력 및 결과표시'!$C$21)&gt;=1),16,0)</f>
        <v>0</v>
      </c>
      <c r="FK816" s="17">
        <f t="shared" si="869"/>
        <v>0</v>
      </c>
      <c r="FO816"/>
    </row>
    <row r="817" spans="1:171">
      <c r="A817" s="17" t="str">
        <f t="shared" si="852"/>
        <v>\\\0</v>
      </c>
      <c r="B817" s="17" t="str">
        <f t="shared" si="853"/>
        <v>\\\0</v>
      </c>
      <c r="C817" s="17" t="str">
        <f t="shared" si="854"/>
        <v>\\\0</v>
      </c>
      <c r="D817" s="17" t="str">
        <f t="shared" si="855"/>
        <v>\\\0</v>
      </c>
      <c r="E817" s="17" t="str">
        <f t="shared" si="856"/>
        <v>\\\0</v>
      </c>
      <c r="F817" s="17" t="str">
        <f t="shared" si="857"/>
        <v>\\\0</v>
      </c>
      <c r="G817" s="17" t="str">
        <f t="shared" si="858"/>
        <v>\\\0</v>
      </c>
      <c r="H817" s="17" t="str">
        <f t="shared" si="859"/>
        <v>\\\0</v>
      </c>
      <c r="I817" s="17" t="str">
        <f t="shared" si="860"/>
        <v>\\\0</v>
      </c>
      <c r="J817" s="17" t="str">
        <f t="shared" si="861"/>
        <v>\\\0</v>
      </c>
      <c r="K817" s="17" t="str">
        <f t="shared" si="862"/>
        <v>\\\0</v>
      </c>
      <c r="L817" s="17" t="str">
        <f t="shared" si="863"/>
        <v>\\\0</v>
      </c>
      <c r="M817" s="17" t="str">
        <f t="shared" si="864"/>
        <v>\\\0</v>
      </c>
      <c r="N817" s="17" t="str">
        <f t="shared" si="865"/>
        <v>\\\0</v>
      </c>
      <c r="O817" s="17" t="str">
        <f t="shared" si="866"/>
        <v>\\\0</v>
      </c>
      <c r="P817" s="17" t="str">
        <f t="shared" si="867"/>
        <v>\\\0</v>
      </c>
      <c r="R817" s="17" t="str">
        <f t="shared" si="868"/>
        <v>\\</v>
      </c>
      <c r="S817" s="38"/>
      <c r="T817" s="39"/>
      <c r="U817" s="31"/>
      <c r="V817" s="32"/>
      <c r="W817" s="36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35"/>
      <c r="DS817" s="287"/>
      <c r="DT817" s="36"/>
      <c r="DU817" s="37"/>
      <c r="DV817" s="28">
        <f>IF(AND($S817='자료입력 및 결과표시'!$B$6,COUNTIF($W817:$DR817,'자료입력 및 결과표시'!$C$6)&gt;=1),IF(OR('자료입력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DW817" s="28">
        <f>IF(AND($S817='자료입력 및 결과표시'!$B$7,COUNTIF($W817:$DR817,'자료입력 및 결과표시'!$C$7)&gt;=1),IF(OR('자료입력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DX817" s="28">
        <f>IF(AND($S817='자료입력 및 결과표시'!$B$8,COUNTIF($W817:$DR817,'자료입력 및 결과표시'!$C$8)&gt;=1),IF(OR('자료입력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DY817" s="28">
        <f>IF(AND($S817='자료입력 및 결과표시'!$B$9,COUNTIF($W817:$DR817,'자료입력 및 결과표시'!$C$9)&gt;=1),IF(OR('자료입력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DZ817" s="28">
        <f>IF(AND($S817='자료입력 및 결과표시'!$B$10,COUNTIF($W817:$DR817,'자료입력 및 결과표시'!$C$10)&gt;=1),IF(OR('자료입력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A817" s="28">
        <f>IF(AND($S817='자료입력 및 결과표시'!$B$11,COUNTIF($W817:$DR817,'자료입력 및 결과표시'!$C$11)&gt;=1),IF(OR('자료입력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B817" s="28">
        <f>IF(AND($S817='자료입력 및 결과표시'!$B$12,COUNTIF($W817:$DR817,'자료입력 및 결과표시'!$C$12)&gt;=1),IF(OR('자료입력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C817" s="28">
        <f>IF(AND($S817='자료입력 및 결과표시'!$B$13,COUNTIF($W817:$DR817,'자료입력 및 결과표시'!$C$13)&gt;=1),IF(OR('자료입력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D817" s="28">
        <f>IF(AND($S817='자료입력 및 결과표시'!$B$14,COUNTIF($W817:$DR817,'자료입력 및 결과표시'!$C$14)&gt;=1),IF(OR('자료입력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E817" s="28">
        <f>IF(AND($S817='자료입력 및 결과표시'!$B$15,COUNTIF($W817:$DR817,'자료입력 및 결과표시'!$C$15)&gt;=1),IF(OR('자료입력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F817" s="28">
        <f>IF(AND($S817='자료입력 및 결과표시'!$B$16,COUNTIF($W817:$DR817,'자료입력 및 결과표시'!$C$16)&gt;=1),IF(OR('자료입력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G817" s="28">
        <f>IF(AND($S817='자료입력 및 결과표시'!$B$17,COUNTIF($W817:$DR817,'자료입력 및 결과표시'!$C$17)&gt;=1),IF(OR('자료입력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H817" s="28">
        <f>IF(AND($S817='자료입력 및 결과표시'!$B$18,COUNTIF($W817:$DR817,'자료입력 및 결과표시'!$C$18)&gt;=1),IF(OR('자료입력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I817" s="28">
        <f>IF(AND($S817='자료입력 및 결과표시'!$B$19,COUNTIF($W817:$DR817,'자료입력 및 결과표시'!$C$19)&gt;=1),IF(OR('자료입력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J817" s="28">
        <f>IF(AND($S817='자료입력 및 결과표시'!$B$20,COUNTIF($W817:$DR817,'자료입력 및 결과표시'!$C$20)&gt;=1),IF(OR('자료입력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K817" s="28">
        <f>IF(AND($S817='자료입력 및 결과표시'!$B$21,COUNTIF($W817:$DR817,'자료입력 및 결과표시'!$C$21)&gt;=1),IF(OR('자료입력 및 결과표시'!$B$4+90&gt;=$V817,'자료입력 및 결과표시'!$B$4&lt;$U817),0,IF($V817-'자료입력 및 결과표시'!$B$4-90&gt;='자료입력 및 결과표시'!$E$4,'자료입력 및 결과표시'!$E$4,$V817-'자료입력 및 결과표시'!$B$4-90)),0)</f>
        <v>0</v>
      </c>
      <c r="EL817" s="17">
        <f>IF(AND(S817='자료입력 및 결과표시'!$B$6,COUNTIF('업무중복도(데이터 입력)'!$W817:$DR817,'자료입력 및 결과표시'!$C$6)&gt;=1),1,0)</f>
        <v>0</v>
      </c>
      <c r="EM817" s="17">
        <f>IF(AND(S817='자료입력 및 결과표시'!$B$7,COUNTIF('업무중복도(데이터 입력)'!$W817:$DR817,'자료입력 및 결과표시'!$C$7)&gt;=1),2,0)</f>
        <v>0</v>
      </c>
      <c r="EN817" s="17">
        <f>IF(AND(S817='자료입력 및 결과표시'!$B$8,COUNTIF('업무중복도(데이터 입력)'!$W817:$DR817,'자료입력 및 결과표시'!$C$8)&gt;=1),3,0)</f>
        <v>0</v>
      </c>
      <c r="EO817" s="17">
        <f>IF(AND(S817='자료입력 및 결과표시'!$B$9,COUNTIF('업무중복도(데이터 입력)'!$W817:$DR817,'자료입력 및 결과표시'!$C$9)&gt;=1),4,0)</f>
        <v>0</v>
      </c>
      <c r="EP817" s="17">
        <f>IF(AND(S817='자료입력 및 결과표시'!$B$10,COUNTIF('업무중복도(데이터 입력)'!$W817:$DR817,'자료입력 및 결과표시'!$C$10)&gt;=1),5,0)</f>
        <v>0</v>
      </c>
      <c r="EQ817" s="17">
        <f>IF(AND(S817='자료입력 및 결과표시'!$B$11,COUNTIF('업무중복도(데이터 입력)'!$W817:$DR817,'자료입력 및 결과표시'!$C$11)&gt;=1),6,0)</f>
        <v>0</v>
      </c>
      <c r="ER817" s="17">
        <f>IF(AND(S817='자료입력 및 결과표시'!$B$12,COUNTIF('업무중복도(데이터 입력)'!$W817:$DR817,'자료입력 및 결과표시'!$C$12)&gt;=1),7,0)</f>
        <v>0</v>
      </c>
      <c r="ES817" s="17">
        <f>IF(AND(S817='자료입력 및 결과표시'!$B$13,COUNTIF('업무중복도(데이터 입력)'!$W817:$DR817,'자료입력 및 결과표시'!$C$13)&gt;=1),8,0)</f>
        <v>0</v>
      </c>
      <c r="ET817" s="17">
        <f>IF(AND(S817='자료입력 및 결과표시'!$B$14,COUNTIF('업무중복도(데이터 입력)'!$W817:$DR817,'자료입력 및 결과표시'!$C$14)&gt;=1),9,0)</f>
        <v>0</v>
      </c>
      <c r="EU817" s="17">
        <f>IF(AND(S817='자료입력 및 결과표시'!$B$15,COUNTIF('업무중복도(데이터 입력)'!$W817:$DR817,'자료입력 및 결과표시'!$C$15)&gt;=1),10,0)</f>
        <v>0</v>
      </c>
      <c r="EV817" s="17">
        <f>IF(AND(S817='자료입력 및 결과표시'!$B$16,COUNTIF('업무중복도(데이터 입력)'!$W817:$DR817,'자료입력 및 결과표시'!$C$16)&gt;=1),11,0)</f>
        <v>0</v>
      </c>
      <c r="EW817" s="17">
        <f>IF(AND(S817='자료입력 및 결과표시'!$B$17,COUNTIF('업무중복도(데이터 입력)'!$W817:$DR817,'자료입력 및 결과표시'!$C$17)&gt;=1),12,0)</f>
        <v>0</v>
      </c>
      <c r="EX817" s="17">
        <f>IF(AND(S817='자료입력 및 결과표시'!$B$18,COUNTIF('업무중복도(데이터 입력)'!$W817:$DR817,'자료입력 및 결과표시'!$C$18)&gt;=1),13,0)</f>
        <v>0</v>
      </c>
      <c r="EY817" s="17">
        <f>IF(AND(S817='자료입력 및 결과표시'!$B$19,COUNTIF('업무중복도(데이터 입력)'!$W817:$DR817,'자료입력 및 결과표시'!$C$19)&gt;=1),14,0)</f>
        <v>0</v>
      </c>
      <c r="EZ817" s="17">
        <f>IF(AND(S817='자료입력 및 결과표시'!$B$20,COUNTIF('업무중복도(데이터 입력)'!$W817:$DR817,'자료입력 및 결과표시'!$C$20)&gt;=1),15,0)</f>
        <v>0</v>
      </c>
      <c r="FA817" s="17">
        <f>IF(AND(S817='자료입력 및 결과표시'!$B$21,COUNTIF('업무중복도(데이터 입력)'!$W817:$DR817,'자료입력 및 결과표시'!$C$21)&gt;=1),16,0)</f>
        <v>0</v>
      </c>
      <c r="FK817" s="17">
        <f t="shared" si="869"/>
        <v>0</v>
      </c>
      <c r="FO817"/>
    </row>
    <row r="818" spans="1:171">
      <c r="A818" s="17" t="str">
        <f t="shared" si="852"/>
        <v>\\\0</v>
      </c>
      <c r="B818" s="17" t="str">
        <f t="shared" si="853"/>
        <v>\\\0</v>
      </c>
      <c r="C818" s="17" t="str">
        <f t="shared" si="854"/>
        <v>\\\0</v>
      </c>
      <c r="D818" s="17" t="str">
        <f t="shared" si="855"/>
        <v>\\\0</v>
      </c>
      <c r="E818" s="17" t="str">
        <f t="shared" si="856"/>
        <v>\\\0</v>
      </c>
      <c r="F818" s="17" t="str">
        <f t="shared" si="857"/>
        <v>\\\0</v>
      </c>
      <c r="G818" s="17" t="str">
        <f t="shared" si="858"/>
        <v>\\\0</v>
      </c>
      <c r="H818" s="17" t="str">
        <f t="shared" si="859"/>
        <v>\\\0</v>
      </c>
      <c r="I818" s="17" t="str">
        <f t="shared" si="860"/>
        <v>\\\0</v>
      </c>
      <c r="J818" s="17" t="str">
        <f t="shared" si="861"/>
        <v>\\\0</v>
      </c>
      <c r="K818" s="17" t="str">
        <f t="shared" si="862"/>
        <v>\\\0</v>
      </c>
      <c r="L818" s="17" t="str">
        <f t="shared" si="863"/>
        <v>\\\0</v>
      </c>
      <c r="M818" s="17" t="str">
        <f t="shared" si="864"/>
        <v>\\\0</v>
      </c>
      <c r="N818" s="17" t="str">
        <f t="shared" si="865"/>
        <v>\\\0</v>
      </c>
      <c r="O818" s="17" t="str">
        <f t="shared" si="866"/>
        <v>\\\0</v>
      </c>
      <c r="P818" s="17" t="str">
        <f t="shared" si="867"/>
        <v>\\\0</v>
      </c>
      <c r="R818" s="17" t="str">
        <f t="shared" si="868"/>
        <v>\\</v>
      </c>
      <c r="S818" s="38"/>
      <c r="T818" s="39"/>
      <c r="U818" s="31"/>
      <c r="V818" s="32"/>
      <c r="W818" s="36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35"/>
      <c r="DS818" s="287"/>
      <c r="DT818" s="36"/>
      <c r="DU818" s="37"/>
      <c r="DV818" s="28">
        <f>IF(AND($S818='자료입력 및 결과표시'!$B$6,COUNTIF($W818:$DR818,'자료입력 및 결과표시'!$C$6)&gt;=1),IF(OR('자료입력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DW818" s="28">
        <f>IF(AND($S818='자료입력 및 결과표시'!$B$7,COUNTIF($W818:$DR818,'자료입력 및 결과표시'!$C$7)&gt;=1),IF(OR('자료입력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DX818" s="28">
        <f>IF(AND($S818='자료입력 및 결과표시'!$B$8,COUNTIF($W818:$DR818,'자료입력 및 결과표시'!$C$8)&gt;=1),IF(OR('자료입력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DY818" s="28">
        <f>IF(AND($S818='자료입력 및 결과표시'!$B$9,COUNTIF($W818:$DR818,'자료입력 및 결과표시'!$C$9)&gt;=1),IF(OR('자료입력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DZ818" s="28">
        <f>IF(AND($S818='자료입력 및 결과표시'!$B$10,COUNTIF($W818:$DR818,'자료입력 및 결과표시'!$C$10)&gt;=1),IF(OR('자료입력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A818" s="28">
        <f>IF(AND($S818='자료입력 및 결과표시'!$B$11,COUNTIF($W818:$DR818,'자료입력 및 결과표시'!$C$11)&gt;=1),IF(OR('자료입력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B818" s="28">
        <f>IF(AND($S818='자료입력 및 결과표시'!$B$12,COUNTIF($W818:$DR818,'자료입력 및 결과표시'!$C$12)&gt;=1),IF(OR('자료입력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C818" s="28">
        <f>IF(AND($S818='자료입력 및 결과표시'!$B$13,COUNTIF($W818:$DR818,'자료입력 및 결과표시'!$C$13)&gt;=1),IF(OR('자료입력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D818" s="28">
        <f>IF(AND($S818='자료입력 및 결과표시'!$B$14,COUNTIF($W818:$DR818,'자료입력 및 결과표시'!$C$14)&gt;=1),IF(OR('자료입력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E818" s="28">
        <f>IF(AND($S818='자료입력 및 결과표시'!$B$15,COUNTIF($W818:$DR818,'자료입력 및 결과표시'!$C$15)&gt;=1),IF(OR('자료입력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F818" s="28">
        <f>IF(AND($S818='자료입력 및 결과표시'!$B$16,COUNTIF($W818:$DR818,'자료입력 및 결과표시'!$C$16)&gt;=1),IF(OR('자료입력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G818" s="28">
        <f>IF(AND($S818='자료입력 및 결과표시'!$B$17,COUNTIF($W818:$DR818,'자료입력 및 결과표시'!$C$17)&gt;=1),IF(OR('자료입력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H818" s="28">
        <f>IF(AND($S818='자료입력 및 결과표시'!$B$18,COUNTIF($W818:$DR818,'자료입력 및 결과표시'!$C$18)&gt;=1),IF(OR('자료입력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I818" s="28">
        <f>IF(AND($S818='자료입력 및 결과표시'!$B$19,COUNTIF($W818:$DR818,'자료입력 및 결과표시'!$C$19)&gt;=1),IF(OR('자료입력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J818" s="28">
        <f>IF(AND($S818='자료입력 및 결과표시'!$B$20,COUNTIF($W818:$DR818,'자료입력 및 결과표시'!$C$20)&gt;=1),IF(OR('자료입력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K818" s="28">
        <f>IF(AND($S818='자료입력 및 결과표시'!$B$21,COUNTIF($W818:$DR818,'자료입력 및 결과표시'!$C$21)&gt;=1),IF(OR('자료입력 및 결과표시'!$B$4+90&gt;=$V818,'자료입력 및 결과표시'!$B$4&lt;$U818),0,IF($V818-'자료입력 및 결과표시'!$B$4-90&gt;='자료입력 및 결과표시'!$E$4,'자료입력 및 결과표시'!$E$4,$V818-'자료입력 및 결과표시'!$B$4-90)),0)</f>
        <v>0</v>
      </c>
      <c r="EL818" s="17">
        <f>IF(AND(S818='자료입력 및 결과표시'!$B$6,COUNTIF('업무중복도(데이터 입력)'!$W818:$DR818,'자료입력 및 결과표시'!$C$6)&gt;=1),1,0)</f>
        <v>0</v>
      </c>
      <c r="EM818" s="17">
        <f>IF(AND(S818='자료입력 및 결과표시'!$B$7,COUNTIF('업무중복도(데이터 입력)'!$W818:$DR818,'자료입력 및 결과표시'!$C$7)&gt;=1),2,0)</f>
        <v>0</v>
      </c>
      <c r="EN818" s="17">
        <f>IF(AND(S818='자료입력 및 결과표시'!$B$8,COUNTIF('업무중복도(데이터 입력)'!$W818:$DR818,'자료입력 및 결과표시'!$C$8)&gt;=1),3,0)</f>
        <v>0</v>
      </c>
      <c r="EO818" s="17">
        <f>IF(AND(S818='자료입력 및 결과표시'!$B$9,COUNTIF('업무중복도(데이터 입력)'!$W818:$DR818,'자료입력 및 결과표시'!$C$9)&gt;=1),4,0)</f>
        <v>0</v>
      </c>
      <c r="EP818" s="17">
        <f>IF(AND(S818='자료입력 및 결과표시'!$B$10,COUNTIF('업무중복도(데이터 입력)'!$W818:$DR818,'자료입력 및 결과표시'!$C$10)&gt;=1),5,0)</f>
        <v>0</v>
      </c>
      <c r="EQ818" s="17">
        <f>IF(AND(S818='자료입력 및 결과표시'!$B$11,COUNTIF('업무중복도(데이터 입력)'!$W818:$DR818,'자료입력 및 결과표시'!$C$11)&gt;=1),6,0)</f>
        <v>0</v>
      </c>
      <c r="ER818" s="17">
        <f>IF(AND(S818='자료입력 및 결과표시'!$B$12,COUNTIF('업무중복도(데이터 입력)'!$W818:$DR818,'자료입력 및 결과표시'!$C$12)&gt;=1),7,0)</f>
        <v>0</v>
      </c>
      <c r="ES818" s="17">
        <f>IF(AND(S818='자료입력 및 결과표시'!$B$13,COUNTIF('업무중복도(데이터 입력)'!$W818:$DR818,'자료입력 및 결과표시'!$C$13)&gt;=1),8,0)</f>
        <v>0</v>
      </c>
      <c r="ET818" s="17">
        <f>IF(AND(S818='자료입력 및 결과표시'!$B$14,COUNTIF('업무중복도(데이터 입력)'!$W818:$DR818,'자료입력 및 결과표시'!$C$14)&gt;=1),9,0)</f>
        <v>0</v>
      </c>
      <c r="EU818" s="17">
        <f>IF(AND(S818='자료입력 및 결과표시'!$B$15,COUNTIF('업무중복도(데이터 입력)'!$W818:$DR818,'자료입력 및 결과표시'!$C$15)&gt;=1),10,0)</f>
        <v>0</v>
      </c>
      <c r="EV818" s="17">
        <f>IF(AND(S818='자료입력 및 결과표시'!$B$16,COUNTIF('업무중복도(데이터 입력)'!$W818:$DR818,'자료입력 및 결과표시'!$C$16)&gt;=1),11,0)</f>
        <v>0</v>
      </c>
      <c r="EW818" s="17">
        <f>IF(AND(S818='자료입력 및 결과표시'!$B$17,COUNTIF('업무중복도(데이터 입력)'!$W818:$DR818,'자료입력 및 결과표시'!$C$17)&gt;=1),12,0)</f>
        <v>0</v>
      </c>
      <c r="EX818" s="17">
        <f>IF(AND(S818='자료입력 및 결과표시'!$B$18,COUNTIF('업무중복도(데이터 입력)'!$W818:$DR818,'자료입력 및 결과표시'!$C$18)&gt;=1),13,0)</f>
        <v>0</v>
      </c>
      <c r="EY818" s="17">
        <f>IF(AND(S818='자료입력 및 결과표시'!$B$19,COUNTIF('업무중복도(데이터 입력)'!$W818:$DR818,'자료입력 및 결과표시'!$C$19)&gt;=1),14,0)</f>
        <v>0</v>
      </c>
      <c r="EZ818" s="17">
        <f>IF(AND(S818='자료입력 및 결과표시'!$B$20,COUNTIF('업무중복도(데이터 입력)'!$W818:$DR818,'자료입력 및 결과표시'!$C$20)&gt;=1),15,0)</f>
        <v>0</v>
      </c>
      <c r="FA818" s="17">
        <f>IF(AND(S818='자료입력 및 결과표시'!$B$21,COUNTIF('업무중복도(데이터 입력)'!$W818:$DR818,'자료입력 및 결과표시'!$C$21)&gt;=1),16,0)</f>
        <v>0</v>
      </c>
      <c r="FK818" s="17">
        <f t="shared" si="869"/>
        <v>0</v>
      </c>
      <c r="FO818"/>
    </row>
    <row r="819" spans="1:171">
      <c r="A819" s="17" t="str">
        <f t="shared" si="852"/>
        <v>\\\0</v>
      </c>
      <c r="B819" s="17" t="str">
        <f t="shared" si="853"/>
        <v>\\\0</v>
      </c>
      <c r="C819" s="17" t="str">
        <f t="shared" si="854"/>
        <v>\\\0</v>
      </c>
      <c r="D819" s="17" t="str">
        <f t="shared" si="855"/>
        <v>\\\0</v>
      </c>
      <c r="E819" s="17" t="str">
        <f t="shared" si="856"/>
        <v>\\\0</v>
      </c>
      <c r="F819" s="17" t="str">
        <f t="shared" si="857"/>
        <v>\\\0</v>
      </c>
      <c r="G819" s="17" t="str">
        <f t="shared" si="858"/>
        <v>\\\0</v>
      </c>
      <c r="H819" s="17" t="str">
        <f t="shared" si="859"/>
        <v>\\\0</v>
      </c>
      <c r="I819" s="17" t="str">
        <f t="shared" si="860"/>
        <v>\\\0</v>
      </c>
      <c r="J819" s="17" t="str">
        <f t="shared" si="861"/>
        <v>\\\0</v>
      </c>
      <c r="K819" s="17" t="str">
        <f t="shared" si="862"/>
        <v>\\\0</v>
      </c>
      <c r="L819" s="17" t="str">
        <f t="shared" si="863"/>
        <v>\\\0</v>
      </c>
      <c r="M819" s="17" t="str">
        <f t="shared" si="864"/>
        <v>\\\0</v>
      </c>
      <c r="N819" s="17" t="str">
        <f t="shared" si="865"/>
        <v>\\\0</v>
      </c>
      <c r="O819" s="17" t="str">
        <f t="shared" si="866"/>
        <v>\\\0</v>
      </c>
      <c r="P819" s="17" t="str">
        <f t="shared" si="867"/>
        <v>\\\0</v>
      </c>
      <c r="R819" s="17" t="str">
        <f t="shared" si="868"/>
        <v>\\</v>
      </c>
      <c r="S819" s="38"/>
      <c r="T819" s="39"/>
      <c r="U819" s="31"/>
      <c r="V819" s="32"/>
      <c r="W819" s="36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35"/>
      <c r="DS819" s="287"/>
      <c r="DT819" s="36"/>
      <c r="DU819" s="37"/>
      <c r="DV819" s="28">
        <f>IF(AND($S819='자료입력 및 결과표시'!$B$6,COUNTIF($W819:$DR819,'자료입력 및 결과표시'!$C$6)&gt;=1),IF(OR('자료입력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DW819" s="28">
        <f>IF(AND($S819='자료입력 및 결과표시'!$B$7,COUNTIF($W819:$DR819,'자료입력 및 결과표시'!$C$7)&gt;=1),IF(OR('자료입력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DX819" s="28">
        <f>IF(AND($S819='자료입력 및 결과표시'!$B$8,COUNTIF($W819:$DR819,'자료입력 및 결과표시'!$C$8)&gt;=1),IF(OR('자료입력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DY819" s="28">
        <f>IF(AND($S819='자료입력 및 결과표시'!$B$9,COUNTIF($W819:$DR819,'자료입력 및 결과표시'!$C$9)&gt;=1),IF(OR('자료입력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DZ819" s="28">
        <f>IF(AND($S819='자료입력 및 결과표시'!$B$10,COUNTIF($W819:$DR819,'자료입력 및 결과표시'!$C$10)&gt;=1),IF(OR('자료입력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A819" s="28">
        <f>IF(AND($S819='자료입력 및 결과표시'!$B$11,COUNTIF($W819:$DR819,'자료입력 및 결과표시'!$C$11)&gt;=1),IF(OR('자료입력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B819" s="28">
        <f>IF(AND($S819='자료입력 및 결과표시'!$B$12,COUNTIF($W819:$DR819,'자료입력 및 결과표시'!$C$12)&gt;=1),IF(OR('자료입력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C819" s="28">
        <f>IF(AND($S819='자료입력 및 결과표시'!$B$13,COUNTIF($W819:$DR819,'자료입력 및 결과표시'!$C$13)&gt;=1),IF(OR('자료입력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D819" s="28">
        <f>IF(AND($S819='자료입력 및 결과표시'!$B$14,COUNTIF($W819:$DR819,'자료입력 및 결과표시'!$C$14)&gt;=1),IF(OR('자료입력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E819" s="28">
        <f>IF(AND($S819='자료입력 및 결과표시'!$B$15,COUNTIF($W819:$DR819,'자료입력 및 결과표시'!$C$15)&gt;=1),IF(OR('자료입력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F819" s="28">
        <f>IF(AND($S819='자료입력 및 결과표시'!$B$16,COUNTIF($W819:$DR819,'자료입력 및 결과표시'!$C$16)&gt;=1),IF(OR('자료입력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G819" s="28">
        <f>IF(AND($S819='자료입력 및 결과표시'!$B$17,COUNTIF($W819:$DR819,'자료입력 및 결과표시'!$C$17)&gt;=1),IF(OR('자료입력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H819" s="28">
        <f>IF(AND($S819='자료입력 및 결과표시'!$B$18,COUNTIF($W819:$DR819,'자료입력 및 결과표시'!$C$18)&gt;=1),IF(OR('자료입력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I819" s="28">
        <f>IF(AND($S819='자료입력 및 결과표시'!$B$19,COUNTIF($W819:$DR819,'자료입력 및 결과표시'!$C$19)&gt;=1),IF(OR('자료입력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J819" s="28">
        <f>IF(AND($S819='자료입력 및 결과표시'!$B$20,COUNTIF($W819:$DR819,'자료입력 및 결과표시'!$C$20)&gt;=1),IF(OR('자료입력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K819" s="28">
        <f>IF(AND($S819='자료입력 및 결과표시'!$B$21,COUNTIF($W819:$DR819,'자료입력 및 결과표시'!$C$21)&gt;=1),IF(OR('자료입력 및 결과표시'!$B$4+90&gt;=$V819,'자료입력 및 결과표시'!$B$4&lt;$U819),0,IF($V819-'자료입력 및 결과표시'!$B$4-90&gt;='자료입력 및 결과표시'!$E$4,'자료입력 및 결과표시'!$E$4,$V819-'자료입력 및 결과표시'!$B$4-90)),0)</f>
        <v>0</v>
      </c>
      <c r="EL819" s="17">
        <f>IF(AND(S819='자료입력 및 결과표시'!$B$6,COUNTIF('업무중복도(데이터 입력)'!$W819:$DR819,'자료입력 및 결과표시'!$C$6)&gt;=1),1,0)</f>
        <v>0</v>
      </c>
      <c r="EM819" s="17">
        <f>IF(AND(S819='자료입력 및 결과표시'!$B$7,COUNTIF('업무중복도(데이터 입력)'!$W819:$DR819,'자료입력 및 결과표시'!$C$7)&gt;=1),2,0)</f>
        <v>0</v>
      </c>
      <c r="EN819" s="17">
        <f>IF(AND(S819='자료입력 및 결과표시'!$B$8,COUNTIF('업무중복도(데이터 입력)'!$W819:$DR819,'자료입력 및 결과표시'!$C$8)&gt;=1),3,0)</f>
        <v>0</v>
      </c>
      <c r="EO819" s="17">
        <f>IF(AND(S819='자료입력 및 결과표시'!$B$9,COUNTIF('업무중복도(데이터 입력)'!$W819:$DR819,'자료입력 및 결과표시'!$C$9)&gt;=1),4,0)</f>
        <v>0</v>
      </c>
      <c r="EP819" s="17">
        <f>IF(AND(S819='자료입력 및 결과표시'!$B$10,COUNTIF('업무중복도(데이터 입력)'!$W819:$DR819,'자료입력 및 결과표시'!$C$10)&gt;=1),5,0)</f>
        <v>0</v>
      </c>
      <c r="EQ819" s="17">
        <f>IF(AND(S819='자료입력 및 결과표시'!$B$11,COUNTIF('업무중복도(데이터 입력)'!$W819:$DR819,'자료입력 및 결과표시'!$C$11)&gt;=1),6,0)</f>
        <v>0</v>
      </c>
      <c r="ER819" s="17">
        <f>IF(AND(S819='자료입력 및 결과표시'!$B$12,COUNTIF('업무중복도(데이터 입력)'!$W819:$DR819,'자료입력 및 결과표시'!$C$12)&gt;=1),7,0)</f>
        <v>0</v>
      </c>
      <c r="ES819" s="17">
        <f>IF(AND(S819='자료입력 및 결과표시'!$B$13,COUNTIF('업무중복도(데이터 입력)'!$W819:$DR819,'자료입력 및 결과표시'!$C$13)&gt;=1),8,0)</f>
        <v>0</v>
      </c>
      <c r="ET819" s="17">
        <f>IF(AND(S819='자료입력 및 결과표시'!$B$14,COUNTIF('업무중복도(데이터 입력)'!$W819:$DR819,'자료입력 및 결과표시'!$C$14)&gt;=1),9,0)</f>
        <v>0</v>
      </c>
      <c r="EU819" s="17">
        <f>IF(AND(S819='자료입력 및 결과표시'!$B$15,COUNTIF('업무중복도(데이터 입력)'!$W819:$DR819,'자료입력 및 결과표시'!$C$15)&gt;=1),10,0)</f>
        <v>0</v>
      </c>
      <c r="EV819" s="17">
        <f>IF(AND(S819='자료입력 및 결과표시'!$B$16,COUNTIF('업무중복도(데이터 입력)'!$W819:$DR819,'자료입력 및 결과표시'!$C$16)&gt;=1),11,0)</f>
        <v>0</v>
      </c>
      <c r="EW819" s="17">
        <f>IF(AND(S819='자료입력 및 결과표시'!$B$17,COUNTIF('업무중복도(데이터 입력)'!$W819:$DR819,'자료입력 및 결과표시'!$C$17)&gt;=1),12,0)</f>
        <v>0</v>
      </c>
      <c r="EX819" s="17">
        <f>IF(AND(S819='자료입력 및 결과표시'!$B$18,COUNTIF('업무중복도(데이터 입력)'!$W819:$DR819,'자료입력 및 결과표시'!$C$18)&gt;=1),13,0)</f>
        <v>0</v>
      </c>
      <c r="EY819" s="17">
        <f>IF(AND(S819='자료입력 및 결과표시'!$B$19,COUNTIF('업무중복도(데이터 입력)'!$W819:$DR819,'자료입력 및 결과표시'!$C$19)&gt;=1),14,0)</f>
        <v>0</v>
      </c>
      <c r="EZ819" s="17">
        <f>IF(AND(S819='자료입력 및 결과표시'!$B$20,COUNTIF('업무중복도(데이터 입력)'!$W819:$DR819,'자료입력 및 결과표시'!$C$20)&gt;=1),15,0)</f>
        <v>0</v>
      </c>
      <c r="FA819" s="17">
        <f>IF(AND(S819='자료입력 및 결과표시'!$B$21,COUNTIF('업무중복도(데이터 입력)'!$W819:$DR819,'자료입력 및 결과표시'!$C$21)&gt;=1),16,0)</f>
        <v>0</v>
      </c>
      <c r="FK819" s="17">
        <f t="shared" si="869"/>
        <v>0</v>
      </c>
      <c r="FO819"/>
    </row>
    <row r="820" spans="1:171">
      <c r="A820" s="17" t="str">
        <f t="shared" si="852"/>
        <v>\\\0</v>
      </c>
      <c r="B820" s="17" t="str">
        <f t="shared" si="853"/>
        <v>\\\0</v>
      </c>
      <c r="C820" s="17" t="str">
        <f t="shared" si="854"/>
        <v>\\\0</v>
      </c>
      <c r="D820" s="17" t="str">
        <f t="shared" si="855"/>
        <v>\\\0</v>
      </c>
      <c r="E820" s="17" t="str">
        <f t="shared" si="856"/>
        <v>\\\0</v>
      </c>
      <c r="F820" s="17" t="str">
        <f t="shared" si="857"/>
        <v>\\\0</v>
      </c>
      <c r="G820" s="17" t="str">
        <f t="shared" si="858"/>
        <v>\\\0</v>
      </c>
      <c r="H820" s="17" t="str">
        <f t="shared" si="859"/>
        <v>\\\0</v>
      </c>
      <c r="I820" s="17" t="str">
        <f t="shared" si="860"/>
        <v>\\\0</v>
      </c>
      <c r="J820" s="17" t="str">
        <f t="shared" si="861"/>
        <v>\\\0</v>
      </c>
      <c r="K820" s="17" t="str">
        <f t="shared" si="862"/>
        <v>\\\0</v>
      </c>
      <c r="L820" s="17" t="str">
        <f t="shared" si="863"/>
        <v>\\\0</v>
      </c>
      <c r="M820" s="17" t="str">
        <f t="shared" si="864"/>
        <v>\\\0</v>
      </c>
      <c r="N820" s="17" t="str">
        <f t="shared" si="865"/>
        <v>\\\0</v>
      </c>
      <c r="O820" s="17" t="str">
        <f t="shared" si="866"/>
        <v>\\\0</v>
      </c>
      <c r="P820" s="17" t="str">
        <f t="shared" si="867"/>
        <v>\\\0</v>
      </c>
      <c r="R820" s="17" t="str">
        <f t="shared" si="868"/>
        <v>\\</v>
      </c>
      <c r="S820" s="38"/>
      <c r="T820" s="39"/>
      <c r="U820" s="31"/>
      <c r="V820" s="32"/>
      <c r="W820" s="36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35"/>
      <c r="DS820" s="287"/>
      <c r="DT820" s="36"/>
      <c r="DU820" s="37"/>
      <c r="DV820" s="28">
        <f>IF(AND($S820='자료입력 및 결과표시'!$B$6,COUNTIF($W820:$DR820,'자료입력 및 결과표시'!$C$6)&gt;=1),IF(OR('자료입력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DW820" s="28">
        <f>IF(AND($S820='자료입력 및 결과표시'!$B$7,COUNTIF($W820:$DR820,'자료입력 및 결과표시'!$C$7)&gt;=1),IF(OR('자료입력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DX820" s="28">
        <f>IF(AND($S820='자료입력 및 결과표시'!$B$8,COUNTIF($W820:$DR820,'자료입력 및 결과표시'!$C$8)&gt;=1),IF(OR('자료입력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DY820" s="28">
        <f>IF(AND($S820='자료입력 및 결과표시'!$B$9,COUNTIF($W820:$DR820,'자료입력 및 결과표시'!$C$9)&gt;=1),IF(OR('자료입력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DZ820" s="28">
        <f>IF(AND($S820='자료입력 및 결과표시'!$B$10,COUNTIF($W820:$DR820,'자료입력 및 결과표시'!$C$10)&gt;=1),IF(OR('자료입력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A820" s="28">
        <f>IF(AND($S820='자료입력 및 결과표시'!$B$11,COUNTIF($W820:$DR820,'자료입력 및 결과표시'!$C$11)&gt;=1),IF(OR('자료입력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B820" s="28">
        <f>IF(AND($S820='자료입력 및 결과표시'!$B$12,COUNTIF($W820:$DR820,'자료입력 및 결과표시'!$C$12)&gt;=1),IF(OR('자료입력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C820" s="28">
        <f>IF(AND($S820='자료입력 및 결과표시'!$B$13,COUNTIF($W820:$DR820,'자료입력 및 결과표시'!$C$13)&gt;=1),IF(OR('자료입력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D820" s="28">
        <f>IF(AND($S820='자료입력 및 결과표시'!$B$14,COUNTIF($W820:$DR820,'자료입력 및 결과표시'!$C$14)&gt;=1),IF(OR('자료입력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E820" s="28">
        <f>IF(AND($S820='자료입력 및 결과표시'!$B$15,COUNTIF($W820:$DR820,'자료입력 및 결과표시'!$C$15)&gt;=1),IF(OR('자료입력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F820" s="28">
        <f>IF(AND($S820='자료입력 및 결과표시'!$B$16,COUNTIF($W820:$DR820,'자료입력 및 결과표시'!$C$16)&gt;=1),IF(OR('자료입력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G820" s="28">
        <f>IF(AND($S820='자료입력 및 결과표시'!$B$17,COUNTIF($W820:$DR820,'자료입력 및 결과표시'!$C$17)&gt;=1),IF(OR('자료입력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H820" s="28">
        <f>IF(AND($S820='자료입력 및 결과표시'!$B$18,COUNTIF($W820:$DR820,'자료입력 및 결과표시'!$C$18)&gt;=1),IF(OR('자료입력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I820" s="28">
        <f>IF(AND($S820='자료입력 및 결과표시'!$B$19,COUNTIF($W820:$DR820,'자료입력 및 결과표시'!$C$19)&gt;=1),IF(OR('자료입력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J820" s="28">
        <f>IF(AND($S820='자료입력 및 결과표시'!$B$20,COUNTIF($W820:$DR820,'자료입력 및 결과표시'!$C$20)&gt;=1),IF(OR('자료입력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K820" s="28">
        <f>IF(AND($S820='자료입력 및 결과표시'!$B$21,COUNTIF($W820:$DR820,'자료입력 및 결과표시'!$C$21)&gt;=1),IF(OR('자료입력 및 결과표시'!$B$4+90&gt;=$V820,'자료입력 및 결과표시'!$B$4&lt;$U820),0,IF($V820-'자료입력 및 결과표시'!$B$4-90&gt;='자료입력 및 결과표시'!$E$4,'자료입력 및 결과표시'!$E$4,$V820-'자료입력 및 결과표시'!$B$4-90)),0)</f>
        <v>0</v>
      </c>
      <c r="EL820" s="17">
        <f>IF(AND(S820='자료입력 및 결과표시'!$B$6,COUNTIF('업무중복도(데이터 입력)'!$W820:$DR820,'자료입력 및 결과표시'!$C$6)&gt;=1),1,0)</f>
        <v>0</v>
      </c>
      <c r="EM820" s="17">
        <f>IF(AND(S820='자료입력 및 결과표시'!$B$7,COUNTIF('업무중복도(데이터 입력)'!$W820:$DR820,'자료입력 및 결과표시'!$C$7)&gt;=1),2,0)</f>
        <v>0</v>
      </c>
      <c r="EN820" s="17">
        <f>IF(AND(S820='자료입력 및 결과표시'!$B$8,COUNTIF('업무중복도(데이터 입력)'!$W820:$DR820,'자료입력 및 결과표시'!$C$8)&gt;=1),3,0)</f>
        <v>0</v>
      </c>
      <c r="EO820" s="17">
        <f>IF(AND(S820='자료입력 및 결과표시'!$B$9,COUNTIF('업무중복도(데이터 입력)'!$W820:$DR820,'자료입력 및 결과표시'!$C$9)&gt;=1),4,0)</f>
        <v>0</v>
      </c>
      <c r="EP820" s="17">
        <f>IF(AND(S820='자료입력 및 결과표시'!$B$10,COUNTIF('업무중복도(데이터 입력)'!$W820:$DR820,'자료입력 및 결과표시'!$C$10)&gt;=1),5,0)</f>
        <v>0</v>
      </c>
      <c r="EQ820" s="17">
        <f>IF(AND(S820='자료입력 및 결과표시'!$B$11,COUNTIF('업무중복도(데이터 입력)'!$W820:$DR820,'자료입력 및 결과표시'!$C$11)&gt;=1),6,0)</f>
        <v>0</v>
      </c>
      <c r="ER820" s="17">
        <f>IF(AND(S820='자료입력 및 결과표시'!$B$12,COUNTIF('업무중복도(데이터 입력)'!$W820:$DR820,'자료입력 및 결과표시'!$C$12)&gt;=1),7,0)</f>
        <v>0</v>
      </c>
      <c r="ES820" s="17">
        <f>IF(AND(S820='자료입력 및 결과표시'!$B$13,COUNTIF('업무중복도(데이터 입력)'!$W820:$DR820,'자료입력 및 결과표시'!$C$13)&gt;=1),8,0)</f>
        <v>0</v>
      </c>
      <c r="ET820" s="17">
        <f>IF(AND(S820='자료입력 및 결과표시'!$B$14,COUNTIF('업무중복도(데이터 입력)'!$W820:$DR820,'자료입력 및 결과표시'!$C$14)&gt;=1),9,0)</f>
        <v>0</v>
      </c>
      <c r="EU820" s="17">
        <f>IF(AND(S820='자료입력 및 결과표시'!$B$15,COUNTIF('업무중복도(데이터 입력)'!$W820:$DR820,'자료입력 및 결과표시'!$C$15)&gt;=1),10,0)</f>
        <v>0</v>
      </c>
      <c r="EV820" s="17">
        <f>IF(AND(S820='자료입력 및 결과표시'!$B$16,COUNTIF('업무중복도(데이터 입력)'!$W820:$DR820,'자료입력 및 결과표시'!$C$16)&gt;=1),11,0)</f>
        <v>0</v>
      </c>
      <c r="EW820" s="17">
        <f>IF(AND(S820='자료입력 및 결과표시'!$B$17,COUNTIF('업무중복도(데이터 입력)'!$W820:$DR820,'자료입력 및 결과표시'!$C$17)&gt;=1),12,0)</f>
        <v>0</v>
      </c>
      <c r="EX820" s="17">
        <f>IF(AND(S820='자료입력 및 결과표시'!$B$18,COUNTIF('업무중복도(데이터 입력)'!$W820:$DR820,'자료입력 및 결과표시'!$C$18)&gt;=1),13,0)</f>
        <v>0</v>
      </c>
      <c r="EY820" s="17">
        <f>IF(AND(S820='자료입력 및 결과표시'!$B$19,COUNTIF('업무중복도(데이터 입력)'!$W820:$DR820,'자료입력 및 결과표시'!$C$19)&gt;=1),14,0)</f>
        <v>0</v>
      </c>
      <c r="EZ820" s="17">
        <f>IF(AND(S820='자료입력 및 결과표시'!$B$20,COUNTIF('업무중복도(데이터 입력)'!$W820:$DR820,'자료입력 및 결과표시'!$C$20)&gt;=1),15,0)</f>
        <v>0</v>
      </c>
      <c r="FA820" s="17">
        <f>IF(AND(S820='자료입력 및 결과표시'!$B$21,COUNTIF('업무중복도(데이터 입력)'!$W820:$DR820,'자료입력 및 결과표시'!$C$21)&gt;=1),16,0)</f>
        <v>0</v>
      </c>
      <c r="FK820" s="17">
        <f t="shared" si="869"/>
        <v>0</v>
      </c>
      <c r="FO820"/>
    </row>
    <row r="821" spans="1:171">
      <c r="A821" s="17" t="str">
        <f t="shared" si="852"/>
        <v>\\\0</v>
      </c>
      <c r="B821" s="17" t="str">
        <f t="shared" si="853"/>
        <v>\\\0</v>
      </c>
      <c r="C821" s="17" t="str">
        <f t="shared" si="854"/>
        <v>\\\0</v>
      </c>
      <c r="D821" s="17" t="str">
        <f t="shared" si="855"/>
        <v>\\\0</v>
      </c>
      <c r="E821" s="17" t="str">
        <f t="shared" si="856"/>
        <v>\\\0</v>
      </c>
      <c r="F821" s="17" t="str">
        <f t="shared" si="857"/>
        <v>\\\0</v>
      </c>
      <c r="G821" s="17" t="str">
        <f t="shared" si="858"/>
        <v>\\\0</v>
      </c>
      <c r="H821" s="17" t="str">
        <f t="shared" si="859"/>
        <v>\\\0</v>
      </c>
      <c r="I821" s="17" t="str">
        <f t="shared" si="860"/>
        <v>\\\0</v>
      </c>
      <c r="J821" s="17" t="str">
        <f t="shared" si="861"/>
        <v>\\\0</v>
      </c>
      <c r="K821" s="17" t="str">
        <f t="shared" si="862"/>
        <v>\\\0</v>
      </c>
      <c r="L821" s="17" t="str">
        <f t="shared" si="863"/>
        <v>\\\0</v>
      </c>
      <c r="M821" s="17" t="str">
        <f t="shared" si="864"/>
        <v>\\\0</v>
      </c>
      <c r="N821" s="17" t="str">
        <f t="shared" si="865"/>
        <v>\\\0</v>
      </c>
      <c r="O821" s="17" t="str">
        <f t="shared" si="866"/>
        <v>\\\0</v>
      </c>
      <c r="P821" s="17" t="str">
        <f t="shared" si="867"/>
        <v>\\\0</v>
      </c>
      <c r="R821" s="17" t="str">
        <f t="shared" si="868"/>
        <v>\\</v>
      </c>
      <c r="S821" s="38"/>
      <c r="T821" s="39"/>
      <c r="U821" s="31"/>
      <c r="V821" s="32"/>
      <c r="W821" s="36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35"/>
      <c r="DS821" s="287"/>
      <c r="DT821" s="36"/>
      <c r="DU821" s="37"/>
      <c r="DV821" s="28">
        <f>IF(AND($S821='자료입력 및 결과표시'!$B$6,COUNTIF($W821:$DR821,'자료입력 및 결과표시'!$C$6)&gt;=1),IF(OR('자료입력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DW821" s="28">
        <f>IF(AND($S821='자료입력 및 결과표시'!$B$7,COUNTIF($W821:$DR821,'자료입력 및 결과표시'!$C$7)&gt;=1),IF(OR('자료입력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DX821" s="28">
        <f>IF(AND($S821='자료입력 및 결과표시'!$B$8,COUNTIF($W821:$DR821,'자료입력 및 결과표시'!$C$8)&gt;=1),IF(OR('자료입력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DY821" s="28">
        <f>IF(AND($S821='자료입력 및 결과표시'!$B$9,COUNTIF($W821:$DR821,'자료입력 및 결과표시'!$C$9)&gt;=1),IF(OR('자료입력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DZ821" s="28">
        <f>IF(AND($S821='자료입력 및 결과표시'!$B$10,COUNTIF($W821:$DR821,'자료입력 및 결과표시'!$C$10)&gt;=1),IF(OR('자료입력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A821" s="28">
        <f>IF(AND($S821='자료입력 및 결과표시'!$B$11,COUNTIF($W821:$DR821,'자료입력 및 결과표시'!$C$11)&gt;=1),IF(OR('자료입력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B821" s="28">
        <f>IF(AND($S821='자료입력 및 결과표시'!$B$12,COUNTIF($W821:$DR821,'자료입력 및 결과표시'!$C$12)&gt;=1),IF(OR('자료입력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C821" s="28">
        <f>IF(AND($S821='자료입력 및 결과표시'!$B$13,COUNTIF($W821:$DR821,'자료입력 및 결과표시'!$C$13)&gt;=1),IF(OR('자료입력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D821" s="28">
        <f>IF(AND($S821='자료입력 및 결과표시'!$B$14,COUNTIF($W821:$DR821,'자료입력 및 결과표시'!$C$14)&gt;=1),IF(OR('자료입력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E821" s="28">
        <f>IF(AND($S821='자료입력 및 결과표시'!$B$15,COUNTIF($W821:$DR821,'자료입력 및 결과표시'!$C$15)&gt;=1),IF(OR('자료입력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F821" s="28">
        <f>IF(AND($S821='자료입력 및 결과표시'!$B$16,COUNTIF($W821:$DR821,'자료입력 및 결과표시'!$C$16)&gt;=1),IF(OR('자료입력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G821" s="28">
        <f>IF(AND($S821='자료입력 및 결과표시'!$B$17,COUNTIF($W821:$DR821,'자료입력 및 결과표시'!$C$17)&gt;=1),IF(OR('자료입력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H821" s="28">
        <f>IF(AND($S821='자료입력 및 결과표시'!$B$18,COUNTIF($W821:$DR821,'자료입력 및 결과표시'!$C$18)&gt;=1),IF(OR('자료입력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I821" s="28">
        <f>IF(AND($S821='자료입력 및 결과표시'!$B$19,COUNTIF($W821:$DR821,'자료입력 및 결과표시'!$C$19)&gt;=1),IF(OR('자료입력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J821" s="28">
        <f>IF(AND($S821='자료입력 및 결과표시'!$B$20,COUNTIF($W821:$DR821,'자료입력 및 결과표시'!$C$20)&gt;=1),IF(OR('자료입력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K821" s="28">
        <f>IF(AND($S821='자료입력 및 결과표시'!$B$21,COUNTIF($W821:$DR821,'자료입력 및 결과표시'!$C$21)&gt;=1),IF(OR('자료입력 및 결과표시'!$B$4+90&gt;=$V821,'자료입력 및 결과표시'!$B$4&lt;$U821),0,IF($V821-'자료입력 및 결과표시'!$B$4-90&gt;='자료입력 및 결과표시'!$E$4,'자료입력 및 결과표시'!$E$4,$V821-'자료입력 및 결과표시'!$B$4-90)),0)</f>
        <v>0</v>
      </c>
      <c r="EL821" s="17">
        <f>IF(AND(S821='자료입력 및 결과표시'!$B$6,COUNTIF('업무중복도(데이터 입력)'!$W821:$DR821,'자료입력 및 결과표시'!$C$6)&gt;=1),1,0)</f>
        <v>0</v>
      </c>
      <c r="EM821" s="17">
        <f>IF(AND(S821='자료입력 및 결과표시'!$B$7,COUNTIF('업무중복도(데이터 입력)'!$W821:$DR821,'자료입력 및 결과표시'!$C$7)&gt;=1),2,0)</f>
        <v>0</v>
      </c>
      <c r="EN821" s="17">
        <f>IF(AND(S821='자료입력 및 결과표시'!$B$8,COUNTIF('업무중복도(데이터 입력)'!$W821:$DR821,'자료입력 및 결과표시'!$C$8)&gt;=1),3,0)</f>
        <v>0</v>
      </c>
      <c r="EO821" s="17">
        <f>IF(AND(S821='자료입력 및 결과표시'!$B$9,COUNTIF('업무중복도(데이터 입력)'!$W821:$DR821,'자료입력 및 결과표시'!$C$9)&gt;=1),4,0)</f>
        <v>0</v>
      </c>
      <c r="EP821" s="17">
        <f>IF(AND(S821='자료입력 및 결과표시'!$B$10,COUNTIF('업무중복도(데이터 입력)'!$W821:$DR821,'자료입력 및 결과표시'!$C$10)&gt;=1),5,0)</f>
        <v>0</v>
      </c>
      <c r="EQ821" s="17">
        <f>IF(AND(S821='자료입력 및 결과표시'!$B$11,COUNTIF('업무중복도(데이터 입력)'!$W821:$DR821,'자료입력 및 결과표시'!$C$11)&gt;=1),6,0)</f>
        <v>0</v>
      </c>
      <c r="ER821" s="17">
        <f>IF(AND(S821='자료입력 및 결과표시'!$B$12,COUNTIF('업무중복도(데이터 입력)'!$W821:$DR821,'자료입력 및 결과표시'!$C$12)&gt;=1),7,0)</f>
        <v>0</v>
      </c>
      <c r="ES821" s="17">
        <f>IF(AND(S821='자료입력 및 결과표시'!$B$13,COUNTIF('업무중복도(데이터 입력)'!$W821:$DR821,'자료입력 및 결과표시'!$C$13)&gt;=1),8,0)</f>
        <v>0</v>
      </c>
      <c r="ET821" s="17">
        <f>IF(AND(S821='자료입력 및 결과표시'!$B$14,COUNTIF('업무중복도(데이터 입력)'!$W821:$DR821,'자료입력 및 결과표시'!$C$14)&gt;=1),9,0)</f>
        <v>0</v>
      </c>
      <c r="EU821" s="17">
        <f>IF(AND(S821='자료입력 및 결과표시'!$B$15,COUNTIF('업무중복도(데이터 입력)'!$W821:$DR821,'자료입력 및 결과표시'!$C$15)&gt;=1),10,0)</f>
        <v>0</v>
      </c>
      <c r="EV821" s="17">
        <f>IF(AND(S821='자료입력 및 결과표시'!$B$16,COUNTIF('업무중복도(데이터 입력)'!$W821:$DR821,'자료입력 및 결과표시'!$C$16)&gt;=1),11,0)</f>
        <v>0</v>
      </c>
      <c r="EW821" s="17">
        <f>IF(AND(S821='자료입력 및 결과표시'!$B$17,COUNTIF('업무중복도(데이터 입력)'!$W821:$DR821,'자료입력 및 결과표시'!$C$17)&gt;=1),12,0)</f>
        <v>0</v>
      </c>
      <c r="EX821" s="17">
        <f>IF(AND(S821='자료입력 및 결과표시'!$B$18,COUNTIF('업무중복도(데이터 입력)'!$W821:$DR821,'자료입력 및 결과표시'!$C$18)&gt;=1),13,0)</f>
        <v>0</v>
      </c>
      <c r="EY821" s="17">
        <f>IF(AND(S821='자료입력 및 결과표시'!$B$19,COUNTIF('업무중복도(데이터 입력)'!$W821:$DR821,'자료입력 및 결과표시'!$C$19)&gt;=1),14,0)</f>
        <v>0</v>
      </c>
      <c r="EZ821" s="17">
        <f>IF(AND(S821='자료입력 및 결과표시'!$B$20,COUNTIF('업무중복도(데이터 입력)'!$W821:$DR821,'자료입력 및 결과표시'!$C$20)&gt;=1),15,0)</f>
        <v>0</v>
      </c>
      <c r="FA821" s="17">
        <f>IF(AND(S821='자료입력 및 결과표시'!$B$21,COUNTIF('업무중복도(데이터 입력)'!$W821:$DR821,'자료입력 및 결과표시'!$C$21)&gt;=1),16,0)</f>
        <v>0</v>
      </c>
      <c r="FK821" s="17">
        <f t="shared" si="869"/>
        <v>0</v>
      </c>
      <c r="FO821"/>
    </row>
    <row r="822" spans="1:171">
      <c r="A822" s="17" t="str">
        <f t="shared" si="852"/>
        <v>\\\0</v>
      </c>
      <c r="B822" s="17" t="str">
        <f t="shared" si="853"/>
        <v>\\\0</v>
      </c>
      <c r="C822" s="17" t="str">
        <f t="shared" si="854"/>
        <v>\\\0</v>
      </c>
      <c r="D822" s="17" t="str">
        <f t="shared" si="855"/>
        <v>\\\0</v>
      </c>
      <c r="E822" s="17" t="str">
        <f t="shared" si="856"/>
        <v>\\\0</v>
      </c>
      <c r="F822" s="17" t="str">
        <f t="shared" si="857"/>
        <v>\\\0</v>
      </c>
      <c r="G822" s="17" t="str">
        <f t="shared" si="858"/>
        <v>\\\0</v>
      </c>
      <c r="H822" s="17" t="str">
        <f t="shared" si="859"/>
        <v>\\\0</v>
      </c>
      <c r="I822" s="17" t="str">
        <f t="shared" si="860"/>
        <v>\\\0</v>
      </c>
      <c r="J822" s="17" t="str">
        <f t="shared" si="861"/>
        <v>\\\0</v>
      </c>
      <c r="K822" s="17" t="str">
        <f t="shared" si="862"/>
        <v>\\\0</v>
      </c>
      <c r="L822" s="17" t="str">
        <f t="shared" si="863"/>
        <v>\\\0</v>
      </c>
      <c r="M822" s="17" t="str">
        <f t="shared" si="864"/>
        <v>\\\0</v>
      </c>
      <c r="N822" s="17" t="str">
        <f t="shared" si="865"/>
        <v>\\\0</v>
      </c>
      <c r="O822" s="17" t="str">
        <f t="shared" si="866"/>
        <v>\\\0</v>
      </c>
      <c r="P822" s="17" t="str">
        <f t="shared" si="867"/>
        <v>\\\0</v>
      </c>
      <c r="R822" s="17" t="str">
        <f t="shared" si="868"/>
        <v>\\</v>
      </c>
      <c r="S822" s="38"/>
      <c r="T822" s="39"/>
      <c r="U822" s="31"/>
      <c r="V822" s="32"/>
      <c r="W822" s="36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35"/>
      <c r="DS822" s="287"/>
      <c r="DT822" s="36"/>
      <c r="DU822" s="37"/>
      <c r="DV822" s="28">
        <f>IF(AND($S822='자료입력 및 결과표시'!$B$6,COUNTIF($W822:$DR822,'자료입력 및 결과표시'!$C$6)&gt;=1),IF(OR('자료입력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DW822" s="28">
        <f>IF(AND($S822='자료입력 및 결과표시'!$B$7,COUNTIF($W822:$DR822,'자료입력 및 결과표시'!$C$7)&gt;=1),IF(OR('자료입력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DX822" s="28">
        <f>IF(AND($S822='자료입력 및 결과표시'!$B$8,COUNTIF($W822:$DR822,'자료입력 및 결과표시'!$C$8)&gt;=1),IF(OR('자료입력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DY822" s="28">
        <f>IF(AND($S822='자료입력 및 결과표시'!$B$9,COUNTIF($W822:$DR822,'자료입력 및 결과표시'!$C$9)&gt;=1),IF(OR('자료입력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DZ822" s="28">
        <f>IF(AND($S822='자료입력 및 결과표시'!$B$10,COUNTIF($W822:$DR822,'자료입력 및 결과표시'!$C$10)&gt;=1),IF(OR('자료입력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A822" s="28">
        <f>IF(AND($S822='자료입력 및 결과표시'!$B$11,COUNTIF($W822:$DR822,'자료입력 및 결과표시'!$C$11)&gt;=1),IF(OR('자료입력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B822" s="28">
        <f>IF(AND($S822='자료입력 및 결과표시'!$B$12,COUNTIF($W822:$DR822,'자료입력 및 결과표시'!$C$12)&gt;=1),IF(OR('자료입력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C822" s="28">
        <f>IF(AND($S822='자료입력 및 결과표시'!$B$13,COUNTIF($W822:$DR822,'자료입력 및 결과표시'!$C$13)&gt;=1),IF(OR('자료입력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D822" s="28">
        <f>IF(AND($S822='자료입력 및 결과표시'!$B$14,COUNTIF($W822:$DR822,'자료입력 및 결과표시'!$C$14)&gt;=1),IF(OR('자료입력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E822" s="28">
        <f>IF(AND($S822='자료입력 및 결과표시'!$B$15,COUNTIF($W822:$DR822,'자료입력 및 결과표시'!$C$15)&gt;=1),IF(OR('자료입력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F822" s="28">
        <f>IF(AND($S822='자료입력 및 결과표시'!$B$16,COUNTIF($W822:$DR822,'자료입력 및 결과표시'!$C$16)&gt;=1),IF(OR('자료입력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G822" s="28">
        <f>IF(AND($S822='자료입력 및 결과표시'!$B$17,COUNTIF($W822:$DR822,'자료입력 및 결과표시'!$C$17)&gt;=1),IF(OR('자료입력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H822" s="28">
        <f>IF(AND($S822='자료입력 및 결과표시'!$B$18,COUNTIF($W822:$DR822,'자료입력 및 결과표시'!$C$18)&gt;=1),IF(OR('자료입력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I822" s="28">
        <f>IF(AND($S822='자료입력 및 결과표시'!$B$19,COUNTIF($W822:$DR822,'자료입력 및 결과표시'!$C$19)&gt;=1),IF(OR('자료입력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J822" s="28">
        <f>IF(AND($S822='자료입력 및 결과표시'!$B$20,COUNTIF($W822:$DR822,'자료입력 및 결과표시'!$C$20)&gt;=1),IF(OR('자료입력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K822" s="28">
        <f>IF(AND($S822='자료입력 및 결과표시'!$B$21,COUNTIF($W822:$DR822,'자료입력 및 결과표시'!$C$21)&gt;=1),IF(OR('자료입력 및 결과표시'!$B$4+90&gt;=$V822,'자료입력 및 결과표시'!$B$4&lt;$U822),0,IF($V822-'자료입력 및 결과표시'!$B$4-90&gt;='자료입력 및 결과표시'!$E$4,'자료입력 및 결과표시'!$E$4,$V822-'자료입력 및 결과표시'!$B$4-90)),0)</f>
        <v>0</v>
      </c>
      <c r="EL822" s="17">
        <f>IF(AND(S822='자료입력 및 결과표시'!$B$6,COUNTIF('업무중복도(데이터 입력)'!$W822:$DR822,'자료입력 및 결과표시'!$C$6)&gt;=1),1,0)</f>
        <v>0</v>
      </c>
      <c r="EM822" s="17">
        <f>IF(AND(S822='자료입력 및 결과표시'!$B$7,COUNTIF('업무중복도(데이터 입력)'!$W822:$DR822,'자료입력 및 결과표시'!$C$7)&gt;=1),2,0)</f>
        <v>0</v>
      </c>
      <c r="EN822" s="17">
        <f>IF(AND(S822='자료입력 및 결과표시'!$B$8,COUNTIF('업무중복도(데이터 입력)'!$W822:$DR822,'자료입력 및 결과표시'!$C$8)&gt;=1),3,0)</f>
        <v>0</v>
      </c>
      <c r="EO822" s="17">
        <f>IF(AND(S822='자료입력 및 결과표시'!$B$9,COUNTIF('업무중복도(데이터 입력)'!$W822:$DR822,'자료입력 및 결과표시'!$C$9)&gt;=1),4,0)</f>
        <v>0</v>
      </c>
      <c r="EP822" s="17">
        <f>IF(AND(S822='자료입력 및 결과표시'!$B$10,COUNTIF('업무중복도(데이터 입력)'!$W822:$DR822,'자료입력 및 결과표시'!$C$10)&gt;=1),5,0)</f>
        <v>0</v>
      </c>
      <c r="EQ822" s="17">
        <f>IF(AND(S822='자료입력 및 결과표시'!$B$11,COUNTIF('업무중복도(데이터 입력)'!$W822:$DR822,'자료입력 및 결과표시'!$C$11)&gt;=1),6,0)</f>
        <v>0</v>
      </c>
      <c r="ER822" s="17">
        <f>IF(AND(S822='자료입력 및 결과표시'!$B$12,COUNTIF('업무중복도(데이터 입력)'!$W822:$DR822,'자료입력 및 결과표시'!$C$12)&gt;=1),7,0)</f>
        <v>0</v>
      </c>
      <c r="ES822" s="17">
        <f>IF(AND(S822='자료입력 및 결과표시'!$B$13,COUNTIF('업무중복도(데이터 입력)'!$W822:$DR822,'자료입력 및 결과표시'!$C$13)&gt;=1),8,0)</f>
        <v>0</v>
      </c>
      <c r="ET822" s="17">
        <f>IF(AND(S822='자료입력 및 결과표시'!$B$14,COUNTIF('업무중복도(데이터 입력)'!$W822:$DR822,'자료입력 및 결과표시'!$C$14)&gt;=1),9,0)</f>
        <v>0</v>
      </c>
      <c r="EU822" s="17">
        <f>IF(AND(S822='자료입력 및 결과표시'!$B$15,COUNTIF('업무중복도(데이터 입력)'!$W822:$DR822,'자료입력 및 결과표시'!$C$15)&gt;=1),10,0)</f>
        <v>0</v>
      </c>
      <c r="EV822" s="17">
        <f>IF(AND(S822='자료입력 및 결과표시'!$B$16,COUNTIF('업무중복도(데이터 입력)'!$W822:$DR822,'자료입력 및 결과표시'!$C$16)&gt;=1),11,0)</f>
        <v>0</v>
      </c>
      <c r="EW822" s="17">
        <f>IF(AND(S822='자료입력 및 결과표시'!$B$17,COUNTIF('업무중복도(데이터 입력)'!$W822:$DR822,'자료입력 및 결과표시'!$C$17)&gt;=1),12,0)</f>
        <v>0</v>
      </c>
      <c r="EX822" s="17">
        <f>IF(AND(S822='자료입력 및 결과표시'!$B$18,COUNTIF('업무중복도(데이터 입력)'!$W822:$DR822,'자료입력 및 결과표시'!$C$18)&gt;=1),13,0)</f>
        <v>0</v>
      </c>
      <c r="EY822" s="17">
        <f>IF(AND(S822='자료입력 및 결과표시'!$B$19,COUNTIF('업무중복도(데이터 입력)'!$W822:$DR822,'자료입력 및 결과표시'!$C$19)&gt;=1),14,0)</f>
        <v>0</v>
      </c>
      <c r="EZ822" s="17">
        <f>IF(AND(S822='자료입력 및 결과표시'!$B$20,COUNTIF('업무중복도(데이터 입력)'!$W822:$DR822,'자료입력 및 결과표시'!$C$20)&gt;=1),15,0)</f>
        <v>0</v>
      </c>
      <c r="FA822" s="17">
        <f>IF(AND(S822='자료입력 및 결과표시'!$B$21,COUNTIF('업무중복도(데이터 입력)'!$W822:$DR822,'자료입력 및 결과표시'!$C$21)&gt;=1),16,0)</f>
        <v>0</v>
      </c>
      <c r="FK822" s="17">
        <f t="shared" si="869"/>
        <v>0</v>
      </c>
      <c r="FO822"/>
    </row>
    <row r="823" spans="1:171">
      <c r="A823" s="17" t="str">
        <f t="shared" si="852"/>
        <v>\\\0</v>
      </c>
      <c r="B823" s="17" t="str">
        <f t="shared" si="853"/>
        <v>\\\0</v>
      </c>
      <c r="C823" s="17" t="str">
        <f t="shared" si="854"/>
        <v>\\\0</v>
      </c>
      <c r="D823" s="17" t="str">
        <f t="shared" si="855"/>
        <v>\\\0</v>
      </c>
      <c r="E823" s="17" t="str">
        <f t="shared" si="856"/>
        <v>\\\0</v>
      </c>
      <c r="F823" s="17" t="str">
        <f t="shared" si="857"/>
        <v>\\\0</v>
      </c>
      <c r="G823" s="17" t="str">
        <f t="shared" si="858"/>
        <v>\\\0</v>
      </c>
      <c r="H823" s="17" t="str">
        <f t="shared" si="859"/>
        <v>\\\0</v>
      </c>
      <c r="I823" s="17" t="str">
        <f t="shared" si="860"/>
        <v>\\\0</v>
      </c>
      <c r="J823" s="17" t="str">
        <f t="shared" si="861"/>
        <v>\\\0</v>
      </c>
      <c r="K823" s="17" t="str">
        <f t="shared" si="862"/>
        <v>\\\0</v>
      </c>
      <c r="L823" s="17" t="str">
        <f t="shared" si="863"/>
        <v>\\\0</v>
      </c>
      <c r="M823" s="17" t="str">
        <f t="shared" si="864"/>
        <v>\\\0</v>
      </c>
      <c r="N823" s="17" t="str">
        <f t="shared" si="865"/>
        <v>\\\0</v>
      </c>
      <c r="O823" s="17" t="str">
        <f t="shared" si="866"/>
        <v>\\\0</v>
      </c>
      <c r="P823" s="17" t="str">
        <f t="shared" si="867"/>
        <v>\\\0</v>
      </c>
      <c r="R823" s="17" t="str">
        <f t="shared" si="868"/>
        <v>\\</v>
      </c>
      <c r="S823" s="38"/>
      <c r="T823" s="39"/>
      <c r="U823" s="31"/>
      <c r="V823" s="32"/>
      <c r="W823" s="36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35"/>
      <c r="DS823" s="287"/>
      <c r="DT823" s="36"/>
      <c r="DU823" s="37"/>
      <c r="DV823" s="28">
        <f>IF(AND($S823='자료입력 및 결과표시'!$B$6,COUNTIF($W823:$DR823,'자료입력 및 결과표시'!$C$6)&gt;=1),IF(OR('자료입력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DW823" s="28">
        <f>IF(AND($S823='자료입력 및 결과표시'!$B$7,COUNTIF($W823:$DR823,'자료입력 및 결과표시'!$C$7)&gt;=1),IF(OR('자료입력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DX823" s="28">
        <f>IF(AND($S823='자료입력 및 결과표시'!$B$8,COUNTIF($W823:$DR823,'자료입력 및 결과표시'!$C$8)&gt;=1),IF(OR('자료입력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DY823" s="28">
        <f>IF(AND($S823='자료입력 및 결과표시'!$B$9,COUNTIF($W823:$DR823,'자료입력 및 결과표시'!$C$9)&gt;=1),IF(OR('자료입력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DZ823" s="28">
        <f>IF(AND($S823='자료입력 및 결과표시'!$B$10,COUNTIF($W823:$DR823,'자료입력 및 결과표시'!$C$10)&gt;=1),IF(OR('자료입력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A823" s="28">
        <f>IF(AND($S823='자료입력 및 결과표시'!$B$11,COUNTIF($W823:$DR823,'자료입력 및 결과표시'!$C$11)&gt;=1),IF(OR('자료입력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B823" s="28">
        <f>IF(AND($S823='자료입력 및 결과표시'!$B$12,COUNTIF($W823:$DR823,'자료입력 및 결과표시'!$C$12)&gt;=1),IF(OR('자료입력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C823" s="28">
        <f>IF(AND($S823='자료입력 및 결과표시'!$B$13,COUNTIF($W823:$DR823,'자료입력 및 결과표시'!$C$13)&gt;=1),IF(OR('자료입력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D823" s="28">
        <f>IF(AND($S823='자료입력 및 결과표시'!$B$14,COUNTIF($W823:$DR823,'자료입력 및 결과표시'!$C$14)&gt;=1),IF(OR('자료입력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E823" s="28">
        <f>IF(AND($S823='자료입력 및 결과표시'!$B$15,COUNTIF($W823:$DR823,'자료입력 및 결과표시'!$C$15)&gt;=1),IF(OR('자료입력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F823" s="28">
        <f>IF(AND($S823='자료입력 및 결과표시'!$B$16,COUNTIF($W823:$DR823,'자료입력 및 결과표시'!$C$16)&gt;=1),IF(OR('자료입력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G823" s="28">
        <f>IF(AND($S823='자료입력 및 결과표시'!$B$17,COUNTIF($W823:$DR823,'자료입력 및 결과표시'!$C$17)&gt;=1),IF(OR('자료입력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H823" s="28">
        <f>IF(AND($S823='자료입력 및 결과표시'!$B$18,COUNTIF($W823:$DR823,'자료입력 및 결과표시'!$C$18)&gt;=1),IF(OR('자료입력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I823" s="28">
        <f>IF(AND($S823='자료입력 및 결과표시'!$B$19,COUNTIF($W823:$DR823,'자료입력 및 결과표시'!$C$19)&gt;=1),IF(OR('자료입력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J823" s="28">
        <f>IF(AND($S823='자료입력 및 결과표시'!$B$20,COUNTIF($W823:$DR823,'자료입력 및 결과표시'!$C$20)&gt;=1),IF(OR('자료입력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K823" s="28">
        <f>IF(AND($S823='자료입력 및 결과표시'!$B$21,COUNTIF($W823:$DR823,'자료입력 및 결과표시'!$C$21)&gt;=1),IF(OR('자료입력 및 결과표시'!$B$4+90&gt;=$V823,'자료입력 및 결과표시'!$B$4&lt;$U823),0,IF($V823-'자료입력 및 결과표시'!$B$4-90&gt;='자료입력 및 결과표시'!$E$4,'자료입력 및 결과표시'!$E$4,$V823-'자료입력 및 결과표시'!$B$4-90)),0)</f>
        <v>0</v>
      </c>
      <c r="EL823" s="17">
        <f>IF(AND(S823='자료입력 및 결과표시'!$B$6,COUNTIF('업무중복도(데이터 입력)'!$W823:$DR823,'자료입력 및 결과표시'!$C$6)&gt;=1),1,0)</f>
        <v>0</v>
      </c>
      <c r="EM823" s="17">
        <f>IF(AND(S823='자료입력 및 결과표시'!$B$7,COUNTIF('업무중복도(데이터 입력)'!$W823:$DR823,'자료입력 및 결과표시'!$C$7)&gt;=1),2,0)</f>
        <v>0</v>
      </c>
      <c r="EN823" s="17">
        <f>IF(AND(S823='자료입력 및 결과표시'!$B$8,COUNTIF('업무중복도(데이터 입력)'!$W823:$DR823,'자료입력 및 결과표시'!$C$8)&gt;=1),3,0)</f>
        <v>0</v>
      </c>
      <c r="EO823" s="17">
        <f>IF(AND(S823='자료입력 및 결과표시'!$B$9,COUNTIF('업무중복도(데이터 입력)'!$W823:$DR823,'자료입력 및 결과표시'!$C$9)&gt;=1),4,0)</f>
        <v>0</v>
      </c>
      <c r="EP823" s="17">
        <f>IF(AND(S823='자료입력 및 결과표시'!$B$10,COUNTIF('업무중복도(데이터 입력)'!$W823:$DR823,'자료입력 및 결과표시'!$C$10)&gt;=1),5,0)</f>
        <v>0</v>
      </c>
      <c r="EQ823" s="17">
        <f>IF(AND(S823='자료입력 및 결과표시'!$B$11,COUNTIF('업무중복도(데이터 입력)'!$W823:$DR823,'자료입력 및 결과표시'!$C$11)&gt;=1),6,0)</f>
        <v>0</v>
      </c>
      <c r="ER823" s="17">
        <f>IF(AND(S823='자료입력 및 결과표시'!$B$12,COUNTIF('업무중복도(데이터 입력)'!$W823:$DR823,'자료입력 및 결과표시'!$C$12)&gt;=1),7,0)</f>
        <v>0</v>
      </c>
      <c r="ES823" s="17">
        <f>IF(AND(S823='자료입력 및 결과표시'!$B$13,COUNTIF('업무중복도(데이터 입력)'!$W823:$DR823,'자료입력 및 결과표시'!$C$13)&gt;=1),8,0)</f>
        <v>0</v>
      </c>
      <c r="ET823" s="17">
        <f>IF(AND(S823='자료입력 및 결과표시'!$B$14,COUNTIF('업무중복도(데이터 입력)'!$W823:$DR823,'자료입력 및 결과표시'!$C$14)&gt;=1),9,0)</f>
        <v>0</v>
      </c>
      <c r="EU823" s="17">
        <f>IF(AND(S823='자료입력 및 결과표시'!$B$15,COUNTIF('업무중복도(데이터 입력)'!$W823:$DR823,'자료입력 및 결과표시'!$C$15)&gt;=1),10,0)</f>
        <v>0</v>
      </c>
      <c r="EV823" s="17">
        <f>IF(AND(S823='자료입력 및 결과표시'!$B$16,COUNTIF('업무중복도(데이터 입력)'!$W823:$DR823,'자료입력 및 결과표시'!$C$16)&gt;=1),11,0)</f>
        <v>0</v>
      </c>
      <c r="EW823" s="17">
        <f>IF(AND(S823='자료입력 및 결과표시'!$B$17,COUNTIF('업무중복도(데이터 입력)'!$W823:$DR823,'자료입력 및 결과표시'!$C$17)&gt;=1),12,0)</f>
        <v>0</v>
      </c>
      <c r="EX823" s="17">
        <f>IF(AND(S823='자료입력 및 결과표시'!$B$18,COUNTIF('업무중복도(데이터 입력)'!$W823:$DR823,'자료입력 및 결과표시'!$C$18)&gt;=1),13,0)</f>
        <v>0</v>
      </c>
      <c r="EY823" s="17">
        <f>IF(AND(S823='자료입력 및 결과표시'!$B$19,COUNTIF('업무중복도(데이터 입력)'!$W823:$DR823,'자료입력 및 결과표시'!$C$19)&gt;=1),14,0)</f>
        <v>0</v>
      </c>
      <c r="EZ823" s="17">
        <f>IF(AND(S823='자료입력 및 결과표시'!$B$20,COUNTIF('업무중복도(데이터 입력)'!$W823:$DR823,'자료입력 및 결과표시'!$C$20)&gt;=1),15,0)</f>
        <v>0</v>
      </c>
      <c r="FA823" s="17">
        <f>IF(AND(S823='자료입력 및 결과표시'!$B$21,COUNTIF('업무중복도(데이터 입력)'!$W823:$DR823,'자료입력 및 결과표시'!$C$21)&gt;=1),16,0)</f>
        <v>0</v>
      </c>
      <c r="FK823" s="17">
        <f t="shared" si="869"/>
        <v>0</v>
      </c>
      <c r="FO823"/>
    </row>
    <row r="824" spans="1:171">
      <c r="A824" s="17" t="str">
        <f t="shared" si="852"/>
        <v>\\\0</v>
      </c>
      <c r="B824" s="17" t="str">
        <f t="shared" si="853"/>
        <v>\\\0</v>
      </c>
      <c r="C824" s="17" t="str">
        <f t="shared" si="854"/>
        <v>\\\0</v>
      </c>
      <c r="D824" s="17" t="str">
        <f t="shared" si="855"/>
        <v>\\\0</v>
      </c>
      <c r="E824" s="17" t="str">
        <f t="shared" si="856"/>
        <v>\\\0</v>
      </c>
      <c r="F824" s="17" t="str">
        <f t="shared" si="857"/>
        <v>\\\0</v>
      </c>
      <c r="G824" s="17" t="str">
        <f t="shared" si="858"/>
        <v>\\\0</v>
      </c>
      <c r="H824" s="17" t="str">
        <f t="shared" si="859"/>
        <v>\\\0</v>
      </c>
      <c r="I824" s="17" t="str">
        <f t="shared" si="860"/>
        <v>\\\0</v>
      </c>
      <c r="J824" s="17" t="str">
        <f t="shared" si="861"/>
        <v>\\\0</v>
      </c>
      <c r="K824" s="17" t="str">
        <f t="shared" si="862"/>
        <v>\\\0</v>
      </c>
      <c r="L824" s="17" t="str">
        <f t="shared" si="863"/>
        <v>\\\0</v>
      </c>
      <c r="M824" s="17" t="str">
        <f t="shared" si="864"/>
        <v>\\\0</v>
      </c>
      <c r="N824" s="17" t="str">
        <f t="shared" si="865"/>
        <v>\\\0</v>
      </c>
      <c r="O824" s="17" t="str">
        <f t="shared" si="866"/>
        <v>\\\0</v>
      </c>
      <c r="P824" s="17" t="str">
        <f t="shared" si="867"/>
        <v>\\\0</v>
      </c>
      <c r="R824" s="17" t="str">
        <f t="shared" si="868"/>
        <v>\\</v>
      </c>
      <c r="S824" s="38"/>
      <c r="T824" s="39"/>
      <c r="U824" s="31"/>
      <c r="V824" s="32"/>
      <c r="W824" s="36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35"/>
      <c r="DS824" s="287"/>
      <c r="DT824" s="36"/>
      <c r="DU824" s="37"/>
      <c r="DV824" s="28">
        <f>IF(AND($S824='자료입력 및 결과표시'!$B$6,COUNTIF($W824:$DR824,'자료입력 및 결과표시'!$C$6)&gt;=1),IF(OR('자료입력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DW824" s="28">
        <f>IF(AND($S824='자료입력 및 결과표시'!$B$7,COUNTIF($W824:$DR824,'자료입력 및 결과표시'!$C$7)&gt;=1),IF(OR('자료입력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DX824" s="28">
        <f>IF(AND($S824='자료입력 및 결과표시'!$B$8,COUNTIF($W824:$DR824,'자료입력 및 결과표시'!$C$8)&gt;=1),IF(OR('자료입력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DY824" s="28">
        <f>IF(AND($S824='자료입력 및 결과표시'!$B$9,COUNTIF($W824:$DR824,'자료입력 및 결과표시'!$C$9)&gt;=1),IF(OR('자료입력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DZ824" s="28">
        <f>IF(AND($S824='자료입력 및 결과표시'!$B$10,COUNTIF($W824:$DR824,'자료입력 및 결과표시'!$C$10)&gt;=1),IF(OR('자료입력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A824" s="28">
        <f>IF(AND($S824='자료입력 및 결과표시'!$B$11,COUNTIF($W824:$DR824,'자료입력 및 결과표시'!$C$11)&gt;=1),IF(OR('자료입력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B824" s="28">
        <f>IF(AND($S824='자료입력 및 결과표시'!$B$12,COUNTIF($W824:$DR824,'자료입력 및 결과표시'!$C$12)&gt;=1),IF(OR('자료입력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C824" s="28">
        <f>IF(AND($S824='자료입력 및 결과표시'!$B$13,COUNTIF($W824:$DR824,'자료입력 및 결과표시'!$C$13)&gt;=1),IF(OR('자료입력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D824" s="28">
        <f>IF(AND($S824='자료입력 및 결과표시'!$B$14,COUNTIF($W824:$DR824,'자료입력 및 결과표시'!$C$14)&gt;=1),IF(OR('자료입력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E824" s="28">
        <f>IF(AND($S824='자료입력 및 결과표시'!$B$15,COUNTIF($W824:$DR824,'자료입력 및 결과표시'!$C$15)&gt;=1),IF(OR('자료입력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F824" s="28">
        <f>IF(AND($S824='자료입력 및 결과표시'!$B$16,COUNTIF($W824:$DR824,'자료입력 및 결과표시'!$C$16)&gt;=1),IF(OR('자료입력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G824" s="28">
        <f>IF(AND($S824='자료입력 및 결과표시'!$B$17,COUNTIF($W824:$DR824,'자료입력 및 결과표시'!$C$17)&gt;=1),IF(OR('자료입력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H824" s="28">
        <f>IF(AND($S824='자료입력 및 결과표시'!$B$18,COUNTIF($W824:$DR824,'자료입력 및 결과표시'!$C$18)&gt;=1),IF(OR('자료입력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I824" s="28">
        <f>IF(AND($S824='자료입력 및 결과표시'!$B$19,COUNTIF($W824:$DR824,'자료입력 및 결과표시'!$C$19)&gt;=1),IF(OR('자료입력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J824" s="28">
        <f>IF(AND($S824='자료입력 및 결과표시'!$B$20,COUNTIF($W824:$DR824,'자료입력 및 결과표시'!$C$20)&gt;=1),IF(OR('자료입력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K824" s="28">
        <f>IF(AND($S824='자료입력 및 결과표시'!$B$21,COUNTIF($W824:$DR824,'자료입력 및 결과표시'!$C$21)&gt;=1),IF(OR('자료입력 및 결과표시'!$B$4+90&gt;=$V824,'자료입력 및 결과표시'!$B$4&lt;$U824),0,IF($V824-'자료입력 및 결과표시'!$B$4-90&gt;='자료입력 및 결과표시'!$E$4,'자료입력 및 결과표시'!$E$4,$V824-'자료입력 및 결과표시'!$B$4-90)),0)</f>
        <v>0</v>
      </c>
      <c r="EL824" s="17">
        <f>IF(AND(S824='자료입력 및 결과표시'!$B$6,COUNTIF('업무중복도(데이터 입력)'!$W824:$DR824,'자료입력 및 결과표시'!$C$6)&gt;=1),1,0)</f>
        <v>0</v>
      </c>
      <c r="EM824" s="17">
        <f>IF(AND(S824='자료입력 및 결과표시'!$B$7,COUNTIF('업무중복도(데이터 입력)'!$W824:$DR824,'자료입력 및 결과표시'!$C$7)&gt;=1),2,0)</f>
        <v>0</v>
      </c>
      <c r="EN824" s="17">
        <f>IF(AND(S824='자료입력 및 결과표시'!$B$8,COUNTIF('업무중복도(데이터 입력)'!$W824:$DR824,'자료입력 및 결과표시'!$C$8)&gt;=1),3,0)</f>
        <v>0</v>
      </c>
      <c r="EO824" s="17">
        <f>IF(AND(S824='자료입력 및 결과표시'!$B$9,COUNTIF('업무중복도(데이터 입력)'!$W824:$DR824,'자료입력 및 결과표시'!$C$9)&gt;=1),4,0)</f>
        <v>0</v>
      </c>
      <c r="EP824" s="17">
        <f>IF(AND(S824='자료입력 및 결과표시'!$B$10,COUNTIF('업무중복도(데이터 입력)'!$W824:$DR824,'자료입력 및 결과표시'!$C$10)&gt;=1),5,0)</f>
        <v>0</v>
      </c>
      <c r="EQ824" s="17">
        <f>IF(AND(S824='자료입력 및 결과표시'!$B$11,COUNTIF('업무중복도(데이터 입력)'!$W824:$DR824,'자료입력 및 결과표시'!$C$11)&gt;=1),6,0)</f>
        <v>0</v>
      </c>
      <c r="ER824" s="17">
        <f>IF(AND(S824='자료입력 및 결과표시'!$B$12,COUNTIF('업무중복도(데이터 입력)'!$W824:$DR824,'자료입력 및 결과표시'!$C$12)&gt;=1),7,0)</f>
        <v>0</v>
      </c>
      <c r="ES824" s="17">
        <f>IF(AND(S824='자료입력 및 결과표시'!$B$13,COUNTIF('업무중복도(데이터 입력)'!$W824:$DR824,'자료입력 및 결과표시'!$C$13)&gt;=1),8,0)</f>
        <v>0</v>
      </c>
      <c r="ET824" s="17">
        <f>IF(AND(S824='자료입력 및 결과표시'!$B$14,COUNTIF('업무중복도(데이터 입력)'!$W824:$DR824,'자료입력 및 결과표시'!$C$14)&gt;=1),9,0)</f>
        <v>0</v>
      </c>
      <c r="EU824" s="17">
        <f>IF(AND(S824='자료입력 및 결과표시'!$B$15,COUNTIF('업무중복도(데이터 입력)'!$W824:$DR824,'자료입력 및 결과표시'!$C$15)&gt;=1),10,0)</f>
        <v>0</v>
      </c>
      <c r="EV824" s="17">
        <f>IF(AND(S824='자료입력 및 결과표시'!$B$16,COUNTIF('업무중복도(데이터 입력)'!$W824:$DR824,'자료입력 및 결과표시'!$C$16)&gt;=1),11,0)</f>
        <v>0</v>
      </c>
      <c r="EW824" s="17">
        <f>IF(AND(S824='자료입력 및 결과표시'!$B$17,COUNTIF('업무중복도(데이터 입력)'!$W824:$DR824,'자료입력 및 결과표시'!$C$17)&gt;=1),12,0)</f>
        <v>0</v>
      </c>
      <c r="EX824" s="17">
        <f>IF(AND(S824='자료입력 및 결과표시'!$B$18,COUNTIF('업무중복도(데이터 입력)'!$W824:$DR824,'자료입력 및 결과표시'!$C$18)&gt;=1),13,0)</f>
        <v>0</v>
      </c>
      <c r="EY824" s="17">
        <f>IF(AND(S824='자료입력 및 결과표시'!$B$19,COUNTIF('업무중복도(데이터 입력)'!$W824:$DR824,'자료입력 및 결과표시'!$C$19)&gt;=1),14,0)</f>
        <v>0</v>
      </c>
      <c r="EZ824" s="17">
        <f>IF(AND(S824='자료입력 및 결과표시'!$B$20,COUNTIF('업무중복도(데이터 입력)'!$W824:$DR824,'자료입력 및 결과표시'!$C$20)&gt;=1),15,0)</f>
        <v>0</v>
      </c>
      <c r="FA824" s="17">
        <f>IF(AND(S824='자료입력 및 결과표시'!$B$21,COUNTIF('업무중복도(데이터 입력)'!$W824:$DR824,'자료입력 및 결과표시'!$C$21)&gt;=1),16,0)</f>
        <v>0</v>
      </c>
      <c r="FK824" s="17">
        <f t="shared" si="869"/>
        <v>0</v>
      </c>
      <c r="FO824"/>
    </row>
    <row r="825" spans="1:171">
      <c r="A825" s="17" t="str">
        <f t="shared" si="852"/>
        <v>\\\0</v>
      </c>
      <c r="B825" s="17" t="str">
        <f t="shared" si="853"/>
        <v>\\\0</v>
      </c>
      <c r="C825" s="17" t="str">
        <f t="shared" si="854"/>
        <v>\\\0</v>
      </c>
      <c r="D825" s="17" t="str">
        <f t="shared" si="855"/>
        <v>\\\0</v>
      </c>
      <c r="E825" s="17" t="str">
        <f t="shared" si="856"/>
        <v>\\\0</v>
      </c>
      <c r="F825" s="17" t="str">
        <f t="shared" si="857"/>
        <v>\\\0</v>
      </c>
      <c r="G825" s="17" t="str">
        <f t="shared" si="858"/>
        <v>\\\0</v>
      </c>
      <c r="H825" s="17" t="str">
        <f t="shared" si="859"/>
        <v>\\\0</v>
      </c>
      <c r="I825" s="17" t="str">
        <f t="shared" si="860"/>
        <v>\\\0</v>
      </c>
      <c r="J825" s="17" t="str">
        <f t="shared" si="861"/>
        <v>\\\0</v>
      </c>
      <c r="K825" s="17" t="str">
        <f t="shared" si="862"/>
        <v>\\\0</v>
      </c>
      <c r="L825" s="17" t="str">
        <f t="shared" si="863"/>
        <v>\\\0</v>
      </c>
      <c r="M825" s="17" t="str">
        <f t="shared" si="864"/>
        <v>\\\0</v>
      </c>
      <c r="N825" s="17" t="str">
        <f t="shared" si="865"/>
        <v>\\\0</v>
      </c>
      <c r="O825" s="17" t="str">
        <f t="shared" si="866"/>
        <v>\\\0</v>
      </c>
      <c r="P825" s="17" t="str">
        <f t="shared" si="867"/>
        <v>\\\0</v>
      </c>
      <c r="R825" s="17" t="str">
        <f t="shared" si="868"/>
        <v>\\</v>
      </c>
      <c r="S825" s="38"/>
      <c r="T825" s="39"/>
      <c r="U825" s="31"/>
      <c r="V825" s="32"/>
      <c r="W825" s="36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35"/>
      <c r="DS825" s="287"/>
      <c r="DT825" s="36"/>
      <c r="DU825" s="37"/>
      <c r="DV825" s="28">
        <f>IF(AND($S825='자료입력 및 결과표시'!$B$6,COUNTIF($W825:$DR825,'자료입력 및 결과표시'!$C$6)&gt;=1),IF(OR('자료입력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DW825" s="28">
        <f>IF(AND($S825='자료입력 및 결과표시'!$B$7,COUNTIF($W825:$DR825,'자료입력 및 결과표시'!$C$7)&gt;=1),IF(OR('자료입력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DX825" s="28">
        <f>IF(AND($S825='자료입력 및 결과표시'!$B$8,COUNTIF($W825:$DR825,'자료입력 및 결과표시'!$C$8)&gt;=1),IF(OR('자료입력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DY825" s="28">
        <f>IF(AND($S825='자료입력 및 결과표시'!$B$9,COUNTIF($W825:$DR825,'자료입력 및 결과표시'!$C$9)&gt;=1),IF(OR('자료입력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DZ825" s="28">
        <f>IF(AND($S825='자료입력 및 결과표시'!$B$10,COUNTIF($W825:$DR825,'자료입력 및 결과표시'!$C$10)&gt;=1),IF(OR('자료입력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A825" s="28">
        <f>IF(AND($S825='자료입력 및 결과표시'!$B$11,COUNTIF($W825:$DR825,'자료입력 및 결과표시'!$C$11)&gt;=1),IF(OR('자료입력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B825" s="28">
        <f>IF(AND($S825='자료입력 및 결과표시'!$B$12,COUNTIF($W825:$DR825,'자료입력 및 결과표시'!$C$12)&gt;=1),IF(OR('자료입력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C825" s="28">
        <f>IF(AND($S825='자료입력 및 결과표시'!$B$13,COUNTIF($W825:$DR825,'자료입력 및 결과표시'!$C$13)&gt;=1),IF(OR('자료입력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D825" s="28">
        <f>IF(AND($S825='자료입력 및 결과표시'!$B$14,COUNTIF($W825:$DR825,'자료입력 및 결과표시'!$C$14)&gt;=1),IF(OR('자료입력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E825" s="28">
        <f>IF(AND($S825='자료입력 및 결과표시'!$B$15,COUNTIF($W825:$DR825,'자료입력 및 결과표시'!$C$15)&gt;=1),IF(OR('자료입력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F825" s="28">
        <f>IF(AND($S825='자료입력 및 결과표시'!$B$16,COUNTIF($W825:$DR825,'자료입력 및 결과표시'!$C$16)&gt;=1),IF(OR('자료입력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G825" s="28">
        <f>IF(AND($S825='자료입력 및 결과표시'!$B$17,COUNTIF($W825:$DR825,'자료입력 및 결과표시'!$C$17)&gt;=1),IF(OR('자료입력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H825" s="28">
        <f>IF(AND($S825='자료입력 및 결과표시'!$B$18,COUNTIF($W825:$DR825,'자료입력 및 결과표시'!$C$18)&gt;=1),IF(OR('자료입력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I825" s="28">
        <f>IF(AND($S825='자료입력 및 결과표시'!$B$19,COUNTIF($W825:$DR825,'자료입력 및 결과표시'!$C$19)&gt;=1),IF(OR('자료입력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J825" s="28">
        <f>IF(AND($S825='자료입력 및 결과표시'!$B$20,COUNTIF($W825:$DR825,'자료입력 및 결과표시'!$C$20)&gt;=1),IF(OR('자료입력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K825" s="28">
        <f>IF(AND($S825='자료입력 및 결과표시'!$B$21,COUNTIF($W825:$DR825,'자료입력 및 결과표시'!$C$21)&gt;=1),IF(OR('자료입력 및 결과표시'!$B$4+90&gt;=$V825,'자료입력 및 결과표시'!$B$4&lt;$U825),0,IF($V825-'자료입력 및 결과표시'!$B$4-90&gt;='자료입력 및 결과표시'!$E$4,'자료입력 및 결과표시'!$E$4,$V825-'자료입력 및 결과표시'!$B$4-90)),0)</f>
        <v>0</v>
      </c>
      <c r="EL825" s="17">
        <f>IF(AND(S825='자료입력 및 결과표시'!$B$6,COUNTIF('업무중복도(데이터 입력)'!$W825:$DR825,'자료입력 및 결과표시'!$C$6)&gt;=1),1,0)</f>
        <v>0</v>
      </c>
      <c r="EM825" s="17">
        <f>IF(AND(S825='자료입력 및 결과표시'!$B$7,COUNTIF('업무중복도(데이터 입력)'!$W825:$DR825,'자료입력 및 결과표시'!$C$7)&gt;=1),2,0)</f>
        <v>0</v>
      </c>
      <c r="EN825" s="17">
        <f>IF(AND(S825='자료입력 및 결과표시'!$B$8,COUNTIF('업무중복도(데이터 입력)'!$W825:$DR825,'자료입력 및 결과표시'!$C$8)&gt;=1),3,0)</f>
        <v>0</v>
      </c>
      <c r="EO825" s="17">
        <f>IF(AND(S825='자료입력 및 결과표시'!$B$9,COUNTIF('업무중복도(데이터 입력)'!$W825:$DR825,'자료입력 및 결과표시'!$C$9)&gt;=1),4,0)</f>
        <v>0</v>
      </c>
      <c r="EP825" s="17">
        <f>IF(AND(S825='자료입력 및 결과표시'!$B$10,COUNTIF('업무중복도(데이터 입력)'!$W825:$DR825,'자료입력 및 결과표시'!$C$10)&gt;=1),5,0)</f>
        <v>0</v>
      </c>
      <c r="EQ825" s="17">
        <f>IF(AND(S825='자료입력 및 결과표시'!$B$11,COUNTIF('업무중복도(데이터 입력)'!$W825:$DR825,'자료입력 및 결과표시'!$C$11)&gt;=1),6,0)</f>
        <v>0</v>
      </c>
      <c r="ER825" s="17">
        <f>IF(AND(S825='자료입력 및 결과표시'!$B$12,COUNTIF('업무중복도(데이터 입력)'!$W825:$DR825,'자료입력 및 결과표시'!$C$12)&gt;=1),7,0)</f>
        <v>0</v>
      </c>
      <c r="ES825" s="17">
        <f>IF(AND(S825='자료입력 및 결과표시'!$B$13,COUNTIF('업무중복도(데이터 입력)'!$W825:$DR825,'자료입력 및 결과표시'!$C$13)&gt;=1),8,0)</f>
        <v>0</v>
      </c>
      <c r="ET825" s="17">
        <f>IF(AND(S825='자료입력 및 결과표시'!$B$14,COUNTIF('업무중복도(데이터 입력)'!$W825:$DR825,'자료입력 및 결과표시'!$C$14)&gt;=1),9,0)</f>
        <v>0</v>
      </c>
      <c r="EU825" s="17">
        <f>IF(AND(S825='자료입력 및 결과표시'!$B$15,COUNTIF('업무중복도(데이터 입력)'!$W825:$DR825,'자료입력 및 결과표시'!$C$15)&gt;=1),10,0)</f>
        <v>0</v>
      </c>
      <c r="EV825" s="17">
        <f>IF(AND(S825='자료입력 및 결과표시'!$B$16,COUNTIF('업무중복도(데이터 입력)'!$W825:$DR825,'자료입력 및 결과표시'!$C$16)&gt;=1),11,0)</f>
        <v>0</v>
      </c>
      <c r="EW825" s="17">
        <f>IF(AND(S825='자료입력 및 결과표시'!$B$17,COUNTIF('업무중복도(데이터 입력)'!$W825:$DR825,'자료입력 및 결과표시'!$C$17)&gt;=1),12,0)</f>
        <v>0</v>
      </c>
      <c r="EX825" s="17">
        <f>IF(AND(S825='자료입력 및 결과표시'!$B$18,COUNTIF('업무중복도(데이터 입력)'!$W825:$DR825,'자료입력 및 결과표시'!$C$18)&gt;=1),13,0)</f>
        <v>0</v>
      </c>
      <c r="EY825" s="17">
        <f>IF(AND(S825='자료입력 및 결과표시'!$B$19,COUNTIF('업무중복도(데이터 입력)'!$W825:$DR825,'자료입력 및 결과표시'!$C$19)&gt;=1),14,0)</f>
        <v>0</v>
      </c>
      <c r="EZ825" s="17">
        <f>IF(AND(S825='자료입력 및 결과표시'!$B$20,COUNTIF('업무중복도(데이터 입력)'!$W825:$DR825,'자료입력 및 결과표시'!$C$20)&gt;=1),15,0)</f>
        <v>0</v>
      </c>
      <c r="FA825" s="17">
        <f>IF(AND(S825='자료입력 및 결과표시'!$B$21,COUNTIF('업무중복도(데이터 입력)'!$W825:$DR825,'자료입력 및 결과표시'!$C$21)&gt;=1),16,0)</f>
        <v>0</v>
      </c>
      <c r="FK825" s="17">
        <f t="shared" si="869"/>
        <v>0</v>
      </c>
      <c r="FO825"/>
    </row>
    <row r="826" spans="1:171">
      <c r="A826" s="17" t="str">
        <f t="shared" si="852"/>
        <v>\\\0</v>
      </c>
      <c r="B826" s="17" t="str">
        <f t="shared" si="853"/>
        <v>\\\0</v>
      </c>
      <c r="C826" s="17" t="str">
        <f t="shared" si="854"/>
        <v>\\\0</v>
      </c>
      <c r="D826" s="17" t="str">
        <f t="shared" si="855"/>
        <v>\\\0</v>
      </c>
      <c r="E826" s="17" t="str">
        <f t="shared" si="856"/>
        <v>\\\0</v>
      </c>
      <c r="F826" s="17" t="str">
        <f t="shared" si="857"/>
        <v>\\\0</v>
      </c>
      <c r="G826" s="17" t="str">
        <f t="shared" si="858"/>
        <v>\\\0</v>
      </c>
      <c r="H826" s="17" t="str">
        <f t="shared" si="859"/>
        <v>\\\0</v>
      </c>
      <c r="I826" s="17" t="str">
        <f t="shared" si="860"/>
        <v>\\\0</v>
      </c>
      <c r="J826" s="17" t="str">
        <f t="shared" si="861"/>
        <v>\\\0</v>
      </c>
      <c r="K826" s="17" t="str">
        <f t="shared" si="862"/>
        <v>\\\0</v>
      </c>
      <c r="L826" s="17" t="str">
        <f t="shared" si="863"/>
        <v>\\\0</v>
      </c>
      <c r="M826" s="17" t="str">
        <f t="shared" si="864"/>
        <v>\\\0</v>
      </c>
      <c r="N826" s="17" t="str">
        <f t="shared" si="865"/>
        <v>\\\0</v>
      </c>
      <c r="O826" s="17" t="str">
        <f t="shared" si="866"/>
        <v>\\\0</v>
      </c>
      <c r="P826" s="17" t="str">
        <f t="shared" si="867"/>
        <v>\\\0</v>
      </c>
      <c r="R826" s="17" t="str">
        <f t="shared" si="868"/>
        <v>\\</v>
      </c>
      <c r="S826" s="38"/>
      <c r="T826" s="39"/>
      <c r="U826" s="31"/>
      <c r="V826" s="32"/>
      <c r="W826" s="36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35"/>
      <c r="DS826" s="287"/>
      <c r="DT826" s="36"/>
      <c r="DU826" s="37"/>
      <c r="DV826" s="28">
        <f>IF(AND($S826='자료입력 및 결과표시'!$B$6,COUNTIF($W826:$DR826,'자료입력 및 결과표시'!$C$6)&gt;=1),IF(OR('자료입력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DW826" s="28">
        <f>IF(AND($S826='자료입력 및 결과표시'!$B$7,COUNTIF($W826:$DR826,'자료입력 및 결과표시'!$C$7)&gt;=1),IF(OR('자료입력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DX826" s="28">
        <f>IF(AND($S826='자료입력 및 결과표시'!$B$8,COUNTIF($W826:$DR826,'자료입력 및 결과표시'!$C$8)&gt;=1),IF(OR('자료입력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DY826" s="28">
        <f>IF(AND($S826='자료입력 및 결과표시'!$B$9,COUNTIF($W826:$DR826,'자료입력 및 결과표시'!$C$9)&gt;=1),IF(OR('자료입력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DZ826" s="28">
        <f>IF(AND($S826='자료입력 및 결과표시'!$B$10,COUNTIF($W826:$DR826,'자료입력 및 결과표시'!$C$10)&gt;=1),IF(OR('자료입력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A826" s="28">
        <f>IF(AND($S826='자료입력 및 결과표시'!$B$11,COUNTIF($W826:$DR826,'자료입력 및 결과표시'!$C$11)&gt;=1),IF(OR('자료입력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B826" s="28">
        <f>IF(AND($S826='자료입력 및 결과표시'!$B$12,COUNTIF($W826:$DR826,'자료입력 및 결과표시'!$C$12)&gt;=1),IF(OR('자료입력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C826" s="28">
        <f>IF(AND($S826='자료입력 및 결과표시'!$B$13,COUNTIF($W826:$DR826,'자료입력 및 결과표시'!$C$13)&gt;=1),IF(OR('자료입력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D826" s="28">
        <f>IF(AND($S826='자료입력 및 결과표시'!$B$14,COUNTIF($W826:$DR826,'자료입력 및 결과표시'!$C$14)&gt;=1),IF(OR('자료입력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E826" s="28">
        <f>IF(AND($S826='자료입력 및 결과표시'!$B$15,COUNTIF($W826:$DR826,'자료입력 및 결과표시'!$C$15)&gt;=1),IF(OR('자료입력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F826" s="28">
        <f>IF(AND($S826='자료입력 및 결과표시'!$B$16,COUNTIF($W826:$DR826,'자료입력 및 결과표시'!$C$16)&gt;=1),IF(OR('자료입력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G826" s="28">
        <f>IF(AND($S826='자료입력 및 결과표시'!$B$17,COUNTIF($W826:$DR826,'자료입력 및 결과표시'!$C$17)&gt;=1),IF(OR('자료입력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H826" s="28">
        <f>IF(AND($S826='자료입력 및 결과표시'!$B$18,COUNTIF($W826:$DR826,'자료입력 및 결과표시'!$C$18)&gt;=1),IF(OR('자료입력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I826" s="28">
        <f>IF(AND($S826='자료입력 및 결과표시'!$B$19,COUNTIF($W826:$DR826,'자료입력 및 결과표시'!$C$19)&gt;=1),IF(OR('자료입력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J826" s="28">
        <f>IF(AND($S826='자료입력 및 결과표시'!$B$20,COUNTIF($W826:$DR826,'자료입력 및 결과표시'!$C$20)&gt;=1),IF(OR('자료입력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K826" s="28">
        <f>IF(AND($S826='자료입력 및 결과표시'!$B$21,COUNTIF($W826:$DR826,'자료입력 및 결과표시'!$C$21)&gt;=1),IF(OR('자료입력 및 결과표시'!$B$4+90&gt;=$V826,'자료입력 및 결과표시'!$B$4&lt;$U826),0,IF($V826-'자료입력 및 결과표시'!$B$4-90&gt;='자료입력 및 결과표시'!$E$4,'자료입력 및 결과표시'!$E$4,$V826-'자료입력 및 결과표시'!$B$4-90)),0)</f>
        <v>0</v>
      </c>
      <c r="EL826" s="17">
        <f>IF(AND(S826='자료입력 및 결과표시'!$B$6,COUNTIF('업무중복도(데이터 입력)'!$W826:$DR826,'자료입력 및 결과표시'!$C$6)&gt;=1),1,0)</f>
        <v>0</v>
      </c>
      <c r="EM826" s="17">
        <f>IF(AND(S826='자료입력 및 결과표시'!$B$7,COUNTIF('업무중복도(데이터 입력)'!$W826:$DR826,'자료입력 및 결과표시'!$C$7)&gt;=1),2,0)</f>
        <v>0</v>
      </c>
      <c r="EN826" s="17">
        <f>IF(AND(S826='자료입력 및 결과표시'!$B$8,COUNTIF('업무중복도(데이터 입력)'!$W826:$DR826,'자료입력 및 결과표시'!$C$8)&gt;=1),3,0)</f>
        <v>0</v>
      </c>
      <c r="EO826" s="17">
        <f>IF(AND(S826='자료입력 및 결과표시'!$B$9,COUNTIF('업무중복도(데이터 입력)'!$W826:$DR826,'자료입력 및 결과표시'!$C$9)&gt;=1),4,0)</f>
        <v>0</v>
      </c>
      <c r="EP826" s="17">
        <f>IF(AND(S826='자료입력 및 결과표시'!$B$10,COUNTIF('업무중복도(데이터 입력)'!$W826:$DR826,'자료입력 및 결과표시'!$C$10)&gt;=1),5,0)</f>
        <v>0</v>
      </c>
      <c r="EQ826" s="17">
        <f>IF(AND(S826='자료입력 및 결과표시'!$B$11,COUNTIF('업무중복도(데이터 입력)'!$W826:$DR826,'자료입력 및 결과표시'!$C$11)&gt;=1),6,0)</f>
        <v>0</v>
      </c>
      <c r="ER826" s="17">
        <f>IF(AND(S826='자료입력 및 결과표시'!$B$12,COUNTIF('업무중복도(데이터 입력)'!$W826:$DR826,'자료입력 및 결과표시'!$C$12)&gt;=1),7,0)</f>
        <v>0</v>
      </c>
      <c r="ES826" s="17">
        <f>IF(AND(S826='자료입력 및 결과표시'!$B$13,COUNTIF('업무중복도(데이터 입력)'!$W826:$DR826,'자료입력 및 결과표시'!$C$13)&gt;=1),8,0)</f>
        <v>0</v>
      </c>
      <c r="ET826" s="17">
        <f>IF(AND(S826='자료입력 및 결과표시'!$B$14,COUNTIF('업무중복도(데이터 입력)'!$W826:$DR826,'자료입력 및 결과표시'!$C$14)&gt;=1),9,0)</f>
        <v>0</v>
      </c>
      <c r="EU826" s="17">
        <f>IF(AND(S826='자료입력 및 결과표시'!$B$15,COUNTIF('업무중복도(데이터 입력)'!$W826:$DR826,'자료입력 및 결과표시'!$C$15)&gt;=1),10,0)</f>
        <v>0</v>
      </c>
      <c r="EV826" s="17">
        <f>IF(AND(S826='자료입력 및 결과표시'!$B$16,COUNTIF('업무중복도(데이터 입력)'!$W826:$DR826,'자료입력 및 결과표시'!$C$16)&gt;=1),11,0)</f>
        <v>0</v>
      </c>
      <c r="EW826" s="17">
        <f>IF(AND(S826='자료입력 및 결과표시'!$B$17,COUNTIF('업무중복도(데이터 입력)'!$W826:$DR826,'자료입력 및 결과표시'!$C$17)&gt;=1),12,0)</f>
        <v>0</v>
      </c>
      <c r="EX826" s="17">
        <f>IF(AND(S826='자료입력 및 결과표시'!$B$18,COUNTIF('업무중복도(데이터 입력)'!$W826:$DR826,'자료입력 및 결과표시'!$C$18)&gt;=1),13,0)</f>
        <v>0</v>
      </c>
      <c r="EY826" s="17">
        <f>IF(AND(S826='자료입력 및 결과표시'!$B$19,COUNTIF('업무중복도(데이터 입력)'!$W826:$DR826,'자료입력 및 결과표시'!$C$19)&gt;=1),14,0)</f>
        <v>0</v>
      </c>
      <c r="EZ826" s="17">
        <f>IF(AND(S826='자료입력 및 결과표시'!$B$20,COUNTIF('업무중복도(데이터 입력)'!$W826:$DR826,'자료입력 및 결과표시'!$C$20)&gt;=1),15,0)</f>
        <v>0</v>
      </c>
      <c r="FA826" s="17">
        <f>IF(AND(S826='자료입력 및 결과표시'!$B$21,COUNTIF('업무중복도(데이터 입력)'!$W826:$DR826,'자료입력 및 결과표시'!$C$21)&gt;=1),16,0)</f>
        <v>0</v>
      </c>
      <c r="FK826" s="17">
        <f t="shared" si="869"/>
        <v>0</v>
      </c>
      <c r="FO826"/>
    </row>
    <row r="827" spans="1:171">
      <c r="A827" s="17" t="str">
        <f t="shared" si="852"/>
        <v>\\\0</v>
      </c>
      <c r="B827" s="17" t="str">
        <f t="shared" si="853"/>
        <v>\\\0</v>
      </c>
      <c r="C827" s="17" t="str">
        <f t="shared" si="854"/>
        <v>\\\0</v>
      </c>
      <c r="D827" s="17" t="str">
        <f t="shared" si="855"/>
        <v>\\\0</v>
      </c>
      <c r="E827" s="17" t="str">
        <f t="shared" si="856"/>
        <v>\\\0</v>
      </c>
      <c r="F827" s="17" t="str">
        <f t="shared" si="857"/>
        <v>\\\0</v>
      </c>
      <c r="G827" s="17" t="str">
        <f t="shared" si="858"/>
        <v>\\\0</v>
      </c>
      <c r="H827" s="17" t="str">
        <f t="shared" si="859"/>
        <v>\\\0</v>
      </c>
      <c r="I827" s="17" t="str">
        <f t="shared" si="860"/>
        <v>\\\0</v>
      </c>
      <c r="J827" s="17" t="str">
        <f t="shared" si="861"/>
        <v>\\\0</v>
      </c>
      <c r="K827" s="17" t="str">
        <f t="shared" si="862"/>
        <v>\\\0</v>
      </c>
      <c r="L827" s="17" t="str">
        <f t="shared" si="863"/>
        <v>\\\0</v>
      </c>
      <c r="M827" s="17" t="str">
        <f t="shared" si="864"/>
        <v>\\\0</v>
      </c>
      <c r="N827" s="17" t="str">
        <f t="shared" si="865"/>
        <v>\\\0</v>
      </c>
      <c r="O827" s="17" t="str">
        <f t="shared" si="866"/>
        <v>\\\0</v>
      </c>
      <c r="P827" s="17" t="str">
        <f t="shared" si="867"/>
        <v>\\\0</v>
      </c>
      <c r="R827" s="17" t="str">
        <f t="shared" si="868"/>
        <v>\\</v>
      </c>
      <c r="S827" s="38"/>
      <c r="T827" s="39"/>
      <c r="U827" s="31"/>
      <c r="V827" s="32"/>
      <c r="W827" s="36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35"/>
      <c r="DS827" s="287"/>
      <c r="DT827" s="36"/>
      <c r="DU827" s="37"/>
      <c r="DV827" s="28">
        <f>IF(AND($S827='자료입력 및 결과표시'!$B$6,COUNTIF($W827:$DR827,'자료입력 및 결과표시'!$C$6)&gt;=1),IF(OR('자료입력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DW827" s="28">
        <f>IF(AND($S827='자료입력 및 결과표시'!$B$7,COUNTIF($W827:$DR827,'자료입력 및 결과표시'!$C$7)&gt;=1),IF(OR('자료입력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DX827" s="28">
        <f>IF(AND($S827='자료입력 및 결과표시'!$B$8,COUNTIF($W827:$DR827,'자료입력 및 결과표시'!$C$8)&gt;=1),IF(OR('자료입력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DY827" s="28">
        <f>IF(AND($S827='자료입력 및 결과표시'!$B$9,COUNTIF($W827:$DR827,'자료입력 및 결과표시'!$C$9)&gt;=1),IF(OR('자료입력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DZ827" s="28">
        <f>IF(AND($S827='자료입력 및 결과표시'!$B$10,COUNTIF($W827:$DR827,'자료입력 및 결과표시'!$C$10)&gt;=1),IF(OR('자료입력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A827" s="28">
        <f>IF(AND($S827='자료입력 및 결과표시'!$B$11,COUNTIF($W827:$DR827,'자료입력 및 결과표시'!$C$11)&gt;=1),IF(OR('자료입력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B827" s="28">
        <f>IF(AND($S827='자료입력 및 결과표시'!$B$12,COUNTIF($W827:$DR827,'자료입력 및 결과표시'!$C$12)&gt;=1),IF(OR('자료입력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C827" s="28">
        <f>IF(AND($S827='자료입력 및 결과표시'!$B$13,COUNTIF($W827:$DR827,'자료입력 및 결과표시'!$C$13)&gt;=1),IF(OR('자료입력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D827" s="28">
        <f>IF(AND($S827='자료입력 및 결과표시'!$B$14,COUNTIF($W827:$DR827,'자료입력 및 결과표시'!$C$14)&gt;=1),IF(OR('자료입력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E827" s="28">
        <f>IF(AND($S827='자료입력 및 결과표시'!$B$15,COUNTIF($W827:$DR827,'자료입력 및 결과표시'!$C$15)&gt;=1),IF(OR('자료입력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F827" s="28">
        <f>IF(AND($S827='자료입력 및 결과표시'!$B$16,COUNTIF($W827:$DR827,'자료입력 및 결과표시'!$C$16)&gt;=1),IF(OR('자료입력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G827" s="28">
        <f>IF(AND($S827='자료입력 및 결과표시'!$B$17,COUNTIF($W827:$DR827,'자료입력 및 결과표시'!$C$17)&gt;=1),IF(OR('자료입력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H827" s="28">
        <f>IF(AND($S827='자료입력 및 결과표시'!$B$18,COUNTIF($W827:$DR827,'자료입력 및 결과표시'!$C$18)&gt;=1),IF(OR('자료입력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I827" s="28">
        <f>IF(AND($S827='자료입력 및 결과표시'!$B$19,COUNTIF($W827:$DR827,'자료입력 및 결과표시'!$C$19)&gt;=1),IF(OR('자료입력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J827" s="28">
        <f>IF(AND($S827='자료입력 및 결과표시'!$B$20,COUNTIF($W827:$DR827,'자료입력 및 결과표시'!$C$20)&gt;=1),IF(OR('자료입력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K827" s="28">
        <f>IF(AND($S827='자료입력 및 결과표시'!$B$21,COUNTIF($W827:$DR827,'자료입력 및 결과표시'!$C$21)&gt;=1),IF(OR('자료입력 및 결과표시'!$B$4+90&gt;=$V827,'자료입력 및 결과표시'!$B$4&lt;$U827),0,IF($V827-'자료입력 및 결과표시'!$B$4-90&gt;='자료입력 및 결과표시'!$E$4,'자료입력 및 결과표시'!$E$4,$V827-'자료입력 및 결과표시'!$B$4-90)),0)</f>
        <v>0</v>
      </c>
      <c r="EL827" s="17">
        <f>IF(AND(S827='자료입력 및 결과표시'!$B$6,COUNTIF('업무중복도(데이터 입력)'!$W827:$DR827,'자료입력 및 결과표시'!$C$6)&gt;=1),1,0)</f>
        <v>0</v>
      </c>
      <c r="EM827" s="17">
        <f>IF(AND(S827='자료입력 및 결과표시'!$B$7,COUNTIF('업무중복도(데이터 입력)'!$W827:$DR827,'자료입력 및 결과표시'!$C$7)&gt;=1),2,0)</f>
        <v>0</v>
      </c>
      <c r="EN827" s="17">
        <f>IF(AND(S827='자료입력 및 결과표시'!$B$8,COUNTIF('업무중복도(데이터 입력)'!$W827:$DR827,'자료입력 및 결과표시'!$C$8)&gt;=1),3,0)</f>
        <v>0</v>
      </c>
      <c r="EO827" s="17">
        <f>IF(AND(S827='자료입력 및 결과표시'!$B$9,COUNTIF('업무중복도(데이터 입력)'!$W827:$DR827,'자료입력 및 결과표시'!$C$9)&gt;=1),4,0)</f>
        <v>0</v>
      </c>
      <c r="EP827" s="17">
        <f>IF(AND(S827='자료입력 및 결과표시'!$B$10,COUNTIF('업무중복도(데이터 입력)'!$W827:$DR827,'자료입력 및 결과표시'!$C$10)&gt;=1),5,0)</f>
        <v>0</v>
      </c>
      <c r="EQ827" s="17">
        <f>IF(AND(S827='자료입력 및 결과표시'!$B$11,COUNTIF('업무중복도(데이터 입력)'!$W827:$DR827,'자료입력 및 결과표시'!$C$11)&gt;=1),6,0)</f>
        <v>0</v>
      </c>
      <c r="ER827" s="17">
        <f>IF(AND(S827='자료입력 및 결과표시'!$B$12,COUNTIF('업무중복도(데이터 입력)'!$W827:$DR827,'자료입력 및 결과표시'!$C$12)&gt;=1),7,0)</f>
        <v>0</v>
      </c>
      <c r="ES827" s="17">
        <f>IF(AND(S827='자료입력 및 결과표시'!$B$13,COUNTIF('업무중복도(데이터 입력)'!$W827:$DR827,'자료입력 및 결과표시'!$C$13)&gt;=1),8,0)</f>
        <v>0</v>
      </c>
      <c r="ET827" s="17">
        <f>IF(AND(S827='자료입력 및 결과표시'!$B$14,COUNTIF('업무중복도(데이터 입력)'!$W827:$DR827,'자료입력 및 결과표시'!$C$14)&gt;=1),9,0)</f>
        <v>0</v>
      </c>
      <c r="EU827" s="17">
        <f>IF(AND(S827='자료입력 및 결과표시'!$B$15,COUNTIF('업무중복도(데이터 입력)'!$W827:$DR827,'자료입력 및 결과표시'!$C$15)&gt;=1),10,0)</f>
        <v>0</v>
      </c>
      <c r="EV827" s="17">
        <f>IF(AND(S827='자료입력 및 결과표시'!$B$16,COUNTIF('업무중복도(데이터 입력)'!$W827:$DR827,'자료입력 및 결과표시'!$C$16)&gt;=1),11,0)</f>
        <v>0</v>
      </c>
      <c r="EW827" s="17">
        <f>IF(AND(S827='자료입력 및 결과표시'!$B$17,COUNTIF('업무중복도(데이터 입력)'!$W827:$DR827,'자료입력 및 결과표시'!$C$17)&gt;=1),12,0)</f>
        <v>0</v>
      </c>
      <c r="EX827" s="17">
        <f>IF(AND(S827='자료입력 및 결과표시'!$B$18,COUNTIF('업무중복도(데이터 입력)'!$W827:$DR827,'자료입력 및 결과표시'!$C$18)&gt;=1),13,0)</f>
        <v>0</v>
      </c>
      <c r="EY827" s="17">
        <f>IF(AND(S827='자료입력 및 결과표시'!$B$19,COUNTIF('업무중복도(데이터 입력)'!$W827:$DR827,'자료입력 및 결과표시'!$C$19)&gt;=1),14,0)</f>
        <v>0</v>
      </c>
      <c r="EZ827" s="17">
        <f>IF(AND(S827='자료입력 및 결과표시'!$B$20,COUNTIF('업무중복도(데이터 입력)'!$W827:$DR827,'자료입력 및 결과표시'!$C$20)&gt;=1),15,0)</f>
        <v>0</v>
      </c>
      <c r="FA827" s="17">
        <f>IF(AND(S827='자료입력 및 결과표시'!$B$21,COUNTIF('업무중복도(데이터 입력)'!$W827:$DR827,'자료입력 및 결과표시'!$C$21)&gt;=1),16,0)</f>
        <v>0</v>
      </c>
      <c r="FK827" s="17">
        <f t="shared" si="869"/>
        <v>0</v>
      </c>
      <c r="FO827"/>
    </row>
    <row r="828" spans="1:171">
      <c r="A828" s="17" t="str">
        <f t="shared" si="852"/>
        <v>\\\0</v>
      </c>
      <c r="B828" s="17" t="str">
        <f t="shared" si="853"/>
        <v>\\\0</v>
      </c>
      <c r="C828" s="17" t="str">
        <f t="shared" si="854"/>
        <v>\\\0</v>
      </c>
      <c r="D828" s="17" t="str">
        <f t="shared" si="855"/>
        <v>\\\0</v>
      </c>
      <c r="E828" s="17" t="str">
        <f t="shared" si="856"/>
        <v>\\\0</v>
      </c>
      <c r="F828" s="17" t="str">
        <f t="shared" si="857"/>
        <v>\\\0</v>
      </c>
      <c r="G828" s="17" t="str">
        <f t="shared" si="858"/>
        <v>\\\0</v>
      </c>
      <c r="H828" s="17" t="str">
        <f t="shared" si="859"/>
        <v>\\\0</v>
      </c>
      <c r="I828" s="17" t="str">
        <f t="shared" si="860"/>
        <v>\\\0</v>
      </c>
      <c r="J828" s="17" t="str">
        <f t="shared" si="861"/>
        <v>\\\0</v>
      </c>
      <c r="K828" s="17" t="str">
        <f t="shared" si="862"/>
        <v>\\\0</v>
      </c>
      <c r="L828" s="17" t="str">
        <f t="shared" si="863"/>
        <v>\\\0</v>
      </c>
      <c r="M828" s="17" t="str">
        <f t="shared" si="864"/>
        <v>\\\0</v>
      </c>
      <c r="N828" s="17" t="str">
        <f t="shared" si="865"/>
        <v>\\\0</v>
      </c>
      <c r="O828" s="17" t="str">
        <f t="shared" si="866"/>
        <v>\\\0</v>
      </c>
      <c r="P828" s="17" t="str">
        <f t="shared" si="867"/>
        <v>\\\0</v>
      </c>
      <c r="R828" s="17" t="str">
        <f t="shared" si="868"/>
        <v>\\</v>
      </c>
      <c r="S828" s="38"/>
      <c r="T828" s="39"/>
      <c r="U828" s="31"/>
      <c r="V828" s="32"/>
      <c r="W828" s="36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35"/>
      <c r="DS828" s="287"/>
      <c r="DT828" s="36"/>
      <c r="DU828" s="37"/>
      <c r="DV828" s="28">
        <f>IF(AND($S828='자료입력 및 결과표시'!$B$6,COUNTIF($W828:$DR828,'자료입력 및 결과표시'!$C$6)&gt;=1),IF(OR('자료입력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DW828" s="28">
        <f>IF(AND($S828='자료입력 및 결과표시'!$B$7,COUNTIF($W828:$DR828,'자료입력 및 결과표시'!$C$7)&gt;=1),IF(OR('자료입력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DX828" s="28">
        <f>IF(AND($S828='자료입력 및 결과표시'!$B$8,COUNTIF($W828:$DR828,'자료입력 및 결과표시'!$C$8)&gt;=1),IF(OR('자료입력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DY828" s="28">
        <f>IF(AND($S828='자료입력 및 결과표시'!$B$9,COUNTIF($W828:$DR828,'자료입력 및 결과표시'!$C$9)&gt;=1),IF(OR('자료입력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DZ828" s="28">
        <f>IF(AND($S828='자료입력 및 결과표시'!$B$10,COUNTIF($W828:$DR828,'자료입력 및 결과표시'!$C$10)&gt;=1),IF(OR('자료입력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A828" s="28">
        <f>IF(AND($S828='자료입력 및 결과표시'!$B$11,COUNTIF($W828:$DR828,'자료입력 및 결과표시'!$C$11)&gt;=1),IF(OR('자료입력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B828" s="28">
        <f>IF(AND($S828='자료입력 및 결과표시'!$B$12,COUNTIF($W828:$DR828,'자료입력 및 결과표시'!$C$12)&gt;=1),IF(OR('자료입력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C828" s="28">
        <f>IF(AND($S828='자료입력 및 결과표시'!$B$13,COUNTIF($W828:$DR828,'자료입력 및 결과표시'!$C$13)&gt;=1),IF(OR('자료입력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D828" s="28">
        <f>IF(AND($S828='자료입력 및 결과표시'!$B$14,COUNTIF($W828:$DR828,'자료입력 및 결과표시'!$C$14)&gt;=1),IF(OR('자료입력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E828" s="28">
        <f>IF(AND($S828='자료입력 및 결과표시'!$B$15,COUNTIF($W828:$DR828,'자료입력 및 결과표시'!$C$15)&gt;=1),IF(OR('자료입력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F828" s="28">
        <f>IF(AND($S828='자료입력 및 결과표시'!$B$16,COUNTIF($W828:$DR828,'자료입력 및 결과표시'!$C$16)&gt;=1),IF(OR('자료입력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G828" s="28">
        <f>IF(AND($S828='자료입력 및 결과표시'!$B$17,COUNTIF($W828:$DR828,'자료입력 및 결과표시'!$C$17)&gt;=1),IF(OR('자료입력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H828" s="28">
        <f>IF(AND($S828='자료입력 및 결과표시'!$B$18,COUNTIF($W828:$DR828,'자료입력 및 결과표시'!$C$18)&gt;=1),IF(OR('자료입력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I828" s="28">
        <f>IF(AND($S828='자료입력 및 결과표시'!$B$19,COUNTIF($W828:$DR828,'자료입력 및 결과표시'!$C$19)&gt;=1),IF(OR('자료입력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J828" s="28">
        <f>IF(AND($S828='자료입력 및 결과표시'!$B$20,COUNTIF($W828:$DR828,'자료입력 및 결과표시'!$C$20)&gt;=1),IF(OR('자료입력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K828" s="28">
        <f>IF(AND($S828='자료입력 및 결과표시'!$B$21,COUNTIF($W828:$DR828,'자료입력 및 결과표시'!$C$21)&gt;=1),IF(OR('자료입력 및 결과표시'!$B$4+90&gt;=$V828,'자료입력 및 결과표시'!$B$4&lt;$U828),0,IF($V828-'자료입력 및 결과표시'!$B$4-90&gt;='자료입력 및 결과표시'!$E$4,'자료입력 및 결과표시'!$E$4,$V828-'자료입력 및 결과표시'!$B$4-90)),0)</f>
        <v>0</v>
      </c>
      <c r="EL828" s="17">
        <f>IF(AND(S828='자료입력 및 결과표시'!$B$6,COUNTIF('업무중복도(데이터 입력)'!$W828:$DR828,'자료입력 및 결과표시'!$C$6)&gt;=1),1,0)</f>
        <v>0</v>
      </c>
      <c r="EM828" s="17">
        <f>IF(AND(S828='자료입력 및 결과표시'!$B$7,COUNTIF('업무중복도(데이터 입력)'!$W828:$DR828,'자료입력 및 결과표시'!$C$7)&gt;=1),2,0)</f>
        <v>0</v>
      </c>
      <c r="EN828" s="17">
        <f>IF(AND(S828='자료입력 및 결과표시'!$B$8,COUNTIF('업무중복도(데이터 입력)'!$W828:$DR828,'자료입력 및 결과표시'!$C$8)&gt;=1),3,0)</f>
        <v>0</v>
      </c>
      <c r="EO828" s="17">
        <f>IF(AND(S828='자료입력 및 결과표시'!$B$9,COUNTIF('업무중복도(데이터 입력)'!$W828:$DR828,'자료입력 및 결과표시'!$C$9)&gt;=1),4,0)</f>
        <v>0</v>
      </c>
      <c r="EP828" s="17">
        <f>IF(AND(S828='자료입력 및 결과표시'!$B$10,COUNTIF('업무중복도(데이터 입력)'!$W828:$DR828,'자료입력 및 결과표시'!$C$10)&gt;=1),5,0)</f>
        <v>0</v>
      </c>
      <c r="EQ828" s="17">
        <f>IF(AND(S828='자료입력 및 결과표시'!$B$11,COUNTIF('업무중복도(데이터 입력)'!$W828:$DR828,'자료입력 및 결과표시'!$C$11)&gt;=1),6,0)</f>
        <v>0</v>
      </c>
      <c r="ER828" s="17">
        <f>IF(AND(S828='자료입력 및 결과표시'!$B$12,COUNTIF('업무중복도(데이터 입력)'!$W828:$DR828,'자료입력 및 결과표시'!$C$12)&gt;=1),7,0)</f>
        <v>0</v>
      </c>
      <c r="ES828" s="17">
        <f>IF(AND(S828='자료입력 및 결과표시'!$B$13,COUNTIF('업무중복도(데이터 입력)'!$W828:$DR828,'자료입력 및 결과표시'!$C$13)&gt;=1),8,0)</f>
        <v>0</v>
      </c>
      <c r="ET828" s="17">
        <f>IF(AND(S828='자료입력 및 결과표시'!$B$14,COUNTIF('업무중복도(데이터 입력)'!$W828:$DR828,'자료입력 및 결과표시'!$C$14)&gt;=1),9,0)</f>
        <v>0</v>
      </c>
      <c r="EU828" s="17">
        <f>IF(AND(S828='자료입력 및 결과표시'!$B$15,COUNTIF('업무중복도(데이터 입력)'!$W828:$DR828,'자료입력 및 결과표시'!$C$15)&gt;=1),10,0)</f>
        <v>0</v>
      </c>
      <c r="EV828" s="17">
        <f>IF(AND(S828='자료입력 및 결과표시'!$B$16,COUNTIF('업무중복도(데이터 입력)'!$W828:$DR828,'자료입력 및 결과표시'!$C$16)&gt;=1),11,0)</f>
        <v>0</v>
      </c>
      <c r="EW828" s="17">
        <f>IF(AND(S828='자료입력 및 결과표시'!$B$17,COUNTIF('업무중복도(데이터 입력)'!$W828:$DR828,'자료입력 및 결과표시'!$C$17)&gt;=1),12,0)</f>
        <v>0</v>
      </c>
      <c r="EX828" s="17">
        <f>IF(AND(S828='자료입력 및 결과표시'!$B$18,COUNTIF('업무중복도(데이터 입력)'!$W828:$DR828,'자료입력 및 결과표시'!$C$18)&gt;=1),13,0)</f>
        <v>0</v>
      </c>
      <c r="EY828" s="17">
        <f>IF(AND(S828='자료입력 및 결과표시'!$B$19,COUNTIF('업무중복도(데이터 입력)'!$W828:$DR828,'자료입력 및 결과표시'!$C$19)&gt;=1),14,0)</f>
        <v>0</v>
      </c>
      <c r="EZ828" s="17">
        <f>IF(AND(S828='자료입력 및 결과표시'!$B$20,COUNTIF('업무중복도(데이터 입력)'!$W828:$DR828,'자료입력 및 결과표시'!$C$20)&gt;=1),15,0)</f>
        <v>0</v>
      </c>
      <c r="FA828" s="17">
        <f>IF(AND(S828='자료입력 및 결과표시'!$B$21,COUNTIF('업무중복도(데이터 입력)'!$W828:$DR828,'자료입력 및 결과표시'!$C$21)&gt;=1),16,0)</f>
        <v>0</v>
      </c>
      <c r="FK828" s="17">
        <f t="shared" si="869"/>
        <v>0</v>
      </c>
      <c r="FO828"/>
    </row>
    <row r="829" spans="1:171">
      <c r="A829" s="17" t="str">
        <f t="shared" si="852"/>
        <v>\\\0</v>
      </c>
      <c r="B829" s="17" t="str">
        <f t="shared" si="853"/>
        <v>\\\0</v>
      </c>
      <c r="C829" s="17" t="str">
        <f t="shared" si="854"/>
        <v>\\\0</v>
      </c>
      <c r="D829" s="17" t="str">
        <f t="shared" si="855"/>
        <v>\\\0</v>
      </c>
      <c r="E829" s="17" t="str">
        <f t="shared" si="856"/>
        <v>\\\0</v>
      </c>
      <c r="F829" s="17" t="str">
        <f t="shared" si="857"/>
        <v>\\\0</v>
      </c>
      <c r="G829" s="17" t="str">
        <f t="shared" si="858"/>
        <v>\\\0</v>
      </c>
      <c r="H829" s="17" t="str">
        <f t="shared" si="859"/>
        <v>\\\0</v>
      </c>
      <c r="I829" s="17" t="str">
        <f t="shared" si="860"/>
        <v>\\\0</v>
      </c>
      <c r="J829" s="17" t="str">
        <f t="shared" si="861"/>
        <v>\\\0</v>
      </c>
      <c r="K829" s="17" t="str">
        <f t="shared" si="862"/>
        <v>\\\0</v>
      </c>
      <c r="L829" s="17" t="str">
        <f t="shared" si="863"/>
        <v>\\\0</v>
      </c>
      <c r="M829" s="17" t="str">
        <f t="shared" si="864"/>
        <v>\\\0</v>
      </c>
      <c r="N829" s="17" t="str">
        <f t="shared" si="865"/>
        <v>\\\0</v>
      </c>
      <c r="O829" s="17" t="str">
        <f t="shared" si="866"/>
        <v>\\\0</v>
      </c>
      <c r="P829" s="17" t="str">
        <f t="shared" si="867"/>
        <v>\\\0</v>
      </c>
      <c r="R829" s="17" t="str">
        <f t="shared" si="868"/>
        <v>\\</v>
      </c>
      <c r="S829" s="38"/>
      <c r="T829" s="39"/>
      <c r="U829" s="31"/>
      <c r="V829" s="32"/>
      <c r="W829" s="36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35"/>
      <c r="DS829" s="287"/>
      <c r="DT829" s="36"/>
      <c r="DU829" s="37"/>
      <c r="DV829" s="28">
        <f>IF(AND($S829='자료입력 및 결과표시'!$B$6,COUNTIF($W829:$DR829,'자료입력 및 결과표시'!$C$6)&gt;=1),IF(OR('자료입력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DW829" s="28">
        <f>IF(AND($S829='자료입력 및 결과표시'!$B$7,COUNTIF($W829:$DR829,'자료입력 및 결과표시'!$C$7)&gt;=1),IF(OR('자료입력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DX829" s="28">
        <f>IF(AND($S829='자료입력 및 결과표시'!$B$8,COUNTIF($W829:$DR829,'자료입력 및 결과표시'!$C$8)&gt;=1),IF(OR('자료입력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DY829" s="28">
        <f>IF(AND($S829='자료입력 및 결과표시'!$B$9,COUNTIF($W829:$DR829,'자료입력 및 결과표시'!$C$9)&gt;=1),IF(OR('자료입력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DZ829" s="28">
        <f>IF(AND($S829='자료입력 및 결과표시'!$B$10,COUNTIF($W829:$DR829,'자료입력 및 결과표시'!$C$10)&gt;=1),IF(OR('자료입력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A829" s="28">
        <f>IF(AND($S829='자료입력 및 결과표시'!$B$11,COUNTIF($W829:$DR829,'자료입력 및 결과표시'!$C$11)&gt;=1),IF(OR('자료입력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B829" s="28">
        <f>IF(AND($S829='자료입력 및 결과표시'!$B$12,COUNTIF($W829:$DR829,'자료입력 및 결과표시'!$C$12)&gt;=1),IF(OR('자료입력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C829" s="28">
        <f>IF(AND($S829='자료입력 및 결과표시'!$B$13,COUNTIF($W829:$DR829,'자료입력 및 결과표시'!$C$13)&gt;=1),IF(OR('자료입력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D829" s="28">
        <f>IF(AND($S829='자료입력 및 결과표시'!$B$14,COUNTIF($W829:$DR829,'자료입력 및 결과표시'!$C$14)&gt;=1),IF(OR('자료입력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E829" s="28">
        <f>IF(AND($S829='자료입력 및 결과표시'!$B$15,COUNTIF($W829:$DR829,'자료입력 및 결과표시'!$C$15)&gt;=1),IF(OR('자료입력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F829" s="28">
        <f>IF(AND($S829='자료입력 및 결과표시'!$B$16,COUNTIF($W829:$DR829,'자료입력 및 결과표시'!$C$16)&gt;=1),IF(OR('자료입력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G829" s="28">
        <f>IF(AND($S829='자료입력 및 결과표시'!$B$17,COUNTIF($W829:$DR829,'자료입력 및 결과표시'!$C$17)&gt;=1),IF(OR('자료입력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H829" s="28">
        <f>IF(AND($S829='자료입력 및 결과표시'!$B$18,COUNTIF($W829:$DR829,'자료입력 및 결과표시'!$C$18)&gt;=1),IF(OR('자료입력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I829" s="28">
        <f>IF(AND($S829='자료입력 및 결과표시'!$B$19,COUNTIF($W829:$DR829,'자료입력 및 결과표시'!$C$19)&gt;=1),IF(OR('자료입력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J829" s="28">
        <f>IF(AND($S829='자료입력 및 결과표시'!$B$20,COUNTIF($W829:$DR829,'자료입력 및 결과표시'!$C$20)&gt;=1),IF(OR('자료입력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K829" s="28">
        <f>IF(AND($S829='자료입력 및 결과표시'!$B$21,COUNTIF($W829:$DR829,'자료입력 및 결과표시'!$C$21)&gt;=1),IF(OR('자료입력 및 결과표시'!$B$4+90&gt;=$V829,'자료입력 및 결과표시'!$B$4&lt;$U829),0,IF($V829-'자료입력 및 결과표시'!$B$4-90&gt;='자료입력 및 결과표시'!$E$4,'자료입력 및 결과표시'!$E$4,$V829-'자료입력 및 결과표시'!$B$4-90)),0)</f>
        <v>0</v>
      </c>
      <c r="EL829" s="17">
        <f>IF(AND(S829='자료입력 및 결과표시'!$B$6,COUNTIF('업무중복도(데이터 입력)'!$W829:$DR829,'자료입력 및 결과표시'!$C$6)&gt;=1),1,0)</f>
        <v>0</v>
      </c>
      <c r="EM829" s="17">
        <f>IF(AND(S829='자료입력 및 결과표시'!$B$7,COUNTIF('업무중복도(데이터 입력)'!$W829:$DR829,'자료입력 및 결과표시'!$C$7)&gt;=1),2,0)</f>
        <v>0</v>
      </c>
      <c r="EN829" s="17">
        <f>IF(AND(S829='자료입력 및 결과표시'!$B$8,COUNTIF('업무중복도(데이터 입력)'!$W829:$DR829,'자료입력 및 결과표시'!$C$8)&gt;=1),3,0)</f>
        <v>0</v>
      </c>
      <c r="EO829" s="17">
        <f>IF(AND(S829='자료입력 및 결과표시'!$B$9,COUNTIF('업무중복도(데이터 입력)'!$W829:$DR829,'자료입력 및 결과표시'!$C$9)&gt;=1),4,0)</f>
        <v>0</v>
      </c>
      <c r="EP829" s="17">
        <f>IF(AND(S829='자료입력 및 결과표시'!$B$10,COUNTIF('업무중복도(데이터 입력)'!$W829:$DR829,'자료입력 및 결과표시'!$C$10)&gt;=1),5,0)</f>
        <v>0</v>
      </c>
      <c r="EQ829" s="17">
        <f>IF(AND(S829='자료입력 및 결과표시'!$B$11,COUNTIF('업무중복도(데이터 입력)'!$W829:$DR829,'자료입력 및 결과표시'!$C$11)&gt;=1),6,0)</f>
        <v>0</v>
      </c>
      <c r="ER829" s="17">
        <f>IF(AND(S829='자료입력 및 결과표시'!$B$12,COUNTIF('업무중복도(데이터 입력)'!$W829:$DR829,'자료입력 및 결과표시'!$C$12)&gt;=1),7,0)</f>
        <v>0</v>
      </c>
      <c r="ES829" s="17">
        <f>IF(AND(S829='자료입력 및 결과표시'!$B$13,COUNTIF('업무중복도(데이터 입력)'!$W829:$DR829,'자료입력 및 결과표시'!$C$13)&gt;=1),8,0)</f>
        <v>0</v>
      </c>
      <c r="ET829" s="17">
        <f>IF(AND(S829='자료입력 및 결과표시'!$B$14,COUNTIF('업무중복도(데이터 입력)'!$W829:$DR829,'자료입력 및 결과표시'!$C$14)&gt;=1),9,0)</f>
        <v>0</v>
      </c>
      <c r="EU829" s="17">
        <f>IF(AND(S829='자료입력 및 결과표시'!$B$15,COUNTIF('업무중복도(데이터 입력)'!$W829:$DR829,'자료입력 및 결과표시'!$C$15)&gt;=1),10,0)</f>
        <v>0</v>
      </c>
      <c r="EV829" s="17">
        <f>IF(AND(S829='자료입력 및 결과표시'!$B$16,COUNTIF('업무중복도(데이터 입력)'!$W829:$DR829,'자료입력 및 결과표시'!$C$16)&gt;=1),11,0)</f>
        <v>0</v>
      </c>
      <c r="EW829" s="17">
        <f>IF(AND(S829='자료입력 및 결과표시'!$B$17,COUNTIF('업무중복도(데이터 입력)'!$W829:$DR829,'자료입력 및 결과표시'!$C$17)&gt;=1),12,0)</f>
        <v>0</v>
      </c>
      <c r="EX829" s="17">
        <f>IF(AND(S829='자료입력 및 결과표시'!$B$18,COUNTIF('업무중복도(데이터 입력)'!$W829:$DR829,'자료입력 및 결과표시'!$C$18)&gt;=1),13,0)</f>
        <v>0</v>
      </c>
      <c r="EY829" s="17">
        <f>IF(AND(S829='자료입력 및 결과표시'!$B$19,COUNTIF('업무중복도(데이터 입력)'!$W829:$DR829,'자료입력 및 결과표시'!$C$19)&gt;=1),14,0)</f>
        <v>0</v>
      </c>
      <c r="EZ829" s="17">
        <f>IF(AND(S829='자료입력 및 결과표시'!$B$20,COUNTIF('업무중복도(데이터 입력)'!$W829:$DR829,'자료입력 및 결과표시'!$C$20)&gt;=1),15,0)</f>
        <v>0</v>
      </c>
      <c r="FA829" s="17">
        <f>IF(AND(S829='자료입력 및 결과표시'!$B$21,COUNTIF('업무중복도(데이터 입력)'!$W829:$DR829,'자료입력 및 결과표시'!$C$21)&gt;=1),16,0)</f>
        <v>0</v>
      </c>
      <c r="FK829" s="17">
        <f t="shared" si="869"/>
        <v>0</v>
      </c>
      <c r="FO829"/>
    </row>
    <row r="830" spans="1:171">
      <c r="A830" s="17" t="str">
        <f t="shared" si="852"/>
        <v>\\\0</v>
      </c>
      <c r="B830" s="17" t="str">
        <f t="shared" si="853"/>
        <v>\\\0</v>
      </c>
      <c r="C830" s="17" t="str">
        <f t="shared" si="854"/>
        <v>\\\0</v>
      </c>
      <c r="D830" s="17" t="str">
        <f t="shared" si="855"/>
        <v>\\\0</v>
      </c>
      <c r="E830" s="17" t="str">
        <f t="shared" si="856"/>
        <v>\\\0</v>
      </c>
      <c r="F830" s="17" t="str">
        <f t="shared" si="857"/>
        <v>\\\0</v>
      </c>
      <c r="G830" s="17" t="str">
        <f t="shared" si="858"/>
        <v>\\\0</v>
      </c>
      <c r="H830" s="17" t="str">
        <f t="shared" si="859"/>
        <v>\\\0</v>
      </c>
      <c r="I830" s="17" t="str">
        <f t="shared" si="860"/>
        <v>\\\0</v>
      </c>
      <c r="J830" s="17" t="str">
        <f t="shared" si="861"/>
        <v>\\\0</v>
      </c>
      <c r="K830" s="17" t="str">
        <f t="shared" si="862"/>
        <v>\\\0</v>
      </c>
      <c r="L830" s="17" t="str">
        <f t="shared" si="863"/>
        <v>\\\0</v>
      </c>
      <c r="M830" s="17" t="str">
        <f t="shared" si="864"/>
        <v>\\\0</v>
      </c>
      <c r="N830" s="17" t="str">
        <f t="shared" si="865"/>
        <v>\\\0</v>
      </c>
      <c r="O830" s="17" t="str">
        <f t="shared" si="866"/>
        <v>\\\0</v>
      </c>
      <c r="P830" s="17" t="str">
        <f t="shared" si="867"/>
        <v>\\\0</v>
      </c>
      <c r="R830" s="17" t="str">
        <f t="shared" si="868"/>
        <v>\\</v>
      </c>
      <c r="S830" s="38"/>
      <c r="T830" s="39"/>
      <c r="U830" s="31"/>
      <c r="V830" s="32"/>
      <c r="W830" s="36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35"/>
      <c r="DS830" s="287"/>
      <c r="DT830" s="36"/>
      <c r="DU830" s="37"/>
      <c r="DV830" s="28">
        <f>IF(AND($S830='자료입력 및 결과표시'!$B$6,COUNTIF($W830:$DR830,'자료입력 및 결과표시'!$C$6)&gt;=1),IF(OR('자료입력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DW830" s="28">
        <f>IF(AND($S830='자료입력 및 결과표시'!$B$7,COUNTIF($W830:$DR830,'자료입력 및 결과표시'!$C$7)&gt;=1),IF(OR('자료입력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DX830" s="28">
        <f>IF(AND($S830='자료입력 및 결과표시'!$B$8,COUNTIF($W830:$DR830,'자료입력 및 결과표시'!$C$8)&gt;=1),IF(OR('자료입력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DY830" s="28">
        <f>IF(AND($S830='자료입력 및 결과표시'!$B$9,COUNTIF($W830:$DR830,'자료입력 및 결과표시'!$C$9)&gt;=1),IF(OR('자료입력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DZ830" s="28">
        <f>IF(AND($S830='자료입력 및 결과표시'!$B$10,COUNTIF($W830:$DR830,'자료입력 및 결과표시'!$C$10)&gt;=1),IF(OR('자료입력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A830" s="28">
        <f>IF(AND($S830='자료입력 및 결과표시'!$B$11,COUNTIF($W830:$DR830,'자료입력 및 결과표시'!$C$11)&gt;=1),IF(OR('자료입력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B830" s="28">
        <f>IF(AND($S830='자료입력 및 결과표시'!$B$12,COUNTIF($W830:$DR830,'자료입력 및 결과표시'!$C$12)&gt;=1),IF(OR('자료입력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C830" s="28">
        <f>IF(AND($S830='자료입력 및 결과표시'!$B$13,COUNTIF($W830:$DR830,'자료입력 및 결과표시'!$C$13)&gt;=1),IF(OR('자료입력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D830" s="28">
        <f>IF(AND($S830='자료입력 및 결과표시'!$B$14,COUNTIF($W830:$DR830,'자료입력 및 결과표시'!$C$14)&gt;=1),IF(OR('자료입력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E830" s="28">
        <f>IF(AND($S830='자료입력 및 결과표시'!$B$15,COUNTIF($W830:$DR830,'자료입력 및 결과표시'!$C$15)&gt;=1),IF(OR('자료입력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F830" s="28">
        <f>IF(AND($S830='자료입력 및 결과표시'!$B$16,COUNTIF($W830:$DR830,'자료입력 및 결과표시'!$C$16)&gt;=1),IF(OR('자료입력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G830" s="28">
        <f>IF(AND($S830='자료입력 및 결과표시'!$B$17,COUNTIF($W830:$DR830,'자료입력 및 결과표시'!$C$17)&gt;=1),IF(OR('자료입력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H830" s="28">
        <f>IF(AND($S830='자료입력 및 결과표시'!$B$18,COUNTIF($W830:$DR830,'자료입력 및 결과표시'!$C$18)&gt;=1),IF(OR('자료입력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I830" s="28">
        <f>IF(AND($S830='자료입력 및 결과표시'!$B$19,COUNTIF($W830:$DR830,'자료입력 및 결과표시'!$C$19)&gt;=1),IF(OR('자료입력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J830" s="28">
        <f>IF(AND($S830='자료입력 및 결과표시'!$B$20,COUNTIF($W830:$DR830,'자료입력 및 결과표시'!$C$20)&gt;=1),IF(OR('자료입력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K830" s="28">
        <f>IF(AND($S830='자료입력 및 결과표시'!$B$21,COUNTIF($W830:$DR830,'자료입력 및 결과표시'!$C$21)&gt;=1),IF(OR('자료입력 및 결과표시'!$B$4+90&gt;=$V830,'자료입력 및 결과표시'!$B$4&lt;$U830),0,IF($V830-'자료입력 및 결과표시'!$B$4-90&gt;='자료입력 및 결과표시'!$E$4,'자료입력 및 결과표시'!$E$4,$V830-'자료입력 및 결과표시'!$B$4-90)),0)</f>
        <v>0</v>
      </c>
      <c r="EL830" s="17">
        <f>IF(AND(S830='자료입력 및 결과표시'!$B$6,COUNTIF('업무중복도(데이터 입력)'!$W830:$DR830,'자료입력 및 결과표시'!$C$6)&gt;=1),1,0)</f>
        <v>0</v>
      </c>
      <c r="EM830" s="17">
        <f>IF(AND(S830='자료입력 및 결과표시'!$B$7,COUNTIF('업무중복도(데이터 입력)'!$W830:$DR830,'자료입력 및 결과표시'!$C$7)&gt;=1),2,0)</f>
        <v>0</v>
      </c>
      <c r="EN830" s="17">
        <f>IF(AND(S830='자료입력 및 결과표시'!$B$8,COUNTIF('업무중복도(데이터 입력)'!$W830:$DR830,'자료입력 및 결과표시'!$C$8)&gt;=1),3,0)</f>
        <v>0</v>
      </c>
      <c r="EO830" s="17">
        <f>IF(AND(S830='자료입력 및 결과표시'!$B$9,COUNTIF('업무중복도(데이터 입력)'!$W830:$DR830,'자료입력 및 결과표시'!$C$9)&gt;=1),4,0)</f>
        <v>0</v>
      </c>
      <c r="EP830" s="17">
        <f>IF(AND(S830='자료입력 및 결과표시'!$B$10,COUNTIF('업무중복도(데이터 입력)'!$W830:$DR830,'자료입력 및 결과표시'!$C$10)&gt;=1),5,0)</f>
        <v>0</v>
      </c>
      <c r="EQ830" s="17">
        <f>IF(AND(S830='자료입력 및 결과표시'!$B$11,COUNTIF('업무중복도(데이터 입력)'!$W830:$DR830,'자료입력 및 결과표시'!$C$11)&gt;=1),6,0)</f>
        <v>0</v>
      </c>
      <c r="ER830" s="17">
        <f>IF(AND(S830='자료입력 및 결과표시'!$B$12,COUNTIF('업무중복도(데이터 입력)'!$W830:$DR830,'자료입력 및 결과표시'!$C$12)&gt;=1),7,0)</f>
        <v>0</v>
      </c>
      <c r="ES830" s="17">
        <f>IF(AND(S830='자료입력 및 결과표시'!$B$13,COUNTIF('업무중복도(데이터 입력)'!$W830:$DR830,'자료입력 및 결과표시'!$C$13)&gt;=1),8,0)</f>
        <v>0</v>
      </c>
      <c r="ET830" s="17">
        <f>IF(AND(S830='자료입력 및 결과표시'!$B$14,COUNTIF('업무중복도(데이터 입력)'!$W830:$DR830,'자료입력 및 결과표시'!$C$14)&gt;=1),9,0)</f>
        <v>0</v>
      </c>
      <c r="EU830" s="17">
        <f>IF(AND(S830='자료입력 및 결과표시'!$B$15,COUNTIF('업무중복도(데이터 입력)'!$W830:$DR830,'자료입력 및 결과표시'!$C$15)&gt;=1),10,0)</f>
        <v>0</v>
      </c>
      <c r="EV830" s="17">
        <f>IF(AND(S830='자료입력 및 결과표시'!$B$16,COUNTIF('업무중복도(데이터 입력)'!$W830:$DR830,'자료입력 및 결과표시'!$C$16)&gt;=1),11,0)</f>
        <v>0</v>
      </c>
      <c r="EW830" s="17">
        <f>IF(AND(S830='자료입력 및 결과표시'!$B$17,COUNTIF('업무중복도(데이터 입력)'!$W830:$DR830,'자료입력 및 결과표시'!$C$17)&gt;=1),12,0)</f>
        <v>0</v>
      </c>
      <c r="EX830" s="17">
        <f>IF(AND(S830='자료입력 및 결과표시'!$B$18,COUNTIF('업무중복도(데이터 입력)'!$W830:$DR830,'자료입력 및 결과표시'!$C$18)&gt;=1),13,0)</f>
        <v>0</v>
      </c>
      <c r="EY830" s="17">
        <f>IF(AND(S830='자료입력 및 결과표시'!$B$19,COUNTIF('업무중복도(데이터 입력)'!$W830:$DR830,'자료입력 및 결과표시'!$C$19)&gt;=1),14,0)</f>
        <v>0</v>
      </c>
      <c r="EZ830" s="17">
        <f>IF(AND(S830='자료입력 및 결과표시'!$B$20,COUNTIF('업무중복도(데이터 입력)'!$W830:$DR830,'자료입력 및 결과표시'!$C$20)&gt;=1),15,0)</f>
        <v>0</v>
      </c>
      <c r="FA830" s="17">
        <f>IF(AND(S830='자료입력 및 결과표시'!$B$21,COUNTIF('업무중복도(데이터 입력)'!$W830:$DR830,'자료입력 및 결과표시'!$C$21)&gt;=1),16,0)</f>
        <v>0</v>
      </c>
      <c r="FK830" s="17">
        <f t="shared" si="869"/>
        <v>0</v>
      </c>
      <c r="FO830"/>
    </row>
    <row r="831" spans="1:171">
      <c r="A831" s="17" t="str">
        <f t="shared" si="852"/>
        <v>\\\0</v>
      </c>
      <c r="B831" s="17" t="str">
        <f t="shared" si="853"/>
        <v>\\\0</v>
      </c>
      <c r="C831" s="17" t="str">
        <f t="shared" si="854"/>
        <v>\\\0</v>
      </c>
      <c r="D831" s="17" t="str">
        <f t="shared" si="855"/>
        <v>\\\0</v>
      </c>
      <c r="E831" s="17" t="str">
        <f t="shared" si="856"/>
        <v>\\\0</v>
      </c>
      <c r="F831" s="17" t="str">
        <f t="shared" si="857"/>
        <v>\\\0</v>
      </c>
      <c r="G831" s="17" t="str">
        <f t="shared" si="858"/>
        <v>\\\0</v>
      </c>
      <c r="H831" s="17" t="str">
        <f t="shared" si="859"/>
        <v>\\\0</v>
      </c>
      <c r="I831" s="17" t="str">
        <f t="shared" si="860"/>
        <v>\\\0</v>
      </c>
      <c r="J831" s="17" t="str">
        <f t="shared" si="861"/>
        <v>\\\0</v>
      </c>
      <c r="K831" s="17" t="str">
        <f t="shared" si="862"/>
        <v>\\\0</v>
      </c>
      <c r="L831" s="17" t="str">
        <f t="shared" si="863"/>
        <v>\\\0</v>
      </c>
      <c r="M831" s="17" t="str">
        <f t="shared" si="864"/>
        <v>\\\0</v>
      </c>
      <c r="N831" s="17" t="str">
        <f t="shared" si="865"/>
        <v>\\\0</v>
      </c>
      <c r="O831" s="17" t="str">
        <f t="shared" si="866"/>
        <v>\\\0</v>
      </c>
      <c r="P831" s="17" t="str">
        <f t="shared" si="867"/>
        <v>\\\0</v>
      </c>
      <c r="R831" s="17" t="str">
        <f t="shared" si="868"/>
        <v>\\</v>
      </c>
      <c r="S831" s="38"/>
      <c r="T831" s="39"/>
      <c r="U831" s="31"/>
      <c r="V831" s="32"/>
      <c r="W831" s="36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35"/>
      <c r="DS831" s="287"/>
      <c r="DT831" s="36"/>
      <c r="DU831" s="37"/>
      <c r="DV831" s="28">
        <f>IF(AND($S831='자료입력 및 결과표시'!$B$6,COUNTIF($W831:$DR831,'자료입력 및 결과표시'!$C$6)&gt;=1),IF(OR('자료입력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DW831" s="28">
        <f>IF(AND($S831='자료입력 및 결과표시'!$B$7,COUNTIF($W831:$DR831,'자료입력 및 결과표시'!$C$7)&gt;=1),IF(OR('자료입력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DX831" s="28">
        <f>IF(AND($S831='자료입력 및 결과표시'!$B$8,COUNTIF($W831:$DR831,'자료입력 및 결과표시'!$C$8)&gt;=1),IF(OR('자료입력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DY831" s="28">
        <f>IF(AND($S831='자료입력 및 결과표시'!$B$9,COUNTIF($W831:$DR831,'자료입력 및 결과표시'!$C$9)&gt;=1),IF(OR('자료입력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DZ831" s="28">
        <f>IF(AND($S831='자료입력 및 결과표시'!$B$10,COUNTIF($W831:$DR831,'자료입력 및 결과표시'!$C$10)&gt;=1),IF(OR('자료입력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A831" s="28">
        <f>IF(AND($S831='자료입력 및 결과표시'!$B$11,COUNTIF($W831:$DR831,'자료입력 및 결과표시'!$C$11)&gt;=1),IF(OR('자료입력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B831" s="28">
        <f>IF(AND($S831='자료입력 및 결과표시'!$B$12,COUNTIF($W831:$DR831,'자료입력 및 결과표시'!$C$12)&gt;=1),IF(OR('자료입력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C831" s="28">
        <f>IF(AND($S831='자료입력 및 결과표시'!$B$13,COUNTIF($W831:$DR831,'자료입력 및 결과표시'!$C$13)&gt;=1),IF(OR('자료입력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D831" s="28">
        <f>IF(AND($S831='자료입력 및 결과표시'!$B$14,COUNTIF($W831:$DR831,'자료입력 및 결과표시'!$C$14)&gt;=1),IF(OR('자료입력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E831" s="28">
        <f>IF(AND($S831='자료입력 및 결과표시'!$B$15,COUNTIF($W831:$DR831,'자료입력 및 결과표시'!$C$15)&gt;=1),IF(OR('자료입력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F831" s="28">
        <f>IF(AND($S831='자료입력 및 결과표시'!$B$16,COUNTIF($W831:$DR831,'자료입력 및 결과표시'!$C$16)&gt;=1),IF(OR('자료입력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G831" s="28">
        <f>IF(AND($S831='자료입력 및 결과표시'!$B$17,COUNTIF($W831:$DR831,'자료입력 및 결과표시'!$C$17)&gt;=1),IF(OR('자료입력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H831" s="28">
        <f>IF(AND($S831='자료입력 및 결과표시'!$B$18,COUNTIF($W831:$DR831,'자료입력 및 결과표시'!$C$18)&gt;=1),IF(OR('자료입력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I831" s="28">
        <f>IF(AND($S831='자료입력 및 결과표시'!$B$19,COUNTIF($W831:$DR831,'자료입력 및 결과표시'!$C$19)&gt;=1),IF(OR('자료입력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J831" s="28">
        <f>IF(AND($S831='자료입력 및 결과표시'!$B$20,COUNTIF($W831:$DR831,'자료입력 및 결과표시'!$C$20)&gt;=1),IF(OR('자료입력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K831" s="28">
        <f>IF(AND($S831='자료입력 및 결과표시'!$B$21,COUNTIF($W831:$DR831,'자료입력 및 결과표시'!$C$21)&gt;=1),IF(OR('자료입력 및 결과표시'!$B$4+90&gt;=$V831,'자료입력 및 결과표시'!$B$4&lt;$U831),0,IF($V831-'자료입력 및 결과표시'!$B$4-90&gt;='자료입력 및 결과표시'!$E$4,'자료입력 및 결과표시'!$E$4,$V831-'자료입력 및 결과표시'!$B$4-90)),0)</f>
        <v>0</v>
      </c>
      <c r="EL831" s="17">
        <f>IF(AND(S831='자료입력 및 결과표시'!$B$6,COUNTIF('업무중복도(데이터 입력)'!$W831:$DR831,'자료입력 및 결과표시'!$C$6)&gt;=1),1,0)</f>
        <v>0</v>
      </c>
      <c r="EM831" s="17">
        <f>IF(AND(S831='자료입력 및 결과표시'!$B$7,COUNTIF('업무중복도(데이터 입력)'!$W831:$DR831,'자료입력 및 결과표시'!$C$7)&gt;=1),2,0)</f>
        <v>0</v>
      </c>
      <c r="EN831" s="17">
        <f>IF(AND(S831='자료입력 및 결과표시'!$B$8,COUNTIF('업무중복도(데이터 입력)'!$W831:$DR831,'자료입력 및 결과표시'!$C$8)&gt;=1),3,0)</f>
        <v>0</v>
      </c>
      <c r="EO831" s="17">
        <f>IF(AND(S831='자료입력 및 결과표시'!$B$9,COUNTIF('업무중복도(데이터 입력)'!$W831:$DR831,'자료입력 및 결과표시'!$C$9)&gt;=1),4,0)</f>
        <v>0</v>
      </c>
      <c r="EP831" s="17">
        <f>IF(AND(S831='자료입력 및 결과표시'!$B$10,COUNTIF('업무중복도(데이터 입력)'!$W831:$DR831,'자료입력 및 결과표시'!$C$10)&gt;=1),5,0)</f>
        <v>0</v>
      </c>
      <c r="EQ831" s="17">
        <f>IF(AND(S831='자료입력 및 결과표시'!$B$11,COUNTIF('업무중복도(데이터 입력)'!$W831:$DR831,'자료입력 및 결과표시'!$C$11)&gt;=1),6,0)</f>
        <v>0</v>
      </c>
      <c r="ER831" s="17">
        <f>IF(AND(S831='자료입력 및 결과표시'!$B$12,COUNTIF('업무중복도(데이터 입력)'!$W831:$DR831,'자료입력 및 결과표시'!$C$12)&gt;=1),7,0)</f>
        <v>0</v>
      </c>
      <c r="ES831" s="17">
        <f>IF(AND(S831='자료입력 및 결과표시'!$B$13,COUNTIF('업무중복도(데이터 입력)'!$W831:$DR831,'자료입력 및 결과표시'!$C$13)&gt;=1),8,0)</f>
        <v>0</v>
      </c>
      <c r="ET831" s="17">
        <f>IF(AND(S831='자료입력 및 결과표시'!$B$14,COUNTIF('업무중복도(데이터 입력)'!$W831:$DR831,'자료입력 및 결과표시'!$C$14)&gt;=1),9,0)</f>
        <v>0</v>
      </c>
      <c r="EU831" s="17">
        <f>IF(AND(S831='자료입력 및 결과표시'!$B$15,COUNTIF('업무중복도(데이터 입력)'!$W831:$DR831,'자료입력 및 결과표시'!$C$15)&gt;=1),10,0)</f>
        <v>0</v>
      </c>
      <c r="EV831" s="17">
        <f>IF(AND(S831='자료입력 및 결과표시'!$B$16,COUNTIF('업무중복도(데이터 입력)'!$W831:$DR831,'자료입력 및 결과표시'!$C$16)&gt;=1),11,0)</f>
        <v>0</v>
      </c>
      <c r="EW831" s="17">
        <f>IF(AND(S831='자료입력 및 결과표시'!$B$17,COUNTIF('업무중복도(데이터 입력)'!$W831:$DR831,'자료입력 및 결과표시'!$C$17)&gt;=1),12,0)</f>
        <v>0</v>
      </c>
      <c r="EX831" s="17">
        <f>IF(AND(S831='자료입력 및 결과표시'!$B$18,COUNTIF('업무중복도(데이터 입력)'!$W831:$DR831,'자료입력 및 결과표시'!$C$18)&gt;=1),13,0)</f>
        <v>0</v>
      </c>
      <c r="EY831" s="17">
        <f>IF(AND(S831='자료입력 및 결과표시'!$B$19,COUNTIF('업무중복도(데이터 입력)'!$W831:$DR831,'자료입력 및 결과표시'!$C$19)&gt;=1),14,0)</f>
        <v>0</v>
      </c>
      <c r="EZ831" s="17">
        <f>IF(AND(S831='자료입력 및 결과표시'!$B$20,COUNTIF('업무중복도(데이터 입력)'!$W831:$DR831,'자료입력 및 결과표시'!$C$20)&gt;=1),15,0)</f>
        <v>0</v>
      </c>
      <c r="FA831" s="17">
        <f>IF(AND(S831='자료입력 및 결과표시'!$B$21,COUNTIF('업무중복도(데이터 입력)'!$W831:$DR831,'자료입력 및 결과표시'!$C$21)&gt;=1),16,0)</f>
        <v>0</v>
      </c>
      <c r="FK831" s="17">
        <f t="shared" si="869"/>
        <v>0</v>
      </c>
      <c r="FO831"/>
    </row>
    <row r="832" spans="1:171">
      <c r="A832" s="17" t="str">
        <f t="shared" si="852"/>
        <v>\\\0</v>
      </c>
      <c r="B832" s="17" t="str">
        <f t="shared" si="853"/>
        <v>\\\0</v>
      </c>
      <c r="C832" s="17" t="str">
        <f t="shared" si="854"/>
        <v>\\\0</v>
      </c>
      <c r="D832" s="17" t="str">
        <f t="shared" si="855"/>
        <v>\\\0</v>
      </c>
      <c r="E832" s="17" t="str">
        <f t="shared" si="856"/>
        <v>\\\0</v>
      </c>
      <c r="F832" s="17" t="str">
        <f t="shared" si="857"/>
        <v>\\\0</v>
      </c>
      <c r="G832" s="17" t="str">
        <f t="shared" si="858"/>
        <v>\\\0</v>
      </c>
      <c r="H832" s="17" t="str">
        <f t="shared" si="859"/>
        <v>\\\0</v>
      </c>
      <c r="I832" s="17" t="str">
        <f t="shared" si="860"/>
        <v>\\\0</v>
      </c>
      <c r="J832" s="17" t="str">
        <f t="shared" si="861"/>
        <v>\\\0</v>
      </c>
      <c r="K832" s="17" t="str">
        <f t="shared" si="862"/>
        <v>\\\0</v>
      </c>
      <c r="L832" s="17" t="str">
        <f t="shared" si="863"/>
        <v>\\\0</v>
      </c>
      <c r="M832" s="17" t="str">
        <f t="shared" si="864"/>
        <v>\\\0</v>
      </c>
      <c r="N832" s="17" t="str">
        <f t="shared" si="865"/>
        <v>\\\0</v>
      </c>
      <c r="O832" s="17" t="str">
        <f t="shared" si="866"/>
        <v>\\\0</v>
      </c>
      <c r="P832" s="17" t="str">
        <f t="shared" si="867"/>
        <v>\\\0</v>
      </c>
      <c r="R832" s="17" t="str">
        <f t="shared" si="868"/>
        <v>\\</v>
      </c>
      <c r="S832" s="38"/>
      <c r="T832" s="39"/>
      <c r="U832" s="31"/>
      <c r="V832" s="32"/>
      <c r="W832" s="36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35"/>
      <c r="DS832" s="287"/>
      <c r="DT832" s="36"/>
      <c r="DU832" s="37"/>
      <c r="DV832" s="28">
        <f>IF(AND($S832='자료입력 및 결과표시'!$B$6,COUNTIF($W832:$DR832,'자료입력 및 결과표시'!$C$6)&gt;=1),IF(OR('자료입력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DW832" s="28">
        <f>IF(AND($S832='자료입력 및 결과표시'!$B$7,COUNTIF($W832:$DR832,'자료입력 및 결과표시'!$C$7)&gt;=1),IF(OR('자료입력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DX832" s="28">
        <f>IF(AND($S832='자료입력 및 결과표시'!$B$8,COUNTIF($W832:$DR832,'자료입력 및 결과표시'!$C$8)&gt;=1),IF(OR('자료입력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DY832" s="28">
        <f>IF(AND($S832='자료입력 및 결과표시'!$B$9,COUNTIF($W832:$DR832,'자료입력 및 결과표시'!$C$9)&gt;=1),IF(OR('자료입력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DZ832" s="28">
        <f>IF(AND($S832='자료입력 및 결과표시'!$B$10,COUNTIF($W832:$DR832,'자료입력 및 결과표시'!$C$10)&gt;=1),IF(OR('자료입력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A832" s="28">
        <f>IF(AND($S832='자료입력 및 결과표시'!$B$11,COUNTIF($W832:$DR832,'자료입력 및 결과표시'!$C$11)&gt;=1),IF(OR('자료입력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B832" s="28">
        <f>IF(AND($S832='자료입력 및 결과표시'!$B$12,COUNTIF($W832:$DR832,'자료입력 및 결과표시'!$C$12)&gt;=1),IF(OR('자료입력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C832" s="28">
        <f>IF(AND($S832='자료입력 및 결과표시'!$B$13,COUNTIF($W832:$DR832,'자료입력 및 결과표시'!$C$13)&gt;=1),IF(OR('자료입력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D832" s="28">
        <f>IF(AND($S832='자료입력 및 결과표시'!$B$14,COUNTIF($W832:$DR832,'자료입력 및 결과표시'!$C$14)&gt;=1),IF(OR('자료입력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E832" s="28">
        <f>IF(AND($S832='자료입력 및 결과표시'!$B$15,COUNTIF($W832:$DR832,'자료입력 및 결과표시'!$C$15)&gt;=1),IF(OR('자료입력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F832" s="28">
        <f>IF(AND($S832='자료입력 및 결과표시'!$B$16,COUNTIF($W832:$DR832,'자료입력 및 결과표시'!$C$16)&gt;=1),IF(OR('자료입력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G832" s="28">
        <f>IF(AND($S832='자료입력 및 결과표시'!$B$17,COUNTIF($W832:$DR832,'자료입력 및 결과표시'!$C$17)&gt;=1),IF(OR('자료입력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H832" s="28">
        <f>IF(AND($S832='자료입력 및 결과표시'!$B$18,COUNTIF($W832:$DR832,'자료입력 및 결과표시'!$C$18)&gt;=1),IF(OR('자료입력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I832" s="28">
        <f>IF(AND($S832='자료입력 및 결과표시'!$B$19,COUNTIF($W832:$DR832,'자료입력 및 결과표시'!$C$19)&gt;=1),IF(OR('자료입력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J832" s="28">
        <f>IF(AND($S832='자료입력 및 결과표시'!$B$20,COUNTIF($W832:$DR832,'자료입력 및 결과표시'!$C$20)&gt;=1),IF(OR('자료입력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K832" s="28">
        <f>IF(AND($S832='자료입력 및 결과표시'!$B$21,COUNTIF($W832:$DR832,'자료입력 및 결과표시'!$C$21)&gt;=1),IF(OR('자료입력 및 결과표시'!$B$4+90&gt;=$V832,'자료입력 및 결과표시'!$B$4&lt;$U832),0,IF($V832-'자료입력 및 결과표시'!$B$4-90&gt;='자료입력 및 결과표시'!$E$4,'자료입력 및 결과표시'!$E$4,$V832-'자료입력 및 결과표시'!$B$4-90)),0)</f>
        <v>0</v>
      </c>
      <c r="EL832" s="17">
        <f>IF(AND(S832='자료입력 및 결과표시'!$B$6,COUNTIF('업무중복도(데이터 입력)'!$W832:$DR832,'자료입력 및 결과표시'!$C$6)&gt;=1),1,0)</f>
        <v>0</v>
      </c>
      <c r="EM832" s="17">
        <f>IF(AND(S832='자료입력 및 결과표시'!$B$7,COUNTIF('업무중복도(데이터 입력)'!$W832:$DR832,'자료입력 및 결과표시'!$C$7)&gt;=1),2,0)</f>
        <v>0</v>
      </c>
      <c r="EN832" s="17">
        <f>IF(AND(S832='자료입력 및 결과표시'!$B$8,COUNTIF('업무중복도(데이터 입력)'!$W832:$DR832,'자료입력 및 결과표시'!$C$8)&gt;=1),3,0)</f>
        <v>0</v>
      </c>
      <c r="EO832" s="17">
        <f>IF(AND(S832='자료입력 및 결과표시'!$B$9,COUNTIF('업무중복도(데이터 입력)'!$W832:$DR832,'자료입력 및 결과표시'!$C$9)&gt;=1),4,0)</f>
        <v>0</v>
      </c>
      <c r="EP832" s="17">
        <f>IF(AND(S832='자료입력 및 결과표시'!$B$10,COUNTIF('업무중복도(데이터 입력)'!$W832:$DR832,'자료입력 및 결과표시'!$C$10)&gt;=1),5,0)</f>
        <v>0</v>
      </c>
      <c r="EQ832" s="17">
        <f>IF(AND(S832='자료입력 및 결과표시'!$B$11,COUNTIF('업무중복도(데이터 입력)'!$W832:$DR832,'자료입력 및 결과표시'!$C$11)&gt;=1),6,0)</f>
        <v>0</v>
      </c>
      <c r="ER832" s="17">
        <f>IF(AND(S832='자료입력 및 결과표시'!$B$12,COUNTIF('업무중복도(데이터 입력)'!$W832:$DR832,'자료입력 및 결과표시'!$C$12)&gt;=1),7,0)</f>
        <v>0</v>
      </c>
      <c r="ES832" s="17">
        <f>IF(AND(S832='자료입력 및 결과표시'!$B$13,COUNTIF('업무중복도(데이터 입력)'!$W832:$DR832,'자료입력 및 결과표시'!$C$13)&gt;=1),8,0)</f>
        <v>0</v>
      </c>
      <c r="ET832" s="17">
        <f>IF(AND(S832='자료입력 및 결과표시'!$B$14,COUNTIF('업무중복도(데이터 입력)'!$W832:$DR832,'자료입력 및 결과표시'!$C$14)&gt;=1),9,0)</f>
        <v>0</v>
      </c>
      <c r="EU832" s="17">
        <f>IF(AND(S832='자료입력 및 결과표시'!$B$15,COUNTIF('업무중복도(데이터 입력)'!$W832:$DR832,'자료입력 및 결과표시'!$C$15)&gt;=1),10,0)</f>
        <v>0</v>
      </c>
      <c r="EV832" s="17">
        <f>IF(AND(S832='자료입력 및 결과표시'!$B$16,COUNTIF('업무중복도(데이터 입력)'!$W832:$DR832,'자료입력 및 결과표시'!$C$16)&gt;=1),11,0)</f>
        <v>0</v>
      </c>
      <c r="EW832" s="17">
        <f>IF(AND(S832='자료입력 및 결과표시'!$B$17,COUNTIF('업무중복도(데이터 입력)'!$W832:$DR832,'자료입력 및 결과표시'!$C$17)&gt;=1),12,0)</f>
        <v>0</v>
      </c>
      <c r="EX832" s="17">
        <f>IF(AND(S832='자료입력 및 결과표시'!$B$18,COUNTIF('업무중복도(데이터 입력)'!$W832:$DR832,'자료입력 및 결과표시'!$C$18)&gt;=1),13,0)</f>
        <v>0</v>
      </c>
      <c r="EY832" s="17">
        <f>IF(AND(S832='자료입력 및 결과표시'!$B$19,COUNTIF('업무중복도(데이터 입력)'!$W832:$DR832,'자료입력 및 결과표시'!$C$19)&gt;=1),14,0)</f>
        <v>0</v>
      </c>
      <c r="EZ832" s="17">
        <f>IF(AND(S832='자료입력 및 결과표시'!$B$20,COUNTIF('업무중복도(데이터 입력)'!$W832:$DR832,'자료입력 및 결과표시'!$C$20)&gt;=1),15,0)</f>
        <v>0</v>
      </c>
      <c r="FA832" s="17">
        <f>IF(AND(S832='자료입력 및 결과표시'!$B$21,COUNTIF('업무중복도(데이터 입력)'!$W832:$DR832,'자료입력 및 결과표시'!$C$21)&gt;=1),16,0)</f>
        <v>0</v>
      </c>
      <c r="FK832" s="17">
        <f t="shared" si="869"/>
        <v>0</v>
      </c>
      <c r="FO832"/>
    </row>
    <row r="833" spans="1:171">
      <c r="A833" s="17" t="str">
        <f t="shared" si="852"/>
        <v>\\\0</v>
      </c>
      <c r="B833" s="17" t="str">
        <f t="shared" si="853"/>
        <v>\\\0</v>
      </c>
      <c r="C833" s="17" t="str">
        <f t="shared" si="854"/>
        <v>\\\0</v>
      </c>
      <c r="D833" s="17" t="str">
        <f t="shared" si="855"/>
        <v>\\\0</v>
      </c>
      <c r="E833" s="17" t="str">
        <f t="shared" si="856"/>
        <v>\\\0</v>
      </c>
      <c r="F833" s="17" t="str">
        <f t="shared" si="857"/>
        <v>\\\0</v>
      </c>
      <c r="G833" s="17" t="str">
        <f t="shared" si="858"/>
        <v>\\\0</v>
      </c>
      <c r="H833" s="17" t="str">
        <f t="shared" si="859"/>
        <v>\\\0</v>
      </c>
      <c r="I833" s="17" t="str">
        <f t="shared" si="860"/>
        <v>\\\0</v>
      </c>
      <c r="J833" s="17" t="str">
        <f t="shared" si="861"/>
        <v>\\\0</v>
      </c>
      <c r="K833" s="17" t="str">
        <f t="shared" si="862"/>
        <v>\\\0</v>
      </c>
      <c r="L833" s="17" t="str">
        <f t="shared" si="863"/>
        <v>\\\0</v>
      </c>
      <c r="M833" s="17" t="str">
        <f t="shared" si="864"/>
        <v>\\\0</v>
      </c>
      <c r="N833" s="17" t="str">
        <f t="shared" si="865"/>
        <v>\\\0</v>
      </c>
      <c r="O833" s="17" t="str">
        <f t="shared" si="866"/>
        <v>\\\0</v>
      </c>
      <c r="P833" s="17" t="str">
        <f t="shared" si="867"/>
        <v>\\\0</v>
      </c>
      <c r="R833" s="17" t="str">
        <f t="shared" si="868"/>
        <v>\\</v>
      </c>
      <c r="S833" s="38"/>
      <c r="T833" s="39"/>
      <c r="U833" s="31"/>
      <c r="V833" s="32"/>
      <c r="W833" s="36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35"/>
      <c r="DS833" s="287"/>
      <c r="DT833" s="36"/>
      <c r="DU833" s="37"/>
      <c r="DV833" s="28">
        <f>IF(AND($S833='자료입력 및 결과표시'!$B$6,COUNTIF($W833:$DR833,'자료입력 및 결과표시'!$C$6)&gt;=1),IF(OR('자료입력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DW833" s="28">
        <f>IF(AND($S833='자료입력 및 결과표시'!$B$7,COUNTIF($W833:$DR833,'자료입력 및 결과표시'!$C$7)&gt;=1),IF(OR('자료입력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DX833" s="28">
        <f>IF(AND($S833='자료입력 및 결과표시'!$B$8,COUNTIF($W833:$DR833,'자료입력 및 결과표시'!$C$8)&gt;=1),IF(OR('자료입력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DY833" s="28">
        <f>IF(AND($S833='자료입력 및 결과표시'!$B$9,COUNTIF($W833:$DR833,'자료입력 및 결과표시'!$C$9)&gt;=1),IF(OR('자료입력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DZ833" s="28">
        <f>IF(AND($S833='자료입력 및 결과표시'!$B$10,COUNTIF($W833:$DR833,'자료입력 및 결과표시'!$C$10)&gt;=1),IF(OR('자료입력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A833" s="28">
        <f>IF(AND($S833='자료입력 및 결과표시'!$B$11,COUNTIF($W833:$DR833,'자료입력 및 결과표시'!$C$11)&gt;=1),IF(OR('자료입력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B833" s="28">
        <f>IF(AND($S833='자료입력 및 결과표시'!$B$12,COUNTIF($W833:$DR833,'자료입력 및 결과표시'!$C$12)&gt;=1),IF(OR('자료입력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C833" s="28">
        <f>IF(AND($S833='자료입력 및 결과표시'!$B$13,COUNTIF($W833:$DR833,'자료입력 및 결과표시'!$C$13)&gt;=1),IF(OR('자료입력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D833" s="28">
        <f>IF(AND($S833='자료입력 및 결과표시'!$B$14,COUNTIF($W833:$DR833,'자료입력 및 결과표시'!$C$14)&gt;=1),IF(OR('자료입력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E833" s="28">
        <f>IF(AND($S833='자료입력 및 결과표시'!$B$15,COUNTIF($W833:$DR833,'자료입력 및 결과표시'!$C$15)&gt;=1),IF(OR('자료입력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F833" s="28">
        <f>IF(AND($S833='자료입력 및 결과표시'!$B$16,COUNTIF($W833:$DR833,'자료입력 및 결과표시'!$C$16)&gt;=1),IF(OR('자료입력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G833" s="28">
        <f>IF(AND($S833='자료입력 및 결과표시'!$B$17,COUNTIF($W833:$DR833,'자료입력 및 결과표시'!$C$17)&gt;=1),IF(OR('자료입력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H833" s="28">
        <f>IF(AND($S833='자료입력 및 결과표시'!$B$18,COUNTIF($W833:$DR833,'자료입력 및 결과표시'!$C$18)&gt;=1),IF(OR('자료입력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I833" s="28">
        <f>IF(AND($S833='자료입력 및 결과표시'!$B$19,COUNTIF($W833:$DR833,'자료입력 및 결과표시'!$C$19)&gt;=1),IF(OR('자료입력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J833" s="28">
        <f>IF(AND($S833='자료입력 및 결과표시'!$B$20,COUNTIF($W833:$DR833,'자료입력 및 결과표시'!$C$20)&gt;=1),IF(OR('자료입력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K833" s="28">
        <f>IF(AND($S833='자료입력 및 결과표시'!$B$21,COUNTIF($W833:$DR833,'자료입력 및 결과표시'!$C$21)&gt;=1),IF(OR('자료입력 및 결과표시'!$B$4+90&gt;=$V833,'자료입력 및 결과표시'!$B$4&lt;$U833),0,IF($V833-'자료입력 및 결과표시'!$B$4-90&gt;='자료입력 및 결과표시'!$E$4,'자료입력 및 결과표시'!$E$4,$V833-'자료입력 및 결과표시'!$B$4-90)),0)</f>
        <v>0</v>
      </c>
      <c r="EL833" s="17">
        <f>IF(AND(S833='자료입력 및 결과표시'!$B$6,COUNTIF('업무중복도(데이터 입력)'!$W833:$DR833,'자료입력 및 결과표시'!$C$6)&gt;=1),1,0)</f>
        <v>0</v>
      </c>
      <c r="EM833" s="17">
        <f>IF(AND(S833='자료입력 및 결과표시'!$B$7,COUNTIF('업무중복도(데이터 입력)'!$W833:$DR833,'자료입력 및 결과표시'!$C$7)&gt;=1),2,0)</f>
        <v>0</v>
      </c>
      <c r="EN833" s="17">
        <f>IF(AND(S833='자료입력 및 결과표시'!$B$8,COUNTIF('업무중복도(데이터 입력)'!$W833:$DR833,'자료입력 및 결과표시'!$C$8)&gt;=1),3,0)</f>
        <v>0</v>
      </c>
      <c r="EO833" s="17">
        <f>IF(AND(S833='자료입력 및 결과표시'!$B$9,COUNTIF('업무중복도(데이터 입력)'!$W833:$DR833,'자료입력 및 결과표시'!$C$9)&gt;=1),4,0)</f>
        <v>0</v>
      </c>
      <c r="EP833" s="17">
        <f>IF(AND(S833='자료입력 및 결과표시'!$B$10,COUNTIF('업무중복도(데이터 입력)'!$W833:$DR833,'자료입력 및 결과표시'!$C$10)&gt;=1),5,0)</f>
        <v>0</v>
      </c>
      <c r="EQ833" s="17">
        <f>IF(AND(S833='자료입력 및 결과표시'!$B$11,COUNTIF('업무중복도(데이터 입력)'!$W833:$DR833,'자료입력 및 결과표시'!$C$11)&gt;=1),6,0)</f>
        <v>0</v>
      </c>
      <c r="ER833" s="17">
        <f>IF(AND(S833='자료입력 및 결과표시'!$B$12,COUNTIF('업무중복도(데이터 입력)'!$W833:$DR833,'자료입력 및 결과표시'!$C$12)&gt;=1),7,0)</f>
        <v>0</v>
      </c>
      <c r="ES833" s="17">
        <f>IF(AND(S833='자료입력 및 결과표시'!$B$13,COUNTIF('업무중복도(데이터 입력)'!$W833:$DR833,'자료입력 및 결과표시'!$C$13)&gt;=1),8,0)</f>
        <v>0</v>
      </c>
      <c r="ET833" s="17">
        <f>IF(AND(S833='자료입력 및 결과표시'!$B$14,COUNTIF('업무중복도(데이터 입력)'!$W833:$DR833,'자료입력 및 결과표시'!$C$14)&gt;=1),9,0)</f>
        <v>0</v>
      </c>
      <c r="EU833" s="17">
        <f>IF(AND(S833='자료입력 및 결과표시'!$B$15,COUNTIF('업무중복도(데이터 입력)'!$W833:$DR833,'자료입력 및 결과표시'!$C$15)&gt;=1),10,0)</f>
        <v>0</v>
      </c>
      <c r="EV833" s="17">
        <f>IF(AND(S833='자료입력 및 결과표시'!$B$16,COUNTIF('업무중복도(데이터 입력)'!$W833:$DR833,'자료입력 및 결과표시'!$C$16)&gt;=1),11,0)</f>
        <v>0</v>
      </c>
      <c r="EW833" s="17">
        <f>IF(AND(S833='자료입력 및 결과표시'!$B$17,COUNTIF('업무중복도(데이터 입력)'!$W833:$DR833,'자료입력 및 결과표시'!$C$17)&gt;=1),12,0)</f>
        <v>0</v>
      </c>
      <c r="EX833" s="17">
        <f>IF(AND(S833='자료입력 및 결과표시'!$B$18,COUNTIF('업무중복도(데이터 입력)'!$W833:$DR833,'자료입력 및 결과표시'!$C$18)&gt;=1),13,0)</f>
        <v>0</v>
      </c>
      <c r="EY833" s="17">
        <f>IF(AND(S833='자료입력 및 결과표시'!$B$19,COUNTIF('업무중복도(데이터 입력)'!$W833:$DR833,'자료입력 및 결과표시'!$C$19)&gt;=1),14,0)</f>
        <v>0</v>
      </c>
      <c r="EZ833" s="17">
        <f>IF(AND(S833='자료입력 및 결과표시'!$B$20,COUNTIF('업무중복도(데이터 입력)'!$W833:$DR833,'자료입력 및 결과표시'!$C$20)&gt;=1),15,0)</f>
        <v>0</v>
      </c>
      <c r="FA833" s="17">
        <f>IF(AND(S833='자료입력 및 결과표시'!$B$21,COUNTIF('업무중복도(데이터 입력)'!$W833:$DR833,'자료입력 및 결과표시'!$C$21)&gt;=1),16,0)</f>
        <v>0</v>
      </c>
      <c r="FK833" s="17">
        <f t="shared" si="869"/>
        <v>0</v>
      </c>
      <c r="FO833"/>
    </row>
    <row r="834" spans="1:171">
      <c r="A834" s="17" t="str">
        <f t="shared" si="852"/>
        <v>\\\0</v>
      </c>
      <c r="B834" s="17" t="str">
        <f t="shared" si="853"/>
        <v>\\\0</v>
      </c>
      <c r="C834" s="17" t="str">
        <f t="shared" si="854"/>
        <v>\\\0</v>
      </c>
      <c r="D834" s="17" t="str">
        <f t="shared" si="855"/>
        <v>\\\0</v>
      </c>
      <c r="E834" s="17" t="str">
        <f t="shared" si="856"/>
        <v>\\\0</v>
      </c>
      <c r="F834" s="17" t="str">
        <f t="shared" si="857"/>
        <v>\\\0</v>
      </c>
      <c r="G834" s="17" t="str">
        <f t="shared" si="858"/>
        <v>\\\0</v>
      </c>
      <c r="H834" s="17" t="str">
        <f t="shared" si="859"/>
        <v>\\\0</v>
      </c>
      <c r="I834" s="17" t="str">
        <f t="shared" si="860"/>
        <v>\\\0</v>
      </c>
      <c r="J834" s="17" t="str">
        <f t="shared" si="861"/>
        <v>\\\0</v>
      </c>
      <c r="K834" s="17" t="str">
        <f t="shared" si="862"/>
        <v>\\\0</v>
      </c>
      <c r="L834" s="17" t="str">
        <f t="shared" si="863"/>
        <v>\\\0</v>
      </c>
      <c r="M834" s="17" t="str">
        <f t="shared" si="864"/>
        <v>\\\0</v>
      </c>
      <c r="N834" s="17" t="str">
        <f t="shared" si="865"/>
        <v>\\\0</v>
      </c>
      <c r="O834" s="17" t="str">
        <f t="shared" si="866"/>
        <v>\\\0</v>
      </c>
      <c r="P834" s="17" t="str">
        <f t="shared" si="867"/>
        <v>\\\0</v>
      </c>
      <c r="R834" s="17" t="str">
        <f t="shared" si="868"/>
        <v>\\</v>
      </c>
      <c r="S834" s="38"/>
      <c r="T834" s="39"/>
      <c r="U834" s="31"/>
      <c r="V834" s="32"/>
      <c r="W834" s="36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35"/>
      <c r="DS834" s="287"/>
      <c r="DT834" s="36"/>
      <c r="DU834" s="37"/>
      <c r="DV834" s="28">
        <f>IF(AND($S834='자료입력 및 결과표시'!$B$6,COUNTIF($W834:$DR834,'자료입력 및 결과표시'!$C$6)&gt;=1),IF(OR('자료입력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DW834" s="28">
        <f>IF(AND($S834='자료입력 및 결과표시'!$B$7,COUNTIF($W834:$DR834,'자료입력 및 결과표시'!$C$7)&gt;=1),IF(OR('자료입력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DX834" s="28">
        <f>IF(AND($S834='자료입력 및 결과표시'!$B$8,COUNTIF($W834:$DR834,'자료입력 및 결과표시'!$C$8)&gt;=1),IF(OR('자료입력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DY834" s="28">
        <f>IF(AND($S834='자료입력 및 결과표시'!$B$9,COUNTIF($W834:$DR834,'자료입력 및 결과표시'!$C$9)&gt;=1),IF(OR('자료입력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DZ834" s="28">
        <f>IF(AND($S834='자료입력 및 결과표시'!$B$10,COUNTIF($W834:$DR834,'자료입력 및 결과표시'!$C$10)&gt;=1),IF(OR('자료입력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A834" s="28">
        <f>IF(AND($S834='자료입력 및 결과표시'!$B$11,COUNTIF($W834:$DR834,'자료입력 및 결과표시'!$C$11)&gt;=1),IF(OR('자료입력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B834" s="28">
        <f>IF(AND($S834='자료입력 및 결과표시'!$B$12,COUNTIF($W834:$DR834,'자료입력 및 결과표시'!$C$12)&gt;=1),IF(OR('자료입력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C834" s="28">
        <f>IF(AND($S834='자료입력 및 결과표시'!$B$13,COUNTIF($W834:$DR834,'자료입력 및 결과표시'!$C$13)&gt;=1),IF(OR('자료입력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D834" s="28">
        <f>IF(AND($S834='자료입력 및 결과표시'!$B$14,COUNTIF($W834:$DR834,'자료입력 및 결과표시'!$C$14)&gt;=1),IF(OR('자료입력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E834" s="28">
        <f>IF(AND($S834='자료입력 및 결과표시'!$B$15,COUNTIF($W834:$DR834,'자료입력 및 결과표시'!$C$15)&gt;=1),IF(OR('자료입력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F834" s="28">
        <f>IF(AND($S834='자료입력 및 결과표시'!$B$16,COUNTIF($W834:$DR834,'자료입력 및 결과표시'!$C$16)&gt;=1),IF(OR('자료입력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G834" s="28">
        <f>IF(AND($S834='자료입력 및 결과표시'!$B$17,COUNTIF($W834:$DR834,'자료입력 및 결과표시'!$C$17)&gt;=1),IF(OR('자료입력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H834" s="28">
        <f>IF(AND($S834='자료입력 및 결과표시'!$B$18,COUNTIF($W834:$DR834,'자료입력 및 결과표시'!$C$18)&gt;=1),IF(OR('자료입력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I834" s="28">
        <f>IF(AND($S834='자료입력 및 결과표시'!$B$19,COUNTIF($W834:$DR834,'자료입력 및 결과표시'!$C$19)&gt;=1),IF(OR('자료입력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J834" s="28">
        <f>IF(AND($S834='자료입력 및 결과표시'!$B$20,COUNTIF($W834:$DR834,'자료입력 및 결과표시'!$C$20)&gt;=1),IF(OR('자료입력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K834" s="28">
        <f>IF(AND($S834='자료입력 및 결과표시'!$B$21,COUNTIF($W834:$DR834,'자료입력 및 결과표시'!$C$21)&gt;=1),IF(OR('자료입력 및 결과표시'!$B$4+90&gt;=$V834,'자료입력 및 결과표시'!$B$4&lt;$U834),0,IF($V834-'자료입력 및 결과표시'!$B$4-90&gt;='자료입력 및 결과표시'!$E$4,'자료입력 및 결과표시'!$E$4,$V834-'자료입력 및 결과표시'!$B$4-90)),0)</f>
        <v>0</v>
      </c>
      <c r="EL834" s="17">
        <f>IF(AND(S834='자료입력 및 결과표시'!$B$6,COUNTIF('업무중복도(데이터 입력)'!$W834:$DR834,'자료입력 및 결과표시'!$C$6)&gt;=1),1,0)</f>
        <v>0</v>
      </c>
      <c r="EM834" s="17">
        <f>IF(AND(S834='자료입력 및 결과표시'!$B$7,COUNTIF('업무중복도(데이터 입력)'!$W834:$DR834,'자료입력 및 결과표시'!$C$7)&gt;=1),2,0)</f>
        <v>0</v>
      </c>
      <c r="EN834" s="17">
        <f>IF(AND(S834='자료입력 및 결과표시'!$B$8,COUNTIF('업무중복도(데이터 입력)'!$W834:$DR834,'자료입력 및 결과표시'!$C$8)&gt;=1),3,0)</f>
        <v>0</v>
      </c>
      <c r="EO834" s="17">
        <f>IF(AND(S834='자료입력 및 결과표시'!$B$9,COUNTIF('업무중복도(데이터 입력)'!$W834:$DR834,'자료입력 및 결과표시'!$C$9)&gt;=1),4,0)</f>
        <v>0</v>
      </c>
      <c r="EP834" s="17">
        <f>IF(AND(S834='자료입력 및 결과표시'!$B$10,COUNTIF('업무중복도(데이터 입력)'!$W834:$DR834,'자료입력 및 결과표시'!$C$10)&gt;=1),5,0)</f>
        <v>0</v>
      </c>
      <c r="EQ834" s="17">
        <f>IF(AND(S834='자료입력 및 결과표시'!$B$11,COUNTIF('업무중복도(데이터 입력)'!$W834:$DR834,'자료입력 및 결과표시'!$C$11)&gt;=1),6,0)</f>
        <v>0</v>
      </c>
      <c r="ER834" s="17">
        <f>IF(AND(S834='자료입력 및 결과표시'!$B$12,COUNTIF('업무중복도(데이터 입력)'!$W834:$DR834,'자료입력 및 결과표시'!$C$12)&gt;=1),7,0)</f>
        <v>0</v>
      </c>
      <c r="ES834" s="17">
        <f>IF(AND(S834='자료입력 및 결과표시'!$B$13,COUNTIF('업무중복도(데이터 입력)'!$W834:$DR834,'자료입력 및 결과표시'!$C$13)&gt;=1),8,0)</f>
        <v>0</v>
      </c>
      <c r="ET834" s="17">
        <f>IF(AND(S834='자료입력 및 결과표시'!$B$14,COUNTIF('업무중복도(데이터 입력)'!$W834:$DR834,'자료입력 및 결과표시'!$C$14)&gt;=1),9,0)</f>
        <v>0</v>
      </c>
      <c r="EU834" s="17">
        <f>IF(AND(S834='자료입력 및 결과표시'!$B$15,COUNTIF('업무중복도(데이터 입력)'!$W834:$DR834,'자료입력 및 결과표시'!$C$15)&gt;=1),10,0)</f>
        <v>0</v>
      </c>
      <c r="EV834" s="17">
        <f>IF(AND(S834='자료입력 및 결과표시'!$B$16,COUNTIF('업무중복도(데이터 입력)'!$W834:$DR834,'자료입력 및 결과표시'!$C$16)&gt;=1),11,0)</f>
        <v>0</v>
      </c>
      <c r="EW834" s="17">
        <f>IF(AND(S834='자료입력 및 결과표시'!$B$17,COUNTIF('업무중복도(데이터 입력)'!$W834:$DR834,'자료입력 및 결과표시'!$C$17)&gt;=1),12,0)</f>
        <v>0</v>
      </c>
      <c r="EX834" s="17">
        <f>IF(AND(S834='자료입력 및 결과표시'!$B$18,COUNTIF('업무중복도(데이터 입력)'!$W834:$DR834,'자료입력 및 결과표시'!$C$18)&gt;=1),13,0)</f>
        <v>0</v>
      </c>
      <c r="EY834" s="17">
        <f>IF(AND(S834='자료입력 및 결과표시'!$B$19,COUNTIF('업무중복도(데이터 입력)'!$W834:$DR834,'자료입력 및 결과표시'!$C$19)&gt;=1),14,0)</f>
        <v>0</v>
      </c>
      <c r="EZ834" s="17">
        <f>IF(AND(S834='자료입력 및 결과표시'!$B$20,COUNTIF('업무중복도(데이터 입력)'!$W834:$DR834,'자료입력 및 결과표시'!$C$20)&gt;=1),15,0)</f>
        <v>0</v>
      </c>
      <c r="FA834" s="17">
        <f>IF(AND(S834='자료입력 및 결과표시'!$B$21,COUNTIF('업무중복도(데이터 입력)'!$W834:$DR834,'자료입력 및 결과표시'!$C$21)&gt;=1),16,0)</f>
        <v>0</v>
      </c>
      <c r="FK834" s="17">
        <f t="shared" si="869"/>
        <v>0</v>
      </c>
      <c r="FO834"/>
    </row>
    <row r="835" spans="1:171">
      <c r="A835" s="17" t="str">
        <f t="shared" si="852"/>
        <v>\\\0</v>
      </c>
      <c r="B835" s="17" t="str">
        <f t="shared" si="853"/>
        <v>\\\0</v>
      </c>
      <c r="C835" s="17" t="str">
        <f t="shared" si="854"/>
        <v>\\\0</v>
      </c>
      <c r="D835" s="17" t="str">
        <f t="shared" si="855"/>
        <v>\\\0</v>
      </c>
      <c r="E835" s="17" t="str">
        <f t="shared" si="856"/>
        <v>\\\0</v>
      </c>
      <c r="F835" s="17" t="str">
        <f t="shared" si="857"/>
        <v>\\\0</v>
      </c>
      <c r="G835" s="17" t="str">
        <f t="shared" si="858"/>
        <v>\\\0</v>
      </c>
      <c r="H835" s="17" t="str">
        <f t="shared" si="859"/>
        <v>\\\0</v>
      </c>
      <c r="I835" s="17" t="str">
        <f t="shared" si="860"/>
        <v>\\\0</v>
      </c>
      <c r="J835" s="17" t="str">
        <f t="shared" si="861"/>
        <v>\\\0</v>
      </c>
      <c r="K835" s="17" t="str">
        <f t="shared" si="862"/>
        <v>\\\0</v>
      </c>
      <c r="L835" s="17" t="str">
        <f t="shared" si="863"/>
        <v>\\\0</v>
      </c>
      <c r="M835" s="17" t="str">
        <f t="shared" si="864"/>
        <v>\\\0</v>
      </c>
      <c r="N835" s="17" t="str">
        <f t="shared" si="865"/>
        <v>\\\0</v>
      </c>
      <c r="O835" s="17" t="str">
        <f t="shared" si="866"/>
        <v>\\\0</v>
      </c>
      <c r="P835" s="17" t="str">
        <f t="shared" si="867"/>
        <v>\\\0</v>
      </c>
      <c r="R835" s="17" t="str">
        <f t="shared" si="868"/>
        <v>\\</v>
      </c>
      <c r="S835" s="38"/>
      <c r="T835" s="39"/>
      <c r="U835" s="31"/>
      <c r="V835" s="32"/>
      <c r="W835" s="36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35"/>
      <c r="DS835" s="287"/>
      <c r="DT835" s="36"/>
      <c r="DU835" s="37"/>
      <c r="DV835" s="28">
        <f>IF(AND($S835='자료입력 및 결과표시'!$B$6,COUNTIF($W835:$DR835,'자료입력 및 결과표시'!$C$6)&gt;=1),IF(OR('자료입력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DW835" s="28">
        <f>IF(AND($S835='자료입력 및 결과표시'!$B$7,COUNTIF($W835:$DR835,'자료입력 및 결과표시'!$C$7)&gt;=1),IF(OR('자료입력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DX835" s="28">
        <f>IF(AND($S835='자료입력 및 결과표시'!$B$8,COUNTIF($W835:$DR835,'자료입력 및 결과표시'!$C$8)&gt;=1),IF(OR('자료입력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DY835" s="28">
        <f>IF(AND($S835='자료입력 및 결과표시'!$B$9,COUNTIF($W835:$DR835,'자료입력 및 결과표시'!$C$9)&gt;=1),IF(OR('자료입력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DZ835" s="28">
        <f>IF(AND($S835='자료입력 및 결과표시'!$B$10,COUNTIF($W835:$DR835,'자료입력 및 결과표시'!$C$10)&gt;=1),IF(OR('자료입력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A835" s="28">
        <f>IF(AND($S835='자료입력 및 결과표시'!$B$11,COUNTIF($W835:$DR835,'자료입력 및 결과표시'!$C$11)&gt;=1),IF(OR('자료입력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B835" s="28">
        <f>IF(AND($S835='자료입력 및 결과표시'!$B$12,COUNTIF($W835:$DR835,'자료입력 및 결과표시'!$C$12)&gt;=1),IF(OR('자료입력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C835" s="28">
        <f>IF(AND($S835='자료입력 및 결과표시'!$B$13,COUNTIF($W835:$DR835,'자료입력 및 결과표시'!$C$13)&gt;=1),IF(OR('자료입력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D835" s="28">
        <f>IF(AND($S835='자료입력 및 결과표시'!$B$14,COUNTIF($W835:$DR835,'자료입력 및 결과표시'!$C$14)&gt;=1),IF(OR('자료입력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E835" s="28">
        <f>IF(AND($S835='자료입력 및 결과표시'!$B$15,COUNTIF($W835:$DR835,'자료입력 및 결과표시'!$C$15)&gt;=1),IF(OR('자료입력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F835" s="28">
        <f>IF(AND($S835='자료입력 및 결과표시'!$B$16,COUNTIF($W835:$DR835,'자료입력 및 결과표시'!$C$16)&gt;=1),IF(OR('자료입력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G835" s="28">
        <f>IF(AND($S835='자료입력 및 결과표시'!$B$17,COUNTIF($W835:$DR835,'자료입력 및 결과표시'!$C$17)&gt;=1),IF(OR('자료입력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H835" s="28">
        <f>IF(AND($S835='자료입력 및 결과표시'!$B$18,COUNTIF($W835:$DR835,'자료입력 및 결과표시'!$C$18)&gt;=1),IF(OR('자료입력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I835" s="28">
        <f>IF(AND($S835='자료입력 및 결과표시'!$B$19,COUNTIF($W835:$DR835,'자료입력 및 결과표시'!$C$19)&gt;=1),IF(OR('자료입력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J835" s="28">
        <f>IF(AND($S835='자료입력 및 결과표시'!$B$20,COUNTIF($W835:$DR835,'자료입력 및 결과표시'!$C$20)&gt;=1),IF(OR('자료입력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K835" s="28">
        <f>IF(AND($S835='자료입력 및 결과표시'!$B$21,COUNTIF($W835:$DR835,'자료입력 및 결과표시'!$C$21)&gt;=1),IF(OR('자료입력 및 결과표시'!$B$4+90&gt;=$V835,'자료입력 및 결과표시'!$B$4&lt;$U835),0,IF($V835-'자료입력 및 결과표시'!$B$4-90&gt;='자료입력 및 결과표시'!$E$4,'자료입력 및 결과표시'!$E$4,$V835-'자료입력 및 결과표시'!$B$4-90)),0)</f>
        <v>0</v>
      </c>
      <c r="EL835" s="17">
        <f>IF(AND(S835='자료입력 및 결과표시'!$B$6,COUNTIF('업무중복도(데이터 입력)'!$W835:$DR835,'자료입력 및 결과표시'!$C$6)&gt;=1),1,0)</f>
        <v>0</v>
      </c>
      <c r="EM835" s="17">
        <f>IF(AND(S835='자료입력 및 결과표시'!$B$7,COUNTIF('업무중복도(데이터 입력)'!$W835:$DR835,'자료입력 및 결과표시'!$C$7)&gt;=1),2,0)</f>
        <v>0</v>
      </c>
      <c r="EN835" s="17">
        <f>IF(AND(S835='자료입력 및 결과표시'!$B$8,COUNTIF('업무중복도(데이터 입력)'!$W835:$DR835,'자료입력 및 결과표시'!$C$8)&gt;=1),3,0)</f>
        <v>0</v>
      </c>
      <c r="EO835" s="17">
        <f>IF(AND(S835='자료입력 및 결과표시'!$B$9,COUNTIF('업무중복도(데이터 입력)'!$W835:$DR835,'자료입력 및 결과표시'!$C$9)&gt;=1),4,0)</f>
        <v>0</v>
      </c>
      <c r="EP835" s="17">
        <f>IF(AND(S835='자료입력 및 결과표시'!$B$10,COUNTIF('업무중복도(데이터 입력)'!$W835:$DR835,'자료입력 및 결과표시'!$C$10)&gt;=1),5,0)</f>
        <v>0</v>
      </c>
      <c r="EQ835" s="17">
        <f>IF(AND(S835='자료입력 및 결과표시'!$B$11,COUNTIF('업무중복도(데이터 입력)'!$W835:$DR835,'자료입력 및 결과표시'!$C$11)&gt;=1),6,0)</f>
        <v>0</v>
      </c>
      <c r="ER835" s="17">
        <f>IF(AND(S835='자료입력 및 결과표시'!$B$12,COUNTIF('업무중복도(데이터 입력)'!$W835:$DR835,'자료입력 및 결과표시'!$C$12)&gt;=1),7,0)</f>
        <v>0</v>
      </c>
      <c r="ES835" s="17">
        <f>IF(AND(S835='자료입력 및 결과표시'!$B$13,COUNTIF('업무중복도(데이터 입력)'!$W835:$DR835,'자료입력 및 결과표시'!$C$13)&gt;=1),8,0)</f>
        <v>0</v>
      </c>
      <c r="ET835" s="17">
        <f>IF(AND(S835='자료입력 및 결과표시'!$B$14,COUNTIF('업무중복도(데이터 입력)'!$W835:$DR835,'자료입력 및 결과표시'!$C$14)&gt;=1),9,0)</f>
        <v>0</v>
      </c>
      <c r="EU835" s="17">
        <f>IF(AND(S835='자료입력 및 결과표시'!$B$15,COUNTIF('업무중복도(데이터 입력)'!$W835:$DR835,'자료입력 및 결과표시'!$C$15)&gt;=1),10,0)</f>
        <v>0</v>
      </c>
      <c r="EV835" s="17">
        <f>IF(AND(S835='자료입력 및 결과표시'!$B$16,COUNTIF('업무중복도(데이터 입력)'!$W835:$DR835,'자료입력 및 결과표시'!$C$16)&gt;=1),11,0)</f>
        <v>0</v>
      </c>
      <c r="EW835" s="17">
        <f>IF(AND(S835='자료입력 및 결과표시'!$B$17,COUNTIF('업무중복도(데이터 입력)'!$W835:$DR835,'자료입력 및 결과표시'!$C$17)&gt;=1),12,0)</f>
        <v>0</v>
      </c>
      <c r="EX835" s="17">
        <f>IF(AND(S835='자료입력 및 결과표시'!$B$18,COUNTIF('업무중복도(데이터 입력)'!$W835:$DR835,'자료입력 및 결과표시'!$C$18)&gt;=1),13,0)</f>
        <v>0</v>
      </c>
      <c r="EY835" s="17">
        <f>IF(AND(S835='자료입력 및 결과표시'!$B$19,COUNTIF('업무중복도(데이터 입력)'!$W835:$DR835,'자료입력 및 결과표시'!$C$19)&gt;=1),14,0)</f>
        <v>0</v>
      </c>
      <c r="EZ835" s="17">
        <f>IF(AND(S835='자료입력 및 결과표시'!$B$20,COUNTIF('업무중복도(데이터 입력)'!$W835:$DR835,'자료입력 및 결과표시'!$C$20)&gt;=1),15,0)</f>
        <v>0</v>
      </c>
      <c r="FA835" s="17">
        <f>IF(AND(S835='자료입력 및 결과표시'!$B$21,COUNTIF('업무중복도(데이터 입력)'!$W835:$DR835,'자료입력 및 결과표시'!$C$21)&gt;=1),16,0)</f>
        <v>0</v>
      </c>
      <c r="FK835" s="17">
        <f t="shared" si="869"/>
        <v>0</v>
      </c>
      <c r="FO835"/>
    </row>
    <row r="836" spans="1:171">
      <c r="A836" s="17" t="str">
        <f t="shared" ref="A836:A899" si="870">$S836&amp;"\"&amp;$DT836&amp;"\"&amp;$DU836&amp;"\"&amp;EL836</f>
        <v>\\\0</v>
      </c>
      <c r="B836" s="17" t="str">
        <f t="shared" ref="B836:B899" si="871">$S836&amp;"\"&amp;$DT836&amp;"\"&amp;$DU836&amp;"\"&amp;EM836</f>
        <v>\\\0</v>
      </c>
      <c r="C836" s="17" t="str">
        <f t="shared" ref="C836:C899" si="872">$S836&amp;"\"&amp;$DT836&amp;"\"&amp;$DU836&amp;"\"&amp;EN836</f>
        <v>\\\0</v>
      </c>
      <c r="D836" s="17" t="str">
        <f t="shared" ref="D836:D899" si="873">$S836&amp;"\"&amp;$DT836&amp;"\"&amp;$DU836&amp;"\"&amp;EO836</f>
        <v>\\\0</v>
      </c>
      <c r="E836" s="17" t="str">
        <f t="shared" ref="E836:E899" si="874">$S836&amp;"\"&amp;$DT836&amp;"\"&amp;$DU836&amp;"\"&amp;EP836</f>
        <v>\\\0</v>
      </c>
      <c r="F836" s="17" t="str">
        <f t="shared" ref="F836:F899" si="875">$S836&amp;"\"&amp;$DT836&amp;"\"&amp;$DU836&amp;"\"&amp;EQ836</f>
        <v>\\\0</v>
      </c>
      <c r="G836" s="17" t="str">
        <f t="shared" ref="G836:G899" si="876">$S836&amp;"\"&amp;$DT836&amp;"\"&amp;$DU836&amp;"\"&amp;ER836</f>
        <v>\\\0</v>
      </c>
      <c r="H836" s="17" t="str">
        <f t="shared" ref="H836:H899" si="877">$S836&amp;"\"&amp;$DT836&amp;"\"&amp;$DU836&amp;"\"&amp;ES836</f>
        <v>\\\0</v>
      </c>
      <c r="I836" s="17" t="str">
        <f t="shared" ref="I836:I899" si="878">$S836&amp;"\"&amp;$DT836&amp;"\"&amp;$DU836&amp;"\"&amp;ET836</f>
        <v>\\\0</v>
      </c>
      <c r="J836" s="17" t="str">
        <f t="shared" ref="J836:J899" si="879">$S836&amp;"\"&amp;$DT836&amp;"\"&amp;$DU836&amp;"\"&amp;EU836</f>
        <v>\\\0</v>
      </c>
      <c r="K836" s="17" t="str">
        <f t="shared" ref="K836:K899" si="880">$S836&amp;"\"&amp;$DT836&amp;"\"&amp;$DU836&amp;"\"&amp;EV836</f>
        <v>\\\0</v>
      </c>
      <c r="L836" s="17" t="str">
        <f t="shared" ref="L836:L899" si="881">$S836&amp;"\"&amp;$DT836&amp;"\"&amp;$DU836&amp;"\"&amp;EW836</f>
        <v>\\\0</v>
      </c>
      <c r="M836" s="17" t="str">
        <f t="shared" ref="M836:M899" si="882">$S836&amp;"\"&amp;$DT836&amp;"\"&amp;$DU836&amp;"\"&amp;EX836</f>
        <v>\\\0</v>
      </c>
      <c r="N836" s="17" t="str">
        <f t="shared" ref="N836:N899" si="883">$S836&amp;"\"&amp;$DT836&amp;"\"&amp;$DU836&amp;"\"&amp;EY836</f>
        <v>\\\0</v>
      </c>
      <c r="O836" s="17" t="str">
        <f t="shared" ref="O836:O899" si="884">$S836&amp;"\"&amp;$DT836&amp;"\"&amp;$DU836&amp;"\"&amp;EZ836</f>
        <v>\\\0</v>
      </c>
      <c r="P836" s="17" t="str">
        <f t="shared" ref="P836:P899" si="885">$S836&amp;"\"&amp;$DT836&amp;"\"&amp;$DU836&amp;"\"&amp;FA836</f>
        <v>\\\0</v>
      </c>
      <c r="R836" s="17" t="str">
        <f t="shared" ref="R836:R899" si="886">S836&amp;"\"&amp;DT836&amp;"\"&amp;DU836</f>
        <v>\\</v>
      </c>
      <c r="S836" s="38"/>
      <c r="T836" s="39"/>
      <c r="U836" s="31"/>
      <c r="V836" s="32"/>
      <c r="W836" s="36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35"/>
      <c r="DS836" s="287"/>
      <c r="DT836" s="36"/>
      <c r="DU836" s="37"/>
      <c r="DV836" s="28">
        <f>IF(AND($S836='자료입력 및 결과표시'!$B$6,COUNTIF($W836:$DR836,'자료입력 및 결과표시'!$C$6)&gt;=1),IF(OR('자료입력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DW836" s="28">
        <f>IF(AND($S836='자료입력 및 결과표시'!$B$7,COUNTIF($W836:$DR836,'자료입력 및 결과표시'!$C$7)&gt;=1),IF(OR('자료입력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DX836" s="28">
        <f>IF(AND($S836='자료입력 및 결과표시'!$B$8,COUNTIF($W836:$DR836,'자료입력 및 결과표시'!$C$8)&gt;=1),IF(OR('자료입력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DY836" s="28">
        <f>IF(AND($S836='자료입력 및 결과표시'!$B$9,COUNTIF($W836:$DR836,'자료입력 및 결과표시'!$C$9)&gt;=1),IF(OR('자료입력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DZ836" s="28">
        <f>IF(AND($S836='자료입력 및 결과표시'!$B$10,COUNTIF($W836:$DR836,'자료입력 및 결과표시'!$C$10)&gt;=1),IF(OR('자료입력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A836" s="28">
        <f>IF(AND($S836='자료입력 및 결과표시'!$B$11,COUNTIF($W836:$DR836,'자료입력 및 결과표시'!$C$11)&gt;=1),IF(OR('자료입력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B836" s="28">
        <f>IF(AND($S836='자료입력 및 결과표시'!$B$12,COUNTIF($W836:$DR836,'자료입력 및 결과표시'!$C$12)&gt;=1),IF(OR('자료입력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C836" s="28">
        <f>IF(AND($S836='자료입력 및 결과표시'!$B$13,COUNTIF($W836:$DR836,'자료입력 및 결과표시'!$C$13)&gt;=1),IF(OR('자료입력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D836" s="28">
        <f>IF(AND($S836='자료입력 및 결과표시'!$B$14,COUNTIF($W836:$DR836,'자료입력 및 결과표시'!$C$14)&gt;=1),IF(OR('자료입력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E836" s="28">
        <f>IF(AND($S836='자료입력 및 결과표시'!$B$15,COUNTIF($W836:$DR836,'자료입력 및 결과표시'!$C$15)&gt;=1),IF(OR('자료입력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F836" s="28">
        <f>IF(AND($S836='자료입력 및 결과표시'!$B$16,COUNTIF($W836:$DR836,'자료입력 및 결과표시'!$C$16)&gt;=1),IF(OR('자료입력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G836" s="28">
        <f>IF(AND($S836='자료입력 및 결과표시'!$B$17,COUNTIF($W836:$DR836,'자료입력 및 결과표시'!$C$17)&gt;=1),IF(OR('자료입력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H836" s="28">
        <f>IF(AND($S836='자료입력 및 결과표시'!$B$18,COUNTIF($W836:$DR836,'자료입력 및 결과표시'!$C$18)&gt;=1),IF(OR('자료입력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I836" s="28">
        <f>IF(AND($S836='자료입력 및 결과표시'!$B$19,COUNTIF($W836:$DR836,'자료입력 및 결과표시'!$C$19)&gt;=1),IF(OR('자료입력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J836" s="28">
        <f>IF(AND($S836='자료입력 및 결과표시'!$B$20,COUNTIF($W836:$DR836,'자료입력 및 결과표시'!$C$20)&gt;=1),IF(OR('자료입력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K836" s="28">
        <f>IF(AND($S836='자료입력 및 결과표시'!$B$21,COUNTIF($W836:$DR836,'자료입력 및 결과표시'!$C$21)&gt;=1),IF(OR('자료입력 및 결과표시'!$B$4+90&gt;=$V836,'자료입력 및 결과표시'!$B$4&lt;$U836),0,IF($V836-'자료입력 및 결과표시'!$B$4-90&gt;='자료입력 및 결과표시'!$E$4,'자료입력 및 결과표시'!$E$4,$V836-'자료입력 및 결과표시'!$B$4-90)),0)</f>
        <v>0</v>
      </c>
      <c r="EL836" s="17">
        <f>IF(AND(S836='자료입력 및 결과표시'!$B$6,COUNTIF('업무중복도(데이터 입력)'!$W836:$DR836,'자료입력 및 결과표시'!$C$6)&gt;=1),1,0)</f>
        <v>0</v>
      </c>
      <c r="EM836" s="17">
        <f>IF(AND(S836='자료입력 및 결과표시'!$B$7,COUNTIF('업무중복도(데이터 입력)'!$W836:$DR836,'자료입력 및 결과표시'!$C$7)&gt;=1),2,0)</f>
        <v>0</v>
      </c>
      <c r="EN836" s="17">
        <f>IF(AND(S836='자료입력 및 결과표시'!$B$8,COUNTIF('업무중복도(데이터 입력)'!$W836:$DR836,'자료입력 및 결과표시'!$C$8)&gt;=1),3,0)</f>
        <v>0</v>
      </c>
      <c r="EO836" s="17">
        <f>IF(AND(S836='자료입력 및 결과표시'!$B$9,COUNTIF('업무중복도(데이터 입력)'!$W836:$DR836,'자료입력 및 결과표시'!$C$9)&gt;=1),4,0)</f>
        <v>0</v>
      </c>
      <c r="EP836" s="17">
        <f>IF(AND(S836='자료입력 및 결과표시'!$B$10,COUNTIF('업무중복도(데이터 입력)'!$W836:$DR836,'자료입력 및 결과표시'!$C$10)&gt;=1),5,0)</f>
        <v>0</v>
      </c>
      <c r="EQ836" s="17">
        <f>IF(AND(S836='자료입력 및 결과표시'!$B$11,COUNTIF('업무중복도(데이터 입력)'!$W836:$DR836,'자료입력 및 결과표시'!$C$11)&gt;=1),6,0)</f>
        <v>0</v>
      </c>
      <c r="ER836" s="17">
        <f>IF(AND(S836='자료입력 및 결과표시'!$B$12,COUNTIF('업무중복도(데이터 입력)'!$W836:$DR836,'자료입력 및 결과표시'!$C$12)&gt;=1),7,0)</f>
        <v>0</v>
      </c>
      <c r="ES836" s="17">
        <f>IF(AND(S836='자료입력 및 결과표시'!$B$13,COUNTIF('업무중복도(데이터 입력)'!$W836:$DR836,'자료입력 및 결과표시'!$C$13)&gt;=1),8,0)</f>
        <v>0</v>
      </c>
      <c r="ET836" s="17">
        <f>IF(AND(S836='자료입력 및 결과표시'!$B$14,COUNTIF('업무중복도(데이터 입력)'!$W836:$DR836,'자료입력 및 결과표시'!$C$14)&gt;=1),9,0)</f>
        <v>0</v>
      </c>
      <c r="EU836" s="17">
        <f>IF(AND(S836='자료입력 및 결과표시'!$B$15,COUNTIF('업무중복도(데이터 입력)'!$W836:$DR836,'자료입력 및 결과표시'!$C$15)&gt;=1),10,0)</f>
        <v>0</v>
      </c>
      <c r="EV836" s="17">
        <f>IF(AND(S836='자료입력 및 결과표시'!$B$16,COUNTIF('업무중복도(데이터 입력)'!$W836:$DR836,'자료입력 및 결과표시'!$C$16)&gt;=1),11,0)</f>
        <v>0</v>
      </c>
      <c r="EW836" s="17">
        <f>IF(AND(S836='자료입력 및 결과표시'!$B$17,COUNTIF('업무중복도(데이터 입력)'!$W836:$DR836,'자료입력 및 결과표시'!$C$17)&gt;=1),12,0)</f>
        <v>0</v>
      </c>
      <c r="EX836" s="17">
        <f>IF(AND(S836='자료입력 및 결과표시'!$B$18,COUNTIF('업무중복도(데이터 입력)'!$W836:$DR836,'자료입력 및 결과표시'!$C$18)&gt;=1),13,0)</f>
        <v>0</v>
      </c>
      <c r="EY836" s="17">
        <f>IF(AND(S836='자료입력 및 결과표시'!$B$19,COUNTIF('업무중복도(데이터 입력)'!$W836:$DR836,'자료입력 및 결과표시'!$C$19)&gt;=1),14,0)</f>
        <v>0</v>
      </c>
      <c r="EZ836" s="17">
        <f>IF(AND(S836='자료입력 및 결과표시'!$B$20,COUNTIF('업무중복도(데이터 입력)'!$W836:$DR836,'자료입력 및 결과표시'!$C$20)&gt;=1),15,0)</f>
        <v>0</v>
      </c>
      <c r="FA836" s="17">
        <f>IF(AND(S836='자료입력 및 결과표시'!$B$21,COUNTIF('업무중복도(데이터 입력)'!$W836:$DR836,'자료입력 및 결과표시'!$C$21)&gt;=1),16,0)</f>
        <v>0</v>
      </c>
      <c r="FK836" s="17">
        <f t="shared" ref="FK836:FK899" si="887">COUNTA(W836:DR836)</f>
        <v>0</v>
      </c>
      <c r="FO836"/>
    </row>
    <row r="837" spans="1:171">
      <c r="A837" s="17" t="str">
        <f t="shared" si="870"/>
        <v>\\\0</v>
      </c>
      <c r="B837" s="17" t="str">
        <f t="shared" si="871"/>
        <v>\\\0</v>
      </c>
      <c r="C837" s="17" t="str">
        <f t="shared" si="872"/>
        <v>\\\0</v>
      </c>
      <c r="D837" s="17" t="str">
        <f t="shared" si="873"/>
        <v>\\\0</v>
      </c>
      <c r="E837" s="17" t="str">
        <f t="shared" si="874"/>
        <v>\\\0</v>
      </c>
      <c r="F837" s="17" t="str">
        <f t="shared" si="875"/>
        <v>\\\0</v>
      </c>
      <c r="G837" s="17" t="str">
        <f t="shared" si="876"/>
        <v>\\\0</v>
      </c>
      <c r="H837" s="17" t="str">
        <f t="shared" si="877"/>
        <v>\\\0</v>
      </c>
      <c r="I837" s="17" t="str">
        <f t="shared" si="878"/>
        <v>\\\0</v>
      </c>
      <c r="J837" s="17" t="str">
        <f t="shared" si="879"/>
        <v>\\\0</v>
      </c>
      <c r="K837" s="17" t="str">
        <f t="shared" si="880"/>
        <v>\\\0</v>
      </c>
      <c r="L837" s="17" t="str">
        <f t="shared" si="881"/>
        <v>\\\0</v>
      </c>
      <c r="M837" s="17" t="str">
        <f t="shared" si="882"/>
        <v>\\\0</v>
      </c>
      <c r="N837" s="17" t="str">
        <f t="shared" si="883"/>
        <v>\\\0</v>
      </c>
      <c r="O837" s="17" t="str">
        <f t="shared" si="884"/>
        <v>\\\0</v>
      </c>
      <c r="P837" s="17" t="str">
        <f t="shared" si="885"/>
        <v>\\\0</v>
      </c>
      <c r="R837" s="17" t="str">
        <f t="shared" si="886"/>
        <v>\\</v>
      </c>
      <c r="S837" s="38"/>
      <c r="T837" s="39"/>
      <c r="U837" s="31"/>
      <c r="V837" s="32"/>
      <c r="W837" s="36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35"/>
      <c r="DS837" s="287"/>
      <c r="DT837" s="36"/>
      <c r="DU837" s="37"/>
      <c r="DV837" s="28">
        <f>IF(AND($S837='자료입력 및 결과표시'!$B$6,COUNTIF($W837:$DR837,'자료입력 및 결과표시'!$C$6)&gt;=1),IF(OR('자료입력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DW837" s="28">
        <f>IF(AND($S837='자료입력 및 결과표시'!$B$7,COUNTIF($W837:$DR837,'자료입력 및 결과표시'!$C$7)&gt;=1),IF(OR('자료입력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DX837" s="28">
        <f>IF(AND($S837='자료입력 및 결과표시'!$B$8,COUNTIF($W837:$DR837,'자료입력 및 결과표시'!$C$8)&gt;=1),IF(OR('자료입력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DY837" s="28">
        <f>IF(AND($S837='자료입력 및 결과표시'!$B$9,COUNTIF($W837:$DR837,'자료입력 및 결과표시'!$C$9)&gt;=1),IF(OR('자료입력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DZ837" s="28">
        <f>IF(AND($S837='자료입력 및 결과표시'!$B$10,COUNTIF($W837:$DR837,'자료입력 및 결과표시'!$C$10)&gt;=1),IF(OR('자료입력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A837" s="28">
        <f>IF(AND($S837='자료입력 및 결과표시'!$B$11,COUNTIF($W837:$DR837,'자료입력 및 결과표시'!$C$11)&gt;=1),IF(OR('자료입력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B837" s="28">
        <f>IF(AND($S837='자료입력 및 결과표시'!$B$12,COUNTIF($W837:$DR837,'자료입력 및 결과표시'!$C$12)&gt;=1),IF(OR('자료입력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C837" s="28">
        <f>IF(AND($S837='자료입력 및 결과표시'!$B$13,COUNTIF($W837:$DR837,'자료입력 및 결과표시'!$C$13)&gt;=1),IF(OR('자료입력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D837" s="28">
        <f>IF(AND($S837='자료입력 및 결과표시'!$B$14,COUNTIF($W837:$DR837,'자료입력 및 결과표시'!$C$14)&gt;=1),IF(OR('자료입력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E837" s="28">
        <f>IF(AND($S837='자료입력 및 결과표시'!$B$15,COUNTIF($W837:$DR837,'자료입력 및 결과표시'!$C$15)&gt;=1),IF(OR('자료입력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F837" s="28">
        <f>IF(AND($S837='자료입력 및 결과표시'!$B$16,COUNTIF($W837:$DR837,'자료입력 및 결과표시'!$C$16)&gt;=1),IF(OR('자료입력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G837" s="28">
        <f>IF(AND($S837='자료입력 및 결과표시'!$B$17,COUNTIF($W837:$DR837,'자료입력 및 결과표시'!$C$17)&gt;=1),IF(OR('자료입력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H837" s="28">
        <f>IF(AND($S837='자료입력 및 결과표시'!$B$18,COUNTIF($W837:$DR837,'자료입력 및 결과표시'!$C$18)&gt;=1),IF(OR('자료입력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I837" s="28">
        <f>IF(AND($S837='자료입력 및 결과표시'!$B$19,COUNTIF($W837:$DR837,'자료입력 및 결과표시'!$C$19)&gt;=1),IF(OR('자료입력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J837" s="28">
        <f>IF(AND($S837='자료입력 및 결과표시'!$B$20,COUNTIF($W837:$DR837,'자료입력 및 결과표시'!$C$20)&gt;=1),IF(OR('자료입력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K837" s="28">
        <f>IF(AND($S837='자료입력 및 결과표시'!$B$21,COUNTIF($W837:$DR837,'자료입력 및 결과표시'!$C$21)&gt;=1),IF(OR('자료입력 및 결과표시'!$B$4+90&gt;=$V837,'자료입력 및 결과표시'!$B$4&lt;$U837),0,IF($V837-'자료입력 및 결과표시'!$B$4-90&gt;='자료입력 및 결과표시'!$E$4,'자료입력 및 결과표시'!$E$4,$V837-'자료입력 및 결과표시'!$B$4-90)),0)</f>
        <v>0</v>
      </c>
      <c r="EL837" s="17">
        <f>IF(AND(S837='자료입력 및 결과표시'!$B$6,COUNTIF('업무중복도(데이터 입력)'!$W837:$DR837,'자료입력 및 결과표시'!$C$6)&gt;=1),1,0)</f>
        <v>0</v>
      </c>
      <c r="EM837" s="17">
        <f>IF(AND(S837='자료입력 및 결과표시'!$B$7,COUNTIF('업무중복도(데이터 입력)'!$W837:$DR837,'자료입력 및 결과표시'!$C$7)&gt;=1),2,0)</f>
        <v>0</v>
      </c>
      <c r="EN837" s="17">
        <f>IF(AND(S837='자료입력 및 결과표시'!$B$8,COUNTIF('업무중복도(데이터 입력)'!$W837:$DR837,'자료입력 및 결과표시'!$C$8)&gt;=1),3,0)</f>
        <v>0</v>
      </c>
      <c r="EO837" s="17">
        <f>IF(AND(S837='자료입력 및 결과표시'!$B$9,COUNTIF('업무중복도(데이터 입력)'!$W837:$DR837,'자료입력 및 결과표시'!$C$9)&gt;=1),4,0)</f>
        <v>0</v>
      </c>
      <c r="EP837" s="17">
        <f>IF(AND(S837='자료입력 및 결과표시'!$B$10,COUNTIF('업무중복도(데이터 입력)'!$W837:$DR837,'자료입력 및 결과표시'!$C$10)&gt;=1),5,0)</f>
        <v>0</v>
      </c>
      <c r="EQ837" s="17">
        <f>IF(AND(S837='자료입력 및 결과표시'!$B$11,COUNTIF('업무중복도(데이터 입력)'!$W837:$DR837,'자료입력 및 결과표시'!$C$11)&gt;=1),6,0)</f>
        <v>0</v>
      </c>
      <c r="ER837" s="17">
        <f>IF(AND(S837='자료입력 및 결과표시'!$B$12,COUNTIF('업무중복도(데이터 입력)'!$W837:$DR837,'자료입력 및 결과표시'!$C$12)&gt;=1),7,0)</f>
        <v>0</v>
      </c>
      <c r="ES837" s="17">
        <f>IF(AND(S837='자료입력 및 결과표시'!$B$13,COUNTIF('업무중복도(데이터 입력)'!$W837:$DR837,'자료입력 및 결과표시'!$C$13)&gt;=1),8,0)</f>
        <v>0</v>
      </c>
      <c r="ET837" s="17">
        <f>IF(AND(S837='자료입력 및 결과표시'!$B$14,COUNTIF('업무중복도(데이터 입력)'!$W837:$DR837,'자료입력 및 결과표시'!$C$14)&gt;=1),9,0)</f>
        <v>0</v>
      </c>
      <c r="EU837" s="17">
        <f>IF(AND(S837='자료입력 및 결과표시'!$B$15,COUNTIF('업무중복도(데이터 입력)'!$W837:$DR837,'자료입력 및 결과표시'!$C$15)&gt;=1),10,0)</f>
        <v>0</v>
      </c>
      <c r="EV837" s="17">
        <f>IF(AND(S837='자료입력 및 결과표시'!$B$16,COUNTIF('업무중복도(데이터 입력)'!$W837:$DR837,'자료입력 및 결과표시'!$C$16)&gt;=1),11,0)</f>
        <v>0</v>
      </c>
      <c r="EW837" s="17">
        <f>IF(AND(S837='자료입력 및 결과표시'!$B$17,COUNTIF('업무중복도(데이터 입력)'!$W837:$DR837,'자료입력 및 결과표시'!$C$17)&gt;=1),12,0)</f>
        <v>0</v>
      </c>
      <c r="EX837" s="17">
        <f>IF(AND(S837='자료입력 및 결과표시'!$B$18,COUNTIF('업무중복도(데이터 입력)'!$W837:$DR837,'자료입력 및 결과표시'!$C$18)&gt;=1),13,0)</f>
        <v>0</v>
      </c>
      <c r="EY837" s="17">
        <f>IF(AND(S837='자료입력 및 결과표시'!$B$19,COUNTIF('업무중복도(데이터 입력)'!$W837:$DR837,'자료입력 및 결과표시'!$C$19)&gt;=1),14,0)</f>
        <v>0</v>
      </c>
      <c r="EZ837" s="17">
        <f>IF(AND(S837='자료입력 및 결과표시'!$B$20,COUNTIF('업무중복도(데이터 입력)'!$W837:$DR837,'자료입력 및 결과표시'!$C$20)&gt;=1),15,0)</f>
        <v>0</v>
      </c>
      <c r="FA837" s="17">
        <f>IF(AND(S837='자료입력 및 결과표시'!$B$21,COUNTIF('업무중복도(데이터 입력)'!$W837:$DR837,'자료입력 및 결과표시'!$C$21)&gt;=1),16,0)</f>
        <v>0</v>
      </c>
      <c r="FK837" s="17">
        <f t="shared" si="887"/>
        <v>0</v>
      </c>
      <c r="FO837"/>
    </row>
    <row r="838" spans="1:171">
      <c r="A838" s="17" t="str">
        <f t="shared" si="870"/>
        <v>\\\0</v>
      </c>
      <c r="B838" s="17" t="str">
        <f t="shared" si="871"/>
        <v>\\\0</v>
      </c>
      <c r="C838" s="17" t="str">
        <f t="shared" si="872"/>
        <v>\\\0</v>
      </c>
      <c r="D838" s="17" t="str">
        <f t="shared" si="873"/>
        <v>\\\0</v>
      </c>
      <c r="E838" s="17" t="str">
        <f t="shared" si="874"/>
        <v>\\\0</v>
      </c>
      <c r="F838" s="17" t="str">
        <f t="shared" si="875"/>
        <v>\\\0</v>
      </c>
      <c r="G838" s="17" t="str">
        <f t="shared" si="876"/>
        <v>\\\0</v>
      </c>
      <c r="H838" s="17" t="str">
        <f t="shared" si="877"/>
        <v>\\\0</v>
      </c>
      <c r="I838" s="17" t="str">
        <f t="shared" si="878"/>
        <v>\\\0</v>
      </c>
      <c r="J838" s="17" t="str">
        <f t="shared" si="879"/>
        <v>\\\0</v>
      </c>
      <c r="K838" s="17" t="str">
        <f t="shared" si="880"/>
        <v>\\\0</v>
      </c>
      <c r="L838" s="17" t="str">
        <f t="shared" si="881"/>
        <v>\\\0</v>
      </c>
      <c r="M838" s="17" t="str">
        <f t="shared" si="882"/>
        <v>\\\0</v>
      </c>
      <c r="N838" s="17" t="str">
        <f t="shared" si="883"/>
        <v>\\\0</v>
      </c>
      <c r="O838" s="17" t="str">
        <f t="shared" si="884"/>
        <v>\\\0</v>
      </c>
      <c r="P838" s="17" t="str">
        <f t="shared" si="885"/>
        <v>\\\0</v>
      </c>
      <c r="R838" s="17" t="str">
        <f t="shared" si="886"/>
        <v>\\</v>
      </c>
      <c r="S838" s="38"/>
      <c r="T838" s="39"/>
      <c r="U838" s="31"/>
      <c r="V838" s="32"/>
      <c r="W838" s="36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35"/>
      <c r="DS838" s="287"/>
      <c r="DT838" s="36"/>
      <c r="DU838" s="37"/>
      <c r="DV838" s="28">
        <f>IF(AND($S838='자료입력 및 결과표시'!$B$6,COUNTIF($W838:$DR838,'자료입력 및 결과표시'!$C$6)&gt;=1),IF(OR('자료입력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DW838" s="28">
        <f>IF(AND($S838='자료입력 및 결과표시'!$B$7,COUNTIF($W838:$DR838,'자료입력 및 결과표시'!$C$7)&gt;=1),IF(OR('자료입력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DX838" s="28">
        <f>IF(AND($S838='자료입력 및 결과표시'!$B$8,COUNTIF($W838:$DR838,'자료입력 및 결과표시'!$C$8)&gt;=1),IF(OR('자료입력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DY838" s="28">
        <f>IF(AND($S838='자료입력 및 결과표시'!$B$9,COUNTIF($W838:$DR838,'자료입력 및 결과표시'!$C$9)&gt;=1),IF(OR('자료입력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DZ838" s="28">
        <f>IF(AND($S838='자료입력 및 결과표시'!$B$10,COUNTIF($W838:$DR838,'자료입력 및 결과표시'!$C$10)&gt;=1),IF(OR('자료입력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A838" s="28">
        <f>IF(AND($S838='자료입력 및 결과표시'!$B$11,COUNTIF($W838:$DR838,'자료입력 및 결과표시'!$C$11)&gt;=1),IF(OR('자료입력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B838" s="28">
        <f>IF(AND($S838='자료입력 및 결과표시'!$B$12,COUNTIF($W838:$DR838,'자료입력 및 결과표시'!$C$12)&gt;=1),IF(OR('자료입력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C838" s="28">
        <f>IF(AND($S838='자료입력 및 결과표시'!$B$13,COUNTIF($W838:$DR838,'자료입력 및 결과표시'!$C$13)&gt;=1),IF(OR('자료입력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D838" s="28">
        <f>IF(AND($S838='자료입력 및 결과표시'!$B$14,COUNTIF($W838:$DR838,'자료입력 및 결과표시'!$C$14)&gt;=1),IF(OR('자료입력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E838" s="28">
        <f>IF(AND($S838='자료입력 및 결과표시'!$B$15,COUNTIF($W838:$DR838,'자료입력 및 결과표시'!$C$15)&gt;=1),IF(OR('자료입력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F838" s="28">
        <f>IF(AND($S838='자료입력 및 결과표시'!$B$16,COUNTIF($W838:$DR838,'자료입력 및 결과표시'!$C$16)&gt;=1),IF(OR('자료입력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G838" s="28">
        <f>IF(AND($S838='자료입력 및 결과표시'!$B$17,COUNTIF($W838:$DR838,'자료입력 및 결과표시'!$C$17)&gt;=1),IF(OR('자료입력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H838" s="28">
        <f>IF(AND($S838='자료입력 및 결과표시'!$B$18,COUNTIF($W838:$DR838,'자료입력 및 결과표시'!$C$18)&gt;=1),IF(OR('자료입력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I838" s="28">
        <f>IF(AND($S838='자료입력 및 결과표시'!$B$19,COUNTIF($W838:$DR838,'자료입력 및 결과표시'!$C$19)&gt;=1),IF(OR('자료입력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J838" s="28">
        <f>IF(AND($S838='자료입력 및 결과표시'!$B$20,COUNTIF($W838:$DR838,'자료입력 및 결과표시'!$C$20)&gt;=1),IF(OR('자료입력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K838" s="28">
        <f>IF(AND($S838='자료입력 및 결과표시'!$B$21,COUNTIF($W838:$DR838,'자료입력 및 결과표시'!$C$21)&gt;=1),IF(OR('자료입력 및 결과표시'!$B$4+90&gt;=$V838,'자료입력 및 결과표시'!$B$4&lt;$U838),0,IF($V838-'자료입력 및 결과표시'!$B$4-90&gt;='자료입력 및 결과표시'!$E$4,'자료입력 및 결과표시'!$E$4,$V838-'자료입력 및 결과표시'!$B$4-90)),0)</f>
        <v>0</v>
      </c>
      <c r="EL838" s="17">
        <f>IF(AND(S838='자료입력 및 결과표시'!$B$6,COUNTIF('업무중복도(데이터 입력)'!$W838:$DR838,'자료입력 및 결과표시'!$C$6)&gt;=1),1,0)</f>
        <v>0</v>
      </c>
      <c r="EM838" s="17">
        <f>IF(AND(S838='자료입력 및 결과표시'!$B$7,COUNTIF('업무중복도(데이터 입력)'!$W838:$DR838,'자료입력 및 결과표시'!$C$7)&gt;=1),2,0)</f>
        <v>0</v>
      </c>
      <c r="EN838" s="17">
        <f>IF(AND(S838='자료입력 및 결과표시'!$B$8,COUNTIF('업무중복도(데이터 입력)'!$W838:$DR838,'자료입력 및 결과표시'!$C$8)&gt;=1),3,0)</f>
        <v>0</v>
      </c>
      <c r="EO838" s="17">
        <f>IF(AND(S838='자료입력 및 결과표시'!$B$9,COUNTIF('업무중복도(데이터 입력)'!$W838:$DR838,'자료입력 및 결과표시'!$C$9)&gt;=1),4,0)</f>
        <v>0</v>
      </c>
      <c r="EP838" s="17">
        <f>IF(AND(S838='자료입력 및 결과표시'!$B$10,COUNTIF('업무중복도(데이터 입력)'!$W838:$DR838,'자료입력 및 결과표시'!$C$10)&gt;=1),5,0)</f>
        <v>0</v>
      </c>
      <c r="EQ838" s="17">
        <f>IF(AND(S838='자료입력 및 결과표시'!$B$11,COUNTIF('업무중복도(데이터 입력)'!$W838:$DR838,'자료입력 및 결과표시'!$C$11)&gt;=1),6,0)</f>
        <v>0</v>
      </c>
      <c r="ER838" s="17">
        <f>IF(AND(S838='자료입력 및 결과표시'!$B$12,COUNTIF('업무중복도(데이터 입력)'!$W838:$DR838,'자료입력 및 결과표시'!$C$12)&gt;=1),7,0)</f>
        <v>0</v>
      </c>
      <c r="ES838" s="17">
        <f>IF(AND(S838='자료입력 및 결과표시'!$B$13,COUNTIF('업무중복도(데이터 입력)'!$W838:$DR838,'자료입력 및 결과표시'!$C$13)&gt;=1),8,0)</f>
        <v>0</v>
      </c>
      <c r="ET838" s="17">
        <f>IF(AND(S838='자료입력 및 결과표시'!$B$14,COUNTIF('업무중복도(데이터 입력)'!$W838:$DR838,'자료입력 및 결과표시'!$C$14)&gt;=1),9,0)</f>
        <v>0</v>
      </c>
      <c r="EU838" s="17">
        <f>IF(AND(S838='자료입력 및 결과표시'!$B$15,COUNTIF('업무중복도(데이터 입력)'!$W838:$DR838,'자료입력 및 결과표시'!$C$15)&gt;=1),10,0)</f>
        <v>0</v>
      </c>
      <c r="EV838" s="17">
        <f>IF(AND(S838='자료입력 및 결과표시'!$B$16,COUNTIF('업무중복도(데이터 입력)'!$W838:$DR838,'자료입력 및 결과표시'!$C$16)&gt;=1),11,0)</f>
        <v>0</v>
      </c>
      <c r="EW838" s="17">
        <f>IF(AND(S838='자료입력 및 결과표시'!$B$17,COUNTIF('업무중복도(데이터 입력)'!$W838:$DR838,'자료입력 및 결과표시'!$C$17)&gt;=1),12,0)</f>
        <v>0</v>
      </c>
      <c r="EX838" s="17">
        <f>IF(AND(S838='자료입력 및 결과표시'!$B$18,COUNTIF('업무중복도(데이터 입력)'!$W838:$DR838,'자료입력 및 결과표시'!$C$18)&gt;=1),13,0)</f>
        <v>0</v>
      </c>
      <c r="EY838" s="17">
        <f>IF(AND(S838='자료입력 및 결과표시'!$B$19,COUNTIF('업무중복도(데이터 입력)'!$W838:$DR838,'자료입력 및 결과표시'!$C$19)&gt;=1),14,0)</f>
        <v>0</v>
      </c>
      <c r="EZ838" s="17">
        <f>IF(AND(S838='자료입력 및 결과표시'!$B$20,COUNTIF('업무중복도(데이터 입력)'!$W838:$DR838,'자료입력 및 결과표시'!$C$20)&gt;=1),15,0)</f>
        <v>0</v>
      </c>
      <c r="FA838" s="17">
        <f>IF(AND(S838='자료입력 및 결과표시'!$B$21,COUNTIF('업무중복도(데이터 입력)'!$W838:$DR838,'자료입력 및 결과표시'!$C$21)&gt;=1),16,0)</f>
        <v>0</v>
      </c>
      <c r="FK838" s="17">
        <f t="shared" si="887"/>
        <v>0</v>
      </c>
      <c r="FO838"/>
    </row>
    <row r="839" spans="1:171">
      <c r="A839" s="17" t="str">
        <f t="shared" si="870"/>
        <v>\\\0</v>
      </c>
      <c r="B839" s="17" t="str">
        <f t="shared" si="871"/>
        <v>\\\0</v>
      </c>
      <c r="C839" s="17" t="str">
        <f t="shared" si="872"/>
        <v>\\\0</v>
      </c>
      <c r="D839" s="17" t="str">
        <f t="shared" si="873"/>
        <v>\\\0</v>
      </c>
      <c r="E839" s="17" t="str">
        <f t="shared" si="874"/>
        <v>\\\0</v>
      </c>
      <c r="F839" s="17" t="str">
        <f t="shared" si="875"/>
        <v>\\\0</v>
      </c>
      <c r="G839" s="17" t="str">
        <f t="shared" si="876"/>
        <v>\\\0</v>
      </c>
      <c r="H839" s="17" t="str">
        <f t="shared" si="877"/>
        <v>\\\0</v>
      </c>
      <c r="I839" s="17" t="str">
        <f t="shared" si="878"/>
        <v>\\\0</v>
      </c>
      <c r="J839" s="17" t="str">
        <f t="shared" si="879"/>
        <v>\\\0</v>
      </c>
      <c r="K839" s="17" t="str">
        <f t="shared" si="880"/>
        <v>\\\0</v>
      </c>
      <c r="L839" s="17" t="str">
        <f t="shared" si="881"/>
        <v>\\\0</v>
      </c>
      <c r="M839" s="17" t="str">
        <f t="shared" si="882"/>
        <v>\\\0</v>
      </c>
      <c r="N839" s="17" t="str">
        <f t="shared" si="883"/>
        <v>\\\0</v>
      </c>
      <c r="O839" s="17" t="str">
        <f t="shared" si="884"/>
        <v>\\\0</v>
      </c>
      <c r="P839" s="17" t="str">
        <f t="shared" si="885"/>
        <v>\\\0</v>
      </c>
      <c r="R839" s="17" t="str">
        <f t="shared" si="886"/>
        <v>\\</v>
      </c>
      <c r="S839" s="38"/>
      <c r="T839" s="39"/>
      <c r="U839" s="31"/>
      <c r="V839" s="32"/>
      <c r="W839" s="36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35"/>
      <c r="DS839" s="287"/>
      <c r="DT839" s="36"/>
      <c r="DU839" s="37"/>
      <c r="DV839" s="28">
        <f>IF(AND($S839='자료입력 및 결과표시'!$B$6,COUNTIF($W839:$DR839,'자료입력 및 결과표시'!$C$6)&gt;=1),IF(OR('자료입력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DW839" s="28">
        <f>IF(AND($S839='자료입력 및 결과표시'!$B$7,COUNTIF($W839:$DR839,'자료입력 및 결과표시'!$C$7)&gt;=1),IF(OR('자료입력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DX839" s="28">
        <f>IF(AND($S839='자료입력 및 결과표시'!$B$8,COUNTIF($W839:$DR839,'자료입력 및 결과표시'!$C$8)&gt;=1),IF(OR('자료입력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DY839" s="28">
        <f>IF(AND($S839='자료입력 및 결과표시'!$B$9,COUNTIF($W839:$DR839,'자료입력 및 결과표시'!$C$9)&gt;=1),IF(OR('자료입력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DZ839" s="28">
        <f>IF(AND($S839='자료입력 및 결과표시'!$B$10,COUNTIF($W839:$DR839,'자료입력 및 결과표시'!$C$10)&gt;=1),IF(OR('자료입력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A839" s="28">
        <f>IF(AND($S839='자료입력 및 결과표시'!$B$11,COUNTIF($W839:$DR839,'자료입력 및 결과표시'!$C$11)&gt;=1),IF(OR('자료입력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B839" s="28">
        <f>IF(AND($S839='자료입력 및 결과표시'!$B$12,COUNTIF($W839:$DR839,'자료입력 및 결과표시'!$C$12)&gt;=1),IF(OR('자료입력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C839" s="28">
        <f>IF(AND($S839='자료입력 및 결과표시'!$B$13,COUNTIF($W839:$DR839,'자료입력 및 결과표시'!$C$13)&gt;=1),IF(OR('자료입력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D839" s="28">
        <f>IF(AND($S839='자료입력 및 결과표시'!$B$14,COUNTIF($W839:$DR839,'자료입력 및 결과표시'!$C$14)&gt;=1),IF(OR('자료입력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E839" s="28">
        <f>IF(AND($S839='자료입력 및 결과표시'!$B$15,COUNTIF($W839:$DR839,'자료입력 및 결과표시'!$C$15)&gt;=1),IF(OR('자료입력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F839" s="28">
        <f>IF(AND($S839='자료입력 및 결과표시'!$B$16,COUNTIF($W839:$DR839,'자료입력 및 결과표시'!$C$16)&gt;=1),IF(OR('자료입력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G839" s="28">
        <f>IF(AND($S839='자료입력 및 결과표시'!$B$17,COUNTIF($W839:$DR839,'자료입력 및 결과표시'!$C$17)&gt;=1),IF(OR('자료입력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H839" s="28">
        <f>IF(AND($S839='자료입력 및 결과표시'!$B$18,COUNTIF($W839:$DR839,'자료입력 및 결과표시'!$C$18)&gt;=1),IF(OR('자료입력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I839" s="28">
        <f>IF(AND($S839='자료입력 및 결과표시'!$B$19,COUNTIF($W839:$DR839,'자료입력 및 결과표시'!$C$19)&gt;=1),IF(OR('자료입력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J839" s="28">
        <f>IF(AND($S839='자료입력 및 결과표시'!$B$20,COUNTIF($W839:$DR839,'자료입력 및 결과표시'!$C$20)&gt;=1),IF(OR('자료입력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K839" s="28">
        <f>IF(AND($S839='자료입력 및 결과표시'!$B$21,COUNTIF($W839:$DR839,'자료입력 및 결과표시'!$C$21)&gt;=1),IF(OR('자료입력 및 결과표시'!$B$4+90&gt;=$V839,'자료입력 및 결과표시'!$B$4&lt;$U839),0,IF($V839-'자료입력 및 결과표시'!$B$4-90&gt;='자료입력 및 결과표시'!$E$4,'자료입력 및 결과표시'!$E$4,$V839-'자료입력 및 결과표시'!$B$4-90)),0)</f>
        <v>0</v>
      </c>
      <c r="EL839" s="17">
        <f>IF(AND(S839='자료입력 및 결과표시'!$B$6,COUNTIF('업무중복도(데이터 입력)'!$W839:$DR839,'자료입력 및 결과표시'!$C$6)&gt;=1),1,0)</f>
        <v>0</v>
      </c>
      <c r="EM839" s="17">
        <f>IF(AND(S839='자료입력 및 결과표시'!$B$7,COUNTIF('업무중복도(데이터 입력)'!$W839:$DR839,'자료입력 및 결과표시'!$C$7)&gt;=1),2,0)</f>
        <v>0</v>
      </c>
      <c r="EN839" s="17">
        <f>IF(AND(S839='자료입력 및 결과표시'!$B$8,COUNTIF('업무중복도(데이터 입력)'!$W839:$DR839,'자료입력 및 결과표시'!$C$8)&gt;=1),3,0)</f>
        <v>0</v>
      </c>
      <c r="EO839" s="17">
        <f>IF(AND(S839='자료입력 및 결과표시'!$B$9,COUNTIF('업무중복도(데이터 입력)'!$W839:$DR839,'자료입력 및 결과표시'!$C$9)&gt;=1),4,0)</f>
        <v>0</v>
      </c>
      <c r="EP839" s="17">
        <f>IF(AND(S839='자료입력 및 결과표시'!$B$10,COUNTIF('업무중복도(데이터 입력)'!$W839:$DR839,'자료입력 및 결과표시'!$C$10)&gt;=1),5,0)</f>
        <v>0</v>
      </c>
      <c r="EQ839" s="17">
        <f>IF(AND(S839='자료입력 및 결과표시'!$B$11,COUNTIF('업무중복도(데이터 입력)'!$W839:$DR839,'자료입력 및 결과표시'!$C$11)&gt;=1),6,0)</f>
        <v>0</v>
      </c>
      <c r="ER839" s="17">
        <f>IF(AND(S839='자료입력 및 결과표시'!$B$12,COUNTIF('업무중복도(데이터 입력)'!$W839:$DR839,'자료입력 및 결과표시'!$C$12)&gt;=1),7,0)</f>
        <v>0</v>
      </c>
      <c r="ES839" s="17">
        <f>IF(AND(S839='자료입력 및 결과표시'!$B$13,COUNTIF('업무중복도(데이터 입력)'!$W839:$DR839,'자료입력 및 결과표시'!$C$13)&gt;=1),8,0)</f>
        <v>0</v>
      </c>
      <c r="ET839" s="17">
        <f>IF(AND(S839='자료입력 및 결과표시'!$B$14,COUNTIF('업무중복도(데이터 입력)'!$W839:$DR839,'자료입력 및 결과표시'!$C$14)&gt;=1),9,0)</f>
        <v>0</v>
      </c>
      <c r="EU839" s="17">
        <f>IF(AND(S839='자료입력 및 결과표시'!$B$15,COUNTIF('업무중복도(데이터 입력)'!$W839:$DR839,'자료입력 및 결과표시'!$C$15)&gt;=1),10,0)</f>
        <v>0</v>
      </c>
      <c r="EV839" s="17">
        <f>IF(AND(S839='자료입력 및 결과표시'!$B$16,COUNTIF('업무중복도(데이터 입력)'!$W839:$DR839,'자료입력 및 결과표시'!$C$16)&gt;=1),11,0)</f>
        <v>0</v>
      </c>
      <c r="EW839" s="17">
        <f>IF(AND(S839='자료입력 및 결과표시'!$B$17,COUNTIF('업무중복도(데이터 입력)'!$W839:$DR839,'자료입력 및 결과표시'!$C$17)&gt;=1),12,0)</f>
        <v>0</v>
      </c>
      <c r="EX839" s="17">
        <f>IF(AND(S839='자료입력 및 결과표시'!$B$18,COUNTIF('업무중복도(데이터 입력)'!$W839:$DR839,'자료입력 및 결과표시'!$C$18)&gt;=1),13,0)</f>
        <v>0</v>
      </c>
      <c r="EY839" s="17">
        <f>IF(AND(S839='자료입력 및 결과표시'!$B$19,COUNTIF('업무중복도(데이터 입력)'!$W839:$DR839,'자료입력 및 결과표시'!$C$19)&gt;=1),14,0)</f>
        <v>0</v>
      </c>
      <c r="EZ839" s="17">
        <f>IF(AND(S839='자료입력 및 결과표시'!$B$20,COUNTIF('업무중복도(데이터 입력)'!$W839:$DR839,'자료입력 및 결과표시'!$C$20)&gt;=1),15,0)</f>
        <v>0</v>
      </c>
      <c r="FA839" s="17">
        <f>IF(AND(S839='자료입력 및 결과표시'!$B$21,COUNTIF('업무중복도(데이터 입력)'!$W839:$DR839,'자료입력 및 결과표시'!$C$21)&gt;=1),16,0)</f>
        <v>0</v>
      </c>
      <c r="FK839" s="17">
        <f t="shared" si="887"/>
        <v>0</v>
      </c>
      <c r="FO839"/>
    </row>
    <row r="840" spans="1:171">
      <c r="A840" s="17" t="str">
        <f t="shared" si="870"/>
        <v>\\\0</v>
      </c>
      <c r="B840" s="17" t="str">
        <f t="shared" si="871"/>
        <v>\\\0</v>
      </c>
      <c r="C840" s="17" t="str">
        <f t="shared" si="872"/>
        <v>\\\0</v>
      </c>
      <c r="D840" s="17" t="str">
        <f t="shared" si="873"/>
        <v>\\\0</v>
      </c>
      <c r="E840" s="17" t="str">
        <f t="shared" si="874"/>
        <v>\\\0</v>
      </c>
      <c r="F840" s="17" t="str">
        <f t="shared" si="875"/>
        <v>\\\0</v>
      </c>
      <c r="G840" s="17" t="str">
        <f t="shared" si="876"/>
        <v>\\\0</v>
      </c>
      <c r="H840" s="17" t="str">
        <f t="shared" si="877"/>
        <v>\\\0</v>
      </c>
      <c r="I840" s="17" t="str">
        <f t="shared" si="878"/>
        <v>\\\0</v>
      </c>
      <c r="J840" s="17" t="str">
        <f t="shared" si="879"/>
        <v>\\\0</v>
      </c>
      <c r="K840" s="17" t="str">
        <f t="shared" si="880"/>
        <v>\\\0</v>
      </c>
      <c r="L840" s="17" t="str">
        <f t="shared" si="881"/>
        <v>\\\0</v>
      </c>
      <c r="M840" s="17" t="str">
        <f t="shared" si="882"/>
        <v>\\\0</v>
      </c>
      <c r="N840" s="17" t="str">
        <f t="shared" si="883"/>
        <v>\\\0</v>
      </c>
      <c r="O840" s="17" t="str">
        <f t="shared" si="884"/>
        <v>\\\0</v>
      </c>
      <c r="P840" s="17" t="str">
        <f t="shared" si="885"/>
        <v>\\\0</v>
      </c>
      <c r="R840" s="17" t="str">
        <f t="shared" si="886"/>
        <v>\\</v>
      </c>
      <c r="S840" s="38"/>
      <c r="T840" s="39"/>
      <c r="U840" s="31"/>
      <c r="V840" s="32"/>
      <c r="W840" s="36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35"/>
      <c r="DS840" s="287"/>
      <c r="DT840" s="36"/>
      <c r="DU840" s="37"/>
      <c r="DV840" s="28">
        <f>IF(AND($S840='자료입력 및 결과표시'!$B$6,COUNTIF($W840:$DR840,'자료입력 및 결과표시'!$C$6)&gt;=1),IF(OR('자료입력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DW840" s="28">
        <f>IF(AND($S840='자료입력 및 결과표시'!$B$7,COUNTIF($W840:$DR840,'자료입력 및 결과표시'!$C$7)&gt;=1),IF(OR('자료입력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DX840" s="28">
        <f>IF(AND($S840='자료입력 및 결과표시'!$B$8,COUNTIF($W840:$DR840,'자료입력 및 결과표시'!$C$8)&gt;=1),IF(OR('자료입력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DY840" s="28">
        <f>IF(AND($S840='자료입력 및 결과표시'!$B$9,COUNTIF($W840:$DR840,'자료입력 및 결과표시'!$C$9)&gt;=1),IF(OR('자료입력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DZ840" s="28">
        <f>IF(AND($S840='자료입력 및 결과표시'!$B$10,COUNTIF($W840:$DR840,'자료입력 및 결과표시'!$C$10)&gt;=1),IF(OR('자료입력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A840" s="28">
        <f>IF(AND($S840='자료입력 및 결과표시'!$B$11,COUNTIF($W840:$DR840,'자료입력 및 결과표시'!$C$11)&gt;=1),IF(OR('자료입력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B840" s="28">
        <f>IF(AND($S840='자료입력 및 결과표시'!$B$12,COUNTIF($W840:$DR840,'자료입력 및 결과표시'!$C$12)&gt;=1),IF(OR('자료입력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C840" s="28">
        <f>IF(AND($S840='자료입력 및 결과표시'!$B$13,COUNTIF($W840:$DR840,'자료입력 및 결과표시'!$C$13)&gt;=1),IF(OR('자료입력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D840" s="28">
        <f>IF(AND($S840='자료입력 및 결과표시'!$B$14,COUNTIF($W840:$DR840,'자료입력 및 결과표시'!$C$14)&gt;=1),IF(OR('자료입력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E840" s="28">
        <f>IF(AND($S840='자료입력 및 결과표시'!$B$15,COUNTIF($W840:$DR840,'자료입력 및 결과표시'!$C$15)&gt;=1),IF(OR('자료입력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F840" s="28">
        <f>IF(AND($S840='자료입력 및 결과표시'!$B$16,COUNTIF($W840:$DR840,'자료입력 및 결과표시'!$C$16)&gt;=1),IF(OR('자료입력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G840" s="28">
        <f>IF(AND($S840='자료입력 및 결과표시'!$B$17,COUNTIF($W840:$DR840,'자료입력 및 결과표시'!$C$17)&gt;=1),IF(OR('자료입력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H840" s="28">
        <f>IF(AND($S840='자료입력 및 결과표시'!$B$18,COUNTIF($W840:$DR840,'자료입력 및 결과표시'!$C$18)&gt;=1),IF(OR('자료입력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I840" s="28">
        <f>IF(AND($S840='자료입력 및 결과표시'!$B$19,COUNTIF($W840:$DR840,'자료입력 및 결과표시'!$C$19)&gt;=1),IF(OR('자료입력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J840" s="28">
        <f>IF(AND($S840='자료입력 및 결과표시'!$B$20,COUNTIF($W840:$DR840,'자료입력 및 결과표시'!$C$20)&gt;=1),IF(OR('자료입력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K840" s="28">
        <f>IF(AND($S840='자료입력 및 결과표시'!$B$21,COUNTIF($W840:$DR840,'자료입력 및 결과표시'!$C$21)&gt;=1),IF(OR('자료입력 및 결과표시'!$B$4+90&gt;=$V840,'자료입력 및 결과표시'!$B$4&lt;$U840),0,IF($V840-'자료입력 및 결과표시'!$B$4-90&gt;='자료입력 및 결과표시'!$E$4,'자료입력 및 결과표시'!$E$4,$V840-'자료입력 및 결과표시'!$B$4-90)),0)</f>
        <v>0</v>
      </c>
      <c r="EL840" s="17">
        <f>IF(AND(S840='자료입력 및 결과표시'!$B$6,COUNTIF('업무중복도(데이터 입력)'!$W840:$DR840,'자료입력 및 결과표시'!$C$6)&gt;=1),1,0)</f>
        <v>0</v>
      </c>
      <c r="EM840" s="17">
        <f>IF(AND(S840='자료입력 및 결과표시'!$B$7,COUNTIF('업무중복도(데이터 입력)'!$W840:$DR840,'자료입력 및 결과표시'!$C$7)&gt;=1),2,0)</f>
        <v>0</v>
      </c>
      <c r="EN840" s="17">
        <f>IF(AND(S840='자료입력 및 결과표시'!$B$8,COUNTIF('업무중복도(데이터 입력)'!$W840:$DR840,'자료입력 및 결과표시'!$C$8)&gt;=1),3,0)</f>
        <v>0</v>
      </c>
      <c r="EO840" s="17">
        <f>IF(AND(S840='자료입력 및 결과표시'!$B$9,COUNTIF('업무중복도(데이터 입력)'!$W840:$DR840,'자료입력 및 결과표시'!$C$9)&gt;=1),4,0)</f>
        <v>0</v>
      </c>
      <c r="EP840" s="17">
        <f>IF(AND(S840='자료입력 및 결과표시'!$B$10,COUNTIF('업무중복도(데이터 입력)'!$W840:$DR840,'자료입력 및 결과표시'!$C$10)&gt;=1),5,0)</f>
        <v>0</v>
      </c>
      <c r="EQ840" s="17">
        <f>IF(AND(S840='자료입력 및 결과표시'!$B$11,COUNTIF('업무중복도(데이터 입력)'!$W840:$DR840,'자료입력 및 결과표시'!$C$11)&gt;=1),6,0)</f>
        <v>0</v>
      </c>
      <c r="ER840" s="17">
        <f>IF(AND(S840='자료입력 및 결과표시'!$B$12,COUNTIF('업무중복도(데이터 입력)'!$W840:$DR840,'자료입력 및 결과표시'!$C$12)&gt;=1),7,0)</f>
        <v>0</v>
      </c>
      <c r="ES840" s="17">
        <f>IF(AND(S840='자료입력 및 결과표시'!$B$13,COUNTIF('업무중복도(데이터 입력)'!$W840:$DR840,'자료입력 및 결과표시'!$C$13)&gt;=1),8,0)</f>
        <v>0</v>
      </c>
      <c r="ET840" s="17">
        <f>IF(AND(S840='자료입력 및 결과표시'!$B$14,COUNTIF('업무중복도(데이터 입력)'!$W840:$DR840,'자료입력 및 결과표시'!$C$14)&gt;=1),9,0)</f>
        <v>0</v>
      </c>
      <c r="EU840" s="17">
        <f>IF(AND(S840='자료입력 및 결과표시'!$B$15,COUNTIF('업무중복도(데이터 입력)'!$W840:$DR840,'자료입력 및 결과표시'!$C$15)&gt;=1),10,0)</f>
        <v>0</v>
      </c>
      <c r="EV840" s="17">
        <f>IF(AND(S840='자료입력 및 결과표시'!$B$16,COUNTIF('업무중복도(데이터 입력)'!$W840:$DR840,'자료입력 및 결과표시'!$C$16)&gt;=1),11,0)</f>
        <v>0</v>
      </c>
      <c r="EW840" s="17">
        <f>IF(AND(S840='자료입력 및 결과표시'!$B$17,COUNTIF('업무중복도(데이터 입력)'!$W840:$DR840,'자료입력 및 결과표시'!$C$17)&gt;=1),12,0)</f>
        <v>0</v>
      </c>
      <c r="EX840" s="17">
        <f>IF(AND(S840='자료입력 및 결과표시'!$B$18,COUNTIF('업무중복도(데이터 입력)'!$W840:$DR840,'자료입력 및 결과표시'!$C$18)&gt;=1),13,0)</f>
        <v>0</v>
      </c>
      <c r="EY840" s="17">
        <f>IF(AND(S840='자료입력 및 결과표시'!$B$19,COUNTIF('업무중복도(데이터 입력)'!$W840:$DR840,'자료입력 및 결과표시'!$C$19)&gt;=1),14,0)</f>
        <v>0</v>
      </c>
      <c r="EZ840" s="17">
        <f>IF(AND(S840='자료입력 및 결과표시'!$B$20,COUNTIF('업무중복도(데이터 입력)'!$W840:$DR840,'자료입력 및 결과표시'!$C$20)&gt;=1),15,0)</f>
        <v>0</v>
      </c>
      <c r="FA840" s="17">
        <f>IF(AND(S840='자료입력 및 결과표시'!$B$21,COUNTIF('업무중복도(데이터 입력)'!$W840:$DR840,'자료입력 및 결과표시'!$C$21)&gt;=1),16,0)</f>
        <v>0</v>
      </c>
      <c r="FK840" s="17">
        <f t="shared" si="887"/>
        <v>0</v>
      </c>
      <c r="FO840"/>
    </row>
    <row r="841" spans="1:171">
      <c r="A841" s="17" t="str">
        <f t="shared" si="870"/>
        <v>\\\0</v>
      </c>
      <c r="B841" s="17" t="str">
        <f t="shared" si="871"/>
        <v>\\\0</v>
      </c>
      <c r="C841" s="17" t="str">
        <f t="shared" si="872"/>
        <v>\\\0</v>
      </c>
      <c r="D841" s="17" t="str">
        <f t="shared" si="873"/>
        <v>\\\0</v>
      </c>
      <c r="E841" s="17" t="str">
        <f t="shared" si="874"/>
        <v>\\\0</v>
      </c>
      <c r="F841" s="17" t="str">
        <f t="shared" si="875"/>
        <v>\\\0</v>
      </c>
      <c r="G841" s="17" t="str">
        <f t="shared" si="876"/>
        <v>\\\0</v>
      </c>
      <c r="H841" s="17" t="str">
        <f t="shared" si="877"/>
        <v>\\\0</v>
      </c>
      <c r="I841" s="17" t="str">
        <f t="shared" si="878"/>
        <v>\\\0</v>
      </c>
      <c r="J841" s="17" t="str">
        <f t="shared" si="879"/>
        <v>\\\0</v>
      </c>
      <c r="K841" s="17" t="str">
        <f t="shared" si="880"/>
        <v>\\\0</v>
      </c>
      <c r="L841" s="17" t="str">
        <f t="shared" si="881"/>
        <v>\\\0</v>
      </c>
      <c r="M841" s="17" t="str">
        <f t="shared" si="882"/>
        <v>\\\0</v>
      </c>
      <c r="N841" s="17" t="str">
        <f t="shared" si="883"/>
        <v>\\\0</v>
      </c>
      <c r="O841" s="17" t="str">
        <f t="shared" si="884"/>
        <v>\\\0</v>
      </c>
      <c r="P841" s="17" t="str">
        <f t="shared" si="885"/>
        <v>\\\0</v>
      </c>
      <c r="R841" s="17" t="str">
        <f t="shared" si="886"/>
        <v>\\</v>
      </c>
      <c r="S841" s="38"/>
      <c r="T841" s="39"/>
      <c r="U841" s="31"/>
      <c r="V841" s="32"/>
      <c r="W841" s="36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35"/>
      <c r="DS841" s="287"/>
      <c r="DT841" s="36"/>
      <c r="DU841" s="37"/>
      <c r="DV841" s="28">
        <f>IF(AND($S841='자료입력 및 결과표시'!$B$6,COUNTIF($W841:$DR841,'자료입력 및 결과표시'!$C$6)&gt;=1),IF(OR('자료입력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DW841" s="28">
        <f>IF(AND($S841='자료입력 및 결과표시'!$B$7,COUNTIF($W841:$DR841,'자료입력 및 결과표시'!$C$7)&gt;=1),IF(OR('자료입력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DX841" s="28">
        <f>IF(AND($S841='자료입력 및 결과표시'!$B$8,COUNTIF($W841:$DR841,'자료입력 및 결과표시'!$C$8)&gt;=1),IF(OR('자료입력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DY841" s="28">
        <f>IF(AND($S841='자료입력 및 결과표시'!$B$9,COUNTIF($W841:$DR841,'자료입력 및 결과표시'!$C$9)&gt;=1),IF(OR('자료입력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DZ841" s="28">
        <f>IF(AND($S841='자료입력 및 결과표시'!$B$10,COUNTIF($W841:$DR841,'자료입력 및 결과표시'!$C$10)&gt;=1),IF(OR('자료입력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A841" s="28">
        <f>IF(AND($S841='자료입력 및 결과표시'!$B$11,COUNTIF($W841:$DR841,'자료입력 및 결과표시'!$C$11)&gt;=1),IF(OR('자료입력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B841" s="28">
        <f>IF(AND($S841='자료입력 및 결과표시'!$B$12,COUNTIF($W841:$DR841,'자료입력 및 결과표시'!$C$12)&gt;=1),IF(OR('자료입력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C841" s="28">
        <f>IF(AND($S841='자료입력 및 결과표시'!$B$13,COUNTIF($W841:$DR841,'자료입력 및 결과표시'!$C$13)&gt;=1),IF(OR('자료입력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D841" s="28">
        <f>IF(AND($S841='자료입력 및 결과표시'!$B$14,COUNTIF($W841:$DR841,'자료입력 및 결과표시'!$C$14)&gt;=1),IF(OR('자료입력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E841" s="28">
        <f>IF(AND($S841='자료입력 및 결과표시'!$B$15,COUNTIF($W841:$DR841,'자료입력 및 결과표시'!$C$15)&gt;=1),IF(OR('자료입력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F841" s="28">
        <f>IF(AND($S841='자료입력 및 결과표시'!$B$16,COUNTIF($W841:$DR841,'자료입력 및 결과표시'!$C$16)&gt;=1),IF(OR('자료입력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G841" s="28">
        <f>IF(AND($S841='자료입력 및 결과표시'!$B$17,COUNTIF($W841:$DR841,'자료입력 및 결과표시'!$C$17)&gt;=1),IF(OR('자료입력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H841" s="28">
        <f>IF(AND($S841='자료입력 및 결과표시'!$B$18,COUNTIF($W841:$DR841,'자료입력 및 결과표시'!$C$18)&gt;=1),IF(OR('자료입력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I841" s="28">
        <f>IF(AND($S841='자료입력 및 결과표시'!$B$19,COUNTIF($W841:$DR841,'자료입력 및 결과표시'!$C$19)&gt;=1),IF(OR('자료입력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J841" s="28">
        <f>IF(AND($S841='자료입력 및 결과표시'!$B$20,COUNTIF($W841:$DR841,'자료입력 및 결과표시'!$C$20)&gt;=1),IF(OR('자료입력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K841" s="28">
        <f>IF(AND($S841='자료입력 및 결과표시'!$B$21,COUNTIF($W841:$DR841,'자료입력 및 결과표시'!$C$21)&gt;=1),IF(OR('자료입력 및 결과표시'!$B$4+90&gt;=$V841,'자료입력 및 결과표시'!$B$4&lt;$U841),0,IF($V841-'자료입력 및 결과표시'!$B$4-90&gt;='자료입력 및 결과표시'!$E$4,'자료입력 및 결과표시'!$E$4,$V841-'자료입력 및 결과표시'!$B$4-90)),0)</f>
        <v>0</v>
      </c>
      <c r="EL841" s="17">
        <f>IF(AND(S841='자료입력 및 결과표시'!$B$6,COUNTIF('업무중복도(데이터 입력)'!$W841:$DR841,'자료입력 및 결과표시'!$C$6)&gt;=1),1,0)</f>
        <v>0</v>
      </c>
      <c r="EM841" s="17">
        <f>IF(AND(S841='자료입력 및 결과표시'!$B$7,COUNTIF('업무중복도(데이터 입력)'!$W841:$DR841,'자료입력 및 결과표시'!$C$7)&gt;=1),2,0)</f>
        <v>0</v>
      </c>
      <c r="EN841" s="17">
        <f>IF(AND(S841='자료입력 및 결과표시'!$B$8,COUNTIF('업무중복도(데이터 입력)'!$W841:$DR841,'자료입력 및 결과표시'!$C$8)&gt;=1),3,0)</f>
        <v>0</v>
      </c>
      <c r="EO841" s="17">
        <f>IF(AND(S841='자료입력 및 결과표시'!$B$9,COUNTIF('업무중복도(데이터 입력)'!$W841:$DR841,'자료입력 및 결과표시'!$C$9)&gt;=1),4,0)</f>
        <v>0</v>
      </c>
      <c r="EP841" s="17">
        <f>IF(AND(S841='자료입력 및 결과표시'!$B$10,COUNTIF('업무중복도(데이터 입력)'!$W841:$DR841,'자료입력 및 결과표시'!$C$10)&gt;=1),5,0)</f>
        <v>0</v>
      </c>
      <c r="EQ841" s="17">
        <f>IF(AND(S841='자료입력 및 결과표시'!$B$11,COUNTIF('업무중복도(데이터 입력)'!$W841:$DR841,'자료입력 및 결과표시'!$C$11)&gt;=1),6,0)</f>
        <v>0</v>
      </c>
      <c r="ER841" s="17">
        <f>IF(AND(S841='자료입력 및 결과표시'!$B$12,COUNTIF('업무중복도(데이터 입력)'!$W841:$DR841,'자료입력 및 결과표시'!$C$12)&gt;=1),7,0)</f>
        <v>0</v>
      </c>
      <c r="ES841" s="17">
        <f>IF(AND(S841='자료입력 및 결과표시'!$B$13,COUNTIF('업무중복도(데이터 입력)'!$W841:$DR841,'자료입력 및 결과표시'!$C$13)&gt;=1),8,0)</f>
        <v>0</v>
      </c>
      <c r="ET841" s="17">
        <f>IF(AND(S841='자료입력 및 결과표시'!$B$14,COUNTIF('업무중복도(데이터 입력)'!$W841:$DR841,'자료입력 및 결과표시'!$C$14)&gt;=1),9,0)</f>
        <v>0</v>
      </c>
      <c r="EU841" s="17">
        <f>IF(AND(S841='자료입력 및 결과표시'!$B$15,COUNTIF('업무중복도(데이터 입력)'!$W841:$DR841,'자료입력 및 결과표시'!$C$15)&gt;=1),10,0)</f>
        <v>0</v>
      </c>
      <c r="EV841" s="17">
        <f>IF(AND(S841='자료입력 및 결과표시'!$B$16,COUNTIF('업무중복도(데이터 입력)'!$W841:$DR841,'자료입력 및 결과표시'!$C$16)&gt;=1),11,0)</f>
        <v>0</v>
      </c>
      <c r="EW841" s="17">
        <f>IF(AND(S841='자료입력 및 결과표시'!$B$17,COUNTIF('업무중복도(데이터 입력)'!$W841:$DR841,'자료입력 및 결과표시'!$C$17)&gt;=1),12,0)</f>
        <v>0</v>
      </c>
      <c r="EX841" s="17">
        <f>IF(AND(S841='자료입력 및 결과표시'!$B$18,COUNTIF('업무중복도(데이터 입력)'!$W841:$DR841,'자료입력 및 결과표시'!$C$18)&gt;=1),13,0)</f>
        <v>0</v>
      </c>
      <c r="EY841" s="17">
        <f>IF(AND(S841='자료입력 및 결과표시'!$B$19,COUNTIF('업무중복도(데이터 입력)'!$W841:$DR841,'자료입력 및 결과표시'!$C$19)&gt;=1),14,0)</f>
        <v>0</v>
      </c>
      <c r="EZ841" s="17">
        <f>IF(AND(S841='자료입력 및 결과표시'!$B$20,COUNTIF('업무중복도(데이터 입력)'!$W841:$DR841,'자료입력 및 결과표시'!$C$20)&gt;=1),15,0)</f>
        <v>0</v>
      </c>
      <c r="FA841" s="17">
        <f>IF(AND(S841='자료입력 및 결과표시'!$B$21,COUNTIF('업무중복도(데이터 입력)'!$W841:$DR841,'자료입력 및 결과표시'!$C$21)&gt;=1),16,0)</f>
        <v>0</v>
      </c>
      <c r="FK841" s="17">
        <f t="shared" si="887"/>
        <v>0</v>
      </c>
      <c r="FO841"/>
    </row>
    <row r="842" spans="1:171">
      <c r="A842" s="17" t="str">
        <f t="shared" si="870"/>
        <v>\\\0</v>
      </c>
      <c r="B842" s="17" t="str">
        <f t="shared" si="871"/>
        <v>\\\0</v>
      </c>
      <c r="C842" s="17" t="str">
        <f t="shared" si="872"/>
        <v>\\\0</v>
      </c>
      <c r="D842" s="17" t="str">
        <f t="shared" si="873"/>
        <v>\\\0</v>
      </c>
      <c r="E842" s="17" t="str">
        <f t="shared" si="874"/>
        <v>\\\0</v>
      </c>
      <c r="F842" s="17" t="str">
        <f t="shared" si="875"/>
        <v>\\\0</v>
      </c>
      <c r="G842" s="17" t="str">
        <f t="shared" si="876"/>
        <v>\\\0</v>
      </c>
      <c r="H842" s="17" t="str">
        <f t="shared" si="877"/>
        <v>\\\0</v>
      </c>
      <c r="I842" s="17" t="str">
        <f t="shared" si="878"/>
        <v>\\\0</v>
      </c>
      <c r="J842" s="17" t="str">
        <f t="shared" si="879"/>
        <v>\\\0</v>
      </c>
      <c r="K842" s="17" t="str">
        <f t="shared" si="880"/>
        <v>\\\0</v>
      </c>
      <c r="L842" s="17" t="str">
        <f t="shared" si="881"/>
        <v>\\\0</v>
      </c>
      <c r="M842" s="17" t="str">
        <f t="shared" si="882"/>
        <v>\\\0</v>
      </c>
      <c r="N842" s="17" t="str">
        <f t="shared" si="883"/>
        <v>\\\0</v>
      </c>
      <c r="O842" s="17" t="str">
        <f t="shared" si="884"/>
        <v>\\\0</v>
      </c>
      <c r="P842" s="17" t="str">
        <f t="shared" si="885"/>
        <v>\\\0</v>
      </c>
      <c r="R842" s="17" t="str">
        <f t="shared" si="886"/>
        <v>\\</v>
      </c>
      <c r="S842" s="38"/>
      <c r="T842" s="39"/>
      <c r="U842" s="31"/>
      <c r="V842" s="32"/>
      <c r="W842" s="36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35"/>
      <c r="DS842" s="287"/>
      <c r="DT842" s="36"/>
      <c r="DU842" s="37"/>
      <c r="DV842" s="28">
        <f>IF(AND($S842='자료입력 및 결과표시'!$B$6,COUNTIF($W842:$DR842,'자료입력 및 결과표시'!$C$6)&gt;=1),IF(OR('자료입력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DW842" s="28">
        <f>IF(AND($S842='자료입력 및 결과표시'!$B$7,COUNTIF($W842:$DR842,'자료입력 및 결과표시'!$C$7)&gt;=1),IF(OR('자료입력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DX842" s="28">
        <f>IF(AND($S842='자료입력 및 결과표시'!$B$8,COUNTIF($W842:$DR842,'자료입력 및 결과표시'!$C$8)&gt;=1),IF(OR('자료입력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DY842" s="28">
        <f>IF(AND($S842='자료입력 및 결과표시'!$B$9,COUNTIF($W842:$DR842,'자료입력 및 결과표시'!$C$9)&gt;=1),IF(OR('자료입력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DZ842" s="28">
        <f>IF(AND($S842='자료입력 및 결과표시'!$B$10,COUNTIF($W842:$DR842,'자료입력 및 결과표시'!$C$10)&gt;=1),IF(OR('자료입력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A842" s="28">
        <f>IF(AND($S842='자료입력 및 결과표시'!$B$11,COUNTIF($W842:$DR842,'자료입력 및 결과표시'!$C$11)&gt;=1),IF(OR('자료입력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B842" s="28">
        <f>IF(AND($S842='자료입력 및 결과표시'!$B$12,COUNTIF($W842:$DR842,'자료입력 및 결과표시'!$C$12)&gt;=1),IF(OR('자료입력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C842" s="28">
        <f>IF(AND($S842='자료입력 및 결과표시'!$B$13,COUNTIF($W842:$DR842,'자료입력 및 결과표시'!$C$13)&gt;=1),IF(OR('자료입력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D842" s="28">
        <f>IF(AND($S842='자료입력 및 결과표시'!$B$14,COUNTIF($W842:$DR842,'자료입력 및 결과표시'!$C$14)&gt;=1),IF(OR('자료입력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E842" s="28">
        <f>IF(AND($S842='자료입력 및 결과표시'!$B$15,COUNTIF($W842:$DR842,'자료입력 및 결과표시'!$C$15)&gt;=1),IF(OR('자료입력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F842" s="28">
        <f>IF(AND($S842='자료입력 및 결과표시'!$B$16,COUNTIF($W842:$DR842,'자료입력 및 결과표시'!$C$16)&gt;=1),IF(OR('자료입력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G842" s="28">
        <f>IF(AND($S842='자료입력 및 결과표시'!$B$17,COUNTIF($W842:$DR842,'자료입력 및 결과표시'!$C$17)&gt;=1),IF(OR('자료입력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H842" s="28">
        <f>IF(AND($S842='자료입력 및 결과표시'!$B$18,COUNTIF($W842:$DR842,'자료입력 및 결과표시'!$C$18)&gt;=1),IF(OR('자료입력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I842" s="28">
        <f>IF(AND($S842='자료입력 및 결과표시'!$B$19,COUNTIF($W842:$DR842,'자료입력 및 결과표시'!$C$19)&gt;=1),IF(OR('자료입력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J842" s="28">
        <f>IF(AND($S842='자료입력 및 결과표시'!$B$20,COUNTIF($W842:$DR842,'자료입력 및 결과표시'!$C$20)&gt;=1),IF(OR('자료입력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K842" s="28">
        <f>IF(AND($S842='자료입력 및 결과표시'!$B$21,COUNTIF($W842:$DR842,'자료입력 및 결과표시'!$C$21)&gt;=1),IF(OR('자료입력 및 결과표시'!$B$4+90&gt;=$V842,'자료입력 및 결과표시'!$B$4&lt;$U842),0,IF($V842-'자료입력 및 결과표시'!$B$4-90&gt;='자료입력 및 결과표시'!$E$4,'자료입력 및 결과표시'!$E$4,$V842-'자료입력 및 결과표시'!$B$4-90)),0)</f>
        <v>0</v>
      </c>
      <c r="EL842" s="17">
        <f>IF(AND(S842='자료입력 및 결과표시'!$B$6,COUNTIF('업무중복도(데이터 입력)'!$W842:$DR842,'자료입력 및 결과표시'!$C$6)&gt;=1),1,0)</f>
        <v>0</v>
      </c>
      <c r="EM842" s="17">
        <f>IF(AND(S842='자료입력 및 결과표시'!$B$7,COUNTIF('업무중복도(데이터 입력)'!$W842:$DR842,'자료입력 및 결과표시'!$C$7)&gt;=1),2,0)</f>
        <v>0</v>
      </c>
      <c r="EN842" s="17">
        <f>IF(AND(S842='자료입력 및 결과표시'!$B$8,COUNTIF('업무중복도(데이터 입력)'!$W842:$DR842,'자료입력 및 결과표시'!$C$8)&gt;=1),3,0)</f>
        <v>0</v>
      </c>
      <c r="EO842" s="17">
        <f>IF(AND(S842='자료입력 및 결과표시'!$B$9,COUNTIF('업무중복도(데이터 입력)'!$W842:$DR842,'자료입력 및 결과표시'!$C$9)&gt;=1),4,0)</f>
        <v>0</v>
      </c>
      <c r="EP842" s="17">
        <f>IF(AND(S842='자료입력 및 결과표시'!$B$10,COUNTIF('업무중복도(데이터 입력)'!$W842:$DR842,'자료입력 및 결과표시'!$C$10)&gt;=1),5,0)</f>
        <v>0</v>
      </c>
      <c r="EQ842" s="17">
        <f>IF(AND(S842='자료입력 및 결과표시'!$B$11,COUNTIF('업무중복도(데이터 입력)'!$W842:$DR842,'자료입력 및 결과표시'!$C$11)&gt;=1),6,0)</f>
        <v>0</v>
      </c>
      <c r="ER842" s="17">
        <f>IF(AND(S842='자료입력 및 결과표시'!$B$12,COUNTIF('업무중복도(데이터 입력)'!$W842:$DR842,'자료입력 및 결과표시'!$C$12)&gt;=1),7,0)</f>
        <v>0</v>
      </c>
      <c r="ES842" s="17">
        <f>IF(AND(S842='자료입력 및 결과표시'!$B$13,COUNTIF('업무중복도(데이터 입력)'!$W842:$DR842,'자료입력 및 결과표시'!$C$13)&gt;=1),8,0)</f>
        <v>0</v>
      </c>
      <c r="ET842" s="17">
        <f>IF(AND(S842='자료입력 및 결과표시'!$B$14,COUNTIF('업무중복도(데이터 입력)'!$W842:$DR842,'자료입력 및 결과표시'!$C$14)&gt;=1),9,0)</f>
        <v>0</v>
      </c>
      <c r="EU842" s="17">
        <f>IF(AND(S842='자료입력 및 결과표시'!$B$15,COUNTIF('업무중복도(데이터 입력)'!$W842:$DR842,'자료입력 및 결과표시'!$C$15)&gt;=1),10,0)</f>
        <v>0</v>
      </c>
      <c r="EV842" s="17">
        <f>IF(AND(S842='자료입력 및 결과표시'!$B$16,COUNTIF('업무중복도(데이터 입력)'!$W842:$DR842,'자료입력 및 결과표시'!$C$16)&gt;=1),11,0)</f>
        <v>0</v>
      </c>
      <c r="EW842" s="17">
        <f>IF(AND(S842='자료입력 및 결과표시'!$B$17,COUNTIF('업무중복도(데이터 입력)'!$W842:$DR842,'자료입력 및 결과표시'!$C$17)&gt;=1),12,0)</f>
        <v>0</v>
      </c>
      <c r="EX842" s="17">
        <f>IF(AND(S842='자료입력 및 결과표시'!$B$18,COUNTIF('업무중복도(데이터 입력)'!$W842:$DR842,'자료입력 및 결과표시'!$C$18)&gt;=1),13,0)</f>
        <v>0</v>
      </c>
      <c r="EY842" s="17">
        <f>IF(AND(S842='자료입력 및 결과표시'!$B$19,COUNTIF('업무중복도(데이터 입력)'!$W842:$DR842,'자료입력 및 결과표시'!$C$19)&gt;=1),14,0)</f>
        <v>0</v>
      </c>
      <c r="EZ842" s="17">
        <f>IF(AND(S842='자료입력 및 결과표시'!$B$20,COUNTIF('업무중복도(데이터 입력)'!$W842:$DR842,'자료입력 및 결과표시'!$C$20)&gt;=1),15,0)</f>
        <v>0</v>
      </c>
      <c r="FA842" s="17">
        <f>IF(AND(S842='자료입력 및 결과표시'!$B$21,COUNTIF('업무중복도(데이터 입력)'!$W842:$DR842,'자료입력 및 결과표시'!$C$21)&gt;=1),16,0)</f>
        <v>0</v>
      </c>
      <c r="FK842" s="17">
        <f t="shared" si="887"/>
        <v>0</v>
      </c>
      <c r="FO842"/>
    </row>
    <row r="843" spans="1:171">
      <c r="A843" s="17" t="str">
        <f t="shared" si="870"/>
        <v>\\\0</v>
      </c>
      <c r="B843" s="17" t="str">
        <f t="shared" si="871"/>
        <v>\\\0</v>
      </c>
      <c r="C843" s="17" t="str">
        <f t="shared" si="872"/>
        <v>\\\0</v>
      </c>
      <c r="D843" s="17" t="str">
        <f t="shared" si="873"/>
        <v>\\\0</v>
      </c>
      <c r="E843" s="17" t="str">
        <f t="shared" si="874"/>
        <v>\\\0</v>
      </c>
      <c r="F843" s="17" t="str">
        <f t="shared" si="875"/>
        <v>\\\0</v>
      </c>
      <c r="G843" s="17" t="str">
        <f t="shared" si="876"/>
        <v>\\\0</v>
      </c>
      <c r="H843" s="17" t="str">
        <f t="shared" si="877"/>
        <v>\\\0</v>
      </c>
      <c r="I843" s="17" t="str">
        <f t="shared" si="878"/>
        <v>\\\0</v>
      </c>
      <c r="J843" s="17" t="str">
        <f t="shared" si="879"/>
        <v>\\\0</v>
      </c>
      <c r="K843" s="17" t="str">
        <f t="shared" si="880"/>
        <v>\\\0</v>
      </c>
      <c r="L843" s="17" t="str">
        <f t="shared" si="881"/>
        <v>\\\0</v>
      </c>
      <c r="M843" s="17" t="str">
        <f t="shared" si="882"/>
        <v>\\\0</v>
      </c>
      <c r="N843" s="17" t="str">
        <f t="shared" si="883"/>
        <v>\\\0</v>
      </c>
      <c r="O843" s="17" t="str">
        <f t="shared" si="884"/>
        <v>\\\0</v>
      </c>
      <c r="P843" s="17" t="str">
        <f t="shared" si="885"/>
        <v>\\\0</v>
      </c>
      <c r="R843" s="17" t="str">
        <f t="shared" si="886"/>
        <v>\\</v>
      </c>
      <c r="S843" s="38"/>
      <c r="T843" s="39"/>
      <c r="U843" s="31"/>
      <c r="V843" s="32"/>
      <c r="W843" s="36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35"/>
      <c r="DS843" s="287"/>
      <c r="DT843" s="36"/>
      <c r="DU843" s="37"/>
      <c r="DV843" s="28">
        <f>IF(AND($S843='자료입력 및 결과표시'!$B$6,COUNTIF($W843:$DR843,'자료입력 및 결과표시'!$C$6)&gt;=1),IF(OR('자료입력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DW843" s="28">
        <f>IF(AND($S843='자료입력 및 결과표시'!$B$7,COUNTIF($W843:$DR843,'자료입력 및 결과표시'!$C$7)&gt;=1),IF(OR('자료입력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DX843" s="28">
        <f>IF(AND($S843='자료입력 및 결과표시'!$B$8,COUNTIF($W843:$DR843,'자료입력 및 결과표시'!$C$8)&gt;=1),IF(OR('자료입력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DY843" s="28">
        <f>IF(AND($S843='자료입력 및 결과표시'!$B$9,COUNTIF($W843:$DR843,'자료입력 및 결과표시'!$C$9)&gt;=1),IF(OR('자료입력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DZ843" s="28">
        <f>IF(AND($S843='자료입력 및 결과표시'!$B$10,COUNTIF($W843:$DR843,'자료입력 및 결과표시'!$C$10)&gt;=1),IF(OR('자료입력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A843" s="28">
        <f>IF(AND($S843='자료입력 및 결과표시'!$B$11,COUNTIF($W843:$DR843,'자료입력 및 결과표시'!$C$11)&gt;=1),IF(OR('자료입력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B843" s="28">
        <f>IF(AND($S843='자료입력 및 결과표시'!$B$12,COUNTIF($W843:$DR843,'자료입력 및 결과표시'!$C$12)&gt;=1),IF(OR('자료입력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C843" s="28">
        <f>IF(AND($S843='자료입력 및 결과표시'!$B$13,COUNTIF($W843:$DR843,'자료입력 및 결과표시'!$C$13)&gt;=1),IF(OR('자료입력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D843" s="28">
        <f>IF(AND($S843='자료입력 및 결과표시'!$B$14,COUNTIF($W843:$DR843,'자료입력 및 결과표시'!$C$14)&gt;=1),IF(OR('자료입력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E843" s="28">
        <f>IF(AND($S843='자료입력 및 결과표시'!$B$15,COUNTIF($W843:$DR843,'자료입력 및 결과표시'!$C$15)&gt;=1),IF(OR('자료입력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F843" s="28">
        <f>IF(AND($S843='자료입력 및 결과표시'!$B$16,COUNTIF($W843:$DR843,'자료입력 및 결과표시'!$C$16)&gt;=1),IF(OR('자료입력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G843" s="28">
        <f>IF(AND($S843='자료입력 및 결과표시'!$B$17,COUNTIF($W843:$DR843,'자료입력 및 결과표시'!$C$17)&gt;=1),IF(OR('자료입력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H843" s="28">
        <f>IF(AND($S843='자료입력 및 결과표시'!$B$18,COUNTIF($W843:$DR843,'자료입력 및 결과표시'!$C$18)&gt;=1),IF(OR('자료입력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I843" s="28">
        <f>IF(AND($S843='자료입력 및 결과표시'!$B$19,COUNTIF($W843:$DR843,'자료입력 및 결과표시'!$C$19)&gt;=1),IF(OR('자료입력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J843" s="28">
        <f>IF(AND($S843='자료입력 및 결과표시'!$B$20,COUNTIF($W843:$DR843,'자료입력 및 결과표시'!$C$20)&gt;=1),IF(OR('자료입력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K843" s="28">
        <f>IF(AND($S843='자료입력 및 결과표시'!$B$21,COUNTIF($W843:$DR843,'자료입력 및 결과표시'!$C$21)&gt;=1),IF(OR('자료입력 및 결과표시'!$B$4+90&gt;=$V843,'자료입력 및 결과표시'!$B$4&lt;$U843),0,IF($V843-'자료입력 및 결과표시'!$B$4-90&gt;='자료입력 및 결과표시'!$E$4,'자료입력 및 결과표시'!$E$4,$V843-'자료입력 및 결과표시'!$B$4-90)),0)</f>
        <v>0</v>
      </c>
      <c r="EL843" s="17">
        <f>IF(AND(S843='자료입력 및 결과표시'!$B$6,COUNTIF('업무중복도(데이터 입력)'!$W843:$DR843,'자료입력 및 결과표시'!$C$6)&gt;=1),1,0)</f>
        <v>0</v>
      </c>
      <c r="EM843" s="17">
        <f>IF(AND(S843='자료입력 및 결과표시'!$B$7,COUNTIF('업무중복도(데이터 입력)'!$W843:$DR843,'자료입력 및 결과표시'!$C$7)&gt;=1),2,0)</f>
        <v>0</v>
      </c>
      <c r="EN843" s="17">
        <f>IF(AND(S843='자료입력 및 결과표시'!$B$8,COUNTIF('업무중복도(데이터 입력)'!$W843:$DR843,'자료입력 및 결과표시'!$C$8)&gt;=1),3,0)</f>
        <v>0</v>
      </c>
      <c r="EO843" s="17">
        <f>IF(AND(S843='자료입력 및 결과표시'!$B$9,COUNTIF('업무중복도(데이터 입력)'!$W843:$DR843,'자료입력 및 결과표시'!$C$9)&gt;=1),4,0)</f>
        <v>0</v>
      </c>
      <c r="EP843" s="17">
        <f>IF(AND(S843='자료입력 및 결과표시'!$B$10,COUNTIF('업무중복도(데이터 입력)'!$W843:$DR843,'자료입력 및 결과표시'!$C$10)&gt;=1),5,0)</f>
        <v>0</v>
      </c>
      <c r="EQ843" s="17">
        <f>IF(AND(S843='자료입력 및 결과표시'!$B$11,COUNTIF('업무중복도(데이터 입력)'!$W843:$DR843,'자료입력 및 결과표시'!$C$11)&gt;=1),6,0)</f>
        <v>0</v>
      </c>
      <c r="ER843" s="17">
        <f>IF(AND(S843='자료입력 및 결과표시'!$B$12,COUNTIF('업무중복도(데이터 입력)'!$W843:$DR843,'자료입력 및 결과표시'!$C$12)&gt;=1),7,0)</f>
        <v>0</v>
      </c>
      <c r="ES843" s="17">
        <f>IF(AND(S843='자료입력 및 결과표시'!$B$13,COUNTIF('업무중복도(데이터 입력)'!$W843:$DR843,'자료입력 및 결과표시'!$C$13)&gt;=1),8,0)</f>
        <v>0</v>
      </c>
      <c r="ET843" s="17">
        <f>IF(AND(S843='자료입력 및 결과표시'!$B$14,COUNTIF('업무중복도(데이터 입력)'!$W843:$DR843,'자료입력 및 결과표시'!$C$14)&gt;=1),9,0)</f>
        <v>0</v>
      </c>
      <c r="EU843" s="17">
        <f>IF(AND(S843='자료입력 및 결과표시'!$B$15,COUNTIF('업무중복도(데이터 입력)'!$W843:$DR843,'자료입력 및 결과표시'!$C$15)&gt;=1),10,0)</f>
        <v>0</v>
      </c>
      <c r="EV843" s="17">
        <f>IF(AND(S843='자료입력 및 결과표시'!$B$16,COUNTIF('업무중복도(데이터 입력)'!$W843:$DR843,'자료입력 및 결과표시'!$C$16)&gt;=1),11,0)</f>
        <v>0</v>
      </c>
      <c r="EW843" s="17">
        <f>IF(AND(S843='자료입력 및 결과표시'!$B$17,COUNTIF('업무중복도(데이터 입력)'!$W843:$DR843,'자료입력 및 결과표시'!$C$17)&gt;=1),12,0)</f>
        <v>0</v>
      </c>
      <c r="EX843" s="17">
        <f>IF(AND(S843='자료입력 및 결과표시'!$B$18,COUNTIF('업무중복도(데이터 입력)'!$W843:$DR843,'자료입력 및 결과표시'!$C$18)&gt;=1),13,0)</f>
        <v>0</v>
      </c>
      <c r="EY843" s="17">
        <f>IF(AND(S843='자료입력 및 결과표시'!$B$19,COUNTIF('업무중복도(데이터 입력)'!$W843:$DR843,'자료입력 및 결과표시'!$C$19)&gt;=1),14,0)</f>
        <v>0</v>
      </c>
      <c r="EZ843" s="17">
        <f>IF(AND(S843='자료입력 및 결과표시'!$B$20,COUNTIF('업무중복도(데이터 입력)'!$W843:$DR843,'자료입력 및 결과표시'!$C$20)&gt;=1),15,0)</f>
        <v>0</v>
      </c>
      <c r="FA843" s="17">
        <f>IF(AND(S843='자료입력 및 결과표시'!$B$21,COUNTIF('업무중복도(데이터 입력)'!$W843:$DR843,'자료입력 및 결과표시'!$C$21)&gt;=1),16,0)</f>
        <v>0</v>
      </c>
      <c r="FK843" s="17">
        <f t="shared" si="887"/>
        <v>0</v>
      </c>
      <c r="FO843"/>
    </row>
    <row r="844" spans="1:171">
      <c r="A844" s="17" t="str">
        <f t="shared" si="870"/>
        <v>\\\0</v>
      </c>
      <c r="B844" s="17" t="str">
        <f t="shared" si="871"/>
        <v>\\\0</v>
      </c>
      <c r="C844" s="17" t="str">
        <f t="shared" si="872"/>
        <v>\\\0</v>
      </c>
      <c r="D844" s="17" t="str">
        <f t="shared" si="873"/>
        <v>\\\0</v>
      </c>
      <c r="E844" s="17" t="str">
        <f t="shared" si="874"/>
        <v>\\\0</v>
      </c>
      <c r="F844" s="17" t="str">
        <f t="shared" si="875"/>
        <v>\\\0</v>
      </c>
      <c r="G844" s="17" t="str">
        <f t="shared" si="876"/>
        <v>\\\0</v>
      </c>
      <c r="H844" s="17" t="str">
        <f t="shared" si="877"/>
        <v>\\\0</v>
      </c>
      <c r="I844" s="17" t="str">
        <f t="shared" si="878"/>
        <v>\\\0</v>
      </c>
      <c r="J844" s="17" t="str">
        <f t="shared" si="879"/>
        <v>\\\0</v>
      </c>
      <c r="K844" s="17" t="str">
        <f t="shared" si="880"/>
        <v>\\\0</v>
      </c>
      <c r="L844" s="17" t="str">
        <f t="shared" si="881"/>
        <v>\\\0</v>
      </c>
      <c r="M844" s="17" t="str">
        <f t="shared" si="882"/>
        <v>\\\0</v>
      </c>
      <c r="N844" s="17" t="str">
        <f t="shared" si="883"/>
        <v>\\\0</v>
      </c>
      <c r="O844" s="17" t="str">
        <f t="shared" si="884"/>
        <v>\\\0</v>
      </c>
      <c r="P844" s="17" t="str">
        <f t="shared" si="885"/>
        <v>\\\0</v>
      </c>
      <c r="R844" s="17" t="str">
        <f t="shared" si="886"/>
        <v>\\</v>
      </c>
      <c r="S844" s="38"/>
      <c r="T844" s="39"/>
      <c r="U844" s="31"/>
      <c r="V844" s="32"/>
      <c r="W844" s="36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35"/>
      <c r="DS844" s="287"/>
      <c r="DT844" s="36"/>
      <c r="DU844" s="37"/>
      <c r="DV844" s="28">
        <f>IF(AND($S844='자료입력 및 결과표시'!$B$6,COUNTIF($W844:$DR844,'자료입력 및 결과표시'!$C$6)&gt;=1),IF(OR('자료입력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DW844" s="28">
        <f>IF(AND($S844='자료입력 및 결과표시'!$B$7,COUNTIF($W844:$DR844,'자료입력 및 결과표시'!$C$7)&gt;=1),IF(OR('자료입력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DX844" s="28">
        <f>IF(AND($S844='자료입력 및 결과표시'!$B$8,COUNTIF($W844:$DR844,'자료입력 및 결과표시'!$C$8)&gt;=1),IF(OR('자료입력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DY844" s="28">
        <f>IF(AND($S844='자료입력 및 결과표시'!$B$9,COUNTIF($W844:$DR844,'자료입력 및 결과표시'!$C$9)&gt;=1),IF(OR('자료입력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DZ844" s="28">
        <f>IF(AND($S844='자료입력 및 결과표시'!$B$10,COUNTIF($W844:$DR844,'자료입력 및 결과표시'!$C$10)&gt;=1),IF(OR('자료입력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A844" s="28">
        <f>IF(AND($S844='자료입력 및 결과표시'!$B$11,COUNTIF($W844:$DR844,'자료입력 및 결과표시'!$C$11)&gt;=1),IF(OR('자료입력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B844" s="28">
        <f>IF(AND($S844='자료입력 및 결과표시'!$B$12,COUNTIF($W844:$DR844,'자료입력 및 결과표시'!$C$12)&gt;=1),IF(OR('자료입력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C844" s="28">
        <f>IF(AND($S844='자료입력 및 결과표시'!$B$13,COUNTIF($W844:$DR844,'자료입력 및 결과표시'!$C$13)&gt;=1),IF(OR('자료입력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D844" s="28">
        <f>IF(AND($S844='자료입력 및 결과표시'!$B$14,COUNTIF($W844:$DR844,'자료입력 및 결과표시'!$C$14)&gt;=1),IF(OR('자료입력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E844" s="28">
        <f>IF(AND($S844='자료입력 및 결과표시'!$B$15,COUNTIF($W844:$DR844,'자료입력 및 결과표시'!$C$15)&gt;=1),IF(OR('자료입력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F844" s="28">
        <f>IF(AND($S844='자료입력 및 결과표시'!$B$16,COUNTIF($W844:$DR844,'자료입력 및 결과표시'!$C$16)&gt;=1),IF(OR('자료입력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G844" s="28">
        <f>IF(AND($S844='자료입력 및 결과표시'!$B$17,COUNTIF($W844:$DR844,'자료입력 및 결과표시'!$C$17)&gt;=1),IF(OR('자료입력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H844" s="28">
        <f>IF(AND($S844='자료입력 및 결과표시'!$B$18,COUNTIF($W844:$DR844,'자료입력 및 결과표시'!$C$18)&gt;=1),IF(OR('자료입력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I844" s="28">
        <f>IF(AND($S844='자료입력 및 결과표시'!$B$19,COUNTIF($W844:$DR844,'자료입력 및 결과표시'!$C$19)&gt;=1),IF(OR('자료입력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J844" s="28">
        <f>IF(AND($S844='자료입력 및 결과표시'!$B$20,COUNTIF($W844:$DR844,'자료입력 및 결과표시'!$C$20)&gt;=1),IF(OR('자료입력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K844" s="28">
        <f>IF(AND($S844='자료입력 및 결과표시'!$B$21,COUNTIF($W844:$DR844,'자료입력 및 결과표시'!$C$21)&gt;=1),IF(OR('자료입력 및 결과표시'!$B$4+90&gt;=$V844,'자료입력 및 결과표시'!$B$4&lt;$U844),0,IF($V844-'자료입력 및 결과표시'!$B$4-90&gt;='자료입력 및 결과표시'!$E$4,'자료입력 및 결과표시'!$E$4,$V844-'자료입력 및 결과표시'!$B$4-90)),0)</f>
        <v>0</v>
      </c>
      <c r="EL844" s="17">
        <f>IF(AND(S844='자료입력 및 결과표시'!$B$6,COUNTIF('업무중복도(데이터 입력)'!$W844:$DR844,'자료입력 및 결과표시'!$C$6)&gt;=1),1,0)</f>
        <v>0</v>
      </c>
      <c r="EM844" s="17">
        <f>IF(AND(S844='자료입력 및 결과표시'!$B$7,COUNTIF('업무중복도(데이터 입력)'!$W844:$DR844,'자료입력 및 결과표시'!$C$7)&gt;=1),2,0)</f>
        <v>0</v>
      </c>
      <c r="EN844" s="17">
        <f>IF(AND(S844='자료입력 및 결과표시'!$B$8,COUNTIF('업무중복도(데이터 입력)'!$W844:$DR844,'자료입력 및 결과표시'!$C$8)&gt;=1),3,0)</f>
        <v>0</v>
      </c>
      <c r="EO844" s="17">
        <f>IF(AND(S844='자료입력 및 결과표시'!$B$9,COUNTIF('업무중복도(데이터 입력)'!$W844:$DR844,'자료입력 및 결과표시'!$C$9)&gt;=1),4,0)</f>
        <v>0</v>
      </c>
      <c r="EP844" s="17">
        <f>IF(AND(S844='자료입력 및 결과표시'!$B$10,COUNTIF('업무중복도(데이터 입력)'!$W844:$DR844,'자료입력 및 결과표시'!$C$10)&gt;=1),5,0)</f>
        <v>0</v>
      </c>
      <c r="EQ844" s="17">
        <f>IF(AND(S844='자료입력 및 결과표시'!$B$11,COUNTIF('업무중복도(데이터 입력)'!$W844:$DR844,'자료입력 및 결과표시'!$C$11)&gt;=1),6,0)</f>
        <v>0</v>
      </c>
      <c r="ER844" s="17">
        <f>IF(AND(S844='자료입력 및 결과표시'!$B$12,COUNTIF('업무중복도(데이터 입력)'!$W844:$DR844,'자료입력 및 결과표시'!$C$12)&gt;=1),7,0)</f>
        <v>0</v>
      </c>
      <c r="ES844" s="17">
        <f>IF(AND(S844='자료입력 및 결과표시'!$B$13,COUNTIF('업무중복도(데이터 입력)'!$W844:$DR844,'자료입력 및 결과표시'!$C$13)&gt;=1),8,0)</f>
        <v>0</v>
      </c>
      <c r="ET844" s="17">
        <f>IF(AND(S844='자료입력 및 결과표시'!$B$14,COUNTIF('업무중복도(데이터 입력)'!$W844:$DR844,'자료입력 및 결과표시'!$C$14)&gt;=1),9,0)</f>
        <v>0</v>
      </c>
      <c r="EU844" s="17">
        <f>IF(AND(S844='자료입력 및 결과표시'!$B$15,COUNTIF('업무중복도(데이터 입력)'!$W844:$DR844,'자료입력 및 결과표시'!$C$15)&gt;=1),10,0)</f>
        <v>0</v>
      </c>
      <c r="EV844" s="17">
        <f>IF(AND(S844='자료입력 및 결과표시'!$B$16,COUNTIF('업무중복도(데이터 입력)'!$W844:$DR844,'자료입력 및 결과표시'!$C$16)&gt;=1),11,0)</f>
        <v>0</v>
      </c>
      <c r="EW844" s="17">
        <f>IF(AND(S844='자료입력 및 결과표시'!$B$17,COUNTIF('업무중복도(데이터 입력)'!$W844:$DR844,'자료입력 및 결과표시'!$C$17)&gt;=1),12,0)</f>
        <v>0</v>
      </c>
      <c r="EX844" s="17">
        <f>IF(AND(S844='자료입력 및 결과표시'!$B$18,COUNTIF('업무중복도(데이터 입력)'!$W844:$DR844,'자료입력 및 결과표시'!$C$18)&gt;=1),13,0)</f>
        <v>0</v>
      </c>
      <c r="EY844" s="17">
        <f>IF(AND(S844='자료입력 및 결과표시'!$B$19,COUNTIF('업무중복도(데이터 입력)'!$W844:$DR844,'자료입력 및 결과표시'!$C$19)&gt;=1),14,0)</f>
        <v>0</v>
      </c>
      <c r="EZ844" s="17">
        <f>IF(AND(S844='자료입력 및 결과표시'!$B$20,COUNTIF('업무중복도(데이터 입력)'!$W844:$DR844,'자료입력 및 결과표시'!$C$20)&gt;=1),15,0)</f>
        <v>0</v>
      </c>
      <c r="FA844" s="17">
        <f>IF(AND(S844='자료입력 및 결과표시'!$B$21,COUNTIF('업무중복도(데이터 입력)'!$W844:$DR844,'자료입력 및 결과표시'!$C$21)&gt;=1),16,0)</f>
        <v>0</v>
      </c>
      <c r="FK844" s="17">
        <f t="shared" si="887"/>
        <v>0</v>
      </c>
      <c r="FO844"/>
    </row>
    <row r="845" spans="1:171">
      <c r="A845" s="17" t="str">
        <f t="shared" si="870"/>
        <v>\\\0</v>
      </c>
      <c r="B845" s="17" t="str">
        <f t="shared" si="871"/>
        <v>\\\0</v>
      </c>
      <c r="C845" s="17" t="str">
        <f t="shared" si="872"/>
        <v>\\\0</v>
      </c>
      <c r="D845" s="17" t="str">
        <f t="shared" si="873"/>
        <v>\\\0</v>
      </c>
      <c r="E845" s="17" t="str">
        <f t="shared" si="874"/>
        <v>\\\0</v>
      </c>
      <c r="F845" s="17" t="str">
        <f t="shared" si="875"/>
        <v>\\\0</v>
      </c>
      <c r="G845" s="17" t="str">
        <f t="shared" si="876"/>
        <v>\\\0</v>
      </c>
      <c r="H845" s="17" t="str">
        <f t="shared" si="877"/>
        <v>\\\0</v>
      </c>
      <c r="I845" s="17" t="str">
        <f t="shared" si="878"/>
        <v>\\\0</v>
      </c>
      <c r="J845" s="17" t="str">
        <f t="shared" si="879"/>
        <v>\\\0</v>
      </c>
      <c r="K845" s="17" t="str">
        <f t="shared" si="880"/>
        <v>\\\0</v>
      </c>
      <c r="L845" s="17" t="str">
        <f t="shared" si="881"/>
        <v>\\\0</v>
      </c>
      <c r="M845" s="17" t="str">
        <f t="shared" si="882"/>
        <v>\\\0</v>
      </c>
      <c r="N845" s="17" t="str">
        <f t="shared" si="883"/>
        <v>\\\0</v>
      </c>
      <c r="O845" s="17" t="str">
        <f t="shared" si="884"/>
        <v>\\\0</v>
      </c>
      <c r="P845" s="17" t="str">
        <f t="shared" si="885"/>
        <v>\\\0</v>
      </c>
      <c r="R845" s="17" t="str">
        <f t="shared" si="886"/>
        <v>\\</v>
      </c>
      <c r="S845" s="38"/>
      <c r="T845" s="39"/>
      <c r="U845" s="31"/>
      <c r="V845" s="32"/>
      <c r="W845" s="36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35"/>
      <c r="DS845" s="287"/>
      <c r="DT845" s="36"/>
      <c r="DU845" s="37"/>
      <c r="DV845" s="28">
        <f>IF(AND($S845='자료입력 및 결과표시'!$B$6,COUNTIF($W845:$DR845,'자료입력 및 결과표시'!$C$6)&gt;=1),IF(OR('자료입력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DW845" s="28">
        <f>IF(AND($S845='자료입력 및 결과표시'!$B$7,COUNTIF($W845:$DR845,'자료입력 및 결과표시'!$C$7)&gt;=1),IF(OR('자료입력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DX845" s="28">
        <f>IF(AND($S845='자료입력 및 결과표시'!$B$8,COUNTIF($W845:$DR845,'자료입력 및 결과표시'!$C$8)&gt;=1),IF(OR('자료입력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DY845" s="28">
        <f>IF(AND($S845='자료입력 및 결과표시'!$B$9,COUNTIF($W845:$DR845,'자료입력 및 결과표시'!$C$9)&gt;=1),IF(OR('자료입력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DZ845" s="28">
        <f>IF(AND($S845='자료입력 및 결과표시'!$B$10,COUNTIF($W845:$DR845,'자료입력 및 결과표시'!$C$10)&gt;=1),IF(OR('자료입력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A845" s="28">
        <f>IF(AND($S845='자료입력 및 결과표시'!$B$11,COUNTIF($W845:$DR845,'자료입력 및 결과표시'!$C$11)&gt;=1),IF(OR('자료입력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B845" s="28">
        <f>IF(AND($S845='자료입력 및 결과표시'!$B$12,COUNTIF($W845:$DR845,'자료입력 및 결과표시'!$C$12)&gt;=1),IF(OR('자료입력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C845" s="28">
        <f>IF(AND($S845='자료입력 및 결과표시'!$B$13,COUNTIF($W845:$DR845,'자료입력 및 결과표시'!$C$13)&gt;=1),IF(OR('자료입력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D845" s="28">
        <f>IF(AND($S845='자료입력 및 결과표시'!$B$14,COUNTIF($W845:$DR845,'자료입력 및 결과표시'!$C$14)&gt;=1),IF(OR('자료입력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E845" s="28">
        <f>IF(AND($S845='자료입력 및 결과표시'!$B$15,COUNTIF($W845:$DR845,'자료입력 및 결과표시'!$C$15)&gt;=1),IF(OR('자료입력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F845" s="28">
        <f>IF(AND($S845='자료입력 및 결과표시'!$B$16,COUNTIF($W845:$DR845,'자료입력 및 결과표시'!$C$16)&gt;=1),IF(OR('자료입력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G845" s="28">
        <f>IF(AND($S845='자료입력 및 결과표시'!$B$17,COUNTIF($W845:$DR845,'자료입력 및 결과표시'!$C$17)&gt;=1),IF(OR('자료입력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H845" s="28">
        <f>IF(AND($S845='자료입력 및 결과표시'!$B$18,COUNTIF($W845:$DR845,'자료입력 및 결과표시'!$C$18)&gt;=1),IF(OR('자료입력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I845" s="28">
        <f>IF(AND($S845='자료입력 및 결과표시'!$B$19,COUNTIF($W845:$DR845,'자료입력 및 결과표시'!$C$19)&gt;=1),IF(OR('자료입력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J845" s="28">
        <f>IF(AND($S845='자료입력 및 결과표시'!$B$20,COUNTIF($W845:$DR845,'자료입력 및 결과표시'!$C$20)&gt;=1),IF(OR('자료입력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K845" s="28">
        <f>IF(AND($S845='자료입력 및 결과표시'!$B$21,COUNTIF($W845:$DR845,'자료입력 및 결과표시'!$C$21)&gt;=1),IF(OR('자료입력 및 결과표시'!$B$4+90&gt;=$V845,'자료입력 및 결과표시'!$B$4&lt;$U845),0,IF($V845-'자료입력 및 결과표시'!$B$4-90&gt;='자료입력 및 결과표시'!$E$4,'자료입력 및 결과표시'!$E$4,$V845-'자료입력 및 결과표시'!$B$4-90)),0)</f>
        <v>0</v>
      </c>
      <c r="EL845" s="17">
        <f>IF(AND(S845='자료입력 및 결과표시'!$B$6,COUNTIF('업무중복도(데이터 입력)'!$W845:$DR845,'자료입력 및 결과표시'!$C$6)&gt;=1),1,0)</f>
        <v>0</v>
      </c>
      <c r="EM845" s="17">
        <f>IF(AND(S845='자료입력 및 결과표시'!$B$7,COUNTIF('업무중복도(데이터 입력)'!$W845:$DR845,'자료입력 및 결과표시'!$C$7)&gt;=1),2,0)</f>
        <v>0</v>
      </c>
      <c r="EN845" s="17">
        <f>IF(AND(S845='자료입력 및 결과표시'!$B$8,COUNTIF('업무중복도(데이터 입력)'!$W845:$DR845,'자료입력 및 결과표시'!$C$8)&gt;=1),3,0)</f>
        <v>0</v>
      </c>
      <c r="EO845" s="17">
        <f>IF(AND(S845='자료입력 및 결과표시'!$B$9,COUNTIF('업무중복도(데이터 입력)'!$W845:$DR845,'자료입력 및 결과표시'!$C$9)&gt;=1),4,0)</f>
        <v>0</v>
      </c>
      <c r="EP845" s="17">
        <f>IF(AND(S845='자료입력 및 결과표시'!$B$10,COUNTIF('업무중복도(데이터 입력)'!$W845:$DR845,'자료입력 및 결과표시'!$C$10)&gt;=1),5,0)</f>
        <v>0</v>
      </c>
      <c r="EQ845" s="17">
        <f>IF(AND(S845='자료입력 및 결과표시'!$B$11,COUNTIF('업무중복도(데이터 입력)'!$W845:$DR845,'자료입력 및 결과표시'!$C$11)&gt;=1),6,0)</f>
        <v>0</v>
      </c>
      <c r="ER845" s="17">
        <f>IF(AND(S845='자료입력 및 결과표시'!$B$12,COUNTIF('업무중복도(데이터 입력)'!$W845:$DR845,'자료입력 및 결과표시'!$C$12)&gt;=1),7,0)</f>
        <v>0</v>
      </c>
      <c r="ES845" s="17">
        <f>IF(AND(S845='자료입력 및 결과표시'!$B$13,COUNTIF('업무중복도(데이터 입력)'!$W845:$DR845,'자료입력 및 결과표시'!$C$13)&gt;=1),8,0)</f>
        <v>0</v>
      </c>
      <c r="ET845" s="17">
        <f>IF(AND(S845='자료입력 및 결과표시'!$B$14,COUNTIF('업무중복도(데이터 입력)'!$W845:$DR845,'자료입력 및 결과표시'!$C$14)&gt;=1),9,0)</f>
        <v>0</v>
      </c>
      <c r="EU845" s="17">
        <f>IF(AND(S845='자료입력 및 결과표시'!$B$15,COUNTIF('업무중복도(데이터 입력)'!$W845:$DR845,'자료입력 및 결과표시'!$C$15)&gt;=1),10,0)</f>
        <v>0</v>
      </c>
      <c r="EV845" s="17">
        <f>IF(AND(S845='자료입력 및 결과표시'!$B$16,COUNTIF('업무중복도(데이터 입력)'!$W845:$DR845,'자료입력 및 결과표시'!$C$16)&gt;=1),11,0)</f>
        <v>0</v>
      </c>
      <c r="EW845" s="17">
        <f>IF(AND(S845='자료입력 및 결과표시'!$B$17,COUNTIF('업무중복도(데이터 입력)'!$W845:$DR845,'자료입력 및 결과표시'!$C$17)&gt;=1),12,0)</f>
        <v>0</v>
      </c>
      <c r="EX845" s="17">
        <f>IF(AND(S845='자료입력 및 결과표시'!$B$18,COUNTIF('업무중복도(데이터 입력)'!$W845:$DR845,'자료입력 및 결과표시'!$C$18)&gt;=1),13,0)</f>
        <v>0</v>
      </c>
      <c r="EY845" s="17">
        <f>IF(AND(S845='자료입력 및 결과표시'!$B$19,COUNTIF('업무중복도(데이터 입력)'!$W845:$DR845,'자료입력 및 결과표시'!$C$19)&gt;=1),14,0)</f>
        <v>0</v>
      </c>
      <c r="EZ845" s="17">
        <f>IF(AND(S845='자료입력 및 결과표시'!$B$20,COUNTIF('업무중복도(데이터 입력)'!$W845:$DR845,'자료입력 및 결과표시'!$C$20)&gt;=1),15,0)</f>
        <v>0</v>
      </c>
      <c r="FA845" s="17">
        <f>IF(AND(S845='자료입력 및 결과표시'!$B$21,COUNTIF('업무중복도(데이터 입력)'!$W845:$DR845,'자료입력 및 결과표시'!$C$21)&gt;=1),16,0)</f>
        <v>0</v>
      </c>
      <c r="FK845" s="17">
        <f t="shared" si="887"/>
        <v>0</v>
      </c>
      <c r="FO845"/>
    </row>
    <row r="846" spans="1:171">
      <c r="A846" s="17" t="str">
        <f t="shared" si="870"/>
        <v>\\\0</v>
      </c>
      <c r="B846" s="17" t="str">
        <f t="shared" si="871"/>
        <v>\\\0</v>
      </c>
      <c r="C846" s="17" t="str">
        <f t="shared" si="872"/>
        <v>\\\0</v>
      </c>
      <c r="D846" s="17" t="str">
        <f t="shared" si="873"/>
        <v>\\\0</v>
      </c>
      <c r="E846" s="17" t="str">
        <f t="shared" si="874"/>
        <v>\\\0</v>
      </c>
      <c r="F846" s="17" t="str">
        <f t="shared" si="875"/>
        <v>\\\0</v>
      </c>
      <c r="G846" s="17" t="str">
        <f t="shared" si="876"/>
        <v>\\\0</v>
      </c>
      <c r="H846" s="17" t="str">
        <f t="shared" si="877"/>
        <v>\\\0</v>
      </c>
      <c r="I846" s="17" t="str">
        <f t="shared" si="878"/>
        <v>\\\0</v>
      </c>
      <c r="J846" s="17" t="str">
        <f t="shared" si="879"/>
        <v>\\\0</v>
      </c>
      <c r="K846" s="17" t="str">
        <f t="shared" si="880"/>
        <v>\\\0</v>
      </c>
      <c r="L846" s="17" t="str">
        <f t="shared" si="881"/>
        <v>\\\0</v>
      </c>
      <c r="M846" s="17" t="str">
        <f t="shared" si="882"/>
        <v>\\\0</v>
      </c>
      <c r="N846" s="17" t="str">
        <f t="shared" si="883"/>
        <v>\\\0</v>
      </c>
      <c r="O846" s="17" t="str">
        <f t="shared" si="884"/>
        <v>\\\0</v>
      </c>
      <c r="P846" s="17" t="str">
        <f t="shared" si="885"/>
        <v>\\\0</v>
      </c>
      <c r="R846" s="17" t="str">
        <f t="shared" si="886"/>
        <v>\\</v>
      </c>
      <c r="S846" s="38"/>
      <c r="T846" s="39"/>
      <c r="U846" s="31"/>
      <c r="V846" s="32"/>
      <c r="W846" s="36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35"/>
      <c r="DS846" s="287"/>
      <c r="DT846" s="36"/>
      <c r="DU846" s="37"/>
      <c r="DV846" s="28">
        <f>IF(AND($S846='자료입력 및 결과표시'!$B$6,COUNTIF($W846:$DR846,'자료입력 및 결과표시'!$C$6)&gt;=1),IF(OR('자료입력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DW846" s="28">
        <f>IF(AND($S846='자료입력 및 결과표시'!$B$7,COUNTIF($W846:$DR846,'자료입력 및 결과표시'!$C$7)&gt;=1),IF(OR('자료입력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DX846" s="28">
        <f>IF(AND($S846='자료입력 및 결과표시'!$B$8,COUNTIF($W846:$DR846,'자료입력 및 결과표시'!$C$8)&gt;=1),IF(OR('자료입력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DY846" s="28">
        <f>IF(AND($S846='자료입력 및 결과표시'!$B$9,COUNTIF($W846:$DR846,'자료입력 및 결과표시'!$C$9)&gt;=1),IF(OR('자료입력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DZ846" s="28">
        <f>IF(AND($S846='자료입력 및 결과표시'!$B$10,COUNTIF($W846:$DR846,'자료입력 및 결과표시'!$C$10)&gt;=1),IF(OR('자료입력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A846" s="28">
        <f>IF(AND($S846='자료입력 및 결과표시'!$B$11,COUNTIF($W846:$DR846,'자료입력 및 결과표시'!$C$11)&gt;=1),IF(OR('자료입력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B846" s="28">
        <f>IF(AND($S846='자료입력 및 결과표시'!$B$12,COUNTIF($W846:$DR846,'자료입력 및 결과표시'!$C$12)&gt;=1),IF(OR('자료입력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C846" s="28">
        <f>IF(AND($S846='자료입력 및 결과표시'!$B$13,COUNTIF($W846:$DR846,'자료입력 및 결과표시'!$C$13)&gt;=1),IF(OR('자료입력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D846" s="28">
        <f>IF(AND($S846='자료입력 및 결과표시'!$B$14,COUNTIF($W846:$DR846,'자료입력 및 결과표시'!$C$14)&gt;=1),IF(OR('자료입력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E846" s="28">
        <f>IF(AND($S846='자료입력 및 결과표시'!$B$15,COUNTIF($W846:$DR846,'자료입력 및 결과표시'!$C$15)&gt;=1),IF(OR('자료입력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F846" s="28">
        <f>IF(AND($S846='자료입력 및 결과표시'!$B$16,COUNTIF($W846:$DR846,'자료입력 및 결과표시'!$C$16)&gt;=1),IF(OR('자료입력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G846" s="28">
        <f>IF(AND($S846='자료입력 및 결과표시'!$B$17,COUNTIF($W846:$DR846,'자료입력 및 결과표시'!$C$17)&gt;=1),IF(OR('자료입력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H846" s="28">
        <f>IF(AND($S846='자료입력 및 결과표시'!$B$18,COUNTIF($W846:$DR846,'자료입력 및 결과표시'!$C$18)&gt;=1),IF(OR('자료입력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I846" s="28">
        <f>IF(AND($S846='자료입력 및 결과표시'!$B$19,COUNTIF($W846:$DR846,'자료입력 및 결과표시'!$C$19)&gt;=1),IF(OR('자료입력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J846" s="28">
        <f>IF(AND($S846='자료입력 및 결과표시'!$B$20,COUNTIF($W846:$DR846,'자료입력 및 결과표시'!$C$20)&gt;=1),IF(OR('자료입력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K846" s="28">
        <f>IF(AND($S846='자료입력 및 결과표시'!$B$21,COUNTIF($W846:$DR846,'자료입력 및 결과표시'!$C$21)&gt;=1),IF(OR('자료입력 및 결과표시'!$B$4+90&gt;=$V846,'자료입력 및 결과표시'!$B$4&lt;$U846),0,IF($V846-'자료입력 및 결과표시'!$B$4-90&gt;='자료입력 및 결과표시'!$E$4,'자료입력 및 결과표시'!$E$4,$V846-'자료입력 및 결과표시'!$B$4-90)),0)</f>
        <v>0</v>
      </c>
      <c r="EL846" s="17">
        <f>IF(AND(S846='자료입력 및 결과표시'!$B$6,COUNTIF('업무중복도(데이터 입력)'!$W846:$DR846,'자료입력 및 결과표시'!$C$6)&gt;=1),1,0)</f>
        <v>0</v>
      </c>
      <c r="EM846" s="17">
        <f>IF(AND(S846='자료입력 및 결과표시'!$B$7,COUNTIF('업무중복도(데이터 입력)'!$W846:$DR846,'자료입력 및 결과표시'!$C$7)&gt;=1),2,0)</f>
        <v>0</v>
      </c>
      <c r="EN846" s="17">
        <f>IF(AND(S846='자료입력 및 결과표시'!$B$8,COUNTIF('업무중복도(데이터 입력)'!$W846:$DR846,'자료입력 및 결과표시'!$C$8)&gt;=1),3,0)</f>
        <v>0</v>
      </c>
      <c r="EO846" s="17">
        <f>IF(AND(S846='자료입력 및 결과표시'!$B$9,COUNTIF('업무중복도(데이터 입력)'!$W846:$DR846,'자료입력 및 결과표시'!$C$9)&gt;=1),4,0)</f>
        <v>0</v>
      </c>
      <c r="EP846" s="17">
        <f>IF(AND(S846='자료입력 및 결과표시'!$B$10,COUNTIF('업무중복도(데이터 입력)'!$W846:$DR846,'자료입력 및 결과표시'!$C$10)&gt;=1),5,0)</f>
        <v>0</v>
      </c>
      <c r="EQ846" s="17">
        <f>IF(AND(S846='자료입력 및 결과표시'!$B$11,COUNTIF('업무중복도(데이터 입력)'!$W846:$DR846,'자료입력 및 결과표시'!$C$11)&gt;=1),6,0)</f>
        <v>0</v>
      </c>
      <c r="ER846" s="17">
        <f>IF(AND(S846='자료입력 및 결과표시'!$B$12,COUNTIF('업무중복도(데이터 입력)'!$W846:$DR846,'자료입력 및 결과표시'!$C$12)&gt;=1),7,0)</f>
        <v>0</v>
      </c>
      <c r="ES846" s="17">
        <f>IF(AND(S846='자료입력 및 결과표시'!$B$13,COUNTIF('업무중복도(데이터 입력)'!$W846:$DR846,'자료입력 및 결과표시'!$C$13)&gt;=1),8,0)</f>
        <v>0</v>
      </c>
      <c r="ET846" s="17">
        <f>IF(AND(S846='자료입력 및 결과표시'!$B$14,COUNTIF('업무중복도(데이터 입력)'!$W846:$DR846,'자료입력 및 결과표시'!$C$14)&gt;=1),9,0)</f>
        <v>0</v>
      </c>
      <c r="EU846" s="17">
        <f>IF(AND(S846='자료입력 및 결과표시'!$B$15,COUNTIF('업무중복도(데이터 입력)'!$W846:$DR846,'자료입력 및 결과표시'!$C$15)&gt;=1),10,0)</f>
        <v>0</v>
      </c>
      <c r="EV846" s="17">
        <f>IF(AND(S846='자료입력 및 결과표시'!$B$16,COUNTIF('업무중복도(데이터 입력)'!$W846:$DR846,'자료입력 및 결과표시'!$C$16)&gt;=1),11,0)</f>
        <v>0</v>
      </c>
      <c r="EW846" s="17">
        <f>IF(AND(S846='자료입력 및 결과표시'!$B$17,COUNTIF('업무중복도(데이터 입력)'!$W846:$DR846,'자료입력 및 결과표시'!$C$17)&gt;=1),12,0)</f>
        <v>0</v>
      </c>
      <c r="EX846" s="17">
        <f>IF(AND(S846='자료입력 및 결과표시'!$B$18,COUNTIF('업무중복도(데이터 입력)'!$W846:$DR846,'자료입력 및 결과표시'!$C$18)&gt;=1),13,0)</f>
        <v>0</v>
      </c>
      <c r="EY846" s="17">
        <f>IF(AND(S846='자료입력 및 결과표시'!$B$19,COUNTIF('업무중복도(데이터 입력)'!$W846:$DR846,'자료입력 및 결과표시'!$C$19)&gt;=1),14,0)</f>
        <v>0</v>
      </c>
      <c r="EZ846" s="17">
        <f>IF(AND(S846='자료입력 및 결과표시'!$B$20,COUNTIF('업무중복도(데이터 입력)'!$W846:$DR846,'자료입력 및 결과표시'!$C$20)&gt;=1),15,0)</f>
        <v>0</v>
      </c>
      <c r="FA846" s="17">
        <f>IF(AND(S846='자료입력 및 결과표시'!$B$21,COUNTIF('업무중복도(데이터 입력)'!$W846:$DR846,'자료입력 및 결과표시'!$C$21)&gt;=1),16,0)</f>
        <v>0</v>
      </c>
      <c r="FK846" s="17">
        <f t="shared" si="887"/>
        <v>0</v>
      </c>
      <c r="FO846"/>
    </row>
    <row r="847" spans="1:171">
      <c r="A847" s="17" t="str">
        <f t="shared" si="870"/>
        <v>\\\0</v>
      </c>
      <c r="B847" s="17" t="str">
        <f t="shared" si="871"/>
        <v>\\\0</v>
      </c>
      <c r="C847" s="17" t="str">
        <f t="shared" si="872"/>
        <v>\\\0</v>
      </c>
      <c r="D847" s="17" t="str">
        <f t="shared" si="873"/>
        <v>\\\0</v>
      </c>
      <c r="E847" s="17" t="str">
        <f t="shared" si="874"/>
        <v>\\\0</v>
      </c>
      <c r="F847" s="17" t="str">
        <f t="shared" si="875"/>
        <v>\\\0</v>
      </c>
      <c r="G847" s="17" t="str">
        <f t="shared" si="876"/>
        <v>\\\0</v>
      </c>
      <c r="H847" s="17" t="str">
        <f t="shared" si="877"/>
        <v>\\\0</v>
      </c>
      <c r="I847" s="17" t="str">
        <f t="shared" si="878"/>
        <v>\\\0</v>
      </c>
      <c r="J847" s="17" t="str">
        <f t="shared" si="879"/>
        <v>\\\0</v>
      </c>
      <c r="K847" s="17" t="str">
        <f t="shared" si="880"/>
        <v>\\\0</v>
      </c>
      <c r="L847" s="17" t="str">
        <f t="shared" si="881"/>
        <v>\\\0</v>
      </c>
      <c r="M847" s="17" t="str">
        <f t="shared" si="882"/>
        <v>\\\0</v>
      </c>
      <c r="N847" s="17" t="str">
        <f t="shared" si="883"/>
        <v>\\\0</v>
      </c>
      <c r="O847" s="17" t="str">
        <f t="shared" si="884"/>
        <v>\\\0</v>
      </c>
      <c r="P847" s="17" t="str">
        <f t="shared" si="885"/>
        <v>\\\0</v>
      </c>
      <c r="R847" s="17" t="str">
        <f t="shared" si="886"/>
        <v>\\</v>
      </c>
      <c r="S847" s="38"/>
      <c r="T847" s="39"/>
      <c r="U847" s="31"/>
      <c r="V847" s="32"/>
      <c r="W847" s="36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35"/>
      <c r="DS847" s="287"/>
      <c r="DT847" s="36"/>
      <c r="DU847" s="37"/>
      <c r="DV847" s="28">
        <f>IF(AND($S847='자료입력 및 결과표시'!$B$6,COUNTIF($W847:$DR847,'자료입력 및 결과표시'!$C$6)&gt;=1),IF(OR('자료입력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DW847" s="28">
        <f>IF(AND($S847='자료입력 및 결과표시'!$B$7,COUNTIF($W847:$DR847,'자료입력 및 결과표시'!$C$7)&gt;=1),IF(OR('자료입력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DX847" s="28">
        <f>IF(AND($S847='자료입력 및 결과표시'!$B$8,COUNTIF($W847:$DR847,'자료입력 및 결과표시'!$C$8)&gt;=1),IF(OR('자료입력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DY847" s="28">
        <f>IF(AND($S847='자료입력 및 결과표시'!$B$9,COUNTIF($W847:$DR847,'자료입력 및 결과표시'!$C$9)&gt;=1),IF(OR('자료입력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DZ847" s="28">
        <f>IF(AND($S847='자료입력 및 결과표시'!$B$10,COUNTIF($W847:$DR847,'자료입력 및 결과표시'!$C$10)&gt;=1),IF(OR('자료입력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A847" s="28">
        <f>IF(AND($S847='자료입력 및 결과표시'!$B$11,COUNTIF($W847:$DR847,'자료입력 및 결과표시'!$C$11)&gt;=1),IF(OR('자료입력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B847" s="28">
        <f>IF(AND($S847='자료입력 및 결과표시'!$B$12,COUNTIF($W847:$DR847,'자료입력 및 결과표시'!$C$12)&gt;=1),IF(OR('자료입력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C847" s="28">
        <f>IF(AND($S847='자료입력 및 결과표시'!$B$13,COUNTIF($W847:$DR847,'자료입력 및 결과표시'!$C$13)&gt;=1),IF(OR('자료입력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D847" s="28">
        <f>IF(AND($S847='자료입력 및 결과표시'!$B$14,COUNTIF($W847:$DR847,'자료입력 및 결과표시'!$C$14)&gt;=1),IF(OR('자료입력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E847" s="28">
        <f>IF(AND($S847='자료입력 및 결과표시'!$B$15,COUNTIF($W847:$DR847,'자료입력 및 결과표시'!$C$15)&gt;=1),IF(OR('자료입력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F847" s="28">
        <f>IF(AND($S847='자료입력 및 결과표시'!$B$16,COUNTIF($W847:$DR847,'자료입력 및 결과표시'!$C$16)&gt;=1),IF(OR('자료입력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G847" s="28">
        <f>IF(AND($S847='자료입력 및 결과표시'!$B$17,COUNTIF($W847:$DR847,'자료입력 및 결과표시'!$C$17)&gt;=1),IF(OR('자료입력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H847" s="28">
        <f>IF(AND($S847='자료입력 및 결과표시'!$B$18,COUNTIF($W847:$DR847,'자료입력 및 결과표시'!$C$18)&gt;=1),IF(OR('자료입력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I847" s="28">
        <f>IF(AND($S847='자료입력 및 결과표시'!$B$19,COUNTIF($W847:$DR847,'자료입력 및 결과표시'!$C$19)&gt;=1),IF(OR('자료입력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J847" s="28">
        <f>IF(AND($S847='자료입력 및 결과표시'!$B$20,COUNTIF($W847:$DR847,'자료입력 및 결과표시'!$C$20)&gt;=1),IF(OR('자료입력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K847" s="28">
        <f>IF(AND($S847='자료입력 및 결과표시'!$B$21,COUNTIF($W847:$DR847,'자료입력 및 결과표시'!$C$21)&gt;=1),IF(OR('자료입력 및 결과표시'!$B$4+90&gt;=$V847,'자료입력 및 결과표시'!$B$4&lt;$U847),0,IF($V847-'자료입력 및 결과표시'!$B$4-90&gt;='자료입력 및 결과표시'!$E$4,'자료입력 및 결과표시'!$E$4,$V847-'자료입력 및 결과표시'!$B$4-90)),0)</f>
        <v>0</v>
      </c>
      <c r="EL847" s="17">
        <f>IF(AND(S847='자료입력 및 결과표시'!$B$6,COUNTIF('업무중복도(데이터 입력)'!$W847:$DR847,'자료입력 및 결과표시'!$C$6)&gt;=1),1,0)</f>
        <v>0</v>
      </c>
      <c r="EM847" s="17">
        <f>IF(AND(S847='자료입력 및 결과표시'!$B$7,COUNTIF('업무중복도(데이터 입력)'!$W847:$DR847,'자료입력 및 결과표시'!$C$7)&gt;=1),2,0)</f>
        <v>0</v>
      </c>
      <c r="EN847" s="17">
        <f>IF(AND(S847='자료입력 및 결과표시'!$B$8,COUNTIF('업무중복도(데이터 입력)'!$W847:$DR847,'자료입력 및 결과표시'!$C$8)&gt;=1),3,0)</f>
        <v>0</v>
      </c>
      <c r="EO847" s="17">
        <f>IF(AND(S847='자료입력 및 결과표시'!$B$9,COUNTIF('업무중복도(데이터 입력)'!$W847:$DR847,'자료입력 및 결과표시'!$C$9)&gt;=1),4,0)</f>
        <v>0</v>
      </c>
      <c r="EP847" s="17">
        <f>IF(AND(S847='자료입력 및 결과표시'!$B$10,COUNTIF('업무중복도(데이터 입력)'!$W847:$DR847,'자료입력 및 결과표시'!$C$10)&gt;=1),5,0)</f>
        <v>0</v>
      </c>
      <c r="EQ847" s="17">
        <f>IF(AND(S847='자료입력 및 결과표시'!$B$11,COUNTIF('업무중복도(데이터 입력)'!$W847:$DR847,'자료입력 및 결과표시'!$C$11)&gt;=1),6,0)</f>
        <v>0</v>
      </c>
      <c r="ER847" s="17">
        <f>IF(AND(S847='자료입력 및 결과표시'!$B$12,COUNTIF('업무중복도(데이터 입력)'!$W847:$DR847,'자료입력 및 결과표시'!$C$12)&gt;=1),7,0)</f>
        <v>0</v>
      </c>
      <c r="ES847" s="17">
        <f>IF(AND(S847='자료입력 및 결과표시'!$B$13,COUNTIF('업무중복도(데이터 입력)'!$W847:$DR847,'자료입력 및 결과표시'!$C$13)&gt;=1),8,0)</f>
        <v>0</v>
      </c>
      <c r="ET847" s="17">
        <f>IF(AND(S847='자료입력 및 결과표시'!$B$14,COUNTIF('업무중복도(데이터 입력)'!$W847:$DR847,'자료입력 및 결과표시'!$C$14)&gt;=1),9,0)</f>
        <v>0</v>
      </c>
      <c r="EU847" s="17">
        <f>IF(AND(S847='자료입력 및 결과표시'!$B$15,COUNTIF('업무중복도(데이터 입력)'!$W847:$DR847,'자료입력 및 결과표시'!$C$15)&gt;=1),10,0)</f>
        <v>0</v>
      </c>
      <c r="EV847" s="17">
        <f>IF(AND(S847='자료입력 및 결과표시'!$B$16,COUNTIF('업무중복도(데이터 입력)'!$W847:$DR847,'자료입력 및 결과표시'!$C$16)&gt;=1),11,0)</f>
        <v>0</v>
      </c>
      <c r="EW847" s="17">
        <f>IF(AND(S847='자료입력 및 결과표시'!$B$17,COUNTIF('업무중복도(데이터 입력)'!$W847:$DR847,'자료입력 및 결과표시'!$C$17)&gt;=1),12,0)</f>
        <v>0</v>
      </c>
      <c r="EX847" s="17">
        <f>IF(AND(S847='자료입력 및 결과표시'!$B$18,COUNTIF('업무중복도(데이터 입력)'!$W847:$DR847,'자료입력 및 결과표시'!$C$18)&gt;=1),13,0)</f>
        <v>0</v>
      </c>
      <c r="EY847" s="17">
        <f>IF(AND(S847='자료입력 및 결과표시'!$B$19,COUNTIF('업무중복도(데이터 입력)'!$W847:$DR847,'자료입력 및 결과표시'!$C$19)&gt;=1),14,0)</f>
        <v>0</v>
      </c>
      <c r="EZ847" s="17">
        <f>IF(AND(S847='자료입력 및 결과표시'!$B$20,COUNTIF('업무중복도(데이터 입력)'!$W847:$DR847,'자료입력 및 결과표시'!$C$20)&gt;=1),15,0)</f>
        <v>0</v>
      </c>
      <c r="FA847" s="17">
        <f>IF(AND(S847='자료입력 및 결과표시'!$B$21,COUNTIF('업무중복도(데이터 입력)'!$W847:$DR847,'자료입력 및 결과표시'!$C$21)&gt;=1),16,0)</f>
        <v>0</v>
      </c>
      <c r="FK847" s="17">
        <f t="shared" si="887"/>
        <v>0</v>
      </c>
      <c r="FO847"/>
    </row>
    <row r="848" spans="1:171">
      <c r="A848" s="17" t="str">
        <f t="shared" si="870"/>
        <v>\\\0</v>
      </c>
      <c r="B848" s="17" t="str">
        <f t="shared" si="871"/>
        <v>\\\0</v>
      </c>
      <c r="C848" s="17" t="str">
        <f t="shared" si="872"/>
        <v>\\\0</v>
      </c>
      <c r="D848" s="17" t="str">
        <f t="shared" si="873"/>
        <v>\\\0</v>
      </c>
      <c r="E848" s="17" t="str">
        <f t="shared" si="874"/>
        <v>\\\0</v>
      </c>
      <c r="F848" s="17" t="str">
        <f t="shared" si="875"/>
        <v>\\\0</v>
      </c>
      <c r="G848" s="17" t="str">
        <f t="shared" si="876"/>
        <v>\\\0</v>
      </c>
      <c r="H848" s="17" t="str">
        <f t="shared" si="877"/>
        <v>\\\0</v>
      </c>
      <c r="I848" s="17" t="str">
        <f t="shared" si="878"/>
        <v>\\\0</v>
      </c>
      <c r="J848" s="17" t="str">
        <f t="shared" si="879"/>
        <v>\\\0</v>
      </c>
      <c r="K848" s="17" t="str">
        <f t="shared" si="880"/>
        <v>\\\0</v>
      </c>
      <c r="L848" s="17" t="str">
        <f t="shared" si="881"/>
        <v>\\\0</v>
      </c>
      <c r="M848" s="17" t="str">
        <f t="shared" si="882"/>
        <v>\\\0</v>
      </c>
      <c r="N848" s="17" t="str">
        <f t="shared" si="883"/>
        <v>\\\0</v>
      </c>
      <c r="O848" s="17" t="str">
        <f t="shared" si="884"/>
        <v>\\\0</v>
      </c>
      <c r="P848" s="17" t="str">
        <f t="shared" si="885"/>
        <v>\\\0</v>
      </c>
      <c r="R848" s="17" t="str">
        <f t="shared" si="886"/>
        <v>\\</v>
      </c>
      <c r="S848" s="38"/>
      <c r="T848" s="39"/>
      <c r="U848" s="31"/>
      <c r="V848" s="32"/>
      <c r="W848" s="36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35"/>
      <c r="DS848" s="287"/>
      <c r="DT848" s="36"/>
      <c r="DU848" s="37"/>
      <c r="DV848" s="28">
        <f>IF(AND($S848='자료입력 및 결과표시'!$B$6,COUNTIF($W848:$DR848,'자료입력 및 결과표시'!$C$6)&gt;=1),IF(OR('자료입력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DW848" s="28">
        <f>IF(AND($S848='자료입력 및 결과표시'!$B$7,COUNTIF($W848:$DR848,'자료입력 및 결과표시'!$C$7)&gt;=1),IF(OR('자료입력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DX848" s="28">
        <f>IF(AND($S848='자료입력 및 결과표시'!$B$8,COUNTIF($W848:$DR848,'자료입력 및 결과표시'!$C$8)&gt;=1),IF(OR('자료입력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DY848" s="28">
        <f>IF(AND($S848='자료입력 및 결과표시'!$B$9,COUNTIF($W848:$DR848,'자료입력 및 결과표시'!$C$9)&gt;=1),IF(OR('자료입력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DZ848" s="28">
        <f>IF(AND($S848='자료입력 및 결과표시'!$B$10,COUNTIF($W848:$DR848,'자료입력 및 결과표시'!$C$10)&gt;=1),IF(OR('자료입력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A848" s="28">
        <f>IF(AND($S848='자료입력 및 결과표시'!$B$11,COUNTIF($W848:$DR848,'자료입력 및 결과표시'!$C$11)&gt;=1),IF(OR('자료입력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B848" s="28">
        <f>IF(AND($S848='자료입력 및 결과표시'!$B$12,COUNTIF($W848:$DR848,'자료입력 및 결과표시'!$C$12)&gt;=1),IF(OR('자료입력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C848" s="28">
        <f>IF(AND($S848='자료입력 및 결과표시'!$B$13,COUNTIF($W848:$DR848,'자료입력 및 결과표시'!$C$13)&gt;=1),IF(OR('자료입력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D848" s="28">
        <f>IF(AND($S848='자료입력 및 결과표시'!$B$14,COUNTIF($W848:$DR848,'자료입력 및 결과표시'!$C$14)&gt;=1),IF(OR('자료입력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E848" s="28">
        <f>IF(AND($S848='자료입력 및 결과표시'!$B$15,COUNTIF($W848:$DR848,'자료입력 및 결과표시'!$C$15)&gt;=1),IF(OR('자료입력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F848" s="28">
        <f>IF(AND($S848='자료입력 및 결과표시'!$B$16,COUNTIF($W848:$DR848,'자료입력 및 결과표시'!$C$16)&gt;=1),IF(OR('자료입력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G848" s="28">
        <f>IF(AND($S848='자료입력 및 결과표시'!$B$17,COUNTIF($W848:$DR848,'자료입력 및 결과표시'!$C$17)&gt;=1),IF(OR('자료입력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H848" s="28">
        <f>IF(AND($S848='자료입력 및 결과표시'!$B$18,COUNTIF($W848:$DR848,'자료입력 및 결과표시'!$C$18)&gt;=1),IF(OR('자료입력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I848" s="28">
        <f>IF(AND($S848='자료입력 및 결과표시'!$B$19,COUNTIF($W848:$DR848,'자료입력 및 결과표시'!$C$19)&gt;=1),IF(OR('자료입력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J848" s="28">
        <f>IF(AND($S848='자료입력 및 결과표시'!$B$20,COUNTIF($W848:$DR848,'자료입력 및 결과표시'!$C$20)&gt;=1),IF(OR('자료입력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K848" s="28">
        <f>IF(AND($S848='자료입력 및 결과표시'!$B$21,COUNTIF($W848:$DR848,'자료입력 및 결과표시'!$C$21)&gt;=1),IF(OR('자료입력 및 결과표시'!$B$4+90&gt;=$V848,'자료입력 및 결과표시'!$B$4&lt;$U848),0,IF($V848-'자료입력 및 결과표시'!$B$4-90&gt;='자료입력 및 결과표시'!$E$4,'자료입력 및 결과표시'!$E$4,$V848-'자료입력 및 결과표시'!$B$4-90)),0)</f>
        <v>0</v>
      </c>
      <c r="EL848" s="17">
        <f>IF(AND(S848='자료입력 및 결과표시'!$B$6,COUNTIF('업무중복도(데이터 입력)'!$W848:$DR848,'자료입력 및 결과표시'!$C$6)&gt;=1),1,0)</f>
        <v>0</v>
      </c>
      <c r="EM848" s="17">
        <f>IF(AND(S848='자료입력 및 결과표시'!$B$7,COUNTIF('업무중복도(데이터 입력)'!$W848:$DR848,'자료입력 및 결과표시'!$C$7)&gt;=1),2,0)</f>
        <v>0</v>
      </c>
      <c r="EN848" s="17">
        <f>IF(AND(S848='자료입력 및 결과표시'!$B$8,COUNTIF('업무중복도(데이터 입력)'!$W848:$DR848,'자료입력 및 결과표시'!$C$8)&gt;=1),3,0)</f>
        <v>0</v>
      </c>
      <c r="EO848" s="17">
        <f>IF(AND(S848='자료입력 및 결과표시'!$B$9,COUNTIF('업무중복도(데이터 입력)'!$W848:$DR848,'자료입력 및 결과표시'!$C$9)&gt;=1),4,0)</f>
        <v>0</v>
      </c>
      <c r="EP848" s="17">
        <f>IF(AND(S848='자료입력 및 결과표시'!$B$10,COUNTIF('업무중복도(데이터 입력)'!$W848:$DR848,'자료입력 및 결과표시'!$C$10)&gt;=1),5,0)</f>
        <v>0</v>
      </c>
      <c r="EQ848" s="17">
        <f>IF(AND(S848='자료입력 및 결과표시'!$B$11,COUNTIF('업무중복도(데이터 입력)'!$W848:$DR848,'자료입력 및 결과표시'!$C$11)&gt;=1),6,0)</f>
        <v>0</v>
      </c>
      <c r="ER848" s="17">
        <f>IF(AND(S848='자료입력 및 결과표시'!$B$12,COUNTIF('업무중복도(데이터 입력)'!$W848:$DR848,'자료입력 및 결과표시'!$C$12)&gt;=1),7,0)</f>
        <v>0</v>
      </c>
      <c r="ES848" s="17">
        <f>IF(AND(S848='자료입력 및 결과표시'!$B$13,COUNTIF('업무중복도(데이터 입력)'!$W848:$DR848,'자료입력 및 결과표시'!$C$13)&gt;=1),8,0)</f>
        <v>0</v>
      </c>
      <c r="ET848" s="17">
        <f>IF(AND(S848='자료입력 및 결과표시'!$B$14,COUNTIF('업무중복도(데이터 입력)'!$W848:$DR848,'자료입력 및 결과표시'!$C$14)&gt;=1),9,0)</f>
        <v>0</v>
      </c>
      <c r="EU848" s="17">
        <f>IF(AND(S848='자료입력 및 결과표시'!$B$15,COUNTIF('업무중복도(데이터 입력)'!$W848:$DR848,'자료입력 및 결과표시'!$C$15)&gt;=1),10,0)</f>
        <v>0</v>
      </c>
      <c r="EV848" s="17">
        <f>IF(AND(S848='자료입력 및 결과표시'!$B$16,COUNTIF('업무중복도(데이터 입력)'!$W848:$DR848,'자료입력 및 결과표시'!$C$16)&gt;=1),11,0)</f>
        <v>0</v>
      </c>
      <c r="EW848" s="17">
        <f>IF(AND(S848='자료입력 및 결과표시'!$B$17,COUNTIF('업무중복도(데이터 입력)'!$W848:$DR848,'자료입력 및 결과표시'!$C$17)&gt;=1),12,0)</f>
        <v>0</v>
      </c>
      <c r="EX848" s="17">
        <f>IF(AND(S848='자료입력 및 결과표시'!$B$18,COUNTIF('업무중복도(데이터 입력)'!$W848:$DR848,'자료입력 및 결과표시'!$C$18)&gt;=1),13,0)</f>
        <v>0</v>
      </c>
      <c r="EY848" s="17">
        <f>IF(AND(S848='자료입력 및 결과표시'!$B$19,COUNTIF('업무중복도(데이터 입력)'!$W848:$DR848,'자료입력 및 결과표시'!$C$19)&gt;=1),14,0)</f>
        <v>0</v>
      </c>
      <c r="EZ848" s="17">
        <f>IF(AND(S848='자료입력 및 결과표시'!$B$20,COUNTIF('업무중복도(데이터 입력)'!$W848:$DR848,'자료입력 및 결과표시'!$C$20)&gt;=1),15,0)</f>
        <v>0</v>
      </c>
      <c r="FA848" s="17">
        <f>IF(AND(S848='자료입력 및 결과표시'!$B$21,COUNTIF('업무중복도(데이터 입력)'!$W848:$DR848,'자료입력 및 결과표시'!$C$21)&gt;=1),16,0)</f>
        <v>0</v>
      </c>
      <c r="FK848" s="17">
        <f t="shared" si="887"/>
        <v>0</v>
      </c>
      <c r="FO848"/>
    </row>
    <row r="849" spans="1:171">
      <c r="A849" s="17" t="str">
        <f t="shared" si="870"/>
        <v>\\\0</v>
      </c>
      <c r="B849" s="17" t="str">
        <f t="shared" si="871"/>
        <v>\\\0</v>
      </c>
      <c r="C849" s="17" t="str">
        <f t="shared" si="872"/>
        <v>\\\0</v>
      </c>
      <c r="D849" s="17" t="str">
        <f t="shared" si="873"/>
        <v>\\\0</v>
      </c>
      <c r="E849" s="17" t="str">
        <f t="shared" si="874"/>
        <v>\\\0</v>
      </c>
      <c r="F849" s="17" t="str">
        <f t="shared" si="875"/>
        <v>\\\0</v>
      </c>
      <c r="G849" s="17" t="str">
        <f t="shared" si="876"/>
        <v>\\\0</v>
      </c>
      <c r="H849" s="17" t="str">
        <f t="shared" si="877"/>
        <v>\\\0</v>
      </c>
      <c r="I849" s="17" t="str">
        <f t="shared" si="878"/>
        <v>\\\0</v>
      </c>
      <c r="J849" s="17" t="str">
        <f t="shared" si="879"/>
        <v>\\\0</v>
      </c>
      <c r="K849" s="17" t="str">
        <f t="shared" si="880"/>
        <v>\\\0</v>
      </c>
      <c r="L849" s="17" t="str">
        <f t="shared" si="881"/>
        <v>\\\0</v>
      </c>
      <c r="M849" s="17" t="str">
        <f t="shared" si="882"/>
        <v>\\\0</v>
      </c>
      <c r="N849" s="17" t="str">
        <f t="shared" si="883"/>
        <v>\\\0</v>
      </c>
      <c r="O849" s="17" t="str">
        <f t="shared" si="884"/>
        <v>\\\0</v>
      </c>
      <c r="P849" s="17" t="str">
        <f t="shared" si="885"/>
        <v>\\\0</v>
      </c>
      <c r="R849" s="17" t="str">
        <f t="shared" si="886"/>
        <v>\\</v>
      </c>
      <c r="S849" s="38"/>
      <c r="T849" s="39"/>
      <c r="U849" s="31"/>
      <c r="V849" s="32"/>
      <c r="W849" s="36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35"/>
      <c r="DS849" s="287"/>
      <c r="DT849" s="36"/>
      <c r="DU849" s="37"/>
      <c r="DV849" s="28">
        <f>IF(AND($S849='자료입력 및 결과표시'!$B$6,COUNTIF($W849:$DR849,'자료입력 및 결과표시'!$C$6)&gt;=1),IF(OR('자료입력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DW849" s="28">
        <f>IF(AND($S849='자료입력 및 결과표시'!$B$7,COUNTIF($W849:$DR849,'자료입력 및 결과표시'!$C$7)&gt;=1),IF(OR('자료입력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DX849" s="28">
        <f>IF(AND($S849='자료입력 및 결과표시'!$B$8,COUNTIF($W849:$DR849,'자료입력 및 결과표시'!$C$8)&gt;=1),IF(OR('자료입력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DY849" s="28">
        <f>IF(AND($S849='자료입력 및 결과표시'!$B$9,COUNTIF($W849:$DR849,'자료입력 및 결과표시'!$C$9)&gt;=1),IF(OR('자료입력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DZ849" s="28">
        <f>IF(AND($S849='자료입력 및 결과표시'!$B$10,COUNTIF($W849:$DR849,'자료입력 및 결과표시'!$C$10)&gt;=1),IF(OR('자료입력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A849" s="28">
        <f>IF(AND($S849='자료입력 및 결과표시'!$B$11,COUNTIF($W849:$DR849,'자료입력 및 결과표시'!$C$11)&gt;=1),IF(OR('자료입력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B849" s="28">
        <f>IF(AND($S849='자료입력 및 결과표시'!$B$12,COUNTIF($W849:$DR849,'자료입력 및 결과표시'!$C$12)&gt;=1),IF(OR('자료입력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C849" s="28">
        <f>IF(AND($S849='자료입력 및 결과표시'!$B$13,COUNTIF($W849:$DR849,'자료입력 및 결과표시'!$C$13)&gt;=1),IF(OR('자료입력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D849" s="28">
        <f>IF(AND($S849='자료입력 및 결과표시'!$B$14,COUNTIF($W849:$DR849,'자료입력 및 결과표시'!$C$14)&gt;=1),IF(OR('자료입력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E849" s="28">
        <f>IF(AND($S849='자료입력 및 결과표시'!$B$15,COUNTIF($W849:$DR849,'자료입력 및 결과표시'!$C$15)&gt;=1),IF(OR('자료입력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F849" s="28">
        <f>IF(AND($S849='자료입력 및 결과표시'!$B$16,COUNTIF($W849:$DR849,'자료입력 및 결과표시'!$C$16)&gt;=1),IF(OR('자료입력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G849" s="28">
        <f>IF(AND($S849='자료입력 및 결과표시'!$B$17,COUNTIF($W849:$DR849,'자료입력 및 결과표시'!$C$17)&gt;=1),IF(OR('자료입력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H849" s="28">
        <f>IF(AND($S849='자료입력 및 결과표시'!$B$18,COUNTIF($W849:$DR849,'자료입력 및 결과표시'!$C$18)&gt;=1),IF(OR('자료입력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I849" s="28">
        <f>IF(AND($S849='자료입력 및 결과표시'!$B$19,COUNTIF($W849:$DR849,'자료입력 및 결과표시'!$C$19)&gt;=1),IF(OR('자료입력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J849" s="28">
        <f>IF(AND($S849='자료입력 및 결과표시'!$B$20,COUNTIF($W849:$DR849,'자료입력 및 결과표시'!$C$20)&gt;=1),IF(OR('자료입력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K849" s="28">
        <f>IF(AND($S849='자료입력 및 결과표시'!$B$21,COUNTIF($W849:$DR849,'자료입력 및 결과표시'!$C$21)&gt;=1),IF(OR('자료입력 및 결과표시'!$B$4+90&gt;=$V849,'자료입력 및 결과표시'!$B$4&lt;$U849),0,IF($V849-'자료입력 및 결과표시'!$B$4-90&gt;='자료입력 및 결과표시'!$E$4,'자료입력 및 결과표시'!$E$4,$V849-'자료입력 및 결과표시'!$B$4-90)),0)</f>
        <v>0</v>
      </c>
      <c r="EL849" s="17">
        <f>IF(AND(S849='자료입력 및 결과표시'!$B$6,COUNTIF('업무중복도(데이터 입력)'!$W849:$DR849,'자료입력 및 결과표시'!$C$6)&gt;=1),1,0)</f>
        <v>0</v>
      </c>
      <c r="EM849" s="17">
        <f>IF(AND(S849='자료입력 및 결과표시'!$B$7,COUNTIF('업무중복도(데이터 입력)'!$W849:$DR849,'자료입력 및 결과표시'!$C$7)&gt;=1),2,0)</f>
        <v>0</v>
      </c>
      <c r="EN849" s="17">
        <f>IF(AND(S849='자료입력 및 결과표시'!$B$8,COUNTIF('업무중복도(데이터 입력)'!$W849:$DR849,'자료입력 및 결과표시'!$C$8)&gt;=1),3,0)</f>
        <v>0</v>
      </c>
      <c r="EO849" s="17">
        <f>IF(AND(S849='자료입력 및 결과표시'!$B$9,COUNTIF('업무중복도(데이터 입력)'!$W849:$DR849,'자료입력 및 결과표시'!$C$9)&gt;=1),4,0)</f>
        <v>0</v>
      </c>
      <c r="EP849" s="17">
        <f>IF(AND(S849='자료입력 및 결과표시'!$B$10,COUNTIF('업무중복도(데이터 입력)'!$W849:$DR849,'자료입력 및 결과표시'!$C$10)&gt;=1),5,0)</f>
        <v>0</v>
      </c>
      <c r="EQ849" s="17">
        <f>IF(AND(S849='자료입력 및 결과표시'!$B$11,COUNTIF('업무중복도(데이터 입력)'!$W849:$DR849,'자료입력 및 결과표시'!$C$11)&gt;=1),6,0)</f>
        <v>0</v>
      </c>
      <c r="ER849" s="17">
        <f>IF(AND(S849='자료입력 및 결과표시'!$B$12,COUNTIF('업무중복도(데이터 입력)'!$W849:$DR849,'자료입력 및 결과표시'!$C$12)&gt;=1),7,0)</f>
        <v>0</v>
      </c>
      <c r="ES849" s="17">
        <f>IF(AND(S849='자료입력 및 결과표시'!$B$13,COUNTIF('업무중복도(데이터 입력)'!$W849:$DR849,'자료입력 및 결과표시'!$C$13)&gt;=1),8,0)</f>
        <v>0</v>
      </c>
      <c r="ET849" s="17">
        <f>IF(AND(S849='자료입력 및 결과표시'!$B$14,COUNTIF('업무중복도(데이터 입력)'!$W849:$DR849,'자료입력 및 결과표시'!$C$14)&gt;=1),9,0)</f>
        <v>0</v>
      </c>
      <c r="EU849" s="17">
        <f>IF(AND(S849='자료입력 및 결과표시'!$B$15,COUNTIF('업무중복도(데이터 입력)'!$W849:$DR849,'자료입력 및 결과표시'!$C$15)&gt;=1),10,0)</f>
        <v>0</v>
      </c>
      <c r="EV849" s="17">
        <f>IF(AND(S849='자료입력 및 결과표시'!$B$16,COUNTIF('업무중복도(데이터 입력)'!$W849:$DR849,'자료입력 및 결과표시'!$C$16)&gt;=1),11,0)</f>
        <v>0</v>
      </c>
      <c r="EW849" s="17">
        <f>IF(AND(S849='자료입력 및 결과표시'!$B$17,COUNTIF('업무중복도(데이터 입력)'!$W849:$DR849,'자료입력 및 결과표시'!$C$17)&gt;=1),12,0)</f>
        <v>0</v>
      </c>
      <c r="EX849" s="17">
        <f>IF(AND(S849='자료입력 및 결과표시'!$B$18,COUNTIF('업무중복도(데이터 입력)'!$W849:$DR849,'자료입력 및 결과표시'!$C$18)&gt;=1),13,0)</f>
        <v>0</v>
      </c>
      <c r="EY849" s="17">
        <f>IF(AND(S849='자료입력 및 결과표시'!$B$19,COUNTIF('업무중복도(데이터 입력)'!$W849:$DR849,'자료입력 및 결과표시'!$C$19)&gt;=1),14,0)</f>
        <v>0</v>
      </c>
      <c r="EZ849" s="17">
        <f>IF(AND(S849='자료입력 및 결과표시'!$B$20,COUNTIF('업무중복도(데이터 입력)'!$W849:$DR849,'자료입력 및 결과표시'!$C$20)&gt;=1),15,0)</f>
        <v>0</v>
      </c>
      <c r="FA849" s="17">
        <f>IF(AND(S849='자료입력 및 결과표시'!$B$21,COUNTIF('업무중복도(데이터 입력)'!$W849:$DR849,'자료입력 및 결과표시'!$C$21)&gt;=1),16,0)</f>
        <v>0</v>
      </c>
      <c r="FK849" s="17">
        <f t="shared" si="887"/>
        <v>0</v>
      </c>
      <c r="FO849"/>
    </row>
    <row r="850" spans="1:171">
      <c r="A850" s="17" t="str">
        <f t="shared" si="870"/>
        <v>\\\0</v>
      </c>
      <c r="B850" s="17" t="str">
        <f t="shared" si="871"/>
        <v>\\\0</v>
      </c>
      <c r="C850" s="17" t="str">
        <f t="shared" si="872"/>
        <v>\\\0</v>
      </c>
      <c r="D850" s="17" t="str">
        <f t="shared" si="873"/>
        <v>\\\0</v>
      </c>
      <c r="E850" s="17" t="str">
        <f t="shared" si="874"/>
        <v>\\\0</v>
      </c>
      <c r="F850" s="17" t="str">
        <f t="shared" si="875"/>
        <v>\\\0</v>
      </c>
      <c r="G850" s="17" t="str">
        <f t="shared" si="876"/>
        <v>\\\0</v>
      </c>
      <c r="H850" s="17" t="str">
        <f t="shared" si="877"/>
        <v>\\\0</v>
      </c>
      <c r="I850" s="17" t="str">
        <f t="shared" si="878"/>
        <v>\\\0</v>
      </c>
      <c r="J850" s="17" t="str">
        <f t="shared" si="879"/>
        <v>\\\0</v>
      </c>
      <c r="K850" s="17" t="str">
        <f t="shared" si="880"/>
        <v>\\\0</v>
      </c>
      <c r="L850" s="17" t="str">
        <f t="shared" si="881"/>
        <v>\\\0</v>
      </c>
      <c r="M850" s="17" t="str">
        <f t="shared" si="882"/>
        <v>\\\0</v>
      </c>
      <c r="N850" s="17" t="str">
        <f t="shared" si="883"/>
        <v>\\\0</v>
      </c>
      <c r="O850" s="17" t="str">
        <f t="shared" si="884"/>
        <v>\\\0</v>
      </c>
      <c r="P850" s="17" t="str">
        <f t="shared" si="885"/>
        <v>\\\0</v>
      </c>
      <c r="R850" s="17" t="str">
        <f t="shared" si="886"/>
        <v>\\</v>
      </c>
      <c r="S850" s="38"/>
      <c r="T850" s="39"/>
      <c r="U850" s="31"/>
      <c r="V850" s="32"/>
      <c r="W850" s="36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35"/>
      <c r="DS850" s="287"/>
      <c r="DT850" s="36"/>
      <c r="DU850" s="37"/>
      <c r="DV850" s="28">
        <f>IF(AND($S850='자료입력 및 결과표시'!$B$6,COUNTIF($W850:$DR850,'자료입력 및 결과표시'!$C$6)&gt;=1),IF(OR('자료입력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DW850" s="28">
        <f>IF(AND($S850='자료입력 및 결과표시'!$B$7,COUNTIF($W850:$DR850,'자료입력 및 결과표시'!$C$7)&gt;=1),IF(OR('자료입력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DX850" s="28">
        <f>IF(AND($S850='자료입력 및 결과표시'!$B$8,COUNTIF($W850:$DR850,'자료입력 및 결과표시'!$C$8)&gt;=1),IF(OR('자료입력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DY850" s="28">
        <f>IF(AND($S850='자료입력 및 결과표시'!$B$9,COUNTIF($W850:$DR850,'자료입력 및 결과표시'!$C$9)&gt;=1),IF(OR('자료입력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DZ850" s="28">
        <f>IF(AND($S850='자료입력 및 결과표시'!$B$10,COUNTIF($W850:$DR850,'자료입력 및 결과표시'!$C$10)&gt;=1),IF(OR('자료입력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A850" s="28">
        <f>IF(AND($S850='자료입력 및 결과표시'!$B$11,COUNTIF($W850:$DR850,'자료입력 및 결과표시'!$C$11)&gt;=1),IF(OR('자료입력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B850" s="28">
        <f>IF(AND($S850='자료입력 및 결과표시'!$B$12,COUNTIF($W850:$DR850,'자료입력 및 결과표시'!$C$12)&gt;=1),IF(OR('자료입력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C850" s="28">
        <f>IF(AND($S850='자료입력 및 결과표시'!$B$13,COUNTIF($W850:$DR850,'자료입력 및 결과표시'!$C$13)&gt;=1),IF(OR('자료입력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D850" s="28">
        <f>IF(AND($S850='자료입력 및 결과표시'!$B$14,COUNTIF($W850:$DR850,'자료입력 및 결과표시'!$C$14)&gt;=1),IF(OR('자료입력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E850" s="28">
        <f>IF(AND($S850='자료입력 및 결과표시'!$B$15,COUNTIF($W850:$DR850,'자료입력 및 결과표시'!$C$15)&gt;=1),IF(OR('자료입력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F850" s="28">
        <f>IF(AND($S850='자료입력 및 결과표시'!$B$16,COUNTIF($W850:$DR850,'자료입력 및 결과표시'!$C$16)&gt;=1),IF(OR('자료입력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G850" s="28">
        <f>IF(AND($S850='자료입력 및 결과표시'!$B$17,COUNTIF($W850:$DR850,'자료입력 및 결과표시'!$C$17)&gt;=1),IF(OR('자료입력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H850" s="28">
        <f>IF(AND($S850='자료입력 및 결과표시'!$B$18,COUNTIF($W850:$DR850,'자료입력 및 결과표시'!$C$18)&gt;=1),IF(OR('자료입력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I850" s="28">
        <f>IF(AND($S850='자료입력 및 결과표시'!$B$19,COUNTIF($W850:$DR850,'자료입력 및 결과표시'!$C$19)&gt;=1),IF(OR('자료입력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J850" s="28">
        <f>IF(AND($S850='자료입력 및 결과표시'!$B$20,COUNTIF($W850:$DR850,'자료입력 및 결과표시'!$C$20)&gt;=1),IF(OR('자료입력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K850" s="28">
        <f>IF(AND($S850='자료입력 및 결과표시'!$B$21,COUNTIF($W850:$DR850,'자료입력 및 결과표시'!$C$21)&gt;=1),IF(OR('자료입력 및 결과표시'!$B$4+90&gt;=$V850,'자료입력 및 결과표시'!$B$4&lt;$U850),0,IF($V850-'자료입력 및 결과표시'!$B$4-90&gt;='자료입력 및 결과표시'!$E$4,'자료입력 및 결과표시'!$E$4,$V850-'자료입력 및 결과표시'!$B$4-90)),0)</f>
        <v>0</v>
      </c>
      <c r="EL850" s="17">
        <f>IF(AND(S850='자료입력 및 결과표시'!$B$6,COUNTIF('업무중복도(데이터 입력)'!$W850:$DR850,'자료입력 및 결과표시'!$C$6)&gt;=1),1,0)</f>
        <v>0</v>
      </c>
      <c r="EM850" s="17">
        <f>IF(AND(S850='자료입력 및 결과표시'!$B$7,COUNTIF('업무중복도(데이터 입력)'!$W850:$DR850,'자료입력 및 결과표시'!$C$7)&gt;=1),2,0)</f>
        <v>0</v>
      </c>
      <c r="EN850" s="17">
        <f>IF(AND(S850='자료입력 및 결과표시'!$B$8,COUNTIF('업무중복도(데이터 입력)'!$W850:$DR850,'자료입력 및 결과표시'!$C$8)&gt;=1),3,0)</f>
        <v>0</v>
      </c>
      <c r="EO850" s="17">
        <f>IF(AND(S850='자료입력 및 결과표시'!$B$9,COUNTIF('업무중복도(데이터 입력)'!$W850:$DR850,'자료입력 및 결과표시'!$C$9)&gt;=1),4,0)</f>
        <v>0</v>
      </c>
      <c r="EP850" s="17">
        <f>IF(AND(S850='자료입력 및 결과표시'!$B$10,COUNTIF('업무중복도(데이터 입력)'!$W850:$DR850,'자료입력 및 결과표시'!$C$10)&gt;=1),5,0)</f>
        <v>0</v>
      </c>
      <c r="EQ850" s="17">
        <f>IF(AND(S850='자료입력 및 결과표시'!$B$11,COUNTIF('업무중복도(데이터 입력)'!$W850:$DR850,'자료입력 및 결과표시'!$C$11)&gt;=1),6,0)</f>
        <v>0</v>
      </c>
      <c r="ER850" s="17">
        <f>IF(AND(S850='자료입력 및 결과표시'!$B$12,COUNTIF('업무중복도(데이터 입력)'!$W850:$DR850,'자료입력 및 결과표시'!$C$12)&gt;=1),7,0)</f>
        <v>0</v>
      </c>
      <c r="ES850" s="17">
        <f>IF(AND(S850='자료입력 및 결과표시'!$B$13,COUNTIF('업무중복도(데이터 입력)'!$W850:$DR850,'자료입력 및 결과표시'!$C$13)&gt;=1),8,0)</f>
        <v>0</v>
      </c>
      <c r="ET850" s="17">
        <f>IF(AND(S850='자료입력 및 결과표시'!$B$14,COUNTIF('업무중복도(데이터 입력)'!$W850:$DR850,'자료입력 및 결과표시'!$C$14)&gt;=1),9,0)</f>
        <v>0</v>
      </c>
      <c r="EU850" s="17">
        <f>IF(AND(S850='자료입력 및 결과표시'!$B$15,COUNTIF('업무중복도(데이터 입력)'!$W850:$DR850,'자료입력 및 결과표시'!$C$15)&gt;=1),10,0)</f>
        <v>0</v>
      </c>
      <c r="EV850" s="17">
        <f>IF(AND(S850='자료입력 및 결과표시'!$B$16,COUNTIF('업무중복도(데이터 입력)'!$W850:$DR850,'자료입력 및 결과표시'!$C$16)&gt;=1),11,0)</f>
        <v>0</v>
      </c>
      <c r="EW850" s="17">
        <f>IF(AND(S850='자료입력 및 결과표시'!$B$17,COUNTIF('업무중복도(데이터 입력)'!$W850:$DR850,'자료입력 및 결과표시'!$C$17)&gt;=1),12,0)</f>
        <v>0</v>
      </c>
      <c r="EX850" s="17">
        <f>IF(AND(S850='자료입력 및 결과표시'!$B$18,COUNTIF('업무중복도(데이터 입력)'!$W850:$DR850,'자료입력 및 결과표시'!$C$18)&gt;=1),13,0)</f>
        <v>0</v>
      </c>
      <c r="EY850" s="17">
        <f>IF(AND(S850='자료입력 및 결과표시'!$B$19,COUNTIF('업무중복도(데이터 입력)'!$W850:$DR850,'자료입력 및 결과표시'!$C$19)&gt;=1),14,0)</f>
        <v>0</v>
      </c>
      <c r="EZ850" s="17">
        <f>IF(AND(S850='자료입력 및 결과표시'!$B$20,COUNTIF('업무중복도(데이터 입력)'!$W850:$DR850,'자료입력 및 결과표시'!$C$20)&gt;=1),15,0)</f>
        <v>0</v>
      </c>
      <c r="FA850" s="17">
        <f>IF(AND(S850='자료입력 및 결과표시'!$B$21,COUNTIF('업무중복도(데이터 입력)'!$W850:$DR850,'자료입력 및 결과표시'!$C$21)&gt;=1),16,0)</f>
        <v>0</v>
      </c>
      <c r="FK850" s="17">
        <f t="shared" si="887"/>
        <v>0</v>
      </c>
      <c r="FO850"/>
    </row>
    <row r="851" spans="1:171">
      <c r="A851" s="17" t="str">
        <f t="shared" si="870"/>
        <v>\\\0</v>
      </c>
      <c r="B851" s="17" t="str">
        <f t="shared" si="871"/>
        <v>\\\0</v>
      </c>
      <c r="C851" s="17" t="str">
        <f t="shared" si="872"/>
        <v>\\\0</v>
      </c>
      <c r="D851" s="17" t="str">
        <f t="shared" si="873"/>
        <v>\\\0</v>
      </c>
      <c r="E851" s="17" t="str">
        <f t="shared" si="874"/>
        <v>\\\0</v>
      </c>
      <c r="F851" s="17" t="str">
        <f t="shared" si="875"/>
        <v>\\\0</v>
      </c>
      <c r="G851" s="17" t="str">
        <f t="shared" si="876"/>
        <v>\\\0</v>
      </c>
      <c r="H851" s="17" t="str">
        <f t="shared" si="877"/>
        <v>\\\0</v>
      </c>
      <c r="I851" s="17" t="str">
        <f t="shared" si="878"/>
        <v>\\\0</v>
      </c>
      <c r="J851" s="17" t="str">
        <f t="shared" si="879"/>
        <v>\\\0</v>
      </c>
      <c r="K851" s="17" t="str">
        <f t="shared" si="880"/>
        <v>\\\0</v>
      </c>
      <c r="L851" s="17" t="str">
        <f t="shared" si="881"/>
        <v>\\\0</v>
      </c>
      <c r="M851" s="17" t="str">
        <f t="shared" si="882"/>
        <v>\\\0</v>
      </c>
      <c r="N851" s="17" t="str">
        <f t="shared" si="883"/>
        <v>\\\0</v>
      </c>
      <c r="O851" s="17" t="str">
        <f t="shared" si="884"/>
        <v>\\\0</v>
      </c>
      <c r="P851" s="17" t="str">
        <f t="shared" si="885"/>
        <v>\\\0</v>
      </c>
      <c r="R851" s="17" t="str">
        <f t="shared" si="886"/>
        <v>\\</v>
      </c>
      <c r="S851" s="38"/>
      <c r="T851" s="39"/>
      <c r="U851" s="31"/>
      <c r="V851" s="32"/>
      <c r="W851" s="36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35"/>
      <c r="DS851" s="287"/>
      <c r="DT851" s="36"/>
      <c r="DU851" s="37"/>
      <c r="DV851" s="28">
        <f>IF(AND($S851='자료입력 및 결과표시'!$B$6,COUNTIF($W851:$DR851,'자료입력 및 결과표시'!$C$6)&gt;=1),IF(OR('자료입력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DW851" s="28">
        <f>IF(AND($S851='자료입력 및 결과표시'!$B$7,COUNTIF($W851:$DR851,'자료입력 및 결과표시'!$C$7)&gt;=1),IF(OR('자료입력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DX851" s="28">
        <f>IF(AND($S851='자료입력 및 결과표시'!$B$8,COUNTIF($W851:$DR851,'자료입력 및 결과표시'!$C$8)&gt;=1),IF(OR('자료입력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DY851" s="28">
        <f>IF(AND($S851='자료입력 및 결과표시'!$B$9,COUNTIF($W851:$DR851,'자료입력 및 결과표시'!$C$9)&gt;=1),IF(OR('자료입력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DZ851" s="28">
        <f>IF(AND($S851='자료입력 및 결과표시'!$B$10,COUNTIF($W851:$DR851,'자료입력 및 결과표시'!$C$10)&gt;=1),IF(OR('자료입력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A851" s="28">
        <f>IF(AND($S851='자료입력 및 결과표시'!$B$11,COUNTIF($W851:$DR851,'자료입력 및 결과표시'!$C$11)&gt;=1),IF(OR('자료입력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B851" s="28">
        <f>IF(AND($S851='자료입력 및 결과표시'!$B$12,COUNTIF($W851:$DR851,'자료입력 및 결과표시'!$C$12)&gt;=1),IF(OR('자료입력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C851" s="28">
        <f>IF(AND($S851='자료입력 및 결과표시'!$B$13,COUNTIF($W851:$DR851,'자료입력 및 결과표시'!$C$13)&gt;=1),IF(OR('자료입력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D851" s="28">
        <f>IF(AND($S851='자료입력 및 결과표시'!$B$14,COUNTIF($W851:$DR851,'자료입력 및 결과표시'!$C$14)&gt;=1),IF(OR('자료입력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E851" s="28">
        <f>IF(AND($S851='자료입력 및 결과표시'!$B$15,COUNTIF($W851:$DR851,'자료입력 및 결과표시'!$C$15)&gt;=1),IF(OR('자료입력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F851" s="28">
        <f>IF(AND($S851='자료입력 및 결과표시'!$B$16,COUNTIF($W851:$DR851,'자료입력 및 결과표시'!$C$16)&gt;=1),IF(OR('자료입력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G851" s="28">
        <f>IF(AND($S851='자료입력 및 결과표시'!$B$17,COUNTIF($W851:$DR851,'자료입력 및 결과표시'!$C$17)&gt;=1),IF(OR('자료입력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H851" s="28">
        <f>IF(AND($S851='자료입력 및 결과표시'!$B$18,COUNTIF($W851:$DR851,'자료입력 및 결과표시'!$C$18)&gt;=1),IF(OR('자료입력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I851" s="28">
        <f>IF(AND($S851='자료입력 및 결과표시'!$B$19,COUNTIF($W851:$DR851,'자료입력 및 결과표시'!$C$19)&gt;=1),IF(OR('자료입력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J851" s="28">
        <f>IF(AND($S851='자료입력 및 결과표시'!$B$20,COUNTIF($W851:$DR851,'자료입력 및 결과표시'!$C$20)&gt;=1),IF(OR('자료입력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K851" s="28">
        <f>IF(AND($S851='자료입력 및 결과표시'!$B$21,COUNTIF($W851:$DR851,'자료입력 및 결과표시'!$C$21)&gt;=1),IF(OR('자료입력 및 결과표시'!$B$4+90&gt;=$V851,'자료입력 및 결과표시'!$B$4&lt;$U851),0,IF($V851-'자료입력 및 결과표시'!$B$4-90&gt;='자료입력 및 결과표시'!$E$4,'자료입력 및 결과표시'!$E$4,$V851-'자료입력 및 결과표시'!$B$4-90)),0)</f>
        <v>0</v>
      </c>
      <c r="EL851" s="17">
        <f>IF(AND(S851='자료입력 및 결과표시'!$B$6,COUNTIF('업무중복도(데이터 입력)'!$W851:$DR851,'자료입력 및 결과표시'!$C$6)&gt;=1),1,0)</f>
        <v>0</v>
      </c>
      <c r="EM851" s="17">
        <f>IF(AND(S851='자료입력 및 결과표시'!$B$7,COUNTIF('업무중복도(데이터 입력)'!$W851:$DR851,'자료입력 및 결과표시'!$C$7)&gt;=1),2,0)</f>
        <v>0</v>
      </c>
      <c r="EN851" s="17">
        <f>IF(AND(S851='자료입력 및 결과표시'!$B$8,COUNTIF('업무중복도(데이터 입력)'!$W851:$DR851,'자료입력 및 결과표시'!$C$8)&gt;=1),3,0)</f>
        <v>0</v>
      </c>
      <c r="EO851" s="17">
        <f>IF(AND(S851='자료입력 및 결과표시'!$B$9,COUNTIF('업무중복도(데이터 입력)'!$W851:$DR851,'자료입력 및 결과표시'!$C$9)&gt;=1),4,0)</f>
        <v>0</v>
      </c>
      <c r="EP851" s="17">
        <f>IF(AND(S851='자료입력 및 결과표시'!$B$10,COUNTIF('업무중복도(데이터 입력)'!$W851:$DR851,'자료입력 및 결과표시'!$C$10)&gt;=1),5,0)</f>
        <v>0</v>
      </c>
      <c r="EQ851" s="17">
        <f>IF(AND(S851='자료입력 및 결과표시'!$B$11,COUNTIF('업무중복도(데이터 입력)'!$W851:$DR851,'자료입력 및 결과표시'!$C$11)&gt;=1),6,0)</f>
        <v>0</v>
      </c>
      <c r="ER851" s="17">
        <f>IF(AND(S851='자료입력 및 결과표시'!$B$12,COUNTIF('업무중복도(데이터 입력)'!$W851:$DR851,'자료입력 및 결과표시'!$C$12)&gt;=1),7,0)</f>
        <v>0</v>
      </c>
      <c r="ES851" s="17">
        <f>IF(AND(S851='자료입력 및 결과표시'!$B$13,COUNTIF('업무중복도(데이터 입력)'!$W851:$DR851,'자료입력 및 결과표시'!$C$13)&gt;=1),8,0)</f>
        <v>0</v>
      </c>
      <c r="ET851" s="17">
        <f>IF(AND(S851='자료입력 및 결과표시'!$B$14,COUNTIF('업무중복도(데이터 입력)'!$W851:$DR851,'자료입력 및 결과표시'!$C$14)&gt;=1),9,0)</f>
        <v>0</v>
      </c>
      <c r="EU851" s="17">
        <f>IF(AND(S851='자료입력 및 결과표시'!$B$15,COUNTIF('업무중복도(데이터 입력)'!$W851:$DR851,'자료입력 및 결과표시'!$C$15)&gt;=1),10,0)</f>
        <v>0</v>
      </c>
      <c r="EV851" s="17">
        <f>IF(AND(S851='자료입력 및 결과표시'!$B$16,COUNTIF('업무중복도(데이터 입력)'!$W851:$DR851,'자료입력 및 결과표시'!$C$16)&gt;=1),11,0)</f>
        <v>0</v>
      </c>
      <c r="EW851" s="17">
        <f>IF(AND(S851='자료입력 및 결과표시'!$B$17,COUNTIF('업무중복도(데이터 입력)'!$W851:$DR851,'자료입력 및 결과표시'!$C$17)&gt;=1),12,0)</f>
        <v>0</v>
      </c>
      <c r="EX851" s="17">
        <f>IF(AND(S851='자료입력 및 결과표시'!$B$18,COUNTIF('업무중복도(데이터 입력)'!$W851:$DR851,'자료입력 및 결과표시'!$C$18)&gt;=1),13,0)</f>
        <v>0</v>
      </c>
      <c r="EY851" s="17">
        <f>IF(AND(S851='자료입력 및 결과표시'!$B$19,COUNTIF('업무중복도(데이터 입력)'!$W851:$DR851,'자료입력 및 결과표시'!$C$19)&gt;=1),14,0)</f>
        <v>0</v>
      </c>
      <c r="EZ851" s="17">
        <f>IF(AND(S851='자료입력 및 결과표시'!$B$20,COUNTIF('업무중복도(데이터 입력)'!$W851:$DR851,'자료입력 및 결과표시'!$C$20)&gt;=1),15,0)</f>
        <v>0</v>
      </c>
      <c r="FA851" s="17">
        <f>IF(AND(S851='자료입력 및 결과표시'!$B$21,COUNTIF('업무중복도(데이터 입력)'!$W851:$DR851,'자료입력 및 결과표시'!$C$21)&gt;=1),16,0)</f>
        <v>0</v>
      </c>
      <c r="FK851" s="17">
        <f t="shared" si="887"/>
        <v>0</v>
      </c>
      <c r="FO851"/>
    </row>
    <row r="852" spans="1:171">
      <c r="A852" s="17" t="str">
        <f t="shared" si="870"/>
        <v>\\\0</v>
      </c>
      <c r="B852" s="17" t="str">
        <f t="shared" si="871"/>
        <v>\\\0</v>
      </c>
      <c r="C852" s="17" t="str">
        <f t="shared" si="872"/>
        <v>\\\0</v>
      </c>
      <c r="D852" s="17" t="str">
        <f t="shared" si="873"/>
        <v>\\\0</v>
      </c>
      <c r="E852" s="17" t="str">
        <f t="shared" si="874"/>
        <v>\\\0</v>
      </c>
      <c r="F852" s="17" t="str">
        <f t="shared" si="875"/>
        <v>\\\0</v>
      </c>
      <c r="G852" s="17" t="str">
        <f t="shared" si="876"/>
        <v>\\\0</v>
      </c>
      <c r="H852" s="17" t="str">
        <f t="shared" si="877"/>
        <v>\\\0</v>
      </c>
      <c r="I852" s="17" t="str">
        <f t="shared" si="878"/>
        <v>\\\0</v>
      </c>
      <c r="J852" s="17" t="str">
        <f t="shared" si="879"/>
        <v>\\\0</v>
      </c>
      <c r="K852" s="17" t="str">
        <f t="shared" si="880"/>
        <v>\\\0</v>
      </c>
      <c r="L852" s="17" t="str">
        <f t="shared" si="881"/>
        <v>\\\0</v>
      </c>
      <c r="M852" s="17" t="str">
        <f t="shared" si="882"/>
        <v>\\\0</v>
      </c>
      <c r="N852" s="17" t="str">
        <f t="shared" si="883"/>
        <v>\\\0</v>
      </c>
      <c r="O852" s="17" t="str">
        <f t="shared" si="884"/>
        <v>\\\0</v>
      </c>
      <c r="P852" s="17" t="str">
        <f t="shared" si="885"/>
        <v>\\\0</v>
      </c>
      <c r="R852" s="17" t="str">
        <f t="shared" si="886"/>
        <v>\\</v>
      </c>
      <c r="S852" s="38"/>
      <c r="T852" s="39"/>
      <c r="U852" s="31"/>
      <c r="V852" s="32"/>
      <c r="W852" s="36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35"/>
      <c r="DS852" s="287"/>
      <c r="DT852" s="36"/>
      <c r="DU852" s="37"/>
      <c r="DV852" s="28">
        <f>IF(AND($S852='자료입력 및 결과표시'!$B$6,COUNTIF($W852:$DR852,'자료입력 및 결과표시'!$C$6)&gt;=1),IF(OR('자료입력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DW852" s="28">
        <f>IF(AND($S852='자료입력 및 결과표시'!$B$7,COUNTIF($W852:$DR852,'자료입력 및 결과표시'!$C$7)&gt;=1),IF(OR('자료입력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DX852" s="28">
        <f>IF(AND($S852='자료입력 및 결과표시'!$B$8,COUNTIF($W852:$DR852,'자료입력 및 결과표시'!$C$8)&gt;=1),IF(OR('자료입력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DY852" s="28">
        <f>IF(AND($S852='자료입력 및 결과표시'!$B$9,COUNTIF($W852:$DR852,'자료입력 및 결과표시'!$C$9)&gt;=1),IF(OR('자료입력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DZ852" s="28">
        <f>IF(AND($S852='자료입력 및 결과표시'!$B$10,COUNTIF($W852:$DR852,'자료입력 및 결과표시'!$C$10)&gt;=1),IF(OR('자료입력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A852" s="28">
        <f>IF(AND($S852='자료입력 및 결과표시'!$B$11,COUNTIF($W852:$DR852,'자료입력 및 결과표시'!$C$11)&gt;=1),IF(OR('자료입력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B852" s="28">
        <f>IF(AND($S852='자료입력 및 결과표시'!$B$12,COUNTIF($W852:$DR852,'자료입력 및 결과표시'!$C$12)&gt;=1),IF(OR('자료입력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C852" s="28">
        <f>IF(AND($S852='자료입력 및 결과표시'!$B$13,COUNTIF($W852:$DR852,'자료입력 및 결과표시'!$C$13)&gt;=1),IF(OR('자료입력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D852" s="28">
        <f>IF(AND($S852='자료입력 및 결과표시'!$B$14,COUNTIF($W852:$DR852,'자료입력 및 결과표시'!$C$14)&gt;=1),IF(OR('자료입력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E852" s="28">
        <f>IF(AND($S852='자료입력 및 결과표시'!$B$15,COUNTIF($W852:$DR852,'자료입력 및 결과표시'!$C$15)&gt;=1),IF(OR('자료입력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F852" s="28">
        <f>IF(AND($S852='자료입력 및 결과표시'!$B$16,COUNTIF($W852:$DR852,'자료입력 및 결과표시'!$C$16)&gt;=1),IF(OR('자료입력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G852" s="28">
        <f>IF(AND($S852='자료입력 및 결과표시'!$B$17,COUNTIF($W852:$DR852,'자료입력 및 결과표시'!$C$17)&gt;=1),IF(OR('자료입력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H852" s="28">
        <f>IF(AND($S852='자료입력 및 결과표시'!$B$18,COUNTIF($W852:$DR852,'자료입력 및 결과표시'!$C$18)&gt;=1),IF(OR('자료입력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I852" s="28">
        <f>IF(AND($S852='자료입력 및 결과표시'!$B$19,COUNTIF($W852:$DR852,'자료입력 및 결과표시'!$C$19)&gt;=1),IF(OR('자료입력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J852" s="28">
        <f>IF(AND($S852='자료입력 및 결과표시'!$B$20,COUNTIF($W852:$DR852,'자료입력 및 결과표시'!$C$20)&gt;=1),IF(OR('자료입력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K852" s="28">
        <f>IF(AND($S852='자료입력 및 결과표시'!$B$21,COUNTIF($W852:$DR852,'자료입력 및 결과표시'!$C$21)&gt;=1),IF(OR('자료입력 및 결과표시'!$B$4+90&gt;=$V852,'자료입력 및 결과표시'!$B$4&lt;$U852),0,IF($V852-'자료입력 및 결과표시'!$B$4-90&gt;='자료입력 및 결과표시'!$E$4,'자료입력 및 결과표시'!$E$4,$V852-'자료입력 및 결과표시'!$B$4-90)),0)</f>
        <v>0</v>
      </c>
      <c r="EL852" s="17">
        <f>IF(AND(S852='자료입력 및 결과표시'!$B$6,COUNTIF('업무중복도(데이터 입력)'!$W852:$DR852,'자료입력 및 결과표시'!$C$6)&gt;=1),1,0)</f>
        <v>0</v>
      </c>
      <c r="EM852" s="17">
        <f>IF(AND(S852='자료입력 및 결과표시'!$B$7,COUNTIF('업무중복도(데이터 입력)'!$W852:$DR852,'자료입력 및 결과표시'!$C$7)&gt;=1),2,0)</f>
        <v>0</v>
      </c>
      <c r="EN852" s="17">
        <f>IF(AND(S852='자료입력 및 결과표시'!$B$8,COUNTIF('업무중복도(데이터 입력)'!$W852:$DR852,'자료입력 및 결과표시'!$C$8)&gt;=1),3,0)</f>
        <v>0</v>
      </c>
      <c r="EO852" s="17">
        <f>IF(AND(S852='자료입력 및 결과표시'!$B$9,COUNTIF('업무중복도(데이터 입력)'!$W852:$DR852,'자료입력 및 결과표시'!$C$9)&gt;=1),4,0)</f>
        <v>0</v>
      </c>
      <c r="EP852" s="17">
        <f>IF(AND(S852='자료입력 및 결과표시'!$B$10,COUNTIF('업무중복도(데이터 입력)'!$W852:$DR852,'자료입력 및 결과표시'!$C$10)&gt;=1),5,0)</f>
        <v>0</v>
      </c>
      <c r="EQ852" s="17">
        <f>IF(AND(S852='자료입력 및 결과표시'!$B$11,COUNTIF('업무중복도(데이터 입력)'!$W852:$DR852,'자료입력 및 결과표시'!$C$11)&gt;=1),6,0)</f>
        <v>0</v>
      </c>
      <c r="ER852" s="17">
        <f>IF(AND(S852='자료입력 및 결과표시'!$B$12,COUNTIF('업무중복도(데이터 입력)'!$W852:$DR852,'자료입력 및 결과표시'!$C$12)&gt;=1),7,0)</f>
        <v>0</v>
      </c>
      <c r="ES852" s="17">
        <f>IF(AND(S852='자료입력 및 결과표시'!$B$13,COUNTIF('업무중복도(데이터 입력)'!$W852:$DR852,'자료입력 및 결과표시'!$C$13)&gt;=1),8,0)</f>
        <v>0</v>
      </c>
      <c r="ET852" s="17">
        <f>IF(AND(S852='자료입력 및 결과표시'!$B$14,COUNTIF('업무중복도(데이터 입력)'!$W852:$DR852,'자료입력 및 결과표시'!$C$14)&gt;=1),9,0)</f>
        <v>0</v>
      </c>
      <c r="EU852" s="17">
        <f>IF(AND(S852='자료입력 및 결과표시'!$B$15,COUNTIF('업무중복도(데이터 입력)'!$W852:$DR852,'자료입력 및 결과표시'!$C$15)&gt;=1),10,0)</f>
        <v>0</v>
      </c>
      <c r="EV852" s="17">
        <f>IF(AND(S852='자료입력 및 결과표시'!$B$16,COUNTIF('업무중복도(데이터 입력)'!$W852:$DR852,'자료입력 및 결과표시'!$C$16)&gt;=1),11,0)</f>
        <v>0</v>
      </c>
      <c r="EW852" s="17">
        <f>IF(AND(S852='자료입력 및 결과표시'!$B$17,COUNTIF('업무중복도(데이터 입력)'!$W852:$DR852,'자료입력 및 결과표시'!$C$17)&gt;=1),12,0)</f>
        <v>0</v>
      </c>
      <c r="EX852" s="17">
        <f>IF(AND(S852='자료입력 및 결과표시'!$B$18,COUNTIF('업무중복도(데이터 입력)'!$W852:$DR852,'자료입력 및 결과표시'!$C$18)&gt;=1),13,0)</f>
        <v>0</v>
      </c>
      <c r="EY852" s="17">
        <f>IF(AND(S852='자료입력 및 결과표시'!$B$19,COUNTIF('업무중복도(데이터 입력)'!$W852:$DR852,'자료입력 및 결과표시'!$C$19)&gt;=1),14,0)</f>
        <v>0</v>
      </c>
      <c r="EZ852" s="17">
        <f>IF(AND(S852='자료입력 및 결과표시'!$B$20,COUNTIF('업무중복도(데이터 입력)'!$W852:$DR852,'자료입력 및 결과표시'!$C$20)&gt;=1),15,0)</f>
        <v>0</v>
      </c>
      <c r="FA852" s="17">
        <f>IF(AND(S852='자료입력 및 결과표시'!$B$21,COUNTIF('업무중복도(데이터 입력)'!$W852:$DR852,'자료입력 및 결과표시'!$C$21)&gt;=1),16,0)</f>
        <v>0</v>
      </c>
      <c r="FK852" s="17">
        <f t="shared" si="887"/>
        <v>0</v>
      </c>
      <c r="FO852"/>
    </row>
    <row r="853" spans="1:171">
      <c r="A853" s="17" t="str">
        <f t="shared" si="870"/>
        <v>\\\0</v>
      </c>
      <c r="B853" s="17" t="str">
        <f t="shared" si="871"/>
        <v>\\\0</v>
      </c>
      <c r="C853" s="17" t="str">
        <f t="shared" si="872"/>
        <v>\\\0</v>
      </c>
      <c r="D853" s="17" t="str">
        <f t="shared" si="873"/>
        <v>\\\0</v>
      </c>
      <c r="E853" s="17" t="str">
        <f t="shared" si="874"/>
        <v>\\\0</v>
      </c>
      <c r="F853" s="17" t="str">
        <f t="shared" si="875"/>
        <v>\\\0</v>
      </c>
      <c r="G853" s="17" t="str">
        <f t="shared" si="876"/>
        <v>\\\0</v>
      </c>
      <c r="H853" s="17" t="str">
        <f t="shared" si="877"/>
        <v>\\\0</v>
      </c>
      <c r="I853" s="17" t="str">
        <f t="shared" si="878"/>
        <v>\\\0</v>
      </c>
      <c r="J853" s="17" t="str">
        <f t="shared" si="879"/>
        <v>\\\0</v>
      </c>
      <c r="K853" s="17" t="str">
        <f t="shared" si="880"/>
        <v>\\\0</v>
      </c>
      <c r="L853" s="17" t="str">
        <f t="shared" si="881"/>
        <v>\\\0</v>
      </c>
      <c r="M853" s="17" t="str">
        <f t="shared" si="882"/>
        <v>\\\0</v>
      </c>
      <c r="N853" s="17" t="str">
        <f t="shared" si="883"/>
        <v>\\\0</v>
      </c>
      <c r="O853" s="17" t="str">
        <f t="shared" si="884"/>
        <v>\\\0</v>
      </c>
      <c r="P853" s="17" t="str">
        <f t="shared" si="885"/>
        <v>\\\0</v>
      </c>
      <c r="R853" s="17" t="str">
        <f t="shared" si="886"/>
        <v>\\</v>
      </c>
      <c r="S853" s="38"/>
      <c r="T853" s="39"/>
      <c r="U853" s="31"/>
      <c r="V853" s="32"/>
      <c r="W853" s="36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35"/>
      <c r="DS853" s="287"/>
      <c r="DT853" s="36"/>
      <c r="DU853" s="37"/>
      <c r="DV853" s="28">
        <f>IF(AND($S853='자료입력 및 결과표시'!$B$6,COUNTIF($W853:$DR853,'자료입력 및 결과표시'!$C$6)&gt;=1),IF(OR('자료입력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DW853" s="28">
        <f>IF(AND($S853='자료입력 및 결과표시'!$B$7,COUNTIF($W853:$DR853,'자료입력 및 결과표시'!$C$7)&gt;=1),IF(OR('자료입력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DX853" s="28">
        <f>IF(AND($S853='자료입력 및 결과표시'!$B$8,COUNTIF($W853:$DR853,'자료입력 및 결과표시'!$C$8)&gt;=1),IF(OR('자료입력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DY853" s="28">
        <f>IF(AND($S853='자료입력 및 결과표시'!$B$9,COUNTIF($W853:$DR853,'자료입력 및 결과표시'!$C$9)&gt;=1),IF(OR('자료입력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DZ853" s="28">
        <f>IF(AND($S853='자료입력 및 결과표시'!$B$10,COUNTIF($W853:$DR853,'자료입력 및 결과표시'!$C$10)&gt;=1),IF(OR('자료입력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A853" s="28">
        <f>IF(AND($S853='자료입력 및 결과표시'!$B$11,COUNTIF($W853:$DR853,'자료입력 및 결과표시'!$C$11)&gt;=1),IF(OR('자료입력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B853" s="28">
        <f>IF(AND($S853='자료입력 및 결과표시'!$B$12,COUNTIF($W853:$DR853,'자료입력 및 결과표시'!$C$12)&gt;=1),IF(OR('자료입력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C853" s="28">
        <f>IF(AND($S853='자료입력 및 결과표시'!$B$13,COUNTIF($W853:$DR853,'자료입력 및 결과표시'!$C$13)&gt;=1),IF(OR('자료입력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D853" s="28">
        <f>IF(AND($S853='자료입력 및 결과표시'!$B$14,COUNTIF($W853:$DR853,'자료입력 및 결과표시'!$C$14)&gt;=1),IF(OR('자료입력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E853" s="28">
        <f>IF(AND($S853='자료입력 및 결과표시'!$B$15,COUNTIF($W853:$DR853,'자료입력 및 결과표시'!$C$15)&gt;=1),IF(OR('자료입력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F853" s="28">
        <f>IF(AND($S853='자료입력 및 결과표시'!$B$16,COUNTIF($W853:$DR853,'자료입력 및 결과표시'!$C$16)&gt;=1),IF(OR('자료입력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G853" s="28">
        <f>IF(AND($S853='자료입력 및 결과표시'!$B$17,COUNTIF($W853:$DR853,'자료입력 및 결과표시'!$C$17)&gt;=1),IF(OR('자료입력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H853" s="28">
        <f>IF(AND($S853='자료입력 및 결과표시'!$B$18,COUNTIF($W853:$DR853,'자료입력 및 결과표시'!$C$18)&gt;=1),IF(OR('자료입력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I853" s="28">
        <f>IF(AND($S853='자료입력 및 결과표시'!$B$19,COUNTIF($W853:$DR853,'자료입력 및 결과표시'!$C$19)&gt;=1),IF(OR('자료입력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J853" s="28">
        <f>IF(AND($S853='자료입력 및 결과표시'!$B$20,COUNTIF($W853:$DR853,'자료입력 및 결과표시'!$C$20)&gt;=1),IF(OR('자료입력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K853" s="28">
        <f>IF(AND($S853='자료입력 및 결과표시'!$B$21,COUNTIF($W853:$DR853,'자료입력 및 결과표시'!$C$21)&gt;=1),IF(OR('자료입력 및 결과표시'!$B$4+90&gt;=$V853,'자료입력 및 결과표시'!$B$4&lt;$U853),0,IF($V853-'자료입력 및 결과표시'!$B$4-90&gt;='자료입력 및 결과표시'!$E$4,'자료입력 및 결과표시'!$E$4,$V853-'자료입력 및 결과표시'!$B$4-90)),0)</f>
        <v>0</v>
      </c>
      <c r="EL853" s="17">
        <f>IF(AND(S853='자료입력 및 결과표시'!$B$6,COUNTIF('업무중복도(데이터 입력)'!$W853:$DR853,'자료입력 및 결과표시'!$C$6)&gt;=1),1,0)</f>
        <v>0</v>
      </c>
      <c r="EM853" s="17">
        <f>IF(AND(S853='자료입력 및 결과표시'!$B$7,COUNTIF('업무중복도(데이터 입력)'!$W853:$DR853,'자료입력 및 결과표시'!$C$7)&gt;=1),2,0)</f>
        <v>0</v>
      </c>
      <c r="EN853" s="17">
        <f>IF(AND(S853='자료입력 및 결과표시'!$B$8,COUNTIF('업무중복도(데이터 입력)'!$W853:$DR853,'자료입력 및 결과표시'!$C$8)&gt;=1),3,0)</f>
        <v>0</v>
      </c>
      <c r="EO853" s="17">
        <f>IF(AND(S853='자료입력 및 결과표시'!$B$9,COUNTIF('업무중복도(데이터 입력)'!$W853:$DR853,'자료입력 및 결과표시'!$C$9)&gt;=1),4,0)</f>
        <v>0</v>
      </c>
      <c r="EP853" s="17">
        <f>IF(AND(S853='자료입력 및 결과표시'!$B$10,COUNTIF('업무중복도(데이터 입력)'!$W853:$DR853,'자료입력 및 결과표시'!$C$10)&gt;=1),5,0)</f>
        <v>0</v>
      </c>
      <c r="EQ853" s="17">
        <f>IF(AND(S853='자료입력 및 결과표시'!$B$11,COUNTIF('업무중복도(데이터 입력)'!$W853:$DR853,'자료입력 및 결과표시'!$C$11)&gt;=1),6,0)</f>
        <v>0</v>
      </c>
      <c r="ER853" s="17">
        <f>IF(AND(S853='자료입력 및 결과표시'!$B$12,COUNTIF('업무중복도(데이터 입력)'!$W853:$DR853,'자료입력 및 결과표시'!$C$12)&gt;=1),7,0)</f>
        <v>0</v>
      </c>
      <c r="ES853" s="17">
        <f>IF(AND(S853='자료입력 및 결과표시'!$B$13,COUNTIF('업무중복도(데이터 입력)'!$W853:$DR853,'자료입력 및 결과표시'!$C$13)&gt;=1),8,0)</f>
        <v>0</v>
      </c>
      <c r="ET853" s="17">
        <f>IF(AND(S853='자료입력 및 결과표시'!$B$14,COUNTIF('업무중복도(데이터 입력)'!$W853:$DR853,'자료입력 및 결과표시'!$C$14)&gt;=1),9,0)</f>
        <v>0</v>
      </c>
      <c r="EU853" s="17">
        <f>IF(AND(S853='자료입력 및 결과표시'!$B$15,COUNTIF('업무중복도(데이터 입력)'!$W853:$DR853,'자료입력 및 결과표시'!$C$15)&gt;=1),10,0)</f>
        <v>0</v>
      </c>
      <c r="EV853" s="17">
        <f>IF(AND(S853='자료입력 및 결과표시'!$B$16,COUNTIF('업무중복도(데이터 입력)'!$W853:$DR853,'자료입력 및 결과표시'!$C$16)&gt;=1),11,0)</f>
        <v>0</v>
      </c>
      <c r="EW853" s="17">
        <f>IF(AND(S853='자료입력 및 결과표시'!$B$17,COUNTIF('업무중복도(데이터 입력)'!$W853:$DR853,'자료입력 및 결과표시'!$C$17)&gt;=1),12,0)</f>
        <v>0</v>
      </c>
      <c r="EX853" s="17">
        <f>IF(AND(S853='자료입력 및 결과표시'!$B$18,COUNTIF('업무중복도(데이터 입력)'!$W853:$DR853,'자료입력 및 결과표시'!$C$18)&gt;=1),13,0)</f>
        <v>0</v>
      </c>
      <c r="EY853" s="17">
        <f>IF(AND(S853='자료입력 및 결과표시'!$B$19,COUNTIF('업무중복도(데이터 입력)'!$W853:$DR853,'자료입력 및 결과표시'!$C$19)&gt;=1),14,0)</f>
        <v>0</v>
      </c>
      <c r="EZ853" s="17">
        <f>IF(AND(S853='자료입력 및 결과표시'!$B$20,COUNTIF('업무중복도(데이터 입력)'!$W853:$DR853,'자료입력 및 결과표시'!$C$20)&gt;=1),15,0)</f>
        <v>0</v>
      </c>
      <c r="FA853" s="17">
        <f>IF(AND(S853='자료입력 및 결과표시'!$B$21,COUNTIF('업무중복도(데이터 입력)'!$W853:$DR853,'자료입력 및 결과표시'!$C$21)&gt;=1),16,0)</f>
        <v>0</v>
      </c>
      <c r="FK853" s="17">
        <f t="shared" si="887"/>
        <v>0</v>
      </c>
      <c r="FO853"/>
    </row>
    <row r="854" spans="1:171">
      <c r="A854" s="17" t="str">
        <f t="shared" si="870"/>
        <v>\\\0</v>
      </c>
      <c r="B854" s="17" t="str">
        <f t="shared" si="871"/>
        <v>\\\0</v>
      </c>
      <c r="C854" s="17" t="str">
        <f t="shared" si="872"/>
        <v>\\\0</v>
      </c>
      <c r="D854" s="17" t="str">
        <f t="shared" si="873"/>
        <v>\\\0</v>
      </c>
      <c r="E854" s="17" t="str">
        <f t="shared" si="874"/>
        <v>\\\0</v>
      </c>
      <c r="F854" s="17" t="str">
        <f t="shared" si="875"/>
        <v>\\\0</v>
      </c>
      <c r="G854" s="17" t="str">
        <f t="shared" si="876"/>
        <v>\\\0</v>
      </c>
      <c r="H854" s="17" t="str">
        <f t="shared" si="877"/>
        <v>\\\0</v>
      </c>
      <c r="I854" s="17" t="str">
        <f t="shared" si="878"/>
        <v>\\\0</v>
      </c>
      <c r="J854" s="17" t="str">
        <f t="shared" si="879"/>
        <v>\\\0</v>
      </c>
      <c r="K854" s="17" t="str">
        <f t="shared" si="880"/>
        <v>\\\0</v>
      </c>
      <c r="L854" s="17" t="str">
        <f t="shared" si="881"/>
        <v>\\\0</v>
      </c>
      <c r="M854" s="17" t="str">
        <f t="shared" si="882"/>
        <v>\\\0</v>
      </c>
      <c r="N854" s="17" t="str">
        <f t="shared" si="883"/>
        <v>\\\0</v>
      </c>
      <c r="O854" s="17" t="str">
        <f t="shared" si="884"/>
        <v>\\\0</v>
      </c>
      <c r="P854" s="17" t="str">
        <f t="shared" si="885"/>
        <v>\\\0</v>
      </c>
      <c r="R854" s="17" t="str">
        <f t="shared" si="886"/>
        <v>\\</v>
      </c>
      <c r="S854" s="38"/>
      <c r="T854" s="39"/>
      <c r="U854" s="31"/>
      <c r="V854" s="32"/>
      <c r="W854" s="36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35"/>
      <c r="DS854" s="287"/>
      <c r="DT854" s="36"/>
      <c r="DU854" s="37"/>
      <c r="DV854" s="28">
        <f>IF(AND($S854='자료입력 및 결과표시'!$B$6,COUNTIF($W854:$DR854,'자료입력 및 결과표시'!$C$6)&gt;=1),IF(OR('자료입력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DW854" s="28">
        <f>IF(AND($S854='자료입력 및 결과표시'!$B$7,COUNTIF($W854:$DR854,'자료입력 및 결과표시'!$C$7)&gt;=1),IF(OR('자료입력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DX854" s="28">
        <f>IF(AND($S854='자료입력 및 결과표시'!$B$8,COUNTIF($W854:$DR854,'자료입력 및 결과표시'!$C$8)&gt;=1),IF(OR('자료입력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DY854" s="28">
        <f>IF(AND($S854='자료입력 및 결과표시'!$B$9,COUNTIF($W854:$DR854,'자료입력 및 결과표시'!$C$9)&gt;=1),IF(OR('자료입력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DZ854" s="28">
        <f>IF(AND($S854='자료입력 및 결과표시'!$B$10,COUNTIF($W854:$DR854,'자료입력 및 결과표시'!$C$10)&gt;=1),IF(OR('자료입력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A854" s="28">
        <f>IF(AND($S854='자료입력 및 결과표시'!$B$11,COUNTIF($W854:$DR854,'자료입력 및 결과표시'!$C$11)&gt;=1),IF(OR('자료입력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B854" s="28">
        <f>IF(AND($S854='자료입력 및 결과표시'!$B$12,COUNTIF($W854:$DR854,'자료입력 및 결과표시'!$C$12)&gt;=1),IF(OR('자료입력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C854" s="28">
        <f>IF(AND($S854='자료입력 및 결과표시'!$B$13,COUNTIF($W854:$DR854,'자료입력 및 결과표시'!$C$13)&gt;=1),IF(OR('자료입력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D854" s="28">
        <f>IF(AND($S854='자료입력 및 결과표시'!$B$14,COUNTIF($W854:$DR854,'자료입력 및 결과표시'!$C$14)&gt;=1),IF(OR('자료입력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E854" s="28">
        <f>IF(AND($S854='자료입력 및 결과표시'!$B$15,COUNTIF($W854:$DR854,'자료입력 및 결과표시'!$C$15)&gt;=1),IF(OR('자료입력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F854" s="28">
        <f>IF(AND($S854='자료입력 및 결과표시'!$B$16,COUNTIF($W854:$DR854,'자료입력 및 결과표시'!$C$16)&gt;=1),IF(OR('자료입력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G854" s="28">
        <f>IF(AND($S854='자료입력 및 결과표시'!$B$17,COUNTIF($W854:$DR854,'자료입력 및 결과표시'!$C$17)&gt;=1),IF(OR('자료입력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H854" s="28">
        <f>IF(AND($S854='자료입력 및 결과표시'!$B$18,COUNTIF($W854:$DR854,'자료입력 및 결과표시'!$C$18)&gt;=1),IF(OR('자료입력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I854" s="28">
        <f>IF(AND($S854='자료입력 및 결과표시'!$B$19,COUNTIF($W854:$DR854,'자료입력 및 결과표시'!$C$19)&gt;=1),IF(OR('자료입력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J854" s="28">
        <f>IF(AND($S854='자료입력 및 결과표시'!$B$20,COUNTIF($W854:$DR854,'자료입력 및 결과표시'!$C$20)&gt;=1),IF(OR('자료입력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K854" s="28">
        <f>IF(AND($S854='자료입력 및 결과표시'!$B$21,COUNTIF($W854:$DR854,'자료입력 및 결과표시'!$C$21)&gt;=1),IF(OR('자료입력 및 결과표시'!$B$4+90&gt;=$V854,'자료입력 및 결과표시'!$B$4&lt;$U854),0,IF($V854-'자료입력 및 결과표시'!$B$4-90&gt;='자료입력 및 결과표시'!$E$4,'자료입력 및 결과표시'!$E$4,$V854-'자료입력 및 결과표시'!$B$4-90)),0)</f>
        <v>0</v>
      </c>
      <c r="EL854" s="17">
        <f>IF(AND(S854='자료입력 및 결과표시'!$B$6,COUNTIF('업무중복도(데이터 입력)'!$W854:$DR854,'자료입력 및 결과표시'!$C$6)&gt;=1),1,0)</f>
        <v>0</v>
      </c>
      <c r="EM854" s="17">
        <f>IF(AND(S854='자료입력 및 결과표시'!$B$7,COUNTIF('업무중복도(데이터 입력)'!$W854:$DR854,'자료입력 및 결과표시'!$C$7)&gt;=1),2,0)</f>
        <v>0</v>
      </c>
      <c r="EN854" s="17">
        <f>IF(AND(S854='자료입력 및 결과표시'!$B$8,COUNTIF('업무중복도(데이터 입력)'!$W854:$DR854,'자료입력 및 결과표시'!$C$8)&gt;=1),3,0)</f>
        <v>0</v>
      </c>
      <c r="EO854" s="17">
        <f>IF(AND(S854='자료입력 및 결과표시'!$B$9,COUNTIF('업무중복도(데이터 입력)'!$W854:$DR854,'자료입력 및 결과표시'!$C$9)&gt;=1),4,0)</f>
        <v>0</v>
      </c>
      <c r="EP854" s="17">
        <f>IF(AND(S854='자료입력 및 결과표시'!$B$10,COUNTIF('업무중복도(데이터 입력)'!$W854:$DR854,'자료입력 및 결과표시'!$C$10)&gt;=1),5,0)</f>
        <v>0</v>
      </c>
      <c r="EQ854" s="17">
        <f>IF(AND(S854='자료입력 및 결과표시'!$B$11,COUNTIF('업무중복도(데이터 입력)'!$W854:$DR854,'자료입력 및 결과표시'!$C$11)&gt;=1),6,0)</f>
        <v>0</v>
      </c>
      <c r="ER854" s="17">
        <f>IF(AND(S854='자료입력 및 결과표시'!$B$12,COUNTIF('업무중복도(데이터 입력)'!$W854:$DR854,'자료입력 및 결과표시'!$C$12)&gt;=1),7,0)</f>
        <v>0</v>
      </c>
      <c r="ES854" s="17">
        <f>IF(AND(S854='자료입력 및 결과표시'!$B$13,COUNTIF('업무중복도(데이터 입력)'!$W854:$DR854,'자료입력 및 결과표시'!$C$13)&gt;=1),8,0)</f>
        <v>0</v>
      </c>
      <c r="ET854" s="17">
        <f>IF(AND(S854='자료입력 및 결과표시'!$B$14,COUNTIF('업무중복도(데이터 입력)'!$W854:$DR854,'자료입력 및 결과표시'!$C$14)&gt;=1),9,0)</f>
        <v>0</v>
      </c>
      <c r="EU854" s="17">
        <f>IF(AND(S854='자료입력 및 결과표시'!$B$15,COUNTIF('업무중복도(데이터 입력)'!$W854:$DR854,'자료입력 및 결과표시'!$C$15)&gt;=1),10,0)</f>
        <v>0</v>
      </c>
      <c r="EV854" s="17">
        <f>IF(AND(S854='자료입력 및 결과표시'!$B$16,COUNTIF('업무중복도(데이터 입력)'!$W854:$DR854,'자료입력 및 결과표시'!$C$16)&gt;=1),11,0)</f>
        <v>0</v>
      </c>
      <c r="EW854" s="17">
        <f>IF(AND(S854='자료입력 및 결과표시'!$B$17,COUNTIF('업무중복도(데이터 입력)'!$W854:$DR854,'자료입력 및 결과표시'!$C$17)&gt;=1),12,0)</f>
        <v>0</v>
      </c>
      <c r="EX854" s="17">
        <f>IF(AND(S854='자료입력 및 결과표시'!$B$18,COUNTIF('업무중복도(데이터 입력)'!$W854:$DR854,'자료입력 및 결과표시'!$C$18)&gt;=1),13,0)</f>
        <v>0</v>
      </c>
      <c r="EY854" s="17">
        <f>IF(AND(S854='자료입력 및 결과표시'!$B$19,COUNTIF('업무중복도(데이터 입력)'!$W854:$DR854,'자료입력 및 결과표시'!$C$19)&gt;=1),14,0)</f>
        <v>0</v>
      </c>
      <c r="EZ854" s="17">
        <f>IF(AND(S854='자료입력 및 결과표시'!$B$20,COUNTIF('업무중복도(데이터 입력)'!$W854:$DR854,'자료입력 및 결과표시'!$C$20)&gt;=1),15,0)</f>
        <v>0</v>
      </c>
      <c r="FA854" s="17">
        <f>IF(AND(S854='자료입력 및 결과표시'!$B$21,COUNTIF('업무중복도(데이터 입력)'!$W854:$DR854,'자료입력 및 결과표시'!$C$21)&gt;=1),16,0)</f>
        <v>0</v>
      </c>
      <c r="FK854" s="17">
        <f t="shared" si="887"/>
        <v>0</v>
      </c>
      <c r="FO854"/>
    </row>
    <row r="855" spans="1:171">
      <c r="A855" s="17" t="str">
        <f t="shared" si="870"/>
        <v>\\\0</v>
      </c>
      <c r="B855" s="17" t="str">
        <f t="shared" si="871"/>
        <v>\\\0</v>
      </c>
      <c r="C855" s="17" t="str">
        <f t="shared" si="872"/>
        <v>\\\0</v>
      </c>
      <c r="D855" s="17" t="str">
        <f t="shared" si="873"/>
        <v>\\\0</v>
      </c>
      <c r="E855" s="17" t="str">
        <f t="shared" si="874"/>
        <v>\\\0</v>
      </c>
      <c r="F855" s="17" t="str">
        <f t="shared" si="875"/>
        <v>\\\0</v>
      </c>
      <c r="G855" s="17" t="str">
        <f t="shared" si="876"/>
        <v>\\\0</v>
      </c>
      <c r="H855" s="17" t="str">
        <f t="shared" si="877"/>
        <v>\\\0</v>
      </c>
      <c r="I855" s="17" t="str">
        <f t="shared" si="878"/>
        <v>\\\0</v>
      </c>
      <c r="J855" s="17" t="str">
        <f t="shared" si="879"/>
        <v>\\\0</v>
      </c>
      <c r="K855" s="17" t="str">
        <f t="shared" si="880"/>
        <v>\\\0</v>
      </c>
      <c r="L855" s="17" t="str">
        <f t="shared" si="881"/>
        <v>\\\0</v>
      </c>
      <c r="M855" s="17" t="str">
        <f t="shared" si="882"/>
        <v>\\\0</v>
      </c>
      <c r="N855" s="17" t="str">
        <f t="shared" si="883"/>
        <v>\\\0</v>
      </c>
      <c r="O855" s="17" t="str">
        <f t="shared" si="884"/>
        <v>\\\0</v>
      </c>
      <c r="P855" s="17" t="str">
        <f t="shared" si="885"/>
        <v>\\\0</v>
      </c>
      <c r="R855" s="17" t="str">
        <f t="shared" si="886"/>
        <v>\\</v>
      </c>
      <c r="S855" s="38"/>
      <c r="T855" s="39"/>
      <c r="U855" s="31"/>
      <c r="V855" s="32"/>
      <c r="W855" s="36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35"/>
      <c r="DS855" s="287"/>
      <c r="DT855" s="36"/>
      <c r="DU855" s="37"/>
      <c r="DV855" s="28">
        <f>IF(AND($S855='자료입력 및 결과표시'!$B$6,COUNTIF($W855:$DR855,'자료입력 및 결과표시'!$C$6)&gt;=1),IF(OR('자료입력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DW855" s="28">
        <f>IF(AND($S855='자료입력 및 결과표시'!$B$7,COUNTIF($W855:$DR855,'자료입력 및 결과표시'!$C$7)&gt;=1),IF(OR('자료입력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DX855" s="28">
        <f>IF(AND($S855='자료입력 및 결과표시'!$B$8,COUNTIF($W855:$DR855,'자료입력 및 결과표시'!$C$8)&gt;=1),IF(OR('자료입력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DY855" s="28">
        <f>IF(AND($S855='자료입력 및 결과표시'!$B$9,COUNTIF($W855:$DR855,'자료입력 및 결과표시'!$C$9)&gt;=1),IF(OR('자료입력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DZ855" s="28">
        <f>IF(AND($S855='자료입력 및 결과표시'!$B$10,COUNTIF($W855:$DR855,'자료입력 및 결과표시'!$C$10)&gt;=1),IF(OR('자료입력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A855" s="28">
        <f>IF(AND($S855='자료입력 및 결과표시'!$B$11,COUNTIF($W855:$DR855,'자료입력 및 결과표시'!$C$11)&gt;=1),IF(OR('자료입력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B855" s="28">
        <f>IF(AND($S855='자료입력 및 결과표시'!$B$12,COUNTIF($W855:$DR855,'자료입력 및 결과표시'!$C$12)&gt;=1),IF(OR('자료입력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C855" s="28">
        <f>IF(AND($S855='자료입력 및 결과표시'!$B$13,COUNTIF($W855:$DR855,'자료입력 및 결과표시'!$C$13)&gt;=1),IF(OR('자료입력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D855" s="28">
        <f>IF(AND($S855='자료입력 및 결과표시'!$B$14,COUNTIF($W855:$DR855,'자료입력 및 결과표시'!$C$14)&gt;=1),IF(OR('자료입력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E855" s="28">
        <f>IF(AND($S855='자료입력 및 결과표시'!$B$15,COUNTIF($W855:$DR855,'자료입력 및 결과표시'!$C$15)&gt;=1),IF(OR('자료입력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F855" s="28">
        <f>IF(AND($S855='자료입력 및 결과표시'!$B$16,COUNTIF($W855:$DR855,'자료입력 및 결과표시'!$C$16)&gt;=1),IF(OR('자료입력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G855" s="28">
        <f>IF(AND($S855='자료입력 및 결과표시'!$B$17,COUNTIF($W855:$DR855,'자료입력 및 결과표시'!$C$17)&gt;=1),IF(OR('자료입력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H855" s="28">
        <f>IF(AND($S855='자료입력 및 결과표시'!$B$18,COUNTIF($W855:$DR855,'자료입력 및 결과표시'!$C$18)&gt;=1),IF(OR('자료입력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I855" s="28">
        <f>IF(AND($S855='자료입력 및 결과표시'!$B$19,COUNTIF($W855:$DR855,'자료입력 및 결과표시'!$C$19)&gt;=1),IF(OR('자료입력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J855" s="28">
        <f>IF(AND($S855='자료입력 및 결과표시'!$B$20,COUNTIF($W855:$DR855,'자료입력 및 결과표시'!$C$20)&gt;=1),IF(OR('자료입력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K855" s="28">
        <f>IF(AND($S855='자료입력 및 결과표시'!$B$21,COUNTIF($W855:$DR855,'자료입력 및 결과표시'!$C$21)&gt;=1),IF(OR('자료입력 및 결과표시'!$B$4+90&gt;=$V855,'자료입력 및 결과표시'!$B$4&lt;$U855),0,IF($V855-'자료입력 및 결과표시'!$B$4-90&gt;='자료입력 및 결과표시'!$E$4,'자료입력 및 결과표시'!$E$4,$V855-'자료입력 및 결과표시'!$B$4-90)),0)</f>
        <v>0</v>
      </c>
      <c r="EL855" s="17">
        <f>IF(AND(S855='자료입력 및 결과표시'!$B$6,COUNTIF('업무중복도(데이터 입력)'!$W855:$DR855,'자료입력 및 결과표시'!$C$6)&gt;=1),1,0)</f>
        <v>0</v>
      </c>
      <c r="EM855" s="17">
        <f>IF(AND(S855='자료입력 및 결과표시'!$B$7,COUNTIF('업무중복도(데이터 입력)'!$W855:$DR855,'자료입력 및 결과표시'!$C$7)&gt;=1),2,0)</f>
        <v>0</v>
      </c>
      <c r="EN855" s="17">
        <f>IF(AND(S855='자료입력 및 결과표시'!$B$8,COUNTIF('업무중복도(데이터 입력)'!$W855:$DR855,'자료입력 및 결과표시'!$C$8)&gt;=1),3,0)</f>
        <v>0</v>
      </c>
      <c r="EO855" s="17">
        <f>IF(AND(S855='자료입력 및 결과표시'!$B$9,COUNTIF('업무중복도(데이터 입력)'!$W855:$DR855,'자료입력 및 결과표시'!$C$9)&gt;=1),4,0)</f>
        <v>0</v>
      </c>
      <c r="EP855" s="17">
        <f>IF(AND(S855='자료입력 및 결과표시'!$B$10,COUNTIF('업무중복도(데이터 입력)'!$W855:$DR855,'자료입력 및 결과표시'!$C$10)&gt;=1),5,0)</f>
        <v>0</v>
      </c>
      <c r="EQ855" s="17">
        <f>IF(AND(S855='자료입력 및 결과표시'!$B$11,COUNTIF('업무중복도(데이터 입력)'!$W855:$DR855,'자료입력 및 결과표시'!$C$11)&gt;=1),6,0)</f>
        <v>0</v>
      </c>
      <c r="ER855" s="17">
        <f>IF(AND(S855='자료입력 및 결과표시'!$B$12,COUNTIF('업무중복도(데이터 입력)'!$W855:$DR855,'자료입력 및 결과표시'!$C$12)&gt;=1),7,0)</f>
        <v>0</v>
      </c>
      <c r="ES855" s="17">
        <f>IF(AND(S855='자료입력 및 결과표시'!$B$13,COUNTIF('업무중복도(데이터 입력)'!$W855:$DR855,'자료입력 및 결과표시'!$C$13)&gt;=1),8,0)</f>
        <v>0</v>
      </c>
      <c r="ET855" s="17">
        <f>IF(AND(S855='자료입력 및 결과표시'!$B$14,COUNTIF('업무중복도(데이터 입력)'!$W855:$DR855,'자료입력 및 결과표시'!$C$14)&gt;=1),9,0)</f>
        <v>0</v>
      </c>
      <c r="EU855" s="17">
        <f>IF(AND(S855='자료입력 및 결과표시'!$B$15,COUNTIF('업무중복도(데이터 입력)'!$W855:$DR855,'자료입력 및 결과표시'!$C$15)&gt;=1),10,0)</f>
        <v>0</v>
      </c>
      <c r="EV855" s="17">
        <f>IF(AND(S855='자료입력 및 결과표시'!$B$16,COUNTIF('업무중복도(데이터 입력)'!$W855:$DR855,'자료입력 및 결과표시'!$C$16)&gt;=1),11,0)</f>
        <v>0</v>
      </c>
      <c r="EW855" s="17">
        <f>IF(AND(S855='자료입력 및 결과표시'!$B$17,COUNTIF('업무중복도(데이터 입력)'!$W855:$DR855,'자료입력 및 결과표시'!$C$17)&gt;=1),12,0)</f>
        <v>0</v>
      </c>
      <c r="EX855" s="17">
        <f>IF(AND(S855='자료입력 및 결과표시'!$B$18,COUNTIF('업무중복도(데이터 입력)'!$W855:$DR855,'자료입력 및 결과표시'!$C$18)&gt;=1),13,0)</f>
        <v>0</v>
      </c>
      <c r="EY855" s="17">
        <f>IF(AND(S855='자료입력 및 결과표시'!$B$19,COUNTIF('업무중복도(데이터 입력)'!$W855:$DR855,'자료입력 및 결과표시'!$C$19)&gt;=1),14,0)</f>
        <v>0</v>
      </c>
      <c r="EZ855" s="17">
        <f>IF(AND(S855='자료입력 및 결과표시'!$B$20,COUNTIF('업무중복도(데이터 입력)'!$W855:$DR855,'자료입력 및 결과표시'!$C$20)&gt;=1),15,0)</f>
        <v>0</v>
      </c>
      <c r="FA855" s="17">
        <f>IF(AND(S855='자료입력 및 결과표시'!$B$21,COUNTIF('업무중복도(데이터 입력)'!$W855:$DR855,'자료입력 및 결과표시'!$C$21)&gt;=1),16,0)</f>
        <v>0</v>
      </c>
      <c r="FK855" s="17">
        <f t="shared" si="887"/>
        <v>0</v>
      </c>
      <c r="FO855"/>
    </row>
    <row r="856" spans="1:171">
      <c r="A856" s="17" t="str">
        <f t="shared" si="870"/>
        <v>\\\0</v>
      </c>
      <c r="B856" s="17" t="str">
        <f t="shared" si="871"/>
        <v>\\\0</v>
      </c>
      <c r="C856" s="17" t="str">
        <f t="shared" si="872"/>
        <v>\\\0</v>
      </c>
      <c r="D856" s="17" t="str">
        <f t="shared" si="873"/>
        <v>\\\0</v>
      </c>
      <c r="E856" s="17" t="str">
        <f t="shared" si="874"/>
        <v>\\\0</v>
      </c>
      <c r="F856" s="17" t="str">
        <f t="shared" si="875"/>
        <v>\\\0</v>
      </c>
      <c r="G856" s="17" t="str">
        <f t="shared" si="876"/>
        <v>\\\0</v>
      </c>
      <c r="H856" s="17" t="str">
        <f t="shared" si="877"/>
        <v>\\\0</v>
      </c>
      <c r="I856" s="17" t="str">
        <f t="shared" si="878"/>
        <v>\\\0</v>
      </c>
      <c r="J856" s="17" t="str">
        <f t="shared" si="879"/>
        <v>\\\0</v>
      </c>
      <c r="K856" s="17" t="str">
        <f t="shared" si="880"/>
        <v>\\\0</v>
      </c>
      <c r="L856" s="17" t="str">
        <f t="shared" si="881"/>
        <v>\\\0</v>
      </c>
      <c r="M856" s="17" t="str">
        <f t="shared" si="882"/>
        <v>\\\0</v>
      </c>
      <c r="N856" s="17" t="str">
        <f t="shared" si="883"/>
        <v>\\\0</v>
      </c>
      <c r="O856" s="17" t="str">
        <f t="shared" si="884"/>
        <v>\\\0</v>
      </c>
      <c r="P856" s="17" t="str">
        <f t="shared" si="885"/>
        <v>\\\0</v>
      </c>
      <c r="R856" s="17" t="str">
        <f t="shared" si="886"/>
        <v>\\</v>
      </c>
      <c r="S856" s="38"/>
      <c r="T856" s="39"/>
      <c r="U856" s="31"/>
      <c r="V856" s="32"/>
      <c r="W856" s="36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35"/>
      <c r="DS856" s="287"/>
      <c r="DT856" s="36"/>
      <c r="DU856" s="37"/>
      <c r="DV856" s="28">
        <f>IF(AND($S856='자료입력 및 결과표시'!$B$6,COUNTIF($W856:$DR856,'자료입력 및 결과표시'!$C$6)&gt;=1),IF(OR('자료입력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DW856" s="28">
        <f>IF(AND($S856='자료입력 및 결과표시'!$B$7,COUNTIF($W856:$DR856,'자료입력 및 결과표시'!$C$7)&gt;=1),IF(OR('자료입력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DX856" s="28">
        <f>IF(AND($S856='자료입력 및 결과표시'!$B$8,COUNTIF($W856:$DR856,'자료입력 및 결과표시'!$C$8)&gt;=1),IF(OR('자료입력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DY856" s="28">
        <f>IF(AND($S856='자료입력 및 결과표시'!$B$9,COUNTIF($W856:$DR856,'자료입력 및 결과표시'!$C$9)&gt;=1),IF(OR('자료입력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DZ856" s="28">
        <f>IF(AND($S856='자료입력 및 결과표시'!$B$10,COUNTIF($W856:$DR856,'자료입력 및 결과표시'!$C$10)&gt;=1),IF(OR('자료입력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A856" s="28">
        <f>IF(AND($S856='자료입력 및 결과표시'!$B$11,COUNTIF($W856:$DR856,'자료입력 및 결과표시'!$C$11)&gt;=1),IF(OR('자료입력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B856" s="28">
        <f>IF(AND($S856='자료입력 및 결과표시'!$B$12,COUNTIF($W856:$DR856,'자료입력 및 결과표시'!$C$12)&gt;=1),IF(OR('자료입력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C856" s="28">
        <f>IF(AND($S856='자료입력 및 결과표시'!$B$13,COUNTIF($W856:$DR856,'자료입력 및 결과표시'!$C$13)&gt;=1),IF(OR('자료입력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D856" s="28">
        <f>IF(AND($S856='자료입력 및 결과표시'!$B$14,COUNTIF($W856:$DR856,'자료입력 및 결과표시'!$C$14)&gt;=1),IF(OR('자료입력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E856" s="28">
        <f>IF(AND($S856='자료입력 및 결과표시'!$B$15,COUNTIF($W856:$DR856,'자료입력 및 결과표시'!$C$15)&gt;=1),IF(OR('자료입력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F856" s="28">
        <f>IF(AND($S856='자료입력 및 결과표시'!$B$16,COUNTIF($W856:$DR856,'자료입력 및 결과표시'!$C$16)&gt;=1),IF(OR('자료입력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G856" s="28">
        <f>IF(AND($S856='자료입력 및 결과표시'!$B$17,COUNTIF($W856:$DR856,'자료입력 및 결과표시'!$C$17)&gt;=1),IF(OR('자료입력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H856" s="28">
        <f>IF(AND($S856='자료입력 및 결과표시'!$B$18,COUNTIF($W856:$DR856,'자료입력 및 결과표시'!$C$18)&gt;=1),IF(OR('자료입력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I856" s="28">
        <f>IF(AND($S856='자료입력 및 결과표시'!$B$19,COUNTIF($W856:$DR856,'자료입력 및 결과표시'!$C$19)&gt;=1),IF(OR('자료입력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J856" s="28">
        <f>IF(AND($S856='자료입력 및 결과표시'!$B$20,COUNTIF($W856:$DR856,'자료입력 및 결과표시'!$C$20)&gt;=1),IF(OR('자료입력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K856" s="28">
        <f>IF(AND($S856='자료입력 및 결과표시'!$B$21,COUNTIF($W856:$DR856,'자료입력 및 결과표시'!$C$21)&gt;=1),IF(OR('자료입력 및 결과표시'!$B$4+90&gt;=$V856,'자료입력 및 결과표시'!$B$4&lt;$U856),0,IF($V856-'자료입력 및 결과표시'!$B$4-90&gt;='자료입력 및 결과표시'!$E$4,'자료입력 및 결과표시'!$E$4,$V856-'자료입력 및 결과표시'!$B$4-90)),0)</f>
        <v>0</v>
      </c>
      <c r="EL856" s="17">
        <f>IF(AND(S856='자료입력 및 결과표시'!$B$6,COUNTIF('업무중복도(데이터 입력)'!$W856:$DR856,'자료입력 및 결과표시'!$C$6)&gt;=1),1,0)</f>
        <v>0</v>
      </c>
      <c r="EM856" s="17">
        <f>IF(AND(S856='자료입력 및 결과표시'!$B$7,COUNTIF('업무중복도(데이터 입력)'!$W856:$DR856,'자료입력 및 결과표시'!$C$7)&gt;=1),2,0)</f>
        <v>0</v>
      </c>
      <c r="EN856" s="17">
        <f>IF(AND(S856='자료입력 및 결과표시'!$B$8,COUNTIF('업무중복도(데이터 입력)'!$W856:$DR856,'자료입력 및 결과표시'!$C$8)&gt;=1),3,0)</f>
        <v>0</v>
      </c>
      <c r="EO856" s="17">
        <f>IF(AND(S856='자료입력 및 결과표시'!$B$9,COUNTIF('업무중복도(데이터 입력)'!$W856:$DR856,'자료입력 및 결과표시'!$C$9)&gt;=1),4,0)</f>
        <v>0</v>
      </c>
      <c r="EP856" s="17">
        <f>IF(AND(S856='자료입력 및 결과표시'!$B$10,COUNTIF('업무중복도(데이터 입력)'!$W856:$DR856,'자료입력 및 결과표시'!$C$10)&gt;=1),5,0)</f>
        <v>0</v>
      </c>
      <c r="EQ856" s="17">
        <f>IF(AND(S856='자료입력 및 결과표시'!$B$11,COUNTIF('업무중복도(데이터 입력)'!$W856:$DR856,'자료입력 및 결과표시'!$C$11)&gt;=1),6,0)</f>
        <v>0</v>
      </c>
      <c r="ER856" s="17">
        <f>IF(AND(S856='자료입력 및 결과표시'!$B$12,COUNTIF('업무중복도(데이터 입력)'!$W856:$DR856,'자료입력 및 결과표시'!$C$12)&gt;=1),7,0)</f>
        <v>0</v>
      </c>
      <c r="ES856" s="17">
        <f>IF(AND(S856='자료입력 및 결과표시'!$B$13,COUNTIF('업무중복도(데이터 입력)'!$W856:$DR856,'자료입력 및 결과표시'!$C$13)&gt;=1),8,0)</f>
        <v>0</v>
      </c>
      <c r="ET856" s="17">
        <f>IF(AND(S856='자료입력 및 결과표시'!$B$14,COUNTIF('업무중복도(데이터 입력)'!$W856:$DR856,'자료입력 및 결과표시'!$C$14)&gt;=1),9,0)</f>
        <v>0</v>
      </c>
      <c r="EU856" s="17">
        <f>IF(AND(S856='자료입력 및 결과표시'!$B$15,COUNTIF('업무중복도(데이터 입력)'!$W856:$DR856,'자료입력 및 결과표시'!$C$15)&gt;=1),10,0)</f>
        <v>0</v>
      </c>
      <c r="EV856" s="17">
        <f>IF(AND(S856='자료입력 및 결과표시'!$B$16,COUNTIF('업무중복도(데이터 입력)'!$W856:$DR856,'자료입력 및 결과표시'!$C$16)&gt;=1),11,0)</f>
        <v>0</v>
      </c>
      <c r="EW856" s="17">
        <f>IF(AND(S856='자료입력 및 결과표시'!$B$17,COUNTIF('업무중복도(데이터 입력)'!$W856:$DR856,'자료입력 및 결과표시'!$C$17)&gt;=1),12,0)</f>
        <v>0</v>
      </c>
      <c r="EX856" s="17">
        <f>IF(AND(S856='자료입력 및 결과표시'!$B$18,COUNTIF('업무중복도(데이터 입력)'!$W856:$DR856,'자료입력 및 결과표시'!$C$18)&gt;=1),13,0)</f>
        <v>0</v>
      </c>
      <c r="EY856" s="17">
        <f>IF(AND(S856='자료입력 및 결과표시'!$B$19,COUNTIF('업무중복도(데이터 입력)'!$W856:$DR856,'자료입력 및 결과표시'!$C$19)&gt;=1),14,0)</f>
        <v>0</v>
      </c>
      <c r="EZ856" s="17">
        <f>IF(AND(S856='자료입력 및 결과표시'!$B$20,COUNTIF('업무중복도(데이터 입력)'!$W856:$DR856,'자료입력 및 결과표시'!$C$20)&gt;=1),15,0)</f>
        <v>0</v>
      </c>
      <c r="FA856" s="17">
        <f>IF(AND(S856='자료입력 및 결과표시'!$B$21,COUNTIF('업무중복도(데이터 입력)'!$W856:$DR856,'자료입력 및 결과표시'!$C$21)&gt;=1),16,0)</f>
        <v>0</v>
      </c>
      <c r="FK856" s="17">
        <f t="shared" si="887"/>
        <v>0</v>
      </c>
      <c r="FO856"/>
    </row>
    <row r="857" spans="1:171">
      <c r="A857" s="17" t="str">
        <f t="shared" si="870"/>
        <v>\\\0</v>
      </c>
      <c r="B857" s="17" t="str">
        <f t="shared" si="871"/>
        <v>\\\0</v>
      </c>
      <c r="C857" s="17" t="str">
        <f t="shared" si="872"/>
        <v>\\\0</v>
      </c>
      <c r="D857" s="17" t="str">
        <f t="shared" si="873"/>
        <v>\\\0</v>
      </c>
      <c r="E857" s="17" t="str">
        <f t="shared" si="874"/>
        <v>\\\0</v>
      </c>
      <c r="F857" s="17" t="str">
        <f t="shared" si="875"/>
        <v>\\\0</v>
      </c>
      <c r="G857" s="17" t="str">
        <f t="shared" si="876"/>
        <v>\\\0</v>
      </c>
      <c r="H857" s="17" t="str">
        <f t="shared" si="877"/>
        <v>\\\0</v>
      </c>
      <c r="I857" s="17" t="str">
        <f t="shared" si="878"/>
        <v>\\\0</v>
      </c>
      <c r="J857" s="17" t="str">
        <f t="shared" si="879"/>
        <v>\\\0</v>
      </c>
      <c r="K857" s="17" t="str">
        <f t="shared" si="880"/>
        <v>\\\0</v>
      </c>
      <c r="L857" s="17" t="str">
        <f t="shared" si="881"/>
        <v>\\\0</v>
      </c>
      <c r="M857" s="17" t="str">
        <f t="shared" si="882"/>
        <v>\\\0</v>
      </c>
      <c r="N857" s="17" t="str">
        <f t="shared" si="883"/>
        <v>\\\0</v>
      </c>
      <c r="O857" s="17" t="str">
        <f t="shared" si="884"/>
        <v>\\\0</v>
      </c>
      <c r="P857" s="17" t="str">
        <f t="shared" si="885"/>
        <v>\\\0</v>
      </c>
      <c r="R857" s="17" t="str">
        <f t="shared" si="886"/>
        <v>\\</v>
      </c>
      <c r="S857" s="38"/>
      <c r="T857" s="39"/>
      <c r="U857" s="31"/>
      <c r="V857" s="32"/>
      <c r="W857" s="36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35"/>
      <c r="DS857" s="287"/>
      <c r="DT857" s="36"/>
      <c r="DU857" s="37"/>
      <c r="DV857" s="28">
        <f>IF(AND($S857='자료입력 및 결과표시'!$B$6,COUNTIF($W857:$DR857,'자료입력 및 결과표시'!$C$6)&gt;=1),IF(OR('자료입력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DW857" s="28">
        <f>IF(AND($S857='자료입력 및 결과표시'!$B$7,COUNTIF($W857:$DR857,'자료입력 및 결과표시'!$C$7)&gt;=1),IF(OR('자료입력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DX857" s="28">
        <f>IF(AND($S857='자료입력 및 결과표시'!$B$8,COUNTIF($W857:$DR857,'자료입력 및 결과표시'!$C$8)&gt;=1),IF(OR('자료입력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DY857" s="28">
        <f>IF(AND($S857='자료입력 및 결과표시'!$B$9,COUNTIF($W857:$DR857,'자료입력 및 결과표시'!$C$9)&gt;=1),IF(OR('자료입력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DZ857" s="28">
        <f>IF(AND($S857='자료입력 및 결과표시'!$B$10,COUNTIF($W857:$DR857,'자료입력 및 결과표시'!$C$10)&gt;=1),IF(OR('자료입력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A857" s="28">
        <f>IF(AND($S857='자료입력 및 결과표시'!$B$11,COUNTIF($W857:$DR857,'자료입력 및 결과표시'!$C$11)&gt;=1),IF(OR('자료입력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B857" s="28">
        <f>IF(AND($S857='자료입력 및 결과표시'!$B$12,COUNTIF($W857:$DR857,'자료입력 및 결과표시'!$C$12)&gt;=1),IF(OR('자료입력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C857" s="28">
        <f>IF(AND($S857='자료입력 및 결과표시'!$B$13,COUNTIF($W857:$DR857,'자료입력 및 결과표시'!$C$13)&gt;=1),IF(OR('자료입력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D857" s="28">
        <f>IF(AND($S857='자료입력 및 결과표시'!$B$14,COUNTIF($W857:$DR857,'자료입력 및 결과표시'!$C$14)&gt;=1),IF(OR('자료입력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E857" s="28">
        <f>IF(AND($S857='자료입력 및 결과표시'!$B$15,COUNTIF($W857:$DR857,'자료입력 및 결과표시'!$C$15)&gt;=1),IF(OR('자료입력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F857" s="28">
        <f>IF(AND($S857='자료입력 및 결과표시'!$B$16,COUNTIF($W857:$DR857,'자료입력 및 결과표시'!$C$16)&gt;=1),IF(OR('자료입력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G857" s="28">
        <f>IF(AND($S857='자료입력 및 결과표시'!$B$17,COUNTIF($W857:$DR857,'자료입력 및 결과표시'!$C$17)&gt;=1),IF(OR('자료입력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H857" s="28">
        <f>IF(AND($S857='자료입력 및 결과표시'!$B$18,COUNTIF($W857:$DR857,'자료입력 및 결과표시'!$C$18)&gt;=1),IF(OR('자료입력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I857" s="28">
        <f>IF(AND($S857='자료입력 및 결과표시'!$B$19,COUNTIF($W857:$DR857,'자료입력 및 결과표시'!$C$19)&gt;=1),IF(OR('자료입력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J857" s="28">
        <f>IF(AND($S857='자료입력 및 결과표시'!$B$20,COUNTIF($W857:$DR857,'자료입력 및 결과표시'!$C$20)&gt;=1),IF(OR('자료입력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K857" s="28">
        <f>IF(AND($S857='자료입력 및 결과표시'!$B$21,COUNTIF($W857:$DR857,'자료입력 및 결과표시'!$C$21)&gt;=1),IF(OR('자료입력 및 결과표시'!$B$4+90&gt;=$V857,'자료입력 및 결과표시'!$B$4&lt;$U857),0,IF($V857-'자료입력 및 결과표시'!$B$4-90&gt;='자료입력 및 결과표시'!$E$4,'자료입력 및 결과표시'!$E$4,$V857-'자료입력 및 결과표시'!$B$4-90)),0)</f>
        <v>0</v>
      </c>
      <c r="EL857" s="17">
        <f>IF(AND(S857='자료입력 및 결과표시'!$B$6,COUNTIF('업무중복도(데이터 입력)'!$W857:$DR857,'자료입력 및 결과표시'!$C$6)&gt;=1),1,0)</f>
        <v>0</v>
      </c>
      <c r="EM857" s="17">
        <f>IF(AND(S857='자료입력 및 결과표시'!$B$7,COUNTIF('업무중복도(데이터 입력)'!$W857:$DR857,'자료입력 및 결과표시'!$C$7)&gt;=1),2,0)</f>
        <v>0</v>
      </c>
      <c r="EN857" s="17">
        <f>IF(AND(S857='자료입력 및 결과표시'!$B$8,COUNTIF('업무중복도(데이터 입력)'!$W857:$DR857,'자료입력 및 결과표시'!$C$8)&gt;=1),3,0)</f>
        <v>0</v>
      </c>
      <c r="EO857" s="17">
        <f>IF(AND(S857='자료입력 및 결과표시'!$B$9,COUNTIF('업무중복도(데이터 입력)'!$W857:$DR857,'자료입력 및 결과표시'!$C$9)&gt;=1),4,0)</f>
        <v>0</v>
      </c>
      <c r="EP857" s="17">
        <f>IF(AND(S857='자료입력 및 결과표시'!$B$10,COUNTIF('업무중복도(데이터 입력)'!$W857:$DR857,'자료입력 및 결과표시'!$C$10)&gt;=1),5,0)</f>
        <v>0</v>
      </c>
      <c r="EQ857" s="17">
        <f>IF(AND(S857='자료입력 및 결과표시'!$B$11,COUNTIF('업무중복도(데이터 입력)'!$W857:$DR857,'자료입력 및 결과표시'!$C$11)&gt;=1),6,0)</f>
        <v>0</v>
      </c>
      <c r="ER857" s="17">
        <f>IF(AND(S857='자료입력 및 결과표시'!$B$12,COUNTIF('업무중복도(데이터 입력)'!$W857:$DR857,'자료입력 및 결과표시'!$C$12)&gt;=1),7,0)</f>
        <v>0</v>
      </c>
      <c r="ES857" s="17">
        <f>IF(AND(S857='자료입력 및 결과표시'!$B$13,COUNTIF('업무중복도(데이터 입력)'!$W857:$DR857,'자료입력 및 결과표시'!$C$13)&gt;=1),8,0)</f>
        <v>0</v>
      </c>
      <c r="ET857" s="17">
        <f>IF(AND(S857='자료입력 및 결과표시'!$B$14,COUNTIF('업무중복도(데이터 입력)'!$W857:$DR857,'자료입력 및 결과표시'!$C$14)&gt;=1),9,0)</f>
        <v>0</v>
      </c>
      <c r="EU857" s="17">
        <f>IF(AND(S857='자료입력 및 결과표시'!$B$15,COUNTIF('업무중복도(데이터 입력)'!$W857:$DR857,'자료입력 및 결과표시'!$C$15)&gt;=1),10,0)</f>
        <v>0</v>
      </c>
      <c r="EV857" s="17">
        <f>IF(AND(S857='자료입력 및 결과표시'!$B$16,COUNTIF('업무중복도(데이터 입력)'!$W857:$DR857,'자료입력 및 결과표시'!$C$16)&gt;=1),11,0)</f>
        <v>0</v>
      </c>
      <c r="EW857" s="17">
        <f>IF(AND(S857='자료입력 및 결과표시'!$B$17,COUNTIF('업무중복도(데이터 입력)'!$W857:$DR857,'자료입력 및 결과표시'!$C$17)&gt;=1),12,0)</f>
        <v>0</v>
      </c>
      <c r="EX857" s="17">
        <f>IF(AND(S857='자료입력 및 결과표시'!$B$18,COUNTIF('업무중복도(데이터 입력)'!$W857:$DR857,'자료입력 및 결과표시'!$C$18)&gt;=1),13,0)</f>
        <v>0</v>
      </c>
      <c r="EY857" s="17">
        <f>IF(AND(S857='자료입력 및 결과표시'!$B$19,COUNTIF('업무중복도(데이터 입력)'!$W857:$DR857,'자료입력 및 결과표시'!$C$19)&gt;=1),14,0)</f>
        <v>0</v>
      </c>
      <c r="EZ857" s="17">
        <f>IF(AND(S857='자료입력 및 결과표시'!$B$20,COUNTIF('업무중복도(데이터 입력)'!$W857:$DR857,'자료입력 및 결과표시'!$C$20)&gt;=1),15,0)</f>
        <v>0</v>
      </c>
      <c r="FA857" s="17">
        <f>IF(AND(S857='자료입력 및 결과표시'!$B$21,COUNTIF('업무중복도(데이터 입력)'!$W857:$DR857,'자료입력 및 결과표시'!$C$21)&gt;=1),16,0)</f>
        <v>0</v>
      </c>
      <c r="FK857" s="17">
        <f t="shared" si="887"/>
        <v>0</v>
      </c>
      <c r="FO857"/>
    </row>
    <row r="858" spans="1:171">
      <c r="A858" s="17" t="str">
        <f t="shared" si="870"/>
        <v>\\\0</v>
      </c>
      <c r="B858" s="17" t="str">
        <f t="shared" si="871"/>
        <v>\\\0</v>
      </c>
      <c r="C858" s="17" t="str">
        <f t="shared" si="872"/>
        <v>\\\0</v>
      </c>
      <c r="D858" s="17" t="str">
        <f t="shared" si="873"/>
        <v>\\\0</v>
      </c>
      <c r="E858" s="17" t="str">
        <f t="shared" si="874"/>
        <v>\\\0</v>
      </c>
      <c r="F858" s="17" t="str">
        <f t="shared" si="875"/>
        <v>\\\0</v>
      </c>
      <c r="G858" s="17" t="str">
        <f t="shared" si="876"/>
        <v>\\\0</v>
      </c>
      <c r="H858" s="17" t="str">
        <f t="shared" si="877"/>
        <v>\\\0</v>
      </c>
      <c r="I858" s="17" t="str">
        <f t="shared" si="878"/>
        <v>\\\0</v>
      </c>
      <c r="J858" s="17" t="str">
        <f t="shared" si="879"/>
        <v>\\\0</v>
      </c>
      <c r="K858" s="17" t="str">
        <f t="shared" si="880"/>
        <v>\\\0</v>
      </c>
      <c r="L858" s="17" t="str">
        <f t="shared" si="881"/>
        <v>\\\0</v>
      </c>
      <c r="M858" s="17" t="str">
        <f t="shared" si="882"/>
        <v>\\\0</v>
      </c>
      <c r="N858" s="17" t="str">
        <f t="shared" si="883"/>
        <v>\\\0</v>
      </c>
      <c r="O858" s="17" t="str">
        <f t="shared" si="884"/>
        <v>\\\0</v>
      </c>
      <c r="P858" s="17" t="str">
        <f t="shared" si="885"/>
        <v>\\\0</v>
      </c>
      <c r="R858" s="17" t="str">
        <f t="shared" si="886"/>
        <v>\\</v>
      </c>
      <c r="S858" s="38"/>
      <c r="T858" s="39"/>
      <c r="U858" s="31"/>
      <c r="V858" s="32"/>
      <c r="W858" s="36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35"/>
      <c r="DS858" s="287"/>
      <c r="DT858" s="36"/>
      <c r="DU858" s="37"/>
      <c r="DV858" s="28">
        <f>IF(AND($S858='자료입력 및 결과표시'!$B$6,COUNTIF($W858:$DR858,'자료입력 및 결과표시'!$C$6)&gt;=1),IF(OR('자료입력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DW858" s="28">
        <f>IF(AND($S858='자료입력 및 결과표시'!$B$7,COUNTIF($W858:$DR858,'자료입력 및 결과표시'!$C$7)&gt;=1),IF(OR('자료입력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DX858" s="28">
        <f>IF(AND($S858='자료입력 및 결과표시'!$B$8,COUNTIF($W858:$DR858,'자료입력 및 결과표시'!$C$8)&gt;=1),IF(OR('자료입력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DY858" s="28">
        <f>IF(AND($S858='자료입력 및 결과표시'!$B$9,COUNTIF($W858:$DR858,'자료입력 및 결과표시'!$C$9)&gt;=1),IF(OR('자료입력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DZ858" s="28">
        <f>IF(AND($S858='자료입력 및 결과표시'!$B$10,COUNTIF($W858:$DR858,'자료입력 및 결과표시'!$C$10)&gt;=1),IF(OR('자료입력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A858" s="28">
        <f>IF(AND($S858='자료입력 및 결과표시'!$B$11,COUNTIF($W858:$DR858,'자료입력 및 결과표시'!$C$11)&gt;=1),IF(OR('자료입력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B858" s="28">
        <f>IF(AND($S858='자료입력 및 결과표시'!$B$12,COUNTIF($W858:$DR858,'자료입력 및 결과표시'!$C$12)&gt;=1),IF(OR('자료입력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C858" s="28">
        <f>IF(AND($S858='자료입력 및 결과표시'!$B$13,COUNTIF($W858:$DR858,'자료입력 및 결과표시'!$C$13)&gt;=1),IF(OR('자료입력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D858" s="28">
        <f>IF(AND($S858='자료입력 및 결과표시'!$B$14,COUNTIF($W858:$DR858,'자료입력 및 결과표시'!$C$14)&gt;=1),IF(OR('자료입력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E858" s="28">
        <f>IF(AND($S858='자료입력 및 결과표시'!$B$15,COUNTIF($W858:$DR858,'자료입력 및 결과표시'!$C$15)&gt;=1),IF(OR('자료입력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F858" s="28">
        <f>IF(AND($S858='자료입력 및 결과표시'!$B$16,COUNTIF($W858:$DR858,'자료입력 및 결과표시'!$C$16)&gt;=1),IF(OR('자료입력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G858" s="28">
        <f>IF(AND($S858='자료입력 및 결과표시'!$B$17,COUNTIF($W858:$DR858,'자료입력 및 결과표시'!$C$17)&gt;=1),IF(OR('자료입력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H858" s="28">
        <f>IF(AND($S858='자료입력 및 결과표시'!$B$18,COUNTIF($W858:$DR858,'자료입력 및 결과표시'!$C$18)&gt;=1),IF(OR('자료입력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I858" s="28">
        <f>IF(AND($S858='자료입력 및 결과표시'!$B$19,COUNTIF($W858:$DR858,'자료입력 및 결과표시'!$C$19)&gt;=1),IF(OR('자료입력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J858" s="28">
        <f>IF(AND($S858='자료입력 및 결과표시'!$B$20,COUNTIF($W858:$DR858,'자료입력 및 결과표시'!$C$20)&gt;=1),IF(OR('자료입력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K858" s="28">
        <f>IF(AND($S858='자료입력 및 결과표시'!$B$21,COUNTIF($W858:$DR858,'자료입력 및 결과표시'!$C$21)&gt;=1),IF(OR('자료입력 및 결과표시'!$B$4+90&gt;=$V858,'자료입력 및 결과표시'!$B$4&lt;$U858),0,IF($V858-'자료입력 및 결과표시'!$B$4-90&gt;='자료입력 및 결과표시'!$E$4,'자료입력 및 결과표시'!$E$4,$V858-'자료입력 및 결과표시'!$B$4-90)),0)</f>
        <v>0</v>
      </c>
      <c r="EL858" s="17">
        <f>IF(AND(S858='자료입력 및 결과표시'!$B$6,COUNTIF('업무중복도(데이터 입력)'!$W858:$DR858,'자료입력 및 결과표시'!$C$6)&gt;=1),1,0)</f>
        <v>0</v>
      </c>
      <c r="EM858" s="17">
        <f>IF(AND(S858='자료입력 및 결과표시'!$B$7,COUNTIF('업무중복도(데이터 입력)'!$W858:$DR858,'자료입력 및 결과표시'!$C$7)&gt;=1),2,0)</f>
        <v>0</v>
      </c>
      <c r="EN858" s="17">
        <f>IF(AND(S858='자료입력 및 결과표시'!$B$8,COUNTIF('업무중복도(데이터 입력)'!$W858:$DR858,'자료입력 및 결과표시'!$C$8)&gt;=1),3,0)</f>
        <v>0</v>
      </c>
      <c r="EO858" s="17">
        <f>IF(AND(S858='자료입력 및 결과표시'!$B$9,COUNTIF('업무중복도(데이터 입력)'!$W858:$DR858,'자료입력 및 결과표시'!$C$9)&gt;=1),4,0)</f>
        <v>0</v>
      </c>
      <c r="EP858" s="17">
        <f>IF(AND(S858='자료입력 및 결과표시'!$B$10,COUNTIF('업무중복도(데이터 입력)'!$W858:$DR858,'자료입력 및 결과표시'!$C$10)&gt;=1),5,0)</f>
        <v>0</v>
      </c>
      <c r="EQ858" s="17">
        <f>IF(AND(S858='자료입력 및 결과표시'!$B$11,COUNTIF('업무중복도(데이터 입력)'!$W858:$DR858,'자료입력 및 결과표시'!$C$11)&gt;=1),6,0)</f>
        <v>0</v>
      </c>
      <c r="ER858" s="17">
        <f>IF(AND(S858='자료입력 및 결과표시'!$B$12,COUNTIF('업무중복도(데이터 입력)'!$W858:$DR858,'자료입력 및 결과표시'!$C$12)&gt;=1),7,0)</f>
        <v>0</v>
      </c>
      <c r="ES858" s="17">
        <f>IF(AND(S858='자료입력 및 결과표시'!$B$13,COUNTIF('업무중복도(데이터 입력)'!$W858:$DR858,'자료입력 및 결과표시'!$C$13)&gt;=1),8,0)</f>
        <v>0</v>
      </c>
      <c r="ET858" s="17">
        <f>IF(AND(S858='자료입력 및 결과표시'!$B$14,COUNTIF('업무중복도(데이터 입력)'!$W858:$DR858,'자료입력 및 결과표시'!$C$14)&gt;=1),9,0)</f>
        <v>0</v>
      </c>
      <c r="EU858" s="17">
        <f>IF(AND(S858='자료입력 및 결과표시'!$B$15,COUNTIF('업무중복도(데이터 입력)'!$W858:$DR858,'자료입력 및 결과표시'!$C$15)&gt;=1),10,0)</f>
        <v>0</v>
      </c>
      <c r="EV858" s="17">
        <f>IF(AND(S858='자료입력 및 결과표시'!$B$16,COUNTIF('업무중복도(데이터 입력)'!$W858:$DR858,'자료입력 및 결과표시'!$C$16)&gt;=1),11,0)</f>
        <v>0</v>
      </c>
      <c r="EW858" s="17">
        <f>IF(AND(S858='자료입력 및 결과표시'!$B$17,COUNTIF('업무중복도(데이터 입력)'!$W858:$DR858,'자료입력 및 결과표시'!$C$17)&gt;=1),12,0)</f>
        <v>0</v>
      </c>
      <c r="EX858" s="17">
        <f>IF(AND(S858='자료입력 및 결과표시'!$B$18,COUNTIF('업무중복도(데이터 입력)'!$W858:$DR858,'자료입력 및 결과표시'!$C$18)&gt;=1),13,0)</f>
        <v>0</v>
      </c>
      <c r="EY858" s="17">
        <f>IF(AND(S858='자료입력 및 결과표시'!$B$19,COUNTIF('업무중복도(데이터 입력)'!$W858:$DR858,'자료입력 및 결과표시'!$C$19)&gt;=1),14,0)</f>
        <v>0</v>
      </c>
      <c r="EZ858" s="17">
        <f>IF(AND(S858='자료입력 및 결과표시'!$B$20,COUNTIF('업무중복도(데이터 입력)'!$W858:$DR858,'자료입력 및 결과표시'!$C$20)&gt;=1),15,0)</f>
        <v>0</v>
      </c>
      <c r="FA858" s="17">
        <f>IF(AND(S858='자료입력 및 결과표시'!$B$21,COUNTIF('업무중복도(데이터 입력)'!$W858:$DR858,'자료입력 및 결과표시'!$C$21)&gt;=1),16,0)</f>
        <v>0</v>
      </c>
      <c r="FK858" s="17">
        <f t="shared" si="887"/>
        <v>0</v>
      </c>
      <c r="FO858"/>
    </row>
    <row r="859" spans="1:171">
      <c r="A859" s="17" t="str">
        <f t="shared" si="870"/>
        <v>\\\0</v>
      </c>
      <c r="B859" s="17" t="str">
        <f t="shared" si="871"/>
        <v>\\\0</v>
      </c>
      <c r="C859" s="17" t="str">
        <f t="shared" si="872"/>
        <v>\\\0</v>
      </c>
      <c r="D859" s="17" t="str">
        <f t="shared" si="873"/>
        <v>\\\0</v>
      </c>
      <c r="E859" s="17" t="str">
        <f t="shared" si="874"/>
        <v>\\\0</v>
      </c>
      <c r="F859" s="17" t="str">
        <f t="shared" si="875"/>
        <v>\\\0</v>
      </c>
      <c r="G859" s="17" t="str">
        <f t="shared" si="876"/>
        <v>\\\0</v>
      </c>
      <c r="H859" s="17" t="str">
        <f t="shared" si="877"/>
        <v>\\\0</v>
      </c>
      <c r="I859" s="17" t="str">
        <f t="shared" si="878"/>
        <v>\\\0</v>
      </c>
      <c r="J859" s="17" t="str">
        <f t="shared" si="879"/>
        <v>\\\0</v>
      </c>
      <c r="K859" s="17" t="str">
        <f t="shared" si="880"/>
        <v>\\\0</v>
      </c>
      <c r="L859" s="17" t="str">
        <f t="shared" si="881"/>
        <v>\\\0</v>
      </c>
      <c r="M859" s="17" t="str">
        <f t="shared" si="882"/>
        <v>\\\0</v>
      </c>
      <c r="N859" s="17" t="str">
        <f t="shared" si="883"/>
        <v>\\\0</v>
      </c>
      <c r="O859" s="17" t="str">
        <f t="shared" si="884"/>
        <v>\\\0</v>
      </c>
      <c r="P859" s="17" t="str">
        <f t="shared" si="885"/>
        <v>\\\0</v>
      </c>
      <c r="R859" s="17" t="str">
        <f t="shared" si="886"/>
        <v>\\</v>
      </c>
      <c r="S859" s="38"/>
      <c r="T859" s="39"/>
      <c r="U859" s="31"/>
      <c r="V859" s="32"/>
      <c r="W859" s="36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35"/>
      <c r="DS859" s="287"/>
      <c r="DT859" s="36"/>
      <c r="DU859" s="37"/>
      <c r="DV859" s="28">
        <f>IF(AND($S859='자료입력 및 결과표시'!$B$6,COUNTIF($W859:$DR859,'자료입력 및 결과표시'!$C$6)&gt;=1),IF(OR('자료입력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DW859" s="28">
        <f>IF(AND($S859='자료입력 및 결과표시'!$B$7,COUNTIF($W859:$DR859,'자료입력 및 결과표시'!$C$7)&gt;=1),IF(OR('자료입력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DX859" s="28">
        <f>IF(AND($S859='자료입력 및 결과표시'!$B$8,COUNTIF($W859:$DR859,'자료입력 및 결과표시'!$C$8)&gt;=1),IF(OR('자료입력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DY859" s="28">
        <f>IF(AND($S859='자료입력 및 결과표시'!$B$9,COUNTIF($W859:$DR859,'자료입력 및 결과표시'!$C$9)&gt;=1),IF(OR('자료입력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DZ859" s="28">
        <f>IF(AND($S859='자료입력 및 결과표시'!$B$10,COUNTIF($W859:$DR859,'자료입력 및 결과표시'!$C$10)&gt;=1),IF(OR('자료입력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A859" s="28">
        <f>IF(AND($S859='자료입력 및 결과표시'!$B$11,COUNTIF($W859:$DR859,'자료입력 및 결과표시'!$C$11)&gt;=1),IF(OR('자료입력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B859" s="28">
        <f>IF(AND($S859='자료입력 및 결과표시'!$B$12,COUNTIF($W859:$DR859,'자료입력 및 결과표시'!$C$12)&gt;=1),IF(OR('자료입력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C859" s="28">
        <f>IF(AND($S859='자료입력 및 결과표시'!$B$13,COUNTIF($W859:$DR859,'자료입력 및 결과표시'!$C$13)&gt;=1),IF(OR('자료입력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D859" s="28">
        <f>IF(AND($S859='자료입력 및 결과표시'!$B$14,COUNTIF($W859:$DR859,'자료입력 및 결과표시'!$C$14)&gt;=1),IF(OR('자료입력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E859" s="28">
        <f>IF(AND($S859='자료입력 및 결과표시'!$B$15,COUNTIF($W859:$DR859,'자료입력 및 결과표시'!$C$15)&gt;=1),IF(OR('자료입력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F859" s="28">
        <f>IF(AND($S859='자료입력 및 결과표시'!$B$16,COUNTIF($W859:$DR859,'자료입력 및 결과표시'!$C$16)&gt;=1),IF(OR('자료입력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G859" s="28">
        <f>IF(AND($S859='자료입력 및 결과표시'!$B$17,COUNTIF($W859:$DR859,'자료입력 및 결과표시'!$C$17)&gt;=1),IF(OR('자료입력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H859" s="28">
        <f>IF(AND($S859='자료입력 및 결과표시'!$B$18,COUNTIF($W859:$DR859,'자료입력 및 결과표시'!$C$18)&gt;=1),IF(OR('자료입력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I859" s="28">
        <f>IF(AND($S859='자료입력 및 결과표시'!$B$19,COUNTIF($W859:$DR859,'자료입력 및 결과표시'!$C$19)&gt;=1),IF(OR('자료입력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J859" s="28">
        <f>IF(AND($S859='자료입력 및 결과표시'!$B$20,COUNTIF($W859:$DR859,'자료입력 및 결과표시'!$C$20)&gt;=1),IF(OR('자료입력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K859" s="28">
        <f>IF(AND($S859='자료입력 및 결과표시'!$B$21,COUNTIF($W859:$DR859,'자료입력 및 결과표시'!$C$21)&gt;=1),IF(OR('자료입력 및 결과표시'!$B$4+90&gt;=$V859,'자료입력 및 결과표시'!$B$4&lt;$U859),0,IF($V859-'자료입력 및 결과표시'!$B$4-90&gt;='자료입력 및 결과표시'!$E$4,'자료입력 및 결과표시'!$E$4,$V859-'자료입력 및 결과표시'!$B$4-90)),0)</f>
        <v>0</v>
      </c>
      <c r="EL859" s="17">
        <f>IF(AND(S859='자료입력 및 결과표시'!$B$6,COUNTIF('업무중복도(데이터 입력)'!$W859:$DR859,'자료입력 및 결과표시'!$C$6)&gt;=1),1,0)</f>
        <v>0</v>
      </c>
      <c r="EM859" s="17">
        <f>IF(AND(S859='자료입력 및 결과표시'!$B$7,COUNTIF('업무중복도(데이터 입력)'!$W859:$DR859,'자료입력 및 결과표시'!$C$7)&gt;=1),2,0)</f>
        <v>0</v>
      </c>
      <c r="EN859" s="17">
        <f>IF(AND(S859='자료입력 및 결과표시'!$B$8,COUNTIF('업무중복도(데이터 입력)'!$W859:$DR859,'자료입력 및 결과표시'!$C$8)&gt;=1),3,0)</f>
        <v>0</v>
      </c>
      <c r="EO859" s="17">
        <f>IF(AND(S859='자료입력 및 결과표시'!$B$9,COUNTIF('업무중복도(데이터 입력)'!$W859:$DR859,'자료입력 및 결과표시'!$C$9)&gt;=1),4,0)</f>
        <v>0</v>
      </c>
      <c r="EP859" s="17">
        <f>IF(AND(S859='자료입력 및 결과표시'!$B$10,COUNTIF('업무중복도(데이터 입력)'!$W859:$DR859,'자료입력 및 결과표시'!$C$10)&gt;=1),5,0)</f>
        <v>0</v>
      </c>
      <c r="EQ859" s="17">
        <f>IF(AND(S859='자료입력 및 결과표시'!$B$11,COUNTIF('업무중복도(데이터 입력)'!$W859:$DR859,'자료입력 및 결과표시'!$C$11)&gt;=1),6,0)</f>
        <v>0</v>
      </c>
      <c r="ER859" s="17">
        <f>IF(AND(S859='자료입력 및 결과표시'!$B$12,COUNTIF('업무중복도(데이터 입력)'!$W859:$DR859,'자료입력 및 결과표시'!$C$12)&gt;=1),7,0)</f>
        <v>0</v>
      </c>
      <c r="ES859" s="17">
        <f>IF(AND(S859='자료입력 및 결과표시'!$B$13,COUNTIF('업무중복도(데이터 입력)'!$W859:$DR859,'자료입력 및 결과표시'!$C$13)&gt;=1),8,0)</f>
        <v>0</v>
      </c>
      <c r="ET859" s="17">
        <f>IF(AND(S859='자료입력 및 결과표시'!$B$14,COUNTIF('업무중복도(데이터 입력)'!$W859:$DR859,'자료입력 및 결과표시'!$C$14)&gt;=1),9,0)</f>
        <v>0</v>
      </c>
      <c r="EU859" s="17">
        <f>IF(AND(S859='자료입력 및 결과표시'!$B$15,COUNTIF('업무중복도(데이터 입력)'!$W859:$DR859,'자료입력 및 결과표시'!$C$15)&gt;=1),10,0)</f>
        <v>0</v>
      </c>
      <c r="EV859" s="17">
        <f>IF(AND(S859='자료입력 및 결과표시'!$B$16,COUNTIF('업무중복도(데이터 입력)'!$W859:$DR859,'자료입력 및 결과표시'!$C$16)&gt;=1),11,0)</f>
        <v>0</v>
      </c>
      <c r="EW859" s="17">
        <f>IF(AND(S859='자료입력 및 결과표시'!$B$17,COUNTIF('업무중복도(데이터 입력)'!$W859:$DR859,'자료입력 및 결과표시'!$C$17)&gt;=1),12,0)</f>
        <v>0</v>
      </c>
      <c r="EX859" s="17">
        <f>IF(AND(S859='자료입력 및 결과표시'!$B$18,COUNTIF('업무중복도(데이터 입력)'!$W859:$DR859,'자료입력 및 결과표시'!$C$18)&gt;=1),13,0)</f>
        <v>0</v>
      </c>
      <c r="EY859" s="17">
        <f>IF(AND(S859='자료입력 및 결과표시'!$B$19,COUNTIF('업무중복도(데이터 입력)'!$W859:$DR859,'자료입력 및 결과표시'!$C$19)&gt;=1),14,0)</f>
        <v>0</v>
      </c>
      <c r="EZ859" s="17">
        <f>IF(AND(S859='자료입력 및 결과표시'!$B$20,COUNTIF('업무중복도(데이터 입력)'!$W859:$DR859,'자료입력 및 결과표시'!$C$20)&gt;=1),15,0)</f>
        <v>0</v>
      </c>
      <c r="FA859" s="17">
        <f>IF(AND(S859='자료입력 및 결과표시'!$B$21,COUNTIF('업무중복도(데이터 입력)'!$W859:$DR859,'자료입력 및 결과표시'!$C$21)&gt;=1),16,0)</f>
        <v>0</v>
      </c>
      <c r="FK859" s="17">
        <f t="shared" si="887"/>
        <v>0</v>
      </c>
      <c r="FO859"/>
    </row>
    <row r="860" spans="1:171">
      <c r="A860" s="17" t="str">
        <f t="shared" si="870"/>
        <v>\\\0</v>
      </c>
      <c r="B860" s="17" t="str">
        <f t="shared" si="871"/>
        <v>\\\0</v>
      </c>
      <c r="C860" s="17" t="str">
        <f t="shared" si="872"/>
        <v>\\\0</v>
      </c>
      <c r="D860" s="17" t="str">
        <f t="shared" si="873"/>
        <v>\\\0</v>
      </c>
      <c r="E860" s="17" t="str">
        <f t="shared" si="874"/>
        <v>\\\0</v>
      </c>
      <c r="F860" s="17" t="str">
        <f t="shared" si="875"/>
        <v>\\\0</v>
      </c>
      <c r="G860" s="17" t="str">
        <f t="shared" si="876"/>
        <v>\\\0</v>
      </c>
      <c r="H860" s="17" t="str">
        <f t="shared" si="877"/>
        <v>\\\0</v>
      </c>
      <c r="I860" s="17" t="str">
        <f t="shared" si="878"/>
        <v>\\\0</v>
      </c>
      <c r="J860" s="17" t="str">
        <f t="shared" si="879"/>
        <v>\\\0</v>
      </c>
      <c r="K860" s="17" t="str">
        <f t="shared" si="880"/>
        <v>\\\0</v>
      </c>
      <c r="L860" s="17" t="str">
        <f t="shared" si="881"/>
        <v>\\\0</v>
      </c>
      <c r="M860" s="17" t="str">
        <f t="shared" si="882"/>
        <v>\\\0</v>
      </c>
      <c r="N860" s="17" t="str">
        <f t="shared" si="883"/>
        <v>\\\0</v>
      </c>
      <c r="O860" s="17" t="str">
        <f t="shared" si="884"/>
        <v>\\\0</v>
      </c>
      <c r="P860" s="17" t="str">
        <f t="shared" si="885"/>
        <v>\\\0</v>
      </c>
      <c r="R860" s="17" t="str">
        <f t="shared" si="886"/>
        <v>\\</v>
      </c>
      <c r="S860" s="38"/>
      <c r="T860" s="39"/>
      <c r="U860" s="31"/>
      <c r="V860" s="32"/>
      <c r="W860" s="36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35"/>
      <c r="DS860" s="287"/>
      <c r="DT860" s="36"/>
      <c r="DU860" s="37"/>
      <c r="DV860" s="28">
        <f>IF(AND($S860='자료입력 및 결과표시'!$B$6,COUNTIF($W860:$DR860,'자료입력 및 결과표시'!$C$6)&gt;=1),IF(OR('자료입력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DW860" s="28">
        <f>IF(AND($S860='자료입력 및 결과표시'!$B$7,COUNTIF($W860:$DR860,'자료입력 및 결과표시'!$C$7)&gt;=1),IF(OR('자료입력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DX860" s="28">
        <f>IF(AND($S860='자료입력 및 결과표시'!$B$8,COUNTIF($W860:$DR860,'자료입력 및 결과표시'!$C$8)&gt;=1),IF(OR('자료입력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DY860" s="28">
        <f>IF(AND($S860='자료입력 및 결과표시'!$B$9,COUNTIF($W860:$DR860,'자료입력 및 결과표시'!$C$9)&gt;=1),IF(OR('자료입력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DZ860" s="28">
        <f>IF(AND($S860='자료입력 및 결과표시'!$B$10,COUNTIF($W860:$DR860,'자료입력 및 결과표시'!$C$10)&gt;=1),IF(OR('자료입력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A860" s="28">
        <f>IF(AND($S860='자료입력 및 결과표시'!$B$11,COUNTIF($W860:$DR860,'자료입력 및 결과표시'!$C$11)&gt;=1),IF(OR('자료입력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B860" s="28">
        <f>IF(AND($S860='자료입력 및 결과표시'!$B$12,COUNTIF($W860:$DR860,'자료입력 및 결과표시'!$C$12)&gt;=1),IF(OR('자료입력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C860" s="28">
        <f>IF(AND($S860='자료입력 및 결과표시'!$B$13,COUNTIF($W860:$DR860,'자료입력 및 결과표시'!$C$13)&gt;=1),IF(OR('자료입력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D860" s="28">
        <f>IF(AND($S860='자료입력 및 결과표시'!$B$14,COUNTIF($W860:$DR860,'자료입력 및 결과표시'!$C$14)&gt;=1),IF(OR('자료입력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E860" s="28">
        <f>IF(AND($S860='자료입력 및 결과표시'!$B$15,COUNTIF($W860:$DR860,'자료입력 및 결과표시'!$C$15)&gt;=1),IF(OR('자료입력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F860" s="28">
        <f>IF(AND($S860='자료입력 및 결과표시'!$B$16,COUNTIF($W860:$DR860,'자료입력 및 결과표시'!$C$16)&gt;=1),IF(OR('자료입력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G860" s="28">
        <f>IF(AND($S860='자료입력 및 결과표시'!$B$17,COUNTIF($W860:$DR860,'자료입력 및 결과표시'!$C$17)&gt;=1),IF(OR('자료입력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H860" s="28">
        <f>IF(AND($S860='자료입력 및 결과표시'!$B$18,COUNTIF($W860:$DR860,'자료입력 및 결과표시'!$C$18)&gt;=1),IF(OR('자료입력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I860" s="28">
        <f>IF(AND($S860='자료입력 및 결과표시'!$B$19,COUNTIF($W860:$DR860,'자료입력 및 결과표시'!$C$19)&gt;=1),IF(OR('자료입력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J860" s="28">
        <f>IF(AND($S860='자료입력 및 결과표시'!$B$20,COUNTIF($W860:$DR860,'자료입력 및 결과표시'!$C$20)&gt;=1),IF(OR('자료입력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K860" s="28">
        <f>IF(AND($S860='자료입력 및 결과표시'!$B$21,COUNTIF($W860:$DR860,'자료입력 및 결과표시'!$C$21)&gt;=1),IF(OR('자료입력 및 결과표시'!$B$4+90&gt;=$V860,'자료입력 및 결과표시'!$B$4&lt;$U860),0,IF($V860-'자료입력 및 결과표시'!$B$4-90&gt;='자료입력 및 결과표시'!$E$4,'자료입력 및 결과표시'!$E$4,$V860-'자료입력 및 결과표시'!$B$4-90)),0)</f>
        <v>0</v>
      </c>
      <c r="EL860" s="17">
        <f>IF(AND(S860='자료입력 및 결과표시'!$B$6,COUNTIF('업무중복도(데이터 입력)'!$W860:$DR860,'자료입력 및 결과표시'!$C$6)&gt;=1),1,0)</f>
        <v>0</v>
      </c>
      <c r="EM860" s="17">
        <f>IF(AND(S860='자료입력 및 결과표시'!$B$7,COUNTIF('업무중복도(데이터 입력)'!$W860:$DR860,'자료입력 및 결과표시'!$C$7)&gt;=1),2,0)</f>
        <v>0</v>
      </c>
      <c r="EN860" s="17">
        <f>IF(AND(S860='자료입력 및 결과표시'!$B$8,COUNTIF('업무중복도(데이터 입력)'!$W860:$DR860,'자료입력 및 결과표시'!$C$8)&gt;=1),3,0)</f>
        <v>0</v>
      </c>
      <c r="EO860" s="17">
        <f>IF(AND(S860='자료입력 및 결과표시'!$B$9,COUNTIF('업무중복도(데이터 입력)'!$W860:$DR860,'자료입력 및 결과표시'!$C$9)&gt;=1),4,0)</f>
        <v>0</v>
      </c>
      <c r="EP860" s="17">
        <f>IF(AND(S860='자료입력 및 결과표시'!$B$10,COUNTIF('업무중복도(데이터 입력)'!$W860:$DR860,'자료입력 및 결과표시'!$C$10)&gt;=1),5,0)</f>
        <v>0</v>
      </c>
      <c r="EQ860" s="17">
        <f>IF(AND(S860='자료입력 및 결과표시'!$B$11,COUNTIF('업무중복도(데이터 입력)'!$W860:$DR860,'자료입력 및 결과표시'!$C$11)&gt;=1),6,0)</f>
        <v>0</v>
      </c>
      <c r="ER860" s="17">
        <f>IF(AND(S860='자료입력 및 결과표시'!$B$12,COUNTIF('업무중복도(데이터 입력)'!$W860:$DR860,'자료입력 및 결과표시'!$C$12)&gt;=1),7,0)</f>
        <v>0</v>
      </c>
      <c r="ES860" s="17">
        <f>IF(AND(S860='자료입력 및 결과표시'!$B$13,COUNTIF('업무중복도(데이터 입력)'!$W860:$DR860,'자료입력 및 결과표시'!$C$13)&gt;=1),8,0)</f>
        <v>0</v>
      </c>
      <c r="ET860" s="17">
        <f>IF(AND(S860='자료입력 및 결과표시'!$B$14,COUNTIF('업무중복도(데이터 입력)'!$W860:$DR860,'자료입력 및 결과표시'!$C$14)&gt;=1),9,0)</f>
        <v>0</v>
      </c>
      <c r="EU860" s="17">
        <f>IF(AND(S860='자료입력 및 결과표시'!$B$15,COUNTIF('업무중복도(데이터 입력)'!$W860:$DR860,'자료입력 및 결과표시'!$C$15)&gt;=1),10,0)</f>
        <v>0</v>
      </c>
      <c r="EV860" s="17">
        <f>IF(AND(S860='자료입력 및 결과표시'!$B$16,COUNTIF('업무중복도(데이터 입력)'!$W860:$DR860,'자료입력 및 결과표시'!$C$16)&gt;=1),11,0)</f>
        <v>0</v>
      </c>
      <c r="EW860" s="17">
        <f>IF(AND(S860='자료입력 및 결과표시'!$B$17,COUNTIF('업무중복도(데이터 입력)'!$W860:$DR860,'자료입력 및 결과표시'!$C$17)&gt;=1),12,0)</f>
        <v>0</v>
      </c>
      <c r="EX860" s="17">
        <f>IF(AND(S860='자료입력 및 결과표시'!$B$18,COUNTIF('업무중복도(데이터 입력)'!$W860:$DR860,'자료입력 및 결과표시'!$C$18)&gt;=1),13,0)</f>
        <v>0</v>
      </c>
      <c r="EY860" s="17">
        <f>IF(AND(S860='자료입력 및 결과표시'!$B$19,COUNTIF('업무중복도(데이터 입력)'!$W860:$DR860,'자료입력 및 결과표시'!$C$19)&gt;=1),14,0)</f>
        <v>0</v>
      </c>
      <c r="EZ860" s="17">
        <f>IF(AND(S860='자료입력 및 결과표시'!$B$20,COUNTIF('업무중복도(데이터 입력)'!$W860:$DR860,'자료입력 및 결과표시'!$C$20)&gt;=1),15,0)</f>
        <v>0</v>
      </c>
      <c r="FA860" s="17">
        <f>IF(AND(S860='자료입력 및 결과표시'!$B$21,COUNTIF('업무중복도(데이터 입력)'!$W860:$DR860,'자료입력 및 결과표시'!$C$21)&gt;=1),16,0)</f>
        <v>0</v>
      </c>
      <c r="FK860" s="17">
        <f t="shared" si="887"/>
        <v>0</v>
      </c>
      <c r="FO860"/>
    </row>
    <row r="861" spans="1:171">
      <c r="A861" s="17" t="str">
        <f t="shared" si="870"/>
        <v>\\\0</v>
      </c>
      <c r="B861" s="17" t="str">
        <f t="shared" si="871"/>
        <v>\\\0</v>
      </c>
      <c r="C861" s="17" t="str">
        <f t="shared" si="872"/>
        <v>\\\0</v>
      </c>
      <c r="D861" s="17" t="str">
        <f t="shared" si="873"/>
        <v>\\\0</v>
      </c>
      <c r="E861" s="17" t="str">
        <f t="shared" si="874"/>
        <v>\\\0</v>
      </c>
      <c r="F861" s="17" t="str">
        <f t="shared" si="875"/>
        <v>\\\0</v>
      </c>
      <c r="G861" s="17" t="str">
        <f t="shared" si="876"/>
        <v>\\\0</v>
      </c>
      <c r="H861" s="17" t="str">
        <f t="shared" si="877"/>
        <v>\\\0</v>
      </c>
      <c r="I861" s="17" t="str">
        <f t="shared" si="878"/>
        <v>\\\0</v>
      </c>
      <c r="J861" s="17" t="str">
        <f t="shared" si="879"/>
        <v>\\\0</v>
      </c>
      <c r="K861" s="17" t="str">
        <f t="shared" si="880"/>
        <v>\\\0</v>
      </c>
      <c r="L861" s="17" t="str">
        <f t="shared" si="881"/>
        <v>\\\0</v>
      </c>
      <c r="M861" s="17" t="str">
        <f t="shared" si="882"/>
        <v>\\\0</v>
      </c>
      <c r="N861" s="17" t="str">
        <f t="shared" si="883"/>
        <v>\\\0</v>
      </c>
      <c r="O861" s="17" t="str">
        <f t="shared" si="884"/>
        <v>\\\0</v>
      </c>
      <c r="P861" s="17" t="str">
        <f t="shared" si="885"/>
        <v>\\\0</v>
      </c>
      <c r="R861" s="17" t="str">
        <f t="shared" si="886"/>
        <v>\\</v>
      </c>
      <c r="S861" s="38"/>
      <c r="T861" s="39"/>
      <c r="U861" s="31"/>
      <c r="V861" s="32"/>
      <c r="W861" s="36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35"/>
      <c r="DS861" s="287"/>
      <c r="DT861" s="36"/>
      <c r="DU861" s="37"/>
      <c r="DV861" s="28">
        <f>IF(AND($S861='자료입력 및 결과표시'!$B$6,COUNTIF($W861:$DR861,'자료입력 및 결과표시'!$C$6)&gt;=1),IF(OR('자료입력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DW861" s="28">
        <f>IF(AND($S861='자료입력 및 결과표시'!$B$7,COUNTIF($W861:$DR861,'자료입력 및 결과표시'!$C$7)&gt;=1),IF(OR('자료입력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DX861" s="28">
        <f>IF(AND($S861='자료입력 및 결과표시'!$B$8,COUNTIF($W861:$DR861,'자료입력 및 결과표시'!$C$8)&gt;=1),IF(OR('자료입력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DY861" s="28">
        <f>IF(AND($S861='자료입력 및 결과표시'!$B$9,COUNTIF($W861:$DR861,'자료입력 및 결과표시'!$C$9)&gt;=1),IF(OR('자료입력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DZ861" s="28">
        <f>IF(AND($S861='자료입력 및 결과표시'!$B$10,COUNTIF($W861:$DR861,'자료입력 및 결과표시'!$C$10)&gt;=1),IF(OR('자료입력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A861" s="28">
        <f>IF(AND($S861='자료입력 및 결과표시'!$B$11,COUNTIF($W861:$DR861,'자료입력 및 결과표시'!$C$11)&gt;=1),IF(OR('자료입력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B861" s="28">
        <f>IF(AND($S861='자료입력 및 결과표시'!$B$12,COUNTIF($W861:$DR861,'자료입력 및 결과표시'!$C$12)&gt;=1),IF(OR('자료입력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C861" s="28">
        <f>IF(AND($S861='자료입력 및 결과표시'!$B$13,COUNTIF($W861:$DR861,'자료입력 및 결과표시'!$C$13)&gt;=1),IF(OR('자료입력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D861" s="28">
        <f>IF(AND($S861='자료입력 및 결과표시'!$B$14,COUNTIF($W861:$DR861,'자료입력 및 결과표시'!$C$14)&gt;=1),IF(OR('자료입력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E861" s="28">
        <f>IF(AND($S861='자료입력 및 결과표시'!$B$15,COUNTIF($W861:$DR861,'자료입력 및 결과표시'!$C$15)&gt;=1),IF(OR('자료입력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F861" s="28">
        <f>IF(AND($S861='자료입력 및 결과표시'!$B$16,COUNTIF($W861:$DR861,'자료입력 및 결과표시'!$C$16)&gt;=1),IF(OR('자료입력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G861" s="28">
        <f>IF(AND($S861='자료입력 및 결과표시'!$B$17,COUNTIF($W861:$DR861,'자료입력 및 결과표시'!$C$17)&gt;=1),IF(OR('자료입력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H861" s="28">
        <f>IF(AND($S861='자료입력 및 결과표시'!$B$18,COUNTIF($W861:$DR861,'자료입력 및 결과표시'!$C$18)&gt;=1),IF(OR('자료입력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I861" s="28">
        <f>IF(AND($S861='자료입력 및 결과표시'!$B$19,COUNTIF($W861:$DR861,'자료입력 및 결과표시'!$C$19)&gt;=1),IF(OR('자료입력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J861" s="28">
        <f>IF(AND($S861='자료입력 및 결과표시'!$B$20,COUNTIF($W861:$DR861,'자료입력 및 결과표시'!$C$20)&gt;=1),IF(OR('자료입력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K861" s="28">
        <f>IF(AND($S861='자료입력 및 결과표시'!$B$21,COUNTIF($W861:$DR861,'자료입력 및 결과표시'!$C$21)&gt;=1),IF(OR('자료입력 및 결과표시'!$B$4+90&gt;=$V861,'자료입력 및 결과표시'!$B$4&lt;$U861),0,IF($V861-'자료입력 및 결과표시'!$B$4-90&gt;='자료입력 및 결과표시'!$E$4,'자료입력 및 결과표시'!$E$4,$V861-'자료입력 및 결과표시'!$B$4-90)),0)</f>
        <v>0</v>
      </c>
      <c r="EL861" s="17">
        <f>IF(AND(S861='자료입력 및 결과표시'!$B$6,COUNTIF('업무중복도(데이터 입력)'!$W861:$DR861,'자료입력 및 결과표시'!$C$6)&gt;=1),1,0)</f>
        <v>0</v>
      </c>
      <c r="EM861" s="17">
        <f>IF(AND(S861='자료입력 및 결과표시'!$B$7,COUNTIF('업무중복도(데이터 입력)'!$W861:$DR861,'자료입력 및 결과표시'!$C$7)&gt;=1),2,0)</f>
        <v>0</v>
      </c>
      <c r="EN861" s="17">
        <f>IF(AND(S861='자료입력 및 결과표시'!$B$8,COUNTIF('업무중복도(데이터 입력)'!$W861:$DR861,'자료입력 및 결과표시'!$C$8)&gt;=1),3,0)</f>
        <v>0</v>
      </c>
      <c r="EO861" s="17">
        <f>IF(AND(S861='자료입력 및 결과표시'!$B$9,COUNTIF('업무중복도(데이터 입력)'!$W861:$DR861,'자료입력 및 결과표시'!$C$9)&gt;=1),4,0)</f>
        <v>0</v>
      </c>
      <c r="EP861" s="17">
        <f>IF(AND(S861='자료입력 및 결과표시'!$B$10,COUNTIF('업무중복도(데이터 입력)'!$W861:$DR861,'자료입력 및 결과표시'!$C$10)&gt;=1),5,0)</f>
        <v>0</v>
      </c>
      <c r="EQ861" s="17">
        <f>IF(AND(S861='자료입력 및 결과표시'!$B$11,COUNTIF('업무중복도(데이터 입력)'!$W861:$DR861,'자료입력 및 결과표시'!$C$11)&gt;=1),6,0)</f>
        <v>0</v>
      </c>
      <c r="ER861" s="17">
        <f>IF(AND(S861='자료입력 및 결과표시'!$B$12,COUNTIF('업무중복도(데이터 입력)'!$W861:$DR861,'자료입력 및 결과표시'!$C$12)&gt;=1),7,0)</f>
        <v>0</v>
      </c>
      <c r="ES861" s="17">
        <f>IF(AND(S861='자료입력 및 결과표시'!$B$13,COUNTIF('업무중복도(데이터 입력)'!$W861:$DR861,'자료입력 및 결과표시'!$C$13)&gt;=1),8,0)</f>
        <v>0</v>
      </c>
      <c r="ET861" s="17">
        <f>IF(AND(S861='자료입력 및 결과표시'!$B$14,COUNTIF('업무중복도(데이터 입력)'!$W861:$DR861,'자료입력 및 결과표시'!$C$14)&gt;=1),9,0)</f>
        <v>0</v>
      </c>
      <c r="EU861" s="17">
        <f>IF(AND(S861='자료입력 및 결과표시'!$B$15,COUNTIF('업무중복도(데이터 입력)'!$W861:$DR861,'자료입력 및 결과표시'!$C$15)&gt;=1),10,0)</f>
        <v>0</v>
      </c>
      <c r="EV861" s="17">
        <f>IF(AND(S861='자료입력 및 결과표시'!$B$16,COUNTIF('업무중복도(데이터 입력)'!$W861:$DR861,'자료입력 및 결과표시'!$C$16)&gt;=1),11,0)</f>
        <v>0</v>
      </c>
      <c r="EW861" s="17">
        <f>IF(AND(S861='자료입력 및 결과표시'!$B$17,COUNTIF('업무중복도(데이터 입력)'!$W861:$DR861,'자료입력 및 결과표시'!$C$17)&gt;=1),12,0)</f>
        <v>0</v>
      </c>
      <c r="EX861" s="17">
        <f>IF(AND(S861='자료입력 및 결과표시'!$B$18,COUNTIF('업무중복도(데이터 입력)'!$W861:$DR861,'자료입력 및 결과표시'!$C$18)&gt;=1),13,0)</f>
        <v>0</v>
      </c>
      <c r="EY861" s="17">
        <f>IF(AND(S861='자료입력 및 결과표시'!$B$19,COUNTIF('업무중복도(데이터 입력)'!$W861:$DR861,'자료입력 및 결과표시'!$C$19)&gt;=1),14,0)</f>
        <v>0</v>
      </c>
      <c r="EZ861" s="17">
        <f>IF(AND(S861='자료입력 및 결과표시'!$B$20,COUNTIF('업무중복도(데이터 입력)'!$W861:$DR861,'자료입력 및 결과표시'!$C$20)&gt;=1),15,0)</f>
        <v>0</v>
      </c>
      <c r="FA861" s="17">
        <f>IF(AND(S861='자료입력 및 결과표시'!$B$21,COUNTIF('업무중복도(데이터 입력)'!$W861:$DR861,'자료입력 및 결과표시'!$C$21)&gt;=1),16,0)</f>
        <v>0</v>
      </c>
      <c r="FK861" s="17">
        <f t="shared" si="887"/>
        <v>0</v>
      </c>
      <c r="FO861"/>
    </row>
    <row r="862" spans="1:171">
      <c r="A862" s="17" t="str">
        <f t="shared" si="870"/>
        <v>\\\0</v>
      </c>
      <c r="B862" s="17" t="str">
        <f t="shared" si="871"/>
        <v>\\\0</v>
      </c>
      <c r="C862" s="17" t="str">
        <f t="shared" si="872"/>
        <v>\\\0</v>
      </c>
      <c r="D862" s="17" t="str">
        <f t="shared" si="873"/>
        <v>\\\0</v>
      </c>
      <c r="E862" s="17" t="str">
        <f t="shared" si="874"/>
        <v>\\\0</v>
      </c>
      <c r="F862" s="17" t="str">
        <f t="shared" si="875"/>
        <v>\\\0</v>
      </c>
      <c r="G862" s="17" t="str">
        <f t="shared" si="876"/>
        <v>\\\0</v>
      </c>
      <c r="H862" s="17" t="str">
        <f t="shared" si="877"/>
        <v>\\\0</v>
      </c>
      <c r="I862" s="17" t="str">
        <f t="shared" si="878"/>
        <v>\\\0</v>
      </c>
      <c r="J862" s="17" t="str">
        <f t="shared" si="879"/>
        <v>\\\0</v>
      </c>
      <c r="K862" s="17" t="str">
        <f t="shared" si="880"/>
        <v>\\\0</v>
      </c>
      <c r="L862" s="17" t="str">
        <f t="shared" si="881"/>
        <v>\\\0</v>
      </c>
      <c r="M862" s="17" t="str">
        <f t="shared" si="882"/>
        <v>\\\0</v>
      </c>
      <c r="N862" s="17" t="str">
        <f t="shared" si="883"/>
        <v>\\\0</v>
      </c>
      <c r="O862" s="17" t="str">
        <f t="shared" si="884"/>
        <v>\\\0</v>
      </c>
      <c r="P862" s="17" t="str">
        <f t="shared" si="885"/>
        <v>\\\0</v>
      </c>
      <c r="R862" s="17" t="str">
        <f t="shared" si="886"/>
        <v>\\</v>
      </c>
      <c r="S862" s="38"/>
      <c r="T862" s="39"/>
      <c r="U862" s="31"/>
      <c r="V862" s="32"/>
      <c r="W862" s="36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35"/>
      <c r="DS862" s="287"/>
      <c r="DT862" s="36"/>
      <c r="DU862" s="37"/>
      <c r="DV862" s="28">
        <f>IF(AND($S862='자료입력 및 결과표시'!$B$6,COUNTIF($W862:$DR862,'자료입력 및 결과표시'!$C$6)&gt;=1),IF(OR('자료입력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DW862" s="28">
        <f>IF(AND($S862='자료입력 및 결과표시'!$B$7,COUNTIF($W862:$DR862,'자료입력 및 결과표시'!$C$7)&gt;=1),IF(OR('자료입력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DX862" s="28">
        <f>IF(AND($S862='자료입력 및 결과표시'!$B$8,COUNTIF($W862:$DR862,'자료입력 및 결과표시'!$C$8)&gt;=1),IF(OR('자료입력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DY862" s="28">
        <f>IF(AND($S862='자료입력 및 결과표시'!$B$9,COUNTIF($W862:$DR862,'자료입력 및 결과표시'!$C$9)&gt;=1),IF(OR('자료입력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DZ862" s="28">
        <f>IF(AND($S862='자료입력 및 결과표시'!$B$10,COUNTIF($W862:$DR862,'자료입력 및 결과표시'!$C$10)&gt;=1),IF(OR('자료입력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A862" s="28">
        <f>IF(AND($S862='자료입력 및 결과표시'!$B$11,COUNTIF($W862:$DR862,'자료입력 및 결과표시'!$C$11)&gt;=1),IF(OR('자료입력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B862" s="28">
        <f>IF(AND($S862='자료입력 및 결과표시'!$B$12,COUNTIF($W862:$DR862,'자료입력 및 결과표시'!$C$12)&gt;=1),IF(OR('자료입력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C862" s="28">
        <f>IF(AND($S862='자료입력 및 결과표시'!$B$13,COUNTIF($W862:$DR862,'자료입력 및 결과표시'!$C$13)&gt;=1),IF(OR('자료입력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D862" s="28">
        <f>IF(AND($S862='자료입력 및 결과표시'!$B$14,COUNTIF($W862:$DR862,'자료입력 및 결과표시'!$C$14)&gt;=1),IF(OR('자료입력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E862" s="28">
        <f>IF(AND($S862='자료입력 및 결과표시'!$B$15,COUNTIF($W862:$DR862,'자료입력 및 결과표시'!$C$15)&gt;=1),IF(OR('자료입력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F862" s="28">
        <f>IF(AND($S862='자료입력 및 결과표시'!$B$16,COUNTIF($W862:$DR862,'자료입력 및 결과표시'!$C$16)&gt;=1),IF(OR('자료입력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G862" s="28">
        <f>IF(AND($S862='자료입력 및 결과표시'!$B$17,COUNTIF($W862:$DR862,'자료입력 및 결과표시'!$C$17)&gt;=1),IF(OR('자료입력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H862" s="28">
        <f>IF(AND($S862='자료입력 및 결과표시'!$B$18,COUNTIF($W862:$DR862,'자료입력 및 결과표시'!$C$18)&gt;=1),IF(OR('자료입력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I862" s="28">
        <f>IF(AND($S862='자료입력 및 결과표시'!$B$19,COUNTIF($W862:$DR862,'자료입력 및 결과표시'!$C$19)&gt;=1),IF(OR('자료입력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J862" s="28">
        <f>IF(AND($S862='자료입력 및 결과표시'!$B$20,COUNTIF($W862:$DR862,'자료입력 및 결과표시'!$C$20)&gt;=1),IF(OR('자료입력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K862" s="28">
        <f>IF(AND($S862='자료입력 및 결과표시'!$B$21,COUNTIF($W862:$DR862,'자료입력 및 결과표시'!$C$21)&gt;=1),IF(OR('자료입력 및 결과표시'!$B$4+90&gt;=$V862,'자료입력 및 결과표시'!$B$4&lt;$U862),0,IF($V862-'자료입력 및 결과표시'!$B$4-90&gt;='자료입력 및 결과표시'!$E$4,'자료입력 및 결과표시'!$E$4,$V862-'자료입력 및 결과표시'!$B$4-90)),0)</f>
        <v>0</v>
      </c>
      <c r="EL862" s="17">
        <f>IF(AND(S862='자료입력 및 결과표시'!$B$6,COUNTIF('업무중복도(데이터 입력)'!$W862:$DR862,'자료입력 및 결과표시'!$C$6)&gt;=1),1,0)</f>
        <v>0</v>
      </c>
      <c r="EM862" s="17">
        <f>IF(AND(S862='자료입력 및 결과표시'!$B$7,COUNTIF('업무중복도(데이터 입력)'!$W862:$DR862,'자료입력 및 결과표시'!$C$7)&gt;=1),2,0)</f>
        <v>0</v>
      </c>
      <c r="EN862" s="17">
        <f>IF(AND(S862='자료입력 및 결과표시'!$B$8,COUNTIF('업무중복도(데이터 입력)'!$W862:$DR862,'자료입력 및 결과표시'!$C$8)&gt;=1),3,0)</f>
        <v>0</v>
      </c>
      <c r="EO862" s="17">
        <f>IF(AND(S862='자료입력 및 결과표시'!$B$9,COUNTIF('업무중복도(데이터 입력)'!$W862:$DR862,'자료입력 및 결과표시'!$C$9)&gt;=1),4,0)</f>
        <v>0</v>
      </c>
      <c r="EP862" s="17">
        <f>IF(AND(S862='자료입력 및 결과표시'!$B$10,COUNTIF('업무중복도(데이터 입력)'!$W862:$DR862,'자료입력 및 결과표시'!$C$10)&gt;=1),5,0)</f>
        <v>0</v>
      </c>
      <c r="EQ862" s="17">
        <f>IF(AND(S862='자료입력 및 결과표시'!$B$11,COUNTIF('업무중복도(데이터 입력)'!$W862:$DR862,'자료입력 및 결과표시'!$C$11)&gt;=1),6,0)</f>
        <v>0</v>
      </c>
      <c r="ER862" s="17">
        <f>IF(AND(S862='자료입력 및 결과표시'!$B$12,COUNTIF('업무중복도(데이터 입력)'!$W862:$DR862,'자료입력 및 결과표시'!$C$12)&gt;=1),7,0)</f>
        <v>0</v>
      </c>
      <c r="ES862" s="17">
        <f>IF(AND(S862='자료입력 및 결과표시'!$B$13,COUNTIF('업무중복도(데이터 입력)'!$W862:$DR862,'자료입력 및 결과표시'!$C$13)&gt;=1),8,0)</f>
        <v>0</v>
      </c>
      <c r="ET862" s="17">
        <f>IF(AND(S862='자료입력 및 결과표시'!$B$14,COUNTIF('업무중복도(데이터 입력)'!$W862:$DR862,'자료입력 및 결과표시'!$C$14)&gt;=1),9,0)</f>
        <v>0</v>
      </c>
      <c r="EU862" s="17">
        <f>IF(AND(S862='자료입력 및 결과표시'!$B$15,COUNTIF('업무중복도(데이터 입력)'!$W862:$DR862,'자료입력 및 결과표시'!$C$15)&gt;=1),10,0)</f>
        <v>0</v>
      </c>
      <c r="EV862" s="17">
        <f>IF(AND(S862='자료입력 및 결과표시'!$B$16,COUNTIF('업무중복도(데이터 입력)'!$W862:$DR862,'자료입력 및 결과표시'!$C$16)&gt;=1),11,0)</f>
        <v>0</v>
      </c>
      <c r="EW862" s="17">
        <f>IF(AND(S862='자료입력 및 결과표시'!$B$17,COUNTIF('업무중복도(데이터 입력)'!$W862:$DR862,'자료입력 및 결과표시'!$C$17)&gt;=1),12,0)</f>
        <v>0</v>
      </c>
      <c r="EX862" s="17">
        <f>IF(AND(S862='자료입력 및 결과표시'!$B$18,COUNTIF('업무중복도(데이터 입력)'!$W862:$DR862,'자료입력 및 결과표시'!$C$18)&gt;=1),13,0)</f>
        <v>0</v>
      </c>
      <c r="EY862" s="17">
        <f>IF(AND(S862='자료입력 및 결과표시'!$B$19,COUNTIF('업무중복도(데이터 입력)'!$W862:$DR862,'자료입력 및 결과표시'!$C$19)&gt;=1),14,0)</f>
        <v>0</v>
      </c>
      <c r="EZ862" s="17">
        <f>IF(AND(S862='자료입력 및 결과표시'!$B$20,COUNTIF('업무중복도(데이터 입력)'!$W862:$DR862,'자료입력 및 결과표시'!$C$20)&gt;=1),15,0)</f>
        <v>0</v>
      </c>
      <c r="FA862" s="17">
        <f>IF(AND(S862='자료입력 및 결과표시'!$B$21,COUNTIF('업무중복도(데이터 입력)'!$W862:$DR862,'자료입력 및 결과표시'!$C$21)&gt;=1),16,0)</f>
        <v>0</v>
      </c>
      <c r="FK862" s="17">
        <f t="shared" si="887"/>
        <v>0</v>
      </c>
      <c r="FO862"/>
    </row>
    <row r="863" spans="1:171">
      <c r="A863" s="17" t="str">
        <f t="shared" si="870"/>
        <v>\\\0</v>
      </c>
      <c r="B863" s="17" t="str">
        <f t="shared" si="871"/>
        <v>\\\0</v>
      </c>
      <c r="C863" s="17" t="str">
        <f t="shared" si="872"/>
        <v>\\\0</v>
      </c>
      <c r="D863" s="17" t="str">
        <f t="shared" si="873"/>
        <v>\\\0</v>
      </c>
      <c r="E863" s="17" t="str">
        <f t="shared" si="874"/>
        <v>\\\0</v>
      </c>
      <c r="F863" s="17" t="str">
        <f t="shared" si="875"/>
        <v>\\\0</v>
      </c>
      <c r="G863" s="17" t="str">
        <f t="shared" si="876"/>
        <v>\\\0</v>
      </c>
      <c r="H863" s="17" t="str">
        <f t="shared" si="877"/>
        <v>\\\0</v>
      </c>
      <c r="I863" s="17" t="str">
        <f t="shared" si="878"/>
        <v>\\\0</v>
      </c>
      <c r="J863" s="17" t="str">
        <f t="shared" si="879"/>
        <v>\\\0</v>
      </c>
      <c r="K863" s="17" t="str">
        <f t="shared" si="880"/>
        <v>\\\0</v>
      </c>
      <c r="L863" s="17" t="str">
        <f t="shared" si="881"/>
        <v>\\\0</v>
      </c>
      <c r="M863" s="17" t="str">
        <f t="shared" si="882"/>
        <v>\\\0</v>
      </c>
      <c r="N863" s="17" t="str">
        <f t="shared" si="883"/>
        <v>\\\0</v>
      </c>
      <c r="O863" s="17" t="str">
        <f t="shared" si="884"/>
        <v>\\\0</v>
      </c>
      <c r="P863" s="17" t="str">
        <f t="shared" si="885"/>
        <v>\\\0</v>
      </c>
      <c r="R863" s="17" t="str">
        <f t="shared" si="886"/>
        <v>\\</v>
      </c>
      <c r="S863" s="38"/>
      <c r="T863" s="39"/>
      <c r="U863" s="31"/>
      <c r="V863" s="32"/>
      <c r="W863" s="36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35"/>
      <c r="DS863" s="287"/>
      <c r="DT863" s="36"/>
      <c r="DU863" s="37"/>
      <c r="DV863" s="28">
        <f>IF(AND($S863='자료입력 및 결과표시'!$B$6,COUNTIF($W863:$DR863,'자료입력 및 결과표시'!$C$6)&gt;=1),IF(OR('자료입력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DW863" s="28">
        <f>IF(AND($S863='자료입력 및 결과표시'!$B$7,COUNTIF($W863:$DR863,'자료입력 및 결과표시'!$C$7)&gt;=1),IF(OR('자료입력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DX863" s="28">
        <f>IF(AND($S863='자료입력 및 결과표시'!$B$8,COUNTIF($W863:$DR863,'자료입력 및 결과표시'!$C$8)&gt;=1),IF(OR('자료입력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DY863" s="28">
        <f>IF(AND($S863='자료입력 및 결과표시'!$B$9,COUNTIF($W863:$DR863,'자료입력 및 결과표시'!$C$9)&gt;=1),IF(OR('자료입력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DZ863" s="28">
        <f>IF(AND($S863='자료입력 및 결과표시'!$B$10,COUNTIF($W863:$DR863,'자료입력 및 결과표시'!$C$10)&gt;=1),IF(OR('자료입력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A863" s="28">
        <f>IF(AND($S863='자료입력 및 결과표시'!$B$11,COUNTIF($W863:$DR863,'자료입력 및 결과표시'!$C$11)&gt;=1),IF(OR('자료입력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B863" s="28">
        <f>IF(AND($S863='자료입력 및 결과표시'!$B$12,COUNTIF($W863:$DR863,'자료입력 및 결과표시'!$C$12)&gt;=1),IF(OR('자료입력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C863" s="28">
        <f>IF(AND($S863='자료입력 및 결과표시'!$B$13,COUNTIF($W863:$DR863,'자료입력 및 결과표시'!$C$13)&gt;=1),IF(OR('자료입력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D863" s="28">
        <f>IF(AND($S863='자료입력 및 결과표시'!$B$14,COUNTIF($W863:$DR863,'자료입력 및 결과표시'!$C$14)&gt;=1),IF(OR('자료입력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E863" s="28">
        <f>IF(AND($S863='자료입력 및 결과표시'!$B$15,COUNTIF($W863:$DR863,'자료입력 및 결과표시'!$C$15)&gt;=1),IF(OR('자료입력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F863" s="28">
        <f>IF(AND($S863='자료입력 및 결과표시'!$B$16,COUNTIF($W863:$DR863,'자료입력 및 결과표시'!$C$16)&gt;=1),IF(OR('자료입력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G863" s="28">
        <f>IF(AND($S863='자료입력 및 결과표시'!$B$17,COUNTIF($W863:$DR863,'자료입력 및 결과표시'!$C$17)&gt;=1),IF(OR('자료입력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H863" s="28">
        <f>IF(AND($S863='자료입력 및 결과표시'!$B$18,COUNTIF($W863:$DR863,'자료입력 및 결과표시'!$C$18)&gt;=1),IF(OR('자료입력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I863" s="28">
        <f>IF(AND($S863='자료입력 및 결과표시'!$B$19,COUNTIF($W863:$DR863,'자료입력 및 결과표시'!$C$19)&gt;=1),IF(OR('자료입력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J863" s="28">
        <f>IF(AND($S863='자료입력 및 결과표시'!$B$20,COUNTIF($W863:$DR863,'자료입력 및 결과표시'!$C$20)&gt;=1),IF(OR('자료입력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K863" s="28">
        <f>IF(AND($S863='자료입력 및 결과표시'!$B$21,COUNTIF($W863:$DR863,'자료입력 및 결과표시'!$C$21)&gt;=1),IF(OR('자료입력 및 결과표시'!$B$4+90&gt;=$V863,'자료입력 및 결과표시'!$B$4&lt;$U863),0,IF($V863-'자료입력 및 결과표시'!$B$4-90&gt;='자료입력 및 결과표시'!$E$4,'자료입력 및 결과표시'!$E$4,$V863-'자료입력 및 결과표시'!$B$4-90)),0)</f>
        <v>0</v>
      </c>
      <c r="EL863" s="17">
        <f>IF(AND(S863='자료입력 및 결과표시'!$B$6,COUNTIF('업무중복도(데이터 입력)'!$W863:$DR863,'자료입력 및 결과표시'!$C$6)&gt;=1),1,0)</f>
        <v>0</v>
      </c>
      <c r="EM863" s="17">
        <f>IF(AND(S863='자료입력 및 결과표시'!$B$7,COUNTIF('업무중복도(데이터 입력)'!$W863:$DR863,'자료입력 및 결과표시'!$C$7)&gt;=1),2,0)</f>
        <v>0</v>
      </c>
      <c r="EN863" s="17">
        <f>IF(AND(S863='자료입력 및 결과표시'!$B$8,COUNTIF('업무중복도(데이터 입력)'!$W863:$DR863,'자료입력 및 결과표시'!$C$8)&gt;=1),3,0)</f>
        <v>0</v>
      </c>
      <c r="EO863" s="17">
        <f>IF(AND(S863='자료입력 및 결과표시'!$B$9,COUNTIF('업무중복도(데이터 입력)'!$W863:$DR863,'자료입력 및 결과표시'!$C$9)&gt;=1),4,0)</f>
        <v>0</v>
      </c>
      <c r="EP863" s="17">
        <f>IF(AND(S863='자료입력 및 결과표시'!$B$10,COUNTIF('업무중복도(데이터 입력)'!$W863:$DR863,'자료입력 및 결과표시'!$C$10)&gt;=1),5,0)</f>
        <v>0</v>
      </c>
      <c r="EQ863" s="17">
        <f>IF(AND(S863='자료입력 및 결과표시'!$B$11,COUNTIF('업무중복도(데이터 입력)'!$W863:$DR863,'자료입력 및 결과표시'!$C$11)&gt;=1),6,0)</f>
        <v>0</v>
      </c>
      <c r="ER863" s="17">
        <f>IF(AND(S863='자료입력 및 결과표시'!$B$12,COUNTIF('업무중복도(데이터 입력)'!$W863:$DR863,'자료입력 및 결과표시'!$C$12)&gt;=1),7,0)</f>
        <v>0</v>
      </c>
      <c r="ES863" s="17">
        <f>IF(AND(S863='자료입력 및 결과표시'!$B$13,COUNTIF('업무중복도(데이터 입력)'!$W863:$DR863,'자료입력 및 결과표시'!$C$13)&gt;=1),8,0)</f>
        <v>0</v>
      </c>
      <c r="ET863" s="17">
        <f>IF(AND(S863='자료입력 및 결과표시'!$B$14,COUNTIF('업무중복도(데이터 입력)'!$W863:$DR863,'자료입력 및 결과표시'!$C$14)&gt;=1),9,0)</f>
        <v>0</v>
      </c>
      <c r="EU863" s="17">
        <f>IF(AND(S863='자료입력 및 결과표시'!$B$15,COUNTIF('업무중복도(데이터 입력)'!$W863:$DR863,'자료입력 및 결과표시'!$C$15)&gt;=1),10,0)</f>
        <v>0</v>
      </c>
      <c r="EV863" s="17">
        <f>IF(AND(S863='자료입력 및 결과표시'!$B$16,COUNTIF('업무중복도(데이터 입력)'!$W863:$DR863,'자료입력 및 결과표시'!$C$16)&gt;=1),11,0)</f>
        <v>0</v>
      </c>
      <c r="EW863" s="17">
        <f>IF(AND(S863='자료입력 및 결과표시'!$B$17,COUNTIF('업무중복도(데이터 입력)'!$W863:$DR863,'자료입력 및 결과표시'!$C$17)&gt;=1),12,0)</f>
        <v>0</v>
      </c>
      <c r="EX863" s="17">
        <f>IF(AND(S863='자료입력 및 결과표시'!$B$18,COUNTIF('업무중복도(데이터 입력)'!$W863:$DR863,'자료입력 및 결과표시'!$C$18)&gt;=1),13,0)</f>
        <v>0</v>
      </c>
      <c r="EY863" s="17">
        <f>IF(AND(S863='자료입력 및 결과표시'!$B$19,COUNTIF('업무중복도(데이터 입력)'!$W863:$DR863,'자료입력 및 결과표시'!$C$19)&gt;=1),14,0)</f>
        <v>0</v>
      </c>
      <c r="EZ863" s="17">
        <f>IF(AND(S863='자료입력 및 결과표시'!$B$20,COUNTIF('업무중복도(데이터 입력)'!$W863:$DR863,'자료입력 및 결과표시'!$C$20)&gt;=1),15,0)</f>
        <v>0</v>
      </c>
      <c r="FA863" s="17">
        <f>IF(AND(S863='자료입력 및 결과표시'!$B$21,COUNTIF('업무중복도(데이터 입력)'!$W863:$DR863,'자료입력 및 결과표시'!$C$21)&gt;=1),16,0)</f>
        <v>0</v>
      </c>
      <c r="FK863" s="17">
        <f t="shared" si="887"/>
        <v>0</v>
      </c>
      <c r="FO863"/>
    </row>
    <row r="864" spans="1:171">
      <c r="A864" s="17" t="str">
        <f t="shared" si="870"/>
        <v>\\\0</v>
      </c>
      <c r="B864" s="17" t="str">
        <f t="shared" si="871"/>
        <v>\\\0</v>
      </c>
      <c r="C864" s="17" t="str">
        <f t="shared" si="872"/>
        <v>\\\0</v>
      </c>
      <c r="D864" s="17" t="str">
        <f t="shared" si="873"/>
        <v>\\\0</v>
      </c>
      <c r="E864" s="17" t="str">
        <f t="shared" si="874"/>
        <v>\\\0</v>
      </c>
      <c r="F864" s="17" t="str">
        <f t="shared" si="875"/>
        <v>\\\0</v>
      </c>
      <c r="G864" s="17" t="str">
        <f t="shared" si="876"/>
        <v>\\\0</v>
      </c>
      <c r="H864" s="17" t="str">
        <f t="shared" si="877"/>
        <v>\\\0</v>
      </c>
      <c r="I864" s="17" t="str">
        <f t="shared" si="878"/>
        <v>\\\0</v>
      </c>
      <c r="J864" s="17" t="str">
        <f t="shared" si="879"/>
        <v>\\\0</v>
      </c>
      <c r="K864" s="17" t="str">
        <f t="shared" si="880"/>
        <v>\\\0</v>
      </c>
      <c r="L864" s="17" t="str">
        <f t="shared" si="881"/>
        <v>\\\0</v>
      </c>
      <c r="M864" s="17" t="str">
        <f t="shared" si="882"/>
        <v>\\\0</v>
      </c>
      <c r="N864" s="17" t="str">
        <f t="shared" si="883"/>
        <v>\\\0</v>
      </c>
      <c r="O864" s="17" t="str">
        <f t="shared" si="884"/>
        <v>\\\0</v>
      </c>
      <c r="P864" s="17" t="str">
        <f t="shared" si="885"/>
        <v>\\\0</v>
      </c>
      <c r="R864" s="17" t="str">
        <f t="shared" si="886"/>
        <v>\\</v>
      </c>
      <c r="S864" s="38"/>
      <c r="T864" s="39"/>
      <c r="U864" s="31"/>
      <c r="V864" s="32"/>
      <c r="W864" s="36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35"/>
      <c r="DS864" s="287"/>
      <c r="DT864" s="36"/>
      <c r="DU864" s="37"/>
      <c r="DV864" s="28">
        <f>IF(AND($S864='자료입력 및 결과표시'!$B$6,COUNTIF($W864:$DR864,'자료입력 및 결과표시'!$C$6)&gt;=1),IF(OR('자료입력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DW864" s="28">
        <f>IF(AND($S864='자료입력 및 결과표시'!$B$7,COUNTIF($W864:$DR864,'자료입력 및 결과표시'!$C$7)&gt;=1),IF(OR('자료입력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DX864" s="28">
        <f>IF(AND($S864='자료입력 및 결과표시'!$B$8,COUNTIF($W864:$DR864,'자료입력 및 결과표시'!$C$8)&gt;=1),IF(OR('자료입력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DY864" s="28">
        <f>IF(AND($S864='자료입력 및 결과표시'!$B$9,COUNTIF($W864:$DR864,'자료입력 및 결과표시'!$C$9)&gt;=1),IF(OR('자료입력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DZ864" s="28">
        <f>IF(AND($S864='자료입력 및 결과표시'!$B$10,COUNTIF($W864:$DR864,'자료입력 및 결과표시'!$C$10)&gt;=1),IF(OR('자료입력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A864" s="28">
        <f>IF(AND($S864='자료입력 및 결과표시'!$B$11,COUNTIF($W864:$DR864,'자료입력 및 결과표시'!$C$11)&gt;=1),IF(OR('자료입력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B864" s="28">
        <f>IF(AND($S864='자료입력 및 결과표시'!$B$12,COUNTIF($W864:$DR864,'자료입력 및 결과표시'!$C$12)&gt;=1),IF(OR('자료입력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C864" s="28">
        <f>IF(AND($S864='자료입력 및 결과표시'!$B$13,COUNTIF($W864:$DR864,'자료입력 및 결과표시'!$C$13)&gt;=1),IF(OR('자료입력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D864" s="28">
        <f>IF(AND($S864='자료입력 및 결과표시'!$B$14,COUNTIF($W864:$DR864,'자료입력 및 결과표시'!$C$14)&gt;=1),IF(OR('자료입력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E864" s="28">
        <f>IF(AND($S864='자료입력 및 결과표시'!$B$15,COUNTIF($W864:$DR864,'자료입력 및 결과표시'!$C$15)&gt;=1),IF(OR('자료입력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F864" s="28">
        <f>IF(AND($S864='자료입력 및 결과표시'!$B$16,COUNTIF($W864:$DR864,'자료입력 및 결과표시'!$C$16)&gt;=1),IF(OR('자료입력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G864" s="28">
        <f>IF(AND($S864='자료입력 및 결과표시'!$B$17,COUNTIF($W864:$DR864,'자료입력 및 결과표시'!$C$17)&gt;=1),IF(OR('자료입력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H864" s="28">
        <f>IF(AND($S864='자료입력 및 결과표시'!$B$18,COUNTIF($W864:$DR864,'자료입력 및 결과표시'!$C$18)&gt;=1),IF(OR('자료입력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I864" s="28">
        <f>IF(AND($S864='자료입력 및 결과표시'!$B$19,COUNTIF($W864:$DR864,'자료입력 및 결과표시'!$C$19)&gt;=1),IF(OR('자료입력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J864" s="28">
        <f>IF(AND($S864='자료입력 및 결과표시'!$B$20,COUNTIF($W864:$DR864,'자료입력 및 결과표시'!$C$20)&gt;=1),IF(OR('자료입력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K864" s="28">
        <f>IF(AND($S864='자료입력 및 결과표시'!$B$21,COUNTIF($W864:$DR864,'자료입력 및 결과표시'!$C$21)&gt;=1),IF(OR('자료입력 및 결과표시'!$B$4+90&gt;=$V864,'자료입력 및 결과표시'!$B$4&lt;$U864),0,IF($V864-'자료입력 및 결과표시'!$B$4-90&gt;='자료입력 및 결과표시'!$E$4,'자료입력 및 결과표시'!$E$4,$V864-'자료입력 및 결과표시'!$B$4-90)),0)</f>
        <v>0</v>
      </c>
      <c r="EL864" s="17">
        <f>IF(AND(S864='자료입력 및 결과표시'!$B$6,COUNTIF('업무중복도(데이터 입력)'!$W864:$DR864,'자료입력 및 결과표시'!$C$6)&gt;=1),1,0)</f>
        <v>0</v>
      </c>
      <c r="EM864" s="17">
        <f>IF(AND(S864='자료입력 및 결과표시'!$B$7,COUNTIF('업무중복도(데이터 입력)'!$W864:$DR864,'자료입력 및 결과표시'!$C$7)&gt;=1),2,0)</f>
        <v>0</v>
      </c>
      <c r="EN864" s="17">
        <f>IF(AND(S864='자료입력 및 결과표시'!$B$8,COUNTIF('업무중복도(데이터 입력)'!$W864:$DR864,'자료입력 및 결과표시'!$C$8)&gt;=1),3,0)</f>
        <v>0</v>
      </c>
      <c r="EO864" s="17">
        <f>IF(AND(S864='자료입력 및 결과표시'!$B$9,COUNTIF('업무중복도(데이터 입력)'!$W864:$DR864,'자료입력 및 결과표시'!$C$9)&gt;=1),4,0)</f>
        <v>0</v>
      </c>
      <c r="EP864" s="17">
        <f>IF(AND(S864='자료입력 및 결과표시'!$B$10,COUNTIF('업무중복도(데이터 입력)'!$W864:$DR864,'자료입력 및 결과표시'!$C$10)&gt;=1),5,0)</f>
        <v>0</v>
      </c>
      <c r="EQ864" s="17">
        <f>IF(AND(S864='자료입력 및 결과표시'!$B$11,COUNTIF('업무중복도(데이터 입력)'!$W864:$DR864,'자료입력 및 결과표시'!$C$11)&gt;=1),6,0)</f>
        <v>0</v>
      </c>
      <c r="ER864" s="17">
        <f>IF(AND(S864='자료입력 및 결과표시'!$B$12,COUNTIF('업무중복도(데이터 입력)'!$W864:$DR864,'자료입력 및 결과표시'!$C$12)&gt;=1),7,0)</f>
        <v>0</v>
      </c>
      <c r="ES864" s="17">
        <f>IF(AND(S864='자료입력 및 결과표시'!$B$13,COUNTIF('업무중복도(데이터 입력)'!$W864:$DR864,'자료입력 및 결과표시'!$C$13)&gt;=1),8,0)</f>
        <v>0</v>
      </c>
      <c r="ET864" s="17">
        <f>IF(AND(S864='자료입력 및 결과표시'!$B$14,COUNTIF('업무중복도(데이터 입력)'!$W864:$DR864,'자료입력 및 결과표시'!$C$14)&gt;=1),9,0)</f>
        <v>0</v>
      </c>
      <c r="EU864" s="17">
        <f>IF(AND(S864='자료입력 및 결과표시'!$B$15,COUNTIF('업무중복도(데이터 입력)'!$W864:$DR864,'자료입력 및 결과표시'!$C$15)&gt;=1),10,0)</f>
        <v>0</v>
      </c>
      <c r="EV864" s="17">
        <f>IF(AND(S864='자료입력 및 결과표시'!$B$16,COUNTIF('업무중복도(데이터 입력)'!$W864:$DR864,'자료입력 및 결과표시'!$C$16)&gt;=1),11,0)</f>
        <v>0</v>
      </c>
      <c r="EW864" s="17">
        <f>IF(AND(S864='자료입력 및 결과표시'!$B$17,COUNTIF('업무중복도(데이터 입력)'!$W864:$DR864,'자료입력 및 결과표시'!$C$17)&gt;=1),12,0)</f>
        <v>0</v>
      </c>
      <c r="EX864" s="17">
        <f>IF(AND(S864='자료입력 및 결과표시'!$B$18,COUNTIF('업무중복도(데이터 입력)'!$W864:$DR864,'자료입력 및 결과표시'!$C$18)&gt;=1),13,0)</f>
        <v>0</v>
      </c>
      <c r="EY864" s="17">
        <f>IF(AND(S864='자료입력 및 결과표시'!$B$19,COUNTIF('업무중복도(데이터 입력)'!$W864:$DR864,'자료입력 및 결과표시'!$C$19)&gt;=1),14,0)</f>
        <v>0</v>
      </c>
      <c r="EZ864" s="17">
        <f>IF(AND(S864='자료입력 및 결과표시'!$B$20,COUNTIF('업무중복도(데이터 입력)'!$W864:$DR864,'자료입력 및 결과표시'!$C$20)&gt;=1),15,0)</f>
        <v>0</v>
      </c>
      <c r="FA864" s="17">
        <f>IF(AND(S864='자료입력 및 결과표시'!$B$21,COUNTIF('업무중복도(데이터 입력)'!$W864:$DR864,'자료입력 및 결과표시'!$C$21)&gt;=1),16,0)</f>
        <v>0</v>
      </c>
      <c r="FK864" s="17">
        <f t="shared" si="887"/>
        <v>0</v>
      </c>
      <c r="FO864"/>
    </row>
    <row r="865" spans="1:171">
      <c r="A865" s="17" t="str">
        <f t="shared" si="870"/>
        <v>\\\0</v>
      </c>
      <c r="B865" s="17" t="str">
        <f t="shared" si="871"/>
        <v>\\\0</v>
      </c>
      <c r="C865" s="17" t="str">
        <f t="shared" si="872"/>
        <v>\\\0</v>
      </c>
      <c r="D865" s="17" t="str">
        <f t="shared" si="873"/>
        <v>\\\0</v>
      </c>
      <c r="E865" s="17" t="str">
        <f t="shared" si="874"/>
        <v>\\\0</v>
      </c>
      <c r="F865" s="17" t="str">
        <f t="shared" si="875"/>
        <v>\\\0</v>
      </c>
      <c r="G865" s="17" t="str">
        <f t="shared" si="876"/>
        <v>\\\0</v>
      </c>
      <c r="H865" s="17" t="str">
        <f t="shared" si="877"/>
        <v>\\\0</v>
      </c>
      <c r="I865" s="17" t="str">
        <f t="shared" si="878"/>
        <v>\\\0</v>
      </c>
      <c r="J865" s="17" t="str">
        <f t="shared" si="879"/>
        <v>\\\0</v>
      </c>
      <c r="K865" s="17" t="str">
        <f t="shared" si="880"/>
        <v>\\\0</v>
      </c>
      <c r="L865" s="17" t="str">
        <f t="shared" si="881"/>
        <v>\\\0</v>
      </c>
      <c r="M865" s="17" t="str">
        <f t="shared" si="882"/>
        <v>\\\0</v>
      </c>
      <c r="N865" s="17" t="str">
        <f t="shared" si="883"/>
        <v>\\\0</v>
      </c>
      <c r="O865" s="17" t="str">
        <f t="shared" si="884"/>
        <v>\\\0</v>
      </c>
      <c r="P865" s="17" t="str">
        <f t="shared" si="885"/>
        <v>\\\0</v>
      </c>
      <c r="R865" s="17" t="str">
        <f t="shared" si="886"/>
        <v>\\</v>
      </c>
      <c r="S865" s="38"/>
      <c r="T865" s="39"/>
      <c r="U865" s="31"/>
      <c r="V865" s="32"/>
      <c r="W865" s="36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35"/>
      <c r="DS865" s="287"/>
      <c r="DT865" s="36"/>
      <c r="DU865" s="37"/>
      <c r="DV865" s="28">
        <f>IF(AND($S865='자료입력 및 결과표시'!$B$6,COUNTIF($W865:$DR865,'자료입력 및 결과표시'!$C$6)&gt;=1),IF(OR('자료입력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DW865" s="28">
        <f>IF(AND($S865='자료입력 및 결과표시'!$B$7,COUNTIF($W865:$DR865,'자료입력 및 결과표시'!$C$7)&gt;=1),IF(OR('자료입력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DX865" s="28">
        <f>IF(AND($S865='자료입력 및 결과표시'!$B$8,COUNTIF($W865:$DR865,'자료입력 및 결과표시'!$C$8)&gt;=1),IF(OR('자료입력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DY865" s="28">
        <f>IF(AND($S865='자료입력 및 결과표시'!$B$9,COUNTIF($W865:$DR865,'자료입력 및 결과표시'!$C$9)&gt;=1),IF(OR('자료입력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DZ865" s="28">
        <f>IF(AND($S865='자료입력 및 결과표시'!$B$10,COUNTIF($W865:$DR865,'자료입력 및 결과표시'!$C$10)&gt;=1),IF(OR('자료입력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A865" s="28">
        <f>IF(AND($S865='자료입력 및 결과표시'!$B$11,COUNTIF($W865:$DR865,'자료입력 및 결과표시'!$C$11)&gt;=1),IF(OR('자료입력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B865" s="28">
        <f>IF(AND($S865='자료입력 및 결과표시'!$B$12,COUNTIF($W865:$DR865,'자료입력 및 결과표시'!$C$12)&gt;=1),IF(OR('자료입력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C865" s="28">
        <f>IF(AND($S865='자료입력 및 결과표시'!$B$13,COUNTIF($W865:$DR865,'자료입력 및 결과표시'!$C$13)&gt;=1),IF(OR('자료입력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D865" s="28">
        <f>IF(AND($S865='자료입력 및 결과표시'!$B$14,COUNTIF($W865:$DR865,'자료입력 및 결과표시'!$C$14)&gt;=1),IF(OR('자료입력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E865" s="28">
        <f>IF(AND($S865='자료입력 및 결과표시'!$B$15,COUNTIF($W865:$DR865,'자료입력 및 결과표시'!$C$15)&gt;=1),IF(OR('자료입력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F865" s="28">
        <f>IF(AND($S865='자료입력 및 결과표시'!$B$16,COUNTIF($W865:$DR865,'자료입력 및 결과표시'!$C$16)&gt;=1),IF(OR('자료입력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G865" s="28">
        <f>IF(AND($S865='자료입력 및 결과표시'!$B$17,COUNTIF($W865:$DR865,'자료입력 및 결과표시'!$C$17)&gt;=1),IF(OR('자료입력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H865" s="28">
        <f>IF(AND($S865='자료입력 및 결과표시'!$B$18,COUNTIF($W865:$DR865,'자료입력 및 결과표시'!$C$18)&gt;=1),IF(OR('자료입력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I865" s="28">
        <f>IF(AND($S865='자료입력 및 결과표시'!$B$19,COUNTIF($W865:$DR865,'자료입력 및 결과표시'!$C$19)&gt;=1),IF(OR('자료입력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J865" s="28">
        <f>IF(AND($S865='자료입력 및 결과표시'!$B$20,COUNTIF($W865:$DR865,'자료입력 및 결과표시'!$C$20)&gt;=1),IF(OR('자료입력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K865" s="28">
        <f>IF(AND($S865='자료입력 및 결과표시'!$B$21,COUNTIF($W865:$DR865,'자료입력 및 결과표시'!$C$21)&gt;=1),IF(OR('자료입력 및 결과표시'!$B$4+90&gt;=$V865,'자료입력 및 결과표시'!$B$4&lt;$U865),0,IF($V865-'자료입력 및 결과표시'!$B$4-90&gt;='자료입력 및 결과표시'!$E$4,'자료입력 및 결과표시'!$E$4,$V865-'자료입력 및 결과표시'!$B$4-90)),0)</f>
        <v>0</v>
      </c>
      <c r="EL865" s="17">
        <f>IF(AND(S865='자료입력 및 결과표시'!$B$6,COUNTIF('업무중복도(데이터 입력)'!$W865:$DR865,'자료입력 및 결과표시'!$C$6)&gt;=1),1,0)</f>
        <v>0</v>
      </c>
      <c r="EM865" s="17">
        <f>IF(AND(S865='자료입력 및 결과표시'!$B$7,COUNTIF('업무중복도(데이터 입력)'!$W865:$DR865,'자료입력 및 결과표시'!$C$7)&gt;=1),2,0)</f>
        <v>0</v>
      </c>
      <c r="EN865" s="17">
        <f>IF(AND(S865='자료입력 및 결과표시'!$B$8,COUNTIF('업무중복도(데이터 입력)'!$W865:$DR865,'자료입력 및 결과표시'!$C$8)&gt;=1),3,0)</f>
        <v>0</v>
      </c>
      <c r="EO865" s="17">
        <f>IF(AND(S865='자료입력 및 결과표시'!$B$9,COUNTIF('업무중복도(데이터 입력)'!$W865:$DR865,'자료입력 및 결과표시'!$C$9)&gt;=1),4,0)</f>
        <v>0</v>
      </c>
      <c r="EP865" s="17">
        <f>IF(AND(S865='자료입력 및 결과표시'!$B$10,COUNTIF('업무중복도(데이터 입력)'!$W865:$DR865,'자료입력 및 결과표시'!$C$10)&gt;=1),5,0)</f>
        <v>0</v>
      </c>
      <c r="EQ865" s="17">
        <f>IF(AND(S865='자료입력 및 결과표시'!$B$11,COUNTIF('업무중복도(데이터 입력)'!$W865:$DR865,'자료입력 및 결과표시'!$C$11)&gt;=1),6,0)</f>
        <v>0</v>
      </c>
      <c r="ER865" s="17">
        <f>IF(AND(S865='자료입력 및 결과표시'!$B$12,COUNTIF('업무중복도(데이터 입력)'!$W865:$DR865,'자료입력 및 결과표시'!$C$12)&gt;=1),7,0)</f>
        <v>0</v>
      </c>
      <c r="ES865" s="17">
        <f>IF(AND(S865='자료입력 및 결과표시'!$B$13,COUNTIF('업무중복도(데이터 입력)'!$W865:$DR865,'자료입력 및 결과표시'!$C$13)&gt;=1),8,0)</f>
        <v>0</v>
      </c>
      <c r="ET865" s="17">
        <f>IF(AND(S865='자료입력 및 결과표시'!$B$14,COUNTIF('업무중복도(데이터 입력)'!$W865:$DR865,'자료입력 및 결과표시'!$C$14)&gt;=1),9,0)</f>
        <v>0</v>
      </c>
      <c r="EU865" s="17">
        <f>IF(AND(S865='자료입력 및 결과표시'!$B$15,COUNTIF('업무중복도(데이터 입력)'!$W865:$DR865,'자료입력 및 결과표시'!$C$15)&gt;=1),10,0)</f>
        <v>0</v>
      </c>
      <c r="EV865" s="17">
        <f>IF(AND(S865='자료입력 및 결과표시'!$B$16,COUNTIF('업무중복도(데이터 입력)'!$W865:$DR865,'자료입력 및 결과표시'!$C$16)&gt;=1),11,0)</f>
        <v>0</v>
      </c>
      <c r="EW865" s="17">
        <f>IF(AND(S865='자료입력 및 결과표시'!$B$17,COUNTIF('업무중복도(데이터 입력)'!$W865:$DR865,'자료입력 및 결과표시'!$C$17)&gt;=1),12,0)</f>
        <v>0</v>
      </c>
      <c r="EX865" s="17">
        <f>IF(AND(S865='자료입력 및 결과표시'!$B$18,COUNTIF('업무중복도(데이터 입력)'!$W865:$DR865,'자료입력 및 결과표시'!$C$18)&gt;=1),13,0)</f>
        <v>0</v>
      </c>
      <c r="EY865" s="17">
        <f>IF(AND(S865='자료입력 및 결과표시'!$B$19,COUNTIF('업무중복도(데이터 입력)'!$W865:$DR865,'자료입력 및 결과표시'!$C$19)&gt;=1),14,0)</f>
        <v>0</v>
      </c>
      <c r="EZ865" s="17">
        <f>IF(AND(S865='자료입력 및 결과표시'!$B$20,COUNTIF('업무중복도(데이터 입력)'!$W865:$DR865,'자료입력 및 결과표시'!$C$20)&gt;=1),15,0)</f>
        <v>0</v>
      </c>
      <c r="FA865" s="17">
        <f>IF(AND(S865='자료입력 및 결과표시'!$B$21,COUNTIF('업무중복도(데이터 입력)'!$W865:$DR865,'자료입력 및 결과표시'!$C$21)&gt;=1),16,0)</f>
        <v>0</v>
      </c>
      <c r="FK865" s="17">
        <f t="shared" si="887"/>
        <v>0</v>
      </c>
      <c r="FO865"/>
    </row>
    <row r="866" spans="1:171">
      <c r="A866" s="17" t="str">
        <f t="shared" si="870"/>
        <v>\\\0</v>
      </c>
      <c r="B866" s="17" t="str">
        <f t="shared" si="871"/>
        <v>\\\0</v>
      </c>
      <c r="C866" s="17" t="str">
        <f t="shared" si="872"/>
        <v>\\\0</v>
      </c>
      <c r="D866" s="17" t="str">
        <f t="shared" si="873"/>
        <v>\\\0</v>
      </c>
      <c r="E866" s="17" t="str">
        <f t="shared" si="874"/>
        <v>\\\0</v>
      </c>
      <c r="F866" s="17" t="str">
        <f t="shared" si="875"/>
        <v>\\\0</v>
      </c>
      <c r="G866" s="17" t="str">
        <f t="shared" si="876"/>
        <v>\\\0</v>
      </c>
      <c r="H866" s="17" t="str">
        <f t="shared" si="877"/>
        <v>\\\0</v>
      </c>
      <c r="I866" s="17" t="str">
        <f t="shared" si="878"/>
        <v>\\\0</v>
      </c>
      <c r="J866" s="17" t="str">
        <f t="shared" si="879"/>
        <v>\\\0</v>
      </c>
      <c r="K866" s="17" t="str">
        <f t="shared" si="880"/>
        <v>\\\0</v>
      </c>
      <c r="L866" s="17" t="str">
        <f t="shared" si="881"/>
        <v>\\\0</v>
      </c>
      <c r="M866" s="17" t="str">
        <f t="shared" si="882"/>
        <v>\\\0</v>
      </c>
      <c r="N866" s="17" t="str">
        <f t="shared" si="883"/>
        <v>\\\0</v>
      </c>
      <c r="O866" s="17" t="str">
        <f t="shared" si="884"/>
        <v>\\\0</v>
      </c>
      <c r="P866" s="17" t="str">
        <f t="shared" si="885"/>
        <v>\\\0</v>
      </c>
      <c r="R866" s="17" t="str">
        <f t="shared" si="886"/>
        <v>\\</v>
      </c>
      <c r="S866" s="38"/>
      <c r="T866" s="39"/>
      <c r="U866" s="31"/>
      <c r="V866" s="32"/>
      <c r="W866" s="36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35"/>
      <c r="DS866" s="287"/>
      <c r="DT866" s="36"/>
      <c r="DU866" s="37"/>
      <c r="DV866" s="28">
        <f>IF(AND($S866='자료입력 및 결과표시'!$B$6,COUNTIF($W866:$DR866,'자료입력 및 결과표시'!$C$6)&gt;=1),IF(OR('자료입력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DW866" s="28">
        <f>IF(AND($S866='자료입력 및 결과표시'!$B$7,COUNTIF($W866:$DR866,'자료입력 및 결과표시'!$C$7)&gt;=1),IF(OR('자료입력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DX866" s="28">
        <f>IF(AND($S866='자료입력 및 결과표시'!$B$8,COUNTIF($W866:$DR866,'자료입력 및 결과표시'!$C$8)&gt;=1),IF(OR('자료입력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DY866" s="28">
        <f>IF(AND($S866='자료입력 및 결과표시'!$B$9,COUNTIF($W866:$DR866,'자료입력 및 결과표시'!$C$9)&gt;=1),IF(OR('자료입력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DZ866" s="28">
        <f>IF(AND($S866='자료입력 및 결과표시'!$B$10,COUNTIF($W866:$DR866,'자료입력 및 결과표시'!$C$10)&gt;=1),IF(OR('자료입력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A866" s="28">
        <f>IF(AND($S866='자료입력 및 결과표시'!$B$11,COUNTIF($W866:$DR866,'자료입력 및 결과표시'!$C$11)&gt;=1),IF(OR('자료입력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B866" s="28">
        <f>IF(AND($S866='자료입력 및 결과표시'!$B$12,COUNTIF($W866:$DR866,'자료입력 및 결과표시'!$C$12)&gt;=1),IF(OR('자료입력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C866" s="28">
        <f>IF(AND($S866='자료입력 및 결과표시'!$B$13,COUNTIF($W866:$DR866,'자료입력 및 결과표시'!$C$13)&gt;=1),IF(OR('자료입력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D866" s="28">
        <f>IF(AND($S866='자료입력 및 결과표시'!$B$14,COUNTIF($W866:$DR866,'자료입력 및 결과표시'!$C$14)&gt;=1),IF(OR('자료입력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E866" s="28">
        <f>IF(AND($S866='자료입력 및 결과표시'!$B$15,COUNTIF($W866:$DR866,'자료입력 및 결과표시'!$C$15)&gt;=1),IF(OR('자료입력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F866" s="28">
        <f>IF(AND($S866='자료입력 및 결과표시'!$B$16,COUNTIF($W866:$DR866,'자료입력 및 결과표시'!$C$16)&gt;=1),IF(OR('자료입력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G866" s="28">
        <f>IF(AND($S866='자료입력 및 결과표시'!$B$17,COUNTIF($W866:$DR866,'자료입력 및 결과표시'!$C$17)&gt;=1),IF(OR('자료입력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H866" s="28">
        <f>IF(AND($S866='자료입력 및 결과표시'!$B$18,COUNTIF($W866:$DR866,'자료입력 및 결과표시'!$C$18)&gt;=1),IF(OR('자료입력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I866" s="28">
        <f>IF(AND($S866='자료입력 및 결과표시'!$B$19,COUNTIF($W866:$DR866,'자료입력 및 결과표시'!$C$19)&gt;=1),IF(OR('자료입력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J866" s="28">
        <f>IF(AND($S866='자료입력 및 결과표시'!$B$20,COUNTIF($W866:$DR866,'자료입력 및 결과표시'!$C$20)&gt;=1),IF(OR('자료입력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K866" s="28">
        <f>IF(AND($S866='자료입력 및 결과표시'!$B$21,COUNTIF($W866:$DR866,'자료입력 및 결과표시'!$C$21)&gt;=1),IF(OR('자료입력 및 결과표시'!$B$4+90&gt;=$V866,'자료입력 및 결과표시'!$B$4&lt;$U866),0,IF($V866-'자료입력 및 결과표시'!$B$4-90&gt;='자료입력 및 결과표시'!$E$4,'자료입력 및 결과표시'!$E$4,$V866-'자료입력 및 결과표시'!$B$4-90)),0)</f>
        <v>0</v>
      </c>
      <c r="EL866" s="17">
        <f>IF(AND(S866='자료입력 및 결과표시'!$B$6,COUNTIF('업무중복도(데이터 입력)'!$W866:$DR866,'자료입력 및 결과표시'!$C$6)&gt;=1),1,0)</f>
        <v>0</v>
      </c>
      <c r="EM866" s="17">
        <f>IF(AND(S866='자료입력 및 결과표시'!$B$7,COUNTIF('업무중복도(데이터 입력)'!$W866:$DR866,'자료입력 및 결과표시'!$C$7)&gt;=1),2,0)</f>
        <v>0</v>
      </c>
      <c r="EN866" s="17">
        <f>IF(AND(S866='자료입력 및 결과표시'!$B$8,COUNTIF('업무중복도(데이터 입력)'!$W866:$DR866,'자료입력 및 결과표시'!$C$8)&gt;=1),3,0)</f>
        <v>0</v>
      </c>
      <c r="EO866" s="17">
        <f>IF(AND(S866='자료입력 및 결과표시'!$B$9,COUNTIF('업무중복도(데이터 입력)'!$W866:$DR866,'자료입력 및 결과표시'!$C$9)&gt;=1),4,0)</f>
        <v>0</v>
      </c>
      <c r="EP866" s="17">
        <f>IF(AND(S866='자료입력 및 결과표시'!$B$10,COUNTIF('업무중복도(데이터 입력)'!$W866:$DR866,'자료입력 및 결과표시'!$C$10)&gt;=1),5,0)</f>
        <v>0</v>
      </c>
      <c r="EQ866" s="17">
        <f>IF(AND(S866='자료입력 및 결과표시'!$B$11,COUNTIF('업무중복도(데이터 입력)'!$W866:$DR866,'자료입력 및 결과표시'!$C$11)&gt;=1),6,0)</f>
        <v>0</v>
      </c>
      <c r="ER866" s="17">
        <f>IF(AND(S866='자료입력 및 결과표시'!$B$12,COUNTIF('업무중복도(데이터 입력)'!$W866:$DR866,'자료입력 및 결과표시'!$C$12)&gt;=1),7,0)</f>
        <v>0</v>
      </c>
      <c r="ES866" s="17">
        <f>IF(AND(S866='자료입력 및 결과표시'!$B$13,COUNTIF('업무중복도(데이터 입력)'!$W866:$DR866,'자료입력 및 결과표시'!$C$13)&gt;=1),8,0)</f>
        <v>0</v>
      </c>
      <c r="ET866" s="17">
        <f>IF(AND(S866='자료입력 및 결과표시'!$B$14,COUNTIF('업무중복도(데이터 입력)'!$W866:$DR866,'자료입력 및 결과표시'!$C$14)&gt;=1),9,0)</f>
        <v>0</v>
      </c>
      <c r="EU866" s="17">
        <f>IF(AND(S866='자료입력 및 결과표시'!$B$15,COUNTIF('업무중복도(데이터 입력)'!$W866:$DR866,'자료입력 및 결과표시'!$C$15)&gt;=1),10,0)</f>
        <v>0</v>
      </c>
      <c r="EV866" s="17">
        <f>IF(AND(S866='자료입력 및 결과표시'!$B$16,COUNTIF('업무중복도(데이터 입력)'!$W866:$DR866,'자료입력 및 결과표시'!$C$16)&gt;=1),11,0)</f>
        <v>0</v>
      </c>
      <c r="EW866" s="17">
        <f>IF(AND(S866='자료입력 및 결과표시'!$B$17,COUNTIF('업무중복도(데이터 입력)'!$W866:$DR866,'자료입력 및 결과표시'!$C$17)&gt;=1),12,0)</f>
        <v>0</v>
      </c>
      <c r="EX866" s="17">
        <f>IF(AND(S866='자료입력 및 결과표시'!$B$18,COUNTIF('업무중복도(데이터 입력)'!$W866:$DR866,'자료입력 및 결과표시'!$C$18)&gt;=1),13,0)</f>
        <v>0</v>
      </c>
      <c r="EY866" s="17">
        <f>IF(AND(S866='자료입력 및 결과표시'!$B$19,COUNTIF('업무중복도(데이터 입력)'!$W866:$DR866,'자료입력 및 결과표시'!$C$19)&gt;=1),14,0)</f>
        <v>0</v>
      </c>
      <c r="EZ866" s="17">
        <f>IF(AND(S866='자료입력 및 결과표시'!$B$20,COUNTIF('업무중복도(데이터 입력)'!$W866:$DR866,'자료입력 및 결과표시'!$C$20)&gt;=1),15,0)</f>
        <v>0</v>
      </c>
      <c r="FA866" s="17">
        <f>IF(AND(S866='자료입력 및 결과표시'!$B$21,COUNTIF('업무중복도(데이터 입력)'!$W866:$DR866,'자료입력 및 결과표시'!$C$21)&gt;=1),16,0)</f>
        <v>0</v>
      </c>
      <c r="FK866" s="17">
        <f t="shared" si="887"/>
        <v>0</v>
      </c>
      <c r="FO866"/>
    </row>
    <row r="867" spans="1:171">
      <c r="A867" s="17" t="str">
        <f t="shared" si="870"/>
        <v>\\\0</v>
      </c>
      <c r="B867" s="17" t="str">
        <f t="shared" si="871"/>
        <v>\\\0</v>
      </c>
      <c r="C867" s="17" t="str">
        <f t="shared" si="872"/>
        <v>\\\0</v>
      </c>
      <c r="D867" s="17" t="str">
        <f t="shared" si="873"/>
        <v>\\\0</v>
      </c>
      <c r="E867" s="17" t="str">
        <f t="shared" si="874"/>
        <v>\\\0</v>
      </c>
      <c r="F867" s="17" t="str">
        <f t="shared" si="875"/>
        <v>\\\0</v>
      </c>
      <c r="G867" s="17" t="str">
        <f t="shared" si="876"/>
        <v>\\\0</v>
      </c>
      <c r="H867" s="17" t="str">
        <f t="shared" si="877"/>
        <v>\\\0</v>
      </c>
      <c r="I867" s="17" t="str">
        <f t="shared" si="878"/>
        <v>\\\0</v>
      </c>
      <c r="J867" s="17" t="str">
        <f t="shared" si="879"/>
        <v>\\\0</v>
      </c>
      <c r="K867" s="17" t="str">
        <f t="shared" si="880"/>
        <v>\\\0</v>
      </c>
      <c r="L867" s="17" t="str">
        <f t="shared" si="881"/>
        <v>\\\0</v>
      </c>
      <c r="M867" s="17" t="str">
        <f t="shared" si="882"/>
        <v>\\\0</v>
      </c>
      <c r="N867" s="17" t="str">
        <f t="shared" si="883"/>
        <v>\\\0</v>
      </c>
      <c r="O867" s="17" t="str">
        <f t="shared" si="884"/>
        <v>\\\0</v>
      </c>
      <c r="P867" s="17" t="str">
        <f t="shared" si="885"/>
        <v>\\\0</v>
      </c>
      <c r="R867" s="17" t="str">
        <f t="shared" si="886"/>
        <v>\\</v>
      </c>
      <c r="S867" s="38"/>
      <c r="T867" s="39"/>
      <c r="U867" s="31"/>
      <c r="V867" s="32"/>
      <c r="W867" s="36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35"/>
      <c r="DS867" s="287"/>
      <c r="DT867" s="36"/>
      <c r="DU867" s="37"/>
      <c r="DV867" s="28">
        <f>IF(AND($S867='자료입력 및 결과표시'!$B$6,COUNTIF($W867:$DR867,'자료입력 및 결과표시'!$C$6)&gt;=1),IF(OR('자료입력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DW867" s="28">
        <f>IF(AND($S867='자료입력 및 결과표시'!$B$7,COUNTIF($W867:$DR867,'자료입력 및 결과표시'!$C$7)&gt;=1),IF(OR('자료입력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DX867" s="28">
        <f>IF(AND($S867='자료입력 및 결과표시'!$B$8,COUNTIF($W867:$DR867,'자료입력 및 결과표시'!$C$8)&gt;=1),IF(OR('자료입력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DY867" s="28">
        <f>IF(AND($S867='자료입력 및 결과표시'!$B$9,COUNTIF($W867:$DR867,'자료입력 및 결과표시'!$C$9)&gt;=1),IF(OR('자료입력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DZ867" s="28">
        <f>IF(AND($S867='자료입력 및 결과표시'!$B$10,COUNTIF($W867:$DR867,'자료입력 및 결과표시'!$C$10)&gt;=1),IF(OR('자료입력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A867" s="28">
        <f>IF(AND($S867='자료입력 및 결과표시'!$B$11,COUNTIF($W867:$DR867,'자료입력 및 결과표시'!$C$11)&gt;=1),IF(OR('자료입력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B867" s="28">
        <f>IF(AND($S867='자료입력 및 결과표시'!$B$12,COUNTIF($W867:$DR867,'자료입력 및 결과표시'!$C$12)&gt;=1),IF(OR('자료입력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C867" s="28">
        <f>IF(AND($S867='자료입력 및 결과표시'!$B$13,COUNTIF($W867:$DR867,'자료입력 및 결과표시'!$C$13)&gt;=1),IF(OR('자료입력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D867" s="28">
        <f>IF(AND($S867='자료입력 및 결과표시'!$B$14,COUNTIF($W867:$DR867,'자료입력 및 결과표시'!$C$14)&gt;=1),IF(OR('자료입력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E867" s="28">
        <f>IF(AND($S867='자료입력 및 결과표시'!$B$15,COUNTIF($W867:$DR867,'자료입력 및 결과표시'!$C$15)&gt;=1),IF(OR('자료입력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F867" s="28">
        <f>IF(AND($S867='자료입력 및 결과표시'!$B$16,COUNTIF($W867:$DR867,'자료입력 및 결과표시'!$C$16)&gt;=1),IF(OR('자료입력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G867" s="28">
        <f>IF(AND($S867='자료입력 및 결과표시'!$B$17,COUNTIF($W867:$DR867,'자료입력 및 결과표시'!$C$17)&gt;=1),IF(OR('자료입력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H867" s="28">
        <f>IF(AND($S867='자료입력 및 결과표시'!$B$18,COUNTIF($W867:$DR867,'자료입력 및 결과표시'!$C$18)&gt;=1),IF(OR('자료입력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I867" s="28">
        <f>IF(AND($S867='자료입력 및 결과표시'!$B$19,COUNTIF($W867:$DR867,'자료입력 및 결과표시'!$C$19)&gt;=1),IF(OR('자료입력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J867" s="28">
        <f>IF(AND($S867='자료입력 및 결과표시'!$B$20,COUNTIF($W867:$DR867,'자료입력 및 결과표시'!$C$20)&gt;=1),IF(OR('자료입력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K867" s="28">
        <f>IF(AND($S867='자료입력 및 결과표시'!$B$21,COUNTIF($W867:$DR867,'자료입력 및 결과표시'!$C$21)&gt;=1),IF(OR('자료입력 및 결과표시'!$B$4+90&gt;=$V867,'자료입력 및 결과표시'!$B$4&lt;$U867),0,IF($V867-'자료입력 및 결과표시'!$B$4-90&gt;='자료입력 및 결과표시'!$E$4,'자료입력 및 결과표시'!$E$4,$V867-'자료입력 및 결과표시'!$B$4-90)),0)</f>
        <v>0</v>
      </c>
      <c r="EL867" s="17">
        <f>IF(AND(S867='자료입력 및 결과표시'!$B$6,COUNTIF('업무중복도(데이터 입력)'!$W867:$DR867,'자료입력 및 결과표시'!$C$6)&gt;=1),1,0)</f>
        <v>0</v>
      </c>
      <c r="EM867" s="17">
        <f>IF(AND(S867='자료입력 및 결과표시'!$B$7,COUNTIF('업무중복도(데이터 입력)'!$W867:$DR867,'자료입력 및 결과표시'!$C$7)&gt;=1),2,0)</f>
        <v>0</v>
      </c>
      <c r="EN867" s="17">
        <f>IF(AND(S867='자료입력 및 결과표시'!$B$8,COUNTIF('업무중복도(데이터 입력)'!$W867:$DR867,'자료입력 및 결과표시'!$C$8)&gt;=1),3,0)</f>
        <v>0</v>
      </c>
      <c r="EO867" s="17">
        <f>IF(AND(S867='자료입력 및 결과표시'!$B$9,COUNTIF('업무중복도(데이터 입력)'!$W867:$DR867,'자료입력 및 결과표시'!$C$9)&gt;=1),4,0)</f>
        <v>0</v>
      </c>
      <c r="EP867" s="17">
        <f>IF(AND(S867='자료입력 및 결과표시'!$B$10,COUNTIF('업무중복도(데이터 입력)'!$W867:$DR867,'자료입력 및 결과표시'!$C$10)&gt;=1),5,0)</f>
        <v>0</v>
      </c>
      <c r="EQ867" s="17">
        <f>IF(AND(S867='자료입력 및 결과표시'!$B$11,COUNTIF('업무중복도(데이터 입력)'!$W867:$DR867,'자료입력 및 결과표시'!$C$11)&gt;=1),6,0)</f>
        <v>0</v>
      </c>
      <c r="ER867" s="17">
        <f>IF(AND(S867='자료입력 및 결과표시'!$B$12,COUNTIF('업무중복도(데이터 입력)'!$W867:$DR867,'자료입력 및 결과표시'!$C$12)&gt;=1),7,0)</f>
        <v>0</v>
      </c>
      <c r="ES867" s="17">
        <f>IF(AND(S867='자료입력 및 결과표시'!$B$13,COUNTIF('업무중복도(데이터 입력)'!$W867:$DR867,'자료입력 및 결과표시'!$C$13)&gt;=1),8,0)</f>
        <v>0</v>
      </c>
      <c r="ET867" s="17">
        <f>IF(AND(S867='자료입력 및 결과표시'!$B$14,COUNTIF('업무중복도(데이터 입력)'!$W867:$DR867,'자료입력 및 결과표시'!$C$14)&gt;=1),9,0)</f>
        <v>0</v>
      </c>
      <c r="EU867" s="17">
        <f>IF(AND(S867='자료입력 및 결과표시'!$B$15,COUNTIF('업무중복도(데이터 입력)'!$W867:$DR867,'자료입력 및 결과표시'!$C$15)&gt;=1),10,0)</f>
        <v>0</v>
      </c>
      <c r="EV867" s="17">
        <f>IF(AND(S867='자료입력 및 결과표시'!$B$16,COUNTIF('업무중복도(데이터 입력)'!$W867:$DR867,'자료입력 및 결과표시'!$C$16)&gt;=1),11,0)</f>
        <v>0</v>
      </c>
      <c r="EW867" s="17">
        <f>IF(AND(S867='자료입력 및 결과표시'!$B$17,COUNTIF('업무중복도(데이터 입력)'!$W867:$DR867,'자료입력 및 결과표시'!$C$17)&gt;=1),12,0)</f>
        <v>0</v>
      </c>
      <c r="EX867" s="17">
        <f>IF(AND(S867='자료입력 및 결과표시'!$B$18,COUNTIF('업무중복도(데이터 입력)'!$W867:$DR867,'자료입력 및 결과표시'!$C$18)&gt;=1),13,0)</f>
        <v>0</v>
      </c>
      <c r="EY867" s="17">
        <f>IF(AND(S867='자료입력 및 결과표시'!$B$19,COUNTIF('업무중복도(데이터 입력)'!$W867:$DR867,'자료입력 및 결과표시'!$C$19)&gt;=1),14,0)</f>
        <v>0</v>
      </c>
      <c r="EZ867" s="17">
        <f>IF(AND(S867='자료입력 및 결과표시'!$B$20,COUNTIF('업무중복도(데이터 입력)'!$W867:$DR867,'자료입력 및 결과표시'!$C$20)&gt;=1),15,0)</f>
        <v>0</v>
      </c>
      <c r="FA867" s="17">
        <f>IF(AND(S867='자료입력 및 결과표시'!$B$21,COUNTIF('업무중복도(데이터 입력)'!$W867:$DR867,'자료입력 및 결과표시'!$C$21)&gt;=1),16,0)</f>
        <v>0</v>
      </c>
      <c r="FK867" s="17">
        <f t="shared" si="887"/>
        <v>0</v>
      </c>
      <c r="FO867"/>
    </row>
    <row r="868" spans="1:171">
      <c r="A868" s="17" t="str">
        <f t="shared" si="870"/>
        <v>\\\0</v>
      </c>
      <c r="B868" s="17" t="str">
        <f t="shared" si="871"/>
        <v>\\\0</v>
      </c>
      <c r="C868" s="17" t="str">
        <f t="shared" si="872"/>
        <v>\\\0</v>
      </c>
      <c r="D868" s="17" t="str">
        <f t="shared" si="873"/>
        <v>\\\0</v>
      </c>
      <c r="E868" s="17" t="str">
        <f t="shared" si="874"/>
        <v>\\\0</v>
      </c>
      <c r="F868" s="17" t="str">
        <f t="shared" si="875"/>
        <v>\\\0</v>
      </c>
      <c r="G868" s="17" t="str">
        <f t="shared" si="876"/>
        <v>\\\0</v>
      </c>
      <c r="H868" s="17" t="str">
        <f t="shared" si="877"/>
        <v>\\\0</v>
      </c>
      <c r="I868" s="17" t="str">
        <f t="shared" si="878"/>
        <v>\\\0</v>
      </c>
      <c r="J868" s="17" t="str">
        <f t="shared" si="879"/>
        <v>\\\0</v>
      </c>
      <c r="K868" s="17" t="str">
        <f t="shared" si="880"/>
        <v>\\\0</v>
      </c>
      <c r="L868" s="17" t="str">
        <f t="shared" si="881"/>
        <v>\\\0</v>
      </c>
      <c r="M868" s="17" t="str">
        <f t="shared" si="882"/>
        <v>\\\0</v>
      </c>
      <c r="N868" s="17" t="str">
        <f t="shared" si="883"/>
        <v>\\\0</v>
      </c>
      <c r="O868" s="17" t="str">
        <f t="shared" si="884"/>
        <v>\\\0</v>
      </c>
      <c r="P868" s="17" t="str">
        <f t="shared" si="885"/>
        <v>\\\0</v>
      </c>
      <c r="R868" s="17" t="str">
        <f t="shared" si="886"/>
        <v>\\</v>
      </c>
      <c r="S868" s="38"/>
      <c r="T868" s="39"/>
      <c r="U868" s="31"/>
      <c r="V868" s="32"/>
      <c r="W868" s="36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35"/>
      <c r="DS868" s="287"/>
      <c r="DT868" s="36"/>
      <c r="DU868" s="37"/>
      <c r="DV868" s="28">
        <f>IF(AND($S868='자료입력 및 결과표시'!$B$6,COUNTIF($W868:$DR868,'자료입력 및 결과표시'!$C$6)&gt;=1),IF(OR('자료입력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DW868" s="28">
        <f>IF(AND($S868='자료입력 및 결과표시'!$B$7,COUNTIF($W868:$DR868,'자료입력 및 결과표시'!$C$7)&gt;=1),IF(OR('자료입력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DX868" s="28">
        <f>IF(AND($S868='자료입력 및 결과표시'!$B$8,COUNTIF($W868:$DR868,'자료입력 및 결과표시'!$C$8)&gt;=1),IF(OR('자료입력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DY868" s="28">
        <f>IF(AND($S868='자료입력 및 결과표시'!$B$9,COUNTIF($W868:$DR868,'자료입력 및 결과표시'!$C$9)&gt;=1),IF(OR('자료입력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DZ868" s="28">
        <f>IF(AND($S868='자료입력 및 결과표시'!$B$10,COUNTIF($W868:$DR868,'자료입력 및 결과표시'!$C$10)&gt;=1),IF(OR('자료입력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A868" s="28">
        <f>IF(AND($S868='자료입력 및 결과표시'!$B$11,COUNTIF($W868:$DR868,'자료입력 및 결과표시'!$C$11)&gt;=1),IF(OR('자료입력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B868" s="28">
        <f>IF(AND($S868='자료입력 및 결과표시'!$B$12,COUNTIF($W868:$DR868,'자료입력 및 결과표시'!$C$12)&gt;=1),IF(OR('자료입력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C868" s="28">
        <f>IF(AND($S868='자료입력 및 결과표시'!$B$13,COUNTIF($W868:$DR868,'자료입력 및 결과표시'!$C$13)&gt;=1),IF(OR('자료입력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D868" s="28">
        <f>IF(AND($S868='자료입력 및 결과표시'!$B$14,COUNTIF($W868:$DR868,'자료입력 및 결과표시'!$C$14)&gt;=1),IF(OR('자료입력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E868" s="28">
        <f>IF(AND($S868='자료입력 및 결과표시'!$B$15,COUNTIF($W868:$DR868,'자료입력 및 결과표시'!$C$15)&gt;=1),IF(OR('자료입력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F868" s="28">
        <f>IF(AND($S868='자료입력 및 결과표시'!$B$16,COUNTIF($W868:$DR868,'자료입력 및 결과표시'!$C$16)&gt;=1),IF(OR('자료입력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G868" s="28">
        <f>IF(AND($S868='자료입력 및 결과표시'!$B$17,COUNTIF($W868:$DR868,'자료입력 및 결과표시'!$C$17)&gt;=1),IF(OR('자료입력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H868" s="28">
        <f>IF(AND($S868='자료입력 및 결과표시'!$B$18,COUNTIF($W868:$DR868,'자료입력 및 결과표시'!$C$18)&gt;=1),IF(OR('자료입력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I868" s="28">
        <f>IF(AND($S868='자료입력 및 결과표시'!$B$19,COUNTIF($W868:$DR868,'자료입력 및 결과표시'!$C$19)&gt;=1),IF(OR('자료입력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J868" s="28">
        <f>IF(AND($S868='자료입력 및 결과표시'!$B$20,COUNTIF($W868:$DR868,'자료입력 및 결과표시'!$C$20)&gt;=1),IF(OR('자료입력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K868" s="28">
        <f>IF(AND($S868='자료입력 및 결과표시'!$B$21,COUNTIF($W868:$DR868,'자료입력 및 결과표시'!$C$21)&gt;=1),IF(OR('자료입력 및 결과표시'!$B$4+90&gt;=$V868,'자료입력 및 결과표시'!$B$4&lt;$U868),0,IF($V868-'자료입력 및 결과표시'!$B$4-90&gt;='자료입력 및 결과표시'!$E$4,'자료입력 및 결과표시'!$E$4,$V868-'자료입력 및 결과표시'!$B$4-90)),0)</f>
        <v>0</v>
      </c>
      <c r="EL868" s="17">
        <f>IF(AND(S868='자료입력 및 결과표시'!$B$6,COUNTIF('업무중복도(데이터 입력)'!$W868:$DR868,'자료입력 및 결과표시'!$C$6)&gt;=1),1,0)</f>
        <v>0</v>
      </c>
      <c r="EM868" s="17">
        <f>IF(AND(S868='자료입력 및 결과표시'!$B$7,COUNTIF('업무중복도(데이터 입력)'!$W868:$DR868,'자료입력 및 결과표시'!$C$7)&gt;=1),2,0)</f>
        <v>0</v>
      </c>
      <c r="EN868" s="17">
        <f>IF(AND(S868='자료입력 및 결과표시'!$B$8,COUNTIF('업무중복도(데이터 입력)'!$W868:$DR868,'자료입력 및 결과표시'!$C$8)&gt;=1),3,0)</f>
        <v>0</v>
      </c>
      <c r="EO868" s="17">
        <f>IF(AND(S868='자료입력 및 결과표시'!$B$9,COUNTIF('업무중복도(데이터 입력)'!$W868:$DR868,'자료입력 및 결과표시'!$C$9)&gt;=1),4,0)</f>
        <v>0</v>
      </c>
      <c r="EP868" s="17">
        <f>IF(AND(S868='자료입력 및 결과표시'!$B$10,COUNTIF('업무중복도(데이터 입력)'!$W868:$DR868,'자료입력 및 결과표시'!$C$10)&gt;=1),5,0)</f>
        <v>0</v>
      </c>
      <c r="EQ868" s="17">
        <f>IF(AND(S868='자료입력 및 결과표시'!$B$11,COUNTIF('업무중복도(데이터 입력)'!$W868:$DR868,'자료입력 및 결과표시'!$C$11)&gt;=1),6,0)</f>
        <v>0</v>
      </c>
      <c r="ER868" s="17">
        <f>IF(AND(S868='자료입력 및 결과표시'!$B$12,COUNTIF('업무중복도(데이터 입력)'!$W868:$DR868,'자료입력 및 결과표시'!$C$12)&gt;=1),7,0)</f>
        <v>0</v>
      </c>
      <c r="ES868" s="17">
        <f>IF(AND(S868='자료입력 및 결과표시'!$B$13,COUNTIF('업무중복도(데이터 입력)'!$W868:$DR868,'자료입력 및 결과표시'!$C$13)&gt;=1),8,0)</f>
        <v>0</v>
      </c>
      <c r="ET868" s="17">
        <f>IF(AND(S868='자료입력 및 결과표시'!$B$14,COUNTIF('업무중복도(데이터 입력)'!$W868:$DR868,'자료입력 및 결과표시'!$C$14)&gt;=1),9,0)</f>
        <v>0</v>
      </c>
      <c r="EU868" s="17">
        <f>IF(AND(S868='자료입력 및 결과표시'!$B$15,COUNTIF('업무중복도(데이터 입력)'!$W868:$DR868,'자료입력 및 결과표시'!$C$15)&gt;=1),10,0)</f>
        <v>0</v>
      </c>
      <c r="EV868" s="17">
        <f>IF(AND(S868='자료입력 및 결과표시'!$B$16,COUNTIF('업무중복도(데이터 입력)'!$W868:$DR868,'자료입력 및 결과표시'!$C$16)&gt;=1),11,0)</f>
        <v>0</v>
      </c>
      <c r="EW868" s="17">
        <f>IF(AND(S868='자료입력 및 결과표시'!$B$17,COUNTIF('업무중복도(데이터 입력)'!$W868:$DR868,'자료입력 및 결과표시'!$C$17)&gt;=1),12,0)</f>
        <v>0</v>
      </c>
      <c r="EX868" s="17">
        <f>IF(AND(S868='자료입력 및 결과표시'!$B$18,COUNTIF('업무중복도(데이터 입력)'!$W868:$DR868,'자료입력 및 결과표시'!$C$18)&gt;=1),13,0)</f>
        <v>0</v>
      </c>
      <c r="EY868" s="17">
        <f>IF(AND(S868='자료입력 및 결과표시'!$B$19,COUNTIF('업무중복도(데이터 입력)'!$W868:$DR868,'자료입력 및 결과표시'!$C$19)&gt;=1),14,0)</f>
        <v>0</v>
      </c>
      <c r="EZ868" s="17">
        <f>IF(AND(S868='자료입력 및 결과표시'!$B$20,COUNTIF('업무중복도(데이터 입력)'!$W868:$DR868,'자료입력 및 결과표시'!$C$20)&gt;=1),15,0)</f>
        <v>0</v>
      </c>
      <c r="FA868" s="17">
        <f>IF(AND(S868='자료입력 및 결과표시'!$B$21,COUNTIF('업무중복도(데이터 입력)'!$W868:$DR868,'자료입력 및 결과표시'!$C$21)&gt;=1),16,0)</f>
        <v>0</v>
      </c>
      <c r="FK868" s="17">
        <f t="shared" si="887"/>
        <v>0</v>
      </c>
      <c r="FO868"/>
    </row>
    <row r="869" spans="1:171">
      <c r="A869" s="17" t="str">
        <f t="shared" si="870"/>
        <v>\\\0</v>
      </c>
      <c r="B869" s="17" t="str">
        <f t="shared" si="871"/>
        <v>\\\0</v>
      </c>
      <c r="C869" s="17" t="str">
        <f t="shared" si="872"/>
        <v>\\\0</v>
      </c>
      <c r="D869" s="17" t="str">
        <f t="shared" si="873"/>
        <v>\\\0</v>
      </c>
      <c r="E869" s="17" t="str">
        <f t="shared" si="874"/>
        <v>\\\0</v>
      </c>
      <c r="F869" s="17" t="str">
        <f t="shared" si="875"/>
        <v>\\\0</v>
      </c>
      <c r="G869" s="17" t="str">
        <f t="shared" si="876"/>
        <v>\\\0</v>
      </c>
      <c r="H869" s="17" t="str">
        <f t="shared" si="877"/>
        <v>\\\0</v>
      </c>
      <c r="I869" s="17" t="str">
        <f t="shared" si="878"/>
        <v>\\\0</v>
      </c>
      <c r="J869" s="17" t="str">
        <f t="shared" si="879"/>
        <v>\\\0</v>
      </c>
      <c r="K869" s="17" t="str">
        <f t="shared" si="880"/>
        <v>\\\0</v>
      </c>
      <c r="L869" s="17" t="str">
        <f t="shared" si="881"/>
        <v>\\\0</v>
      </c>
      <c r="M869" s="17" t="str">
        <f t="shared" si="882"/>
        <v>\\\0</v>
      </c>
      <c r="N869" s="17" t="str">
        <f t="shared" si="883"/>
        <v>\\\0</v>
      </c>
      <c r="O869" s="17" t="str">
        <f t="shared" si="884"/>
        <v>\\\0</v>
      </c>
      <c r="P869" s="17" t="str">
        <f t="shared" si="885"/>
        <v>\\\0</v>
      </c>
      <c r="R869" s="17" t="str">
        <f t="shared" si="886"/>
        <v>\\</v>
      </c>
      <c r="S869" s="38"/>
      <c r="T869" s="39"/>
      <c r="U869" s="31"/>
      <c r="V869" s="32"/>
      <c r="W869" s="36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35"/>
      <c r="DS869" s="287"/>
      <c r="DT869" s="36"/>
      <c r="DU869" s="37"/>
      <c r="DV869" s="28">
        <f>IF(AND($S869='자료입력 및 결과표시'!$B$6,COUNTIF($W869:$DR869,'자료입력 및 결과표시'!$C$6)&gt;=1),IF(OR('자료입력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DW869" s="28">
        <f>IF(AND($S869='자료입력 및 결과표시'!$B$7,COUNTIF($W869:$DR869,'자료입력 및 결과표시'!$C$7)&gt;=1),IF(OR('자료입력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DX869" s="28">
        <f>IF(AND($S869='자료입력 및 결과표시'!$B$8,COUNTIF($W869:$DR869,'자료입력 및 결과표시'!$C$8)&gt;=1),IF(OR('자료입력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DY869" s="28">
        <f>IF(AND($S869='자료입력 및 결과표시'!$B$9,COUNTIF($W869:$DR869,'자료입력 및 결과표시'!$C$9)&gt;=1),IF(OR('자료입력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DZ869" s="28">
        <f>IF(AND($S869='자료입력 및 결과표시'!$B$10,COUNTIF($W869:$DR869,'자료입력 및 결과표시'!$C$10)&gt;=1),IF(OR('자료입력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A869" s="28">
        <f>IF(AND($S869='자료입력 및 결과표시'!$B$11,COUNTIF($W869:$DR869,'자료입력 및 결과표시'!$C$11)&gt;=1),IF(OR('자료입력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B869" s="28">
        <f>IF(AND($S869='자료입력 및 결과표시'!$B$12,COUNTIF($W869:$DR869,'자료입력 및 결과표시'!$C$12)&gt;=1),IF(OR('자료입력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C869" s="28">
        <f>IF(AND($S869='자료입력 및 결과표시'!$B$13,COUNTIF($W869:$DR869,'자료입력 및 결과표시'!$C$13)&gt;=1),IF(OR('자료입력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D869" s="28">
        <f>IF(AND($S869='자료입력 및 결과표시'!$B$14,COUNTIF($W869:$DR869,'자료입력 및 결과표시'!$C$14)&gt;=1),IF(OR('자료입력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E869" s="28">
        <f>IF(AND($S869='자료입력 및 결과표시'!$B$15,COUNTIF($W869:$DR869,'자료입력 및 결과표시'!$C$15)&gt;=1),IF(OR('자료입력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F869" s="28">
        <f>IF(AND($S869='자료입력 및 결과표시'!$B$16,COUNTIF($W869:$DR869,'자료입력 및 결과표시'!$C$16)&gt;=1),IF(OR('자료입력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G869" s="28">
        <f>IF(AND($S869='자료입력 및 결과표시'!$B$17,COUNTIF($W869:$DR869,'자료입력 및 결과표시'!$C$17)&gt;=1),IF(OR('자료입력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H869" s="28">
        <f>IF(AND($S869='자료입력 및 결과표시'!$B$18,COUNTIF($W869:$DR869,'자료입력 및 결과표시'!$C$18)&gt;=1),IF(OR('자료입력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I869" s="28">
        <f>IF(AND($S869='자료입력 및 결과표시'!$B$19,COUNTIF($W869:$DR869,'자료입력 및 결과표시'!$C$19)&gt;=1),IF(OR('자료입력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J869" s="28">
        <f>IF(AND($S869='자료입력 및 결과표시'!$B$20,COUNTIF($W869:$DR869,'자료입력 및 결과표시'!$C$20)&gt;=1),IF(OR('자료입력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K869" s="28">
        <f>IF(AND($S869='자료입력 및 결과표시'!$B$21,COUNTIF($W869:$DR869,'자료입력 및 결과표시'!$C$21)&gt;=1),IF(OR('자료입력 및 결과표시'!$B$4+90&gt;=$V869,'자료입력 및 결과표시'!$B$4&lt;$U869),0,IF($V869-'자료입력 및 결과표시'!$B$4-90&gt;='자료입력 및 결과표시'!$E$4,'자료입력 및 결과표시'!$E$4,$V869-'자료입력 및 결과표시'!$B$4-90)),0)</f>
        <v>0</v>
      </c>
      <c r="EL869" s="17">
        <f>IF(AND(S869='자료입력 및 결과표시'!$B$6,COUNTIF('업무중복도(데이터 입력)'!$W869:$DR869,'자료입력 및 결과표시'!$C$6)&gt;=1),1,0)</f>
        <v>0</v>
      </c>
      <c r="EM869" s="17">
        <f>IF(AND(S869='자료입력 및 결과표시'!$B$7,COUNTIF('업무중복도(데이터 입력)'!$W869:$DR869,'자료입력 및 결과표시'!$C$7)&gt;=1),2,0)</f>
        <v>0</v>
      </c>
      <c r="EN869" s="17">
        <f>IF(AND(S869='자료입력 및 결과표시'!$B$8,COUNTIF('업무중복도(데이터 입력)'!$W869:$DR869,'자료입력 및 결과표시'!$C$8)&gt;=1),3,0)</f>
        <v>0</v>
      </c>
      <c r="EO869" s="17">
        <f>IF(AND(S869='자료입력 및 결과표시'!$B$9,COUNTIF('업무중복도(데이터 입력)'!$W869:$DR869,'자료입력 및 결과표시'!$C$9)&gt;=1),4,0)</f>
        <v>0</v>
      </c>
      <c r="EP869" s="17">
        <f>IF(AND(S869='자료입력 및 결과표시'!$B$10,COUNTIF('업무중복도(데이터 입력)'!$W869:$DR869,'자료입력 및 결과표시'!$C$10)&gt;=1),5,0)</f>
        <v>0</v>
      </c>
      <c r="EQ869" s="17">
        <f>IF(AND(S869='자료입력 및 결과표시'!$B$11,COUNTIF('업무중복도(데이터 입력)'!$W869:$DR869,'자료입력 및 결과표시'!$C$11)&gt;=1),6,0)</f>
        <v>0</v>
      </c>
      <c r="ER869" s="17">
        <f>IF(AND(S869='자료입력 및 결과표시'!$B$12,COUNTIF('업무중복도(데이터 입력)'!$W869:$DR869,'자료입력 및 결과표시'!$C$12)&gt;=1),7,0)</f>
        <v>0</v>
      </c>
      <c r="ES869" s="17">
        <f>IF(AND(S869='자료입력 및 결과표시'!$B$13,COUNTIF('업무중복도(데이터 입력)'!$W869:$DR869,'자료입력 및 결과표시'!$C$13)&gt;=1),8,0)</f>
        <v>0</v>
      </c>
      <c r="ET869" s="17">
        <f>IF(AND(S869='자료입력 및 결과표시'!$B$14,COUNTIF('업무중복도(데이터 입력)'!$W869:$DR869,'자료입력 및 결과표시'!$C$14)&gt;=1),9,0)</f>
        <v>0</v>
      </c>
      <c r="EU869" s="17">
        <f>IF(AND(S869='자료입력 및 결과표시'!$B$15,COUNTIF('업무중복도(데이터 입력)'!$W869:$DR869,'자료입력 및 결과표시'!$C$15)&gt;=1),10,0)</f>
        <v>0</v>
      </c>
      <c r="EV869" s="17">
        <f>IF(AND(S869='자료입력 및 결과표시'!$B$16,COUNTIF('업무중복도(데이터 입력)'!$W869:$DR869,'자료입력 및 결과표시'!$C$16)&gt;=1),11,0)</f>
        <v>0</v>
      </c>
      <c r="EW869" s="17">
        <f>IF(AND(S869='자료입력 및 결과표시'!$B$17,COUNTIF('업무중복도(데이터 입력)'!$W869:$DR869,'자료입력 및 결과표시'!$C$17)&gt;=1),12,0)</f>
        <v>0</v>
      </c>
      <c r="EX869" s="17">
        <f>IF(AND(S869='자료입력 및 결과표시'!$B$18,COUNTIF('업무중복도(데이터 입력)'!$W869:$DR869,'자료입력 및 결과표시'!$C$18)&gt;=1),13,0)</f>
        <v>0</v>
      </c>
      <c r="EY869" s="17">
        <f>IF(AND(S869='자료입력 및 결과표시'!$B$19,COUNTIF('업무중복도(데이터 입력)'!$W869:$DR869,'자료입력 및 결과표시'!$C$19)&gt;=1),14,0)</f>
        <v>0</v>
      </c>
      <c r="EZ869" s="17">
        <f>IF(AND(S869='자료입력 및 결과표시'!$B$20,COUNTIF('업무중복도(데이터 입력)'!$W869:$DR869,'자료입력 및 결과표시'!$C$20)&gt;=1),15,0)</f>
        <v>0</v>
      </c>
      <c r="FA869" s="17">
        <f>IF(AND(S869='자료입력 및 결과표시'!$B$21,COUNTIF('업무중복도(데이터 입력)'!$W869:$DR869,'자료입력 및 결과표시'!$C$21)&gt;=1),16,0)</f>
        <v>0</v>
      </c>
      <c r="FK869" s="17">
        <f t="shared" si="887"/>
        <v>0</v>
      </c>
      <c r="FO869"/>
    </row>
    <row r="870" spans="1:171">
      <c r="A870" s="17" t="str">
        <f t="shared" si="870"/>
        <v>\\\0</v>
      </c>
      <c r="B870" s="17" t="str">
        <f t="shared" si="871"/>
        <v>\\\0</v>
      </c>
      <c r="C870" s="17" t="str">
        <f t="shared" si="872"/>
        <v>\\\0</v>
      </c>
      <c r="D870" s="17" t="str">
        <f t="shared" si="873"/>
        <v>\\\0</v>
      </c>
      <c r="E870" s="17" t="str">
        <f t="shared" si="874"/>
        <v>\\\0</v>
      </c>
      <c r="F870" s="17" t="str">
        <f t="shared" si="875"/>
        <v>\\\0</v>
      </c>
      <c r="G870" s="17" t="str">
        <f t="shared" si="876"/>
        <v>\\\0</v>
      </c>
      <c r="H870" s="17" t="str">
        <f t="shared" si="877"/>
        <v>\\\0</v>
      </c>
      <c r="I870" s="17" t="str">
        <f t="shared" si="878"/>
        <v>\\\0</v>
      </c>
      <c r="J870" s="17" t="str">
        <f t="shared" si="879"/>
        <v>\\\0</v>
      </c>
      <c r="K870" s="17" t="str">
        <f t="shared" si="880"/>
        <v>\\\0</v>
      </c>
      <c r="L870" s="17" t="str">
        <f t="shared" si="881"/>
        <v>\\\0</v>
      </c>
      <c r="M870" s="17" t="str">
        <f t="shared" si="882"/>
        <v>\\\0</v>
      </c>
      <c r="N870" s="17" t="str">
        <f t="shared" si="883"/>
        <v>\\\0</v>
      </c>
      <c r="O870" s="17" t="str">
        <f t="shared" si="884"/>
        <v>\\\0</v>
      </c>
      <c r="P870" s="17" t="str">
        <f t="shared" si="885"/>
        <v>\\\0</v>
      </c>
      <c r="R870" s="17" t="str">
        <f t="shared" si="886"/>
        <v>\\</v>
      </c>
      <c r="S870" s="38"/>
      <c r="T870" s="39"/>
      <c r="U870" s="31"/>
      <c r="V870" s="32"/>
      <c r="W870" s="36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35"/>
      <c r="DS870" s="287"/>
      <c r="DT870" s="36"/>
      <c r="DU870" s="37"/>
      <c r="DV870" s="28">
        <f>IF(AND($S870='자료입력 및 결과표시'!$B$6,COUNTIF($W870:$DR870,'자료입력 및 결과표시'!$C$6)&gt;=1),IF(OR('자료입력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DW870" s="28">
        <f>IF(AND($S870='자료입력 및 결과표시'!$B$7,COUNTIF($W870:$DR870,'자료입력 및 결과표시'!$C$7)&gt;=1),IF(OR('자료입력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DX870" s="28">
        <f>IF(AND($S870='자료입력 및 결과표시'!$B$8,COUNTIF($W870:$DR870,'자료입력 및 결과표시'!$C$8)&gt;=1),IF(OR('자료입력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DY870" s="28">
        <f>IF(AND($S870='자료입력 및 결과표시'!$B$9,COUNTIF($W870:$DR870,'자료입력 및 결과표시'!$C$9)&gt;=1),IF(OR('자료입력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DZ870" s="28">
        <f>IF(AND($S870='자료입력 및 결과표시'!$B$10,COUNTIF($W870:$DR870,'자료입력 및 결과표시'!$C$10)&gt;=1),IF(OR('자료입력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A870" s="28">
        <f>IF(AND($S870='자료입력 및 결과표시'!$B$11,COUNTIF($W870:$DR870,'자료입력 및 결과표시'!$C$11)&gt;=1),IF(OR('자료입력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B870" s="28">
        <f>IF(AND($S870='자료입력 및 결과표시'!$B$12,COUNTIF($W870:$DR870,'자료입력 및 결과표시'!$C$12)&gt;=1),IF(OR('자료입력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C870" s="28">
        <f>IF(AND($S870='자료입력 및 결과표시'!$B$13,COUNTIF($W870:$DR870,'자료입력 및 결과표시'!$C$13)&gt;=1),IF(OR('자료입력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D870" s="28">
        <f>IF(AND($S870='자료입력 및 결과표시'!$B$14,COUNTIF($W870:$DR870,'자료입력 및 결과표시'!$C$14)&gt;=1),IF(OR('자료입력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E870" s="28">
        <f>IF(AND($S870='자료입력 및 결과표시'!$B$15,COUNTIF($W870:$DR870,'자료입력 및 결과표시'!$C$15)&gt;=1),IF(OR('자료입력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F870" s="28">
        <f>IF(AND($S870='자료입력 및 결과표시'!$B$16,COUNTIF($W870:$DR870,'자료입력 및 결과표시'!$C$16)&gt;=1),IF(OR('자료입력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G870" s="28">
        <f>IF(AND($S870='자료입력 및 결과표시'!$B$17,COUNTIF($W870:$DR870,'자료입력 및 결과표시'!$C$17)&gt;=1),IF(OR('자료입력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H870" s="28">
        <f>IF(AND($S870='자료입력 및 결과표시'!$B$18,COUNTIF($W870:$DR870,'자료입력 및 결과표시'!$C$18)&gt;=1),IF(OR('자료입력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I870" s="28">
        <f>IF(AND($S870='자료입력 및 결과표시'!$B$19,COUNTIF($W870:$DR870,'자료입력 및 결과표시'!$C$19)&gt;=1),IF(OR('자료입력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J870" s="28">
        <f>IF(AND($S870='자료입력 및 결과표시'!$B$20,COUNTIF($W870:$DR870,'자료입력 및 결과표시'!$C$20)&gt;=1),IF(OR('자료입력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K870" s="28">
        <f>IF(AND($S870='자료입력 및 결과표시'!$B$21,COUNTIF($W870:$DR870,'자료입력 및 결과표시'!$C$21)&gt;=1),IF(OR('자료입력 및 결과표시'!$B$4+90&gt;=$V870,'자료입력 및 결과표시'!$B$4&lt;$U870),0,IF($V870-'자료입력 및 결과표시'!$B$4-90&gt;='자료입력 및 결과표시'!$E$4,'자료입력 및 결과표시'!$E$4,$V870-'자료입력 및 결과표시'!$B$4-90)),0)</f>
        <v>0</v>
      </c>
      <c r="EL870" s="17">
        <f>IF(AND(S870='자료입력 및 결과표시'!$B$6,COUNTIF('업무중복도(데이터 입력)'!$W870:$DR870,'자료입력 및 결과표시'!$C$6)&gt;=1),1,0)</f>
        <v>0</v>
      </c>
      <c r="EM870" s="17">
        <f>IF(AND(S870='자료입력 및 결과표시'!$B$7,COUNTIF('업무중복도(데이터 입력)'!$W870:$DR870,'자료입력 및 결과표시'!$C$7)&gt;=1),2,0)</f>
        <v>0</v>
      </c>
      <c r="EN870" s="17">
        <f>IF(AND(S870='자료입력 및 결과표시'!$B$8,COUNTIF('업무중복도(데이터 입력)'!$W870:$DR870,'자료입력 및 결과표시'!$C$8)&gt;=1),3,0)</f>
        <v>0</v>
      </c>
      <c r="EO870" s="17">
        <f>IF(AND(S870='자료입력 및 결과표시'!$B$9,COUNTIF('업무중복도(데이터 입력)'!$W870:$DR870,'자료입력 및 결과표시'!$C$9)&gt;=1),4,0)</f>
        <v>0</v>
      </c>
      <c r="EP870" s="17">
        <f>IF(AND(S870='자료입력 및 결과표시'!$B$10,COUNTIF('업무중복도(데이터 입력)'!$W870:$DR870,'자료입력 및 결과표시'!$C$10)&gt;=1),5,0)</f>
        <v>0</v>
      </c>
      <c r="EQ870" s="17">
        <f>IF(AND(S870='자료입력 및 결과표시'!$B$11,COUNTIF('업무중복도(데이터 입력)'!$W870:$DR870,'자료입력 및 결과표시'!$C$11)&gt;=1),6,0)</f>
        <v>0</v>
      </c>
      <c r="ER870" s="17">
        <f>IF(AND(S870='자료입력 및 결과표시'!$B$12,COUNTIF('업무중복도(데이터 입력)'!$W870:$DR870,'자료입력 및 결과표시'!$C$12)&gt;=1),7,0)</f>
        <v>0</v>
      </c>
      <c r="ES870" s="17">
        <f>IF(AND(S870='자료입력 및 결과표시'!$B$13,COUNTIF('업무중복도(데이터 입력)'!$W870:$DR870,'자료입력 및 결과표시'!$C$13)&gt;=1),8,0)</f>
        <v>0</v>
      </c>
      <c r="ET870" s="17">
        <f>IF(AND(S870='자료입력 및 결과표시'!$B$14,COUNTIF('업무중복도(데이터 입력)'!$W870:$DR870,'자료입력 및 결과표시'!$C$14)&gt;=1),9,0)</f>
        <v>0</v>
      </c>
      <c r="EU870" s="17">
        <f>IF(AND(S870='자료입력 및 결과표시'!$B$15,COUNTIF('업무중복도(데이터 입력)'!$W870:$DR870,'자료입력 및 결과표시'!$C$15)&gt;=1),10,0)</f>
        <v>0</v>
      </c>
      <c r="EV870" s="17">
        <f>IF(AND(S870='자료입력 및 결과표시'!$B$16,COUNTIF('업무중복도(데이터 입력)'!$W870:$DR870,'자료입력 및 결과표시'!$C$16)&gt;=1),11,0)</f>
        <v>0</v>
      </c>
      <c r="EW870" s="17">
        <f>IF(AND(S870='자료입력 및 결과표시'!$B$17,COUNTIF('업무중복도(데이터 입력)'!$W870:$DR870,'자료입력 및 결과표시'!$C$17)&gt;=1),12,0)</f>
        <v>0</v>
      </c>
      <c r="EX870" s="17">
        <f>IF(AND(S870='자료입력 및 결과표시'!$B$18,COUNTIF('업무중복도(데이터 입력)'!$W870:$DR870,'자료입력 및 결과표시'!$C$18)&gt;=1),13,0)</f>
        <v>0</v>
      </c>
      <c r="EY870" s="17">
        <f>IF(AND(S870='자료입력 및 결과표시'!$B$19,COUNTIF('업무중복도(데이터 입력)'!$W870:$DR870,'자료입력 및 결과표시'!$C$19)&gt;=1),14,0)</f>
        <v>0</v>
      </c>
      <c r="EZ870" s="17">
        <f>IF(AND(S870='자료입력 및 결과표시'!$B$20,COUNTIF('업무중복도(데이터 입력)'!$W870:$DR870,'자료입력 및 결과표시'!$C$20)&gt;=1),15,0)</f>
        <v>0</v>
      </c>
      <c r="FA870" s="17">
        <f>IF(AND(S870='자료입력 및 결과표시'!$B$21,COUNTIF('업무중복도(데이터 입력)'!$W870:$DR870,'자료입력 및 결과표시'!$C$21)&gt;=1),16,0)</f>
        <v>0</v>
      </c>
      <c r="FK870" s="17">
        <f t="shared" si="887"/>
        <v>0</v>
      </c>
      <c r="FO870"/>
    </row>
    <row r="871" spans="1:171">
      <c r="A871" s="17" t="str">
        <f t="shared" si="870"/>
        <v>\\\0</v>
      </c>
      <c r="B871" s="17" t="str">
        <f t="shared" si="871"/>
        <v>\\\0</v>
      </c>
      <c r="C871" s="17" t="str">
        <f t="shared" si="872"/>
        <v>\\\0</v>
      </c>
      <c r="D871" s="17" t="str">
        <f t="shared" si="873"/>
        <v>\\\0</v>
      </c>
      <c r="E871" s="17" t="str">
        <f t="shared" si="874"/>
        <v>\\\0</v>
      </c>
      <c r="F871" s="17" t="str">
        <f t="shared" si="875"/>
        <v>\\\0</v>
      </c>
      <c r="G871" s="17" t="str">
        <f t="shared" si="876"/>
        <v>\\\0</v>
      </c>
      <c r="H871" s="17" t="str">
        <f t="shared" si="877"/>
        <v>\\\0</v>
      </c>
      <c r="I871" s="17" t="str">
        <f t="shared" si="878"/>
        <v>\\\0</v>
      </c>
      <c r="J871" s="17" t="str">
        <f t="shared" si="879"/>
        <v>\\\0</v>
      </c>
      <c r="K871" s="17" t="str">
        <f t="shared" si="880"/>
        <v>\\\0</v>
      </c>
      <c r="L871" s="17" t="str">
        <f t="shared" si="881"/>
        <v>\\\0</v>
      </c>
      <c r="M871" s="17" t="str">
        <f t="shared" si="882"/>
        <v>\\\0</v>
      </c>
      <c r="N871" s="17" t="str">
        <f t="shared" si="883"/>
        <v>\\\0</v>
      </c>
      <c r="O871" s="17" t="str">
        <f t="shared" si="884"/>
        <v>\\\0</v>
      </c>
      <c r="P871" s="17" t="str">
        <f t="shared" si="885"/>
        <v>\\\0</v>
      </c>
      <c r="R871" s="17" t="str">
        <f t="shared" si="886"/>
        <v>\\</v>
      </c>
      <c r="S871" s="38"/>
      <c r="T871" s="39"/>
      <c r="U871" s="31"/>
      <c r="V871" s="32"/>
      <c r="W871" s="36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35"/>
      <c r="DS871" s="287"/>
      <c r="DT871" s="36"/>
      <c r="DU871" s="37"/>
      <c r="DV871" s="28">
        <f>IF(AND($S871='자료입력 및 결과표시'!$B$6,COUNTIF($W871:$DR871,'자료입력 및 결과표시'!$C$6)&gt;=1),IF(OR('자료입력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DW871" s="28">
        <f>IF(AND($S871='자료입력 및 결과표시'!$B$7,COUNTIF($W871:$DR871,'자료입력 및 결과표시'!$C$7)&gt;=1),IF(OR('자료입력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DX871" s="28">
        <f>IF(AND($S871='자료입력 및 결과표시'!$B$8,COUNTIF($W871:$DR871,'자료입력 및 결과표시'!$C$8)&gt;=1),IF(OR('자료입력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DY871" s="28">
        <f>IF(AND($S871='자료입력 및 결과표시'!$B$9,COUNTIF($W871:$DR871,'자료입력 및 결과표시'!$C$9)&gt;=1),IF(OR('자료입력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DZ871" s="28">
        <f>IF(AND($S871='자료입력 및 결과표시'!$B$10,COUNTIF($W871:$DR871,'자료입력 및 결과표시'!$C$10)&gt;=1),IF(OR('자료입력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A871" s="28">
        <f>IF(AND($S871='자료입력 및 결과표시'!$B$11,COUNTIF($W871:$DR871,'자료입력 및 결과표시'!$C$11)&gt;=1),IF(OR('자료입력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B871" s="28">
        <f>IF(AND($S871='자료입력 및 결과표시'!$B$12,COUNTIF($W871:$DR871,'자료입력 및 결과표시'!$C$12)&gt;=1),IF(OR('자료입력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C871" s="28">
        <f>IF(AND($S871='자료입력 및 결과표시'!$B$13,COUNTIF($W871:$DR871,'자료입력 및 결과표시'!$C$13)&gt;=1),IF(OR('자료입력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D871" s="28">
        <f>IF(AND($S871='자료입력 및 결과표시'!$B$14,COUNTIF($W871:$DR871,'자료입력 및 결과표시'!$C$14)&gt;=1),IF(OR('자료입력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E871" s="28">
        <f>IF(AND($S871='자료입력 및 결과표시'!$B$15,COUNTIF($W871:$DR871,'자료입력 및 결과표시'!$C$15)&gt;=1),IF(OR('자료입력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F871" s="28">
        <f>IF(AND($S871='자료입력 및 결과표시'!$B$16,COUNTIF($W871:$DR871,'자료입력 및 결과표시'!$C$16)&gt;=1),IF(OR('자료입력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G871" s="28">
        <f>IF(AND($S871='자료입력 및 결과표시'!$B$17,COUNTIF($W871:$DR871,'자료입력 및 결과표시'!$C$17)&gt;=1),IF(OR('자료입력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H871" s="28">
        <f>IF(AND($S871='자료입력 및 결과표시'!$B$18,COUNTIF($W871:$DR871,'자료입력 및 결과표시'!$C$18)&gt;=1),IF(OR('자료입력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I871" s="28">
        <f>IF(AND($S871='자료입력 및 결과표시'!$B$19,COUNTIF($W871:$DR871,'자료입력 및 결과표시'!$C$19)&gt;=1),IF(OR('자료입력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J871" s="28">
        <f>IF(AND($S871='자료입력 및 결과표시'!$B$20,COUNTIF($W871:$DR871,'자료입력 및 결과표시'!$C$20)&gt;=1),IF(OR('자료입력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K871" s="28">
        <f>IF(AND($S871='자료입력 및 결과표시'!$B$21,COUNTIF($W871:$DR871,'자료입력 및 결과표시'!$C$21)&gt;=1),IF(OR('자료입력 및 결과표시'!$B$4+90&gt;=$V871,'자료입력 및 결과표시'!$B$4&lt;$U871),0,IF($V871-'자료입력 및 결과표시'!$B$4-90&gt;='자료입력 및 결과표시'!$E$4,'자료입력 및 결과표시'!$E$4,$V871-'자료입력 및 결과표시'!$B$4-90)),0)</f>
        <v>0</v>
      </c>
      <c r="EL871" s="17">
        <f>IF(AND(S871='자료입력 및 결과표시'!$B$6,COUNTIF('업무중복도(데이터 입력)'!$W871:$DR871,'자료입력 및 결과표시'!$C$6)&gt;=1),1,0)</f>
        <v>0</v>
      </c>
      <c r="EM871" s="17">
        <f>IF(AND(S871='자료입력 및 결과표시'!$B$7,COUNTIF('업무중복도(데이터 입력)'!$W871:$DR871,'자료입력 및 결과표시'!$C$7)&gt;=1),2,0)</f>
        <v>0</v>
      </c>
      <c r="EN871" s="17">
        <f>IF(AND(S871='자료입력 및 결과표시'!$B$8,COUNTIF('업무중복도(데이터 입력)'!$W871:$DR871,'자료입력 및 결과표시'!$C$8)&gt;=1),3,0)</f>
        <v>0</v>
      </c>
      <c r="EO871" s="17">
        <f>IF(AND(S871='자료입력 및 결과표시'!$B$9,COUNTIF('업무중복도(데이터 입력)'!$W871:$DR871,'자료입력 및 결과표시'!$C$9)&gt;=1),4,0)</f>
        <v>0</v>
      </c>
      <c r="EP871" s="17">
        <f>IF(AND(S871='자료입력 및 결과표시'!$B$10,COUNTIF('업무중복도(데이터 입력)'!$W871:$DR871,'자료입력 및 결과표시'!$C$10)&gt;=1),5,0)</f>
        <v>0</v>
      </c>
      <c r="EQ871" s="17">
        <f>IF(AND(S871='자료입력 및 결과표시'!$B$11,COUNTIF('업무중복도(데이터 입력)'!$W871:$DR871,'자료입력 및 결과표시'!$C$11)&gt;=1),6,0)</f>
        <v>0</v>
      </c>
      <c r="ER871" s="17">
        <f>IF(AND(S871='자료입력 및 결과표시'!$B$12,COUNTIF('업무중복도(데이터 입력)'!$W871:$DR871,'자료입력 및 결과표시'!$C$12)&gt;=1),7,0)</f>
        <v>0</v>
      </c>
      <c r="ES871" s="17">
        <f>IF(AND(S871='자료입력 및 결과표시'!$B$13,COUNTIF('업무중복도(데이터 입력)'!$W871:$DR871,'자료입력 및 결과표시'!$C$13)&gt;=1),8,0)</f>
        <v>0</v>
      </c>
      <c r="ET871" s="17">
        <f>IF(AND(S871='자료입력 및 결과표시'!$B$14,COUNTIF('업무중복도(데이터 입력)'!$W871:$DR871,'자료입력 및 결과표시'!$C$14)&gt;=1),9,0)</f>
        <v>0</v>
      </c>
      <c r="EU871" s="17">
        <f>IF(AND(S871='자료입력 및 결과표시'!$B$15,COUNTIF('업무중복도(데이터 입력)'!$W871:$DR871,'자료입력 및 결과표시'!$C$15)&gt;=1),10,0)</f>
        <v>0</v>
      </c>
      <c r="EV871" s="17">
        <f>IF(AND(S871='자료입력 및 결과표시'!$B$16,COUNTIF('업무중복도(데이터 입력)'!$W871:$DR871,'자료입력 및 결과표시'!$C$16)&gt;=1),11,0)</f>
        <v>0</v>
      </c>
      <c r="EW871" s="17">
        <f>IF(AND(S871='자료입력 및 결과표시'!$B$17,COUNTIF('업무중복도(데이터 입력)'!$W871:$DR871,'자료입력 및 결과표시'!$C$17)&gt;=1),12,0)</f>
        <v>0</v>
      </c>
      <c r="EX871" s="17">
        <f>IF(AND(S871='자료입력 및 결과표시'!$B$18,COUNTIF('업무중복도(데이터 입력)'!$W871:$DR871,'자료입력 및 결과표시'!$C$18)&gt;=1),13,0)</f>
        <v>0</v>
      </c>
      <c r="EY871" s="17">
        <f>IF(AND(S871='자료입력 및 결과표시'!$B$19,COUNTIF('업무중복도(데이터 입력)'!$W871:$DR871,'자료입력 및 결과표시'!$C$19)&gt;=1),14,0)</f>
        <v>0</v>
      </c>
      <c r="EZ871" s="17">
        <f>IF(AND(S871='자료입력 및 결과표시'!$B$20,COUNTIF('업무중복도(데이터 입력)'!$W871:$DR871,'자료입력 및 결과표시'!$C$20)&gt;=1),15,0)</f>
        <v>0</v>
      </c>
      <c r="FA871" s="17">
        <f>IF(AND(S871='자료입력 및 결과표시'!$B$21,COUNTIF('업무중복도(데이터 입력)'!$W871:$DR871,'자료입력 및 결과표시'!$C$21)&gt;=1),16,0)</f>
        <v>0</v>
      </c>
      <c r="FK871" s="17">
        <f t="shared" si="887"/>
        <v>0</v>
      </c>
      <c r="FO871"/>
    </row>
    <row r="872" spans="1:171">
      <c r="A872" s="17" t="str">
        <f t="shared" si="870"/>
        <v>\\\0</v>
      </c>
      <c r="B872" s="17" t="str">
        <f t="shared" si="871"/>
        <v>\\\0</v>
      </c>
      <c r="C872" s="17" t="str">
        <f t="shared" si="872"/>
        <v>\\\0</v>
      </c>
      <c r="D872" s="17" t="str">
        <f t="shared" si="873"/>
        <v>\\\0</v>
      </c>
      <c r="E872" s="17" t="str">
        <f t="shared" si="874"/>
        <v>\\\0</v>
      </c>
      <c r="F872" s="17" t="str">
        <f t="shared" si="875"/>
        <v>\\\0</v>
      </c>
      <c r="G872" s="17" t="str">
        <f t="shared" si="876"/>
        <v>\\\0</v>
      </c>
      <c r="H872" s="17" t="str">
        <f t="shared" si="877"/>
        <v>\\\0</v>
      </c>
      <c r="I872" s="17" t="str">
        <f t="shared" si="878"/>
        <v>\\\0</v>
      </c>
      <c r="J872" s="17" t="str">
        <f t="shared" si="879"/>
        <v>\\\0</v>
      </c>
      <c r="K872" s="17" t="str">
        <f t="shared" si="880"/>
        <v>\\\0</v>
      </c>
      <c r="L872" s="17" t="str">
        <f t="shared" si="881"/>
        <v>\\\0</v>
      </c>
      <c r="M872" s="17" t="str">
        <f t="shared" si="882"/>
        <v>\\\0</v>
      </c>
      <c r="N872" s="17" t="str">
        <f t="shared" si="883"/>
        <v>\\\0</v>
      </c>
      <c r="O872" s="17" t="str">
        <f t="shared" si="884"/>
        <v>\\\0</v>
      </c>
      <c r="P872" s="17" t="str">
        <f t="shared" si="885"/>
        <v>\\\0</v>
      </c>
      <c r="R872" s="17" t="str">
        <f t="shared" si="886"/>
        <v>\\</v>
      </c>
      <c r="S872" s="38"/>
      <c r="T872" s="39"/>
      <c r="U872" s="31"/>
      <c r="V872" s="32"/>
      <c r="W872" s="36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35"/>
      <c r="DS872" s="287"/>
      <c r="DT872" s="36"/>
      <c r="DU872" s="37"/>
      <c r="DV872" s="28">
        <f>IF(AND($S872='자료입력 및 결과표시'!$B$6,COUNTIF($W872:$DR872,'자료입력 및 결과표시'!$C$6)&gt;=1),IF(OR('자료입력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DW872" s="28">
        <f>IF(AND($S872='자료입력 및 결과표시'!$B$7,COUNTIF($W872:$DR872,'자료입력 및 결과표시'!$C$7)&gt;=1),IF(OR('자료입력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DX872" s="28">
        <f>IF(AND($S872='자료입력 및 결과표시'!$B$8,COUNTIF($W872:$DR872,'자료입력 및 결과표시'!$C$8)&gt;=1),IF(OR('자료입력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DY872" s="28">
        <f>IF(AND($S872='자료입력 및 결과표시'!$B$9,COUNTIF($W872:$DR872,'자료입력 및 결과표시'!$C$9)&gt;=1),IF(OR('자료입력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DZ872" s="28">
        <f>IF(AND($S872='자료입력 및 결과표시'!$B$10,COUNTIF($W872:$DR872,'자료입력 및 결과표시'!$C$10)&gt;=1),IF(OR('자료입력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A872" s="28">
        <f>IF(AND($S872='자료입력 및 결과표시'!$B$11,COUNTIF($W872:$DR872,'자료입력 및 결과표시'!$C$11)&gt;=1),IF(OR('자료입력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B872" s="28">
        <f>IF(AND($S872='자료입력 및 결과표시'!$B$12,COUNTIF($W872:$DR872,'자료입력 및 결과표시'!$C$12)&gt;=1),IF(OR('자료입력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C872" s="28">
        <f>IF(AND($S872='자료입력 및 결과표시'!$B$13,COUNTIF($W872:$DR872,'자료입력 및 결과표시'!$C$13)&gt;=1),IF(OR('자료입력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D872" s="28">
        <f>IF(AND($S872='자료입력 및 결과표시'!$B$14,COUNTIF($W872:$DR872,'자료입력 및 결과표시'!$C$14)&gt;=1),IF(OR('자료입력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E872" s="28">
        <f>IF(AND($S872='자료입력 및 결과표시'!$B$15,COUNTIF($W872:$DR872,'자료입력 및 결과표시'!$C$15)&gt;=1),IF(OR('자료입력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F872" s="28">
        <f>IF(AND($S872='자료입력 및 결과표시'!$B$16,COUNTIF($W872:$DR872,'자료입력 및 결과표시'!$C$16)&gt;=1),IF(OR('자료입력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G872" s="28">
        <f>IF(AND($S872='자료입력 및 결과표시'!$B$17,COUNTIF($W872:$DR872,'자료입력 및 결과표시'!$C$17)&gt;=1),IF(OR('자료입력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H872" s="28">
        <f>IF(AND($S872='자료입력 및 결과표시'!$B$18,COUNTIF($W872:$DR872,'자료입력 및 결과표시'!$C$18)&gt;=1),IF(OR('자료입력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I872" s="28">
        <f>IF(AND($S872='자료입력 및 결과표시'!$B$19,COUNTIF($W872:$DR872,'자료입력 및 결과표시'!$C$19)&gt;=1),IF(OR('자료입력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J872" s="28">
        <f>IF(AND($S872='자료입력 및 결과표시'!$B$20,COUNTIF($W872:$DR872,'자료입력 및 결과표시'!$C$20)&gt;=1),IF(OR('자료입력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K872" s="28">
        <f>IF(AND($S872='자료입력 및 결과표시'!$B$21,COUNTIF($W872:$DR872,'자료입력 및 결과표시'!$C$21)&gt;=1),IF(OR('자료입력 및 결과표시'!$B$4+90&gt;=$V872,'자료입력 및 결과표시'!$B$4&lt;$U872),0,IF($V872-'자료입력 및 결과표시'!$B$4-90&gt;='자료입력 및 결과표시'!$E$4,'자료입력 및 결과표시'!$E$4,$V872-'자료입력 및 결과표시'!$B$4-90)),0)</f>
        <v>0</v>
      </c>
      <c r="EL872" s="17">
        <f>IF(AND(S872='자료입력 및 결과표시'!$B$6,COUNTIF('업무중복도(데이터 입력)'!$W872:$DR872,'자료입력 및 결과표시'!$C$6)&gt;=1),1,0)</f>
        <v>0</v>
      </c>
      <c r="EM872" s="17">
        <f>IF(AND(S872='자료입력 및 결과표시'!$B$7,COUNTIF('업무중복도(데이터 입력)'!$W872:$DR872,'자료입력 및 결과표시'!$C$7)&gt;=1),2,0)</f>
        <v>0</v>
      </c>
      <c r="EN872" s="17">
        <f>IF(AND(S872='자료입력 및 결과표시'!$B$8,COUNTIF('업무중복도(데이터 입력)'!$W872:$DR872,'자료입력 및 결과표시'!$C$8)&gt;=1),3,0)</f>
        <v>0</v>
      </c>
      <c r="EO872" s="17">
        <f>IF(AND(S872='자료입력 및 결과표시'!$B$9,COUNTIF('업무중복도(데이터 입력)'!$W872:$DR872,'자료입력 및 결과표시'!$C$9)&gt;=1),4,0)</f>
        <v>0</v>
      </c>
      <c r="EP872" s="17">
        <f>IF(AND(S872='자료입력 및 결과표시'!$B$10,COUNTIF('업무중복도(데이터 입력)'!$W872:$DR872,'자료입력 및 결과표시'!$C$10)&gt;=1),5,0)</f>
        <v>0</v>
      </c>
      <c r="EQ872" s="17">
        <f>IF(AND(S872='자료입력 및 결과표시'!$B$11,COUNTIF('업무중복도(데이터 입력)'!$W872:$DR872,'자료입력 및 결과표시'!$C$11)&gt;=1),6,0)</f>
        <v>0</v>
      </c>
      <c r="ER872" s="17">
        <f>IF(AND(S872='자료입력 및 결과표시'!$B$12,COUNTIF('업무중복도(데이터 입력)'!$W872:$DR872,'자료입력 및 결과표시'!$C$12)&gt;=1),7,0)</f>
        <v>0</v>
      </c>
      <c r="ES872" s="17">
        <f>IF(AND(S872='자료입력 및 결과표시'!$B$13,COUNTIF('업무중복도(데이터 입력)'!$W872:$DR872,'자료입력 및 결과표시'!$C$13)&gt;=1),8,0)</f>
        <v>0</v>
      </c>
      <c r="ET872" s="17">
        <f>IF(AND(S872='자료입력 및 결과표시'!$B$14,COUNTIF('업무중복도(데이터 입력)'!$W872:$DR872,'자료입력 및 결과표시'!$C$14)&gt;=1),9,0)</f>
        <v>0</v>
      </c>
      <c r="EU872" s="17">
        <f>IF(AND(S872='자료입력 및 결과표시'!$B$15,COUNTIF('업무중복도(데이터 입력)'!$W872:$DR872,'자료입력 및 결과표시'!$C$15)&gt;=1),10,0)</f>
        <v>0</v>
      </c>
      <c r="EV872" s="17">
        <f>IF(AND(S872='자료입력 및 결과표시'!$B$16,COUNTIF('업무중복도(데이터 입력)'!$W872:$DR872,'자료입력 및 결과표시'!$C$16)&gt;=1),11,0)</f>
        <v>0</v>
      </c>
      <c r="EW872" s="17">
        <f>IF(AND(S872='자료입력 및 결과표시'!$B$17,COUNTIF('업무중복도(데이터 입력)'!$W872:$DR872,'자료입력 및 결과표시'!$C$17)&gt;=1),12,0)</f>
        <v>0</v>
      </c>
      <c r="EX872" s="17">
        <f>IF(AND(S872='자료입력 및 결과표시'!$B$18,COUNTIF('업무중복도(데이터 입력)'!$W872:$DR872,'자료입력 및 결과표시'!$C$18)&gt;=1),13,0)</f>
        <v>0</v>
      </c>
      <c r="EY872" s="17">
        <f>IF(AND(S872='자료입력 및 결과표시'!$B$19,COUNTIF('업무중복도(데이터 입력)'!$W872:$DR872,'자료입력 및 결과표시'!$C$19)&gt;=1),14,0)</f>
        <v>0</v>
      </c>
      <c r="EZ872" s="17">
        <f>IF(AND(S872='자료입력 및 결과표시'!$B$20,COUNTIF('업무중복도(데이터 입력)'!$W872:$DR872,'자료입력 및 결과표시'!$C$20)&gt;=1),15,0)</f>
        <v>0</v>
      </c>
      <c r="FA872" s="17">
        <f>IF(AND(S872='자료입력 및 결과표시'!$B$21,COUNTIF('업무중복도(데이터 입력)'!$W872:$DR872,'자료입력 및 결과표시'!$C$21)&gt;=1),16,0)</f>
        <v>0</v>
      </c>
      <c r="FK872" s="17">
        <f t="shared" si="887"/>
        <v>0</v>
      </c>
      <c r="FO872"/>
    </row>
    <row r="873" spans="1:171">
      <c r="A873" s="17" t="str">
        <f t="shared" si="870"/>
        <v>\\\0</v>
      </c>
      <c r="B873" s="17" t="str">
        <f t="shared" si="871"/>
        <v>\\\0</v>
      </c>
      <c r="C873" s="17" t="str">
        <f t="shared" si="872"/>
        <v>\\\0</v>
      </c>
      <c r="D873" s="17" t="str">
        <f t="shared" si="873"/>
        <v>\\\0</v>
      </c>
      <c r="E873" s="17" t="str">
        <f t="shared" si="874"/>
        <v>\\\0</v>
      </c>
      <c r="F873" s="17" t="str">
        <f t="shared" si="875"/>
        <v>\\\0</v>
      </c>
      <c r="G873" s="17" t="str">
        <f t="shared" si="876"/>
        <v>\\\0</v>
      </c>
      <c r="H873" s="17" t="str">
        <f t="shared" si="877"/>
        <v>\\\0</v>
      </c>
      <c r="I873" s="17" t="str">
        <f t="shared" si="878"/>
        <v>\\\0</v>
      </c>
      <c r="J873" s="17" t="str">
        <f t="shared" si="879"/>
        <v>\\\0</v>
      </c>
      <c r="K873" s="17" t="str">
        <f t="shared" si="880"/>
        <v>\\\0</v>
      </c>
      <c r="L873" s="17" t="str">
        <f t="shared" si="881"/>
        <v>\\\0</v>
      </c>
      <c r="M873" s="17" t="str">
        <f t="shared" si="882"/>
        <v>\\\0</v>
      </c>
      <c r="N873" s="17" t="str">
        <f t="shared" si="883"/>
        <v>\\\0</v>
      </c>
      <c r="O873" s="17" t="str">
        <f t="shared" si="884"/>
        <v>\\\0</v>
      </c>
      <c r="P873" s="17" t="str">
        <f t="shared" si="885"/>
        <v>\\\0</v>
      </c>
      <c r="R873" s="17" t="str">
        <f t="shared" si="886"/>
        <v>\\</v>
      </c>
      <c r="S873" s="38"/>
      <c r="T873" s="39"/>
      <c r="U873" s="31"/>
      <c r="V873" s="32"/>
      <c r="W873" s="36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35"/>
      <c r="DS873" s="287"/>
      <c r="DT873" s="36"/>
      <c r="DU873" s="37"/>
      <c r="DV873" s="28">
        <f>IF(AND($S873='자료입력 및 결과표시'!$B$6,COUNTIF($W873:$DR873,'자료입력 및 결과표시'!$C$6)&gt;=1),IF(OR('자료입력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DW873" s="28">
        <f>IF(AND($S873='자료입력 및 결과표시'!$B$7,COUNTIF($W873:$DR873,'자료입력 및 결과표시'!$C$7)&gt;=1),IF(OR('자료입력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DX873" s="28">
        <f>IF(AND($S873='자료입력 및 결과표시'!$B$8,COUNTIF($W873:$DR873,'자료입력 및 결과표시'!$C$8)&gt;=1),IF(OR('자료입력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DY873" s="28">
        <f>IF(AND($S873='자료입력 및 결과표시'!$B$9,COUNTIF($W873:$DR873,'자료입력 및 결과표시'!$C$9)&gt;=1),IF(OR('자료입력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DZ873" s="28">
        <f>IF(AND($S873='자료입력 및 결과표시'!$B$10,COUNTIF($W873:$DR873,'자료입력 및 결과표시'!$C$10)&gt;=1),IF(OR('자료입력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A873" s="28">
        <f>IF(AND($S873='자료입력 및 결과표시'!$B$11,COUNTIF($W873:$DR873,'자료입력 및 결과표시'!$C$11)&gt;=1),IF(OR('자료입력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B873" s="28">
        <f>IF(AND($S873='자료입력 및 결과표시'!$B$12,COUNTIF($W873:$DR873,'자료입력 및 결과표시'!$C$12)&gt;=1),IF(OR('자료입력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C873" s="28">
        <f>IF(AND($S873='자료입력 및 결과표시'!$B$13,COUNTIF($W873:$DR873,'자료입력 및 결과표시'!$C$13)&gt;=1),IF(OR('자료입력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D873" s="28">
        <f>IF(AND($S873='자료입력 및 결과표시'!$B$14,COUNTIF($W873:$DR873,'자료입력 및 결과표시'!$C$14)&gt;=1),IF(OR('자료입력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E873" s="28">
        <f>IF(AND($S873='자료입력 및 결과표시'!$B$15,COUNTIF($W873:$DR873,'자료입력 및 결과표시'!$C$15)&gt;=1),IF(OR('자료입력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F873" s="28">
        <f>IF(AND($S873='자료입력 및 결과표시'!$B$16,COUNTIF($W873:$DR873,'자료입력 및 결과표시'!$C$16)&gt;=1),IF(OR('자료입력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G873" s="28">
        <f>IF(AND($S873='자료입력 및 결과표시'!$B$17,COUNTIF($W873:$DR873,'자료입력 및 결과표시'!$C$17)&gt;=1),IF(OR('자료입력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H873" s="28">
        <f>IF(AND($S873='자료입력 및 결과표시'!$B$18,COUNTIF($W873:$DR873,'자료입력 및 결과표시'!$C$18)&gt;=1),IF(OR('자료입력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I873" s="28">
        <f>IF(AND($S873='자료입력 및 결과표시'!$B$19,COUNTIF($W873:$DR873,'자료입력 및 결과표시'!$C$19)&gt;=1),IF(OR('자료입력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J873" s="28">
        <f>IF(AND($S873='자료입력 및 결과표시'!$B$20,COUNTIF($W873:$DR873,'자료입력 및 결과표시'!$C$20)&gt;=1),IF(OR('자료입력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K873" s="28">
        <f>IF(AND($S873='자료입력 및 결과표시'!$B$21,COUNTIF($W873:$DR873,'자료입력 및 결과표시'!$C$21)&gt;=1),IF(OR('자료입력 및 결과표시'!$B$4+90&gt;=$V873,'자료입력 및 결과표시'!$B$4&lt;$U873),0,IF($V873-'자료입력 및 결과표시'!$B$4-90&gt;='자료입력 및 결과표시'!$E$4,'자료입력 및 결과표시'!$E$4,$V873-'자료입력 및 결과표시'!$B$4-90)),0)</f>
        <v>0</v>
      </c>
      <c r="EL873" s="17">
        <f>IF(AND(S873='자료입력 및 결과표시'!$B$6,COUNTIF('업무중복도(데이터 입력)'!$W873:$DR873,'자료입력 및 결과표시'!$C$6)&gt;=1),1,0)</f>
        <v>0</v>
      </c>
      <c r="EM873" s="17">
        <f>IF(AND(S873='자료입력 및 결과표시'!$B$7,COUNTIF('업무중복도(데이터 입력)'!$W873:$DR873,'자료입력 및 결과표시'!$C$7)&gt;=1),2,0)</f>
        <v>0</v>
      </c>
      <c r="EN873" s="17">
        <f>IF(AND(S873='자료입력 및 결과표시'!$B$8,COUNTIF('업무중복도(데이터 입력)'!$W873:$DR873,'자료입력 및 결과표시'!$C$8)&gt;=1),3,0)</f>
        <v>0</v>
      </c>
      <c r="EO873" s="17">
        <f>IF(AND(S873='자료입력 및 결과표시'!$B$9,COUNTIF('업무중복도(데이터 입력)'!$W873:$DR873,'자료입력 및 결과표시'!$C$9)&gt;=1),4,0)</f>
        <v>0</v>
      </c>
      <c r="EP873" s="17">
        <f>IF(AND(S873='자료입력 및 결과표시'!$B$10,COUNTIF('업무중복도(데이터 입력)'!$W873:$DR873,'자료입력 및 결과표시'!$C$10)&gt;=1),5,0)</f>
        <v>0</v>
      </c>
      <c r="EQ873" s="17">
        <f>IF(AND(S873='자료입력 및 결과표시'!$B$11,COUNTIF('업무중복도(데이터 입력)'!$W873:$DR873,'자료입력 및 결과표시'!$C$11)&gt;=1),6,0)</f>
        <v>0</v>
      </c>
      <c r="ER873" s="17">
        <f>IF(AND(S873='자료입력 및 결과표시'!$B$12,COUNTIF('업무중복도(데이터 입력)'!$W873:$DR873,'자료입력 및 결과표시'!$C$12)&gt;=1),7,0)</f>
        <v>0</v>
      </c>
      <c r="ES873" s="17">
        <f>IF(AND(S873='자료입력 및 결과표시'!$B$13,COUNTIF('업무중복도(데이터 입력)'!$W873:$DR873,'자료입력 및 결과표시'!$C$13)&gt;=1),8,0)</f>
        <v>0</v>
      </c>
      <c r="ET873" s="17">
        <f>IF(AND(S873='자료입력 및 결과표시'!$B$14,COUNTIF('업무중복도(데이터 입력)'!$W873:$DR873,'자료입력 및 결과표시'!$C$14)&gt;=1),9,0)</f>
        <v>0</v>
      </c>
      <c r="EU873" s="17">
        <f>IF(AND(S873='자료입력 및 결과표시'!$B$15,COUNTIF('업무중복도(데이터 입력)'!$W873:$DR873,'자료입력 및 결과표시'!$C$15)&gt;=1),10,0)</f>
        <v>0</v>
      </c>
      <c r="EV873" s="17">
        <f>IF(AND(S873='자료입력 및 결과표시'!$B$16,COUNTIF('업무중복도(데이터 입력)'!$W873:$DR873,'자료입력 및 결과표시'!$C$16)&gt;=1),11,0)</f>
        <v>0</v>
      </c>
      <c r="EW873" s="17">
        <f>IF(AND(S873='자료입력 및 결과표시'!$B$17,COUNTIF('업무중복도(데이터 입력)'!$W873:$DR873,'자료입력 및 결과표시'!$C$17)&gt;=1),12,0)</f>
        <v>0</v>
      </c>
      <c r="EX873" s="17">
        <f>IF(AND(S873='자료입력 및 결과표시'!$B$18,COUNTIF('업무중복도(데이터 입력)'!$W873:$DR873,'자료입력 및 결과표시'!$C$18)&gt;=1),13,0)</f>
        <v>0</v>
      </c>
      <c r="EY873" s="17">
        <f>IF(AND(S873='자료입력 및 결과표시'!$B$19,COUNTIF('업무중복도(데이터 입력)'!$W873:$DR873,'자료입력 및 결과표시'!$C$19)&gt;=1),14,0)</f>
        <v>0</v>
      </c>
      <c r="EZ873" s="17">
        <f>IF(AND(S873='자료입력 및 결과표시'!$B$20,COUNTIF('업무중복도(데이터 입력)'!$W873:$DR873,'자료입력 및 결과표시'!$C$20)&gt;=1),15,0)</f>
        <v>0</v>
      </c>
      <c r="FA873" s="17">
        <f>IF(AND(S873='자료입력 및 결과표시'!$B$21,COUNTIF('업무중복도(데이터 입력)'!$W873:$DR873,'자료입력 및 결과표시'!$C$21)&gt;=1),16,0)</f>
        <v>0</v>
      </c>
      <c r="FK873" s="17">
        <f t="shared" si="887"/>
        <v>0</v>
      </c>
      <c r="FO873"/>
    </row>
    <row r="874" spans="1:171">
      <c r="A874" s="17" t="str">
        <f t="shared" si="870"/>
        <v>\\\0</v>
      </c>
      <c r="B874" s="17" t="str">
        <f t="shared" si="871"/>
        <v>\\\0</v>
      </c>
      <c r="C874" s="17" t="str">
        <f t="shared" si="872"/>
        <v>\\\0</v>
      </c>
      <c r="D874" s="17" t="str">
        <f t="shared" si="873"/>
        <v>\\\0</v>
      </c>
      <c r="E874" s="17" t="str">
        <f t="shared" si="874"/>
        <v>\\\0</v>
      </c>
      <c r="F874" s="17" t="str">
        <f t="shared" si="875"/>
        <v>\\\0</v>
      </c>
      <c r="G874" s="17" t="str">
        <f t="shared" si="876"/>
        <v>\\\0</v>
      </c>
      <c r="H874" s="17" t="str">
        <f t="shared" si="877"/>
        <v>\\\0</v>
      </c>
      <c r="I874" s="17" t="str">
        <f t="shared" si="878"/>
        <v>\\\0</v>
      </c>
      <c r="J874" s="17" t="str">
        <f t="shared" si="879"/>
        <v>\\\0</v>
      </c>
      <c r="K874" s="17" t="str">
        <f t="shared" si="880"/>
        <v>\\\0</v>
      </c>
      <c r="L874" s="17" t="str">
        <f t="shared" si="881"/>
        <v>\\\0</v>
      </c>
      <c r="M874" s="17" t="str">
        <f t="shared" si="882"/>
        <v>\\\0</v>
      </c>
      <c r="N874" s="17" t="str">
        <f t="shared" si="883"/>
        <v>\\\0</v>
      </c>
      <c r="O874" s="17" t="str">
        <f t="shared" si="884"/>
        <v>\\\0</v>
      </c>
      <c r="P874" s="17" t="str">
        <f t="shared" si="885"/>
        <v>\\\0</v>
      </c>
      <c r="R874" s="17" t="str">
        <f t="shared" si="886"/>
        <v>\\</v>
      </c>
      <c r="S874" s="38"/>
      <c r="T874" s="39"/>
      <c r="U874" s="31"/>
      <c r="V874" s="32"/>
      <c r="W874" s="36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35"/>
      <c r="DS874" s="287"/>
      <c r="DT874" s="36"/>
      <c r="DU874" s="37"/>
      <c r="DV874" s="28">
        <f>IF(AND($S874='자료입력 및 결과표시'!$B$6,COUNTIF($W874:$DR874,'자료입력 및 결과표시'!$C$6)&gt;=1),IF(OR('자료입력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DW874" s="28">
        <f>IF(AND($S874='자료입력 및 결과표시'!$B$7,COUNTIF($W874:$DR874,'자료입력 및 결과표시'!$C$7)&gt;=1),IF(OR('자료입력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DX874" s="28">
        <f>IF(AND($S874='자료입력 및 결과표시'!$B$8,COUNTIF($W874:$DR874,'자료입력 및 결과표시'!$C$8)&gt;=1),IF(OR('자료입력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DY874" s="28">
        <f>IF(AND($S874='자료입력 및 결과표시'!$B$9,COUNTIF($W874:$DR874,'자료입력 및 결과표시'!$C$9)&gt;=1),IF(OR('자료입력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DZ874" s="28">
        <f>IF(AND($S874='자료입력 및 결과표시'!$B$10,COUNTIF($W874:$DR874,'자료입력 및 결과표시'!$C$10)&gt;=1),IF(OR('자료입력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A874" s="28">
        <f>IF(AND($S874='자료입력 및 결과표시'!$B$11,COUNTIF($W874:$DR874,'자료입력 및 결과표시'!$C$11)&gt;=1),IF(OR('자료입력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B874" s="28">
        <f>IF(AND($S874='자료입력 및 결과표시'!$B$12,COUNTIF($W874:$DR874,'자료입력 및 결과표시'!$C$12)&gt;=1),IF(OR('자료입력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C874" s="28">
        <f>IF(AND($S874='자료입력 및 결과표시'!$B$13,COUNTIF($W874:$DR874,'자료입력 및 결과표시'!$C$13)&gt;=1),IF(OR('자료입력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D874" s="28">
        <f>IF(AND($S874='자료입력 및 결과표시'!$B$14,COUNTIF($W874:$DR874,'자료입력 및 결과표시'!$C$14)&gt;=1),IF(OR('자료입력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E874" s="28">
        <f>IF(AND($S874='자료입력 및 결과표시'!$B$15,COUNTIF($W874:$DR874,'자료입력 및 결과표시'!$C$15)&gt;=1),IF(OR('자료입력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F874" s="28">
        <f>IF(AND($S874='자료입력 및 결과표시'!$B$16,COUNTIF($W874:$DR874,'자료입력 및 결과표시'!$C$16)&gt;=1),IF(OR('자료입력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G874" s="28">
        <f>IF(AND($S874='자료입력 및 결과표시'!$B$17,COUNTIF($W874:$DR874,'자료입력 및 결과표시'!$C$17)&gt;=1),IF(OR('자료입력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H874" s="28">
        <f>IF(AND($S874='자료입력 및 결과표시'!$B$18,COUNTIF($W874:$DR874,'자료입력 및 결과표시'!$C$18)&gt;=1),IF(OR('자료입력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I874" s="28">
        <f>IF(AND($S874='자료입력 및 결과표시'!$B$19,COUNTIF($W874:$DR874,'자료입력 및 결과표시'!$C$19)&gt;=1),IF(OR('자료입력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J874" s="28">
        <f>IF(AND($S874='자료입력 및 결과표시'!$B$20,COUNTIF($W874:$DR874,'자료입력 및 결과표시'!$C$20)&gt;=1),IF(OR('자료입력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K874" s="28">
        <f>IF(AND($S874='자료입력 및 결과표시'!$B$21,COUNTIF($W874:$DR874,'자료입력 및 결과표시'!$C$21)&gt;=1),IF(OR('자료입력 및 결과표시'!$B$4+90&gt;=$V874,'자료입력 및 결과표시'!$B$4&lt;$U874),0,IF($V874-'자료입력 및 결과표시'!$B$4-90&gt;='자료입력 및 결과표시'!$E$4,'자료입력 및 결과표시'!$E$4,$V874-'자료입력 및 결과표시'!$B$4-90)),0)</f>
        <v>0</v>
      </c>
      <c r="EL874" s="17">
        <f>IF(AND(S874='자료입력 및 결과표시'!$B$6,COUNTIF('업무중복도(데이터 입력)'!$W874:$DR874,'자료입력 및 결과표시'!$C$6)&gt;=1),1,0)</f>
        <v>0</v>
      </c>
      <c r="EM874" s="17">
        <f>IF(AND(S874='자료입력 및 결과표시'!$B$7,COUNTIF('업무중복도(데이터 입력)'!$W874:$DR874,'자료입력 및 결과표시'!$C$7)&gt;=1),2,0)</f>
        <v>0</v>
      </c>
      <c r="EN874" s="17">
        <f>IF(AND(S874='자료입력 및 결과표시'!$B$8,COUNTIF('업무중복도(데이터 입력)'!$W874:$DR874,'자료입력 및 결과표시'!$C$8)&gt;=1),3,0)</f>
        <v>0</v>
      </c>
      <c r="EO874" s="17">
        <f>IF(AND(S874='자료입력 및 결과표시'!$B$9,COUNTIF('업무중복도(데이터 입력)'!$W874:$DR874,'자료입력 및 결과표시'!$C$9)&gt;=1),4,0)</f>
        <v>0</v>
      </c>
      <c r="EP874" s="17">
        <f>IF(AND(S874='자료입력 및 결과표시'!$B$10,COUNTIF('업무중복도(데이터 입력)'!$W874:$DR874,'자료입력 및 결과표시'!$C$10)&gt;=1),5,0)</f>
        <v>0</v>
      </c>
      <c r="EQ874" s="17">
        <f>IF(AND(S874='자료입력 및 결과표시'!$B$11,COUNTIF('업무중복도(데이터 입력)'!$W874:$DR874,'자료입력 및 결과표시'!$C$11)&gt;=1),6,0)</f>
        <v>0</v>
      </c>
      <c r="ER874" s="17">
        <f>IF(AND(S874='자료입력 및 결과표시'!$B$12,COUNTIF('업무중복도(데이터 입력)'!$W874:$DR874,'자료입력 및 결과표시'!$C$12)&gt;=1),7,0)</f>
        <v>0</v>
      </c>
      <c r="ES874" s="17">
        <f>IF(AND(S874='자료입력 및 결과표시'!$B$13,COUNTIF('업무중복도(데이터 입력)'!$W874:$DR874,'자료입력 및 결과표시'!$C$13)&gt;=1),8,0)</f>
        <v>0</v>
      </c>
      <c r="ET874" s="17">
        <f>IF(AND(S874='자료입력 및 결과표시'!$B$14,COUNTIF('업무중복도(데이터 입력)'!$W874:$DR874,'자료입력 및 결과표시'!$C$14)&gt;=1),9,0)</f>
        <v>0</v>
      </c>
      <c r="EU874" s="17">
        <f>IF(AND(S874='자료입력 및 결과표시'!$B$15,COUNTIF('업무중복도(데이터 입력)'!$W874:$DR874,'자료입력 및 결과표시'!$C$15)&gt;=1),10,0)</f>
        <v>0</v>
      </c>
      <c r="EV874" s="17">
        <f>IF(AND(S874='자료입력 및 결과표시'!$B$16,COUNTIF('업무중복도(데이터 입력)'!$W874:$DR874,'자료입력 및 결과표시'!$C$16)&gt;=1),11,0)</f>
        <v>0</v>
      </c>
      <c r="EW874" s="17">
        <f>IF(AND(S874='자료입력 및 결과표시'!$B$17,COUNTIF('업무중복도(데이터 입력)'!$W874:$DR874,'자료입력 및 결과표시'!$C$17)&gt;=1),12,0)</f>
        <v>0</v>
      </c>
      <c r="EX874" s="17">
        <f>IF(AND(S874='자료입력 및 결과표시'!$B$18,COUNTIF('업무중복도(데이터 입력)'!$W874:$DR874,'자료입력 및 결과표시'!$C$18)&gt;=1),13,0)</f>
        <v>0</v>
      </c>
      <c r="EY874" s="17">
        <f>IF(AND(S874='자료입력 및 결과표시'!$B$19,COUNTIF('업무중복도(데이터 입력)'!$W874:$DR874,'자료입력 및 결과표시'!$C$19)&gt;=1),14,0)</f>
        <v>0</v>
      </c>
      <c r="EZ874" s="17">
        <f>IF(AND(S874='자료입력 및 결과표시'!$B$20,COUNTIF('업무중복도(데이터 입력)'!$W874:$DR874,'자료입력 및 결과표시'!$C$20)&gt;=1),15,0)</f>
        <v>0</v>
      </c>
      <c r="FA874" s="17">
        <f>IF(AND(S874='자료입력 및 결과표시'!$B$21,COUNTIF('업무중복도(데이터 입력)'!$W874:$DR874,'자료입력 및 결과표시'!$C$21)&gt;=1),16,0)</f>
        <v>0</v>
      </c>
      <c r="FK874" s="17">
        <f t="shared" si="887"/>
        <v>0</v>
      </c>
      <c r="FO874"/>
    </row>
    <row r="875" spans="1:171">
      <c r="A875" s="17" t="str">
        <f t="shared" si="870"/>
        <v>\\\0</v>
      </c>
      <c r="B875" s="17" t="str">
        <f t="shared" si="871"/>
        <v>\\\0</v>
      </c>
      <c r="C875" s="17" t="str">
        <f t="shared" si="872"/>
        <v>\\\0</v>
      </c>
      <c r="D875" s="17" t="str">
        <f t="shared" si="873"/>
        <v>\\\0</v>
      </c>
      <c r="E875" s="17" t="str">
        <f t="shared" si="874"/>
        <v>\\\0</v>
      </c>
      <c r="F875" s="17" t="str">
        <f t="shared" si="875"/>
        <v>\\\0</v>
      </c>
      <c r="G875" s="17" t="str">
        <f t="shared" si="876"/>
        <v>\\\0</v>
      </c>
      <c r="H875" s="17" t="str">
        <f t="shared" si="877"/>
        <v>\\\0</v>
      </c>
      <c r="I875" s="17" t="str">
        <f t="shared" si="878"/>
        <v>\\\0</v>
      </c>
      <c r="J875" s="17" t="str">
        <f t="shared" si="879"/>
        <v>\\\0</v>
      </c>
      <c r="K875" s="17" t="str">
        <f t="shared" si="880"/>
        <v>\\\0</v>
      </c>
      <c r="L875" s="17" t="str">
        <f t="shared" si="881"/>
        <v>\\\0</v>
      </c>
      <c r="M875" s="17" t="str">
        <f t="shared" si="882"/>
        <v>\\\0</v>
      </c>
      <c r="N875" s="17" t="str">
        <f t="shared" si="883"/>
        <v>\\\0</v>
      </c>
      <c r="O875" s="17" t="str">
        <f t="shared" si="884"/>
        <v>\\\0</v>
      </c>
      <c r="P875" s="17" t="str">
        <f t="shared" si="885"/>
        <v>\\\0</v>
      </c>
      <c r="R875" s="17" t="str">
        <f t="shared" si="886"/>
        <v>\\</v>
      </c>
      <c r="S875" s="38"/>
      <c r="T875" s="39"/>
      <c r="U875" s="31"/>
      <c r="V875" s="32"/>
      <c r="W875" s="36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35"/>
      <c r="DS875" s="287"/>
      <c r="DT875" s="36"/>
      <c r="DU875" s="37"/>
      <c r="DV875" s="28">
        <f>IF(AND($S875='자료입력 및 결과표시'!$B$6,COUNTIF($W875:$DR875,'자료입력 및 결과표시'!$C$6)&gt;=1),IF(OR('자료입력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DW875" s="28">
        <f>IF(AND($S875='자료입력 및 결과표시'!$B$7,COUNTIF($W875:$DR875,'자료입력 및 결과표시'!$C$7)&gt;=1),IF(OR('자료입력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DX875" s="28">
        <f>IF(AND($S875='자료입력 및 결과표시'!$B$8,COUNTIF($W875:$DR875,'자료입력 및 결과표시'!$C$8)&gt;=1),IF(OR('자료입력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DY875" s="28">
        <f>IF(AND($S875='자료입력 및 결과표시'!$B$9,COUNTIF($W875:$DR875,'자료입력 및 결과표시'!$C$9)&gt;=1),IF(OR('자료입력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DZ875" s="28">
        <f>IF(AND($S875='자료입력 및 결과표시'!$B$10,COUNTIF($W875:$DR875,'자료입력 및 결과표시'!$C$10)&gt;=1),IF(OR('자료입력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A875" s="28">
        <f>IF(AND($S875='자료입력 및 결과표시'!$B$11,COUNTIF($W875:$DR875,'자료입력 및 결과표시'!$C$11)&gt;=1),IF(OR('자료입력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B875" s="28">
        <f>IF(AND($S875='자료입력 및 결과표시'!$B$12,COUNTIF($W875:$DR875,'자료입력 및 결과표시'!$C$12)&gt;=1),IF(OR('자료입력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C875" s="28">
        <f>IF(AND($S875='자료입력 및 결과표시'!$B$13,COUNTIF($W875:$DR875,'자료입력 및 결과표시'!$C$13)&gt;=1),IF(OR('자료입력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D875" s="28">
        <f>IF(AND($S875='자료입력 및 결과표시'!$B$14,COUNTIF($W875:$DR875,'자료입력 및 결과표시'!$C$14)&gt;=1),IF(OR('자료입력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E875" s="28">
        <f>IF(AND($S875='자료입력 및 결과표시'!$B$15,COUNTIF($W875:$DR875,'자료입력 및 결과표시'!$C$15)&gt;=1),IF(OR('자료입력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F875" s="28">
        <f>IF(AND($S875='자료입력 및 결과표시'!$B$16,COUNTIF($W875:$DR875,'자료입력 및 결과표시'!$C$16)&gt;=1),IF(OR('자료입력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G875" s="28">
        <f>IF(AND($S875='자료입력 및 결과표시'!$B$17,COUNTIF($W875:$DR875,'자료입력 및 결과표시'!$C$17)&gt;=1),IF(OR('자료입력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H875" s="28">
        <f>IF(AND($S875='자료입력 및 결과표시'!$B$18,COUNTIF($W875:$DR875,'자료입력 및 결과표시'!$C$18)&gt;=1),IF(OR('자료입력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I875" s="28">
        <f>IF(AND($S875='자료입력 및 결과표시'!$B$19,COUNTIF($W875:$DR875,'자료입력 및 결과표시'!$C$19)&gt;=1),IF(OR('자료입력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J875" s="28">
        <f>IF(AND($S875='자료입력 및 결과표시'!$B$20,COUNTIF($W875:$DR875,'자료입력 및 결과표시'!$C$20)&gt;=1),IF(OR('자료입력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K875" s="28">
        <f>IF(AND($S875='자료입력 및 결과표시'!$B$21,COUNTIF($W875:$DR875,'자료입력 및 결과표시'!$C$21)&gt;=1),IF(OR('자료입력 및 결과표시'!$B$4+90&gt;=$V875,'자료입력 및 결과표시'!$B$4&lt;$U875),0,IF($V875-'자료입력 및 결과표시'!$B$4-90&gt;='자료입력 및 결과표시'!$E$4,'자료입력 및 결과표시'!$E$4,$V875-'자료입력 및 결과표시'!$B$4-90)),0)</f>
        <v>0</v>
      </c>
      <c r="EL875" s="17">
        <f>IF(AND(S875='자료입력 및 결과표시'!$B$6,COUNTIF('업무중복도(데이터 입력)'!$W875:$DR875,'자료입력 및 결과표시'!$C$6)&gt;=1),1,0)</f>
        <v>0</v>
      </c>
      <c r="EM875" s="17">
        <f>IF(AND(S875='자료입력 및 결과표시'!$B$7,COUNTIF('업무중복도(데이터 입력)'!$W875:$DR875,'자료입력 및 결과표시'!$C$7)&gt;=1),2,0)</f>
        <v>0</v>
      </c>
      <c r="EN875" s="17">
        <f>IF(AND(S875='자료입력 및 결과표시'!$B$8,COUNTIF('업무중복도(데이터 입력)'!$W875:$DR875,'자료입력 및 결과표시'!$C$8)&gt;=1),3,0)</f>
        <v>0</v>
      </c>
      <c r="EO875" s="17">
        <f>IF(AND(S875='자료입력 및 결과표시'!$B$9,COUNTIF('업무중복도(데이터 입력)'!$W875:$DR875,'자료입력 및 결과표시'!$C$9)&gt;=1),4,0)</f>
        <v>0</v>
      </c>
      <c r="EP875" s="17">
        <f>IF(AND(S875='자료입력 및 결과표시'!$B$10,COUNTIF('업무중복도(데이터 입력)'!$W875:$DR875,'자료입력 및 결과표시'!$C$10)&gt;=1),5,0)</f>
        <v>0</v>
      </c>
      <c r="EQ875" s="17">
        <f>IF(AND(S875='자료입력 및 결과표시'!$B$11,COUNTIF('업무중복도(데이터 입력)'!$W875:$DR875,'자료입력 및 결과표시'!$C$11)&gt;=1),6,0)</f>
        <v>0</v>
      </c>
      <c r="ER875" s="17">
        <f>IF(AND(S875='자료입력 및 결과표시'!$B$12,COUNTIF('업무중복도(데이터 입력)'!$W875:$DR875,'자료입력 및 결과표시'!$C$12)&gt;=1),7,0)</f>
        <v>0</v>
      </c>
      <c r="ES875" s="17">
        <f>IF(AND(S875='자료입력 및 결과표시'!$B$13,COUNTIF('업무중복도(데이터 입력)'!$W875:$DR875,'자료입력 및 결과표시'!$C$13)&gt;=1),8,0)</f>
        <v>0</v>
      </c>
      <c r="ET875" s="17">
        <f>IF(AND(S875='자료입력 및 결과표시'!$B$14,COUNTIF('업무중복도(데이터 입력)'!$W875:$DR875,'자료입력 및 결과표시'!$C$14)&gt;=1),9,0)</f>
        <v>0</v>
      </c>
      <c r="EU875" s="17">
        <f>IF(AND(S875='자료입력 및 결과표시'!$B$15,COUNTIF('업무중복도(데이터 입력)'!$W875:$DR875,'자료입력 및 결과표시'!$C$15)&gt;=1),10,0)</f>
        <v>0</v>
      </c>
      <c r="EV875" s="17">
        <f>IF(AND(S875='자료입력 및 결과표시'!$B$16,COUNTIF('업무중복도(데이터 입력)'!$W875:$DR875,'자료입력 및 결과표시'!$C$16)&gt;=1),11,0)</f>
        <v>0</v>
      </c>
      <c r="EW875" s="17">
        <f>IF(AND(S875='자료입력 및 결과표시'!$B$17,COUNTIF('업무중복도(데이터 입력)'!$W875:$DR875,'자료입력 및 결과표시'!$C$17)&gt;=1),12,0)</f>
        <v>0</v>
      </c>
      <c r="EX875" s="17">
        <f>IF(AND(S875='자료입력 및 결과표시'!$B$18,COUNTIF('업무중복도(데이터 입력)'!$W875:$DR875,'자료입력 및 결과표시'!$C$18)&gt;=1),13,0)</f>
        <v>0</v>
      </c>
      <c r="EY875" s="17">
        <f>IF(AND(S875='자료입력 및 결과표시'!$B$19,COUNTIF('업무중복도(데이터 입력)'!$W875:$DR875,'자료입력 및 결과표시'!$C$19)&gt;=1),14,0)</f>
        <v>0</v>
      </c>
      <c r="EZ875" s="17">
        <f>IF(AND(S875='자료입력 및 결과표시'!$B$20,COUNTIF('업무중복도(데이터 입력)'!$W875:$DR875,'자료입력 및 결과표시'!$C$20)&gt;=1),15,0)</f>
        <v>0</v>
      </c>
      <c r="FA875" s="17">
        <f>IF(AND(S875='자료입력 및 결과표시'!$B$21,COUNTIF('업무중복도(데이터 입력)'!$W875:$DR875,'자료입력 및 결과표시'!$C$21)&gt;=1),16,0)</f>
        <v>0</v>
      </c>
      <c r="FK875" s="17">
        <f t="shared" si="887"/>
        <v>0</v>
      </c>
      <c r="FO875"/>
    </row>
    <row r="876" spans="1:171">
      <c r="A876" s="17" t="str">
        <f t="shared" si="870"/>
        <v>\\\0</v>
      </c>
      <c r="B876" s="17" t="str">
        <f t="shared" si="871"/>
        <v>\\\0</v>
      </c>
      <c r="C876" s="17" t="str">
        <f t="shared" si="872"/>
        <v>\\\0</v>
      </c>
      <c r="D876" s="17" t="str">
        <f t="shared" si="873"/>
        <v>\\\0</v>
      </c>
      <c r="E876" s="17" t="str">
        <f t="shared" si="874"/>
        <v>\\\0</v>
      </c>
      <c r="F876" s="17" t="str">
        <f t="shared" si="875"/>
        <v>\\\0</v>
      </c>
      <c r="G876" s="17" t="str">
        <f t="shared" si="876"/>
        <v>\\\0</v>
      </c>
      <c r="H876" s="17" t="str">
        <f t="shared" si="877"/>
        <v>\\\0</v>
      </c>
      <c r="I876" s="17" t="str">
        <f t="shared" si="878"/>
        <v>\\\0</v>
      </c>
      <c r="J876" s="17" t="str">
        <f t="shared" si="879"/>
        <v>\\\0</v>
      </c>
      <c r="K876" s="17" t="str">
        <f t="shared" si="880"/>
        <v>\\\0</v>
      </c>
      <c r="L876" s="17" t="str">
        <f t="shared" si="881"/>
        <v>\\\0</v>
      </c>
      <c r="M876" s="17" t="str">
        <f t="shared" si="882"/>
        <v>\\\0</v>
      </c>
      <c r="N876" s="17" t="str">
        <f t="shared" si="883"/>
        <v>\\\0</v>
      </c>
      <c r="O876" s="17" t="str">
        <f t="shared" si="884"/>
        <v>\\\0</v>
      </c>
      <c r="P876" s="17" t="str">
        <f t="shared" si="885"/>
        <v>\\\0</v>
      </c>
      <c r="R876" s="17" t="str">
        <f t="shared" si="886"/>
        <v>\\</v>
      </c>
      <c r="S876" s="38"/>
      <c r="T876" s="39"/>
      <c r="U876" s="31"/>
      <c r="V876" s="32"/>
      <c r="W876" s="36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35"/>
      <c r="DS876" s="287"/>
      <c r="DT876" s="36"/>
      <c r="DU876" s="37"/>
      <c r="DV876" s="28">
        <f>IF(AND($S876='자료입력 및 결과표시'!$B$6,COUNTIF($W876:$DR876,'자료입력 및 결과표시'!$C$6)&gt;=1),IF(OR('자료입력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DW876" s="28">
        <f>IF(AND($S876='자료입력 및 결과표시'!$B$7,COUNTIF($W876:$DR876,'자료입력 및 결과표시'!$C$7)&gt;=1),IF(OR('자료입력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DX876" s="28">
        <f>IF(AND($S876='자료입력 및 결과표시'!$B$8,COUNTIF($W876:$DR876,'자료입력 및 결과표시'!$C$8)&gt;=1),IF(OR('자료입력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DY876" s="28">
        <f>IF(AND($S876='자료입력 및 결과표시'!$B$9,COUNTIF($W876:$DR876,'자료입력 및 결과표시'!$C$9)&gt;=1),IF(OR('자료입력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DZ876" s="28">
        <f>IF(AND($S876='자료입력 및 결과표시'!$B$10,COUNTIF($W876:$DR876,'자료입력 및 결과표시'!$C$10)&gt;=1),IF(OR('자료입력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A876" s="28">
        <f>IF(AND($S876='자료입력 및 결과표시'!$B$11,COUNTIF($W876:$DR876,'자료입력 및 결과표시'!$C$11)&gt;=1),IF(OR('자료입력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B876" s="28">
        <f>IF(AND($S876='자료입력 및 결과표시'!$B$12,COUNTIF($W876:$DR876,'자료입력 및 결과표시'!$C$12)&gt;=1),IF(OR('자료입력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C876" s="28">
        <f>IF(AND($S876='자료입력 및 결과표시'!$B$13,COUNTIF($W876:$DR876,'자료입력 및 결과표시'!$C$13)&gt;=1),IF(OR('자료입력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D876" s="28">
        <f>IF(AND($S876='자료입력 및 결과표시'!$B$14,COUNTIF($W876:$DR876,'자료입력 및 결과표시'!$C$14)&gt;=1),IF(OR('자료입력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E876" s="28">
        <f>IF(AND($S876='자료입력 및 결과표시'!$B$15,COUNTIF($W876:$DR876,'자료입력 및 결과표시'!$C$15)&gt;=1),IF(OR('자료입력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F876" s="28">
        <f>IF(AND($S876='자료입력 및 결과표시'!$B$16,COUNTIF($W876:$DR876,'자료입력 및 결과표시'!$C$16)&gt;=1),IF(OR('자료입력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G876" s="28">
        <f>IF(AND($S876='자료입력 및 결과표시'!$B$17,COUNTIF($W876:$DR876,'자료입력 및 결과표시'!$C$17)&gt;=1),IF(OR('자료입력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H876" s="28">
        <f>IF(AND($S876='자료입력 및 결과표시'!$B$18,COUNTIF($W876:$DR876,'자료입력 및 결과표시'!$C$18)&gt;=1),IF(OR('자료입력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I876" s="28">
        <f>IF(AND($S876='자료입력 및 결과표시'!$B$19,COUNTIF($W876:$DR876,'자료입력 및 결과표시'!$C$19)&gt;=1),IF(OR('자료입력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J876" s="28">
        <f>IF(AND($S876='자료입력 및 결과표시'!$B$20,COUNTIF($W876:$DR876,'자료입력 및 결과표시'!$C$20)&gt;=1),IF(OR('자료입력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K876" s="28">
        <f>IF(AND($S876='자료입력 및 결과표시'!$B$21,COUNTIF($W876:$DR876,'자료입력 및 결과표시'!$C$21)&gt;=1),IF(OR('자료입력 및 결과표시'!$B$4+90&gt;=$V876,'자료입력 및 결과표시'!$B$4&lt;$U876),0,IF($V876-'자료입력 및 결과표시'!$B$4-90&gt;='자료입력 및 결과표시'!$E$4,'자료입력 및 결과표시'!$E$4,$V876-'자료입력 및 결과표시'!$B$4-90)),0)</f>
        <v>0</v>
      </c>
      <c r="EL876" s="17">
        <f>IF(AND(S876='자료입력 및 결과표시'!$B$6,COUNTIF('업무중복도(데이터 입력)'!$W876:$DR876,'자료입력 및 결과표시'!$C$6)&gt;=1),1,0)</f>
        <v>0</v>
      </c>
      <c r="EM876" s="17">
        <f>IF(AND(S876='자료입력 및 결과표시'!$B$7,COUNTIF('업무중복도(데이터 입력)'!$W876:$DR876,'자료입력 및 결과표시'!$C$7)&gt;=1),2,0)</f>
        <v>0</v>
      </c>
      <c r="EN876" s="17">
        <f>IF(AND(S876='자료입력 및 결과표시'!$B$8,COUNTIF('업무중복도(데이터 입력)'!$W876:$DR876,'자료입력 및 결과표시'!$C$8)&gt;=1),3,0)</f>
        <v>0</v>
      </c>
      <c r="EO876" s="17">
        <f>IF(AND(S876='자료입력 및 결과표시'!$B$9,COUNTIF('업무중복도(데이터 입력)'!$W876:$DR876,'자료입력 및 결과표시'!$C$9)&gt;=1),4,0)</f>
        <v>0</v>
      </c>
      <c r="EP876" s="17">
        <f>IF(AND(S876='자료입력 및 결과표시'!$B$10,COUNTIF('업무중복도(데이터 입력)'!$W876:$DR876,'자료입력 및 결과표시'!$C$10)&gt;=1),5,0)</f>
        <v>0</v>
      </c>
      <c r="EQ876" s="17">
        <f>IF(AND(S876='자료입력 및 결과표시'!$B$11,COUNTIF('업무중복도(데이터 입력)'!$W876:$DR876,'자료입력 및 결과표시'!$C$11)&gt;=1),6,0)</f>
        <v>0</v>
      </c>
      <c r="ER876" s="17">
        <f>IF(AND(S876='자료입력 및 결과표시'!$B$12,COUNTIF('업무중복도(데이터 입력)'!$W876:$DR876,'자료입력 및 결과표시'!$C$12)&gt;=1),7,0)</f>
        <v>0</v>
      </c>
      <c r="ES876" s="17">
        <f>IF(AND(S876='자료입력 및 결과표시'!$B$13,COUNTIF('업무중복도(데이터 입력)'!$W876:$DR876,'자료입력 및 결과표시'!$C$13)&gt;=1),8,0)</f>
        <v>0</v>
      </c>
      <c r="ET876" s="17">
        <f>IF(AND(S876='자료입력 및 결과표시'!$B$14,COUNTIF('업무중복도(데이터 입력)'!$W876:$DR876,'자료입력 및 결과표시'!$C$14)&gt;=1),9,0)</f>
        <v>0</v>
      </c>
      <c r="EU876" s="17">
        <f>IF(AND(S876='자료입력 및 결과표시'!$B$15,COUNTIF('업무중복도(데이터 입력)'!$W876:$DR876,'자료입력 및 결과표시'!$C$15)&gt;=1),10,0)</f>
        <v>0</v>
      </c>
      <c r="EV876" s="17">
        <f>IF(AND(S876='자료입력 및 결과표시'!$B$16,COUNTIF('업무중복도(데이터 입력)'!$W876:$DR876,'자료입력 및 결과표시'!$C$16)&gt;=1),11,0)</f>
        <v>0</v>
      </c>
      <c r="EW876" s="17">
        <f>IF(AND(S876='자료입력 및 결과표시'!$B$17,COUNTIF('업무중복도(데이터 입력)'!$W876:$DR876,'자료입력 및 결과표시'!$C$17)&gt;=1),12,0)</f>
        <v>0</v>
      </c>
      <c r="EX876" s="17">
        <f>IF(AND(S876='자료입력 및 결과표시'!$B$18,COUNTIF('업무중복도(데이터 입력)'!$W876:$DR876,'자료입력 및 결과표시'!$C$18)&gt;=1),13,0)</f>
        <v>0</v>
      </c>
      <c r="EY876" s="17">
        <f>IF(AND(S876='자료입력 및 결과표시'!$B$19,COUNTIF('업무중복도(데이터 입력)'!$W876:$DR876,'자료입력 및 결과표시'!$C$19)&gt;=1),14,0)</f>
        <v>0</v>
      </c>
      <c r="EZ876" s="17">
        <f>IF(AND(S876='자료입력 및 결과표시'!$B$20,COUNTIF('업무중복도(데이터 입력)'!$W876:$DR876,'자료입력 및 결과표시'!$C$20)&gt;=1),15,0)</f>
        <v>0</v>
      </c>
      <c r="FA876" s="17">
        <f>IF(AND(S876='자료입력 및 결과표시'!$B$21,COUNTIF('업무중복도(데이터 입력)'!$W876:$DR876,'자료입력 및 결과표시'!$C$21)&gt;=1),16,0)</f>
        <v>0</v>
      </c>
      <c r="FK876" s="17">
        <f t="shared" si="887"/>
        <v>0</v>
      </c>
      <c r="FO876"/>
    </row>
    <row r="877" spans="1:171">
      <c r="A877" s="17" t="str">
        <f t="shared" si="870"/>
        <v>\\\0</v>
      </c>
      <c r="B877" s="17" t="str">
        <f t="shared" si="871"/>
        <v>\\\0</v>
      </c>
      <c r="C877" s="17" t="str">
        <f t="shared" si="872"/>
        <v>\\\0</v>
      </c>
      <c r="D877" s="17" t="str">
        <f t="shared" si="873"/>
        <v>\\\0</v>
      </c>
      <c r="E877" s="17" t="str">
        <f t="shared" si="874"/>
        <v>\\\0</v>
      </c>
      <c r="F877" s="17" t="str">
        <f t="shared" si="875"/>
        <v>\\\0</v>
      </c>
      <c r="G877" s="17" t="str">
        <f t="shared" si="876"/>
        <v>\\\0</v>
      </c>
      <c r="H877" s="17" t="str">
        <f t="shared" si="877"/>
        <v>\\\0</v>
      </c>
      <c r="I877" s="17" t="str">
        <f t="shared" si="878"/>
        <v>\\\0</v>
      </c>
      <c r="J877" s="17" t="str">
        <f t="shared" si="879"/>
        <v>\\\0</v>
      </c>
      <c r="K877" s="17" t="str">
        <f t="shared" si="880"/>
        <v>\\\0</v>
      </c>
      <c r="L877" s="17" t="str">
        <f t="shared" si="881"/>
        <v>\\\0</v>
      </c>
      <c r="M877" s="17" t="str">
        <f t="shared" si="882"/>
        <v>\\\0</v>
      </c>
      <c r="N877" s="17" t="str">
        <f t="shared" si="883"/>
        <v>\\\0</v>
      </c>
      <c r="O877" s="17" t="str">
        <f t="shared" si="884"/>
        <v>\\\0</v>
      </c>
      <c r="P877" s="17" t="str">
        <f t="shared" si="885"/>
        <v>\\\0</v>
      </c>
      <c r="R877" s="17" t="str">
        <f t="shared" si="886"/>
        <v>\\</v>
      </c>
      <c r="S877" s="38"/>
      <c r="T877" s="39"/>
      <c r="U877" s="31"/>
      <c r="V877" s="32"/>
      <c r="W877" s="36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35"/>
      <c r="DS877" s="287"/>
      <c r="DT877" s="36"/>
      <c r="DU877" s="37"/>
      <c r="DV877" s="28">
        <f>IF(AND($S877='자료입력 및 결과표시'!$B$6,COUNTIF($W877:$DR877,'자료입력 및 결과표시'!$C$6)&gt;=1),IF(OR('자료입력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DW877" s="28">
        <f>IF(AND($S877='자료입력 및 결과표시'!$B$7,COUNTIF($W877:$DR877,'자료입력 및 결과표시'!$C$7)&gt;=1),IF(OR('자료입력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DX877" s="28">
        <f>IF(AND($S877='자료입력 및 결과표시'!$B$8,COUNTIF($W877:$DR877,'자료입력 및 결과표시'!$C$8)&gt;=1),IF(OR('자료입력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DY877" s="28">
        <f>IF(AND($S877='자료입력 및 결과표시'!$B$9,COUNTIF($W877:$DR877,'자료입력 및 결과표시'!$C$9)&gt;=1),IF(OR('자료입력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DZ877" s="28">
        <f>IF(AND($S877='자료입력 및 결과표시'!$B$10,COUNTIF($W877:$DR877,'자료입력 및 결과표시'!$C$10)&gt;=1),IF(OR('자료입력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A877" s="28">
        <f>IF(AND($S877='자료입력 및 결과표시'!$B$11,COUNTIF($W877:$DR877,'자료입력 및 결과표시'!$C$11)&gt;=1),IF(OR('자료입력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B877" s="28">
        <f>IF(AND($S877='자료입력 및 결과표시'!$B$12,COUNTIF($W877:$DR877,'자료입력 및 결과표시'!$C$12)&gt;=1),IF(OR('자료입력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C877" s="28">
        <f>IF(AND($S877='자료입력 및 결과표시'!$B$13,COUNTIF($W877:$DR877,'자료입력 및 결과표시'!$C$13)&gt;=1),IF(OR('자료입력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D877" s="28">
        <f>IF(AND($S877='자료입력 및 결과표시'!$B$14,COUNTIF($W877:$DR877,'자료입력 및 결과표시'!$C$14)&gt;=1),IF(OR('자료입력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E877" s="28">
        <f>IF(AND($S877='자료입력 및 결과표시'!$B$15,COUNTIF($W877:$DR877,'자료입력 및 결과표시'!$C$15)&gt;=1),IF(OR('자료입력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F877" s="28">
        <f>IF(AND($S877='자료입력 및 결과표시'!$B$16,COUNTIF($W877:$DR877,'자료입력 및 결과표시'!$C$16)&gt;=1),IF(OR('자료입력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G877" s="28">
        <f>IF(AND($S877='자료입력 및 결과표시'!$B$17,COUNTIF($W877:$DR877,'자료입력 및 결과표시'!$C$17)&gt;=1),IF(OR('자료입력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H877" s="28">
        <f>IF(AND($S877='자료입력 및 결과표시'!$B$18,COUNTIF($W877:$DR877,'자료입력 및 결과표시'!$C$18)&gt;=1),IF(OR('자료입력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I877" s="28">
        <f>IF(AND($S877='자료입력 및 결과표시'!$B$19,COUNTIF($W877:$DR877,'자료입력 및 결과표시'!$C$19)&gt;=1),IF(OR('자료입력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J877" s="28">
        <f>IF(AND($S877='자료입력 및 결과표시'!$B$20,COUNTIF($W877:$DR877,'자료입력 및 결과표시'!$C$20)&gt;=1),IF(OR('자료입력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K877" s="28">
        <f>IF(AND($S877='자료입력 및 결과표시'!$B$21,COUNTIF($W877:$DR877,'자료입력 및 결과표시'!$C$21)&gt;=1),IF(OR('자료입력 및 결과표시'!$B$4+90&gt;=$V877,'자료입력 및 결과표시'!$B$4&lt;$U877),0,IF($V877-'자료입력 및 결과표시'!$B$4-90&gt;='자료입력 및 결과표시'!$E$4,'자료입력 및 결과표시'!$E$4,$V877-'자료입력 및 결과표시'!$B$4-90)),0)</f>
        <v>0</v>
      </c>
      <c r="EL877" s="17">
        <f>IF(AND(S877='자료입력 및 결과표시'!$B$6,COUNTIF('업무중복도(데이터 입력)'!$W877:$DR877,'자료입력 및 결과표시'!$C$6)&gt;=1),1,0)</f>
        <v>0</v>
      </c>
      <c r="EM877" s="17">
        <f>IF(AND(S877='자료입력 및 결과표시'!$B$7,COUNTIF('업무중복도(데이터 입력)'!$W877:$DR877,'자료입력 및 결과표시'!$C$7)&gt;=1),2,0)</f>
        <v>0</v>
      </c>
      <c r="EN877" s="17">
        <f>IF(AND(S877='자료입력 및 결과표시'!$B$8,COUNTIF('업무중복도(데이터 입력)'!$W877:$DR877,'자료입력 및 결과표시'!$C$8)&gt;=1),3,0)</f>
        <v>0</v>
      </c>
      <c r="EO877" s="17">
        <f>IF(AND(S877='자료입력 및 결과표시'!$B$9,COUNTIF('업무중복도(데이터 입력)'!$W877:$DR877,'자료입력 및 결과표시'!$C$9)&gt;=1),4,0)</f>
        <v>0</v>
      </c>
      <c r="EP877" s="17">
        <f>IF(AND(S877='자료입력 및 결과표시'!$B$10,COUNTIF('업무중복도(데이터 입력)'!$W877:$DR877,'자료입력 및 결과표시'!$C$10)&gt;=1),5,0)</f>
        <v>0</v>
      </c>
      <c r="EQ877" s="17">
        <f>IF(AND(S877='자료입력 및 결과표시'!$B$11,COUNTIF('업무중복도(데이터 입력)'!$W877:$DR877,'자료입력 및 결과표시'!$C$11)&gt;=1),6,0)</f>
        <v>0</v>
      </c>
      <c r="ER877" s="17">
        <f>IF(AND(S877='자료입력 및 결과표시'!$B$12,COUNTIF('업무중복도(데이터 입력)'!$W877:$DR877,'자료입력 및 결과표시'!$C$12)&gt;=1),7,0)</f>
        <v>0</v>
      </c>
      <c r="ES877" s="17">
        <f>IF(AND(S877='자료입력 및 결과표시'!$B$13,COUNTIF('업무중복도(데이터 입력)'!$W877:$DR877,'자료입력 및 결과표시'!$C$13)&gt;=1),8,0)</f>
        <v>0</v>
      </c>
      <c r="ET877" s="17">
        <f>IF(AND(S877='자료입력 및 결과표시'!$B$14,COUNTIF('업무중복도(데이터 입력)'!$W877:$DR877,'자료입력 및 결과표시'!$C$14)&gt;=1),9,0)</f>
        <v>0</v>
      </c>
      <c r="EU877" s="17">
        <f>IF(AND(S877='자료입력 및 결과표시'!$B$15,COUNTIF('업무중복도(데이터 입력)'!$W877:$DR877,'자료입력 및 결과표시'!$C$15)&gt;=1),10,0)</f>
        <v>0</v>
      </c>
      <c r="EV877" s="17">
        <f>IF(AND(S877='자료입력 및 결과표시'!$B$16,COUNTIF('업무중복도(데이터 입력)'!$W877:$DR877,'자료입력 및 결과표시'!$C$16)&gt;=1),11,0)</f>
        <v>0</v>
      </c>
      <c r="EW877" s="17">
        <f>IF(AND(S877='자료입력 및 결과표시'!$B$17,COUNTIF('업무중복도(데이터 입력)'!$W877:$DR877,'자료입력 및 결과표시'!$C$17)&gt;=1),12,0)</f>
        <v>0</v>
      </c>
      <c r="EX877" s="17">
        <f>IF(AND(S877='자료입력 및 결과표시'!$B$18,COUNTIF('업무중복도(데이터 입력)'!$W877:$DR877,'자료입력 및 결과표시'!$C$18)&gt;=1),13,0)</f>
        <v>0</v>
      </c>
      <c r="EY877" s="17">
        <f>IF(AND(S877='자료입력 및 결과표시'!$B$19,COUNTIF('업무중복도(데이터 입력)'!$W877:$DR877,'자료입력 및 결과표시'!$C$19)&gt;=1),14,0)</f>
        <v>0</v>
      </c>
      <c r="EZ877" s="17">
        <f>IF(AND(S877='자료입력 및 결과표시'!$B$20,COUNTIF('업무중복도(데이터 입력)'!$W877:$DR877,'자료입력 및 결과표시'!$C$20)&gt;=1),15,0)</f>
        <v>0</v>
      </c>
      <c r="FA877" s="17">
        <f>IF(AND(S877='자료입력 및 결과표시'!$B$21,COUNTIF('업무중복도(데이터 입력)'!$W877:$DR877,'자료입력 및 결과표시'!$C$21)&gt;=1),16,0)</f>
        <v>0</v>
      </c>
      <c r="FK877" s="17">
        <f t="shared" si="887"/>
        <v>0</v>
      </c>
      <c r="FO877"/>
    </row>
    <row r="878" spans="1:171">
      <c r="A878" s="17" t="str">
        <f t="shared" si="870"/>
        <v>\\\0</v>
      </c>
      <c r="B878" s="17" t="str">
        <f t="shared" si="871"/>
        <v>\\\0</v>
      </c>
      <c r="C878" s="17" t="str">
        <f t="shared" si="872"/>
        <v>\\\0</v>
      </c>
      <c r="D878" s="17" t="str">
        <f t="shared" si="873"/>
        <v>\\\0</v>
      </c>
      <c r="E878" s="17" t="str">
        <f t="shared" si="874"/>
        <v>\\\0</v>
      </c>
      <c r="F878" s="17" t="str">
        <f t="shared" si="875"/>
        <v>\\\0</v>
      </c>
      <c r="G878" s="17" t="str">
        <f t="shared" si="876"/>
        <v>\\\0</v>
      </c>
      <c r="H878" s="17" t="str">
        <f t="shared" si="877"/>
        <v>\\\0</v>
      </c>
      <c r="I878" s="17" t="str">
        <f t="shared" si="878"/>
        <v>\\\0</v>
      </c>
      <c r="J878" s="17" t="str">
        <f t="shared" si="879"/>
        <v>\\\0</v>
      </c>
      <c r="K878" s="17" t="str">
        <f t="shared" si="880"/>
        <v>\\\0</v>
      </c>
      <c r="L878" s="17" t="str">
        <f t="shared" si="881"/>
        <v>\\\0</v>
      </c>
      <c r="M878" s="17" t="str">
        <f t="shared" si="882"/>
        <v>\\\0</v>
      </c>
      <c r="N878" s="17" t="str">
        <f t="shared" si="883"/>
        <v>\\\0</v>
      </c>
      <c r="O878" s="17" t="str">
        <f t="shared" si="884"/>
        <v>\\\0</v>
      </c>
      <c r="P878" s="17" t="str">
        <f t="shared" si="885"/>
        <v>\\\0</v>
      </c>
      <c r="R878" s="17" t="str">
        <f t="shared" si="886"/>
        <v>\\</v>
      </c>
      <c r="S878" s="38"/>
      <c r="T878" s="39"/>
      <c r="U878" s="31"/>
      <c r="V878" s="32"/>
      <c r="W878" s="36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35"/>
      <c r="DS878" s="287"/>
      <c r="DT878" s="36"/>
      <c r="DU878" s="37"/>
      <c r="DV878" s="28">
        <f>IF(AND($S878='자료입력 및 결과표시'!$B$6,COUNTIF($W878:$DR878,'자료입력 및 결과표시'!$C$6)&gt;=1),IF(OR('자료입력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DW878" s="28">
        <f>IF(AND($S878='자료입력 및 결과표시'!$B$7,COUNTIF($W878:$DR878,'자료입력 및 결과표시'!$C$7)&gt;=1),IF(OR('자료입력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DX878" s="28">
        <f>IF(AND($S878='자료입력 및 결과표시'!$B$8,COUNTIF($W878:$DR878,'자료입력 및 결과표시'!$C$8)&gt;=1),IF(OR('자료입력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DY878" s="28">
        <f>IF(AND($S878='자료입력 및 결과표시'!$B$9,COUNTIF($W878:$DR878,'자료입력 및 결과표시'!$C$9)&gt;=1),IF(OR('자료입력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DZ878" s="28">
        <f>IF(AND($S878='자료입력 및 결과표시'!$B$10,COUNTIF($W878:$DR878,'자료입력 및 결과표시'!$C$10)&gt;=1),IF(OR('자료입력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A878" s="28">
        <f>IF(AND($S878='자료입력 및 결과표시'!$B$11,COUNTIF($W878:$DR878,'자료입력 및 결과표시'!$C$11)&gt;=1),IF(OR('자료입력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B878" s="28">
        <f>IF(AND($S878='자료입력 및 결과표시'!$B$12,COUNTIF($W878:$DR878,'자료입력 및 결과표시'!$C$12)&gt;=1),IF(OR('자료입력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C878" s="28">
        <f>IF(AND($S878='자료입력 및 결과표시'!$B$13,COUNTIF($W878:$DR878,'자료입력 및 결과표시'!$C$13)&gt;=1),IF(OR('자료입력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D878" s="28">
        <f>IF(AND($S878='자료입력 및 결과표시'!$B$14,COUNTIF($W878:$DR878,'자료입력 및 결과표시'!$C$14)&gt;=1),IF(OR('자료입력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E878" s="28">
        <f>IF(AND($S878='자료입력 및 결과표시'!$B$15,COUNTIF($W878:$DR878,'자료입력 및 결과표시'!$C$15)&gt;=1),IF(OR('자료입력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F878" s="28">
        <f>IF(AND($S878='자료입력 및 결과표시'!$B$16,COUNTIF($W878:$DR878,'자료입력 및 결과표시'!$C$16)&gt;=1),IF(OR('자료입력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G878" s="28">
        <f>IF(AND($S878='자료입력 및 결과표시'!$B$17,COUNTIF($W878:$DR878,'자료입력 및 결과표시'!$C$17)&gt;=1),IF(OR('자료입력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H878" s="28">
        <f>IF(AND($S878='자료입력 및 결과표시'!$B$18,COUNTIF($W878:$DR878,'자료입력 및 결과표시'!$C$18)&gt;=1),IF(OR('자료입력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I878" s="28">
        <f>IF(AND($S878='자료입력 및 결과표시'!$B$19,COUNTIF($W878:$DR878,'자료입력 및 결과표시'!$C$19)&gt;=1),IF(OR('자료입력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J878" s="28">
        <f>IF(AND($S878='자료입력 및 결과표시'!$B$20,COUNTIF($W878:$DR878,'자료입력 및 결과표시'!$C$20)&gt;=1),IF(OR('자료입력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K878" s="28">
        <f>IF(AND($S878='자료입력 및 결과표시'!$B$21,COUNTIF($W878:$DR878,'자료입력 및 결과표시'!$C$21)&gt;=1),IF(OR('자료입력 및 결과표시'!$B$4+90&gt;=$V878,'자료입력 및 결과표시'!$B$4&lt;$U878),0,IF($V878-'자료입력 및 결과표시'!$B$4-90&gt;='자료입력 및 결과표시'!$E$4,'자료입력 및 결과표시'!$E$4,$V878-'자료입력 및 결과표시'!$B$4-90)),0)</f>
        <v>0</v>
      </c>
      <c r="EL878" s="17">
        <f>IF(AND(S878='자료입력 및 결과표시'!$B$6,COUNTIF('업무중복도(데이터 입력)'!$W878:$DR878,'자료입력 및 결과표시'!$C$6)&gt;=1),1,0)</f>
        <v>0</v>
      </c>
      <c r="EM878" s="17">
        <f>IF(AND(S878='자료입력 및 결과표시'!$B$7,COUNTIF('업무중복도(데이터 입력)'!$W878:$DR878,'자료입력 및 결과표시'!$C$7)&gt;=1),2,0)</f>
        <v>0</v>
      </c>
      <c r="EN878" s="17">
        <f>IF(AND(S878='자료입력 및 결과표시'!$B$8,COUNTIF('업무중복도(데이터 입력)'!$W878:$DR878,'자료입력 및 결과표시'!$C$8)&gt;=1),3,0)</f>
        <v>0</v>
      </c>
      <c r="EO878" s="17">
        <f>IF(AND(S878='자료입력 및 결과표시'!$B$9,COUNTIF('업무중복도(데이터 입력)'!$W878:$DR878,'자료입력 및 결과표시'!$C$9)&gt;=1),4,0)</f>
        <v>0</v>
      </c>
      <c r="EP878" s="17">
        <f>IF(AND(S878='자료입력 및 결과표시'!$B$10,COUNTIF('업무중복도(데이터 입력)'!$W878:$DR878,'자료입력 및 결과표시'!$C$10)&gt;=1),5,0)</f>
        <v>0</v>
      </c>
      <c r="EQ878" s="17">
        <f>IF(AND(S878='자료입력 및 결과표시'!$B$11,COUNTIF('업무중복도(데이터 입력)'!$W878:$DR878,'자료입력 및 결과표시'!$C$11)&gt;=1),6,0)</f>
        <v>0</v>
      </c>
      <c r="ER878" s="17">
        <f>IF(AND(S878='자료입력 및 결과표시'!$B$12,COUNTIF('업무중복도(데이터 입력)'!$W878:$DR878,'자료입력 및 결과표시'!$C$12)&gt;=1),7,0)</f>
        <v>0</v>
      </c>
      <c r="ES878" s="17">
        <f>IF(AND(S878='자료입력 및 결과표시'!$B$13,COUNTIF('업무중복도(데이터 입력)'!$W878:$DR878,'자료입력 및 결과표시'!$C$13)&gt;=1),8,0)</f>
        <v>0</v>
      </c>
      <c r="ET878" s="17">
        <f>IF(AND(S878='자료입력 및 결과표시'!$B$14,COUNTIF('업무중복도(데이터 입력)'!$W878:$DR878,'자료입력 및 결과표시'!$C$14)&gt;=1),9,0)</f>
        <v>0</v>
      </c>
      <c r="EU878" s="17">
        <f>IF(AND(S878='자료입력 및 결과표시'!$B$15,COUNTIF('업무중복도(데이터 입력)'!$W878:$DR878,'자료입력 및 결과표시'!$C$15)&gt;=1),10,0)</f>
        <v>0</v>
      </c>
      <c r="EV878" s="17">
        <f>IF(AND(S878='자료입력 및 결과표시'!$B$16,COUNTIF('업무중복도(데이터 입력)'!$W878:$DR878,'자료입력 및 결과표시'!$C$16)&gt;=1),11,0)</f>
        <v>0</v>
      </c>
      <c r="EW878" s="17">
        <f>IF(AND(S878='자료입력 및 결과표시'!$B$17,COUNTIF('업무중복도(데이터 입력)'!$W878:$DR878,'자료입력 및 결과표시'!$C$17)&gt;=1),12,0)</f>
        <v>0</v>
      </c>
      <c r="EX878" s="17">
        <f>IF(AND(S878='자료입력 및 결과표시'!$B$18,COUNTIF('업무중복도(데이터 입력)'!$W878:$DR878,'자료입력 및 결과표시'!$C$18)&gt;=1),13,0)</f>
        <v>0</v>
      </c>
      <c r="EY878" s="17">
        <f>IF(AND(S878='자료입력 및 결과표시'!$B$19,COUNTIF('업무중복도(데이터 입력)'!$W878:$DR878,'자료입력 및 결과표시'!$C$19)&gt;=1),14,0)</f>
        <v>0</v>
      </c>
      <c r="EZ878" s="17">
        <f>IF(AND(S878='자료입력 및 결과표시'!$B$20,COUNTIF('업무중복도(데이터 입력)'!$W878:$DR878,'자료입력 및 결과표시'!$C$20)&gt;=1),15,0)</f>
        <v>0</v>
      </c>
      <c r="FA878" s="17">
        <f>IF(AND(S878='자료입력 및 결과표시'!$B$21,COUNTIF('업무중복도(데이터 입력)'!$W878:$DR878,'자료입력 및 결과표시'!$C$21)&gt;=1),16,0)</f>
        <v>0</v>
      </c>
      <c r="FK878" s="17">
        <f t="shared" si="887"/>
        <v>0</v>
      </c>
      <c r="FO878"/>
    </row>
    <row r="879" spans="1:171">
      <c r="A879" s="17" t="str">
        <f t="shared" si="870"/>
        <v>\\\0</v>
      </c>
      <c r="B879" s="17" t="str">
        <f t="shared" si="871"/>
        <v>\\\0</v>
      </c>
      <c r="C879" s="17" t="str">
        <f t="shared" si="872"/>
        <v>\\\0</v>
      </c>
      <c r="D879" s="17" t="str">
        <f t="shared" si="873"/>
        <v>\\\0</v>
      </c>
      <c r="E879" s="17" t="str">
        <f t="shared" si="874"/>
        <v>\\\0</v>
      </c>
      <c r="F879" s="17" t="str">
        <f t="shared" si="875"/>
        <v>\\\0</v>
      </c>
      <c r="G879" s="17" t="str">
        <f t="shared" si="876"/>
        <v>\\\0</v>
      </c>
      <c r="H879" s="17" t="str">
        <f t="shared" si="877"/>
        <v>\\\0</v>
      </c>
      <c r="I879" s="17" t="str">
        <f t="shared" si="878"/>
        <v>\\\0</v>
      </c>
      <c r="J879" s="17" t="str">
        <f t="shared" si="879"/>
        <v>\\\0</v>
      </c>
      <c r="K879" s="17" t="str">
        <f t="shared" si="880"/>
        <v>\\\0</v>
      </c>
      <c r="L879" s="17" t="str">
        <f t="shared" si="881"/>
        <v>\\\0</v>
      </c>
      <c r="M879" s="17" t="str">
        <f t="shared" si="882"/>
        <v>\\\0</v>
      </c>
      <c r="N879" s="17" t="str">
        <f t="shared" si="883"/>
        <v>\\\0</v>
      </c>
      <c r="O879" s="17" t="str">
        <f t="shared" si="884"/>
        <v>\\\0</v>
      </c>
      <c r="P879" s="17" t="str">
        <f t="shared" si="885"/>
        <v>\\\0</v>
      </c>
      <c r="R879" s="17" t="str">
        <f t="shared" si="886"/>
        <v>\\</v>
      </c>
      <c r="S879" s="38"/>
      <c r="T879" s="39"/>
      <c r="U879" s="31"/>
      <c r="V879" s="32"/>
      <c r="W879" s="36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35"/>
      <c r="DS879" s="287"/>
      <c r="DT879" s="36"/>
      <c r="DU879" s="37"/>
      <c r="DV879" s="28">
        <f>IF(AND($S879='자료입력 및 결과표시'!$B$6,COUNTIF($W879:$DR879,'자료입력 및 결과표시'!$C$6)&gt;=1),IF(OR('자료입력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DW879" s="28">
        <f>IF(AND($S879='자료입력 및 결과표시'!$B$7,COUNTIF($W879:$DR879,'자료입력 및 결과표시'!$C$7)&gt;=1),IF(OR('자료입력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DX879" s="28">
        <f>IF(AND($S879='자료입력 및 결과표시'!$B$8,COUNTIF($W879:$DR879,'자료입력 및 결과표시'!$C$8)&gt;=1),IF(OR('자료입력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DY879" s="28">
        <f>IF(AND($S879='자료입력 및 결과표시'!$B$9,COUNTIF($W879:$DR879,'자료입력 및 결과표시'!$C$9)&gt;=1),IF(OR('자료입력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DZ879" s="28">
        <f>IF(AND($S879='자료입력 및 결과표시'!$B$10,COUNTIF($W879:$DR879,'자료입력 및 결과표시'!$C$10)&gt;=1),IF(OR('자료입력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A879" s="28">
        <f>IF(AND($S879='자료입력 및 결과표시'!$B$11,COUNTIF($W879:$DR879,'자료입력 및 결과표시'!$C$11)&gt;=1),IF(OR('자료입력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B879" s="28">
        <f>IF(AND($S879='자료입력 및 결과표시'!$B$12,COUNTIF($W879:$DR879,'자료입력 및 결과표시'!$C$12)&gt;=1),IF(OR('자료입력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C879" s="28">
        <f>IF(AND($S879='자료입력 및 결과표시'!$B$13,COUNTIF($W879:$DR879,'자료입력 및 결과표시'!$C$13)&gt;=1),IF(OR('자료입력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D879" s="28">
        <f>IF(AND($S879='자료입력 및 결과표시'!$B$14,COUNTIF($W879:$DR879,'자료입력 및 결과표시'!$C$14)&gt;=1),IF(OR('자료입력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E879" s="28">
        <f>IF(AND($S879='자료입력 및 결과표시'!$B$15,COUNTIF($W879:$DR879,'자료입력 및 결과표시'!$C$15)&gt;=1),IF(OR('자료입력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F879" s="28">
        <f>IF(AND($S879='자료입력 및 결과표시'!$B$16,COUNTIF($W879:$DR879,'자료입력 및 결과표시'!$C$16)&gt;=1),IF(OR('자료입력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G879" s="28">
        <f>IF(AND($S879='자료입력 및 결과표시'!$B$17,COUNTIF($W879:$DR879,'자료입력 및 결과표시'!$C$17)&gt;=1),IF(OR('자료입력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H879" s="28">
        <f>IF(AND($S879='자료입력 및 결과표시'!$B$18,COUNTIF($W879:$DR879,'자료입력 및 결과표시'!$C$18)&gt;=1),IF(OR('자료입력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I879" s="28">
        <f>IF(AND($S879='자료입력 및 결과표시'!$B$19,COUNTIF($W879:$DR879,'자료입력 및 결과표시'!$C$19)&gt;=1),IF(OR('자료입력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J879" s="28">
        <f>IF(AND($S879='자료입력 및 결과표시'!$B$20,COUNTIF($W879:$DR879,'자료입력 및 결과표시'!$C$20)&gt;=1),IF(OR('자료입력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K879" s="28">
        <f>IF(AND($S879='자료입력 및 결과표시'!$B$21,COUNTIF($W879:$DR879,'자료입력 및 결과표시'!$C$21)&gt;=1),IF(OR('자료입력 및 결과표시'!$B$4+90&gt;=$V879,'자료입력 및 결과표시'!$B$4&lt;$U879),0,IF($V879-'자료입력 및 결과표시'!$B$4-90&gt;='자료입력 및 결과표시'!$E$4,'자료입력 및 결과표시'!$E$4,$V879-'자료입력 및 결과표시'!$B$4-90)),0)</f>
        <v>0</v>
      </c>
      <c r="EL879" s="17">
        <f>IF(AND(S879='자료입력 및 결과표시'!$B$6,COUNTIF('업무중복도(데이터 입력)'!$W879:$DR879,'자료입력 및 결과표시'!$C$6)&gt;=1),1,0)</f>
        <v>0</v>
      </c>
      <c r="EM879" s="17">
        <f>IF(AND(S879='자료입력 및 결과표시'!$B$7,COUNTIF('업무중복도(데이터 입력)'!$W879:$DR879,'자료입력 및 결과표시'!$C$7)&gt;=1),2,0)</f>
        <v>0</v>
      </c>
      <c r="EN879" s="17">
        <f>IF(AND(S879='자료입력 및 결과표시'!$B$8,COUNTIF('업무중복도(데이터 입력)'!$W879:$DR879,'자료입력 및 결과표시'!$C$8)&gt;=1),3,0)</f>
        <v>0</v>
      </c>
      <c r="EO879" s="17">
        <f>IF(AND(S879='자료입력 및 결과표시'!$B$9,COUNTIF('업무중복도(데이터 입력)'!$W879:$DR879,'자료입력 및 결과표시'!$C$9)&gt;=1),4,0)</f>
        <v>0</v>
      </c>
      <c r="EP879" s="17">
        <f>IF(AND(S879='자료입력 및 결과표시'!$B$10,COUNTIF('업무중복도(데이터 입력)'!$W879:$DR879,'자료입력 및 결과표시'!$C$10)&gt;=1),5,0)</f>
        <v>0</v>
      </c>
      <c r="EQ879" s="17">
        <f>IF(AND(S879='자료입력 및 결과표시'!$B$11,COUNTIF('업무중복도(데이터 입력)'!$W879:$DR879,'자료입력 및 결과표시'!$C$11)&gt;=1),6,0)</f>
        <v>0</v>
      </c>
      <c r="ER879" s="17">
        <f>IF(AND(S879='자료입력 및 결과표시'!$B$12,COUNTIF('업무중복도(데이터 입력)'!$W879:$DR879,'자료입력 및 결과표시'!$C$12)&gt;=1),7,0)</f>
        <v>0</v>
      </c>
      <c r="ES879" s="17">
        <f>IF(AND(S879='자료입력 및 결과표시'!$B$13,COUNTIF('업무중복도(데이터 입력)'!$W879:$DR879,'자료입력 및 결과표시'!$C$13)&gt;=1),8,0)</f>
        <v>0</v>
      </c>
      <c r="ET879" s="17">
        <f>IF(AND(S879='자료입력 및 결과표시'!$B$14,COUNTIF('업무중복도(데이터 입력)'!$W879:$DR879,'자료입력 및 결과표시'!$C$14)&gt;=1),9,0)</f>
        <v>0</v>
      </c>
      <c r="EU879" s="17">
        <f>IF(AND(S879='자료입력 및 결과표시'!$B$15,COUNTIF('업무중복도(데이터 입력)'!$W879:$DR879,'자료입력 및 결과표시'!$C$15)&gt;=1),10,0)</f>
        <v>0</v>
      </c>
      <c r="EV879" s="17">
        <f>IF(AND(S879='자료입력 및 결과표시'!$B$16,COUNTIF('업무중복도(데이터 입력)'!$W879:$DR879,'자료입력 및 결과표시'!$C$16)&gt;=1),11,0)</f>
        <v>0</v>
      </c>
      <c r="EW879" s="17">
        <f>IF(AND(S879='자료입력 및 결과표시'!$B$17,COUNTIF('업무중복도(데이터 입력)'!$W879:$DR879,'자료입력 및 결과표시'!$C$17)&gt;=1),12,0)</f>
        <v>0</v>
      </c>
      <c r="EX879" s="17">
        <f>IF(AND(S879='자료입력 및 결과표시'!$B$18,COUNTIF('업무중복도(데이터 입력)'!$W879:$DR879,'자료입력 및 결과표시'!$C$18)&gt;=1),13,0)</f>
        <v>0</v>
      </c>
      <c r="EY879" s="17">
        <f>IF(AND(S879='자료입력 및 결과표시'!$B$19,COUNTIF('업무중복도(데이터 입력)'!$W879:$DR879,'자료입력 및 결과표시'!$C$19)&gt;=1),14,0)</f>
        <v>0</v>
      </c>
      <c r="EZ879" s="17">
        <f>IF(AND(S879='자료입력 및 결과표시'!$B$20,COUNTIF('업무중복도(데이터 입력)'!$W879:$DR879,'자료입력 및 결과표시'!$C$20)&gt;=1),15,0)</f>
        <v>0</v>
      </c>
      <c r="FA879" s="17">
        <f>IF(AND(S879='자료입력 및 결과표시'!$B$21,COUNTIF('업무중복도(데이터 입력)'!$W879:$DR879,'자료입력 및 결과표시'!$C$21)&gt;=1),16,0)</f>
        <v>0</v>
      </c>
      <c r="FK879" s="17">
        <f t="shared" si="887"/>
        <v>0</v>
      </c>
      <c r="FO879"/>
    </row>
    <row r="880" spans="1:171">
      <c r="A880" s="17" t="str">
        <f t="shared" si="870"/>
        <v>\\\0</v>
      </c>
      <c r="B880" s="17" t="str">
        <f t="shared" si="871"/>
        <v>\\\0</v>
      </c>
      <c r="C880" s="17" t="str">
        <f t="shared" si="872"/>
        <v>\\\0</v>
      </c>
      <c r="D880" s="17" t="str">
        <f t="shared" si="873"/>
        <v>\\\0</v>
      </c>
      <c r="E880" s="17" t="str">
        <f t="shared" si="874"/>
        <v>\\\0</v>
      </c>
      <c r="F880" s="17" t="str">
        <f t="shared" si="875"/>
        <v>\\\0</v>
      </c>
      <c r="G880" s="17" t="str">
        <f t="shared" si="876"/>
        <v>\\\0</v>
      </c>
      <c r="H880" s="17" t="str">
        <f t="shared" si="877"/>
        <v>\\\0</v>
      </c>
      <c r="I880" s="17" t="str">
        <f t="shared" si="878"/>
        <v>\\\0</v>
      </c>
      <c r="J880" s="17" t="str">
        <f t="shared" si="879"/>
        <v>\\\0</v>
      </c>
      <c r="K880" s="17" t="str">
        <f t="shared" si="880"/>
        <v>\\\0</v>
      </c>
      <c r="L880" s="17" t="str">
        <f t="shared" si="881"/>
        <v>\\\0</v>
      </c>
      <c r="M880" s="17" t="str">
        <f t="shared" si="882"/>
        <v>\\\0</v>
      </c>
      <c r="N880" s="17" t="str">
        <f t="shared" si="883"/>
        <v>\\\0</v>
      </c>
      <c r="O880" s="17" t="str">
        <f t="shared" si="884"/>
        <v>\\\0</v>
      </c>
      <c r="P880" s="17" t="str">
        <f t="shared" si="885"/>
        <v>\\\0</v>
      </c>
      <c r="R880" s="17" t="str">
        <f t="shared" si="886"/>
        <v>\\</v>
      </c>
      <c r="S880" s="38"/>
      <c r="T880" s="39"/>
      <c r="U880" s="31"/>
      <c r="V880" s="32"/>
      <c r="W880" s="36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35"/>
      <c r="DS880" s="287"/>
      <c r="DT880" s="36"/>
      <c r="DU880" s="37"/>
      <c r="DV880" s="28">
        <f>IF(AND($S880='자료입력 및 결과표시'!$B$6,COUNTIF($W880:$DR880,'자료입력 및 결과표시'!$C$6)&gt;=1),IF(OR('자료입력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DW880" s="28">
        <f>IF(AND($S880='자료입력 및 결과표시'!$B$7,COUNTIF($W880:$DR880,'자료입력 및 결과표시'!$C$7)&gt;=1),IF(OR('자료입력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DX880" s="28">
        <f>IF(AND($S880='자료입력 및 결과표시'!$B$8,COUNTIF($W880:$DR880,'자료입력 및 결과표시'!$C$8)&gt;=1),IF(OR('자료입력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DY880" s="28">
        <f>IF(AND($S880='자료입력 및 결과표시'!$B$9,COUNTIF($W880:$DR880,'자료입력 및 결과표시'!$C$9)&gt;=1),IF(OR('자료입력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DZ880" s="28">
        <f>IF(AND($S880='자료입력 및 결과표시'!$B$10,COUNTIF($W880:$DR880,'자료입력 및 결과표시'!$C$10)&gt;=1),IF(OR('자료입력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A880" s="28">
        <f>IF(AND($S880='자료입력 및 결과표시'!$B$11,COUNTIF($W880:$DR880,'자료입력 및 결과표시'!$C$11)&gt;=1),IF(OR('자료입력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B880" s="28">
        <f>IF(AND($S880='자료입력 및 결과표시'!$B$12,COUNTIF($W880:$DR880,'자료입력 및 결과표시'!$C$12)&gt;=1),IF(OR('자료입력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C880" s="28">
        <f>IF(AND($S880='자료입력 및 결과표시'!$B$13,COUNTIF($W880:$DR880,'자료입력 및 결과표시'!$C$13)&gt;=1),IF(OR('자료입력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D880" s="28">
        <f>IF(AND($S880='자료입력 및 결과표시'!$B$14,COUNTIF($W880:$DR880,'자료입력 및 결과표시'!$C$14)&gt;=1),IF(OR('자료입력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E880" s="28">
        <f>IF(AND($S880='자료입력 및 결과표시'!$B$15,COUNTIF($W880:$DR880,'자료입력 및 결과표시'!$C$15)&gt;=1),IF(OR('자료입력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F880" s="28">
        <f>IF(AND($S880='자료입력 및 결과표시'!$B$16,COUNTIF($W880:$DR880,'자료입력 및 결과표시'!$C$16)&gt;=1),IF(OR('자료입력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G880" s="28">
        <f>IF(AND($S880='자료입력 및 결과표시'!$B$17,COUNTIF($W880:$DR880,'자료입력 및 결과표시'!$C$17)&gt;=1),IF(OR('자료입력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H880" s="28">
        <f>IF(AND($S880='자료입력 및 결과표시'!$B$18,COUNTIF($W880:$DR880,'자료입력 및 결과표시'!$C$18)&gt;=1),IF(OR('자료입력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I880" s="28">
        <f>IF(AND($S880='자료입력 및 결과표시'!$B$19,COUNTIF($W880:$DR880,'자료입력 및 결과표시'!$C$19)&gt;=1),IF(OR('자료입력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J880" s="28">
        <f>IF(AND($S880='자료입력 및 결과표시'!$B$20,COUNTIF($W880:$DR880,'자료입력 및 결과표시'!$C$20)&gt;=1),IF(OR('자료입력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K880" s="28">
        <f>IF(AND($S880='자료입력 및 결과표시'!$B$21,COUNTIF($W880:$DR880,'자료입력 및 결과표시'!$C$21)&gt;=1),IF(OR('자료입력 및 결과표시'!$B$4+90&gt;=$V880,'자료입력 및 결과표시'!$B$4&lt;$U880),0,IF($V880-'자료입력 및 결과표시'!$B$4-90&gt;='자료입력 및 결과표시'!$E$4,'자료입력 및 결과표시'!$E$4,$V880-'자료입력 및 결과표시'!$B$4-90)),0)</f>
        <v>0</v>
      </c>
      <c r="EL880" s="17">
        <f>IF(AND(S880='자료입력 및 결과표시'!$B$6,COUNTIF('업무중복도(데이터 입력)'!$W880:$DR880,'자료입력 및 결과표시'!$C$6)&gt;=1),1,0)</f>
        <v>0</v>
      </c>
      <c r="EM880" s="17">
        <f>IF(AND(S880='자료입력 및 결과표시'!$B$7,COUNTIF('업무중복도(데이터 입력)'!$W880:$DR880,'자료입력 및 결과표시'!$C$7)&gt;=1),2,0)</f>
        <v>0</v>
      </c>
      <c r="EN880" s="17">
        <f>IF(AND(S880='자료입력 및 결과표시'!$B$8,COUNTIF('업무중복도(데이터 입력)'!$W880:$DR880,'자료입력 및 결과표시'!$C$8)&gt;=1),3,0)</f>
        <v>0</v>
      </c>
      <c r="EO880" s="17">
        <f>IF(AND(S880='자료입력 및 결과표시'!$B$9,COUNTIF('업무중복도(데이터 입력)'!$W880:$DR880,'자료입력 및 결과표시'!$C$9)&gt;=1),4,0)</f>
        <v>0</v>
      </c>
      <c r="EP880" s="17">
        <f>IF(AND(S880='자료입력 및 결과표시'!$B$10,COUNTIF('업무중복도(데이터 입력)'!$W880:$DR880,'자료입력 및 결과표시'!$C$10)&gt;=1),5,0)</f>
        <v>0</v>
      </c>
      <c r="EQ880" s="17">
        <f>IF(AND(S880='자료입력 및 결과표시'!$B$11,COUNTIF('업무중복도(데이터 입력)'!$W880:$DR880,'자료입력 및 결과표시'!$C$11)&gt;=1),6,0)</f>
        <v>0</v>
      </c>
      <c r="ER880" s="17">
        <f>IF(AND(S880='자료입력 및 결과표시'!$B$12,COUNTIF('업무중복도(데이터 입력)'!$W880:$DR880,'자료입력 및 결과표시'!$C$12)&gt;=1),7,0)</f>
        <v>0</v>
      </c>
      <c r="ES880" s="17">
        <f>IF(AND(S880='자료입력 및 결과표시'!$B$13,COUNTIF('업무중복도(데이터 입력)'!$W880:$DR880,'자료입력 및 결과표시'!$C$13)&gt;=1),8,0)</f>
        <v>0</v>
      </c>
      <c r="ET880" s="17">
        <f>IF(AND(S880='자료입력 및 결과표시'!$B$14,COUNTIF('업무중복도(데이터 입력)'!$W880:$DR880,'자료입력 및 결과표시'!$C$14)&gt;=1),9,0)</f>
        <v>0</v>
      </c>
      <c r="EU880" s="17">
        <f>IF(AND(S880='자료입력 및 결과표시'!$B$15,COUNTIF('업무중복도(데이터 입력)'!$W880:$DR880,'자료입력 및 결과표시'!$C$15)&gt;=1),10,0)</f>
        <v>0</v>
      </c>
      <c r="EV880" s="17">
        <f>IF(AND(S880='자료입력 및 결과표시'!$B$16,COUNTIF('업무중복도(데이터 입력)'!$W880:$DR880,'자료입력 및 결과표시'!$C$16)&gt;=1),11,0)</f>
        <v>0</v>
      </c>
      <c r="EW880" s="17">
        <f>IF(AND(S880='자료입력 및 결과표시'!$B$17,COUNTIF('업무중복도(데이터 입력)'!$W880:$DR880,'자료입력 및 결과표시'!$C$17)&gt;=1),12,0)</f>
        <v>0</v>
      </c>
      <c r="EX880" s="17">
        <f>IF(AND(S880='자료입력 및 결과표시'!$B$18,COUNTIF('업무중복도(데이터 입력)'!$W880:$DR880,'자료입력 및 결과표시'!$C$18)&gt;=1),13,0)</f>
        <v>0</v>
      </c>
      <c r="EY880" s="17">
        <f>IF(AND(S880='자료입력 및 결과표시'!$B$19,COUNTIF('업무중복도(데이터 입력)'!$W880:$DR880,'자료입력 및 결과표시'!$C$19)&gt;=1),14,0)</f>
        <v>0</v>
      </c>
      <c r="EZ880" s="17">
        <f>IF(AND(S880='자료입력 및 결과표시'!$B$20,COUNTIF('업무중복도(데이터 입력)'!$W880:$DR880,'자료입력 및 결과표시'!$C$20)&gt;=1),15,0)</f>
        <v>0</v>
      </c>
      <c r="FA880" s="17">
        <f>IF(AND(S880='자료입력 및 결과표시'!$B$21,COUNTIF('업무중복도(데이터 입력)'!$W880:$DR880,'자료입력 및 결과표시'!$C$21)&gt;=1),16,0)</f>
        <v>0</v>
      </c>
      <c r="FK880" s="17">
        <f t="shared" si="887"/>
        <v>0</v>
      </c>
      <c r="FO880"/>
    </row>
    <row r="881" spans="1:171">
      <c r="A881" s="17" t="str">
        <f t="shared" si="870"/>
        <v>\\\0</v>
      </c>
      <c r="B881" s="17" t="str">
        <f t="shared" si="871"/>
        <v>\\\0</v>
      </c>
      <c r="C881" s="17" t="str">
        <f t="shared" si="872"/>
        <v>\\\0</v>
      </c>
      <c r="D881" s="17" t="str">
        <f t="shared" si="873"/>
        <v>\\\0</v>
      </c>
      <c r="E881" s="17" t="str">
        <f t="shared" si="874"/>
        <v>\\\0</v>
      </c>
      <c r="F881" s="17" t="str">
        <f t="shared" si="875"/>
        <v>\\\0</v>
      </c>
      <c r="G881" s="17" t="str">
        <f t="shared" si="876"/>
        <v>\\\0</v>
      </c>
      <c r="H881" s="17" t="str">
        <f t="shared" si="877"/>
        <v>\\\0</v>
      </c>
      <c r="I881" s="17" t="str">
        <f t="shared" si="878"/>
        <v>\\\0</v>
      </c>
      <c r="J881" s="17" t="str">
        <f t="shared" si="879"/>
        <v>\\\0</v>
      </c>
      <c r="K881" s="17" t="str">
        <f t="shared" si="880"/>
        <v>\\\0</v>
      </c>
      <c r="L881" s="17" t="str">
        <f t="shared" si="881"/>
        <v>\\\0</v>
      </c>
      <c r="M881" s="17" t="str">
        <f t="shared" si="882"/>
        <v>\\\0</v>
      </c>
      <c r="N881" s="17" t="str">
        <f t="shared" si="883"/>
        <v>\\\0</v>
      </c>
      <c r="O881" s="17" t="str">
        <f t="shared" si="884"/>
        <v>\\\0</v>
      </c>
      <c r="P881" s="17" t="str">
        <f t="shared" si="885"/>
        <v>\\\0</v>
      </c>
      <c r="R881" s="17" t="str">
        <f t="shared" si="886"/>
        <v>\\</v>
      </c>
      <c r="S881" s="38"/>
      <c r="T881" s="39"/>
      <c r="U881" s="31"/>
      <c r="V881" s="32"/>
      <c r="W881" s="36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35"/>
      <c r="DS881" s="287"/>
      <c r="DT881" s="36"/>
      <c r="DU881" s="37"/>
      <c r="DV881" s="28">
        <f>IF(AND($S881='자료입력 및 결과표시'!$B$6,COUNTIF($W881:$DR881,'자료입력 및 결과표시'!$C$6)&gt;=1),IF(OR('자료입력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DW881" s="28">
        <f>IF(AND($S881='자료입력 및 결과표시'!$B$7,COUNTIF($W881:$DR881,'자료입력 및 결과표시'!$C$7)&gt;=1),IF(OR('자료입력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DX881" s="28">
        <f>IF(AND($S881='자료입력 및 결과표시'!$B$8,COUNTIF($W881:$DR881,'자료입력 및 결과표시'!$C$8)&gt;=1),IF(OR('자료입력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DY881" s="28">
        <f>IF(AND($S881='자료입력 및 결과표시'!$B$9,COUNTIF($W881:$DR881,'자료입력 및 결과표시'!$C$9)&gt;=1),IF(OR('자료입력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DZ881" s="28">
        <f>IF(AND($S881='자료입력 및 결과표시'!$B$10,COUNTIF($W881:$DR881,'자료입력 및 결과표시'!$C$10)&gt;=1),IF(OR('자료입력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A881" s="28">
        <f>IF(AND($S881='자료입력 및 결과표시'!$B$11,COUNTIF($W881:$DR881,'자료입력 및 결과표시'!$C$11)&gt;=1),IF(OR('자료입력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B881" s="28">
        <f>IF(AND($S881='자료입력 및 결과표시'!$B$12,COUNTIF($W881:$DR881,'자료입력 및 결과표시'!$C$12)&gt;=1),IF(OR('자료입력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C881" s="28">
        <f>IF(AND($S881='자료입력 및 결과표시'!$B$13,COUNTIF($W881:$DR881,'자료입력 및 결과표시'!$C$13)&gt;=1),IF(OR('자료입력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D881" s="28">
        <f>IF(AND($S881='자료입력 및 결과표시'!$B$14,COUNTIF($W881:$DR881,'자료입력 및 결과표시'!$C$14)&gt;=1),IF(OR('자료입력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E881" s="28">
        <f>IF(AND($S881='자료입력 및 결과표시'!$B$15,COUNTIF($W881:$DR881,'자료입력 및 결과표시'!$C$15)&gt;=1),IF(OR('자료입력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F881" s="28">
        <f>IF(AND($S881='자료입력 및 결과표시'!$B$16,COUNTIF($W881:$DR881,'자료입력 및 결과표시'!$C$16)&gt;=1),IF(OR('자료입력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G881" s="28">
        <f>IF(AND($S881='자료입력 및 결과표시'!$B$17,COUNTIF($W881:$DR881,'자료입력 및 결과표시'!$C$17)&gt;=1),IF(OR('자료입력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H881" s="28">
        <f>IF(AND($S881='자료입력 및 결과표시'!$B$18,COUNTIF($W881:$DR881,'자료입력 및 결과표시'!$C$18)&gt;=1),IF(OR('자료입력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I881" s="28">
        <f>IF(AND($S881='자료입력 및 결과표시'!$B$19,COUNTIF($W881:$DR881,'자료입력 및 결과표시'!$C$19)&gt;=1),IF(OR('자료입력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J881" s="28">
        <f>IF(AND($S881='자료입력 및 결과표시'!$B$20,COUNTIF($W881:$DR881,'자료입력 및 결과표시'!$C$20)&gt;=1),IF(OR('자료입력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K881" s="28">
        <f>IF(AND($S881='자료입력 및 결과표시'!$B$21,COUNTIF($W881:$DR881,'자료입력 및 결과표시'!$C$21)&gt;=1),IF(OR('자료입력 및 결과표시'!$B$4+90&gt;=$V881,'자료입력 및 결과표시'!$B$4&lt;$U881),0,IF($V881-'자료입력 및 결과표시'!$B$4-90&gt;='자료입력 및 결과표시'!$E$4,'자료입력 및 결과표시'!$E$4,$V881-'자료입력 및 결과표시'!$B$4-90)),0)</f>
        <v>0</v>
      </c>
      <c r="EL881" s="17">
        <f>IF(AND(S881='자료입력 및 결과표시'!$B$6,COUNTIF('업무중복도(데이터 입력)'!$W881:$DR881,'자료입력 및 결과표시'!$C$6)&gt;=1),1,0)</f>
        <v>0</v>
      </c>
      <c r="EM881" s="17">
        <f>IF(AND(S881='자료입력 및 결과표시'!$B$7,COUNTIF('업무중복도(데이터 입력)'!$W881:$DR881,'자료입력 및 결과표시'!$C$7)&gt;=1),2,0)</f>
        <v>0</v>
      </c>
      <c r="EN881" s="17">
        <f>IF(AND(S881='자료입력 및 결과표시'!$B$8,COUNTIF('업무중복도(데이터 입력)'!$W881:$DR881,'자료입력 및 결과표시'!$C$8)&gt;=1),3,0)</f>
        <v>0</v>
      </c>
      <c r="EO881" s="17">
        <f>IF(AND(S881='자료입력 및 결과표시'!$B$9,COUNTIF('업무중복도(데이터 입력)'!$W881:$DR881,'자료입력 및 결과표시'!$C$9)&gt;=1),4,0)</f>
        <v>0</v>
      </c>
      <c r="EP881" s="17">
        <f>IF(AND(S881='자료입력 및 결과표시'!$B$10,COUNTIF('업무중복도(데이터 입력)'!$W881:$DR881,'자료입력 및 결과표시'!$C$10)&gt;=1),5,0)</f>
        <v>0</v>
      </c>
      <c r="EQ881" s="17">
        <f>IF(AND(S881='자료입력 및 결과표시'!$B$11,COUNTIF('업무중복도(데이터 입력)'!$W881:$DR881,'자료입력 및 결과표시'!$C$11)&gt;=1),6,0)</f>
        <v>0</v>
      </c>
      <c r="ER881" s="17">
        <f>IF(AND(S881='자료입력 및 결과표시'!$B$12,COUNTIF('업무중복도(데이터 입력)'!$W881:$DR881,'자료입력 및 결과표시'!$C$12)&gt;=1),7,0)</f>
        <v>0</v>
      </c>
      <c r="ES881" s="17">
        <f>IF(AND(S881='자료입력 및 결과표시'!$B$13,COUNTIF('업무중복도(데이터 입력)'!$W881:$DR881,'자료입력 및 결과표시'!$C$13)&gt;=1),8,0)</f>
        <v>0</v>
      </c>
      <c r="ET881" s="17">
        <f>IF(AND(S881='자료입력 및 결과표시'!$B$14,COUNTIF('업무중복도(데이터 입력)'!$W881:$DR881,'자료입력 및 결과표시'!$C$14)&gt;=1),9,0)</f>
        <v>0</v>
      </c>
      <c r="EU881" s="17">
        <f>IF(AND(S881='자료입력 및 결과표시'!$B$15,COUNTIF('업무중복도(데이터 입력)'!$W881:$DR881,'자료입력 및 결과표시'!$C$15)&gt;=1),10,0)</f>
        <v>0</v>
      </c>
      <c r="EV881" s="17">
        <f>IF(AND(S881='자료입력 및 결과표시'!$B$16,COUNTIF('업무중복도(데이터 입력)'!$W881:$DR881,'자료입력 및 결과표시'!$C$16)&gt;=1),11,0)</f>
        <v>0</v>
      </c>
      <c r="EW881" s="17">
        <f>IF(AND(S881='자료입력 및 결과표시'!$B$17,COUNTIF('업무중복도(데이터 입력)'!$W881:$DR881,'자료입력 및 결과표시'!$C$17)&gt;=1),12,0)</f>
        <v>0</v>
      </c>
      <c r="EX881" s="17">
        <f>IF(AND(S881='자료입력 및 결과표시'!$B$18,COUNTIF('업무중복도(데이터 입력)'!$W881:$DR881,'자료입력 및 결과표시'!$C$18)&gt;=1),13,0)</f>
        <v>0</v>
      </c>
      <c r="EY881" s="17">
        <f>IF(AND(S881='자료입력 및 결과표시'!$B$19,COUNTIF('업무중복도(데이터 입력)'!$W881:$DR881,'자료입력 및 결과표시'!$C$19)&gt;=1),14,0)</f>
        <v>0</v>
      </c>
      <c r="EZ881" s="17">
        <f>IF(AND(S881='자료입력 및 결과표시'!$B$20,COUNTIF('업무중복도(데이터 입력)'!$W881:$DR881,'자료입력 및 결과표시'!$C$20)&gt;=1),15,0)</f>
        <v>0</v>
      </c>
      <c r="FA881" s="17">
        <f>IF(AND(S881='자료입력 및 결과표시'!$B$21,COUNTIF('업무중복도(데이터 입력)'!$W881:$DR881,'자료입력 및 결과표시'!$C$21)&gt;=1),16,0)</f>
        <v>0</v>
      </c>
      <c r="FK881" s="17">
        <f t="shared" si="887"/>
        <v>0</v>
      </c>
      <c r="FO881"/>
    </row>
    <row r="882" spans="1:171">
      <c r="A882" s="17" t="str">
        <f t="shared" si="870"/>
        <v>\\\0</v>
      </c>
      <c r="B882" s="17" t="str">
        <f t="shared" si="871"/>
        <v>\\\0</v>
      </c>
      <c r="C882" s="17" t="str">
        <f t="shared" si="872"/>
        <v>\\\0</v>
      </c>
      <c r="D882" s="17" t="str">
        <f t="shared" si="873"/>
        <v>\\\0</v>
      </c>
      <c r="E882" s="17" t="str">
        <f t="shared" si="874"/>
        <v>\\\0</v>
      </c>
      <c r="F882" s="17" t="str">
        <f t="shared" si="875"/>
        <v>\\\0</v>
      </c>
      <c r="G882" s="17" t="str">
        <f t="shared" si="876"/>
        <v>\\\0</v>
      </c>
      <c r="H882" s="17" t="str">
        <f t="shared" si="877"/>
        <v>\\\0</v>
      </c>
      <c r="I882" s="17" t="str">
        <f t="shared" si="878"/>
        <v>\\\0</v>
      </c>
      <c r="J882" s="17" t="str">
        <f t="shared" si="879"/>
        <v>\\\0</v>
      </c>
      <c r="K882" s="17" t="str">
        <f t="shared" si="880"/>
        <v>\\\0</v>
      </c>
      <c r="L882" s="17" t="str">
        <f t="shared" si="881"/>
        <v>\\\0</v>
      </c>
      <c r="M882" s="17" t="str">
        <f t="shared" si="882"/>
        <v>\\\0</v>
      </c>
      <c r="N882" s="17" t="str">
        <f t="shared" si="883"/>
        <v>\\\0</v>
      </c>
      <c r="O882" s="17" t="str">
        <f t="shared" si="884"/>
        <v>\\\0</v>
      </c>
      <c r="P882" s="17" t="str">
        <f t="shared" si="885"/>
        <v>\\\0</v>
      </c>
      <c r="R882" s="17" t="str">
        <f t="shared" si="886"/>
        <v>\\</v>
      </c>
      <c r="S882" s="38"/>
      <c r="T882" s="39"/>
      <c r="U882" s="31"/>
      <c r="V882" s="32"/>
      <c r="W882" s="36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35"/>
      <c r="DS882" s="287"/>
      <c r="DT882" s="36"/>
      <c r="DU882" s="37"/>
      <c r="DV882" s="28">
        <f>IF(AND($S882='자료입력 및 결과표시'!$B$6,COUNTIF($W882:$DR882,'자료입력 및 결과표시'!$C$6)&gt;=1),IF(OR('자료입력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DW882" s="28">
        <f>IF(AND($S882='자료입력 및 결과표시'!$B$7,COUNTIF($W882:$DR882,'자료입력 및 결과표시'!$C$7)&gt;=1),IF(OR('자료입력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DX882" s="28">
        <f>IF(AND($S882='자료입력 및 결과표시'!$B$8,COUNTIF($W882:$DR882,'자료입력 및 결과표시'!$C$8)&gt;=1),IF(OR('자료입력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DY882" s="28">
        <f>IF(AND($S882='자료입력 및 결과표시'!$B$9,COUNTIF($W882:$DR882,'자료입력 및 결과표시'!$C$9)&gt;=1),IF(OR('자료입력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DZ882" s="28">
        <f>IF(AND($S882='자료입력 및 결과표시'!$B$10,COUNTIF($W882:$DR882,'자료입력 및 결과표시'!$C$10)&gt;=1),IF(OR('자료입력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A882" s="28">
        <f>IF(AND($S882='자료입력 및 결과표시'!$B$11,COUNTIF($W882:$DR882,'자료입력 및 결과표시'!$C$11)&gt;=1),IF(OR('자료입력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B882" s="28">
        <f>IF(AND($S882='자료입력 및 결과표시'!$B$12,COUNTIF($W882:$DR882,'자료입력 및 결과표시'!$C$12)&gt;=1),IF(OR('자료입력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C882" s="28">
        <f>IF(AND($S882='자료입력 및 결과표시'!$B$13,COUNTIF($W882:$DR882,'자료입력 및 결과표시'!$C$13)&gt;=1),IF(OR('자료입력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D882" s="28">
        <f>IF(AND($S882='자료입력 및 결과표시'!$B$14,COUNTIF($W882:$DR882,'자료입력 및 결과표시'!$C$14)&gt;=1),IF(OR('자료입력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E882" s="28">
        <f>IF(AND($S882='자료입력 및 결과표시'!$B$15,COUNTIF($W882:$DR882,'자료입력 및 결과표시'!$C$15)&gt;=1),IF(OR('자료입력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F882" s="28">
        <f>IF(AND($S882='자료입력 및 결과표시'!$B$16,COUNTIF($W882:$DR882,'자료입력 및 결과표시'!$C$16)&gt;=1),IF(OR('자료입력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G882" s="28">
        <f>IF(AND($S882='자료입력 및 결과표시'!$B$17,COUNTIF($W882:$DR882,'자료입력 및 결과표시'!$C$17)&gt;=1),IF(OR('자료입력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H882" s="28">
        <f>IF(AND($S882='자료입력 및 결과표시'!$B$18,COUNTIF($W882:$DR882,'자료입력 및 결과표시'!$C$18)&gt;=1),IF(OR('자료입력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I882" s="28">
        <f>IF(AND($S882='자료입력 및 결과표시'!$B$19,COUNTIF($W882:$DR882,'자료입력 및 결과표시'!$C$19)&gt;=1),IF(OR('자료입력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J882" s="28">
        <f>IF(AND($S882='자료입력 및 결과표시'!$B$20,COUNTIF($W882:$DR882,'자료입력 및 결과표시'!$C$20)&gt;=1),IF(OR('자료입력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K882" s="28">
        <f>IF(AND($S882='자료입력 및 결과표시'!$B$21,COUNTIF($W882:$DR882,'자료입력 및 결과표시'!$C$21)&gt;=1),IF(OR('자료입력 및 결과표시'!$B$4+90&gt;=$V882,'자료입력 및 결과표시'!$B$4&lt;$U882),0,IF($V882-'자료입력 및 결과표시'!$B$4-90&gt;='자료입력 및 결과표시'!$E$4,'자료입력 및 결과표시'!$E$4,$V882-'자료입력 및 결과표시'!$B$4-90)),0)</f>
        <v>0</v>
      </c>
      <c r="EL882" s="17">
        <f>IF(AND(S882='자료입력 및 결과표시'!$B$6,COUNTIF('업무중복도(데이터 입력)'!$W882:$DR882,'자료입력 및 결과표시'!$C$6)&gt;=1),1,0)</f>
        <v>0</v>
      </c>
      <c r="EM882" s="17">
        <f>IF(AND(S882='자료입력 및 결과표시'!$B$7,COUNTIF('업무중복도(데이터 입력)'!$W882:$DR882,'자료입력 및 결과표시'!$C$7)&gt;=1),2,0)</f>
        <v>0</v>
      </c>
      <c r="EN882" s="17">
        <f>IF(AND(S882='자료입력 및 결과표시'!$B$8,COUNTIF('업무중복도(데이터 입력)'!$W882:$DR882,'자료입력 및 결과표시'!$C$8)&gt;=1),3,0)</f>
        <v>0</v>
      </c>
      <c r="EO882" s="17">
        <f>IF(AND(S882='자료입력 및 결과표시'!$B$9,COUNTIF('업무중복도(데이터 입력)'!$W882:$DR882,'자료입력 및 결과표시'!$C$9)&gt;=1),4,0)</f>
        <v>0</v>
      </c>
      <c r="EP882" s="17">
        <f>IF(AND(S882='자료입력 및 결과표시'!$B$10,COUNTIF('업무중복도(데이터 입력)'!$W882:$DR882,'자료입력 및 결과표시'!$C$10)&gt;=1),5,0)</f>
        <v>0</v>
      </c>
      <c r="EQ882" s="17">
        <f>IF(AND(S882='자료입력 및 결과표시'!$B$11,COUNTIF('업무중복도(데이터 입력)'!$W882:$DR882,'자료입력 및 결과표시'!$C$11)&gt;=1),6,0)</f>
        <v>0</v>
      </c>
      <c r="ER882" s="17">
        <f>IF(AND(S882='자료입력 및 결과표시'!$B$12,COUNTIF('업무중복도(데이터 입력)'!$W882:$DR882,'자료입력 및 결과표시'!$C$12)&gt;=1),7,0)</f>
        <v>0</v>
      </c>
      <c r="ES882" s="17">
        <f>IF(AND(S882='자료입력 및 결과표시'!$B$13,COUNTIF('업무중복도(데이터 입력)'!$W882:$DR882,'자료입력 및 결과표시'!$C$13)&gt;=1),8,0)</f>
        <v>0</v>
      </c>
      <c r="ET882" s="17">
        <f>IF(AND(S882='자료입력 및 결과표시'!$B$14,COUNTIF('업무중복도(데이터 입력)'!$W882:$DR882,'자료입력 및 결과표시'!$C$14)&gt;=1),9,0)</f>
        <v>0</v>
      </c>
      <c r="EU882" s="17">
        <f>IF(AND(S882='자료입력 및 결과표시'!$B$15,COUNTIF('업무중복도(데이터 입력)'!$W882:$DR882,'자료입력 및 결과표시'!$C$15)&gt;=1),10,0)</f>
        <v>0</v>
      </c>
      <c r="EV882" s="17">
        <f>IF(AND(S882='자료입력 및 결과표시'!$B$16,COUNTIF('업무중복도(데이터 입력)'!$W882:$DR882,'자료입력 및 결과표시'!$C$16)&gt;=1),11,0)</f>
        <v>0</v>
      </c>
      <c r="EW882" s="17">
        <f>IF(AND(S882='자료입력 및 결과표시'!$B$17,COUNTIF('업무중복도(데이터 입력)'!$W882:$DR882,'자료입력 및 결과표시'!$C$17)&gt;=1),12,0)</f>
        <v>0</v>
      </c>
      <c r="EX882" s="17">
        <f>IF(AND(S882='자료입력 및 결과표시'!$B$18,COUNTIF('업무중복도(데이터 입력)'!$W882:$DR882,'자료입력 및 결과표시'!$C$18)&gt;=1),13,0)</f>
        <v>0</v>
      </c>
      <c r="EY882" s="17">
        <f>IF(AND(S882='자료입력 및 결과표시'!$B$19,COUNTIF('업무중복도(데이터 입력)'!$W882:$DR882,'자료입력 및 결과표시'!$C$19)&gt;=1),14,0)</f>
        <v>0</v>
      </c>
      <c r="EZ882" s="17">
        <f>IF(AND(S882='자료입력 및 결과표시'!$B$20,COUNTIF('업무중복도(데이터 입력)'!$W882:$DR882,'자료입력 및 결과표시'!$C$20)&gt;=1),15,0)</f>
        <v>0</v>
      </c>
      <c r="FA882" s="17">
        <f>IF(AND(S882='자료입력 및 결과표시'!$B$21,COUNTIF('업무중복도(데이터 입력)'!$W882:$DR882,'자료입력 및 결과표시'!$C$21)&gt;=1),16,0)</f>
        <v>0</v>
      </c>
      <c r="FK882" s="17">
        <f t="shared" si="887"/>
        <v>0</v>
      </c>
      <c r="FO882"/>
    </row>
    <row r="883" spans="1:171">
      <c r="A883" s="17" t="str">
        <f t="shared" si="870"/>
        <v>\\\0</v>
      </c>
      <c r="B883" s="17" t="str">
        <f t="shared" si="871"/>
        <v>\\\0</v>
      </c>
      <c r="C883" s="17" t="str">
        <f t="shared" si="872"/>
        <v>\\\0</v>
      </c>
      <c r="D883" s="17" t="str">
        <f t="shared" si="873"/>
        <v>\\\0</v>
      </c>
      <c r="E883" s="17" t="str">
        <f t="shared" si="874"/>
        <v>\\\0</v>
      </c>
      <c r="F883" s="17" t="str">
        <f t="shared" si="875"/>
        <v>\\\0</v>
      </c>
      <c r="G883" s="17" t="str">
        <f t="shared" si="876"/>
        <v>\\\0</v>
      </c>
      <c r="H883" s="17" t="str">
        <f t="shared" si="877"/>
        <v>\\\0</v>
      </c>
      <c r="I883" s="17" t="str">
        <f t="shared" si="878"/>
        <v>\\\0</v>
      </c>
      <c r="J883" s="17" t="str">
        <f t="shared" si="879"/>
        <v>\\\0</v>
      </c>
      <c r="K883" s="17" t="str">
        <f t="shared" si="880"/>
        <v>\\\0</v>
      </c>
      <c r="L883" s="17" t="str">
        <f t="shared" si="881"/>
        <v>\\\0</v>
      </c>
      <c r="M883" s="17" t="str">
        <f t="shared" si="882"/>
        <v>\\\0</v>
      </c>
      <c r="N883" s="17" t="str">
        <f t="shared" si="883"/>
        <v>\\\0</v>
      </c>
      <c r="O883" s="17" t="str">
        <f t="shared" si="884"/>
        <v>\\\0</v>
      </c>
      <c r="P883" s="17" t="str">
        <f t="shared" si="885"/>
        <v>\\\0</v>
      </c>
      <c r="R883" s="17" t="str">
        <f t="shared" si="886"/>
        <v>\\</v>
      </c>
      <c r="S883" s="38"/>
      <c r="T883" s="39"/>
      <c r="U883" s="31"/>
      <c r="V883" s="32"/>
      <c r="W883" s="36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35"/>
      <c r="DS883" s="287"/>
      <c r="DT883" s="36"/>
      <c r="DU883" s="37"/>
      <c r="DV883" s="28">
        <f>IF(AND($S883='자료입력 및 결과표시'!$B$6,COUNTIF($W883:$DR883,'자료입력 및 결과표시'!$C$6)&gt;=1),IF(OR('자료입력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DW883" s="28">
        <f>IF(AND($S883='자료입력 및 결과표시'!$B$7,COUNTIF($W883:$DR883,'자료입력 및 결과표시'!$C$7)&gt;=1),IF(OR('자료입력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DX883" s="28">
        <f>IF(AND($S883='자료입력 및 결과표시'!$B$8,COUNTIF($W883:$DR883,'자료입력 및 결과표시'!$C$8)&gt;=1),IF(OR('자료입력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DY883" s="28">
        <f>IF(AND($S883='자료입력 및 결과표시'!$B$9,COUNTIF($W883:$DR883,'자료입력 및 결과표시'!$C$9)&gt;=1),IF(OR('자료입력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DZ883" s="28">
        <f>IF(AND($S883='자료입력 및 결과표시'!$B$10,COUNTIF($W883:$DR883,'자료입력 및 결과표시'!$C$10)&gt;=1),IF(OR('자료입력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A883" s="28">
        <f>IF(AND($S883='자료입력 및 결과표시'!$B$11,COUNTIF($W883:$DR883,'자료입력 및 결과표시'!$C$11)&gt;=1),IF(OR('자료입력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B883" s="28">
        <f>IF(AND($S883='자료입력 및 결과표시'!$B$12,COUNTIF($W883:$DR883,'자료입력 및 결과표시'!$C$12)&gt;=1),IF(OR('자료입력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C883" s="28">
        <f>IF(AND($S883='자료입력 및 결과표시'!$B$13,COUNTIF($W883:$DR883,'자료입력 및 결과표시'!$C$13)&gt;=1),IF(OR('자료입력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D883" s="28">
        <f>IF(AND($S883='자료입력 및 결과표시'!$B$14,COUNTIF($W883:$DR883,'자료입력 및 결과표시'!$C$14)&gt;=1),IF(OR('자료입력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E883" s="28">
        <f>IF(AND($S883='자료입력 및 결과표시'!$B$15,COUNTIF($W883:$DR883,'자료입력 및 결과표시'!$C$15)&gt;=1),IF(OR('자료입력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F883" s="28">
        <f>IF(AND($S883='자료입력 및 결과표시'!$B$16,COUNTIF($W883:$DR883,'자료입력 및 결과표시'!$C$16)&gt;=1),IF(OR('자료입력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G883" s="28">
        <f>IF(AND($S883='자료입력 및 결과표시'!$B$17,COUNTIF($W883:$DR883,'자료입력 및 결과표시'!$C$17)&gt;=1),IF(OR('자료입력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H883" s="28">
        <f>IF(AND($S883='자료입력 및 결과표시'!$B$18,COUNTIF($W883:$DR883,'자료입력 및 결과표시'!$C$18)&gt;=1),IF(OR('자료입력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I883" s="28">
        <f>IF(AND($S883='자료입력 및 결과표시'!$B$19,COUNTIF($W883:$DR883,'자료입력 및 결과표시'!$C$19)&gt;=1),IF(OR('자료입력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J883" s="28">
        <f>IF(AND($S883='자료입력 및 결과표시'!$B$20,COUNTIF($W883:$DR883,'자료입력 및 결과표시'!$C$20)&gt;=1),IF(OR('자료입력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K883" s="28">
        <f>IF(AND($S883='자료입력 및 결과표시'!$B$21,COUNTIF($W883:$DR883,'자료입력 및 결과표시'!$C$21)&gt;=1),IF(OR('자료입력 및 결과표시'!$B$4+90&gt;=$V883,'자료입력 및 결과표시'!$B$4&lt;$U883),0,IF($V883-'자료입력 및 결과표시'!$B$4-90&gt;='자료입력 및 결과표시'!$E$4,'자료입력 및 결과표시'!$E$4,$V883-'자료입력 및 결과표시'!$B$4-90)),0)</f>
        <v>0</v>
      </c>
      <c r="EL883" s="17">
        <f>IF(AND(S883='자료입력 및 결과표시'!$B$6,COUNTIF('업무중복도(데이터 입력)'!$W883:$DR883,'자료입력 및 결과표시'!$C$6)&gt;=1),1,0)</f>
        <v>0</v>
      </c>
      <c r="EM883" s="17">
        <f>IF(AND(S883='자료입력 및 결과표시'!$B$7,COUNTIF('업무중복도(데이터 입력)'!$W883:$DR883,'자료입력 및 결과표시'!$C$7)&gt;=1),2,0)</f>
        <v>0</v>
      </c>
      <c r="EN883" s="17">
        <f>IF(AND(S883='자료입력 및 결과표시'!$B$8,COUNTIF('업무중복도(데이터 입력)'!$W883:$DR883,'자료입력 및 결과표시'!$C$8)&gt;=1),3,0)</f>
        <v>0</v>
      </c>
      <c r="EO883" s="17">
        <f>IF(AND(S883='자료입력 및 결과표시'!$B$9,COUNTIF('업무중복도(데이터 입력)'!$W883:$DR883,'자료입력 및 결과표시'!$C$9)&gt;=1),4,0)</f>
        <v>0</v>
      </c>
      <c r="EP883" s="17">
        <f>IF(AND(S883='자료입력 및 결과표시'!$B$10,COUNTIF('업무중복도(데이터 입력)'!$W883:$DR883,'자료입력 및 결과표시'!$C$10)&gt;=1),5,0)</f>
        <v>0</v>
      </c>
      <c r="EQ883" s="17">
        <f>IF(AND(S883='자료입력 및 결과표시'!$B$11,COUNTIF('업무중복도(데이터 입력)'!$W883:$DR883,'자료입력 및 결과표시'!$C$11)&gt;=1),6,0)</f>
        <v>0</v>
      </c>
      <c r="ER883" s="17">
        <f>IF(AND(S883='자료입력 및 결과표시'!$B$12,COUNTIF('업무중복도(데이터 입력)'!$W883:$DR883,'자료입력 및 결과표시'!$C$12)&gt;=1),7,0)</f>
        <v>0</v>
      </c>
      <c r="ES883" s="17">
        <f>IF(AND(S883='자료입력 및 결과표시'!$B$13,COUNTIF('업무중복도(데이터 입력)'!$W883:$DR883,'자료입력 및 결과표시'!$C$13)&gt;=1),8,0)</f>
        <v>0</v>
      </c>
      <c r="ET883" s="17">
        <f>IF(AND(S883='자료입력 및 결과표시'!$B$14,COUNTIF('업무중복도(데이터 입력)'!$W883:$DR883,'자료입력 및 결과표시'!$C$14)&gt;=1),9,0)</f>
        <v>0</v>
      </c>
      <c r="EU883" s="17">
        <f>IF(AND(S883='자료입력 및 결과표시'!$B$15,COUNTIF('업무중복도(데이터 입력)'!$W883:$DR883,'자료입력 및 결과표시'!$C$15)&gt;=1),10,0)</f>
        <v>0</v>
      </c>
      <c r="EV883" s="17">
        <f>IF(AND(S883='자료입력 및 결과표시'!$B$16,COUNTIF('업무중복도(데이터 입력)'!$W883:$DR883,'자료입력 및 결과표시'!$C$16)&gt;=1),11,0)</f>
        <v>0</v>
      </c>
      <c r="EW883" s="17">
        <f>IF(AND(S883='자료입력 및 결과표시'!$B$17,COUNTIF('업무중복도(데이터 입력)'!$W883:$DR883,'자료입력 및 결과표시'!$C$17)&gt;=1),12,0)</f>
        <v>0</v>
      </c>
      <c r="EX883" s="17">
        <f>IF(AND(S883='자료입력 및 결과표시'!$B$18,COUNTIF('업무중복도(데이터 입력)'!$W883:$DR883,'자료입력 및 결과표시'!$C$18)&gt;=1),13,0)</f>
        <v>0</v>
      </c>
      <c r="EY883" s="17">
        <f>IF(AND(S883='자료입력 및 결과표시'!$B$19,COUNTIF('업무중복도(데이터 입력)'!$W883:$DR883,'자료입력 및 결과표시'!$C$19)&gt;=1),14,0)</f>
        <v>0</v>
      </c>
      <c r="EZ883" s="17">
        <f>IF(AND(S883='자료입력 및 결과표시'!$B$20,COUNTIF('업무중복도(데이터 입력)'!$W883:$DR883,'자료입력 및 결과표시'!$C$20)&gt;=1),15,0)</f>
        <v>0</v>
      </c>
      <c r="FA883" s="17">
        <f>IF(AND(S883='자료입력 및 결과표시'!$B$21,COUNTIF('업무중복도(데이터 입력)'!$W883:$DR883,'자료입력 및 결과표시'!$C$21)&gt;=1),16,0)</f>
        <v>0</v>
      </c>
      <c r="FK883" s="17">
        <f t="shared" si="887"/>
        <v>0</v>
      </c>
      <c r="FO883"/>
    </row>
    <row r="884" spans="1:171">
      <c r="A884" s="17" t="str">
        <f t="shared" si="870"/>
        <v>\\\0</v>
      </c>
      <c r="B884" s="17" t="str">
        <f t="shared" si="871"/>
        <v>\\\0</v>
      </c>
      <c r="C884" s="17" t="str">
        <f t="shared" si="872"/>
        <v>\\\0</v>
      </c>
      <c r="D884" s="17" t="str">
        <f t="shared" si="873"/>
        <v>\\\0</v>
      </c>
      <c r="E884" s="17" t="str">
        <f t="shared" si="874"/>
        <v>\\\0</v>
      </c>
      <c r="F884" s="17" t="str">
        <f t="shared" si="875"/>
        <v>\\\0</v>
      </c>
      <c r="G884" s="17" t="str">
        <f t="shared" si="876"/>
        <v>\\\0</v>
      </c>
      <c r="H884" s="17" t="str">
        <f t="shared" si="877"/>
        <v>\\\0</v>
      </c>
      <c r="I884" s="17" t="str">
        <f t="shared" si="878"/>
        <v>\\\0</v>
      </c>
      <c r="J884" s="17" t="str">
        <f t="shared" si="879"/>
        <v>\\\0</v>
      </c>
      <c r="K884" s="17" t="str">
        <f t="shared" si="880"/>
        <v>\\\0</v>
      </c>
      <c r="L884" s="17" t="str">
        <f t="shared" si="881"/>
        <v>\\\0</v>
      </c>
      <c r="M884" s="17" t="str">
        <f t="shared" si="882"/>
        <v>\\\0</v>
      </c>
      <c r="N884" s="17" t="str">
        <f t="shared" si="883"/>
        <v>\\\0</v>
      </c>
      <c r="O884" s="17" t="str">
        <f t="shared" si="884"/>
        <v>\\\0</v>
      </c>
      <c r="P884" s="17" t="str">
        <f t="shared" si="885"/>
        <v>\\\0</v>
      </c>
      <c r="R884" s="17" t="str">
        <f t="shared" si="886"/>
        <v>\\</v>
      </c>
      <c r="S884" s="38"/>
      <c r="T884" s="39"/>
      <c r="U884" s="31"/>
      <c r="V884" s="32"/>
      <c r="W884" s="36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35"/>
      <c r="DS884" s="287"/>
      <c r="DT884" s="36"/>
      <c r="DU884" s="37"/>
      <c r="DV884" s="28">
        <f>IF(AND($S884='자료입력 및 결과표시'!$B$6,COUNTIF($W884:$DR884,'자료입력 및 결과표시'!$C$6)&gt;=1),IF(OR('자료입력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DW884" s="28">
        <f>IF(AND($S884='자료입력 및 결과표시'!$B$7,COUNTIF($W884:$DR884,'자료입력 및 결과표시'!$C$7)&gt;=1),IF(OR('자료입력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DX884" s="28">
        <f>IF(AND($S884='자료입력 및 결과표시'!$B$8,COUNTIF($W884:$DR884,'자료입력 및 결과표시'!$C$8)&gt;=1),IF(OR('자료입력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DY884" s="28">
        <f>IF(AND($S884='자료입력 및 결과표시'!$B$9,COUNTIF($W884:$DR884,'자료입력 및 결과표시'!$C$9)&gt;=1),IF(OR('자료입력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DZ884" s="28">
        <f>IF(AND($S884='자료입력 및 결과표시'!$B$10,COUNTIF($W884:$DR884,'자료입력 및 결과표시'!$C$10)&gt;=1),IF(OR('자료입력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A884" s="28">
        <f>IF(AND($S884='자료입력 및 결과표시'!$B$11,COUNTIF($W884:$DR884,'자료입력 및 결과표시'!$C$11)&gt;=1),IF(OR('자료입력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B884" s="28">
        <f>IF(AND($S884='자료입력 및 결과표시'!$B$12,COUNTIF($W884:$DR884,'자료입력 및 결과표시'!$C$12)&gt;=1),IF(OR('자료입력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C884" s="28">
        <f>IF(AND($S884='자료입력 및 결과표시'!$B$13,COUNTIF($W884:$DR884,'자료입력 및 결과표시'!$C$13)&gt;=1),IF(OR('자료입력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D884" s="28">
        <f>IF(AND($S884='자료입력 및 결과표시'!$B$14,COUNTIF($W884:$DR884,'자료입력 및 결과표시'!$C$14)&gt;=1),IF(OR('자료입력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E884" s="28">
        <f>IF(AND($S884='자료입력 및 결과표시'!$B$15,COUNTIF($W884:$DR884,'자료입력 및 결과표시'!$C$15)&gt;=1),IF(OR('자료입력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F884" s="28">
        <f>IF(AND($S884='자료입력 및 결과표시'!$B$16,COUNTIF($W884:$DR884,'자료입력 및 결과표시'!$C$16)&gt;=1),IF(OR('자료입력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G884" s="28">
        <f>IF(AND($S884='자료입력 및 결과표시'!$B$17,COUNTIF($W884:$DR884,'자료입력 및 결과표시'!$C$17)&gt;=1),IF(OR('자료입력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H884" s="28">
        <f>IF(AND($S884='자료입력 및 결과표시'!$B$18,COUNTIF($W884:$DR884,'자료입력 및 결과표시'!$C$18)&gt;=1),IF(OR('자료입력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I884" s="28">
        <f>IF(AND($S884='자료입력 및 결과표시'!$B$19,COUNTIF($W884:$DR884,'자료입력 및 결과표시'!$C$19)&gt;=1),IF(OR('자료입력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J884" s="28">
        <f>IF(AND($S884='자료입력 및 결과표시'!$B$20,COUNTIF($W884:$DR884,'자료입력 및 결과표시'!$C$20)&gt;=1),IF(OR('자료입력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K884" s="28">
        <f>IF(AND($S884='자료입력 및 결과표시'!$B$21,COUNTIF($W884:$DR884,'자료입력 및 결과표시'!$C$21)&gt;=1),IF(OR('자료입력 및 결과표시'!$B$4+90&gt;=$V884,'자료입력 및 결과표시'!$B$4&lt;$U884),0,IF($V884-'자료입력 및 결과표시'!$B$4-90&gt;='자료입력 및 결과표시'!$E$4,'자료입력 및 결과표시'!$E$4,$V884-'자료입력 및 결과표시'!$B$4-90)),0)</f>
        <v>0</v>
      </c>
      <c r="EL884" s="17">
        <f>IF(AND(S884='자료입력 및 결과표시'!$B$6,COUNTIF('업무중복도(데이터 입력)'!$W884:$DR884,'자료입력 및 결과표시'!$C$6)&gt;=1),1,0)</f>
        <v>0</v>
      </c>
      <c r="EM884" s="17">
        <f>IF(AND(S884='자료입력 및 결과표시'!$B$7,COUNTIF('업무중복도(데이터 입력)'!$W884:$DR884,'자료입력 및 결과표시'!$C$7)&gt;=1),2,0)</f>
        <v>0</v>
      </c>
      <c r="EN884" s="17">
        <f>IF(AND(S884='자료입력 및 결과표시'!$B$8,COUNTIF('업무중복도(데이터 입력)'!$W884:$DR884,'자료입력 및 결과표시'!$C$8)&gt;=1),3,0)</f>
        <v>0</v>
      </c>
      <c r="EO884" s="17">
        <f>IF(AND(S884='자료입력 및 결과표시'!$B$9,COUNTIF('업무중복도(데이터 입력)'!$W884:$DR884,'자료입력 및 결과표시'!$C$9)&gt;=1),4,0)</f>
        <v>0</v>
      </c>
      <c r="EP884" s="17">
        <f>IF(AND(S884='자료입력 및 결과표시'!$B$10,COUNTIF('업무중복도(데이터 입력)'!$W884:$DR884,'자료입력 및 결과표시'!$C$10)&gt;=1),5,0)</f>
        <v>0</v>
      </c>
      <c r="EQ884" s="17">
        <f>IF(AND(S884='자료입력 및 결과표시'!$B$11,COUNTIF('업무중복도(데이터 입력)'!$W884:$DR884,'자료입력 및 결과표시'!$C$11)&gt;=1),6,0)</f>
        <v>0</v>
      </c>
      <c r="ER884" s="17">
        <f>IF(AND(S884='자료입력 및 결과표시'!$B$12,COUNTIF('업무중복도(데이터 입력)'!$W884:$DR884,'자료입력 및 결과표시'!$C$12)&gt;=1),7,0)</f>
        <v>0</v>
      </c>
      <c r="ES884" s="17">
        <f>IF(AND(S884='자료입력 및 결과표시'!$B$13,COUNTIF('업무중복도(데이터 입력)'!$W884:$DR884,'자료입력 및 결과표시'!$C$13)&gt;=1),8,0)</f>
        <v>0</v>
      </c>
      <c r="ET884" s="17">
        <f>IF(AND(S884='자료입력 및 결과표시'!$B$14,COUNTIF('업무중복도(데이터 입력)'!$W884:$DR884,'자료입력 및 결과표시'!$C$14)&gt;=1),9,0)</f>
        <v>0</v>
      </c>
      <c r="EU884" s="17">
        <f>IF(AND(S884='자료입력 및 결과표시'!$B$15,COUNTIF('업무중복도(데이터 입력)'!$W884:$DR884,'자료입력 및 결과표시'!$C$15)&gt;=1),10,0)</f>
        <v>0</v>
      </c>
      <c r="EV884" s="17">
        <f>IF(AND(S884='자료입력 및 결과표시'!$B$16,COUNTIF('업무중복도(데이터 입력)'!$W884:$DR884,'자료입력 및 결과표시'!$C$16)&gt;=1),11,0)</f>
        <v>0</v>
      </c>
      <c r="EW884" s="17">
        <f>IF(AND(S884='자료입력 및 결과표시'!$B$17,COUNTIF('업무중복도(데이터 입력)'!$W884:$DR884,'자료입력 및 결과표시'!$C$17)&gt;=1),12,0)</f>
        <v>0</v>
      </c>
      <c r="EX884" s="17">
        <f>IF(AND(S884='자료입력 및 결과표시'!$B$18,COUNTIF('업무중복도(데이터 입력)'!$W884:$DR884,'자료입력 및 결과표시'!$C$18)&gt;=1),13,0)</f>
        <v>0</v>
      </c>
      <c r="EY884" s="17">
        <f>IF(AND(S884='자료입력 및 결과표시'!$B$19,COUNTIF('업무중복도(데이터 입력)'!$W884:$DR884,'자료입력 및 결과표시'!$C$19)&gt;=1),14,0)</f>
        <v>0</v>
      </c>
      <c r="EZ884" s="17">
        <f>IF(AND(S884='자료입력 및 결과표시'!$B$20,COUNTIF('업무중복도(데이터 입력)'!$W884:$DR884,'자료입력 및 결과표시'!$C$20)&gt;=1),15,0)</f>
        <v>0</v>
      </c>
      <c r="FA884" s="17">
        <f>IF(AND(S884='자료입력 및 결과표시'!$B$21,COUNTIF('업무중복도(데이터 입력)'!$W884:$DR884,'자료입력 및 결과표시'!$C$21)&gt;=1),16,0)</f>
        <v>0</v>
      </c>
      <c r="FK884" s="17">
        <f t="shared" si="887"/>
        <v>0</v>
      </c>
      <c r="FO884"/>
    </row>
    <row r="885" spans="1:171">
      <c r="A885" s="17" t="str">
        <f t="shared" si="870"/>
        <v>\\\0</v>
      </c>
      <c r="B885" s="17" t="str">
        <f t="shared" si="871"/>
        <v>\\\0</v>
      </c>
      <c r="C885" s="17" t="str">
        <f t="shared" si="872"/>
        <v>\\\0</v>
      </c>
      <c r="D885" s="17" t="str">
        <f t="shared" si="873"/>
        <v>\\\0</v>
      </c>
      <c r="E885" s="17" t="str">
        <f t="shared" si="874"/>
        <v>\\\0</v>
      </c>
      <c r="F885" s="17" t="str">
        <f t="shared" si="875"/>
        <v>\\\0</v>
      </c>
      <c r="G885" s="17" t="str">
        <f t="shared" si="876"/>
        <v>\\\0</v>
      </c>
      <c r="H885" s="17" t="str">
        <f t="shared" si="877"/>
        <v>\\\0</v>
      </c>
      <c r="I885" s="17" t="str">
        <f t="shared" si="878"/>
        <v>\\\0</v>
      </c>
      <c r="J885" s="17" t="str">
        <f t="shared" si="879"/>
        <v>\\\0</v>
      </c>
      <c r="K885" s="17" t="str">
        <f t="shared" si="880"/>
        <v>\\\0</v>
      </c>
      <c r="L885" s="17" t="str">
        <f t="shared" si="881"/>
        <v>\\\0</v>
      </c>
      <c r="M885" s="17" t="str">
        <f t="shared" si="882"/>
        <v>\\\0</v>
      </c>
      <c r="N885" s="17" t="str">
        <f t="shared" si="883"/>
        <v>\\\0</v>
      </c>
      <c r="O885" s="17" t="str">
        <f t="shared" si="884"/>
        <v>\\\0</v>
      </c>
      <c r="P885" s="17" t="str">
        <f t="shared" si="885"/>
        <v>\\\0</v>
      </c>
      <c r="R885" s="17" t="str">
        <f t="shared" si="886"/>
        <v>\\</v>
      </c>
      <c r="S885" s="38"/>
      <c r="T885" s="39"/>
      <c r="U885" s="31"/>
      <c r="V885" s="32"/>
      <c r="W885" s="36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35"/>
      <c r="DS885" s="287"/>
      <c r="DT885" s="36"/>
      <c r="DU885" s="37"/>
      <c r="DV885" s="28">
        <f>IF(AND($S885='자료입력 및 결과표시'!$B$6,COUNTIF($W885:$DR885,'자료입력 및 결과표시'!$C$6)&gt;=1),IF(OR('자료입력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DW885" s="28">
        <f>IF(AND($S885='자료입력 및 결과표시'!$B$7,COUNTIF($W885:$DR885,'자료입력 및 결과표시'!$C$7)&gt;=1),IF(OR('자료입력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DX885" s="28">
        <f>IF(AND($S885='자료입력 및 결과표시'!$B$8,COUNTIF($W885:$DR885,'자료입력 및 결과표시'!$C$8)&gt;=1),IF(OR('자료입력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DY885" s="28">
        <f>IF(AND($S885='자료입력 및 결과표시'!$B$9,COUNTIF($W885:$DR885,'자료입력 및 결과표시'!$C$9)&gt;=1),IF(OR('자료입력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DZ885" s="28">
        <f>IF(AND($S885='자료입력 및 결과표시'!$B$10,COUNTIF($W885:$DR885,'자료입력 및 결과표시'!$C$10)&gt;=1),IF(OR('자료입력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A885" s="28">
        <f>IF(AND($S885='자료입력 및 결과표시'!$B$11,COUNTIF($W885:$DR885,'자료입력 및 결과표시'!$C$11)&gt;=1),IF(OR('자료입력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B885" s="28">
        <f>IF(AND($S885='자료입력 및 결과표시'!$B$12,COUNTIF($W885:$DR885,'자료입력 및 결과표시'!$C$12)&gt;=1),IF(OR('자료입력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C885" s="28">
        <f>IF(AND($S885='자료입력 및 결과표시'!$B$13,COUNTIF($W885:$DR885,'자료입력 및 결과표시'!$C$13)&gt;=1),IF(OR('자료입력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D885" s="28">
        <f>IF(AND($S885='자료입력 및 결과표시'!$B$14,COUNTIF($W885:$DR885,'자료입력 및 결과표시'!$C$14)&gt;=1),IF(OR('자료입력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E885" s="28">
        <f>IF(AND($S885='자료입력 및 결과표시'!$B$15,COUNTIF($W885:$DR885,'자료입력 및 결과표시'!$C$15)&gt;=1),IF(OR('자료입력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F885" s="28">
        <f>IF(AND($S885='자료입력 및 결과표시'!$B$16,COUNTIF($W885:$DR885,'자료입력 및 결과표시'!$C$16)&gt;=1),IF(OR('자료입력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G885" s="28">
        <f>IF(AND($S885='자료입력 및 결과표시'!$B$17,COUNTIF($W885:$DR885,'자료입력 및 결과표시'!$C$17)&gt;=1),IF(OR('자료입력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H885" s="28">
        <f>IF(AND($S885='자료입력 및 결과표시'!$B$18,COUNTIF($W885:$DR885,'자료입력 및 결과표시'!$C$18)&gt;=1),IF(OR('자료입력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I885" s="28">
        <f>IF(AND($S885='자료입력 및 결과표시'!$B$19,COUNTIF($W885:$DR885,'자료입력 및 결과표시'!$C$19)&gt;=1),IF(OR('자료입력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J885" s="28">
        <f>IF(AND($S885='자료입력 및 결과표시'!$B$20,COUNTIF($W885:$DR885,'자료입력 및 결과표시'!$C$20)&gt;=1),IF(OR('자료입력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K885" s="28">
        <f>IF(AND($S885='자료입력 및 결과표시'!$B$21,COUNTIF($W885:$DR885,'자료입력 및 결과표시'!$C$21)&gt;=1),IF(OR('자료입력 및 결과표시'!$B$4+90&gt;=$V885,'자료입력 및 결과표시'!$B$4&lt;$U885),0,IF($V885-'자료입력 및 결과표시'!$B$4-90&gt;='자료입력 및 결과표시'!$E$4,'자료입력 및 결과표시'!$E$4,$V885-'자료입력 및 결과표시'!$B$4-90)),0)</f>
        <v>0</v>
      </c>
      <c r="EL885" s="17">
        <f>IF(AND(S885='자료입력 및 결과표시'!$B$6,COUNTIF('업무중복도(데이터 입력)'!$W885:$DR885,'자료입력 및 결과표시'!$C$6)&gt;=1),1,0)</f>
        <v>0</v>
      </c>
      <c r="EM885" s="17">
        <f>IF(AND(S885='자료입력 및 결과표시'!$B$7,COUNTIF('업무중복도(데이터 입력)'!$W885:$DR885,'자료입력 및 결과표시'!$C$7)&gt;=1),2,0)</f>
        <v>0</v>
      </c>
      <c r="EN885" s="17">
        <f>IF(AND(S885='자료입력 및 결과표시'!$B$8,COUNTIF('업무중복도(데이터 입력)'!$W885:$DR885,'자료입력 및 결과표시'!$C$8)&gt;=1),3,0)</f>
        <v>0</v>
      </c>
      <c r="EO885" s="17">
        <f>IF(AND(S885='자료입력 및 결과표시'!$B$9,COUNTIF('업무중복도(데이터 입력)'!$W885:$DR885,'자료입력 및 결과표시'!$C$9)&gt;=1),4,0)</f>
        <v>0</v>
      </c>
      <c r="EP885" s="17">
        <f>IF(AND(S885='자료입력 및 결과표시'!$B$10,COUNTIF('업무중복도(데이터 입력)'!$W885:$DR885,'자료입력 및 결과표시'!$C$10)&gt;=1),5,0)</f>
        <v>0</v>
      </c>
      <c r="EQ885" s="17">
        <f>IF(AND(S885='자료입력 및 결과표시'!$B$11,COUNTIF('업무중복도(데이터 입력)'!$W885:$DR885,'자료입력 및 결과표시'!$C$11)&gt;=1),6,0)</f>
        <v>0</v>
      </c>
      <c r="ER885" s="17">
        <f>IF(AND(S885='자료입력 및 결과표시'!$B$12,COUNTIF('업무중복도(데이터 입력)'!$W885:$DR885,'자료입력 및 결과표시'!$C$12)&gt;=1),7,0)</f>
        <v>0</v>
      </c>
      <c r="ES885" s="17">
        <f>IF(AND(S885='자료입력 및 결과표시'!$B$13,COUNTIF('업무중복도(데이터 입력)'!$W885:$DR885,'자료입력 및 결과표시'!$C$13)&gt;=1),8,0)</f>
        <v>0</v>
      </c>
      <c r="ET885" s="17">
        <f>IF(AND(S885='자료입력 및 결과표시'!$B$14,COUNTIF('업무중복도(데이터 입력)'!$W885:$DR885,'자료입력 및 결과표시'!$C$14)&gt;=1),9,0)</f>
        <v>0</v>
      </c>
      <c r="EU885" s="17">
        <f>IF(AND(S885='자료입력 및 결과표시'!$B$15,COUNTIF('업무중복도(데이터 입력)'!$W885:$DR885,'자료입력 및 결과표시'!$C$15)&gt;=1),10,0)</f>
        <v>0</v>
      </c>
      <c r="EV885" s="17">
        <f>IF(AND(S885='자료입력 및 결과표시'!$B$16,COUNTIF('업무중복도(데이터 입력)'!$W885:$DR885,'자료입력 및 결과표시'!$C$16)&gt;=1),11,0)</f>
        <v>0</v>
      </c>
      <c r="EW885" s="17">
        <f>IF(AND(S885='자료입력 및 결과표시'!$B$17,COUNTIF('업무중복도(데이터 입력)'!$W885:$DR885,'자료입력 및 결과표시'!$C$17)&gt;=1),12,0)</f>
        <v>0</v>
      </c>
      <c r="EX885" s="17">
        <f>IF(AND(S885='자료입력 및 결과표시'!$B$18,COUNTIF('업무중복도(데이터 입력)'!$W885:$DR885,'자료입력 및 결과표시'!$C$18)&gt;=1),13,0)</f>
        <v>0</v>
      </c>
      <c r="EY885" s="17">
        <f>IF(AND(S885='자료입력 및 결과표시'!$B$19,COUNTIF('업무중복도(데이터 입력)'!$W885:$DR885,'자료입력 및 결과표시'!$C$19)&gt;=1),14,0)</f>
        <v>0</v>
      </c>
      <c r="EZ885" s="17">
        <f>IF(AND(S885='자료입력 및 결과표시'!$B$20,COUNTIF('업무중복도(데이터 입력)'!$W885:$DR885,'자료입력 및 결과표시'!$C$20)&gt;=1),15,0)</f>
        <v>0</v>
      </c>
      <c r="FA885" s="17">
        <f>IF(AND(S885='자료입력 및 결과표시'!$B$21,COUNTIF('업무중복도(데이터 입력)'!$W885:$DR885,'자료입력 및 결과표시'!$C$21)&gt;=1),16,0)</f>
        <v>0</v>
      </c>
      <c r="FK885" s="17">
        <f t="shared" si="887"/>
        <v>0</v>
      </c>
      <c r="FO885"/>
    </row>
    <row r="886" spans="1:171">
      <c r="A886" s="17" t="str">
        <f t="shared" si="870"/>
        <v>\\\0</v>
      </c>
      <c r="B886" s="17" t="str">
        <f t="shared" si="871"/>
        <v>\\\0</v>
      </c>
      <c r="C886" s="17" t="str">
        <f t="shared" si="872"/>
        <v>\\\0</v>
      </c>
      <c r="D886" s="17" t="str">
        <f t="shared" si="873"/>
        <v>\\\0</v>
      </c>
      <c r="E886" s="17" t="str">
        <f t="shared" si="874"/>
        <v>\\\0</v>
      </c>
      <c r="F886" s="17" t="str">
        <f t="shared" si="875"/>
        <v>\\\0</v>
      </c>
      <c r="G886" s="17" t="str">
        <f t="shared" si="876"/>
        <v>\\\0</v>
      </c>
      <c r="H886" s="17" t="str">
        <f t="shared" si="877"/>
        <v>\\\0</v>
      </c>
      <c r="I886" s="17" t="str">
        <f t="shared" si="878"/>
        <v>\\\0</v>
      </c>
      <c r="J886" s="17" t="str">
        <f t="shared" si="879"/>
        <v>\\\0</v>
      </c>
      <c r="K886" s="17" t="str">
        <f t="shared" si="880"/>
        <v>\\\0</v>
      </c>
      <c r="L886" s="17" t="str">
        <f t="shared" si="881"/>
        <v>\\\0</v>
      </c>
      <c r="M886" s="17" t="str">
        <f t="shared" si="882"/>
        <v>\\\0</v>
      </c>
      <c r="N886" s="17" t="str">
        <f t="shared" si="883"/>
        <v>\\\0</v>
      </c>
      <c r="O886" s="17" t="str">
        <f t="shared" si="884"/>
        <v>\\\0</v>
      </c>
      <c r="P886" s="17" t="str">
        <f t="shared" si="885"/>
        <v>\\\0</v>
      </c>
      <c r="R886" s="17" t="str">
        <f t="shared" si="886"/>
        <v>\\</v>
      </c>
      <c r="S886" s="38"/>
      <c r="T886" s="39"/>
      <c r="U886" s="31"/>
      <c r="V886" s="32"/>
      <c r="W886" s="36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35"/>
      <c r="DS886" s="287"/>
      <c r="DT886" s="36"/>
      <c r="DU886" s="37"/>
      <c r="DV886" s="28">
        <f>IF(AND($S886='자료입력 및 결과표시'!$B$6,COUNTIF($W886:$DR886,'자료입력 및 결과표시'!$C$6)&gt;=1),IF(OR('자료입력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DW886" s="28">
        <f>IF(AND($S886='자료입력 및 결과표시'!$B$7,COUNTIF($W886:$DR886,'자료입력 및 결과표시'!$C$7)&gt;=1),IF(OR('자료입력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DX886" s="28">
        <f>IF(AND($S886='자료입력 및 결과표시'!$B$8,COUNTIF($W886:$DR886,'자료입력 및 결과표시'!$C$8)&gt;=1),IF(OR('자료입력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DY886" s="28">
        <f>IF(AND($S886='자료입력 및 결과표시'!$B$9,COUNTIF($W886:$DR886,'자료입력 및 결과표시'!$C$9)&gt;=1),IF(OR('자료입력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DZ886" s="28">
        <f>IF(AND($S886='자료입력 및 결과표시'!$B$10,COUNTIF($W886:$DR886,'자료입력 및 결과표시'!$C$10)&gt;=1),IF(OR('자료입력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A886" s="28">
        <f>IF(AND($S886='자료입력 및 결과표시'!$B$11,COUNTIF($W886:$DR886,'자료입력 및 결과표시'!$C$11)&gt;=1),IF(OR('자료입력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B886" s="28">
        <f>IF(AND($S886='자료입력 및 결과표시'!$B$12,COUNTIF($W886:$DR886,'자료입력 및 결과표시'!$C$12)&gt;=1),IF(OR('자료입력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C886" s="28">
        <f>IF(AND($S886='자료입력 및 결과표시'!$B$13,COUNTIF($W886:$DR886,'자료입력 및 결과표시'!$C$13)&gt;=1),IF(OR('자료입력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D886" s="28">
        <f>IF(AND($S886='자료입력 및 결과표시'!$B$14,COUNTIF($W886:$DR886,'자료입력 및 결과표시'!$C$14)&gt;=1),IF(OR('자료입력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E886" s="28">
        <f>IF(AND($S886='자료입력 및 결과표시'!$B$15,COUNTIF($W886:$DR886,'자료입력 및 결과표시'!$C$15)&gt;=1),IF(OR('자료입력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F886" s="28">
        <f>IF(AND($S886='자료입력 및 결과표시'!$B$16,COUNTIF($W886:$DR886,'자료입력 및 결과표시'!$C$16)&gt;=1),IF(OR('자료입력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G886" s="28">
        <f>IF(AND($S886='자료입력 및 결과표시'!$B$17,COUNTIF($W886:$DR886,'자료입력 및 결과표시'!$C$17)&gt;=1),IF(OR('자료입력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H886" s="28">
        <f>IF(AND($S886='자료입력 및 결과표시'!$B$18,COUNTIF($W886:$DR886,'자료입력 및 결과표시'!$C$18)&gt;=1),IF(OR('자료입력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I886" s="28">
        <f>IF(AND($S886='자료입력 및 결과표시'!$B$19,COUNTIF($W886:$DR886,'자료입력 및 결과표시'!$C$19)&gt;=1),IF(OR('자료입력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J886" s="28">
        <f>IF(AND($S886='자료입력 및 결과표시'!$B$20,COUNTIF($W886:$DR886,'자료입력 및 결과표시'!$C$20)&gt;=1),IF(OR('자료입력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K886" s="28">
        <f>IF(AND($S886='자료입력 및 결과표시'!$B$21,COUNTIF($W886:$DR886,'자료입력 및 결과표시'!$C$21)&gt;=1),IF(OR('자료입력 및 결과표시'!$B$4+90&gt;=$V886,'자료입력 및 결과표시'!$B$4&lt;$U886),0,IF($V886-'자료입력 및 결과표시'!$B$4-90&gt;='자료입력 및 결과표시'!$E$4,'자료입력 및 결과표시'!$E$4,$V886-'자료입력 및 결과표시'!$B$4-90)),0)</f>
        <v>0</v>
      </c>
      <c r="EL886" s="17">
        <f>IF(AND(S886='자료입력 및 결과표시'!$B$6,COUNTIF('업무중복도(데이터 입력)'!$W886:$DR886,'자료입력 및 결과표시'!$C$6)&gt;=1),1,0)</f>
        <v>0</v>
      </c>
      <c r="EM886" s="17">
        <f>IF(AND(S886='자료입력 및 결과표시'!$B$7,COUNTIF('업무중복도(데이터 입력)'!$W886:$DR886,'자료입력 및 결과표시'!$C$7)&gt;=1),2,0)</f>
        <v>0</v>
      </c>
      <c r="EN886" s="17">
        <f>IF(AND(S886='자료입력 및 결과표시'!$B$8,COUNTIF('업무중복도(데이터 입력)'!$W886:$DR886,'자료입력 및 결과표시'!$C$8)&gt;=1),3,0)</f>
        <v>0</v>
      </c>
      <c r="EO886" s="17">
        <f>IF(AND(S886='자료입력 및 결과표시'!$B$9,COUNTIF('업무중복도(데이터 입력)'!$W886:$DR886,'자료입력 및 결과표시'!$C$9)&gt;=1),4,0)</f>
        <v>0</v>
      </c>
      <c r="EP886" s="17">
        <f>IF(AND(S886='자료입력 및 결과표시'!$B$10,COUNTIF('업무중복도(데이터 입력)'!$W886:$DR886,'자료입력 및 결과표시'!$C$10)&gt;=1),5,0)</f>
        <v>0</v>
      </c>
      <c r="EQ886" s="17">
        <f>IF(AND(S886='자료입력 및 결과표시'!$B$11,COUNTIF('업무중복도(데이터 입력)'!$W886:$DR886,'자료입력 및 결과표시'!$C$11)&gt;=1),6,0)</f>
        <v>0</v>
      </c>
      <c r="ER886" s="17">
        <f>IF(AND(S886='자료입력 및 결과표시'!$B$12,COUNTIF('업무중복도(데이터 입력)'!$W886:$DR886,'자료입력 및 결과표시'!$C$12)&gt;=1),7,0)</f>
        <v>0</v>
      </c>
      <c r="ES886" s="17">
        <f>IF(AND(S886='자료입력 및 결과표시'!$B$13,COUNTIF('업무중복도(데이터 입력)'!$W886:$DR886,'자료입력 및 결과표시'!$C$13)&gt;=1),8,0)</f>
        <v>0</v>
      </c>
      <c r="ET886" s="17">
        <f>IF(AND(S886='자료입력 및 결과표시'!$B$14,COUNTIF('업무중복도(데이터 입력)'!$W886:$DR886,'자료입력 및 결과표시'!$C$14)&gt;=1),9,0)</f>
        <v>0</v>
      </c>
      <c r="EU886" s="17">
        <f>IF(AND(S886='자료입력 및 결과표시'!$B$15,COUNTIF('업무중복도(데이터 입력)'!$W886:$DR886,'자료입력 및 결과표시'!$C$15)&gt;=1),10,0)</f>
        <v>0</v>
      </c>
      <c r="EV886" s="17">
        <f>IF(AND(S886='자료입력 및 결과표시'!$B$16,COUNTIF('업무중복도(데이터 입력)'!$W886:$DR886,'자료입력 및 결과표시'!$C$16)&gt;=1),11,0)</f>
        <v>0</v>
      </c>
      <c r="EW886" s="17">
        <f>IF(AND(S886='자료입력 및 결과표시'!$B$17,COUNTIF('업무중복도(데이터 입력)'!$W886:$DR886,'자료입력 및 결과표시'!$C$17)&gt;=1),12,0)</f>
        <v>0</v>
      </c>
      <c r="EX886" s="17">
        <f>IF(AND(S886='자료입력 및 결과표시'!$B$18,COUNTIF('업무중복도(데이터 입력)'!$W886:$DR886,'자료입력 및 결과표시'!$C$18)&gt;=1),13,0)</f>
        <v>0</v>
      </c>
      <c r="EY886" s="17">
        <f>IF(AND(S886='자료입력 및 결과표시'!$B$19,COUNTIF('업무중복도(데이터 입력)'!$W886:$DR886,'자료입력 및 결과표시'!$C$19)&gt;=1),14,0)</f>
        <v>0</v>
      </c>
      <c r="EZ886" s="17">
        <f>IF(AND(S886='자료입력 및 결과표시'!$B$20,COUNTIF('업무중복도(데이터 입력)'!$W886:$DR886,'자료입력 및 결과표시'!$C$20)&gt;=1),15,0)</f>
        <v>0</v>
      </c>
      <c r="FA886" s="17">
        <f>IF(AND(S886='자료입력 및 결과표시'!$B$21,COUNTIF('업무중복도(데이터 입력)'!$W886:$DR886,'자료입력 및 결과표시'!$C$21)&gt;=1),16,0)</f>
        <v>0</v>
      </c>
      <c r="FK886" s="17">
        <f t="shared" si="887"/>
        <v>0</v>
      </c>
      <c r="FO886"/>
    </row>
    <row r="887" spans="1:171">
      <c r="A887" s="17" t="str">
        <f t="shared" si="870"/>
        <v>\\\0</v>
      </c>
      <c r="B887" s="17" t="str">
        <f t="shared" si="871"/>
        <v>\\\0</v>
      </c>
      <c r="C887" s="17" t="str">
        <f t="shared" si="872"/>
        <v>\\\0</v>
      </c>
      <c r="D887" s="17" t="str">
        <f t="shared" si="873"/>
        <v>\\\0</v>
      </c>
      <c r="E887" s="17" t="str">
        <f t="shared" si="874"/>
        <v>\\\0</v>
      </c>
      <c r="F887" s="17" t="str">
        <f t="shared" si="875"/>
        <v>\\\0</v>
      </c>
      <c r="G887" s="17" t="str">
        <f t="shared" si="876"/>
        <v>\\\0</v>
      </c>
      <c r="H887" s="17" t="str">
        <f t="shared" si="877"/>
        <v>\\\0</v>
      </c>
      <c r="I887" s="17" t="str">
        <f t="shared" si="878"/>
        <v>\\\0</v>
      </c>
      <c r="J887" s="17" t="str">
        <f t="shared" si="879"/>
        <v>\\\0</v>
      </c>
      <c r="K887" s="17" t="str">
        <f t="shared" si="880"/>
        <v>\\\0</v>
      </c>
      <c r="L887" s="17" t="str">
        <f t="shared" si="881"/>
        <v>\\\0</v>
      </c>
      <c r="M887" s="17" t="str">
        <f t="shared" si="882"/>
        <v>\\\0</v>
      </c>
      <c r="N887" s="17" t="str">
        <f t="shared" si="883"/>
        <v>\\\0</v>
      </c>
      <c r="O887" s="17" t="str">
        <f t="shared" si="884"/>
        <v>\\\0</v>
      </c>
      <c r="P887" s="17" t="str">
        <f t="shared" si="885"/>
        <v>\\\0</v>
      </c>
      <c r="R887" s="17" t="str">
        <f t="shared" si="886"/>
        <v>\\</v>
      </c>
      <c r="S887" s="38"/>
      <c r="T887" s="39"/>
      <c r="U887" s="31"/>
      <c r="V887" s="32"/>
      <c r="W887" s="36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35"/>
      <c r="DS887" s="287"/>
      <c r="DT887" s="36"/>
      <c r="DU887" s="37"/>
      <c r="DV887" s="28">
        <f>IF(AND($S887='자료입력 및 결과표시'!$B$6,COUNTIF($W887:$DR887,'자료입력 및 결과표시'!$C$6)&gt;=1),IF(OR('자료입력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DW887" s="28">
        <f>IF(AND($S887='자료입력 및 결과표시'!$B$7,COUNTIF($W887:$DR887,'자료입력 및 결과표시'!$C$7)&gt;=1),IF(OR('자료입력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DX887" s="28">
        <f>IF(AND($S887='자료입력 및 결과표시'!$B$8,COUNTIF($W887:$DR887,'자료입력 및 결과표시'!$C$8)&gt;=1),IF(OR('자료입력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DY887" s="28">
        <f>IF(AND($S887='자료입력 및 결과표시'!$B$9,COUNTIF($W887:$DR887,'자료입력 및 결과표시'!$C$9)&gt;=1),IF(OR('자료입력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DZ887" s="28">
        <f>IF(AND($S887='자료입력 및 결과표시'!$B$10,COUNTIF($W887:$DR887,'자료입력 및 결과표시'!$C$10)&gt;=1),IF(OR('자료입력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A887" s="28">
        <f>IF(AND($S887='자료입력 및 결과표시'!$B$11,COUNTIF($W887:$DR887,'자료입력 및 결과표시'!$C$11)&gt;=1),IF(OR('자료입력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B887" s="28">
        <f>IF(AND($S887='자료입력 및 결과표시'!$B$12,COUNTIF($W887:$DR887,'자료입력 및 결과표시'!$C$12)&gt;=1),IF(OR('자료입력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C887" s="28">
        <f>IF(AND($S887='자료입력 및 결과표시'!$B$13,COUNTIF($W887:$DR887,'자료입력 및 결과표시'!$C$13)&gt;=1),IF(OR('자료입력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D887" s="28">
        <f>IF(AND($S887='자료입력 및 결과표시'!$B$14,COUNTIF($W887:$DR887,'자료입력 및 결과표시'!$C$14)&gt;=1),IF(OR('자료입력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E887" s="28">
        <f>IF(AND($S887='자료입력 및 결과표시'!$B$15,COUNTIF($W887:$DR887,'자료입력 및 결과표시'!$C$15)&gt;=1),IF(OR('자료입력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F887" s="28">
        <f>IF(AND($S887='자료입력 및 결과표시'!$B$16,COUNTIF($W887:$DR887,'자료입력 및 결과표시'!$C$16)&gt;=1),IF(OR('자료입력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G887" s="28">
        <f>IF(AND($S887='자료입력 및 결과표시'!$B$17,COUNTIF($W887:$DR887,'자료입력 및 결과표시'!$C$17)&gt;=1),IF(OR('자료입력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H887" s="28">
        <f>IF(AND($S887='자료입력 및 결과표시'!$B$18,COUNTIF($W887:$DR887,'자료입력 및 결과표시'!$C$18)&gt;=1),IF(OR('자료입력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I887" s="28">
        <f>IF(AND($S887='자료입력 및 결과표시'!$B$19,COUNTIF($W887:$DR887,'자료입력 및 결과표시'!$C$19)&gt;=1),IF(OR('자료입력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J887" s="28">
        <f>IF(AND($S887='자료입력 및 결과표시'!$B$20,COUNTIF($W887:$DR887,'자료입력 및 결과표시'!$C$20)&gt;=1),IF(OR('자료입력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K887" s="28">
        <f>IF(AND($S887='자료입력 및 결과표시'!$B$21,COUNTIF($W887:$DR887,'자료입력 및 결과표시'!$C$21)&gt;=1),IF(OR('자료입력 및 결과표시'!$B$4+90&gt;=$V887,'자료입력 및 결과표시'!$B$4&lt;$U887),0,IF($V887-'자료입력 및 결과표시'!$B$4-90&gt;='자료입력 및 결과표시'!$E$4,'자료입력 및 결과표시'!$E$4,$V887-'자료입력 및 결과표시'!$B$4-90)),0)</f>
        <v>0</v>
      </c>
      <c r="EL887" s="17">
        <f>IF(AND(S887='자료입력 및 결과표시'!$B$6,COUNTIF('업무중복도(데이터 입력)'!$W887:$DR887,'자료입력 및 결과표시'!$C$6)&gt;=1),1,0)</f>
        <v>0</v>
      </c>
      <c r="EM887" s="17">
        <f>IF(AND(S887='자료입력 및 결과표시'!$B$7,COUNTIF('업무중복도(데이터 입력)'!$W887:$DR887,'자료입력 및 결과표시'!$C$7)&gt;=1),2,0)</f>
        <v>0</v>
      </c>
      <c r="EN887" s="17">
        <f>IF(AND(S887='자료입력 및 결과표시'!$B$8,COUNTIF('업무중복도(데이터 입력)'!$W887:$DR887,'자료입력 및 결과표시'!$C$8)&gt;=1),3,0)</f>
        <v>0</v>
      </c>
      <c r="EO887" s="17">
        <f>IF(AND(S887='자료입력 및 결과표시'!$B$9,COUNTIF('업무중복도(데이터 입력)'!$W887:$DR887,'자료입력 및 결과표시'!$C$9)&gt;=1),4,0)</f>
        <v>0</v>
      </c>
      <c r="EP887" s="17">
        <f>IF(AND(S887='자료입력 및 결과표시'!$B$10,COUNTIF('업무중복도(데이터 입력)'!$W887:$DR887,'자료입력 및 결과표시'!$C$10)&gt;=1),5,0)</f>
        <v>0</v>
      </c>
      <c r="EQ887" s="17">
        <f>IF(AND(S887='자료입력 및 결과표시'!$B$11,COUNTIF('업무중복도(데이터 입력)'!$W887:$DR887,'자료입력 및 결과표시'!$C$11)&gt;=1),6,0)</f>
        <v>0</v>
      </c>
      <c r="ER887" s="17">
        <f>IF(AND(S887='자료입력 및 결과표시'!$B$12,COUNTIF('업무중복도(데이터 입력)'!$W887:$DR887,'자료입력 및 결과표시'!$C$12)&gt;=1),7,0)</f>
        <v>0</v>
      </c>
      <c r="ES887" s="17">
        <f>IF(AND(S887='자료입력 및 결과표시'!$B$13,COUNTIF('업무중복도(데이터 입력)'!$W887:$DR887,'자료입력 및 결과표시'!$C$13)&gt;=1),8,0)</f>
        <v>0</v>
      </c>
      <c r="ET887" s="17">
        <f>IF(AND(S887='자료입력 및 결과표시'!$B$14,COUNTIF('업무중복도(데이터 입력)'!$W887:$DR887,'자료입력 및 결과표시'!$C$14)&gt;=1),9,0)</f>
        <v>0</v>
      </c>
      <c r="EU887" s="17">
        <f>IF(AND(S887='자료입력 및 결과표시'!$B$15,COUNTIF('업무중복도(데이터 입력)'!$W887:$DR887,'자료입력 및 결과표시'!$C$15)&gt;=1),10,0)</f>
        <v>0</v>
      </c>
      <c r="EV887" s="17">
        <f>IF(AND(S887='자료입력 및 결과표시'!$B$16,COUNTIF('업무중복도(데이터 입력)'!$W887:$DR887,'자료입력 및 결과표시'!$C$16)&gt;=1),11,0)</f>
        <v>0</v>
      </c>
      <c r="EW887" s="17">
        <f>IF(AND(S887='자료입력 및 결과표시'!$B$17,COUNTIF('업무중복도(데이터 입력)'!$W887:$DR887,'자료입력 및 결과표시'!$C$17)&gt;=1),12,0)</f>
        <v>0</v>
      </c>
      <c r="EX887" s="17">
        <f>IF(AND(S887='자료입력 및 결과표시'!$B$18,COUNTIF('업무중복도(데이터 입력)'!$W887:$DR887,'자료입력 및 결과표시'!$C$18)&gt;=1),13,0)</f>
        <v>0</v>
      </c>
      <c r="EY887" s="17">
        <f>IF(AND(S887='자료입력 및 결과표시'!$B$19,COUNTIF('업무중복도(데이터 입력)'!$W887:$DR887,'자료입력 및 결과표시'!$C$19)&gt;=1),14,0)</f>
        <v>0</v>
      </c>
      <c r="EZ887" s="17">
        <f>IF(AND(S887='자료입력 및 결과표시'!$B$20,COUNTIF('업무중복도(데이터 입력)'!$W887:$DR887,'자료입력 및 결과표시'!$C$20)&gt;=1),15,0)</f>
        <v>0</v>
      </c>
      <c r="FA887" s="17">
        <f>IF(AND(S887='자료입력 및 결과표시'!$B$21,COUNTIF('업무중복도(데이터 입력)'!$W887:$DR887,'자료입력 및 결과표시'!$C$21)&gt;=1),16,0)</f>
        <v>0</v>
      </c>
      <c r="FK887" s="17">
        <f t="shared" si="887"/>
        <v>0</v>
      </c>
      <c r="FO887"/>
    </row>
    <row r="888" spans="1:171">
      <c r="A888" s="17" t="str">
        <f t="shared" si="870"/>
        <v>\\\0</v>
      </c>
      <c r="B888" s="17" t="str">
        <f t="shared" si="871"/>
        <v>\\\0</v>
      </c>
      <c r="C888" s="17" t="str">
        <f t="shared" si="872"/>
        <v>\\\0</v>
      </c>
      <c r="D888" s="17" t="str">
        <f t="shared" si="873"/>
        <v>\\\0</v>
      </c>
      <c r="E888" s="17" t="str">
        <f t="shared" si="874"/>
        <v>\\\0</v>
      </c>
      <c r="F888" s="17" t="str">
        <f t="shared" si="875"/>
        <v>\\\0</v>
      </c>
      <c r="G888" s="17" t="str">
        <f t="shared" si="876"/>
        <v>\\\0</v>
      </c>
      <c r="H888" s="17" t="str">
        <f t="shared" si="877"/>
        <v>\\\0</v>
      </c>
      <c r="I888" s="17" t="str">
        <f t="shared" si="878"/>
        <v>\\\0</v>
      </c>
      <c r="J888" s="17" t="str">
        <f t="shared" si="879"/>
        <v>\\\0</v>
      </c>
      <c r="K888" s="17" t="str">
        <f t="shared" si="880"/>
        <v>\\\0</v>
      </c>
      <c r="L888" s="17" t="str">
        <f t="shared" si="881"/>
        <v>\\\0</v>
      </c>
      <c r="M888" s="17" t="str">
        <f t="shared" si="882"/>
        <v>\\\0</v>
      </c>
      <c r="N888" s="17" t="str">
        <f t="shared" si="883"/>
        <v>\\\0</v>
      </c>
      <c r="O888" s="17" t="str">
        <f t="shared" si="884"/>
        <v>\\\0</v>
      </c>
      <c r="P888" s="17" t="str">
        <f t="shared" si="885"/>
        <v>\\\0</v>
      </c>
      <c r="R888" s="17" t="str">
        <f t="shared" si="886"/>
        <v>\\</v>
      </c>
      <c r="S888" s="38"/>
      <c r="T888" s="39"/>
      <c r="U888" s="31"/>
      <c r="V888" s="32"/>
      <c r="W888" s="36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35"/>
      <c r="DS888" s="287"/>
      <c r="DT888" s="36"/>
      <c r="DU888" s="37"/>
      <c r="DV888" s="28">
        <f>IF(AND($S888='자료입력 및 결과표시'!$B$6,COUNTIF($W888:$DR888,'자료입력 및 결과표시'!$C$6)&gt;=1),IF(OR('자료입력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DW888" s="28">
        <f>IF(AND($S888='자료입력 및 결과표시'!$B$7,COUNTIF($W888:$DR888,'자료입력 및 결과표시'!$C$7)&gt;=1),IF(OR('자료입력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DX888" s="28">
        <f>IF(AND($S888='자료입력 및 결과표시'!$B$8,COUNTIF($W888:$DR888,'자료입력 및 결과표시'!$C$8)&gt;=1),IF(OR('자료입력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DY888" s="28">
        <f>IF(AND($S888='자료입력 및 결과표시'!$B$9,COUNTIF($W888:$DR888,'자료입력 및 결과표시'!$C$9)&gt;=1),IF(OR('자료입력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DZ888" s="28">
        <f>IF(AND($S888='자료입력 및 결과표시'!$B$10,COUNTIF($W888:$DR888,'자료입력 및 결과표시'!$C$10)&gt;=1),IF(OR('자료입력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A888" s="28">
        <f>IF(AND($S888='자료입력 및 결과표시'!$B$11,COUNTIF($W888:$DR888,'자료입력 및 결과표시'!$C$11)&gt;=1),IF(OR('자료입력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B888" s="28">
        <f>IF(AND($S888='자료입력 및 결과표시'!$B$12,COUNTIF($W888:$DR888,'자료입력 및 결과표시'!$C$12)&gt;=1),IF(OR('자료입력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C888" s="28">
        <f>IF(AND($S888='자료입력 및 결과표시'!$B$13,COUNTIF($W888:$DR888,'자료입력 및 결과표시'!$C$13)&gt;=1),IF(OR('자료입력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D888" s="28">
        <f>IF(AND($S888='자료입력 및 결과표시'!$B$14,COUNTIF($W888:$DR888,'자료입력 및 결과표시'!$C$14)&gt;=1),IF(OR('자료입력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E888" s="28">
        <f>IF(AND($S888='자료입력 및 결과표시'!$B$15,COUNTIF($W888:$DR888,'자료입력 및 결과표시'!$C$15)&gt;=1),IF(OR('자료입력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F888" s="28">
        <f>IF(AND($S888='자료입력 및 결과표시'!$B$16,COUNTIF($W888:$DR888,'자료입력 및 결과표시'!$C$16)&gt;=1),IF(OR('자료입력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G888" s="28">
        <f>IF(AND($S888='자료입력 및 결과표시'!$B$17,COUNTIF($W888:$DR888,'자료입력 및 결과표시'!$C$17)&gt;=1),IF(OR('자료입력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H888" s="28">
        <f>IF(AND($S888='자료입력 및 결과표시'!$B$18,COUNTIF($W888:$DR888,'자료입력 및 결과표시'!$C$18)&gt;=1),IF(OR('자료입력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I888" s="28">
        <f>IF(AND($S888='자료입력 및 결과표시'!$B$19,COUNTIF($W888:$DR888,'자료입력 및 결과표시'!$C$19)&gt;=1),IF(OR('자료입력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J888" s="28">
        <f>IF(AND($S888='자료입력 및 결과표시'!$B$20,COUNTIF($W888:$DR888,'자료입력 및 결과표시'!$C$20)&gt;=1),IF(OR('자료입력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K888" s="28">
        <f>IF(AND($S888='자료입력 및 결과표시'!$B$21,COUNTIF($W888:$DR888,'자료입력 및 결과표시'!$C$21)&gt;=1),IF(OR('자료입력 및 결과표시'!$B$4+90&gt;=$V888,'자료입력 및 결과표시'!$B$4&lt;$U888),0,IF($V888-'자료입력 및 결과표시'!$B$4-90&gt;='자료입력 및 결과표시'!$E$4,'자료입력 및 결과표시'!$E$4,$V888-'자료입력 및 결과표시'!$B$4-90)),0)</f>
        <v>0</v>
      </c>
      <c r="EL888" s="17">
        <f>IF(AND(S888='자료입력 및 결과표시'!$B$6,COUNTIF('업무중복도(데이터 입력)'!$W888:$DR888,'자료입력 및 결과표시'!$C$6)&gt;=1),1,0)</f>
        <v>0</v>
      </c>
      <c r="EM888" s="17">
        <f>IF(AND(S888='자료입력 및 결과표시'!$B$7,COUNTIF('업무중복도(데이터 입력)'!$W888:$DR888,'자료입력 및 결과표시'!$C$7)&gt;=1),2,0)</f>
        <v>0</v>
      </c>
      <c r="EN888" s="17">
        <f>IF(AND(S888='자료입력 및 결과표시'!$B$8,COUNTIF('업무중복도(데이터 입력)'!$W888:$DR888,'자료입력 및 결과표시'!$C$8)&gt;=1),3,0)</f>
        <v>0</v>
      </c>
      <c r="EO888" s="17">
        <f>IF(AND(S888='자료입력 및 결과표시'!$B$9,COUNTIF('업무중복도(데이터 입력)'!$W888:$DR888,'자료입력 및 결과표시'!$C$9)&gt;=1),4,0)</f>
        <v>0</v>
      </c>
      <c r="EP888" s="17">
        <f>IF(AND(S888='자료입력 및 결과표시'!$B$10,COUNTIF('업무중복도(데이터 입력)'!$W888:$DR888,'자료입력 및 결과표시'!$C$10)&gt;=1),5,0)</f>
        <v>0</v>
      </c>
      <c r="EQ888" s="17">
        <f>IF(AND(S888='자료입력 및 결과표시'!$B$11,COUNTIF('업무중복도(데이터 입력)'!$W888:$DR888,'자료입력 및 결과표시'!$C$11)&gt;=1),6,0)</f>
        <v>0</v>
      </c>
      <c r="ER888" s="17">
        <f>IF(AND(S888='자료입력 및 결과표시'!$B$12,COUNTIF('업무중복도(데이터 입력)'!$W888:$DR888,'자료입력 및 결과표시'!$C$12)&gt;=1),7,0)</f>
        <v>0</v>
      </c>
      <c r="ES888" s="17">
        <f>IF(AND(S888='자료입력 및 결과표시'!$B$13,COUNTIF('업무중복도(데이터 입력)'!$W888:$DR888,'자료입력 및 결과표시'!$C$13)&gt;=1),8,0)</f>
        <v>0</v>
      </c>
      <c r="ET888" s="17">
        <f>IF(AND(S888='자료입력 및 결과표시'!$B$14,COUNTIF('업무중복도(데이터 입력)'!$W888:$DR888,'자료입력 및 결과표시'!$C$14)&gt;=1),9,0)</f>
        <v>0</v>
      </c>
      <c r="EU888" s="17">
        <f>IF(AND(S888='자료입력 및 결과표시'!$B$15,COUNTIF('업무중복도(데이터 입력)'!$W888:$DR888,'자료입력 및 결과표시'!$C$15)&gt;=1),10,0)</f>
        <v>0</v>
      </c>
      <c r="EV888" s="17">
        <f>IF(AND(S888='자료입력 및 결과표시'!$B$16,COUNTIF('업무중복도(데이터 입력)'!$W888:$DR888,'자료입력 및 결과표시'!$C$16)&gt;=1),11,0)</f>
        <v>0</v>
      </c>
      <c r="EW888" s="17">
        <f>IF(AND(S888='자료입력 및 결과표시'!$B$17,COUNTIF('업무중복도(데이터 입력)'!$W888:$DR888,'자료입력 및 결과표시'!$C$17)&gt;=1),12,0)</f>
        <v>0</v>
      </c>
      <c r="EX888" s="17">
        <f>IF(AND(S888='자료입력 및 결과표시'!$B$18,COUNTIF('업무중복도(데이터 입력)'!$W888:$DR888,'자료입력 및 결과표시'!$C$18)&gt;=1),13,0)</f>
        <v>0</v>
      </c>
      <c r="EY888" s="17">
        <f>IF(AND(S888='자료입력 및 결과표시'!$B$19,COUNTIF('업무중복도(데이터 입력)'!$W888:$DR888,'자료입력 및 결과표시'!$C$19)&gt;=1),14,0)</f>
        <v>0</v>
      </c>
      <c r="EZ888" s="17">
        <f>IF(AND(S888='자료입력 및 결과표시'!$B$20,COUNTIF('업무중복도(데이터 입력)'!$W888:$DR888,'자료입력 및 결과표시'!$C$20)&gt;=1),15,0)</f>
        <v>0</v>
      </c>
      <c r="FA888" s="17">
        <f>IF(AND(S888='자료입력 및 결과표시'!$B$21,COUNTIF('업무중복도(데이터 입력)'!$W888:$DR888,'자료입력 및 결과표시'!$C$21)&gt;=1),16,0)</f>
        <v>0</v>
      </c>
      <c r="FK888" s="17">
        <f t="shared" si="887"/>
        <v>0</v>
      </c>
      <c r="FO888"/>
    </row>
    <row r="889" spans="1:171">
      <c r="A889" s="17" t="str">
        <f t="shared" si="870"/>
        <v>\\\0</v>
      </c>
      <c r="B889" s="17" t="str">
        <f t="shared" si="871"/>
        <v>\\\0</v>
      </c>
      <c r="C889" s="17" t="str">
        <f t="shared" si="872"/>
        <v>\\\0</v>
      </c>
      <c r="D889" s="17" t="str">
        <f t="shared" si="873"/>
        <v>\\\0</v>
      </c>
      <c r="E889" s="17" t="str">
        <f t="shared" si="874"/>
        <v>\\\0</v>
      </c>
      <c r="F889" s="17" t="str">
        <f t="shared" si="875"/>
        <v>\\\0</v>
      </c>
      <c r="G889" s="17" t="str">
        <f t="shared" si="876"/>
        <v>\\\0</v>
      </c>
      <c r="H889" s="17" t="str">
        <f t="shared" si="877"/>
        <v>\\\0</v>
      </c>
      <c r="I889" s="17" t="str">
        <f t="shared" si="878"/>
        <v>\\\0</v>
      </c>
      <c r="J889" s="17" t="str">
        <f t="shared" si="879"/>
        <v>\\\0</v>
      </c>
      <c r="K889" s="17" t="str">
        <f t="shared" si="880"/>
        <v>\\\0</v>
      </c>
      <c r="L889" s="17" t="str">
        <f t="shared" si="881"/>
        <v>\\\0</v>
      </c>
      <c r="M889" s="17" t="str">
        <f t="shared" si="882"/>
        <v>\\\0</v>
      </c>
      <c r="N889" s="17" t="str">
        <f t="shared" si="883"/>
        <v>\\\0</v>
      </c>
      <c r="O889" s="17" t="str">
        <f t="shared" si="884"/>
        <v>\\\0</v>
      </c>
      <c r="P889" s="17" t="str">
        <f t="shared" si="885"/>
        <v>\\\0</v>
      </c>
      <c r="R889" s="17" t="str">
        <f t="shared" si="886"/>
        <v>\\</v>
      </c>
      <c r="S889" s="38"/>
      <c r="T889" s="39"/>
      <c r="U889" s="31"/>
      <c r="V889" s="32"/>
      <c r="W889" s="36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35"/>
      <c r="DS889" s="287"/>
      <c r="DT889" s="36"/>
      <c r="DU889" s="37"/>
      <c r="DV889" s="28">
        <f>IF(AND($S889='자료입력 및 결과표시'!$B$6,COUNTIF($W889:$DR889,'자료입력 및 결과표시'!$C$6)&gt;=1),IF(OR('자료입력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DW889" s="28">
        <f>IF(AND($S889='자료입력 및 결과표시'!$B$7,COUNTIF($W889:$DR889,'자료입력 및 결과표시'!$C$7)&gt;=1),IF(OR('자료입력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DX889" s="28">
        <f>IF(AND($S889='자료입력 및 결과표시'!$B$8,COUNTIF($W889:$DR889,'자료입력 및 결과표시'!$C$8)&gt;=1),IF(OR('자료입력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DY889" s="28">
        <f>IF(AND($S889='자료입력 및 결과표시'!$B$9,COUNTIF($W889:$DR889,'자료입력 및 결과표시'!$C$9)&gt;=1),IF(OR('자료입력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DZ889" s="28">
        <f>IF(AND($S889='자료입력 및 결과표시'!$B$10,COUNTIF($W889:$DR889,'자료입력 및 결과표시'!$C$10)&gt;=1),IF(OR('자료입력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A889" s="28">
        <f>IF(AND($S889='자료입력 및 결과표시'!$B$11,COUNTIF($W889:$DR889,'자료입력 및 결과표시'!$C$11)&gt;=1),IF(OR('자료입력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B889" s="28">
        <f>IF(AND($S889='자료입력 및 결과표시'!$B$12,COUNTIF($W889:$DR889,'자료입력 및 결과표시'!$C$12)&gt;=1),IF(OR('자료입력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C889" s="28">
        <f>IF(AND($S889='자료입력 및 결과표시'!$B$13,COUNTIF($W889:$DR889,'자료입력 및 결과표시'!$C$13)&gt;=1),IF(OR('자료입력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D889" s="28">
        <f>IF(AND($S889='자료입력 및 결과표시'!$B$14,COUNTIF($W889:$DR889,'자료입력 및 결과표시'!$C$14)&gt;=1),IF(OR('자료입력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E889" s="28">
        <f>IF(AND($S889='자료입력 및 결과표시'!$B$15,COUNTIF($W889:$DR889,'자료입력 및 결과표시'!$C$15)&gt;=1),IF(OR('자료입력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F889" s="28">
        <f>IF(AND($S889='자료입력 및 결과표시'!$B$16,COUNTIF($W889:$DR889,'자료입력 및 결과표시'!$C$16)&gt;=1),IF(OR('자료입력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G889" s="28">
        <f>IF(AND($S889='자료입력 및 결과표시'!$B$17,COUNTIF($W889:$DR889,'자료입력 및 결과표시'!$C$17)&gt;=1),IF(OR('자료입력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H889" s="28">
        <f>IF(AND($S889='자료입력 및 결과표시'!$B$18,COUNTIF($W889:$DR889,'자료입력 및 결과표시'!$C$18)&gt;=1),IF(OR('자료입력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I889" s="28">
        <f>IF(AND($S889='자료입력 및 결과표시'!$B$19,COUNTIF($W889:$DR889,'자료입력 및 결과표시'!$C$19)&gt;=1),IF(OR('자료입력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J889" s="28">
        <f>IF(AND($S889='자료입력 및 결과표시'!$B$20,COUNTIF($W889:$DR889,'자료입력 및 결과표시'!$C$20)&gt;=1),IF(OR('자료입력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K889" s="28">
        <f>IF(AND($S889='자료입력 및 결과표시'!$B$21,COUNTIF($W889:$DR889,'자료입력 및 결과표시'!$C$21)&gt;=1),IF(OR('자료입력 및 결과표시'!$B$4+90&gt;=$V889,'자료입력 및 결과표시'!$B$4&lt;$U889),0,IF($V889-'자료입력 및 결과표시'!$B$4-90&gt;='자료입력 및 결과표시'!$E$4,'자료입력 및 결과표시'!$E$4,$V889-'자료입력 및 결과표시'!$B$4-90)),0)</f>
        <v>0</v>
      </c>
      <c r="EL889" s="17">
        <f>IF(AND(S889='자료입력 및 결과표시'!$B$6,COUNTIF('업무중복도(데이터 입력)'!$W889:$DR889,'자료입력 및 결과표시'!$C$6)&gt;=1),1,0)</f>
        <v>0</v>
      </c>
      <c r="EM889" s="17">
        <f>IF(AND(S889='자료입력 및 결과표시'!$B$7,COUNTIF('업무중복도(데이터 입력)'!$W889:$DR889,'자료입력 및 결과표시'!$C$7)&gt;=1),2,0)</f>
        <v>0</v>
      </c>
      <c r="EN889" s="17">
        <f>IF(AND(S889='자료입력 및 결과표시'!$B$8,COUNTIF('업무중복도(데이터 입력)'!$W889:$DR889,'자료입력 및 결과표시'!$C$8)&gt;=1),3,0)</f>
        <v>0</v>
      </c>
      <c r="EO889" s="17">
        <f>IF(AND(S889='자료입력 및 결과표시'!$B$9,COUNTIF('업무중복도(데이터 입력)'!$W889:$DR889,'자료입력 및 결과표시'!$C$9)&gt;=1),4,0)</f>
        <v>0</v>
      </c>
      <c r="EP889" s="17">
        <f>IF(AND(S889='자료입력 및 결과표시'!$B$10,COUNTIF('업무중복도(데이터 입력)'!$W889:$DR889,'자료입력 및 결과표시'!$C$10)&gt;=1),5,0)</f>
        <v>0</v>
      </c>
      <c r="EQ889" s="17">
        <f>IF(AND(S889='자료입력 및 결과표시'!$B$11,COUNTIF('업무중복도(데이터 입력)'!$W889:$DR889,'자료입력 및 결과표시'!$C$11)&gt;=1),6,0)</f>
        <v>0</v>
      </c>
      <c r="ER889" s="17">
        <f>IF(AND(S889='자료입력 및 결과표시'!$B$12,COUNTIF('업무중복도(데이터 입력)'!$W889:$DR889,'자료입력 및 결과표시'!$C$12)&gt;=1),7,0)</f>
        <v>0</v>
      </c>
      <c r="ES889" s="17">
        <f>IF(AND(S889='자료입력 및 결과표시'!$B$13,COUNTIF('업무중복도(데이터 입력)'!$W889:$DR889,'자료입력 및 결과표시'!$C$13)&gt;=1),8,0)</f>
        <v>0</v>
      </c>
      <c r="ET889" s="17">
        <f>IF(AND(S889='자료입력 및 결과표시'!$B$14,COUNTIF('업무중복도(데이터 입력)'!$W889:$DR889,'자료입력 및 결과표시'!$C$14)&gt;=1),9,0)</f>
        <v>0</v>
      </c>
      <c r="EU889" s="17">
        <f>IF(AND(S889='자료입력 및 결과표시'!$B$15,COUNTIF('업무중복도(데이터 입력)'!$W889:$DR889,'자료입력 및 결과표시'!$C$15)&gt;=1),10,0)</f>
        <v>0</v>
      </c>
      <c r="EV889" s="17">
        <f>IF(AND(S889='자료입력 및 결과표시'!$B$16,COUNTIF('업무중복도(데이터 입력)'!$W889:$DR889,'자료입력 및 결과표시'!$C$16)&gt;=1),11,0)</f>
        <v>0</v>
      </c>
      <c r="EW889" s="17">
        <f>IF(AND(S889='자료입력 및 결과표시'!$B$17,COUNTIF('업무중복도(데이터 입력)'!$W889:$DR889,'자료입력 및 결과표시'!$C$17)&gt;=1),12,0)</f>
        <v>0</v>
      </c>
      <c r="EX889" s="17">
        <f>IF(AND(S889='자료입력 및 결과표시'!$B$18,COUNTIF('업무중복도(데이터 입력)'!$W889:$DR889,'자료입력 및 결과표시'!$C$18)&gt;=1),13,0)</f>
        <v>0</v>
      </c>
      <c r="EY889" s="17">
        <f>IF(AND(S889='자료입력 및 결과표시'!$B$19,COUNTIF('업무중복도(데이터 입력)'!$W889:$DR889,'자료입력 및 결과표시'!$C$19)&gt;=1),14,0)</f>
        <v>0</v>
      </c>
      <c r="EZ889" s="17">
        <f>IF(AND(S889='자료입력 및 결과표시'!$B$20,COUNTIF('업무중복도(데이터 입력)'!$W889:$DR889,'자료입력 및 결과표시'!$C$20)&gt;=1),15,0)</f>
        <v>0</v>
      </c>
      <c r="FA889" s="17">
        <f>IF(AND(S889='자료입력 및 결과표시'!$B$21,COUNTIF('업무중복도(데이터 입력)'!$W889:$DR889,'자료입력 및 결과표시'!$C$21)&gt;=1),16,0)</f>
        <v>0</v>
      </c>
      <c r="FK889" s="17">
        <f t="shared" si="887"/>
        <v>0</v>
      </c>
      <c r="FO889"/>
    </row>
    <row r="890" spans="1:171">
      <c r="A890" s="17" t="str">
        <f t="shared" si="870"/>
        <v>\\\0</v>
      </c>
      <c r="B890" s="17" t="str">
        <f t="shared" si="871"/>
        <v>\\\0</v>
      </c>
      <c r="C890" s="17" t="str">
        <f t="shared" si="872"/>
        <v>\\\0</v>
      </c>
      <c r="D890" s="17" t="str">
        <f t="shared" si="873"/>
        <v>\\\0</v>
      </c>
      <c r="E890" s="17" t="str">
        <f t="shared" si="874"/>
        <v>\\\0</v>
      </c>
      <c r="F890" s="17" t="str">
        <f t="shared" si="875"/>
        <v>\\\0</v>
      </c>
      <c r="G890" s="17" t="str">
        <f t="shared" si="876"/>
        <v>\\\0</v>
      </c>
      <c r="H890" s="17" t="str">
        <f t="shared" si="877"/>
        <v>\\\0</v>
      </c>
      <c r="I890" s="17" t="str">
        <f t="shared" si="878"/>
        <v>\\\0</v>
      </c>
      <c r="J890" s="17" t="str">
        <f t="shared" si="879"/>
        <v>\\\0</v>
      </c>
      <c r="K890" s="17" t="str">
        <f t="shared" si="880"/>
        <v>\\\0</v>
      </c>
      <c r="L890" s="17" t="str">
        <f t="shared" si="881"/>
        <v>\\\0</v>
      </c>
      <c r="M890" s="17" t="str">
        <f t="shared" si="882"/>
        <v>\\\0</v>
      </c>
      <c r="N890" s="17" t="str">
        <f t="shared" si="883"/>
        <v>\\\0</v>
      </c>
      <c r="O890" s="17" t="str">
        <f t="shared" si="884"/>
        <v>\\\0</v>
      </c>
      <c r="P890" s="17" t="str">
        <f t="shared" si="885"/>
        <v>\\\0</v>
      </c>
      <c r="R890" s="17" t="str">
        <f t="shared" si="886"/>
        <v>\\</v>
      </c>
      <c r="S890" s="38"/>
      <c r="T890" s="39"/>
      <c r="U890" s="31"/>
      <c r="V890" s="32"/>
      <c r="W890" s="36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35"/>
      <c r="DS890" s="287"/>
      <c r="DT890" s="36"/>
      <c r="DU890" s="37"/>
      <c r="DV890" s="28">
        <f>IF(AND($S890='자료입력 및 결과표시'!$B$6,COUNTIF($W890:$DR890,'자료입력 및 결과표시'!$C$6)&gt;=1),IF(OR('자료입력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DW890" s="28">
        <f>IF(AND($S890='자료입력 및 결과표시'!$B$7,COUNTIF($W890:$DR890,'자료입력 및 결과표시'!$C$7)&gt;=1),IF(OR('자료입력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DX890" s="28">
        <f>IF(AND($S890='자료입력 및 결과표시'!$B$8,COUNTIF($W890:$DR890,'자료입력 및 결과표시'!$C$8)&gt;=1),IF(OR('자료입력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DY890" s="28">
        <f>IF(AND($S890='자료입력 및 결과표시'!$B$9,COUNTIF($W890:$DR890,'자료입력 및 결과표시'!$C$9)&gt;=1),IF(OR('자료입력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DZ890" s="28">
        <f>IF(AND($S890='자료입력 및 결과표시'!$B$10,COUNTIF($W890:$DR890,'자료입력 및 결과표시'!$C$10)&gt;=1),IF(OR('자료입력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A890" s="28">
        <f>IF(AND($S890='자료입력 및 결과표시'!$B$11,COUNTIF($W890:$DR890,'자료입력 및 결과표시'!$C$11)&gt;=1),IF(OR('자료입력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B890" s="28">
        <f>IF(AND($S890='자료입력 및 결과표시'!$B$12,COUNTIF($W890:$DR890,'자료입력 및 결과표시'!$C$12)&gt;=1),IF(OR('자료입력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C890" s="28">
        <f>IF(AND($S890='자료입력 및 결과표시'!$B$13,COUNTIF($W890:$DR890,'자료입력 및 결과표시'!$C$13)&gt;=1),IF(OR('자료입력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D890" s="28">
        <f>IF(AND($S890='자료입력 및 결과표시'!$B$14,COUNTIF($W890:$DR890,'자료입력 및 결과표시'!$C$14)&gt;=1),IF(OR('자료입력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E890" s="28">
        <f>IF(AND($S890='자료입력 및 결과표시'!$B$15,COUNTIF($W890:$DR890,'자료입력 및 결과표시'!$C$15)&gt;=1),IF(OR('자료입력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F890" s="28">
        <f>IF(AND($S890='자료입력 및 결과표시'!$B$16,COUNTIF($W890:$DR890,'자료입력 및 결과표시'!$C$16)&gt;=1),IF(OR('자료입력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G890" s="28">
        <f>IF(AND($S890='자료입력 및 결과표시'!$B$17,COUNTIF($W890:$DR890,'자료입력 및 결과표시'!$C$17)&gt;=1),IF(OR('자료입력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H890" s="28">
        <f>IF(AND($S890='자료입력 및 결과표시'!$B$18,COUNTIF($W890:$DR890,'자료입력 및 결과표시'!$C$18)&gt;=1),IF(OR('자료입력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I890" s="28">
        <f>IF(AND($S890='자료입력 및 결과표시'!$B$19,COUNTIF($W890:$DR890,'자료입력 및 결과표시'!$C$19)&gt;=1),IF(OR('자료입력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J890" s="28">
        <f>IF(AND($S890='자료입력 및 결과표시'!$B$20,COUNTIF($W890:$DR890,'자료입력 및 결과표시'!$C$20)&gt;=1),IF(OR('자료입력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K890" s="28">
        <f>IF(AND($S890='자료입력 및 결과표시'!$B$21,COUNTIF($W890:$DR890,'자료입력 및 결과표시'!$C$21)&gt;=1),IF(OR('자료입력 및 결과표시'!$B$4+90&gt;=$V890,'자료입력 및 결과표시'!$B$4&lt;$U890),0,IF($V890-'자료입력 및 결과표시'!$B$4-90&gt;='자료입력 및 결과표시'!$E$4,'자료입력 및 결과표시'!$E$4,$V890-'자료입력 및 결과표시'!$B$4-90)),0)</f>
        <v>0</v>
      </c>
      <c r="EL890" s="17">
        <f>IF(AND(S890='자료입력 및 결과표시'!$B$6,COUNTIF('업무중복도(데이터 입력)'!$W890:$DR890,'자료입력 및 결과표시'!$C$6)&gt;=1),1,0)</f>
        <v>0</v>
      </c>
      <c r="EM890" s="17">
        <f>IF(AND(S890='자료입력 및 결과표시'!$B$7,COUNTIF('업무중복도(데이터 입력)'!$W890:$DR890,'자료입력 및 결과표시'!$C$7)&gt;=1),2,0)</f>
        <v>0</v>
      </c>
      <c r="EN890" s="17">
        <f>IF(AND(S890='자료입력 및 결과표시'!$B$8,COUNTIF('업무중복도(데이터 입력)'!$W890:$DR890,'자료입력 및 결과표시'!$C$8)&gt;=1),3,0)</f>
        <v>0</v>
      </c>
      <c r="EO890" s="17">
        <f>IF(AND(S890='자료입력 및 결과표시'!$B$9,COUNTIF('업무중복도(데이터 입력)'!$W890:$DR890,'자료입력 및 결과표시'!$C$9)&gt;=1),4,0)</f>
        <v>0</v>
      </c>
      <c r="EP890" s="17">
        <f>IF(AND(S890='자료입력 및 결과표시'!$B$10,COUNTIF('업무중복도(데이터 입력)'!$W890:$DR890,'자료입력 및 결과표시'!$C$10)&gt;=1),5,0)</f>
        <v>0</v>
      </c>
      <c r="EQ890" s="17">
        <f>IF(AND(S890='자료입력 및 결과표시'!$B$11,COUNTIF('업무중복도(데이터 입력)'!$W890:$DR890,'자료입력 및 결과표시'!$C$11)&gt;=1),6,0)</f>
        <v>0</v>
      </c>
      <c r="ER890" s="17">
        <f>IF(AND(S890='자료입력 및 결과표시'!$B$12,COUNTIF('업무중복도(데이터 입력)'!$W890:$DR890,'자료입력 및 결과표시'!$C$12)&gt;=1),7,0)</f>
        <v>0</v>
      </c>
      <c r="ES890" s="17">
        <f>IF(AND(S890='자료입력 및 결과표시'!$B$13,COUNTIF('업무중복도(데이터 입력)'!$W890:$DR890,'자료입력 및 결과표시'!$C$13)&gt;=1),8,0)</f>
        <v>0</v>
      </c>
      <c r="ET890" s="17">
        <f>IF(AND(S890='자료입력 및 결과표시'!$B$14,COUNTIF('업무중복도(데이터 입력)'!$W890:$DR890,'자료입력 및 결과표시'!$C$14)&gt;=1),9,0)</f>
        <v>0</v>
      </c>
      <c r="EU890" s="17">
        <f>IF(AND(S890='자료입력 및 결과표시'!$B$15,COUNTIF('업무중복도(데이터 입력)'!$W890:$DR890,'자료입력 및 결과표시'!$C$15)&gt;=1),10,0)</f>
        <v>0</v>
      </c>
      <c r="EV890" s="17">
        <f>IF(AND(S890='자료입력 및 결과표시'!$B$16,COUNTIF('업무중복도(데이터 입력)'!$W890:$DR890,'자료입력 및 결과표시'!$C$16)&gt;=1),11,0)</f>
        <v>0</v>
      </c>
      <c r="EW890" s="17">
        <f>IF(AND(S890='자료입력 및 결과표시'!$B$17,COUNTIF('업무중복도(데이터 입력)'!$W890:$DR890,'자료입력 및 결과표시'!$C$17)&gt;=1),12,0)</f>
        <v>0</v>
      </c>
      <c r="EX890" s="17">
        <f>IF(AND(S890='자료입력 및 결과표시'!$B$18,COUNTIF('업무중복도(데이터 입력)'!$W890:$DR890,'자료입력 및 결과표시'!$C$18)&gt;=1),13,0)</f>
        <v>0</v>
      </c>
      <c r="EY890" s="17">
        <f>IF(AND(S890='자료입력 및 결과표시'!$B$19,COUNTIF('업무중복도(데이터 입력)'!$W890:$DR890,'자료입력 및 결과표시'!$C$19)&gt;=1),14,0)</f>
        <v>0</v>
      </c>
      <c r="EZ890" s="17">
        <f>IF(AND(S890='자료입력 및 결과표시'!$B$20,COUNTIF('업무중복도(데이터 입력)'!$W890:$DR890,'자료입력 및 결과표시'!$C$20)&gt;=1),15,0)</f>
        <v>0</v>
      </c>
      <c r="FA890" s="17">
        <f>IF(AND(S890='자료입력 및 결과표시'!$B$21,COUNTIF('업무중복도(데이터 입력)'!$W890:$DR890,'자료입력 및 결과표시'!$C$21)&gt;=1),16,0)</f>
        <v>0</v>
      </c>
      <c r="FK890" s="17">
        <f t="shared" si="887"/>
        <v>0</v>
      </c>
      <c r="FO890"/>
    </row>
    <row r="891" spans="1:171">
      <c r="A891" s="17" t="str">
        <f t="shared" si="870"/>
        <v>\\\0</v>
      </c>
      <c r="B891" s="17" t="str">
        <f t="shared" si="871"/>
        <v>\\\0</v>
      </c>
      <c r="C891" s="17" t="str">
        <f t="shared" si="872"/>
        <v>\\\0</v>
      </c>
      <c r="D891" s="17" t="str">
        <f t="shared" si="873"/>
        <v>\\\0</v>
      </c>
      <c r="E891" s="17" t="str">
        <f t="shared" si="874"/>
        <v>\\\0</v>
      </c>
      <c r="F891" s="17" t="str">
        <f t="shared" si="875"/>
        <v>\\\0</v>
      </c>
      <c r="G891" s="17" t="str">
        <f t="shared" si="876"/>
        <v>\\\0</v>
      </c>
      <c r="H891" s="17" t="str">
        <f t="shared" si="877"/>
        <v>\\\0</v>
      </c>
      <c r="I891" s="17" t="str">
        <f t="shared" si="878"/>
        <v>\\\0</v>
      </c>
      <c r="J891" s="17" t="str">
        <f t="shared" si="879"/>
        <v>\\\0</v>
      </c>
      <c r="K891" s="17" t="str">
        <f t="shared" si="880"/>
        <v>\\\0</v>
      </c>
      <c r="L891" s="17" t="str">
        <f t="shared" si="881"/>
        <v>\\\0</v>
      </c>
      <c r="M891" s="17" t="str">
        <f t="shared" si="882"/>
        <v>\\\0</v>
      </c>
      <c r="N891" s="17" t="str">
        <f t="shared" si="883"/>
        <v>\\\0</v>
      </c>
      <c r="O891" s="17" t="str">
        <f t="shared" si="884"/>
        <v>\\\0</v>
      </c>
      <c r="P891" s="17" t="str">
        <f t="shared" si="885"/>
        <v>\\\0</v>
      </c>
      <c r="R891" s="17" t="str">
        <f t="shared" si="886"/>
        <v>\\</v>
      </c>
      <c r="S891" s="38"/>
      <c r="T891" s="39"/>
      <c r="U891" s="31"/>
      <c r="V891" s="32"/>
      <c r="W891" s="36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35"/>
      <c r="DS891" s="287"/>
      <c r="DT891" s="36"/>
      <c r="DU891" s="37"/>
      <c r="DV891" s="28">
        <f>IF(AND($S891='자료입력 및 결과표시'!$B$6,COUNTIF($W891:$DR891,'자료입력 및 결과표시'!$C$6)&gt;=1),IF(OR('자료입력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DW891" s="28">
        <f>IF(AND($S891='자료입력 및 결과표시'!$B$7,COUNTIF($W891:$DR891,'자료입력 및 결과표시'!$C$7)&gt;=1),IF(OR('자료입력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DX891" s="28">
        <f>IF(AND($S891='자료입력 및 결과표시'!$B$8,COUNTIF($W891:$DR891,'자료입력 및 결과표시'!$C$8)&gt;=1),IF(OR('자료입력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DY891" s="28">
        <f>IF(AND($S891='자료입력 및 결과표시'!$B$9,COUNTIF($W891:$DR891,'자료입력 및 결과표시'!$C$9)&gt;=1),IF(OR('자료입력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DZ891" s="28">
        <f>IF(AND($S891='자료입력 및 결과표시'!$B$10,COUNTIF($W891:$DR891,'자료입력 및 결과표시'!$C$10)&gt;=1),IF(OR('자료입력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A891" s="28">
        <f>IF(AND($S891='자료입력 및 결과표시'!$B$11,COUNTIF($W891:$DR891,'자료입력 및 결과표시'!$C$11)&gt;=1),IF(OR('자료입력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B891" s="28">
        <f>IF(AND($S891='자료입력 및 결과표시'!$B$12,COUNTIF($W891:$DR891,'자료입력 및 결과표시'!$C$12)&gt;=1),IF(OR('자료입력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C891" s="28">
        <f>IF(AND($S891='자료입력 및 결과표시'!$B$13,COUNTIF($W891:$DR891,'자료입력 및 결과표시'!$C$13)&gt;=1),IF(OR('자료입력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D891" s="28">
        <f>IF(AND($S891='자료입력 및 결과표시'!$B$14,COUNTIF($W891:$DR891,'자료입력 및 결과표시'!$C$14)&gt;=1),IF(OR('자료입력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E891" s="28">
        <f>IF(AND($S891='자료입력 및 결과표시'!$B$15,COUNTIF($W891:$DR891,'자료입력 및 결과표시'!$C$15)&gt;=1),IF(OR('자료입력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F891" s="28">
        <f>IF(AND($S891='자료입력 및 결과표시'!$B$16,COUNTIF($W891:$DR891,'자료입력 및 결과표시'!$C$16)&gt;=1),IF(OR('자료입력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G891" s="28">
        <f>IF(AND($S891='자료입력 및 결과표시'!$B$17,COUNTIF($W891:$DR891,'자료입력 및 결과표시'!$C$17)&gt;=1),IF(OR('자료입력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H891" s="28">
        <f>IF(AND($S891='자료입력 및 결과표시'!$B$18,COUNTIF($W891:$DR891,'자료입력 및 결과표시'!$C$18)&gt;=1),IF(OR('자료입력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I891" s="28">
        <f>IF(AND($S891='자료입력 및 결과표시'!$B$19,COUNTIF($W891:$DR891,'자료입력 및 결과표시'!$C$19)&gt;=1),IF(OR('자료입력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J891" s="28">
        <f>IF(AND($S891='자료입력 및 결과표시'!$B$20,COUNTIF($W891:$DR891,'자료입력 및 결과표시'!$C$20)&gt;=1),IF(OR('자료입력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K891" s="28">
        <f>IF(AND($S891='자료입력 및 결과표시'!$B$21,COUNTIF($W891:$DR891,'자료입력 및 결과표시'!$C$21)&gt;=1),IF(OR('자료입력 및 결과표시'!$B$4+90&gt;=$V891,'자료입력 및 결과표시'!$B$4&lt;$U891),0,IF($V891-'자료입력 및 결과표시'!$B$4-90&gt;='자료입력 및 결과표시'!$E$4,'자료입력 및 결과표시'!$E$4,$V891-'자료입력 및 결과표시'!$B$4-90)),0)</f>
        <v>0</v>
      </c>
      <c r="EL891" s="17">
        <f>IF(AND(S891='자료입력 및 결과표시'!$B$6,COUNTIF('업무중복도(데이터 입력)'!$W891:$DR891,'자료입력 및 결과표시'!$C$6)&gt;=1),1,0)</f>
        <v>0</v>
      </c>
      <c r="EM891" s="17">
        <f>IF(AND(S891='자료입력 및 결과표시'!$B$7,COUNTIF('업무중복도(데이터 입력)'!$W891:$DR891,'자료입력 및 결과표시'!$C$7)&gt;=1),2,0)</f>
        <v>0</v>
      </c>
      <c r="EN891" s="17">
        <f>IF(AND(S891='자료입력 및 결과표시'!$B$8,COUNTIF('업무중복도(데이터 입력)'!$W891:$DR891,'자료입력 및 결과표시'!$C$8)&gt;=1),3,0)</f>
        <v>0</v>
      </c>
      <c r="EO891" s="17">
        <f>IF(AND(S891='자료입력 및 결과표시'!$B$9,COUNTIF('업무중복도(데이터 입력)'!$W891:$DR891,'자료입력 및 결과표시'!$C$9)&gt;=1),4,0)</f>
        <v>0</v>
      </c>
      <c r="EP891" s="17">
        <f>IF(AND(S891='자료입력 및 결과표시'!$B$10,COUNTIF('업무중복도(데이터 입력)'!$W891:$DR891,'자료입력 및 결과표시'!$C$10)&gt;=1),5,0)</f>
        <v>0</v>
      </c>
      <c r="EQ891" s="17">
        <f>IF(AND(S891='자료입력 및 결과표시'!$B$11,COUNTIF('업무중복도(데이터 입력)'!$W891:$DR891,'자료입력 및 결과표시'!$C$11)&gt;=1),6,0)</f>
        <v>0</v>
      </c>
      <c r="ER891" s="17">
        <f>IF(AND(S891='자료입력 및 결과표시'!$B$12,COUNTIF('업무중복도(데이터 입력)'!$W891:$DR891,'자료입력 및 결과표시'!$C$12)&gt;=1),7,0)</f>
        <v>0</v>
      </c>
      <c r="ES891" s="17">
        <f>IF(AND(S891='자료입력 및 결과표시'!$B$13,COUNTIF('업무중복도(데이터 입력)'!$W891:$DR891,'자료입력 및 결과표시'!$C$13)&gt;=1),8,0)</f>
        <v>0</v>
      </c>
      <c r="ET891" s="17">
        <f>IF(AND(S891='자료입력 및 결과표시'!$B$14,COUNTIF('업무중복도(데이터 입력)'!$W891:$DR891,'자료입력 및 결과표시'!$C$14)&gt;=1),9,0)</f>
        <v>0</v>
      </c>
      <c r="EU891" s="17">
        <f>IF(AND(S891='자료입력 및 결과표시'!$B$15,COUNTIF('업무중복도(데이터 입력)'!$W891:$DR891,'자료입력 및 결과표시'!$C$15)&gt;=1),10,0)</f>
        <v>0</v>
      </c>
      <c r="EV891" s="17">
        <f>IF(AND(S891='자료입력 및 결과표시'!$B$16,COUNTIF('업무중복도(데이터 입력)'!$W891:$DR891,'자료입력 및 결과표시'!$C$16)&gt;=1),11,0)</f>
        <v>0</v>
      </c>
      <c r="EW891" s="17">
        <f>IF(AND(S891='자료입력 및 결과표시'!$B$17,COUNTIF('업무중복도(데이터 입력)'!$W891:$DR891,'자료입력 및 결과표시'!$C$17)&gt;=1),12,0)</f>
        <v>0</v>
      </c>
      <c r="EX891" s="17">
        <f>IF(AND(S891='자료입력 및 결과표시'!$B$18,COUNTIF('업무중복도(데이터 입력)'!$W891:$DR891,'자료입력 및 결과표시'!$C$18)&gt;=1),13,0)</f>
        <v>0</v>
      </c>
      <c r="EY891" s="17">
        <f>IF(AND(S891='자료입력 및 결과표시'!$B$19,COUNTIF('업무중복도(데이터 입력)'!$W891:$DR891,'자료입력 및 결과표시'!$C$19)&gt;=1),14,0)</f>
        <v>0</v>
      </c>
      <c r="EZ891" s="17">
        <f>IF(AND(S891='자료입력 및 결과표시'!$B$20,COUNTIF('업무중복도(데이터 입력)'!$W891:$DR891,'자료입력 및 결과표시'!$C$20)&gt;=1),15,0)</f>
        <v>0</v>
      </c>
      <c r="FA891" s="17">
        <f>IF(AND(S891='자료입력 및 결과표시'!$B$21,COUNTIF('업무중복도(데이터 입력)'!$W891:$DR891,'자료입력 및 결과표시'!$C$21)&gt;=1),16,0)</f>
        <v>0</v>
      </c>
      <c r="FK891" s="17">
        <f t="shared" si="887"/>
        <v>0</v>
      </c>
      <c r="FO891"/>
    </row>
    <row r="892" spans="1:171">
      <c r="A892" s="17" t="str">
        <f t="shared" si="870"/>
        <v>\\\0</v>
      </c>
      <c r="B892" s="17" t="str">
        <f t="shared" si="871"/>
        <v>\\\0</v>
      </c>
      <c r="C892" s="17" t="str">
        <f t="shared" si="872"/>
        <v>\\\0</v>
      </c>
      <c r="D892" s="17" t="str">
        <f t="shared" si="873"/>
        <v>\\\0</v>
      </c>
      <c r="E892" s="17" t="str">
        <f t="shared" si="874"/>
        <v>\\\0</v>
      </c>
      <c r="F892" s="17" t="str">
        <f t="shared" si="875"/>
        <v>\\\0</v>
      </c>
      <c r="G892" s="17" t="str">
        <f t="shared" si="876"/>
        <v>\\\0</v>
      </c>
      <c r="H892" s="17" t="str">
        <f t="shared" si="877"/>
        <v>\\\0</v>
      </c>
      <c r="I892" s="17" t="str">
        <f t="shared" si="878"/>
        <v>\\\0</v>
      </c>
      <c r="J892" s="17" t="str">
        <f t="shared" si="879"/>
        <v>\\\0</v>
      </c>
      <c r="K892" s="17" t="str">
        <f t="shared" si="880"/>
        <v>\\\0</v>
      </c>
      <c r="L892" s="17" t="str">
        <f t="shared" si="881"/>
        <v>\\\0</v>
      </c>
      <c r="M892" s="17" t="str">
        <f t="shared" si="882"/>
        <v>\\\0</v>
      </c>
      <c r="N892" s="17" t="str">
        <f t="shared" si="883"/>
        <v>\\\0</v>
      </c>
      <c r="O892" s="17" t="str">
        <f t="shared" si="884"/>
        <v>\\\0</v>
      </c>
      <c r="P892" s="17" t="str">
        <f t="shared" si="885"/>
        <v>\\\0</v>
      </c>
      <c r="R892" s="17" t="str">
        <f t="shared" si="886"/>
        <v>\\</v>
      </c>
      <c r="S892" s="38"/>
      <c r="T892" s="39"/>
      <c r="U892" s="31"/>
      <c r="V892" s="32"/>
      <c r="W892" s="36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35"/>
      <c r="DS892" s="287"/>
      <c r="DT892" s="36"/>
      <c r="DU892" s="37"/>
      <c r="DV892" s="28">
        <f>IF(AND($S892='자료입력 및 결과표시'!$B$6,COUNTIF($W892:$DR892,'자료입력 및 결과표시'!$C$6)&gt;=1),IF(OR('자료입력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DW892" s="28">
        <f>IF(AND($S892='자료입력 및 결과표시'!$B$7,COUNTIF($W892:$DR892,'자료입력 및 결과표시'!$C$7)&gt;=1),IF(OR('자료입력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DX892" s="28">
        <f>IF(AND($S892='자료입력 및 결과표시'!$B$8,COUNTIF($W892:$DR892,'자료입력 및 결과표시'!$C$8)&gt;=1),IF(OR('자료입력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DY892" s="28">
        <f>IF(AND($S892='자료입력 및 결과표시'!$B$9,COUNTIF($W892:$DR892,'자료입력 및 결과표시'!$C$9)&gt;=1),IF(OR('자료입력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DZ892" s="28">
        <f>IF(AND($S892='자료입력 및 결과표시'!$B$10,COUNTIF($W892:$DR892,'자료입력 및 결과표시'!$C$10)&gt;=1),IF(OR('자료입력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A892" s="28">
        <f>IF(AND($S892='자료입력 및 결과표시'!$B$11,COUNTIF($W892:$DR892,'자료입력 및 결과표시'!$C$11)&gt;=1),IF(OR('자료입력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B892" s="28">
        <f>IF(AND($S892='자료입력 및 결과표시'!$B$12,COUNTIF($W892:$DR892,'자료입력 및 결과표시'!$C$12)&gt;=1),IF(OR('자료입력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C892" s="28">
        <f>IF(AND($S892='자료입력 및 결과표시'!$B$13,COUNTIF($W892:$DR892,'자료입력 및 결과표시'!$C$13)&gt;=1),IF(OR('자료입력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D892" s="28">
        <f>IF(AND($S892='자료입력 및 결과표시'!$B$14,COUNTIF($W892:$DR892,'자료입력 및 결과표시'!$C$14)&gt;=1),IF(OR('자료입력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E892" s="28">
        <f>IF(AND($S892='자료입력 및 결과표시'!$B$15,COUNTIF($W892:$DR892,'자료입력 및 결과표시'!$C$15)&gt;=1),IF(OR('자료입력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F892" s="28">
        <f>IF(AND($S892='자료입력 및 결과표시'!$B$16,COUNTIF($W892:$DR892,'자료입력 및 결과표시'!$C$16)&gt;=1),IF(OR('자료입력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G892" s="28">
        <f>IF(AND($S892='자료입력 및 결과표시'!$B$17,COUNTIF($W892:$DR892,'자료입력 및 결과표시'!$C$17)&gt;=1),IF(OR('자료입력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H892" s="28">
        <f>IF(AND($S892='자료입력 및 결과표시'!$B$18,COUNTIF($W892:$DR892,'자료입력 및 결과표시'!$C$18)&gt;=1),IF(OR('자료입력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I892" s="28">
        <f>IF(AND($S892='자료입력 및 결과표시'!$B$19,COUNTIF($W892:$DR892,'자료입력 및 결과표시'!$C$19)&gt;=1),IF(OR('자료입력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J892" s="28">
        <f>IF(AND($S892='자료입력 및 결과표시'!$B$20,COUNTIF($W892:$DR892,'자료입력 및 결과표시'!$C$20)&gt;=1),IF(OR('자료입력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K892" s="28">
        <f>IF(AND($S892='자료입력 및 결과표시'!$B$21,COUNTIF($W892:$DR892,'자료입력 및 결과표시'!$C$21)&gt;=1),IF(OR('자료입력 및 결과표시'!$B$4+90&gt;=$V892,'자료입력 및 결과표시'!$B$4&lt;$U892),0,IF($V892-'자료입력 및 결과표시'!$B$4-90&gt;='자료입력 및 결과표시'!$E$4,'자료입력 및 결과표시'!$E$4,$V892-'자료입력 및 결과표시'!$B$4-90)),0)</f>
        <v>0</v>
      </c>
      <c r="EL892" s="17">
        <f>IF(AND(S892='자료입력 및 결과표시'!$B$6,COUNTIF('업무중복도(데이터 입력)'!$W892:$DR892,'자료입력 및 결과표시'!$C$6)&gt;=1),1,0)</f>
        <v>0</v>
      </c>
      <c r="EM892" s="17">
        <f>IF(AND(S892='자료입력 및 결과표시'!$B$7,COUNTIF('업무중복도(데이터 입력)'!$W892:$DR892,'자료입력 및 결과표시'!$C$7)&gt;=1),2,0)</f>
        <v>0</v>
      </c>
      <c r="EN892" s="17">
        <f>IF(AND(S892='자료입력 및 결과표시'!$B$8,COUNTIF('업무중복도(데이터 입력)'!$W892:$DR892,'자료입력 및 결과표시'!$C$8)&gt;=1),3,0)</f>
        <v>0</v>
      </c>
      <c r="EO892" s="17">
        <f>IF(AND(S892='자료입력 및 결과표시'!$B$9,COUNTIF('업무중복도(데이터 입력)'!$W892:$DR892,'자료입력 및 결과표시'!$C$9)&gt;=1),4,0)</f>
        <v>0</v>
      </c>
      <c r="EP892" s="17">
        <f>IF(AND(S892='자료입력 및 결과표시'!$B$10,COUNTIF('업무중복도(데이터 입력)'!$W892:$DR892,'자료입력 및 결과표시'!$C$10)&gt;=1),5,0)</f>
        <v>0</v>
      </c>
      <c r="EQ892" s="17">
        <f>IF(AND(S892='자료입력 및 결과표시'!$B$11,COUNTIF('업무중복도(데이터 입력)'!$W892:$DR892,'자료입력 및 결과표시'!$C$11)&gt;=1),6,0)</f>
        <v>0</v>
      </c>
      <c r="ER892" s="17">
        <f>IF(AND(S892='자료입력 및 결과표시'!$B$12,COUNTIF('업무중복도(데이터 입력)'!$W892:$DR892,'자료입력 및 결과표시'!$C$12)&gt;=1),7,0)</f>
        <v>0</v>
      </c>
      <c r="ES892" s="17">
        <f>IF(AND(S892='자료입력 및 결과표시'!$B$13,COUNTIF('업무중복도(데이터 입력)'!$W892:$DR892,'자료입력 및 결과표시'!$C$13)&gt;=1),8,0)</f>
        <v>0</v>
      </c>
      <c r="ET892" s="17">
        <f>IF(AND(S892='자료입력 및 결과표시'!$B$14,COUNTIF('업무중복도(데이터 입력)'!$W892:$DR892,'자료입력 및 결과표시'!$C$14)&gt;=1),9,0)</f>
        <v>0</v>
      </c>
      <c r="EU892" s="17">
        <f>IF(AND(S892='자료입력 및 결과표시'!$B$15,COUNTIF('업무중복도(데이터 입력)'!$W892:$DR892,'자료입력 및 결과표시'!$C$15)&gt;=1),10,0)</f>
        <v>0</v>
      </c>
      <c r="EV892" s="17">
        <f>IF(AND(S892='자료입력 및 결과표시'!$B$16,COUNTIF('업무중복도(데이터 입력)'!$W892:$DR892,'자료입력 및 결과표시'!$C$16)&gt;=1),11,0)</f>
        <v>0</v>
      </c>
      <c r="EW892" s="17">
        <f>IF(AND(S892='자료입력 및 결과표시'!$B$17,COUNTIF('업무중복도(데이터 입력)'!$W892:$DR892,'자료입력 및 결과표시'!$C$17)&gt;=1),12,0)</f>
        <v>0</v>
      </c>
      <c r="EX892" s="17">
        <f>IF(AND(S892='자료입력 및 결과표시'!$B$18,COUNTIF('업무중복도(데이터 입력)'!$W892:$DR892,'자료입력 및 결과표시'!$C$18)&gt;=1),13,0)</f>
        <v>0</v>
      </c>
      <c r="EY892" s="17">
        <f>IF(AND(S892='자료입력 및 결과표시'!$B$19,COUNTIF('업무중복도(데이터 입력)'!$W892:$DR892,'자료입력 및 결과표시'!$C$19)&gt;=1),14,0)</f>
        <v>0</v>
      </c>
      <c r="EZ892" s="17">
        <f>IF(AND(S892='자료입력 및 결과표시'!$B$20,COUNTIF('업무중복도(데이터 입력)'!$W892:$DR892,'자료입력 및 결과표시'!$C$20)&gt;=1),15,0)</f>
        <v>0</v>
      </c>
      <c r="FA892" s="17">
        <f>IF(AND(S892='자료입력 및 결과표시'!$B$21,COUNTIF('업무중복도(데이터 입력)'!$W892:$DR892,'자료입력 및 결과표시'!$C$21)&gt;=1),16,0)</f>
        <v>0</v>
      </c>
      <c r="FK892" s="17">
        <f t="shared" si="887"/>
        <v>0</v>
      </c>
      <c r="FO892"/>
    </row>
    <row r="893" spans="1:171">
      <c r="A893" s="17" t="str">
        <f t="shared" si="870"/>
        <v>\\\0</v>
      </c>
      <c r="B893" s="17" t="str">
        <f t="shared" si="871"/>
        <v>\\\0</v>
      </c>
      <c r="C893" s="17" t="str">
        <f t="shared" si="872"/>
        <v>\\\0</v>
      </c>
      <c r="D893" s="17" t="str">
        <f t="shared" si="873"/>
        <v>\\\0</v>
      </c>
      <c r="E893" s="17" t="str">
        <f t="shared" si="874"/>
        <v>\\\0</v>
      </c>
      <c r="F893" s="17" t="str">
        <f t="shared" si="875"/>
        <v>\\\0</v>
      </c>
      <c r="G893" s="17" t="str">
        <f t="shared" si="876"/>
        <v>\\\0</v>
      </c>
      <c r="H893" s="17" t="str">
        <f t="shared" si="877"/>
        <v>\\\0</v>
      </c>
      <c r="I893" s="17" t="str">
        <f t="shared" si="878"/>
        <v>\\\0</v>
      </c>
      <c r="J893" s="17" t="str">
        <f t="shared" si="879"/>
        <v>\\\0</v>
      </c>
      <c r="K893" s="17" t="str">
        <f t="shared" si="880"/>
        <v>\\\0</v>
      </c>
      <c r="L893" s="17" t="str">
        <f t="shared" si="881"/>
        <v>\\\0</v>
      </c>
      <c r="M893" s="17" t="str">
        <f t="shared" si="882"/>
        <v>\\\0</v>
      </c>
      <c r="N893" s="17" t="str">
        <f t="shared" si="883"/>
        <v>\\\0</v>
      </c>
      <c r="O893" s="17" t="str">
        <f t="shared" si="884"/>
        <v>\\\0</v>
      </c>
      <c r="P893" s="17" t="str">
        <f t="shared" si="885"/>
        <v>\\\0</v>
      </c>
      <c r="R893" s="17" t="str">
        <f t="shared" si="886"/>
        <v>\\</v>
      </c>
      <c r="S893" s="38"/>
      <c r="T893" s="39"/>
      <c r="U893" s="31"/>
      <c r="V893" s="32"/>
      <c r="W893" s="36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35"/>
      <c r="DS893" s="287"/>
      <c r="DT893" s="36"/>
      <c r="DU893" s="37"/>
      <c r="DV893" s="28">
        <f>IF(AND($S893='자료입력 및 결과표시'!$B$6,COUNTIF($W893:$DR893,'자료입력 및 결과표시'!$C$6)&gt;=1),IF(OR('자료입력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DW893" s="28">
        <f>IF(AND($S893='자료입력 및 결과표시'!$B$7,COUNTIF($W893:$DR893,'자료입력 및 결과표시'!$C$7)&gt;=1),IF(OR('자료입력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DX893" s="28">
        <f>IF(AND($S893='자료입력 및 결과표시'!$B$8,COUNTIF($W893:$DR893,'자료입력 및 결과표시'!$C$8)&gt;=1),IF(OR('자료입력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DY893" s="28">
        <f>IF(AND($S893='자료입력 및 결과표시'!$B$9,COUNTIF($W893:$DR893,'자료입력 및 결과표시'!$C$9)&gt;=1),IF(OR('자료입력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DZ893" s="28">
        <f>IF(AND($S893='자료입력 및 결과표시'!$B$10,COUNTIF($W893:$DR893,'자료입력 및 결과표시'!$C$10)&gt;=1),IF(OR('자료입력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A893" s="28">
        <f>IF(AND($S893='자료입력 및 결과표시'!$B$11,COUNTIF($W893:$DR893,'자료입력 및 결과표시'!$C$11)&gt;=1),IF(OR('자료입력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B893" s="28">
        <f>IF(AND($S893='자료입력 및 결과표시'!$B$12,COUNTIF($W893:$DR893,'자료입력 및 결과표시'!$C$12)&gt;=1),IF(OR('자료입력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C893" s="28">
        <f>IF(AND($S893='자료입력 및 결과표시'!$B$13,COUNTIF($W893:$DR893,'자료입력 및 결과표시'!$C$13)&gt;=1),IF(OR('자료입력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D893" s="28">
        <f>IF(AND($S893='자료입력 및 결과표시'!$B$14,COUNTIF($W893:$DR893,'자료입력 및 결과표시'!$C$14)&gt;=1),IF(OR('자료입력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E893" s="28">
        <f>IF(AND($S893='자료입력 및 결과표시'!$B$15,COUNTIF($W893:$DR893,'자료입력 및 결과표시'!$C$15)&gt;=1),IF(OR('자료입력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F893" s="28">
        <f>IF(AND($S893='자료입력 및 결과표시'!$B$16,COUNTIF($W893:$DR893,'자료입력 및 결과표시'!$C$16)&gt;=1),IF(OR('자료입력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G893" s="28">
        <f>IF(AND($S893='자료입력 및 결과표시'!$B$17,COUNTIF($W893:$DR893,'자료입력 및 결과표시'!$C$17)&gt;=1),IF(OR('자료입력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H893" s="28">
        <f>IF(AND($S893='자료입력 및 결과표시'!$B$18,COUNTIF($W893:$DR893,'자료입력 및 결과표시'!$C$18)&gt;=1),IF(OR('자료입력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I893" s="28">
        <f>IF(AND($S893='자료입력 및 결과표시'!$B$19,COUNTIF($W893:$DR893,'자료입력 및 결과표시'!$C$19)&gt;=1),IF(OR('자료입력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J893" s="28">
        <f>IF(AND($S893='자료입력 및 결과표시'!$B$20,COUNTIF($W893:$DR893,'자료입력 및 결과표시'!$C$20)&gt;=1),IF(OR('자료입력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K893" s="28">
        <f>IF(AND($S893='자료입력 및 결과표시'!$B$21,COUNTIF($W893:$DR893,'자료입력 및 결과표시'!$C$21)&gt;=1),IF(OR('자료입력 및 결과표시'!$B$4+90&gt;=$V893,'자료입력 및 결과표시'!$B$4&lt;$U893),0,IF($V893-'자료입력 및 결과표시'!$B$4-90&gt;='자료입력 및 결과표시'!$E$4,'자료입력 및 결과표시'!$E$4,$V893-'자료입력 및 결과표시'!$B$4-90)),0)</f>
        <v>0</v>
      </c>
      <c r="EL893" s="17">
        <f>IF(AND(S893='자료입력 및 결과표시'!$B$6,COUNTIF('업무중복도(데이터 입력)'!$W893:$DR893,'자료입력 및 결과표시'!$C$6)&gt;=1),1,0)</f>
        <v>0</v>
      </c>
      <c r="EM893" s="17">
        <f>IF(AND(S893='자료입력 및 결과표시'!$B$7,COUNTIF('업무중복도(데이터 입력)'!$W893:$DR893,'자료입력 및 결과표시'!$C$7)&gt;=1),2,0)</f>
        <v>0</v>
      </c>
      <c r="EN893" s="17">
        <f>IF(AND(S893='자료입력 및 결과표시'!$B$8,COUNTIF('업무중복도(데이터 입력)'!$W893:$DR893,'자료입력 및 결과표시'!$C$8)&gt;=1),3,0)</f>
        <v>0</v>
      </c>
      <c r="EO893" s="17">
        <f>IF(AND(S893='자료입력 및 결과표시'!$B$9,COUNTIF('업무중복도(데이터 입력)'!$W893:$DR893,'자료입력 및 결과표시'!$C$9)&gt;=1),4,0)</f>
        <v>0</v>
      </c>
      <c r="EP893" s="17">
        <f>IF(AND(S893='자료입력 및 결과표시'!$B$10,COUNTIF('업무중복도(데이터 입력)'!$W893:$DR893,'자료입력 및 결과표시'!$C$10)&gt;=1),5,0)</f>
        <v>0</v>
      </c>
      <c r="EQ893" s="17">
        <f>IF(AND(S893='자료입력 및 결과표시'!$B$11,COUNTIF('업무중복도(데이터 입력)'!$W893:$DR893,'자료입력 및 결과표시'!$C$11)&gt;=1),6,0)</f>
        <v>0</v>
      </c>
      <c r="ER893" s="17">
        <f>IF(AND(S893='자료입력 및 결과표시'!$B$12,COUNTIF('업무중복도(데이터 입력)'!$W893:$DR893,'자료입력 및 결과표시'!$C$12)&gt;=1),7,0)</f>
        <v>0</v>
      </c>
      <c r="ES893" s="17">
        <f>IF(AND(S893='자료입력 및 결과표시'!$B$13,COUNTIF('업무중복도(데이터 입력)'!$W893:$DR893,'자료입력 및 결과표시'!$C$13)&gt;=1),8,0)</f>
        <v>0</v>
      </c>
      <c r="ET893" s="17">
        <f>IF(AND(S893='자료입력 및 결과표시'!$B$14,COUNTIF('업무중복도(데이터 입력)'!$W893:$DR893,'자료입력 및 결과표시'!$C$14)&gt;=1),9,0)</f>
        <v>0</v>
      </c>
      <c r="EU893" s="17">
        <f>IF(AND(S893='자료입력 및 결과표시'!$B$15,COUNTIF('업무중복도(데이터 입력)'!$W893:$DR893,'자료입력 및 결과표시'!$C$15)&gt;=1),10,0)</f>
        <v>0</v>
      </c>
      <c r="EV893" s="17">
        <f>IF(AND(S893='자료입력 및 결과표시'!$B$16,COUNTIF('업무중복도(데이터 입력)'!$W893:$DR893,'자료입력 및 결과표시'!$C$16)&gt;=1),11,0)</f>
        <v>0</v>
      </c>
      <c r="EW893" s="17">
        <f>IF(AND(S893='자료입력 및 결과표시'!$B$17,COUNTIF('업무중복도(데이터 입력)'!$W893:$DR893,'자료입력 및 결과표시'!$C$17)&gt;=1),12,0)</f>
        <v>0</v>
      </c>
      <c r="EX893" s="17">
        <f>IF(AND(S893='자료입력 및 결과표시'!$B$18,COUNTIF('업무중복도(데이터 입력)'!$W893:$DR893,'자료입력 및 결과표시'!$C$18)&gt;=1),13,0)</f>
        <v>0</v>
      </c>
      <c r="EY893" s="17">
        <f>IF(AND(S893='자료입력 및 결과표시'!$B$19,COUNTIF('업무중복도(데이터 입력)'!$W893:$DR893,'자료입력 및 결과표시'!$C$19)&gt;=1),14,0)</f>
        <v>0</v>
      </c>
      <c r="EZ893" s="17">
        <f>IF(AND(S893='자료입력 및 결과표시'!$B$20,COUNTIF('업무중복도(데이터 입력)'!$W893:$DR893,'자료입력 및 결과표시'!$C$20)&gt;=1),15,0)</f>
        <v>0</v>
      </c>
      <c r="FA893" s="17">
        <f>IF(AND(S893='자료입력 및 결과표시'!$B$21,COUNTIF('업무중복도(데이터 입력)'!$W893:$DR893,'자료입력 및 결과표시'!$C$21)&gt;=1),16,0)</f>
        <v>0</v>
      </c>
      <c r="FK893" s="17">
        <f t="shared" si="887"/>
        <v>0</v>
      </c>
      <c r="FO893"/>
    </row>
    <row r="894" spans="1:171">
      <c r="A894" s="17" t="str">
        <f t="shared" si="870"/>
        <v>\\\0</v>
      </c>
      <c r="B894" s="17" t="str">
        <f t="shared" si="871"/>
        <v>\\\0</v>
      </c>
      <c r="C894" s="17" t="str">
        <f t="shared" si="872"/>
        <v>\\\0</v>
      </c>
      <c r="D894" s="17" t="str">
        <f t="shared" si="873"/>
        <v>\\\0</v>
      </c>
      <c r="E894" s="17" t="str">
        <f t="shared" si="874"/>
        <v>\\\0</v>
      </c>
      <c r="F894" s="17" t="str">
        <f t="shared" si="875"/>
        <v>\\\0</v>
      </c>
      <c r="G894" s="17" t="str">
        <f t="shared" si="876"/>
        <v>\\\0</v>
      </c>
      <c r="H894" s="17" t="str">
        <f t="shared" si="877"/>
        <v>\\\0</v>
      </c>
      <c r="I894" s="17" t="str">
        <f t="shared" si="878"/>
        <v>\\\0</v>
      </c>
      <c r="J894" s="17" t="str">
        <f t="shared" si="879"/>
        <v>\\\0</v>
      </c>
      <c r="K894" s="17" t="str">
        <f t="shared" si="880"/>
        <v>\\\0</v>
      </c>
      <c r="L894" s="17" t="str">
        <f t="shared" si="881"/>
        <v>\\\0</v>
      </c>
      <c r="M894" s="17" t="str">
        <f t="shared" si="882"/>
        <v>\\\0</v>
      </c>
      <c r="N894" s="17" t="str">
        <f t="shared" si="883"/>
        <v>\\\0</v>
      </c>
      <c r="O894" s="17" t="str">
        <f t="shared" si="884"/>
        <v>\\\0</v>
      </c>
      <c r="P894" s="17" t="str">
        <f t="shared" si="885"/>
        <v>\\\0</v>
      </c>
      <c r="R894" s="17" t="str">
        <f t="shared" si="886"/>
        <v>\\</v>
      </c>
      <c r="S894" s="38"/>
      <c r="T894" s="39"/>
      <c r="U894" s="31"/>
      <c r="V894" s="32"/>
      <c r="W894" s="36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35"/>
      <c r="DS894" s="287"/>
      <c r="DT894" s="36"/>
      <c r="DU894" s="37"/>
      <c r="DV894" s="28">
        <f>IF(AND($S894='자료입력 및 결과표시'!$B$6,COUNTIF($W894:$DR894,'자료입력 및 결과표시'!$C$6)&gt;=1),IF(OR('자료입력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DW894" s="28">
        <f>IF(AND($S894='자료입력 및 결과표시'!$B$7,COUNTIF($W894:$DR894,'자료입력 및 결과표시'!$C$7)&gt;=1),IF(OR('자료입력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DX894" s="28">
        <f>IF(AND($S894='자료입력 및 결과표시'!$B$8,COUNTIF($W894:$DR894,'자료입력 및 결과표시'!$C$8)&gt;=1),IF(OR('자료입력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DY894" s="28">
        <f>IF(AND($S894='자료입력 및 결과표시'!$B$9,COUNTIF($W894:$DR894,'자료입력 및 결과표시'!$C$9)&gt;=1),IF(OR('자료입력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DZ894" s="28">
        <f>IF(AND($S894='자료입력 및 결과표시'!$B$10,COUNTIF($W894:$DR894,'자료입력 및 결과표시'!$C$10)&gt;=1),IF(OR('자료입력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A894" s="28">
        <f>IF(AND($S894='자료입력 및 결과표시'!$B$11,COUNTIF($W894:$DR894,'자료입력 및 결과표시'!$C$11)&gt;=1),IF(OR('자료입력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B894" s="28">
        <f>IF(AND($S894='자료입력 및 결과표시'!$B$12,COUNTIF($W894:$DR894,'자료입력 및 결과표시'!$C$12)&gt;=1),IF(OR('자료입력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C894" s="28">
        <f>IF(AND($S894='자료입력 및 결과표시'!$B$13,COUNTIF($W894:$DR894,'자료입력 및 결과표시'!$C$13)&gt;=1),IF(OR('자료입력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D894" s="28">
        <f>IF(AND($S894='자료입력 및 결과표시'!$B$14,COUNTIF($W894:$DR894,'자료입력 및 결과표시'!$C$14)&gt;=1),IF(OR('자료입력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E894" s="28">
        <f>IF(AND($S894='자료입력 및 결과표시'!$B$15,COUNTIF($W894:$DR894,'자료입력 및 결과표시'!$C$15)&gt;=1),IF(OR('자료입력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F894" s="28">
        <f>IF(AND($S894='자료입력 및 결과표시'!$B$16,COUNTIF($W894:$DR894,'자료입력 및 결과표시'!$C$16)&gt;=1),IF(OR('자료입력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G894" s="28">
        <f>IF(AND($S894='자료입력 및 결과표시'!$B$17,COUNTIF($W894:$DR894,'자료입력 및 결과표시'!$C$17)&gt;=1),IF(OR('자료입력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H894" s="28">
        <f>IF(AND($S894='자료입력 및 결과표시'!$B$18,COUNTIF($W894:$DR894,'자료입력 및 결과표시'!$C$18)&gt;=1),IF(OR('자료입력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I894" s="28">
        <f>IF(AND($S894='자료입력 및 결과표시'!$B$19,COUNTIF($W894:$DR894,'자료입력 및 결과표시'!$C$19)&gt;=1),IF(OR('자료입력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J894" s="28">
        <f>IF(AND($S894='자료입력 및 결과표시'!$B$20,COUNTIF($W894:$DR894,'자료입력 및 결과표시'!$C$20)&gt;=1),IF(OR('자료입력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K894" s="28">
        <f>IF(AND($S894='자료입력 및 결과표시'!$B$21,COUNTIF($W894:$DR894,'자료입력 및 결과표시'!$C$21)&gt;=1),IF(OR('자료입력 및 결과표시'!$B$4+90&gt;=$V894,'자료입력 및 결과표시'!$B$4&lt;$U894),0,IF($V894-'자료입력 및 결과표시'!$B$4-90&gt;='자료입력 및 결과표시'!$E$4,'자료입력 및 결과표시'!$E$4,$V894-'자료입력 및 결과표시'!$B$4-90)),0)</f>
        <v>0</v>
      </c>
      <c r="EL894" s="17">
        <f>IF(AND(S894='자료입력 및 결과표시'!$B$6,COUNTIF('업무중복도(데이터 입력)'!$W894:$DR894,'자료입력 및 결과표시'!$C$6)&gt;=1),1,0)</f>
        <v>0</v>
      </c>
      <c r="EM894" s="17">
        <f>IF(AND(S894='자료입력 및 결과표시'!$B$7,COUNTIF('업무중복도(데이터 입력)'!$W894:$DR894,'자료입력 및 결과표시'!$C$7)&gt;=1),2,0)</f>
        <v>0</v>
      </c>
      <c r="EN894" s="17">
        <f>IF(AND(S894='자료입력 및 결과표시'!$B$8,COUNTIF('업무중복도(데이터 입력)'!$W894:$DR894,'자료입력 및 결과표시'!$C$8)&gt;=1),3,0)</f>
        <v>0</v>
      </c>
      <c r="EO894" s="17">
        <f>IF(AND(S894='자료입력 및 결과표시'!$B$9,COUNTIF('업무중복도(데이터 입력)'!$W894:$DR894,'자료입력 및 결과표시'!$C$9)&gt;=1),4,0)</f>
        <v>0</v>
      </c>
      <c r="EP894" s="17">
        <f>IF(AND(S894='자료입력 및 결과표시'!$B$10,COUNTIF('업무중복도(데이터 입력)'!$W894:$DR894,'자료입력 및 결과표시'!$C$10)&gt;=1),5,0)</f>
        <v>0</v>
      </c>
      <c r="EQ894" s="17">
        <f>IF(AND(S894='자료입력 및 결과표시'!$B$11,COUNTIF('업무중복도(데이터 입력)'!$W894:$DR894,'자료입력 및 결과표시'!$C$11)&gt;=1),6,0)</f>
        <v>0</v>
      </c>
      <c r="ER894" s="17">
        <f>IF(AND(S894='자료입력 및 결과표시'!$B$12,COUNTIF('업무중복도(데이터 입력)'!$W894:$DR894,'자료입력 및 결과표시'!$C$12)&gt;=1),7,0)</f>
        <v>0</v>
      </c>
      <c r="ES894" s="17">
        <f>IF(AND(S894='자료입력 및 결과표시'!$B$13,COUNTIF('업무중복도(데이터 입력)'!$W894:$DR894,'자료입력 및 결과표시'!$C$13)&gt;=1),8,0)</f>
        <v>0</v>
      </c>
      <c r="ET894" s="17">
        <f>IF(AND(S894='자료입력 및 결과표시'!$B$14,COUNTIF('업무중복도(데이터 입력)'!$W894:$DR894,'자료입력 및 결과표시'!$C$14)&gt;=1),9,0)</f>
        <v>0</v>
      </c>
      <c r="EU894" s="17">
        <f>IF(AND(S894='자료입력 및 결과표시'!$B$15,COUNTIF('업무중복도(데이터 입력)'!$W894:$DR894,'자료입력 및 결과표시'!$C$15)&gt;=1),10,0)</f>
        <v>0</v>
      </c>
      <c r="EV894" s="17">
        <f>IF(AND(S894='자료입력 및 결과표시'!$B$16,COUNTIF('업무중복도(데이터 입력)'!$W894:$DR894,'자료입력 및 결과표시'!$C$16)&gt;=1),11,0)</f>
        <v>0</v>
      </c>
      <c r="EW894" s="17">
        <f>IF(AND(S894='자료입력 및 결과표시'!$B$17,COUNTIF('업무중복도(데이터 입력)'!$W894:$DR894,'자료입력 및 결과표시'!$C$17)&gt;=1),12,0)</f>
        <v>0</v>
      </c>
      <c r="EX894" s="17">
        <f>IF(AND(S894='자료입력 및 결과표시'!$B$18,COUNTIF('업무중복도(데이터 입력)'!$W894:$DR894,'자료입력 및 결과표시'!$C$18)&gt;=1),13,0)</f>
        <v>0</v>
      </c>
      <c r="EY894" s="17">
        <f>IF(AND(S894='자료입력 및 결과표시'!$B$19,COUNTIF('업무중복도(데이터 입력)'!$W894:$DR894,'자료입력 및 결과표시'!$C$19)&gt;=1),14,0)</f>
        <v>0</v>
      </c>
      <c r="EZ894" s="17">
        <f>IF(AND(S894='자료입력 및 결과표시'!$B$20,COUNTIF('업무중복도(데이터 입력)'!$W894:$DR894,'자료입력 및 결과표시'!$C$20)&gt;=1),15,0)</f>
        <v>0</v>
      </c>
      <c r="FA894" s="17">
        <f>IF(AND(S894='자료입력 및 결과표시'!$B$21,COUNTIF('업무중복도(데이터 입력)'!$W894:$DR894,'자료입력 및 결과표시'!$C$21)&gt;=1),16,0)</f>
        <v>0</v>
      </c>
      <c r="FK894" s="17">
        <f t="shared" si="887"/>
        <v>0</v>
      </c>
      <c r="FO894"/>
    </row>
    <row r="895" spans="1:171">
      <c r="A895" s="17" t="str">
        <f t="shared" si="870"/>
        <v>\\\0</v>
      </c>
      <c r="B895" s="17" t="str">
        <f t="shared" si="871"/>
        <v>\\\0</v>
      </c>
      <c r="C895" s="17" t="str">
        <f t="shared" si="872"/>
        <v>\\\0</v>
      </c>
      <c r="D895" s="17" t="str">
        <f t="shared" si="873"/>
        <v>\\\0</v>
      </c>
      <c r="E895" s="17" t="str">
        <f t="shared" si="874"/>
        <v>\\\0</v>
      </c>
      <c r="F895" s="17" t="str">
        <f t="shared" si="875"/>
        <v>\\\0</v>
      </c>
      <c r="G895" s="17" t="str">
        <f t="shared" si="876"/>
        <v>\\\0</v>
      </c>
      <c r="H895" s="17" t="str">
        <f t="shared" si="877"/>
        <v>\\\0</v>
      </c>
      <c r="I895" s="17" t="str">
        <f t="shared" si="878"/>
        <v>\\\0</v>
      </c>
      <c r="J895" s="17" t="str">
        <f t="shared" si="879"/>
        <v>\\\0</v>
      </c>
      <c r="K895" s="17" t="str">
        <f t="shared" si="880"/>
        <v>\\\0</v>
      </c>
      <c r="L895" s="17" t="str">
        <f t="shared" si="881"/>
        <v>\\\0</v>
      </c>
      <c r="M895" s="17" t="str">
        <f t="shared" si="882"/>
        <v>\\\0</v>
      </c>
      <c r="N895" s="17" t="str">
        <f t="shared" si="883"/>
        <v>\\\0</v>
      </c>
      <c r="O895" s="17" t="str">
        <f t="shared" si="884"/>
        <v>\\\0</v>
      </c>
      <c r="P895" s="17" t="str">
        <f t="shared" si="885"/>
        <v>\\\0</v>
      </c>
      <c r="R895" s="17" t="str">
        <f t="shared" si="886"/>
        <v>\\</v>
      </c>
      <c r="S895" s="38"/>
      <c r="T895" s="39"/>
      <c r="U895" s="31"/>
      <c r="V895" s="32"/>
      <c r="W895" s="36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35"/>
      <c r="DS895" s="287"/>
      <c r="DT895" s="36"/>
      <c r="DU895" s="37"/>
      <c r="DV895" s="28">
        <f>IF(AND($S895='자료입력 및 결과표시'!$B$6,COUNTIF($W895:$DR895,'자료입력 및 결과표시'!$C$6)&gt;=1),IF(OR('자료입력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DW895" s="28">
        <f>IF(AND($S895='자료입력 및 결과표시'!$B$7,COUNTIF($W895:$DR895,'자료입력 및 결과표시'!$C$7)&gt;=1),IF(OR('자료입력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DX895" s="28">
        <f>IF(AND($S895='자료입력 및 결과표시'!$B$8,COUNTIF($W895:$DR895,'자료입력 및 결과표시'!$C$8)&gt;=1),IF(OR('자료입력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DY895" s="28">
        <f>IF(AND($S895='자료입력 및 결과표시'!$B$9,COUNTIF($W895:$DR895,'자료입력 및 결과표시'!$C$9)&gt;=1),IF(OR('자료입력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DZ895" s="28">
        <f>IF(AND($S895='자료입력 및 결과표시'!$B$10,COUNTIF($W895:$DR895,'자료입력 및 결과표시'!$C$10)&gt;=1),IF(OR('자료입력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A895" s="28">
        <f>IF(AND($S895='자료입력 및 결과표시'!$B$11,COUNTIF($W895:$DR895,'자료입력 및 결과표시'!$C$11)&gt;=1),IF(OR('자료입력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B895" s="28">
        <f>IF(AND($S895='자료입력 및 결과표시'!$B$12,COUNTIF($W895:$DR895,'자료입력 및 결과표시'!$C$12)&gt;=1),IF(OR('자료입력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C895" s="28">
        <f>IF(AND($S895='자료입력 및 결과표시'!$B$13,COUNTIF($W895:$DR895,'자료입력 및 결과표시'!$C$13)&gt;=1),IF(OR('자료입력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D895" s="28">
        <f>IF(AND($S895='자료입력 및 결과표시'!$B$14,COUNTIF($W895:$DR895,'자료입력 및 결과표시'!$C$14)&gt;=1),IF(OR('자료입력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E895" s="28">
        <f>IF(AND($S895='자료입력 및 결과표시'!$B$15,COUNTIF($W895:$DR895,'자료입력 및 결과표시'!$C$15)&gt;=1),IF(OR('자료입력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F895" s="28">
        <f>IF(AND($S895='자료입력 및 결과표시'!$B$16,COUNTIF($W895:$DR895,'자료입력 및 결과표시'!$C$16)&gt;=1),IF(OR('자료입력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G895" s="28">
        <f>IF(AND($S895='자료입력 및 결과표시'!$B$17,COUNTIF($W895:$DR895,'자료입력 및 결과표시'!$C$17)&gt;=1),IF(OR('자료입력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H895" s="28">
        <f>IF(AND($S895='자료입력 및 결과표시'!$B$18,COUNTIF($W895:$DR895,'자료입력 및 결과표시'!$C$18)&gt;=1),IF(OR('자료입력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I895" s="28">
        <f>IF(AND($S895='자료입력 및 결과표시'!$B$19,COUNTIF($W895:$DR895,'자료입력 및 결과표시'!$C$19)&gt;=1),IF(OR('자료입력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J895" s="28">
        <f>IF(AND($S895='자료입력 및 결과표시'!$B$20,COUNTIF($W895:$DR895,'자료입력 및 결과표시'!$C$20)&gt;=1),IF(OR('자료입력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K895" s="28">
        <f>IF(AND($S895='자료입력 및 결과표시'!$B$21,COUNTIF($W895:$DR895,'자료입력 및 결과표시'!$C$21)&gt;=1),IF(OR('자료입력 및 결과표시'!$B$4+90&gt;=$V895,'자료입력 및 결과표시'!$B$4&lt;$U895),0,IF($V895-'자료입력 및 결과표시'!$B$4-90&gt;='자료입력 및 결과표시'!$E$4,'자료입력 및 결과표시'!$E$4,$V895-'자료입력 및 결과표시'!$B$4-90)),0)</f>
        <v>0</v>
      </c>
      <c r="EL895" s="17">
        <f>IF(AND(S895='자료입력 및 결과표시'!$B$6,COUNTIF('업무중복도(데이터 입력)'!$W895:$DR895,'자료입력 및 결과표시'!$C$6)&gt;=1),1,0)</f>
        <v>0</v>
      </c>
      <c r="EM895" s="17">
        <f>IF(AND(S895='자료입력 및 결과표시'!$B$7,COUNTIF('업무중복도(데이터 입력)'!$W895:$DR895,'자료입력 및 결과표시'!$C$7)&gt;=1),2,0)</f>
        <v>0</v>
      </c>
      <c r="EN895" s="17">
        <f>IF(AND(S895='자료입력 및 결과표시'!$B$8,COUNTIF('업무중복도(데이터 입력)'!$W895:$DR895,'자료입력 및 결과표시'!$C$8)&gt;=1),3,0)</f>
        <v>0</v>
      </c>
      <c r="EO895" s="17">
        <f>IF(AND(S895='자료입력 및 결과표시'!$B$9,COUNTIF('업무중복도(데이터 입력)'!$W895:$DR895,'자료입력 및 결과표시'!$C$9)&gt;=1),4,0)</f>
        <v>0</v>
      </c>
      <c r="EP895" s="17">
        <f>IF(AND(S895='자료입력 및 결과표시'!$B$10,COUNTIF('업무중복도(데이터 입력)'!$W895:$DR895,'자료입력 및 결과표시'!$C$10)&gt;=1),5,0)</f>
        <v>0</v>
      </c>
      <c r="EQ895" s="17">
        <f>IF(AND(S895='자료입력 및 결과표시'!$B$11,COUNTIF('업무중복도(데이터 입력)'!$W895:$DR895,'자료입력 및 결과표시'!$C$11)&gt;=1),6,0)</f>
        <v>0</v>
      </c>
      <c r="ER895" s="17">
        <f>IF(AND(S895='자료입력 및 결과표시'!$B$12,COUNTIF('업무중복도(데이터 입력)'!$W895:$DR895,'자료입력 및 결과표시'!$C$12)&gt;=1),7,0)</f>
        <v>0</v>
      </c>
      <c r="ES895" s="17">
        <f>IF(AND(S895='자료입력 및 결과표시'!$B$13,COUNTIF('업무중복도(데이터 입력)'!$W895:$DR895,'자료입력 및 결과표시'!$C$13)&gt;=1),8,0)</f>
        <v>0</v>
      </c>
      <c r="ET895" s="17">
        <f>IF(AND(S895='자료입력 및 결과표시'!$B$14,COUNTIF('업무중복도(데이터 입력)'!$W895:$DR895,'자료입력 및 결과표시'!$C$14)&gt;=1),9,0)</f>
        <v>0</v>
      </c>
      <c r="EU895" s="17">
        <f>IF(AND(S895='자료입력 및 결과표시'!$B$15,COUNTIF('업무중복도(데이터 입력)'!$W895:$DR895,'자료입력 및 결과표시'!$C$15)&gt;=1),10,0)</f>
        <v>0</v>
      </c>
      <c r="EV895" s="17">
        <f>IF(AND(S895='자료입력 및 결과표시'!$B$16,COUNTIF('업무중복도(데이터 입력)'!$W895:$DR895,'자료입력 및 결과표시'!$C$16)&gt;=1),11,0)</f>
        <v>0</v>
      </c>
      <c r="EW895" s="17">
        <f>IF(AND(S895='자료입력 및 결과표시'!$B$17,COUNTIF('업무중복도(데이터 입력)'!$W895:$DR895,'자료입력 및 결과표시'!$C$17)&gt;=1),12,0)</f>
        <v>0</v>
      </c>
      <c r="EX895" s="17">
        <f>IF(AND(S895='자료입력 및 결과표시'!$B$18,COUNTIF('업무중복도(데이터 입력)'!$W895:$DR895,'자료입력 및 결과표시'!$C$18)&gt;=1),13,0)</f>
        <v>0</v>
      </c>
      <c r="EY895" s="17">
        <f>IF(AND(S895='자료입력 및 결과표시'!$B$19,COUNTIF('업무중복도(데이터 입력)'!$W895:$DR895,'자료입력 및 결과표시'!$C$19)&gt;=1),14,0)</f>
        <v>0</v>
      </c>
      <c r="EZ895" s="17">
        <f>IF(AND(S895='자료입력 및 결과표시'!$B$20,COUNTIF('업무중복도(데이터 입력)'!$W895:$DR895,'자료입력 및 결과표시'!$C$20)&gt;=1),15,0)</f>
        <v>0</v>
      </c>
      <c r="FA895" s="17">
        <f>IF(AND(S895='자료입력 및 결과표시'!$B$21,COUNTIF('업무중복도(데이터 입력)'!$W895:$DR895,'자료입력 및 결과표시'!$C$21)&gt;=1),16,0)</f>
        <v>0</v>
      </c>
      <c r="FK895" s="17">
        <f t="shared" si="887"/>
        <v>0</v>
      </c>
      <c r="FO895"/>
    </row>
    <row r="896" spans="1:171">
      <c r="A896" s="17" t="str">
        <f t="shared" si="870"/>
        <v>\\\0</v>
      </c>
      <c r="B896" s="17" t="str">
        <f t="shared" si="871"/>
        <v>\\\0</v>
      </c>
      <c r="C896" s="17" t="str">
        <f t="shared" si="872"/>
        <v>\\\0</v>
      </c>
      <c r="D896" s="17" t="str">
        <f t="shared" si="873"/>
        <v>\\\0</v>
      </c>
      <c r="E896" s="17" t="str">
        <f t="shared" si="874"/>
        <v>\\\0</v>
      </c>
      <c r="F896" s="17" t="str">
        <f t="shared" si="875"/>
        <v>\\\0</v>
      </c>
      <c r="G896" s="17" t="str">
        <f t="shared" si="876"/>
        <v>\\\0</v>
      </c>
      <c r="H896" s="17" t="str">
        <f t="shared" si="877"/>
        <v>\\\0</v>
      </c>
      <c r="I896" s="17" t="str">
        <f t="shared" si="878"/>
        <v>\\\0</v>
      </c>
      <c r="J896" s="17" t="str">
        <f t="shared" si="879"/>
        <v>\\\0</v>
      </c>
      <c r="K896" s="17" t="str">
        <f t="shared" si="880"/>
        <v>\\\0</v>
      </c>
      <c r="L896" s="17" t="str">
        <f t="shared" si="881"/>
        <v>\\\0</v>
      </c>
      <c r="M896" s="17" t="str">
        <f t="shared" si="882"/>
        <v>\\\0</v>
      </c>
      <c r="N896" s="17" t="str">
        <f t="shared" si="883"/>
        <v>\\\0</v>
      </c>
      <c r="O896" s="17" t="str">
        <f t="shared" si="884"/>
        <v>\\\0</v>
      </c>
      <c r="P896" s="17" t="str">
        <f t="shared" si="885"/>
        <v>\\\0</v>
      </c>
      <c r="R896" s="17" t="str">
        <f t="shared" si="886"/>
        <v>\\</v>
      </c>
      <c r="S896" s="38"/>
      <c r="T896" s="39"/>
      <c r="U896" s="31"/>
      <c r="V896" s="32"/>
      <c r="W896" s="36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35"/>
      <c r="DS896" s="287"/>
      <c r="DT896" s="36"/>
      <c r="DU896" s="37"/>
      <c r="DV896" s="28">
        <f>IF(AND($S896='자료입력 및 결과표시'!$B$6,COUNTIF($W896:$DR896,'자료입력 및 결과표시'!$C$6)&gt;=1),IF(OR('자료입력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DW896" s="28">
        <f>IF(AND($S896='자료입력 및 결과표시'!$B$7,COUNTIF($W896:$DR896,'자료입력 및 결과표시'!$C$7)&gt;=1),IF(OR('자료입력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DX896" s="28">
        <f>IF(AND($S896='자료입력 및 결과표시'!$B$8,COUNTIF($W896:$DR896,'자료입력 및 결과표시'!$C$8)&gt;=1),IF(OR('자료입력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DY896" s="28">
        <f>IF(AND($S896='자료입력 및 결과표시'!$B$9,COUNTIF($W896:$DR896,'자료입력 및 결과표시'!$C$9)&gt;=1),IF(OR('자료입력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DZ896" s="28">
        <f>IF(AND($S896='자료입력 및 결과표시'!$B$10,COUNTIF($W896:$DR896,'자료입력 및 결과표시'!$C$10)&gt;=1),IF(OR('자료입력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A896" s="28">
        <f>IF(AND($S896='자료입력 및 결과표시'!$B$11,COUNTIF($W896:$DR896,'자료입력 및 결과표시'!$C$11)&gt;=1),IF(OR('자료입력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B896" s="28">
        <f>IF(AND($S896='자료입력 및 결과표시'!$B$12,COUNTIF($W896:$DR896,'자료입력 및 결과표시'!$C$12)&gt;=1),IF(OR('자료입력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C896" s="28">
        <f>IF(AND($S896='자료입력 및 결과표시'!$B$13,COUNTIF($W896:$DR896,'자료입력 및 결과표시'!$C$13)&gt;=1),IF(OR('자료입력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D896" s="28">
        <f>IF(AND($S896='자료입력 및 결과표시'!$B$14,COUNTIF($W896:$DR896,'자료입력 및 결과표시'!$C$14)&gt;=1),IF(OR('자료입력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E896" s="28">
        <f>IF(AND($S896='자료입력 및 결과표시'!$B$15,COUNTIF($W896:$DR896,'자료입력 및 결과표시'!$C$15)&gt;=1),IF(OR('자료입력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F896" s="28">
        <f>IF(AND($S896='자료입력 및 결과표시'!$B$16,COUNTIF($W896:$DR896,'자료입력 및 결과표시'!$C$16)&gt;=1),IF(OR('자료입력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G896" s="28">
        <f>IF(AND($S896='자료입력 및 결과표시'!$B$17,COUNTIF($W896:$DR896,'자료입력 및 결과표시'!$C$17)&gt;=1),IF(OR('자료입력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H896" s="28">
        <f>IF(AND($S896='자료입력 및 결과표시'!$B$18,COUNTIF($W896:$DR896,'자료입력 및 결과표시'!$C$18)&gt;=1),IF(OR('자료입력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I896" s="28">
        <f>IF(AND($S896='자료입력 및 결과표시'!$B$19,COUNTIF($W896:$DR896,'자료입력 및 결과표시'!$C$19)&gt;=1),IF(OR('자료입력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J896" s="28">
        <f>IF(AND($S896='자료입력 및 결과표시'!$B$20,COUNTIF($W896:$DR896,'자료입력 및 결과표시'!$C$20)&gt;=1),IF(OR('자료입력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K896" s="28">
        <f>IF(AND($S896='자료입력 및 결과표시'!$B$21,COUNTIF($W896:$DR896,'자료입력 및 결과표시'!$C$21)&gt;=1),IF(OR('자료입력 및 결과표시'!$B$4+90&gt;=$V896,'자료입력 및 결과표시'!$B$4&lt;$U896),0,IF($V896-'자료입력 및 결과표시'!$B$4-90&gt;='자료입력 및 결과표시'!$E$4,'자료입력 및 결과표시'!$E$4,$V896-'자료입력 및 결과표시'!$B$4-90)),0)</f>
        <v>0</v>
      </c>
      <c r="EL896" s="17">
        <f>IF(AND(S896='자료입력 및 결과표시'!$B$6,COUNTIF('업무중복도(데이터 입력)'!$W896:$DR896,'자료입력 및 결과표시'!$C$6)&gt;=1),1,0)</f>
        <v>0</v>
      </c>
      <c r="EM896" s="17">
        <f>IF(AND(S896='자료입력 및 결과표시'!$B$7,COUNTIF('업무중복도(데이터 입력)'!$W896:$DR896,'자료입력 및 결과표시'!$C$7)&gt;=1),2,0)</f>
        <v>0</v>
      </c>
      <c r="EN896" s="17">
        <f>IF(AND(S896='자료입력 및 결과표시'!$B$8,COUNTIF('업무중복도(데이터 입력)'!$W896:$DR896,'자료입력 및 결과표시'!$C$8)&gt;=1),3,0)</f>
        <v>0</v>
      </c>
      <c r="EO896" s="17">
        <f>IF(AND(S896='자료입력 및 결과표시'!$B$9,COUNTIF('업무중복도(데이터 입력)'!$W896:$DR896,'자료입력 및 결과표시'!$C$9)&gt;=1),4,0)</f>
        <v>0</v>
      </c>
      <c r="EP896" s="17">
        <f>IF(AND(S896='자료입력 및 결과표시'!$B$10,COUNTIF('업무중복도(데이터 입력)'!$W896:$DR896,'자료입력 및 결과표시'!$C$10)&gt;=1),5,0)</f>
        <v>0</v>
      </c>
      <c r="EQ896" s="17">
        <f>IF(AND(S896='자료입력 및 결과표시'!$B$11,COUNTIF('업무중복도(데이터 입력)'!$W896:$DR896,'자료입력 및 결과표시'!$C$11)&gt;=1),6,0)</f>
        <v>0</v>
      </c>
      <c r="ER896" s="17">
        <f>IF(AND(S896='자료입력 및 결과표시'!$B$12,COUNTIF('업무중복도(데이터 입력)'!$W896:$DR896,'자료입력 및 결과표시'!$C$12)&gt;=1),7,0)</f>
        <v>0</v>
      </c>
      <c r="ES896" s="17">
        <f>IF(AND(S896='자료입력 및 결과표시'!$B$13,COUNTIF('업무중복도(데이터 입력)'!$W896:$DR896,'자료입력 및 결과표시'!$C$13)&gt;=1),8,0)</f>
        <v>0</v>
      </c>
      <c r="ET896" s="17">
        <f>IF(AND(S896='자료입력 및 결과표시'!$B$14,COUNTIF('업무중복도(데이터 입력)'!$W896:$DR896,'자료입력 및 결과표시'!$C$14)&gt;=1),9,0)</f>
        <v>0</v>
      </c>
      <c r="EU896" s="17">
        <f>IF(AND(S896='자료입력 및 결과표시'!$B$15,COUNTIF('업무중복도(데이터 입력)'!$W896:$DR896,'자료입력 및 결과표시'!$C$15)&gt;=1),10,0)</f>
        <v>0</v>
      </c>
      <c r="EV896" s="17">
        <f>IF(AND(S896='자료입력 및 결과표시'!$B$16,COUNTIF('업무중복도(데이터 입력)'!$W896:$DR896,'자료입력 및 결과표시'!$C$16)&gt;=1),11,0)</f>
        <v>0</v>
      </c>
      <c r="EW896" s="17">
        <f>IF(AND(S896='자료입력 및 결과표시'!$B$17,COUNTIF('업무중복도(데이터 입력)'!$W896:$DR896,'자료입력 및 결과표시'!$C$17)&gt;=1),12,0)</f>
        <v>0</v>
      </c>
      <c r="EX896" s="17">
        <f>IF(AND(S896='자료입력 및 결과표시'!$B$18,COUNTIF('업무중복도(데이터 입력)'!$W896:$DR896,'자료입력 및 결과표시'!$C$18)&gt;=1),13,0)</f>
        <v>0</v>
      </c>
      <c r="EY896" s="17">
        <f>IF(AND(S896='자료입력 및 결과표시'!$B$19,COUNTIF('업무중복도(데이터 입력)'!$W896:$DR896,'자료입력 및 결과표시'!$C$19)&gt;=1),14,0)</f>
        <v>0</v>
      </c>
      <c r="EZ896" s="17">
        <f>IF(AND(S896='자료입력 및 결과표시'!$B$20,COUNTIF('업무중복도(데이터 입력)'!$W896:$DR896,'자료입력 및 결과표시'!$C$20)&gt;=1),15,0)</f>
        <v>0</v>
      </c>
      <c r="FA896" s="17">
        <f>IF(AND(S896='자료입력 및 결과표시'!$B$21,COUNTIF('업무중복도(데이터 입력)'!$W896:$DR896,'자료입력 및 결과표시'!$C$21)&gt;=1),16,0)</f>
        <v>0</v>
      </c>
      <c r="FK896" s="17">
        <f t="shared" si="887"/>
        <v>0</v>
      </c>
      <c r="FO896"/>
    </row>
    <row r="897" spans="1:171">
      <c r="A897" s="17" t="str">
        <f t="shared" si="870"/>
        <v>\\\0</v>
      </c>
      <c r="B897" s="17" t="str">
        <f t="shared" si="871"/>
        <v>\\\0</v>
      </c>
      <c r="C897" s="17" t="str">
        <f t="shared" si="872"/>
        <v>\\\0</v>
      </c>
      <c r="D897" s="17" t="str">
        <f t="shared" si="873"/>
        <v>\\\0</v>
      </c>
      <c r="E897" s="17" t="str">
        <f t="shared" si="874"/>
        <v>\\\0</v>
      </c>
      <c r="F897" s="17" t="str">
        <f t="shared" si="875"/>
        <v>\\\0</v>
      </c>
      <c r="G897" s="17" t="str">
        <f t="shared" si="876"/>
        <v>\\\0</v>
      </c>
      <c r="H897" s="17" t="str">
        <f t="shared" si="877"/>
        <v>\\\0</v>
      </c>
      <c r="I897" s="17" t="str">
        <f t="shared" si="878"/>
        <v>\\\0</v>
      </c>
      <c r="J897" s="17" t="str">
        <f t="shared" si="879"/>
        <v>\\\0</v>
      </c>
      <c r="K897" s="17" t="str">
        <f t="shared" si="880"/>
        <v>\\\0</v>
      </c>
      <c r="L897" s="17" t="str">
        <f t="shared" si="881"/>
        <v>\\\0</v>
      </c>
      <c r="M897" s="17" t="str">
        <f t="shared" si="882"/>
        <v>\\\0</v>
      </c>
      <c r="N897" s="17" t="str">
        <f t="shared" si="883"/>
        <v>\\\0</v>
      </c>
      <c r="O897" s="17" t="str">
        <f t="shared" si="884"/>
        <v>\\\0</v>
      </c>
      <c r="P897" s="17" t="str">
        <f t="shared" si="885"/>
        <v>\\\0</v>
      </c>
      <c r="R897" s="17" t="str">
        <f t="shared" si="886"/>
        <v>\\</v>
      </c>
      <c r="S897" s="38"/>
      <c r="T897" s="39"/>
      <c r="U897" s="31"/>
      <c r="V897" s="32"/>
      <c r="W897" s="36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35"/>
      <c r="DS897" s="287"/>
      <c r="DT897" s="36"/>
      <c r="DU897" s="37"/>
      <c r="DV897" s="28">
        <f>IF(AND($S897='자료입력 및 결과표시'!$B$6,COUNTIF($W897:$DR897,'자료입력 및 결과표시'!$C$6)&gt;=1),IF(OR('자료입력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DW897" s="28">
        <f>IF(AND($S897='자료입력 및 결과표시'!$B$7,COUNTIF($W897:$DR897,'자료입력 및 결과표시'!$C$7)&gt;=1),IF(OR('자료입력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DX897" s="28">
        <f>IF(AND($S897='자료입력 및 결과표시'!$B$8,COUNTIF($W897:$DR897,'자료입력 및 결과표시'!$C$8)&gt;=1),IF(OR('자료입력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DY897" s="28">
        <f>IF(AND($S897='자료입력 및 결과표시'!$B$9,COUNTIF($W897:$DR897,'자료입력 및 결과표시'!$C$9)&gt;=1),IF(OR('자료입력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DZ897" s="28">
        <f>IF(AND($S897='자료입력 및 결과표시'!$B$10,COUNTIF($W897:$DR897,'자료입력 및 결과표시'!$C$10)&gt;=1),IF(OR('자료입력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A897" s="28">
        <f>IF(AND($S897='자료입력 및 결과표시'!$B$11,COUNTIF($W897:$DR897,'자료입력 및 결과표시'!$C$11)&gt;=1),IF(OR('자료입력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B897" s="28">
        <f>IF(AND($S897='자료입력 및 결과표시'!$B$12,COUNTIF($W897:$DR897,'자료입력 및 결과표시'!$C$12)&gt;=1),IF(OR('자료입력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C897" s="28">
        <f>IF(AND($S897='자료입력 및 결과표시'!$B$13,COUNTIF($W897:$DR897,'자료입력 및 결과표시'!$C$13)&gt;=1),IF(OR('자료입력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D897" s="28">
        <f>IF(AND($S897='자료입력 및 결과표시'!$B$14,COUNTIF($W897:$DR897,'자료입력 및 결과표시'!$C$14)&gt;=1),IF(OR('자료입력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E897" s="28">
        <f>IF(AND($S897='자료입력 및 결과표시'!$B$15,COUNTIF($W897:$DR897,'자료입력 및 결과표시'!$C$15)&gt;=1),IF(OR('자료입력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F897" s="28">
        <f>IF(AND($S897='자료입력 및 결과표시'!$B$16,COUNTIF($W897:$DR897,'자료입력 및 결과표시'!$C$16)&gt;=1),IF(OR('자료입력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G897" s="28">
        <f>IF(AND($S897='자료입력 및 결과표시'!$B$17,COUNTIF($W897:$DR897,'자료입력 및 결과표시'!$C$17)&gt;=1),IF(OR('자료입력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H897" s="28">
        <f>IF(AND($S897='자료입력 및 결과표시'!$B$18,COUNTIF($W897:$DR897,'자료입력 및 결과표시'!$C$18)&gt;=1),IF(OR('자료입력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I897" s="28">
        <f>IF(AND($S897='자료입력 및 결과표시'!$B$19,COUNTIF($W897:$DR897,'자료입력 및 결과표시'!$C$19)&gt;=1),IF(OR('자료입력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J897" s="28">
        <f>IF(AND($S897='자료입력 및 결과표시'!$B$20,COUNTIF($W897:$DR897,'자료입력 및 결과표시'!$C$20)&gt;=1),IF(OR('자료입력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K897" s="28">
        <f>IF(AND($S897='자료입력 및 결과표시'!$B$21,COUNTIF($W897:$DR897,'자료입력 및 결과표시'!$C$21)&gt;=1),IF(OR('자료입력 및 결과표시'!$B$4+90&gt;=$V897,'자료입력 및 결과표시'!$B$4&lt;$U897),0,IF($V897-'자료입력 및 결과표시'!$B$4-90&gt;='자료입력 및 결과표시'!$E$4,'자료입력 및 결과표시'!$E$4,$V897-'자료입력 및 결과표시'!$B$4-90)),0)</f>
        <v>0</v>
      </c>
      <c r="EL897" s="17">
        <f>IF(AND(S897='자료입력 및 결과표시'!$B$6,COUNTIF('업무중복도(데이터 입력)'!$W897:$DR897,'자료입력 및 결과표시'!$C$6)&gt;=1),1,0)</f>
        <v>0</v>
      </c>
      <c r="EM897" s="17">
        <f>IF(AND(S897='자료입력 및 결과표시'!$B$7,COUNTIF('업무중복도(데이터 입력)'!$W897:$DR897,'자료입력 및 결과표시'!$C$7)&gt;=1),2,0)</f>
        <v>0</v>
      </c>
      <c r="EN897" s="17">
        <f>IF(AND(S897='자료입력 및 결과표시'!$B$8,COUNTIF('업무중복도(데이터 입력)'!$W897:$DR897,'자료입력 및 결과표시'!$C$8)&gt;=1),3,0)</f>
        <v>0</v>
      </c>
      <c r="EO897" s="17">
        <f>IF(AND(S897='자료입력 및 결과표시'!$B$9,COUNTIF('업무중복도(데이터 입력)'!$W897:$DR897,'자료입력 및 결과표시'!$C$9)&gt;=1),4,0)</f>
        <v>0</v>
      </c>
      <c r="EP897" s="17">
        <f>IF(AND(S897='자료입력 및 결과표시'!$B$10,COUNTIF('업무중복도(데이터 입력)'!$W897:$DR897,'자료입력 및 결과표시'!$C$10)&gt;=1),5,0)</f>
        <v>0</v>
      </c>
      <c r="EQ897" s="17">
        <f>IF(AND(S897='자료입력 및 결과표시'!$B$11,COUNTIF('업무중복도(데이터 입력)'!$W897:$DR897,'자료입력 및 결과표시'!$C$11)&gt;=1),6,0)</f>
        <v>0</v>
      </c>
      <c r="ER897" s="17">
        <f>IF(AND(S897='자료입력 및 결과표시'!$B$12,COUNTIF('업무중복도(데이터 입력)'!$W897:$DR897,'자료입력 및 결과표시'!$C$12)&gt;=1),7,0)</f>
        <v>0</v>
      </c>
      <c r="ES897" s="17">
        <f>IF(AND(S897='자료입력 및 결과표시'!$B$13,COUNTIF('업무중복도(데이터 입력)'!$W897:$DR897,'자료입력 및 결과표시'!$C$13)&gt;=1),8,0)</f>
        <v>0</v>
      </c>
      <c r="ET897" s="17">
        <f>IF(AND(S897='자료입력 및 결과표시'!$B$14,COUNTIF('업무중복도(데이터 입력)'!$W897:$DR897,'자료입력 및 결과표시'!$C$14)&gt;=1),9,0)</f>
        <v>0</v>
      </c>
      <c r="EU897" s="17">
        <f>IF(AND(S897='자료입력 및 결과표시'!$B$15,COUNTIF('업무중복도(데이터 입력)'!$W897:$DR897,'자료입력 및 결과표시'!$C$15)&gt;=1),10,0)</f>
        <v>0</v>
      </c>
      <c r="EV897" s="17">
        <f>IF(AND(S897='자료입력 및 결과표시'!$B$16,COUNTIF('업무중복도(데이터 입력)'!$W897:$DR897,'자료입력 및 결과표시'!$C$16)&gt;=1),11,0)</f>
        <v>0</v>
      </c>
      <c r="EW897" s="17">
        <f>IF(AND(S897='자료입력 및 결과표시'!$B$17,COUNTIF('업무중복도(데이터 입력)'!$W897:$DR897,'자료입력 및 결과표시'!$C$17)&gt;=1),12,0)</f>
        <v>0</v>
      </c>
      <c r="EX897" s="17">
        <f>IF(AND(S897='자료입력 및 결과표시'!$B$18,COUNTIF('업무중복도(데이터 입력)'!$W897:$DR897,'자료입력 및 결과표시'!$C$18)&gt;=1),13,0)</f>
        <v>0</v>
      </c>
      <c r="EY897" s="17">
        <f>IF(AND(S897='자료입력 및 결과표시'!$B$19,COUNTIF('업무중복도(데이터 입력)'!$W897:$DR897,'자료입력 및 결과표시'!$C$19)&gt;=1),14,0)</f>
        <v>0</v>
      </c>
      <c r="EZ897" s="17">
        <f>IF(AND(S897='자료입력 및 결과표시'!$B$20,COUNTIF('업무중복도(데이터 입력)'!$W897:$DR897,'자료입력 및 결과표시'!$C$20)&gt;=1),15,0)</f>
        <v>0</v>
      </c>
      <c r="FA897" s="17">
        <f>IF(AND(S897='자료입력 및 결과표시'!$B$21,COUNTIF('업무중복도(데이터 입력)'!$W897:$DR897,'자료입력 및 결과표시'!$C$21)&gt;=1),16,0)</f>
        <v>0</v>
      </c>
      <c r="FK897" s="17">
        <f t="shared" si="887"/>
        <v>0</v>
      </c>
      <c r="FO897"/>
    </row>
    <row r="898" spans="1:171">
      <c r="A898" s="17" t="str">
        <f t="shared" si="870"/>
        <v>\\\0</v>
      </c>
      <c r="B898" s="17" t="str">
        <f t="shared" si="871"/>
        <v>\\\0</v>
      </c>
      <c r="C898" s="17" t="str">
        <f t="shared" si="872"/>
        <v>\\\0</v>
      </c>
      <c r="D898" s="17" t="str">
        <f t="shared" si="873"/>
        <v>\\\0</v>
      </c>
      <c r="E898" s="17" t="str">
        <f t="shared" si="874"/>
        <v>\\\0</v>
      </c>
      <c r="F898" s="17" t="str">
        <f t="shared" si="875"/>
        <v>\\\0</v>
      </c>
      <c r="G898" s="17" t="str">
        <f t="shared" si="876"/>
        <v>\\\0</v>
      </c>
      <c r="H898" s="17" t="str">
        <f t="shared" si="877"/>
        <v>\\\0</v>
      </c>
      <c r="I898" s="17" t="str">
        <f t="shared" si="878"/>
        <v>\\\0</v>
      </c>
      <c r="J898" s="17" t="str">
        <f t="shared" si="879"/>
        <v>\\\0</v>
      </c>
      <c r="K898" s="17" t="str">
        <f t="shared" si="880"/>
        <v>\\\0</v>
      </c>
      <c r="L898" s="17" t="str">
        <f t="shared" si="881"/>
        <v>\\\0</v>
      </c>
      <c r="M898" s="17" t="str">
        <f t="shared" si="882"/>
        <v>\\\0</v>
      </c>
      <c r="N898" s="17" t="str">
        <f t="shared" si="883"/>
        <v>\\\0</v>
      </c>
      <c r="O898" s="17" t="str">
        <f t="shared" si="884"/>
        <v>\\\0</v>
      </c>
      <c r="P898" s="17" t="str">
        <f t="shared" si="885"/>
        <v>\\\0</v>
      </c>
      <c r="R898" s="17" t="str">
        <f t="shared" si="886"/>
        <v>\\</v>
      </c>
      <c r="S898" s="38"/>
      <c r="T898" s="39"/>
      <c r="U898" s="31"/>
      <c r="V898" s="32"/>
      <c r="W898" s="36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35"/>
      <c r="DS898" s="287"/>
      <c r="DT898" s="36"/>
      <c r="DU898" s="37"/>
      <c r="DV898" s="28">
        <f>IF(AND($S898='자료입력 및 결과표시'!$B$6,COUNTIF($W898:$DR898,'자료입력 및 결과표시'!$C$6)&gt;=1),IF(OR('자료입력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DW898" s="28">
        <f>IF(AND($S898='자료입력 및 결과표시'!$B$7,COUNTIF($W898:$DR898,'자료입력 및 결과표시'!$C$7)&gt;=1),IF(OR('자료입력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DX898" s="28">
        <f>IF(AND($S898='자료입력 및 결과표시'!$B$8,COUNTIF($W898:$DR898,'자료입력 및 결과표시'!$C$8)&gt;=1),IF(OR('자료입력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DY898" s="28">
        <f>IF(AND($S898='자료입력 및 결과표시'!$B$9,COUNTIF($W898:$DR898,'자료입력 및 결과표시'!$C$9)&gt;=1),IF(OR('자료입력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DZ898" s="28">
        <f>IF(AND($S898='자료입력 및 결과표시'!$B$10,COUNTIF($W898:$DR898,'자료입력 및 결과표시'!$C$10)&gt;=1),IF(OR('자료입력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A898" s="28">
        <f>IF(AND($S898='자료입력 및 결과표시'!$B$11,COUNTIF($W898:$DR898,'자료입력 및 결과표시'!$C$11)&gt;=1),IF(OR('자료입력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B898" s="28">
        <f>IF(AND($S898='자료입력 및 결과표시'!$B$12,COUNTIF($W898:$DR898,'자료입력 및 결과표시'!$C$12)&gt;=1),IF(OR('자료입력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C898" s="28">
        <f>IF(AND($S898='자료입력 및 결과표시'!$B$13,COUNTIF($W898:$DR898,'자료입력 및 결과표시'!$C$13)&gt;=1),IF(OR('자료입력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D898" s="28">
        <f>IF(AND($S898='자료입력 및 결과표시'!$B$14,COUNTIF($W898:$DR898,'자료입력 및 결과표시'!$C$14)&gt;=1),IF(OR('자료입력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E898" s="28">
        <f>IF(AND($S898='자료입력 및 결과표시'!$B$15,COUNTIF($W898:$DR898,'자료입력 및 결과표시'!$C$15)&gt;=1),IF(OR('자료입력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F898" s="28">
        <f>IF(AND($S898='자료입력 및 결과표시'!$B$16,COUNTIF($W898:$DR898,'자료입력 및 결과표시'!$C$16)&gt;=1),IF(OR('자료입력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G898" s="28">
        <f>IF(AND($S898='자료입력 및 결과표시'!$B$17,COUNTIF($W898:$DR898,'자료입력 및 결과표시'!$C$17)&gt;=1),IF(OR('자료입력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H898" s="28">
        <f>IF(AND($S898='자료입력 및 결과표시'!$B$18,COUNTIF($W898:$DR898,'자료입력 및 결과표시'!$C$18)&gt;=1),IF(OR('자료입력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I898" s="28">
        <f>IF(AND($S898='자료입력 및 결과표시'!$B$19,COUNTIF($W898:$DR898,'자료입력 및 결과표시'!$C$19)&gt;=1),IF(OR('자료입력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J898" s="28">
        <f>IF(AND($S898='자료입력 및 결과표시'!$B$20,COUNTIF($W898:$DR898,'자료입력 및 결과표시'!$C$20)&gt;=1),IF(OR('자료입력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K898" s="28">
        <f>IF(AND($S898='자료입력 및 결과표시'!$B$21,COUNTIF($W898:$DR898,'자료입력 및 결과표시'!$C$21)&gt;=1),IF(OR('자료입력 및 결과표시'!$B$4+90&gt;=$V898,'자료입력 및 결과표시'!$B$4&lt;$U898),0,IF($V898-'자료입력 및 결과표시'!$B$4-90&gt;='자료입력 및 결과표시'!$E$4,'자료입력 및 결과표시'!$E$4,$V898-'자료입력 및 결과표시'!$B$4-90)),0)</f>
        <v>0</v>
      </c>
      <c r="EL898" s="17">
        <f>IF(AND(S898='자료입력 및 결과표시'!$B$6,COUNTIF('업무중복도(데이터 입력)'!$W898:$DR898,'자료입력 및 결과표시'!$C$6)&gt;=1),1,0)</f>
        <v>0</v>
      </c>
      <c r="EM898" s="17">
        <f>IF(AND(S898='자료입력 및 결과표시'!$B$7,COUNTIF('업무중복도(데이터 입력)'!$W898:$DR898,'자료입력 및 결과표시'!$C$7)&gt;=1),2,0)</f>
        <v>0</v>
      </c>
      <c r="EN898" s="17">
        <f>IF(AND(S898='자료입력 및 결과표시'!$B$8,COUNTIF('업무중복도(데이터 입력)'!$W898:$DR898,'자료입력 및 결과표시'!$C$8)&gt;=1),3,0)</f>
        <v>0</v>
      </c>
      <c r="EO898" s="17">
        <f>IF(AND(S898='자료입력 및 결과표시'!$B$9,COUNTIF('업무중복도(데이터 입력)'!$W898:$DR898,'자료입력 및 결과표시'!$C$9)&gt;=1),4,0)</f>
        <v>0</v>
      </c>
      <c r="EP898" s="17">
        <f>IF(AND(S898='자료입력 및 결과표시'!$B$10,COUNTIF('업무중복도(데이터 입력)'!$W898:$DR898,'자료입력 및 결과표시'!$C$10)&gt;=1),5,0)</f>
        <v>0</v>
      </c>
      <c r="EQ898" s="17">
        <f>IF(AND(S898='자료입력 및 결과표시'!$B$11,COUNTIF('업무중복도(데이터 입력)'!$W898:$DR898,'자료입력 및 결과표시'!$C$11)&gt;=1),6,0)</f>
        <v>0</v>
      </c>
      <c r="ER898" s="17">
        <f>IF(AND(S898='자료입력 및 결과표시'!$B$12,COUNTIF('업무중복도(데이터 입력)'!$W898:$DR898,'자료입력 및 결과표시'!$C$12)&gt;=1),7,0)</f>
        <v>0</v>
      </c>
      <c r="ES898" s="17">
        <f>IF(AND(S898='자료입력 및 결과표시'!$B$13,COUNTIF('업무중복도(데이터 입력)'!$W898:$DR898,'자료입력 및 결과표시'!$C$13)&gt;=1),8,0)</f>
        <v>0</v>
      </c>
      <c r="ET898" s="17">
        <f>IF(AND(S898='자료입력 및 결과표시'!$B$14,COUNTIF('업무중복도(데이터 입력)'!$W898:$DR898,'자료입력 및 결과표시'!$C$14)&gt;=1),9,0)</f>
        <v>0</v>
      </c>
      <c r="EU898" s="17">
        <f>IF(AND(S898='자료입력 및 결과표시'!$B$15,COUNTIF('업무중복도(데이터 입력)'!$W898:$DR898,'자료입력 및 결과표시'!$C$15)&gt;=1),10,0)</f>
        <v>0</v>
      </c>
      <c r="EV898" s="17">
        <f>IF(AND(S898='자료입력 및 결과표시'!$B$16,COUNTIF('업무중복도(데이터 입력)'!$W898:$DR898,'자료입력 및 결과표시'!$C$16)&gt;=1),11,0)</f>
        <v>0</v>
      </c>
      <c r="EW898" s="17">
        <f>IF(AND(S898='자료입력 및 결과표시'!$B$17,COUNTIF('업무중복도(데이터 입력)'!$W898:$DR898,'자료입력 및 결과표시'!$C$17)&gt;=1),12,0)</f>
        <v>0</v>
      </c>
      <c r="EX898" s="17">
        <f>IF(AND(S898='자료입력 및 결과표시'!$B$18,COUNTIF('업무중복도(데이터 입력)'!$W898:$DR898,'자료입력 및 결과표시'!$C$18)&gt;=1),13,0)</f>
        <v>0</v>
      </c>
      <c r="EY898" s="17">
        <f>IF(AND(S898='자료입력 및 결과표시'!$B$19,COUNTIF('업무중복도(데이터 입력)'!$W898:$DR898,'자료입력 및 결과표시'!$C$19)&gt;=1),14,0)</f>
        <v>0</v>
      </c>
      <c r="EZ898" s="17">
        <f>IF(AND(S898='자료입력 및 결과표시'!$B$20,COUNTIF('업무중복도(데이터 입력)'!$W898:$DR898,'자료입력 및 결과표시'!$C$20)&gt;=1),15,0)</f>
        <v>0</v>
      </c>
      <c r="FA898" s="17">
        <f>IF(AND(S898='자료입력 및 결과표시'!$B$21,COUNTIF('업무중복도(데이터 입력)'!$W898:$DR898,'자료입력 및 결과표시'!$C$21)&gt;=1),16,0)</f>
        <v>0</v>
      </c>
      <c r="FK898" s="17">
        <f t="shared" si="887"/>
        <v>0</v>
      </c>
      <c r="FO898"/>
    </row>
    <row r="899" spans="1:171">
      <c r="A899" s="17" t="str">
        <f t="shared" si="870"/>
        <v>\\\0</v>
      </c>
      <c r="B899" s="17" t="str">
        <f t="shared" si="871"/>
        <v>\\\0</v>
      </c>
      <c r="C899" s="17" t="str">
        <f t="shared" si="872"/>
        <v>\\\0</v>
      </c>
      <c r="D899" s="17" t="str">
        <f t="shared" si="873"/>
        <v>\\\0</v>
      </c>
      <c r="E899" s="17" t="str">
        <f t="shared" si="874"/>
        <v>\\\0</v>
      </c>
      <c r="F899" s="17" t="str">
        <f t="shared" si="875"/>
        <v>\\\0</v>
      </c>
      <c r="G899" s="17" t="str">
        <f t="shared" si="876"/>
        <v>\\\0</v>
      </c>
      <c r="H899" s="17" t="str">
        <f t="shared" si="877"/>
        <v>\\\0</v>
      </c>
      <c r="I899" s="17" t="str">
        <f t="shared" si="878"/>
        <v>\\\0</v>
      </c>
      <c r="J899" s="17" t="str">
        <f t="shared" si="879"/>
        <v>\\\0</v>
      </c>
      <c r="K899" s="17" t="str">
        <f t="shared" si="880"/>
        <v>\\\0</v>
      </c>
      <c r="L899" s="17" t="str">
        <f t="shared" si="881"/>
        <v>\\\0</v>
      </c>
      <c r="M899" s="17" t="str">
        <f t="shared" si="882"/>
        <v>\\\0</v>
      </c>
      <c r="N899" s="17" t="str">
        <f t="shared" si="883"/>
        <v>\\\0</v>
      </c>
      <c r="O899" s="17" t="str">
        <f t="shared" si="884"/>
        <v>\\\0</v>
      </c>
      <c r="P899" s="17" t="str">
        <f t="shared" si="885"/>
        <v>\\\0</v>
      </c>
      <c r="R899" s="17" t="str">
        <f t="shared" si="886"/>
        <v>\\</v>
      </c>
      <c r="S899" s="38"/>
      <c r="T899" s="39"/>
      <c r="U899" s="31"/>
      <c r="V899" s="32"/>
      <c r="W899" s="36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35"/>
      <c r="DS899" s="287"/>
      <c r="DT899" s="36"/>
      <c r="DU899" s="37"/>
      <c r="DV899" s="28">
        <f>IF(AND($S899='자료입력 및 결과표시'!$B$6,COUNTIF($W899:$DR899,'자료입력 및 결과표시'!$C$6)&gt;=1),IF(OR('자료입력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DW899" s="28">
        <f>IF(AND($S899='자료입력 및 결과표시'!$B$7,COUNTIF($W899:$DR899,'자료입력 및 결과표시'!$C$7)&gt;=1),IF(OR('자료입력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DX899" s="28">
        <f>IF(AND($S899='자료입력 및 결과표시'!$B$8,COUNTIF($W899:$DR899,'자료입력 및 결과표시'!$C$8)&gt;=1),IF(OR('자료입력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DY899" s="28">
        <f>IF(AND($S899='자료입력 및 결과표시'!$B$9,COUNTIF($W899:$DR899,'자료입력 및 결과표시'!$C$9)&gt;=1),IF(OR('자료입력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DZ899" s="28">
        <f>IF(AND($S899='자료입력 및 결과표시'!$B$10,COUNTIF($W899:$DR899,'자료입력 및 결과표시'!$C$10)&gt;=1),IF(OR('자료입력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A899" s="28">
        <f>IF(AND($S899='자료입력 및 결과표시'!$B$11,COUNTIF($W899:$DR899,'자료입력 및 결과표시'!$C$11)&gt;=1),IF(OR('자료입력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B899" s="28">
        <f>IF(AND($S899='자료입력 및 결과표시'!$B$12,COUNTIF($W899:$DR899,'자료입력 및 결과표시'!$C$12)&gt;=1),IF(OR('자료입력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C899" s="28">
        <f>IF(AND($S899='자료입력 및 결과표시'!$B$13,COUNTIF($W899:$DR899,'자료입력 및 결과표시'!$C$13)&gt;=1),IF(OR('자료입력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D899" s="28">
        <f>IF(AND($S899='자료입력 및 결과표시'!$B$14,COUNTIF($W899:$DR899,'자료입력 및 결과표시'!$C$14)&gt;=1),IF(OR('자료입력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E899" s="28">
        <f>IF(AND($S899='자료입력 및 결과표시'!$B$15,COUNTIF($W899:$DR899,'자료입력 및 결과표시'!$C$15)&gt;=1),IF(OR('자료입력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F899" s="28">
        <f>IF(AND($S899='자료입력 및 결과표시'!$B$16,COUNTIF($W899:$DR899,'자료입력 및 결과표시'!$C$16)&gt;=1),IF(OR('자료입력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G899" s="28">
        <f>IF(AND($S899='자료입력 및 결과표시'!$B$17,COUNTIF($W899:$DR899,'자료입력 및 결과표시'!$C$17)&gt;=1),IF(OR('자료입력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H899" s="28">
        <f>IF(AND($S899='자료입력 및 결과표시'!$B$18,COUNTIF($W899:$DR899,'자료입력 및 결과표시'!$C$18)&gt;=1),IF(OR('자료입력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I899" s="28">
        <f>IF(AND($S899='자료입력 및 결과표시'!$B$19,COUNTIF($W899:$DR899,'자료입력 및 결과표시'!$C$19)&gt;=1),IF(OR('자료입력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J899" s="28">
        <f>IF(AND($S899='자료입력 및 결과표시'!$B$20,COUNTIF($W899:$DR899,'자료입력 및 결과표시'!$C$20)&gt;=1),IF(OR('자료입력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K899" s="28">
        <f>IF(AND($S899='자료입력 및 결과표시'!$B$21,COUNTIF($W899:$DR899,'자료입력 및 결과표시'!$C$21)&gt;=1),IF(OR('자료입력 및 결과표시'!$B$4+90&gt;=$V899,'자료입력 및 결과표시'!$B$4&lt;$U899),0,IF($V899-'자료입력 및 결과표시'!$B$4-90&gt;='자료입력 및 결과표시'!$E$4,'자료입력 및 결과표시'!$E$4,$V899-'자료입력 및 결과표시'!$B$4-90)),0)</f>
        <v>0</v>
      </c>
      <c r="EL899" s="17">
        <f>IF(AND(S899='자료입력 및 결과표시'!$B$6,COUNTIF('업무중복도(데이터 입력)'!$W899:$DR899,'자료입력 및 결과표시'!$C$6)&gt;=1),1,0)</f>
        <v>0</v>
      </c>
      <c r="EM899" s="17">
        <f>IF(AND(S899='자료입력 및 결과표시'!$B$7,COUNTIF('업무중복도(데이터 입력)'!$W899:$DR899,'자료입력 및 결과표시'!$C$7)&gt;=1),2,0)</f>
        <v>0</v>
      </c>
      <c r="EN899" s="17">
        <f>IF(AND(S899='자료입력 및 결과표시'!$B$8,COUNTIF('업무중복도(데이터 입력)'!$W899:$DR899,'자료입력 및 결과표시'!$C$8)&gt;=1),3,0)</f>
        <v>0</v>
      </c>
      <c r="EO899" s="17">
        <f>IF(AND(S899='자료입력 및 결과표시'!$B$9,COUNTIF('업무중복도(데이터 입력)'!$W899:$DR899,'자료입력 및 결과표시'!$C$9)&gt;=1),4,0)</f>
        <v>0</v>
      </c>
      <c r="EP899" s="17">
        <f>IF(AND(S899='자료입력 및 결과표시'!$B$10,COUNTIF('업무중복도(데이터 입력)'!$W899:$DR899,'자료입력 및 결과표시'!$C$10)&gt;=1),5,0)</f>
        <v>0</v>
      </c>
      <c r="EQ899" s="17">
        <f>IF(AND(S899='자료입력 및 결과표시'!$B$11,COUNTIF('업무중복도(데이터 입력)'!$W899:$DR899,'자료입력 및 결과표시'!$C$11)&gt;=1),6,0)</f>
        <v>0</v>
      </c>
      <c r="ER899" s="17">
        <f>IF(AND(S899='자료입력 및 결과표시'!$B$12,COUNTIF('업무중복도(데이터 입력)'!$W899:$DR899,'자료입력 및 결과표시'!$C$12)&gt;=1),7,0)</f>
        <v>0</v>
      </c>
      <c r="ES899" s="17">
        <f>IF(AND(S899='자료입력 및 결과표시'!$B$13,COUNTIF('업무중복도(데이터 입력)'!$W899:$DR899,'자료입력 및 결과표시'!$C$13)&gt;=1),8,0)</f>
        <v>0</v>
      </c>
      <c r="ET899" s="17">
        <f>IF(AND(S899='자료입력 및 결과표시'!$B$14,COUNTIF('업무중복도(데이터 입력)'!$W899:$DR899,'자료입력 및 결과표시'!$C$14)&gt;=1),9,0)</f>
        <v>0</v>
      </c>
      <c r="EU899" s="17">
        <f>IF(AND(S899='자료입력 및 결과표시'!$B$15,COUNTIF('업무중복도(데이터 입력)'!$W899:$DR899,'자료입력 및 결과표시'!$C$15)&gt;=1),10,0)</f>
        <v>0</v>
      </c>
      <c r="EV899" s="17">
        <f>IF(AND(S899='자료입력 및 결과표시'!$B$16,COUNTIF('업무중복도(데이터 입력)'!$W899:$DR899,'자료입력 및 결과표시'!$C$16)&gt;=1),11,0)</f>
        <v>0</v>
      </c>
      <c r="EW899" s="17">
        <f>IF(AND(S899='자료입력 및 결과표시'!$B$17,COUNTIF('업무중복도(데이터 입력)'!$W899:$DR899,'자료입력 및 결과표시'!$C$17)&gt;=1),12,0)</f>
        <v>0</v>
      </c>
      <c r="EX899" s="17">
        <f>IF(AND(S899='자료입력 및 결과표시'!$B$18,COUNTIF('업무중복도(데이터 입력)'!$W899:$DR899,'자료입력 및 결과표시'!$C$18)&gt;=1),13,0)</f>
        <v>0</v>
      </c>
      <c r="EY899" s="17">
        <f>IF(AND(S899='자료입력 및 결과표시'!$B$19,COUNTIF('업무중복도(데이터 입력)'!$W899:$DR899,'자료입력 및 결과표시'!$C$19)&gt;=1),14,0)</f>
        <v>0</v>
      </c>
      <c r="EZ899" s="17">
        <f>IF(AND(S899='자료입력 및 결과표시'!$B$20,COUNTIF('업무중복도(데이터 입력)'!$W899:$DR899,'자료입력 및 결과표시'!$C$20)&gt;=1),15,0)</f>
        <v>0</v>
      </c>
      <c r="FA899" s="17">
        <f>IF(AND(S899='자료입력 및 결과표시'!$B$21,COUNTIF('업무중복도(데이터 입력)'!$W899:$DR899,'자료입력 및 결과표시'!$C$21)&gt;=1),16,0)</f>
        <v>0</v>
      </c>
      <c r="FK899" s="17">
        <f t="shared" si="887"/>
        <v>0</v>
      </c>
      <c r="FO899"/>
    </row>
    <row r="900" spans="1:171">
      <c r="A900" s="17" t="str">
        <f t="shared" ref="A900:A963" si="888">$S900&amp;"\"&amp;$DT900&amp;"\"&amp;$DU900&amp;"\"&amp;EL900</f>
        <v>\\\0</v>
      </c>
      <c r="B900" s="17" t="str">
        <f t="shared" ref="B900:B963" si="889">$S900&amp;"\"&amp;$DT900&amp;"\"&amp;$DU900&amp;"\"&amp;EM900</f>
        <v>\\\0</v>
      </c>
      <c r="C900" s="17" t="str">
        <f t="shared" ref="C900:C963" si="890">$S900&amp;"\"&amp;$DT900&amp;"\"&amp;$DU900&amp;"\"&amp;EN900</f>
        <v>\\\0</v>
      </c>
      <c r="D900" s="17" t="str">
        <f t="shared" ref="D900:D963" si="891">$S900&amp;"\"&amp;$DT900&amp;"\"&amp;$DU900&amp;"\"&amp;EO900</f>
        <v>\\\0</v>
      </c>
      <c r="E900" s="17" t="str">
        <f t="shared" ref="E900:E963" si="892">$S900&amp;"\"&amp;$DT900&amp;"\"&amp;$DU900&amp;"\"&amp;EP900</f>
        <v>\\\0</v>
      </c>
      <c r="F900" s="17" t="str">
        <f t="shared" ref="F900:F963" si="893">$S900&amp;"\"&amp;$DT900&amp;"\"&amp;$DU900&amp;"\"&amp;EQ900</f>
        <v>\\\0</v>
      </c>
      <c r="G900" s="17" t="str">
        <f t="shared" ref="G900:G963" si="894">$S900&amp;"\"&amp;$DT900&amp;"\"&amp;$DU900&amp;"\"&amp;ER900</f>
        <v>\\\0</v>
      </c>
      <c r="H900" s="17" t="str">
        <f t="shared" ref="H900:H963" si="895">$S900&amp;"\"&amp;$DT900&amp;"\"&amp;$DU900&amp;"\"&amp;ES900</f>
        <v>\\\0</v>
      </c>
      <c r="I900" s="17" t="str">
        <f t="shared" ref="I900:I963" si="896">$S900&amp;"\"&amp;$DT900&amp;"\"&amp;$DU900&amp;"\"&amp;ET900</f>
        <v>\\\0</v>
      </c>
      <c r="J900" s="17" t="str">
        <f t="shared" ref="J900:J963" si="897">$S900&amp;"\"&amp;$DT900&amp;"\"&amp;$DU900&amp;"\"&amp;EU900</f>
        <v>\\\0</v>
      </c>
      <c r="K900" s="17" t="str">
        <f t="shared" ref="K900:K963" si="898">$S900&amp;"\"&amp;$DT900&amp;"\"&amp;$DU900&amp;"\"&amp;EV900</f>
        <v>\\\0</v>
      </c>
      <c r="L900" s="17" t="str">
        <f t="shared" ref="L900:L963" si="899">$S900&amp;"\"&amp;$DT900&amp;"\"&amp;$DU900&amp;"\"&amp;EW900</f>
        <v>\\\0</v>
      </c>
      <c r="M900" s="17" t="str">
        <f t="shared" ref="M900:M963" si="900">$S900&amp;"\"&amp;$DT900&amp;"\"&amp;$DU900&amp;"\"&amp;EX900</f>
        <v>\\\0</v>
      </c>
      <c r="N900" s="17" t="str">
        <f t="shared" ref="N900:N963" si="901">$S900&amp;"\"&amp;$DT900&amp;"\"&amp;$DU900&amp;"\"&amp;EY900</f>
        <v>\\\0</v>
      </c>
      <c r="O900" s="17" t="str">
        <f t="shared" ref="O900:O963" si="902">$S900&amp;"\"&amp;$DT900&amp;"\"&amp;$DU900&amp;"\"&amp;EZ900</f>
        <v>\\\0</v>
      </c>
      <c r="P900" s="17" t="str">
        <f t="shared" ref="P900:P963" si="903">$S900&amp;"\"&amp;$DT900&amp;"\"&amp;$DU900&amp;"\"&amp;FA900</f>
        <v>\\\0</v>
      </c>
      <c r="R900" s="17" t="str">
        <f t="shared" ref="R900:R963" si="904">S900&amp;"\"&amp;DT900&amp;"\"&amp;DU900</f>
        <v>\\</v>
      </c>
      <c r="S900" s="38"/>
      <c r="T900" s="39"/>
      <c r="U900" s="31"/>
      <c r="V900" s="32"/>
      <c r="W900" s="36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35"/>
      <c r="DS900" s="287"/>
      <c r="DT900" s="36"/>
      <c r="DU900" s="37"/>
      <c r="DV900" s="28">
        <f>IF(AND($S900='자료입력 및 결과표시'!$B$6,COUNTIF($W900:$DR900,'자료입력 및 결과표시'!$C$6)&gt;=1),IF(OR('자료입력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DW900" s="28">
        <f>IF(AND($S900='자료입력 및 결과표시'!$B$7,COUNTIF($W900:$DR900,'자료입력 및 결과표시'!$C$7)&gt;=1),IF(OR('자료입력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DX900" s="28">
        <f>IF(AND($S900='자료입력 및 결과표시'!$B$8,COUNTIF($W900:$DR900,'자료입력 및 결과표시'!$C$8)&gt;=1),IF(OR('자료입력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DY900" s="28">
        <f>IF(AND($S900='자료입력 및 결과표시'!$B$9,COUNTIF($W900:$DR900,'자료입력 및 결과표시'!$C$9)&gt;=1),IF(OR('자료입력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DZ900" s="28">
        <f>IF(AND($S900='자료입력 및 결과표시'!$B$10,COUNTIF($W900:$DR900,'자료입력 및 결과표시'!$C$10)&gt;=1),IF(OR('자료입력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A900" s="28">
        <f>IF(AND($S900='자료입력 및 결과표시'!$B$11,COUNTIF($W900:$DR900,'자료입력 및 결과표시'!$C$11)&gt;=1),IF(OR('자료입력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B900" s="28">
        <f>IF(AND($S900='자료입력 및 결과표시'!$B$12,COUNTIF($W900:$DR900,'자료입력 및 결과표시'!$C$12)&gt;=1),IF(OR('자료입력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C900" s="28">
        <f>IF(AND($S900='자료입력 및 결과표시'!$B$13,COUNTIF($W900:$DR900,'자료입력 및 결과표시'!$C$13)&gt;=1),IF(OR('자료입력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D900" s="28">
        <f>IF(AND($S900='자료입력 및 결과표시'!$B$14,COUNTIF($W900:$DR900,'자료입력 및 결과표시'!$C$14)&gt;=1),IF(OR('자료입력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E900" s="28">
        <f>IF(AND($S900='자료입력 및 결과표시'!$B$15,COUNTIF($W900:$DR900,'자료입력 및 결과표시'!$C$15)&gt;=1),IF(OR('자료입력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F900" s="28">
        <f>IF(AND($S900='자료입력 및 결과표시'!$B$16,COUNTIF($W900:$DR900,'자료입력 및 결과표시'!$C$16)&gt;=1),IF(OR('자료입력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G900" s="28">
        <f>IF(AND($S900='자료입력 및 결과표시'!$B$17,COUNTIF($W900:$DR900,'자료입력 및 결과표시'!$C$17)&gt;=1),IF(OR('자료입력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H900" s="28">
        <f>IF(AND($S900='자료입력 및 결과표시'!$B$18,COUNTIF($W900:$DR900,'자료입력 및 결과표시'!$C$18)&gt;=1),IF(OR('자료입력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I900" s="28">
        <f>IF(AND($S900='자료입력 및 결과표시'!$B$19,COUNTIF($W900:$DR900,'자료입력 및 결과표시'!$C$19)&gt;=1),IF(OR('자료입력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J900" s="28">
        <f>IF(AND($S900='자료입력 및 결과표시'!$B$20,COUNTIF($W900:$DR900,'자료입력 및 결과표시'!$C$20)&gt;=1),IF(OR('자료입력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K900" s="28">
        <f>IF(AND($S900='자료입력 및 결과표시'!$B$21,COUNTIF($W900:$DR900,'자료입력 및 결과표시'!$C$21)&gt;=1),IF(OR('자료입력 및 결과표시'!$B$4+90&gt;=$V900,'자료입력 및 결과표시'!$B$4&lt;$U900),0,IF($V900-'자료입력 및 결과표시'!$B$4-90&gt;='자료입력 및 결과표시'!$E$4,'자료입력 및 결과표시'!$E$4,$V900-'자료입력 및 결과표시'!$B$4-90)),0)</f>
        <v>0</v>
      </c>
      <c r="EL900" s="17">
        <f>IF(AND(S900='자료입력 및 결과표시'!$B$6,COUNTIF('업무중복도(데이터 입력)'!$W900:$DR900,'자료입력 및 결과표시'!$C$6)&gt;=1),1,0)</f>
        <v>0</v>
      </c>
      <c r="EM900" s="17">
        <f>IF(AND(S900='자료입력 및 결과표시'!$B$7,COUNTIF('업무중복도(데이터 입력)'!$W900:$DR900,'자료입력 및 결과표시'!$C$7)&gt;=1),2,0)</f>
        <v>0</v>
      </c>
      <c r="EN900" s="17">
        <f>IF(AND(S900='자료입력 및 결과표시'!$B$8,COUNTIF('업무중복도(데이터 입력)'!$W900:$DR900,'자료입력 및 결과표시'!$C$8)&gt;=1),3,0)</f>
        <v>0</v>
      </c>
      <c r="EO900" s="17">
        <f>IF(AND(S900='자료입력 및 결과표시'!$B$9,COUNTIF('업무중복도(데이터 입력)'!$W900:$DR900,'자료입력 및 결과표시'!$C$9)&gt;=1),4,0)</f>
        <v>0</v>
      </c>
      <c r="EP900" s="17">
        <f>IF(AND(S900='자료입력 및 결과표시'!$B$10,COUNTIF('업무중복도(데이터 입력)'!$W900:$DR900,'자료입력 및 결과표시'!$C$10)&gt;=1),5,0)</f>
        <v>0</v>
      </c>
      <c r="EQ900" s="17">
        <f>IF(AND(S900='자료입력 및 결과표시'!$B$11,COUNTIF('업무중복도(데이터 입력)'!$W900:$DR900,'자료입력 및 결과표시'!$C$11)&gt;=1),6,0)</f>
        <v>0</v>
      </c>
      <c r="ER900" s="17">
        <f>IF(AND(S900='자료입력 및 결과표시'!$B$12,COUNTIF('업무중복도(데이터 입력)'!$W900:$DR900,'자료입력 및 결과표시'!$C$12)&gt;=1),7,0)</f>
        <v>0</v>
      </c>
      <c r="ES900" s="17">
        <f>IF(AND(S900='자료입력 및 결과표시'!$B$13,COUNTIF('업무중복도(데이터 입력)'!$W900:$DR900,'자료입력 및 결과표시'!$C$13)&gt;=1),8,0)</f>
        <v>0</v>
      </c>
      <c r="ET900" s="17">
        <f>IF(AND(S900='자료입력 및 결과표시'!$B$14,COUNTIF('업무중복도(데이터 입력)'!$W900:$DR900,'자료입력 및 결과표시'!$C$14)&gt;=1),9,0)</f>
        <v>0</v>
      </c>
      <c r="EU900" s="17">
        <f>IF(AND(S900='자료입력 및 결과표시'!$B$15,COUNTIF('업무중복도(데이터 입력)'!$W900:$DR900,'자료입력 및 결과표시'!$C$15)&gt;=1),10,0)</f>
        <v>0</v>
      </c>
      <c r="EV900" s="17">
        <f>IF(AND(S900='자료입력 및 결과표시'!$B$16,COUNTIF('업무중복도(데이터 입력)'!$W900:$DR900,'자료입력 및 결과표시'!$C$16)&gt;=1),11,0)</f>
        <v>0</v>
      </c>
      <c r="EW900" s="17">
        <f>IF(AND(S900='자료입력 및 결과표시'!$B$17,COUNTIF('업무중복도(데이터 입력)'!$W900:$DR900,'자료입력 및 결과표시'!$C$17)&gt;=1),12,0)</f>
        <v>0</v>
      </c>
      <c r="EX900" s="17">
        <f>IF(AND(S900='자료입력 및 결과표시'!$B$18,COUNTIF('업무중복도(데이터 입력)'!$W900:$DR900,'자료입력 및 결과표시'!$C$18)&gt;=1),13,0)</f>
        <v>0</v>
      </c>
      <c r="EY900" s="17">
        <f>IF(AND(S900='자료입력 및 결과표시'!$B$19,COUNTIF('업무중복도(데이터 입력)'!$W900:$DR900,'자료입력 및 결과표시'!$C$19)&gt;=1),14,0)</f>
        <v>0</v>
      </c>
      <c r="EZ900" s="17">
        <f>IF(AND(S900='자료입력 및 결과표시'!$B$20,COUNTIF('업무중복도(데이터 입력)'!$W900:$DR900,'자료입력 및 결과표시'!$C$20)&gt;=1),15,0)</f>
        <v>0</v>
      </c>
      <c r="FA900" s="17">
        <f>IF(AND(S900='자료입력 및 결과표시'!$B$21,COUNTIF('업무중복도(데이터 입력)'!$W900:$DR900,'자료입력 및 결과표시'!$C$21)&gt;=1),16,0)</f>
        <v>0</v>
      </c>
      <c r="FK900" s="17">
        <f t="shared" ref="FK900:FK963" si="905">COUNTA(W900:DR900)</f>
        <v>0</v>
      </c>
      <c r="FO900"/>
    </row>
    <row r="901" spans="1:171">
      <c r="A901" s="17" t="str">
        <f t="shared" si="888"/>
        <v>\\\0</v>
      </c>
      <c r="B901" s="17" t="str">
        <f t="shared" si="889"/>
        <v>\\\0</v>
      </c>
      <c r="C901" s="17" t="str">
        <f t="shared" si="890"/>
        <v>\\\0</v>
      </c>
      <c r="D901" s="17" t="str">
        <f t="shared" si="891"/>
        <v>\\\0</v>
      </c>
      <c r="E901" s="17" t="str">
        <f t="shared" si="892"/>
        <v>\\\0</v>
      </c>
      <c r="F901" s="17" t="str">
        <f t="shared" si="893"/>
        <v>\\\0</v>
      </c>
      <c r="G901" s="17" t="str">
        <f t="shared" si="894"/>
        <v>\\\0</v>
      </c>
      <c r="H901" s="17" t="str">
        <f t="shared" si="895"/>
        <v>\\\0</v>
      </c>
      <c r="I901" s="17" t="str">
        <f t="shared" si="896"/>
        <v>\\\0</v>
      </c>
      <c r="J901" s="17" t="str">
        <f t="shared" si="897"/>
        <v>\\\0</v>
      </c>
      <c r="K901" s="17" t="str">
        <f t="shared" si="898"/>
        <v>\\\0</v>
      </c>
      <c r="L901" s="17" t="str">
        <f t="shared" si="899"/>
        <v>\\\0</v>
      </c>
      <c r="M901" s="17" t="str">
        <f t="shared" si="900"/>
        <v>\\\0</v>
      </c>
      <c r="N901" s="17" t="str">
        <f t="shared" si="901"/>
        <v>\\\0</v>
      </c>
      <c r="O901" s="17" t="str">
        <f t="shared" si="902"/>
        <v>\\\0</v>
      </c>
      <c r="P901" s="17" t="str">
        <f t="shared" si="903"/>
        <v>\\\0</v>
      </c>
      <c r="R901" s="17" t="str">
        <f t="shared" si="904"/>
        <v>\\</v>
      </c>
      <c r="S901" s="38"/>
      <c r="T901" s="39"/>
      <c r="U901" s="31"/>
      <c r="V901" s="32"/>
      <c r="W901" s="36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35"/>
      <c r="DS901" s="287"/>
      <c r="DT901" s="36"/>
      <c r="DU901" s="37"/>
      <c r="DV901" s="28">
        <f>IF(AND($S901='자료입력 및 결과표시'!$B$6,COUNTIF($W901:$DR901,'자료입력 및 결과표시'!$C$6)&gt;=1),IF(OR('자료입력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DW901" s="28">
        <f>IF(AND($S901='자료입력 및 결과표시'!$B$7,COUNTIF($W901:$DR901,'자료입력 및 결과표시'!$C$7)&gt;=1),IF(OR('자료입력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DX901" s="28">
        <f>IF(AND($S901='자료입력 및 결과표시'!$B$8,COUNTIF($W901:$DR901,'자료입력 및 결과표시'!$C$8)&gt;=1),IF(OR('자료입력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DY901" s="28">
        <f>IF(AND($S901='자료입력 및 결과표시'!$B$9,COUNTIF($W901:$DR901,'자료입력 및 결과표시'!$C$9)&gt;=1),IF(OR('자료입력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DZ901" s="28">
        <f>IF(AND($S901='자료입력 및 결과표시'!$B$10,COUNTIF($W901:$DR901,'자료입력 및 결과표시'!$C$10)&gt;=1),IF(OR('자료입력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A901" s="28">
        <f>IF(AND($S901='자료입력 및 결과표시'!$B$11,COUNTIF($W901:$DR901,'자료입력 및 결과표시'!$C$11)&gt;=1),IF(OR('자료입력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B901" s="28">
        <f>IF(AND($S901='자료입력 및 결과표시'!$B$12,COUNTIF($W901:$DR901,'자료입력 및 결과표시'!$C$12)&gt;=1),IF(OR('자료입력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C901" s="28">
        <f>IF(AND($S901='자료입력 및 결과표시'!$B$13,COUNTIF($W901:$DR901,'자료입력 및 결과표시'!$C$13)&gt;=1),IF(OR('자료입력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D901" s="28">
        <f>IF(AND($S901='자료입력 및 결과표시'!$B$14,COUNTIF($W901:$DR901,'자료입력 및 결과표시'!$C$14)&gt;=1),IF(OR('자료입력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E901" s="28">
        <f>IF(AND($S901='자료입력 및 결과표시'!$B$15,COUNTIF($W901:$DR901,'자료입력 및 결과표시'!$C$15)&gt;=1),IF(OR('자료입력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F901" s="28">
        <f>IF(AND($S901='자료입력 및 결과표시'!$B$16,COUNTIF($W901:$DR901,'자료입력 및 결과표시'!$C$16)&gt;=1),IF(OR('자료입력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G901" s="28">
        <f>IF(AND($S901='자료입력 및 결과표시'!$B$17,COUNTIF($W901:$DR901,'자료입력 및 결과표시'!$C$17)&gt;=1),IF(OR('자료입력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H901" s="28">
        <f>IF(AND($S901='자료입력 및 결과표시'!$B$18,COUNTIF($W901:$DR901,'자료입력 및 결과표시'!$C$18)&gt;=1),IF(OR('자료입력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I901" s="28">
        <f>IF(AND($S901='자료입력 및 결과표시'!$B$19,COUNTIF($W901:$DR901,'자료입력 및 결과표시'!$C$19)&gt;=1),IF(OR('자료입력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J901" s="28">
        <f>IF(AND($S901='자료입력 및 결과표시'!$B$20,COUNTIF($W901:$DR901,'자료입력 및 결과표시'!$C$20)&gt;=1),IF(OR('자료입력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K901" s="28">
        <f>IF(AND($S901='자료입력 및 결과표시'!$B$21,COUNTIF($W901:$DR901,'자료입력 및 결과표시'!$C$21)&gt;=1),IF(OR('자료입력 및 결과표시'!$B$4+90&gt;=$V901,'자료입력 및 결과표시'!$B$4&lt;$U901),0,IF($V901-'자료입력 및 결과표시'!$B$4-90&gt;='자료입력 및 결과표시'!$E$4,'자료입력 및 결과표시'!$E$4,$V901-'자료입력 및 결과표시'!$B$4-90)),0)</f>
        <v>0</v>
      </c>
      <c r="EL901" s="17">
        <f>IF(AND(S901='자료입력 및 결과표시'!$B$6,COUNTIF('업무중복도(데이터 입력)'!$W901:$DR901,'자료입력 및 결과표시'!$C$6)&gt;=1),1,0)</f>
        <v>0</v>
      </c>
      <c r="EM901" s="17">
        <f>IF(AND(S901='자료입력 및 결과표시'!$B$7,COUNTIF('업무중복도(데이터 입력)'!$W901:$DR901,'자료입력 및 결과표시'!$C$7)&gt;=1),2,0)</f>
        <v>0</v>
      </c>
      <c r="EN901" s="17">
        <f>IF(AND(S901='자료입력 및 결과표시'!$B$8,COUNTIF('업무중복도(데이터 입력)'!$W901:$DR901,'자료입력 및 결과표시'!$C$8)&gt;=1),3,0)</f>
        <v>0</v>
      </c>
      <c r="EO901" s="17">
        <f>IF(AND(S901='자료입력 및 결과표시'!$B$9,COUNTIF('업무중복도(데이터 입력)'!$W901:$DR901,'자료입력 및 결과표시'!$C$9)&gt;=1),4,0)</f>
        <v>0</v>
      </c>
      <c r="EP901" s="17">
        <f>IF(AND(S901='자료입력 및 결과표시'!$B$10,COUNTIF('업무중복도(데이터 입력)'!$W901:$DR901,'자료입력 및 결과표시'!$C$10)&gt;=1),5,0)</f>
        <v>0</v>
      </c>
      <c r="EQ901" s="17">
        <f>IF(AND(S901='자료입력 및 결과표시'!$B$11,COUNTIF('업무중복도(데이터 입력)'!$W901:$DR901,'자료입력 및 결과표시'!$C$11)&gt;=1),6,0)</f>
        <v>0</v>
      </c>
      <c r="ER901" s="17">
        <f>IF(AND(S901='자료입력 및 결과표시'!$B$12,COUNTIF('업무중복도(데이터 입력)'!$W901:$DR901,'자료입력 및 결과표시'!$C$12)&gt;=1),7,0)</f>
        <v>0</v>
      </c>
      <c r="ES901" s="17">
        <f>IF(AND(S901='자료입력 및 결과표시'!$B$13,COUNTIF('업무중복도(데이터 입력)'!$W901:$DR901,'자료입력 및 결과표시'!$C$13)&gt;=1),8,0)</f>
        <v>0</v>
      </c>
      <c r="ET901" s="17">
        <f>IF(AND(S901='자료입력 및 결과표시'!$B$14,COUNTIF('업무중복도(데이터 입력)'!$W901:$DR901,'자료입력 및 결과표시'!$C$14)&gt;=1),9,0)</f>
        <v>0</v>
      </c>
      <c r="EU901" s="17">
        <f>IF(AND(S901='자료입력 및 결과표시'!$B$15,COUNTIF('업무중복도(데이터 입력)'!$W901:$DR901,'자료입력 및 결과표시'!$C$15)&gt;=1),10,0)</f>
        <v>0</v>
      </c>
      <c r="EV901" s="17">
        <f>IF(AND(S901='자료입력 및 결과표시'!$B$16,COUNTIF('업무중복도(데이터 입력)'!$W901:$DR901,'자료입력 및 결과표시'!$C$16)&gt;=1),11,0)</f>
        <v>0</v>
      </c>
      <c r="EW901" s="17">
        <f>IF(AND(S901='자료입력 및 결과표시'!$B$17,COUNTIF('업무중복도(데이터 입력)'!$W901:$DR901,'자료입력 및 결과표시'!$C$17)&gt;=1),12,0)</f>
        <v>0</v>
      </c>
      <c r="EX901" s="17">
        <f>IF(AND(S901='자료입력 및 결과표시'!$B$18,COUNTIF('업무중복도(데이터 입력)'!$W901:$DR901,'자료입력 및 결과표시'!$C$18)&gt;=1),13,0)</f>
        <v>0</v>
      </c>
      <c r="EY901" s="17">
        <f>IF(AND(S901='자료입력 및 결과표시'!$B$19,COUNTIF('업무중복도(데이터 입력)'!$W901:$DR901,'자료입력 및 결과표시'!$C$19)&gt;=1),14,0)</f>
        <v>0</v>
      </c>
      <c r="EZ901" s="17">
        <f>IF(AND(S901='자료입력 및 결과표시'!$B$20,COUNTIF('업무중복도(데이터 입력)'!$W901:$DR901,'자료입력 및 결과표시'!$C$20)&gt;=1),15,0)</f>
        <v>0</v>
      </c>
      <c r="FA901" s="17">
        <f>IF(AND(S901='자료입력 및 결과표시'!$B$21,COUNTIF('업무중복도(데이터 입력)'!$W901:$DR901,'자료입력 및 결과표시'!$C$21)&gt;=1),16,0)</f>
        <v>0</v>
      </c>
      <c r="FK901" s="17">
        <f t="shared" si="905"/>
        <v>0</v>
      </c>
      <c r="FO901"/>
    </row>
    <row r="902" spans="1:171">
      <c r="A902" s="17" t="str">
        <f t="shared" si="888"/>
        <v>\\\0</v>
      </c>
      <c r="B902" s="17" t="str">
        <f t="shared" si="889"/>
        <v>\\\0</v>
      </c>
      <c r="C902" s="17" t="str">
        <f t="shared" si="890"/>
        <v>\\\0</v>
      </c>
      <c r="D902" s="17" t="str">
        <f t="shared" si="891"/>
        <v>\\\0</v>
      </c>
      <c r="E902" s="17" t="str">
        <f t="shared" si="892"/>
        <v>\\\0</v>
      </c>
      <c r="F902" s="17" t="str">
        <f t="shared" si="893"/>
        <v>\\\0</v>
      </c>
      <c r="G902" s="17" t="str">
        <f t="shared" si="894"/>
        <v>\\\0</v>
      </c>
      <c r="H902" s="17" t="str">
        <f t="shared" si="895"/>
        <v>\\\0</v>
      </c>
      <c r="I902" s="17" t="str">
        <f t="shared" si="896"/>
        <v>\\\0</v>
      </c>
      <c r="J902" s="17" t="str">
        <f t="shared" si="897"/>
        <v>\\\0</v>
      </c>
      <c r="K902" s="17" t="str">
        <f t="shared" si="898"/>
        <v>\\\0</v>
      </c>
      <c r="L902" s="17" t="str">
        <f t="shared" si="899"/>
        <v>\\\0</v>
      </c>
      <c r="M902" s="17" t="str">
        <f t="shared" si="900"/>
        <v>\\\0</v>
      </c>
      <c r="N902" s="17" t="str">
        <f t="shared" si="901"/>
        <v>\\\0</v>
      </c>
      <c r="O902" s="17" t="str">
        <f t="shared" si="902"/>
        <v>\\\0</v>
      </c>
      <c r="P902" s="17" t="str">
        <f t="shared" si="903"/>
        <v>\\\0</v>
      </c>
      <c r="R902" s="17" t="str">
        <f t="shared" si="904"/>
        <v>\\</v>
      </c>
      <c r="S902" s="38"/>
      <c r="T902" s="39"/>
      <c r="U902" s="31"/>
      <c r="V902" s="32"/>
      <c r="W902" s="36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35"/>
      <c r="DS902" s="287"/>
      <c r="DT902" s="36"/>
      <c r="DU902" s="37"/>
      <c r="DV902" s="28">
        <f>IF(AND($S902='자료입력 및 결과표시'!$B$6,COUNTIF($W902:$DR902,'자료입력 및 결과표시'!$C$6)&gt;=1),IF(OR('자료입력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DW902" s="28">
        <f>IF(AND($S902='자료입력 및 결과표시'!$B$7,COUNTIF($W902:$DR902,'자료입력 및 결과표시'!$C$7)&gt;=1),IF(OR('자료입력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DX902" s="28">
        <f>IF(AND($S902='자료입력 및 결과표시'!$B$8,COUNTIF($W902:$DR902,'자료입력 및 결과표시'!$C$8)&gt;=1),IF(OR('자료입력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DY902" s="28">
        <f>IF(AND($S902='자료입력 및 결과표시'!$B$9,COUNTIF($W902:$DR902,'자료입력 및 결과표시'!$C$9)&gt;=1),IF(OR('자료입력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DZ902" s="28">
        <f>IF(AND($S902='자료입력 및 결과표시'!$B$10,COUNTIF($W902:$DR902,'자료입력 및 결과표시'!$C$10)&gt;=1),IF(OR('자료입력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A902" s="28">
        <f>IF(AND($S902='자료입력 및 결과표시'!$B$11,COUNTIF($W902:$DR902,'자료입력 및 결과표시'!$C$11)&gt;=1),IF(OR('자료입력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B902" s="28">
        <f>IF(AND($S902='자료입력 및 결과표시'!$B$12,COUNTIF($W902:$DR902,'자료입력 및 결과표시'!$C$12)&gt;=1),IF(OR('자료입력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C902" s="28">
        <f>IF(AND($S902='자료입력 및 결과표시'!$B$13,COUNTIF($W902:$DR902,'자료입력 및 결과표시'!$C$13)&gt;=1),IF(OR('자료입력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D902" s="28">
        <f>IF(AND($S902='자료입력 및 결과표시'!$B$14,COUNTIF($W902:$DR902,'자료입력 및 결과표시'!$C$14)&gt;=1),IF(OR('자료입력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E902" s="28">
        <f>IF(AND($S902='자료입력 및 결과표시'!$B$15,COUNTIF($W902:$DR902,'자료입력 및 결과표시'!$C$15)&gt;=1),IF(OR('자료입력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F902" s="28">
        <f>IF(AND($S902='자료입력 및 결과표시'!$B$16,COUNTIF($W902:$DR902,'자료입력 및 결과표시'!$C$16)&gt;=1),IF(OR('자료입력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G902" s="28">
        <f>IF(AND($S902='자료입력 및 결과표시'!$B$17,COUNTIF($W902:$DR902,'자료입력 및 결과표시'!$C$17)&gt;=1),IF(OR('자료입력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H902" s="28">
        <f>IF(AND($S902='자료입력 및 결과표시'!$B$18,COUNTIF($W902:$DR902,'자료입력 및 결과표시'!$C$18)&gt;=1),IF(OR('자료입력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I902" s="28">
        <f>IF(AND($S902='자료입력 및 결과표시'!$B$19,COUNTIF($W902:$DR902,'자료입력 및 결과표시'!$C$19)&gt;=1),IF(OR('자료입력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J902" s="28">
        <f>IF(AND($S902='자료입력 및 결과표시'!$B$20,COUNTIF($W902:$DR902,'자료입력 및 결과표시'!$C$20)&gt;=1),IF(OR('자료입력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K902" s="28">
        <f>IF(AND($S902='자료입력 및 결과표시'!$B$21,COUNTIF($W902:$DR902,'자료입력 및 결과표시'!$C$21)&gt;=1),IF(OR('자료입력 및 결과표시'!$B$4+90&gt;=$V902,'자료입력 및 결과표시'!$B$4&lt;$U902),0,IF($V902-'자료입력 및 결과표시'!$B$4-90&gt;='자료입력 및 결과표시'!$E$4,'자료입력 및 결과표시'!$E$4,$V902-'자료입력 및 결과표시'!$B$4-90)),0)</f>
        <v>0</v>
      </c>
      <c r="EL902" s="17">
        <f>IF(AND(S902='자료입력 및 결과표시'!$B$6,COUNTIF('업무중복도(데이터 입력)'!$W902:$DR902,'자료입력 및 결과표시'!$C$6)&gt;=1),1,0)</f>
        <v>0</v>
      </c>
      <c r="EM902" s="17">
        <f>IF(AND(S902='자료입력 및 결과표시'!$B$7,COUNTIF('업무중복도(데이터 입력)'!$W902:$DR902,'자료입력 및 결과표시'!$C$7)&gt;=1),2,0)</f>
        <v>0</v>
      </c>
      <c r="EN902" s="17">
        <f>IF(AND(S902='자료입력 및 결과표시'!$B$8,COUNTIF('업무중복도(데이터 입력)'!$W902:$DR902,'자료입력 및 결과표시'!$C$8)&gt;=1),3,0)</f>
        <v>0</v>
      </c>
      <c r="EO902" s="17">
        <f>IF(AND(S902='자료입력 및 결과표시'!$B$9,COUNTIF('업무중복도(데이터 입력)'!$W902:$DR902,'자료입력 및 결과표시'!$C$9)&gt;=1),4,0)</f>
        <v>0</v>
      </c>
      <c r="EP902" s="17">
        <f>IF(AND(S902='자료입력 및 결과표시'!$B$10,COUNTIF('업무중복도(데이터 입력)'!$W902:$DR902,'자료입력 및 결과표시'!$C$10)&gt;=1),5,0)</f>
        <v>0</v>
      </c>
      <c r="EQ902" s="17">
        <f>IF(AND(S902='자료입력 및 결과표시'!$B$11,COUNTIF('업무중복도(데이터 입력)'!$W902:$DR902,'자료입력 및 결과표시'!$C$11)&gt;=1),6,0)</f>
        <v>0</v>
      </c>
      <c r="ER902" s="17">
        <f>IF(AND(S902='자료입력 및 결과표시'!$B$12,COUNTIF('업무중복도(데이터 입력)'!$W902:$DR902,'자료입력 및 결과표시'!$C$12)&gt;=1),7,0)</f>
        <v>0</v>
      </c>
      <c r="ES902" s="17">
        <f>IF(AND(S902='자료입력 및 결과표시'!$B$13,COUNTIF('업무중복도(데이터 입력)'!$W902:$DR902,'자료입력 및 결과표시'!$C$13)&gt;=1),8,0)</f>
        <v>0</v>
      </c>
      <c r="ET902" s="17">
        <f>IF(AND(S902='자료입력 및 결과표시'!$B$14,COUNTIF('업무중복도(데이터 입력)'!$W902:$DR902,'자료입력 및 결과표시'!$C$14)&gt;=1),9,0)</f>
        <v>0</v>
      </c>
      <c r="EU902" s="17">
        <f>IF(AND(S902='자료입력 및 결과표시'!$B$15,COUNTIF('업무중복도(데이터 입력)'!$W902:$DR902,'자료입력 및 결과표시'!$C$15)&gt;=1),10,0)</f>
        <v>0</v>
      </c>
      <c r="EV902" s="17">
        <f>IF(AND(S902='자료입력 및 결과표시'!$B$16,COUNTIF('업무중복도(데이터 입력)'!$W902:$DR902,'자료입력 및 결과표시'!$C$16)&gt;=1),11,0)</f>
        <v>0</v>
      </c>
      <c r="EW902" s="17">
        <f>IF(AND(S902='자료입력 및 결과표시'!$B$17,COUNTIF('업무중복도(데이터 입력)'!$W902:$DR902,'자료입력 및 결과표시'!$C$17)&gt;=1),12,0)</f>
        <v>0</v>
      </c>
      <c r="EX902" s="17">
        <f>IF(AND(S902='자료입력 및 결과표시'!$B$18,COUNTIF('업무중복도(데이터 입력)'!$W902:$DR902,'자료입력 및 결과표시'!$C$18)&gt;=1),13,0)</f>
        <v>0</v>
      </c>
      <c r="EY902" s="17">
        <f>IF(AND(S902='자료입력 및 결과표시'!$B$19,COUNTIF('업무중복도(데이터 입력)'!$W902:$DR902,'자료입력 및 결과표시'!$C$19)&gt;=1),14,0)</f>
        <v>0</v>
      </c>
      <c r="EZ902" s="17">
        <f>IF(AND(S902='자료입력 및 결과표시'!$B$20,COUNTIF('업무중복도(데이터 입력)'!$W902:$DR902,'자료입력 및 결과표시'!$C$20)&gt;=1),15,0)</f>
        <v>0</v>
      </c>
      <c r="FA902" s="17">
        <f>IF(AND(S902='자료입력 및 결과표시'!$B$21,COUNTIF('업무중복도(데이터 입력)'!$W902:$DR902,'자료입력 및 결과표시'!$C$21)&gt;=1),16,0)</f>
        <v>0</v>
      </c>
      <c r="FK902" s="17">
        <f t="shared" si="905"/>
        <v>0</v>
      </c>
      <c r="FO902"/>
    </row>
    <row r="903" spans="1:171">
      <c r="A903" s="17" t="str">
        <f t="shared" si="888"/>
        <v>\\\0</v>
      </c>
      <c r="B903" s="17" t="str">
        <f t="shared" si="889"/>
        <v>\\\0</v>
      </c>
      <c r="C903" s="17" t="str">
        <f t="shared" si="890"/>
        <v>\\\0</v>
      </c>
      <c r="D903" s="17" t="str">
        <f t="shared" si="891"/>
        <v>\\\0</v>
      </c>
      <c r="E903" s="17" t="str">
        <f t="shared" si="892"/>
        <v>\\\0</v>
      </c>
      <c r="F903" s="17" t="str">
        <f t="shared" si="893"/>
        <v>\\\0</v>
      </c>
      <c r="G903" s="17" t="str">
        <f t="shared" si="894"/>
        <v>\\\0</v>
      </c>
      <c r="H903" s="17" t="str">
        <f t="shared" si="895"/>
        <v>\\\0</v>
      </c>
      <c r="I903" s="17" t="str">
        <f t="shared" si="896"/>
        <v>\\\0</v>
      </c>
      <c r="J903" s="17" t="str">
        <f t="shared" si="897"/>
        <v>\\\0</v>
      </c>
      <c r="K903" s="17" t="str">
        <f t="shared" si="898"/>
        <v>\\\0</v>
      </c>
      <c r="L903" s="17" t="str">
        <f t="shared" si="899"/>
        <v>\\\0</v>
      </c>
      <c r="M903" s="17" t="str">
        <f t="shared" si="900"/>
        <v>\\\0</v>
      </c>
      <c r="N903" s="17" t="str">
        <f t="shared" si="901"/>
        <v>\\\0</v>
      </c>
      <c r="O903" s="17" t="str">
        <f t="shared" si="902"/>
        <v>\\\0</v>
      </c>
      <c r="P903" s="17" t="str">
        <f t="shared" si="903"/>
        <v>\\\0</v>
      </c>
      <c r="R903" s="17" t="str">
        <f t="shared" si="904"/>
        <v>\\</v>
      </c>
      <c r="S903" s="38"/>
      <c r="T903" s="39"/>
      <c r="U903" s="31"/>
      <c r="V903" s="32"/>
      <c r="W903" s="36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35"/>
      <c r="DS903" s="287"/>
      <c r="DT903" s="36"/>
      <c r="DU903" s="37"/>
      <c r="DV903" s="28">
        <f>IF(AND($S903='자료입력 및 결과표시'!$B$6,COUNTIF($W903:$DR903,'자료입력 및 결과표시'!$C$6)&gt;=1),IF(OR('자료입력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DW903" s="28">
        <f>IF(AND($S903='자료입력 및 결과표시'!$B$7,COUNTIF($W903:$DR903,'자료입력 및 결과표시'!$C$7)&gt;=1),IF(OR('자료입력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DX903" s="28">
        <f>IF(AND($S903='자료입력 및 결과표시'!$B$8,COUNTIF($W903:$DR903,'자료입력 및 결과표시'!$C$8)&gt;=1),IF(OR('자료입력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DY903" s="28">
        <f>IF(AND($S903='자료입력 및 결과표시'!$B$9,COUNTIF($W903:$DR903,'자료입력 및 결과표시'!$C$9)&gt;=1),IF(OR('자료입력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DZ903" s="28">
        <f>IF(AND($S903='자료입력 및 결과표시'!$B$10,COUNTIF($W903:$DR903,'자료입력 및 결과표시'!$C$10)&gt;=1),IF(OR('자료입력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A903" s="28">
        <f>IF(AND($S903='자료입력 및 결과표시'!$B$11,COUNTIF($W903:$DR903,'자료입력 및 결과표시'!$C$11)&gt;=1),IF(OR('자료입력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B903" s="28">
        <f>IF(AND($S903='자료입력 및 결과표시'!$B$12,COUNTIF($W903:$DR903,'자료입력 및 결과표시'!$C$12)&gt;=1),IF(OR('자료입력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C903" s="28">
        <f>IF(AND($S903='자료입력 및 결과표시'!$B$13,COUNTIF($W903:$DR903,'자료입력 및 결과표시'!$C$13)&gt;=1),IF(OR('자료입력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D903" s="28">
        <f>IF(AND($S903='자료입력 및 결과표시'!$B$14,COUNTIF($W903:$DR903,'자료입력 및 결과표시'!$C$14)&gt;=1),IF(OR('자료입력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E903" s="28">
        <f>IF(AND($S903='자료입력 및 결과표시'!$B$15,COUNTIF($W903:$DR903,'자료입력 및 결과표시'!$C$15)&gt;=1),IF(OR('자료입력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F903" s="28">
        <f>IF(AND($S903='자료입력 및 결과표시'!$B$16,COUNTIF($W903:$DR903,'자료입력 및 결과표시'!$C$16)&gt;=1),IF(OR('자료입력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G903" s="28">
        <f>IF(AND($S903='자료입력 및 결과표시'!$B$17,COUNTIF($W903:$DR903,'자료입력 및 결과표시'!$C$17)&gt;=1),IF(OR('자료입력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H903" s="28">
        <f>IF(AND($S903='자료입력 및 결과표시'!$B$18,COUNTIF($W903:$DR903,'자료입력 및 결과표시'!$C$18)&gt;=1),IF(OR('자료입력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I903" s="28">
        <f>IF(AND($S903='자료입력 및 결과표시'!$B$19,COUNTIF($W903:$DR903,'자료입력 및 결과표시'!$C$19)&gt;=1),IF(OR('자료입력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J903" s="28">
        <f>IF(AND($S903='자료입력 및 결과표시'!$B$20,COUNTIF($W903:$DR903,'자료입력 및 결과표시'!$C$20)&gt;=1),IF(OR('자료입력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K903" s="28">
        <f>IF(AND($S903='자료입력 및 결과표시'!$B$21,COUNTIF($W903:$DR903,'자료입력 및 결과표시'!$C$21)&gt;=1),IF(OR('자료입력 및 결과표시'!$B$4+90&gt;=$V903,'자료입력 및 결과표시'!$B$4&lt;$U903),0,IF($V903-'자료입력 및 결과표시'!$B$4-90&gt;='자료입력 및 결과표시'!$E$4,'자료입력 및 결과표시'!$E$4,$V903-'자료입력 및 결과표시'!$B$4-90)),0)</f>
        <v>0</v>
      </c>
      <c r="EL903" s="17">
        <f>IF(AND(S903='자료입력 및 결과표시'!$B$6,COUNTIF('업무중복도(데이터 입력)'!$W903:$DR903,'자료입력 및 결과표시'!$C$6)&gt;=1),1,0)</f>
        <v>0</v>
      </c>
      <c r="EM903" s="17">
        <f>IF(AND(S903='자료입력 및 결과표시'!$B$7,COUNTIF('업무중복도(데이터 입력)'!$W903:$DR903,'자료입력 및 결과표시'!$C$7)&gt;=1),2,0)</f>
        <v>0</v>
      </c>
      <c r="EN903" s="17">
        <f>IF(AND(S903='자료입력 및 결과표시'!$B$8,COUNTIF('업무중복도(데이터 입력)'!$W903:$DR903,'자료입력 및 결과표시'!$C$8)&gt;=1),3,0)</f>
        <v>0</v>
      </c>
      <c r="EO903" s="17">
        <f>IF(AND(S903='자료입력 및 결과표시'!$B$9,COUNTIF('업무중복도(데이터 입력)'!$W903:$DR903,'자료입력 및 결과표시'!$C$9)&gt;=1),4,0)</f>
        <v>0</v>
      </c>
      <c r="EP903" s="17">
        <f>IF(AND(S903='자료입력 및 결과표시'!$B$10,COUNTIF('업무중복도(데이터 입력)'!$W903:$DR903,'자료입력 및 결과표시'!$C$10)&gt;=1),5,0)</f>
        <v>0</v>
      </c>
      <c r="EQ903" s="17">
        <f>IF(AND(S903='자료입력 및 결과표시'!$B$11,COUNTIF('업무중복도(데이터 입력)'!$W903:$DR903,'자료입력 및 결과표시'!$C$11)&gt;=1),6,0)</f>
        <v>0</v>
      </c>
      <c r="ER903" s="17">
        <f>IF(AND(S903='자료입력 및 결과표시'!$B$12,COUNTIF('업무중복도(데이터 입력)'!$W903:$DR903,'자료입력 및 결과표시'!$C$12)&gt;=1),7,0)</f>
        <v>0</v>
      </c>
      <c r="ES903" s="17">
        <f>IF(AND(S903='자료입력 및 결과표시'!$B$13,COUNTIF('업무중복도(데이터 입력)'!$W903:$DR903,'자료입력 및 결과표시'!$C$13)&gt;=1),8,0)</f>
        <v>0</v>
      </c>
      <c r="ET903" s="17">
        <f>IF(AND(S903='자료입력 및 결과표시'!$B$14,COUNTIF('업무중복도(데이터 입력)'!$W903:$DR903,'자료입력 및 결과표시'!$C$14)&gt;=1),9,0)</f>
        <v>0</v>
      </c>
      <c r="EU903" s="17">
        <f>IF(AND(S903='자료입력 및 결과표시'!$B$15,COUNTIF('업무중복도(데이터 입력)'!$W903:$DR903,'자료입력 및 결과표시'!$C$15)&gt;=1),10,0)</f>
        <v>0</v>
      </c>
      <c r="EV903" s="17">
        <f>IF(AND(S903='자료입력 및 결과표시'!$B$16,COUNTIF('업무중복도(데이터 입력)'!$W903:$DR903,'자료입력 및 결과표시'!$C$16)&gt;=1),11,0)</f>
        <v>0</v>
      </c>
      <c r="EW903" s="17">
        <f>IF(AND(S903='자료입력 및 결과표시'!$B$17,COUNTIF('업무중복도(데이터 입력)'!$W903:$DR903,'자료입력 및 결과표시'!$C$17)&gt;=1),12,0)</f>
        <v>0</v>
      </c>
      <c r="EX903" s="17">
        <f>IF(AND(S903='자료입력 및 결과표시'!$B$18,COUNTIF('업무중복도(데이터 입력)'!$W903:$DR903,'자료입력 및 결과표시'!$C$18)&gt;=1),13,0)</f>
        <v>0</v>
      </c>
      <c r="EY903" s="17">
        <f>IF(AND(S903='자료입력 및 결과표시'!$B$19,COUNTIF('업무중복도(데이터 입력)'!$W903:$DR903,'자료입력 및 결과표시'!$C$19)&gt;=1),14,0)</f>
        <v>0</v>
      </c>
      <c r="EZ903" s="17">
        <f>IF(AND(S903='자료입력 및 결과표시'!$B$20,COUNTIF('업무중복도(데이터 입력)'!$W903:$DR903,'자료입력 및 결과표시'!$C$20)&gt;=1),15,0)</f>
        <v>0</v>
      </c>
      <c r="FA903" s="17">
        <f>IF(AND(S903='자료입력 및 결과표시'!$B$21,COUNTIF('업무중복도(데이터 입력)'!$W903:$DR903,'자료입력 및 결과표시'!$C$21)&gt;=1),16,0)</f>
        <v>0</v>
      </c>
      <c r="FK903" s="17">
        <f t="shared" si="905"/>
        <v>0</v>
      </c>
      <c r="FO903"/>
    </row>
    <row r="904" spans="1:171">
      <c r="A904" s="17" t="str">
        <f t="shared" si="888"/>
        <v>\\\0</v>
      </c>
      <c r="B904" s="17" t="str">
        <f t="shared" si="889"/>
        <v>\\\0</v>
      </c>
      <c r="C904" s="17" t="str">
        <f t="shared" si="890"/>
        <v>\\\0</v>
      </c>
      <c r="D904" s="17" t="str">
        <f t="shared" si="891"/>
        <v>\\\0</v>
      </c>
      <c r="E904" s="17" t="str">
        <f t="shared" si="892"/>
        <v>\\\0</v>
      </c>
      <c r="F904" s="17" t="str">
        <f t="shared" si="893"/>
        <v>\\\0</v>
      </c>
      <c r="G904" s="17" t="str">
        <f t="shared" si="894"/>
        <v>\\\0</v>
      </c>
      <c r="H904" s="17" t="str">
        <f t="shared" si="895"/>
        <v>\\\0</v>
      </c>
      <c r="I904" s="17" t="str">
        <f t="shared" si="896"/>
        <v>\\\0</v>
      </c>
      <c r="J904" s="17" t="str">
        <f t="shared" si="897"/>
        <v>\\\0</v>
      </c>
      <c r="K904" s="17" t="str">
        <f t="shared" si="898"/>
        <v>\\\0</v>
      </c>
      <c r="L904" s="17" t="str">
        <f t="shared" si="899"/>
        <v>\\\0</v>
      </c>
      <c r="M904" s="17" t="str">
        <f t="shared" si="900"/>
        <v>\\\0</v>
      </c>
      <c r="N904" s="17" t="str">
        <f t="shared" si="901"/>
        <v>\\\0</v>
      </c>
      <c r="O904" s="17" t="str">
        <f t="shared" si="902"/>
        <v>\\\0</v>
      </c>
      <c r="P904" s="17" t="str">
        <f t="shared" si="903"/>
        <v>\\\0</v>
      </c>
      <c r="R904" s="17" t="str">
        <f t="shared" si="904"/>
        <v>\\</v>
      </c>
      <c r="S904" s="38"/>
      <c r="T904" s="39"/>
      <c r="U904" s="31"/>
      <c r="V904" s="32"/>
      <c r="W904" s="36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35"/>
      <c r="DS904" s="287"/>
      <c r="DT904" s="36"/>
      <c r="DU904" s="37"/>
      <c r="DV904" s="28">
        <f>IF(AND($S904='자료입력 및 결과표시'!$B$6,COUNTIF($W904:$DR904,'자료입력 및 결과표시'!$C$6)&gt;=1),IF(OR('자료입력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DW904" s="28">
        <f>IF(AND($S904='자료입력 및 결과표시'!$B$7,COUNTIF($W904:$DR904,'자료입력 및 결과표시'!$C$7)&gt;=1),IF(OR('자료입력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DX904" s="28">
        <f>IF(AND($S904='자료입력 및 결과표시'!$B$8,COUNTIF($W904:$DR904,'자료입력 및 결과표시'!$C$8)&gt;=1),IF(OR('자료입력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DY904" s="28">
        <f>IF(AND($S904='자료입력 및 결과표시'!$B$9,COUNTIF($W904:$DR904,'자료입력 및 결과표시'!$C$9)&gt;=1),IF(OR('자료입력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DZ904" s="28">
        <f>IF(AND($S904='자료입력 및 결과표시'!$B$10,COUNTIF($W904:$DR904,'자료입력 및 결과표시'!$C$10)&gt;=1),IF(OR('자료입력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A904" s="28">
        <f>IF(AND($S904='자료입력 및 결과표시'!$B$11,COUNTIF($W904:$DR904,'자료입력 및 결과표시'!$C$11)&gt;=1),IF(OR('자료입력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B904" s="28">
        <f>IF(AND($S904='자료입력 및 결과표시'!$B$12,COUNTIF($W904:$DR904,'자료입력 및 결과표시'!$C$12)&gt;=1),IF(OR('자료입력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C904" s="28">
        <f>IF(AND($S904='자료입력 및 결과표시'!$B$13,COUNTIF($W904:$DR904,'자료입력 및 결과표시'!$C$13)&gt;=1),IF(OR('자료입력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D904" s="28">
        <f>IF(AND($S904='자료입력 및 결과표시'!$B$14,COUNTIF($W904:$DR904,'자료입력 및 결과표시'!$C$14)&gt;=1),IF(OR('자료입력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E904" s="28">
        <f>IF(AND($S904='자료입력 및 결과표시'!$B$15,COUNTIF($W904:$DR904,'자료입력 및 결과표시'!$C$15)&gt;=1),IF(OR('자료입력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F904" s="28">
        <f>IF(AND($S904='자료입력 및 결과표시'!$B$16,COUNTIF($W904:$DR904,'자료입력 및 결과표시'!$C$16)&gt;=1),IF(OR('자료입력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G904" s="28">
        <f>IF(AND($S904='자료입력 및 결과표시'!$B$17,COUNTIF($W904:$DR904,'자료입력 및 결과표시'!$C$17)&gt;=1),IF(OR('자료입력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H904" s="28">
        <f>IF(AND($S904='자료입력 및 결과표시'!$B$18,COUNTIF($W904:$DR904,'자료입력 및 결과표시'!$C$18)&gt;=1),IF(OR('자료입력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I904" s="28">
        <f>IF(AND($S904='자료입력 및 결과표시'!$B$19,COUNTIF($W904:$DR904,'자료입력 및 결과표시'!$C$19)&gt;=1),IF(OR('자료입력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J904" s="28">
        <f>IF(AND($S904='자료입력 및 결과표시'!$B$20,COUNTIF($W904:$DR904,'자료입력 및 결과표시'!$C$20)&gt;=1),IF(OR('자료입력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K904" s="28">
        <f>IF(AND($S904='자료입력 및 결과표시'!$B$21,COUNTIF($W904:$DR904,'자료입력 및 결과표시'!$C$21)&gt;=1),IF(OR('자료입력 및 결과표시'!$B$4+90&gt;=$V904,'자료입력 및 결과표시'!$B$4&lt;$U904),0,IF($V904-'자료입력 및 결과표시'!$B$4-90&gt;='자료입력 및 결과표시'!$E$4,'자료입력 및 결과표시'!$E$4,$V904-'자료입력 및 결과표시'!$B$4-90)),0)</f>
        <v>0</v>
      </c>
      <c r="EL904" s="17">
        <f>IF(AND(S904='자료입력 및 결과표시'!$B$6,COUNTIF('업무중복도(데이터 입력)'!$W904:$DR904,'자료입력 및 결과표시'!$C$6)&gt;=1),1,0)</f>
        <v>0</v>
      </c>
      <c r="EM904" s="17">
        <f>IF(AND(S904='자료입력 및 결과표시'!$B$7,COUNTIF('업무중복도(데이터 입력)'!$W904:$DR904,'자료입력 및 결과표시'!$C$7)&gt;=1),2,0)</f>
        <v>0</v>
      </c>
      <c r="EN904" s="17">
        <f>IF(AND(S904='자료입력 및 결과표시'!$B$8,COUNTIF('업무중복도(데이터 입력)'!$W904:$DR904,'자료입력 및 결과표시'!$C$8)&gt;=1),3,0)</f>
        <v>0</v>
      </c>
      <c r="EO904" s="17">
        <f>IF(AND(S904='자료입력 및 결과표시'!$B$9,COUNTIF('업무중복도(데이터 입력)'!$W904:$DR904,'자료입력 및 결과표시'!$C$9)&gt;=1),4,0)</f>
        <v>0</v>
      </c>
      <c r="EP904" s="17">
        <f>IF(AND(S904='자료입력 및 결과표시'!$B$10,COUNTIF('업무중복도(데이터 입력)'!$W904:$DR904,'자료입력 및 결과표시'!$C$10)&gt;=1),5,0)</f>
        <v>0</v>
      </c>
      <c r="EQ904" s="17">
        <f>IF(AND(S904='자료입력 및 결과표시'!$B$11,COUNTIF('업무중복도(데이터 입력)'!$W904:$DR904,'자료입력 및 결과표시'!$C$11)&gt;=1),6,0)</f>
        <v>0</v>
      </c>
      <c r="ER904" s="17">
        <f>IF(AND(S904='자료입력 및 결과표시'!$B$12,COUNTIF('업무중복도(데이터 입력)'!$W904:$DR904,'자료입력 및 결과표시'!$C$12)&gt;=1),7,0)</f>
        <v>0</v>
      </c>
      <c r="ES904" s="17">
        <f>IF(AND(S904='자료입력 및 결과표시'!$B$13,COUNTIF('업무중복도(데이터 입력)'!$W904:$DR904,'자료입력 및 결과표시'!$C$13)&gt;=1),8,0)</f>
        <v>0</v>
      </c>
      <c r="ET904" s="17">
        <f>IF(AND(S904='자료입력 및 결과표시'!$B$14,COUNTIF('업무중복도(데이터 입력)'!$W904:$DR904,'자료입력 및 결과표시'!$C$14)&gt;=1),9,0)</f>
        <v>0</v>
      </c>
      <c r="EU904" s="17">
        <f>IF(AND(S904='자료입력 및 결과표시'!$B$15,COUNTIF('업무중복도(데이터 입력)'!$W904:$DR904,'자료입력 및 결과표시'!$C$15)&gt;=1),10,0)</f>
        <v>0</v>
      </c>
      <c r="EV904" s="17">
        <f>IF(AND(S904='자료입력 및 결과표시'!$B$16,COUNTIF('업무중복도(데이터 입력)'!$W904:$DR904,'자료입력 및 결과표시'!$C$16)&gt;=1),11,0)</f>
        <v>0</v>
      </c>
      <c r="EW904" s="17">
        <f>IF(AND(S904='자료입력 및 결과표시'!$B$17,COUNTIF('업무중복도(데이터 입력)'!$W904:$DR904,'자료입력 및 결과표시'!$C$17)&gt;=1),12,0)</f>
        <v>0</v>
      </c>
      <c r="EX904" s="17">
        <f>IF(AND(S904='자료입력 및 결과표시'!$B$18,COUNTIF('업무중복도(데이터 입력)'!$W904:$DR904,'자료입력 및 결과표시'!$C$18)&gt;=1),13,0)</f>
        <v>0</v>
      </c>
      <c r="EY904" s="17">
        <f>IF(AND(S904='자료입력 및 결과표시'!$B$19,COUNTIF('업무중복도(데이터 입력)'!$W904:$DR904,'자료입력 및 결과표시'!$C$19)&gt;=1),14,0)</f>
        <v>0</v>
      </c>
      <c r="EZ904" s="17">
        <f>IF(AND(S904='자료입력 및 결과표시'!$B$20,COUNTIF('업무중복도(데이터 입력)'!$W904:$DR904,'자료입력 및 결과표시'!$C$20)&gt;=1),15,0)</f>
        <v>0</v>
      </c>
      <c r="FA904" s="17">
        <f>IF(AND(S904='자료입력 및 결과표시'!$B$21,COUNTIF('업무중복도(데이터 입력)'!$W904:$DR904,'자료입력 및 결과표시'!$C$21)&gt;=1),16,0)</f>
        <v>0</v>
      </c>
      <c r="FK904" s="17">
        <f t="shared" si="905"/>
        <v>0</v>
      </c>
      <c r="FO904"/>
    </row>
    <row r="905" spans="1:171">
      <c r="A905" s="17" t="str">
        <f t="shared" si="888"/>
        <v>\\\0</v>
      </c>
      <c r="B905" s="17" t="str">
        <f t="shared" si="889"/>
        <v>\\\0</v>
      </c>
      <c r="C905" s="17" t="str">
        <f t="shared" si="890"/>
        <v>\\\0</v>
      </c>
      <c r="D905" s="17" t="str">
        <f t="shared" si="891"/>
        <v>\\\0</v>
      </c>
      <c r="E905" s="17" t="str">
        <f t="shared" si="892"/>
        <v>\\\0</v>
      </c>
      <c r="F905" s="17" t="str">
        <f t="shared" si="893"/>
        <v>\\\0</v>
      </c>
      <c r="G905" s="17" t="str">
        <f t="shared" si="894"/>
        <v>\\\0</v>
      </c>
      <c r="H905" s="17" t="str">
        <f t="shared" si="895"/>
        <v>\\\0</v>
      </c>
      <c r="I905" s="17" t="str">
        <f t="shared" si="896"/>
        <v>\\\0</v>
      </c>
      <c r="J905" s="17" t="str">
        <f t="shared" si="897"/>
        <v>\\\0</v>
      </c>
      <c r="K905" s="17" t="str">
        <f t="shared" si="898"/>
        <v>\\\0</v>
      </c>
      <c r="L905" s="17" t="str">
        <f t="shared" si="899"/>
        <v>\\\0</v>
      </c>
      <c r="M905" s="17" t="str">
        <f t="shared" si="900"/>
        <v>\\\0</v>
      </c>
      <c r="N905" s="17" t="str">
        <f t="shared" si="901"/>
        <v>\\\0</v>
      </c>
      <c r="O905" s="17" t="str">
        <f t="shared" si="902"/>
        <v>\\\0</v>
      </c>
      <c r="P905" s="17" t="str">
        <f t="shared" si="903"/>
        <v>\\\0</v>
      </c>
      <c r="R905" s="17" t="str">
        <f t="shared" si="904"/>
        <v>\\</v>
      </c>
      <c r="S905" s="38"/>
      <c r="T905" s="39"/>
      <c r="U905" s="31"/>
      <c r="V905" s="32"/>
      <c r="W905" s="36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35"/>
      <c r="DS905" s="287"/>
      <c r="DT905" s="36"/>
      <c r="DU905" s="37"/>
      <c r="DV905" s="28">
        <f>IF(AND($S905='자료입력 및 결과표시'!$B$6,COUNTIF($W905:$DR905,'자료입력 및 결과표시'!$C$6)&gt;=1),IF(OR('자료입력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DW905" s="28">
        <f>IF(AND($S905='자료입력 및 결과표시'!$B$7,COUNTIF($W905:$DR905,'자료입력 및 결과표시'!$C$7)&gt;=1),IF(OR('자료입력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DX905" s="28">
        <f>IF(AND($S905='자료입력 및 결과표시'!$B$8,COUNTIF($W905:$DR905,'자료입력 및 결과표시'!$C$8)&gt;=1),IF(OR('자료입력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DY905" s="28">
        <f>IF(AND($S905='자료입력 및 결과표시'!$B$9,COUNTIF($W905:$DR905,'자료입력 및 결과표시'!$C$9)&gt;=1),IF(OR('자료입력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DZ905" s="28">
        <f>IF(AND($S905='자료입력 및 결과표시'!$B$10,COUNTIF($W905:$DR905,'자료입력 및 결과표시'!$C$10)&gt;=1),IF(OR('자료입력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A905" s="28">
        <f>IF(AND($S905='자료입력 및 결과표시'!$B$11,COUNTIF($W905:$DR905,'자료입력 및 결과표시'!$C$11)&gt;=1),IF(OR('자료입력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B905" s="28">
        <f>IF(AND($S905='자료입력 및 결과표시'!$B$12,COUNTIF($W905:$DR905,'자료입력 및 결과표시'!$C$12)&gt;=1),IF(OR('자료입력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C905" s="28">
        <f>IF(AND($S905='자료입력 및 결과표시'!$B$13,COUNTIF($W905:$DR905,'자료입력 및 결과표시'!$C$13)&gt;=1),IF(OR('자료입력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D905" s="28">
        <f>IF(AND($S905='자료입력 및 결과표시'!$B$14,COUNTIF($W905:$DR905,'자료입력 및 결과표시'!$C$14)&gt;=1),IF(OR('자료입력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E905" s="28">
        <f>IF(AND($S905='자료입력 및 결과표시'!$B$15,COUNTIF($W905:$DR905,'자료입력 및 결과표시'!$C$15)&gt;=1),IF(OR('자료입력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F905" s="28">
        <f>IF(AND($S905='자료입력 및 결과표시'!$B$16,COUNTIF($W905:$DR905,'자료입력 및 결과표시'!$C$16)&gt;=1),IF(OR('자료입력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G905" s="28">
        <f>IF(AND($S905='자료입력 및 결과표시'!$B$17,COUNTIF($W905:$DR905,'자료입력 및 결과표시'!$C$17)&gt;=1),IF(OR('자료입력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H905" s="28">
        <f>IF(AND($S905='자료입력 및 결과표시'!$B$18,COUNTIF($W905:$DR905,'자료입력 및 결과표시'!$C$18)&gt;=1),IF(OR('자료입력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I905" s="28">
        <f>IF(AND($S905='자료입력 및 결과표시'!$B$19,COUNTIF($W905:$DR905,'자료입력 및 결과표시'!$C$19)&gt;=1),IF(OR('자료입력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J905" s="28">
        <f>IF(AND($S905='자료입력 및 결과표시'!$B$20,COUNTIF($W905:$DR905,'자료입력 및 결과표시'!$C$20)&gt;=1),IF(OR('자료입력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K905" s="28">
        <f>IF(AND($S905='자료입력 및 결과표시'!$B$21,COUNTIF($W905:$DR905,'자료입력 및 결과표시'!$C$21)&gt;=1),IF(OR('자료입력 및 결과표시'!$B$4+90&gt;=$V905,'자료입력 및 결과표시'!$B$4&lt;$U905),0,IF($V905-'자료입력 및 결과표시'!$B$4-90&gt;='자료입력 및 결과표시'!$E$4,'자료입력 및 결과표시'!$E$4,$V905-'자료입력 및 결과표시'!$B$4-90)),0)</f>
        <v>0</v>
      </c>
      <c r="EL905" s="17">
        <f>IF(AND(S905='자료입력 및 결과표시'!$B$6,COUNTIF('업무중복도(데이터 입력)'!$W905:$DR905,'자료입력 및 결과표시'!$C$6)&gt;=1),1,0)</f>
        <v>0</v>
      </c>
      <c r="EM905" s="17">
        <f>IF(AND(S905='자료입력 및 결과표시'!$B$7,COUNTIF('업무중복도(데이터 입력)'!$W905:$DR905,'자료입력 및 결과표시'!$C$7)&gt;=1),2,0)</f>
        <v>0</v>
      </c>
      <c r="EN905" s="17">
        <f>IF(AND(S905='자료입력 및 결과표시'!$B$8,COUNTIF('업무중복도(데이터 입력)'!$W905:$DR905,'자료입력 및 결과표시'!$C$8)&gt;=1),3,0)</f>
        <v>0</v>
      </c>
      <c r="EO905" s="17">
        <f>IF(AND(S905='자료입력 및 결과표시'!$B$9,COUNTIF('업무중복도(데이터 입력)'!$W905:$DR905,'자료입력 및 결과표시'!$C$9)&gt;=1),4,0)</f>
        <v>0</v>
      </c>
      <c r="EP905" s="17">
        <f>IF(AND(S905='자료입력 및 결과표시'!$B$10,COUNTIF('업무중복도(데이터 입력)'!$W905:$DR905,'자료입력 및 결과표시'!$C$10)&gt;=1),5,0)</f>
        <v>0</v>
      </c>
      <c r="EQ905" s="17">
        <f>IF(AND(S905='자료입력 및 결과표시'!$B$11,COUNTIF('업무중복도(데이터 입력)'!$W905:$DR905,'자료입력 및 결과표시'!$C$11)&gt;=1),6,0)</f>
        <v>0</v>
      </c>
      <c r="ER905" s="17">
        <f>IF(AND(S905='자료입력 및 결과표시'!$B$12,COUNTIF('업무중복도(데이터 입력)'!$W905:$DR905,'자료입력 및 결과표시'!$C$12)&gt;=1),7,0)</f>
        <v>0</v>
      </c>
      <c r="ES905" s="17">
        <f>IF(AND(S905='자료입력 및 결과표시'!$B$13,COUNTIF('업무중복도(데이터 입력)'!$W905:$DR905,'자료입력 및 결과표시'!$C$13)&gt;=1),8,0)</f>
        <v>0</v>
      </c>
      <c r="ET905" s="17">
        <f>IF(AND(S905='자료입력 및 결과표시'!$B$14,COUNTIF('업무중복도(데이터 입력)'!$W905:$DR905,'자료입력 및 결과표시'!$C$14)&gt;=1),9,0)</f>
        <v>0</v>
      </c>
      <c r="EU905" s="17">
        <f>IF(AND(S905='자료입력 및 결과표시'!$B$15,COUNTIF('업무중복도(데이터 입력)'!$W905:$DR905,'자료입력 및 결과표시'!$C$15)&gt;=1),10,0)</f>
        <v>0</v>
      </c>
      <c r="EV905" s="17">
        <f>IF(AND(S905='자료입력 및 결과표시'!$B$16,COUNTIF('업무중복도(데이터 입력)'!$W905:$DR905,'자료입력 및 결과표시'!$C$16)&gt;=1),11,0)</f>
        <v>0</v>
      </c>
      <c r="EW905" s="17">
        <f>IF(AND(S905='자료입력 및 결과표시'!$B$17,COUNTIF('업무중복도(데이터 입력)'!$W905:$DR905,'자료입력 및 결과표시'!$C$17)&gt;=1),12,0)</f>
        <v>0</v>
      </c>
      <c r="EX905" s="17">
        <f>IF(AND(S905='자료입력 및 결과표시'!$B$18,COUNTIF('업무중복도(데이터 입력)'!$W905:$DR905,'자료입력 및 결과표시'!$C$18)&gt;=1),13,0)</f>
        <v>0</v>
      </c>
      <c r="EY905" s="17">
        <f>IF(AND(S905='자료입력 및 결과표시'!$B$19,COUNTIF('업무중복도(데이터 입력)'!$W905:$DR905,'자료입력 및 결과표시'!$C$19)&gt;=1),14,0)</f>
        <v>0</v>
      </c>
      <c r="EZ905" s="17">
        <f>IF(AND(S905='자료입력 및 결과표시'!$B$20,COUNTIF('업무중복도(데이터 입력)'!$W905:$DR905,'자료입력 및 결과표시'!$C$20)&gt;=1),15,0)</f>
        <v>0</v>
      </c>
      <c r="FA905" s="17">
        <f>IF(AND(S905='자료입력 및 결과표시'!$B$21,COUNTIF('업무중복도(데이터 입력)'!$W905:$DR905,'자료입력 및 결과표시'!$C$21)&gt;=1),16,0)</f>
        <v>0</v>
      </c>
      <c r="FK905" s="17">
        <f t="shared" si="905"/>
        <v>0</v>
      </c>
      <c r="FO905"/>
    </row>
    <row r="906" spans="1:171">
      <c r="A906" s="17" t="str">
        <f t="shared" si="888"/>
        <v>\\\0</v>
      </c>
      <c r="B906" s="17" t="str">
        <f t="shared" si="889"/>
        <v>\\\0</v>
      </c>
      <c r="C906" s="17" t="str">
        <f t="shared" si="890"/>
        <v>\\\0</v>
      </c>
      <c r="D906" s="17" t="str">
        <f t="shared" si="891"/>
        <v>\\\0</v>
      </c>
      <c r="E906" s="17" t="str">
        <f t="shared" si="892"/>
        <v>\\\0</v>
      </c>
      <c r="F906" s="17" t="str">
        <f t="shared" si="893"/>
        <v>\\\0</v>
      </c>
      <c r="G906" s="17" t="str">
        <f t="shared" si="894"/>
        <v>\\\0</v>
      </c>
      <c r="H906" s="17" t="str">
        <f t="shared" si="895"/>
        <v>\\\0</v>
      </c>
      <c r="I906" s="17" t="str">
        <f t="shared" si="896"/>
        <v>\\\0</v>
      </c>
      <c r="J906" s="17" t="str">
        <f t="shared" si="897"/>
        <v>\\\0</v>
      </c>
      <c r="K906" s="17" t="str">
        <f t="shared" si="898"/>
        <v>\\\0</v>
      </c>
      <c r="L906" s="17" t="str">
        <f t="shared" si="899"/>
        <v>\\\0</v>
      </c>
      <c r="M906" s="17" t="str">
        <f t="shared" si="900"/>
        <v>\\\0</v>
      </c>
      <c r="N906" s="17" t="str">
        <f t="shared" si="901"/>
        <v>\\\0</v>
      </c>
      <c r="O906" s="17" t="str">
        <f t="shared" si="902"/>
        <v>\\\0</v>
      </c>
      <c r="P906" s="17" t="str">
        <f t="shared" si="903"/>
        <v>\\\0</v>
      </c>
      <c r="R906" s="17" t="str">
        <f t="shared" si="904"/>
        <v>\\</v>
      </c>
      <c r="S906" s="38"/>
      <c r="T906" s="39"/>
      <c r="U906" s="31"/>
      <c r="V906" s="32"/>
      <c r="W906" s="36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35"/>
      <c r="DS906" s="287"/>
      <c r="DT906" s="36"/>
      <c r="DU906" s="37"/>
      <c r="DV906" s="28">
        <f>IF(AND($S906='자료입력 및 결과표시'!$B$6,COUNTIF($W906:$DR906,'자료입력 및 결과표시'!$C$6)&gt;=1),IF(OR('자료입력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DW906" s="28">
        <f>IF(AND($S906='자료입력 및 결과표시'!$B$7,COUNTIF($W906:$DR906,'자료입력 및 결과표시'!$C$7)&gt;=1),IF(OR('자료입력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DX906" s="28">
        <f>IF(AND($S906='자료입력 및 결과표시'!$B$8,COUNTIF($W906:$DR906,'자료입력 및 결과표시'!$C$8)&gt;=1),IF(OR('자료입력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DY906" s="28">
        <f>IF(AND($S906='자료입력 및 결과표시'!$B$9,COUNTIF($W906:$DR906,'자료입력 및 결과표시'!$C$9)&gt;=1),IF(OR('자료입력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DZ906" s="28">
        <f>IF(AND($S906='자료입력 및 결과표시'!$B$10,COUNTIF($W906:$DR906,'자료입력 및 결과표시'!$C$10)&gt;=1),IF(OR('자료입력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A906" s="28">
        <f>IF(AND($S906='자료입력 및 결과표시'!$B$11,COUNTIF($W906:$DR906,'자료입력 및 결과표시'!$C$11)&gt;=1),IF(OR('자료입력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B906" s="28">
        <f>IF(AND($S906='자료입력 및 결과표시'!$B$12,COUNTIF($W906:$DR906,'자료입력 및 결과표시'!$C$12)&gt;=1),IF(OR('자료입력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C906" s="28">
        <f>IF(AND($S906='자료입력 및 결과표시'!$B$13,COUNTIF($W906:$DR906,'자료입력 및 결과표시'!$C$13)&gt;=1),IF(OR('자료입력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D906" s="28">
        <f>IF(AND($S906='자료입력 및 결과표시'!$B$14,COUNTIF($W906:$DR906,'자료입력 및 결과표시'!$C$14)&gt;=1),IF(OR('자료입력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E906" s="28">
        <f>IF(AND($S906='자료입력 및 결과표시'!$B$15,COUNTIF($W906:$DR906,'자료입력 및 결과표시'!$C$15)&gt;=1),IF(OR('자료입력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F906" s="28">
        <f>IF(AND($S906='자료입력 및 결과표시'!$B$16,COUNTIF($W906:$DR906,'자료입력 및 결과표시'!$C$16)&gt;=1),IF(OR('자료입력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G906" s="28">
        <f>IF(AND($S906='자료입력 및 결과표시'!$B$17,COUNTIF($W906:$DR906,'자료입력 및 결과표시'!$C$17)&gt;=1),IF(OR('자료입력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H906" s="28">
        <f>IF(AND($S906='자료입력 및 결과표시'!$B$18,COUNTIF($W906:$DR906,'자료입력 및 결과표시'!$C$18)&gt;=1),IF(OR('자료입력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I906" s="28">
        <f>IF(AND($S906='자료입력 및 결과표시'!$B$19,COUNTIF($W906:$DR906,'자료입력 및 결과표시'!$C$19)&gt;=1),IF(OR('자료입력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J906" s="28">
        <f>IF(AND($S906='자료입력 및 결과표시'!$B$20,COUNTIF($W906:$DR906,'자료입력 및 결과표시'!$C$20)&gt;=1),IF(OR('자료입력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K906" s="28">
        <f>IF(AND($S906='자료입력 및 결과표시'!$B$21,COUNTIF($W906:$DR906,'자료입력 및 결과표시'!$C$21)&gt;=1),IF(OR('자료입력 및 결과표시'!$B$4+90&gt;=$V906,'자료입력 및 결과표시'!$B$4&lt;$U906),0,IF($V906-'자료입력 및 결과표시'!$B$4-90&gt;='자료입력 및 결과표시'!$E$4,'자료입력 및 결과표시'!$E$4,$V906-'자료입력 및 결과표시'!$B$4-90)),0)</f>
        <v>0</v>
      </c>
      <c r="EL906" s="17">
        <f>IF(AND(S906='자료입력 및 결과표시'!$B$6,COUNTIF('업무중복도(데이터 입력)'!$W906:$DR906,'자료입력 및 결과표시'!$C$6)&gt;=1),1,0)</f>
        <v>0</v>
      </c>
      <c r="EM906" s="17">
        <f>IF(AND(S906='자료입력 및 결과표시'!$B$7,COUNTIF('업무중복도(데이터 입력)'!$W906:$DR906,'자료입력 및 결과표시'!$C$7)&gt;=1),2,0)</f>
        <v>0</v>
      </c>
      <c r="EN906" s="17">
        <f>IF(AND(S906='자료입력 및 결과표시'!$B$8,COUNTIF('업무중복도(데이터 입력)'!$W906:$DR906,'자료입력 및 결과표시'!$C$8)&gt;=1),3,0)</f>
        <v>0</v>
      </c>
      <c r="EO906" s="17">
        <f>IF(AND(S906='자료입력 및 결과표시'!$B$9,COUNTIF('업무중복도(데이터 입력)'!$W906:$DR906,'자료입력 및 결과표시'!$C$9)&gt;=1),4,0)</f>
        <v>0</v>
      </c>
      <c r="EP906" s="17">
        <f>IF(AND(S906='자료입력 및 결과표시'!$B$10,COUNTIF('업무중복도(데이터 입력)'!$W906:$DR906,'자료입력 및 결과표시'!$C$10)&gt;=1),5,0)</f>
        <v>0</v>
      </c>
      <c r="EQ906" s="17">
        <f>IF(AND(S906='자료입력 및 결과표시'!$B$11,COUNTIF('업무중복도(데이터 입력)'!$W906:$DR906,'자료입력 및 결과표시'!$C$11)&gt;=1),6,0)</f>
        <v>0</v>
      </c>
      <c r="ER906" s="17">
        <f>IF(AND(S906='자료입력 및 결과표시'!$B$12,COUNTIF('업무중복도(데이터 입력)'!$W906:$DR906,'자료입력 및 결과표시'!$C$12)&gt;=1),7,0)</f>
        <v>0</v>
      </c>
      <c r="ES906" s="17">
        <f>IF(AND(S906='자료입력 및 결과표시'!$B$13,COUNTIF('업무중복도(데이터 입력)'!$W906:$DR906,'자료입력 및 결과표시'!$C$13)&gt;=1),8,0)</f>
        <v>0</v>
      </c>
      <c r="ET906" s="17">
        <f>IF(AND(S906='자료입력 및 결과표시'!$B$14,COUNTIF('업무중복도(데이터 입력)'!$W906:$DR906,'자료입력 및 결과표시'!$C$14)&gt;=1),9,0)</f>
        <v>0</v>
      </c>
      <c r="EU906" s="17">
        <f>IF(AND(S906='자료입력 및 결과표시'!$B$15,COUNTIF('업무중복도(데이터 입력)'!$W906:$DR906,'자료입력 및 결과표시'!$C$15)&gt;=1),10,0)</f>
        <v>0</v>
      </c>
      <c r="EV906" s="17">
        <f>IF(AND(S906='자료입력 및 결과표시'!$B$16,COUNTIF('업무중복도(데이터 입력)'!$W906:$DR906,'자료입력 및 결과표시'!$C$16)&gt;=1),11,0)</f>
        <v>0</v>
      </c>
      <c r="EW906" s="17">
        <f>IF(AND(S906='자료입력 및 결과표시'!$B$17,COUNTIF('업무중복도(데이터 입력)'!$W906:$DR906,'자료입력 및 결과표시'!$C$17)&gt;=1),12,0)</f>
        <v>0</v>
      </c>
      <c r="EX906" s="17">
        <f>IF(AND(S906='자료입력 및 결과표시'!$B$18,COUNTIF('업무중복도(데이터 입력)'!$W906:$DR906,'자료입력 및 결과표시'!$C$18)&gt;=1),13,0)</f>
        <v>0</v>
      </c>
      <c r="EY906" s="17">
        <f>IF(AND(S906='자료입력 및 결과표시'!$B$19,COUNTIF('업무중복도(데이터 입력)'!$W906:$DR906,'자료입력 및 결과표시'!$C$19)&gt;=1),14,0)</f>
        <v>0</v>
      </c>
      <c r="EZ906" s="17">
        <f>IF(AND(S906='자료입력 및 결과표시'!$B$20,COUNTIF('업무중복도(데이터 입력)'!$W906:$DR906,'자료입력 및 결과표시'!$C$20)&gt;=1),15,0)</f>
        <v>0</v>
      </c>
      <c r="FA906" s="17">
        <f>IF(AND(S906='자료입력 및 결과표시'!$B$21,COUNTIF('업무중복도(데이터 입력)'!$W906:$DR906,'자료입력 및 결과표시'!$C$21)&gt;=1),16,0)</f>
        <v>0</v>
      </c>
      <c r="FK906" s="17">
        <f t="shared" si="905"/>
        <v>0</v>
      </c>
      <c r="FO906"/>
    </row>
    <row r="907" spans="1:171">
      <c r="A907" s="17" t="str">
        <f t="shared" si="888"/>
        <v>\\\0</v>
      </c>
      <c r="B907" s="17" t="str">
        <f t="shared" si="889"/>
        <v>\\\0</v>
      </c>
      <c r="C907" s="17" t="str">
        <f t="shared" si="890"/>
        <v>\\\0</v>
      </c>
      <c r="D907" s="17" t="str">
        <f t="shared" si="891"/>
        <v>\\\0</v>
      </c>
      <c r="E907" s="17" t="str">
        <f t="shared" si="892"/>
        <v>\\\0</v>
      </c>
      <c r="F907" s="17" t="str">
        <f t="shared" si="893"/>
        <v>\\\0</v>
      </c>
      <c r="G907" s="17" t="str">
        <f t="shared" si="894"/>
        <v>\\\0</v>
      </c>
      <c r="H907" s="17" t="str">
        <f t="shared" si="895"/>
        <v>\\\0</v>
      </c>
      <c r="I907" s="17" t="str">
        <f t="shared" si="896"/>
        <v>\\\0</v>
      </c>
      <c r="J907" s="17" t="str">
        <f t="shared" si="897"/>
        <v>\\\0</v>
      </c>
      <c r="K907" s="17" t="str">
        <f t="shared" si="898"/>
        <v>\\\0</v>
      </c>
      <c r="L907" s="17" t="str">
        <f t="shared" si="899"/>
        <v>\\\0</v>
      </c>
      <c r="M907" s="17" t="str">
        <f t="shared" si="900"/>
        <v>\\\0</v>
      </c>
      <c r="N907" s="17" t="str">
        <f t="shared" si="901"/>
        <v>\\\0</v>
      </c>
      <c r="O907" s="17" t="str">
        <f t="shared" si="902"/>
        <v>\\\0</v>
      </c>
      <c r="P907" s="17" t="str">
        <f t="shared" si="903"/>
        <v>\\\0</v>
      </c>
      <c r="R907" s="17" t="str">
        <f t="shared" si="904"/>
        <v>\\</v>
      </c>
      <c r="S907" s="38"/>
      <c r="T907" s="39"/>
      <c r="U907" s="31"/>
      <c r="V907" s="32"/>
      <c r="W907" s="36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35"/>
      <c r="DS907" s="287"/>
      <c r="DT907" s="36"/>
      <c r="DU907" s="37"/>
      <c r="DV907" s="28">
        <f>IF(AND($S907='자료입력 및 결과표시'!$B$6,COUNTIF($W907:$DR907,'자료입력 및 결과표시'!$C$6)&gt;=1),IF(OR('자료입력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DW907" s="28">
        <f>IF(AND($S907='자료입력 및 결과표시'!$B$7,COUNTIF($W907:$DR907,'자료입력 및 결과표시'!$C$7)&gt;=1),IF(OR('자료입력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DX907" s="28">
        <f>IF(AND($S907='자료입력 및 결과표시'!$B$8,COUNTIF($W907:$DR907,'자료입력 및 결과표시'!$C$8)&gt;=1),IF(OR('자료입력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DY907" s="28">
        <f>IF(AND($S907='자료입력 및 결과표시'!$B$9,COUNTIF($W907:$DR907,'자료입력 및 결과표시'!$C$9)&gt;=1),IF(OR('자료입력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DZ907" s="28">
        <f>IF(AND($S907='자료입력 및 결과표시'!$B$10,COUNTIF($W907:$DR907,'자료입력 및 결과표시'!$C$10)&gt;=1),IF(OR('자료입력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A907" s="28">
        <f>IF(AND($S907='자료입력 및 결과표시'!$B$11,COUNTIF($W907:$DR907,'자료입력 및 결과표시'!$C$11)&gt;=1),IF(OR('자료입력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B907" s="28">
        <f>IF(AND($S907='자료입력 및 결과표시'!$B$12,COUNTIF($W907:$DR907,'자료입력 및 결과표시'!$C$12)&gt;=1),IF(OR('자료입력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C907" s="28">
        <f>IF(AND($S907='자료입력 및 결과표시'!$B$13,COUNTIF($W907:$DR907,'자료입력 및 결과표시'!$C$13)&gt;=1),IF(OR('자료입력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D907" s="28">
        <f>IF(AND($S907='자료입력 및 결과표시'!$B$14,COUNTIF($W907:$DR907,'자료입력 및 결과표시'!$C$14)&gt;=1),IF(OR('자료입력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E907" s="28">
        <f>IF(AND($S907='자료입력 및 결과표시'!$B$15,COUNTIF($W907:$DR907,'자료입력 및 결과표시'!$C$15)&gt;=1),IF(OR('자료입력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F907" s="28">
        <f>IF(AND($S907='자료입력 및 결과표시'!$B$16,COUNTIF($W907:$DR907,'자료입력 및 결과표시'!$C$16)&gt;=1),IF(OR('자료입력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G907" s="28">
        <f>IF(AND($S907='자료입력 및 결과표시'!$B$17,COUNTIF($W907:$DR907,'자료입력 및 결과표시'!$C$17)&gt;=1),IF(OR('자료입력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H907" s="28">
        <f>IF(AND($S907='자료입력 및 결과표시'!$B$18,COUNTIF($W907:$DR907,'자료입력 및 결과표시'!$C$18)&gt;=1),IF(OR('자료입력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I907" s="28">
        <f>IF(AND($S907='자료입력 및 결과표시'!$B$19,COUNTIF($W907:$DR907,'자료입력 및 결과표시'!$C$19)&gt;=1),IF(OR('자료입력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J907" s="28">
        <f>IF(AND($S907='자료입력 및 결과표시'!$B$20,COUNTIF($W907:$DR907,'자료입력 및 결과표시'!$C$20)&gt;=1),IF(OR('자료입력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K907" s="28">
        <f>IF(AND($S907='자료입력 및 결과표시'!$B$21,COUNTIF($W907:$DR907,'자료입력 및 결과표시'!$C$21)&gt;=1),IF(OR('자료입력 및 결과표시'!$B$4+90&gt;=$V907,'자료입력 및 결과표시'!$B$4&lt;$U907),0,IF($V907-'자료입력 및 결과표시'!$B$4-90&gt;='자료입력 및 결과표시'!$E$4,'자료입력 및 결과표시'!$E$4,$V907-'자료입력 및 결과표시'!$B$4-90)),0)</f>
        <v>0</v>
      </c>
      <c r="EL907" s="17">
        <f>IF(AND(S907='자료입력 및 결과표시'!$B$6,COUNTIF('업무중복도(데이터 입력)'!$W907:$DR907,'자료입력 및 결과표시'!$C$6)&gt;=1),1,0)</f>
        <v>0</v>
      </c>
      <c r="EM907" s="17">
        <f>IF(AND(S907='자료입력 및 결과표시'!$B$7,COUNTIF('업무중복도(데이터 입력)'!$W907:$DR907,'자료입력 및 결과표시'!$C$7)&gt;=1),2,0)</f>
        <v>0</v>
      </c>
      <c r="EN907" s="17">
        <f>IF(AND(S907='자료입력 및 결과표시'!$B$8,COUNTIF('업무중복도(데이터 입력)'!$W907:$DR907,'자료입력 및 결과표시'!$C$8)&gt;=1),3,0)</f>
        <v>0</v>
      </c>
      <c r="EO907" s="17">
        <f>IF(AND(S907='자료입력 및 결과표시'!$B$9,COUNTIF('업무중복도(데이터 입력)'!$W907:$DR907,'자료입력 및 결과표시'!$C$9)&gt;=1),4,0)</f>
        <v>0</v>
      </c>
      <c r="EP907" s="17">
        <f>IF(AND(S907='자료입력 및 결과표시'!$B$10,COUNTIF('업무중복도(데이터 입력)'!$W907:$DR907,'자료입력 및 결과표시'!$C$10)&gt;=1),5,0)</f>
        <v>0</v>
      </c>
      <c r="EQ907" s="17">
        <f>IF(AND(S907='자료입력 및 결과표시'!$B$11,COUNTIF('업무중복도(데이터 입력)'!$W907:$DR907,'자료입력 및 결과표시'!$C$11)&gt;=1),6,0)</f>
        <v>0</v>
      </c>
      <c r="ER907" s="17">
        <f>IF(AND(S907='자료입력 및 결과표시'!$B$12,COUNTIF('업무중복도(데이터 입력)'!$W907:$DR907,'자료입력 및 결과표시'!$C$12)&gt;=1),7,0)</f>
        <v>0</v>
      </c>
      <c r="ES907" s="17">
        <f>IF(AND(S907='자료입력 및 결과표시'!$B$13,COUNTIF('업무중복도(데이터 입력)'!$W907:$DR907,'자료입력 및 결과표시'!$C$13)&gt;=1),8,0)</f>
        <v>0</v>
      </c>
      <c r="ET907" s="17">
        <f>IF(AND(S907='자료입력 및 결과표시'!$B$14,COUNTIF('업무중복도(데이터 입력)'!$W907:$DR907,'자료입력 및 결과표시'!$C$14)&gt;=1),9,0)</f>
        <v>0</v>
      </c>
      <c r="EU907" s="17">
        <f>IF(AND(S907='자료입력 및 결과표시'!$B$15,COUNTIF('업무중복도(데이터 입력)'!$W907:$DR907,'자료입력 및 결과표시'!$C$15)&gt;=1),10,0)</f>
        <v>0</v>
      </c>
      <c r="EV907" s="17">
        <f>IF(AND(S907='자료입력 및 결과표시'!$B$16,COUNTIF('업무중복도(데이터 입력)'!$W907:$DR907,'자료입력 및 결과표시'!$C$16)&gt;=1),11,0)</f>
        <v>0</v>
      </c>
      <c r="EW907" s="17">
        <f>IF(AND(S907='자료입력 및 결과표시'!$B$17,COUNTIF('업무중복도(데이터 입력)'!$W907:$DR907,'자료입력 및 결과표시'!$C$17)&gt;=1),12,0)</f>
        <v>0</v>
      </c>
      <c r="EX907" s="17">
        <f>IF(AND(S907='자료입력 및 결과표시'!$B$18,COUNTIF('업무중복도(데이터 입력)'!$W907:$DR907,'자료입력 및 결과표시'!$C$18)&gt;=1),13,0)</f>
        <v>0</v>
      </c>
      <c r="EY907" s="17">
        <f>IF(AND(S907='자료입력 및 결과표시'!$B$19,COUNTIF('업무중복도(데이터 입력)'!$W907:$DR907,'자료입력 및 결과표시'!$C$19)&gt;=1),14,0)</f>
        <v>0</v>
      </c>
      <c r="EZ907" s="17">
        <f>IF(AND(S907='자료입력 및 결과표시'!$B$20,COUNTIF('업무중복도(데이터 입력)'!$W907:$DR907,'자료입력 및 결과표시'!$C$20)&gt;=1),15,0)</f>
        <v>0</v>
      </c>
      <c r="FA907" s="17">
        <f>IF(AND(S907='자료입력 및 결과표시'!$B$21,COUNTIF('업무중복도(데이터 입력)'!$W907:$DR907,'자료입력 및 결과표시'!$C$21)&gt;=1),16,0)</f>
        <v>0</v>
      </c>
      <c r="FK907" s="17">
        <f t="shared" si="905"/>
        <v>0</v>
      </c>
      <c r="FO907"/>
    </row>
    <row r="908" spans="1:171">
      <c r="A908" s="17" t="str">
        <f t="shared" si="888"/>
        <v>\\\0</v>
      </c>
      <c r="B908" s="17" t="str">
        <f t="shared" si="889"/>
        <v>\\\0</v>
      </c>
      <c r="C908" s="17" t="str">
        <f t="shared" si="890"/>
        <v>\\\0</v>
      </c>
      <c r="D908" s="17" t="str">
        <f t="shared" si="891"/>
        <v>\\\0</v>
      </c>
      <c r="E908" s="17" t="str">
        <f t="shared" si="892"/>
        <v>\\\0</v>
      </c>
      <c r="F908" s="17" t="str">
        <f t="shared" si="893"/>
        <v>\\\0</v>
      </c>
      <c r="G908" s="17" t="str">
        <f t="shared" si="894"/>
        <v>\\\0</v>
      </c>
      <c r="H908" s="17" t="str">
        <f t="shared" si="895"/>
        <v>\\\0</v>
      </c>
      <c r="I908" s="17" t="str">
        <f t="shared" si="896"/>
        <v>\\\0</v>
      </c>
      <c r="J908" s="17" t="str">
        <f t="shared" si="897"/>
        <v>\\\0</v>
      </c>
      <c r="K908" s="17" t="str">
        <f t="shared" si="898"/>
        <v>\\\0</v>
      </c>
      <c r="L908" s="17" t="str">
        <f t="shared" si="899"/>
        <v>\\\0</v>
      </c>
      <c r="M908" s="17" t="str">
        <f t="shared" si="900"/>
        <v>\\\0</v>
      </c>
      <c r="N908" s="17" t="str">
        <f t="shared" si="901"/>
        <v>\\\0</v>
      </c>
      <c r="O908" s="17" t="str">
        <f t="shared" si="902"/>
        <v>\\\0</v>
      </c>
      <c r="P908" s="17" t="str">
        <f t="shared" si="903"/>
        <v>\\\0</v>
      </c>
      <c r="R908" s="17" t="str">
        <f t="shared" si="904"/>
        <v>\\</v>
      </c>
      <c r="S908" s="38"/>
      <c r="T908" s="39"/>
      <c r="U908" s="31"/>
      <c r="V908" s="32"/>
      <c r="W908" s="36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35"/>
      <c r="DS908" s="287"/>
      <c r="DT908" s="36"/>
      <c r="DU908" s="37"/>
      <c r="DV908" s="28">
        <f>IF(AND($S908='자료입력 및 결과표시'!$B$6,COUNTIF($W908:$DR908,'자료입력 및 결과표시'!$C$6)&gt;=1),IF(OR('자료입력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DW908" s="28">
        <f>IF(AND($S908='자료입력 및 결과표시'!$B$7,COUNTIF($W908:$DR908,'자료입력 및 결과표시'!$C$7)&gt;=1),IF(OR('자료입력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DX908" s="28">
        <f>IF(AND($S908='자료입력 및 결과표시'!$B$8,COUNTIF($W908:$DR908,'자료입력 및 결과표시'!$C$8)&gt;=1),IF(OR('자료입력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DY908" s="28">
        <f>IF(AND($S908='자료입력 및 결과표시'!$B$9,COUNTIF($W908:$DR908,'자료입력 및 결과표시'!$C$9)&gt;=1),IF(OR('자료입력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DZ908" s="28">
        <f>IF(AND($S908='자료입력 및 결과표시'!$B$10,COUNTIF($W908:$DR908,'자료입력 및 결과표시'!$C$10)&gt;=1),IF(OR('자료입력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A908" s="28">
        <f>IF(AND($S908='자료입력 및 결과표시'!$B$11,COUNTIF($W908:$DR908,'자료입력 및 결과표시'!$C$11)&gt;=1),IF(OR('자료입력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B908" s="28">
        <f>IF(AND($S908='자료입력 및 결과표시'!$B$12,COUNTIF($W908:$DR908,'자료입력 및 결과표시'!$C$12)&gt;=1),IF(OR('자료입력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C908" s="28">
        <f>IF(AND($S908='자료입력 및 결과표시'!$B$13,COUNTIF($W908:$DR908,'자료입력 및 결과표시'!$C$13)&gt;=1),IF(OR('자료입력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D908" s="28">
        <f>IF(AND($S908='자료입력 및 결과표시'!$B$14,COUNTIF($W908:$DR908,'자료입력 및 결과표시'!$C$14)&gt;=1),IF(OR('자료입력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E908" s="28">
        <f>IF(AND($S908='자료입력 및 결과표시'!$B$15,COUNTIF($W908:$DR908,'자료입력 및 결과표시'!$C$15)&gt;=1),IF(OR('자료입력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F908" s="28">
        <f>IF(AND($S908='자료입력 및 결과표시'!$B$16,COUNTIF($W908:$DR908,'자료입력 및 결과표시'!$C$16)&gt;=1),IF(OR('자료입력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G908" s="28">
        <f>IF(AND($S908='자료입력 및 결과표시'!$B$17,COUNTIF($W908:$DR908,'자료입력 및 결과표시'!$C$17)&gt;=1),IF(OR('자료입력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H908" s="28">
        <f>IF(AND($S908='자료입력 및 결과표시'!$B$18,COUNTIF($W908:$DR908,'자료입력 및 결과표시'!$C$18)&gt;=1),IF(OR('자료입력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I908" s="28">
        <f>IF(AND($S908='자료입력 및 결과표시'!$B$19,COUNTIF($W908:$DR908,'자료입력 및 결과표시'!$C$19)&gt;=1),IF(OR('자료입력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J908" s="28">
        <f>IF(AND($S908='자료입력 및 결과표시'!$B$20,COUNTIF($W908:$DR908,'자료입력 및 결과표시'!$C$20)&gt;=1),IF(OR('자료입력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K908" s="28">
        <f>IF(AND($S908='자료입력 및 결과표시'!$B$21,COUNTIF($W908:$DR908,'자료입력 및 결과표시'!$C$21)&gt;=1),IF(OR('자료입력 및 결과표시'!$B$4+90&gt;=$V908,'자료입력 및 결과표시'!$B$4&lt;$U908),0,IF($V908-'자료입력 및 결과표시'!$B$4-90&gt;='자료입력 및 결과표시'!$E$4,'자료입력 및 결과표시'!$E$4,$V908-'자료입력 및 결과표시'!$B$4-90)),0)</f>
        <v>0</v>
      </c>
      <c r="EL908" s="17">
        <f>IF(AND(S908='자료입력 및 결과표시'!$B$6,COUNTIF('업무중복도(데이터 입력)'!$W908:$DR908,'자료입력 및 결과표시'!$C$6)&gt;=1),1,0)</f>
        <v>0</v>
      </c>
      <c r="EM908" s="17">
        <f>IF(AND(S908='자료입력 및 결과표시'!$B$7,COUNTIF('업무중복도(데이터 입력)'!$W908:$DR908,'자료입력 및 결과표시'!$C$7)&gt;=1),2,0)</f>
        <v>0</v>
      </c>
      <c r="EN908" s="17">
        <f>IF(AND(S908='자료입력 및 결과표시'!$B$8,COUNTIF('업무중복도(데이터 입력)'!$W908:$DR908,'자료입력 및 결과표시'!$C$8)&gt;=1),3,0)</f>
        <v>0</v>
      </c>
      <c r="EO908" s="17">
        <f>IF(AND(S908='자료입력 및 결과표시'!$B$9,COUNTIF('업무중복도(데이터 입력)'!$W908:$DR908,'자료입력 및 결과표시'!$C$9)&gt;=1),4,0)</f>
        <v>0</v>
      </c>
      <c r="EP908" s="17">
        <f>IF(AND(S908='자료입력 및 결과표시'!$B$10,COUNTIF('업무중복도(데이터 입력)'!$W908:$DR908,'자료입력 및 결과표시'!$C$10)&gt;=1),5,0)</f>
        <v>0</v>
      </c>
      <c r="EQ908" s="17">
        <f>IF(AND(S908='자료입력 및 결과표시'!$B$11,COUNTIF('업무중복도(데이터 입력)'!$W908:$DR908,'자료입력 및 결과표시'!$C$11)&gt;=1),6,0)</f>
        <v>0</v>
      </c>
      <c r="ER908" s="17">
        <f>IF(AND(S908='자료입력 및 결과표시'!$B$12,COUNTIF('업무중복도(데이터 입력)'!$W908:$DR908,'자료입력 및 결과표시'!$C$12)&gt;=1),7,0)</f>
        <v>0</v>
      </c>
      <c r="ES908" s="17">
        <f>IF(AND(S908='자료입력 및 결과표시'!$B$13,COUNTIF('업무중복도(데이터 입력)'!$W908:$DR908,'자료입력 및 결과표시'!$C$13)&gt;=1),8,0)</f>
        <v>0</v>
      </c>
      <c r="ET908" s="17">
        <f>IF(AND(S908='자료입력 및 결과표시'!$B$14,COUNTIF('업무중복도(데이터 입력)'!$W908:$DR908,'자료입력 및 결과표시'!$C$14)&gt;=1),9,0)</f>
        <v>0</v>
      </c>
      <c r="EU908" s="17">
        <f>IF(AND(S908='자료입력 및 결과표시'!$B$15,COUNTIF('업무중복도(데이터 입력)'!$W908:$DR908,'자료입력 및 결과표시'!$C$15)&gt;=1),10,0)</f>
        <v>0</v>
      </c>
      <c r="EV908" s="17">
        <f>IF(AND(S908='자료입력 및 결과표시'!$B$16,COUNTIF('업무중복도(데이터 입력)'!$W908:$DR908,'자료입력 및 결과표시'!$C$16)&gt;=1),11,0)</f>
        <v>0</v>
      </c>
      <c r="EW908" s="17">
        <f>IF(AND(S908='자료입력 및 결과표시'!$B$17,COUNTIF('업무중복도(데이터 입력)'!$W908:$DR908,'자료입력 및 결과표시'!$C$17)&gt;=1),12,0)</f>
        <v>0</v>
      </c>
      <c r="EX908" s="17">
        <f>IF(AND(S908='자료입력 및 결과표시'!$B$18,COUNTIF('업무중복도(데이터 입력)'!$W908:$DR908,'자료입력 및 결과표시'!$C$18)&gt;=1),13,0)</f>
        <v>0</v>
      </c>
      <c r="EY908" s="17">
        <f>IF(AND(S908='자료입력 및 결과표시'!$B$19,COUNTIF('업무중복도(데이터 입력)'!$W908:$DR908,'자료입력 및 결과표시'!$C$19)&gt;=1),14,0)</f>
        <v>0</v>
      </c>
      <c r="EZ908" s="17">
        <f>IF(AND(S908='자료입력 및 결과표시'!$B$20,COUNTIF('업무중복도(데이터 입력)'!$W908:$DR908,'자료입력 및 결과표시'!$C$20)&gt;=1),15,0)</f>
        <v>0</v>
      </c>
      <c r="FA908" s="17">
        <f>IF(AND(S908='자료입력 및 결과표시'!$B$21,COUNTIF('업무중복도(데이터 입력)'!$W908:$DR908,'자료입력 및 결과표시'!$C$21)&gt;=1),16,0)</f>
        <v>0</v>
      </c>
      <c r="FK908" s="17">
        <f t="shared" si="905"/>
        <v>0</v>
      </c>
      <c r="FO908"/>
    </row>
    <row r="909" spans="1:171">
      <c r="A909" s="17" t="str">
        <f t="shared" si="888"/>
        <v>\\\0</v>
      </c>
      <c r="B909" s="17" t="str">
        <f t="shared" si="889"/>
        <v>\\\0</v>
      </c>
      <c r="C909" s="17" t="str">
        <f t="shared" si="890"/>
        <v>\\\0</v>
      </c>
      <c r="D909" s="17" t="str">
        <f t="shared" si="891"/>
        <v>\\\0</v>
      </c>
      <c r="E909" s="17" t="str">
        <f t="shared" si="892"/>
        <v>\\\0</v>
      </c>
      <c r="F909" s="17" t="str">
        <f t="shared" si="893"/>
        <v>\\\0</v>
      </c>
      <c r="G909" s="17" t="str">
        <f t="shared" si="894"/>
        <v>\\\0</v>
      </c>
      <c r="H909" s="17" t="str">
        <f t="shared" si="895"/>
        <v>\\\0</v>
      </c>
      <c r="I909" s="17" t="str">
        <f t="shared" si="896"/>
        <v>\\\0</v>
      </c>
      <c r="J909" s="17" t="str">
        <f t="shared" si="897"/>
        <v>\\\0</v>
      </c>
      <c r="K909" s="17" t="str">
        <f t="shared" si="898"/>
        <v>\\\0</v>
      </c>
      <c r="L909" s="17" t="str">
        <f t="shared" si="899"/>
        <v>\\\0</v>
      </c>
      <c r="M909" s="17" t="str">
        <f t="shared" si="900"/>
        <v>\\\0</v>
      </c>
      <c r="N909" s="17" t="str">
        <f t="shared" si="901"/>
        <v>\\\0</v>
      </c>
      <c r="O909" s="17" t="str">
        <f t="shared" si="902"/>
        <v>\\\0</v>
      </c>
      <c r="P909" s="17" t="str">
        <f t="shared" si="903"/>
        <v>\\\0</v>
      </c>
      <c r="R909" s="17" t="str">
        <f t="shared" si="904"/>
        <v>\\</v>
      </c>
      <c r="S909" s="38"/>
      <c r="T909" s="39"/>
      <c r="U909" s="31"/>
      <c r="V909" s="32"/>
      <c r="W909" s="36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35"/>
      <c r="DS909" s="287"/>
      <c r="DT909" s="36"/>
      <c r="DU909" s="37"/>
      <c r="DV909" s="28">
        <f>IF(AND($S909='자료입력 및 결과표시'!$B$6,COUNTIF($W909:$DR909,'자료입력 및 결과표시'!$C$6)&gt;=1),IF(OR('자료입력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DW909" s="28">
        <f>IF(AND($S909='자료입력 및 결과표시'!$B$7,COUNTIF($W909:$DR909,'자료입력 및 결과표시'!$C$7)&gt;=1),IF(OR('자료입력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DX909" s="28">
        <f>IF(AND($S909='자료입력 및 결과표시'!$B$8,COUNTIF($W909:$DR909,'자료입력 및 결과표시'!$C$8)&gt;=1),IF(OR('자료입력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DY909" s="28">
        <f>IF(AND($S909='자료입력 및 결과표시'!$B$9,COUNTIF($W909:$DR909,'자료입력 및 결과표시'!$C$9)&gt;=1),IF(OR('자료입력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DZ909" s="28">
        <f>IF(AND($S909='자료입력 및 결과표시'!$B$10,COUNTIF($W909:$DR909,'자료입력 및 결과표시'!$C$10)&gt;=1),IF(OR('자료입력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A909" s="28">
        <f>IF(AND($S909='자료입력 및 결과표시'!$B$11,COUNTIF($W909:$DR909,'자료입력 및 결과표시'!$C$11)&gt;=1),IF(OR('자료입력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B909" s="28">
        <f>IF(AND($S909='자료입력 및 결과표시'!$B$12,COUNTIF($W909:$DR909,'자료입력 및 결과표시'!$C$12)&gt;=1),IF(OR('자료입력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C909" s="28">
        <f>IF(AND($S909='자료입력 및 결과표시'!$B$13,COUNTIF($W909:$DR909,'자료입력 및 결과표시'!$C$13)&gt;=1),IF(OR('자료입력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D909" s="28">
        <f>IF(AND($S909='자료입력 및 결과표시'!$B$14,COUNTIF($W909:$DR909,'자료입력 및 결과표시'!$C$14)&gt;=1),IF(OR('자료입력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E909" s="28">
        <f>IF(AND($S909='자료입력 및 결과표시'!$B$15,COUNTIF($W909:$DR909,'자료입력 및 결과표시'!$C$15)&gt;=1),IF(OR('자료입력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F909" s="28">
        <f>IF(AND($S909='자료입력 및 결과표시'!$B$16,COUNTIF($W909:$DR909,'자료입력 및 결과표시'!$C$16)&gt;=1),IF(OR('자료입력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G909" s="28">
        <f>IF(AND($S909='자료입력 및 결과표시'!$B$17,COUNTIF($W909:$DR909,'자료입력 및 결과표시'!$C$17)&gt;=1),IF(OR('자료입력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H909" s="28">
        <f>IF(AND($S909='자료입력 및 결과표시'!$B$18,COUNTIF($W909:$DR909,'자료입력 및 결과표시'!$C$18)&gt;=1),IF(OR('자료입력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I909" s="28">
        <f>IF(AND($S909='자료입력 및 결과표시'!$B$19,COUNTIF($W909:$DR909,'자료입력 및 결과표시'!$C$19)&gt;=1),IF(OR('자료입력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J909" s="28">
        <f>IF(AND($S909='자료입력 및 결과표시'!$B$20,COUNTIF($W909:$DR909,'자료입력 및 결과표시'!$C$20)&gt;=1),IF(OR('자료입력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K909" s="28">
        <f>IF(AND($S909='자료입력 및 결과표시'!$B$21,COUNTIF($W909:$DR909,'자료입력 및 결과표시'!$C$21)&gt;=1),IF(OR('자료입력 및 결과표시'!$B$4+90&gt;=$V909,'자료입력 및 결과표시'!$B$4&lt;$U909),0,IF($V909-'자료입력 및 결과표시'!$B$4-90&gt;='자료입력 및 결과표시'!$E$4,'자료입력 및 결과표시'!$E$4,$V909-'자료입력 및 결과표시'!$B$4-90)),0)</f>
        <v>0</v>
      </c>
      <c r="EL909" s="17">
        <f>IF(AND(S909='자료입력 및 결과표시'!$B$6,COUNTIF('업무중복도(데이터 입력)'!$W909:$DR909,'자료입력 및 결과표시'!$C$6)&gt;=1),1,0)</f>
        <v>0</v>
      </c>
      <c r="EM909" s="17">
        <f>IF(AND(S909='자료입력 및 결과표시'!$B$7,COUNTIF('업무중복도(데이터 입력)'!$W909:$DR909,'자료입력 및 결과표시'!$C$7)&gt;=1),2,0)</f>
        <v>0</v>
      </c>
      <c r="EN909" s="17">
        <f>IF(AND(S909='자료입력 및 결과표시'!$B$8,COUNTIF('업무중복도(데이터 입력)'!$W909:$DR909,'자료입력 및 결과표시'!$C$8)&gt;=1),3,0)</f>
        <v>0</v>
      </c>
      <c r="EO909" s="17">
        <f>IF(AND(S909='자료입력 및 결과표시'!$B$9,COUNTIF('업무중복도(데이터 입력)'!$W909:$DR909,'자료입력 및 결과표시'!$C$9)&gt;=1),4,0)</f>
        <v>0</v>
      </c>
      <c r="EP909" s="17">
        <f>IF(AND(S909='자료입력 및 결과표시'!$B$10,COUNTIF('업무중복도(데이터 입력)'!$W909:$DR909,'자료입력 및 결과표시'!$C$10)&gt;=1),5,0)</f>
        <v>0</v>
      </c>
      <c r="EQ909" s="17">
        <f>IF(AND(S909='자료입력 및 결과표시'!$B$11,COUNTIF('업무중복도(데이터 입력)'!$W909:$DR909,'자료입력 및 결과표시'!$C$11)&gt;=1),6,0)</f>
        <v>0</v>
      </c>
      <c r="ER909" s="17">
        <f>IF(AND(S909='자료입력 및 결과표시'!$B$12,COUNTIF('업무중복도(데이터 입력)'!$W909:$DR909,'자료입력 및 결과표시'!$C$12)&gt;=1),7,0)</f>
        <v>0</v>
      </c>
      <c r="ES909" s="17">
        <f>IF(AND(S909='자료입력 및 결과표시'!$B$13,COUNTIF('업무중복도(데이터 입력)'!$W909:$DR909,'자료입력 및 결과표시'!$C$13)&gt;=1),8,0)</f>
        <v>0</v>
      </c>
      <c r="ET909" s="17">
        <f>IF(AND(S909='자료입력 및 결과표시'!$B$14,COUNTIF('업무중복도(데이터 입력)'!$W909:$DR909,'자료입력 및 결과표시'!$C$14)&gt;=1),9,0)</f>
        <v>0</v>
      </c>
      <c r="EU909" s="17">
        <f>IF(AND(S909='자료입력 및 결과표시'!$B$15,COUNTIF('업무중복도(데이터 입력)'!$W909:$DR909,'자료입력 및 결과표시'!$C$15)&gt;=1),10,0)</f>
        <v>0</v>
      </c>
      <c r="EV909" s="17">
        <f>IF(AND(S909='자료입력 및 결과표시'!$B$16,COUNTIF('업무중복도(데이터 입력)'!$W909:$DR909,'자료입력 및 결과표시'!$C$16)&gt;=1),11,0)</f>
        <v>0</v>
      </c>
      <c r="EW909" s="17">
        <f>IF(AND(S909='자료입력 및 결과표시'!$B$17,COUNTIF('업무중복도(데이터 입력)'!$W909:$DR909,'자료입력 및 결과표시'!$C$17)&gt;=1),12,0)</f>
        <v>0</v>
      </c>
      <c r="EX909" s="17">
        <f>IF(AND(S909='자료입력 및 결과표시'!$B$18,COUNTIF('업무중복도(데이터 입력)'!$W909:$DR909,'자료입력 및 결과표시'!$C$18)&gt;=1),13,0)</f>
        <v>0</v>
      </c>
      <c r="EY909" s="17">
        <f>IF(AND(S909='자료입력 및 결과표시'!$B$19,COUNTIF('업무중복도(데이터 입력)'!$W909:$DR909,'자료입력 및 결과표시'!$C$19)&gt;=1),14,0)</f>
        <v>0</v>
      </c>
      <c r="EZ909" s="17">
        <f>IF(AND(S909='자료입력 및 결과표시'!$B$20,COUNTIF('업무중복도(데이터 입력)'!$W909:$DR909,'자료입력 및 결과표시'!$C$20)&gt;=1),15,0)</f>
        <v>0</v>
      </c>
      <c r="FA909" s="17">
        <f>IF(AND(S909='자료입력 및 결과표시'!$B$21,COUNTIF('업무중복도(데이터 입력)'!$W909:$DR909,'자료입력 및 결과표시'!$C$21)&gt;=1),16,0)</f>
        <v>0</v>
      </c>
      <c r="FK909" s="17">
        <f t="shared" si="905"/>
        <v>0</v>
      </c>
      <c r="FO909"/>
    </row>
    <row r="910" spans="1:171">
      <c r="A910" s="17" t="str">
        <f t="shared" si="888"/>
        <v>\\\0</v>
      </c>
      <c r="B910" s="17" t="str">
        <f t="shared" si="889"/>
        <v>\\\0</v>
      </c>
      <c r="C910" s="17" t="str">
        <f t="shared" si="890"/>
        <v>\\\0</v>
      </c>
      <c r="D910" s="17" t="str">
        <f t="shared" si="891"/>
        <v>\\\0</v>
      </c>
      <c r="E910" s="17" t="str">
        <f t="shared" si="892"/>
        <v>\\\0</v>
      </c>
      <c r="F910" s="17" t="str">
        <f t="shared" si="893"/>
        <v>\\\0</v>
      </c>
      <c r="G910" s="17" t="str">
        <f t="shared" si="894"/>
        <v>\\\0</v>
      </c>
      <c r="H910" s="17" t="str">
        <f t="shared" si="895"/>
        <v>\\\0</v>
      </c>
      <c r="I910" s="17" t="str">
        <f t="shared" si="896"/>
        <v>\\\0</v>
      </c>
      <c r="J910" s="17" t="str">
        <f t="shared" si="897"/>
        <v>\\\0</v>
      </c>
      <c r="K910" s="17" t="str">
        <f t="shared" si="898"/>
        <v>\\\0</v>
      </c>
      <c r="L910" s="17" t="str">
        <f t="shared" si="899"/>
        <v>\\\0</v>
      </c>
      <c r="M910" s="17" t="str">
        <f t="shared" si="900"/>
        <v>\\\0</v>
      </c>
      <c r="N910" s="17" t="str">
        <f t="shared" si="901"/>
        <v>\\\0</v>
      </c>
      <c r="O910" s="17" t="str">
        <f t="shared" si="902"/>
        <v>\\\0</v>
      </c>
      <c r="P910" s="17" t="str">
        <f t="shared" si="903"/>
        <v>\\\0</v>
      </c>
      <c r="R910" s="17" t="str">
        <f t="shared" si="904"/>
        <v>\\</v>
      </c>
      <c r="S910" s="38"/>
      <c r="T910" s="39"/>
      <c r="U910" s="31"/>
      <c r="V910" s="32"/>
      <c r="W910" s="36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35"/>
      <c r="DS910" s="287"/>
      <c r="DT910" s="36"/>
      <c r="DU910" s="37"/>
      <c r="DV910" s="28">
        <f>IF(AND($S910='자료입력 및 결과표시'!$B$6,COUNTIF($W910:$DR910,'자료입력 및 결과표시'!$C$6)&gt;=1),IF(OR('자료입력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DW910" s="28">
        <f>IF(AND($S910='자료입력 및 결과표시'!$B$7,COUNTIF($W910:$DR910,'자료입력 및 결과표시'!$C$7)&gt;=1),IF(OR('자료입력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DX910" s="28">
        <f>IF(AND($S910='자료입력 및 결과표시'!$B$8,COUNTIF($W910:$DR910,'자료입력 및 결과표시'!$C$8)&gt;=1),IF(OR('자료입력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DY910" s="28">
        <f>IF(AND($S910='자료입력 및 결과표시'!$B$9,COUNTIF($W910:$DR910,'자료입력 및 결과표시'!$C$9)&gt;=1),IF(OR('자료입력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DZ910" s="28">
        <f>IF(AND($S910='자료입력 및 결과표시'!$B$10,COUNTIF($W910:$DR910,'자료입력 및 결과표시'!$C$10)&gt;=1),IF(OR('자료입력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A910" s="28">
        <f>IF(AND($S910='자료입력 및 결과표시'!$B$11,COUNTIF($W910:$DR910,'자료입력 및 결과표시'!$C$11)&gt;=1),IF(OR('자료입력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B910" s="28">
        <f>IF(AND($S910='자료입력 및 결과표시'!$B$12,COUNTIF($W910:$DR910,'자료입력 및 결과표시'!$C$12)&gt;=1),IF(OR('자료입력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C910" s="28">
        <f>IF(AND($S910='자료입력 및 결과표시'!$B$13,COUNTIF($W910:$DR910,'자료입력 및 결과표시'!$C$13)&gt;=1),IF(OR('자료입력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D910" s="28">
        <f>IF(AND($S910='자료입력 및 결과표시'!$B$14,COUNTIF($W910:$DR910,'자료입력 및 결과표시'!$C$14)&gt;=1),IF(OR('자료입력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E910" s="28">
        <f>IF(AND($S910='자료입력 및 결과표시'!$B$15,COUNTIF($W910:$DR910,'자료입력 및 결과표시'!$C$15)&gt;=1),IF(OR('자료입력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F910" s="28">
        <f>IF(AND($S910='자료입력 및 결과표시'!$B$16,COUNTIF($W910:$DR910,'자료입력 및 결과표시'!$C$16)&gt;=1),IF(OR('자료입력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G910" s="28">
        <f>IF(AND($S910='자료입력 및 결과표시'!$B$17,COUNTIF($W910:$DR910,'자료입력 및 결과표시'!$C$17)&gt;=1),IF(OR('자료입력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H910" s="28">
        <f>IF(AND($S910='자료입력 및 결과표시'!$B$18,COUNTIF($W910:$DR910,'자료입력 및 결과표시'!$C$18)&gt;=1),IF(OR('자료입력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I910" s="28">
        <f>IF(AND($S910='자료입력 및 결과표시'!$B$19,COUNTIF($W910:$DR910,'자료입력 및 결과표시'!$C$19)&gt;=1),IF(OR('자료입력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J910" s="28">
        <f>IF(AND($S910='자료입력 및 결과표시'!$B$20,COUNTIF($W910:$DR910,'자료입력 및 결과표시'!$C$20)&gt;=1),IF(OR('자료입력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K910" s="28">
        <f>IF(AND($S910='자료입력 및 결과표시'!$B$21,COUNTIF($W910:$DR910,'자료입력 및 결과표시'!$C$21)&gt;=1),IF(OR('자료입력 및 결과표시'!$B$4+90&gt;=$V910,'자료입력 및 결과표시'!$B$4&lt;$U910),0,IF($V910-'자료입력 및 결과표시'!$B$4-90&gt;='자료입력 및 결과표시'!$E$4,'자료입력 및 결과표시'!$E$4,$V910-'자료입력 및 결과표시'!$B$4-90)),0)</f>
        <v>0</v>
      </c>
      <c r="EL910" s="17">
        <f>IF(AND(S910='자료입력 및 결과표시'!$B$6,COUNTIF('업무중복도(데이터 입력)'!$W910:$DR910,'자료입력 및 결과표시'!$C$6)&gt;=1),1,0)</f>
        <v>0</v>
      </c>
      <c r="EM910" s="17">
        <f>IF(AND(S910='자료입력 및 결과표시'!$B$7,COUNTIF('업무중복도(데이터 입력)'!$W910:$DR910,'자료입력 및 결과표시'!$C$7)&gt;=1),2,0)</f>
        <v>0</v>
      </c>
      <c r="EN910" s="17">
        <f>IF(AND(S910='자료입력 및 결과표시'!$B$8,COUNTIF('업무중복도(데이터 입력)'!$W910:$DR910,'자료입력 및 결과표시'!$C$8)&gt;=1),3,0)</f>
        <v>0</v>
      </c>
      <c r="EO910" s="17">
        <f>IF(AND(S910='자료입력 및 결과표시'!$B$9,COUNTIF('업무중복도(데이터 입력)'!$W910:$DR910,'자료입력 및 결과표시'!$C$9)&gt;=1),4,0)</f>
        <v>0</v>
      </c>
      <c r="EP910" s="17">
        <f>IF(AND(S910='자료입력 및 결과표시'!$B$10,COUNTIF('업무중복도(데이터 입력)'!$W910:$DR910,'자료입력 및 결과표시'!$C$10)&gt;=1),5,0)</f>
        <v>0</v>
      </c>
      <c r="EQ910" s="17">
        <f>IF(AND(S910='자료입력 및 결과표시'!$B$11,COUNTIF('업무중복도(데이터 입력)'!$W910:$DR910,'자료입력 및 결과표시'!$C$11)&gt;=1),6,0)</f>
        <v>0</v>
      </c>
      <c r="ER910" s="17">
        <f>IF(AND(S910='자료입력 및 결과표시'!$B$12,COUNTIF('업무중복도(데이터 입력)'!$W910:$DR910,'자료입력 및 결과표시'!$C$12)&gt;=1),7,0)</f>
        <v>0</v>
      </c>
      <c r="ES910" s="17">
        <f>IF(AND(S910='자료입력 및 결과표시'!$B$13,COUNTIF('업무중복도(데이터 입력)'!$W910:$DR910,'자료입력 및 결과표시'!$C$13)&gt;=1),8,0)</f>
        <v>0</v>
      </c>
      <c r="ET910" s="17">
        <f>IF(AND(S910='자료입력 및 결과표시'!$B$14,COUNTIF('업무중복도(데이터 입력)'!$W910:$DR910,'자료입력 및 결과표시'!$C$14)&gt;=1),9,0)</f>
        <v>0</v>
      </c>
      <c r="EU910" s="17">
        <f>IF(AND(S910='자료입력 및 결과표시'!$B$15,COUNTIF('업무중복도(데이터 입력)'!$W910:$DR910,'자료입력 및 결과표시'!$C$15)&gt;=1),10,0)</f>
        <v>0</v>
      </c>
      <c r="EV910" s="17">
        <f>IF(AND(S910='자료입력 및 결과표시'!$B$16,COUNTIF('업무중복도(데이터 입력)'!$W910:$DR910,'자료입력 및 결과표시'!$C$16)&gt;=1),11,0)</f>
        <v>0</v>
      </c>
      <c r="EW910" s="17">
        <f>IF(AND(S910='자료입력 및 결과표시'!$B$17,COUNTIF('업무중복도(데이터 입력)'!$W910:$DR910,'자료입력 및 결과표시'!$C$17)&gt;=1),12,0)</f>
        <v>0</v>
      </c>
      <c r="EX910" s="17">
        <f>IF(AND(S910='자료입력 및 결과표시'!$B$18,COUNTIF('업무중복도(데이터 입력)'!$W910:$DR910,'자료입력 및 결과표시'!$C$18)&gt;=1),13,0)</f>
        <v>0</v>
      </c>
      <c r="EY910" s="17">
        <f>IF(AND(S910='자료입력 및 결과표시'!$B$19,COUNTIF('업무중복도(데이터 입력)'!$W910:$DR910,'자료입력 및 결과표시'!$C$19)&gt;=1),14,0)</f>
        <v>0</v>
      </c>
      <c r="EZ910" s="17">
        <f>IF(AND(S910='자료입력 및 결과표시'!$B$20,COUNTIF('업무중복도(데이터 입력)'!$W910:$DR910,'자료입력 및 결과표시'!$C$20)&gt;=1),15,0)</f>
        <v>0</v>
      </c>
      <c r="FA910" s="17">
        <f>IF(AND(S910='자료입력 및 결과표시'!$B$21,COUNTIF('업무중복도(데이터 입력)'!$W910:$DR910,'자료입력 및 결과표시'!$C$21)&gt;=1),16,0)</f>
        <v>0</v>
      </c>
      <c r="FK910" s="17">
        <f t="shared" si="905"/>
        <v>0</v>
      </c>
      <c r="FO910"/>
    </row>
    <row r="911" spans="1:171">
      <c r="A911" s="17" t="str">
        <f t="shared" si="888"/>
        <v>\\\0</v>
      </c>
      <c r="B911" s="17" t="str">
        <f t="shared" si="889"/>
        <v>\\\0</v>
      </c>
      <c r="C911" s="17" t="str">
        <f t="shared" si="890"/>
        <v>\\\0</v>
      </c>
      <c r="D911" s="17" t="str">
        <f t="shared" si="891"/>
        <v>\\\0</v>
      </c>
      <c r="E911" s="17" t="str">
        <f t="shared" si="892"/>
        <v>\\\0</v>
      </c>
      <c r="F911" s="17" t="str">
        <f t="shared" si="893"/>
        <v>\\\0</v>
      </c>
      <c r="G911" s="17" t="str">
        <f t="shared" si="894"/>
        <v>\\\0</v>
      </c>
      <c r="H911" s="17" t="str">
        <f t="shared" si="895"/>
        <v>\\\0</v>
      </c>
      <c r="I911" s="17" t="str">
        <f t="shared" si="896"/>
        <v>\\\0</v>
      </c>
      <c r="J911" s="17" t="str">
        <f t="shared" si="897"/>
        <v>\\\0</v>
      </c>
      <c r="K911" s="17" t="str">
        <f t="shared" si="898"/>
        <v>\\\0</v>
      </c>
      <c r="L911" s="17" t="str">
        <f t="shared" si="899"/>
        <v>\\\0</v>
      </c>
      <c r="M911" s="17" t="str">
        <f t="shared" si="900"/>
        <v>\\\0</v>
      </c>
      <c r="N911" s="17" t="str">
        <f t="shared" si="901"/>
        <v>\\\0</v>
      </c>
      <c r="O911" s="17" t="str">
        <f t="shared" si="902"/>
        <v>\\\0</v>
      </c>
      <c r="P911" s="17" t="str">
        <f t="shared" si="903"/>
        <v>\\\0</v>
      </c>
      <c r="R911" s="17" t="str">
        <f t="shared" si="904"/>
        <v>\\</v>
      </c>
      <c r="S911" s="38"/>
      <c r="T911" s="39"/>
      <c r="U911" s="31"/>
      <c r="V911" s="32"/>
      <c r="W911" s="36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35"/>
      <c r="DS911" s="287"/>
      <c r="DT911" s="36"/>
      <c r="DU911" s="37"/>
      <c r="DV911" s="28">
        <f>IF(AND($S911='자료입력 및 결과표시'!$B$6,COUNTIF($W911:$DR911,'자료입력 및 결과표시'!$C$6)&gt;=1),IF(OR('자료입력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DW911" s="28">
        <f>IF(AND($S911='자료입력 및 결과표시'!$B$7,COUNTIF($W911:$DR911,'자료입력 및 결과표시'!$C$7)&gt;=1),IF(OR('자료입력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DX911" s="28">
        <f>IF(AND($S911='자료입력 및 결과표시'!$B$8,COUNTIF($W911:$DR911,'자료입력 및 결과표시'!$C$8)&gt;=1),IF(OR('자료입력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DY911" s="28">
        <f>IF(AND($S911='자료입력 및 결과표시'!$B$9,COUNTIF($W911:$DR911,'자료입력 및 결과표시'!$C$9)&gt;=1),IF(OR('자료입력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DZ911" s="28">
        <f>IF(AND($S911='자료입력 및 결과표시'!$B$10,COUNTIF($W911:$DR911,'자료입력 및 결과표시'!$C$10)&gt;=1),IF(OR('자료입력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A911" s="28">
        <f>IF(AND($S911='자료입력 및 결과표시'!$B$11,COUNTIF($W911:$DR911,'자료입력 및 결과표시'!$C$11)&gt;=1),IF(OR('자료입력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B911" s="28">
        <f>IF(AND($S911='자료입력 및 결과표시'!$B$12,COUNTIF($W911:$DR911,'자료입력 및 결과표시'!$C$12)&gt;=1),IF(OR('자료입력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C911" s="28">
        <f>IF(AND($S911='자료입력 및 결과표시'!$B$13,COUNTIF($W911:$DR911,'자료입력 및 결과표시'!$C$13)&gt;=1),IF(OR('자료입력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D911" s="28">
        <f>IF(AND($S911='자료입력 및 결과표시'!$B$14,COUNTIF($W911:$DR911,'자료입력 및 결과표시'!$C$14)&gt;=1),IF(OR('자료입력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E911" s="28">
        <f>IF(AND($S911='자료입력 및 결과표시'!$B$15,COUNTIF($W911:$DR911,'자료입력 및 결과표시'!$C$15)&gt;=1),IF(OR('자료입력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F911" s="28">
        <f>IF(AND($S911='자료입력 및 결과표시'!$B$16,COUNTIF($W911:$DR911,'자료입력 및 결과표시'!$C$16)&gt;=1),IF(OR('자료입력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G911" s="28">
        <f>IF(AND($S911='자료입력 및 결과표시'!$B$17,COUNTIF($W911:$DR911,'자료입력 및 결과표시'!$C$17)&gt;=1),IF(OR('자료입력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H911" s="28">
        <f>IF(AND($S911='자료입력 및 결과표시'!$B$18,COUNTIF($W911:$DR911,'자료입력 및 결과표시'!$C$18)&gt;=1),IF(OR('자료입력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I911" s="28">
        <f>IF(AND($S911='자료입력 및 결과표시'!$B$19,COUNTIF($W911:$DR911,'자료입력 및 결과표시'!$C$19)&gt;=1),IF(OR('자료입력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J911" s="28">
        <f>IF(AND($S911='자료입력 및 결과표시'!$B$20,COUNTIF($W911:$DR911,'자료입력 및 결과표시'!$C$20)&gt;=1),IF(OR('자료입력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K911" s="28">
        <f>IF(AND($S911='자료입력 및 결과표시'!$B$21,COUNTIF($W911:$DR911,'자료입력 및 결과표시'!$C$21)&gt;=1),IF(OR('자료입력 및 결과표시'!$B$4+90&gt;=$V911,'자료입력 및 결과표시'!$B$4&lt;$U911),0,IF($V911-'자료입력 및 결과표시'!$B$4-90&gt;='자료입력 및 결과표시'!$E$4,'자료입력 및 결과표시'!$E$4,$V911-'자료입력 및 결과표시'!$B$4-90)),0)</f>
        <v>0</v>
      </c>
      <c r="EL911" s="17">
        <f>IF(AND(S911='자료입력 및 결과표시'!$B$6,COUNTIF('업무중복도(데이터 입력)'!$W911:$DR911,'자료입력 및 결과표시'!$C$6)&gt;=1),1,0)</f>
        <v>0</v>
      </c>
      <c r="EM911" s="17">
        <f>IF(AND(S911='자료입력 및 결과표시'!$B$7,COUNTIF('업무중복도(데이터 입력)'!$W911:$DR911,'자료입력 및 결과표시'!$C$7)&gt;=1),2,0)</f>
        <v>0</v>
      </c>
      <c r="EN911" s="17">
        <f>IF(AND(S911='자료입력 및 결과표시'!$B$8,COUNTIF('업무중복도(데이터 입력)'!$W911:$DR911,'자료입력 및 결과표시'!$C$8)&gt;=1),3,0)</f>
        <v>0</v>
      </c>
      <c r="EO911" s="17">
        <f>IF(AND(S911='자료입력 및 결과표시'!$B$9,COUNTIF('업무중복도(데이터 입력)'!$W911:$DR911,'자료입력 및 결과표시'!$C$9)&gt;=1),4,0)</f>
        <v>0</v>
      </c>
      <c r="EP911" s="17">
        <f>IF(AND(S911='자료입력 및 결과표시'!$B$10,COUNTIF('업무중복도(데이터 입력)'!$W911:$DR911,'자료입력 및 결과표시'!$C$10)&gt;=1),5,0)</f>
        <v>0</v>
      </c>
      <c r="EQ911" s="17">
        <f>IF(AND(S911='자료입력 및 결과표시'!$B$11,COUNTIF('업무중복도(데이터 입력)'!$W911:$DR911,'자료입력 및 결과표시'!$C$11)&gt;=1),6,0)</f>
        <v>0</v>
      </c>
      <c r="ER911" s="17">
        <f>IF(AND(S911='자료입력 및 결과표시'!$B$12,COUNTIF('업무중복도(데이터 입력)'!$W911:$DR911,'자료입력 및 결과표시'!$C$12)&gt;=1),7,0)</f>
        <v>0</v>
      </c>
      <c r="ES911" s="17">
        <f>IF(AND(S911='자료입력 및 결과표시'!$B$13,COUNTIF('업무중복도(데이터 입력)'!$W911:$DR911,'자료입력 및 결과표시'!$C$13)&gt;=1),8,0)</f>
        <v>0</v>
      </c>
      <c r="ET911" s="17">
        <f>IF(AND(S911='자료입력 및 결과표시'!$B$14,COUNTIF('업무중복도(데이터 입력)'!$W911:$DR911,'자료입력 및 결과표시'!$C$14)&gt;=1),9,0)</f>
        <v>0</v>
      </c>
      <c r="EU911" s="17">
        <f>IF(AND(S911='자료입력 및 결과표시'!$B$15,COUNTIF('업무중복도(데이터 입력)'!$W911:$DR911,'자료입력 및 결과표시'!$C$15)&gt;=1),10,0)</f>
        <v>0</v>
      </c>
      <c r="EV911" s="17">
        <f>IF(AND(S911='자료입력 및 결과표시'!$B$16,COUNTIF('업무중복도(데이터 입력)'!$W911:$DR911,'자료입력 및 결과표시'!$C$16)&gt;=1),11,0)</f>
        <v>0</v>
      </c>
      <c r="EW911" s="17">
        <f>IF(AND(S911='자료입력 및 결과표시'!$B$17,COUNTIF('업무중복도(데이터 입력)'!$W911:$DR911,'자료입력 및 결과표시'!$C$17)&gt;=1),12,0)</f>
        <v>0</v>
      </c>
      <c r="EX911" s="17">
        <f>IF(AND(S911='자료입력 및 결과표시'!$B$18,COUNTIF('업무중복도(데이터 입력)'!$W911:$DR911,'자료입력 및 결과표시'!$C$18)&gt;=1),13,0)</f>
        <v>0</v>
      </c>
      <c r="EY911" s="17">
        <f>IF(AND(S911='자료입력 및 결과표시'!$B$19,COUNTIF('업무중복도(데이터 입력)'!$W911:$DR911,'자료입력 및 결과표시'!$C$19)&gt;=1),14,0)</f>
        <v>0</v>
      </c>
      <c r="EZ911" s="17">
        <f>IF(AND(S911='자료입력 및 결과표시'!$B$20,COUNTIF('업무중복도(데이터 입력)'!$W911:$DR911,'자료입력 및 결과표시'!$C$20)&gt;=1),15,0)</f>
        <v>0</v>
      </c>
      <c r="FA911" s="17">
        <f>IF(AND(S911='자료입력 및 결과표시'!$B$21,COUNTIF('업무중복도(데이터 입력)'!$W911:$DR911,'자료입력 및 결과표시'!$C$21)&gt;=1),16,0)</f>
        <v>0</v>
      </c>
      <c r="FK911" s="17">
        <f t="shared" si="905"/>
        <v>0</v>
      </c>
      <c r="FO911"/>
    </row>
    <row r="912" spans="1:171">
      <c r="A912" s="17" t="str">
        <f t="shared" si="888"/>
        <v>\\\0</v>
      </c>
      <c r="B912" s="17" t="str">
        <f t="shared" si="889"/>
        <v>\\\0</v>
      </c>
      <c r="C912" s="17" t="str">
        <f t="shared" si="890"/>
        <v>\\\0</v>
      </c>
      <c r="D912" s="17" t="str">
        <f t="shared" si="891"/>
        <v>\\\0</v>
      </c>
      <c r="E912" s="17" t="str">
        <f t="shared" si="892"/>
        <v>\\\0</v>
      </c>
      <c r="F912" s="17" t="str">
        <f t="shared" si="893"/>
        <v>\\\0</v>
      </c>
      <c r="G912" s="17" t="str">
        <f t="shared" si="894"/>
        <v>\\\0</v>
      </c>
      <c r="H912" s="17" t="str">
        <f t="shared" si="895"/>
        <v>\\\0</v>
      </c>
      <c r="I912" s="17" t="str">
        <f t="shared" si="896"/>
        <v>\\\0</v>
      </c>
      <c r="J912" s="17" t="str">
        <f t="shared" si="897"/>
        <v>\\\0</v>
      </c>
      <c r="K912" s="17" t="str">
        <f t="shared" si="898"/>
        <v>\\\0</v>
      </c>
      <c r="L912" s="17" t="str">
        <f t="shared" si="899"/>
        <v>\\\0</v>
      </c>
      <c r="M912" s="17" t="str">
        <f t="shared" si="900"/>
        <v>\\\0</v>
      </c>
      <c r="N912" s="17" t="str">
        <f t="shared" si="901"/>
        <v>\\\0</v>
      </c>
      <c r="O912" s="17" t="str">
        <f t="shared" si="902"/>
        <v>\\\0</v>
      </c>
      <c r="P912" s="17" t="str">
        <f t="shared" si="903"/>
        <v>\\\0</v>
      </c>
      <c r="R912" s="17" t="str">
        <f t="shared" si="904"/>
        <v>\\</v>
      </c>
      <c r="S912" s="38"/>
      <c r="T912" s="39"/>
      <c r="U912" s="31"/>
      <c r="V912" s="32"/>
      <c r="W912" s="36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35"/>
      <c r="DS912" s="287"/>
      <c r="DT912" s="36"/>
      <c r="DU912" s="37"/>
      <c r="DV912" s="28">
        <f>IF(AND($S912='자료입력 및 결과표시'!$B$6,COUNTIF($W912:$DR912,'자료입력 및 결과표시'!$C$6)&gt;=1),IF(OR('자료입력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DW912" s="28">
        <f>IF(AND($S912='자료입력 및 결과표시'!$B$7,COUNTIF($W912:$DR912,'자료입력 및 결과표시'!$C$7)&gt;=1),IF(OR('자료입력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DX912" s="28">
        <f>IF(AND($S912='자료입력 및 결과표시'!$B$8,COUNTIF($W912:$DR912,'자료입력 및 결과표시'!$C$8)&gt;=1),IF(OR('자료입력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DY912" s="28">
        <f>IF(AND($S912='자료입력 및 결과표시'!$B$9,COUNTIF($W912:$DR912,'자료입력 및 결과표시'!$C$9)&gt;=1),IF(OR('자료입력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DZ912" s="28">
        <f>IF(AND($S912='자료입력 및 결과표시'!$B$10,COUNTIF($W912:$DR912,'자료입력 및 결과표시'!$C$10)&gt;=1),IF(OR('자료입력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A912" s="28">
        <f>IF(AND($S912='자료입력 및 결과표시'!$B$11,COUNTIF($W912:$DR912,'자료입력 및 결과표시'!$C$11)&gt;=1),IF(OR('자료입력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B912" s="28">
        <f>IF(AND($S912='자료입력 및 결과표시'!$B$12,COUNTIF($W912:$DR912,'자료입력 및 결과표시'!$C$12)&gt;=1),IF(OR('자료입력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C912" s="28">
        <f>IF(AND($S912='자료입력 및 결과표시'!$B$13,COUNTIF($W912:$DR912,'자료입력 및 결과표시'!$C$13)&gt;=1),IF(OR('자료입력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D912" s="28">
        <f>IF(AND($S912='자료입력 및 결과표시'!$B$14,COUNTIF($W912:$DR912,'자료입력 및 결과표시'!$C$14)&gt;=1),IF(OR('자료입력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E912" s="28">
        <f>IF(AND($S912='자료입력 및 결과표시'!$B$15,COUNTIF($W912:$DR912,'자료입력 및 결과표시'!$C$15)&gt;=1),IF(OR('자료입력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F912" s="28">
        <f>IF(AND($S912='자료입력 및 결과표시'!$B$16,COUNTIF($W912:$DR912,'자료입력 및 결과표시'!$C$16)&gt;=1),IF(OR('자료입력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G912" s="28">
        <f>IF(AND($S912='자료입력 및 결과표시'!$B$17,COUNTIF($W912:$DR912,'자료입력 및 결과표시'!$C$17)&gt;=1),IF(OR('자료입력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H912" s="28">
        <f>IF(AND($S912='자료입력 및 결과표시'!$B$18,COUNTIF($W912:$DR912,'자료입력 및 결과표시'!$C$18)&gt;=1),IF(OR('자료입력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I912" s="28">
        <f>IF(AND($S912='자료입력 및 결과표시'!$B$19,COUNTIF($W912:$DR912,'자료입력 및 결과표시'!$C$19)&gt;=1),IF(OR('자료입력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J912" s="28">
        <f>IF(AND($S912='자료입력 및 결과표시'!$B$20,COUNTIF($W912:$DR912,'자료입력 및 결과표시'!$C$20)&gt;=1),IF(OR('자료입력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K912" s="28">
        <f>IF(AND($S912='자료입력 및 결과표시'!$B$21,COUNTIF($W912:$DR912,'자료입력 및 결과표시'!$C$21)&gt;=1),IF(OR('자료입력 및 결과표시'!$B$4+90&gt;=$V912,'자료입력 및 결과표시'!$B$4&lt;$U912),0,IF($V912-'자료입력 및 결과표시'!$B$4-90&gt;='자료입력 및 결과표시'!$E$4,'자료입력 및 결과표시'!$E$4,$V912-'자료입력 및 결과표시'!$B$4-90)),0)</f>
        <v>0</v>
      </c>
      <c r="EL912" s="17">
        <f>IF(AND(S912='자료입력 및 결과표시'!$B$6,COUNTIF('업무중복도(데이터 입력)'!$W912:$DR912,'자료입력 및 결과표시'!$C$6)&gt;=1),1,0)</f>
        <v>0</v>
      </c>
      <c r="EM912" s="17">
        <f>IF(AND(S912='자료입력 및 결과표시'!$B$7,COUNTIF('업무중복도(데이터 입력)'!$W912:$DR912,'자료입력 및 결과표시'!$C$7)&gt;=1),2,0)</f>
        <v>0</v>
      </c>
      <c r="EN912" s="17">
        <f>IF(AND(S912='자료입력 및 결과표시'!$B$8,COUNTIF('업무중복도(데이터 입력)'!$W912:$DR912,'자료입력 및 결과표시'!$C$8)&gt;=1),3,0)</f>
        <v>0</v>
      </c>
      <c r="EO912" s="17">
        <f>IF(AND(S912='자료입력 및 결과표시'!$B$9,COUNTIF('업무중복도(데이터 입력)'!$W912:$DR912,'자료입력 및 결과표시'!$C$9)&gt;=1),4,0)</f>
        <v>0</v>
      </c>
      <c r="EP912" s="17">
        <f>IF(AND(S912='자료입력 및 결과표시'!$B$10,COUNTIF('업무중복도(데이터 입력)'!$W912:$DR912,'자료입력 및 결과표시'!$C$10)&gt;=1),5,0)</f>
        <v>0</v>
      </c>
      <c r="EQ912" s="17">
        <f>IF(AND(S912='자료입력 및 결과표시'!$B$11,COUNTIF('업무중복도(데이터 입력)'!$W912:$DR912,'자료입력 및 결과표시'!$C$11)&gt;=1),6,0)</f>
        <v>0</v>
      </c>
      <c r="ER912" s="17">
        <f>IF(AND(S912='자료입력 및 결과표시'!$B$12,COUNTIF('업무중복도(데이터 입력)'!$W912:$DR912,'자료입력 및 결과표시'!$C$12)&gt;=1),7,0)</f>
        <v>0</v>
      </c>
      <c r="ES912" s="17">
        <f>IF(AND(S912='자료입력 및 결과표시'!$B$13,COUNTIF('업무중복도(데이터 입력)'!$W912:$DR912,'자료입력 및 결과표시'!$C$13)&gt;=1),8,0)</f>
        <v>0</v>
      </c>
      <c r="ET912" s="17">
        <f>IF(AND(S912='자료입력 및 결과표시'!$B$14,COUNTIF('업무중복도(데이터 입력)'!$W912:$DR912,'자료입력 및 결과표시'!$C$14)&gt;=1),9,0)</f>
        <v>0</v>
      </c>
      <c r="EU912" s="17">
        <f>IF(AND(S912='자료입력 및 결과표시'!$B$15,COUNTIF('업무중복도(데이터 입력)'!$W912:$DR912,'자료입력 및 결과표시'!$C$15)&gt;=1),10,0)</f>
        <v>0</v>
      </c>
      <c r="EV912" s="17">
        <f>IF(AND(S912='자료입력 및 결과표시'!$B$16,COUNTIF('업무중복도(데이터 입력)'!$W912:$DR912,'자료입력 및 결과표시'!$C$16)&gt;=1),11,0)</f>
        <v>0</v>
      </c>
      <c r="EW912" s="17">
        <f>IF(AND(S912='자료입력 및 결과표시'!$B$17,COUNTIF('업무중복도(데이터 입력)'!$W912:$DR912,'자료입력 및 결과표시'!$C$17)&gt;=1),12,0)</f>
        <v>0</v>
      </c>
      <c r="EX912" s="17">
        <f>IF(AND(S912='자료입력 및 결과표시'!$B$18,COUNTIF('업무중복도(데이터 입력)'!$W912:$DR912,'자료입력 및 결과표시'!$C$18)&gt;=1),13,0)</f>
        <v>0</v>
      </c>
      <c r="EY912" s="17">
        <f>IF(AND(S912='자료입력 및 결과표시'!$B$19,COUNTIF('업무중복도(데이터 입력)'!$W912:$DR912,'자료입력 및 결과표시'!$C$19)&gt;=1),14,0)</f>
        <v>0</v>
      </c>
      <c r="EZ912" s="17">
        <f>IF(AND(S912='자료입력 및 결과표시'!$B$20,COUNTIF('업무중복도(데이터 입력)'!$W912:$DR912,'자료입력 및 결과표시'!$C$20)&gt;=1),15,0)</f>
        <v>0</v>
      </c>
      <c r="FA912" s="17">
        <f>IF(AND(S912='자료입력 및 결과표시'!$B$21,COUNTIF('업무중복도(데이터 입력)'!$W912:$DR912,'자료입력 및 결과표시'!$C$21)&gt;=1),16,0)</f>
        <v>0</v>
      </c>
      <c r="FK912" s="17">
        <f t="shared" si="905"/>
        <v>0</v>
      </c>
      <c r="FO912"/>
    </row>
    <row r="913" spans="1:171">
      <c r="A913" s="17" t="str">
        <f t="shared" si="888"/>
        <v>\\\0</v>
      </c>
      <c r="B913" s="17" t="str">
        <f t="shared" si="889"/>
        <v>\\\0</v>
      </c>
      <c r="C913" s="17" t="str">
        <f t="shared" si="890"/>
        <v>\\\0</v>
      </c>
      <c r="D913" s="17" t="str">
        <f t="shared" si="891"/>
        <v>\\\0</v>
      </c>
      <c r="E913" s="17" t="str">
        <f t="shared" si="892"/>
        <v>\\\0</v>
      </c>
      <c r="F913" s="17" t="str">
        <f t="shared" si="893"/>
        <v>\\\0</v>
      </c>
      <c r="G913" s="17" t="str">
        <f t="shared" si="894"/>
        <v>\\\0</v>
      </c>
      <c r="H913" s="17" t="str">
        <f t="shared" si="895"/>
        <v>\\\0</v>
      </c>
      <c r="I913" s="17" t="str">
        <f t="shared" si="896"/>
        <v>\\\0</v>
      </c>
      <c r="J913" s="17" t="str">
        <f t="shared" si="897"/>
        <v>\\\0</v>
      </c>
      <c r="K913" s="17" t="str">
        <f t="shared" si="898"/>
        <v>\\\0</v>
      </c>
      <c r="L913" s="17" t="str">
        <f t="shared" si="899"/>
        <v>\\\0</v>
      </c>
      <c r="M913" s="17" t="str">
        <f t="shared" si="900"/>
        <v>\\\0</v>
      </c>
      <c r="N913" s="17" t="str">
        <f t="shared" si="901"/>
        <v>\\\0</v>
      </c>
      <c r="O913" s="17" t="str">
        <f t="shared" si="902"/>
        <v>\\\0</v>
      </c>
      <c r="P913" s="17" t="str">
        <f t="shared" si="903"/>
        <v>\\\0</v>
      </c>
      <c r="R913" s="17" t="str">
        <f t="shared" si="904"/>
        <v>\\</v>
      </c>
      <c r="S913" s="38"/>
      <c r="T913" s="39"/>
      <c r="U913" s="31"/>
      <c r="V913" s="32"/>
      <c r="W913" s="36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35"/>
      <c r="DS913" s="287"/>
      <c r="DT913" s="36"/>
      <c r="DU913" s="37"/>
      <c r="DV913" s="28">
        <f>IF(AND($S913='자료입력 및 결과표시'!$B$6,COUNTIF($W913:$DR913,'자료입력 및 결과표시'!$C$6)&gt;=1),IF(OR('자료입력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DW913" s="28">
        <f>IF(AND($S913='자료입력 및 결과표시'!$B$7,COUNTIF($W913:$DR913,'자료입력 및 결과표시'!$C$7)&gt;=1),IF(OR('자료입력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DX913" s="28">
        <f>IF(AND($S913='자료입력 및 결과표시'!$B$8,COUNTIF($W913:$DR913,'자료입력 및 결과표시'!$C$8)&gt;=1),IF(OR('자료입력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DY913" s="28">
        <f>IF(AND($S913='자료입력 및 결과표시'!$B$9,COUNTIF($W913:$DR913,'자료입력 및 결과표시'!$C$9)&gt;=1),IF(OR('자료입력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DZ913" s="28">
        <f>IF(AND($S913='자료입력 및 결과표시'!$B$10,COUNTIF($W913:$DR913,'자료입력 및 결과표시'!$C$10)&gt;=1),IF(OR('자료입력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A913" s="28">
        <f>IF(AND($S913='자료입력 및 결과표시'!$B$11,COUNTIF($W913:$DR913,'자료입력 및 결과표시'!$C$11)&gt;=1),IF(OR('자료입력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B913" s="28">
        <f>IF(AND($S913='자료입력 및 결과표시'!$B$12,COUNTIF($W913:$DR913,'자료입력 및 결과표시'!$C$12)&gt;=1),IF(OR('자료입력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C913" s="28">
        <f>IF(AND($S913='자료입력 및 결과표시'!$B$13,COUNTIF($W913:$DR913,'자료입력 및 결과표시'!$C$13)&gt;=1),IF(OR('자료입력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D913" s="28">
        <f>IF(AND($S913='자료입력 및 결과표시'!$B$14,COUNTIF($W913:$DR913,'자료입력 및 결과표시'!$C$14)&gt;=1),IF(OR('자료입력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E913" s="28">
        <f>IF(AND($S913='자료입력 및 결과표시'!$B$15,COUNTIF($W913:$DR913,'자료입력 및 결과표시'!$C$15)&gt;=1),IF(OR('자료입력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F913" s="28">
        <f>IF(AND($S913='자료입력 및 결과표시'!$B$16,COUNTIF($W913:$DR913,'자료입력 및 결과표시'!$C$16)&gt;=1),IF(OR('자료입력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G913" s="28">
        <f>IF(AND($S913='자료입력 및 결과표시'!$B$17,COUNTIF($W913:$DR913,'자료입력 및 결과표시'!$C$17)&gt;=1),IF(OR('자료입력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H913" s="28">
        <f>IF(AND($S913='자료입력 및 결과표시'!$B$18,COUNTIF($W913:$DR913,'자료입력 및 결과표시'!$C$18)&gt;=1),IF(OR('자료입력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I913" s="28">
        <f>IF(AND($S913='자료입력 및 결과표시'!$B$19,COUNTIF($W913:$DR913,'자료입력 및 결과표시'!$C$19)&gt;=1),IF(OR('자료입력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J913" s="28">
        <f>IF(AND($S913='자료입력 및 결과표시'!$B$20,COUNTIF($W913:$DR913,'자료입력 및 결과표시'!$C$20)&gt;=1),IF(OR('자료입력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K913" s="28">
        <f>IF(AND($S913='자료입력 및 결과표시'!$B$21,COUNTIF($W913:$DR913,'자료입력 및 결과표시'!$C$21)&gt;=1),IF(OR('자료입력 및 결과표시'!$B$4+90&gt;=$V913,'자료입력 및 결과표시'!$B$4&lt;$U913),0,IF($V913-'자료입력 및 결과표시'!$B$4-90&gt;='자료입력 및 결과표시'!$E$4,'자료입력 및 결과표시'!$E$4,$V913-'자료입력 및 결과표시'!$B$4-90)),0)</f>
        <v>0</v>
      </c>
      <c r="EL913" s="17">
        <f>IF(AND(S913='자료입력 및 결과표시'!$B$6,COUNTIF('업무중복도(데이터 입력)'!$W913:$DR913,'자료입력 및 결과표시'!$C$6)&gt;=1),1,0)</f>
        <v>0</v>
      </c>
      <c r="EM913" s="17">
        <f>IF(AND(S913='자료입력 및 결과표시'!$B$7,COUNTIF('업무중복도(데이터 입력)'!$W913:$DR913,'자료입력 및 결과표시'!$C$7)&gt;=1),2,0)</f>
        <v>0</v>
      </c>
      <c r="EN913" s="17">
        <f>IF(AND(S913='자료입력 및 결과표시'!$B$8,COUNTIF('업무중복도(데이터 입력)'!$W913:$DR913,'자료입력 및 결과표시'!$C$8)&gt;=1),3,0)</f>
        <v>0</v>
      </c>
      <c r="EO913" s="17">
        <f>IF(AND(S913='자료입력 및 결과표시'!$B$9,COUNTIF('업무중복도(데이터 입력)'!$W913:$DR913,'자료입력 및 결과표시'!$C$9)&gt;=1),4,0)</f>
        <v>0</v>
      </c>
      <c r="EP913" s="17">
        <f>IF(AND(S913='자료입력 및 결과표시'!$B$10,COUNTIF('업무중복도(데이터 입력)'!$W913:$DR913,'자료입력 및 결과표시'!$C$10)&gt;=1),5,0)</f>
        <v>0</v>
      </c>
      <c r="EQ913" s="17">
        <f>IF(AND(S913='자료입력 및 결과표시'!$B$11,COUNTIF('업무중복도(데이터 입력)'!$W913:$DR913,'자료입력 및 결과표시'!$C$11)&gt;=1),6,0)</f>
        <v>0</v>
      </c>
      <c r="ER913" s="17">
        <f>IF(AND(S913='자료입력 및 결과표시'!$B$12,COUNTIF('업무중복도(데이터 입력)'!$W913:$DR913,'자료입력 및 결과표시'!$C$12)&gt;=1),7,0)</f>
        <v>0</v>
      </c>
      <c r="ES913" s="17">
        <f>IF(AND(S913='자료입력 및 결과표시'!$B$13,COUNTIF('업무중복도(데이터 입력)'!$W913:$DR913,'자료입력 및 결과표시'!$C$13)&gt;=1),8,0)</f>
        <v>0</v>
      </c>
      <c r="ET913" s="17">
        <f>IF(AND(S913='자료입력 및 결과표시'!$B$14,COUNTIF('업무중복도(데이터 입력)'!$W913:$DR913,'자료입력 및 결과표시'!$C$14)&gt;=1),9,0)</f>
        <v>0</v>
      </c>
      <c r="EU913" s="17">
        <f>IF(AND(S913='자료입력 및 결과표시'!$B$15,COUNTIF('업무중복도(데이터 입력)'!$W913:$DR913,'자료입력 및 결과표시'!$C$15)&gt;=1),10,0)</f>
        <v>0</v>
      </c>
      <c r="EV913" s="17">
        <f>IF(AND(S913='자료입력 및 결과표시'!$B$16,COUNTIF('업무중복도(데이터 입력)'!$W913:$DR913,'자료입력 및 결과표시'!$C$16)&gt;=1),11,0)</f>
        <v>0</v>
      </c>
      <c r="EW913" s="17">
        <f>IF(AND(S913='자료입력 및 결과표시'!$B$17,COUNTIF('업무중복도(데이터 입력)'!$W913:$DR913,'자료입력 및 결과표시'!$C$17)&gt;=1),12,0)</f>
        <v>0</v>
      </c>
      <c r="EX913" s="17">
        <f>IF(AND(S913='자료입력 및 결과표시'!$B$18,COUNTIF('업무중복도(데이터 입력)'!$W913:$DR913,'자료입력 및 결과표시'!$C$18)&gt;=1),13,0)</f>
        <v>0</v>
      </c>
      <c r="EY913" s="17">
        <f>IF(AND(S913='자료입력 및 결과표시'!$B$19,COUNTIF('업무중복도(데이터 입력)'!$W913:$DR913,'자료입력 및 결과표시'!$C$19)&gt;=1),14,0)</f>
        <v>0</v>
      </c>
      <c r="EZ913" s="17">
        <f>IF(AND(S913='자료입력 및 결과표시'!$B$20,COUNTIF('업무중복도(데이터 입력)'!$W913:$DR913,'자료입력 및 결과표시'!$C$20)&gt;=1),15,0)</f>
        <v>0</v>
      </c>
      <c r="FA913" s="17">
        <f>IF(AND(S913='자료입력 및 결과표시'!$B$21,COUNTIF('업무중복도(데이터 입력)'!$W913:$DR913,'자료입력 및 결과표시'!$C$21)&gt;=1),16,0)</f>
        <v>0</v>
      </c>
      <c r="FK913" s="17">
        <f t="shared" si="905"/>
        <v>0</v>
      </c>
      <c r="FO913"/>
    </row>
    <row r="914" spans="1:171">
      <c r="A914" s="17" t="str">
        <f t="shared" si="888"/>
        <v>\\\0</v>
      </c>
      <c r="B914" s="17" t="str">
        <f t="shared" si="889"/>
        <v>\\\0</v>
      </c>
      <c r="C914" s="17" t="str">
        <f t="shared" si="890"/>
        <v>\\\0</v>
      </c>
      <c r="D914" s="17" t="str">
        <f t="shared" si="891"/>
        <v>\\\0</v>
      </c>
      <c r="E914" s="17" t="str">
        <f t="shared" si="892"/>
        <v>\\\0</v>
      </c>
      <c r="F914" s="17" t="str">
        <f t="shared" si="893"/>
        <v>\\\0</v>
      </c>
      <c r="G914" s="17" t="str">
        <f t="shared" si="894"/>
        <v>\\\0</v>
      </c>
      <c r="H914" s="17" t="str">
        <f t="shared" si="895"/>
        <v>\\\0</v>
      </c>
      <c r="I914" s="17" t="str">
        <f t="shared" si="896"/>
        <v>\\\0</v>
      </c>
      <c r="J914" s="17" t="str">
        <f t="shared" si="897"/>
        <v>\\\0</v>
      </c>
      <c r="K914" s="17" t="str">
        <f t="shared" si="898"/>
        <v>\\\0</v>
      </c>
      <c r="L914" s="17" t="str">
        <f t="shared" si="899"/>
        <v>\\\0</v>
      </c>
      <c r="M914" s="17" t="str">
        <f t="shared" si="900"/>
        <v>\\\0</v>
      </c>
      <c r="N914" s="17" t="str">
        <f t="shared" si="901"/>
        <v>\\\0</v>
      </c>
      <c r="O914" s="17" t="str">
        <f t="shared" si="902"/>
        <v>\\\0</v>
      </c>
      <c r="P914" s="17" t="str">
        <f t="shared" si="903"/>
        <v>\\\0</v>
      </c>
      <c r="R914" s="17" t="str">
        <f t="shared" si="904"/>
        <v>\\</v>
      </c>
      <c r="S914" s="38"/>
      <c r="T914" s="39"/>
      <c r="U914" s="31"/>
      <c r="V914" s="32"/>
      <c r="W914" s="36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35"/>
      <c r="DS914" s="287"/>
      <c r="DT914" s="36"/>
      <c r="DU914" s="37"/>
      <c r="DV914" s="28">
        <f>IF(AND($S914='자료입력 및 결과표시'!$B$6,COUNTIF($W914:$DR914,'자료입력 및 결과표시'!$C$6)&gt;=1),IF(OR('자료입력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DW914" s="28">
        <f>IF(AND($S914='자료입력 및 결과표시'!$B$7,COUNTIF($W914:$DR914,'자료입력 및 결과표시'!$C$7)&gt;=1),IF(OR('자료입력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DX914" s="28">
        <f>IF(AND($S914='자료입력 및 결과표시'!$B$8,COUNTIF($W914:$DR914,'자료입력 및 결과표시'!$C$8)&gt;=1),IF(OR('자료입력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DY914" s="28">
        <f>IF(AND($S914='자료입력 및 결과표시'!$B$9,COUNTIF($W914:$DR914,'자료입력 및 결과표시'!$C$9)&gt;=1),IF(OR('자료입력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DZ914" s="28">
        <f>IF(AND($S914='자료입력 및 결과표시'!$B$10,COUNTIF($W914:$DR914,'자료입력 및 결과표시'!$C$10)&gt;=1),IF(OR('자료입력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A914" s="28">
        <f>IF(AND($S914='자료입력 및 결과표시'!$B$11,COUNTIF($W914:$DR914,'자료입력 및 결과표시'!$C$11)&gt;=1),IF(OR('자료입력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B914" s="28">
        <f>IF(AND($S914='자료입력 및 결과표시'!$B$12,COUNTIF($W914:$DR914,'자료입력 및 결과표시'!$C$12)&gt;=1),IF(OR('자료입력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C914" s="28">
        <f>IF(AND($S914='자료입력 및 결과표시'!$B$13,COUNTIF($W914:$DR914,'자료입력 및 결과표시'!$C$13)&gt;=1),IF(OR('자료입력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D914" s="28">
        <f>IF(AND($S914='자료입력 및 결과표시'!$B$14,COUNTIF($W914:$DR914,'자료입력 및 결과표시'!$C$14)&gt;=1),IF(OR('자료입력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E914" s="28">
        <f>IF(AND($S914='자료입력 및 결과표시'!$B$15,COUNTIF($W914:$DR914,'자료입력 및 결과표시'!$C$15)&gt;=1),IF(OR('자료입력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F914" s="28">
        <f>IF(AND($S914='자료입력 및 결과표시'!$B$16,COUNTIF($W914:$DR914,'자료입력 및 결과표시'!$C$16)&gt;=1),IF(OR('자료입력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G914" s="28">
        <f>IF(AND($S914='자료입력 및 결과표시'!$B$17,COUNTIF($W914:$DR914,'자료입력 및 결과표시'!$C$17)&gt;=1),IF(OR('자료입력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H914" s="28">
        <f>IF(AND($S914='자료입력 및 결과표시'!$B$18,COUNTIF($W914:$DR914,'자료입력 및 결과표시'!$C$18)&gt;=1),IF(OR('자료입력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I914" s="28">
        <f>IF(AND($S914='자료입력 및 결과표시'!$B$19,COUNTIF($W914:$DR914,'자료입력 및 결과표시'!$C$19)&gt;=1),IF(OR('자료입력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J914" s="28">
        <f>IF(AND($S914='자료입력 및 결과표시'!$B$20,COUNTIF($W914:$DR914,'자료입력 및 결과표시'!$C$20)&gt;=1),IF(OR('자료입력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K914" s="28">
        <f>IF(AND($S914='자료입력 및 결과표시'!$B$21,COUNTIF($W914:$DR914,'자료입력 및 결과표시'!$C$21)&gt;=1),IF(OR('자료입력 및 결과표시'!$B$4+90&gt;=$V914,'자료입력 및 결과표시'!$B$4&lt;$U914),0,IF($V914-'자료입력 및 결과표시'!$B$4-90&gt;='자료입력 및 결과표시'!$E$4,'자료입력 및 결과표시'!$E$4,$V914-'자료입력 및 결과표시'!$B$4-90)),0)</f>
        <v>0</v>
      </c>
      <c r="EL914" s="17">
        <f>IF(AND(S914='자료입력 및 결과표시'!$B$6,COUNTIF('업무중복도(데이터 입력)'!$W914:$DR914,'자료입력 및 결과표시'!$C$6)&gt;=1),1,0)</f>
        <v>0</v>
      </c>
      <c r="EM914" s="17">
        <f>IF(AND(S914='자료입력 및 결과표시'!$B$7,COUNTIF('업무중복도(데이터 입력)'!$W914:$DR914,'자료입력 및 결과표시'!$C$7)&gt;=1),2,0)</f>
        <v>0</v>
      </c>
      <c r="EN914" s="17">
        <f>IF(AND(S914='자료입력 및 결과표시'!$B$8,COUNTIF('업무중복도(데이터 입력)'!$W914:$DR914,'자료입력 및 결과표시'!$C$8)&gt;=1),3,0)</f>
        <v>0</v>
      </c>
      <c r="EO914" s="17">
        <f>IF(AND(S914='자료입력 및 결과표시'!$B$9,COUNTIF('업무중복도(데이터 입력)'!$W914:$DR914,'자료입력 및 결과표시'!$C$9)&gt;=1),4,0)</f>
        <v>0</v>
      </c>
      <c r="EP914" s="17">
        <f>IF(AND(S914='자료입력 및 결과표시'!$B$10,COUNTIF('업무중복도(데이터 입력)'!$W914:$DR914,'자료입력 및 결과표시'!$C$10)&gt;=1),5,0)</f>
        <v>0</v>
      </c>
      <c r="EQ914" s="17">
        <f>IF(AND(S914='자료입력 및 결과표시'!$B$11,COUNTIF('업무중복도(데이터 입력)'!$W914:$DR914,'자료입력 및 결과표시'!$C$11)&gt;=1),6,0)</f>
        <v>0</v>
      </c>
      <c r="ER914" s="17">
        <f>IF(AND(S914='자료입력 및 결과표시'!$B$12,COUNTIF('업무중복도(데이터 입력)'!$W914:$DR914,'자료입력 및 결과표시'!$C$12)&gt;=1),7,0)</f>
        <v>0</v>
      </c>
      <c r="ES914" s="17">
        <f>IF(AND(S914='자료입력 및 결과표시'!$B$13,COUNTIF('업무중복도(데이터 입력)'!$W914:$DR914,'자료입력 및 결과표시'!$C$13)&gt;=1),8,0)</f>
        <v>0</v>
      </c>
      <c r="ET914" s="17">
        <f>IF(AND(S914='자료입력 및 결과표시'!$B$14,COUNTIF('업무중복도(데이터 입력)'!$W914:$DR914,'자료입력 및 결과표시'!$C$14)&gt;=1),9,0)</f>
        <v>0</v>
      </c>
      <c r="EU914" s="17">
        <f>IF(AND(S914='자료입력 및 결과표시'!$B$15,COUNTIF('업무중복도(데이터 입력)'!$W914:$DR914,'자료입력 및 결과표시'!$C$15)&gt;=1),10,0)</f>
        <v>0</v>
      </c>
      <c r="EV914" s="17">
        <f>IF(AND(S914='자료입력 및 결과표시'!$B$16,COUNTIF('업무중복도(데이터 입력)'!$W914:$DR914,'자료입력 및 결과표시'!$C$16)&gt;=1),11,0)</f>
        <v>0</v>
      </c>
      <c r="EW914" s="17">
        <f>IF(AND(S914='자료입력 및 결과표시'!$B$17,COUNTIF('업무중복도(데이터 입력)'!$W914:$DR914,'자료입력 및 결과표시'!$C$17)&gt;=1),12,0)</f>
        <v>0</v>
      </c>
      <c r="EX914" s="17">
        <f>IF(AND(S914='자료입력 및 결과표시'!$B$18,COUNTIF('업무중복도(데이터 입력)'!$W914:$DR914,'자료입력 및 결과표시'!$C$18)&gt;=1),13,0)</f>
        <v>0</v>
      </c>
      <c r="EY914" s="17">
        <f>IF(AND(S914='자료입력 및 결과표시'!$B$19,COUNTIF('업무중복도(데이터 입력)'!$W914:$DR914,'자료입력 및 결과표시'!$C$19)&gt;=1),14,0)</f>
        <v>0</v>
      </c>
      <c r="EZ914" s="17">
        <f>IF(AND(S914='자료입력 및 결과표시'!$B$20,COUNTIF('업무중복도(데이터 입력)'!$W914:$DR914,'자료입력 및 결과표시'!$C$20)&gt;=1),15,0)</f>
        <v>0</v>
      </c>
      <c r="FA914" s="17">
        <f>IF(AND(S914='자료입력 및 결과표시'!$B$21,COUNTIF('업무중복도(데이터 입력)'!$W914:$DR914,'자료입력 및 결과표시'!$C$21)&gt;=1),16,0)</f>
        <v>0</v>
      </c>
      <c r="FK914" s="17">
        <f t="shared" si="905"/>
        <v>0</v>
      </c>
      <c r="FO914"/>
    </row>
    <row r="915" spans="1:171">
      <c r="A915" s="17" t="str">
        <f t="shared" si="888"/>
        <v>\\\0</v>
      </c>
      <c r="B915" s="17" t="str">
        <f t="shared" si="889"/>
        <v>\\\0</v>
      </c>
      <c r="C915" s="17" t="str">
        <f t="shared" si="890"/>
        <v>\\\0</v>
      </c>
      <c r="D915" s="17" t="str">
        <f t="shared" si="891"/>
        <v>\\\0</v>
      </c>
      <c r="E915" s="17" t="str">
        <f t="shared" si="892"/>
        <v>\\\0</v>
      </c>
      <c r="F915" s="17" t="str">
        <f t="shared" si="893"/>
        <v>\\\0</v>
      </c>
      <c r="G915" s="17" t="str">
        <f t="shared" si="894"/>
        <v>\\\0</v>
      </c>
      <c r="H915" s="17" t="str">
        <f t="shared" si="895"/>
        <v>\\\0</v>
      </c>
      <c r="I915" s="17" t="str">
        <f t="shared" si="896"/>
        <v>\\\0</v>
      </c>
      <c r="J915" s="17" t="str">
        <f t="shared" si="897"/>
        <v>\\\0</v>
      </c>
      <c r="K915" s="17" t="str">
        <f t="shared" si="898"/>
        <v>\\\0</v>
      </c>
      <c r="L915" s="17" t="str">
        <f t="shared" si="899"/>
        <v>\\\0</v>
      </c>
      <c r="M915" s="17" t="str">
        <f t="shared" si="900"/>
        <v>\\\0</v>
      </c>
      <c r="N915" s="17" t="str">
        <f t="shared" si="901"/>
        <v>\\\0</v>
      </c>
      <c r="O915" s="17" t="str">
        <f t="shared" si="902"/>
        <v>\\\0</v>
      </c>
      <c r="P915" s="17" t="str">
        <f t="shared" si="903"/>
        <v>\\\0</v>
      </c>
      <c r="R915" s="17" t="str">
        <f t="shared" si="904"/>
        <v>\\</v>
      </c>
      <c r="S915" s="38"/>
      <c r="T915" s="39"/>
      <c r="U915" s="31"/>
      <c r="V915" s="32"/>
      <c r="W915" s="36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35"/>
      <c r="DS915" s="287"/>
      <c r="DT915" s="36"/>
      <c r="DU915" s="37"/>
      <c r="DV915" s="28">
        <f>IF(AND($S915='자료입력 및 결과표시'!$B$6,COUNTIF($W915:$DR915,'자료입력 및 결과표시'!$C$6)&gt;=1),IF(OR('자료입력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DW915" s="28">
        <f>IF(AND($S915='자료입력 및 결과표시'!$B$7,COUNTIF($W915:$DR915,'자료입력 및 결과표시'!$C$7)&gt;=1),IF(OR('자료입력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DX915" s="28">
        <f>IF(AND($S915='자료입력 및 결과표시'!$B$8,COUNTIF($W915:$DR915,'자료입력 및 결과표시'!$C$8)&gt;=1),IF(OR('자료입력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DY915" s="28">
        <f>IF(AND($S915='자료입력 및 결과표시'!$B$9,COUNTIF($W915:$DR915,'자료입력 및 결과표시'!$C$9)&gt;=1),IF(OR('자료입력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DZ915" s="28">
        <f>IF(AND($S915='자료입력 및 결과표시'!$B$10,COUNTIF($W915:$DR915,'자료입력 및 결과표시'!$C$10)&gt;=1),IF(OR('자료입력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A915" s="28">
        <f>IF(AND($S915='자료입력 및 결과표시'!$B$11,COUNTIF($W915:$DR915,'자료입력 및 결과표시'!$C$11)&gt;=1),IF(OR('자료입력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B915" s="28">
        <f>IF(AND($S915='자료입력 및 결과표시'!$B$12,COUNTIF($W915:$DR915,'자료입력 및 결과표시'!$C$12)&gt;=1),IF(OR('자료입력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C915" s="28">
        <f>IF(AND($S915='자료입력 및 결과표시'!$B$13,COUNTIF($W915:$DR915,'자료입력 및 결과표시'!$C$13)&gt;=1),IF(OR('자료입력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D915" s="28">
        <f>IF(AND($S915='자료입력 및 결과표시'!$B$14,COUNTIF($W915:$DR915,'자료입력 및 결과표시'!$C$14)&gt;=1),IF(OR('자료입력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E915" s="28">
        <f>IF(AND($S915='자료입력 및 결과표시'!$B$15,COUNTIF($W915:$DR915,'자료입력 및 결과표시'!$C$15)&gt;=1),IF(OR('자료입력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F915" s="28">
        <f>IF(AND($S915='자료입력 및 결과표시'!$B$16,COUNTIF($W915:$DR915,'자료입력 및 결과표시'!$C$16)&gt;=1),IF(OR('자료입력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G915" s="28">
        <f>IF(AND($S915='자료입력 및 결과표시'!$B$17,COUNTIF($W915:$DR915,'자료입력 및 결과표시'!$C$17)&gt;=1),IF(OR('자료입력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H915" s="28">
        <f>IF(AND($S915='자료입력 및 결과표시'!$B$18,COUNTIF($W915:$DR915,'자료입력 및 결과표시'!$C$18)&gt;=1),IF(OR('자료입력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I915" s="28">
        <f>IF(AND($S915='자료입력 및 결과표시'!$B$19,COUNTIF($W915:$DR915,'자료입력 및 결과표시'!$C$19)&gt;=1),IF(OR('자료입력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J915" s="28">
        <f>IF(AND($S915='자료입력 및 결과표시'!$B$20,COUNTIF($W915:$DR915,'자료입력 및 결과표시'!$C$20)&gt;=1),IF(OR('자료입력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K915" s="28">
        <f>IF(AND($S915='자료입력 및 결과표시'!$B$21,COUNTIF($W915:$DR915,'자료입력 및 결과표시'!$C$21)&gt;=1),IF(OR('자료입력 및 결과표시'!$B$4+90&gt;=$V915,'자료입력 및 결과표시'!$B$4&lt;$U915),0,IF($V915-'자료입력 및 결과표시'!$B$4-90&gt;='자료입력 및 결과표시'!$E$4,'자료입력 및 결과표시'!$E$4,$V915-'자료입력 및 결과표시'!$B$4-90)),0)</f>
        <v>0</v>
      </c>
      <c r="EL915" s="17">
        <f>IF(AND(S915='자료입력 및 결과표시'!$B$6,COUNTIF('업무중복도(데이터 입력)'!$W915:$DR915,'자료입력 및 결과표시'!$C$6)&gt;=1),1,0)</f>
        <v>0</v>
      </c>
      <c r="EM915" s="17">
        <f>IF(AND(S915='자료입력 및 결과표시'!$B$7,COUNTIF('업무중복도(데이터 입력)'!$W915:$DR915,'자료입력 및 결과표시'!$C$7)&gt;=1),2,0)</f>
        <v>0</v>
      </c>
      <c r="EN915" s="17">
        <f>IF(AND(S915='자료입력 및 결과표시'!$B$8,COUNTIF('업무중복도(데이터 입력)'!$W915:$DR915,'자료입력 및 결과표시'!$C$8)&gt;=1),3,0)</f>
        <v>0</v>
      </c>
      <c r="EO915" s="17">
        <f>IF(AND(S915='자료입력 및 결과표시'!$B$9,COUNTIF('업무중복도(데이터 입력)'!$W915:$DR915,'자료입력 및 결과표시'!$C$9)&gt;=1),4,0)</f>
        <v>0</v>
      </c>
      <c r="EP915" s="17">
        <f>IF(AND(S915='자료입력 및 결과표시'!$B$10,COUNTIF('업무중복도(데이터 입력)'!$W915:$DR915,'자료입력 및 결과표시'!$C$10)&gt;=1),5,0)</f>
        <v>0</v>
      </c>
      <c r="EQ915" s="17">
        <f>IF(AND(S915='자료입력 및 결과표시'!$B$11,COUNTIF('업무중복도(데이터 입력)'!$W915:$DR915,'자료입력 및 결과표시'!$C$11)&gt;=1),6,0)</f>
        <v>0</v>
      </c>
      <c r="ER915" s="17">
        <f>IF(AND(S915='자료입력 및 결과표시'!$B$12,COUNTIF('업무중복도(데이터 입력)'!$W915:$DR915,'자료입력 및 결과표시'!$C$12)&gt;=1),7,0)</f>
        <v>0</v>
      </c>
      <c r="ES915" s="17">
        <f>IF(AND(S915='자료입력 및 결과표시'!$B$13,COUNTIF('업무중복도(데이터 입력)'!$W915:$DR915,'자료입력 및 결과표시'!$C$13)&gt;=1),8,0)</f>
        <v>0</v>
      </c>
      <c r="ET915" s="17">
        <f>IF(AND(S915='자료입력 및 결과표시'!$B$14,COUNTIF('업무중복도(데이터 입력)'!$W915:$DR915,'자료입력 및 결과표시'!$C$14)&gt;=1),9,0)</f>
        <v>0</v>
      </c>
      <c r="EU915" s="17">
        <f>IF(AND(S915='자료입력 및 결과표시'!$B$15,COUNTIF('업무중복도(데이터 입력)'!$W915:$DR915,'자료입력 및 결과표시'!$C$15)&gt;=1),10,0)</f>
        <v>0</v>
      </c>
      <c r="EV915" s="17">
        <f>IF(AND(S915='자료입력 및 결과표시'!$B$16,COUNTIF('업무중복도(데이터 입력)'!$W915:$DR915,'자료입력 및 결과표시'!$C$16)&gt;=1),11,0)</f>
        <v>0</v>
      </c>
      <c r="EW915" s="17">
        <f>IF(AND(S915='자료입력 및 결과표시'!$B$17,COUNTIF('업무중복도(데이터 입력)'!$W915:$DR915,'자료입력 및 결과표시'!$C$17)&gt;=1),12,0)</f>
        <v>0</v>
      </c>
      <c r="EX915" s="17">
        <f>IF(AND(S915='자료입력 및 결과표시'!$B$18,COUNTIF('업무중복도(데이터 입력)'!$W915:$DR915,'자료입력 및 결과표시'!$C$18)&gt;=1),13,0)</f>
        <v>0</v>
      </c>
      <c r="EY915" s="17">
        <f>IF(AND(S915='자료입력 및 결과표시'!$B$19,COUNTIF('업무중복도(데이터 입력)'!$W915:$DR915,'자료입력 및 결과표시'!$C$19)&gt;=1),14,0)</f>
        <v>0</v>
      </c>
      <c r="EZ915" s="17">
        <f>IF(AND(S915='자료입력 및 결과표시'!$B$20,COUNTIF('업무중복도(데이터 입력)'!$W915:$DR915,'자료입력 및 결과표시'!$C$20)&gt;=1),15,0)</f>
        <v>0</v>
      </c>
      <c r="FA915" s="17">
        <f>IF(AND(S915='자료입력 및 결과표시'!$B$21,COUNTIF('업무중복도(데이터 입력)'!$W915:$DR915,'자료입력 및 결과표시'!$C$21)&gt;=1),16,0)</f>
        <v>0</v>
      </c>
      <c r="FK915" s="17">
        <f t="shared" si="905"/>
        <v>0</v>
      </c>
      <c r="FO915"/>
    </row>
    <row r="916" spans="1:171">
      <c r="A916" s="17" t="str">
        <f t="shared" si="888"/>
        <v>\\\0</v>
      </c>
      <c r="B916" s="17" t="str">
        <f t="shared" si="889"/>
        <v>\\\0</v>
      </c>
      <c r="C916" s="17" t="str">
        <f t="shared" si="890"/>
        <v>\\\0</v>
      </c>
      <c r="D916" s="17" t="str">
        <f t="shared" si="891"/>
        <v>\\\0</v>
      </c>
      <c r="E916" s="17" t="str">
        <f t="shared" si="892"/>
        <v>\\\0</v>
      </c>
      <c r="F916" s="17" t="str">
        <f t="shared" si="893"/>
        <v>\\\0</v>
      </c>
      <c r="G916" s="17" t="str">
        <f t="shared" si="894"/>
        <v>\\\0</v>
      </c>
      <c r="H916" s="17" t="str">
        <f t="shared" si="895"/>
        <v>\\\0</v>
      </c>
      <c r="I916" s="17" t="str">
        <f t="shared" si="896"/>
        <v>\\\0</v>
      </c>
      <c r="J916" s="17" t="str">
        <f t="shared" si="897"/>
        <v>\\\0</v>
      </c>
      <c r="K916" s="17" t="str">
        <f t="shared" si="898"/>
        <v>\\\0</v>
      </c>
      <c r="L916" s="17" t="str">
        <f t="shared" si="899"/>
        <v>\\\0</v>
      </c>
      <c r="M916" s="17" t="str">
        <f t="shared" si="900"/>
        <v>\\\0</v>
      </c>
      <c r="N916" s="17" t="str">
        <f t="shared" si="901"/>
        <v>\\\0</v>
      </c>
      <c r="O916" s="17" t="str">
        <f t="shared" si="902"/>
        <v>\\\0</v>
      </c>
      <c r="P916" s="17" t="str">
        <f t="shared" si="903"/>
        <v>\\\0</v>
      </c>
      <c r="R916" s="17" t="str">
        <f t="shared" si="904"/>
        <v>\\</v>
      </c>
      <c r="S916" s="38"/>
      <c r="T916" s="39"/>
      <c r="U916" s="31"/>
      <c r="V916" s="32"/>
      <c r="W916" s="36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35"/>
      <c r="DS916" s="287"/>
      <c r="DT916" s="36"/>
      <c r="DU916" s="37"/>
      <c r="DV916" s="28">
        <f>IF(AND($S916='자료입력 및 결과표시'!$B$6,COUNTIF($W916:$DR916,'자료입력 및 결과표시'!$C$6)&gt;=1),IF(OR('자료입력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DW916" s="28">
        <f>IF(AND($S916='자료입력 및 결과표시'!$B$7,COUNTIF($W916:$DR916,'자료입력 및 결과표시'!$C$7)&gt;=1),IF(OR('자료입력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DX916" s="28">
        <f>IF(AND($S916='자료입력 및 결과표시'!$B$8,COUNTIF($W916:$DR916,'자료입력 및 결과표시'!$C$8)&gt;=1),IF(OR('자료입력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DY916" s="28">
        <f>IF(AND($S916='자료입력 및 결과표시'!$B$9,COUNTIF($W916:$DR916,'자료입력 및 결과표시'!$C$9)&gt;=1),IF(OR('자료입력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DZ916" s="28">
        <f>IF(AND($S916='자료입력 및 결과표시'!$B$10,COUNTIF($W916:$DR916,'자료입력 및 결과표시'!$C$10)&gt;=1),IF(OR('자료입력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A916" s="28">
        <f>IF(AND($S916='자료입력 및 결과표시'!$B$11,COUNTIF($W916:$DR916,'자료입력 및 결과표시'!$C$11)&gt;=1),IF(OR('자료입력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B916" s="28">
        <f>IF(AND($S916='자료입력 및 결과표시'!$B$12,COUNTIF($W916:$DR916,'자료입력 및 결과표시'!$C$12)&gt;=1),IF(OR('자료입력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C916" s="28">
        <f>IF(AND($S916='자료입력 및 결과표시'!$B$13,COUNTIF($W916:$DR916,'자료입력 및 결과표시'!$C$13)&gt;=1),IF(OR('자료입력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D916" s="28">
        <f>IF(AND($S916='자료입력 및 결과표시'!$B$14,COUNTIF($W916:$DR916,'자료입력 및 결과표시'!$C$14)&gt;=1),IF(OR('자료입력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E916" s="28">
        <f>IF(AND($S916='자료입력 및 결과표시'!$B$15,COUNTIF($W916:$DR916,'자료입력 및 결과표시'!$C$15)&gt;=1),IF(OR('자료입력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F916" s="28">
        <f>IF(AND($S916='자료입력 및 결과표시'!$B$16,COUNTIF($W916:$DR916,'자료입력 및 결과표시'!$C$16)&gt;=1),IF(OR('자료입력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G916" s="28">
        <f>IF(AND($S916='자료입력 및 결과표시'!$B$17,COUNTIF($W916:$DR916,'자료입력 및 결과표시'!$C$17)&gt;=1),IF(OR('자료입력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H916" s="28">
        <f>IF(AND($S916='자료입력 및 결과표시'!$B$18,COUNTIF($W916:$DR916,'자료입력 및 결과표시'!$C$18)&gt;=1),IF(OR('자료입력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I916" s="28">
        <f>IF(AND($S916='자료입력 및 결과표시'!$B$19,COUNTIF($W916:$DR916,'자료입력 및 결과표시'!$C$19)&gt;=1),IF(OR('자료입력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J916" s="28">
        <f>IF(AND($S916='자료입력 및 결과표시'!$B$20,COUNTIF($W916:$DR916,'자료입력 및 결과표시'!$C$20)&gt;=1),IF(OR('자료입력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K916" s="28">
        <f>IF(AND($S916='자료입력 및 결과표시'!$B$21,COUNTIF($W916:$DR916,'자료입력 및 결과표시'!$C$21)&gt;=1),IF(OR('자료입력 및 결과표시'!$B$4+90&gt;=$V916,'자료입력 및 결과표시'!$B$4&lt;$U916),0,IF($V916-'자료입력 및 결과표시'!$B$4-90&gt;='자료입력 및 결과표시'!$E$4,'자료입력 및 결과표시'!$E$4,$V916-'자료입력 및 결과표시'!$B$4-90)),0)</f>
        <v>0</v>
      </c>
      <c r="EL916" s="17">
        <f>IF(AND(S916='자료입력 및 결과표시'!$B$6,COUNTIF('업무중복도(데이터 입력)'!$W916:$DR916,'자료입력 및 결과표시'!$C$6)&gt;=1),1,0)</f>
        <v>0</v>
      </c>
      <c r="EM916" s="17">
        <f>IF(AND(S916='자료입력 및 결과표시'!$B$7,COUNTIF('업무중복도(데이터 입력)'!$W916:$DR916,'자료입력 및 결과표시'!$C$7)&gt;=1),2,0)</f>
        <v>0</v>
      </c>
      <c r="EN916" s="17">
        <f>IF(AND(S916='자료입력 및 결과표시'!$B$8,COUNTIF('업무중복도(데이터 입력)'!$W916:$DR916,'자료입력 및 결과표시'!$C$8)&gt;=1),3,0)</f>
        <v>0</v>
      </c>
      <c r="EO916" s="17">
        <f>IF(AND(S916='자료입력 및 결과표시'!$B$9,COUNTIF('업무중복도(데이터 입력)'!$W916:$DR916,'자료입력 및 결과표시'!$C$9)&gt;=1),4,0)</f>
        <v>0</v>
      </c>
      <c r="EP916" s="17">
        <f>IF(AND(S916='자료입력 및 결과표시'!$B$10,COUNTIF('업무중복도(데이터 입력)'!$W916:$DR916,'자료입력 및 결과표시'!$C$10)&gt;=1),5,0)</f>
        <v>0</v>
      </c>
      <c r="EQ916" s="17">
        <f>IF(AND(S916='자료입력 및 결과표시'!$B$11,COUNTIF('업무중복도(데이터 입력)'!$W916:$DR916,'자료입력 및 결과표시'!$C$11)&gt;=1),6,0)</f>
        <v>0</v>
      </c>
      <c r="ER916" s="17">
        <f>IF(AND(S916='자료입력 및 결과표시'!$B$12,COUNTIF('업무중복도(데이터 입력)'!$W916:$DR916,'자료입력 및 결과표시'!$C$12)&gt;=1),7,0)</f>
        <v>0</v>
      </c>
      <c r="ES916" s="17">
        <f>IF(AND(S916='자료입력 및 결과표시'!$B$13,COUNTIF('업무중복도(데이터 입력)'!$W916:$DR916,'자료입력 및 결과표시'!$C$13)&gt;=1),8,0)</f>
        <v>0</v>
      </c>
      <c r="ET916" s="17">
        <f>IF(AND(S916='자료입력 및 결과표시'!$B$14,COUNTIF('업무중복도(데이터 입력)'!$W916:$DR916,'자료입력 및 결과표시'!$C$14)&gt;=1),9,0)</f>
        <v>0</v>
      </c>
      <c r="EU916" s="17">
        <f>IF(AND(S916='자료입력 및 결과표시'!$B$15,COUNTIF('업무중복도(데이터 입력)'!$W916:$DR916,'자료입력 및 결과표시'!$C$15)&gt;=1),10,0)</f>
        <v>0</v>
      </c>
      <c r="EV916" s="17">
        <f>IF(AND(S916='자료입력 및 결과표시'!$B$16,COUNTIF('업무중복도(데이터 입력)'!$W916:$DR916,'자료입력 및 결과표시'!$C$16)&gt;=1),11,0)</f>
        <v>0</v>
      </c>
      <c r="EW916" s="17">
        <f>IF(AND(S916='자료입력 및 결과표시'!$B$17,COUNTIF('업무중복도(데이터 입력)'!$W916:$DR916,'자료입력 및 결과표시'!$C$17)&gt;=1),12,0)</f>
        <v>0</v>
      </c>
      <c r="EX916" s="17">
        <f>IF(AND(S916='자료입력 및 결과표시'!$B$18,COUNTIF('업무중복도(데이터 입력)'!$W916:$DR916,'자료입력 및 결과표시'!$C$18)&gt;=1),13,0)</f>
        <v>0</v>
      </c>
      <c r="EY916" s="17">
        <f>IF(AND(S916='자료입력 및 결과표시'!$B$19,COUNTIF('업무중복도(데이터 입력)'!$W916:$DR916,'자료입력 및 결과표시'!$C$19)&gt;=1),14,0)</f>
        <v>0</v>
      </c>
      <c r="EZ916" s="17">
        <f>IF(AND(S916='자료입력 및 결과표시'!$B$20,COUNTIF('업무중복도(데이터 입력)'!$W916:$DR916,'자료입력 및 결과표시'!$C$20)&gt;=1),15,0)</f>
        <v>0</v>
      </c>
      <c r="FA916" s="17">
        <f>IF(AND(S916='자료입력 및 결과표시'!$B$21,COUNTIF('업무중복도(데이터 입력)'!$W916:$DR916,'자료입력 및 결과표시'!$C$21)&gt;=1),16,0)</f>
        <v>0</v>
      </c>
      <c r="FK916" s="17">
        <f t="shared" si="905"/>
        <v>0</v>
      </c>
      <c r="FO916"/>
    </row>
    <row r="917" spans="1:171">
      <c r="A917" s="17" t="str">
        <f t="shared" si="888"/>
        <v>\\\0</v>
      </c>
      <c r="B917" s="17" t="str">
        <f t="shared" si="889"/>
        <v>\\\0</v>
      </c>
      <c r="C917" s="17" t="str">
        <f t="shared" si="890"/>
        <v>\\\0</v>
      </c>
      <c r="D917" s="17" t="str">
        <f t="shared" si="891"/>
        <v>\\\0</v>
      </c>
      <c r="E917" s="17" t="str">
        <f t="shared" si="892"/>
        <v>\\\0</v>
      </c>
      <c r="F917" s="17" t="str">
        <f t="shared" si="893"/>
        <v>\\\0</v>
      </c>
      <c r="G917" s="17" t="str">
        <f t="shared" si="894"/>
        <v>\\\0</v>
      </c>
      <c r="H917" s="17" t="str">
        <f t="shared" si="895"/>
        <v>\\\0</v>
      </c>
      <c r="I917" s="17" t="str">
        <f t="shared" si="896"/>
        <v>\\\0</v>
      </c>
      <c r="J917" s="17" t="str">
        <f t="shared" si="897"/>
        <v>\\\0</v>
      </c>
      <c r="K917" s="17" t="str">
        <f t="shared" si="898"/>
        <v>\\\0</v>
      </c>
      <c r="L917" s="17" t="str">
        <f t="shared" si="899"/>
        <v>\\\0</v>
      </c>
      <c r="M917" s="17" t="str">
        <f t="shared" si="900"/>
        <v>\\\0</v>
      </c>
      <c r="N917" s="17" t="str">
        <f t="shared" si="901"/>
        <v>\\\0</v>
      </c>
      <c r="O917" s="17" t="str">
        <f t="shared" si="902"/>
        <v>\\\0</v>
      </c>
      <c r="P917" s="17" t="str">
        <f t="shared" si="903"/>
        <v>\\\0</v>
      </c>
      <c r="R917" s="17" t="str">
        <f t="shared" si="904"/>
        <v>\\</v>
      </c>
      <c r="S917" s="38"/>
      <c r="T917" s="39"/>
      <c r="U917" s="31"/>
      <c r="V917" s="32"/>
      <c r="W917" s="36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35"/>
      <c r="DS917" s="287"/>
      <c r="DT917" s="36"/>
      <c r="DU917" s="37"/>
      <c r="DV917" s="28">
        <f>IF(AND($S917='자료입력 및 결과표시'!$B$6,COUNTIF($W917:$DR917,'자료입력 및 결과표시'!$C$6)&gt;=1),IF(OR('자료입력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DW917" s="28">
        <f>IF(AND($S917='자료입력 및 결과표시'!$B$7,COUNTIF($W917:$DR917,'자료입력 및 결과표시'!$C$7)&gt;=1),IF(OR('자료입력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DX917" s="28">
        <f>IF(AND($S917='자료입력 및 결과표시'!$B$8,COUNTIF($W917:$DR917,'자료입력 및 결과표시'!$C$8)&gt;=1),IF(OR('자료입력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DY917" s="28">
        <f>IF(AND($S917='자료입력 및 결과표시'!$B$9,COUNTIF($W917:$DR917,'자료입력 및 결과표시'!$C$9)&gt;=1),IF(OR('자료입력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DZ917" s="28">
        <f>IF(AND($S917='자료입력 및 결과표시'!$B$10,COUNTIF($W917:$DR917,'자료입력 및 결과표시'!$C$10)&gt;=1),IF(OR('자료입력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A917" s="28">
        <f>IF(AND($S917='자료입력 및 결과표시'!$B$11,COUNTIF($W917:$DR917,'자료입력 및 결과표시'!$C$11)&gt;=1),IF(OR('자료입력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B917" s="28">
        <f>IF(AND($S917='자료입력 및 결과표시'!$B$12,COUNTIF($W917:$DR917,'자료입력 및 결과표시'!$C$12)&gt;=1),IF(OR('자료입력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C917" s="28">
        <f>IF(AND($S917='자료입력 및 결과표시'!$B$13,COUNTIF($W917:$DR917,'자료입력 및 결과표시'!$C$13)&gt;=1),IF(OR('자료입력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D917" s="28">
        <f>IF(AND($S917='자료입력 및 결과표시'!$B$14,COUNTIF($W917:$DR917,'자료입력 및 결과표시'!$C$14)&gt;=1),IF(OR('자료입력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E917" s="28">
        <f>IF(AND($S917='자료입력 및 결과표시'!$B$15,COUNTIF($W917:$DR917,'자료입력 및 결과표시'!$C$15)&gt;=1),IF(OR('자료입력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F917" s="28">
        <f>IF(AND($S917='자료입력 및 결과표시'!$B$16,COUNTIF($W917:$DR917,'자료입력 및 결과표시'!$C$16)&gt;=1),IF(OR('자료입력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G917" s="28">
        <f>IF(AND($S917='자료입력 및 결과표시'!$B$17,COUNTIF($W917:$DR917,'자료입력 및 결과표시'!$C$17)&gt;=1),IF(OR('자료입력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H917" s="28">
        <f>IF(AND($S917='자료입력 및 결과표시'!$B$18,COUNTIF($W917:$DR917,'자료입력 및 결과표시'!$C$18)&gt;=1),IF(OR('자료입력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I917" s="28">
        <f>IF(AND($S917='자료입력 및 결과표시'!$B$19,COUNTIF($W917:$DR917,'자료입력 및 결과표시'!$C$19)&gt;=1),IF(OR('자료입력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J917" s="28">
        <f>IF(AND($S917='자료입력 및 결과표시'!$B$20,COUNTIF($W917:$DR917,'자료입력 및 결과표시'!$C$20)&gt;=1),IF(OR('자료입력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K917" s="28">
        <f>IF(AND($S917='자료입력 및 결과표시'!$B$21,COUNTIF($W917:$DR917,'자료입력 및 결과표시'!$C$21)&gt;=1),IF(OR('자료입력 및 결과표시'!$B$4+90&gt;=$V917,'자료입력 및 결과표시'!$B$4&lt;$U917),0,IF($V917-'자료입력 및 결과표시'!$B$4-90&gt;='자료입력 및 결과표시'!$E$4,'자료입력 및 결과표시'!$E$4,$V917-'자료입력 및 결과표시'!$B$4-90)),0)</f>
        <v>0</v>
      </c>
      <c r="EL917" s="17">
        <f>IF(AND(S917='자료입력 및 결과표시'!$B$6,COUNTIF('업무중복도(데이터 입력)'!$W917:$DR917,'자료입력 및 결과표시'!$C$6)&gt;=1),1,0)</f>
        <v>0</v>
      </c>
      <c r="EM917" s="17">
        <f>IF(AND(S917='자료입력 및 결과표시'!$B$7,COUNTIF('업무중복도(데이터 입력)'!$W917:$DR917,'자료입력 및 결과표시'!$C$7)&gt;=1),2,0)</f>
        <v>0</v>
      </c>
      <c r="EN917" s="17">
        <f>IF(AND(S917='자료입력 및 결과표시'!$B$8,COUNTIF('업무중복도(데이터 입력)'!$W917:$DR917,'자료입력 및 결과표시'!$C$8)&gt;=1),3,0)</f>
        <v>0</v>
      </c>
      <c r="EO917" s="17">
        <f>IF(AND(S917='자료입력 및 결과표시'!$B$9,COUNTIF('업무중복도(데이터 입력)'!$W917:$DR917,'자료입력 및 결과표시'!$C$9)&gt;=1),4,0)</f>
        <v>0</v>
      </c>
      <c r="EP917" s="17">
        <f>IF(AND(S917='자료입력 및 결과표시'!$B$10,COUNTIF('업무중복도(데이터 입력)'!$W917:$DR917,'자료입력 및 결과표시'!$C$10)&gt;=1),5,0)</f>
        <v>0</v>
      </c>
      <c r="EQ917" s="17">
        <f>IF(AND(S917='자료입력 및 결과표시'!$B$11,COUNTIF('업무중복도(데이터 입력)'!$W917:$DR917,'자료입력 및 결과표시'!$C$11)&gt;=1),6,0)</f>
        <v>0</v>
      </c>
      <c r="ER917" s="17">
        <f>IF(AND(S917='자료입력 및 결과표시'!$B$12,COUNTIF('업무중복도(데이터 입력)'!$W917:$DR917,'자료입력 및 결과표시'!$C$12)&gt;=1),7,0)</f>
        <v>0</v>
      </c>
      <c r="ES917" s="17">
        <f>IF(AND(S917='자료입력 및 결과표시'!$B$13,COUNTIF('업무중복도(데이터 입력)'!$W917:$DR917,'자료입력 및 결과표시'!$C$13)&gt;=1),8,0)</f>
        <v>0</v>
      </c>
      <c r="ET917" s="17">
        <f>IF(AND(S917='자료입력 및 결과표시'!$B$14,COUNTIF('업무중복도(데이터 입력)'!$W917:$DR917,'자료입력 및 결과표시'!$C$14)&gt;=1),9,0)</f>
        <v>0</v>
      </c>
      <c r="EU917" s="17">
        <f>IF(AND(S917='자료입력 및 결과표시'!$B$15,COUNTIF('업무중복도(데이터 입력)'!$W917:$DR917,'자료입력 및 결과표시'!$C$15)&gt;=1),10,0)</f>
        <v>0</v>
      </c>
      <c r="EV917" s="17">
        <f>IF(AND(S917='자료입력 및 결과표시'!$B$16,COUNTIF('업무중복도(데이터 입력)'!$W917:$DR917,'자료입력 및 결과표시'!$C$16)&gt;=1),11,0)</f>
        <v>0</v>
      </c>
      <c r="EW917" s="17">
        <f>IF(AND(S917='자료입력 및 결과표시'!$B$17,COUNTIF('업무중복도(데이터 입력)'!$W917:$DR917,'자료입력 및 결과표시'!$C$17)&gt;=1),12,0)</f>
        <v>0</v>
      </c>
      <c r="EX917" s="17">
        <f>IF(AND(S917='자료입력 및 결과표시'!$B$18,COUNTIF('업무중복도(데이터 입력)'!$W917:$DR917,'자료입력 및 결과표시'!$C$18)&gt;=1),13,0)</f>
        <v>0</v>
      </c>
      <c r="EY917" s="17">
        <f>IF(AND(S917='자료입력 및 결과표시'!$B$19,COUNTIF('업무중복도(데이터 입력)'!$W917:$DR917,'자료입력 및 결과표시'!$C$19)&gt;=1),14,0)</f>
        <v>0</v>
      </c>
      <c r="EZ917" s="17">
        <f>IF(AND(S917='자료입력 및 결과표시'!$B$20,COUNTIF('업무중복도(데이터 입력)'!$W917:$DR917,'자료입력 및 결과표시'!$C$20)&gt;=1),15,0)</f>
        <v>0</v>
      </c>
      <c r="FA917" s="17">
        <f>IF(AND(S917='자료입력 및 결과표시'!$B$21,COUNTIF('업무중복도(데이터 입력)'!$W917:$DR917,'자료입력 및 결과표시'!$C$21)&gt;=1),16,0)</f>
        <v>0</v>
      </c>
      <c r="FK917" s="17">
        <f t="shared" si="905"/>
        <v>0</v>
      </c>
      <c r="FO917"/>
    </row>
    <row r="918" spans="1:171">
      <c r="A918" s="17" t="str">
        <f t="shared" si="888"/>
        <v>\\\0</v>
      </c>
      <c r="B918" s="17" t="str">
        <f t="shared" si="889"/>
        <v>\\\0</v>
      </c>
      <c r="C918" s="17" t="str">
        <f t="shared" si="890"/>
        <v>\\\0</v>
      </c>
      <c r="D918" s="17" t="str">
        <f t="shared" si="891"/>
        <v>\\\0</v>
      </c>
      <c r="E918" s="17" t="str">
        <f t="shared" si="892"/>
        <v>\\\0</v>
      </c>
      <c r="F918" s="17" t="str">
        <f t="shared" si="893"/>
        <v>\\\0</v>
      </c>
      <c r="G918" s="17" t="str">
        <f t="shared" si="894"/>
        <v>\\\0</v>
      </c>
      <c r="H918" s="17" t="str">
        <f t="shared" si="895"/>
        <v>\\\0</v>
      </c>
      <c r="I918" s="17" t="str">
        <f t="shared" si="896"/>
        <v>\\\0</v>
      </c>
      <c r="J918" s="17" t="str">
        <f t="shared" si="897"/>
        <v>\\\0</v>
      </c>
      <c r="K918" s="17" t="str">
        <f t="shared" si="898"/>
        <v>\\\0</v>
      </c>
      <c r="L918" s="17" t="str">
        <f t="shared" si="899"/>
        <v>\\\0</v>
      </c>
      <c r="M918" s="17" t="str">
        <f t="shared" si="900"/>
        <v>\\\0</v>
      </c>
      <c r="N918" s="17" t="str">
        <f t="shared" si="901"/>
        <v>\\\0</v>
      </c>
      <c r="O918" s="17" t="str">
        <f t="shared" si="902"/>
        <v>\\\0</v>
      </c>
      <c r="P918" s="17" t="str">
        <f t="shared" si="903"/>
        <v>\\\0</v>
      </c>
      <c r="R918" s="17" t="str">
        <f t="shared" si="904"/>
        <v>\\</v>
      </c>
      <c r="S918" s="38"/>
      <c r="T918" s="39"/>
      <c r="U918" s="31"/>
      <c r="V918" s="32"/>
      <c r="W918" s="36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35"/>
      <c r="DS918" s="287"/>
      <c r="DT918" s="36"/>
      <c r="DU918" s="37"/>
      <c r="DV918" s="28">
        <f>IF(AND($S918='자료입력 및 결과표시'!$B$6,COUNTIF($W918:$DR918,'자료입력 및 결과표시'!$C$6)&gt;=1),IF(OR('자료입력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DW918" s="28">
        <f>IF(AND($S918='자료입력 및 결과표시'!$B$7,COUNTIF($W918:$DR918,'자료입력 및 결과표시'!$C$7)&gt;=1),IF(OR('자료입력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DX918" s="28">
        <f>IF(AND($S918='자료입력 및 결과표시'!$B$8,COUNTIF($W918:$DR918,'자료입력 및 결과표시'!$C$8)&gt;=1),IF(OR('자료입력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DY918" s="28">
        <f>IF(AND($S918='자료입력 및 결과표시'!$B$9,COUNTIF($W918:$DR918,'자료입력 및 결과표시'!$C$9)&gt;=1),IF(OR('자료입력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DZ918" s="28">
        <f>IF(AND($S918='자료입력 및 결과표시'!$B$10,COUNTIF($W918:$DR918,'자료입력 및 결과표시'!$C$10)&gt;=1),IF(OR('자료입력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A918" s="28">
        <f>IF(AND($S918='자료입력 및 결과표시'!$B$11,COUNTIF($W918:$DR918,'자료입력 및 결과표시'!$C$11)&gt;=1),IF(OR('자료입력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B918" s="28">
        <f>IF(AND($S918='자료입력 및 결과표시'!$B$12,COUNTIF($W918:$DR918,'자료입력 및 결과표시'!$C$12)&gt;=1),IF(OR('자료입력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C918" s="28">
        <f>IF(AND($S918='자료입력 및 결과표시'!$B$13,COUNTIF($W918:$DR918,'자료입력 및 결과표시'!$C$13)&gt;=1),IF(OR('자료입력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D918" s="28">
        <f>IF(AND($S918='자료입력 및 결과표시'!$B$14,COUNTIF($W918:$DR918,'자료입력 및 결과표시'!$C$14)&gt;=1),IF(OR('자료입력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E918" s="28">
        <f>IF(AND($S918='자료입력 및 결과표시'!$B$15,COUNTIF($W918:$DR918,'자료입력 및 결과표시'!$C$15)&gt;=1),IF(OR('자료입력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F918" s="28">
        <f>IF(AND($S918='자료입력 및 결과표시'!$B$16,COUNTIF($W918:$DR918,'자료입력 및 결과표시'!$C$16)&gt;=1),IF(OR('자료입력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G918" s="28">
        <f>IF(AND($S918='자료입력 및 결과표시'!$B$17,COUNTIF($W918:$DR918,'자료입력 및 결과표시'!$C$17)&gt;=1),IF(OR('자료입력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H918" s="28">
        <f>IF(AND($S918='자료입력 및 결과표시'!$B$18,COUNTIF($W918:$DR918,'자료입력 및 결과표시'!$C$18)&gt;=1),IF(OR('자료입력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I918" s="28">
        <f>IF(AND($S918='자료입력 및 결과표시'!$B$19,COUNTIF($W918:$DR918,'자료입력 및 결과표시'!$C$19)&gt;=1),IF(OR('자료입력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J918" s="28">
        <f>IF(AND($S918='자료입력 및 결과표시'!$B$20,COUNTIF($W918:$DR918,'자료입력 및 결과표시'!$C$20)&gt;=1),IF(OR('자료입력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K918" s="28">
        <f>IF(AND($S918='자료입력 및 결과표시'!$B$21,COUNTIF($W918:$DR918,'자료입력 및 결과표시'!$C$21)&gt;=1),IF(OR('자료입력 및 결과표시'!$B$4+90&gt;=$V918,'자료입력 및 결과표시'!$B$4&lt;$U918),0,IF($V918-'자료입력 및 결과표시'!$B$4-90&gt;='자료입력 및 결과표시'!$E$4,'자료입력 및 결과표시'!$E$4,$V918-'자료입력 및 결과표시'!$B$4-90)),0)</f>
        <v>0</v>
      </c>
      <c r="EL918" s="17">
        <f>IF(AND(S918='자료입력 및 결과표시'!$B$6,COUNTIF('업무중복도(데이터 입력)'!$W918:$DR918,'자료입력 및 결과표시'!$C$6)&gt;=1),1,0)</f>
        <v>0</v>
      </c>
      <c r="EM918" s="17">
        <f>IF(AND(S918='자료입력 및 결과표시'!$B$7,COUNTIF('업무중복도(데이터 입력)'!$W918:$DR918,'자료입력 및 결과표시'!$C$7)&gt;=1),2,0)</f>
        <v>0</v>
      </c>
      <c r="EN918" s="17">
        <f>IF(AND(S918='자료입력 및 결과표시'!$B$8,COUNTIF('업무중복도(데이터 입력)'!$W918:$DR918,'자료입력 및 결과표시'!$C$8)&gt;=1),3,0)</f>
        <v>0</v>
      </c>
      <c r="EO918" s="17">
        <f>IF(AND(S918='자료입력 및 결과표시'!$B$9,COUNTIF('업무중복도(데이터 입력)'!$W918:$DR918,'자료입력 및 결과표시'!$C$9)&gt;=1),4,0)</f>
        <v>0</v>
      </c>
      <c r="EP918" s="17">
        <f>IF(AND(S918='자료입력 및 결과표시'!$B$10,COUNTIF('업무중복도(데이터 입력)'!$W918:$DR918,'자료입력 및 결과표시'!$C$10)&gt;=1),5,0)</f>
        <v>0</v>
      </c>
      <c r="EQ918" s="17">
        <f>IF(AND(S918='자료입력 및 결과표시'!$B$11,COUNTIF('업무중복도(데이터 입력)'!$W918:$DR918,'자료입력 및 결과표시'!$C$11)&gt;=1),6,0)</f>
        <v>0</v>
      </c>
      <c r="ER918" s="17">
        <f>IF(AND(S918='자료입력 및 결과표시'!$B$12,COUNTIF('업무중복도(데이터 입력)'!$W918:$DR918,'자료입력 및 결과표시'!$C$12)&gt;=1),7,0)</f>
        <v>0</v>
      </c>
      <c r="ES918" s="17">
        <f>IF(AND(S918='자료입력 및 결과표시'!$B$13,COUNTIF('업무중복도(데이터 입력)'!$W918:$DR918,'자료입력 및 결과표시'!$C$13)&gt;=1),8,0)</f>
        <v>0</v>
      </c>
      <c r="ET918" s="17">
        <f>IF(AND(S918='자료입력 및 결과표시'!$B$14,COUNTIF('업무중복도(데이터 입력)'!$W918:$DR918,'자료입력 및 결과표시'!$C$14)&gt;=1),9,0)</f>
        <v>0</v>
      </c>
      <c r="EU918" s="17">
        <f>IF(AND(S918='자료입력 및 결과표시'!$B$15,COUNTIF('업무중복도(데이터 입력)'!$W918:$DR918,'자료입력 및 결과표시'!$C$15)&gt;=1),10,0)</f>
        <v>0</v>
      </c>
      <c r="EV918" s="17">
        <f>IF(AND(S918='자료입력 및 결과표시'!$B$16,COUNTIF('업무중복도(데이터 입력)'!$W918:$DR918,'자료입력 및 결과표시'!$C$16)&gt;=1),11,0)</f>
        <v>0</v>
      </c>
      <c r="EW918" s="17">
        <f>IF(AND(S918='자료입력 및 결과표시'!$B$17,COUNTIF('업무중복도(데이터 입력)'!$W918:$DR918,'자료입력 및 결과표시'!$C$17)&gt;=1),12,0)</f>
        <v>0</v>
      </c>
      <c r="EX918" s="17">
        <f>IF(AND(S918='자료입력 및 결과표시'!$B$18,COUNTIF('업무중복도(데이터 입력)'!$W918:$DR918,'자료입력 및 결과표시'!$C$18)&gt;=1),13,0)</f>
        <v>0</v>
      </c>
      <c r="EY918" s="17">
        <f>IF(AND(S918='자료입력 및 결과표시'!$B$19,COUNTIF('업무중복도(데이터 입력)'!$W918:$DR918,'자료입력 및 결과표시'!$C$19)&gt;=1),14,0)</f>
        <v>0</v>
      </c>
      <c r="EZ918" s="17">
        <f>IF(AND(S918='자료입력 및 결과표시'!$B$20,COUNTIF('업무중복도(데이터 입력)'!$W918:$DR918,'자료입력 및 결과표시'!$C$20)&gt;=1),15,0)</f>
        <v>0</v>
      </c>
      <c r="FA918" s="17">
        <f>IF(AND(S918='자료입력 및 결과표시'!$B$21,COUNTIF('업무중복도(데이터 입력)'!$W918:$DR918,'자료입력 및 결과표시'!$C$21)&gt;=1),16,0)</f>
        <v>0</v>
      </c>
      <c r="FK918" s="17">
        <f t="shared" si="905"/>
        <v>0</v>
      </c>
      <c r="FO918"/>
    </row>
    <row r="919" spans="1:171">
      <c r="A919" s="17" t="str">
        <f t="shared" si="888"/>
        <v>\\\0</v>
      </c>
      <c r="B919" s="17" t="str">
        <f t="shared" si="889"/>
        <v>\\\0</v>
      </c>
      <c r="C919" s="17" t="str">
        <f t="shared" si="890"/>
        <v>\\\0</v>
      </c>
      <c r="D919" s="17" t="str">
        <f t="shared" si="891"/>
        <v>\\\0</v>
      </c>
      <c r="E919" s="17" t="str">
        <f t="shared" si="892"/>
        <v>\\\0</v>
      </c>
      <c r="F919" s="17" t="str">
        <f t="shared" si="893"/>
        <v>\\\0</v>
      </c>
      <c r="G919" s="17" t="str">
        <f t="shared" si="894"/>
        <v>\\\0</v>
      </c>
      <c r="H919" s="17" t="str">
        <f t="shared" si="895"/>
        <v>\\\0</v>
      </c>
      <c r="I919" s="17" t="str">
        <f t="shared" si="896"/>
        <v>\\\0</v>
      </c>
      <c r="J919" s="17" t="str">
        <f t="shared" si="897"/>
        <v>\\\0</v>
      </c>
      <c r="K919" s="17" t="str">
        <f t="shared" si="898"/>
        <v>\\\0</v>
      </c>
      <c r="L919" s="17" t="str">
        <f t="shared" si="899"/>
        <v>\\\0</v>
      </c>
      <c r="M919" s="17" t="str">
        <f t="shared" si="900"/>
        <v>\\\0</v>
      </c>
      <c r="N919" s="17" t="str">
        <f t="shared" si="901"/>
        <v>\\\0</v>
      </c>
      <c r="O919" s="17" t="str">
        <f t="shared" si="902"/>
        <v>\\\0</v>
      </c>
      <c r="P919" s="17" t="str">
        <f t="shared" si="903"/>
        <v>\\\0</v>
      </c>
      <c r="R919" s="17" t="str">
        <f t="shared" si="904"/>
        <v>\\</v>
      </c>
      <c r="S919" s="38"/>
      <c r="T919" s="39"/>
      <c r="U919" s="31"/>
      <c r="V919" s="32"/>
      <c r="W919" s="36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35"/>
      <c r="DS919" s="287"/>
      <c r="DT919" s="36"/>
      <c r="DU919" s="37"/>
      <c r="DV919" s="28">
        <f>IF(AND($S919='자료입력 및 결과표시'!$B$6,COUNTIF($W919:$DR919,'자료입력 및 결과표시'!$C$6)&gt;=1),IF(OR('자료입력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DW919" s="28">
        <f>IF(AND($S919='자료입력 및 결과표시'!$B$7,COUNTIF($W919:$DR919,'자료입력 및 결과표시'!$C$7)&gt;=1),IF(OR('자료입력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DX919" s="28">
        <f>IF(AND($S919='자료입력 및 결과표시'!$B$8,COUNTIF($W919:$DR919,'자료입력 및 결과표시'!$C$8)&gt;=1),IF(OR('자료입력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DY919" s="28">
        <f>IF(AND($S919='자료입력 및 결과표시'!$B$9,COUNTIF($W919:$DR919,'자료입력 및 결과표시'!$C$9)&gt;=1),IF(OR('자료입력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DZ919" s="28">
        <f>IF(AND($S919='자료입력 및 결과표시'!$B$10,COUNTIF($W919:$DR919,'자료입력 및 결과표시'!$C$10)&gt;=1),IF(OR('자료입력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A919" s="28">
        <f>IF(AND($S919='자료입력 및 결과표시'!$B$11,COUNTIF($W919:$DR919,'자료입력 및 결과표시'!$C$11)&gt;=1),IF(OR('자료입력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B919" s="28">
        <f>IF(AND($S919='자료입력 및 결과표시'!$B$12,COUNTIF($W919:$DR919,'자료입력 및 결과표시'!$C$12)&gt;=1),IF(OR('자료입력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C919" s="28">
        <f>IF(AND($S919='자료입력 및 결과표시'!$B$13,COUNTIF($W919:$DR919,'자료입력 및 결과표시'!$C$13)&gt;=1),IF(OR('자료입력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D919" s="28">
        <f>IF(AND($S919='자료입력 및 결과표시'!$B$14,COUNTIF($W919:$DR919,'자료입력 및 결과표시'!$C$14)&gt;=1),IF(OR('자료입력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E919" s="28">
        <f>IF(AND($S919='자료입력 및 결과표시'!$B$15,COUNTIF($W919:$DR919,'자료입력 및 결과표시'!$C$15)&gt;=1),IF(OR('자료입력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F919" s="28">
        <f>IF(AND($S919='자료입력 및 결과표시'!$B$16,COUNTIF($W919:$DR919,'자료입력 및 결과표시'!$C$16)&gt;=1),IF(OR('자료입력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G919" s="28">
        <f>IF(AND($S919='자료입력 및 결과표시'!$B$17,COUNTIF($W919:$DR919,'자료입력 및 결과표시'!$C$17)&gt;=1),IF(OR('자료입력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H919" s="28">
        <f>IF(AND($S919='자료입력 및 결과표시'!$B$18,COUNTIF($W919:$DR919,'자료입력 및 결과표시'!$C$18)&gt;=1),IF(OR('자료입력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I919" s="28">
        <f>IF(AND($S919='자료입력 및 결과표시'!$B$19,COUNTIF($W919:$DR919,'자료입력 및 결과표시'!$C$19)&gt;=1),IF(OR('자료입력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J919" s="28">
        <f>IF(AND($S919='자료입력 및 결과표시'!$B$20,COUNTIF($W919:$DR919,'자료입력 및 결과표시'!$C$20)&gt;=1),IF(OR('자료입력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K919" s="28">
        <f>IF(AND($S919='자료입력 및 결과표시'!$B$21,COUNTIF($W919:$DR919,'자료입력 및 결과표시'!$C$21)&gt;=1),IF(OR('자료입력 및 결과표시'!$B$4+90&gt;=$V919,'자료입력 및 결과표시'!$B$4&lt;$U919),0,IF($V919-'자료입력 및 결과표시'!$B$4-90&gt;='자료입력 및 결과표시'!$E$4,'자료입력 및 결과표시'!$E$4,$V919-'자료입력 및 결과표시'!$B$4-90)),0)</f>
        <v>0</v>
      </c>
      <c r="EL919" s="17">
        <f>IF(AND(S919='자료입력 및 결과표시'!$B$6,COUNTIF('업무중복도(데이터 입력)'!$W919:$DR919,'자료입력 및 결과표시'!$C$6)&gt;=1),1,0)</f>
        <v>0</v>
      </c>
      <c r="EM919" s="17">
        <f>IF(AND(S919='자료입력 및 결과표시'!$B$7,COUNTIF('업무중복도(데이터 입력)'!$W919:$DR919,'자료입력 및 결과표시'!$C$7)&gt;=1),2,0)</f>
        <v>0</v>
      </c>
      <c r="EN919" s="17">
        <f>IF(AND(S919='자료입력 및 결과표시'!$B$8,COUNTIF('업무중복도(데이터 입력)'!$W919:$DR919,'자료입력 및 결과표시'!$C$8)&gt;=1),3,0)</f>
        <v>0</v>
      </c>
      <c r="EO919" s="17">
        <f>IF(AND(S919='자료입력 및 결과표시'!$B$9,COUNTIF('업무중복도(데이터 입력)'!$W919:$DR919,'자료입력 및 결과표시'!$C$9)&gt;=1),4,0)</f>
        <v>0</v>
      </c>
      <c r="EP919" s="17">
        <f>IF(AND(S919='자료입력 및 결과표시'!$B$10,COUNTIF('업무중복도(데이터 입력)'!$W919:$DR919,'자료입력 및 결과표시'!$C$10)&gt;=1),5,0)</f>
        <v>0</v>
      </c>
      <c r="EQ919" s="17">
        <f>IF(AND(S919='자료입력 및 결과표시'!$B$11,COUNTIF('업무중복도(데이터 입력)'!$W919:$DR919,'자료입력 및 결과표시'!$C$11)&gt;=1),6,0)</f>
        <v>0</v>
      </c>
      <c r="ER919" s="17">
        <f>IF(AND(S919='자료입력 및 결과표시'!$B$12,COUNTIF('업무중복도(데이터 입력)'!$W919:$DR919,'자료입력 및 결과표시'!$C$12)&gt;=1),7,0)</f>
        <v>0</v>
      </c>
      <c r="ES919" s="17">
        <f>IF(AND(S919='자료입력 및 결과표시'!$B$13,COUNTIF('업무중복도(데이터 입력)'!$W919:$DR919,'자료입력 및 결과표시'!$C$13)&gt;=1),8,0)</f>
        <v>0</v>
      </c>
      <c r="ET919" s="17">
        <f>IF(AND(S919='자료입력 및 결과표시'!$B$14,COUNTIF('업무중복도(데이터 입력)'!$W919:$DR919,'자료입력 및 결과표시'!$C$14)&gt;=1),9,0)</f>
        <v>0</v>
      </c>
      <c r="EU919" s="17">
        <f>IF(AND(S919='자료입력 및 결과표시'!$B$15,COUNTIF('업무중복도(데이터 입력)'!$W919:$DR919,'자료입력 및 결과표시'!$C$15)&gt;=1),10,0)</f>
        <v>0</v>
      </c>
      <c r="EV919" s="17">
        <f>IF(AND(S919='자료입력 및 결과표시'!$B$16,COUNTIF('업무중복도(데이터 입력)'!$W919:$DR919,'자료입력 및 결과표시'!$C$16)&gt;=1),11,0)</f>
        <v>0</v>
      </c>
      <c r="EW919" s="17">
        <f>IF(AND(S919='자료입력 및 결과표시'!$B$17,COUNTIF('업무중복도(데이터 입력)'!$W919:$DR919,'자료입력 및 결과표시'!$C$17)&gt;=1),12,0)</f>
        <v>0</v>
      </c>
      <c r="EX919" s="17">
        <f>IF(AND(S919='자료입력 및 결과표시'!$B$18,COUNTIF('업무중복도(데이터 입력)'!$W919:$DR919,'자료입력 및 결과표시'!$C$18)&gt;=1),13,0)</f>
        <v>0</v>
      </c>
      <c r="EY919" s="17">
        <f>IF(AND(S919='자료입력 및 결과표시'!$B$19,COUNTIF('업무중복도(데이터 입력)'!$W919:$DR919,'자료입력 및 결과표시'!$C$19)&gt;=1),14,0)</f>
        <v>0</v>
      </c>
      <c r="EZ919" s="17">
        <f>IF(AND(S919='자료입력 및 결과표시'!$B$20,COUNTIF('업무중복도(데이터 입력)'!$W919:$DR919,'자료입력 및 결과표시'!$C$20)&gt;=1),15,0)</f>
        <v>0</v>
      </c>
      <c r="FA919" s="17">
        <f>IF(AND(S919='자료입력 및 결과표시'!$B$21,COUNTIF('업무중복도(데이터 입력)'!$W919:$DR919,'자료입력 및 결과표시'!$C$21)&gt;=1),16,0)</f>
        <v>0</v>
      </c>
      <c r="FK919" s="17">
        <f t="shared" si="905"/>
        <v>0</v>
      </c>
      <c r="FO919"/>
    </row>
    <row r="920" spans="1:171">
      <c r="A920" s="17" t="str">
        <f t="shared" si="888"/>
        <v>\\\0</v>
      </c>
      <c r="B920" s="17" t="str">
        <f t="shared" si="889"/>
        <v>\\\0</v>
      </c>
      <c r="C920" s="17" t="str">
        <f t="shared" si="890"/>
        <v>\\\0</v>
      </c>
      <c r="D920" s="17" t="str">
        <f t="shared" si="891"/>
        <v>\\\0</v>
      </c>
      <c r="E920" s="17" t="str">
        <f t="shared" si="892"/>
        <v>\\\0</v>
      </c>
      <c r="F920" s="17" t="str">
        <f t="shared" si="893"/>
        <v>\\\0</v>
      </c>
      <c r="G920" s="17" t="str">
        <f t="shared" si="894"/>
        <v>\\\0</v>
      </c>
      <c r="H920" s="17" t="str">
        <f t="shared" si="895"/>
        <v>\\\0</v>
      </c>
      <c r="I920" s="17" t="str">
        <f t="shared" si="896"/>
        <v>\\\0</v>
      </c>
      <c r="J920" s="17" t="str">
        <f t="shared" si="897"/>
        <v>\\\0</v>
      </c>
      <c r="K920" s="17" t="str">
        <f t="shared" si="898"/>
        <v>\\\0</v>
      </c>
      <c r="L920" s="17" t="str">
        <f t="shared" si="899"/>
        <v>\\\0</v>
      </c>
      <c r="M920" s="17" t="str">
        <f t="shared" si="900"/>
        <v>\\\0</v>
      </c>
      <c r="N920" s="17" t="str">
        <f t="shared" si="901"/>
        <v>\\\0</v>
      </c>
      <c r="O920" s="17" t="str">
        <f t="shared" si="902"/>
        <v>\\\0</v>
      </c>
      <c r="P920" s="17" t="str">
        <f t="shared" si="903"/>
        <v>\\\0</v>
      </c>
      <c r="R920" s="17" t="str">
        <f t="shared" si="904"/>
        <v>\\</v>
      </c>
      <c r="S920" s="38"/>
      <c r="T920" s="39"/>
      <c r="U920" s="31"/>
      <c r="V920" s="32"/>
      <c r="W920" s="36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35"/>
      <c r="DS920" s="287"/>
      <c r="DT920" s="36"/>
      <c r="DU920" s="37"/>
      <c r="DV920" s="28">
        <f>IF(AND($S920='자료입력 및 결과표시'!$B$6,COUNTIF($W920:$DR920,'자료입력 및 결과표시'!$C$6)&gt;=1),IF(OR('자료입력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DW920" s="28">
        <f>IF(AND($S920='자료입력 및 결과표시'!$B$7,COUNTIF($W920:$DR920,'자료입력 및 결과표시'!$C$7)&gt;=1),IF(OR('자료입력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DX920" s="28">
        <f>IF(AND($S920='자료입력 및 결과표시'!$B$8,COUNTIF($W920:$DR920,'자료입력 및 결과표시'!$C$8)&gt;=1),IF(OR('자료입력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DY920" s="28">
        <f>IF(AND($S920='자료입력 및 결과표시'!$B$9,COUNTIF($W920:$DR920,'자료입력 및 결과표시'!$C$9)&gt;=1),IF(OR('자료입력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DZ920" s="28">
        <f>IF(AND($S920='자료입력 및 결과표시'!$B$10,COUNTIF($W920:$DR920,'자료입력 및 결과표시'!$C$10)&gt;=1),IF(OR('자료입력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A920" s="28">
        <f>IF(AND($S920='자료입력 및 결과표시'!$B$11,COUNTIF($W920:$DR920,'자료입력 및 결과표시'!$C$11)&gt;=1),IF(OR('자료입력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B920" s="28">
        <f>IF(AND($S920='자료입력 및 결과표시'!$B$12,COUNTIF($W920:$DR920,'자료입력 및 결과표시'!$C$12)&gt;=1),IF(OR('자료입력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C920" s="28">
        <f>IF(AND($S920='자료입력 및 결과표시'!$B$13,COUNTIF($W920:$DR920,'자료입력 및 결과표시'!$C$13)&gt;=1),IF(OR('자료입력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D920" s="28">
        <f>IF(AND($S920='자료입력 및 결과표시'!$B$14,COUNTIF($W920:$DR920,'자료입력 및 결과표시'!$C$14)&gt;=1),IF(OR('자료입력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E920" s="28">
        <f>IF(AND($S920='자료입력 및 결과표시'!$B$15,COUNTIF($W920:$DR920,'자료입력 및 결과표시'!$C$15)&gt;=1),IF(OR('자료입력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F920" s="28">
        <f>IF(AND($S920='자료입력 및 결과표시'!$B$16,COUNTIF($W920:$DR920,'자료입력 및 결과표시'!$C$16)&gt;=1),IF(OR('자료입력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G920" s="28">
        <f>IF(AND($S920='자료입력 및 결과표시'!$B$17,COUNTIF($W920:$DR920,'자료입력 및 결과표시'!$C$17)&gt;=1),IF(OR('자료입력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H920" s="28">
        <f>IF(AND($S920='자료입력 및 결과표시'!$B$18,COUNTIF($W920:$DR920,'자료입력 및 결과표시'!$C$18)&gt;=1),IF(OR('자료입력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I920" s="28">
        <f>IF(AND($S920='자료입력 및 결과표시'!$B$19,COUNTIF($W920:$DR920,'자료입력 및 결과표시'!$C$19)&gt;=1),IF(OR('자료입력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J920" s="28">
        <f>IF(AND($S920='자료입력 및 결과표시'!$B$20,COUNTIF($W920:$DR920,'자료입력 및 결과표시'!$C$20)&gt;=1),IF(OR('자료입력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K920" s="28">
        <f>IF(AND($S920='자료입력 및 결과표시'!$B$21,COUNTIF($W920:$DR920,'자료입력 및 결과표시'!$C$21)&gt;=1),IF(OR('자료입력 및 결과표시'!$B$4+90&gt;=$V920,'자료입력 및 결과표시'!$B$4&lt;$U920),0,IF($V920-'자료입력 및 결과표시'!$B$4-90&gt;='자료입력 및 결과표시'!$E$4,'자료입력 및 결과표시'!$E$4,$V920-'자료입력 및 결과표시'!$B$4-90)),0)</f>
        <v>0</v>
      </c>
      <c r="EL920" s="17">
        <f>IF(AND(S920='자료입력 및 결과표시'!$B$6,COUNTIF('업무중복도(데이터 입력)'!$W920:$DR920,'자료입력 및 결과표시'!$C$6)&gt;=1),1,0)</f>
        <v>0</v>
      </c>
      <c r="EM920" s="17">
        <f>IF(AND(S920='자료입력 및 결과표시'!$B$7,COUNTIF('업무중복도(데이터 입력)'!$W920:$DR920,'자료입력 및 결과표시'!$C$7)&gt;=1),2,0)</f>
        <v>0</v>
      </c>
      <c r="EN920" s="17">
        <f>IF(AND(S920='자료입력 및 결과표시'!$B$8,COUNTIF('업무중복도(데이터 입력)'!$W920:$DR920,'자료입력 및 결과표시'!$C$8)&gt;=1),3,0)</f>
        <v>0</v>
      </c>
      <c r="EO920" s="17">
        <f>IF(AND(S920='자료입력 및 결과표시'!$B$9,COUNTIF('업무중복도(데이터 입력)'!$W920:$DR920,'자료입력 및 결과표시'!$C$9)&gt;=1),4,0)</f>
        <v>0</v>
      </c>
      <c r="EP920" s="17">
        <f>IF(AND(S920='자료입력 및 결과표시'!$B$10,COUNTIF('업무중복도(데이터 입력)'!$W920:$DR920,'자료입력 및 결과표시'!$C$10)&gt;=1),5,0)</f>
        <v>0</v>
      </c>
      <c r="EQ920" s="17">
        <f>IF(AND(S920='자료입력 및 결과표시'!$B$11,COUNTIF('업무중복도(데이터 입력)'!$W920:$DR920,'자료입력 및 결과표시'!$C$11)&gt;=1),6,0)</f>
        <v>0</v>
      </c>
      <c r="ER920" s="17">
        <f>IF(AND(S920='자료입력 및 결과표시'!$B$12,COUNTIF('업무중복도(데이터 입력)'!$W920:$DR920,'자료입력 및 결과표시'!$C$12)&gt;=1),7,0)</f>
        <v>0</v>
      </c>
      <c r="ES920" s="17">
        <f>IF(AND(S920='자료입력 및 결과표시'!$B$13,COUNTIF('업무중복도(데이터 입력)'!$W920:$DR920,'자료입력 및 결과표시'!$C$13)&gt;=1),8,0)</f>
        <v>0</v>
      </c>
      <c r="ET920" s="17">
        <f>IF(AND(S920='자료입력 및 결과표시'!$B$14,COUNTIF('업무중복도(데이터 입력)'!$W920:$DR920,'자료입력 및 결과표시'!$C$14)&gt;=1),9,0)</f>
        <v>0</v>
      </c>
      <c r="EU920" s="17">
        <f>IF(AND(S920='자료입력 및 결과표시'!$B$15,COUNTIF('업무중복도(데이터 입력)'!$W920:$DR920,'자료입력 및 결과표시'!$C$15)&gt;=1),10,0)</f>
        <v>0</v>
      </c>
      <c r="EV920" s="17">
        <f>IF(AND(S920='자료입력 및 결과표시'!$B$16,COUNTIF('업무중복도(데이터 입력)'!$W920:$DR920,'자료입력 및 결과표시'!$C$16)&gt;=1),11,0)</f>
        <v>0</v>
      </c>
      <c r="EW920" s="17">
        <f>IF(AND(S920='자료입력 및 결과표시'!$B$17,COUNTIF('업무중복도(데이터 입력)'!$W920:$DR920,'자료입력 및 결과표시'!$C$17)&gt;=1),12,0)</f>
        <v>0</v>
      </c>
      <c r="EX920" s="17">
        <f>IF(AND(S920='자료입력 및 결과표시'!$B$18,COUNTIF('업무중복도(데이터 입력)'!$W920:$DR920,'자료입력 및 결과표시'!$C$18)&gt;=1),13,0)</f>
        <v>0</v>
      </c>
      <c r="EY920" s="17">
        <f>IF(AND(S920='자료입력 및 결과표시'!$B$19,COUNTIF('업무중복도(데이터 입력)'!$W920:$DR920,'자료입력 및 결과표시'!$C$19)&gt;=1),14,0)</f>
        <v>0</v>
      </c>
      <c r="EZ920" s="17">
        <f>IF(AND(S920='자료입력 및 결과표시'!$B$20,COUNTIF('업무중복도(데이터 입력)'!$W920:$DR920,'자료입력 및 결과표시'!$C$20)&gt;=1),15,0)</f>
        <v>0</v>
      </c>
      <c r="FA920" s="17">
        <f>IF(AND(S920='자료입력 및 결과표시'!$B$21,COUNTIF('업무중복도(데이터 입력)'!$W920:$DR920,'자료입력 및 결과표시'!$C$21)&gt;=1),16,0)</f>
        <v>0</v>
      </c>
      <c r="FK920" s="17">
        <f t="shared" si="905"/>
        <v>0</v>
      </c>
      <c r="FO920"/>
    </row>
    <row r="921" spans="1:171">
      <c r="A921" s="17" t="str">
        <f t="shared" si="888"/>
        <v>\\\0</v>
      </c>
      <c r="B921" s="17" t="str">
        <f t="shared" si="889"/>
        <v>\\\0</v>
      </c>
      <c r="C921" s="17" t="str">
        <f t="shared" si="890"/>
        <v>\\\0</v>
      </c>
      <c r="D921" s="17" t="str">
        <f t="shared" si="891"/>
        <v>\\\0</v>
      </c>
      <c r="E921" s="17" t="str">
        <f t="shared" si="892"/>
        <v>\\\0</v>
      </c>
      <c r="F921" s="17" t="str">
        <f t="shared" si="893"/>
        <v>\\\0</v>
      </c>
      <c r="G921" s="17" t="str">
        <f t="shared" si="894"/>
        <v>\\\0</v>
      </c>
      <c r="H921" s="17" t="str">
        <f t="shared" si="895"/>
        <v>\\\0</v>
      </c>
      <c r="I921" s="17" t="str">
        <f t="shared" si="896"/>
        <v>\\\0</v>
      </c>
      <c r="J921" s="17" t="str">
        <f t="shared" si="897"/>
        <v>\\\0</v>
      </c>
      <c r="K921" s="17" t="str">
        <f t="shared" si="898"/>
        <v>\\\0</v>
      </c>
      <c r="L921" s="17" t="str">
        <f t="shared" si="899"/>
        <v>\\\0</v>
      </c>
      <c r="M921" s="17" t="str">
        <f t="shared" si="900"/>
        <v>\\\0</v>
      </c>
      <c r="N921" s="17" t="str">
        <f t="shared" si="901"/>
        <v>\\\0</v>
      </c>
      <c r="O921" s="17" t="str">
        <f t="shared" si="902"/>
        <v>\\\0</v>
      </c>
      <c r="P921" s="17" t="str">
        <f t="shared" si="903"/>
        <v>\\\0</v>
      </c>
      <c r="R921" s="17" t="str">
        <f t="shared" si="904"/>
        <v>\\</v>
      </c>
      <c r="S921" s="38"/>
      <c r="T921" s="39"/>
      <c r="U921" s="31"/>
      <c r="V921" s="32"/>
      <c r="W921" s="36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35"/>
      <c r="DS921" s="287"/>
      <c r="DT921" s="36"/>
      <c r="DU921" s="37"/>
      <c r="DV921" s="28">
        <f>IF(AND($S921='자료입력 및 결과표시'!$B$6,COUNTIF($W921:$DR921,'자료입력 및 결과표시'!$C$6)&gt;=1),IF(OR('자료입력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DW921" s="28">
        <f>IF(AND($S921='자료입력 및 결과표시'!$B$7,COUNTIF($W921:$DR921,'자료입력 및 결과표시'!$C$7)&gt;=1),IF(OR('자료입력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DX921" s="28">
        <f>IF(AND($S921='자료입력 및 결과표시'!$B$8,COUNTIF($W921:$DR921,'자료입력 및 결과표시'!$C$8)&gt;=1),IF(OR('자료입력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DY921" s="28">
        <f>IF(AND($S921='자료입력 및 결과표시'!$B$9,COUNTIF($W921:$DR921,'자료입력 및 결과표시'!$C$9)&gt;=1),IF(OR('자료입력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DZ921" s="28">
        <f>IF(AND($S921='자료입력 및 결과표시'!$B$10,COUNTIF($W921:$DR921,'자료입력 및 결과표시'!$C$10)&gt;=1),IF(OR('자료입력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A921" s="28">
        <f>IF(AND($S921='자료입력 및 결과표시'!$B$11,COUNTIF($W921:$DR921,'자료입력 및 결과표시'!$C$11)&gt;=1),IF(OR('자료입력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B921" s="28">
        <f>IF(AND($S921='자료입력 및 결과표시'!$B$12,COUNTIF($W921:$DR921,'자료입력 및 결과표시'!$C$12)&gt;=1),IF(OR('자료입력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C921" s="28">
        <f>IF(AND($S921='자료입력 및 결과표시'!$B$13,COUNTIF($W921:$DR921,'자료입력 및 결과표시'!$C$13)&gt;=1),IF(OR('자료입력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D921" s="28">
        <f>IF(AND($S921='자료입력 및 결과표시'!$B$14,COUNTIF($W921:$DR921,'자료입력 및 결과표시'!$C$14)&gt;=1),IF(OR('자료입력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E921" s="28">
        <f>IF(AND($S921='자료입력 및 결과표시'!$B$15,COUNTIF($W921:$DR921,'자료입력 및 결과표시'!$C$15)&gt;=1),IF(OR('자료입력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F921" s="28">
        <f>IF(AND($S921='자료입력 및 결과표시'!$B$16,COUNTIF($W921:$DR921,'자료입력 및 결과표시'!$C$16)&gt;=1),IF(OR('자료입력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G921" s="28">
        <f>IF(AND($S921='자료입력 및 결과표시'!$B$17,COUNTIF($W921:$DR921,'자료입력 및 결과표시'!$C$17)&gt;=1),IF(OR('자료입력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H921" s="28">
        <f>IF(AND($S921='자료입력 및 결과표시'!$B$18,COUNTIF($W921:$DR921,'자료입력 및 결과표시'!$C$18)&gt;=1),IF(OR('자료입력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I921" s="28">
        <f>IF(AND($S921='자료입력 및 결과표시'!$B$19,COUNTIF($W921:$DR921,'자료입력 및 결과표시'!$C$19)&gt;=1),IF(OR('자료입력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J921" s="28">
        <f>IF(AND($S921='자료입력 및 결과표시'!$B$20,COUNTIF($W921:$DR921,'자료입력 및 결과표시'!$C$20)&gt;=1),IF(OR('자료입력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K921" s="28">
        <f>IF(AND($S921='자료입력 및 결과표시'!$B$21,COUNTIF($W921:$DR921,'자료입력 및 결과표시'!$C$21)&gt;=1),IF(OR('자료입력 및 결과표시'!$B$4+90&gt;=$V921,'자료입력 및 결과표시'!$B$4&lt;$U921),0,IF($V921-'자료입력 및 결과표시'!$B$4-90&gt;='자료입력 및 결과표시'!$E$4,'자료입력 및 결과표시'!$E$4,$V921-'자료입력 및 결과표시'!$B$4-90)),0)</f>
        <v>0</v>
      </c>
      <c r="EL921" s="17">
        <f>IF(AND(S921='자료입력 및 결과표시'!$B$6,COUNTIF('업무중복도(데이터 입력)'!$W921:$DR921,'자료입력 및 결과표시'!$C$6)&gt;=1),1,0)</f>
        <v>0</v>
      </c>
      <c r="EM921" s="17">
        <f>IF(AND(S921='자료입력 및 결과표시'!$B$7,COUNTIF('업무중복도(데이터 입력)'!$W921:$DR921,'자료입력 및 결과표시'!$C$7)&gt;=1),2,0)</f>
        <v>0</v>
      </c>
      <c r="EN921" s="17">
        <f>IF(AND(S921='자료입력 및 결과표시'!$B$8,COUNTIF('업무중복도(데이터 입력)'!$W921:$DR921,'자료입력 및 결과표시'!$C$8)&gt;=1),3,0)</f>
        <v>0</v>
      </c>
      <c r="EO921" s="17">
        <f>IF(AND(S921='자료입력 및 결과표시'!$B$9,COUNTIF('업무중복도(데이터 입력)'!$W921:$DR921,'자료입력 및 결과표시'!$C$9)&gt;=1),4,0)</f>
        <v>0</v>
      </c>
      <c r="EP921" s="17">
        <f>IF(AND(S921='자료입력 및 결과표시'!$B$10,COUNTIF('업무중복도(데이터 입력)'!$W921:$DR921,'자료입력 및 결과표시'!$C$10)&gt;=1),5,0)</f>
        <v>0</v>
      </c>
      <c r="EQ921" s="17">
        <f>IF(AND(S921='자료입력 및 결과표시'!$B$11,COUNTIF('업무중복도(데이터 입력)'!$W921:$DR921,'자료입력 및 결과표시'!$C$11)&gt;=1),6,0)</f>
        <v>0</v>
      </c>
      <c r="ER921" s="17">
        <f>IF(AND(S921='자료입력 및 결과표시'!$B$12,COUNTIF('업무중복도(데이터 입력)'!$W921:$DR921,'자료입력 및 결과표시'!$C$12)&gt;=1),7,0)</f>
        <v>0</v>
      </c>
      <c r="ES921" s="17">
        <f>IF(AND(S921='자료입력 및 결과표시'!$B$13,COUNTIF('업무중복도(데이터 입력)'!$W921:$DR921,'자료입력 및 결과표시'!$C$13)&gt;=1),8,0)</f>
        <v>0</v>
      </c>
      <c r="ET921" s="17">
        <f>IF(AND(S921='자료입력 및 결과표시'!$B$14,COUNTIF('업무중복도(데이터 입력)'!$W921:$DR921,'자료입력 및 결과표시'!$C$14)&gt;=1),9,0)</f>
        <v>0</v>
      </c>
      <c r="EU921" s="17">
        <f>IF(AND(S921='자료입력 및 결과표시'!$B$15,COUNTIF('업무중복도(데이터 입력)'!$W921:$DR921,'자료입력 및 결과표시'!$C$15)&gt;=1),10,0)</f>
        <v>0</v>
      </c>
      <c r="EV921" s="17">
        <f>IF(AND(S921='자료입력 및 결과표시'!$B$16,COUNTIF('업무중복도(데이터 입력)'!$W921:$DR921,'자료입력 및 결과표시'!$C$16)&gt;=1),11,0)</f>
        <v>0</v>
      </c>
      <c r="EW921" s="17">
        <f>IF(AND(S921='자료입력 및 결과표시'!$B$17,COUNTIF('업무중복도(데이터 입력)'!$W921:$DR921,'자료입력 및 결과표시'!$C$17)&gt;=1),12,0)</f>
        <v>0</v>
      </c>
      <c r="EX921" s="17">
        <f>IF(AND(S921='자료입력 및 결과표시'!$B$18,COUNTIF('업무중복도(데이터 입력)'!$W921:$DR921,'자료입력 및 결과표시'!$C$18)&gt;=1),13,0)</f>
        <v>0</v>
      </c>
      <c r="EY921" s="17">
        <f>IF(AND(S921='자료입력 및 결과표시'!$B$19,COUNTIF('업무중복도(데이터 입력)'!$W921:$DR921,'자료입력 및 결과표시'!$C$19)&gt;=1),14,0)</f>
        <v>0</v>
      </c>
      <c r="EZ921" s="17">
        <f>IF(AND(S921='자료입력 및 결과표시'!$B$20,COUNTIF('업무중복도(데이터 입력)'!$W921:$DR921,'자료입력 및 결과표시'!$C$20)&gt;=1),15,0)</f>
        <v>0</v>
      </c>
      <c r="FA921" s="17">
        <f>IF(AND(S921='자료입력 및 결과표시'!$B$21,COUNTIF('업무중복도(데이터 입력)'!$W921:$DR921,'자료입력 및 결과표시'!$C$21)&gt;=1),16,0)</f>
        <v>0</v>
      </c>
      <c r="FK921" s="17">
        <f t="shared" si="905"/>
        <v>0</v>
      </c>
      <c r="FO921"/>
    </row>
    <row r="922" spans="1:171">
      <c r="A922" s="17" t="str">
        <f t="shared" si="888"/>
        <v>\\\0</v>
      </c>
      <c r="B922" s="17" t="str">
        <f t="shared" si="889"/>
        <v>\\\0</v>
      </c>
      <c r="C922" s="17" t="str">
        <f t="shared" si="890"/>
        <v>\\\0</v>
      </c>
      <c r="D922" s="17" t="str">
        <f t="shared" si="891"/>
        <v>\\\0</v>
      </c>
      <c r="E922" s="17" t="str">
        <f t="shared" si="892"/>
        <v>\\\0</v>
      </c>
      <c r="F922" s="17" t="str">
        <f t="shared" si="893"/>
        <v>\\\0</v>
      </c>
      <c r="G922" s="17" t="str">
        <f t="shared" si="894"/>
        <v>\\\0</v>
      </c>
      <c r="H922" s="17" t="str">
        <f t="shared" si="895"/>
        <v>\\\0</v>
      </c>
      <c r="I922" s="17" t="str">
        <f t="shared" si="896"/>
        <v>\\\0</v>
      </c>
      <c r="J922" s="17" t="str">
        <f t="shared" si="897"/>
        <v>\\\0</v>
      </c>
      <c r="K922" s="17" t="str">
        <f t="shared" si="898"/>
        <v>\\\0</v>
      </c>
      <c r="L922" s="17" t="str">
        <f t="shared" si="899"/>
        <v>\\\0</v>
      </c>
      <c r="M922" s="17" t="str">
        <f t="shared" si="900"/>
        <v>\\\0</v>
      </c>
      <c r="N922" s="17" t="str">
        <f t="shared" si="901"/>
        <v>\\\0</v>
      </c>
      <c r="O922" s="17" t="str">
        <f t="shared" si="902"/>
        <v>\\\0</v>
      </c>
      <c r="P922" s="17" t="str">
        <f t="shared" si="903"/>
        <v>\\\0</v>
      </c>
      <c r="R922" s="17" t="str">
        <f t="shared" si="904"/>
        <v>\\</v>
      </c>
      <c r="S922" s="38"/>
      <c r="T922" s="39"/>
      <c r="U922" s="31"/>
      <c r="V922" s="32"/>
      <c r="W922" s="36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35"/>
      <c r="DS922" s="287"/>
      <c r="DT922" s="36"/>
      <c r="DU922" s="37"/>
      <c r="DV922" s="28">
        <f>IF(AND($S922='자료입력 및 결과표시'!$B$6,COUNTIF($W922:$DR922,'자료입력 및 결과표시'!$C$6)&gt;=1),IF(OR('자료입력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DW922" s="28">
        <f>IF(AND($S922='자료입력 및 결과표시'!$B$7,COUNTIF($W922:$DR922,'자료입력 및 결과표시'!$C$7)&gt;=1),IF(OR('자료입력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DX922" s="28">
        <f>IF(AND($S922='자료입력 및 결과표시'!$B$8,COUNTIF($W922:$DR922,'자료입력 및 결과표시'!$C$8)&gt;=1),IF(OR('자료입력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DY922" s="28">
        <f>IF(AND($S922='자료입력 및 결과표시'!$B$9,COUNTIF($W922:$DR922,'자료입력 및 결과표시'!$C$9)&gt;=1),IF(OR('자료입력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DZ922" s="28">
        <f>IF(AND($S922='자료입력 및 결과표시'!$B$10,COUNTIF($W922:$DR922,'자료입력 및 결과표시'!$C$10)&gt;=1),IF(OR('자료입력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A922" s="28">
        <f>IF(AND($S922='자료입력 및 결과표시'!$B$11,COUNTIF($W922:$DR922,'자료입력 및 결과표시'!$C$11)&gt;=1),IF(OR('자료입력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B922" s="28">
        <f>IF(AND($S922='자료입력 및 결과표시'!$B$12,COUNTIF($W922:$DR922,'자료입력 및 결과표시'!$C$12)&gt;=1),IF(OR('자료입력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C922" s="28">
        <f>IF(AND($S922='자료입력 및 결과표시'!$B$13,COUNTIF($W922:$DR922,'자료입력 및 결과표시'!$C$13)&gt;=1),IF(OR('자료입력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D922" s="28">
        <f>IF(AND($S922='자료입력 및 결과표시'!$B$14,COUNTIF($W922:$DR922,'자료입력 및 결과표시'!$C$14)&gt;=1),IF(OR('자료입력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E922" s="28">
        <f>IF(AND($S922='자료입력 및 결과표시'!$B$15,COUNTIF($W922:$DR922,'자료입력 및 결과표시'!$C$15)&gt;=1),IF(OR('자료입력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F922" s="28">
        <f>IF(AND($S922='자료입력 및 결과표시'!$B$16,COUNTIF($W922:$DR922,'자료입력 및 결과표시'!$C$16)&gt;=1),IF(OR('자료입력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G922" s="28">
        <f>IF(AND($S922='자료입력 및 결과표시'!$B$17,COUNTIF($W922:$DR922,'자료입력 및 결과표시'!$C$17)&gt;=1),IF(OR('자료입력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H922" s="28">
        <f>IF(AND($S922='자료입력 및 결과표시'!$B$18,COUNTIF($W922:$DR922,'자료입력 및 결과표시'!$C$18)&gt;=1),IF(OR('자료입력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I922" s="28">
        <f>IF(AND($S922='자료입력 및 결과표시'!$B$19,COUNTIF($W922:$DR922,'자료입력 및 결과표시'!$C$19)&gt;=1),IF(OR('자료입력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J922" s="28">
        <f>IF(AND($S922='자료입력 및 결과표시'!$B$20,COUNTIF($W922:$DR922,'자료입력 및 결과표시'!$C$20)&gt;=1),IF(OR('자료입력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K922" s="28">
        <f>IF(AND($S922='자료입력 및 결과표시'!$B$21,COUNTIF($W922:$DR922,'자료입력 및 결과표시'!$C$21)&gt;=1),IF(OR('자료입력 및 결과표시'!$B$4+90&gt;=$V922,'자료입력 및 결과표시'!$B$4&lt;$U922),0,IF($V922-'자료입력 및 결과표시'!$B$4-90&gt;='자료입력 및 결과표시'!$E$4,'자료입력 및 결과표시'!$E$4,$V922-'자료입력 및 결과표시'!$B$4-90)),0)</f>
        <v>0</v>
      </c>
      <c r="EL922" s="17">
        <f>IF(AND(S922='자료입력 및 결과표시'!$B$6,COUNTIF('업무중복도(데이터 입력)'!$W922:$DR922,'자료입력 및 결과표시'!$C$6)&gt;=1),1,0)</f>
        <v>0</v>
      </c>
      <c r="EM922" s="17">
        <f>IF(AND(S922='자료입력 및 결과표시'!$B$7,COUNTIF('업무중복도(데이터 입력)'!$W922:$DR922,'자료입력 및 결과표시'!$C$7)&gt;=1),2,0)</f>
        <v>0</v>
      </c>
      <c r="EN922" s="17">
        <f>IF(AND(S922='자료입력 및 결과표시'!$B$8,COUNTIF('업무중복도(데이터 입력)'!$W922:$DR922,'자료입력 및 결과표시'!$C$8)&gt;=1),3,0)</f>
        <v>0</v>
      </c>
      <c r="EO922" s="17">
        <f>IF(AND(S922='자료입력 및 결과표시'!$B$9,COUNTIF('업무중복도(데이터 입력)'!$W922:$DR922,'자료입력 및 결과표시'!$C$9)&gt;=1),4,0)</f>
        <v>0</v>
      </c>
      <c r="EP922" s="17">
        <f>IF(AND(S922='자료입력 및 결과표시'!$B$10,COUNTIF('업무중복도(데이터 입력)'!$W922:$DR922,'자료입력 및 결과표시'!$C$10)&gt;=1),5,0)</f>
        <v>0</v>
      </c>
      <c r="EQ922" s="17">
        <f>IF(AND(S922='자료입력 및 결과표시'!$B$11,COUNTIF('업무중복도(데이터 입력)'!$W922:$DR922,'자료입력 및 결과표시'!$C$11)&gt;=1),6,0)</f>
        <v>0</v>
      </c>
      <c r="ER922" s="17">
        <f>IF(AND(S922='자료입력 및 결과표시'!$B$12,COUNTIF('업무중복도(데이터 입력)'!$W922:$DR922,'자료입력 및 결과표시'!$C$12)&gt;=1),7,0)</f>
        <v>0</v>
      </c>
      <c r="ES922" s="17">
        <f>IF(AND(S922='자료입력 및 결과표시'!$B$13,COUNTIF('업무중복도(데이터 입력)'!$W922:$DR922,'자료입력 및 결과표시'!$C$13)&gt;=1),8,0)</f>
        <v>0</v>
      </c>
      <c r="ET922" s="17">
        <f>IF(AND(S922='자료입력 및 결과표시'!$B$14,COUNTIF('업무중복도(데이터 입력)'!$W922:$DR922,'자료입력 및 결과표시'!$C$14)&gt;=1),9,0)</f>
        <v>0</v>
      </c>
      <c r="EU922" s="17">
        <f>IF(AND(S922='자료입력 및 결과표시'!$B$15,COUNTIF('업무중복도(데이터 입력)'!$W922:$DR922,'자료입력 및 결과표시'!$C$15)&gt;=1),10,0)</f>
        <v>0</v>
      </c>
      <c r="EV922" s="17">
        <f>IF(AND(S922='자료입력 및 결과표시'!$B$16,COUNTIF('업무중복도(데이터 입력)'!$W922:$DR922,'자료입력 및 결과표시'!$C$16)&gt;=1),11,0)</f>
        <v>0</v>
      </c>
      <c r="EW922" s="17">
        <f>IF(AND(S922='자료입력 및 결과표시'!$B$17,COUNTIF('업무중복도(데이터 입력)'!$W922:$DR922,'자료입력 및 결과표시'!$C$17)&gt;=1),12,0)</f>
        <v>0</v>
      </c>
      <c r="EX922" s="17">
        <f>IF(AND(S922='자료입력 및 결과표시'!$B$18,COUNTIF('업무중복도(데이터 입력)'!$W922:$DR922,'자료입력 및 결과표시'!$C$18)&gt;=1),13,0)</f>
        <v>0</v>
      </c>
      <c r="EY922" s="17">
        <f>IF(AND(S922='자료입력 및 결과표시'!$B$19,COUNTIF('업무중복도(데이터 입력)'!$W922:$DR922,'자료입력 및 결과표시'!$C$19)&gt;=1),14,0)</f>
        <v>0</v>
      </c>
      <c r="EZ922" s="17">
        <f>IF(AND(S922='자료입력 및 결과표시'!$B$20,COUNTIF('업무중복도(데이터 입력)'!$W922:$DR922,'자료입력 및 결과표시'!$C$20)&gt;=1),15,0)</f>
        <v>0</v>
      </c>
      <c r="FA922" s="17">
        <f>IF(AND(S922='자료입력 및 결과표시'!$B$21,COUNTIF('업무중복도(데이터 입력)'!$W922:$DR922,'자료입력 및 결과표시'!$C$21)&gt;=1),16,0)</f>
        <v>0</v>
      </c>
      <c r="FK922" s="17">
        <f t="shared" si="905"/>
        <v>0</v>
      </c>
      <c r="FO922"/>
    </row>
    <row r="923" spans="1:171">
      <c r="A923" s="17" t="str">
        <f t="shared" si="888"/>
        <v>\\\0</v>
      </c>
      <c r="B923" s="17" t="str">
        <f t="shared" si="889"/>
        <v>\\\0</v>
      </c>
      <c r="C923" s="17" t="str">
        <f t="shared" si="890"/>
        <v>\\\0</v>
      </c>
      <c r="D923" s="17" t="str">
        <f t="shared" si="891"/>
        <v>\\\0</v>
      </c>
      <c r="E923" s="17" t="str">
        <f t="shared" si="892"/>
        <v>\\\0</v>
      </c>
      <c r="F923" s="17" t="str">
        <f t="shared" si="893"/>
        <v>\\\0</v>
      </c>
      <c r="G923" s="17" t="str">
        <f t="shared" si="894"/>
        <v>\\\0</v>
      </c>
      <c r="H923" s="17" t="str">
        <f t="shared" si="895"/>
        <v>\\\0</v>
      </c>
      <c r="I923" s="17" t="str">
        <f t="shared" si="896"/>
        <v>\\\0</v>
      </c>
      <c r="J923" s="17" t="str">
        <f t="shared" si="897"/>
        <v>\\\0</v>
      </c>
      <c r="K923" s="17" t="str">
        <f t="shared" si="898"/>
        <v>\\\0</v>
      </c>
      <c r="L923" s="17" t="str">
        <f t="shared" si="899"/>
        <v>\\\0</v>
      </c>
      <c r="M923" s="17" t="str">
        <f t="shared" si="900"/>
        <v>\\\0</v>
      </c>
      <c r="N923" s="17" t="str">
        <f t="shared" si="901"/>
        <v>\\\0</v>
      </c>
      <c r="O923" s="17" t="str">
        <f t="shared" si="902"/>
        <v>\\\0</v>
      </c>
      <c r="P923" s="17" t="str">
        <f t="shared" si="903"/>
        <v>\\\0</v>
      </c>
      <c r="R923" s="17" t="str">
        <f t="shared" si="904"/>
        <v>\\</v>
      </c>
      <c r="S923" s="38"/>
      <c r="T923" s="39"/>
      <c r="U923" s="31"/>
      <c r="V923" s="32"/>
      <c r="W923" s="36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35"/>
      <c r="DS923" s="287"/>
      <c r="DT923" s="36"/>
      <c r="DU923" s="37"/>
      <c r="DV923" s="28">
        <f>IF(AND($S923='자료입력 및 결과표시'!$B$6,COUNTIF($W923:$DR923,'자료입력 및 결과표시'!$C$6)&gt;=1),IF(OR('자료입력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DW923" s="28">
        <f>IF(AND($S923='자료입력 및 결과표시'!$B$7,COUNTIF($W923:$DR923,'자료입력 및 결과표시'!$C$7)&gt;=1),IF(OR('자료입력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DX923" s="28">
        <f>IF(AND($S923='자료입력 및 결과표시'!$B$8,COUNTIF($W923:$DR923,'자료입력 및 결과표시'!$C$8)&gt;=1),IF(OR('자료입력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DY923" s="28">
        <f>IF(AND($S923='자료입력 및 결과표시'!$B$9,COUNTIF($W923:$DR923,'자료입력 및 결과표시'!$C$9)&gt;=1),IF(OR('자료입력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DZ923" s="28">
        <f>IF(AND($S923='자료입력 및 결과표시'!$B$10,COUNTIF($W923:$DR923,'자료입력 및 결과표시'!$C$10)&gt;=1),IF(OR('자료입력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A923" s="28">
        <f>IF(AND($S923='자료입력 및 결과표시'!$B$11,COUNTIF($W923:$DR923,'자료입력 및 결과표시'!$C$11)&gt;=1),IF(OR('자료입력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B923" s="28">
        <f>IF(AND($S923='자료입력 및 결과표시'!$B$12,COUNTIF($W923:$DR923,'자료입력 및 결과표시'!$C$12)&gt;=1),IF(OR('자료입력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C923" s="28">
        <f>IF(AND($S923='자료입력 및 결과표시'!$B$13,COUNTIF($W923:$DR923,'자료입력 및 결과표시'!$C$13)&gt;=1),IF(OR('자료입력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D923" s="28">
        <f>IF(AND($S923='자료입력 및 결과표시'!$B$14,COUNTIF($W923:$DR923,'자료입력 및 결과표시'!$C$14)&gt;=1),IF(OR('자료입력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E923" s="28">
        <f>IF(AND($S923='자료입력 및 결과표시'!$B$15,COUNTIF($W923:$DR923,'자료입력 및 결과표시'!$C$15)&gt;=1),IF(OR('자료입력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F923" s="28">
        <f>IF(AND($S923='자료입력 및 결과표시'!$B$16,COUNTIF($W923:$DR923,'자료입력 및 결과표시'!$C$16)&gt;=1),IF(OR('자료입력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G923" s="28">
        <f>IF(AND($S923='자료입력 및 결과표시'!$B$17,COUNTIF($W923:$DR923,'자료입력 및 결과표시'!$C$17)&gt;=1),IF(OR('자료입력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H923" s="28">
        <f>IF(AND($S923='자료입력 및 결과표시'!$B$18,COUNTIF($W923:$DR923,'자료입력 및 결과표시'!$C$18)&gt;=1),IF(OR('자료입력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I923" s="28">
        <f>IF(AND($S923='자료입력 및 결과표시'!$B$19,COUNTIF($W923:$DR923,'자료입력 및 결과표시'!$C$19)&gt;=1),IF(OR('자료입력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J923" s="28">
        <f>IF(AND($S923='자료입력 및 결과표시'!$B$20,COUNTIF($W923:$DR923,'자료입력 및 결과표시'!$C$20)&gt;=1),IF(OR('자료입력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K923" s="28">
        <f>IF(AND($S923='자료입력 및 결과표시'!$B$21,COUNTIF($W923:$DR923,'자료입력 및 결과표시'!$C$21)&gt;=1),IF(OR('자료입력 및 결과표시'!$B$4+90&gt;=$V923,'자료입력 및 결과표시'!$B$4&lt;$U923),0,IF($V923-'자료입력 및 결과표시'!$B$4-90&gt;='자료입력 및 결과표시'!$E$4,'자료입력 및 결과표시'!$E$4,$V923-'자료입력 및 결과표시'!$B$4-90)),0)</f>
        <v>0</v>
      </c>
      <c r="EL923" s="17">
        <f>IF(AND(S923='자료입력 및 결과표시'!$B$6,COUNTIF('업무중복도(데이터 입력)'!$W923:$DR923,'자료입력 및 결과표시'!$C$6)&gt;=1),1,0)</f>
        <v>0</v>
      </c>
      <c r="EM923" s="17">
        <f>IF(AND(S923='자료입력 및 결과표시'!$B$7,COUNTIF('업무중복도(데이터 입력)'!$W923:$DR923,'자료입력 및 결과표시'!$C$7)&gt;=1),2,0)</f>
        <v>0</v>
      </c>
      <c r="EN923" s="17">
        <f>IF(AND(S923='자료입력 및 결과표시'!$B$8,COUNTIF('업무중복도(데이터 입력)'!$W923:$DR923,'자료입력 및 결과표시'!$C$8)&gt;=1),3,0)</f>
        <v>0</v>
      </c>
      <c r="EO923" s="17">
        <f>IF(AND(S923='자료입력 및 결과표시'!$B$9,COUNTIF('업무중복도(데이터 입력)'!$W923:$DR923,'자료입력 및 결과표시'!$C$9)&gt;=1),4,0)</f>
        <v>0</v>
      </c>
      <c r="EP923" s="17">
        <f>IF(AND(S923='자료입력 및 결과표시'!$B$10,COUNTIF('업무중복도(데이터 입력)'!$W923:$DR923,'자료입력 및 결과표시'!$C$10)&gt;=1),5,0)</f>
        <v>0</v>
      </c>
      <c r="EQ923" s="17">
        <f>IF(AND(S923='자료입력 및 결과표시'!$B$11,COUNTIF('업무중복도(데이터 입력)'!$W923:$DR923,'자료입력 및 결과표시'!$C$11)&gt;=1),6,0)</f>
        <v>0</v>
      </c>
      <c r="ER923" s="17">
        <f>IF(AND(S923='자료입력 및 결과표시'!$B$12,COUNTIF('업무중복도(데이터 입력)'!$W923:$DR923,'자료입력 및 결과표시'!$C$12)&gt;=1),7,0)</f>
        <v>0</v>
      </c>
      <c r="ES923" s="17">
        <f>IF(AND(S923='자료입력 및 결과표시'!$B$13,COUNTIF('업무중복도(데이터 입력)'!$W923:$DR923,'자료입력 및 결과표시'!$C$13)&gt;=1),8,0)</f>
        <v>0</v>
      </c>
      <c r="ET923" s="17">
        <f>IF(AND(S923='자료입력 및 결과표시'!$B$14,COUNTIF('업무중복도(데이터 입력)'!$W923:$DR923,'자료입력 및 결과표시'!$C$14)&gt;=1),9,0)</f>
        <v>0</v>
      </c>
      <c r="EU923" s="17">
        <f>IF(AND(S923='자료입력 및 결과표시'!$B$15,COUNTIF('업무중복도(데이터 입력)'!$W923:$DR923,'자료입력 및 결과표시'!$C$15)&gt;=1),10,0)</f>
        <v>0</v>
      </c>
      <c r="EV923" s="17">
        <f>IF(AND(S923='자료입력 및 결과표시'!$B$16,COUNTIF('업무중복도(데이터 입력)'!$W923:$DR923,'자료입력 및 결과표시'!$C$16)&gt;=1),11,0)</f>
        <v>0</v>
      </c>
      <c r="EW923" s="17">
        <f>IF(AND(S923='자료입력 및 결과표시'!$B$17,COUNTIF('업무중복도(데이터 입력)'!$W923:$DR923,'자료입력 및 결과표시'!$C$17)&gt;=1),12,0)</f>
        <v>0</v>
      </c>
      <c r="EX923" s="17">
        <f>IF(AND(S923='자료입력 및 결과표시'!$B$18,COUNTIF('업무중복도(데이터 입력)'!$W923:$DR923,'자료입력 및 결과표시'!$C$18)&gt;=1),13,0)</f>
        <v>0</v>
      </c>
      <c r="EY923" s="17">
        <f>IF(AND(S923='자료입력 및 결과표시'!$B$19,COUNTIF('업무중복도(데이터 입력)'!$W923:$DR923,'자료입력 및 결과표시'!$C$19)&gt;=1),14,0)</f>
        <v>0</v>
      </c>
      <c r="EZ923" s="17">
        <f>IF(AND(S923='자료입력 및 결과표시'!$B$20,COUNTIF('업무중복도(데이터 입력)'!$W923:$DR923,'자료입력 및 결과표시'!$C$20)&gt;=1),15,0)</f>
        <v>0</v>
      </c>
      <c r="FA923" s="17">
        <f>IF(AND(S923='자료입력 및 결과표시'!$B$21,COUNTIF('업무중복도(데이터 입력)'!$W923:$DR923,'자료입력 및 결과표시'!$C$21)&gt;=1),16,0)</f>
        <v>0</v>
      </c>
      <c r="FK923" s="17">
        <f t="shared" si="905"/>
        <v>0</v>
      </c>
      <c r="FO923"/>
    </row>
    <row r="924" spans="1:171">
      <c r="A924" s="17" t="str">
        <f t="shared" si="888"/>
        <v>\\\0</v>
      </c>
      <c r="B924" s="17" t="str">
        <f t="shared" si="889"/>
        <v>\\\0</v>
      </c>
      <c r="C924" s="17" t="str">
        <f t="shared" si="890"/>
        <v>\\\0</v>
      </c>
      <c r="D924" s="17" t="str">
        <f t="shared" si="891"/>
        <v>\\\0</v>
      </c>
      <c r="E924" s="17" t="str">
        <f t="shared" si="892"/>
        <v>\\\0</v>
      </c>
      <c r="F924" s="17" t="str">
        <f t="shared" si="893"/>
        <v>\\\0</v>
      </c>
      <c r="G924" s="17" t="str">
        <f t="shared" si="894"/>
        <v>\\\0</v>
      </c>
      <c r="H924" s="17" t="str">
        <f t="shared" si="895"/>
        <v>\\\0</v>
      </c>
      <c r="I924" s="17" t="str">
        <f t="shared" si="896"/>
        <v>\\\0</v>
      </c>
      <c r="J924" s="17" t="str">
        <f t="shared" si="897"/>
        <v>\\\0</v>
      </c>
      <c r="K924" s="17" t="str">
        <f t="shared" si="898"/>
        <v>\\\0</v>
      </c>
      <c r="L924" s="17" t="str">
        <f t="shared" si="899"/>
        <v>\\\0</v>
      </c>
      <c r="M924" s="17" t="str">
        <f t="shared" si="900"/>
        <v>\\\0</v>
      </c>
      <c r="N924" s="17" t="str">
        <f t="shared" si="901"/>
        <v>\\\0</v>
      </c>
      <c r="O924" s="17" t="str">
        <f t="shared" si="902"/>
        <v>\\\0</v>
      </c>
      <c r="P924" s="17" t="str">
        <f t="shared" si="903"/>
        <v>\\\0</v>
      </c>
      <c r="R924" s="17" t="str">
        <f t="shared" si="904"/>
        <v>\\</v>
      </c>
      <c r="S924" s="38"/>
      <c r="T924" s="39"/>
      <c r="U924" s="31"/>
      <c r="V924" s="32"/>
      <c r="W924" s="36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35"/>
      <c r="DS924" s="287"/>
      <c r="DT924" s="36"/>
      <c r="DU924" s="37"/>
      <c r="DV924" s="28">
        <f>IF(AND($S924='자료입력 및 결과표시'!$B$6,COUNTIF($W924:$DR924,'자료입력 및 결과표시'!$C$6)&gt;=1),IF(OR('자료입력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DW924" s="28">
        <f>IF(AND($S924='자료입력 및 결과표시'!$B$7,COUNTIF($W924:$DR924,'자료입력 및 결과표시'!$C$7)&gt;=1),IF(OR('자료입력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DX924" s="28">
        <f>IF(AND($S924='자료입력 및 결과표시'!$B$8,COUNTIF($W924:$DR924,'자료입력 및 결과표시'!$C$8)&gt;=1),IF(OR('자료입력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DY924" s="28">
        <f>IF(AND($S924='자료입력 및 결과표시'!$B$9,COUNTIF($W924:$DR924,'자료입력 및 결과표시'!$C$9)&gt;=1),IF(OR('자료입력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DZ924" s="28">
        <f>IF(AND($S924='자료입력 및 결과표시'!$B$10,COUNTIF($W924:$DR924,'자료입력 및 결과표시'!$C$10)&gt;=1),IF(OR('자료입력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A924" s="28">
        <f>IF(AND($S924='자료입력 및 결과표시'!$B$11,COUNTIF($W924:$DR924,'자료입력 및 결과표시'!$C$11)&gt;=1),IF(OR('자료입력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B924" s="28">
        <f>IF(AND($S924='자료입력 및 결과표시'!$B$12,COUNTIF($W924:$DR924,'자료입력 및 결과표시'!$C$12)&gt;=1),IF(OR('자료입력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C924" s="28">
        <f>IF(AND($S924='자료입력 및 결과표시'!$B$13,COUNTIF($W924:$DR924,'자료입력 및 결과표시'!$C$13)&gt;=1),IF(OR('자료입력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D924" s="28">
        <f>IF(AND($S924='자료입력 및 결과표시'!$B$14,COUNTIF($W924:$DR924,'자료입력 및 결과표시'!$C$14)&gt;=1),IF(OR('자료입력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E924" s="28">
        <f>IF(AND($S924='자료입력 및 결과표시'!$B$15,COUNTIF($W924:$DR924,'자료입력 및 결과표시'!$C$15)&gt;=1),IF(OR('자료입력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F924" s="28">
        <f>IF(AND($S924='자료입력 및 결과표시'!$B$16,COUNTIF($W924:$DR924,'자료입력 및 결과표시'!$C$16)&gt;=1),IF(OR('자료입력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G924" s="28">
        <f>IF(AND($S924='자료입력 및 결과표시'!$B$17,COUNTIF($W924:$DR924,'자료입력 및 결과표시'!$C$17)&gt;=1),IF(OR('자료입력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H924" s="28">
        <f>IF(AND($S924='자료입력 및 결과표시'!$B$18,COUNTIF($W924:$DR924,'자료입력 및 결과표시'!$C$18)&gt;=1),IF(OR('자료입력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I924" s="28">
        <f>IF(AND($S924='자료입력 및 결과표시'!$B$19,COUNTIF($W924:$DR924,'자료입력 및 결과표시'!$C$19)&gt;=1),IF(OR('자료입력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J924" s="28">
        <f>IF(AND($S924='자료입력 및 결과표시'!$B$20,COUNTIF($W924:$DR924,'자료입력 및 결과표시'!$C$20)&gt;=1),IF(OR('자료입력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K924" s="28">
        <f>IF(AND($S924='자료입력 및 결과표시'!$B$21,COUNTIF($W924:$DR924,'자료입력 및 결과표시'!$C$21)&gt;=1),IF(OR('자료입력 및 결과표시'!$B$4+90&gt;=$V924,'자료입력 및 결과표시'!$B$4&lt;$U924),0,IF($V924-'자료입력 및 결과표시'!$B$4-90&gt;='자료입력 및 결과표시'!$E$4,'자료입력 및 결과표시'!$E$4,$V924-'자료입력 및 결과표시'!$B$4-90)),0)</f>
        <v>0</v>
      </c>
      <c r="EL924" s="17">
        <f>IF(AND(S924='자료입력 및 결과표시'!$B$6,COUNTIF('업무중복도(데이터 입력)'!$W924:$DR924,'자료입력 및 결과표시'!$C$6)&gt;=1),1,0)</f>
        <v>0</v>
      </c>
      <c r="EM924" s="17">
        <f>IF(AND(S924='자료입력 및 결과표시'!$B$7,COUNTIF('업무중복도(데이터 입력)'!$W924:$DR924,'자료입력 및 결과표시'!$C$7)&gt;=1),2,0)</f>
        <v>0</v>
      </c>
      <c r="EN924" s="17">
        <f>IF(AND(S924='자료입력 및 결과표시'!$B$8,COUNTIF('업무중복도(데이터 입력)'!$W924:$DR924,'자료입력 및 결과표시'!$C$8)&gt;=1),3,0)</f>
        <v>0</v>
      </c>
      <c r="EO924" s="17">
        <f>IF(AND(S924='자료입력 및 결과표시'!$B$9,COUNTIF('업무중복도(데이터 입력)'!$W924:$DR924,'자료입력 및 결과표시'!$C$9)&gt;=1),4,0)</f>
        <v>0</v>
      </c>
      <c r="EP924" s="17">
        <f>IF(AND(S924='자료입력 및 결과표시'!$B$10,COUNTIF('업무중복도(데이터 입력)'!$W924:$DR924,'자료입력 및 결과표시'!$C$10)&gt;=1),5,0)</f>
        <v>0</v>
      </c>
      <c r="EQ924" s="17">
        <f>IF(AND(S924='자료입력 및 결과표시'!$B$11,COUNTIF('업무중복도(데이터 입력)'!$W924:$DR924,'자료입력 및 결과표시'!$C$11)&gt;=1),6,0)</f>
        <v>0</v>
      </c>
      <c r="ER924" s="17">
        <f>IF(AND(S924='자료입력 및 결과표시'!$B$12,COUNTIF('업무중복도(데이터 입력)'!$W924:$DR924,'자료입력 및 결과표시'!$C$12)&gt;=1),7,0)</f>
        <v>0</v>
      </c>
      <c r="ES924" s="17">
        <f>IF(AND(S924='자료입력 및 결과표시'!$B$13,COUNTIF('업무중복도(데이터 입력)'!$W924:$DR924,'자료입력 및 결과표시'!$C$13)&gt;=1),8,0)</f>
        <v>0</v>
      </c>
      <c r="ET924" s="17">
        <f>IF(AND(S924='자료입력 및 결과표시'!$B$14,COUNTIF('업무중복도(데이터 입력)'!$W924:$DR924,'자료입력 및 결과표시'!$C$14)&gt;=1),9,0)</f>
        <v>0</v>
      </c>
      <c r="EU924" s="17">
        <f>IF(AND(S924='자료입력 및 결과표시'!$B$15,COUNTIF('업무중복도(데이터 입력)'!$W924:$DR924,'자료입력 및 결과표시'!$C$15)&gt;=1),10,0)</f>
        <v>0</v>
      </c>
      <c r="EV924" s="17">
        <f>IF(AND(S924='자료입력 및 결과표시'!$B$16,COUNTIF('업무중복도(데이터 입력)'!$W924:$DR924,'자료입력 및 결과표시'!$C$16)&gt;=1),11,0)</f>
        <v>0</v>
      </c>
      <c r="EW924" s="17">
        <f>IF(AND(S924='자료입력 및 결과표시'!$B$17,COUNTIF('업무중복도(데이터 입력)'!$W924:$DR924,'자료입력 및 결과표시'!$C$17)&gt;=1),12,0)</f>
        <v>0</v>
      </c>
      <c r="EX924" s="17">
        <f>IF(AND(S924='자료입력 및 결과표시'!$B$18,COUNTIF('업무중복도(데이터 입력)'!$W924:$DR924,'자료입력 및 결과표시'!$C$18)&gt;=1),13,0)</f>
        <v>0</v>
      </c>
      <c r="EY924" s="17">
        <f>IF(AND(S924='자료입력 및 결과표시'!$B$19,COUNTIF('업무중복도(데이터 입력)'!$W924:$DR924,'자료입력 및 결과표시'!$C$19)&gt;=1),14,0)</f>
        <v>0</v>
      </c>
      <c r="EZ924" s="17">
        <f>IF(AND(S924='자료입력 및 결과표시'!$B$20,COUNTIF('업무중복도(데이터 입력)'!$W924:$DR924,'자료입력 및 결과표시'!$C$20)&gt;=1),15,0)</f>
        <v>0</v>
      </c>
      <c r="FA924" s="17">
        <f>IF(AND(S924='자료입력 및 결과표시'!$B$21,COUNTIF('업무중복도(데이터 입력)'!$W924:$DR924,'자료입력 및 결과표시'!$C$21)&gt;=1),16,0)</f>
        <v>0</v>
      </c>
      <c r="FK924" s="17">
        <f t="shared" si="905"/>
        <v>0</v>
      </c>
      <c r="FO924"/>
    </row>
    <row r="925" spans="1:171">
      <c r="A925" s="17" t="str">
        <f t="shared" si="888"/>
        <v>\\\0</v>
      </c>
      <c r="B925" s="17" t="str">
        <f t="shared" si="889"/>
        <v>\\\0</v>
      </c>
      <c r="C925" s="17" t="str">
        <f t="shared" si="890"/>
        <v>\\\0</v>
      </c>
      <c r="D925" s="17" t="str">
        <f t="shared" si="891"/>
        <v>\\\0</v>
      </c>
      <c r="E925" s="17" t="str">
        <f t="shared" si="892"/>
        <v>\\\0</v>
      </c>
      <c r="F925" s="17" t="str">
        <f t="shared" si="893"/>
        <v>\\\0</v>
      </c>
      <c r="G925" s="17" t="str">
        <f t="shared" si="894"/>
        <v>\\\0</v>
      </c>
      <c r="H925" s="17" t="str">
        <f t="shared" si="895"/>
        <v>\\\0</v>
      </c>
      <c r="I925" s="17" t="str">
        <f t="shared" si="896"/>
        <v>\\\0</v>
      </c>
      <c r="J925" s="17" t="str">
        <f t="shared" si="897"/>
        <v>\\\0</v>
      </c>
      <c r="K925" s="17" t="str">
        <f t="shared" si="898"/>
        <v>\\\0</v>
      </c>
      <c r="L925" s="17" t="str">
        <f t="shared" si="899"/>
        <v>\\\0</v>
      </c>
      <c r="M925" s="17" t="str">
        <f t="shared" si="900"/>
        <v>\\\0</v>
      </c>
      <c r="N925" s="17" t="str">
        <f t="shared" si="901"/>
        <v>\\\0</v>
      </c>
      <c r="O925" s="17" t="str">
        <f t="shared" si="902"/>
        <v>\\\0</v>
      </c>
      <c r="P925" s="17" t="str">
        <f t="shared" si="903"/>
        <v>\\\0</v>
      </c>
      <c r="R925" s="17" t="str">
        <f t="shared" si="904"/>
        <v>\\</v>
      </c>
      <c r="S925" s="38"/>
      <c r="T925" s="39"/>
      <c r="U925" s="31"/>
      <c r="V925" s="32"/>
      <c r="W925" s="36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35"/>
      <c r="DS925" s="287"/>
      <c r="DT925" s="36"/>
      <c r="DU925" s="37"/>
      <c r="DV925" s="28">
        <f>IF(AND($S925='자료입력 및 결과표시'!$B$6,COUNTIF($W925:$DR925,'자료입력 및 결과표시'!$C$6)&gt;=1),IF(OR('자료입력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DW925" s="28">
        <f>IF(AND($S925='자료입력 및 결과표시'!$B$7,COUNTIF($W925:$DR925,'자료입력 및 결과표시'!$C$7)&gt;=1),IF(OR('자료입력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DX925" s="28">
        <f>IF(AND($S925='자료입력 및 결과표시'!$B$8,COUNTIF($W925:$DR925,'자료입력 및 결과표시'!$C$8)&gt;=1),IF(OR('자료입력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DY925" s="28">
        <f>IF(AND($S925='자료입력 및 결과표시'!$B$9,COUNTIF($W925:$DR925,'자료입력 및 결과표시'!$C$9)&gt;=1),IF(OR('자료입력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DZ925" s="28">
        <f>IF(AND($S925='자료입력 및 결과표시'!$B$10,COUNTIF($W925:$DR925,'자료입력 및 결과표시'!$C$10)&gt;=1),IF(OR('자료입력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A925" s="28">
        <f>IF(AND($S925='자료입력 및 결과표시'!$B$11,COUNTIF($W925:$DR925,'자료입력 및 결과표시'!$C$11)&gt;=1),IF(OR('자료입력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B925" s="28">
        <f>IF(AND($S925='자료입력 및 결과표시'!$B$12,COUNTIF($W925:$DR925,'자료입력 및 결과표시'!$C$12)&gt;=1),IF(OR('자료입력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C925" s="28">
        <f>IF(AND($S925='자료입력 및 결과표시'!$B$13,COUNTIF($W925:$DR925,'자료입력 및 결과표시'!$C$13)&gt;=1),IF(OR('자료입력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D925" s="28">
        <f>IF(AND($S925='자료입력 및 결과표시'!$B$14,COUNTIF($W925:$DR925,'자료입력 및 결과표시'!$C$14)&gt;=1),IF(OR('자료입력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E925" s="28">
        <f>IF(AND($S925='자료입력 및 결과표시'!$B$15,COUNTIF($W925:$DR925,'자료입력 및 결과표시'!$C$15)&gt;=1),IF(OR('자료입력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F925" s="28">
        <f>IF(AND($S925='자료입력 및 결과표시'!$B$16,COUNTIF($W925:$DR925,'자료입력 및 결과표시'!$C$16)&gt;=1),IF(OR('자료입력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G925" s="28">
        <f>IF(AND($S925='자료입력 및 결과표시'!$B$17,COUNTIF($W925:$DR925,'자료입력 및 결과표시'!$C$17)&gt;=1),IF(OR('자료입력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H925" s="28">
        <f>IF(AND($S925='자료입력 및 결과표시'!$B$18,COUNTIF($W925:$DR925,'자료입력 및 결과표시'!$C$18)&gt;=1),IF(OR('자료입력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I925" s="28">
        <f>IF(AND($S925='자료입력 및 결과표시'!$B$19,COUNTIF($W925:$DR925,'자료입력 및 결과표시'!$C$19)&gt;=1),IF(OR('자료입력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J925" s="28">
        <f>IF(AND($S925='자료입력 및 결과표시'!$B$20,COUNTIF($W925:$DR925,'자료입력 및 결과표시'!$C$20)&gt;=1),IF(OR('자료입력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K925" s="28">
        <f>IF(AND($S925='자료입력 및 결과표시'!$B$21,COUNTIF($W925:$DR925,'자료입력 및 결과표시'!$C$21)&gt;=1),IF(OR('자료입력 및 결과표시'!$B$4+90&gt;=$V925,'자료입력 및 결과표시'!$B$4&lt;$U925),0,IF($V925-'자료입력 및 결과표시'!$B$4-90&gt;='자료입력 및 결과표시'!$E$4,'자료입력 및 결과표시'!$E$4,$V925-'자료입력 및 결과표시'!$B$4-90)),0)</f>
        <v>0</v>
      </c>
      <c r="EL925" s="17">
        <f>IF(AND(S925='자료입력 및 결과표시'!$B$6,COUNTIF('업무중복도(데이터 입력)'!$W925:$DR925,'자료입력 및 결과표시'!$C$6)&gt;=1),1,0)</f>
        <v>0</v>
      </c>
      <c r="EM925" s="17">
        <f>IF(AND(S925='자료입력 및 결과표시'!$B$7,COUNTIF('업무중복도(데이터 입력)'!$W925:$DR925,'자료입력 및 결과표시'!$C$7)&gt;=1),2,0)</f>
        <v>0</v>
      </c>
      <c r="EN925" s="17">
        <f>IF(AND(S925='자료입력 및 결과표시'!$B$8,COUNTIF('업무중복도(데이터 입력)'!$W925:$DR925,'자료입력 및 결과표시'!$C$8)&gt;=1),3,0)</f>
        <v>0</v>
      </c>
      <c r="EO925" s="17">
        <f>IF(AND(S925='자료입력 및 결과표시'!$B$9,COUNTIF('업무중복도(데이터 입력)'!$W925:$DR925,'자료입력 및 결과표시'!$C$9)&gt;=1),4,0)</f>
        <v>0</v>
      </c>
      <c r="EP925" s="17">
        <f>IF(AND(S925='자료입력 및 결과표시'!$B$10,COUNTIF('업무중복도(데이터 입력)'!$W925:$DR925,'자료입력 및 결과표시'!$C$10)&gt;=1),5,0)</f>
        <v>0</v>
      </c>
      <c r="EQ925" s="17">
        <f>IF(AND(S925='자료입력 및 결과표시'!$B$11,COUNTIF('업무중복도(데이터 입력)'!$W925:$DR925,'자료입력 및 결과표시'!$C$11)&gt;=1),6,0)</f>
        <v>0</v>
      </c>
      <c r="ER925" s="17">
        <f>IF(AND(S925='자료입력 및 결과표시'!$B$12,COUNTIF('업무중복도(데이터 입력)'!$W925:$DR925,'자료입력 및 결과표시'!$C$12)&gt;=1),7,0)</f>
        <v>0</v>
      </c>
      <c r="ES925" s="17">
        <f>IF(AND(S925='자료입력 및 결과표시'!$B$13,COUNTIF('업무중복도(데이터 입력)'!$W925:$DR925,'자료입력 및 결과표시'!$C$13)&gt;=1),8,0)</f>
        <v>0</v>
      </c>
      <c r="ET925" s="17">
        <f>IF(AND(S925='자료입력 및 결과표시'!$B$14,COUNTIF('업무중복도(데이터 입력)'!$W925:$DR925,'자료입력 및 결과표시'!$C$14)&gt;=1),9,0)</f>
        <v>0</v>
      </c>
      <c r="EU925" s="17">
        <f>IF(AND(S925='자료입력 및 결과표시'!$B$15,COUNTIF('업무중복도(데이터 입력)'!$W925:$DR925,'자료입력 및 결과표시'!$C$15)&gt;=1),10,0)</f>
        <v>0</v>
      </c>
      <c r="EV925" s="17">
        <f>IF(AND(S925='자료입력 및 결과표시'!$B$16,COUNTIF('업무중복도(데이터 입력)'!$W925:$DR925,'자료입력 및 결과표시'!$C$16)&gt;=1),11,0)</f>
        <v>0</v>
      </c>
      <c r="EW925" s="17">
        <f>IF(AND(S925='자료입력 및 결과표시'!$B$17,COUNTIF('업무중복도(데이터 입력)'!$W925:$DR925,'자료입력 및 결과표시'!$C$17)&gt;=1),12,0)</f>
        <v>0</v>
      </c>
      <c r="EX925" s="17">
        <f>IF(AND(S925='자료입력 및 결과표시'!$B$18,COUNTIF('업무중복도(데이터 입력)'!$W925:$DR925,'자료입력 및 결과표시'!$C$18)&gt;=1),13,0)</f>
        <v>0</v>
      </c>
      <c r="EY925" s="17">
        <f>IF(AND(S925='자료입력 및 결과표시'!$B$19,COUNTIF('업무중복도(데이터 입력)'!$W925:$DR925,'자료입력 및 결과표시'!$C$19)&gt;=1),14,0)</f>
        <v>0</v>
      </c>
      <c r="EZ925" s="17">
        <f>IF(AND(S925='자료입력 및 결과표시'!$B$20,COUNTIF('업무중복도(데이터 입력)'!$W925:$DR925,'자료입력 및 결과표시'!$C$20)&gt;=1),15,0)</f>
        <v>0</v>
      </c>
      <c r="FA925" s="17">
        <f>IF(AND(S925='자료입력 및 결과표시'!$B$21,COUNTIF('업무중복도(데이터 입력)'!$W925:$DR925,'자료입력 및 결과표시'!$C$21)&gt;=1),16,0)</f>
        <v>0</v>
      </c>
      <c r="FK925" s="17">
        <f t="shared" si="905"/>
        <v>0</v>
      </c>
      <c r="FO925"/>
    </row>
    <row r="926" spans="1:171">
      <c r="A926" s="17" t="str">
        <f t="shared" si="888"/>
        <v>\\\0</v>
      </c>
      <c r="B926" s="17" t="str">
        <f t="shared" si="889"/>
        <v>\\\0</v>
      </c>
      <c r="C926" s="17" t="str">
        <f t="shared" si="890"/>
        <v>\\\0</v>
      </c>
      <c r="D926" s="17" t="str">
        <f t="shared" si="891"/>
        <v>\\\0</v>
      </c>
      <c r="E926" s="17" t="str">
        <f t="shared" si="892"/>
        <v>\\\0</v>
      </c>
      <c r="F926" s="17" t="str">
        <f t="shared" si="893"/>
        <v>\\\0</v>
      </c>
      <c r="G926" s="17" t="str">
        <f t="shared" si="894"/>
        <v>\\\0</v>
      </c>
      <c r="H926" s="17" t="str">
        <f t="shared" si="895"/>
        <v>\\\0</v>
      </c>
      <c r="I926" s="17" t="str">
        <f t="shared" si="896"/>
        <v>\\\0</v>
      </c>
      <c r="J926" s="17" t="str">
        <f t="shared" si="897"/>
        <v>\\\0</v>
      </c>
      <c r="K926" s="17" t="str">
        <f t="shared" si="898"/>
        <v>\\\0</v>
      </c>
      <c r="L926" s="17" t="str">
        <f t="shared" si="899"/>
        <v>\\\0</v>
      </c>
      <c r="M926" s="17" t="str">
        <f t="shared" si="900"/>
        <v>\\\0</v>
      </c>
      <c r="N926" s="17" t="str">
        <f t="shared" si="901"/>
        <v>\\\0</v>
      </c>
      <c r="O926" s="17" t="str">
        <f t="shared" si="902"/>
        <v>\\\0</v>
      </c>
      <c r="P926" s="17" t="str">
        <f t="shared" si="903"/>
        <v>\\\0</v>
      </c>
      <c r="R926" s="17" t="str">
        <f t="shared" si="904"/>
        <v>\\</v>
      </c>
      <c r="S926" s="38"/>
      <c r="T926" s="39"/>
      <c r="U926" s="31"/>
      <c r="V926" s="32"/>
      <c r="W926" s="36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35"/>
      <c r="DS926" s="287"/>
      <c r="DT926" s="36"/>
      <c r="DU926" s="37"/>
      <c r="DV926" s="28">
        <f>IF(AND($S926='자료입력 및 결과표시'!$B$6,COUNTIF($W926:$DR926,'자료입력 및 결과표시'!$C$6)&gt;=1),IF(OR('자료입력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DW926" s="28">
        <f>IF(AND($S926='자료입력 및 결과표시'!$B$7,COUNTIF($W926:$DR926,'자료입력 및 결과표시'!$C$7)&gt;=1),IF(OR('자료입력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DX926" s="28">
        <f>IF(AND($S926='자료입력 및 결과표시'!$B$8,COUNTIF($W926:$DR926,'자료입력 및 결과표시'!$C$8)&gt;=1),IF(OR('자료입력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DY926" s="28">
        <f>IF(AND($S926='자료입력 및 결과표시'!$B$9,COUNTIF($W926:$DR926,'자료입력 및 결과표시'!$C$9)&gt;=1),IF(OR('자료입력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DZ926" s="28">
        <f>IF(AND($S926='자료입력 및 결과표시'!$B$10,COUNTIF($W926:$DR926,'자료입력 및 결과표시'!$C$10)&gt;=1),IF(OR('자료입력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A926" s="28">
        <f>IF(AND($S926='자료입력 및 결과표시'!$B$11,COUNTIF($W926:$DR926,'자료입력 및 결과표시'!$C$11)&gt;=1),IF(OR('자료입력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B926" s="28">
        <f>IF(AND($S926='자료입력 및 결과표시'!$B$12,COUNTIF($W926:$DR926,'자료입력 및 결과표시'!$C$12)&gt;=1),IF(OR('자료입력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C926" s="28">
        <f>IF(AND($S926='자료입력 및 결과표시'!$B$13,COUNTIF($W926:$DR926,'자료입력 및 결과표시'!$C$13)&gt;=1),IF(OR('자료입력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D926" s="28">
        <f>IF(AND($S926='자료입력 및 결과표시'!$B$14,COUNTIF($W926:$DR926,'자료입력 및 결과표시'!$C$14)&gt;=1),IF(OR('자료입력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E926" s="28">
        <f>IF(AND($S926='자료입력 및 결과표시'!$B$15,COUNTIF($W926:$DR926,'자료입력 및 결과표시'!$C$15)&gt;=1),IF(OR('자료입력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F926" s="28">
        <f>IF(AND($S926='자료입력 및 결과표시'!$B$16,COUNTIF($W926:$DR926,'자료입력 및 결과표시'!$C$16)&gt;=1),IF(OR('자료입력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G926" s="28">
        <f>IF(AND($S926='자료입력 및 결과표시'!$B$17,COUNTIF($W926:$DR926,'자료입력 및 결과표시'!$C$17)&gt;=1),IF(OR('자료입력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H926" s="28">
        <f>IF(AND($S926='자료입력 및 결과표시'!$B$18,COUNTIF($W926:$DR926,'자료입력 및 결과표시'!$C$18)&gt;=1),IF(OR('자료입력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I926" s="28">
        <f>IF(AND($S926='자료입력 및 결과표시'!$B$19,COUNTIF($W926:$DR926,'자료입력 및 결과표시'!$C$19)&gt;=1),IF(OR('자료입력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J926" s="28">
        <f>IF(AND($S926='자료입력 및 결과표시'!$B$20,COUNTIF($W926:$DR926,'자료입력 및 결과표시'!$C$20)&gt;=1),IF(OR('자료입력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K926" s="28">
        <f>IF(AND($S926='자료입력 및 결과표시'!$B$21,COUNTIF($W926:$DR926,'자료입력 및 결과표시'!$C$21)&gt;=1),IF(OR('자료입력 및 결과표시'!$B$4+90&gt;=$V926,'자료입력 및 결과표시'!$B$4&lt;$U926),0,IF($V926-'자료입력 및 결과표시'!$B$4-90&gt;='자료입력 및 결과표시'!$E$4,'자료입력 및 결과표시'!$E$4,$V926-'자료입력 및 결과표시'!$B$4-90)),0)</f>
        <v>0</v>
      </c>
      <c r="EL926" s="17">
        <f>IF(AND(S926='자료입력 및 결과표시'!$B$6,COUNTIF('업무중복도(데이터 입력)'!$W926:$DR926,'자료입력 및 결과표시'!$C$6)&gt;=1),1,0)</f>
        <v>0</v>
      </c>
      <c r="EM926" s="17">
        <f>IF(AND(S926='자료입력 및 결과표시'!$B$7,COUNTIF('업무중복도(데이터 입력)'!$W926:$DR926,'자료입력 및 결과표시'!$C$7)&gt;=1),2,0)</f>
        <v>0</v>
      </c>
      <c r="EN926" s="17">
        <f>IF(AND(S926='자료입력 및 결과표시'!$B$8,COUNTIF('업무중복도(데이터 입력)'!$W926:$DR926,'자료입력 및 결과표시'!$C$8)&gt;=1),3,0)</f>
        <v>0</v>
      </c>
      <c r="EO926" s="17">
        <f>IF(AND(S926='자료입력 및 결과표시'!$B$9,COUNTIF('업무중복도(데이터 입력)'!$W926:$DR926,'자료입력 및 결과표시'!$C$9)&gt;=1),4,0)</f>
        <v>0</v>
      </c>
      <c r="EP926" s="17">
        <f>IF(AND(S926='자료입력 및 결과표시'!$B$10,COUNTIF('업무중복도(데이터 입력)'!$W926:$DR926,'자료입력 및 결과표시'!$C$10)&gt;=1),5,0)</f>
        <v>0</v>
      </c>
      <c r="EQ926" s="17">
        <f>IF(AND(S926='자료입력 및 결과표시'!$B$11,COUNTIF('업무중복도(데이터 입력)'!$W926:$DR926,'자료입력 및 결과표시'!$C$11)&gt;=1),6,0)</f>
        <v>0</v>
      </c>
      <c r="ER926" s="17">
        <f>IF(AND(S926='자료입력 및 결과표시'!$B$12,COUNTIF('업무중복도(데이터 입력)'!$W926:$DR926,'자료입력 및 결과표시'!$C$12)&gt;=1),7,0)</f>
        <v>0</v>
      </c>
      <c r="ES926" s="17">
        <f>IF(AND(S926='자료입력 및 결과표시'!$B$13,COUNTIF('업무중복도(데이터 입력)'!$W926:$DR926,'자료입력 및 결과표시'!$C$13)&gt;=1),8,0)</f>
        <v>0</v>
      </c>
      <c r="ET926" s="17">
        <f>IF(AND(S926='자료입력 및 결과표시'!$B$14,COUNTIF('업무중복도(데이터 입력)'!$W926:$DR926,'자료입력 및 결과표시'!$C$14)&gt;=1),9,0)</f>
        <v>0</v>
      </c>
      <c r="EU926" s="17">
        <f>IF(AND(S926='자료입력 및 결과표시'!$B$15,COUNTIF('업무중복도(데이터 입력)'!$W926:$DR926,'자료입력 및 결과표시'!$C$15)&gt;=1),10,0)</f>
        <v>0</v>
      </c>
      <c r="EV926" s="17">
        <f>IF(AND(S926='자료입력 및 결과표시'!$B$16,COUNTIF('업무중복도(데이터 입력)'!$W926:$DR926,'자료입력 및 결과표시'!$C$16)&gt;=1),11,0)</f>
        <v>0</v>
      </c>
      <c r="EW926" s="17">
        <f>IF(AND(S926='자료입력 및 결과표시'!$B$17,COUNTIF('업무중복도(데이터 입력)'!$W926:$DR926,'자료입력 및 결과표시'!$C$17)&gt;=1),12,0)</f>
        <v>0</v>
      </c>
      <c r="EX926" s="17">
        <f>IF(AND(S926='자료입력 및 결과표시'!$B$18,COUNTIF('업무중복도(데이터 입력)'!$W926:$DR926,'자료입력 및 결과표시'!$C$18)&gt;=1),13,0)</f>
        <v>0</v>
      </c>
      <c r="EY926" s="17">
        <f>IF(AND(S926='자료입력 및 결과표시'!$B$19,COUNTIF('업무중복도(데이터 입력)'!$W926:$DR926,'자료입력 및 결과표시'!$C$19)&gt;=1),14,0)</f>
        <v>0</v>
      </c>
      <c r="EZ926" s="17">
        <f>IF(AND(S926='자료입력 및 결과표시'!$B$20,COUNTIF('업무중복도(데이터 입력)'!$W926:$DR926,'자료입력 및 결과표시'!$C$20)&gt;=1),15,0)</f>
        <v>0</v>
      </c>
      <c r="FA926" s="17">
        <f>IF(AND(S926='자료입력 및 결과표시'!$B$21,COUNTIF('업무중복도(데이터 입력)'!$W926:$DR926,'자료입력 및 결과표시'!$C$21)&gt;=1),16,0)</f>
        <v>0</v>
      </c>
      <c r="FK926" s="17">
        <f t="shared" si="905"/>
        <v>0</v>
      </c>
      <c r="FO926"/>
    </row>
    <row r="927" spans="1:171">
      <c r="A927" s="17" t="str">
        <f t="shared" si="888"/>
        <v>\\\0</v>
      </c>
      <c r="B927" s="17" t="str">
        <f t="shared" si="889"/>
        <v>\\\0</v>
      </c>
      <c r="C927" s="17" t="str">
        <f t="shared" si="890"/>
        <v>\\\0</v>
      </c>
      <c r="D927" s="17" t="str">
        <f t="shared" si="891"/>
        <v>\\\0</v>
      </c>
      <c r="E927" s="17" t="str">
        <f t="shared" si="892"/>
        <v>\\\0</v>
      </c>
      <c r="F927" s="17" t="str">
        <f t="shared" si="893"/>
        <v>\\\0</v>
      </c>
      <c r="G927" s="17" t="str">
        <f t="shared" si="894"/>
        <v>\\\0</v>
      </c>
      <c r="H927" s="17" t="str">
        <f t="shared" si="895"/>
        <v>\\\0</v>
      </c>
      <c r="I927" s="17" t="str">
        <f t="shared" si="896"/>
        <v>\\\0</v>
      </c>
      <c r="J927" s="17" t="str">
        <f t="shared" si="897"/>
        <v>\\\0</v>
      </c>
      <c r="K927" s="17" t="str">
        <f t="shared" si="898"/>
        <v>\\\0</v>
      </c>
      <c r="L927" s="17" t="str">
        <f t="shared" si="899"/>
        <v>\\\0</v>
      </c>
      <c r="M927" s="17" t="str">
        <f t="shared" si="900"/>
        <v>\\\0</v>
      </c>
      <c r="N927" s="17" t="str">
        <f t="shared" si="901"/>
        <v>\\\0</v>
      </c>
      <c r="O927" s="17" t="str">
        <f t="shared" si="902"/>
        <v>\\\0</v>
      </c>
      <c r="P927" s="17" t="str">
        <f t="shared" si="903"/>
        <v>\\\0</v>
      </c>
      <c r="R927" s="17" t="str">
        <f t="shared" si="904"/>
        <v>\\</v>
      </c>
      <c r="S927" s="38"/>
      <c r="T927" s="39"/>
      <c r="U927" s="31"/>
      <c r="V927" s="32"/>
      <c r="W927" s="36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35"/>
      <c r="DS927" s="287"/>
      <c r="DT927" s="36"/>
      <c r="DU927" s="37"/>
      <c r="DV927" s="28">
        <f>IF(AND($S927='자료입력 및 결과표시'!$B$6,COUNTIF($W927:$DR927,'자료입력 및 결과표시'!$C$6)&gt;=1),IF(OR('자료입력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DW927" s="28">
        <f>IF(AND($S927='자료입력 및 결과표시'!$B$7,COUNTIF($W927:$DR927,'자료입력 및 결과표시'!$C$7)&gt;=1),IF(OR('자료입력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DX927" s="28">
        <f>IF(AND($S927='자료입력 및 결과표시'!$B$8,COUNTIF($W927:$DR927,'자료입력 및 결과표시'!$C$8)&gt;=1),IF(OR('자료입력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DY927" s="28">
        <f>IF(AND($S927='자료입력 및 결과표시'!$B$9,COUNTIF($W927:$DR927,'자료입력 및 결과표시'!$C$9)&gt;=1),IF(OR('자료입력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DZ927" s="28">
        <f>IF(AND($S927='자료입력 및 결과표시'!$B$10,COUNTIF($W927:$DR927,'자료입력 및 결과표시'!$C$10)&gt;=1),IF(OR('자료입력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A927" s="28">
        <f>IF(AND($S927='자료입력 및 결과표시'!$B$11,COUNTIF($W927:$DR927,'자료입력 및 결과표시'!$C$11)&gt;=1),IF(OR('자료입력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B927" s="28">
        <f>IF(AND($S927='자료입력 및 결과표시'!$B$12,COUNTIF($W927:$DR927,'자료입력 및 결과표시'!$C$12)&gt;=1),IF(OR('자료입력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C927" s="28">
        <f>IF(AND($S927='자료입력 및 결과표시'!$B$13,COUNTIF($W927:$DR927,'자료입력 및 결과표시'!$C$13)&gt;=1),IF(OR('자료입력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D927" s="28">
        <f>IF(AND($S927='자료입력 및 결과표시'!$B$14,COUNTIF($W927:$DR927,'자료입력 및 결과표시'!$C$14)&gt;=1),IF(OR('자료입력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E927" s="28">
        <f>IF(AND($S927='자료입력 및 결과표시'!$B$15,COUNTIF($W927:$DR927,'자료입력 및 결과표시'!$C$15)&gt;=1),IF(OR('자료입력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F927" s="28">
        <f>IF(AND($S927='자료입력 및 결과표시'!$B$16,COUNTIF($W927:$DR927,'자료입력 및 결과표시'!$C$16)&gt;=1),IF(OR('자료입력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G927" s="28">
        <f>IF(AND($S927='자료입력 및 결과표시'!$B$17,COUNTIF($W927:$DR927,'자료입력 및 결과표시'!$C$17)&gt;=1),IF(OR('자료입력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H927" s="28">
        <f>IF(AND($S927='자료입력 및 결과표시'!$B$18,COUNTIF($W927:$DR927,'자료입력 및 결과표시'!$C$18)&gt;=1),IF(OR('자료입력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I927" s="28">
        <f>IF(AND($S927='자료입력 및 결과표시'!$B$19,COUNTIF($W927:$DR927,'자료입력 및 결과표시'!$C$19)&gt;=1),IF(OR('자료입력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J927" s="28">
        <f>IF(AND($S927='자료입력 및 결과표시'!$B$20,COUNTIF($W927:$DR927,'자료입력 및 결과표시'!$C$20)&gt;=1),IF(OR('자료입력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K927" s="28">
        <f>IF(AND($S927='자료입력 및 결과표시'!$B$21,COUNTIF($W927:$DR927,'자료입력 및 결과표시'!$C$21)&gt;=1),IF(OR('자료입력 및 결과표시'!$B$4+90&gt;=$V927,'자료입력 및 결과표시'!$B$4&lt;$U927),0,IF($V927-'자료입력 및 결과표시'!$B$4-90&gt;='자료입력 및 결과표시'!$E$4,'자료입력 및 결과표시'!$E$4,$V927-'자료입력 및 결과표시'!$B$4-90)),0)</f>
        <v>0</v>
      </c>
      <c r="EL927" s="17">
        <f>IF(AND(S927='자료입력 및 결과표시'!$B$6,COUNTIF('업무중복도(데이터 입력)'!$W927:$DR927,'자료입력 및 결과표시'!$C$6)&gt;=1),1,0)</f>
        <v>0</v>
      </c>
      <c r="EM927" s="17">
        <f>IF(AND(S927='자료입력 및 결과표시'!$B$7,COUNTIF('업무중복도(데이터 입력)'!$W927:$DR927,'자료입력 및 결과표시'!$C$7)&gt;=1),2,0)</f>
        <v>0</v>
      </c>
      <c r="EN927" s="17">
        <f>IF(AND(S927='자료입력 및 결과표시'!$B$8,COUNTIF('업무중복도(데이터 입력)'!$W927:$DR927,'자료입력 및 결과표시'!$C$8)&gt;=1),3,0)</f>
        <v>0</v>
      </c>
      <c r="EO927" s="17">
        <f>IF(AND(S927='자료입력 및 결과표시'!$B$9,COUNTIF('업무중복도(데이터 입력)'!$W927:$DR927,'자료입력 및 결과표시'!$C$9)&gt;=1),4,0)</f>
        <v>0</v>
      </c>
      <c r="EP927" s="17">
        <f>IF(AND(S927='자료입력 및 결과표시'!$B$10,COUNTIF('업무중복도(데이터 입력)'!$W927:$DR927,'자료입력 및 결과표시'!$C$10)&gt;=1),5,0)</f>
        <v>0</v>
      </c>
      <c r="EQ927" s="17">
        <f>IF(AND(S927='자료입력 및 결과표시'!$B$11,COUNTIF('업무중복도(데이터 입력)'!$W927:$DR927,'자료입력 및 결과표시'!$C$11)&gt;=1),6,0)</f>
        <v>0</v>
      </c>
      <c r="ER927" s="17">
        <f>IF(AND(S927='자료입력 및 결과표시'!$B$12,COUNTIF('업무중복도(데이터 입력)'!$W927:$DR927,'자료입력 및 결과표시'!$C$12)&gt;=1),7,0)</f>
        <v>0</v>
      </c>
      <c r="ES927" s="17">
        <f>IF(AND(S927='자료입력 및 결과표시'!$B$13,COUNTIF('업무중복도(데이터 입력)'!$W927:$DR927,'자료입력 및 결과표시'!$C$13)&gt;=1),8,0)</f>
        <v>0</v>
      </c>
      <c r="ET927" s="17">
        <f>IF(AND(S927='자료입력 및 결과표시'!$B$14,COUNTIF('업무중복도(데이터 입력)'!$W927:$DR927,'자료입력 및 결과표시'!$C$14)&gt;=1),9,0)</f>
        <v>0</v>
      </c>
      <c r="EU927" s="17">
        <f>IF(AND(S927='자료입력 및 결과표시'!$B$15,COUNTIF('업무중복도(데이터 입력)'!$W927:$DR927,'자료입력 및 결과표시'!$C$15)&gt;=1),10,0)</f>
        <v>0</v>
      </c>
      <c r="EV927" s="17">
        <f>IF(AND(S927='자료입력 및 결과표시'!$B$16,COUNTIF('업무중복도(데이터 입력)'!$W927:$DR927,'자료입력 및 결과표시'!$C$16)&gt;=1),11,0)</f>
        <v>0</v>
      </c>
      <c r="EW927" s="17">
        <f>IF(AND(S927='자료입력 및 결과표시'!$B$17,COUNTIF('업무중복도(데이터 입력)'!$W927:$DR927,'자료입력 및 결과표시'!$C$17)&gt;=1),12,0)</f>
        <v>0</v>
      </c>
      <c r="EX927" s="17">
        <f>IF(AND(S927='자료입력 및 결과표시'!$B$18,COUNTIF('업무중복도(데이터 입력)'!$W927:$DR927,'자료입력 및 결과표시'!$C$18)&gt;=1),13,0)</f>
        <v>0</v>
      </c>
      <c r="EY927" s="17">
        <f>IF(AND(S927='자료입력 및 결과표시'!$B$19,COUNTIF('업무중복도(데이터 입력)'!$W927:$DR927,'자료입력 및 결과표시'!$C$19)&gt;=1),14,0)</f>
        <v>0</v>
      </c>
      <c r="EZ927" s="17">
        <f>IF(AND(S927='자료입력 및 결과표시'!$B$20,COUNTIF('업무중복도(데이터 입력)'!$W927:$DR927,'자료입력 및 결과표시'!$C$20)&gt;=1),15,0)</f>
        <v>0</v>
      </c>
      <c r="FA927" s="17">
        <f>IF(AND(S927='자료입력 및 결과표시'!$B$21,COUNTIF('업무중복도(데이터 입력)'!$W927:$DR927,'자료입력 및 결과표시'!$C$21)&gt;=1),16,0)</f>
        <v>0</v>
      </c>
      <c r="FK927" s="17">
        <f t="shared" si="905"/>
        <v>0</v>
      </c>
      <c r="FO927"/>
    </row>
    <row r="928" spans="1:171">
      <c r="A928" s="17" t="str">
        <f t="shared" si="888"/>
        <v>\\\0</v>
      </c>
      <c r="B928" s="17" t="str">
        <f t="shared" si="889"/>
        <v>\\\0</v>
      </c>
      <c r="C928" s="17" t="str">
        <f t="shared" si="890"/>
        <v>\\\0</v>
      </c>
      <c r="D928" s="17" t="str">
        <f t="shared" si="891"/>
        <v>\\\0</v>
      </c>
      <c r="E928" s="17" t="str">
        <f t="shared" si="892"/>
        <v>\\\0</v>
      </c>
      <c r="F928" s="17" t="str">
        <f t="shared" si="893"/>
        <v>\\\0</v>
      </c>
      <c r="G928" s="17" t="str">
        <f t="shared" si="894"/>
        <v>\\\0</v>
      </c>
      <c r="H928" s="17" t="str">
        <f t="shared" si="895"/>
        <v>\\\0</v>
      </c>
      <c r="I928" s="17" t="str">
        <f t="shared" si="896"/>
        <v>\\\0</v>
      </c>
      <c r="J928" s="17" t="str">
        <f t="shared" si="897"/>
        <v>\\\0</v>
      </c>
      <c r="K928" s="17" t="str">
        <f t="shared" si="898"/>
        <v>\\\0</v>
      </c>
      <c r="L928" s="17" t="str">
        <f t="shared" si="899"/>
        <v>\\\0</v>
      </c>
      <c r="M928" s="17" t="str">
        <f t="shared" si="900"/>
        <v>\\\0</v>
      </c>
      <c r="N928" s="17" t="str">
        <f t="shared" si="901"/>
        <v>\\\0</v>
      </c>
      <c r="O928" s="17" t="str">
        <f t="shared" si="902"/>
        <v>\\\0</v>
      </c>
      <c r="P928" s="17" t="str">
        <f t="shared" si="903"/>
        <v>\\\0</v>
      </c>
      <c r="R928" s="17" t="str">
        <f t="shared" si="904"/>
        <v>\\</v>
      </c>
      <c r="S928" s="38"/>
      <c r="T928" s="39"/>
      <c r="U928" s="31"/>
      <c r="V928" s="32"/>
      <c r="W928" s="36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35"/>
      <c r="DS928" s="287"/>
      <c r="DT928" s="36"/>
      <c r="DU928" s="37"/>
      <c r="DV928" s="28">
        <f>IF(AND($S928='자료입력 및 결과표시'!$B$6,COUNTIF($W928:$DR928,'자료입력 및 결과표시'!$C$6)&gt;=1),IF(OR('자료입력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DW928" s="28">
        <f>IF(AND($S928='자료입력 및 결과표시'!$B$7,COUNTIF($W928:$DR928,'자료입력 및 결과표시'!$C$7)&gt;=1),IF(OR('자료입력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DX928" s="28">
        <f>IF(AND($S928='자료입력 및 결과표시'!$B$8,COUNTIF($W928:$DR928,'자료입력 및 결과표시'!$C$8)&gt;=1),IF(OR('자료입력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DY928" s="28">
        <f>IF(AND($S928='자료입력 및 결과표시'!$B$9,COUNTIF($W928:$DR928,'자료입력 및 결과표시'!$C$9)&gt;=1),IF(OR('자료입력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DZ928" s="28">
        <f>IF(AND($S928='자료입력 및 결과표시'!$B$10,COUNTIF($W928:$DR928,'자료입력 및 결과표시'!$C$10)&gt;=1),IF(OR('자료입력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A928" s="28">
        <f>IF(AND($S928='자료입력 및 결과표시'!$B$11,COUNTIF($W928:$DR928,'자료입력 및 결과표시'!$C$11)&gt;=1),IF(OR('자료입력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B928" s="28">
        <f>IF(AND($S928='자료입력 및 결과표시'!$B$12,COUNTIF($W928:$DR928,'자료입력 및 결과표시'!$C$12)&gt;=1),IF(OR('자료입력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C928" s="28">
        <f>IF(AND($S928='자료입력 및 결과표시'!$B$13,COUNTIF($W928:$DR928,'자료입력 및 결과표시'!$C$13)&gt;=1),IF(OR('자료입력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D928" s="28">
        <f>IF(AND($S928='자료입력 및 결과표시'!$B$14,COUNTIF($W928:$DR928,'자료입력 및 결과표시'!$C$14)&gt;=1),IF(OR('자료입력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E928" s="28">
        <f>IF(AND($S928='자료입력 및 결과표시'!$B$15,COUNTIF($W928:$DR928,'자료입력 및 결과표시'!$C$15)&gt;=1),IF(OR('자료입력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F928" s="28">
        <f>IF(AND($S928='자료입력 및 결과표시'!$B$16,COUNTIF($W928:$DR928,'자료입력 및 결과표시'!$C$16)&gt;=1),IF(OR('자료입력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G928" s="28">
        <f>IF(AND($S928='자료입력 및 결과표시'!$B$17,COUNTIF($W928:$DR928,'자료입력 및 결과표시'!$C$17)&gt;=1),IF(OR('자료입력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H928" s="28">
        <f>IF(AND($S928='자료입력 및 결과표시'!$B$18,COUNTIF($W928:$DR928,'자료입력 및 결과표시'!$C$18)&gt;=1),IF(OR('자료입력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I928" s="28">
        <f>IF(AND($S928='자료입력 및 결과표시'!$B$19,COUNTIF($W928:$DR928,'자료입력 및 결과표시'!$C$19)&gt;=1),IF(OR('자료입력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J928" s="28">
        <f>IF(AND($S928='자료입력 및 결과표시'!$B$20,COUNTIF($W928:$DR928,'자료입력 및 결과표시'!$C$20)&gt;=1),IF(OR('자료입력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K928" s="28">
        <f>IF(AND($S928='자료입력 및 결과표시'!$B$21,COUNTIF($W928:$DR928,'자료입력 및 결과표시'!$C$21)&gt;=1),IF(OR('자료입력 및 결과표시'!$B$4+90&gt;=$V928,'자료입력 및 결과표시'!$B$4&lt;$U928),0,IF($V928-'자료입력 및 결과표시'!$B$4-90&gt;='자료입력 및 결과표시'!$E$4,'자료입력 및 결과표시'!$E$4,$V928-'자료입력 및 결과표시'!$B$4-90)),0)</f>
        <v>0</v>
      </c>
      <c r="EL928" s="17">
        <f>IF(AND(S928='자료입력 및 결과표시'!$B$6,COUNTIF('업무중복도(데이터 입력)'!$W928:$DR928,'자료입력 및 결과표시'!$C$6)&gt;=1),1,0)</f>
        <v>0</v>
      </c>
      <c r="EM928" s="17">
        <f>IF(AND(S928='자료입력 및 결과표시'!$B$7,COUNTIF('업무중복도(데이터 입력)'!$W928:$DR928,'자료입력 및 결과표시'!$C$7)&gt;=1),2,0)</f>
        <v>0</v>
      </c>
      <c r="EN928" s="17">
        <f>IF(AND(S928='자료입력 및 결과표시'!$B$8,COUNTIF('업무중복도(데이터 입력)'!$W928:$DR928,'자료입력 및 결과표시'!$C$8)&gt;=1),3,0)</f>
        <v>0</v>
      </c>
      <c r="EO928" s="17">
        <f>IF(AND(S928='자료입력 및 결과표시'!$B$9,COUNTIF('업무중복도(데이터 입력)'!$W928:$DR928,'자료입력 및 결과표시'!$C$9)&gt;=1),4,0)</f>
        <v>0</v>
      </c>
      <c r="EP928" s="17">
        <f>IF(AND(S928='자료입력 및 결과표시'!$B$10,COUNTIF('업무중복도(데이터 입력)'!$W928:$DR928,'자료입력 및 결과표시'!$C$10)&gt;=1),5,0)</f>
        <v>0</v>
      </c>
      <c r="EQ928" s="17">
        <f>IF(AND(S928='자료입력 및 결과표시'!$B$11,COUNTIF('업무중복도(데이터 입력)'!$W928:$DR928,'자료입력 및 결과표시'!$C$11)&gt;=1),6,0)</f>
        <v>0</v>
      </c>
      <c r="ER928" s="17">
        <f>IF(AND(S928='자료입력 및 결과표시'!$B$12,COUNTIF('업무중복도(데이터 입력)'!$W928:$DR928,'자료입력 및 결과표시'!$C$12)&gt;=1),7,0)</f>
        <v>0</v>
      </c>
      <c r="ES928" s="17">
        <f>IF(AND(S928='자료입력 및 결과표시'!$B$13,COUNTIF('업무중복도(데이터 입력)'!$W928:$DR928,'자료입력 및 결과표시'!$C$13)&gt;=1),8,0)</f>
        <v>0</v>
      </c>
      <c r="ET928" s="17">
        <f>IF(AND(S928='자료입력 및 결과표시'!$B$14,COUNTIF('업무중복도(데이터 입력)'!$W928:$DR928,'자료입력 및 결과표시'!$C$14)&gt;=1),9,0)</f>
        <v>0</v>
      </c>
      <c r="EU928" s="17">
        <f>IF(AND(S928='자료입력 및 결과표시'!$B$15,COUNTIF('업무중복도(데이터 입력)'!$W928:$DR928,'자료입력 및 결과표시'!$C$15)&gt;=1),10,0)</f>
        <v>0</v>
      </c>
      <c r="EV928" s="17">
        <f>IF(AND(S928='자료입력 및 결과표시'!$B$16,COUNTIF('업무중복도(데이터 입력)'!$W928:$DR928,'자료입력 및 결과표시'!$C$16)&gt;=1),11,0)</f>
        <v>0</v>
      </c>
      <c r="EW928" s="17">
        <f>IF(AND(S928='자료입력 및 결과표시'!$B$17,COUNTIF('업무중복도(데이터 입력)'!$W928:$DR928,'자료입력 및 결과표시'!$C$17)&gt;=1),12,0)</f>
        <v>0</v>
      </c>
      <c r="EX928" s="17">
        <f>IF(AND(S928='자료입력 및 결과표시'!$B$18,COUNTIF('업무중복도(데이터 입력)'!$W928:$DR928,'자료입력 및 결과표시'!$C$18)&gt;=1),13,0)</f>
        <v>0</v>
      </c>
      <c r="EY928" s="17">
        <f>IF(AND(S928='자료입력 및 결과표시'!$B$19,COUNTIF('업무중복도(데이터 입력)'!$W928:$DR928,'자료입력 및 결과표시'!$C$19)&gt;=1),14,0)</f>
        <v>0</v>
      </c>
      <c r="EZ928" s="17">
        <f>IF(AND(S928='자료입력 및 결과표시'!$B$20,COUNTIF('업무중복도(데이터 입력)'!$W928:$DR928,'자료입력 및 결과표시'!$C$20)&gt;=1),15,0)</f>
        <v>0</v>
      </c>
      <c r="FA928" s="17">
        <f>IF(AND(S928='자료입력 및 결과표시'!$B$21,COUNTIF('업무중복도(데이터 입력)'!$W928:$DR928,'자료입력 및 결과표시'!$C$21)&gt;=1),16,0)</f>
        <v>0</v>
      </c>
      <c r="FK928" s="17">
        <f t="shared" si="905"/>
        <v>0</v>
      </c>
      <c r="FO928"/>
    </row>
    <row r="929" spans="1:171">
      <c r="A929" s="17" t="str">
        <f t="shared" si="888"/>
        <v>\\\0</v>
      </c>
      <c r="B929" s="17" t="str">
        <f t="shared" si="889"/>
        <v>\\\0</v>
      </c>
      <c r="C929" s="17" t="str">
        <f t="shared" si="890"/>
        <v>\\\0</v>
      </c>
      <c r="D929" s="17" t="str">
        <f t="shared" si="891"/>
        <v>\\\0</v>
      </c>
      <c r="E929" s="17" t="str">
        <f t="shared" si="892"/>
        <v>\\\0</v>
      </c>
      <c r="F929" s="17" t="str">
        <f t="shared" si="893"/>
        <v>\\\0</v>
      </c>
      <c r="G929" s="17" t="str">
        <f t="shared" si="894"/>
        <v>\\\0</v>
      </c>
      <c r="H929" s="17" t="str">
        <f t="shared" si="895"/>
        <v>\\\0</v>
      </c>
      <c r="I929" s="17" t="str">
        <f t="shared" si="896"/>
        <v>\\\0</v>
      </c>
      <c r="J929" s="17" t="str">
        <f t="shared" si="897"/>
        <v>\\\0</v>
      </c>
      <c r="K929" s="17" t="str">
        <f t="shared" si="898"/>
        <v>\\\0</v>
      </c>
      <c r="L929" s="17" t="str">
        <f t="shared" si="899"/>
        <v>\\\0</v>
      </c>
      <c r="M929" s="17" t="str">
        <f t="shared" si="900"/>
        <v>\\\0</v>
      </c>
      <c r="N929" s="17" t="str">
        <f t="shared" si="901"/>
        <v>\\\0</v>
      </c>
      <c r="O929" s="17" t="str">
        <f t="shared" si="902"/>
        <v>\\\0</v>
      </c>
      <c r="P929" s="17" t="str">
        <f t="shared" si="903"/>
        <v>\\\0</v>
      </c>
      <c r="R929" s="17" t="str">
        <f t="shared" si="904"/>
        <v>\\</v>
      </c>
      <c r="S929" s="38"/>
      <c r="T929" s="39"/>
      <c r="U929" s="31"/>
      <c r="V929" s="32"/>
      <c r="W929" s="36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35"/>
      <c r="DS929" s="287"/>
      <c r="DT929" s="36"/>
      <c r="DU929" s="37"/>
      <c r="DV929" s="28">
        <f>IF(AND($S929='자료입력 및 결과표시'!$B$6,COUNTIF($W929:$DR929,'자료입력 및 결과표시'!$C$6)&gt;=1),IF(OR('자료입력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DW929" s="28">
        <f>IF(AND($S929='자료입력 및 결과표시'!$B$7,COUNTIF($W929:$DR929,'자료입력 및 결과표시'!$C$7)&gt;=1),IF(OR('자료입력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DX929" s="28">
        <f>IF(AND($S929='자료입력 및 결과표시'!$B$8,COUNTIF($W929:$DR929,'자료입력 및 결과표시'!$C$8)&gt;=1),IF(OR('자료입력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DY929" s="28">
        <f>IF(AND($S929='자료입력 및 결과표시'!$B$9,COUNTIF($W929:$DR929,'자료입력 및 결과표시'!$C$9)&gt;=1),IF(OR('자료입력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DZ929" s="28">
        <f>IF(AND($S929='자료입력 및 결과표시'!$B$10,COUNTIF($W929:$DR929,'자료입력 및 결과표시'!$C$10)&gt;=1),IF(OR('자료입력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A929" s="28">
        <f>IF(AND($S929='자료입력 및 결과표시'!$B$11,COUNTIF($W929:$DR929,'자료입력 및 결과표시'!$C$11)&gt;=1),IF(OR('자료입력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B929" s="28">
        <f>IF(AND($S929='자료입력 및 결과표시'!$B$12,COUNTIF($W929:$DR929,'자료입력 및 결과표시'!$C$12)&gt;=1),IF(OR('자료입력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C929" s="28">
        <f>IF(AND($S929='자료입력 및 결과표시'!$B$13,COUNTIF($W929:$DR929,'자료입력 및 결과표시'!$C$13)&gt;=1),IF(OR('자료입력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D929" s="28">
        <f>IF(AND($S929='자료입력 및 결과표시'!$B$14,COUNTIF($W929:$DR929,'자료입력 및 결과표시'!$C$14)&gt;=1),IF(OR('자료입력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E929" s="28">
        <f>IF(AND($S929='자료입력 및 결과표시'!$B$15,COUNTIF($W929:$DR929,'자료입력 및 결과표시'!$C$15)&gt;=1),IF(OR('자료입력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F929" s="28">
        <f>IF(AND($S929='자료입력 및 결과표시'!$B$16,COUNTIF($W929:$DR929,'자료입력 및 결과표시'!$C$16)&gt;=1),IF(OR('자료입력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G929" s="28">
        <f>IF(AND($S929='자료입력 및 결과표시'!$B$17,COUNTIF($W929:$DR929,'자료입력 및 결과표시'!$C$17)&gt;=1),IF(OR('자료입력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H929" s="28">
        <f>IF(AND($S929='자료입력 및 결과표시'!$B$18,COUNTIF($W929:$DR929,'자료입력 및 결과표시'!$C$18)&gt;=1),IF(OR('자료입력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I929" s="28">
        <f>IF(AND($S929='자료입력 및 결과표시'!$B$19,COUNTIF($W929:$DR929,'자료입력 및 결과표시'!$C$19)&gt;=1),IF(OR('자료입력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J929" s="28">
        <f>IF(AND($S929='자료입력 및 결과표시'!$B$20,COUNTIF($W929:$DR929,'자료입력 및 결과표시'!$C$20)&gt;=1),IF(OR('자료입력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K929" s="28">
        <f>IF(AND($S929='자료입력 및 결과표시'!$B$21,COUNTIF($W929:$DR929,'자료입력 및 결과표시'!$C$21)&gt;=1),IF(OR('자료입력 및 결과표시'!$B$4+90&gt;=$V929,'자료입력 및 결과표시'!$B$4&lt;$U929),0,IF($V929-'자료입력 및 결과표시'!$B$4-90&gt;='자료입력 및 결과표시'!$E$4,'자료입력 및 결과표시'!$E$4,$V929-'자료입력 및 결과표시'!$B$4-90)),0)</f>
        <v>0</v>
      </c>
      <c r="EL929" s="17">
        <f>IF(AND(S929='자료입력 및 결과표시'!$B$6,COUNTIF('업무중복도(데이터 입력)'!$W929:$DR929,'자료입력 및 결과표시'!$C$6)&gt;=1),1,0)</f>
        <v>0</v>
      </c>
      <c r="EM929" s="17">
        <f>IF(AND(S929='자료입력 및 결과표시'!$B$7,COUNTIF('업무중복도(데이터 입력)'!$W929:$DR929,'자료입력 및 결과표시'!$C$7)&gt;=1),2,0)</f>
        <v>0</v>
      </c>
      <c r="EN929" s="17">
        <f>IF(AND(S929='자료입력 및 결과표시'!$B$8,COUNTIF('업무중복도(데이터 입력)'!$W929:$DR929,'자료입력 및 결과표시'!$C$8)&gt;=1),3,0)</f>
        <v>0</v>
      </c>
      <c r="EO929" s="17">
        <f>IF(AND(S929='자료입력 및 결과표시'!$B$9,COUNTIF('업무중복도(데이터 입력)'!$W929:$DR929,'자료입력 및 결과표시'!$C$9)&gt;=1),4,0)</f>
        <v>0</v>
      </c>
      <c r="EP929" s="17">
        <f>IF(AND(S929='자료입력 및 결과표시'!$B$10,COUNTIF('업무중복도(데이터 입력)'!$W929:$DR929,'자료입력 및 결과표시'!$C$10)&gt;=1),5,0)</f>
        <v>0</v>
      </c>
      <c r="EQ929" s="17">
        <f>IF(AND(S929='자료입력 및 결과표시'!$B$11,COUNTIF('업무중복도(데이터 입력)'!$W929:$DR929,'자료입력 및 결과표시'!$C$11)&gt;=1),6,0)</f>
        <v>0</v>
      </c>
      <c r="ER929" s="17">
        <f>IF(AND(S929='자료입력 및 결과표시'!$B$12,COUNTIF('업무중복도(데이터 입력)'!$W929:$DR929,'자료입력 및 결과표시'!$C$12)&gt;=1),7,0)</f>
        <v>0</v>
      </c>
      <c r="ES929" s="17">
        <f>IF(AND(S929='자료입력 및 결과표시'!$B$13,COUNTIF('업무중복도(데이터 입력)'!$W929:$DR929,'자료입력 및 결과표시'!$C$13)&gt;=1),8,0)</f>
        <v>0</v>
      </c>
      <c r="ET929" s="17">
        <f>IF(AND(S929='자료입력 및 결과표시'!$B$14,COUNTIF('업무중복도(데이터 입력)'!$W929:$DR929,'자료입력 및 결과표시'!$C$14)&gt;=1),9,0)</f>
        <v>0</v>
      </c>
      <c r="EU929" s="17">
        <f>IF(AND(S929='자료입력 및 결과표시'!$B$15,COUNTIF('업무중복도(데이터 입력)'!$W929:$DR929,'자료입력 및 결과표시'!$C$15)&gt;=1),10,0)</f>
        <v>0</v>
      </c>
      <c r="EV929" s="17">
        <f>IF(AND(S929='자료입력 및 결과표시'!$B$16,COUNTIF('업무중복도(데이터 입력)'!$W929:$DR929,'자료입력 및 결과표시'!$C$16)&gt;=1),11,0)</f>
        <v>0</v>
      </c>
      <c r="EW929" s="17">
        <f>IF(AND(S929='자료입력 및 결과표시'!$B$17,COUNTIF('업무중복도(데이터 입력)'!$W929:$DR929,'자료입력 및 결과표시'!$C$17)&gt;=1),12,0)</f>
        <v>0</v>
      </c>
      <c r="EX929" s="17">
        <f>IF(AND(S929='자료입력 및 결과표시'!$B$18,COUNTIF('업무중복도(데이터 입력)'!$W929:$DR929,'자료입력 및 결과표시'!$C$18)&gt;=1),13,0)</f>
        <v>0</v>
      </c>
      <c r="EY929" s="17">
        <f>IF(AND(S929='자료입력 및 결과표시'!$B$19,COUNTIF('업무중복도(데이터 입력)'!$W929:$DR929,'자료입력 및 결과표시'!$C$19)&gt;=1),14,0)</f>
        <v>0</v>
      </c>
      <c r="EZ929" s="17">
        <f>IF(AND(S929='자료입력 및 결과표시'!$B$20,COUNTIF('업무중복도(데이터 입력)'!$W929:$DR929,'자료입력 및 결과표시'!$C$20)&gt;=1),15,0)</f>
        <v>0</v>
      </c>
      <c r="FA929" s="17">
        <f>IF(AND(S929='자료입력 및 결과표시'!$B$21,COUNTIF('업무중복도(데이터 입력)'!$W929:$DR929,'자료입력 및 결과표시'!$C$21)&gt;=1),16,0)</f>
        <v>0</v>
      </c>
      <c r="FK929" s="17">
        <f t="shared" si="905"/>
        <v>0</v>
      </c>
      <c r="FO929"/>
    </row>
    <row r="930" spans="1:171">
      <c r="A930" s="17" t="str">
        <f t="shared" si="888"/>
        <v>\\\0</v>
      </c>
      <c r="B930" s="17" t="str">
        <f t="shared" si="889"/>
        <v>\\\0</v>
      </c>
      <c r="C930" s="17" t="str">
        <f t="shared" si="890"/>
        <v>\\\0</v>
      </c>
      <c r="D930" s="17" t="str">
        <f t="shared" si="891"/>
        <v>\\\0</v>
      </c>
      <c r="E930" s="17" t="str">
        <f t="shared" si="892"/>
        <v>\\\0</v>
      </c>
      <c r="F930" s="17" t="str">
        <f t="shared" si="893"/>
        <v>\\\0</v>
      </c>
      <c r="G930" s="17" t="str">
        <f t="shared" si="894"/>
        <v>\\\0</v>
      </c>
      <c r="H930" s="17" t="str">
        <f t="shared" si="895"/>
        <v>\\\0</v>
      </c>
      <c r="I930" s="17" t="str">
        <f t="shared" si="896"/>
        <v>\\\0</v>
      </c>
      <c r="J930" s="17" t="str">
        <f t="shared" si="897"/>
        <v>\\\0</v>
      </c>
      <c r="K930" s="17" t="str">
        <f t="shared" si="898"/>
        <v>\\\0</v>
      </c>
      <c r="L930" s="17" t="str">
        <f t="shared" si="899"/>
        <v>\\\0</v>
      </c>
      <c r="M930" s="17" t="str">
        <f t="shared" si="900"/>
        <v>\\\0</v>
      </c>
      <c r="N930" s="17" t="str">
        <f t="shared" si="901"/>
        <v>\\\0</v>
      </c>
      <c r="O930" s="17" t="str">
        <f t="shared" si="902"/>
        <v>\\\0</v>
      </c>
      <c r="P930" s="17" t="str">
        <f t="shared" si="903"/>
        <v>\\\0</v>
      </c>
      <c r="R930" s="17" t="str">
        <f t="shared" si="904"/>
        <v>\\</v>
      </c>
      <c r="S930" s="38"/>
      <c r="T930" s="39"/>
      <c r="U930" s="31"/>
      <c r="V930" s="32"/>
      <c r="W930" s="36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35"/>
      <c r="DS930" s="287"/>
      <c r="DT930" s="36"/>
      <c r="DU930" s="37"/>
      <c r="DV930" s="28">
        <f>IF(AND($S930='자료입력 및 결과표시'!$B$6,COUNTIF($W930:$DR930,'자료입력 및 결과표시'!$C$6)&gt;=1),IF(OR('자료입력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DW930" s="28">
        <f>IF(AND($S930='자료입력 및 결과표시'!$B$7,COUNTIF($W930:$DR930,'자료입력 및 결과표시'!$C$7)&gt;=1),IF(OR('자료입력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DX930" s="28">
        <f>IF(AND($S930='자료입력 및 결과표시'!$B$8,COUNTIF($W930:$DR930,'자료입력 및 결과표시'!$C$8)&gt;=1),IF(OR('자료입력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DY930" s="28">
        <f>IF(AND($S930='자료입력 및 결과표시'!$B$9,COUNTIF($W930:$DR930,'자료입력 및 결과표시'!$C$9)&gt;=1),IF(OR('자료입력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DZ930" s="28">
        <f>IF(AND($S930='자료입력 및 결과표시'!$B$10,COUNTIF($W930:$DR930,'자료입력 및 결과표시'!$C$10)&gt;=1),IF(OR('자료입력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A930" s="28">
        <f>IF(AND($S930='자료입력 및 결과표시'!$B$11,COUNTIF($W930:$DR930,'자료입력 및 결과표시'!$C$11)&gt;=1),IF(OR('자료입력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B930" s="28">
        <f>IF(AND($S930='자료입력 및 결과표시'!$B$12,COUNTIF($W930:$DR930,'자료입력 및 결과표시'!$C$12)&gt;=1),IF(OR('자료입력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C930" s="28">
        <f>IF(AND($S930='자료입력 및 결과표시'!$B$13,COUNTIF($W930:$DR930,'자료입력 및 결과표시'!$C$13)&gt;=1),IF(OR('자료입력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D930" s="28">
        <f>IF(AND($S930='자료입력 및 결과표시'!$B$14,COUNTIF($W930:$DR930,'자료입력 및 결과표시'!$C$14)&gt;=1),IF(OR('자료입력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E930" s="28">
        <f>IF(AND($S930='자료입력 및 결과표시'!$B$15,COUNTIF($W930:$DR930,'자료입력 및 결과표시'!$C$15)&gt;=1),IF(OR('자료입력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F930" s="28">
        <f>IF(AND($S930='자료입력 및 결과표시'!$B$16,COUNTIF($W930:$DR930,'자료입력 및 결과표시'!$C$16)&gt;=1),IF(OR('자료입력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G930" s="28">
        <f>IF(AND($S930='자료입력 및 결과표시'!$B$17,COUNTIF($W930:$DR930,'자료입력 및 결과표시'!$C$17)&gt;=1),IF(OR('자료입력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H930" s="28">
        <f>IF(AND($S930='자료입력 및 결과표시'!$B$18,COUNTIF($W930:$DR930,'자료입력 및 결과표시'!$C$18)&gt;=1),IF(OR('자료입력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I930" s="28">
        <f>IF(AND($S930='자료입력 및 결과표시'!$B$19,COUNTIF($W930:$DR930,'자료입력 및 결과표시'!$C$19)&gt;=1),IF(OR('자료입력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J930" s="28">
        <f>IF(AND($S930='자료입력 및 결과표시'!$B$20,COUNTIF($W930:$DR930,'자료입력 및 결과표시'!$C$20)&gt;=1),IF(OR('자료입력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K930" s="28">
        <f>IF(AND($S930='자료입력 및 결과표시'!$B$21,COUNTIF($W930:$DR930,'자료입력 및 결과표시'!$C$21)&gt;=1),IF(OR('자료입력 및 결과표시'!$B$4+90&gt;=$V930,'자료입력 및 결과표시'!$B$4&lt;$U930),0,IF($V930-'자료입력 및 결과표시'!$B$4-90&gt;='자료입력 및 결과표시'!$E$4,'자료입력 및 결과표시'!$E$4,$V930-'자료입력 및 결과표시'!$B$4-90)),0)</f>
        <v>0</v>
      </c>
      <c r="EL930" s="17">
        <f>IF(AND(S930='자료입력 및 결과표시'!$B$6,COUNTIF('업무중복도(데이터 입력)'!$W930:$DR930,'자료입력 및 결과표시'!$C$6)&gt;=1),1,0)</f>
        <v>0</v>
      </c>
      <c r="EM930" s="17">
        <f>IF(AND(S930='자료입력 및 결과표시'!$B$7,COUNTIF('업무중복도(데이터 입력)'!$W930:$DR930,'자료입력 및 결과표시'!$C$7)&gt;=1),2,0)</f>
        <v>0</v>
      </c>
      <c r="EN930" s="17">
        <f>IF(AND(S930='자료입력 및 결과표시'!$B$8,COUNTIF('업무중복도(데이터 입력)'!$W930:$DR930,'자료입력 및 결과표시'!$C$8)&gt;=1),3,0)</f>
        <v>0</v>
      </c>
      <c r="EO930" s="17">
        <f>IF(AND(S930='자료입력 및 결과표시'!$B$9,COUNTIF('업무중복도(데이터 입력)'!$W930:$DR930,'자료입력 및 결과표시'!$C$9)&gt;=1),4,0)</f>
        <v>0</v>
      </c>
      <c r="EP930" s="17">
        <f>IF(AND(S930='자료입력 및 결과표시'!$B$10,COUNTIF('업무중복도(데이터 입력)'!$W930:$DR930,'자료입력 및 결과표시'!$C$10)&gt;=1),5,0)</f>
        <v>0</v>
      </c>
      <c r="EQ930" s="17">
        <f>IF(AND(S930='자료입력 및 결과표시'!$B$11,COUNTIF('업무중복도(데이터 입력)'!$W930:$DR930,'자료입력 및 결과표시'!$C$11)&gt;=1),6,0)</f>
        <v>0</v>
      </c>
      <c r="ER930" s="17">
        <f>IF(AND(S930='자료입력 및 결과표시'!$B$12,COUNTIF('업무중복도(데이터 입력)'!$W930:$DR930,'자료입력 및 결과표시'!$C$12)&gt;=1),7,0)</f>
        <v>0</v>
      </c>
      <c r="ES930" s="17">
        <f>IF(AND(S930='자료입력 및 결과표시'!$B$13,COUNTIF('업무중복도(데이터 입력)'!$W930:$DR930,'자료입력 및 결과표시'!$C$13)&gt;=1),8,0)</f>
        <v>0</v>
      </c>
      <c r="ET930" s="17">
        <f>IF(AND(S930='자료입력 및 결과표시'!$B$14,COUNTIF('업무중복도(데이터 입력)'!$W930:$DR930,'자료입력 및 결과표시'!$C$14)&gt;=1),9,0)</f>
        <v>0</v>
      </c>
      <c r="EU930" s="17">
        <f>IF(AND(S930='자료입력 및 결과표시'!$B$15,COUNTIF('업무중복도(데이터 입력)'!$W930:$DR930,'자료입력 및 결과표시'!$C$15)&gt;=1),10,0)</f>
        <v>0</v>
      </c>
      <c r="EV930" s="17">
        <f>IF(AND(S930='자료입력 및 결과표시'!$B$16,COUNTIF('업무중복도(데이터 입력)'!$W930:$DR930,'자료입력 및 결과표시'!$C$16)&gt;=1),11,0)</f>
        <v>0</v>
      </c>
      <c r="EW930" s="17">
        <f>IF(AND(S930='자료입력 및 결과표시'!$B$17,COUNTIF('업무중복도(데이터 입력)'!$W930:$DR930,'자료입력 및 결과표시'!$C$17)&gt;=1),12,0)</f>
        <v>0</v>
      </c>
      <c r="EX930" s="17">
        <f>IF(AND(S930='자료입력 및 결과표시'!$B$18,COUNTIF('업무중복도(데이터 입력)'!$W930:$DR930,'자료입력 및 결과표시'!$C$18)&gt;=1),13,0)</f>
        <v>0</v>
      </c>
      <c r="EY930" s="17">
        <f>IF(AND(S930='자료입력 및 결과표시'!$B$19,COUNTIF('업무중복도(데이터 입력)'!$W930:$DR930,'자료입력 및 결과표시'!$C$19)&gt;=1),14,0)</f>
        <v>0</v>
      </c>
      <c r="EZ930" s="17">
        <f>IF(AND(S930='자료입력 및 결과표시'!$B$20,COUNTIF('업무중복도(데이터 입력)'!$W930:$DR930,'자료입력 및 결과표시'!$C$20)&gt;=1),15,0)</f>
        <v>0</v>
      </c>
      <c r="FA930" s="17">
        <f>IF(AND(S930='자료입력 및 결과표시'!$B$21,COUNTIF('업무중복도(데이터 입력)'!$W930:$DR930,'자료입력 및 결과표시'!$C$21)&gt;=1),16,0)</f>
        <v>0</v>
      </c>
      <c r="FK930" s="17">
        <f t="shared" si="905"/>
        <v>0</v>
      </c>
      <c r="FO930"/>
    </row>
    <row r="931" spans="1:171">
      <c r="A931" s="17" t="str">
        <f t="shared" si="888"/>
        <v>\\\0</v>
      </c>
      <c r="B931" s="17" t="str">
        <f t="shared" si="889"/>
        <v>\\\0</v>
      </c>
      <c r="C931" s="17" t="str">
        <f t="shared" si="890"/>
        <v>\\\0</v>
      </c>
      <c r="D931" s="17" t="str">
        <f t="shared" si="891"/>
        <v>\\\0</v>
      </c>
      <c r="E931" s="17" t="str">
        <f t="shared" si="892"/>
        <v>\\\0</v>
      </c>
      <c r="F931" s="17" t="str">
        <f t="shared" si="893"/>
        <v>\\\0</v>
      </c>
      <c r="G931" s="17" t="str">
        <f t="shared" si="894"/>
        <v>\\\0</v>
      </c>
      <c r="H931" s="17" t="str">
        <f t="shared" si="895"/>
        <v>\\\0</v>
      </c>
      <c r="I931" s="17" t="str">
        <f t="shared" si="896"/>
        <v>\\\0</v>
      </c>
      <c r="J931" s="17" t="str">
        <f t="shared" si="897"/>
        <v>\\\0</v>
      </c>
      <c r="K931" s="17" t="str">
        <f t="shared" si="898"/>
        <v>\\\0</v>
      </c>
      <c r="L931" s="17" t="str">
        <f t="shared" si="899"/>
        <v>\\\0</v>
      </c>
      <c r="M931" s="17" t="str">
        <f t="shared" si="900"/>
        <v>\\\0</v>
      </c>
      <c r="N931" s="17" t="str">
        <f t="shared" si="901"/>
        <v>\\\0</v>
      </c>
      <c r="O931" s="17" t="str">
        <f t="shared" si="902"/>
        <v>\\\0</v>
      </c>
      <c r="P931" s="17" t="str">
        <f t="shared" si="903"/>
        <v>\\\0</v>
      </c>
      <c r="R931" s="17" t="str">
        <f t="shared" si="904"/>
        <v>\\</v>
      </c>
      <c r="S931" s="38"/>
      <c r="T931" s="39"/>
      <c r="U931" s="31"/>
      <c r="V931" s="32"/>
      <c r="W931" s="36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35"/>
      <c r="DS931" s="287"/>
      <c r="DT931" s="36"/>
      <c r="DU931" s="37"/>
      <c r="DV931" s="28">
        <f>IF(AND($S931='자료입력 및 결과표시'!$B$6,COUNTIF($W931:$DR931,'자료입력 및 결과표시'!$C$6)&gt;=1),IF(OR('자료입력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DW931" s="28">
        <f>IF(AND($S931='자료입력 및 결과표시'!$B$7,COUNTIF($W931:$DR931,'자료입력 및 결과표시'!$C$7)&gt;=1),IF(OR('자료입력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DX931" s="28">
        <f>IF(AND($S931='자료입력 및 결과표시'!$B$8,COUNTIF($W931:$DR931,'자료입력 및 결과표시'!$C$8)&gt;=1),IF(OR('자료입력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DY931" s="28">
        <f>IF(AND($S931='자료입력 및 결과표시'!$B$9,COUNTIF($W931:$DR931,'자료입력 및 결과표시'!$C$9)&gt;=1),IF(OR('자료입력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DZ931" s="28">
        <f>IF(AND($S931='자료입력 및 결과표시'!$B$10,COUNTIF($W931:$DR931,'자료입력 및 결과표시'!$C$10)&gt;=1),IF(OR('자료입력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A931" s="28">
        <f>IF(AND($S931='자료입력 및 결과표시'!$B$11,COUNTIF($W931:$DR931,'자료입력 및 결과표시'!$C$11)&gt;=1),IF(OR('자료입력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B931" s="28">
        <f>IF(AND($S931='자료입력 및 결과표시'!$B$12,COUNTIF($W931:$DR931,'자료입력 및 결과표시'!$C$12)&gt;=1),IF(OR('자료입력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C931" s="28">
        <f>IF(AND($S931='자료입력 및 결과표시'!$B$13,COUNTIF($W931:$DR931,'자료입력 및 결과표시'!$C$13)&gt;=1),IF(OR('자료입력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D931" s="28">
        <f>IF(AND($S931='자료입력 및 결과표시'!$B$14,COUNTIF($W931:$DR931,'자료입력 및 결과표시'!$C$14)&gt;=1),IF(OR('자료입력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E931" s="28">
        <f>IF(AND($S931='자료입력 및 결과표시'!$B$15,COUNTIF($W931:$DR931,'자료입력 및 결과표시'!$C$15)&gt;=1),IF(OR('자료입력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F931" s="28">
        <f>IF(AND($S931='자료입력 및 결과표시'!$B$16,COUNTIF($W931:$DR931,'자료입력 및 결과표시'!$C$16)&gt;=1),IF(OR('자료입력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G931" s="28">
        <f>IF(AND($S931='자료입력 및 결과표시'!$B$17,COUNTIF($W931:$DR931,'자료입력 및 결과표시'!$C$17)&gt;=1),IF(OR('자료입력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H931" s="28">
        <f>IF(AND($S931='자료입력 및 결과표시'!$B$18,COUNTIF($W931:$DR931,'자료입력 및 결과표시'!$C$18)&gt;=1),IF(OR('자료입력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I931" s="28">
        <f>IF(AND($S931='자료입력 및 결과표시'!$B$19,COUNTIF($W931:$DR931,'자료입력 및 결과표시'!$C$19)&gt;=1),IF(OR('자료입력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J931" s="28">
        <f>IF(AND($S931='자료입력 및 결과표시'!$B$20,COUNTIF($W931:$DR931,'자료입력 및 결과표시'!$C$20)&gt;=1),IF(OR('자료입력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K931" s="28">
        <f>IF(AND($S931='자료입력 및 결과표시'!$B$21,COUNTIF($W931:$DR931,'자료입력 및 결과표시'!$C$21)&gt;=1),IF(OR('자료입력 및 결과표시'!$B$4+90&gt;=$V931,'자료입력 및 결과표시'!$B$4&lt;$U931),0,IF($V931-'자료입력 및 결과표시'!$B$4-90&gt;='자료입력 및 결과표시'!$E$4,'자료입력 및 결과표시'!$E$4,$V931-'자료입력 및 결과표시'!$B$4-90)),0)</f>
        <v>0</v>
      </c>
      <c r="EL931" s="17">
        <f>IF(AND(S931='자료입력 및 결과표시'!$B$6,COUNTIF('업무중복도(데이터 입력)'!$W931:$DR931,'자료입력 및 결과표시'!$C$6)&gt;=1),1,0)</f>
        <v>0</v>
      </c>
      <c r="EM931" s="17">
        <f>IF(AND(S931='자료입력 및 결과표시'!$B$7,COUNTIF('업무중복도(데이터 입력)'!$W931:$DR931,'자료입력 및 결과표시'!$C$7)&gt;=1),2,0)</f>
        <v>0</v>
      </c>
      <c r="EN931" s="17">
        <f>IF(AND(S931='자료입력 및 결과표시'!$B$8,COUNTIF('업무중복도(데이터 입력)'!$W931:$DR931,'자료입력 및 결과표시'!$C$8)&gt;=1),3,0)</f>
        <v>0</v>
      </c>
      <c r="EO931" s="17">
        <f>IF(AND(S931='자료입력 및 결과표시'!$B$9,COUNTIF('업무중복도(데이터 입력)'!$W931:$DR931,'자료입력 및 결과표시'!$C$9)&gt;=1),4,0)</f>
        <v>0</v>
      </c>
      <c r="EP931" s="17">
        <f>IF(AND(S931='자료입력 및 결과표시'!$B$10,COUNTIF('업무중복도(데이터 입력)'!$W931:$DR931,'자료입력 및 결과표시'!$C$10)&gt;=1),5,0)</f>
        <v>0</v>
      </c>
      <c r="EQ931" s="17">
        <f>IF(AND(S931='자료입력 및 결과표시'!$B$11,COUNTIF('업무중복도(데이터 입력)'!$W931:$DR931,'자료입력 및 결과표시'!$C$11)&gt;=1),6,0)</f>
        <v>0</v>
      </c>
      <c r="ER931" s="17">
        <f>IF(AND(S931='자료입력 및 결과표시'!$B$12,COUNTIF('업무중복도(데이터 입력)'!$W931:$DR931,'자료입력 및 결과표시'!$C$12)&gt;=1),7,0)</f>
        <v>0</v>
      </c>
      <c r="ES931" s="17">
        <f>IF(AND(S931='자료입력 및 결과표시'!$B$13,COUNTIF('업무중복도(데이터 입력)'!$W931:$DR931,'자료입력 및 결과표시'!$C$13)&gt;=1),8,0)</f>
        <v>0</v>
      </c>
      <c r="ET931" s="17">
        <f>IF(AND(S931='자료입력 및 결과표시'!$B$14,COUNTIF('업무중복도(데이터 입력)'!$W931:$DR931,'자료입력 및 결과표시'!$C$14)&gt;=1),9,0)</f>
        <v>0</v>
      </c>
      <c r="EU931" s="17">
        <f>IF(AND(S931='자료입력 및 결과표시'!$B$15,COUNTIF('업무중복도(데이터 입력)'!$W931:$DR931,'자료입력 및 결과표시'!$C$15)&gt;=1),10,0)</f>
        <v>0</v>
      </c>
      <c r="EV931" s="17">
        <f>IF(AND(S931='자료입력 및 결과표시'!$B$16,COUNTIF('업무중복도(데이터 입력)'!$W931:$DR931,'자료입력 및 결과표시'!$C$16)&gt;=1),11,0)</f>
        <v>0</v>
      </c>
      <c r="EW931" s="17">
        <f>IF(AND(S931='자료입력 및 결과표시'!$B$17,COUNTIF('업무중복도(데이터 입력)'!$W931:$DR931,'자료입력 및 결과표시'!$C$17)&gt;=1),12,0)</f>
        <v>0</v>
      </c>
      <c r="EX931" s="17">
        <f>IF(AND(S931='자료입력 및 결과표시'!$B$18,COUNTIF('업무중복도(데이터 입력)'!$W931:$DR931,'자료입력 및 결과표시'!$C$18)&gt;=1),13,0)</f>
        <v>0</v>
      </c>
      <c r="EY931" s="17">
        <f>IF(AND(S931='자료입력 및 결과표시'!$B$19,COUNTIF('업무중복도(데이터 입력)'!$W931:$DR931,'자료입력 및 결과표시'!$C$19)&gt;=1),14,0)</f>
        <v>0</v>
      </c>
      <c r="EZ931" s="17">
        <f>IF(AND(S931='자료입력 및 결과표시'!$B$20,COUNTIF('업무중복도(데이터 입력)'!$W931:$DR931,'자료입력 및 결과표시'!$C$20)&gt;=1),15,0)</f>
        <v>0</v>
      </c>
      <c r="FA931" s="17">
        <f>IF(AND(S931='자료입력 및 결과표시'!$B$21,COUNTIF('업무중복도(데이터 입력)'!$W931:$DR931,'자료입력 및 결과표시'!$C$21)&gt;=1),16,0)</f>
        <v>0</v>
      </c>
      <c r="FK931" s="17">
        <f t="shared" si="905"/>
        <v>0</v>
      </c>
      <c r="FO931"/>
    </row>
    <row r="932" spans="1:171">
      <c r="A932" s="17" t="str">
        <f t="shared" si="888"/>
        <v>\\\0</v>
      </c>
      <c r="B932" s="17" t="str">
        <f t="shared" si="889"/>
        <v>\\\0</v>
      </c>
      <c r="C932" s="17" t="str">
        <f t="shared" si="890"/>
        <v>\\\0</v>
      </c>
      <c r="D932" s="17" t="str">
        <f t="shared" si="891"/>
        <v>\\\0</v>
      </c>
      <c r="E932" s="17" t="str">
        <f t="shared" si="892"/>
        <v>\\\0</v>
      </c>
      <c r="F932" s="17" t="str">
        <f t="shared" si="893"/>
        <v>\\\0</v>
      </c>
      <c r="G932" s="17" t="str">
        <f t="shared" si="894"/>
        <v>\\\0</v>
      </c>
      <c r="H932" s="17" t="str">
        <f t="shared" si="895"/>
        <v>\\\0</v>
      </c>
      <c r="I932" s="17" t="str">
        <f t="shared" si="896"/>
        <v>\\\0</v>
      </c>
      <c r="J932" s="17" t="str">
        <f t="shared" si="897"/>
        <v>\\\0</v>
      </c>
      <c r="K932" s="17" t="str">
        <f t="shared" si="898"/>
        <v>\\\0</v>
      </c>
      <c r="L932" s="17" t="str">
        <f t="shared" si="899"/>
        <v>\\\0</v>
      </c>
      <c r="M932" s="17" t="str">
        <f t="shared" si="900"/>
        <v>\\\0</v>
      </c>
      <c r="N932" s="17" t="str">
        <f t="shared" si="901"/>
        <v>\\\0</v>
      </c>
      <c r="O932" s="17" t="str">
        <f t="shared" si="902"/>
        <v>\\\0</v>
      </c>
      <c r="P932" s="17" t="str">
        <f t="shared" si="903"/>
        <v>\\\0</v>
      </c>
      <c r="R932" s="17" t="str">
        <f t="shared" si="904"/>
        <v>\\</v>
      </c>
      <c r="S932" s="38"/>
      <c r="T932" s="39"/>
      <c r="U932" s="31"/>
      <c r="V932" s="32"/>
      <c r="W932" s="36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35"/>
      <c r="DS932" s="287"/>
      <c r="DT932" s="36"/>
      <c r="DU932" s="37"/>
      <c r="DV932" s="28">
        <f>IF(AND($S932='자료입력 및 결과표시'!$B$6,COUNTIF($W932:$DR932,'자료입력 및 결과표시'!$C$6)&gt;=1),IF(OR('자료입력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DW932" s="28">
        <f>IF(AND($S932='자료입력 및 결과표시'!$B$7,COUNTIF($W932:$DR932,'자료입력 및 결과표시'!$C$7)&gt;=1),IF(OR('자료입력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DX932" s="28">
        <f>IF(AND($S932='자료입력 및 결과표시'!$B$8,COUNTIF($W932:$DR932,'자료입력 및 결과표시'!$C$8)&gt;=1),IF(OR('자료입력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DY932" s="28">
        <f>IF(AND($S932='자료입력 및 결과표시'!$B$9,COUNTIF($W932:$DR932,'자료입력 및 결과표시'!$C$9)&gt;=1),IF(OR('자료입력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DZ932" s="28">
        <f>IF(AND($S932='자료입력 및 결과표시'!$B$10,COUNTIF($W932:$DR932,'자료입력 및 결과표시'!$C$10)&gt;=1),IF(OR('자료입력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A932" s="28">
        <f>IF(AND($S932='자료입력 및 결과표시'!$B$11,COUNTIF($W932:$DR932,'자료입력 및 결과표시'!$C$11)&gt;=1),IF(OR('자료입력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B932" s="28">
        <f>IF(AND($S932='자료입력 및 결과표시'!$B$12,COUNTIF($W932:$DR932,'자료입력 및 결과표시'!$C$12)&gt;=1),IF(OR('자료입력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C932" s="28">
        <f>IF(AND($S932='자료입력 및 결과표시'!$B$13,COUNTIF($W932:$DR932,'자료입력 및 결과표시'!$C$13)&gt;=1),IF(OR('자료입력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D932" s="28">
        <f>IF(AND($S932='자료입력 및 결과표시'!$B$14,COUNTIF($W932:$DR932,'자료입력 및 결과표시'!$C$14)&gt;=1),IF(OR('자료입력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E932" s="28">
        <f>IF(AND($S932='자료입력 및 결과표시'!$B$15,COUNTIF($W932:$DR932,'자료입력 및 결과표시'!$C$15)&gt;=1),IF(OR('자료입력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F932" s="28">
        <f>IF(AND($S932='자료입력 및 결과표시'!$B$16,COUNTIF($W932:$DR932,'자료입력 및 결과표시'!$C$16)&gt;=1),IF(OR('자료입력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G932" s="28">
        <f>IF(AND($S932='자료입력 및 결과표시'!$B$17,COUNTIF($W932:$DR932,'자료입력 및 결과표시'!$C$17)&gt;=1),IF(OR('자료입력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H932" s="28">
        <f>IF(AND($S932='자료입력 및 결과표시'!$B$18,COUNTIF($W932:$DR932,'자료입력 및 결과표시'!$C$18)&gt;=1),IF(OR('자료입력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I932" s="28">
        <f>IF(AND($S932='자료입력 및 결과표시'!$B$19,COUNTIF($W932:$DR932,'자료입력 및 결과표시'!$C$19)&gt;=1),IF(OR('자료입력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J932" s="28">
        <f>IF(AND($S932='자료입력 및 결과표시'!$B$20,COUNTIF($W932:$DR932,'자료입력 및 결과표시'!$C$20)&gt;=1),IF(OR('자료입력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K932" s="28">
        <f>IF(AND($S932='자료입력 및 결과표시'!$B$21,COUNTIF($W932:$DR932,'자료입력 및 결과표시'!$C$21)&gt;=1),IF(OR('자료입력 및 결과표시'!$B$4+90&gt;=$V932,'자료입력 및 결과표시'!$B$4&lt;$U932),0,IF($V932-'자료입력 및 결과표시'!$B$4-90&gt;='자료입력 및 결과표시'!$E$4,'자료입력 및 결과표시'!$E$4,$V932-'자료입력 및 결과표시'!$B$4-90)),0)</f>
        <v>0</v>
      </c>
      <c r="EL932" s="17">
        <f>IF(AND(S932='자료입력 및 결과표시'!$B$6,COUNTIF('업무중복도(데이터 입력)'!$W932:$DR932,'자료입력 및 결과표시'!$C$6)&gt;=1),1,0)</f>
        <v>0</v>
      </c>
      <c r="EM932" s="17">
        <f>IF(AND(S932='자료입력 및 결과표시'!$B$7,COUNTIF('업무중복도(데이터 입력)'!$W932:$DR932,'자료입력 및 결과표시'!$C$7)&gt;=1),2,0)</f>
        <v>0</v>
      </c>
      <c r="EN932" s="17">
        <f>IF(AND(S932='자료입력 및 결과표시'!$B$8,COUNTIF('업무중복도(데이터 입력)'!$W932:$DR932,'자료입력 및 결과표시'!$C$8)&gt;=1),3,0)</f>
        <v>0</v>
      </c>
      <c r="EO932" s="17">
        <f>IF(AND(S932='자료입력 및 결과표시'!$B$9,COUNTIF('업무중복도(데이터 입력)'!$W932:$DR932,'자료입력 및 결과표시'!$C$9)&gt;=1),4,0)</f>
        <v>0</v>
      </c>
      <c r="EP932" s="17">
        <f>IF(AND(S932='자료입력 및 결과표시'!$B$10,COUNTIF('업무중복도(데이터 입력)'!$W932:$DR932,'자료입력 및 결과표시'!$C$10)&gt;=1),5,0)</f>
        <v>0</v>
      </c>
      <c r="EQ932" s="17">
        <f>IF(AND(S932='자료입력 및 결과표시'!$B$11,COUNTIF('업무중복도(데이터 입력)'!$W932:$DR932,'자료입력 및 결과표시'!$C$11)&gt;=1),6,0)</f>
        <v>0</v>
      </c>
      <c r="ER932" s="17">
        <f>IF(AND(S932='자료입력 및 결과표시'!$B$12,COUNTIF('업무중복도(데이터 입력)'!$W932:$DR932,'자료입력 및 결과표시'!$C$12)&gt;=1),7,0)</f>
        <v>0</v>
      </c>
      <c r="ES932" s="17">
        <f>IF(AND(S932='자료입력 및 결과표시'!$B$13,COUNTIF('업무중복도(데이터 입력)'!$W932:$DR932,'자료입력 및 결과표시'!$C$13)&gt;=1),8,0)</f>
        <v>0</v>
      </c>
      <c r="ET932" s="17">
        <f>IF(AND(S932='자료입력 및 결과표시'!$B$14,COUNTIF('업무중복도(데이터 입력)'!$W932:$DR932,'자료입력 및 결과표시'!$C$14)&gt;=1),9,0)</f>
        <v>0</v>
      </c>
      <c r="EU932" s="17">
        <f>IF(AND(S932='자료입력 및 결과표시'!$B$15,COUNTIF('업무중복도(데이터 입력)'!$W932:$DR932,'자료입력 및 결과표시'!$C$15)&gt;=1),10,0)</f>
        <v>0</v>
      </c>
      <c r="EV932" s="17">
        <f>IF(AND(S932='자료입력 및 결과표시'!$B$16,COUNTIF('업무중복도(데이터 입력)'!$W932:$DR932,'자료입력 및 결과표시'!$C$16)&gt;=1),11,0)</f>
        <v>0</v>
      </c>
      <c r="EW932" s="17">
        <f>IF(AND(S932='자료입력 및 결과표시'!$B$17,COUNTIF('업무중복도(데이터 입력)'!$W932:$DR932,'자료입력 및 결과표시'!$C$17)&gt;=1),12,0)</f>
        <v>0</v>
      </c>
      <c r="EX932" s="17">
        <f>IF(AND(S932='자료입력 및 결과표시'!$B$18,COUNTIF('업무중복도(데이터 입력)'!$W932:$DR932,'자료입력 및 결과표시'!$C$18)&gt;=1),13,0)</f>
        <v>0</v>
      </c>
      <c r="EY932" s="17">
        <f>IF(AND(S932='자료입력 및 결과표시'!$B$19,COUNTIF('업무중복도(데이터 입력)'!$W932:$DR932,'자료입력 및 결과표시'!$C$19)&gt;=1),14,0)</f>
        <v>0</v>
      </c>
      <c r="EZ932" s="17">
        <f>IF(AND(S932='자료입력 및 결과표시'!$B$20,COUNTIF('업무중복도(데이터 입력)'!$W932:$DR932,'자료입력 및 결과표시'!$C$20)&gt;=1),15,0)</f>
        <v>0</v>
      </c>
      <c r="FA932" s="17">
        <f>IF(AND(S932='자료입력 및 결과표시'!$B$21,COUNTIF('업무중복도(데이터 입력)'!$W932:$DR932,'자료입력 및 결과표시'!$C$21)&gt;=1),16,0)</f>
        <v>0</v>
      </c>
      <c r="FK932" s="17">
        <f t="shared" si="905"/>
        <v>0</v>
      </c>
      <c r="FO932"/>
    </row>
    <row r="933" spans="1:171">
      <c r="A933" s="17" t="str">
        <f t="shared" si="888"/>
        <v>\\\0</v>
      </c>
      <c r="B933" s="17" t="str">
        <f t="shared" si="889"/>
        <v>\\\0</v>
      </c>
      <c r="C933" s="17" t="str">
        <f t="shared" si="890"/>
        <v>\\\0</v>
      </c>
      <c r="D933" s="17" t="str">
        <f t="shared" si="891"/>
        <v>\\\0</v>
      </c>
      <c r="E933" s="17" t="str">
        <f t="shared" si="892"/>
        <v>\\\0</v>
      </c>
      <c r="F933" s="17" t="str">
        <f t="shared" si="893"/>
        <v>\\\0</v>
      </c>
      <c r="G933" s="17" t="str">
        <f t="shared" si="894"/>
        <v>\\\0</v>
      </c>
      <c r="H933" s="17" t="str">
        <f t="shared" si="895"/>
        <v>\\\0</v>
      </c>
      <c r="I933" s="17" t="str">
        <f t="shared" si="896"/>
        <v>\\\0</v>
      </c>
      <c r="J933" s="17" t="str">
        <f t="shared" si="897"/>
        <v>\\\0</v>
      </c>
      <c r="K933" s="17" t="str">
        <f t="shared" si="898"/>
        <v>\\\0</v>
      </c>
      <c r="L933" s="17" t="str">
        <f t="shared" si="899"/>
        <v>\\\0</v>
      </c>
      <c r="M933" s="17" t="str">
        <f t="shared" si="900"/>
        <v>\\\0</v>
      </c>
      <c r="N933" s="17" t="str">
        <f t="shared" si="901"/>
        <v>\\\0</v>
      </c>
      <c r="O933" s="17" t="str">
        <f t="shared" si="902"/>
        <v>\\\0</v>
      </c>
      <c r="P933" s="17" t="str">
        <f t="shared" si="903"/>
        <v>\\\0</v>
      </c>
      <c r="R933" s="17" t="str">
        <f t="shared" si="904"/>
        <v>\\</v>
      </c>
      <c r="S933" s="38"/>
      <c r="T933" s="39"/>
      <c r="U933" s="31"/>
      <c r="V933" s="32"/>
      <c r="W933" s="36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35"/>
      <c r="DS933" s="287"/>
      <c r="DT933" s="36"/>
      <c r="DU933" s="37"/>
      <c r="DV933" s="28">
        <f>IF(AND($S933='자료입력 및 결과표시'!$B$6,COUNTIF($W933:$DR933,'자료입력 및 결과표시'!$C$6)&gt;=1),IF(OR('자료입력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DW933" s="28">
        <f>IF(AND($S933='자료입력 및 결과표시'!$B$7,COUNTIF($W933:$DR933,'자료입력 및 결과표시'!$C$7)&gt;=1),IF(OR('자료입력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DX933" s="28">
        <f>IF(AND($S933='자료입력 및 결과표시'!$B$8,COUNTIF($W933:$DR933,'자료입력 및 결과표시'!$C$8)&gt;=1),IF(OR('자료입력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DY933" s="28">
        <f>IF(AND($S933='자료입력 및 결과표시'!$B$9,COUNTIF($W933:$DR933,'자료입력 및 결과표시'!$C$9)&gt;=1),IF(OR('자료입력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DZ933" s="28">
        <f>IF(AND($S933='자료입력 및 결과표시'!$B$10,COUNTIF($W933:$DR933,'자료입력 및 결과표시'!$C$10)&gt;=1),IF(OR('자료입력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A933" s="28">
        <f>IF(AND($S933='자료입력 및 결과표시'!$B$11,COUNTIF($W933:$DR933,'자료입력 및 결과표시'!$C$11)&gt;=1),IF(OR('자료입력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B933" s="28">
        <f>IF(AND($S933='자료입력 및 결과표시'!$B$12,COUNTIF($W933:$DR933,'자료입력 및 결과표시'!$C$12)&gt;=1),IF(OR('자료입력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C933" s="28">
        <f>IF(AND($S933='자료입력 및 결과표시'!$B$13,COUNTIF($W933:$DR933,'자료입력 및 결과표시'!$C$13)&gt;=1),IF(OR('자료입력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D933" s="28">
        <f>IF(AND($S933='자료입력 및 결과표시'!$B$14,COUNTIF($W933:$DR933,'자료입력 및 결과표시'!$C$14)&gt;=1),IF(OR('자료입력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E933" s="28">
        <f>IF(AND($S933='자료입력 및 결과표시'!$B$15,COUNTIF($W933:$DR933,'자료입력 및 결과표시'!$C$15)&gt;=1),IF(OR('자료입력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F933" s="28">
        <f>IF(AND($S933='자료입력 및 결과표시'!$B$16,COUNTIF($W933:$DR933,'자료입력 및 결과표시'!$C$16)&gt;=1),IF(OR('자료입력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G933" s="28">
        <f>IF(AND($S933='자료입력 및 결과표시'!$B$17,COUNTIF($W933:$DR933,'자료입력 및 결과표시'!$C$17)&gt;=1),IF(OR('자료입력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H933" s="28">
        <f>IF(AND($S933='자료입력 및 결과표시'!$B$18,COUNTIF($W933:$DR933,'자료입력 및 결과표시'!$C$18)&gt;=1),IF(OR('자료입력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I933" s="28">
        <f>IF(AND($S933='자료입력 및 결과표시'!$B$19,COUNTIF($W933:$DR933,'자료입력 및 결과표시'!$C$19)&gt;=1),IF(OR('자료입력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J933" s="28">
        <f>IF(AND($S933='자료입력 및 결과표시'!$B$20,COUNTIF($W933:$DR933,'자료입력 및 결과표시'!$C$20)&gt;=1),IF(OR('자료입력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K933" s="28">
        <f>IF(AND($S933='자료입력 및 결과표시'!$B$21,COUNTIF($W933:$DR933,'자료입력 및 결과표시'!$C$21)&gt;=1),IF(OR('자료입력 및 결과표시'!$B$4+90&gt;=$V933,'자료입력 및 결과표시'!$B$4&lt;$U933),0,IF($V933-'자료입력 및 결과표시'!$B$4-90&gt;='자료입력 및 결과표시'!$E$4,'자료입력 및 결과표시'!$E$4,$V933-'자료입력 및 결과표시'!$B$4-90)),0)</f>
        <v>0</v>
      </c>
      <c r="EL933" s="17">
        <f>IF(AND(S933='자료입력 및 결과표시'!$B$6,COUNTIF('업무중복도(데이터 입력)'!$W933:$DR933,'자료입력 및 결과표시'!$C$6)&gt;=1),1,0)</f>
        <v>0</v>
      </c>
      <c r="EM933" s="17">
        <f>IF(AND(S933='자료입력 및 결과표시'!$B$7,COUNTIF('업무중복도(데이터 입력)'!$W933:$DR933,'자료입력 및 결과표시'!$C$7)&gt;=1),2,0)</f>
        <v>0</v>
      </c>
      <c r="EN933" s="17">
        <f>IF(AND(S933='자료입력 및 결과표시'!$B$8,COUNTIF('업무중복도(데이터 입력)'!$W933:$DR933,'자료입력 및 결과표시'!$C$8)&gt;=1),3,0)</f>
        <v>0</v>
      </c>
      <c r="EO933" s="17">
        <f>IF(AND(S933='자료입력 및 결과표시'!$B$9,COUNTIF('업무중복도(데이터 입력)'!$W933:$DR933,'자료입력 및 결과표시'!$C$9)&gt;=1),4,0)</f>
        <v>0</v>
      </c>
      <c r="EP933" s="17">
        <f>IF(AND(S933='자료입력 및 결과표시'!$B$10,COUNTIF('업무중복도(데이터 입력)'!$W933:$DR933,'자료입력 및 결과표시'!$C$10)&gt;=1),5,0)</f>
        <v>0</v>
      </c>
      <c r="EQ933" s="17">
        <f>IF(AND(S933='자료입력 및 결과표시'!$B$11,COUNTIF('업무중복도(데이터 입력)'!$W933:$DR933,'자료입력 및 결과표시'!$C$11)&gt;=1),6,0)</f>
        <v>0</v>
      </c>
      <c r="ER933" s="17">
        <f>IF(AND(S933='자료입력 및 결과표시'!$B$12,COUNTIF('업무중복도(데이터 입력)'!$W933:$DR933,'자료입력 및 결과표시'!$C$12)&gt;=1),7,0)</f>
        <v>0</v>
      </c>
      <c r="ES933" s="17">
        <f>IF(AND(S933='자료입력 및 결과표시'!$B$13,COUNTIF('업무중복도(데이터 입력)'!$W933:$DR933,'자료입력 및 결과표시'!$C$13)&gt;=1),8,0)</f>
        <v>0</v>
      </c>
      <c r="ET933" s="17">
        <f>IF(AND(S933='자료입력 및 결과표시'!$B$14,COUNTIF('업무중복도(데이터 입력)'!$W933:$DR933,'자료입력 및 결과표시'!$C$14)&gt;=1),9,0)</f>
        <v>0</v>
      </c>
      <c r="EU933" s="17">
        <f>IF(AND(S933='자료입력 및 결과표시'!$B$15,COUNTIF('업무중복도(데이터 입력)'!$W933:$DR933,'자료입력 및 결과표시'!$C$15)&gt;=1),10,0)</f>
        <v>0</v>
      </c>
      <c r="EV933" s="17">
        <f>IF(AND(S933='자료입력 및 결과표시'!$B$16,COUNTIF('업무중복도(데이터 입력)'!$W933:$DR933,'자료입력 및 결과표시'!$C$16)&gt;=1),11,0)</f>
        <v>0</v>
      </c>
      <c r="EW933" s="17">
        <f>IF(AND(S933='자료입력 및 결과표시'!$B$17,COUNTIF('업무중복도(데이터 입력)'!$W933:$DR933,'자료입력 및 결과표시'!$C$17)&gt;=1),12,0)</f>
        <v>0</v>
      </c>
      <c r="EX933" s="17">
        <f>IF(AND(S933='자료입력 및 결과표시'!$B$18,COUNTIF('업무중복도(데이터 입력)'!$W933:$DR933,'자료입력 및 결과표시'!$C$18)&gt;=1),13,0)</f>
        <v>0</v>
      </c>
      <c r="EY933" s="17">
        <f>IF(AND(S933='자료입력 및 결과표시'!$B$19,COUNTIF('업무중복도(데이터 입력)'!$W933:$DR933,'자료입력 및 결과표시'!$C$19)&gt;=1),14,0)</f>
        <v>0</v>
      </c>
      <c r="EZ933" s="17">
        <f>IF(AND(S933='자료입력 및 결과표시'!$B$20,COUNTIF('업무중복도(데이터 입력)'!$W933:$DR933,'자료입력 및 결과표시'!$C$20)&gt;=1),15,0)</f>
        <v>0</v>
      </c>
      <c r="FA933" s="17">
        <f>IF(AND(S933='자료입력 및 결과표시'!$B$21,COUNTIF('업무중복도(데이터 입력)'!$W933:$DR933,'자료입력 및 결과표시'!$C$21)&gt;=1),16,0)</f>
        <v>0</v>
      </c>
      <c r="FK933" s="17">
        <f t="shared" si="905"/>
        <v>0</v>
      </c>
      <c r="FO933"/>
    </row>
    <row r="934" spans="1:171">
      <c r="A934" s="17" t="str">
        <f t="shared" si="888"/>
        <v>\\\0</v>
      </c>
      <c r="B934" s="17" t="str">
        <f t="shared" si="889"/>
        <v>\\\0</v>
      </c>
      <c r="C934" s="17" t="str">
        <f t="shared" si="890"/>
        <v>\\\0</v>
      </c>
      <c r="D934" s="17" t="str">
        <f t="shared" si="891"/>
        <v>\\\0</v>
      </c>
      <c r="E934" s="17" t="str">
        <f t="shared" si="892"/>
        <v>\\\0</v>
      </c>
      <c r="F934" s="17" t="str">
        <f t="shared" si="893"/>
        <v>\\\0</v>
      </c>
      <c r="G934" s="17" t="str">
        <f t="shared" si="894"/>
        <v>\\\0</v>
      </c>
      <c r="H934" s="17" t="str">
        <f t="shared" si="895"/>
        <v>\\\0</v>
      </c>
      <c r="I934" s="17" t="str">
        <f t="shared" si="896"/>
        <v>\\\0</v>
      </c>
      <c r="J934" s="17" t="str">
        <f t="shared" si="897"/>
        <v>\\\0</v>
      </c>
      <c r="K934" s="17" t="str">
        <f t="shared" si="898"/>
        <v>\\\0</v>
      </c>
      <c r="L934" s="17" t="str">
        <f t="shared" si="899"/>
        <v>\\\0</v>
      </c>
      <c r="M934" s="17" t="str">
        <f t="shared" si="900"/>
        <v>\\\0</v>
      </c>
      <c r="N934" s="17" t="str">
        <f t="shared" si="901"/>
        <v>\\\0</v>
      </c>
      <c r="O934" s="17" t="str">
        <f t="shared" si="902"/>
        <v>\\\0</v>
      </c>
      <c r="P934" s="17" t="str">
        <f t="shared" si="903"/>
        <v>\\\0</v>
      </c>
      <c r="R934" s="17" t="str">
        <f t="shared" si="904"/>
        <v>\\</v>
      </c>
      <c r="S934" s="38"/>
      <c r="T934" s="39"/>
      <c r="U934" s="31"/>
      <c r="V934" s="32"/>
      <c r="W934" s="36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35"/>
      <c r="DS934" s="287"/>
      <c r="DT934" s="36"/>
      <c r="DU934" s="37"/>
      <c r="DV934" s="28">
        <f>IF(AND($S934='자료입력 및 결과표시'!$B$6,COUNTIF($W934:$DR934,'자료입력 및 결과표시'!$C$6)&gt;=1),IF(OR('자료입력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DW934" s="28">
        <f>IF(AND($S934='자료입력 및 결과표시'!$B$7,COUNTIF($W934:$DR934,'자료입력 및 결과표시'!$C$7)&gt;=1),IF(OR('자료입력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DX934" s="28">
        <f>IF(AND($S934='자료입력 및 결과표시'!$B$8,COUNTIF($W934:$DR934,'자료입력 및 결과표시'!$C$8)&gt;=1),IF(OR('자료입력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DY934" s="28">
        <f>IF(AND($S934='자료입력 및 결과표시'!$B$9,COUNTIF($W934:$DR934,'자료입력 및 결과표시'!$C$9)&gt;=1),IF(OR('자료입력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DZ934" s="28">
        <f>IF(AND($S934='자료입력 및 결과표시'!$B$10,COUNTIF($W934:$DR934,'자료입력 및 결과표시'!$C$10)&gt;=1),IF(OR('자료입력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A934" s="28">
        <f>IF(AND($S934='자료입력 및 결과표시'!$B$11,COUNTIF($W934:$DR934,'자료입력 및 결과표시'!$C$11)&gt;=1),IF(OR('자료입력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B934" s="28">
        <f>IF(AND($S934='자료입력 및 결과표시'!$B$12,COUNTIF($W934:$DR934,'자료입력 및 결과표시'!$C$12)&gt;=1),IF(OR('자료입력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C934" s="28">
        <f>IF(AND($S934='자료입력 및 결과표시'!$B$13,COUNTIF($W934:$DR934,'자료입력 및 결과표시'!$C$13)&gt;=1),IF(OR('자료입력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D934" s="28">
        <f>IF(AND($S934='자료입력 및 결과표시'!$B$14,COUNTIF($W934:$DR934,'자료입력 및 결과표시'!$C$14)&gt;=1),IF(OR('자료입력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E934" s="28">
        <f>IF(AND($S934='자료입력 및 결과표시'!$B$15,COUNTIF($W934:$DR934,'자료입력 및 결과표시'!$C$15)&gt;=1),IF(OR('자료입력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F934" s="28">
        <f>IF(AND($S934='자료입력 및 결과표시'!$B$16,COUNTIF($W934:$DR934,'자료입력 및 결과표시'!$C$16)&gt;=1),IF(OR('자료입력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G934" s="28">
        <f>IF(AND($S934='자료입력 및 결과표시'!$B$17,COUNTIF($W934:$DR934,'자료입력 및 결과표시'!$C$17)&gt;=1),IF(OR('자료입력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H934" s="28">
        <f>IF(AND($S934='자료입력 및 결과표시'!$B$18,COUNTIF($W934:$DR934,'자료입력 및 결과표시'!$C$18)&gt;=1),IF(OR('자료입력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I934" s="28">
        <f>IF(AND($S934='자료입력 및 결과표시'!$B$19,COUNTIF($W934:$DR934,'자료입력 및 결과표시'!$C$19)&gt;=1),IF(OR('자료입력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J934" s="28">
        <f>IF(AND($S934='자료입력 및 결과표시'!$B$20,COUNTIF($W934:$DR934,'자료입력 및 결과표시'!$C$20)&gt;=1),IF(OR('자료입력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K934" s="28">
        <f>IF(AND($S934='자료입력 및 결과표시'!$B$21,COUNTIF($W934:$DR934,'자료입력 및 결과표시'!$C$21)&gt;=1),IF(OR('자료입력 및 결과표시'!$B$4+90&gt;=$V934,'자료입력 및 결과표시'!$B$4&lt;$U934),0,IF($V934-'자료입력 및 결과표시'!$B$4-90&gt;='자료입력 및 결과표시'!$E$4,'자료입력 및 결과표시'!$E$4,$V934-'자료입력 및 결과표시'!$B$4-90)),0)</f>
        <v>0</v>
      </c>
      <c r="EL934" s="17">
        <f>IF(AND(S934='자료입력 및 결과표시'!$B$6,COUNTIF('업무중복도(데이터 입력)'!$W934:$DR934,'자료입력 및 결과표시'!$C$6)&gt;=1),1,0)</f>
        <v>0</v>
      </c>
      <c r="EM934" s="17">
        <f>IF(AND(S934='자료입력 및 결과표시'!$B$7,COUNTIF('업무중복도(데이터 입력)'!$W934:$DR934,'자료입력 및 결과표시'!$C$7)&gt;=1),2,0)</f>
        <v>0</v>
      </c>
      <c r="EN934" s="17">
        <f>IF(AND(S934='자료입력 및 결과표시'!$B$8,COUNTIF('업무중복도(데이터 입력)'!$W934:$DR934,'자료입력 및 결과표시'!$C$8)&gt;=1),3,0)</f>
        <v>0</v>
      </c>
      <c r="EO934" s="17">
        <f>IF(AND(S934='자료입력 및 결과표시'!$B$9,COUNTIF('업무중복도(데이터 입력)'!$W934:$DR934,'자료입력 및 결과표시'!$C$9)&gt;=1),4,0)</f>
        <v>0</v>
      </c>
      <c r="EP934" s="17">
        <f>IF(AND(S934='자료입력 및 결과표시'!$B$10,COUNTIF('업무중복도(데이터 입력)'!$W934:$DR934,'자료입력 및 결과표시'!$C$10)&gt;=1),5,0)</f>
        <v>0</v>
      </c>
      <c r="EQ934" s="17">
        <f>IF(AND(S934='자료입력 및 결과표시'!$B$11,COUNTIF('업무중복도(데이터 입력)'!$W934:$DR934,'자료입력 및 결과표시'!$C$11)&gt;=1),6,0)</f>
        <v>0</v>
      </c>
      <c r="ER934" s="17">
        <f>IF(AND(S934='자료입력 및 결과표시'!$B$12,COUNTIF('업무중복도(데이터 입력)'!$W934:$DR934,'자료입력 및 결과표시'!$C$12)&gt;=1),7,0)</f>
        <v>0</v>
      </c>
      <c r="ES934" s="17">
        <f>IF(AND(S934='자료입력 및 결과표시'!$B$13,COUNTIF('업무중복도(데이터 입력)'!$W934:$DR934,'자료입력 및 결과표시'!$C$13)&gt;=1),8,0)</f>
        <v>0</v>
      </c>
      <c r="ET934" s="17">
        <f>IF(AND(S934='자료입력 및 결과표시'!$B$14,COUNTIF('업무중복도(데이터 입력)'!$W934:$DR934,'자료입력 및 결과표시'!$C$14)&gt;=1),9,0)</f>
        <v>0</v>
      </c>
      <c r="EU934" s="17">
        <f>IF(AND(S934='자료입력 및 결과표시'!$B$15,COUNTIF('업무중복도(데이터 입력)'!$W934:$DR934,'자료입력 및 결과표시'!$C$15)&gt;=1),10,0)</f>
        <v>0</v>
      </c>
      <c r="EV934" s="17">
        <f>IF(AND(S934='자료입력 및 결과표시'!$B$16,COUNTIF('업무중복도(데이터 입력)'!$W934:$DR934,'자료입력 및 결과표시'!$C$16)&gt;=1),11,0)</f>
        <v>0</v>
      </c>
      <c r="EW934" s="17">
        <f>IF(AND(S934='자료입력 및 결과표시'!$B$17,COUNTIF('업무중복도(데이터 입력)'!$W934:$DR934,'자료입력 및 결과표시'!$C$17)&gt;=1),12,0)</f>
        <v>0</v>
      </c>
      <c r="EX934" s="17">
        <f>IF(AND(S934='자료입력 및 결과표시'!$B$18,COUNTIF('업무중복도(데이터 입력)'!$W934:$DR934,'자료입력 및 결과표시'!$C$18)&gt;=1),13,0)</f>
        <v>0</v>
      </c>
      <c r="EY934" s="17">
        <f>IF(AND(S934='자료입력 및 결과표시'!$B$19,COUNTIF('업무중복도(데이터 입력)'!$W934:$DR934,'자료입력 및 결과표시'!$C$19)&gt;=1),14,0)</f>
        <v>0</v>
      </c>
      <c r="EZ934" s="17">
        <f>IF(AND(S934='자료입력 및 결과표시'!$B$20,COUNTIF('업무중복도(데이터 입력)'!$W934:$DR934,'자료입력 및 결과표시'!$C$20)&gt;=1),15,0)</f>
        <v>0</v>
      </c>
      <c r="FA934" s="17">
        <f>IF(AND(S934='자료입력 및 결과표시'!$B$21,COUNTIF('업무중복도(데이터 입력)'!$W934:$DR934,'자료입력 및 결과표시'!$C$21)&gt;=1),16,0)</f>
        <v>0</v>
      </c>
      <c r="FK934" s="17">
        <f t="shared" si="905"/>
        <v>0</v>
      </c>
      <c r="FO934"/>
    </row>
    <row r="935" spans="1:171">
      <c r="A935" s="17" t="str">
        <f t="shared" si="888"/>
        <v>\\\0</v>
      </c>
      <c r="B935" s="17" t="str">
        <f t="shared" si="889"/>
        <v>\\\0</v>
      </c>
      <c r="C935" s="17" t="str">
        <f t="shared" si="890"/>
        <v>\\\0</v>
      </c>
      <c r="D935" s="17" t="str">
        <f t="shared" si="891"/>
        <v>\\\0</v>
      </c>
      <c r="E935" s="17" t="str">
        <f t="shared" si="892"/>
        <v>\\\0</v>
      </c>
      <c r="F935" s="17" t="str">
        <f t="shared" si="893"/>
        <v>\\\0</v>
      </c>
      <c r="G935" s="17" t="str">
        <f t="shared" si="894"/>
        <v>\\\0</v>
      </c>
      <c r="H935" s="17" t="str">
        <f t="shared" si="895"/>
        <v>\\\0</v>
      </c>
      <c r="I935" s="17" t="str">
        <f t="shared" si="896"/>
        <v>\\\0</v>
      </c>
      <c r="J935" s="17" t="str">
        <f t="shared" si="897"/>
        <v>\\\0</v>
      </c>
      <c r="K935" s="17" t="str">
        <f t="shared" si="898"/>
        <v>\\\0</v>
      </c>
      <c r="L935" s="17" t="str">
        <f t="shared" si="899"/>
        <v>\\\0</v>
      </c>
      <c r="M935" s="17" t="str">
        <f t="shared" si="900"/>
        <v>\\\0</v>
      </c>
      <c r="N935" s="17" t="str">
        <f t="shared" si="901"/>
        <v>\\\0</v>
      </c>
      <c r="O935" s="17" t="str">
        <f t="shared" si="902"/>
        <v>\\\0</v>
      </c>
      <c r="P935" s="17" t="str">
        <f t="shared" si="903"/>
        <v>\\\0</v>
      </c>
      <c r="R935" s="17" t="str">
        <f t="shared" si="904"/>
        <v>\\</v>
      </c>
      <c r="S935" s="38"/>
      <c r="T935" s="39"/>
      <c r="U935" s="31"/>
      <c r="V935" s="32"/>
      <c r="W935" s="36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35"/>
      <c r="DS935" s="287"/>
      <c r="DT935" s="36"/>
      <c r="DU935" s="37"/>
      <c r="DV935" s="28">
        <f>IF(AND($S935='자료입력 및 결과표시'!$B$6,COUNTIF($W935:$DR935,'자료입력 및 결과표시'!$C$6)&gt;=1),IF(OR('자료입력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DW935" s="28">
        <f>IF(AND($S935='자료입력 및 결과표시'!$B$7,COUNTIF($W935:$DR935,'자료입력 및 결과표시'!$C$7)&gt;=1),IF(OR('자료입력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DX935" s="28">
        <f>IF(AND($S935='자료입력 및 결과표시'!$B$8,COUNTIF($W935:$DR935,'자료입력 및 결과표시'!$C$8)&gt;=1),IF(OR('자료입력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DY935" s="28">
        <f>IF(AND($S935='자료입력 및 결과표시'!$B$9,COUNTIF($W935:$DR935,'자료입력 및 결과표시'!$C$9)&gt;=1),IF(OR('자료입력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DZ935" s="28">
        <f>IF(AND($S935='자료입력 및 결과표시'!$B$10,COUNTIF($W935:$DR935,'자료입력 및 결과표시'!$C$10)&gt;=1),IF(OR('자료입력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A935" s="28">
        <f>IF(AND($S935='자료입력 및 결과표시'!$B$11,COUNTIF($W935:$DR935,'자료입력 및 결과표시'!$C$11)&gt;=1),IF(OR('자료입력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B935" s="28">
        <f>IF(AND($S935='자료입력 및 결과표시'!$B$12,COUNTIF($W935:$DR935,'자료입력 및 결과표시'!$C$12)&gt;=1),IF(OR('자료입력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C935" s="28">
        <f>IF(AND($S935='자료입력 및 결과표시'!$B$13,COUNTIF($W935:$DR935,'자료입력 및 결과표시'!$C$13)&gt;=1),IF(OR('자료입력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D935" s="28">
        <f>IF(AND($S935='자료입력 및 결과표시'!$B$14,COUNTIF($W935:$DR935,'자료입력 및 결과표시'!$C$14)&gt;=1),IF(OR('자료입력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E935" s="28">
        <f>IF(AND($S935='자료입력 및 결과표시'!$B$15,COUNTIF($W935:$DR935,'자료입력 및 결과표시'!$C$15)&gt;=1),IF(OR('자료입력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F935" s="28">
        <f>IF(AND($S935='자료입력 및 결과표시'!$B$16,COUNTIF($W935:$DR935,'자료입력 및 결과표시'!$C$16)&gt;=1),IF(OR('자료입력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G935" s="28">
        <f>IF(AND($S935='자료입력 및 결과표시'!$B$17,COUNTIF($W935:$DR935,'자료입력 및 결과표시'!$C$17)&gt;=1),IF(OR('자료입력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H935" s="28">
        <f>IF(AND($S935='자료입력 및 결과표시'!$B$18,COUNTIF($W935:$DR935,'자료입력 및 결과표시'!$C$18)&gt;=1),IF(OR('자료입력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I935" s="28">
        <f>IF(AND($S935='자료입력 및 결과표시'!$B$19,COUNTIF($W935:$DR935,'자료입력 및 결과표시'!$C$19)&gt;=1),IF(OR('자료입력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J935" s="28">
        <f>IF(AND($S935='자료입력 및 결과표시'!$B$20,COUNTIF($W935:$DR935,'자료입력 및 결과표시'!$C$20)&gt;=1),IF(OR('자료입력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K935" s="28">
        <f>IF(AND($S935='자료입력 및 결과표시'!$B$21,COUNTIF($W935:$DR935,'자료입력 및 결과표시'!$C$21)&gt;=1),IF(OR('자료입력 및 결과표시'!$B$4+90&gt;=$V935,'자료입력 및 결과표시'!$B$4&lt;$U935),0,IF($V935-'자료입력 및 결과표시'!$B$4-90&gt;='자료입력 및 결과표시'!$E$4,'자료입력 및 결과표시'!$E$4,$V935-'자료입력 및 결과표시'!$B$4-90)),0)</f>
        <v>0</v>
      </c>
      <c r="EL935" s="17">
        <f>IF(AND(S935='자료입력 및 결과표시'!$B$6,COUNTIF('업무중복도(데이터 입력)'!$W935:$DR935,'자료입력 및 결과표시'!$C$6)&gt;=1),1,0)</f>
        <v>0</v>
      </c>
      <c r="EM935" s="17">
        <f>IF(AND(S935='자료입력 및 결과표시'!$B$7,COUNTIF('업무중복도(데이터 입력)'!$W935:$DR935,'자료입력 및 결과표시'!$C$7)&gt;=1),2,0)</f>
        <v>0</v>
      </c>
      <c r="EN935" s="17">
        <f>IF(AND(S935='자료입력 및 결과표시'!$B$8,COUNTIF('업무중복도(데이터 입력)'!$W935:$DR935,'자료입력 및 결과표시'!$C$8)&gt;=1),3,0)</f>
        <v>0</v>
      </c>
      <c r="EO935" s="17">
        <f>IF(AND(S935='자료입력 및 결과표시'!$B$9,COUNTIF('업무중복도(데이터 입력)'!$W935:$DR935,'자료입력 및 결과표시'!$C$9)&gt;=1),4,0)</f>
        <v>0</v>
      </c>
      <c r="EP935" s="17">
        <f>IF(AND(S935='자료입력 및 결과표시'!$B$10,COUNTIF('업무중복도(데이터 입력)'!$W935:$DR935,'자료입력 및 결과표시'!$C$10)&gt;=1),5,0)</f>
        <v>0</v>
      </c>
      <c r="EQ935" s="17">
        <f>IF(AND(S935='자료입력 및 결과표시'!$B$11,COUNTIF('업무중복도(데이터 입력)'!$W935:$DR935,'자료입력 및 결과표시'!$C$11)&gt;=1),6,0)</f>
        <v>0</v>
      </c>
      <c r="ER935" s="17">
        <f>IF(AND(S935='자료입력 및 결과표시'!$B$12,COUNTIF('업무중복도(데이터 입력)'!$W935:$DR935,'자료입력 및 결과표시'!$C$12)&gt;=1),7,0)</f>
        <v>0</v>
      </c>
      <c r="ES935" s="17">
        <f>IF(AND(S935='자료입력 및 결과표시'!$B$13,COUNTIF('업무중복도(데이터 입력)'!$W935:$DR935,'자료입력 및 결과표시'!$C$13)&gt;=1),8,0)</f>
        <v>0</v>
      </c>
      <c r="ET935" s="17">
        <f>IF(AND(S935='자료입력 및 결과표시'!$B$14,COUNTIF('업무중복도(데이터 입력)'!$W935:$DR935,'자료입력 및 결과표시'!$C$14)&gt;=1),9,0)</f>
        <v>0</v>
      </c>
      <c r="EU935" s="17">
        <f>IF(AND(S935='자료입력 및 결과표시'!$B$15,COUNTIF('업무중복도(데이터 입력)'!$W935:$DR935,'자료입력 및 결과표시'!$C$15)&gt;=1),10,0)</f>
        <v>0</v>
      </c>
      <c r="EV935" s="17">
        <f>IF(AND(S935='자료입력 및 결과표시'!$B$16,COUNTIF('업무중복도(데이터 입력)'!$W935:$DR935,'자료입력 및 결과표시'!$C$16)&gt;=1),11,0)</f>
        <v>0</v>
      </c>
      <c r="EW935" s="17">
        <f>IF(AND(S935='자료입력 및 결과표시'!$B$17,COUNTIF('업무중복도(데이터 입력)'!$W935:$DR935,'자료입력 및 결과표시'!$C$17)&gt;=1),12,0)</f>
        <v>0</v>
      </c>
      <c r="EX935" s="17">
        <f>IF(AND(S935='자료입력 및 결과표시'!$B$18,COUNTIF('업무중복도(데이터 입력)'!$W935:$DR935,'자료입력 및 결과표시'!$C$18)&gt;=1),13,0)</f>
        <v>0</v>
      </c>
      <c r="EY935" s="17">
        <f>IF(AND(S935='자료입력 및 결과표시'!$B$19,COUNTIF('업무중복도(데이터 입력)'!$W935:$DR935,'자료입력 및 결과표시'!$C$19)&gt;=1),14,0)</f>
        <v>0</v>
      </c>
      <c r="EZ935" s="17">
        <f>IF(AND(S935='자료입력 및 결과표시'!$B$20,COUNTIF('업무중복도(데이터 입력)'!$W935:$DR935,'자료입력 및 결과표시'!$C$20)&gt;=1),15,0)</f>
        <v>0</v>
      </c>
      <c r="FA935" s="17">
        <f>IF(AND(S935='자료입력 및 결과표시'!$B$21,COUNTIF('업무중복도(데이터 입력)'!$W935:$DR935,'자료입력 및 결과표시'!$C$21)&gt;=1),16,0)</f>
        <v>0</v>
      </c>
      <c r="FK935" s="17">
        <f t="shared" si="905"/>
        <v>0</v>
      </c>
      <c r="FO935"/>
    </row>
    <row r="936" spans="1:171">
      <c r="A936" s="17" t="str">
        <f t="shared" si="888"/>
        <v>\\\0</v>
      </c>
      <c r="B936" s="17" t="str">
        <f t="shared" si="889"/>
        <v>\\\0</v>
      </c>
      <c r="C936" s="17" t="str">
        <f t="shared" si="890"/>
        <v>\\\0</v>
      </c>
      <c r="D936" s="17" t="str">
        <f t="shared" si="891"/>
        <v>\\\0</v>
      </c>
      <c r="E936" s="17" t="str">
        <f t="shared" si="892"/>
        <v>\\\0</v>
      </c>
      <c r="F936" s="17" t="str">
        <f t="shared" si="893"/>
        <v>\\\0</v>
      </c>
      <c r="G936" s="17" t="str">
        <f t="shared" si="894"/>
        <v>\\\0</v>
      </c>
      <c r="H936" s="17" t="str">
        <f t="shared" si="895"/>
        <v>\\\0</v>
      </c>
      <c r="I936" s="17" t="str">
        <f t="shared" si="896"/>
        <v>\\\0</v>
      </c>
      <c r="J936" s="17" t="str">
        <f t="shared" si="897"/>
        <v>\\\0</v>
      </c>
      <c r="K936" s="17" t="str">
        <f t="shared" si="898"/>
        <v>\\\0</v>
      </c>
      <c r="L936" s="17" t="str">
        <f t="shared" si="899"/>
        <v>\\\0</v>
      </c>
      <c r="M936" s="17" t="str">
        <f t="shared" si="900"/>
        <v>\\\0</v>
      </c>
      <c r="N936" s="17" t="str">
        <f t="shared" si="901"/>
        <v>\\\0</v>
      </c>
      <c r="O936" s="17" t="str">
        <f t="shared" si="902"/>
        <v>\\\0</v>
      </c>
      <c r="P936" s="17" t="str">
        <f t="shared" si="903"/>
        <v>\\\0</v>
      </c>
      <c r="R936" s="17" t="str">
        <f t="shared" si="904"/>
        <v>\\</v>
      </c>
      <c r="S936" s="38"/>
      <c r="T936" s="39"/>
      <c r="U936" s="31"/>
      <c r="V936" s="32"/>
      <c r="W936" s="36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35"/>
      <c r="DS936" s="287"/>
      <c r="DT936" s="36"/>
      <c r="DU936" s="37"/>
      <c r="DV936" s="28">
        <f>IF(AND($S936='자료입력 및 결과표시'!$B$6,COUNTIF($W936:$DR936,'자료입력 및 결과표시'!$C$6)&gt;=1),IF(OR('자료입력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DW936" s="28">
        <f>IF(AND($S936='자료입력 및 결과표시'!$B$7,COUNTIF($W936:$DR936,'자료입력 및 결과표시'!$C$7)&gt;=1),IF(OR('자료입력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DX936" s="28">
        <f>IF(AND($S936='자료입력 및 결과표시'!$B$8,COUNTIF($W936:$DR936,'자료입력 및 결과표시'!$C$8)&gt;=1),IF(OR('자료입력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DY936" s="28">
        <f>IF(AND($S936='자료입력 및 결과표시'!$B$9,COUNTIF($W936:$DR936,'자료입력 및 결과표시'!$C$9)&gt;=1),IF(OR('자료입력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DZ936" s="28">
        <f>IF(AND($S936='자료입력 및 결과표시'!$B$10,COUNTIF($W936:$DR936,'자료입력 및 결과표시'!$C$10)&gt;=1),IF(OR('자료입력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A936" s="28">
        <f>IF(AND($S936='자료입력 및 결과표시'!$B$11,COUNTIF($W936:$DR936,'자료입력 및 결과표시'!$C$11)&gt;=1),IF(OR('자료입력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B936" s="28">
        <f>IF(AND($S936='자료입력 및 결과표시'!$B$12,COUNTIF($W936:$DR936,'자료입력 및 결과표시'!$C$12)&gt;=1),IF(OR('자료입력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C936" s="28">
        <f>IF(AND($S936='자료입력 및 결과표시'!$B$13,COUNTIF($W936:$DR936,'자료입력 및 결과표시'!$C$13)&gt;=1),IF(OR('자료입력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D936" s="28">
        <f>IF(AND($S936='자료입력 및 결과표시'!$B$14,COUNTIF($W936:$DR936,'자료입력 및 결과표시'!$C$14)&gt;=1),IF(OR('자료입력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E936" s="28">
        <f>IF(AND($S936='자료입력 및 결과표시'!$B$15,COUNTIF($W936:$DR936,'자료입력 및 결과표시'!$C$15)&gt;=1),IF(OR('자료입력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F936" s="28">
        <f>IF(AND($S936='자료입력 및 결과표시'!$B$16,COUNTIF($W936:$DR936,'자료입력 및 결과표시'!$C$16)&gt;=1),IF(OR('자료입력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G936" s="28">
        <f>IF(AND($S936='자료입력 및 결과표시'!$B$17,COUNTIF($W936:$DR936,'자료입력 및 결과표시'!$C$17)&gt;=1),IF(OR('자료입력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H936" s="28">
        <f>IF(AND($S936='자료입력 및 결과표시'!$B$18,COUNTIF($W936:$DR936,'자료입력 및 결과표시'!$C$18)&gt;=1),IF(OR('자료입력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I936" s="28">
        <f>IF(AND($S936='자료입력 및 결과표시'!$B$19,COUNTIF($W936:$DR936,'자료입력 및 결과표시'!$C$19)&gt;=1),IF(OR('자료입력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J936" s="28">
        <f>IF(AND($S936='자료입력 및 결과표시'!$B$20,COUNTIF($W936:$DR936,'자료입력 및 결과표시'!$C$20)&gt;=1),IF(OR('자료입력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K936" s="28">
        <f>IF(AND($S936='자료입력 및 결과표시'!$B$21,COUNTIF($W936:$DR936,'자료입력 및 결과표시'!$C$21)&gt;=1),IF(OR('자료입력 및 결과표시'!$B$4+90&gt;=$V936,'자료입력 및 결과표시'!$B$4&lt;$U936),0,IF($V936-'자료입력 및 결과표시'!$B$4-90&gt;='자료입력 및 결과표시'!$E$4,'자료입력 및 결과표시'!$E$4,$V936-'자료입력 및 결과표시'!$B$4-90)),0)</f>
        <v>0</v>
      </c>
      <c r="EL936" s="17">
        <f>IF(AND(S936='자료입력 및 결과표시'!$B$6,COUNTIF('업무중복도(데이터 입력)'!$W936:$DR936,'자료입력 및 결과표시'!$C$6)&gt;=1),1,0)</f>
        <v>0</v>
      </c>
      <c r="EM936" s="17">
        <f>IF(AND(S936='자료입력 및 결과표시'!$B$7,COUNTIF('업무중복도(데이터 입력)'!$W936:$DR936,'자료입력 및 결과표시'!$C$7)&gt;=1),2,0)</f>
        <v>0</v>
      </c>
      <c r="EN936" s="17">
        <f>IF(AND(S936='자료입력 및 결과표시'!$B$8,COUNTIF('업무중복도(데이터 입력)'!$W936:$DR936,'자료입력 및 결과표시'!$C$8)&gt;=1),3,0)</f>
        <v>0</v>
      </c>
      <c r="EO936" s="17">
        <f>IF(AND(S936='자료입력 및 결과표시'!$B$9,COUNTIF('업무중복도(데이터 입력)'!$W936:$DR936,'자료입력 및 결과표시'!$C$9)&gt;=1),4,0)</f>
        <v>0</v>
      </c>
      <c r="EP936" s="17">
        <f>IF(AND(S936='자료입력 및 결과표시'!$B$10,COUNTIF('업무중복도(데이터 입력)'!$W936:$DR936,'자료입력 및 결과표시'!$C$10)&gt;=1),5,0)</f>
        <v>0</v>
      </c>
      <c r="EQ936" s="17">
        <f>IF(AND(S936='자료입력 및 결과표시'!$B$11,COUNTIF('업무중복도(데이터 입력)'!$W936:$DR936,'자료입력 및 결과표시'!$C$11)&gt;=1),6,0)</f>
        <v>0</v>
      </c>
      <c r="ER936" s="17">
        <f>IF(AND(S936='자료입력 및 결과표시'!$B$12,COUNTIF('업무중복도(데이터 입력)'!$W936:$DR936,'자료입력 및 결과표시'!$C$12)&gt;=1),7,0)</f>
        <v>0</v>
      </c>
      <c r="ES936" s="17">
        <f>IF(AND(S936='자료입력 및 결과표시'!$B$13,COUNTIF('업무중복도(데이터 입력)'!$W936:$DR936,'자료입력 및 결과표시'!$C$13)&gt;=1),8,0)</f>
        <v>0</v>
      </c>
      <c r="ET936" s="17">
        <f>IF(AND(S936='자료입력 및 결과표시'!$B$14,COUNTIF('업무중복도(데이터 입력)'!$W936:$DR936,'자료입력 및 결과표시'!$C$14)&gt;=1),9,0)</f>
        <v>0</v>
      </c>
      <c r="EU936" s="17">
        <f>IF(AND(S936='자료입력 및 결과표시'!$B$15,COUNTIF('업무중복도(데이터 입력)'!$W936:$DR936,'자료입력 및 결과표시'!$C$15)&gt;=1),10,0)</f>
        <v>0</v>
      </c>
      <c r="EV936" s="17">
        <f>IF(AND(S936='자료입력 및 결과표시'!$B$16,COUNTIF('업무중복도(데이터 입력)'!$W936:$DR936,'자료입력 및 결과표시'!$C$16)&gt;=1),11,0)</f>
        <v>0</v>
      </c>
      <c r="EW936" s="17">
        <f>IF(AND(S936='자료입력 및 결과표시'!$B$17,COUNTIF('업무중복도(데이터 입력)'!$W936:$DR936,'자료입력 및 결과표시'!$C$17)&gt;=1),12,0)</f>
        <v>0</v>
      </c>
      <c r="EX936" s="17">
        <f>IF(AND(S936='자료입력 및 결과표시'!$B$18,COUNTIF('업무중복도(데이터 입력)'!$W936:$DR936,'자료입력 및 결과표시'!$C$18)&gt;=1),13,0)</f>
        <v>0</v>
      </c>
      <c r="EY936" s="17">
        <f>IF(AND(S936='자료입력 및 결과표시'!$B$19,COUNTIF('업무중복도(데이터 입력)'!$W936:$DR936,'자료입력 및 결과표시'!$C$19)&gt;=1),14,0)</f>
        <v>0</v>
      </c>
      <c r="EZ936" s="17">
        <f>IF(AND(S936='자료입력 및 결과표시'!$B$20,COUNTIF('업무중복도(데이터 입력)'!$W936:$DR936,'자료입력 및 결과표시'!$C$20)&gt;=1),15,0)</f>
        <v>0</v>
      </c>
      <c r="FA936" s="17">
        <f>IF(AND(S936='자료입력 및 결과표시'!$B$21,COUNTIF('업무중복도(데이터 입력)'!$W936:$DR936,'자료입력 및 결과표시'!$C$21)&gt;=1),16,0)</f>
        <v>0</v>
      </c>
      <c r="FK936" s="17">
        <f t="shared" si="905"/>
        <v>0</v>
      </c>
      <c r="FO936"/>
    </row>
    <row r="937" spans="1:171">
      <c r="A937" s="17" t="str">
        <f t="shared" si="888"/>
        <v>\\\0</v>
      </c>
      <c r="B937" s="17" t="str">
        <f t="shared" si="889"/>
        <v>\\\0</v>
      </c>
      <c r="C937" s="17" t="str">
        <f t="shared" si="890"/>
        <v>\\\0</v>
      </c>
      <c r="D937" s="17" t="str">
        <f t="shared" si="891"/>
        <v>\\\0</v>
      </c>
      <c r="E937" s="17" t="str">
        <f t="shared" si="892"/>
        <v>\\\0</v>
      </c>
      <c r="F937" s="17" t="str">
        <f t="shared" si="893"/>
        <v>\\\0</v>
      </c>
      <c r="G937" s="17" t="str">
        <f t="shared" si="894"/>
        <v>\\\0</v>
      </c>
      <c r="H937" s="17" t="str">
        <f t="shared" si="895"/>
        <v>\\\0</v>
      </c>
      <c r="I937" s="17" t="str">
        <f t="shared" si="896"/>
        <v>\\\0</v>
      </c>
      <c r="J937" s="17" t="str">
        <f t="shared" si="897"/>
        <v>\\\0</v>
      </c>
      <c r="K937" s="17" t="str">
        <f t="shared" si="898"/>
        <v>\\\0</v>
      </c>
      <c r="L937" s="17" t="str">
        <f t="shared" si="899"/>
        <v>\\\0</v>
      </c>
      <c r="M937" s="17" t="str">
        <f t="shared" si="900"/>
        <v>\\\0</v>
      </c>
      <c r="N937" s="17" t="str">
        <f t="shared" si="901"/>
        <v>\\\0</v>
      </c>
      <c r="O937" s="17" t="str">
        <f t="shared" si="902"/>
        <v>\\\0</v>
      </c>
      <c r="P937" s="17" t="str">
        <f t="shared" si="903"/>
        <v>\\\0</v>
      </c>
      <c r="R937" s="17" t="str">
        <f t="shared" si="904"/>
        <v>\\</v>
      </c>
      <c r="S937" s="38"/>
      <c r="T937" s="39"/>
      <c r="U937" s="31"/>
      <c r="V937" s="32"/>
      <c r="W937" s="36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35"/>
      <c r="DS937" s="287"/>
      <c r="DT937" s="36"/>
      <c r="DU937" s="37"/>
      <c r="DV937" s="28">
        <f>IF(AND($S937='자료입력 및 결과표시'!$B$6,COUNTIF($W937:$DR937,'자료입력 및 결과표시'!$C$6)&gt;=1),IF(OR('자료입력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DW937" s="28">
        <f>IF(AND($S937='자료입력 및 결과표시'!$B$7,COUNTIF($W937:$DR937,'자료입력 및 결과표시'!$C$7)&gt;=1),IF(OR('자료입력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DX937" s="28">
        <f>IF(AND($S937='자료입력 및 결과표시'!$B$8,COUNTIF($W937:$DR937,'자료입력 및 결과표시'!$C$8)&gt;=1),IF(OR('자료입력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DY937" s="28">
        <f>IF(AND($S937='자료입력 및 결과표시'!$B$9,COUNTIF($W937:$DR937,'자료입력 및 결과표시'!$C$9)&gt;=1),IF(OR('자료입력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DZ937" s="28">
        <f>IF(AND($S937='자료입력 및 결과표시'!$B$10,COUNTIF($W937:$DR937,'자료입력 및 결과표시'!$C$10)&gt;=1),IF(OR('자료입력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A937" s="28">
        <f>IF(AND($S937='자료입력 및 결과표시'!$B$11,COUNTIF($W937:$DR937,'자료입력 및 결과표시'!$C$11)&gt;=1),IF(OR('자료입력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B937" s="28">
        <f>IF(AND($S937='자료입력 및 결과표시'!$B$12,COUNTIF($W937:$DR937,'자료입력 및 결과표시'!$C$12)&gt;=1),IF(OR('자료입력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C937" s="28">
        <f>IF(AND($S937='자료입력 및 결과표시'!$B$13,COUNTIF($W937:$DR937,'자료입력 및 결과표시'!$C$13)&gt;=1),IF(OR('자료입력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D937" s="28">
        <f>IF(AND($S937='자료입력 및 결과표시'!$B$14,COUNTIF($W937:$DR937,'자료입력 및 결과표시'!$C$14)&gt;=1),IF(OR('자료입력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E937" s="28">
        <f>IF(AND($S937='자료입력 및 결과표시'!$B$15,COUNTIF($W937:$DR937,'자료입력 및 결과표시'!$C$15)&gt;=1),IF(OR('자료입력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F937" s="28">
        <f>IF(AND($S937='자료입력 및 결과표시'!$B$16,COUNTIF($W937:$DR937,'자료입력 및 결과표시'!$C$16)&gt;=1),IF(OR('자료입력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G937" s="28">
        <f>IF(AND($S937='자료입력 및 결과표시'!$B$17,COUNTIF($W937:$DR937,'자료입력 및 결과표시'!$C$17)&gt;=1),IF(OR('자료입력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H937" s="28">
        <f>IF(AND($S937='자료입력 및 결과표시'!$B$18,COUNTIF($W937:$DR937,'자료입력 및 결과표시'!$C$18)&gt;=1),IF(OR('자료입력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I937" s="28">
        <f>IF(AND($S937='자료입력 및 결과표시'!$B$19,COUNTIF($W937:$DR937,'자료입력 및 결과표시'!$C$19)&gt;=1),IF(OR('자료입력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J937" s="28">
        <f>IF(AND($S937='자료입력 및 결과표시'!$B$20,COUNTIF($W937:$DR937,'자료입력 및 결과표시'!$C$20)&gt;=1),IF(OR('자료입력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K937" s="28">
        <f>IF(AND($S937='자료입력 및 결과표시'!$B$21,COUNTIF($W937:$DR937,'자료입력 및 결과표시'!$C$21)&gt;=1),IF(OR('자료입력 및 결과표시'!$B$4+90&gt;=$V937,'자료입력 및 결과표시'!$B$4&lt;$U937),0,IF($V937-'자료입력 및 결과표시'!$B$4-90&gt;='자료입력 및 결과표시'!$E$4,'자료입력 및 결과표시'!$E$4,$V937-'자료입력 및 결과표시'!$B$4-90)),0)</f>
        <v>0</v>
      </c>
      <c r="EL937" s="17">
        <f>IF(AND(S937='자료입력 및 결과표시'!$B$6,COUNTIF('업무중복도(데이터 입력)'!$W937:$DR937,'자료입력 및 결과표시'!$C$6)&gt;=1),1,0)</f>
        <v>0</v>
      </c>
      <c r="EM937" s="17">
        <f>IF(AND(S937='자료입력 및 결과표시'!$B$7,COUNTIF('업무중복도(데이터 입력)'!$W937:$DR937,'자료입력 및 결과표시'!$C$7)&gt;=1),2,0)</f>
        <v>0</v>
      </c>
      <c r="EN937" s="17">
        <f>IF(AND(S937='자료입력 및 결과표시'!$B$8,COUNTIF('업무중복도(데이터 입력)'!$W937:$DR937,'자료입력 및 결과표시'!$C$8)&gt;=1),3,0)</f>
        <v>0</v>
      </c>
      <c r="EO937" s="17">
        <f>IF(AND(S937='자료입력 및 결과표시'!$B$9,COUNTIF('업무중복도(데이터 입력)'!$W937:$DR937,'자료입력 및 결과표시'!$C$9)&gt;=1),4,0)</f>
        <v>0</v>
      </c>
      <c r="EP937" s="17">
        <f>IF(AND(S937='자료입력 및 결과표시'!$B$10,COUNTIF('업무중복도(데이터 입력)'!$W937:$DR937,'자료입력 및 결과표시'!$C$10)&gt;=1),5,0)</f>
        <v>0</v>
      </c>
      <c r="EQ937" s="17">
        <f>IF(AND(S937='자료입력 및 결과표시'!$B$11,COUNTIF('업무중복도(데이터 입력)'!$W937:$DR937,'자료입력 및 결과표시'!$C$11)&gt;=1),6,0)</f>
        <v>0</v>
      </c>
      <c r="ER937" s="17">
        <f>IF(AND(S937='자료입력 및 결과표시'!$B$12,COUNTIF('업무중복도(데이터 입력)'!$W937:$DR937,'자료입력 및 결과표시'!$C$12)&gt;=1),7,0)</f>
        <v>0</v>
      </c>
      <c r="ES937" s="17">
        <f>IF(AND(S937='자료입력 및 결과표시'!$B$13,COUNTIF('업무중복도(데이터 입력)'!$W937:$DR937,'자료입력 및 결과표시'!$C$13)&gt;=1),8,0)</f>
        <v>0</v>
      </c>
      <c r="ET937" s="17">
        <f>IF(AND(S937='자료입력 및 결과표시'!$B$14,COUNTIF('업무중복도(데이터 입력)'!$W937:$DR937,'자료입력 및 결과표시'!$C$14)&gt;=1),9,0)</f>
        <v>0</v>
      </c>
      <c r="EU937" s="17">
        <f>IF(AND(S937='자료입력 및 결과표시'!$B$15,COUNTIF('업무중복도(데이터 입력)'!$W937:$DR937,'자료입력 및 결과표시'!$C$15)&gt;=1),10,0)</f>
        <v>0</v>
      </c>
      <c r="EV937" s="17">
        <f>IF(AND(S937='자료입력 및 결과표시'!$B$16,COUNTIF('업무중복도(데이터 입력)'!$W937:$DR937,'자료입력 및 결과표시'!$C$16)&gt;=1),11,0)</f>
        <v>0</v>
      </c>
      <c r="EW937" s="17">
        <f>IF(AND(S937='자료입력 및 결과표시'!$B$17,COUNTIF('업무중복도(데이터 입력)'!$W937:$DR937,'자료입력 및 결과표시'!$C$17)&gt;=1),12,0)</f>
        <v>0</v>
      </c>
      <c r="EX937" s="17">
        <f>IF(AND(S937='자료입력 및 결과표시'!$B$18,COUNTIF('업무중복도(데이터 입력)'!$W937:$DR937,'자료입력 및 결과표시'!$C$18)&gt;=1),13,0)</f>
        <v>0</v>
      </c>
      <c r="EY937" s="17">
        <f>IF(AND(S937='자료입력 및 결과표시'!$B$19,COUNTIF('업무중복도(데이터 입력)'!$W937:$DR937,'자료입력 및 결과표시'!$C$19)&gt;=1),14,0)</f>
        <v>0</v>
      </c>
      <c r="EZ937" s="17">
        <f>IF(AND(S937='자료입력 및 결과표시'!$B$20,COUNTIF('업무중복도(데이터 입력)'!$W937:$DR937,'자료입력 및 결과표시'!$C$20)&gt;=1),15,0)</f>
        <v>0</v>
      </c>
      <c r="FA937" s="17">
        <f>IF(AND(S937='자료입력 및 결과표시'!$B$21,COUNTIF('업무중복도(데이터 입력)'!$W937:$DR937,'자료입력 및 결과표시'!$C$21)&gt;=1),16,0)</f>
        <v>0</v>
      </c>
      <c r="FK937" s="17">
        <f t="shared" si="905"/>
        <v>0</v>
      </c>
      <c r="FO937"/>
    </row>
    <row r="938" spans="1:171">
      <c r="A938" s="17" t="str">
        <f t="shared" si="888"/>
        <v>\\\0</v>
      </c>
      <c r="B938" s="17" t="str">
        <f t="shared" si="889"/>
        <v>\\\0</v>
      </c>
      <c r="C938" s="17" t="str">
        <f t="shared" si="890"/>
        <v>\\\0</v>
      </c>
      <c r="D938" s="17" t="str">
        <f t="shared" si="891"/>
        <v>\\\0</v>
      </c>
      <c r="E938" s="17" t="str">
        <f t="shared" si="892"/>
        <v>\\\0</v>
      </c>
      <c r="F938" s="17" t="str">
        <f t="shared" si="893"/>
        <v>\\\0</v>
      </c>
      <c r="G938" s="17" t="str">
        <f t="shared" si="894"/>
        <v>\\\0</v>
      </c>
      <c r="H938" s="17" t="str">
        <f t="shared" si="895"/>
        <v>\\\0</v>
      </c>
      <c r="I938" s="17" t="str">
        <f t="shared" si="896"/>
        <v>\\\0</v>
      </c>
      <c r="J938" s="17" t="str">
        <f t="shared" si="897"/>
        <v>\\\0</v>
      </c>
      <c r="K938" s="17" t="str">
        <f t="shared" si="898"/>
        <v>\\\0</v>
      </c>
      <c r="L938" s="17" t="str">
        <f t="shared" si="899"/>
        <v>\\\0</v>
      </c>
      <c r="M938" s="17" t="str">
        <f t="shared" si="900"/>
        <v>\\\0</v>
      </c>
      <c r="N938" s="17" t="str">
        <f t="shared" si="901"/>
        <v>\\\0</v>
      </c>
      <c r="O938" s="17" t="str">
        <f t="shared" si="902"/>
        <v>\\\0</v>
      </c>
      <c r="P938" s="17" t="str">
        <f t="shared" si="903"/>
        <v>\\\0</v>
      </c>
      <c r="R938" s="17" t="str">
        <f t="shared" si="904"/>
        <v>\\</v>
      </c>
      <c r="S938" s="38"/>
      <c r="T938" s="39"/>
      <c r="U938" s="31"/>
      <c r="V938" s="32"/>
      <c r="W938" s="36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35"/>
      <c r="DS938" s="287"/>
      <c r="DT938" s="36"/>
      <c r="DU938" s="37"/>
      <c r="DV938" s="28">
        <f>IF(AND($S938='자료입력 및 결과표시'!$B$6,COUNTIF($W938:$DR938,'자료입력 및 결과표시'!$C$6)&gt;=1),IF(OR('자료입력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DW938" s="28">
        <f>IF(AND($S938='자료입력 및 결과표시'!$B$7,COUNTIF($W938:$DR938,'자료입력 및 결과표시'!$C$7)&gt;=1),IF(OR('자료입력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DX938" s="28">
        <f>IF(AND($S938='자료입력 및 결과표시'!$B$8,COUNTIF($W938:$DR938,'자료입력 및 결과표시'!$C$8)&gt;=1),IF(OR('자료입력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DY938" s="28">
        <f>IF(AND($S938='자료입력 및 결과표시'!$B$9,COUNTIF($W938:$DR938,'자료입력 및 결과표시'!$C$9)&gt;=1),IF(OR('자료입력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DZ938" s="28">
        <f>IF(AND($S938='자료입력 및 결과표시'!$B$10,COUNTIF($W938:$DR938,'자료입력 및 결과표시'!$C$10)&gt;=1),IF(OR('자료입력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A938" s="28">
        <f>IF(AND($S938='자료입력 및 결과표시'!$B$11,COUNTIF($W938:$DR938,'자료입력 및 결과표시'!$C$11)&gt;=1),IF(OR('자료입력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B938" s="28">
        <f>IF(AND($S938='자료입력 및 결과표시'!$B$12,COUNTIF($W938:$DR938,'자료입력 및 결과표시'!$C$12)&gt;=1),IF(OR('자료입력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C938" s="28">
        <f>IF(AND($S938='자료입력 및 결과표시'!$B$13,COUNTIF($W938:$DR938,'자료입력 및 결과표시'!$C$13)&gt;=1),IF(OR('자료입력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D938" s="28">
        <f>IF(AND($S938='자료입력 및 결과표시'!$B$14,COUNTIF($W938:$DR938,'자료입력 및 결과표시'!$C$14)&gt;=1),IF(OR('자료입력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E938" s="28">
        <f>IF(AND($S938='자료입력 및 결과표시'!$B$15,COUNTIF($W938:$DR938,'자료입력 및 결과표시'!$C$15)&gt;=1),IF(OR('자료입력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F938" s="28">
        <f>IF(AND($S938='자료입력 및 결과표시'!$B$16,COUNTIF($W938:$DR938,'자료입력 및 결과표시'!$C$16)&gt;=1),IF(OR('자료입력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G938" s="28">
        <f>IF(AND($S938='자료입력 및 결과표시'!$B$17,COUNTIF($W938:$DR938,'자료입력 및 결과표시'!$C$17)&gt;=1),IF(OR('자료입력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H938" s="28">
        <f>IF(AND($S938='자료입력 및 결과표시'!$B$18,COUNTIF($W938:$DR938,'자료입력 및 결과표시'!$C$18)&gt;=1),IF(OR('자료입력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I938" s="28">
        <f>IF(AND($S938='자료입력 및 결과표시'!$B$19,COUNTIF($W938:$DR938,'자료입력 및 결과표시'!$C$19)&gt;=1),IF(OR('자료입력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J938" s="28">
        <f>IF(AND($S938='자료입력 및 결과표시'!$B$20,COUNTIF($W938:$DR938,'자료입력 및 결과표시'!$C$20)&gt;=1),IF(OR('자료입력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K938" s="28">
        <f>IF(AND($S938='자료입력 및 결과표시'!$B$21,COUNTIF($W938:$DR938,'자료입력 및 결과표시'!$C$21)&gt;=1),IF(OR('자료입력 및 결과표시'!$B$4+90&gt;=$V938,'자료입력 및 결과표시'!$B$4&lt;$U938),0,IF($V938-'자료입력 및 결과표시'!$B$4-90&gt;='자료입력 및 결과표시'!$E$4,'자료입력 및 결과표시'!$E$4,$V938-'자료입력 및 결과표시'!$B$4-90)),0)</f>
        <v>0</v>
      </c>
      <c r="EL938" s="17">
        <f>IF(AND(S938='자료입력 및 결과표시'!$B$6,COUNTIF('업무중복도(데이터 입력)'!$W938:$DR938,'자료입력 및 결과표시'!$C$6)&gt;=1),1,0)</f>
        <v>0</v>
      </c>
      <c r="EM938" s="17">
        <f>IF(AND(S938='자료입력 및 결과표시'!$B$7,COUNTIF('업무중복도(데이터 입력)'!$W938:$DR938,'자료입력 및 결과표시'!$C$7)&gt;=1),2,0)</f>
        <v>0</v>
      </c>
      <c r="EN938" s="17">
        <f>IF(AND(S938='자료입력 및 결과표시'!$B$8,COUNTIF('업무중복도(데이터 입력)'!$W938:$DR938,'자료입력 및 결과표시'!$C$8)&gt;=1),3,0)</f>
        <v>0</v>
      </c>
      <c r="EO938" s="17">
        <f>IF(AND(S938='자료입력 및 결과표시'!$B$9,COUNTIF('업무중복도(데이터 입력)'!$W938:$DR938,'자료입력 및 결과표시'!$C$9)&gt;=1),4,0)</f>
        <v>0</v>
      </c>
      <c r="EP938" s="17">
        <f>IF(AND(S938='자료입력 및 결과표시'!$B$10,COUNTIF('업무중복도(데이터 입력)'!$W938:$DR938,'자료입력 및 결과표시'!$C$10)&gt;=1),5,0)</f>
        <v>0</v>
      </c>
      <c r="EQ938" s="17">
        <f>IF(AND(S938='자료입력 및 결과표시'!$B$11,COUNTIF('업무중복도(데이터 입력)'!$W938:$DR938,'자료입력 및 결과표시'!$C$11)&gt;=1),6,0)</f>
        <v>0</v>
      </c>
      <c r="ER938" s="17">
        <f>IF(AND(S938='자료입력 및 결과표시'!$B$12,COUNTIF('업무중복도(데이터 입력)'!$W938:$DR938,'자료입력 및 결과표시'!$C$12)&gt;=1),7,0)</f>
        <v>0</v>
      </c>
      <c r="ES938" s="17">
        <f>IF(AND(S938='자료입력 및 결과표시'!$B$13,COUNTIF('업무중복도(데이터 입력)'!$W938:$DR938,'자료입력 및 결과표시'!$C$13)&gt;=1),8,0)</f>
        <v>0</v>
      </c>
      <c r="ET938" s="17">
        <f>IF(AND(S938='자료입력 및 결과표시'!$B$14,COUNTIF('업무중복도(데이터 입력)'!$W938:$DR938,'자료입력 및 결과표시'!$C$14)&gt;=1),9,0)</f>
        <v>0</v>
      </c>
      <c r="EU938" s="17">
        <f>IF(AND(S938='자료입력 및 결과표시'!$B$15,COUNTIF('업무중복도(데이터 입력)'!$W938:$DR938,'자료입력 및 결과표시'!$C$15)&gt;=1),10,0)</f>
        <v>0</v>
      </c>
      <c r="EV938" s="17">
        <f>IF(AND(S938='자료입력 및 결과표시'!$B$16,COUNTIF('업무중복도(데이터 입력)'!$W938:$DR938,'자료입력 및 결과표시'!$C$16)&gt;=1),11,0)</f>
        <v>0</v>
      </c>
      <c r="EW938" s="17">
        <f>IF(AND(S938='자료입력 및 결과표시'!$B$17,COUNTIF('업무중복도(데이터 입력)'!$W938:$DR938,'자료입력 및 결과표시'!$C$17)&gt;=1),12,0)</f>
        <v>0</v>
      </c>
      <c r="EX938" s="17">
        <f>IF(AND(S938='자료입력 및 결과표시'!$B$18,COUNTIF('업무중복도(데이터 입력)'!$W938:$DR938,'자료입력 및 결과표시'!$C$18)&gt;=1),13,0)</f>
        <v>0</v>
      </c>
      <c r="EY938" s="17">
        <f>IF(AND(S938='자료입력 및 결과표시'!$B$19,COUNTIF('업무중복도(데이터 입력)'!$W938:$DR938,'자료입력 및 결과표시'!$C$19)&gt;=1),14,0)</f>
        <v>0</v>
      </c>
      <c r="EZ938" s="17">
        <f>IF(AND(S938='자료입력 및 결과표시'!$B$20,COUNTIF('업무중복도(데이터 입력)'!$W938:$DR938,'자료입력 및 결과표시'!$C$20)&gt;=1),15,0)</f>
        <v>0</v>
      </c>
      <c r="FA938" s="17">
        <f>IF(AND(S938='자료입력 및 결과표시'!$B$21,COUNTIF('업무중복도(데이터 입력)'!$W938:$DR938,'자료입력 및 결과표시'!$C$21)&gt;=1),16,0)</f>
        <v>0</v>
      </c>
      <c r="FK938" s="17">
        <f t="shared" si="905"/>
        <v>0</v>
      </c>
      <c r="FO938"/>
    </row>
    <row r="939" spans="1:171">
      <c r="A939" s="17" t="str">
        <f t="shared" si="888"/>
        <v>\\\0</v>
      </c>
      <c r="B939" s="17" t="str">
        <f t="shared" si="889"/>
        <v>\\\0</v>
      </c>
      <c r="C939" s="17" t="str">
        <f t="shared" si="890"/>
        <v>\\\0</v>
      </c>
      <c r="D939" s="17" t="str">
        <f t="shared" si="891"/>
        <v>\\\0</v>
      </c>
      <c r="E939" s="17" t="str">
        <f t="shared" si="892"/>
        <v>\\\0</v>
      </c>
      <c r="F939" s="17" t="str">
        <f t="shared" si="893"/>
        <v>\\\0</v>
      </c>
      <c r="G939" s="17" t="str">
        <f t="shared" si="894"/>
        <v>\\\0</v>
      </c>
      <c r="H939" s="17" t="str">
        <f t="shared" si="895"/>
        <v>\\\0</v>
      </c>
      <c r="I939" s="17" t="str">
        <f t="shared" si="896"/>
        <v>\\\0</v>
      </c>
      <c r="J939" s="17" t="str">
        <f t="shared" si="897"/>
        <v>\\\0</v>
      </c>
      <c r="K939" s="17" t="str">
        <f t="shared" si="898"/>
        <v>\\\0</v>
      </c>
      <c r="L939" s="17" t="str">
        <f t="shared" si="899"/>
        <v>\\\0</v>
      </c>
      <c r="M939" s="17" t="str">
        <f t="shared" si="900"/>
        <v>\\\0</v>
      </c>
      <c r="N939" s="17" t="str">
        <f t="shared" si="901"/>
        <v>\\\0</v>
      </c>
      <c r="O939" s="17" t="str">
        <f t="shared" si="902"/>
        <v>\\\0</v>
      </c>
      <c r="P939" s="17" t="str">
        <f t="shared" si="903"/>
        <v>\\\0</v>
      </c>
      <c r="R939" s="17" t="str">
        <f t="shared" si="904"/>
        <v>\\</v>
      </c>
      <c r="S939" s="38"/>
      <c r="T939" s="39"/>
      <c r="U939" s="31"/>
      <c r="V939" s="32"/>
      <c r="W939" s="36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35"/>
      <c r="DS939" s="287"/>
      <c r="DT939" s="36"/>
      <c r="DU939" s="37"/>
      <c r="DV939" s="28">
        <f>IF(AND($S939='자료입력 및 결과표시'!$B$6,COUNTIF($W939:$DR939,'자료입력 및 결과표시'!$C$6)&gt;=1),IF(OR('자료입력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DW939" s="28">
        <f>IF(AND($S939='자료입력 및 결과표시'!$B$7,COUNTIF($W939:$DR939,'자료입력 및 결과표시'!$C$7)&gt;=1),IF(OR('자료입력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DX939" s="28">
        <f>IF(AND($S939='자료입력 및 결과표시'!$B$8,COUNTIF($W939:$DR939,'자료입력 및 결과표시'!$C$8)&gt;=1),IF(OR('자료입력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DY939" s="28">
        <f>IF(AND($S939='자료입력 및 결과표시'!$B$9,COUNTIF($W939:$DR939,'자료입력 및 결과표시'!$C$9)&gt;=1),IF(OR('자료입력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DZ939" s="28">
        <f>IF(AND($S939='자료입력 및 결과표시'!$B$10,COUNTIF($W939:$DR939,'자료입력 및 결과표시'!$C$10)&gt;=1),IF(OR('자료입력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A939" s="28">
        <f>IF(AND($S939='자료입력 및 결과표시'!$B$11,COUNTIF($W939:$DR939,'자료입력 및 결과표시'!$C$11)&gt;=1),IF(OR('자료입력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B939" s="28">
        <f>IF(AND($S939='자료입력 및 결과표시'!$B$12,COUNTIF($W939:$DR939,'자료입력 및 결과표시'!$C$12)&gt;=1),IF(OR('자료입력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C939" s="28">
        <f>IF(AND($S939='자료입력 및 결과표시'!$B$13,COUNTIF($W939:$DR939,'자료입력 및 결과표시'!$C$13)&gt;=1),IF(OR('자료입력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D939" s="28">
        <f>IF(AND($S939='자료입력 및 결과표시'!$B$14,COUNTIF($W939:$DR939,'자료입력 및 결과표시'!$C$14)&gt;=1),IF(OR('자료입력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E939" s="28">
        <f>IF(AND($S939='자료입력 및 결과표시'!$B$15,COUNTIF($W939:$DR939,'자료입력 및 결과표시'!$C$15)&gt;=1),IF(OR('자료입력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F939" s="28">
        <f>IF(AND($S939='자료입력 및 결과표시'!$B$16,COUNTIF($W939:$DR939,'자료입력 및 결과표시'!$C$16)&gt;=1),IF(OR('자료입력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G939" s="28">
        <f>IF(AND($S939='자료입력 및 결과표시'!$B$17,COUNTIF($W939:$DR939,'자료입력 및 결과표시'!$C$17)&gt;=1),IF(OR('자료입력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H939" s="28">
        <f>IF(AND($S939='자료입력 및 결과표시'!$B$18,COUNTIF($W939:$DR939,'자료입력 및 결과표시'!$C$18)&gt;=1),IF(OR('자료입력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I939" s="28">
        <f>IF(AND($S939='자료입력 및 결과표시'!$B$19,COUNTIF($W939:$DR939,'자료입력 및 결과표시'!$C$19)&gt;=1),IF(OR('자료입력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J939" s="28">
        <f>IF(AND($S939='자료입력 및 결과표시'!$B$20,COUNTIF($W939:$DR939,'자료입력 및 결과표시'!$C$20)&gt;=1),IF(OR('자료입력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K939" s="28">
        <f>IF(AND($S939='자료입력 및 결과표시'!$B$21,COUNTIF($W939:$DR939,'자료입력 및 결과표시'!$C$21)&gt;=1),IF(OR('자료입력 및 결과표시'!$B$4+90&gt;=$V939,'자료입력 및 결과표시'!$B$4&lt;$U939),0,IF($V939-'자료입력 및 결과표시'!$B$4-90&gt;='자료입력 및 결과표시'!$E$4,'자료입력 및 결과표시'!$E$4,$V939-'자료입력 및 결과표시'!$B$4-90)),0)</f>
        <v>0</v>
      </c>
      <c r="EL939" s="17">
        <f>IF(AND(S939='자료입력 및 결과표시'!$B$6,COUNTIF('업무중복도(데이터 입력)'!$W939:$DR939,'자료입력 및 결과표시'!$C$6)&gt;=1),1,0)</f>
        <v>0</v>
      </c>
      <c r="EM939" s="17">
        <f>IF(AND(S939='자료입력 및 결과표시'!$B$7,COUNTIF('업무중복도(데이터 입력)'!$W939:$DR939,'자료입력 및 결과표시'!$C$7)&gt;=1),2,0)</f>
        <v>0</v>
      </c>
      <c r="EN939" s="17">
        <f>IF(AND(S939='자료입력 및 결과표시'!$B$8,COUNTIF('업무중복도(데이터 입력)'!$W939:$DR939,'자료입력 및 결과표시'!$C$8)&gt;=1),3,0)</f>
        <v>0</v>
      </c>
      <c r="EO939" s="17">
        <f>IF(AND(S939='자료입력 및 결과표시'!$B$9,COUNTIF('업무중복도(데이터 입력)'!$W939:$DR939,'자료입력 및 결과표시'!$C$9)&gt;=1),4,0)</f>
        <v>0</v>
      </c>
      <c r="EP939" s="17">
        <f>IF(AND(S939='자료입력 및 결과표시'!$B$10,COUNTIF('업무중복도(데이터 입력)'!$W939:$DR939,'자료입력 및 결과표시'!$C$10)&gt;=1),5,0)</f>
        <v>0</v>
      </c>
      <c r="EQ939" s="17">
        <f>IF(AND(S939='자료입력 및 결과표시'!$B$11,COUNTIF('업무중복도(데이터 입력)'!$W939:$DR939,'자료입력 및 결과표시'!$C$11)&gt;=1),6,0)</f>
        <v>0</v>
      </c>
      <c r="ER939" s="17">
        <f>IF(AND(S939='자료입력 및 결과표시'!$B$12,COUNTIF('업무중복도(데이터 입력)'!$W939:$DR939,'자료입력 및 결과표시'!$C$12)&gt;=1),7,0)</f>
        <v>0</v>
      </c>
      <c r="ES939" s="17">
        <f>IF(AND(S939='자료입력 및 결과표시'!$B$13,COUNTIF('업무중복도(데이터 입력)'!$W939:$DR939,'자료입력 및 결과표시'!$C$13)&gt;=1),8,0)</f>
        <v>0</v>
      </c>
      <c r="ET939" s="17">
        <f>IF(AND(S939='자료입력 및 결과표시'!$B$14,COUNTIF('업무중복도(데이터 입력)'!$W939:$DR939,'자료입력 및 결과표시'!$C$14)&gt;=1),9,0)</f>
        <v>0</v>
      </c>
      <c r="EU939" s="17">
        <f>IF(AND(S939='자료입력 및 결과표시'!$B$15,COUNTIF('업무중복도(데이터 입력)'!$W939:$DR939,'자료입력 및 결과표시'!$C$15)&gt;=1),10,0)</f>
        <v>0</v>
      </c>
      <c r="EV939" s="17">
        <f>IF(AND(S939='자료입력 및 결과표시'!$B$16,COUNTIF('업무중복도(데이터 입력)'!$W939:$DR939,'자료입력 및 결과표시'!$C$16)&gt;=1),11,0)</f>
        <v>0</v>
      </c>
      <c r="EW939" s="17">
        <f>IF(AND(S939='자료입력 및 결과표시'!$B$17,COUNTIF('업무중복도(데이터 입력)'!$W939:$DR939,'자료입력 및 결과표시'!$C$17)&gt;=1),12,0)</f>
        <v>0</v>
      </c>
      <c r="EX939" s="17">
        <f>IF(AND(S939='자료입력 및 결과표시'!$B$18,COUNTIF('업무중복도(데이터 입력)'!$W939:$DR939,'자료입력 및 결과표시'!$C$18)&gt;=1),13,0)</f>
        <v>0</v>
      </c>
      <c r="EY939" s="17">
        <f>IF(AND(S939='자료입력 및 결과표시'!$B$19,COUNTIF('업무중복도(데이터 입력)'!$W939:$DR939,'자료입력 및 결과표시'!$C$19)&gt;=1),14,0)</f>
        <v>0</v>
      </c>
      <c r="EZ939" s="17">
        <f>IF(AND(S939='자료입력 및 결과표시'!$B$20,COUNTIF('업무중복도(데이터 입력)'!$W939:$DR939,'자료입력 및 결과표시'!$C$20)&gt;=1),15,0)</f>
        <v>0</v>
      </c>
      <c r="FA939" s="17">
        <f>IF(AND(S939='자료입력 및 결과표시'!$B$21,COUNTIF('업무중복도(데이터 입력)'!$W939:$DR939,'자료입력 및 결과표시'!$C$21)&gt;=1),16,0)</f>
        <v>0</v>
      </c>
      <c r="FK939" s="17">
        <f t="shared" si="905"/>
        <v>0</v>
      </c>
      <c r="FO939"/>
    </row>
    <row r="940" spans="1:171">
      <c r="A940" s="17" t="str">
        <f t="shared" si="888"/>
        <v>\\\0</v>
      </c>
      <c r="B940" s="17" t="str">
        <f t="shared" si="889"/>
        <v>\\\0</v>
      </c>
      <c r="C940" s="17" t="str">
        <f t="shared" si="890"/>
        <v>\\\0</v>
      </c>
      <c r="D940" s="17" t="str">
        <f t="shared" si="891"/>
        <v>\\\0</v>
      </c>
      <c r="E940" s="17" t="str">
        <f t="shared" si="892"/>
        <v>\\\0</v>
      </c>
      <c r="F940" s="17" t="str">
        <f t="shared" si="893"/>
        <v>\\\0</v>
      </c>
      <c r="G940" s="17" t="str">
        <f t="shared" si="894"/>
        <v>\\\0</v>
      </c>
      <c r="H940" s="17" t="str">
        <f t="shared" si="895"/>
        <v>\\\0</v>
      </c>
      <c r="I940" s="17" t="str">
        <f t="shared" si="896"/>
        <v>\\\0</v>
      </c>
      <c r="J940" s="17" t="str">
        <f t="shared" si="897"/>
        <v>\\\0</v>
      </c>
      <c r="K940" s="17" t="str">
        <f t="shared" si="898"/>
        <v>\\\0</v>
      </c>
      <c r="L940" s="17" t="str">
        <f t="shared" si="899"/>
        <v>\\\0</v>
      </c>
      <c r="M940" s="17" t="str">
        <f t="shared" si="900"/>
        <v>\\\0</v>
      </c>
      <c r="N940" s="17" t="str">
        <f t="shared" si="901"/>
        <v>\\\0</v>
      </c>
      <c r="O940" s="17" t="str">
        <f t="shared" si="902"/>
        <v>\\\0</v>
      </c>
      <c r="P940" s="17" t="str">
        <f t="shared" si="903"/>
        <v>\\\0</v>
      </c>
      <c r="R940" s="17" t="str">
        <f t="shared" si="904"/>
        <v>\\</v>
      </c>
      <c r="S940" s="38"/>
      <c r="T940" s="39"/>
      <c r="U940" s="31"/>
      <c r="V940" s="32"/>
      <c r="W940" s="36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35"/>
      <c r="DS940" s="287"/>
      <c r="DT940" s="36"/>
      <c r="DU940" s="37"/>
      <c r="DV940" s="28">
        <f>IF(AND($S940='자료입력 및 결과표시'!$B$6,COUNTIF($W940:$DR940,'자료입력 및 결과표시'!$C$6)&gt;=1),IF(OR('자료입력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DW940" s="28">
        <f>IF(AND($S940='자료입력 및 결과표시'!$B$7,COUNTIF($W940:$DR940,'자료입력 및 결과표시'!$C$7)&gt;=1),IF(OR('자료입력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DX940" s="28">
        <f>IF(AND($S940='자료입력 및 결과표시'!$B$8,COUNTIF($W940:$DR940,'자료입력 및 결과표시'!$C$8)&gt;=1),IF(OR('자료입력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DY940" s="28">
        <f>IF(AND($S940='자료입력 및 결과표시'!$B$9,COUNTIF($W940:$DR940,'자료입력 및 결과표시'!$C$9)&gt;=1),IF(OR('자료입력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DZ940" s="28">
        <f>IF(AND($S940='자료입력 및 결과표시'!$B$10,COUNTIF($W940:$DR940,'자료입력 및 결과표시'!$C$10)&gt;=1),IF(OR('자료입력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A940" s="28">
        <f>IF(AND($S940='자료입력 및 결과표시'!$B$11,COUNTIF($W940:$DR940,'자료입력 및 결과표시'!$C$11)&gt;=1),IF(OR('자료입력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B940" s="28">
        <f>IF(AND($S940='자료입력 및 결과표시'!$B$12,COUNTIF($W940:$DR940,'자료입력 및 결과표시'!$C$12)&gt;=1),IF(OR('자료입력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C940" s="28">
        <f>IF(AND($S940='자료입력 및 결과표시'!$B$13,COUNTIF($W940:$DR940,'자료입력 및 결과표시'!$C$13)&gt;=1),IF(OR('자료입력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D940" s="28">
        <f>IF(AND($S940='자료입력 및 결과표시'!$B$14,COUNTIF($W940:$DR940,'자료입력 및 결과표시'!$C$14)&gt;=1),IF(OR('자료입력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E940" s="28">
        <f>IF(AND($S940='자료입력 및 결과표시'!$B$15,COUNTIF($W940:$DR940,'자료입력 및 결과표시'!$C$15)&gt;=1),IF(OR('자료입력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F940" s="28">
        <f>IF(AND($S940='자료입력 및 결과표시'!$B$16,COUNTIF($W940:$DR940,'자료입력 및 결과표시'!$C$16)&gt;=1),IF(OR('자료입력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G940" s="28">
        <f>IF(AND($S940='자료입력 및 결과표시'!$B$17,COUNTIF($W940:$DR940,'자료입력 및 결과표시'!$C$17)&gt;=1),IF(OR('자료입력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H940" s="28">
        <f>IF(AND($S940='자료입력 및 결과표시'!$B$18,COUNTIF($W940:$DR940,'자료입력 및 결과표시'!$C$18)&gt;=1),IF(OR('자료입력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I940" s="28">
        <f>IF(AND($S940='자료입력 및 결과표시'!$B$19,COUNTIF($W940:$DR940,'자료입력 및 결과표시'!$C$19)&gt;=1),IF(OR('자료입력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J940" s="28">
        <f>IF(AND($S940='자료입력 및 결과표시'!$B$20,COUNTIF($W940:$DR940,'자료입력 및 결과표시'!$C$20)&gt;=1),IF(OR('자료입력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K940" s="28">
        <f>IF(AND($S940='자료입력 및 결과표시'!$B$21,COUNTIF($W940:$DR940,'자료입력 및 결과표시'!$C$21)&gt;=1),IF(OR('자료입력 및 결과표시'!$B$4+90&gt;=$V940,'자료입력 및 결과표시'!$B$4&lt;$U940),0,IF($V940-'자료입력 및 결과표시'!$B$4-90&gt;='자료입력 및 결과표시'!$E$4,'자료입력 및 결과표시'!$E$4,$V940-'자료입력 및 결과표시'!$B$4-90)),0)</f>
        <v>0</v>
      </c>
      <c r="EL940" s="17">
        <f>IF(AND(S940='자료입력 및 결과표시'!$B$6,COUNTIF('업무중복도(데이터 입력)'!$W940:$DR940,'자료입력 및 결과표시'!$C$6)&gt;=1),1,0)</f>
        <v>0</v>
      </c>
      <c r="EM940" s="17">
        <f>IF(AND(S940='자료입력 및 결과표시'!$B$7,COUNTIF('업무중복도(데이터 입력)'!$W940:$DR940,'자료입력 및 결과표시'!$C$7)&gt;=1),2,0)</f>
        <v>0</v>
      </c>
      <c r="EN940" s="17">
        <f>IF(AND(S940='자료입력 및 결과표시'!$B$8,COUNTIF('업무중복도(데이터 입력)'!$W940:$DR940,'자료입력 및 결과표시'!$C$8)&gt;=1),3,0)</f>
        <v>0</v>
      </c>
      <c r="EO940" s="17">
        <f>IF(AND(S940='자료입력 및 결과표시'!$B$9,COUNTIF('업무중복도(데이터 입력)'!$W940:$DR940,'자료입력 및 결과표시'!$C$9)&gt;=1),4,0)</f>
        <v>0</v>
      </c>
      <c r="EP940" s="17">
        <f>IF(AND(S940='자료입력 및 결과표시'!$B$10,COUNTIF('업무중복도(데이터 입력)'!$W940:$DR940,'자료입력 및 결과표시'!$C$10)&gt;=1),5,0)</f>
        <v>0</v>
      </c>
      <c r="EQ940" s="17">
        <f>IF(AND(S940='자료입력 및 결과표시'!$B$11,COUNTIF('업무중복도(데이터 입력)'!$W940:$DR940,'자료입력 및 결과표시'!$C$11)&gt;=1),6,0)</f>
        <v>0</v>
      </c>
      <c r="ER940" s="17">
        <f>IF(AND(S940='자료입력 및 결과표시'!$B$12,COUNTIF('업무중복도(데이터 입력)'!$W940:$DR940,'자료입력 및 결과표시'!$C$12)&gt;=1),7,0)</f>
        <v>0</v>
      </c>
      <c r="ES940" s="17">
        <f>IF(AND(S940='자료입력 및 결과표시'!$B$13,COUNTIF('업무중복도(데이터 입력)'!$W940:$DR940,'자료입력 및 결과표시'!$C$13)&gt;=1),8,0)</f>
        <v>0</v>
      </c>
      <c r="ET940" s="17">
        <f>IF(AND(S940='자료입력 및 결과표시'!$B$14,COUNTIF('업무중복도(데이터 입력)'!$W940:$DR940,'자료입력 및 결과표시'!$C$14)&gt;=1),9,0)</f>
        <v>0</v>
      </c>
      <c r="EU940" s="17">
        <f>IF(AND(S940='자료입력 및 결과표시'!$B$15,COUNTIF('업무중복도(데이터 입력)'!$W940:$DR940,'자료입력 및 결과표시'!$C$15)&gt;=1),10,0)</f>
        <v>0</v>
      </c>
      <c r="EV940" s="17">
        <f>IF(AND(S940='자료입력 및 결과표시'!$B$16,COUNTIF('업무중복도(데이터 입력)'!$W940:$DR940,'자료입력 및 결과표시'!$C$16)&gt;=1),11,0)</f>
        <v>0</v>
      </c>
      <c r="EW940" s="17">
        <f>IF(AND(S940='자료입력 및 결과표시'!$B$17,COUNTIF('업무중복도(데이터 입력)'!$W940:$DR940,'자료입력 및 결과표시'!$C$17)&gt;=1),12,0)</f>
        <v>0</v>
      </c>
      <c r="EX940" s="17">
        <f>IF(AND(S940='자료입력 및 결과표시'!$B$18,COUNTIF('업무중복도(데이터 입력)'!$W940:$DR940,'자료입력 및 결과표시'!$C$18)&gt;=1),13,0)</f>
        <v>0</v>
      </c>
      <c r="EY940" s="17">
        <f>IF(AND(S940='자료입력 및 결과표시'!$B$19,COUNTIF('업무중복도(데이터 입력)'!$W940:$DR940,'자료입력 및 결과표시'!$C$19)&gt;=1),14,0)</f>
        <v>0</v>
      </c>
      <c r="EZ940" s="17">
        <f>IF(AND(S940='자료입력 및 결과표시'!$B$20,COUNTIF('업무중복도(데이터 입력)'!$W940:$DR940,'자료입력 및 결과표시'!$C$20)&gt;=1),15,0)</f>
        <v>0</v>
      </c>
      <c r="FA940" s="17">
        <f>IF(AND(S940='자료입력 및 결과표시'!$B$21,COUNTIF('업무중복도(데이터 입력)'!$W940:$DR940,'자료입력 및 결과표시'!$C$21)&gt;=1),16,0)</f>
        <v>0</v>
      </c>
      <c r="FK940" s="17">
        <f t="shared" si="905"/>
        <v>0</v>
      </c>
      <c r="FO940"/>
    </row>
    <row r="941" spans="1:171">
      <c r="A941" s="17" t="str">
        <f t="shared" si="888"/>
        <v>\\\0</v>
      </c>
      <c r="B941" s="17" t="str">
        <f t="shared" si="889"/>
        <v>\\\0</v>
      </c>
      <c r="C941" s="17" t="str">
        <f t="shared" si="890"/>
        <v>\\\0</v>
      </c>
      <c r="D941" s="17" t="str">
        <f t="shared" si="891"/>
        <v>\\\0</v>
      </c>
      <c r="E941" s="17" t="str">
        <f t="shared" si="892"/>
        <v>\\\0</v>
      </c>
      <c r="F941" s="17" t="str">
        <f t="shared" si="893"/>
        <v>\\\0</v>
      </c>
      <c r="G941" s="17" t="str">
        <f t="shared" si="894"/>
        <v>\\\0</v>
      </c>
      <c r="H941" s="17" t="str">
        <f t="shared" si="895"/>
        <v>\\\0</v>
      </c>
      <c r="I941" s="17" t="str">
        <f t="shared" si="896"/>
        <v>\\\0</v>
      </c>
      <c r="J941" s="17" t="str">
        <f t="shared" si="897"/>
        <v>\\\0</v>
      </c>
      <c r="K941" s="17" t="str">
        <f t="shared" si="898"/>
        <v>\\\0</v>
      </c>
      <c r="L941" s="17" t="str">
        <f t="shared" si="899"/>
        <v>\\\0</v>
      </c>
      <c r="M941" s="17" t="str">
        <f t="shared" si="900"/>
        <v>\\\0</v>
      </c>
      <c r="N941" s="17" t="str">
        <f t="shared" si="901"/>
        <v>\\\0</v>
      </c>
      <c r="O941" s="17" t="str">
        <f t="shared" si="902"/>
        <v>\\\0</v>
      </c>
      <c r="P941" s="17" t="str">
        <f t="shared" si="903"/>
        <v>\\\0</v>
      </c>
      <c r="R941" s="17" t="str">
        <f t="shared" si="904"/>
        <v>\\</v>
      </c>
      <c r="S941" s="38"/>
      <c r="T941" s="39"/>
      <c r="U941" s="31"/>
      <c r="V941" s="32"/>
      <c r="W941" s="36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35"/>
      <c r="DS941" s="287"/>
      <c r="DT941" s="36"/>
      <c r="DU941" s="37"/>
      <c r="DV941" s="28">
        <f>IF(AND($S941='자료입력 및 결과표시'!$B$6,COUNTIF($W941:$DR941,'자료입력 및 결과표시'!$C$6)&gt;=1),IF(OR('자료입력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DW941" s="28">
        <f>IF(AND($S941='자료입력 및 결과표시'!$B$7,COUNTIF($W941:$DR941,'자료입력 및 결과표시'!$C$7)&gt;=1),IF(OR('자료입력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DX941" s="28">
        <f>IF(AND($S941='자료입력 및 결과표시'!$B$8,COUNTIF($W941:$DR941,'자료입력 및 결과표시'!$C$8)&gt;=1),IF(OR('자료입력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DY941" s="28">
        <f>IF(AND($S941='자료입력 및 결과표시'!$B$9,COUNTIF($W941:$DR941,'자료입력 및 결과표시'!$C$9)&gt;=1),IF(OR('자료입력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DZ941" s="28">
        <f>IF(AND($S941='자료입력 및 결과표시'!$B$10,COUNTIF($W941:$DR941,'자료입력 및 결과표시'!$C$10)&gt;=1),IF(OR('자료입력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A941" s="28">
        <f>IF(AND($S941='자료입력 및 결과표시'!$B$11,COUNTIF($W941:$DR941,'자료입력 및 결과표시'!$C$11)&gt;=1),IF(OR('자료입력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B941" s="28">
        <f>IF(AND($S941='자료입력 및 결과표시'!$B$12,COUNTIF($W941:$DR941,'자료입력 및 결과표시'!$C$12)&gt;=1),IF(OR('자료입력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C941" s="28">
        <f>IF(AND($S941='자료입력 및 결과표시'!$B$13,COUNTIF($W941:$DR941,'자료입력 및 결과표시'!$C$13)&gt;=1),IF(OR('자료입력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D941" s="28">
        <f>IF(AND($S941='자료입력 및 결과표시'!$B$14,COUNTIF($W941:$DR941,'자료입력 및 결과표시'!$C$14)&gt;=1),IF(OR('자료입력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E941" s="28">
        <f>IF(AND($S941='자료입력 및 결과표시'!$B$15,COUNTIF($W941:$DR941,'자료입력 및 결과표시'!$C$15)&gt;=1),IF(OR('자료입력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F941" s="28">
        <f>IF(AND($S941='자료입력 및 결과표시'!$B$16,COUNTIF($W941:$DR941,'자료입력 및 결과표시'!$C$16)&gt;=1),IF(OR('자료입력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G941" s="28">
        <f>IF(AND($S941='자료입력 및 결과표시'!$B$17,COUNTIF($W941:$DR941,'자료입력 및 결과표시'!$C$17)&gt;=1),IF(OR('자료입력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H941" s="28">
        <f>IF(AND($S941='자료입력 및 결과표시'!$B$18,COUNTIF($W941:$DR941,'자료입력 및 결과표시'!$C$18)&gt;=1),IF(OR('자료입력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I941" s="28">
        <f>IF(AND($S941='자료입력 및 결과표시'!$B$19,COUNTIF($W941:$DR941,'자료입력 및 결과표시'!$C$19)&gt;=1),IF(OR('자료입력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J941" s="28">
        <f>IF(AND($S941='자료입력 및 결과표시'!$B$20,COUNTIF($W941:$DR941,'자료입력 및 결과표시'!$C$20)&gt;=1),IF(OR('자료입력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K941" s="28">
        <f>IF(AND($S941='자료입력 및 결과표시'!$B$21,COUNTIF($W941:$DR941,'자료입력 및 결과표시'!$C$21)&gt;=1),IF(OR('자료입력 및 결과표시'!$B$4+90&gt;=$V941,'자료입력 및 결과표시'!$B$4&lt;$U941),0,IF($V941-'자료입력 및 결과표시'!$B$4-90&gt;='자료입력 및 결과표시'!$E$4,'자료입력 및 결과표시'!$E$4,$V941-'자료입력 및 결과표시'!$B$4-90)),0)</f>
        <v>0</v>
      </c>
      <c r="EL941" s="17">
        <f>IF(AND(S941='자료입력 및 결과표시'!$B$6,COUNTIF('업무중복도(데이터 입력)'!$W941:$DR941,'자료입력 및 결과표시'!$C$6)&gt;=1),1,0)</f>
        <v>0</v>
      </c>
      <c r="EM941" s="17">
        <f>IF(AND(S941='자료입력 및 결과표시'!$B$7,COUNTIF('업무중복도(데이터 입력)'!$W941:$DR941,'자료입력 및 결과표시'!$C$7)&gt;=1),2,0)</f>
        <v>0</v>
      </c>
      <c r="EN941" s="17">
        <f>IF(AND(S941='자료입력 및 결과표시'!$B$8,COUNTIF('업무중복도(데이터 입력)'!$W941:$DR941,'자료입력 및 결과표시'!$C$8)&gt;=1),3,0)</f>
        <v>0</v>
      </c>
      <c r="EO941" s="17">
        <f>IF(AND(S941='자료입력 및 결과표시'!$B$9,COUNTIF('업무중복도(데이터 입력)'!$W941:$DR941,'자료입력 및 결과표시'!$C$9)&gt;=1),4,0)</f>
        <v>0</v>
      </c>
      <c r="EP941" s="17">
        <f>IF(AND(S941='자료입력 및 결과표시'!$B$10,COUNTIF('업무중복도(데이터 입력)'!$W941:$DR941,'자료입력 및 결과표시'!$C$10)&gt;=1),5,0)</f>
        <v>0</v>
      </c>
      <c r="EQ941" s="17">
        <f>IF(AND(S941='자료입력 및 결과표시'!$B$11,COUNTIF('업무중복도(데이터 입력)'!$W941:$DR941,'자료입력 및 결과표시'!$C$11)&gt;=1),6,0)</f>
        <v>0</v>
      </c>
      <c r="ER941" s="17">
        <f>IF(AND(S941='자료입력 및 결과표시'!$B$12,COUNTIF('업무중복도(데이터 입력)'!$W941:$DR941,'자료입력 및 결과표시'!$C$12)&gt;=1),7,0)</f>
        <v>0</v>
      </c>
      <c r="ES941" s="17">
        <f>IF(AND(S941='자료입력 및 결과표시'!$B$13,COUNTIF('업무중복도(데이터 입력)'!$W941:$DR941,'자료입력 및 결과표시'!$C$13)&gt;=1),8,0)</f>
        <v>0</v>
      </c>
      <c r="ET941" s="17">
        <f>IF(AND(S941='자료입력 및 결과표시'!$B$14,COUNTIF('업무중복도(데이터 입력)'!$W941:$DR941,'자료입력 및 결과표시'!$C$14)&gt;=1),9,0)</f>
        <v>0</v>
      </c>
      <c r="EU941" s="17">
        <f>IF(AND(S941='자료입력 및 결과표시'!$B$15,COUNTIF('업무중복도(데이터 입력)'!$W941:$DR941,'자료입력 및 결과표시'!$C$15)&gt;=1),10,0)</f>
        <v>0</v>
      </c>
      <c r="EV941" s="17">
        <f>IF(AND(S941='자료입력 및 결과표시'!$B$16,COUNTIF('업무중복도(데이터 입력)'!$W941:$DR941,'자료입력 및 결과표시'!$C$16)&gt;=1),11,0)</f>
        <v>0</v>
      </c>
      <c r="EW941" s="17">
        <f>IF(AND(S941='자료입력 및 결과표시'!$B$17,COUNTIF('업무중복도(데이터 입력)'!$W941:$DR941,'자료입력 및 결과표시'!$C$17)&gt;=1),12,0)</f>
        <v>0</v>
      </c>
      <c r="EX941" s="17">
        <f>IF(AND(S941='자료입력 및 결과표시'!$B$18,COUNTIF('업무중복도(데이터 입력)'!$W941:$DR941,'자료입력 및 결과표시'!$C$18)&gt;=1),13,0)</f>
        <v>0</v>
      </c>
      <c r="EY941" s="17">
        <f>IF(AND(S941='자료입력 및 결과표시'!$B$19,COUNTIF('업무중복도(데이터 입력)'!$W941:$DR941,'자료입력 및 결과표시'!$C$19)&gt;=1),14,0)</f>
        <v>0</v>
      </c>
      <c r="EZ941" s="17">
        <f>IF(AND(S941='자료입력 및 결과표시'!$B$20,COUNTIF('업무중복도(데이터 입력)'!$W941:$DR941,'자료입력 및 결과표시'!$C$20)&gt;=1),15,0)</f>
        <v>0</v>
      </c>
      <c r="FA941" s="17">
        <f>IF(AND(S941='자료입력 및 결과표시'!$B$21,COUNTIF('업무중복도(데이터 입력)'!$W941:$DR941,'자료입력 및 결과표시'!$C$21)&gt;=1),16,0)</f>
        <v>0</v>
      </c>
      <c r="FK941" s="17">
        <f t="shared" si="905"/>
        <v>0</v>
      </c>
      <c r="FO941"/>
    </row>
    <row r="942" spans="1:171">
      <c r="A942" s="17" t="str">
        <f t="shared" si="888"/>
        <v>\\\0</v>
      </c>
      <c r="B942" s="17" t="str">
        <f t="shared" si="889"/>
        <v>\\\0</v>
      </c>
      <c r="C942" s="17" t="str">
        <f t="shared" si="890"/>
        <v>\\\0</v>
      </c>
      <c r="D942" s="17" t="str">
        <f t="shared" si="891"/>
        <v>\\\0</v>
      </c>
      <c r="E942" s="17" t="str">
        <f t="shared" si="892"/>
        <v>\\\0</v>
      </c>
      <c r="F942" s="17" t="str">
        <f t="shared" si="893"/>
        <v>\\\0</v>
      </c>
      <c r="G942" s="17" t="str">
        <f t="shared" si="894"/>
        <v>\\\0</v>
      </c>
      <c r="H942" s="17" t="str">
        <f t="shared" si="895"/>
        <v>\\\0</v>
      </c>
      <c r="I942" s="17" t="str">
        <f t="shared" si="896"/>
        <v>\\\0</v>
      </c>
      <c r="J942" s="17" t="str">
        <f t="shared" si="897"/>
        <v>\\\0</v>
      </c>
      <c r="K942" s="17" t="str">
        <f t="shared" si="898"/>
        <v>\\\0</v>
      </c>
      <c r="L942" s="17" t="str">
        <f t="shared" si="899"/>
        <v>\\\0</v>
      </c>
      <c r="M942" s="17" t="str">
        <f t="shared" si="900"/>
        <v>\\\0</v>
      </c>
      <c r="N942" s="17" t="str">
        <f t="shared" si="901"/>
        <v>\\\0</v>
      </c>
      <c r="O942" s="17" t="str">
        <f t="shared" si="902"/>
        <v>\\\0</v>
      </c>
      <c r="P942" s="17" t="str">
        <f t="shared" si="903"/>
        <v>\\\0</v>
      </c>
      <c r="R942" s="17" t="str">
        <f t="shared" si="904"/>
        <v>\\</v>
      </c>
      <c r="S942" s="38"/>
      <c r="T942" s="39"/>
      <c r="U942" s="31"/>
      <c r="V942" s="32"/>
      <c r="W942" s="36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35"/>
      <c r="DS942" s="287"/>
      <c r="DT942" s="36"/>
      <c r="DU942" s="37"/>
      <c r="DV942" s="28">
        <f>IF(AND($S942='자료입력 및 결과표시'!$B$6,COUNTIF($W942:$DR942,'자료입력 및 결과표시'!$C$6)&gt;=1),IF(OR('자료입력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DW942" s="28">
        <f>IF(AND($S942='자료입력 및 결과표시'!$B$7,COUNTIF($W942:$DR942,'자료입력 및 결과표시'!$C$7)&gt;=1),IF(OR('자료입력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DX942" s="28">
        <f>IF(AND($S942='자료입력 및 결과표시'!$B$8,COUNTIF($W942:$DR942,'자료입력 및 결과표시'!$C$8)&gt;=1),IF(OR('자료입력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DY942" s="28">
        <f>IF(AND($S942='자료입력 및 결과표시'!$B$9,COUNTIF($W942:$DR942,'자료입력 및 결과표시'!$C$9)&gt;=1),IF(OR('자료입력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DZ942" s="28">
        <f>IF(AND($S942='자료입력 및 결과표시'!$B$10,COUNTIF($W942:$DR942,'자료입력 및 결과표시'!$C$10)&gt;=1),IF(OR('자료입력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A942" s="28">
        <f>IF(AND($S942='자료입력 및 결과표시'!$B$11,COUNTIF($W942:$DR942,'자료입력 및 결과표시'!$C$11)&gt;=1),IF(OR('자료입력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B942" s="28">
        <f>IF(AND($S942='자료입력 및 결과표시'!$B$12,COUNTIF($W942:$DR942,'자료입력 및 결과표시'!$C$12)&gt;=1),IF(OR('자료입력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C942" s="28">
        <f>IF(AND($S942='자료입력 및 결과표시'!$B$13,COUNTIF($W942:$DR942,'자료입력 및 결과표시'!$C$13)&gt;=1),IF(OR('자료입력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D942" s="28">
        <f>IF(AND($S942='자료입력 및 결과표시'!$B$14,COUNTIF($W942:$DR942,'자료입력 및 결과표시'!$C$14)&gt;=1),IF(OR('자료입력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E942" s="28">
        <f>IF(AND($S942='자료입력 및 결과표시'!$B$15,COUNTIF($W942:$DR942,'자료입력 및 결과표시'!$C$15)&gt;=1),IF(OR('자료입력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F942" s="28">
        <f>IF(AND($S942='자료입력 및 결과표시'!$B$16,COUNTIF($W942:$DR942,'자료입력 및 결과표시'!$C$16)&gt;=1),IF(OR('자료입력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G942" s="28">
        <f>IF(AND($S942='자료입력 및 결과표시'!$B$17,COUNTIF($W942:$DR942,'자료입력 및 결과표시'!$C$17)&gt;=1),IF(OR('자료입력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H942" s="28">
        <f>IF(AND($S942='자료입력 및 결과표시'!$B$18,COUNTIF($W942:$DR942,'자료입력 및 결과표시'!$C$18)&gt;=1),IF(OR('자료입력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I942" s="28">
        <f>IF(AND($S942='자료입력 및 결과표시'!$B$19,COUNTIF($W942:$DR942,'자료입력 및 결과표시'!$C$19)&gt;=1),IF(OR('자료입력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J942" s="28">
        <f>IF(AND($S942='자료입력 및 결과표시'!$B$20,COUNTIF($W942:$DR942,'자료입력 및 결과표시'!$C$20)&gt;=1),IF(OR('자료입력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K942" s="28">
        <f>IF(AND($S942='자료입력 및 결과표시'!$B$21,COUNTIF($W942:$DR942,'자료입력 및 결과표시'!$C$21)&gt;=1),IF(OR('자료입력 및 결과표시'!$B$4+90&gt;=$V942,'자료입력 및 결과표시'!$B$4&lt;$U942),0,IF($V942-'자료입력 및 결과표시'!$B$4-90&gt;='자료입력 및 결과표시'!$E$4,'자료입력 및 결과표시'!$E$4,$V942-'자료입력 및 결과표시'!$B$4-90)),0)</f>
        <v>0</v>
      </c>
      <c r="EL942" s="17">
        <f>IF(AND(S942='자료입력 및 결과표시'!$B$6,COUNTIF('업무중복도(데이터 입력)'!$W942:$DR942,'자료입력 및 결과표시'!$C$6)&gt;=1),1,0)</f>
        <v>0</v>
      </c>
      <c r="EM942" s="17">
        <f>IF(AND(S942='자료입력 및 결과표시'!$B$7,COUNTIF('업무중복도(데이터 입력)'!$W942:$DR942,'자료입력 및 결과표시'!$C$7)&gt;=1),2,0)</f>
        <v>0</v>
      </c>
      <c r="EN942" s="17">
        <f>IF(AND(S942='자료입력 및 결과표시'!$B$8,COUNTIF('업무중복도(데이터 입력)'!$W942:$DR942,'자료입력 및 결과표시'!$C$8)&gt;=1),3,0)</f>
        <v>0</v>
      </c>
      <c r="EO942" s="17">
        <f>IF(AND(S942='자료입력 및 결과표시'!$B$9,COUNTIF('업무중복도(데이터 입력)'!$W942:$DR942,'자료입력 및 결과표시'!$C$9)&gt;=1),4,0)</f>
        <v>0</v>
      </c>
      <c r="EP942" s="17">
        <f>IF(AND(S942='자료입력 및 결과표시'!$B$10,COUNTIF('업무중복도(데이터 입력)'!$W942:$DR942,'자료입력 및 결과표시'!$C$10)&gt;=1),5,0)</f>
        <v>0</v>
      </c>
      <c r="EQ942" s="17">
        <f>IF(AND(S942='자료입력 및 결과표시'!$B$11,COUNTIF('업무중복도(데이터 입력)'!$W942:$DR942,'자료입력 및 결과표시'!$C$11)&gt;=1),6,0)</f>
        <v>0</v>
      </c>
      <c r="ER942" s="17">
        <f>IF(AND(S942='자료입력 및 결과표시'!$B$12,COUNTIF('업무중복도(데이터 입력)'!$W942:$DR942,'자료입력 및 결과표시'!$C$12)&gt;=1),7,0)</f>
        <v>0</v>
      </c>
      <c r="ES942" s="17">
        <f>IF(AND(S942='자료입력 및 결과표시'!$B$13,COUNTIF('업무중복도(데이터 입력)'!$W942:$DR942,'자료입력 및 결과표시'!$C$13)&gt;=1),8,0)</f>
        <v>0</v>
      </c>
      <c r="ET942" s="17">
        <f>IF(AND(S942='자료입력 및 결과표시'!$B$14,COUNTIF('업무중복도(데이터 입력)'!$W942:$DR942,'자료입력 및 결과표시'!$C$14)&gt;=1),9,0)</f>
        <v>0</v>
      </c>
      <c r="EU942" s="17">
        <f>IF(AND(S942='자료입력 및 결과표시'!$B$15,COUNTIF('업무중복도(데이터 입력)'!$W942:$DR942,'자료입력 및 결과표시'!$C$15)&gt;=1),10,0)</f>
        <v>0</v>
      </c>
      <c r="EV942" s="17">
        <f>IF(AND(S942='자료입력 및 결과표시'!$B$16,COUNTIF('업무중복도(데이터 입력)'!$W942:$DR942,'자료입력 및 결과표시'!$C$16)&gt;=1),11,0)</f>
        <v>0</v>
      </c>
      <c r="EW942" s="17">
        <f>IF(AND(S942='자료입력 및 결과표시'!$B$17,COUNTIF('업무중복도(데이터 입력)'!$W942:$DR942,'자료입력 및 결과표시'!$C$17)&gt;=1),12,0)</f>
        <v>0</v>
      </c>
      <c r="EX942" s="17">
        <f>IF(AND(S942='자료입력 및 결과표시'!$B$18,COUNTIF('업무중복도(데이터 입력)'!$W942:$DR942,'자료입력 및 결과표시'!$C$18)&gt;=1),13,0)</f>
        <v>0</v>
      </c>
      <c r="EY942" s="17">
        <f>IF(AND(S942='자료입력 및 결과표시'!$B$19,COUNTIF('업무중복도(데이터 입력)'!$W942:$DR942,'자료입력 및 결과표시'!$C$19)&gt;=1),14,0)</f>
        <v>0</v>
      </c>
      <c r="EZ942" s="17">
        <f>IF(AND(S942='자료입력 및 결과표시'!$B$20,COUNTIF('업무중복도(데이터 입력)'!$W942:$DR942,'자료입력 및 결과표시'!$C$20)&gt;=1),15,0)</f>
        <v>0</v>
      </c>
      <c r="FA942" s="17">
        <f>IF(AND(S942='자료입력 및 결과표시'!$B$21,COUNTIF('업무중복도(데이터 입력)'!$W942:$DR942,'자료입력 및 결과표시'!$C$21)&gt;=1),16,0)</f>
        <v>0</v>
      </c>
      <c r="FK942" s="17">
        <f t="shared" si="905"/>
        <v>0</v>
      </c>
      <c r="FO942"/>
    </row>
    <row r="943" spans="1:171">
      <c r="A943" s="17" t="str">
        <f t="shared" si="888"/>
        <v>\\\0</v>
      </c>
      <c r="B943" s="17" t="str">
        <f t="shared" si="889"/>
        <v>\\\0</v>
      </c>
      <c r="C943" s="17" t="str">
        <f t="shared" si="890"/>
        <v>\\\0</v>
      </c>
      <c r="D943" s="17" t="str">
        <f t="shared" si="891"/>
        <v>\\\0</v>
      </c>
      <c r="E943" s="17" t="str">
        <f t="shared" si="892"/>
        <v>\\\0</v>
      </c>
      <c r="F943" s="17" t="str">
        <f t="shared" si="893"/>
        <v>\\\0</v>
      </c>
      <c r="G943" s="17" t="str">
        <f t="shared" si="894"/>
        <v>\\\0</v>
      </c>
      <c r="H943" s="17" t="str">
        <f t="shared" si="895"/>
        <v>\\\0</v>
      </c>
      <c r="I943" s="17" t="str">
        <f t="shared" si="896"/>
        <v>\\\0</v>
      </c>
      <c r="J943" s="17" t="str">
        <f t="shared" si="897"/>
        <v>\\\0</v>
      </c>
      <c r="K943" s="17" t="str">
        <f t="shared" si="898"/>
        <v>\\\0</v>
      </c>
      <c r="L943" s="17" t="str">
        <f t="shared" si="899"/>
        <v>\\\0</v>
      </c>
      <c r="M943" s="17" t="str">
        <f t="shared" si="900"/>
        <v>\\\0</v>
      </c>
      <c r="N943" s="17" t="str">
        <f t="shared" si="901"/>
        <v>\\\0</v>
      </c>
      <c r="O943" s="17" t="str">
        <f t="shared" si="902"/>
        <v>\\\0</v>
      </c>
      <c r="P943" s="17" t="str">
        <f t="shared" si="903"/>
        <v>\\\0</v>
      </c>
      <c r="R943" s="17" t="str">
        <f t="shared" si="904"/>
        <v>\\</v>
      </c>
      <c r="S943" s="38"/>
      <c r="T943" s="39"/>
      <c r="U943" s="31"/>
      <c r="V943" s="32"/>
      <c r="W943" s="36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35"/>
      <c r="DS943" s="287"/>
      <c r="DT943" s="36"/>
      <c r="DU943" s="37"/>
      <c r="DV943" s="28">
        <f>IF(AND($S943='자료입력 및 결과표시'!$B$6,COUNTIF($W943:$DR943,'자료입력 및 결과표시'!$C$6)&gt;=1),IF(OR('자료입력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DW943" s="28">
        <f>IF(AND($S943='자료입력 및 결과표시'!$B$7,COUNTIF($W943:$DR943,'자료입력 및 결과표시'!$C$7)&gt;=1),IF(OR('자료입력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DX943" s="28">
        <f>IF(AND($S943='자료입력 및 결과표시'!$B$8,COUNTIF($W943:$DR943,'자료입력 및 결과표시'!$C$8)&gt;=1),IF(OR('자료입력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DY943" s="28">
        <f>IF(AND($S943='자료입력 및 결과표시'!$B$9,COUNTIF($W943:$DR943,'자료입력 및 결과표시'!$C$9)&gt;=1),IF(OR('자료입력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DZ943" s="28">
        <f>IF(AND($S943='자료입력 및 결과표시'!$B$10,COUNTIF($W943:$DR943,'자료입력 및 결과표시'!$C$10)&gt;=1),IF(OR('자료입력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A943" s="28">
        <f>IF(AND($S943='자료입력 및 결과표시'!$B$11,COUNTIF($W943:$DR943,'자료입력 및 결과표시'!$C$11)&gt;=1),IF(OR('자료입력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B943" s="28">
        <f>IF(AND($S943='자료입력 및 결과표시'!$B$12,COUNTIF($W943:$DR943,'자료입력 및 결과표시'!$C$12)&gt;=1),IF(OR('자료입력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C943" s="28">
        <f>IF(AND($S943='자료입력 및 결과표시'!$B$13,COUNTIF($W943:$DR943,'자료입력 및 결과표시'!$C$13)&gt;=1),IF(OR('자료입력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D943" s="28">
        <f>IF(AND($S943='자료입력 및 결과표시'!$B$14,COUNTIF($W943:$DR943,'자료입력 및 결과표시'!$C$14)&gt;=1),IF(OR('자료입력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E943" s="28">
        <f>IF(AND($S943='자료입력 및 결과표시'!$B$15,COUNTIF($W943:$DR943,'자료입력 및 결과표시'!$C$15)&gt;=1),IF(OR('자료입력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F943" s="28">
        <f>IF(AND($S943='자료입력 및 결과표시'!$B$16,COUNTIF($W943:$DR943,'자료입력 및 결과표시'!$C$16)&gt;=1),IF(OR('자료입력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G943" s="28">
        <f>IF(AND($S943='자료입력 및 결과표시'!$B$17,COUNTIF($W943:$DR943,'자료입력 및 결과표시'!$C$17)&gt;=1),IF(OR('자료입력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H943" s="28">
        <f>IF(AND($S943='자료입력 및 결과표시'!$B$18,COUNTIF($W943:$DR943,'자료입력 및 결과표시'!$C$18)&gt;=1),IF(OR('자료입력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I943" s="28">
        <f>IF(AND($S943='자료입력 및 결과표시'!$B$19,COUNTIF($W943:$DR943,'자료입력 및 결과표시'!$C$19)&gt;=1),IF(OR('자료입력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J943" s="28">
        <f>IF(AND($S943='자료입력 및 결과표시'!$B$20,COUNTIF($W943:$DR943,'자료입력 및 결과표시'!$C$20)&gt;=1),IF(OR('자료입력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K943" s="28">
        <f>IF(AND($S943='자료입력 및 결과표시'!$B$21,COUNTIF($W943:$DR943,'자료입력 및 결과표시'!$C$21)&gt;=1),IF(OR('자료입력 및 결과표시'!$B$4+90&gt;=$V943,'자료입력 및 결과표시'!$B$4&lt;$U943),0,IF($V943-'자료입력 및 결과표시'!$B$4-90&gt;='자료입력 및 결과표시'!$E$4,'자료입력 및 결과표시'!$E$4,$V943-'자료입력 및 결과표시'!$B$4-90)),0)</f>
        <v>0</v>
      </c>
      <c r="EL943" s="17">
        <f>IF(AND(S943='자료입력 및 결과표시'!$B$6,COUNTIF('업무중복도(데이터 입력)'!$W943:$DR943,'자료입력 및 결과표시'!$C$6)&gt;=1),1,0)</f>
        <v>0</v>
      </c>
      <c r="EM943" s="17">
        <f>IF(AND(S943='자료입력 및 결과표시'!$B$7,COUNTIF('업무중복도(데이터 입력)'!$W943:$DR943,'자료입력 및 결과표시'!$C$7)&gt;=1),2,0)</f>
        <v>0</v>
      </c>
      <c r="EN943" s="17">
        <f>IF(AND(S943='자료입력 및 결과표시'!$B$8,COUNTIF('업무중복도(데이터 입력)'!$W943:$DR943,'자료입력 및 결과표시'!$C$8)&gt;=1),3,0)</f>
        <v>0</v>
      </c>
      <c r="EO943" s="17">
        <f>IF(AND(S943='자료입력 및 결과표시'!$B$9,COUNTIF('업무중복도(데이터 입력)'!$W943:$DR943,'자료입력 및 결과표시'!$C$9)&gt;=1),4,0)</f>
        <v>0</v>
      </c>
      <c r="EP943" s="17">
        <f>IF(AND(S943='자료입력 및 결과표시'!$B$10,COUNTIF('업무중복도(데이터 입력)'!$W943:$DR943,'자료입력 및 결과표시'!$C$10)&gt;=1),5,0)</f>
        <v>0</v>
      </c>
      <c r="EQ943" s="17">
        <f>IF(AND(S943='자료입력 및 결과표시'!$B$11,COUNTIF('업무중복도(데이터 입력)'!$W943:$DR943,'자료입력 및 결과표시'!$C$11)&gt;=1),6,0)</f>
        <v>0</v>
      </c>
      <c r="ER943" s="17">
        <f>IF(AND(S943='자료입력 및 결과표시'!$B$12,COUNTIF('업무중복도(데이터 입력)'!$W943:$DR943,'자료입력 및 결과표시'!$C$12)&gt;=1),7,0)</f>
        <v>0</v>
      </c>
      <c r="ES943" s="17">
        <f>IF(AND(S943='자료입력 및 결과표시'!$B$13,COUNTIF('업무중복도(데이터 입력)'!$W943:$DR943,'자료입력 및 결과표시'!$C$13)&gt;=1),8,0)</f>
        <v>0</v>
      </c>
      <c r="ET943" s="17">
        <f>IF(AND(S943='자료입력 및 결과표시'!$B$14,COUNTIF('업무중복도(데이터 입력)'!$W943:$DR943,'자료입력 및 결과표시'!$C$14)&gt;=1),9,0)</f>
        <v>0</v>
      </c>
      <c r="EU943" s="17">
        <f>IF(AND(S943='자료입력 및 결과표시'!$B$15,COUNTIF('업무중복도(데이터 입력)'!$W943:$DR943,'자료입력 및 결과표시'!$C$15)&gt;=1),10,0)</f>
        <v>0</v>
      </c>
      <c r="EV943" s="17">
        <f>IF(AND(S943='자료입력 및 결과표시'!$B$16,COUNTIF('업무중복도(데이터 입력)'!$W943:$DR943,'자료입력 및 결과표시'!$C$16)&gt;=1),11,0)</f>
        <v>0</v>
      </c>
      <c r="EW943" s="17">
        <f>IF(AND(S943='자료입력 및 결과표시'!$B$17,COUNTIF('업무중복도(데이터 입력)'!$W943:$DR943,'자료입력 및 결과표시'!$C$17)&gt;=1),12,0)</f>
        <v>0</v>
      </c>
      <c r="EX943" s="17">
        <f>IF(AND(S943='자료입력 및 결과표시'!$B$18,COUNTIF('업무중복도(데이터 입력)'!$W943:$DR943,'자료입력 및 결과표시'!$C$18)&gt;=1),13,0)</f>
        <v>0</v>
      </c>
      <c r="EY943" s="17">
        <f>IF(AND(S943='자료입력 및 결과표시'!$B$19,COUNTIF('업무중복도(데이터 입력)'!$W943:$DR943,'자료입력 및 결과표시'!$C$19)&gt;=1),14,0)</f>
        <v>0</v>
      </c>
      <c r="EZ943" s="17">
        <f>IF(AND(S943='자료입력 및 결과표시'!$B$20,COUNTIF('업무중복도(데이터 입력)'!$W943:$DR943,'자료입력 및 결과표시'!$C$20)&gt;=1),15,0)</f>
        <v>0</v>
      </c>
      <c r="FA943" s="17">
        <f>IF(AND(S943='자료입력 및 결과표시'!$B$21,COUNTIF('업무중복도(데이터 입력)'!$W943:$DR943,'자료입력 및 결과표시'!$C$21)&gt;=1),16,0)</f>
        <v>0</v>
      </c>
      <c r="FK943" s="17">
        <f t="shared" si="905"/>
        <v>0</v>
      </c>
      <c r="FO943"/>
    </row>
    <row r="944" spans="1:171">
      <c r="A944" s="17" t="str">
        <f t="shared" si="888"/>
        <v>\\\0</v>
      </c>
      <c r="B944" s="17" t="str">
        <f t="shared" si="889"/>
        <v>\\\0</v>
      </c>
      <c r="C944" s="17" t="str">
        <f t="shared" si="890"/>
        <v>\\\0</v>
      </c>
      <c r="D944" s="17" t="str">
        <f t="shared" si="891"/>
        <v>\\\0</v>
      </c>
      <c r="E944" s="17" t="str">
        <f t="shared" si="892"/>
        <v>\\\0</v>
      </c>
      <c r="F944" s="17" t="str">
        <f t="shared" si="893"/>
        <v>\\\0</v>
      </c>
      <c r="G944" s="17" t="str">
        <f t="shared" si="894"/>
        <v>\\\0</v>
      </c>
      <c r="H944" s="17" t="str">
        <f t="shared" si="895"/>
        <v>\\\0</v>
      </c>
      <c r="I944" s="17" t="str">
        <f t="shared" si="896"/>
        <v>\\\0</v>
      </c>
      <c r="J944" s="17" t="str">
        <f t="shared" si="897"/>
        <v>\\\0</v>
      </c>
      <c r="K944" s="17" t="str">
        <f t="shared" si="898"/>
        <v>\\\0</v>
      </c>
      <c r="L944" s="17" t="str">
        <f t="shared" si="899"/>
        <v>\\\0</v>
      </c>
      <c r="M944" s="17" t="str">
        <f t="shared" si="900"/>
        <v>\\\0</v>
      </c>
      <c r="N944" s="17" t="str">
        <f t="shared" si="901"/>
        <v>\\\0</v>
      </c>
      <c r="O944" s="17" t="str">
        <f t="shared" si="902"/>
        <v>\\\0</v>
      </c>
      <c r="P944" s="17" t="str">
        <f t="shared" si="903"/>
        <v>\\\0</v>
      </c>
      <c r="R944" s="17" t="str">
        <f t="shared" si="904"/>
        <v>\\</v>
      </c>
      <c r="S944" s="38"/>
      <c r="T944" s="39"/>
      <c r="U944" s="31"/>
      <c r="V944" s="32"/>
      <c r="W944" s="36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35"/>
      <c r="DS944" s="287"/>
      <c r="DT944" s="36"/>
      <c r="DU944" s="37"/>
      <c r="DV944" s="28">
        <f>IF(AND($S944='자료입력 및 결과표시'!$B$6,COUNTIF($W944:$DR944,'자료입력 및 결과표시'!$C$6)&gt;=1),IF(OR('자료입력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DW944" s="28">
        <f>IF(AND($S944='자료입력 및 결과표시'!$B$7,COUNTIF($W944:$DR944,'자료입력 및 결과표시'!$C$7)&gt;=1),IF(OR('자료입력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DX944" s="28">
        <f>IF(AND($S944='자료입력 및 결과표시'!$B$8,COUNTIF($W944:$DR944,'자료입력 및 결과표시'!$C$8)&gt;=1),IF(OR('자료입력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DY944" s="28">
        <f>IF(AND($S944='자료입력 및 결과표시'!$B$9,COUNTIF($W944:$DR944,'자료입력 및 결과표시'!$C$9)&gt;=1),IF(OR('자료입력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DZ944" s="28">
        <f>IF(AND($S944='자료입력 및 결과표시'!$B$10,COUNTIF($W944:$DR944,'자료입력 및 결과표시'!$C$10)&gt;=1),IF(OR('자료입력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A944" s="28">
        <f>IF(AND($S944='자료입력 및 결과표시'!$B$11,COUNTIF($W944:$DR944,'자료입력 및 결과표시'!$C$11)&gt;=1),IF(OR('자료입력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B944" s="28">
        <f>IF(AND($S944='자료입력 및 결과표시'!$B$12,COUNTIF($W944:$DR944,'자료입력 및 결과표시'!$C$12)&gt;=1),IF(OR('자료입력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C944" s="28">
        <f>IF(AND($S944='자료입력 및 결과표시'!$B$13,COUNTIF($W944:$DR944,'자료입력 및 결과표시'!$C$13)&gt;=1),IF(OR('자료입력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D944" s="28">
        <f>IF(AND($S944='자료입력 및 결과표시'!$B$14,COUNTIF($W944:$DR944,'자료입력 및 결과표시'!$C$14)&gt;=1),IF(OR('자료입력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E944" s="28">
        <f>IF(AND($S944='자료입력 및 결과표시'!$B$15,COUNTIF($W944:$DR944,'자료입력 및 결과표시'!$C$15)&gt;=1),IF(OR('자료입력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F944" s="28">
        <f>IF(AND($S944='자료입력 및 결과표시'!$B$16,COUNTIF($W944:$DR944,'자료입력 및 결과표시'!$C$16)&gt;=1),IF(OR('자료입력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G944" s="28">
        <f>IF(AND($S944='자료입력 및 결과표시'!$B$17,COUNTIF($W944:$DR944,'자료입력 및 결과표시'!$C$17)&gt;=1),IF(OR('자료입력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H944" s="28">
        <f>IF(AND($S944='자료입력 및 결과표시'!$B$18,COUNTIF($W944:$DR944,'자료입력 및 결과표시'!$C$18)&gt;=1),IF(OR('자료입력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I944" s="28">
        <f>IF(AND($S944='자료입력 및 결과표시'!$B$19,COUNTIF($W944:$DR944,'자료입력 및 결과표시'!$C$19)&gt;=1),IF(OR('자료입력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J944" s="28">
        <f>IF(AND($S944='자료입력 및 결과표시'!$B$20,COUNTIF($W944:$DR944,'자료입력 및 결과표시'!$C$20)&gt;=1),IF(OR('자료입력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K944" s="28">
        <f>IF(AND($S944='자료입력 및 결과표시'!$B$21,COUNTIF($W944:$DR944,'자료입력 및 결과표시'!$C$21)&gt;=1),IF(OR('자료입력 및 결과표시'!$B$4+90&gt;=$V944,'자료입력 및 결과표시'!$B$4&lt;$U944),0,IF($V944-'자료입력 및 결과표시'!$B$4-90&gt;='자료입력 및 결과표시'!$E$4,'자료입력 및 결과표시'!$E$4,$V944-'자료입력 및 결과표시'!$B$4-90)),0)</f>
        <v>0</v>
      </c>
      <c r="EL944" s="17">
        <f>IF(AND(S944='자료입력 및 결과표시'!$B$6,COUNTIF('업무중복도(데이터 입력)'!$W944:$DR944,'자료입력 및 결과표시'!$C$6)&gt;=1),1,0)</f>
        <v>0</v>
      </c>
      <c r="EM944" s="17">
        <f>IF(AND(S944='자료입력 및 결과표시'!$B$7,COUNTIF('업무중복도(데이터 입력)'!$W944:$DR944,'자료입력 및 결과표시'!$C$7)&gt;=1),2,0)</f>
        <v>0</v>
      </c>
      <c r="EN944" s="17">
        <f>IF(AND(S944='자료입력 및 결과표시'!$B$8,COUNTIF('업무중복도(데이터 입력)'!$W944:$DR944,'자료입력 및 결과표시'!$C$8)&gt;=1),3,0)</f>
        <v>0</v>
      </c>
      <c r="EO944" s="17">
        <f>IF(AND(S944='자료입력 및 결과표시'!$B$9,COUNTIF('업무중복도(데이터 입력)'!$W944:$DR944,'자료입력 및 결과표시'!$C$9)&gt;=1),4,0)</f>
        <v>0</v>
      </c>
      <c r="EP944" s="17">
        <f>IF(AND(S944='자료입력 및 결과표시'!$B$10,COUNTIF('업무중복도(데이터 입력)'!$W944:$DR944,'자료입력 및 결과표시'!$C$10)&gt;=1),5,0)</f>
        <v>0</v>
      </c>
      <c r="EQ944" s="17">
        <f>IF(AND(S944='자료입력 및 결과표시'!$B$11,COUNTIF('업무중복도(데이터 입력)'!$W944:$DR944,'자료입력 및 결과표시'!$C$11)&gt;=1),6,0)</f>
        <v>0</v>
      </c>
      <c r="ER944" s="17">
        <f>IF(AND(S944='자료입력 및 결과표시'!$B$12,COUNTIF('업무중복도(데이터 입력)'!$W944:$DR944,'자료입력 및 결과표시'!$C$12)&gt;=1),7,0)</f>
        <v>0</v>
      </c>
      <c r="ES944" s="17">
        <f>IF(AND(S944='자료입력 및 결과표시'!$B$13,COUNTIF('업무중복도(데이터 입력)'!$W944:$DR944,'자료입력 및 결과표시'!$C$13)&gt;=1),8,0)</f>
        <v>0</v>
      </c>
      <c r="ET944" s="17">
        <f>IF(AND(S944='자료입력 및 결과표시'!$B$14,COUNTIF('업무중복도(데이터 입력)'!$W944:$DR944,'자료입력 및 결과표시'!$C$14)&gt;=1),9,0)</f>
        <v>0</v>
      </c>
      <c r="EU944" s="17">
        <f>IF(AND(S944='자료입력 및 결과표시'!$B$15,COUNTIF('업무중복도(데이터 입력)'!$W944:$DR944,'자료입력 및 결과표시'!$C$15)&gt;=1),10,0)</f>
        <v>0</v>
      </c>
      <c r="EV944" s="17">
        <f>IF(AND(S944='자료입력 및 결과표시'!$B$16,COUNTIF('업무중복도(데이터 입력)'!$W944:$DR944,'자료입력 및 결과표시'!$C$16)&gt;=1),11,0)</f>
        <v>0</v>
      </c>
      <c r="EW944" s="17">
        <f>IF(AND(S944='자료입력 및 결과표시'!$B$17,COUNTIF('업무중복도(데이터 입력)'!$W944:$DR944,'자료입력 및 결과표시'!$C$17)&gt;=1),12,0)</f>
        <v>0</v>
      </c>
      <c r="EX944" s="17">
        <f>IF(AND(S944='자료입력 및 결과표시'!$B$18,COUNTIF('업무중복도(데이터 입력)'!$W944:$DR944,'자료입력 및 결과표시'!$C$18)&gt;=1),13,0)</f>
        <v>0</v>
      </c>
      <c r="EY944" s="17">
        <f>IF(AND(S944='자료입력 및 결과표시'!$B$19,COUNTIF('업무중복도(데이터 입력)'!$W944:$DR944,'자료입력 및 결과표시'!$C$19)&gt;=1),14,0)</f>
        <v>0</v>
      </c>
      <c r="EZ944" s="17">
        <f>IF(AND(S944='자료입력 및 결과표시'!$B$20,COUNTIF('업무중복도(데이터 입력)'!$W944:$DR944,'자료입력 및 결과표시'!$C$20)&gt;=1),15,0)</f>
        <v>0</v>
      </c>
      <c r="FA944" s="17">
        <f>IF(AND(S944='자료입력 및 결과표시'!$B$21,COUNTIF('업무중복도(데이터 입력)'!$W944:$DR944,'자료입력 및 결과표시'!$C$21)&gt;=1),16,0)</f>
        <v>0</v>
      </c>
      <c r="FK944" s="17">
        <f t="shared" si="905"/>
        <v>0</v>
      </c>
      <c r="FO944"/>
    </row>
    <row r="945" spans="1:171">
      <c r="A945" s="17" t="str">
        <f t="shared" si="888"/>
        <v>\\\0</v>
      </c>
      <c r="B945" s="17" t="str">
        <f t="shared" si="889"/>
        <v>\\\0</v>
      </c>
      <c r="C945" s="17" t="str">
        <f t="shared" si="890"/>
        <v>\\\0</v>
      </c>
      <c r="D945" s="17" t="str">
        <f t="shared" si="891"/>
        <v>\\\0</v>
      </c>
      <c r="E945" s="17" t="str">
        <f t="shared" si="892"/>
        <v>\\\0</v>
      </c>
      <c r="F945" s="17" t="str">
        <f t="shared" si="893"/>
        <v>\\\0</v>
      </c>
      <c r="G945" s="17" t="str">
        <f t="shared" si="894"/>
        <v>\\\0</v>
      </c>
      <c r="H945" s="17" t="str">
        <f t="shared" si="895"/>
        <v>\\\0</v>
      </c>
      <c r="I945" s="17" t="str">
        <f t="shared" si="896"/>
        <v>\\\0</v>
      </c>
      <c r="J945" s="17" t="str">
        <f t="shared" si="897"/>
        <v>\\\0</v>
      </c>
      <c r="K945" s="17" t="str">
        <f t="shared" si="898"/>
        <v>\\\0</v>
      </c>
      <c r="L945" s="17" t="str">
        <f t="shared" si="899"/>
        <v>\\\0</v>
      </c>
      <c r="M945" s="17" t="str">
        <f t="shared" si="900"/>
        <v>\\\0</v>
      </c>
      <c r="N945" s="17" t="str">
        <f t="shared" si="901"/>
        <v>\\\0</v>
      </c>
      <c r="O945" s="17" t="str">
        <f t="shared" si="902"/>
        <v>\\\0</v>
      </c>
      <c r="P945" s="17" t="str">
        <f t="shared" si="903"/>
        <v>\\\0</v>
      </c>
      <c r="R945" s="17" t="str">
        <f t="shared" si="904"/>
        <v>\\</v>
      </c>
      <c r="S945" s="38"/>
      <c r="T945" s="39"/>
      <c r="U945" s="31"/>
      <c r="V945" s="32"/>
      <c r="W945" s="36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35"/>
      <c r="DS945" s="287"/>
      <c r="DT945" s="36"/>
      <c r="DU945" s="37"/>
      <c r="DV945" s="28">
        <f>IF(AND($S945='자료입력 및 결과표시'!$B$6,COUNTIF($W945:$DR945,'자료입력 및 결과표시'!$C$6)&gt;=1),IF(OR('자료입력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DW945" s="28">
        <f>IF(AND($S945='자료입력 및 결과표시'!$B$7,COUNTIF($W945:$DR945,'자료입력 및 결과표시'!$C$7)&gt;=1),IF(OR('자료입력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DX945" s="28">
        <f>IF(AND($S945='자료입력 및 결과표시'!$B$8,COUNTIF($W945:$DR945,'자료입력 및 결과표시'!$C$8)&gt;=1),IF(OR('자료입력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DY945" s="28">
        <f>IF(AND($S945='자료입력 및 결과표시'!$B$9,COUNTIF($W945:$DR945,'자료입력 및 결과표시'!$C$9)&gt;=1),IF(OR('자료입력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DZ945" s="28">
        <f>IF(AND($S945='자료입력 및 결과표시'!$B$10,COUNTIF($W945:$DR945,'자료입력 및 결과표시'!$C$10)&gt;=1),IF(OR('자료입력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A945" s="28">
        <f>IF(AND($S945='자료입력 및 결과표시'!$B$11,COUNTIF($W945:$DR945,'자료입력 및 결과표시'!$C$11)&gt;=1),IF(OR('자료입력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B945" s="28">
        <f>IF(AND($S945='자료입력 및 결과표시'!$B$12,COUNTIF($W945:$DR945,'자료입력 및 결과표시'!$C$12)&gt;=1),IF(OR('자료입력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C945" s="28">
        <f>IF(AND($S945='자료입력 및 결과표시'!$B$13,COUNTIF($W945:$DR945,'자료입력 및 결과표시'!$C$13)&gt;=1),IF(OR('자료입력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D945" s="28">
        <f>IF(AND($S945='자료입력 및 결과표시'!$B$14,COUNTIF($W945:$DR945,'자료입력 및 결과표시'!$C$14)&gt;=1),IF(OR('자료입력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E945" s="28">
        <f>IF(AND($S945='자료입력 및 결과표시'!$B$15,COUNTIF($W945:$DR945,'자료입력 및 결과표시'!$C$15)&gt;=1),IF(OR('자료입력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F945" s="28">
        <f>IF(AND($S945='자료입력 및 결과표시'!$B$16,COUNTIF($W945:$DR945,'자료입력 및 결과표시'!$C$16)&gt;=1),IF(OR('자료입력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G945" s="28">
        <f>IF(AND($S945='자료입력 및 결과표시'!$B$17,COUNTIF($W945:$DR945,'자료입력 및 결과표시'!$C$17)&gt;=1),IF(OR('자료입력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H945" s="28">
        <f>IF(AND($S945='자료입력 및 결과표시'!$B$18,COUNTIF($W945:$DR945,'자료입력 및 결과표시'!$C$18)&gt;=1),IF(OR('자료입력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I945" s="28">
        <f>IF(AND($S945='자료입력 및 결과표시'!$B$19,COUNTIF($W945:$DR945,'자료입력 및 결과표시'!$C$19)&gt;=1),IF(OR('자료입력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J945" s="28">
        <f>IF(AND($S945='자료입력 및 결과표시'!$B$20,COUNTIF($W945:$DR945,'자료입력 및 결과표시'!$C$20)&gt;=1),IF(OR('자료입력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K945" s="28">
        <f>IF(AND($S945='자료입력 및 결과표시'!$B$21,COUNTIF($W945:$DR945,'자료입력 및 결과표시'!$C$21)&gt;=1),IF(OR('자료입력 및 결과표시'!$B$4+90&gt;=$V945,'자료입력 및 결과표시'!$B$4&lt;$U945),0,IF($V945-'자료입력 및 결과표시'!$B$4-90&gt;='자료입력 및 결과표시'!$E$4,'자료입력 및 결과표시'!$E$4,$V945-'자료입력 및 결과표시'!$B$4-90)),0)</f>
        <v>0</v>
      </c>
      <c r="EL945" s="17">
        <f>IF(AND(S945='자료입력 및 결과표시'!$B$6,COUNTIF('업무중복도(데이터 입력)'!$W945:$DR945,'자료입력 및 결과표시'!$C$6)&gt;=1),1,0)</f>
        <v>0</v>
      </c>
      <c r="EM945" s="17">
        <f>IF(AND(S945='자료입력 및 결과표시'!$B$7,COUNTIF('업무중복도(데이터 입력)'!$W945:$DR945,'자료입력 및 결과표시'!$C$7)&gt;=1),2,0)</f>
        <v>0</v>
      </c>
      <c r="EN945" s="17">
        <f>IF(AND(S945='자료입력 및 결과표시'!$B$8,COUNTIF('업무중복도(데이터 입력)'!$W945:$DR945,'자료입력 및 결과표시'!$C$8)&gt;=1),3,0)</f>
        <v>0</v>
      </c>
      <c r="EO945" s="17">
        <f>IF(AND(S945='자료입력 및 결과표시'!$B$9,COUNTIF('업무중복도(데이터 입력)'!$W945:$DR945,'자료입력 및 결과표시'!$C$9)&gt;=1),4,0)</f>
        <v>0</v>
      </c>
      <c r="EP945" s="17">
        <f>IF(AND(S945='자료입력 및 결과표시'!$B$10,COUNTIF('업무중복도(데이터 입력)'!$W945:$DR945,'자료입력 및 결과표시'!$C$10)&gt;=1),5,0)</f>
        <v>0</v>
      </c>
      <c r="EQ945" s="17">
        <f>IF(AND(S945='자료입력 및 결과표시'!$B$11,COUNTIF('업무중복도(데이터 입력)'!$W945:$DR945,'자료입력 및 결과표시'!$C$11)&gt;=1),6,0)</f>
        <v>0</v>
      </c>
      <c r="ER945" s="17">
        <f>IF(AND(S945='자료입력 및 결과표시'!$B$12,COUNTIF('업무중복도(데이터 입력)'!$W945:$DR945,'자료입력 및 결과표시'!$C$12)&gt;=1),7,0)</f>
        <v>0</v>
      </c>
      <c r="ES945" s="17">
        <f>IF(AND(S945='자료입력 및 결과표시'!$B$13,COUNTIF('업무중복도(데이터 입력)'!$W945:$DR945,'자료입력 및 결과표시'!$C$13)&gt;=1),8,0)</f>
        <v>0</v>
      </c>
      <c r="ET945" s="17">
        <f>IF(AND(S945='자료입력 및 결과표시'!$B$14,COUNTIF('업무중복도(데이터 입력)'!$W945:$DR945,'자료입력 및 결과표시'!$C$14)&gt;=1),9,0)</f>
        <v>0</v>
      </c>
      <c r="EU945" s="17">
        <f>IF(AND(S945='자료입력 및 결과표시'!$B$15,COUNTIF('업무중복도(데이터 입력)'!$W945:$DR945,'자료입력 및 결과표시'!$C$15)&gt;=1),10,0)</f>
        <v>0</v>
      </c>
      <c r="EV945" s="17">
        <f>IF(AND(S945='자료입력 및 결과표시'!$B$16,COUNTIF('업무중복도(데이터 입력)'!$W945:$DR945,'자료입력 및 결과표시'!$C$16)&gt;=1),11,0)</f>
        <v>0</v>
      </c>
      <c r="EW945" s="17">
        <f>IF(AND(S945='자료입력 및 결과표시'!$B$17,COUNTIF('업무중복도(데이터 입력)'!$W945:$DR945,'자료입력 및 결과표시'!$C$17)&gt;=1),12,0)</f>
        <v>0</v>
      </c>
      <c r="EX945" s="17">
        <f>IF(AND(S945='자료입력 및 결과표시'!$B$18,COUNTIF('업무중복도(데이터 입력)'!$W945:$DR945,'자료입력 및 결과표시'!$C$18)&gt;=1),13,0)</f>
        <v>0</v>
      </c>
      <c r="EY945" s="17">
        <f>IF(AND(S945='자료입력 및 결과표시'!$B$19,COUNTIF('업무중복도(데이터 입력)'!$W945:$DR945,'자료입력 및 결과표시'!$C$19)&gt;=1),14,0)</f>
        <v>0</v>
      </c>
      <c r="EZ945" s="17">
        <f>IF(AND(S945='자료입력 및 결과표시'!$B$20,COUNTIF('업무중복도(데이터 입력)'!$W945:$DR945,'자료입력 및 결과표시'!$C$20)&gt;=1),15,0)</f>
        <v>0</v>
      </c>
      <c r="FA945" s="17">
        <f>IF(AND(S945='자료입력 및 결과표시'!$B$21,COUNTIF('업무중복도(데이터 입력)'!$W945:$DR945,'자료입력 및 결과표시'!$C$21)&gt;=1),16,0)</f>
        <v>0</v>
      </c>
      <c r="FK945" s="17">
        <f t="shared" si="905"/>
        <v>0</v>
      </c>
      <c r="FO945"/>
    </row>
    <row r="946" spans="1:171">
      <c r="A946" s="17" t="str">
        <f t="shared" si="888"/>
        <v>\\\0</v>
      </c>
      <c r="B946" s="17" t="str">
        <f t="shared" si="889"/>
        <v>\\\0</v>
      </c>
      <c r="C946" s="17" t="str">
        <f t="shared" si="890"/>
        <v>\\\0</v>
      </c>
      <c r="D946" s="17" t="str">
        <f t="shared" si="891"/>
        <v>\\\0</v>
      </c>
      <c r="E946" s="17" t="str">
        <f t="shared" si="892"/>
        <v>\\\0</v>
      </c>
      <c r="F946" s="17" t="str">
        <f t="shared" si="893"/>
        <v>\\\0</v>
      </c>
      <c r="G946" s="17" t="str">
        <f t="shared" si="894"/>
        <v>\\\0</v>
      </c>
      <c r="H946" s="17" t="str">
        <f t="shared" si="895"/>
        <v>\\\0</v>
      </c>
      <c r="I946" s="17" t="str">
        <f t="shared" si="896"/>
        <v>\\\0</v>
      </c>
      <c r="J946" s="17" t="str">
        <f t="shared" si="897"/>
        <v>\\\0</v>
      </c>
      <c r="K946" s="17" t="str">
        <f t="shared" si="898"/>
        <v>\\\0</v>
      </c>
      <c r="L946" s="17" t="str">
        <f t="shared" si="899"/>
        <v>\\\0</v>
      </c>
      <c r="M946" s="17" t="str">
        <f t="shared" si="900"/>
        <v>\\\0</v>
      </c>
      <c r="N946" s="17" t="str">
        <f t="shared" si="901"/>
        <v>\\\0</v>
      </c>
      <c r="O946" s="17" t="str">
        <f t="shared" si="902"/>
        <v>\\\0</v>
      </c>
      <c r="P946" s="17" t="str">
        <f t="shared" si="903"/>
        <v>\\\0</v>
      </c>
      <c r="R946" s="17" t="str">
        <f t="shared" si="904"/>
        <v>\\</v>
      </c>
      <c r="S946" s="38"/>
      <c r="T946" s="39"/>
      <c r="U946" s="31"/>
      <c r="V946" s="32"/>
      <c r="W946" s="36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35"/>
      <c r="DS946" s="287"/>
      <c r="DT946" s="36"/>
      <c r="DU946" s="37"/>
      <c r="DV946" s="28">
        <f>IF(AND($S946='자료입력 및 결과표시'!$B$6,COUNTIF($W946:$DR946,'자료입력 및 결과표시'!$C$6)&gt;=1),IF(OR('자료입력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DW946" s="28">
        <f>IF(AND($S946='자료입력 및 결과표시'!$B$7,COUNTIF($W946:$DR946,'자료입력 및 결과표시'!$C$7)&gt;=1),IF(OR('자료입력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DX946" s="28">
        <f>IF(AND($S946='자료입력 및 결과표시'!$B$8,COUNTIF($W946:$DR946,'자료입력 및 결과표시'!$C$8)&gt;=1),IF(OR('자료입력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DY946" s="28">
        <f>IF(AND($S946='자료입력 및 결과표시'!$B$9,COUNTIF($W946:$DR946,'자료입력 및 결과표시'!$C$9)&gt;=1),IF(OR('자료입력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DZ946" s="28">
        <f>IF(AND($S946='자료입력 및 결과표시'!$B$10,COUNTIF($W946:$DR946,'자료입력 및 결과표시'!$C$10)&gt;=1),IF(OR('자료입력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A946" s="28">
        <f>IF(AND($S946='자료입력 및 결과표시'!$B$11,COUNTIF($W946:$DR946,'자료입력 및 결과표시'!$C$11)&gt;=1),IF(OR('자료입력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B946" s="28">
        <f>IF(AND($S946='자료입력 및 결과표시'!$B$12,COUNTIF($W946:$DR946,'자료입력 및 결과표시'!$C$12)&gt;=1),IF(OR('자료입력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C946" s="28">
        <f>IF(AND($S946='자료입력 및 결과표시'!$B$13,COUNTIF($W946:$DR946,'자료입력 및 결과표시'!$C$13)&gt;=1),IF(OR('자료입력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D946" s="28">
        <f>IF(AND($S946='자료입력 및 결과표시'!$B$14,COUNTIF($W946:$DR946,'자료입력 및 결과표시'!$C$14)&gt;=1),IF(OR('자료입력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E946" s="28">
        <f>IF(AND($S946='자료입력 및 결과표시'!$B$15,COUNTIF($W946:$DR946,'자료입력 및 결과표시'!$C$15)&gt;=1),IF(OR('자료입력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F946" s="28">
        <f>IF(AND($S946='자료입력 및 결과표시'!$B$16,COUNTIF($W946:$DR946,'자료입력 및 결과표시'!$C$16)&gt;=1),IF(OR('자료입력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G946" s="28">
        <f>IF(AND($S946='자료입력 및 결과표시'!$B$17,COUNTIF($W946:$DR946,'자료입력 및 결과표시'!$C$17)&gt;=1),IF(OR('자료입력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H946" s="28">
        <f>IF(AND($S946='자료입력 및 결과표시'!$B$18,COUNTIF($W946:$DR946,'자료입력 및 결과표시'!$C$18)&gt;=1),IF(OR('자료입력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I946" s="28">
        <f>IF(AND($S946='자료입력 및 결과표시'!$B$19,COUNTIF($W946:$DR946,'자료입력 및 결과표시'!$C$19)&gt;=1),IF(OR('자료입력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J946" s="28">
        <f>IF(AND($S946='자료입력 및 결과표시'!$B$20,COUNTIF($W946:$DR946,'자료입력 및 결과표시'!$C$20)&gt;=1),IF(OR('자료입력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K946" s="28">
        <f>IF(AND($S946='자료입력 및 결과표시'!$B$21,COUNTIF($W946:$DR946,'자료입력 및 결과표시'!$C$21)&gt;=1),IF(OR('자료입력 및 결과표시'!$B$4+90&gt;=$V946,'자료입력 및 결과표시'!$B$4&lt;$U946),0,IF($V946-'자료입력 및 결과표시'!$B$4-90&gt;='자료입력 및 결과표시'!$E$4,'자료입력 및 결과표시'!$E$4,$V946-'자료입력 및 결과표시'!$B$4-90)),0)</f>
        <v>0</v>
      </c>
      <c r="EL946" s="17">
        <f>IF(AND(S946='자료입력 및 결과표시'!$B$6,COUNTIF('업무중복도(데이터 입력)'!$W946:$DR946,'자료입력 및 결과표시'!$C$6)&gt;=1),1,0)</f>
        <v>0</v>
      </c>
      <c r="EM946" s="17">
        <f>IF(AND(S946='자료입력 및 결과표시'!$B$7,COUNTIF('업무중복도(데이터 입력)'!$W946:$DR946,'자료입력 및 결과표시'!$C$7)&gt;=1),2,0)</f>
        <v>0</v>
      </c>
      <c r="EN946" s="17">
        <f>IF(AND(S946='자료입력 및 결과표시'!$B$8,COUNTIF('업무중복도(데이터 입력)'!$W946:$DR946,'자료입력 및 결과표시'!$C$8)&gt;=1),3,0)</f>
        <v>0</v>
      </c>
      <c r="EO946" s="17">
        <f>IF(AND(S946='자료입력 및 결과표시'!$B$9,COUNTIF('업무중복도(데이터 입력)'!$W946:$DR946,'자료입력 및 결과표시'!$C$9)&gt;=1),4,0)</f>
        <v>0</v>
      </c>
      <c r="EP946" s="17">
        <f>IF(AND(S946='자료입력 및 결과표시'!$B$10,COUNTIF('업무중복도(데이터 입력)'!$W946:$DR946,'자료입력 및 결과표시'!$C$10)&gt;=1),5,0)</f>
        <v>0</v>
      </c>
      <c r="EQ946" s="17">
        <f>IF(AND(S946='자료입력 및 결과표시'!$B$11,COUNTIF('업무중복도(데이터 입력)'!$W946:$DR946,'자료입력 및 결과표시'!$C$11)&gt;=1),6,0)</f>
        <v>0</v>
      </c>
      <c r="ER946" s="17">
        <f>IF(AND(S946='자료입력 및 결과표시'!$B$12,COUNTIF('업무중복도(데이터 입력)'!$W946:$DR946,'자료입력 및 결과표시'!$C$12)&gt;=1),7,0)</f>
        <v>0</v>
      </c>
      <c r="ES946" s="17">
        <f>IF(AND(S946='자료입력 및 결과표시'!$B$13,COUNTIF('업무중복도(데이터 입력)'!$W946:$DR946,'자료입력 및 결과표시'!$C$13)&gt;=1),8,0)</f>
        <v>0</v>
      </c>
      <c r="ET946" s="17">
        <f>IF(AND(S946='자료입력 및 결과표시'!$B$14,COUNTIF('업무중복도(데이터 입력)'!$W946:$DR946,'자료입력 및 결과표시'!$C$14)&gt;=1),9,0)</f>
        <v>0</v>
      </c>
      <c r="EU946" s="17">
        <f>IF(AND(S946='자료입력 및 결과표시'!$B$15,COUNTIF('업무중복도(데이터 입력)'!$W946:$DR946,'자료입력 및 결과표시'!$C$15)&gt;=1),10,0)</f>
        <v>0</v>
      </c>
      <c r="EV946" s="17">
        <f>IF(AND(S946='자료입력 및 결과표시'!$B$16,COUNTIF('업무중복도(데이터 입력)'!$W946:$DR946,'자료입력 및 결과표시'!$C$16)&gt;=1),11,0)</f>
        <v>0</v>
      </c>
      <c r="EW946" s="17">
        <f>IF(AND(S946='자료입력 및 결과표시'!$B$17,COUNTIF('업무중복도(데이터 입력)'!$W946:$DR946,'자료입력 및 결과표시'!$C$17)&gt;=1),12,0)</f>
        <v>0</v>
      </c>
      <c r="EX946" s="17">
        <f>IF(AND(S946='자료입력 및 결과표시'!$B$18,COUNTIF('업무중복도(데이터 입력)'!$W946:$DR946,'자료입력 및 결과표시'!$C$18)&gt;=1),13,0)</f>
        <v>0</v>
      </c>
      <c r="EY946" s="17">
        <f>IF(AND(S946='자료입력 및 결과표시'!$B$19,COUNTIF('업무중복도(데이터 입력)'!$W946:$DR946,'자료입력 및 결과표시'!$C$19)&gt;=1),14,0)</f>
        <v>0</v>
      </c>
      <c r="EZ946" s="17">
        <f>IF(AND(S946='자료입력 및 결과표시'!$B$20,COUNTIF('업무중복도(데이터 입력)'!$W946:$DR946,'자료입력 및 결과표시'!$C$20)&gt;=1),15,0)</f>
        <v>0</v>
      </c>
      <c r="FA946" s="17">
        <f>IF(AND(S946='자료입력 및 결과표시'!$B$21,COUNTIF('업무중복도(데이터 입력)'!$W946:$DR946,'자료입력 및 결과표시'!$C$21)&gt;=1),16,0)</f>
        <v>0</v>
      </c>
      <c r="FK946" s="17">
        <f t="shared" si="905"/>
        <v>0</v>
      </c>
      <c r="FO946"/>
    </row>
    <row r="947" spans="1:171">
      <c r="A947" s="17" t="str">
        <f t="shared" si="888"/>
        <v>\\\0</v>
      </c>
      <c r="B947" s="17" t="str">
        <f t="shared" si="889"/>
        <v>\\\0</v>
      </c>
      <c r="C947" s="17" t="str">
        <f t="shared" si="890"/>
        <v>\\\0</v>
      </c>
      <c r="D947" s="17" t="str">
        <f t="shared" si="891"/>
        <v>\\\0</v>
      </c>
      <c r="E947" s="17" t="str">
        <f t="shared" si="892"/>
        <v>\\\0</v>
      </c>
      <c r="F947" s="17" t="str">
        <f t="shared" si="893"/>
        <v>\\\0</v>
      </c>
      <c r="G947" s="17" t="str">
        <f t="shared" si="894"/>
        <v>\\\0</v>
      </c>
      <c r="H947" s="17" t="str">
        <f t="shared" si="895"/>
        <v>\\\0</v>
      </c>
      <c r="I947" s="17" t="str">
        <f t="shared" si="896"/>
        <v>\\\0</v>
      </c>
      <c r="J947" s="17" t="str">
        <f t="shared" si="897"/>
        <v>\\\0</v>
      </c>
      <c r="K947" s="17" t="str">
        <f t="shared" si="898"/>
        <v>\\\0</v>
      </c>
      <c r="L947" s="17" t="str">
        <f t="shared" si="899"/>
        <v>\\\0</v>
      </c>
      <c r="M947" s="17" t="str">
        <f t="shared" si="900"/>
        <v>\\\0</v>
      </c>
      <c r="N947" s="17" t="str">
        <f t="shared" si="901"/>
        <v>\\\0</v>
      </c>
      <c r="O947" s="17" t="str">
        <f t="shared" si="902"/>
        <v>\\\0</v>
      </c>
      <c r="P947" s="17" t="str">
        <f t="shared" si="903"/>
        <v>\\\0</v>
      </c>
      <c r="R947" s="17" t="str">
        <f t="shared" si="904"/>
        <v>\\</v>
      </c>
      <c r="S947" s="38"/>
      <c r="T947" s="39"/>
      <c r="U947" s="31"/>
      <c r="V947" s="32"/>
      <c r="W947" s="36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35"/>
      <c r="DS947" s="287"/>
      <c r="DT947" s="36"/>
      <c r="DU947" s="37"/>
      <c r="DV947" s="28">
        <f>IF(AND($S947='자료입력 및 결과표시'!$B$6,COUNTIF($W947:$DR947,'자료입력 및 결과표시'!$C$6)&gt;=1),IF(OR('자료입력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DW947" s="28">
        <f>IF(AND($S947='자료입력 및 결과표시'!$B$7,COUNTIF($W947:$DR947,'자료입력 및 결과표시'!$C$7)&gt;=1),IF(OR('자료입력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DX947" s="28">
        <f>IF(AND($S947='자료입력 및 결과표시'!$B$8,COUNTIF($W947:$DR947,'자료입력 및 결과표시'!$C$8)&gt;=1),IF(OR('자료입력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DY947" s="28">
        <f>IF(AND($S947='자료입력 및 결과표시'!$B$9,COUNTIF($W947:$DR947,'자료입력 및 결과표시'!$C$9)&gt;=1),IF(OR('자료입력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DZ947" s="28">
        <f>IF(AND($S947='자료입력 및 결과표시'!$B$10,COUNTIF($W947:$DR947,'자료입력 및 결과표시'!$C$10)&gt;=1),IF(OR('자료입력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A947" s="28">
        <f>IF(AND($S947='자료입력 및 결과표시'!$B$11,COUNTIF($W947:$DR947,'자료입력 및 결과표시'!$C$11)&gt;=1),IF(OR('자료입력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B947" s="28">
        <f>IF(AND($S947='자료입력 및 결과표시'!$B$12,COUNTIF($W947:$DR947,'자료입력 및 결과표시'!$C$12)&gt;=1),IF(OR('자료입력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C947" s="28">
        <f>IF(AND($S947='자료입력 및 결과표시'!$B$13,COUNTIF($W947:$DR947,'자료입력 및 결과표시'!$C$13)&gt;=1),IF(OR('자료입력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D947" s="28">
        <f>IF(AND($S947='자료입력 및 결과표시'!$B$14,COUNTIF($W947:$DR947,'자료입력 및 결과표시'!$C$14)&gt;=1),IF(OR('자료입력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E947" s="28">
        <f>IF(AND($S947='자료입력 및 결과표시'!$B$15,COUNTIF($W947:$DR947,'자료입력 및 결과표시'!$C$15)&gt;=1),IF(OR('자료입력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F947" s="28">
        <f>IF(AND($S947='자료입력 및 결과표시'!$B$16,COUNTIF($W947:$DR947,'자료입력 및 결과표시'!$C$16)&gt;=1),IF(OR('자료입력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G947" s="28">
        <f>IF(AND($S947='자료입력 및 결과표시'!$B$17,COUNTIF($W947:$DR947,'자료입력 및 결과표시'!$C$17)&gt;=1),IF(OR('자료입력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H947" s="28">
        <f>IF(AND($S947='자료입력 및 결과표시'!$B$18,COUNTIF($W947:$DR947,'자료입력 및 결과표시'!$C$18)&gt;=1),IF(OR('자료입력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I947" s="28">
        <f>IF(AND($S947='자료입력 및 결과표시'!$B$19,COUNTIF($W947:$DR947,'자료입력 및 결과표시'!$C$19)&gt;=1),IF(OR('자료입력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J947" s="28">
        <f>IF(AND($S947='자료입력 및 결과표시'!$B$20,COUNTIF($W947:$DR947,'자료입력 및 결과표시'!$C$20)&gt;=1),IF(OR('자료입력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K947" s="28">
        <f>IF(AND($S947='자료입력 및 결과표시'!$B$21,COUNTIF($W947:$DR947,'자료입력 및 결과표시'!$C$21)&gt;=1),IF(OR('자료입력 및 결과표시'!$B$4+90&gt;=$V947,'자료입력 및 결과표시'!$B$4&lt;$U947),0,IF($V947-'자료입력 및 결과표시'!$B$4-90&gt;='자료입력 및 결과표시'!$E$4,'자료입력 및 결과표시'!$E$4,$V947-'자료입력 및 결과표시'!$B$4-90)),0)</f>
        <v>0</v>
      </c>
      <c r="EL947" s="17">
        <f>IF(AND(S947='자료입력 및 결과표시'!$B$6,COUNTIF('업무중복도(데이터 입력)'!$W947:$DR947,'자료입력 및 결과표시'!$C$6)&gt;=1),1,0)</f>
        <v>0</v>
      </c>
      <c r="EM947" s="17">
        <f>IF(AND(S947='자료입력 및 결과표시'!$B$7,COUNTIF('업무중복도(데이터 입력)'!$W947:$DR947,'자료입력 및 결과표시'!$C$7)&gt;=1),2,0)</f>
        <v>0</v>
      </c>
      <c r="EN947" s="17">
        <f>IF(AND(S947='자료입력 및 결과표시'!$B$8,COUNTIF('업무중복도(데이터 입력)'!$W947:$DR947,'자료입력 및 결과표시'!$C$8)&gt;=1),3,0)</f>
        <v>0</v>
      </c>
      <c r="EO947" s="17">
        <f>IF(AND(S947='자료입력 및 결과표시'!$B$9,COUNTIF('업무중복도(데이터 입력)'!$W947:$DR947,'자료입력 및 결과표시'!$C$9)&gt;=1),4,0)</f>
        <v>0</v>
      </c>
      <c r="EP947" s="17">
        <f>IF(AND(S947='자료입력 및 결과표시'!$B$10,COUNTIF('업무중복도(데이터 입력)'!$W947:$DR947,'자료입력 및 결과표시'!$C$10)&gt;=1),5,0)</f>
        <v>0</v>
      </c>
      <c r="EQ947" s="17">
        <f>IF(AND(S947='자료입력 및 결과표시'!$B$11,COUNTIF('업무중복도(데이터 입력)'!$W947:$DR947,'자료입력 및 결과표시'!$C$11)&gt;=1),6,0)</f>
        <v>0</v>
      </c>
      <c r="ER947" s="17">
        <f>IF(AND(S947='자료입력 및 결과표시'!$B$12,COUNTIF('업무중복도(데이터 입력)'!$W947:$DR947,'자료입력 및 결과표시'!$C$12)&gt;=1),7,0)</f>
        <v>0</v>
      </c>
      <c r="ES947" s="17">
        <f>IF(AND(S947='자료입력 및 결과표시'!$B$13,COUNTIF('업무중복도(데이터 입력)'!$W947:$DR947,'자료입력 및 결과표시'!$C$13)&gt;=1),8,0)</f>
        <v>0</v>
      </c>
      <c r="ET947" s="17">
        <f>IF(AND(S947='자료입력 및 결과표시'!$B$14,COUNTIF('업무중복도(데이터 입력)'!$W947:$DR947,'자료입력 및 결과표시'!$C$14)&gt;=1),9,0)</f>
        <v>0</v>
      </c>
      <c r="EU947" s="17">
        <f>IF(AND(S947='자료입력 및 결과표시'!$B$15,COUNTIF('업무중복도(데이터 입력)'!$W947:$DR947,'자료입력 및 결과표시'!$C$15)&gt;=1),10,0)</f>
        <v>0</v>
      </c>
      <c r="EV947" s="17">
        <f>IF(AND(S947='자료입력 및 결과표시'!$B$16,COUNTIF('업무중복도(데이터 입력)'!$W947:$DR947,'자료입력 및 결과표시'!$C$16)&gt;=1),11,0)</f>
        <v>0</v>
      </c>
      <c r="EW947" s="17">
        <f>IF(AND(S947='자료입력 및 결과표시'!$B$17,COUNTIF('업무중복도(데이터 입력)'!$W947:$DR947,'자료입력 및 결과표시'!$C$17)&gt;=1),12,0)</f>
        <v>0</v>
      </c>
      <c r="EX947" s="17">
        <f>IF(AND(S947='자료입력 및 결과표시'!$B$18,COUNTIF('업무중복도(데이터 입력)'!$W947:$DR947,'자료입력 및 결과표시'!$C$18)&gt;=1),13,0)</f>
        <v>0</v>
      </c>
      <c r="EY947" s="17">
        <f>IF(AND(S947='자료입력 및 결과표시'!$B$19,COUNTIF('업무중복도(데이터 입력)'!$W947:$DR947,'자료입력 및 결과표시'!$C$19)&gt;=1),14,0)</f>
        <v>0</v>
      </c>
      <c r="EZ947" s="17">
        <f>IF(AND(S947='자료입력 및 결과표시'!$B$20,COUNTIF('업무중복도(데이터 입력)'!$W947:$DR947,'자료입력 및 결과표시'!$C$20)&gt;=1),15,0)</f>
        <v>0</v>
      </c>
      <c r="FA947" s="17">
        <f>IF(AND(S947='자료입력 및 결과표시'!$B$21,COUNTIF('업무중복도(데이터 입력)'!$W947:$DR947,'자료입력 및 결과표시'!$C$21)&gt;=1),16,0)</f>
        <v>0</v>
      </c>
      <c r="FK947" s="17">
        <f t="shared" si="905"/>
        <v>0</v>
      </c>
      <c r="FO947"/>
    </row>
    <row r="948" spans="1:171">
      <c r="A948" s="17" t="str">
        <f t="shared" si="888"/>
        <v>\\\0</v>
      </c>
      <c r="B948" s="17" t="str">
        <f t="shared" si="889"/>
        <v>\\\0</v>
      </c>
      <c r="C948" s="17" t="str">
        <f t="shared" si="890"/>
        <v>\\\0</v>
      </c>
      <c r="D948" s="17" t="str">
        <f t="shared" si="891"/>
        <v>\\\0</v>
      </c>
      <c r="E948" s="17" t="str">
        <f t="shared" si="892"/>
        <v>\\\0</v>
      </c>
      <c r="F948" s="17" t="str">
        <f t="shared" si="893"/>
        <v>\\\0</v>
      </c>
      <c r="G948" s="17" t="str">
        <f t="shared" si="894"/>
        <v>\\\0</v>
      </c>
      <c r="H948" s="17" t="str">
        <f t="shared" si="895"/>
        <v>\\\0</v>
      </c>
      <c r="I948" s="17" t="str">
        <f t="shared" si="896"/>
        <v>\\\0</v>
      </c>
      <c r="J948" s="17" t="str">
        <f t="shared" si="897"/>
        <v>\\\0</v>
      </c>
      <c r="K948" s="17" t="str">
        <f t="shared" si="898"/>
        <v>\\\0</v>
      </c>
      <c r="L948" s="17" t="str">
        <f t="shared" si="899"/>
        <v>\\\0</v>
      </c>
      <c r="M948" s="17" t="str">
        <f t="shared" si="900"/>
        <v>\\\0</v>
      </c>
      <c r="N948" s="17" t="str">
        <f t="shared" si="901"/>
        <v>\\\0</v>
      </c>
      <c r="O948" s="17" t="str">
        <f t="shared" si="902"/>
        <v>\\\0</v>
      </c>
      <c r="P948" s="17" t="str">
        <f t="shared" si="903"/>
        <v>\\\0</v>
      </c>
      <c r="R948" s="17" t="str">
        <f t="shared" si="904"/>
        <v>\\</v>
      </c>
      <c r="S948" s="38"/>
      <c r="T948" s="39"/>
      <c r="U948" s="31"/>
      <c r="V948" s="32"/>
      <c r="W948" s="36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35"/>
      <c r="DS948" s="287"/>
      <c r="DT948" s="36"/>
      <c r="DU948" s="37"/>
      <c r="DV948" s="28">
        <f>IF(AND($S948='자료입력 및 결과표시'!$B$6,COUNTIF($W948:$DR948,'자료입력 및 결과표시'!$C$6)&gt;=1),IF(OR('자료입력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DW948" s="28">
        <f>IF(AND($S948='자료입력 및 결과표시'!$B$7,COUNTIF($W948:$DR948,'자료입력 및 결과표시'!$C$7)&gt;=1),IF(OR('자료입력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DX948" s="28">
        <f>IF(AND($S948='자료입력 및 결과표시'!$B$8,COUNTIF($W948:$DR948,'자료입력 및 결과표시'!$C$8)&gt;=1),IF(OR('자료입력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DY948" s="28">
        <f>IF(AND($S948='자료입력 및 결과표시'!$B$9,COUNTIF($W948:$DR948,'자료입력 및 결과표시'!$C$9)&gt;=1),IF(OR('자료입력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DZ948" s="28">
        <f>IF(AND($S948='자료입력 및 결과표시'!$B$10,COUNTIF($W948:$DR948,'자료입력 및 결과표시'!$C$10)&gt;=1),IF(OR('자료입력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A948" s="28">
        <f>IF(AND($S948='자료입력 및 결과표시'!$B$11,COUNTIF($W948:$DR948,'자료입력 및 결과표시'!$C$11)&gt;=1),IF(OR('자료입력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B948" s="28">
        <f>IF(AND($S948='자료입력 및 결과표시'!$B$12,COUNTIF($W948:$DR948,'자료입력 및 결과표시'!$C$12)&gt;=1),IF(OR('자료입력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C948" s="28">
        <f>IF(AND($S948='자료입력 및 결과표시'!$B$13,COUNTIF($W948:$DR948,'자료입력 및 결과표시'!$C$13)&gt;=1),IF(OR('자료입력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D948" s="28">
        <f>IF(AND($S948='자료입력 및 결과표시'!$B$14,COUNTIF($W948:$DR948,'자료입력 및 결과표시'!$C$14)&gt;=1),IF(OR('자료입력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E948" s="28">
        <f>IF(AND($S948='자료입력 및 결과표시'!$B$15,COUNTIF($W948:$DR948,'자료입력 및 결과표시'!$C$15)&gt;=1),IF(OR('자료입력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F948" s="28">
        <f>IF(AND($S948='자료입력 및 결과표시'!$B$16,COUNTIF($W948:$DR948,'자료입력 및 결과표시'!$C$16)&gt;=1),IF(OR('자료입력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G948" s="28">
        <f>IF(AND($S948='자료입력 및 결과표시'!$B$17,COUNTIF($W948:$DR948,'자료입력 및 결과표시'!$C$17)&gt;=1),IF(OR('자료입력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H948" s="28">
        <f>IF(AND($S948='자료입력 및 결과표시'!$B$18,COUNTIF($W948:$DR948,'자료입력 및 결과표시'!$C$18)&gt;=1),IF(OR('자료입력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I948" s="28">
        <f>IF(AND($S948='자료입력 및 결과표시'!$B$19,COUNTIF($W948:$DR948,'자료입력 및 결과표시'!$C$19)&gt;=1),IF(OR('자료입력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J948" s="28">
        <f>IF(AND($S948='자료입력 및 결과표시'!$B$20,COUNTIF($W948:$DR948,'자료입력 및 결과표시'!$C$20)&gt;=1),IF(OR('자료입력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K948" s="28">
        <f>IF(AND($S948='자료입력 및 결과표시'!$B$21,COUNTIF($W948:$DR948,'자료입력 및 결과표시'!$C$21)&gt;=1),IF(OR('자료입력 및 결과표시'!$B$4+90&gt;=$V948,'자료입력 및 결과표시'!$B$4&lt;$U948),0,IF($V948-'자료입력 및 결과표시'!$B$4-90&gt;='자료입력 및 결과표시'!$E$4,'자료입력 및 결과표시'!$E$4,$V948-'자료입력 및 결과표시'!$B$4-90)),0)</f>
        <v>0</v>
      </c>
      <c r="EL948" s="17">
        <f>IF(AND(S948='자료입력 및 결과표시'!$B$6,COUNTIF('업무중복도(데이터 입력)'!$W948:$DR948,'자료입력 및 결과표시'!$C$6)&gt;=1),1,0)</f>
        <v>0</v>
      </c>
      <c r="EM948" s="17">
        <f>IF(AND(S948='자료입력 및 결과표시'!$B$7,COUNTIF('업무중복도(데이터 입력)'!$W948:$DR948,'자료입력 및 결과표시'!$C$7)&gt;=1),2,0)</f>
        <v>0</v>
      </c>
      <c r="EN948" s="17">
        <f>IF(AND(S948='자료입력 및 결과표시'!$B$8,COUNTIF('업무중복도(데이터 입력)'!$W948:$DR948,'자료입력 및 결과표시'!$C$8)&gt;=1),3,0)</f>
        <v>0</v>
      </c>
      <c r="EO948" s="17">
        <f>IF(AND(S948='자료입력 및 결과표시'!$B$9,COUNTIF('업무중복도(데이터 입력)'!$W948:$DR948,'자료입력 및 결과표시'!$C$9)&gt;=1),4,0)</f>
        <v>0</v>
      </c>
      <c r="EP948" s="17">
        <f>IF(AND(S948='자료입력 및 결과표시'!$B$10,COUNTIF('업무중복도(데이터 입력)'!$W948:$DR948,'자료입력 및 결과표시'!$C$10)&gt;=1),5,0)</f>
        <v>0</v>
      </c>
      <c r="EQ948" s="17">
        <f>IF(AND(S948='자료입력 및 결과표시'!$B$11,COUNTIF('업무중복도(데이터 입력)'!$W948:$DR948,'자료입력 및 결과표시'!$C$11)&gt;=1),6,0)</f>
        <v>0</v>
      </c>
      <c r="ER948" s="17">
        <f>IF(AND(S948='자료입력 및 결과표시'!$B$12,COUNTIF('업무중복도(데이터 입력)'!$W948:$DR948,'자료입력 및 결과표시'!$C$12)&gt;=1),7,0)</f>
        <v>0</v>
      </c>
      <c r="ES948" s="17">
        <f>IF(AND(S948='자료입력 및 결과표시'!$B$13,COUNTIF('업무중복도(데이터 입력)'!$W948:$DR948,'자료입력 및 결과표시'!$C$13)&gt;=1),8,0)</f>
        <v>0</v>
      </c>
      <c r="ET948" s="17">
        <f>IF(AND(S948='자료입력 및 결과표시'!$B$14,COUNTIF('업무중복도(데이터 입력)'!$W948:$DR948,'자료입력 및 결과표시'!$C$14)&gt;=1),9,0)</f>
        <v>0</v>
      </c>
      <c r="EU948" s="17">
        <f>IF(AND(S948='자료입력 및 결과표시'!$B$15,COUNTIF('업무중복도(데이터 입력)'!$W948:$DR948,'자료입력 및 결과표시'!$C$15)&gt;=1),10,0)</f>
        <v>0</v>
      </c>
      <c r="EV948" s="17">
        <f>IF(AND(S948='자료입력 및 결과표시'!$B$16,COUNTIF('업무중복도(데이터 입력)'!$W948:$DR948,'자료입력 및 결과표시'!$C$16)&gt;=1),11,0)</f>
        <v>0</v>
      </c>
      <c r="EW948" s="17">
        <f>IF(AND(S948='자료입력 및 결과표시'!$B$17,COUNTIF('업무중복도(데이터 입력)'!$W948:$DR948,'자료입력 및 결과표시'!$C$17)&gt;=1),12,0)</f>
        <v>0</v>
      </c>
      <c r="EX948" s="17">
        <f>IF(AND(S948='자료입력 및 결과표시'!$B$18,COUNTIF('업무중복도(데이터 입력)'!$W948:$DR948,'자료입력 및 결과표시'!$C$18)&gt;=1),13,0)</f>
        <v>0</v>
      </c>
      <c r="EY948" s="17">
        <f>IF(AND(S948='자료입력 및 결과표시'!$B$19,COUNTIF('업무중복도(데이터 입력)'!$W948:$DR948,'자료입력 및 결과표시'!$C$19)&gt;=1),14,0)</f>
        <v>0</v>
      </c>
      <c r="EZ948" s="17">
        <f>IF(AND(S948='자료입력 및 결과표시'!$B$20,COUNTIF('업무중복도(데이터 입력)'!$W948:$DR948,'자료입력 및 결과표시'!$C$20)&gt;=1),15,0)</f>
        <v>0</v>
      </c>
      <c r="FA948" s="17">
        <f>IF(AND(S948='자료입력 및 결과표시'!$B$21,COUNTIF('업무중복도(데이터 입력)'!$W948:$DR948,'자료입력 및 결과표시'!$C$21)&gt;=1),16,0)</f>
        <v>0</v>
      </c>
      <c r="FK948" s="17">
        <f t="shared" si="905"/>
        <v>0</v>
      </c>
      <c r="FO948"/>
    </row>
    <row r="949" spans="1:171">
      <c r="A949" s="17" t="str">
        <f t="shared" si="888"/>
        <v>\\\0</v>
      </c>
      <c r="B949" s="17" t="str">
        <f t="shared" si="889"/>
        <v>\\\0</v>
      </c>
      <c r="C949" s="17" t="str">
        <f t="shared" si="890"/>
        <v>\\\0</v>
      </c>
      <c r="D949" s="17" t="str">
        <f t="shared" si="891"/>
        <v>\\\0</v>
      </c>
      <c r="E949" s="17" t="str">
        <f t="shared" si="892"/>
        <v>\\\0</v>
      </c>
      <c r="F949" s="17" t="str">
        <f t="shared" si="893"/>
        <v>\\\0</v>
      </c>
      <c r="G949" s="17" t="str">
        <f t="shared" si="894"/>
        <v>\\\0</v>
      </c>
      <c r="H949" s="17" t="str">
        <f t="shared" si="895"/>
        <v>\\\0</v>
      </c>
      <c r="I949" s="17" t="str">
        <f t="shared" si="896"/>
        <v>\\\0</v>
      </c>
      <c r="J949" s="17" t="str">
        <f t="shared" si="897"/>
        <v>\\\0</v>
      </c>
      <c r="K949" s="17" t="str">
        <f t="shared" si="898"/>
        <v>\\\0</v>
      </c>
      <c r="L949" s="17" t="str">
        <f t="shared" si="899"/>
        <v>\\\0</v>
      </c>
      <c r="M949" s="17" t="str">
        <f t="shared" si="900"/>
        <v>\\\0</v>
      </c>
      <c r="N949" s="17" t="str">
        <f t="shared" si="901"/>
        <v>\\\0</v>
      </c>
      <c r="O949" s="17" t="str">
        <f t="shared" si="902"/>
        <v>\\\0</v>
      </c>
      <c r="P949" s="17" t="str">
        <f t="shared" si="903"/>
        <v>\\\0</v>
      </c>
      <c r="R949" s="17" t="str">
        <f t="shared" si="904"/>
        <v>\\</v>
      </c>
      <c r="S949" s="38"/>
      <c r="T949" s="39"/>
      <c r="U949" s="31"/>
      <c r="V949" s="32"/>
      <c r="W949" s="36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35"/>
      <c r="DS949" s="287"/>
      <c r="DT949" s="36"/>
      <c r="DU949" s="37"/>
      <c r="DV949" s="28">
        <f>IF(AND($S949='자료입력 및 결과표시'!$B$6,COUNTIF($W949:$DR949,'자료입력 및 결과표시'!$C$6)&gt;=1),IF(OR('자료입력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DW949" s="28">
        <f>IF(AND($S949='자료입력 및 결과표시'!$B$7,COUNTIF($W949:$DR949,'자료입력 및 결과표시'!$C$7)&gt;=1),IF(OR('자료입력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DX949" s="28">
        <f>IF(AND($S949='자료입력 및 결과표시'!$B$8,COUNTIF($W949:$DR949,'자료입력 및 결과표시'!$C$8)&gt;=1),IF(OR('자료입력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DY949" s="28">
        <f>IF(AND($S949='자료입력 및 결과표시'!$B$9,COUNTIF($W949:$DR949,'자료입력 및 결과표시'!$C$9)&gt;=1),IF(OR('자료입력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DZ949" s="28">
        <f>IF(AND($S949='자료입력 및 결과표시'!$B$10,COUNTIF($W949:$DR949,'자료입력 및 결과표시'!$C$10)&gt;=1),IF(OR('자료입력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A949" s="28">
        <f>IF(AND($S949='자료입력 및 결과표시'!$B$11,COUNTIF($W949:$DR949,'자료입력 및 결과표시'!$C$11)&gt;=1),IF(OR('자료입력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B949" s="28">
        <f>IF(AND($S949='자료입력 및 결과표시'!$B$12,COUNTIF($W949:$DR949,'자료입력 및 결과표시'!$C$12)&gt;=1),IF(OR('자료입력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C949" s="28">
        <f>IF(AND($S949='자료입력 및 결과표시'!$B$13,COUNTIF($W949:$DR949,'자료입력 및 결과표시'!$C$13)&gt;=1),IF(OR('자료입력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D949" s="28">
        <f>IF(AND($S949='자료입력 및 결과표시'!$B$14,COUNTIF($W949:$DR949,'자료입력 및 결과표시'!$C$14)&gt;=1),IF(OR('자료입력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E949" s="28">
        <f>IF(AND($S949='자료입력 및 결과표시'!$B$15,COUNTIF($W949:$DR949,'자료입력 및 결과표시'!$C$15)&gt;=1),IF(OR('자료입력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F949" s="28">
        <f>IF(AND($S949='자료입력 및 결과표시'!$B$16,COUNTIF($W949:$DR949,'자료입력 및 결과표시'!$C$16)&gt;=1),IF(OR('자료입력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G949" s="28">
        <f>IF(AND($S949='자료입력 및 결과표시'!$B$17,COUNTIF($W949:$DR949,'자료입력 및 결과표시'!$C$17)&gt;=1),IF(OR('자료입력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H949" s="28">
        <f>IF(AND($S949='자료입력 및 결과표시'!$B$18,COUNTIF($W949:$DR949,'자료입력 및 결과표시'!$C$18)&gt;=1),IF(OR('자료입력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I949" s="28">
        <f>IF(AND($S949='자료입력 및 결과표시'!$B$19,COUNTIF($W949:$DR949,'자료입력 및 결과표시'!$C$19)&gt;=1),IF(OR('자료입력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J949" s="28">
        <f>IF(AND($S949='자료입력 및 결과표시'!$B$20,COUNTIF($W949:$DR949,'자료입력 및 결과표시'!$C$20)&gt;=1),IF(OR('자료입력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K949" s="28">
        <f>IF(AND($S949='자료입력 및 결과표시'!$B$21,COUNTIF($W949:$DR949,'자료입력 및 결과표시'!$C$21)&gt;=1),IF(OR('자료입력 및 결과표시'!$B$4+90&gt;=$V949,'자료입력 및 결과표시'!$B$4&lt;$U949),0,IF($V949-'자료입력 및 결과표시'!$B$4-90&gt;='자료입력 및 결과표시'!$E$4,'자료입력 및 결과표시'!$E$4,$V949-'자료입력 및 결과표시'!$B$4-90)),0)</f>
        <v>0</v>
      </c>
      <c r="EL949" s="17">
        <f>IF(AND(S949='자료입력 및 결과표시'!$B$6,COUNTIF('업무중복도(데이터 입력)'!$W949:$DR949,'자료입력 및 결과표시'!$C$6)&gt;=1),1,0)</f>
        <v>0</v>
      </c>
      <c r="EM949" s="17">
        <f>IF(AND(S949='자료입력 및 결과표시'!$B$7,COUNTIF('업무중복도(데이터 입력)'!$W949:$DR949,'자료입력 및 결과표시'!$C$7)&gt;=1),2,0)</f>
        <v>0</v>
      </c>
      <c r="EN949" s="17">
        <f>IF(AND(S949='자료입력 및 결과표시'!$B$8,COUNTIF('업무중복도(데이터 입력)'!$W949:$DR949,'자료입력 및 결과표시'!$C$8)&gt;=1),3,0)</f>
        <v>0</v>
      </c>
      <c r="EO949" s="17">
        <f>IF(AND(S949='자료입력 및 결과표시'!$B$9,COUNTIF('업무중복도(데이터 입력)'!$W949:$DR949,'자료입력 및 결과표시'!$C$9)&gt;=1),4,0)</f>
        <v>0</v>
      </c>
      <c r="EP949" s="17">
        <f>IF(AND(S949='자료입력 및 결과표시'!$B$10,COUNTIF('업무중복도(데이터 입력)'!$W949:$DR949,'자료입력 및 결과표시'!$C$10)&gt;=1),5,0)</f>
        <v>0</v>
      </c>
      <c r="EQ949" s="17">
        <f>IF(AND(S949='자료입력 및 결과표시'!$B$11,COUNTIF('업무중복도(데이터 입력)'!$W949:$DR949,'자료입력 및 결과표시'!$C$11)&gt;=1),6,0)</f>
        <v>0</v>
      </c>
      <c r="ER949" s="17">
        <f>IF(AND(S949='자료입력 및 결과표시'!$B$12,COUNTIF('업무중복도(데이터 입력)'!$W949:$DR949,'자료입력 및 결과표시'!$C$12)&gt;=1),7,0)</f>
        <v>0</v>
      </c>
      <c r="ES949" s="17">
        <f>IF(AND(S949='자료입력 및 결과표시'!$B$13,COUNTIF('업무중복도(데이터 입력)'!$W949:$DR949,'자료입력 및 결과표시'!$C$13)&gt;=1),8,0)</f>
        <v>0</v>
      </c>
      <c r="ET949" s="17">
        <f>IF(AND(S949='자료입력 및 결과표시'!$B$14,COUNTIF('업무중복도(데이터 입력)'!$W949:$DR949,'자료입력 및 결과표시'!$C$14)&gt;=1),9,0)</f>
        <v>0</v>
      </c>
      <c r="EU949" s="17">
        <f>IF(AND(S949='자료입력 및 결과표시'!$B$15,COUNTIF('업무중복도(데이터 입력)'!$W949:$DR949,'자료입력 및 결과표시'!$C$15)&gt;=1),10,0)</f>
        <v>0</v>
      </c>
      <c r="EV949" s="17">
        <f>IF(AND(S949='자료입력 및 결과표시'!$B$16,COUNTIF('업무중복도(데이터 입력)'!$W949:$DR949,'자료입력 및 결과표시'!$C$16)&gt;=1),11,0)</f>
        <v>0</v>
      </c>
      <c r="EW949" s="17">
        <f>IF(AND(S949='자료입력 및 결과표시'!$B$17,COUNTIF('업무중복도(데이터 입력)'!$W949:$DR949,'자료입력 및 결과표시'!$C$17)&gt;=1),12,0)</f>
        <v>0</v>
      </c>
      <c r="EX949" s="17">
        <f>IF(AND(S949='자료입력 및 결과표시'!$B$18,COUNTIF('업무중복도(데이터 입력)'!$W949:$DR949,'자료입력 및 결과표시'!$C$18)&gt;=1),13,0)</f>
        <v>0</v>
      </c>
      <c r="EY949" s="17">
        <f>IF(AND(S949='자료입력 및 결과표시'!$B$19,COUNTIF('업무중복도(데이터 입력)'!$W949:$DR949,'자료입력 및 결과표시'!$C$19)&gt;=1),14,0)</f>
        <v>0</v>
      </c>
      <c r="EZ949" s="17">
        <f>IF(AND(S949='자료입력 및 결과표시'!$B$20,COUNTIF('업무중복도(데이터 입력)'!$W949:$DR949,'자료입력 및 결과표시'!$C$20)&gt;=1),15,0)</f>
        <v>0</v>
      </c>
      <c r="FA949" s="17">
        <f>IF(AND(S949='자료입력 및 결과표시'!$B$21,COUNTIF('업무중복도(데이터 입력)'!$W949:$DR949,'자료입력 및 결과표시'!$C$21)&gt;=1),16,0)</f>
        <v>0</v>
      </c>
      <c r="FK949" s="17">
        <f t="shared" si="905"/>
        <v>0</v>
      </c>
      <c r="FO949"/>
    </row>
    <row r="950" spans="1:171">
      <c r="A950" s="17" t="str">
        <f t="shared" si="888"/>
        <v>\\\0</v>
      </c>
      <c r="B950" s="17" t="str">
        <f t="shared" si="889"/>
        <v>\\\0</v>
      </c>
      <c r="C950" s="17" t="str">
        <f t="shared" si="890"/>
        <v>\\\0</v>
      </c>
      <c r="D950" s="17" t="str">
        <f t="shared" si="891"/>
        <v>\\\0</v>
      </c>
      <c r="E950" s="17" t="str">
        <f t="shared" si="892"/>
        <v>\\\0</v>
      </c>
      <c r="F950" s="17" t="str">
        <f t="shared" si="893"/>
        <v>\\\0</v>
      </c>
      <c r="G950" s="17" t="str">
        <f t="shared" si="894"/>
        <v>\\\0</v>
      </c>
      <c r="H950" s="17" t="str">
        <f t="shared" si="895"/>
        <v>\\\0</v>
      </c>
      <c r="I950" s="17" t="str">
        <f t="shared" si="896"/>
        <v>\\\0</v>
      </c>
      <c r="J950" s="17" t="str">
        <f t="shared" si="897"/>
        <v>\\\0</v>
      </c>
      <c r="K950" s="17" t="str">
        <f t="shared" si="898"/>
        <v>\\\0</v>
      </c>
      <c r="L950" s="17" t="str">
        <f t="shared" si="899"/>
        <v>\\\0</v>
      </c>
      <c r="M950" s="17" t="str">
        <f t="shared" si="900"/>
        <v>\\\0</v>
      </c>
      <c r="N950" s="17" t="str">
        <f t="shared" si="901"/>
        <v>\\\0</v>
      </c>
      <c r="O950" s="17" t="str">
        <f t="shared" si="902"/>
        <v>\\\0</v>
      </c>
      <c r="P950" s="17" t="str">
        <f t="shared" si="903"/>
        <v>\\\0</v>
      </c>
      <c r="R950" s="17" t="str">
        <f t="shared" si="904"/>
        <v>\\</v>
      </c>
      <c r="S950" s="38"/>
      <c r="T950" s="39"/>
      <c r="U950" s="31"/>
      <c r="V950" s="32"/>
      <c r="W950" s="36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35"/>
      <c r="DS950" s="287"/>
      <c r="DT950" s="36"/>
      <c r="DU950" s="37"/>
      <c r="DV950" s="28">
        <f>IF(AND($S950='자료입력 및 결과표시'!$B$6,COUNTIF($W950:$DR950,'자료입력 및 결과표시'!$C$6)&gt;=1),IF(OR('자료입력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DW950" s="28">
        <f>IF(AND($S950='자료입력 및 결과표시'!$B$7,COUNTIF($W950:$DR950,'자료입력 및 결과표시'!$C$7)&gt;=1),IF(OR('자료입력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DX950" s="28">
        <f>IF(AND($S950='자료입력 및 결과표시'!$B$8,COUNTIF($W950:$DR950,'자료입력 및 결과표시'!$C$8)&gt;=1),IF(OR('자료입력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DY950" s="28">
        <f>IF(AND($S950='자료입력 및 결과표시'!$B$9,COUNTIF($W950:$DR950,'자료입력 및 결과표시'!$C$9)&gt;=1),IF(OR('자료입력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DZ950" s="28">
        <f>IF(AND($S950='자료입력 및 결과표시'!$B$10,COUNTIF($W950:$DR950,'자료입력 및 결과표시'!$C$10)&gt;=1),IF(OR('자료입력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A950" s="28">
        <f>IF(AND($S950='자료입력 및 결과표시'!$B$11,COUNTIF($W950:$DR950,'자료입력 및 결과표시'!$C$11)&gt;=1),IF(OR('자료입력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B950" s="28">
        <f>IF(AND($S950='자료입력 및 결과표시'!$B$12,COUNTIF($W950:$DR950,'자료입력 및 결과표시'!$C$12)&gt;=1),IF(OR('자료입력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C950" s="28">
        <f>IF(AND($S950='자료입력 및 결과표시'!$B$13,COUNTIF($W950:$DR950,'자료입력 및 결과표시'!$C$13)&gt;=1),IF(OR('자료입력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D950" s="28">
        <f>IF(AND($S950='자료입력 및 결과표시'!$B$14,COUNTIF($W950:$DR950,'자료입력 및 결과표시'!$C$14)&gt;=1),IF(OR('자료입력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E950" s="28">
        <f>IF(AND($S950='자료입력 및 결과표시'!$B$15,COUNTIF($W950:$DR950,'자료입력 및 결과표시'!$C$15)&gt;=1),IF(OR('자료입력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F950" s="28">
        <f>IF(AND($S950='자료입력 및 결과표시'!$B$16,COUNTIF($W950:$DR950,'자료입력 및 결과표시'!$C$16)&gt;=1),IF(OR('자료입력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G950" s="28">
        <f>IF(AND($S950='자료입력 및 결과표시'!$B$17,COUNTIF($W950:$DR950,'자료입력 및 결과표시'!$C$17)&gt;=1),IF(OR('자료입력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H950" s="28">
        <f>IF(AND($S950='자료입력 및 결과표시'!$B$18,COUNTIF($W950:$DR950,'자료입력 및 결과표시'!$C$18)&gt;=1),IF(OR('자료입력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I950" s="28">
        <f>IF(AND($S950='자료입력 및 결과표시'!$B$19,COUNTIF($W950:$DR950,'자료입력 및 결과표시'!$C$19)&gt;=1),IF(OR('자료입력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J950" s="28">
        <f>IF(AND($S950='자료입력 및 결과표시'!$B$20,COUNTIF($W950:$DR950,'자료입력 및 결과표시'!$C$20)&gt;=1),IF(OR('자료입력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K950" s="28">
        <f>IF(AND($S950='자료입력 및 결과표시'!$B$21,COUNTIF($W950:$DR950,'자료입력 및 결과표시'!$C$21)&gt;=1),IF(OR('자료입력 및 결과표시'!$B$4+90&gt;=$V950,'자료입력 및 결과표시'!$B$4&lt;$U950),0,IF($V950-'자료입력 및 결과표시'!$B$4-90&gt;='자료입력 및 결과표시'!$E$4,'자료입력 및 결과표시'!$E$4,$V950-'자료입력 및 결과표시'!$B$4-90)),0)</f>
        <v>0</v>
      </c>
      <c r="EL950" s="17">
        <f>IF(AND(S950='자료입력 및 결과표시'!$B$6,COUNTIF('업무중복도(데이터 입력)'!$W950:$DR950,'자료입력 및 결과표시'!$C$6)&gt;=1),1,0)</f>
        <v>0</v>
      </c>
      <c r="EM950" s="17">
        <f>IF(AND(S950='자료입력 및 결과표시'!$B$7,COUNTIF('업무중복도(데이터 입력)'!$W950:$DR950,'자료입력 및 결과표시'!$C$7)&gt;=1),2,0)</f>
        <v>0</v>
      </c>
      <c r="EN950" s="17">
        <f>IF(AND(S950='자료입력 및 결과표시'!$B$8,COUNTIF('업무중복도(데이터 입력)'!$W950:$DR950,'자료입력 및 결과표시'!$C$8)&gt;=1),3,0)</f>
        <v>0</v>
      </c>
      <c r="EO950" s="17">
        <f>IF(AND(S950='자료입력 및 결과표시'!$B$9,COUNTIF('업무중복도(데이터 입력)'!$W950:$DR950,'자료입력 및 결과표시'!$C$9)&gt;=1),4,0)</f>
        <v>0</v>
      </c>
      <c r="EP950" s="17">
        <f>IF(AND(S950='자료입력 및 결과표시'!$B$10,COUNTIF('업무중복도(데이터 입력)'!$W950:$DR950,'자료입력 및 결과표시'!$C$10)&gt;=1),5,0)</f>
        <v>0</v>
      </c>
      <c r="EQ950" s="17">
        <f>IF(AND(S950='자료입력 및 결과표시'!$B$11,COUNTIF('업무중복도(데이터 입력)'!$W950:$DR950,'자료입력 및 결과표시'!$C$11)&gt;=1),6,0)</f>
        <v>0</v>
      </c>
      <c r="ER950" s="17">
        <f>IF(AND(S950='자료입력 및 결과표시'!$B$12,COUNTIF('업무중복도(데이터 입력)'!$W950:$DR950,'자료입력 및 결과표시'!$C$12)&gt;=1),7,0)</f>
        <v>0</v>
      </c>
      <c r="ES950" s="17">
        <f>IF(AND(S950='자료입력 및 결과표시'!$B$13,COUNTIF('업무중복도(데이터 입력)'!$W950:$DR950,'자료입력 및 결과표시'!$C$13)&gt;=1),8,0)</f>
        <v>0</v>
      </c>
      <c r="ET950" s="17">
        <f>IF(AND(S950='자료입력 및 결과표시'!$B$14,COUNTIF('업무중복도(데이터 입력)'!$W950:$DR950,'자료입력 및 결과표시'!$C$14)&gt;=1),9,0)</f>
        <v>0</v>
      </c>
      <c r="EU950" s="17">
        <f>IF(AND(S950='자료입력 및 결과표시'!$B$15,COUNTIF('업무중복도(데이터 입력)'!$W950:$DR950,'자료입력 및 결과표시'!$C$15)&gt;=1),10,0)</f>
        <v>0</v>
      </c>
      <c r="EV950" s="17">
        <f>IF(AND(S950='자료입력 및 결과표시'!$B$16,COUNTIF('업무중복도(데이터 입력)'!$W950:$DR950,'자료입력 및 결과표시'!$C$16)&gt;=1),11,0)</f>
        <v>0</v>
      </c>
      <c r="EW950" s="17">
        <f>IF(AND(S950='자료입력 및 결과표시'!$B$17,COUNTIF('업무중복도(데이터 입력)'!$W950:$DR950,'자료입력 및 결과표시'!$C$17)&gt;=1),12,0)</f>
        <v>0</v>
      </c>
      <c r="EX950" s="17">
        <f>IF(AND(S950='자료입력 및 결과표시'!$B$18,COUNTIF('업무중복도(데이터 입력)'!$W950:$DR950,'자료입력 및 결과표시'!$C$18)&gt;=1),13,0)</f>
        <v>0</v>
      </c>
      <c r="EY950" s="17">
        <f>IF(AND(S950='자료입력 및 결과표시'!$B$19,COUNTIF('업무중복도(데이터 입력)'!$W950:$DR950,'자료입력 및 결과표시'!$C$19)&gt;=1),14,0)</f>
        <v>0</v>
      </c>
      <c r="EZ950" s="17">
        <f>IF(AND(S950='자료입력 및 결과표시'!$B$20,COUNTIF('업무중복도(데이터 입력)'!$W950:$DR950,'자료입력 및 결과표시'!$C$20)&gt;=1),15,0)</f>
        <v>0</v>
      </c>
      <c r="FA950" s="17">
        <f>IF(AND(S950='자료입력 및 결과표시'!$B$21,COUNTIF('업무중복도(데이터 입력)'!$W950:$DR950,'자료입력 및 결과표시'!$C$21)&gt;=1),16,0)</f>
        <v>0</v>
      </c>
      <c r="FK950" s="17">
        <f t="shared" si="905"/>
        <v>0</v>
      </c>
      <c r="FO950"/>
    </row>
    <row r="951" spans="1:171">
      <c r="A951" s="17" t="str">
        <f t="shared" si="888"/>
        <v>\\\0</v>
      </c>
      <c r="B951" s="17" t="str">
        <f t="shared" si="889"/>
        <v>\\\0</v>
      </c>
      <c r="C951" s="17" t="str">
        <f t="shared" si="890"/>
        <v>\\\0</v>
      </c>
      <c r="D951" s="17" t="str">
        <f t="shared" si="891"/>
        <v>\\\0</v>
      </c>
      <c r="E951" s="17" t="str">
        <f t="shared" si="892"/>
        <v>\\\0</v>
      </c>
      <c r="F951" s="17" t="str">
        <f t="shared" si="893"/>
        <v>\\\0</v>
      </c>
      <c r="G951" s="17" t="str">
        <f t="shared" si="894"/>
        <v>\\\0</v>
      </c>
      <c r="H951" s="17" t="str">
        <f t="shared" si="895"/>
        <v>\\\0</v>
      </c>
      <c r="I951" s="17" t="str">
        <f t="shared" si="896"/>
        <v>\\\0</v>
      </c>
      <c r="J951" s="17" t="str">
        <f t="shared" si="897"/>
        <v>\\\0</v>
      </c>
      <c r="K951" s="17" t="str">
        <f t="shared" si="898"/>
        <v>\\\0</v>
      </c>
      <c r="L951" s="17" t="str">
        <f t="shared" si="899"/>
        <v>\\\0</v>
      </c>
      <c r="M951" s="17" t="str">
        <f t="shared" si="900"/>
        <v>\\\0</v>
      </c>
      <c r="N951" s="17" t="str">
        <f t="shared" si="901"/>
        <v>\\\0</v>
      </c>
      <c r="O951" s="17" t="str">
        <f t="shared" si="902"/>
        <v>\\\0</v>
      </c>
      <c r="P951" s="17" t="str">
        <f t="shared" si="903"/>
        <v>\\\0</v>
      </c>
      <c r="R951" s="17" t="str">
        <f t="shared" si="904"/>
        <v>\\</v>
      </c>
      <c r="S951" s="38"/>
      <c r="T951" s="39"/>
      <c r="U951" s="31"/>
      <c r="V951" s="32"/>
      <c r="W951" s="36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35"/>
      <c r="DS951" s="287"/>
      <c r="DT951" s="36"/>
      <c r="DU951" s="37"/>
      <c r="DV951" s="28">
        <f>IF(AND($S951='자료입력 및 결과표시'!$B$6,COUNTIF($W951:$DR951,'자료입력 및 결과표시'!$C$6)&gt;=1),IF(OR('자료입력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DW951" s="28">
        <f>IF(AND($S951='자료입력 및 결과표시'!$B$7,COUNTIF($W951:$DR951,'자료입력 및 결과표시'!$C$7)&gt;=1),IF(OR('자료입력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DX951" s="28">
        <f>IF(AND($S951='자료입력 및 결과표시'!$B$8,COUNTIF($W951:$DR951,'자료입력 및 결과표시'!$C$8)&gt;=1),IF(OR('자료입력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DY951" s="28">
        <f>IF(AND($S951='자료입력 및 결과표시'!$B$9,COUNTIF($W951:$DR951,'자료입력 및 결과표시'!$C$9)&gt;=1),IF(OR('자료입력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DZ951" s="28">
        <f>IF(AND($S951='자료입력 및 결과표시'!$B$10,COUNTIF($W951:$DR951,'자료입력 및 결과표시'!$C$10)&gt;=1),IF(OR('자료입력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A951" s="28">
        <f>IF(AND($S951='자료입력 및 결과표시'!$B$11,COUNTIF($W951:$DR951,'자료입력 및 결과표시'!$C$11)&gt;=1),IF(OR('자료입력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B951" s="28">
        <f>IF(AND($S951='자료입력 및 결과표시'!$B$12,COUNTIF($W951:$DR951,'자료입력 및 결과표시'!$C$12)&gt;=1),IF(OR('자료입력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C951" s="28">
        <f>IF(AND($S951='자료입력 및 결과표시'!$B$13,COUNTIF($W951:$DR951,'자료입력 및 결과표시'!$C$13)&gt;=1),IF(OR('자료입력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D951" s="28">
        <f>IF(AND($S951='자료입력 및 결과표시'!$B$14,COUNTIF($W951:$DR951,'자료입력 및 결과표시'!$C$14)&gt;=1),IF(OR('자료입력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E951" s="28">
        <f>IF(AND($S951='자료입력 및 결과표시'!$B$15,COUNTIF($W951:$DR951,'자료입력 및 결과표시'!$C$15)&gt;=1),IF(OR('자료입력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F951" s="28">
        <f>IF(AND($S951='자료입력 및 결과표시'!$B$16,COUNTIF($W951:$DR951,'자료입력 및 결과표시'!$C$16)&gt;=1),IF(OR('자료입력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G951" s="28">
        <f>IF(AND($S951='자료입력 및 결과표시'!$B$17,COUNTIF($W951:$DR951,'자료입력 및 결과표시'!$C$17)&gt;=1),IF(OR('자료입력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H951" s="28">
        <f>IF(AND($S951='자료입력 및 결과표시'!$B$18,COUNTIF($W951:$DR951,'자료입력 및 결과표시'!$C$18)&gt;=1),IF(OR('자료입력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I951" s="28">
        <f>IF(AND($S951='자료입력 및 결과표시'!$B$19,COUNTIF($W951:$DR951,'자료입력 및 결과표시'!$C$19)&gt;=1),IF(OR('자료입력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J951" s="28">
        <f>IF(AND($S951='자료입력 및 결과표시'!$B$20,COUNTIF($W951:$DR951,'자료입력 및 결과표시'!$C$20)&gt;=1),IF(OR('자료입력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K951" s="28">
        <f>IF(AND($S951='자료입력 및 결과표시'!$B$21,COUNTIF($W951:$DR951,'자료입력 및 결과표시'!$C$21)&gt;=1),IF(OR('자료입력 및 결과표시'!$B$4+90&gt;=$V951,'자료입력 및 결과표시'!$B$4&lt;$U951),0,IF($V951-'자료입력 및 결과표시'!$B$4-90&gt;='자료입력 및 결과표시'!$E$4,'자료입력 및 결과표시'!$E$4,$V951-'자료입력 및 결과표시'!$B$4-90)),0)</f>
        <v>0</v>
      </c>
      <c r="EL951" s="17">
        <f>IF(AND(S951='자료입력 및 결과표시'!$B$6,COUNTIF('업무중복도(데이터 입력)'!$W951:$DR951,'자료입력 및 결과표시'!$C$6)&gt;=1),1,0)</f>
        <v>0</v>
      </c>
      <c r="EM951" s="17">
        <f>IF(AND(S951='자료입력 및 결과표시'!$B$7,COUNTIF('업무중복도(데이터 입력)'!$W951:$DR951,'자료입력 및 결과표시'!$C$7)&gt;=1),2,0)</f>
        <v>0</v>
      </c>
      <c r="EN951" s="17">
        <f>IF(AND(S951='자료입력 및 결과표시'!$B$8,COUNTIF('업무중복도(데이터 입력)'!$W951:$DR951,'자료입력 및 결과표시'!$C$8)&gt;=1),3,0)</f>
        <v>0</v>
      </c>
      <c r="EO951" s="17">
        <f>IF(AND(S951='자료입력 및 결과표시'!$B$9,COUNTIF('업무중복도(데이터 입력)'!$W951:$DR951,'자료입력 및 결과표시'!$C$9)&gt;=1),4,0)</f>
        <v>0</v>
      </c>
      <c r="EP951" s="17">
        <f>IF(AND(S951='자료입력 및 결과표시'!$B$10,COUNTIF('업무중복도(데이터 입력)'!$W951:$DR951,'자료입력 및 결과표시'!$C$10)&gt;=1),5,0)</f>
        <v>0</v>
      </c>
      <c r="EQ951" s="17">
        <f>IF(AND(S951='자료입력 및 결과표시'!$B$11,COUNTIF('업무중복도(데이터 입력)'!$W951:$DR951,'자료입력 및 결과표시'!$C$11)&gt;=1),6,0)</f>
        <v>0</v>
      </c>
      <c r="ER951" s="17">
        <f>IF(AND(S951='자료입력 및 결과표시'!$B$12,COUNTIF('업무중복도(데이터 입력)'!$W951:$DR951,'자료입력 및 결과표시'!$C$12)&gt;=1),7,0)</f>
        <v>0</v>
      </c>
      <c r="ES951" s="17">
        <f>IF(AND(S951='자료입력 및 결과표시'!$B$13,COUNTIF('업무중복도(데이터 입력)'!$W951:$DR951,'자료입력 및 결과표시'!$C$13)&gt;=1),8,0)</f>
        <v>0</v>
      </c>
      <c r="ET951" s="17">
        <f>IF(AND(S951='자료입력 및 결과표시'!$B$14,COUNTIF('업무중복도(데이터 입력)'!$W951:$DR951,'자료입력 및 결과표시'!$C$14)&gt;=1),9,0)</f>
        <v>0</v>
      </c>
      <c r="EU951" s="17">
        <f>IF(AND(S951='자료입력 및 결과표시'!$B$15,COUNTIF('업무중복도(데이터 입력)'!$W951:$DR951,'자료입력 및 결과표시'!$C$15)&gt;=1),10,0)</f>
        <v>0</v>
      </c>
      <c r="EV951" s="17">
        <f>IF(AND(S951='자료입력 및 결과표시'!$B$16,COUNTIF('업무중복도(데이터 입력)'!$W951:$DR951,'자료입력 및 결과표시'!$C$16)&gt;=1),11,0)</f>
        <v>0</v>
      </c>
      <c r="EW951" s="17">
        <f>IF(AND(S951='자료입력 및 결과표시'!$B$17,COUNTIF('업무중복도(데이터 입력)'!$W951:$DR951,'자료입력 및 결과표시'!$C$17)&gt;=1),12,0)</f>
        <v>0</v>
      </c>
      <c r="EX951" s="17">
        <f>IF(AND(S951='자료입력 및 결과표시'!$B$18,COUNTIF('업무중복도(데이터 입력)'!$W951:$DR951,'자료입력 및 결과표시'!$C$18)&gt;=1),13,0)</f>
        <v>0</v>
      </c>
      <c r="EY951" s="17">
        <f>IF(AND(S951='자료입력 및 결과표시'!$B$19,COUNTIF('업무중복도(데이터 입력)'!$W951:$DR951,'자료입력 및 결과표시'!$C$19)&gt;=1),14,0)</f>
        <v>0</v>
      </c>
      <c r="EZ951" s="17">
        <f>IF(AND(S951='자료입력 및 결과표시'!$B$20,COUNTIF('업무중복도(데이터 입력)'!$W951:$DR951,'자료입력 및 결과표시'!$C$20)&gt;=1),15,0)</f>
        <v>0</v>
      </c>
      <c r="FA951" s="17">
        <f>IF(AND(S951='자료입력 및 결과표시'!$B$21,COUNTIF('업무중복도(데이터 입력)'!$W951:$DR951,'자료입력 및 결과표시'!$C$21)&gt;=1),16,0)</f>
        <v>0</v>
      </c>
      <c r="FK951" s="17">
        <f t="shared" si="905"/>
        <v>0</v>
      </c>
      <c r="FO951"/>
    </row>
    <row r="952" spans="1:171">
      <c r="A952" s="17" t="str">
        <f t="shared" si="888"/>
        <v>\\\0</v>
      </c>
      <c r="B952" s="17" t="str">
        <f t="shared" si="889"/>
        <v>\\\0</v>
      </c>
      <c r="C952" s="17" t="str">
        <f t="shared" si="890"/>
        <v>\\\0</v>
      </c>
      <c r="D952" s="17" t="str">
        <f t="shared" si="891"/>
        <v>\\\0</v>
      </c>
      <c r="E952" s="17" t="str">
        <f t="shared" si="892"/>
        <v>\\\0</v>
      </c>
      <c r="F952" s="17" t="str">
        <f t="shared" si="893"/>
        <v>\\\0</v>
      </c>
      <c r="G952" s="17" t="str">
        <f t="shared" si="894"/>
        <v>\\\0</v>
      </c>
      <c r="H952" s="17" t="str">
        <f t="shared" si="895"/>
        <v>\\\0</v>
      </c>
      <c r="I952" s="17" t="str">
        <f t="shared" si="896"/>
        <v>\\\0</v>
      </c>
      <c r="J952" s="17" t="str">
        <f t="shared" si="897"/>
        <v>\\\0</v>
      </c>
      <c r="K952" s="17" t="str">
        <f t="shared" si="898"/>
        <v>\\\0</v>
      </c>
      <c r="L952" s="17" t="str">
        <f t="shared" si="899"/>
        <v>\\\0</v>
      </c>
      <c r="M952" s="17" t="str">
        <f t="shared" si="900"/>
        <v>\\\0</v>
      </c>
      <c r="N952" s="17" t="str">
        <f t="shared" si="901"/>
        <v>\\\0</v>
      </c>
      <c r="O952" s="17" t="str">
        <f t="shared" si="902"/>
        <v>\\\0</v>
      </c>
      <c r="P952" s="17" t="str">
        <f t="shared" si="903"/>
        <v>\\\0</v>
      </c>
      <c r="R952" s="17" t="str">
        <f t="shared" si="904"/>
        <v>\\</v>
      </c>
      <c r="S952" s="38"/>
      <c r="T952" s="39"/>
      <c r="U952" s="31"/>
      <c r="V952" s="32"/>
      <c r="W952" s="36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35"/>
      <c r="DS952" s="287"/>
      <c r="DT952" s="36"/>
      <c r="DU952" s="37"/>
      <c r="DV952" s="28">
        <f>IF(AND($S952='자료입력 및 결과표시'!$B$6,COUNTIF($W952:$DR952,'자료입력 및 결과표시'!$C$6)&gt;=1),IF(OR('자료입력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DW952" s="28">
        <f>IF(AND($S952='자료입력 및 결과표시'!$B$7,COUNTIF($W952:$DR952,'자료입력 및 결과표시'!$C$7)&gt;=1),IF(OR('자료입력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DX952" s="28">
        <f>IF(AND($S952='자료입력 및 결과표시'!$B$8,COUNTIF($W952:$DR952,'자료입력 및 결과표시'!$C$8)&gt;=1),IF(OR('자료입력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DY952" s="28">
        <f>IF(AND($S952='자료입력 및 결과표시'!$B$9,COUNTIF($W952:$DR952,'자료입력 및 결과표시'!$C$9)&gt;=1),IF(OR('자료입력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DZ952" s="28">
        <f>IF(AND($S952='자료입력 및 결과표시'!$B$10,COUNTIF($W952:$DR952,'자료입력 및 결과표시'!$C$10)&gt;=1),IF(OR('자료입력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A952" s="28">
        <f>IF(AND($S952='자료입력 및 결과표시'!$B$11,COUNTIF($W952:$DR952,'자료입력 및 결과표시'!$C$11)&gt;=1),IF(OR('자료입력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B952" s="28">
        <f>IF(AND($S952='자료입력 및 결과표시'!$B$12,COUNTIF($W952:$DR952,'자료입력 및 결과표시'!$C$12)&gt;=1),IF(OR('자료입력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C952" s="28">
        <f>IF(AND($S952='자료입력 및 결과표시'!$B$13,COUNTIF($W952:$DR952,'자료입력 및 결과표시'!$C$13)&gt;=1),IF(OR('자료입력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D952" s="28">
        <f>IF(AND($S952='자료입력 및 결과표시'!$B$14,COUNTIF($W952:$DR952,'자료입력 및 결과표시'!$C$14)&gt;=1),IF(OR('자료입력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E952" s="28">
        <f>IF(AND($S952='자료입력 및 결과표시'!$B$15,COUNTIF($W952:$DR952,'자료입력 및 결과표시'!$C$15)&gt;=1),IF(OR('자료입력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F952" s="28">
        <f>IF(AND($S952='자료입력 및 결과표시'!$B$16,COUNTIF($W952:$DR952,'자료입력 및 결과표시'!$C$16)&gt;=1),IF(OR('자료입력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G952" s="28">
        <f>IF(AND($S952='자료입력 및 결과표시'!$B$17,COUNTIF($W952:$DR952,'자료입력 및 결과표시'!$C$17)&gt;=1),IF(OR('자료입력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H952" s="28">
        <f>IF(AND($S952='자료입력 및 결과표시'!$B$18,COUNTIF($W952:$DR952,'자료입력 및 결과표시'!$C$18)&gt;=1),IF(OR('자료입력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I952" s="28">
        <f>IF(AND($S952='자료입력 및 결과표시'!$B$19,COUNTIF($W952:$DR952,'자료입력 및 결과표시'!$C$19)&gt;=1),IF(OR('자료입력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J952" s="28">
        <f>IF(AND($S952='자료입력 및 결과표시'!$B$20,COUNTIF($W952:$DR952,'자료입력 및 결과표시'!$C$20)&gt;=1),IF(OR('자료입력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K952" s="28">
        <f>IF(AND($S952='자료입력 및 결과표시'!$B$21,COUNTIF($W952:$DR952,'자료입력 및 결과표시'!$C$21)&gt;=1),IF(OR('자료입력 및 결과표시'!$B$4+90&gt;=$V952,'자료입력 및 결과표시'!$B$4&lt;$U952),0,IF($V952-'자료입력 및 결과표시'!$B$4-90&gt;='자료입력 및 결과표시'!$E$4,'자료입력 및 결과표시'!$E$4,$V952-'자료입력 및 결과표시'!$B$4-90)),0)</f>
        <v>0</v>
      </c>
      <c r="EL952" s="17">
        <f>IF(AND(S952='자료입력 및 결과표시'!$B$6,COUNTIF('업무중복도(데이터 입력)'!$W952:$DR952,'자료입력 및 결과표시'!$C$6)&gt;=1),1,0)</f>
        <v>0</v>
      </c>
      <c r="EM952" s="17">
        <f>IF(AND(S952='자료입력 및 결과표시'!$B$7,COUNTIF('업무중복도(데이터 입력)'!$W952:$DR952,'자료입력 및 결과표시'!$C$7)&gt;=1),2,0)</f>
        <v>0</v>
      </c>
      <c r="EN952" s="17">
        <f>IF(AND(S952='자료입력 및 결과표시'!$B$8,COUNTIF('업무중복도(데이터 입력)'!$W952:$DR952,'자료입력 및 결과표시'!$C$8)&gt;=1),3,0)</f>
        <v>0</v>
      </c>
      <c r="EO952" s="17">
        <f>IF(AND(S952='자료입력 및 결과표시'!$B$9,COUNTIF('업무중복도(데이터 입력)'!$W952:$DR952,'자료입력 및 결과표시'!$C$9)&gt;=1),4,0)</f>
        <v>0</v>
      </c>
      <c r="EP952" s="17">
        <f>IF(AND(S952='자료입력 및 결과표시'!$B$10,COUNTIF('업무중복도(데이터 입력)'!$W952:$DR952,'자료입력 및 결과표시'!$C$10)&gt;=1),5,0)</f>
        <v>0</v>
      </c>
      <c r="EQ952" s="17">
        <f>IF(AND(S952='자료입력 및 결과표시'!$B$11,COUNTIF('업무중복도(데이터 입력)'!$W952:$DR952,'자료입력 및 결과표시'!$C$11)&gt;=1),6,0)</f>
        <v>0</v>
      </c>
      <c r="ER952" s="17">
        <f>IF(AND(S952='자료입력 및 결과표시'!$B$12,COUNTIF('업무중복도(데이터 입력)'!$W952:$DR952,'자료입력 및 결과표시'!$C$12)&gt;=1),7,0)</f>
        <v>0</v>
      </c>
      <c r="ES952" s="17">
        <f>IF(AND(S952='자료입력 및 결과표시'!$B$13,COUNTIF('업무중복도(데이터 입력)'!$W952:$DR952,'자료입력 및 결과표시'!$C$13)&gt;=1),8,0)</f>
        <v>0</v>
      </c>
      <c r="ET952" s="17">
        <f>IF(AND(S952='자료입력 및 결과표시'!$B$14,COUNTIF('업무중복도(데이터 입력)'!$W952:$DR952,'자료입력 및 결과표시'!$C$14)&gt;=1),9,0)</f>
        <v>0</v>
      </c>
      <c r="EU952" s="17">
        <f>IF(AND(S952='자료입력 및 결과표시'!$B$15,COUNTIF('업무중복도(데이터 입력)'!$W952:$DR952,'자료입력 및 결과표시'!$C$15)&gt;=1),10,0)</f>
        <v>0</v>
      </c>
      <c r="EV952" s="17">
        <f>IF(AND(S952='자료입력 및 결과표시'!$B$16,COUNTIF('업무중복도(데이터 입력)'!$W952:$DR952,'자료입력 및 결과표시'!$C$16)&gt;=1),11,0)</f>
        <v>0</v>
      </c>
      <c r="EW952" s="17">
        <f>IF(AND(S952='자료입력 및 결과표시'!$B$17,COUNTIF('업무중복도(데이터 입력)'!$W952:$DR952,'자료입력 및 결과표시'!$C$17)&gt;=1),12,0)</f>
        <v>0</v>
      </c>
      <c r="EX952" s="17">
        <f>IF(AND(S952='자료입력 및 결과표시'!$B$18,COUNTIF('업무중복도(데이터 입력)'!$W952:$DR952,'자료입력 및 결과표시'!$C$18)&gt;=1),13,0)</f>
        <v>0</v>
      </c>
      <c r="EY952" s="17">
        <f>IF(AND(S952='자료입력 및 결과표시'!$B$19,COUNTIF('업무중복도(데이터 입력)'!$W952:$DR952,'자료입력 및 결과표시'!$C$19)&gt;=1),14,0)</f>
        <v>0</v>
      </c>
      <c r="EZ952" s="17">
        <f>IF(AND(S952='자료입력 및 결과표시'!$B$20,COUNTIF('업무중복도(데이터 입력)'!$W952:$DR952,'자료입력 및 결과표시'!$C$20)&gt;=1),15,0)</f>
        <v>0</v>
      </c>
      <c r="FA952" s="17">
        <f>IF(AND(S952='자료입력 및 결과표시'!$B$21,COUNTIF('업무중복도(데이터 입력)'!$W952:$DR952,'자료입력 및 결과표시'!$C$21)&gt;=1),16,0)</f>
        <v>0</v>
      </c>
      <c r="FK952" s="17">
        <f t="shared" si="905"/>
        <v>0</v>
      </c>
      <c r="FO952"/>
    </row>
    <row r="953" spans="1:171">
      <c r="A953" s="17" t="str">
        <f t="shared" si="888"/>
        <v>\\\0</v>
      </c>
      <c r="B953" s="17" t="str">
        <f t="shared" si="889"/>
        <v>\\\0</v>
      </c>
      <c r="C953" s="17" t="str">
        <f t="shared" si="890"/>
        <v>\\\0</v>
      </c>
      <c r="D953" s="17" t="str">
        <f t="shared" si="891"/>
        <v>\\\0</v>
      </c>
      <c r="E953" s="17" t="str">
        <f t="shared" si="892"/>
        <v>\\\0</v>
      </c>
      <c r="F953" s="17" t="str">
        <f t="shared" si="893"/>
        <v>\\\0</v>
      </c>
      <c r="G953" s="17" t="str">
        <f t="shared" si="894"/>
        <v>\\\0</v>
      </c>
      <c r="H953" s="17" t="str">
        <f t="shared" si="895"/>
        <v>\\\0</v>
      </c>
      <c r="I953" s="17" t="str">
        <f t="shared" si="896"/>
        <v>\\\0</v>
      </c>
      <c r="J953" s="17" t="str">
        <f t="shared" si="897"/>
        <v>\\\0</v>
      </c>
      <c r="K953" s="17" t="str">
        <f t="shared" si="898"/>
        <v>\\\0</v>
      </c>
      <c r="L953" s="17" t="str">
        <f t="shared" si="899"/>
        <v>\\\0</v>
      </c>
      <c r="M953" s="17" t="str">
        <f t="shared" si="900"/>
        <v>\\\0</v>
      </c>
      <c r="N953" s="17" t="str">
        <f t="shared" si="901"/>
        <v>\\\0</v>
      </c>
      <c r="O953" s="17" t="str">
        <f t="shared" si="902"/>
        <v>\\\0</v>
      </c>
      <c r="P953" s="17" t="str">
        <f t="shared" si="903"/>
        <v>\\\0</v>
      </c>
      <c r="R953" s="17" t="str">
        <f t="shared" si="904"/>
        <v>\\</v>
      </c>
      <c r="S953" s="38"/>
      <c r="T953" s="39"/>
      <c r="U953" s="31"/>
      <c r="V953" s="32"/>
      <c r="W953" s="36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35"/>
      <c r="DS953" s="287"/>
      <c r="DT953" s="36"/>
      <c r="DU953" s="37"/>
      <c r="DV953" s="28">
        <f>IF(AND($S953='자료입력 및 결과표시'!$B$6,COUNTIF($W953:$DR953,'자료입력 및 결과표시'!$C$6)&gt;=1),IF(OR('자료입력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DW953" s="28">
        <f>IF(AND($S953='자료입력 및 결과표시'!$B$7,COUNTIF($W953:$DR953,'자료입력 및 결과표시'!$C$7)&gt;=1),IF(OR('자료입력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DX953" s="28">
        <f>IF(AND($S953='자료입력 및 결과표시'!$B$8,COUNTIF($W953:$DR953,'자료입력 및 결과표시'!$C$8)&gt;=1),IF(OR('자료입력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DY953" s="28">
        <f>IF(AND($S953='자료입력 및 결과표시'!$B$9,COUNTIF($W953:$DR953,'자료입력 및 결과표시'!$C$9)&gt;=1),IF(OR('자료입력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DZ953" s="28">
        <f>IF(AND($S953='자료입력 및 결과표시'!$B$10,COUNTIF($W953:$DR953,'자료입력 및 결과표시'!$C$10)&gt;=1),IF(OR('자료입력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A953" s="28">
        <f>IF(AND($S953='자료입력 및 결과표시'!$B$11,COUNTIF($W953:$DR953,'자료입력 및 결과표시'!$C$11)&gt;=1),IF(OR('자료입력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B953" s="28">
        <f>IF(AND($S953='자료입력 및 결과표시'!$B$12,COUNTIF($W953:$DR953,'자료입력 및 결과표시'!$C$12)&gt;=1),IF(OR('자료입력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C953" s="28">
        <f>IF(AND($S953='자료입력 및 결과표시'!$B$13,COUNTIF($W953:$DR953,'자료입력 및 결과표시'!$C$13)&gt;=1),IF(OR('자료입력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D953" s="28">
        <f>IF(AND($S953='자료입력 및 결과표시'!$B$14,COUNTIF($W953:$DR953,'자료입력 및 결과표시'!$C$14)&gt;=1),IF(OR('자료입력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E953" s="28">
        <f>IF(AND($S953='자료입력 및 결과표시'!$B$15,COUNTIF($W953:$DR953,'자료입력 및 결과표시'!$C$15)&gt;=1),IF(OR('자료입력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F953" s="28">
        <f>IF(AND($S953='자료입력 및 결과표시'!$B$16,COUNTIF($W953:$DR953,'자료입력 및 결과표시'!$C$16)&gt;=1),IF(OR('자료입력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G953" s="28">
        <f>IF(AND($S953='자료입력 및 결과표시'!$B$17,COUNTIF($W953:$DR953,'자료입력 및 결과표시'!$C$17)&gt;=1),IF(OR('자료입력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H953" s="28">
        <f>IF(AND($S953='자료입력 및 결과표시'!$B$18,COUNTIF($W953:$DR953,'자료입력 및 결과표시'!$C$18)&gt;=1),IF(OR('자료입력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I953" s="28">
        <f>IF(AND($S953='자료입력 및 결과표시'!$B$19,COUNTIF($W953:$DR953,'자료입력 및 결과표시'!$C$19)&gt;=1),IF(OR('자료입력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J953" s="28">
        <f>IF(AND($S953='자료입력 및 결과표시'!$B$20,COUNTIF($W953:$DR953,'자료입력 및 결과표시'!$C$20)&gt;=1),IF(OR('자료입력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K953" s="28">
        <f>IF(AND($S953='자료입력 및 결과표시'!$B$21,COUNTIF($W953:$DR953,'자료입력 및 결과표시'!$C$21)&gt;=1),IF(OR('자료입력 및 결과표시'!$B$4+90&gt;=$V953,'자료입력 및 결과표시'!$B$4&lt;$U953),0,IF($V953-'자료입력 및 결과표시'!$B$4-90&gt;='자료입력 및 결과표시'!$E$4,'자료입력 및 결과표시'!$E$4,$V953-'자료입력 및 결과표시'!$B$4-90)),0)</f>
        <v>0</v>
      </c>
      <c r="EL953" s="17">
        <f>IF(AND(S953='자료입력 및 결과표시'!$B$6,COUNTIF('업무중복도(데이터 입력)'!$W953:$DR953,'자료입력 및 결과표시'!$C$6)&gt;=1),1,0)</f>
        <v>0</v>
      </c>
      <c r="EM953" s="17">
        <f>IF(AND(S953='자료입력 및 결과표시'!$B$7,COUNTIF('업무중복도(데이터 입력)'!$W953:$DR953,'자료입력 및 결과표시'!$C$7)&gt;=1),2,0)</f>
        <v>0</v>
      </c>
      <c r="EN953" s="17">
        <f>IF(AND(S953='자료입력 및 결과표시'!$B$8,COUNTIF('업무중복도(데이터 입력)'!$W953:$DR953,'자료입력 및 결과표시'!$C$8)&gt;=1),3,0)</f>
        <v>0</v>
      </c>
      <c r="EO953" s="17">
        <f>IF(AND(S953='자료입력 및 결과표시'!$B$9,COUNTIF('업무중복도(데이터 입력)'!$W953:$DR953,'자료입력 및 결과표시'!$C$9)&gt;=1),4,0)</f>
        <v>0</v>
      </c>
      <c r="EP953" s="17">
        <f>IF(AND(S953='자료입력 및 결과표시'!$B$10,COUNTIF('업무중복도(데이터 입력)'!$W953:$DR953,'자료입력 및 결과표시'!$C$10)&gt;=1),5,0)</f>
        <v>0</v>
      </c>
      <c r="EQ953" s="17">
        <f>IF(AND(S953='자료입력 및 결과표시'!$B$11,COUNTIF('업무중복도(데이터 입력)'!$W953:$DR953,'자료입력 및 결과표시'!$C$11)&gt;=1),6,0)</f>
        <v>0</v>
      </c>
      <c r="ER953" s="17">
        <f>IF(AND(S953='자료입력 및 결과표시'!$B$12,COUNTIF('업무중복도(데이터 입력)'!$W953:$DR953,'자료입력 및 결과표시'!$C$12)&gt;=1),7,0)</f>
        <v>0</v>
      </c>
      <c r="ES953" s="17">
        <f>IF(AND(S953='자료입력 및 결과표시'!$B$13,COUNTIF('업무중복도(데이터 입력)'!$W953:$DR953,'자료입력 및 결과표시'!$C$13)&gt;=1),8,0)</f>
        <v>0</v>
      </c>
      <c r="ET953" s="17">
        <f>IF(AND(S953='자료입력 및 결과표시'!$B$14,COUNTIF('업무중복도(데이터 입력)'!$W953:$DR953,'자료입력 및 결과표시'!$C$14)&gt;=1),9,0)</f>
        <v>0</v>
      </c>
      <c r="EU953" s="17">
        <f>IF(AND(S953='자료입력 및 결과표시'!$B$15,COUNTIF('업무중복도(데이터 입력)'!$W953:$DR953,'자료입력 및 결과표시'!$C$15)&gt;=1),10,0)</f>
        <v>0</v>
      </c>
      <c r="EV953" s="17">
        <f>IF(AND(S953='자료입력 및 결과표시'!$B$16,COUNTIF('업무중복도(데이터 입력)'!$W953:$DR953,'자료입력 및 결과표시'!$C$16)&gt;=1),11,0)</f>
        <v>0</v>
      </c>
      <c r="EW953" s="17">
        <f>IF(AND(S953='자료입력 및 결과표시'!$B$17,COUNTIF('업무중복도(데이터 입력)'!$W953:$DR953,'자료입력 및 결과표시'!$C$17)&gt;=1),12,0)</f>
        <v>0</v>
      </c>
      <c r="EX953" s="17">
        <f>IF(AND(S953='자료입력 및 결과표시'!$B$18,COUNTIF('업무중복도(데이터 입력)'!$W953:$DR953,'자료입력 및 결과표시'!$C$18)&gt;=1),13,0)</f>
        <v>0</v>
      </c>
      <c r="EY953" s="17">
        <f>IF(AND(S953='자료입력 및 결과표시'!$B$19,COUNTIF('업무중복도(데이터 입력)'!$W953:$DR953,'자료입력 및 결과표시'!$C$19)&gt;=1),14,0)</f>
        <v>0</v>
      </c>
      <c r="EZ953" s="17">
        <f>IF(AND(S953='자료입력 및 결과표시'!$B$20,COUNTIF('업무중복도(데이터 입력)'!$W953:$DR953,'자료입력 및 결과표시'!$C$20)&gt;=1),15,0)</f>
        <v>0</v>
      </c>
      <c r="FA953" s="17">
        <f>IF(AND(S953='자료입력 및 결과표시'!$B$21,COUNTIF('업무중복도(데이터 입력)'!$W953:$DR953,'자료입력 및 결과표시'!$C$21)&gt;=1),16,0)</f>
        <v>0</v>
      </c>
      <c r="FK953" s="17">
        <f t="shared" si="905"/>
        <v>0</v>
      </c>
      <c r="FO953"/>
    </row>
    <row r="954" spans="1:171">
      <c r="A954" s="17" t="str">
        <f t="shared" si="888"/>
        <v>\\\0</v>
      </c>
      <c r="B954" s="17" t="str">
        <f t="shared" si="889"/>
        <v>\\\0</v>
      </c>
      <c r="C954" s="17" t="str">
        <f t="shared" si="890"/>
        <v>\\\0</v>
      </c>
      <c r="D954" s="17" t="str">
        <f t="shared" si="891"/>
        <v>\\\0</v>
      </c>
      <c r="E954" s="17" t="str">
        <f t="shared" si="892"/>
        <v>\\\0</v>
      </c>
      <c r="F954" s="17" t="str">
        <f t="shared" si="893"/>
        <v>\\\0</v>
      </c>
      <c r="G954" s="17" t="str">
        <f t="shared" si="894"/>
        <v>\\\0</v>
      </c>
      <c r="H954" s="17" t="str">
        <f t="shared" si="895"/>
        <v>\\\0</v>
      </c>
      <c r="I954" s="17" t="str">
        <f t="shared" si="896"/>
        <v>\\\0</v>
      </c>
      <c r="J954" s="17" t="str">
        <f t="shared" si="897"/>
        <v>\\\0</v>
      </c>
      <c r="K954" s="17" t="str">
        <f t="shared" si="898"/>
        <v>\\\0</v>
      </c>
      <c r="L954" s="17" t="str">
        <f t="shared" si="899"/>
        <v>\\\0</v>
      </c>
      <c r="M954" s="17" t="str">
        <f t="shared" si="900"/>
        <v>\\\0</v>
      </c>
      <c r="N954" s="17" t="str">
        <f t="shared" si="901"/>
        <v>\\\0</v>
      </c>
      <c r="O954" s="17" t="str">
        <f t="shared" si="902"/>
        <v>\\\0</v>
      </c>
      <c r="P954" s="17" t="str">
        <f t="shared" si="903"/>
        <v>\\\0</v>
      </c>
      <c r="R954" s="17" t="str">
        <f t="shared" si="904"/>
        <v>\\</v>
      </c>
      <c r="S954" s="38"/>
      <c r="T954" s="39"/>
      <c r="U954" s="31"/>
      <c r="V954" s="32"/>
      <c r="W954" s="36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35"/>
      <c r="DS954" s="287"/>
      <c r="DT954" s="36"/>
      <c r="DU954" s="37"/>
      <c r="DV954" s="28">
        <f>IF(AND($S954='자료입력 및 결과표시'!$B$6,COUNTIF($W954:$DR954,'자료입력 및 결과표시'!$C$6)&gt;=1),IF(OR('자료입력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DW954" s="28">
        <f>IF(AND($S954='자료입력 및 결과표시'!$B$7,COUNTIF($W954:$DR954,'자료입력 및 결과표시'!$C$7)&gt;=1),IF(OR('자료입력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DX954" s="28">
        <f>IF(AND($S954='자료입력 및 결과표시'!$B$8,COUNTIF($W954:$DR954,'자료입력 및 결과표시'!$C$8)&gt;=1),IF(OR('자료입력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DY954" s="28">
        <f>IF(AND($S954='자료입력 및 결과표시'!$B$9,COUNTIF($W954:$DR954,'자료입력 및 결과표시'!$C$9)&gt;=1),IF(OR('자료입력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DZ954" s="28">
        <f>IF(AND($S954='자료입력 및 결과표시'!$B$10,COUNTIF($W954:$DR954,'자료입력 및 결과표시'!$C$10)&gt;=1),IF(OR('자료입력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A954" s="28">
        <f>IF(AND($S954='자료입력 및 결과표시'!$B$11,COUNTIF($W954:$DR954,'자료입력 및 결과표시'!$C$11)&gt;=1),IF(OR('자료입력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B954" s="28">
        <f>IF(AND($S954='자료입력 및 결과표시'!$B$12,COUNTIF($W954:$DR954,'자료입력 및 결과표시'!$C$12)&gt;=1),IF(OR('자료입력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C954" s="28">
        <f>IF(AND($S954='자료입력 및 결과표시'!$B$13,COUNTIF($W954:$DR954,'자료입력 및 결과표시'!$C$13)&gt;=1),IF(OR('자료입력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D954" s="28">
        <f>IF(AND($S954='자료입력 및 결과표시'!$B$14,COUNTIF($W954:$DR954,'자료입력 및 결과표시'!$C$14)&gt;=1),IF(OR('자료입력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E954" s="28">
        <f>IF(AND($S954='자료입력 및 결과표시'!$B$15,COUNTIF($W954:$DR954,'자료입력 및 결과표시'!$C$15)&gt;=1),IF(OR('자료입력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F954" s="28">
        <f>IF(AND($S954='자료입력 및 결과표시'!$B$16,COUNTIF($W954:$DR954,'자료입력 및 결과표시'!$C$16)&gt;=1),IF(OR('자료입력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G954" s="28">
        <f>IF(AND($S954='자료입력 및 결과표시'!$B$17,COUNTIF($W954:$DR954,'자료입력 및 결과표시'!$C$17)&gt;=1),IF(OR('자료입력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H954" s="28">
        <f>IF(AND($S954='자료입력 및 결과표시'!$B$18,COUNTIF($W954:$DR954,'자료입력 및 결과표시'!$C$18)&gt;=1),IF(OR('자료입력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I954" s="28">
        <f>IF(AND($S954='자료입력 및 결과표시'!$B$19,COUNTIF($W954:$DR954,'자료입력 및 결과표시'!$C$19)&gt;=1),IF(OR('자료입력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J954" s="28">
        <f>IF(AND($S954='자료입력 및 결과표시'!$B$20,COUNTIF($W954:$DR954,'자료입력 및 결과표시'!$C$20)&gt;=1),IF(OR('자료입력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K954" s="28">
        <f>IF(AND($S954='자료입력 및 결과표시'!$B$21,COUNTIF($W954:$DR954,'자료입력 및 결과표시'!$C$21)&gt;=1),IF(OR('자료입력 및 결과표시'!$B$4+90&gt;=$V954,'자료입력 및 결과표시'!$B$4&lt;$U954),0,IF($V954-'자료입력 및 결과표시'!$B$4-90&gt;='자료입력 및 결과표시'!$E$4,'자료입력 및 결과표시'!$E$4,$V954-'자료입력 및 결과표시'!$B$4-90)),0)</f>
        <v>0</v>
      </c>
      <c r="EL954" s="17">
        <f>IF(AND(S954='자료입력 및 결과표시'!$B$6,COUNTIF('업무중복도(데이터 입력)'!$W954:$DR954,'자료입력 및 결과표시'!$C$6)&gt;=1),1,0)</f>
        <v>0</v>
      </c>
      <c r="EM954" s="17">
        <f>IF(AND(S954='자료입력 및 결과표시'!$B$7,COUNTIF('업무중복도(데이터 입력)'!$W954:$DR954,'자료입력 및 결과표시'!$C$7)&gt;=1),2,0)</f>
        <v>0</v>
      </c>
      <c r="EN954" s="17">
        <f>IF(AND(S954='자료입력 및 결과표시'!$B$8,COUNTIF('업무중복도(데이터 입력)'!$W954:$DR954,'자료입력 및 결과표시'!$C$8)&gt;=1),3,0)</f>
        <v>0</v>
      </c>
      <c r="EO954" s="17">
        <f>IF(AND(S954='자료입력 및 결과표시'!$B$9,COUNTIF('업무중복도(데이터 입력)'!$W954:$DR954,'자료입력 및 결과표시'!$C$9)&gt;=1),4,0)</f>
        <v>0</v>
      </c>
      <c r="EP954" s="17">
        <f>IF(AND(S954='자료입력 및 결과표시'!$B$10,COUNTIF('업무중복도(데이터 입력)'!$W954:$DR954,'자료입력 및 결과표시'!$C$10)&gt;=1),5,0)</f>
        <v>0</v>
      </c>
      <c r="EQ954" s="17">
        <f>IF(AND(S954='자료입력 및 결과표시'!$B$11,COUNTIF('업무중복도(데이터 입력)'!$W954:$DR954,'자료입력 및 결과표시'!$C$11)&gt;=1),6,0)</f>
        <v>0</v>
      </c>
      <c r="ER954" s="17">
        <f>IF(AND(S954='자료입력 및 결과표시'!$B$12,COUNTIF('업무중복도(데이터 입력)'!$W954:$DR954,'자료입력 및 결과표시'!$C$12)&gt;=1),7,0)</f>
        <v>0</v>
      </c>
      <c r="ES954" s="17">
        <f>IF(AND(S954='자료입력 및 결과표시'!$B$13,COUNTIF('업무중복도(데이터 입력)'!$W954:$DR954,'자료입력 및 결과표시'!$C$13)&gt;=1),8,0)</f>
        <v>0</v>
      </c>
      <c r="ET954" s="17">
        <f>IF(AND(S954='자료입력 및 결과표시'!$B$14,COUNTIF('업무중복도(데이터 입력)'!$W954:$DR954,'자료입력 및 결과표시'!$C$14)&gt;=1),9,0)</f>
        <v>0</v>
      </c>
      <c r="EU954" s="17">
        <f>IF(AND(S954='자료입력 및 결과표시'!$B$15,COUNTIF('업무중복도(데이터 입력)'!$W954:$DR954,'자료입력 및 결과표시'!$C$15)&gt;=1),10,0)</f>
        <v>0</v>
      </c>
      <c r="EV954" s="17">
        <f>IF(AND(S954='자료입력 및 결과표시'!$B$16,COUNTIF('업무중복도(데이터 입력)'!$W954:$DR954,'자료입력 및 결과표시'!$C$16)&gt;=1),11,0)</f>
        <v>0</v>
      </c>
      <c r="EW954" s="17">
        <f>IF(AND(S954='자료입력 및 결과표시'!$B$17,COUNTIF('업무중복도(데이터 입력)'!$W954:$DR954,'자료입력 및 결과표시'!$C$17)&gt;=1),12,0)</f>
        <v>0</v>
      </c>
      <c r="EX954" s="17">
        <f>IF(AND(S954='자료입력 및 결과표시'!$B$18,COUNTIF('업무중복도(데이터 입력)'!$W954:$DR954,'자료입력 및 결과표시'!$C$18)&gt;=1),13,0)</f>
        <v>0</v>
      </c>
      <c r="EY954" s="17">
        <f>IF(AND(S954='자료입력 및 결과표시'!$B$19,COUNTIF('업무중복도(데이터 입력)'!$W954:$DR954,'자료입력 및 결과표시'!$C$19)&gt;=1),14,0)</f>
        <v>0</v>
      </c>
      <c r="EZ954" s="17">
        <f>IF(AND(S954='자료입력 및 결과표시'!$B$20,COUNTIF('업무중복도(데이터 입력)'!$W954:$DR954,'자료입력 및 결과표시'!$C$20)&gt;=1),15,0)</f>
        <v>0</v>
      </c>
      <c r="FA954" s="17">
        <f>IF(AND(S954='자료입력 및 결과표시'!$B$21,COUNTIF('업무중복도(데이터 입력)'!$W954:$DR954,'자료입력 및 결과표시'!$C$21)&gt;=1),16,0)</f>
        <v>0</v>
      </c>
      <c r="FK954" s="17">
        <f t="shared" si="905"/>
        <v>0</v>
      </c>
      <c r="FO954"/>
    </row>
    <row r="955" spans="1:171">
      <c r="A955" s="17" t="str">
        <f t="shared" si="888"/>
        <v>\\\0</v>
      </c>
      <c r="B955" s="17" t="str">
        <f t="shared" si="889"/>
        <v>\\\0</v>
      </c>
      <c r="C955" s="17" t="str">
        <f t="shared" si="890"/>
        <v>\\\0</v>
      </c>
      <c r="D955" s="17" t="str">
        <f t="shared" si="891"/>
        <v>\\\0</v>
      </c>
      <c r="E955" s="17" t="str">
        <f t="shared" si="892"/>
        <v>\\\0</v>
      </c>
      <c r="F955" s="17" t="str">
        <f t="shared" si="893"/>
        <v>\\\0</v>
      </c>
      <c r="G955" s="17" t="str">
        <f t="shared" si="894"/>
        <v>\\\0</v>
      </c>
      <c r="H955" s="17" t="str">
        <f t="shared" si="895"/>
        <v>\\\0</v>
      </c>
      <c r="I955" s="17" t="str">
        <f t="shared" si="896"/>
        <v>\\\0</v>
      </c>
      <c r="J955" s="17" t="str">
        <f t="shared" si="897"/>
        <v>\\\0</v>
      </c>
      <c r="K955" s="17" t="str">
        <f t="shared" si="898"/>
        <v>\\\0</v>
      </c>
      <c r="L955" s="17" t="str">
        <f t="shared" si="899"/>
        <v>\\\0</v>
      </c>
      <c r="M955" s="17" t="str">
        <f t="shared" si="900"/>
        <v>\\\0</v>
      </c>
      <c r="N955" s="17" t="str">
        <f t="shared" si="901"/>
        <v>\\\0</v>
      </c>
      <c r="O955" s="17" t="str">
        <f t="shared" si="902"/>
        <v>\\\0</v>
      </c>
      <c r="P955" s="17" t="str">
        <f t="shared" si="903"/>
        <v>\\\0</v>
      </c>
      <c r="R955" s="17" t="str">
        <f t="shared" si="904"/>
        <v>\\</v>
      </c>
      <c r="S955" s="38"/>
      <c r="T955" s="39"/>
      <c r="U955" s="31"/>
      <c r="V955" s="32"/>
      <c r="W955" s="36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35"/>
      <c r="DS955" s="287"/>
      <c r="DT955" s="36"/>
      <c r="DU955" s="37"/>
      <c r="DV955" s="28">
        <f>IF(AND($S955='자료입력 및 결과표시'!$B$6,COUNTIF($W955:$DR955,'자료입력 및 결과표시'!$C$6)&gt;=1),IF(OR('자료입력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DW955" s="28">
        <f>IF(AND($S955='자료입력 및 결과표시'!$B$7,COUNTIF($W955:$DR955,'자료입력 및 결과표시'!$C$7)&gt;=1),IF(OR('자료입력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DX955" s="28">
        <f>IF(AND($S955='자료입력 및 결과표시'!$B$8,COUNTIF($W955:$DR955,'자료입력 및 결과표시'!$C$8)&gt;=1),IF(OR('자료입력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DY955" s="28">
        <f>IF(AND($S955='자료입력 및 결과표시'!$B$9,COUNTIF($W955:$DR955,'자료입력 및 결과표시'!$C$9)&gt;=1),IF(OR('자료입력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DZ955" s="28">
        <f>IF(AND($S955='자료입력 및 결과표시'!$B$10,COUNTIF($W955:$DR955,'자료입력 및 결과표시'!$C$10)&gt;=1),IF(OR('자료입력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A955" s="28">
        <f>IF(AND($S955='자료입력 및 결과표시'!$B$11,COUNTIF($W955:$DR955,'자료입력 및 결과표시'!$C$11)&gt;=1),IF(OR('자료입력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B955" s="28">
        <f>IF(AND($S955='자료입력 및 결과표시'!$B$12,COUNTIF($W955:$DR955,'자료입력 및 결과표시'!$C$12)&gt;=1),IF(OR('자료입력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C955" s="28">
        <f>IF(AND($S955='자료입력 및 결과표시'!$B$13,COUNTIF($W955:$DR955,'자료입력 및 결과표시'!$C$13)&gt;=1),IF(OR('자료입력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D955" s="28">
        <f>IF(AND($S955='자료입력 및 결과표시'!$B$14,COUNTIF($W955:$DR955,'자료입력 및 결과표시'!$C$14)&gt;=1),IF(OR('자료입력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E955" s="28">
        <f>IF(AND($S955='자료입력 및 결과표시'!$B$15,COUNTIF($W955:$DR955,'자료입력 및 결과표시'!$C$15)&gt;=1),IF(OR('자료입력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F955" s="28">
        <f>IF(AND($S955='자료입력 및 결과표시'!$B$16,COUNTIF($W955:$DR955,'자료입력 및 결과표시'!$C$16)&gt;=1),IF(OR('자료입력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G955" s="28">
        <f>IF(AND($S955='자료입력 및 결과표시'!$B$17,COUNTIF($W955:$DR955,'자료입력 및 결과표시'!$C$17)&gt;=1),IF(OR('자료입력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H955" s="28">
        <f>IF(AND($S955='자료입력 및 결과표시'!$B$18,COUNTIF($W955:$DR955,'자료입력 및 결과표시'!$C$18)&gt;=1),IF(OR('자료입력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I955" s="28">
        <f>IF(AND($S955='자료입력 및 결과표시'!$B$19,COUNTIF($W955:$DR955,'자료입력 및 결과표시'!$C$19)&gt;=1),IF(OR('자료입력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J955" s="28">
        <f>IF(AND($S955='자료입력 및 결과표시'!$B$20,COUNTIF($W955:$DR955,'자료입력 및 결과표시'!$C$20)&gt;=1),IF(OR('자료입력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K955" s="28">
        <f>IF(AND($S955='자료입력 및 결과표시'!$B$21,COUNTIF($W955:$DR955,'자료입력 및 결과표시'!$C$21)&gt;=1),IF(OR('자료입력 및 결과표시'!$B$4+90&gt;=$V955,'자료입력 및 결과표시'!$B$4&lt;$U955),0,IF($V955-'자료입력 및 결과표시'!$B$4-90&gt;='자료입력 및 결과표시'!$E$4,'자료입력 및 결과표시'!$E$4,$V955-'자료입력 및 결과표시'!$B$4-90)),0)</f>
        <v>0</v>
      </c>
      <c r="EL955" s="17">
        <f>IF(AND(S955='자료입력 및 결과표시'!$B$6,COUNTIF('업무중복도(데이터 입력)'!$W955:$DR955,'자료입력 및 결과표시'!$C$6)&gt;=1),1,0)</f>
        <v>0</v>
      </c>
      <c r="EM955" s="17">
        <f>IF(AND(S955='자료입력 및 결과표시'!$B$7,COUNTIF('업무중복도(데이터 입력)'!$W955:$DR955,'자료입력 및 결과표시'!$C$7)&gt;=1),2,0)</f>
        <v>0</v>
      </c>
      <c r="EN955" s="17">
        <f>IF(AND(S955='자료입력 및 결과표시'!$B$8,COUNTIF('업무중복도(데이터 입력)'!$W955:$DR955,'자료입력 및 결과표시'!$C$8)&gt;=1),3,0)</f>
        <v>0</v>
      </c>
      <c r="EO955" s="17">
        <f>IF(AND(S955='자료입력 및 결과표시'!$B$9,COUNTIF('업무중복도(데이터 입력)'!$W955:$DR955,'자료입력 및 결과표시'!$C$9)&gt;=1),4,0)</f>
        <v>0</v>
      </c>
      <c r="EP955" s="17">
        <f>IF(AND(S955='자료입력 및 결과표시'!$B$10,COUNTIF('업무중복도(데이터 입력)'!$W955:$DR955,'자료입력 및 결과표시'!$C$10)&gt;=1),5,0)</f>
        <v>0</v>
      </c>
      <c r="EQ955" s="17">
        <f>IF(AND(S955='자료입력 및 결과표시'!$B$11,COUNTIF('업무중복도(데이터 입력)'!$W955:$DR955,'자료입력 및 결과표시'!$C$11)&gt;=1),6,0)</f>
        <v>0</v>
      </c>
      <c r="ER955" s="17">
        <f>IF(AND(S955='자료입력 및 결과표시'!$B$12,COUNTIF('업무중복도(데이터 입력)'!$W955:$DR955,'자료입력 및 결과표시'!$C$12)&gt;=1),7,0)</f>
        <v>0</v>
      </c>
      <c r="ES955" s="17">
        <f>IF(AND(S955='자료입력 및 결과표시'!$B$13,COUNTIF('업무중복도(데이터 입력)'!$W955:$DR955,'자료입력 및 결과표시'!$C$13)&gt;=1),8,0)</f>
        <v>0</v>
      </c>
      <c r="ET955" s="17">
        <f>IF(AND(S955='자료입력 및 결과표시'!$B$14,COUNTIF('업무중복도(데이터 입력)'!$W955:$DR955,'자료입력 및 결과표시'!$C$14)&gt;=1),9,0)</f>
        <v>0</v>
      </c>
      <c r="EU955" s="17">
        <f>IF(AND(S955='자료입력 및 결과표시'!$B$15,COUNTIF('업무중복도(데이터 입력)'!$W955:$DR955,'자료입력 및 결과표시'!$C$15)&gt;=1),10,0)</f>
        <v>0</v>
      </c>
      <c r="EV955" s="17">
        <f>IF(AND(S955='자료입력 및 결과표시'!$B$16,COUNTIF('업무중복도(데이터 입력)'!$W955:$DR955,'자료입력 및 결과표시'!$C$16)&gt;=1),11,0)</f>
        <v>0</v>
      </c>
      <c r="EW955" s="17">
        <f>IF(AND(S955='자료입력 및 결과표시'!$B$17,COUNTIF('업무중복도(데이터 입력)'!$W955:$DR955,'자료입력 및 결과표시'!$C$17)&gt;=1),12,0)</f>
        <v>0</v>
      </c>
      <c r="EX955" s="17">
        <f>IF(AND(S955='자료입력 및 결과표시'!$B$18,COUNTIF('업무중복도(데이터 입력)'!$W955:$DR955,'자료입력 및 결과표시'!$C$18)&gt;=1),13,0)</f>
        <v>0</v>
      </c>
      <c r="EY955" s="17">
        <f>IF(AND(S955='자료입력 및 결과표시'!$B$19,COUNTIF('업무중복도(데이터 입력)'!$W955:$DR955,'자료입력 및 결과표시'!$C$19)&gt;=1),14,0)</f>
        <v>0</v>
      </c>
      <c r="EZ955" s="17">
        <f>IF(AND(S955='자료입력 및 결과표시'!$B$20,COUNTIF('업무중복도(데이터 입력)'!$W955:$DR955,'자료입력 및 결과표시'!$C$20)&gt;=1),15,0)</f>
        <v>0</v>
      </c>
      <c r="FA955" s="17">
        <f>IF(AND(S955='자료입력 및 결과표시'!$B$21,COUNTIF('업무중복도(데이터 입력)'!$W955:$DR955,'자료입력 및 결과표시'!$C$21)&gt;=1),16,0)</f>
        <v>0</v>
      </c>
      <c r="FK955" s="17">
        <f t="shared" si="905"/>
        <v>0</v>
      </c>
      <c r="FO955"/>
    </row>
    <row r="956" spans="1:171">
      <c r="A956" s="17" t="str">
        <f t="shared" si="888"/>
        <v>\\\0</v>
      </c>
      <c r="B956" s="17" t="str">
        <f t="shared" si="889"/>
        <v>\\\0</v>
      </c>
      <c r="C956" s="17" t="str">
        <f t="shared" si="890"/>
        <v>\\\0</v>
      </c>
      <c r="D956" s="17" t="str">
        <f t="shared" si="891"/>
        <v>\\\0</v>
      </c>
      <c r="E956" s="17" t="str">
        <f t="shared" si="892"/>
        <v>\\\0</v>
      </c>
      <c r="F956" s="17" t="str">
        <f t="shared" si="893"/>
        <v>\\\0</v>
      </c>
      <c r="G956" s="17" t="str">
        <f t="shared" si="894"/>
        <v>\\\0</v>
      </c>
      <c r="H956" s="17" t="str">
        <f t="shared" si="895"/>
        <v>\\\0</v>
      </c>
      <c r="I956" s="17" t="str">
        <f t="shared" si="896"/>
        <v>\\\0</v>
      </c>
      <c r="J956" s="17" t="str">
        <f t="shared" si="897"/>
        <v>\\\0</v>
      </c>
      <c r="K956" s="17" t="str">
        <f t="shared" si="898"/>
        <v>\\\0</v>
      </c>
      <c r="L956" s="17" t="str">
        <f t="shared" si="899"/>
        <v>\\\0</v>
      </c>
      <c r="M956" s="17" t="str">
        <f t="shared" si="900"/>
        <v>\\\0</v>
      </c>
      <c r="N956" s="17" t="str">
        <f t="shared" si="901"/>
        <v>\\\0</v>
      </c>
      <c r="O956" s="17" t="str">
        <f t="shared" si="902"/>
        <v>\\\0</v>
      </c>
      <c r="P956" s="17" t="str">
        <f t="shared" si="903"/>
        <v>\\\0</v>
      </c>
      <c r="R956" s="17" t="str">
        <f t="shared" si="904"/>
        <v>\\</v>
      </c>
      <c r="S956" s="38"/>
      <c r="T956" s="39"/>
      <c r="U956" s="31"/>
      <c r="V956" s="32"/>
      <c r="W956" s="36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35"/>
      <c r="DS956" s="287"/>
      <c r="DT956" s="36"/>
      <c r="DU956" s="37"/>
      <c r="DV956" s="28">
        <f>IF(AND($S956='자료입력 및 결과표시'!$B$6,COUNTIF($W956:$DR956,'자료입력 및 결과표시'!$C$6)&gt;=1),IF(OR('자료입력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DW956" s="28">
        <f>IF(AND($S956='자료입력 및 결과표시'!$B$7,COUNTIF($W956:$DR956,'자료입력 및 결과표시'!$C$7)&gt;=1),IF(OR('자료입력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DX956" s="28">
        <f>IF(AND($S956='자료입력 및 결과표시'!$B$8,COUNTIF($W956:$DR956,'자료입력 및 결과표시'!$C$8)&gt;=1),IF(OR('자료입력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DY956" s="28">
        <f>IF(AND($S956='자료입력 및 결과표시'!$B$9,COUNTIF($W956:$DR956,'자료입력 및 결과표시'!$C$9)&gt;=1),IF(OR('자료입력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DZ956" s="28">
        <f>IF(AND($S956='자료입력 및 결과표시'!$B$10,COUNTIF($W956:$DR956,'자료입력 및 결과표시'!$C$10)&gt;=1),IF(OR('자료입력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A956" s="28">
        <f>IF(AND($S956='자료입력 및 결과표시'!$B$11,COUNTIF($W956:$DR956,'자료입력 및 결과표시'!$C$11)&gt;=1),IF(OR('자료입력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B956" s="28">
        <f>IF(AND($S956='자료입력 및 결과표시'!$B$12,COUNTIF($W956:$DR956,'자료입력 및 결과표시'!$C$12)&gt;=1),IF(OR('자료입력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C956" s="28">
        <f>IF(AND($S956='자료입력 및 결과표시'!$B$13,COUNTIF($W956:$DR956,'자료입력 및 결과표시'!$C$13)&gt;=1),IF(OR('자료입력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D956" s="28">
        <f>IF(AND($S956='자료입력 및 결과표시'!$B$14,COUNTIF($W956:$DR956,'자료입력 및 결과표시'!$C$14)&gt;=1),IF(OR('자료입력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E956" s="28">
        <f>IF(AND($S956='자료입력 및 결과표시'!$B$15,COUNTIF($W956:$DR956,'자료입력 및 결과표시'!$C$15)&gt;=1),IF(OR('자료입력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F956" s="28">
        <f>IF(AND($S956='자료입력 및 결과표시'!$B$16,COUNTIF($W956:$DR956,'자료입력 및 결과표시'!$C$16)&gt;=1),IF(OR('자료입력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G956" s="28">
        <f>IF(AND($S956='자료입력 및 결과표시'!$B$17,COUNTIF($W956:$DR956,'자료입력 및 결과표시'!$C$17)&gt;=1),IF(OR('자료입력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H956" s="28">
        <f>IF(AND($S956='자료입력 및 결과표시'!$B$18,COUNTIF($W956:$DR956,'자료입력 및 결과표시'!$C$18)&gt;=1),IF(OR('자료입력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I956" s="28">
        <f>IF(AND($S956='자료입력 및 결과표시'!$B$19,COUNTIF($W956:$DR956,'자료입력 및 결과표시'!$C$19)&gt;=1),IF(OR('자료입력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J956" s="28">
        <f>IF(AND($S956='자료입력 및 결과표시'!$B$20,COUNTIF($W956:$DR956,'자료입력 및 결과표시'!$C$20)&gt;=1),IF(OR('자료입력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K956" s="28">
        <f>IF(AND($S956='자료입력 및 결과표시'!$B$21,COUNTIF($W956:$DR956,'자료입력 및 결과표시'!$C$21)&gt;=1),IF(OR('자료입력 및 결과표시'!$B$4+90&gt;=$V956,'자료입력 및 결과표시'!$B$4&lt;$U956),0,IF($V956-'자료입력 및 결과표시'!$B$4-90&gt;='자료입력 및 결과표시'!$E$4,'자료입력 및 결과표시'!$E$4,$V956-'자료입력 및 결과표시'!$B$4-90)),0)</f>
        <v>0</v>
      </c>
      <c r="EL956" s="17">
        <f>IF(AND(S956='자료입력 및 결과표시'!$B$6,COUNTIF('업무중복도(데이터 입력)'!$W956:$DR956,'자료입력 및 결과표시'!$C$6)&gt;=1),1,0)</f>
        <v>0</v>
      </c>
      <c r="EM956" s="17">
        <f>IF(AND(S956='자료입력 및 결과표시'!$B$7,COUNTIF('업무중복도(데이터 입력)'!$W956:$DR956,'자료입력 및 결과표시'!$C$7)&gt;=1),2,0)</f>
        <v>0</v>
      </c>
      <c r="EN956" s="17">
        <f>IF(AND(S956='자료입력 및 결과표시'!$B$8,COUNTIF('업무중복도(데이터 입력)'!$W956:$DR956,'자료입력 및 결과표시'!$C$8)&gt;=1),3,0)</f>
        <v>0</v>
      </c>
      <c r="EO956" s="17">
        <f>IF(AND(S956='자료입력 및 결과표시'!$B$9,COUNTIF('업무중복도(데이터 입력)'!$W956:$DR956,'자료입력 및 결과표시'!$C$9)&gt;=1),4,0)</f>
        <v>0</v>
      </c>
      <c r="EP956" s="17">
        <f>IF(AND(S956='자료입력 및 결과표시'!$B$10,COUNTIF('업무중복도(데이터 입력)'!$W956:$DR956,'자료입력 및 결과표시'!$C$10)&gt;=1),5,0)</f>
        <v>0</v>
      </c>
      <c r="EQ956" s="17">
        <f>IF(AND(S956='자료입력 및 결과표시'!$B$11,COUNTIF('업무중복도(데이터 입력)'!$W956:$DR956,'자료입력 및 결과표시'!$C$11)&gt;=1),6,0)</f>
        <v>0</v>
      </c>
      <c r="ER956" s="17">
        <f>IF(AND(S956='자료입력 및 결과표시'!$B$12,COUNTIF('업무중복도(데이터 입력)'!$W956:$DR956,'자료입력 및 결과표시'!$C$12)&gt;=1),7,0)</f>
        <v>0</v>
      </c>
      <c r="ES956" s="17">
        <f>IF(AND(S956='자료입력 및 결과표시'!$B$13,COUNTIF('업무중복도(데이터 입력)'!$W956:$DR956,'자료입력 및 결과표시'!$C$13)&gt;=1),8,0)</f>
        <v>0</v>
      </c>
      <c r="ET956" s="17">
        <f>IF(AND(S956='자료입력 및 결과표시'!$B$14,COUNTIF('업무중복도(데이터 입력)'!$W956:$DR956,'자료입력 및 결과표시'!$C$14)&gt;=1),9,0)</f>
        <v>0</v>
      </c>
      <c r="EU956" s="17">
        <f>IF(AND(S956='자료입력 및 결과표시'!$B$15,COUNTIF('업무중복도(데이터 입력)'!$W956:$DR956,'자료입력 및 결과표시'!$C$15)&gt;=1),10,0)</f>
        <v>0</v>
      </c>
      <c r="EV956" s="17">
        <f>IF(AND(S956='자료입력 및 결과표시'!$B$16,COUNTIF('업무중복도(데이터 입력)'!$W956:$DR956,'자료입력 및 결과표시'!$C$16)&gt;=1),11,0)</f>
        <v>0</v>
      </c>
      <c r="EW956" s="17">
        <f>IF(AND(S956='자료입력 및 결과표시'!$B$17,COUNTIF('업무중복도(데이터 입력)'!$W956:$DR956,'자료입력 및 결과표시'!$C$17)&gt;=1),12,0)</f>
        <v>0</v>
      </c>
      <c r="EX956" s="17">
        <f>IF(AND(S956='자료입력 및 결과표시'!$B$18,COUNTIF('업무중복도(데이터 입력)'!$W956:$DR956,'자료입력 및 결과표시'!$C$18)&gt;=1),13,0)</f>
        <v>0</v>
      </c>
      <c r="EY956" s="17">
        <f>IF(AND(S956='자료입력 및 결과표시'!$B$19,COUNTIF('업무중복도(데이터 입력)'!$W956:$DR956,'자료입력 및 결과표시'!$C$19)&gt;=1),14,0)</f>
        <v>0</v>
      </c>
      <c r="EZ956" s="17">
        <f>IF(AND(S956='자료입력 및 결과표시'!$B$20,COUNTIF('업무중복도(데이터 입력)'!$W956:$DR956,'자료입력 및 결과표시'!$C$20)&gt;=1),15,0)</f>
        <v>0</v>
      </c>
      <c r="FA956" s="17">
        <f>IF(AND(S956='자료입력 및 결과표시'!$B$21,COUNTIF('업무중복도(데이터 입력)'!$W956:$DR956,'자료입력 및 결과표시'!$C$21)&gt;=1),16,0)</f>
        <v>0</v>
      </c>
      <c r="FK956" s="17">
        <f t="shared" si="905"/>
        <v>0</v>
      </c>
      <c r="FO956"/>
    </row>
    <row r="957" spans="1:171">
      <c r="A957" s="17" t="str">
        <f t="shared" si="888"/>
        <v>\\\0</v>
      </c>
      <c r="B957" s="17" t="str">
        <f t="shared" si="889"/>
        <v>\\\0</v>
      </c>
      <c r="C957" s="17" t="str">
        <f t="shared" si="890"/>
        <v>\\\0</v>
      </c>
      <c r="D957" s="17" t="str">
        <f t="shared" si="891"/>
        <v>\\\0</v>
      </c>
      <c r="E957" s="17" t="str">
        <f t="shared" si="892"/>
        <v>\\\0</v>
      </c>
      <c r="F957" s="17" t="str">
        <f t="shared" si="893"/>
        <v>\\\0</v>
      </c>
      <c r="G957" s="17" t="str">
        <f t="shared" si="894"/>
        <v>\\\0</v>
      </c>
      <c r="H957" s="17" t="str">
        <f t="shared" si="895"/>
        <v>\\\0</v>
      </c>
      <c r="I957" s="17" t="str">
        <f t="shared" si="896"/>
        <v>\\\0</v>
      </c>
      <c r="J957" s="17" t="str">
        <f t="shared" si="897"/>
        <v>\\\0</v>
      </c>
      <c r="K957" s="17" t="str">
        <f t="shared" si="898"/>
        <v>\\\0</v>
      </c>
      <c r="L957" s="17" t="str">
        <f t="shared" si="899"/>
        <v>\\\0</v>
      </c>
      <c r="M957" s="17" t="str">
        <f t="shared" si="900"/>
        <v>\\\0</v>
      </c>
      <c r="N957" s="17" t="str">
        <f t="shared" si="901"/>
        <v>\\\0</v>
      </c>
      <c r="O957" s="17" t="str">
        <f t="shared" si="902"/>
        <v>\\\0</v>
      </c>
      <c r="P957" s="17" t="str">
        <f t="shared" si="903"/>
        <v>\\\0</v>
      </c>
      <c r="R957" s="17" t="str">
        <f t="shared" si="904"/>
        <v>\\</v>
      </c>
      <c r="S957" s="38"/>
      <c r="T957" s="39"/>
      <c r="U957" s="31"/>
      <c r="V957" s="32"/>
      <c r="W957" s="36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35"/>
      <c r="DS957" s="287"/>
      <c r="DT957" s="36"/>
      <c r="DU957" s="37"/>
      <c r="DV957" s="28">
        <f>IF(AND($S957='자료입력 및 결과표시'!$B$6,COUNTIF($W957:$DR957,'자료입력 및 결과표시'!$C$6)&gt;=1),IF(OR('자료입력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DW957" s="28">
        <f>IF(AND($S957='자료입력 및 결과표시'!$B$7,COUNTIF($W957:$DR957,'자료입력 및 결과표시'!$C$7)&gt;=1),IF(OR('자료입력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DX957" s="28">
        <f>IF(AND($S957='자료입력 및 결과표시'!$B$8,COUNTIF($W957:$DR957,'자료입력 및 결과표시'!$C$8)&gt;=1),IF(OR('자료입력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DY957" s="28">
        <f>IF(AND($S957='자료입력 및 결과표시'!$B$9,COUNTIF($W957:$DR957,'자료입력 및 결과표시'!$C$9)&gt;=1),IF(OR('자료입력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DZ957" s="28">
        <f>IF(AND($S957='자료입력 및 결과표시'!$B$10,COUNTIF($W957:$DR957,'자료입력 및 결과표시'!$C$10)&gt;=1),IF(OR('자료입력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A957" s="28">
        <f>IF(AND($S957='자료입력 및 결과표시'!$B$11,COUNTIF($W957:$DR957,'자료입력 및 결과표시'!$C$11)&gt;=1),IF(OR('자료입력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B957" s="28">
        <f>IF(AND($S957='자료입력 및 결과표시'!$B$12,COUNTIF($W957:$DR957,'자료입력 및 결과표시'!$C$12)&gt;=1),IF(OR('자료입력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C957" s="28">
        <f>IF(AND($S957='자료입력 및 결과표시'!$B$13,COUNTIF($W957:$DR957,'자료입력 및 결과표시'!$C$13)&gt;=1),IF(OR('자료입력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D957" s="28">
        <f>IF(AND($S957='자료입력 및 결과표시'!$B$14,COUNTIF($W957:$DR957,'자료입력 및 결과표시'!$C$14)&gt;=1),IF(OR('자료입력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E957" s="28">
        <f>IF(AND($S957='자료입력 및 결과표시'!$B$15,COUNTIF($W957:$DR957,'자료입력 및 결과표시'!$C$15)&gt;=1),IF(OR('자료입력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F957" s="28">
        <f>IF(AND($S957='자료입력 및 결과표시'!$B$16,COUNTIF($W957:$DR957,'자료입력 및 결과표시'!$C$16)&gt;=1),IF(OR('자료입력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G957" s="28">
        <f>IF(AND($S957='자료입력 및 결과표시'!$B$17,COUNTIF($W957:$DR957,'자료입력 및 결과표시'!$C$17)&gt;=1),IF(OR('자료입력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H957" s="28">
        <f>IF(AND($S957='자료입력 및 결과표시'!$B$18,COUNTIF($W957:$DR957,'자료입력 및 결과표시'!$C$18)&gt;=1),IF(OR('자료입력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I957" s="28">
        <f>IF(AND($S957='자료입력 및 결과표시'!$B$19,COUNTIF($W957:$DR957,'자료입력 및 결과표시'!$C$19)&gt;=1),IF(OR('자료입력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J957" s="28">
        <f>IF(AND($S957='자료입력 및 결과표시'!$B$20,COUNTIF($W957:$DR957,'자료입력 및 결과표시'!$C$20)&gt;=1),IF(OR('자료입력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K957" s="28">
        <f>IF(AND($S957='자료입력 및 결과표시'!$B$21,COUNTIF($W957:$DR957,'자료입력 및 결과표시'!$C$21)&gt;=1),IF(OR('자료입력 및 결과표시'!$B$4+90&gt;=$V957,'자료입력 및 결과표시'!$B$4&lt;$U957),0,IF($V957-'자료입력 및 결과표시'!$B$4-90&gt;='자료입력 및 결과표시'!$E$4,'자료입력 및 결과표시'!$E$4,$V957-'자료입력 및 결과표시'!$B$4-90)),0)</f>
        <v>0</v>
      </c>
      <c r="EL957" s="17">
        <f>IF(AND(S957='자료입력 및 결과표시'!$B$6,COUNTIF('업무중복도(데이터 입력)'!$W957:$DR957,'자료입력 및 결과표시'!$C$6)&gt;=1),1,0)</f>
        <v>0</v>
      </c>
      <c r="EM957" s="17">
        <f>IF(AND(S957='자료입력 및 결과표시'!$B$7,COUNTIF('업무중복도(데이터 입력)'!$W957:$DR957,'자료입력 및 결과표시'!$C$7)&gt;=1),2,0)</f>
        <v>0</v>
      </c>
      <c r="EN957" s="17">
        <f>IF(AND(S957='자료입력 및 결과표시'!$B$8,COUNTIF('업무중복도(데이터 입력)'!$W957:$DR957,'자료입력 및 결과표시'!$C$8)&gt;=1),3,0)</f>
        <v>0</v>
      </c>
      <c r="EO957" s="17">
        <f>IF(AND(S957='자료입력 및 결과표시'!$B$9,COUNTIF('업무중복도(데이터 입력)'!$W957:$DR957,'자료입력 및 결과표시'!$C$9)&gt;=1),4,0)</f>
        <v>0</v>
      </c>
      <c r="EP957" s="17">
        <f>IF(AND(S957='자료입력 및 결과표시'!$B$10,COUNTIF('업무중복도(데이터 입력)'!$W957:$DR957,'자료입력 및 결과표시'!$C$10)&gt;=1),5,0)</f>
        <v>0</v>
      </c>
      <c r="EQ957" s="17">
        <f>IF(AND(S957='자료입력 및 결과표시'!$B$11,COUNTIF('업무중복도(데이터 입력)'!$W957:$DR957,'자료입력 및 결과표시'!$C$11)&gt;=1),6,0)</f>
        <v>0</v>
      </c>
      <c r="ER957" s="17">
        <f>IF(AND(S957='자료입력 및 결과표시'!$B$12,COUNTIF('업무중복도(데이터 입력)'!$W957:$DR957,'자료입력 및 결과표시'!$C$12)&gt;=1),7,0)</f>
        <v>0</v>
      </c>
      <c r="ES957" s="17">
        <f>IF(AND(S957='자료입력 및 결과표시'!$B$13,COUNTIF('업무중복도(데이터 입력)'!$W957:$DR957,'자료입력 및 결과표시'!$C$13)&gt;=1),8,0)</f>
        <v>0</v>
      </c>
      <c r="ET957" s="17">
        <f>IF(AND(S957='자료입력 및 결과표시'!$B$14,COUNTIF('업무중복도(데이터 입력)'!$W957:$DR957,'자료입력 및 결과표시'!$C$14)&gt;=1),9,0)</f>
        <v>0</v>
      </c>
      <c r="EU957" s="17">
        <f>IF(AND(S957='자료입력 및 결과표시'!$B$15,COUNTIF('업무중복도(데이터 입력)'!$W957:$DR957,'자료입력 및 결과표시'!$C$15)&gt;=1),10,0)</f>
        <v>0</v>
      </c>
      <c r="EV957" s="17">
        <f>IF(AND(S957='자료입력 및 결과표시'!$B$16,COUNTIF('업무중복도(데이터 입력)'!$W957:$DR957,'자료입력 및 결과표시'!$C$16)&gt;=1),11,0)</f>
        <v>0</v>
      </c>
      <c r="EW957" s="17">
        <f>IF(AND(S957='자료입력 및 결과표시'!$B$17,COUNTIF('업무중복도(데이터 입력)'!$W957:$DR957,'자료입력 및 결과표시'!$C$17)&gt;=1),12,0)</f>
        <v>0</v>
      </c>
      <c r="EX957" s="17">
        <f>IF(AND(S957='자료입력 및 결과표시'!$B$18,COUNTIF('업무중복도(데이터 입력)'!$W957:$DR957,'자료입력 및 결과표시'!$C$18)&gt;=1),13,0)</f>
        <v>0</v>
      </c>
      <c r="EY957" s="17">
        <f>IF(AND(S957='자료입력 및 결과표시'!$B$19,COUNTIF('업무중복도(데이터 입력)'!$W957:$DR957,'자료입력 및 결과표시'!$C$19)&gt;=1),14,0)</f>
        <v>0</v>
      </c>
      <c r="EZ957" s="17">
        <f>IF(AND(S957='자료입력 및 결과표시'!$B$20,COUNTIF('업무중복도(데이터 입력)'!$W957:$DR957,'자료입력 및 결과표시'!$C$20)&gt;=1),15,0)</f>
        <v>0</v>
      </c>
      <c r="FA957" s="17">
        <f>IF(AND(S957='자료입력 및 결과표시'!$B$21,COUNTIF('업무중복도(데이터 입력)'!$W957:$DR957,'자료입력 및 결과표시'!$C$21)&gt;=1),16,0)</f>
        <v>0</v>
      </c>
      <c r="FK957" s="17">
        <f t="shared" si="905"/>
        <v>0</v>
      </c>
      <c r="FO957"/>
    </row>
    <row r="958" spans="1:171">
      <c r="A958" s="17" t="str">
        <f t="shared" si="888"/>
        <v>\\\0</v>
      </c>
      <c r="B958" s="17" t="str">
        <f t="shared" si="889"/>
        <v>\\\0</v>
      </c>
      <c r="C958" s="17" t="str">
        <f t="shared" si="890"/>
        <v>\\\0</v>
      </c>
      <c r="D958" s="17" t="str">
        <f t="shared" si="891"/>
        <v>\\\0</v>
      </c>
      <c r="E958" s="17" t="str">
        <f t="shared" si="892"/>
        <v>\\\0</v>
      </c>
      <c r="F958" s="17" t="str">
        <f t="shared" si="893"/>
        <v>\\\0</v>
      </c>
      <c r="G958" s="17" t="str">
        <f t="shared" si="894"/>
        <v>\\\0</v>
      </c>
      <c r="H958" s="17" t="str">
        <f t="shared" si="895"/>
        <v>\\\0</v>
      </c>
      <c r="I958" s="17" t="str">
        <f t="shared" si="896"/>
        <v>\\\0</v>
      </c>
      <c r="J958" s="17" t="str">
        <f t="shared" si="897"/>
        <v>\\\0</v>
      </c>
      <c r="K958" s="17" t="str">
        <f t="shared" si="898"/>
        <v>\\\0</v>
      </c>
      <c r="L958" s="17" t="str">
        <f t="shared" si="899"/>
        <v>\\\0</v>
      </c>
      <c r="M958" s="17" t="str">
        <f t="shared" si="900"/>
        <v>\\\0</v>
      </c>
      <c r="N958" s="17" t="str">
        <f t="shared" si="901"/>
        <v>\\\0</v>
      </c>
      <c r="O958" s="17" t="str">
        <f t="shared" si="902"/>
        <v>\\\0</v>
      </c>
      <c r="P958" s="17" t="str">
        <f t="shared" si="903"/>
        <v>\\\0</v>
      </c>
      <c r="R958" s="17" t="str">
        <f t="shared" si="904"/>
        <v>\\</v>
      </c>
      <c r="S958" s="38"/>
      <c r="T958" s="39"/>
      <c r="U958" s="31"/>
      <c r="V958" s="32"/>
      <c r="W958" s="36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35"/>
      <c r="DS958" s="287"/>
      <c r="DT958" s="36"/>
      <c r="DU958" s="37"/>
      <c r="DV958" s="28">
        <f>IF(AND($S958='자료입력 및 결과표시'!$B$6,COUNTIF($W958:$DR958,'자료입력 및 결과표시'!$C$6)&gt;=1),IF(OR('자료입력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DW958" s="28">
        <f>IF(AND($S958='자료입력 및 결과표시'!$B$7,COUNTIF($W958:$DR958,'자료입력 및 결과표시'!$C$7)&gt;=1),IF(OR('자료입력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DX958" s="28">
        <f>IF(AND($S958='자료입력 및 결과표시'!$B$8,COUNTIF($W958:$DR958,'자료입력 및 결과표시'!$C$8)&gt;=1),IF(OR('자료입력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DY958" s="28">
        <f>IF(AND($S958='자료입력 및 결과표시'!$B$9,COUNTIF($W958:$DR958,'자료입력 및 결과표시'!$C$9)&gt;=1),IF(OR('자료입력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DZ958" s="28">
        <f>IF(AND($S958='자료입력 및 결과표시'!$B$10,COUNTIF($W958:$DR958,'자료입력 및 결과표시'!$C$10)&gt;=1),IF(OR('자료입력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A958" s="28">
        <f>IF(AND($S958='자료입력 및 결과표시'!$B$11,COUNTIF($W958:$DR958,'자료입력 및 결과표시'!$C$11)&gt;=1),IF(OR('자료입력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B958" s="28">
        <f>IF(AND($S958='자료입력 및 결과표시'!$B$12,COUNTIF($W958:$DR958,'자료입력 및 결과표시'!$C$12)&gt;=1),IF(OR('자료입력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C958" s="28">
        <f>IF(AND($S958='자료입력 및 결과표시'!$B$13,COUNTIF($W958:$DR958,'자료입력 및 결과표시'!$C$13)&gt;=1),IF(OR('자료입력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D958" s="28">
        <f>IF(AND($S958='자료입력 및 결과표시'!$B$14,COUNTIF($W958:$DR958,'자료입력 및 결과표시'!$C$14)&gt;=1),IF(OR('자료입력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E958" s="28">
        <f>IF(AND($S958='자료입력 및 결과표시'!$B$15,COUNTIF($W958:$DR958,'자료입력 및 결과표시'!$C$15)&gt;=1),IF(OR('자료입력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F958" s="28">
        <f>IF(AND($S958='자료입력 및 결과표시'!$B$16,COUNTIF($W958:$DR958,'자료입력 및 결과표시'!$C$16)&gt;=1),IF(OR('자료입력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G958" s="28">
        <f>IF(AND($S958='자료입력 및 결과표시'!$B$17,COUNTIF($W958:$DR958,'자료입력 및 결과표시'!$C$17)&gt;=1),IF(OR('자료입력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H958" s="28">
        <f>IF(AND($S958='자료입력 및 결과표시'!$B$18,COUNTIF($W958:$DR958,'자료입력 및 결과표시'!$C$18)&gt;=1),IF(OR('자료입력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I958" s="28">
        <f>IF(AND($S958='자료입력 및 결과표시'!$B$19,COUNTIF($W958:$DR958,'자료입력 및 결과표시'!$C$19)&gt;=1),IF(OR('자료입력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J958" s="28">
        <f>IF(AND($S958='자료입력 및 결과표시'!$B$20,COUNTIF($W958:$DR958,'자료입력 및 결과표시'!$C$20)&gt;=1),IF(OR('자료입력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K958" s="28">
        <f>IF(AND($S958='자료입력 및 결과표시'!$B$21,COUNTIF($W958:$DR958,'자료입력 및 결과표시'!$C$21)&gt;=1),IF(OR('자료입력 및 결과표시'!$B$4+90&gt;=$V958,'자료입력 및 결과표시'!$B$4&lt;$U958),0,IF($V958-'자료입력 및 결과표시'!$B$4-90&gt;='자료입력 및 결과표시'!$E$4,'자료입력 및 결과표시'!$E$4,$V958-'자료입력 및 결과표시'!$B$4-90)),0)</f>
        <v>0</v>
      </c>
      <c r="EL958" s="17">
        <f>IF(AND(S958='자료입력 및 결과표시'!$B$6,COUNTIF('업무중복도(데이터 입력)'!$W958:$DR958,'자료입력 및 결과표시'!$C$6)&gt;=1),1,0)</f>
        <v>0</v>
      </c>
      <c r="EM958" s="17">
        <f>IF(AND(S958='자료입력 및 결과표시'!$B$7,COUNTIF('업무중복도(데이터 입력)'!$W958:$DR958,'자료입력 및 결과표시'!$C$7)&gt;=1),2,0)</f>
        <v>0</v>
      </c>
      <c r="EN958" s="17">
        <f>IF(AND(S958='자료입력 및 결과표시'!$B$8,COUNTIF('업무중복도(데이터 입력)'!$W958:$DR958,'자료입력 및 결과표시'!$C$8)&gt;=1),3,0)</f>
        <v>0</v>
      </c>
      <c r="EO958" s="17">
        <f>IF(AND(S958='자료입력 및 결과표시'!$B$9,COUNTIF('업무중복도(데이터 입력)'!$W958:$DR958,'자료입력 및 결과표시'!$C$9)&gt;=1),4,0)</f>
        <v>0</v>
      </c>
      <c r="EP958" s="17">
        <f>IF(AND(S958='자료입력 및 결과표시'!$B$10,COUNTIF('업무중복도(데이터 입력)'!$W958:$DR958,'자료입력 및 결과표시'!$C$10)&gt;=1),5,0)</f>
        <v>0</v>
      </c>
      <c r="EQ958" s="17">
        <f>IF(AND(S958='자료입력 및 결과표시'!$B$11,COUNTIF('업무중복도(데이터 입력)'!$W958:$DR958,'자료입력 및 결과표시'!$C$11)&gt;=1),6,0)</f>
        <v>0</v>
      </c>
      <c r="ER958" s="17">
        <f>IF(AND(S958='자료입력 및 결과표시'!$B$12,COUNTIF('업무중복도(데이터 입력)'!$W958:$DR958,'자료입력 및 결과표시'!$C$12)&gt;=1),7,0)</f>
        <v>0</v>
      </c>
      <c r="ES958" s="17">
        <f>IF(AND(S958='자료입력 및 결과표시'!$B$13,COUNTIF('업무중복도(데이터 입력)'!$W958:$DR958,'자료입력 및 결과표시'!$C$13)&gt;=1),8,0)</f>
        <v>0</v>
      </c>
      <c r="ET958" s="17">
        <f>IF(AND(S958='자료입력 및 결과표시'!$B$14,COUNTIF('업무중복도(데이터 입력)'!$W958:$DR958,'자료입력 및 결과표시'!$C$14)&gt;=1),9,0)</f>
        <v>0</v>
      </c>
      <c r="EU958" s="17">
        <f>IF(AND(S958='자료입력 및 결과표시'!$B$15,COUNTIF('업무중복도(데이터 입력)'!$W958:$DR958,'자료입력 및 결과표시'!$C$15)&gt;=1),10,0)</f>
        <v>0</v>
      </c>
      <c r="EV958" s="17">
        <f>IF(AND(S958='자료입력 및 결과표시'!$B$16,COUNTIF('업무중복도(데이터 입력)'!$W958:$DR958,'자료입력 및 결과표시'!$C$16)&gt;=1),11,0)</f>
        <v>0</v>
      </c>
      <c r="EW958" s="17">
        <f>IF(AND(S958='자료입력 및 결과표시'!$B$17,COUNTIF('업무중복도(데이터 입력)'!$W958:$DR958,'자료입력 및 결과표시'!$C$17)&gt;=1),12,0)</f>
        <v>0</v>
      </c>
      <c r="EX958" s="17">
        <f>IF(AND(S958='자료입력 및 결과표시'!$B$18,COUNTIF('업무중복도(데이터 입력)'!$W958:$DR958,'자료입력 및 결과표시'!$C$18)&gt;=1),13,0)</f>
        <v>0</v>
      </c>
      <c r="EY958" s="17">
        <f>IF(AND(S958='자료입력 및 결과표시'!$B$19,COUNTIF('업무중복도(데이터 입력)'!$W958:$DR958,'자료입력 및 결과표시'!$C$19)&gt;=1),14,0)</f>
        <v>0</v>
      </c>
      <c r="EZ958" s="17">
        <f>IF(AND(S958='자료입력 및 결과표시'!$B$20,COUNTIF('업무중복도(데이터 입력)'!$W958:$DR958,'자료입력 및 결과표시'!$C$20)&gt;=1),15,0)</f>
        <v>0</v>
      </c>
      <c r="FA958" s="17">
        <f>IF(AND(S958='자료입력 및 결과표시'!$B$21,COUNTIF('업무중복도(데이터 입력)'!$W958:$DR958,'자료입력 및 결과표시'!$C$21)&gt;=1),16,0)</f>
        <v>0</v>
      </c>
      <c r="FK958" s="17">
        <f t="shared" si="905"/>
        <v>0</v>
      </c>
      <c r="FO958"/>
    </row>
    <row r="959" spans="1:171">
      <c r="A959" s="17" t="str">
        <f t="shared" si="888"/>
        <v>\\\0</v>
      </c>
      <c r="B959" s="17" t="str">
        <f t="shared" si="889"/>
        <v>\\\0</v>
      </c>
      <c r="C959" s="17" t="str">
        <f t="shared" si="890"/>
        <v>\\\0</v>
      </c>
      <c r="D959" s="17" t="str">
        <f t="shared" si="891"/>
        <v>\\\0</v>
      </c>
      <c r="E959" s="17" t="str">
        <f t="shared" si="892"/>
        <v>\\\0</v>
      </c>
      <c r="F959" s="17" t="str">
        <f t="shared" si="893"/>
        <v>\\\0</v>
      </c>
      <c r="G959" s="17" t="str">
        <f t="shared" si="894"/>
        <v>\\\0</v>
      </c>
      <c r="H959" s="17" t="str">
        <f t="shared" si="895"/>
        <v>\\\0</v>
      </c>
      <c r="I959" s="17" t="str">
        <f t="shared" si="896"/>
        <v>\\\0</v>
      </c>
      <c r="J959" s="17" t="str">
        <f t="shared" si="897"/>
        <v>\\\0</v>
      </c>
      <c r="K959" s="17" t="str">
        <f t="shared" si="898"/>
        <v>\\\0</v>
      </c>
      <c r="L959" s="17" t="str">
        <f t="shared" si="899"/>
        <v>\\\0</v>
      </c>
      <c r="M959" s="17" t="str">
        <f t="shared" si="900"/>
        <v>\\\0</v>
      </c>
      <c r="N959" s="17" t="str">
        <f t="shared" si="901"/>
        <v>\\\0</v>
      </c>
      <c r="O959" s="17" t="str">
        <f t="shared" si="902"/>
        <v>\\\0</v>
      </c>
      <c r="P959" s="17" t="str">
        <f t="shared" si="903"/>
        <v>\\\0</v>
      </c>
      <c r="R959" s="17" t="str">
        <f t="shared" si="904"/>
        <v>\\</v>
      </c>
      <c r="S959" s="38"/>
      <c r="T959" s="39"/>
      <c r="U959" s="31"/>
      <c r="V959" s="32"/>
      <c r="W959" s="36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35"/>
      <c r="DS959" s="287"/>
      <c r="DT959" s="36"/>
      <c r="DU959" s="37"/>
      <c r="DV959" s="28">
        <f>IF(AND($S959='자료입력 및 결과표시'!$B$6,COUNTIF($W959:$DR959,'자료입력 및 결과표시'!$C$6)&gt;=1),IF(OR('자료입력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DW959" s="28">
        <f>IF(AND($S959='자료입력 및 결과표시'!$B$7,COUNTIF($W959:$DR959,'자료입력 및 결과표시'!$C$7)&gt;=1),IF(OR('자료입력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DX959" s="28">
        <f>IF(AND($S959='자료입력 및 결과표시'!$B$8,COUNTIF($W959:$DR959,'자료입력 및 결과표시'!$C$8)&gt;=1),IF(OR('자료입력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DY959" s="28">
        <f>IF(AND($S959='자료입력 및 결과표시'!$B$9,COUNTIF($W959:$DR959,'자료입력 및 결과표시'!$C$9)&gt;=1),IF(OR('자료입력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DZ959" s="28">
        <f>IF(AND($S959='자료입력 및 결과표시'!$B$10,COUNTIF($W959:$DR959,'자료입력 및 결과표시'!$C$10)&gt;=1),IF(OR('자료입력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A959" s="28">
        <f>IF(AND($S959='자료입력 및 결과표시'!$B$11,COUNTIF($W959:$DR959,'자료입력 및 결과표시'!$C$11)&gt;=1),IF(OR('자료입력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B959" s="28">
        <f>IF(AND($S959='자료입력 및 결과표시'!$B$12,COUNTIF($W959:$DR959,'자료입력 및 결과표시'!$C$12)&gt;=1),IF(OR('자료입력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C959" s="28">
        <f>IF(AND($S959='자료입력 및 결과표시'!$B$13,COUNTIF($W959:$DR959,'자료입력 및 결과표시'!$C$13)&gt;=1),IF(OR('자료입력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D959" s="28">
        <f>IF(AND($S959='자료입력 및 결과표시'!$B$14,COUNTIF($W959:$DR959,'자료입력 및 결과표시'!$C$14)&gt;=1),IF(OR('자료입력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E959" s="28">
        <f>IF(AND($S959='자료입력 및 결과표시'!$B$15,COUNTIF($W959:$DR959,'자료입력 및 결과표시'!$C$15)&gt;=1),IF(OR('자료입력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F959" s="28">
        <f>IF(AND($S959='자료입력 및 결과표시'!$B$16,COUNTIF($W959:$DR959,'자료입력 및 결과표시'!$C$16)&gt;=1),IF(OR('자료입력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G959" s="28">
        <f>IF(AND($S959='자료입력 및 결과표시'!$B$17,COUNTIF($W959:$DR959,'자료입력 및 결과표시'!$C$17)&gt;=1),IF(OR('자료입력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H959" s="28">
        <f>IF(AND($S959='자료입력 및 결과표시'!$B$18,COUNTIF($W959:$DR959,'자료입력 및 결과표시'!$C$18)&gt;=1),IF(OR('자료입력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I959" s="28">
        <f>IF(AND($S959='자료입력 및 결과표시'!$B$19,COUNTIF($W959:$DR959,'자료입력 및 결과표시'!$C$19)&gt;=1),IF(OR('자료입력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J959" s="28">
        <f>IF(AND($S959='자료입력 및 결과표시'!$B$20,COUNTIF($W959:$DR959,'자료입력 및 결과표시'!$C$20)&gt;=1),IF(OR('자료입력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K959" s="28">
        <f>IF(AND($S959='자료입력 및 결과표시'!$B$21,COUNTIF($W959:$DR959,'자료입력 및 결과표시'!$C$21)&gt;=1),IF(OR('자료입력 및 결과표시'!$B$4+90&gt;=$V959,'자료입력 및 결과표시'!$B$4&lt;$U959),0,IF($V959-'자료입력 및 결과표시'!$B$4-90&gt;='자료입력 및 결과표시'!$E$4,'자료입력 및 결과표시'!$E$4,$V959-'자료입력 및 결과표시'!$B$4-90)),0)</f>
        <v>0</v>
      </c>
      <c r="EL959" s="17">
        <f>IF(AND(S959='자료입력 및 결과표시'!$B$6,COUNTIF('업무중복도(데이터 입력)'!$W959:$DR959,'자료입력 및 결과표시'!$C$6)&gt;=1),1,0)</f>
        <v>0</v>
      </c>
      <c r="EM959" s="17">
        <f>IF(AND(S959='자료입력 및 결과표시'!$B$7,COUNTIF('업무중복도(데이터 입력)'!$W959:$DR959,'자료입력 및 결과표시'!$C$7)&gt;=1),2,0)</f>
        <v>0</v>
      </c>
      <c r="EN959" s="17">
        <f>IF(AND(S959='자료입력 및 결과표시'!$B$8,COUNTIF('업무중복도(데이터 입력)'!$W959:$DR959,'자료입력 및 결과표시'!$C$8)&gt;=1),3,0)</f>
        <v>0</v>
      </c>
      <c r="EO959" s="17">
        <f>IF(AND(S959='자료입력 및 결과표시'!$B$9,COUNTIF('업무중복도(데이터 입력)'!$W959:$DR959,'자료입력 및 결과표시'!$C$9)&gt;=1),4,0)</f>
        <v>0</v>
      </c>
      <c r="EP959" s="17">
        <f>IF(AND(S959='자료입력 및 결과표시'!$B$10,COUNTIF('업무중복도(데이터 입력)'!$W959:$DR959,'자료입력 및 결과표시'!$C$10)&gt;=1),5,0)</f>
        <v>0</v>
      </c>
      <c r="EQ959" s="17">
        <f>IF(AND(S959='자료입력 및 결과표시'!$B$11,COUNTIF('업무중복도(데이터 입력)'!$W959:$DR959,'자료입력 및 결과표시'!$C$11)&gt;=1),6,0)</f>
        <v>0</v>
      </c>
      <c r="ER959" s="17">
        <f>IF(AND(S959='자료입력 및 결과표시'!$B$12,COUNTIF('업무중복도(데이터 입력)'!$W959:$DR959,'자료입력 및 결과표시'!$C$12)&gt;=1),7,0)</f>
        <v>0</v>
      </c>
      <c r="ES959" s="17">
        <f>IF(AND(S959='자료입력 및 결과표시'!$B$13,COUNTIF('업무중복도(데이터 입력)'!$W959:$DR959,'자료입력 및 결과표시'!$C$13)&gt;=1),8,0)</f>
        <v>0</v>
      </c>
      <c r="ET959" s="17">
        <f>IF(AND(S959='자료입력 및 결과표시'!$B$14,COUNTIF('업무중복도(데이터 입력)'!$W959:$DR959,'자료입력 및 결과표시'!$C$14)&gt;=1),9,0)</f>
        <v>0</v>
      </c>
      <c r="EU959" s="17">
        <f>IF(AND(S959='자료입력 및 결과표시'!$B$15,COUNTIF('업무중복도(데이터 입력)'!$W959:$DR959,'자료입력 및 결과표시'!$C$15)&gt;=1),10,0)</f>
        <v>0</v>
      </c>
      <c r="EV959" s="17">
        <f>IF(AND(S959='자료입력 및 결과표시'!$B$16,COUNTIF('업무중복도(데이터 입력)'!$W959:$DR959,'자료입력 및 결과표시'!$C$16)&gt;=1),11,0)</f>
        <v>0</v>
      </c>
      <c r="EW959" s="17">
        <f>IF(AND(S959='자료입력 및 결과표시'!$B$17,COUNTIF('업무중복도(데이터 입력)'!$W959:$DR959,'자료입력 및 결과표시'!$C$17)&gt;=1),12,0)</f>
        <v>0</v>
      </c>
      <c r="EX959" s="17">
        <f>IF(AND(S959='자료입력 및 결과표시'!$B$18,COUNTIF('업무중복도(데이터 입력)'!$W959:$DR959,'자료입력 및 결과표시'!$C$18)&gt;=1),13,0)</f>
        <v>0</v>
      </c>
      <c r="EY959" s="17">
        <f>IF(AND(S959='자료입력 및 결과표시'!$B$19,COUNTIF('업무중복도(데이터 입력)'!$W959:$DR959,'자료입력 및 결과표시'!$C$19)&gt;=1),14,0)</f>
        <v>0</v>
      </c>
      <c r="EZ959" s="17">
        <f>IF(AND(S959='자료입력 및 결과표시'!$B$20,COUNTIF('업무중복도(데이터 입력)'!$W959:$DR959,'자료입력 및 결과표시'!$C$20)&gt;=1),15,0)</f>
        <v>0</v>
      </c>
      <c r="FA959" s="17">
        <f>IF(AND(S959='자료입력 및 결과표시'!$B$21,COUNTIF('업무중복도(데이터 입력)'!$W959:$DR959,'자료입력 및 결과표시'!$C$21)&gt;=1),16,0)</f>
        <v>0</v>
      </c>
      <c r="FK959" s="17">
        <f t="shared" si="905"/>
        <v>0</v>
      </c>
      <c r="FO959"/>
    </row>
    <row r="960" spans="1:171">
      <c r="A960" s="17" t="str">
        <f t="shared" si="888"/>
        <v>\\\0</v>
      </c>
      <c r="B960" s="17" t="str">
        <f t="shared" si="889"/>
        <v>\\\0</v>
      </c>
      <c r="C960" s="17" t="str">
        <f t="shared" si="890"/>
        <v>\\\0</v>
      </c>
      <c r="D960" s="17" t="str">
        <f t="shared" si="891"/>
        <v>\\\0</v>
      </c>
      <c r="E960" s="17" t="str">
        <f t="shared" si="892"/>
        <v>\\\0</v>
      </c>
      <c r="F960" s="17" t="str">
        <f t="shared" si="893"/>
        <v>\\\0</v>
      </c>
      <c r="G960" s="17" t="str">
        <f t="shared" si="894"/>
        <v>\\\0</v>
      </c>
      <c r="H960" s="17" t="str">
        <f t="shared" si="895"/>
        <v>\\\0</v>
      </c>
      <c r="I960" s="17" t="str">
        <f t="shared" si="896"/>
        <v>\\\0</v>
      </c>
      <c r="J960" s="17" t="str">
        <f t="shared" si="897"/>
        <v>\\\0</v>
      </c>
      <c r="K960" s="17" t="str">
        <f t="shared" si="898"/>
        <v>\\\0</v>
      </c>
      <c r="L960" s="17" t="str">
        <f t="shared" si="899"/>
        <v>\\\0</v>
      </c>
      <c r="M960" s="17" t="str">
        <f t="shared" si="900"/>
        <v>\\\0</v>
      </c>
      <c r="N960" s="17" t="str">
        <f t="shared" si="901"/>
        <v>\\\0</v>
      </c>
      <c r="O960" s="17" t="str">
        <f t="shared" si="902"/>
        <v>\\\0</v>
      </c>
      <c r="P960" s="17" t="str">
        <f t="shared" si="903"/>
        <v>\\\0</v>
      </c>
      <c r="R960" s="17" t="str">
        <f t="shared" si="904"/>
        <v>\\</v>
      </c>
      <c r="S960" s="38"/>
      <c r="T960" s="39"/>
      <c r="U960" s="31"/>
      <c r="V960" s="32"/>
      <c r="W960" s="36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35"/>
      <c r="DS960" s="287"/>
      <c r="DT960" s="36"/>
      <c r="DU960" s="37"/>
      <c r="DV960" s="28">
        <f>IF(AND($S960='자료입력 및 결과표시'!$B$6,COUNTIF($W960:$DR960,'자료입력 및 결과표시'!$C$6)&gt;=1),IF(OR('자료입력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DW960" s="28">
        <f>IF(AND($S960='자료입력 및 결과표시'!$B$7,COUNTIF($W960:$DR960,'자료입력 및 결과표시'!$C$7)&gt;=1),IF(OR('자료입력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DX960" s="28">
        <f>IF(AND($S960='자료입력 및 결과표시'!$B$8,COUNTIF($W960:$DR960,'자료입력 및 결과표시'!$C$8)&gt;=1),IF(OR('자료입력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DY960" s="28">
        <f>IF(AND($S960='자료입력 및 결과표시'!$B$9,COUNTIF($W960:$DR960,'자료입력 및 결과표시'!$C$9)&gt;=1),IF(OR('자료입력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DZ960" s="28">
        <f>IF(AND($S960='자료입력 및 결과표시'!$B$10,COUNTIF($W960:$DR960,'자료입력 및 결과표시'!$C$10)&gt;=1),IF(OR('자료입력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A960" s="28">
        <f>IF(AND($S960='자료입력 및 결과표시'!$B$11,COUNTIF($W960:$DR960,'자료입력 및 결과표시'!$C$11)&gt;=1),IF(OR('자료입력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B960" s="28">
        <f>IF(AND($S960='자료입력 및 결과표시'!$B$12,COUNTIF($W960:$DR960,'자료입력 및 결과표시'!$C$12)&gt;=1),IF(OR('자료입력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C960" s="28">
        <f>IF(AND($S960='자료입력 및 결과표시'!$B$13,COUNTIF($W960:$DR960,'자료입력 및 결과표시'!$C$13)&gt;=1),IF(OR('자료입력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D960" s="28">
        <f>IF(AND($S960='자료입력 및 결과표시'!$B$14,COUNTIF($W960:$DR960,'자료입력 및 결과표시'!$C$14)&gt;=1),IF(OR('자료입력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E960" s="28">
        <f>IF(AND($S960='자료입력 및 결과표시'!$B$15,COUNTIF($W960:$DR960,'자료입력 및 결과표시'!$C$15)&gt;=1),IF(OR('자료입력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F960" s="28">
        <f>IF(AND($S960='자료입력 및 결과표시'!$B$16,COUNTIF($W960:$DR960,'자료입력 및 결과표시'!$C$16)&gt;=1),IF(OR('자료입력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G960" s="28">
        <f>IF(AND($S960='자료입력 및 결과표시'!$B$17,COUNTIF($W960:$DR960,'자료입력 및 결과표시'!$C$17)&gt;=1),IF(OR('자료입력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H960" s="28">
        <f>IF(AND($S960='자료입력 및 결과표시'!$B$18,COUNTIF($W960:$DR960,'자료입력 및 결과표시'!$C$18)&gt;=1),IF(OR('자료입력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I960" s="28">
        <f>IF(AND($S960='자료입력 및 결과표시'!$B$19,COUNTIF($W960:$DR960,'자료입력 및 결과표시'!$C$19)&gt;=1),IF(OR('자료입력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J960" s="28">
        <f>IF(AND($S960='자료입력 및 결과표시'!$B$20,COUNTIF($W960:$DR960,'자료입력 및 결과표시'!$C$20)&gt;=1),IF(OR('자료입력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K960" s="28">
        <f>IF(AND($S960='자료입력 및 결과표시'!$B$21,COUNTIF($W960:$DR960,'자료입력 및 결과표시'!$C$21)&gt;=1),IF(OR('자료입력 및 결과표시'!$B$4+90&gt;=$V960,'자료입력 및 결과표시'!$B$4&lt;$U960),0,IF($V960-'자료입력 및 결과표시'!$B$4-90&gt;='자료입력 및 결과표시'!$E$4,'자료입력 및 결과표시'!$E$4,$V960-'자료입력 및 결과표시'!$B$4-90)),0)</f>
        <v>0</v>
      </c>
      <c r="EL960" s="17">
        <f>IF(AND(S960='자료입력 및 결과표시'!$B$6,COUNTIF('업무중복도(데이터 입력)'!$W960:$DR960,'자료입력 및 결과표시'!$C$6)&gt;=1),1,0)</f>
        <v>0</v>
      </c>
      <c r="EM960" s="17">
        <f>IF(AND(S960='자료입력 및 결과표시'!$B$7,COUNTIF('업무중복도(데이터 입력)'!$W960:$DR960,'자료입력 및 결과표시'!$C$7)&gt;=1),2,0)</f>
        <v>0</v>
      </c>
      <c r="EN960" s="17">
        <f>IF(AND(S960='자료입력 및 결과표시'!$B$8,COUNTIF('업무중복도(데이터 입력)'!$W960:$DR960,'자료입력 및 결과표시'!$C$8)&gt;=1),3,0)</f>
        <v>0</v>
      </c>
      <c r="EO960" s="17">
        <f>IF(AND(S960='자료입력 및 결과표시'!$B$9,COUNTIF('업무중복도(데이터 입력)'!$W960:$DR960,'자료입력 및 결과표시'!$C$9)&gt;=1),4,0)</f>
        <v>0</v>
      </c>
      <c r="EP960" s="17">
        <f>IF(AND(S960='자료입력 및 결과표시'!$B$10,COUNTIF('업무중복도(데이터 입력)'!$W960:$DR960,'자료입력 및 결과표시'!$C$10)&gt;=1),5,0)</f>
        <v>0</v>
      </c>
      <c r="EQ960" s="17">
        <f>IF(AND(S960='자료입력 및 결과표시'!$B$11,COUNTIF('업무중복도(데이터 입력)'!$W960:$DR960,'자료입력 및 결과표시'!$C$11)&gt;=1),6,0)</f>
        <v>0</v>
      </c>
      <c r="ER960" s="17">
        <f>IF(AND(S960='자료입력 및 결과표시'!$B$12,COUNTIF('업무중복도(데이터 입력)'!$W960:$DR960,'자료입력 및 결과표시'!$C$12)&gt;=1),7,0)</f>
        <v>0</v>
      </c>
      <c r="ES960" s="17">
        <f>IF(AND(S960='자료입력 및 결과표시'!$B$13,COUNTIF('업무중복도(데이터 입력)'!$W960:$DR960,'자료입력 및 결과표시'!$C$13)&gt;=1),8,0)</f>
        <v>0</v>
      </c>
      <c r="ET960" s="17">
        <f>IF(AND(S960='자료입력 및 결과표시'!$B$14,COUNTIF('업무중복도(데이터 입력)'!$W960:$DR960,'자료입력 및 결과표시'!$C$14)&gt;=1),9,0)</f>
        <v>0</v>
      </c>
      <c r="EU960" s="17">
        <f>IF(AND(S960='자료입력 및 결과표시'!$B$15,COUNTIF('업무중복도(데이터 입력)'!$W960:$DR960,'자료입력 및 결과표시'!$C$15)&gt;=1),10,0)</f>
        <v>0</v>
      </c>
      <c r="EV960" s="17">
        <f>IF(AND(S960='자료입력 및 결과표시'!$B$16,COUNTIF('업무중복도(데이터 입력)'!$W960:$DR960,'자료입력 및 결과표시'!$C$16)&gt;=1),11,0)</f>
        <v>0</v>
      </c>
      <c r="EW960" s="17">
        <f>IF(AND(S960='자료입력 및 결과표시'!$B$17,COUNTIF('업무중복도(데이터 입력)'!$W960:$DR960,'자료입력 및 결과표시'!$C$17)&gt;=1),12,0)</f>
        <v>0</v>
      </c>
      <c r="EX960" s="17">
        <f>IF(AND(S960='자료입력 및 결과표시'!$B$18,COUNTIF('업무중복도(데이터 입력)'!$W960:$DR960,'자료입력 및 결과표시'!$C$18)&gt;=1),13,0)</f>
        <v>0</v>
      </c>
      <c r="EY960" s="17">
        <f>IF(AND(S960='자료입력 및 결과표시'!$B$19,COUNTIF('업무중복도(데이터 입력)'!$W960:$DR960,'자료입력 및 결과표시'!$C$19)&gt;=1),14,0)</f>
        <v>0</v>
      </c>
      <c r="EZ960" s="17">
        <f>IF(AND(S960='자료입력 및 결과표시'!$B$20,COUNTIF('업무중복도(데이터 입력)'!$W960:$DR960,'자료입력 및 결과표시'!$C$20)&gt;=1),15,0)</f>
        <v>0</v>
      </c>
      <c r="FA960" s="17">
        <f>IF(AND(S960='자료입력 및 결과표시'!$B$21,COUNTIF('업무중복도(데이터 입력)'!$W960:$DR960,'자료입력 및 결과표시'!$C$21)&gt;=1),16,0)</f>
        <v>0</v>
      </c>
      <c r="FK960" s="17">
        <f t="shared" si="905"/>
        <v>0</v>
      </c>
      <c r="FO960"/>
    </row>
    <row r="961" spans="1:171">
      <c r="A961" s="17" t="str">
        <f t="shared" si="888"/>
        <v>\\\0</v>
      </c>
      <c r="B961" s="17" t="str">
        <f t="shared" si="889"/>
        <v>\\\0</v>
      </c>
      <c r="C961" s="17" t="str">
        <f t="shared" si="890"/>
        <v>\\\0</v>
      </c>
      <c r="D961" s="17" t="str">
        <f t="shared" si="891"/>
        <v>\\\0</v>
      </c>
      <c r="E961" s="17" t="str">
        <f t="shared" si="892"/>
        <v>\\\0</v>
      </c>
      <c r="F961" s="17" t="str">
        <f t="shared" si="893"/>
        <v>\\\0</v>
      </c>
      <c r="G961" s="17" t="str">
        <f t="shared" si="894"/>
        <v>\\\0</v>
      </c>
      <c r="H961" s="17" t="str">
        <f t="shared" si="895"/>
        <v>\\\0</v>
      </c>
      <c r="I961" s="17" t="str">
        <f t="shared" si="896"/>
        <v>\\\0</v>
      </c>
      <c r="J961" s="17" t="str">
        <f t="shared" si="897"/>
        <v>\\\0</v>
      </c>
      <c r="K961" s="17" t="str">
        <f t="shared" si="898"/>
        <v>\\\0</v>
      </c>
      <c r="L961" s="17" t="str">
        <f t="shared" si="899"/>
        <v>\\\0</v>
      </c>
      <c r="M961" s="17" t="str">
        <f t="shared" si="900"/>
        <v>\\\0</v>
      </c>
      <c r="N961" s="17" t="str">
        <f t="shared" si="901"/>
        <v>\\\0</v>
      </c>
      <c r="O961" s="17" t="str">
        <f t="shared" si="902"/>
        <v>\\\0</v>
      </c>
      <c r="P961" s="17" t="str">
        <f t="shared" si="903"/>
        <v>\\\0</v>
      </c>
      <c r="R961" s="17" t="str">
        <f t="shared" si="904"/>
        <v>\\</v>
      </c>
      <c r="S961" s="38"/>
      <c r="T961" s="39"/>
      <c r="U961" s="31"/>
      <c r="V961" s="32"/>
      <c r="W961" s="36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35"/>
      <c r="DS961" s="287"/>
      <c r="DT961" s="36"/>
      <c r="DU961" s="37"/>
      <c r="DV961" s="28">
        <f>IF(AND($S961='자료입력 및 결과표시'!$B$6,COUNTIF($W961:$DR961,'자료입력 및 결과표시'!$C$6)&gt;=1),IF(OR('자료입력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DW961" s="28">
        <f>IF(AND($S961='자료입력 및 결과표시'!$B$7,COUNTIF($W961:$DR961,'자료입력 및 결과표시'!$C$7)&gt;=1),IF(OR('자료입력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DX961" s="28">
        <f>IF(AND($S961='자료입력 및 결과표시'!$B$8,COUNTIF($W961:$DR961,'자료입력 및 결과표시'!$C$8)&gt;=1),IF(OR('자료입력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DY961" s="28">
        <f>IF(AND($S961='자료입력 및 결과표시'!$B$9,COUNTIF($W961:$DR961,'자료입력 및 결과표시'!$C$9)&gt;=1),IF(OR('자료입력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DZ961" s="28">
        <f>IF(AND($S961='자료입력 및 결과표시'!$B$10,COUNTIF($W961:$DR961,'자료입력 및 결과표시'!$C$10)&gt;=1),IF(OR('자료입력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A961" s="28">
        <f>IF(AND($S961='자료입력 및 결과표시'!$B$11,COUNTIF($W961:$DR961,'자료입력 및 결과표시'!$C$11)&gt;=1),IF(OR('자료입력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B961" s="28">
        <f>IF(AND($S961='자료입력 및 결과표시'!$B$12,COUNTIF($W961:$DR961,'자료입력 및 결과표시'!$C$12)&gt;=1),IF(OR('자료입력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C961" s="28">
        <f>IF(AND($S961='자료입력 및 결과표시'!$B$13,COUNTIF($W961:$DR961,'자료입력 및 결과표시'!$C$13)&gt;=1),IF(OR('자료입력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D961" s="28">
        <f>IF(AND($S961='자료입력 및 결과표시'!$B$14,COUNTIF($W961:$DR961,'자료입력 및 결과표시'!$C$14)&gt;=1),IF(OR('자료입력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E961" s="28">
        <f>IF(AND($S961='자료입력 및 결과표시'!$B$15,COUNTIF($W961:$DR961,'자료입력 및 결과표시'!$C$15)&gt;=1),IF(OR('자료입력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F961" s="28">
        <f>IF(AND($S961='자료입력 및 결과표시'!$B$16,COUNTIF($W961:$DR961,'자료입력 및 결과표시'!$C$16)&gt;=1),IF(OR('자료입력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G961" s="28">
        <f>IF(AND($S961='자료입력 및 결과표시'!$B$17,COUNTIF($W961:$DR961,'자료입력 및 결과표시'!$C$17)&gt;=1),IF(OR('자료입력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H961" s="28">
        <f>IF(AND($S961='자료입력 및 결과표시'!$B$18,COUNTIF($W961:$DR961,'자료입력 및 결과표시'!$C$18)&gt;=1),IF(OR('자료입력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I961" s="28">
        <f>IF(AND($S961='자료입력 및 결과표시'!$B$19,COUNTIF($W961:$DR961,'자료입력 및 결과표시'!$C$19)&gt;=1),IF(OR('자료입력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J961" s="28">
        <f>IF(AND($S961='자료입력 및 결과표시'!$B$20,COUNTIF($W961:$DR961,'자료입력 및 결과표시'!$C$20)&gt;=1),IF(OR('자료입력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K961" s="28">
        <f>IF(AND($S961='자료입력 및 결과표시'!$B$21,COUNTIF($W961:$DR961,'자료입력 및 결과표시'!$C$21)&gt;=1),IF(OR('자료입력 및 결과표시'!$B$4+90&gt;=$V961,'자료입력 및 결과표시'!$B$4&lt;$U961),0,IF($V961-'자료입력 및 결과표시'!$B$4-90&gt;='자료입력 및 결과표시'!$E$4,'자료입력 및 결과표시'!$E$4,$V961-'자료입력 및 결과표시'!$B$4-90)),0)</f>
        <v>0</v>
      </c>
      <c r="EL961" s="17">
        <f>IF(AND(S961='자료입력 및 결과표시'!$B$6,COUNTIF('업무중복도(데이터 입력)'!$W961:$DR961,'자료입력 및 결과표시'!$C$6)&gt;=1),1,0)</f>
        <v>0</v>
      </c>
      <c r="EM961" s="17">
        <f>IF(AND(S961='자료입력 및 결과표시'!$B$7,COUNTIF('업무중복도(데이터 입력)'!$W961:$DR961,'자료입력 및 결과표시'!$C$7)&gt;=1),2,0)</f>
        <v>0</v>
      </c>
      <c r="EN961" s="17">
        <f>IF(AND(S961='자료입력 및 결과표시'!$B$8,COUNTIF('업무중복도(데이터 입력)'!$W961:$DR961,'자료입력 및 결과표시'!$C$8)&gt;=1),3,0)</f>
        <v>0</v>
      </c>
      <c r="EO961" s="17">
        <f>IF(AND(S961='자료입력 및 결과표시'!$B$9,COUNTIF('업무중복도(데이터 입력)'!$W961:$DR961,'자료입력 및 결과표시'!$C$9)&gt;=1),4,0)</f>
        <v>0</v>
      </c>
      <c r="EP961" s="17">
        <f>IF(AND(S961='자료입력 및 결과표시'!$B$10,COUNTIF('업무중복도(데이터 입력)'!$W961:$DR961,'자료입력 및 결과표시'!$C$10)&gt;=1),5,0)</f>
        <v>0</v>
      </c>
      <c r="EQ961" s="17">
        <f>IF(AND(S961='자료입력 및 결과표시'!$B$11,COUNTIF('업무중복도(데이터 입력)'!$W961:$DR961,'자료입력 및 결과표시'!$C$11)&gt;=1),6,0)</f>
        <v>0</v>
      </c>
      <c r="ER961" s="17">
        <f>IF(AND(S961='자료입력 및 결과표시'!$B$12,COUNTIF('업무중복도(데이터 입력)'!$W961:$DR961,'자료입력 및 결과표시'!$C$12)&gt;=1),7,0)</f>
        <v>0</v>
      </c>
      <c r="ES961" s="17">
        <f>IF(AND(S961='자료입력 및 결과표시'!$B$13,COUNTIF('업무중복도(데이터 입력)'!$W961:$DR961,'자료입력 및 결과표시'!$C$13)&gt;=1),8,0)</f>
        <v>0</v>
      </c>
      <c r="ET961" s="17">
        <f>IF(AND(S961='자료입력 및 결과표시'!$B$14,COUNTIF('업무중복도(데이터 입력)'!$W961:$DR961,'자료입력 및 결과표시'!$C$14)&gt;=1),9,0)</f>
        <v>0</v>
      </c>
      <c r="EU961" s="17">
        <f>IF(AND(S961='자료입력 및 결과표시'!$B$15,COUNTIF('업무중복도(데이터 입력)'!$W961:$DR961,'자료입력 및 결과표시'!$C$15)&gt;=1),10,0)</f>
        <v>0</v>
      </c>
      <c r="EV961" s="17">
        <f>IF(AND(S961='자료입력 및 결과표시'!$B$16,COUNTIF('업무중복도(데이터 입력)'!$W961:$DR961,'자료입력 및 결과표시'!$C$16)&gt;=1),11,0)</f>
        <v>0</v>
      </c>
      <c r="EW961" s="17">
        <f>IF(AND(S961='자료입력 및 결과표시'!$B$17,COUNTIF('업무중복도(데이터 입력)'!$W961:$DR961,'자료입력 및 결과표시'!$C$17)&gt;=1),12,0)</f>
        <v>0</v>
      </c>
      <c r="EX961" s="17">
        <f>IF(AND(S961='자료입력 및 결과표시'!$B$18,COUNTIF('업무중복도(데이터 입력)'!$W961:$DR961,'자료입력 및 결과표시'!$C$18)&gt;=1),13,0)</f>
        <v>0</v>
      </c>
      <c r="EY961" s="17">
        <f>IF(AND(S961='자료입력 및 결과표시'!$B$19,COUNTIF('업무중복도(데이터 입력)'!$W961:$DR961,'자료입력 및 결과표시'!$C$19)&gt;=1),14,0)</f>
        <v>0</v>
      </c>
      <c r="EZ961" s="17">
        <f>IF(AND(S961='자료입력 및 결과표시'!$B$20,COUNTIF('업무중복도(데이터 입력)'!$W961:$DR961,'자료입력 및 결과표시'!$C$20)&gt;=1),15,0)</f>
        <v>0</v>
      </c>
      <c r="FA961" s="17">
        <f>IF(AND(S961='자료입력 및 결과표시'!$B$21,COUNTIF('업무중복도(데이터 입력)'!$W961:$DR961,'자료입력 및 결과표시'!$C$21)&gt;=1),16,0)</f>
        <v>0</v>
      </c>
      <c r="FK961" s="17">
        <f t="shared" si="905"/>
        <v>0</v>
      </c>
      <c r="FO961"/>
    </row>
    <row r="962" spans="1:171">
      <c r="A962" s="17" t="str">
        <f t="shared" si="888"/>
        <v>\\\0</v>
      </c>
      <c r="B962" s="17" t="str">
        <f t="shared" si="889"/>
        <v>\\\0</v>
      </c>
      <c r="C962" s="17" t="str">
        <f t="shared" si="890"/>
        <v>\\\0</v>
      </c>
      <c r="D962" s="17" t="str">
        <f t="shared" si="891"/>
        <v>\\\0</v>
      </c>
      <c r="E962" s="17" t="str">
        <f t="shared" si="892"/>
        <v>\\\0</v>
      </c>
      <c r="F962" s="17" t="str">
        <f t="shared" si="893"/>
        <v>\\\0</v>
      </c>
      <c r="G962" s="17" t="str">
        <f t="shared" si="894"/>
        <v>\\\0</v>
      </c>
      <c r="H962" s="17" t="str">
        <f t="shared" si="895"/>
        <v>\\\0</v>
      </c>
      <c r="I962" s="17" t="str">
        <f t="shared" si="896"/>
        <v>\\\0</v>
      </c>
      <c r="J962" s="17" t="str">
        <f t="shared" si="897"/>
        <v>\\\0</v>
      </c>
      <c r="K962" s="17" t="str">
        <f t="shared" si="898"/>
        <v>\\\0</v>
      </c>
      <c r="L962" s="17" t="str">
        <f t="shared" si="899"/>
        <v>\\\0</v>
      </c>
      <c r="M962" s="17" t="str">
        <f t="shared" si="900"/>
        <v>\\\0</v>
      </c>
      <c r="N962" s="17" t="str">
        <f t="shared" si="901"/>
        <v>\\\0</v>
      </c>
      <c r="O962" s="17" t="str">
        <f t="shared" si="902"/>
        <v>\\\0</v>
      </c>
      <c r="P962" s="17" t="str">
        <f t="shared" si="903"/>
        <v>\\\0</v>
      </c>
      <c r="R962" s="17" t="str">
        <f t="shared" si="904"/>
        <v>\\</v>
      </c>
      <c r="S962" s="38"/>
      <c r="T962" s="39"/>
      <c r="U962" s="31"/>
      <c r="V962" s="32"/>
      <c r="W962" s="36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35"/>
      <c r="DS962" s="287"/>
      <c r="DT962" s="36"/>
      <c r="DU962" s="37"/>
      <c r="DV962" s="28">
        <f>IF(AND($S962='자료입력 및 결과표시'!$B$6,COUNTIF($W962:$DR962,'자료입력 및 결과표시'!$C$6)&gt;=1),IF(OR('자료입력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DW962" s="28">
        <f>IF(AND($S962='자료입력 및 결과표시'!$B$7,COUNTIF($W962:$DR962,'자료입력 및 결과표시'!$C$7)&gt;=1),IF(OR('자료입력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DX962" s="28">
        <f>IF(AND($S962='자료입력 및 결과표시'!$B$8,COUNTIF($W962:$DR962,'자료입력 및 결과표시'!$C$8)&gt;=1),IF(OR('자료입력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DY962" s="28">
        <f>IF(AND($S962='자료입력 및 결과표시'!$B$9,COUNTIF($W962:$DR962,'자료입력 및 결과표시'!$C$9)&gt;=1),IF(OR('자료입력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DZ962" s="28">
        <f>IF(AND($S962='자료입력 및 결과표시'!$B$10,COUNTIF($W962:$DR962,'자료입력 및 결과표시'!$C$10)&gt;=1),IF(OR('자료입력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A962" s="28">
        <f>IF(AND($S962='자료입력 및 결과표시'!$B$11,COUNTIF($W962:$DR962,'자료입력 및 결과표시'!$C$11)&gt;=1),IF(OR('자료입력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B962" s="28">
        <f>IF(AND($S962='자료입력 및 결과표시'!$B$12,COUNTIF($W962:$DR962,'자료입력 및 결과표시'!$C$12)&gt;=1),IF(OR('자료입력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C962" s="28">
        <f>IF(AND($S962='자료입력 및 결과표시'!$B$13,COUNTIF($W962:$DR962,'자료입력 및 결과표시'!$C$13)&gt;=1),IF(OR('자료입력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D962" s="28">
        <f>IF(AND($S962='자료입력 및 결과표시'!$B$14,COUNTIF($W962:$DR962,'자료입력 및 결과표시'!$C$14)&gt;=1),IF(OR('자료입력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E962" s="28">
        <f>IF(AND($S962='자료입력 및 결과표시'!$B$15,COUNTIF($W962:$DR962,'자료입력 및 결과표시'!$C$15)&gt;=1),IF(OR('자료입력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F962" s="28">
        <f>IF(AND($S962='자료입력 및 결과표시'!$B$16,COUNTIF($W962:$DR962,'자료입력 및 결과표시'!$C$16)&gt;=1),IF(OR('자료입력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G962" s="28">
        <f>IF(AND($S962='자료입력 및 결과표시'!$B$17,COUNTIF($W962:$DR962,'자료입력 및 결과표시'!$C$17)&gt;=1),IF(OR('자료입력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H962" s="28">
        <f>IF(AND($S962='자료입력 및 결과표시'!$B$18,COUNTIF($W962:$DR962,'자료입력 및 결과표시'!$C$18)&gt;=1),IF(OR('자료입력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I962" s="28">
        <f>IF(AND($S962='자료입력 및 결과표시'!$B$19,COUNTIF($W962:$DR962,'자료입력 및 결과표시'!$C$19)&gt;=1),IF(OR('자료입력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J962" s="28">
        <f>IF(AND($S962='자료입력 및 결과표시'!$B$20,COUNTIF($W962:$DR962,'자료입력 및 결과표시'!$C$20)&gt;=1),IF(OR('자료입력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K962" s="28">
        <f>IF(AND($S962='자료입력 및 결과표시'!$B$21,COUNTIF($W962:$DR962,'자료입력 및 결과표시'!$C$21)&gt;=1),IF(OR('자료입력 및 결과표시'!$B$4+90&gt;=$V962,'자료입력 및 결과표시'!$B$4&lt;$U962),0,IF($V962-'자료입력 및 결과표시'!$B$4-90&gt;='자료입력 및 결과표시'!$E$4,'자료입력 및 결과표시'!$E$4,$V962-'자료입력 및 결과표시'!$B$4-90)),0)</f>
        <v>0</v>
      </c>
      <c r="EL962" s="17">
        <f>IF(AND(S962='자료입력 및 결과표시'!$B$6,COUNTIF('업무중복도(데이터 입력)'!$W962:$DR962,'자료입력 및 결과표시'!$C$6)&gt;=1),1,0)</f>
        <v>0</v>
      </c>
      <c r="EM962" s="17">
        <f>IF(AND(S962='자료입력 및 결과표시'!$B$7,COUNTIF('업무중복도(데이터 입력)'!$W962:$DR962,'자료입력 및 결과표시'!$C$7)&gt;=1),2,0)</f>
        <v>0</v>
      </c>
      <c r="EN962" s="17">
        <f>IF(AND(S962='자료입력 및 결과표시'!$B$8,COUNTIF('업무중복도(데이터 입력)'!$W962:$DR962,'자료입력 및 결과표시'!$C$8)&gt;=1),3,0)</f>
        <v>0</v>
      </c>
      <c r="EO962" s="17">
        <f>IF(AND(S962='자료입력 및 결과표시'!$B$9,COUNTIF('업무중복도(데이터 입력)'!$W962:$DR962,'자료입력 및 결과표시'!$C$9)&gt;=1),4,0)</f>
        <v>0</v>
      </c>
      <c r="EP962" s="17">
        <f>IF(AND(S962='자료입력 및 결과표시'!$B$10,COUNTIF('업무중복도(데이터 입력)'!$W962:$DR962,'자료입력 및 결과표시'!$C$10)&gt;=1),5,0)</f>
        <v>0</v>
      </c>
      <c r="EQ962" s="17">
        <f>IF(AND(S962='자료입력 및 결과표시'!$B$11,COUNTIF('업무중복도(데이터 입력)'!$W962:$DR962,'자료입력 및 결과표시'!$C$11)&gt;=1),6,0)</f>
        <v>0</v>
      </c>
      <c r="ER962" s="17">
        <f>IF(AND(S962='자료입력 및 결과표시'!$B$12,COUNTIF('업무중복도(데이터 입력)'!$W962:$DR962,'자료입력 및 결과표시'!$C$12)&gt;=1),7,0)</f>
        <v>0</v>
      </c>
      <c r="ES962" s="17">
        <f>IF(AND(S962='자료입력 및 결과표시'!$B$13,COUNTIF('업무중복도(데이터 입력)'!$W962:$DR962,'자료입력 및 결과표시'!$C$13)&gt;=1),8,0)</f>
        <v>0</v>
      </c>
      <c r="ET962" s="17">
        <f>IF(AND(S962='자료입력 및 결과표시'!$B$14,COUNTIF('업무중복도(데이터 입력)'!$W962:$DR962,'자료입력 및 결과표시'!$C$14)&gt;=1),9,0)</f>
        <v>0</v>
      </c>
      <c r="EU962" s="17">
        <f>IF(AND(S962='자료입력 및 결과표시'!$B$15,COUNTIF('업무중복도(데이터 입력)'!$W962:$DR962,'자료입력 및 결과표시'!$C$15)&gt;=1),10,0)</f>
        <v>0</v>
      </c>
      <c r="EV962" s="17">
        <f>IF(AND(S962='자료입력 및 결과표시'!$B$16,COUNTIF('업무중복도(데이터 입력)'!$W962:$DR962,'자료입력 및 결과표시'!$C$16)&gt;=1),11,0)</f>
        <v>0</v>
      </c>
      <c r="EW962" s="17">
        <f>IF(AND(S962='자료입력 및 결과표시'!$B$17,COUNTIF('업무중복도(데이터 입력)'!$W962:$DR962,'자료입력 및 결과표시'!$C$17)&gt;=1),12,0)</f>
        <v>0</v>
      </c>
      <c r="EX962" s="17">
        <f>IF(AND(S962='자료입력 및 결과표시'!$B$18,COUNTIF('업무중복도(데이터 입력)'!$W962:$DR962,'자료입력 및 결과표시'!$C$18)&gt;=1),13,0)</f>
        <v>0</v>
      </c>
      <c r="EY962" s="17">
        <f>IF(AND(S962='자료입력 및 결과표시'!$B$19,COUNTIF('업무중복도(데이터 입력)'!$W962:$DR962,'자료입력 및 결과표시'!$C$19)&gt;=1),14,0)</f>
        <v>0</v>
      </c>
      <c r="EZ962" s="17">
        <f>IF(AND(S962='자료입력 및 결과표시'!$B$20,COUNTIF('업무중복도(데이터 입력)'!$W962:$DR962,'자료입력 및 결과표시'!$C$20)&gt;=1),15,0)</f>
        <v>0</v>
      </c>
      <c r="FA962" s="17">
        <f>IF(AND(S962='자료입력 및 결과표시'!$B$21,COUNTIF('업무중복도(데이터 입력)'!$W962:$DR962,'자료입력 및 결과표시'!$C$21)&gt;=1),16,0)</f>
        <v>0</v>
      </c>
      <c r="FK962" s="17">
        <f t="shared" si="905"/>
        <v>0</v>
      </c>
      <c r="FO962"/>
    </row>
    <row r="963" spans="1:171">
      <c r="A963" s="17" t="str">
        <f t="shared" si="888"/>
        <v>\\\0</v>
      </c>
      <c r="B963" s="17" t="str">
        <f t="shared" si="889"/>
        <v>\\\0</v>
      </c>
      <c r="C963" s="17" t="str">
        <f t="shared" si="890"/>
        <v>\\\0</v>
      </c>
      <c r="D963" s="17" t="str">
        <f t="shared" si="891"/>
        <v>\\\0</v>
      </c>
      <c r="E963" s="17" t="str">
        <f t="shared" si="892"/>
        <v>\\\0</v>
      </c>
      <c r="F963" s="17" t="str">
        <f t="shared" si="893"/>
        <v>\\\0</v>
      </c>
      <c r="G963" s="17" t="str">
        <f t="shared" si="894"/>
        <v>\\\0</v>
      </c>
      <c r="H963" s="17" t="str">
        <f t="shared" si="895"/>
        <v>\\\0</v>
      </c>
      <c r="I963" s="17" t="str">
        <f t="shared" si="896"/>
        <v>\\\0</v>
      </c>
      <c r="J963" s="17" t="str">
        <f t="shared" si="897"/>
        <v>\\\0</v>
      </c>
      <c r="K963" s="17" t="str">
        <f t="shared" si="898"/>
        <v>\\\0</v>
      </c>
      <c r="L963" s="17" t="str">
        <f t="shared" si="899"/>
        <v>\\\0</v>
      </c>
      <c r="M963" s="17" t="str">
        <f t="shared" si="900"/>
        <v>\\\0</v>
      </c>
      <c r="N963" s="17" t="str">
        <f t="shared" si="901"/>
        <v>\\\0</v>
      </c>
      <c r="O963" s="17" t="str">
        <f t="shared" si="902"/>
        <v>\\\0</v>
      </c>
      <c r="P963" s="17" t="str">
        <f t="shared" si="903"/>
        <v>\\\0</v>
      </c>
      <c r="R963" s="17" t="str">
        <f t="shared" si="904"/>
        <v>\\</v>
      </c>
      <c r="S963" s="38"/>
      <c r="T963" s="39"/>
      <c r="U963" s="31"/>
      <c r="V963" s="32"/>
      <c r="W963" s="36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35"/>
      <c r="DS963" s="287"/>
      <c r="DT963" s="36"/>
      <c r="DU963" s="37"/>
      <c r="DV963" s="28">
        <f>IF(AND($S963='자료입력 및 결과표시'!$B$6,COUNTIF($W963:$DR963,'자료입력 및 결과표시'!$C$6)&gt;=1),IF(OR('자료입력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DW963" s="28">
        <f>IF(AND($S963='자료입력 및 결과표시'!$B$7,COUNTIF($W963:$DR963,'자료입력 및 결과표시'!$C$7)&gt;=1),IF(OR('자료입력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DX963" s="28">
        <f>IF(AND($S963='자료입력 및 결과표시'!$B$8,COUNTIF($W963:$DR963,'자료입력 및 결과표시'!$C$8)&gt;=1),IF(OR('자료입력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DY963" s="28">
        <f>IF(AND($S963='자료입력 및 결과표시'!$B$9,COUNTIF($W963:$DR963,'자료입력 및 결과표시'!$C$9)&gt;=1),IF(OR('자료입력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DZ963" s="28">
        <f>IF(AND($S963='자료입력 및 결과표시'!$B$10,COUNTIF($W963:$DR963,'자료입력 및 결과표시'!$C$10)&gt;=1),IF(OR('자료입력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A963" s="28">
        <f>IF(AND($S963='자료입력 및 결과표시'!$B$11,COUNTIF($W963:$DR963,'자료입력 및 결과표시'!$C$11)&gt;=1),IF(OR('자료입력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B963" s="28">
        <f>IF(AND($S963='자료입력 및 결과표시'!$B$12,COUNTIF($W963:$DR963,'자료입력 및 결과표시'!$C$12)&gt;=1),IF(OR('자료입력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C963" s="28">
        <f>IF(AND($S963='자료입력 및 결과표시'!$B$13,COUNTIF($W963:$DR963,'자료입력 및 결과표시'!$C$13)&gt;=1),IF(OR('자료입력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D963" s="28">
        <f>IF(AND($S963='자료입력 및 결과표시'!$B$14,COUNTIF($W963:$DR963,'자료입력 및 결과표시'!$C$14)&gt;=1),IF(OR('자료입력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E963" s="28">
        <f>IF(AND($S963='자료입력 및 결과표시'!$B$15,COUNTIF($W963:$DR963,'자료입력 및 결과표시'!$C$15)&gt;=1),IF(OR('자료입력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F963" s="28">
        <f>IF(AND($S963='자료입력 및 결과표시'!$B$16,COUNTIF($W963:$DR963,'자료입력 및 결과표시'!$C$16)&gt;=1),IF(OR('자료입력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G963" s="28">
        <f>IF(AND($S963='자료입력 및 결과표시'!$B$17,COUNTIF($W963:$DR963,'자료입력 및 결과표시'!$C$17)&gt;=1),IF(OR('자료입력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H963" s="28">
        <f>IF(AND($S963='자료입력 및 결과표시'!$B$18,COUNTIF($W963:$DR963,'자료입력 및 결과표시'!$C$18)&gt;=1),IF(OR('자료입력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I963" s="28">
        <f>IF(AND($S963='자료입력 및 결과표시'!$B$19,COUNTIF($W963:$DR963,'자료입력 및 결과표시'!$C$19)&gt;=1),IF(OR('자료입력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J963" s="28">
        <f>IF(AND($S963='자료입력 및 결과표시'!$B$20,COUNTIF($W963:$DR963,'자료입력 및 결과표시'!$C$20)&gt;=1),IF(OR('자료입력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K963" s="28">
        <f>IF(AND($S963='자료입력 및 결과표시'!$B$21,COUNTIF($W963:$DR963,'자료입력 및 결과표시'!$C$21)&gt;=1),IF(OR('자료입력 및 결과표시'!$B$4+90&gt;=$V963,'자료입력 및 결과표시'!$B$4&lt;$U963),0,IF($V963-'자료입력 및 결과표시'!$B$4-90&gt;='자료입력 및 결과표시'!$E$4,'자료입력 및 결과표시'!$E$4,$V963-'자료입력 및 결과표시'!$B$4-90)),0)</f>
        <v>0</v>
      </c>
      <c r="EL963" s="17">
        <f>IF(AND(S963='자료입력 및 결과표시'!$B$6,COUNTIF('업무중복도(데이터 입력)'!$W963:$DR963,'자료입력 및 결과표시'!$C$6)&gt;=1),1,0)</f>
        <v>0</v>
      </c>
      <c r="EM963" s="17">
        <f>IF(AND(S963='자료입력 및 결과표시'!$B$7,COUNTIF('업무중복도(데이터 입력)'!$W963:$DR963,'자료입력 및 결과표시'!$C$7)&gt;=1),2,0)</f>
        <v>0</v>
      </c>
      <c r="EN963" s="17">
        <f>IF(AND(S963='자료입력 및 결과표시'!$B$8,COUNTIF('업무중복도(데이터 입력)'!$W963:$DR963,'자료입력 및 결과표시'!$C$8)&gt;=1),3,0)</f>
        <v>0</v>
      </c>
      <c r="EO963" s="17">
        <f>IF(AND(S963='자료입력 및 결과표시'!$B$9,COUNTIF('업무중복도(데이터 입력)'!$W963:$DR963,'자료입력 및 결과표시'!$C$9)&gt;=1),4,0)</f>
        <v>0</v>
      </c>
      <c r="EP963" s="17">
        <f>IF(AND(S963='자료입력 및 결과표시'!$B$10,COUNTIF('업무중복도(데이터 입력)'!$W963:$DR963,'자료입력 및 결과표시'!$C$10)&gt;=1),5,0)</f>
        <v>0</v>
      </c>
      <c r="EQ963" s="17">
        <f>IF(AND(S963='자료입력 및 결과표시'!$B$11,COUNTIF('업무중복도(데이터 입력)'!$W963:$DR963,'자료입력 및 결과표시'!$C$11)&gt;=1),6,0)</f>
        <v>0</v>
      </c>
      <c r="ER963" s="17">
        <f>IF(AND(S963='자료입력 및 결과표시'!$B$12,COUNTIF('업무중복도(데이터 입력)'!$W963:$DR963,'자료입력 및 결과표시'!$C$12)&gt;=1),7,0)</f>
        <v>0</v>
      </c>
      <c r="ES963" s="17">
        <f>IF(AND(S963='자료입력 및 결과표시'!$B$13,COUNTIF('업무중복도(데이터 입력)'!$W963:$DR963,'자료입력 및 결과표시'!$C$13)&gt;=1),8,0)</f>
        <v>0</v>
      </c>
      <c r="ET963" s="17">
        <f>IF(AND(S963='자료입력 및 결과표시'!$B$14,COUNTIF('업무중복도(데이터 입력)'!$W963:$DR963,'자료입력 및 결과표시'!$C$14)&gt;=1),9,0)</f>
        <v>0</v>
      </c>
      <c r="EU963" s="17">
        <f>IF(AND(S963='자료입력 및 결과표시'!$B$15,COUNTIF('업무중복도(데이터 입력)'!$W963:$DR963,'자료입력 및 결과표시'!$C$15)&gt;=1),10,0)</f>
        <v>0</v>
      </c>
      <c r="EV963" s="17">
        <f>IF(AND(S963='자료입력 및 결과표시'!$B$16,COUNTIF('업무중복도(데이터 입력)'!$W963:$DR963,'자료입력 및 결과표시'!$C$16)&gt;=1),11,0)</f>
        <v>0</v>
      </c>
      <c r="EW963" s="17">
        <f>IF(AND(S963='자료입력 및 결과표시'!$B$17,COUNTIF('업무중복도(데이터 입력)'!$W963:$DR963,'자료입력 및 결과표시'!$C$17)&gt;=1),12,0)</f>
        <v>0</v>
      </c>
      <c r="EX963" s="17">
        <f>IF(AND(S963='자료입력 및 결과표시'!$B$18,COUNTIF('업무중복도(데이터 입력)'!$W963:$DR963,'자료입력 및 결과표시'!$C$18)&gt;=1),13,0)</f>
        <v>0</v>
      </c>
      <c r="EY963" s="17">
        <f>IF(AND(S963='자료입력 및 결과표시'!$B$19,COUNTIF('업무중복도(데이터 입력)'!$W963:$DR963,'자료입력 및 결과표시'!$C$19)&gt;=1),14,0)</f>
        <v>0</v>
      </c>
      <c r="EZ963" s="17">
        <f>IF(AND(S963='자료입력 및 결과표시'!$B$20,COUNTIF('업무중복도(데이터 입력)'!$W963:$DR963,'자료입력 및 결과표시'!$C$20)&gt;=1),15,0)</f>
        <v>0</v>
      </c>
      <c r="FA963" s="17">
        <f>IF(AND(S963='자료입력 및 결과표시'!$B$21,COUNTIF('업무중복도(데이터 입력)'!$W963:$DR963,'자료입력 및 결과표시'!$C$21)&gt;=1),16,0)</f>
        <v>0</v>
      </c>
      <c r="FK963" s="17">
        <f t="shared" si="905"/>
        <v>0</v>
      </c>
      <c r="FO963"/>
    </row>
    <row r="964" spans="1:171">
      <c r="A964" s="17" t="str">
        <f t="shared" ref="A964:A1003" si="906">$S964&amp;"\"&amp;$DT964&amp;"\"&amp;$DU964&amp;"\"&amp;EL964</f>
        <v>\\\0</v>
      </c>
      <c r="B964" s="17" t="str">
        <f t="shared" ref="B964:B1003" si="907">$S964&amp;"\"&amp;$DT964&amp;"\"&amp;$DU964&amp;"\"&amp;EM964</f>
        <v>\\\0</v>
      </c>
      <c r="C964" s="17" t="str">
        <f t="shared" ref="C964:C1003" si="908">$S964&amp;"\"&amp;$DT964&amp;"\"&amp;$DU964&amp;"\"&amp;EN964</f>
        <v>\\\0</v>
      </c>
      <c r="D964" s="17" t="str">
        <f t="shared" ref="D964:D1003" si="909">$S964&amp;"\"&amp;$DT964&amp;"\"&amp;$DU964&amp;"\"&amp;EO964</f>
        <v>\\\0</v>
      </c>
      <c r="E964" s="17" t="str">
        <f t="shared" ref="E964:E1003" si="910">$S964&amp;"\"&amp;$DT964&amp;"\"&amp;$DU964&amp;"\"&amp;EP964</f>
        <v>\\\0</v>
      </c>
      <c r="F964" s="17" t="str">
        <f t="shared" ref="F964:F1003" si="911">$S964&amp;"\"&amp;$DT964&amp;"\"&amp;$DU964&amp;"\"&amp;EQ964</f>
        <v>\\\0</v>
      </c>
      <c r="G964" s="17" t="str">
        <f t="shared" ref="G964:G1003" si="912">$S964&amp;"\"&amp;$DT964&amp;"\"&amp;$DU964&amp;"\"&amp;ER964</f>
        <v>\\\0</v>
      </c>
      <c r="H964" s="17" t="str">
        <f t="shared" ref="H964:H1003" si="913">$S964&amp;"\"&amp;$DT964&amp;"\"&amp;$DU964&amp;"\"&amp;ES964</f>
        <v>\\\0</v>
      </c>
      <c r="I964" s="17" t="str">
        <f t="shared" ref="I964:I1003" si="914">$S964&amp;"\"&amp;$DT964&amp;"\"&amp;$DU964&amp;"\"&amp;ET964</f>
        <v>\\\0</v>
      </c>
      <c r="J964" s="17" t="str">
        <f t="shared" ref="J964:J1003" si="915">$S964&amp;"\"&amp;$DT964&amp;"\"&amp;$DU964&amp;"\"&amp;EU964</f>
        <v>\\\0</v>
      </c>
      <c r="K964" s="17" t="str">
        <f t="shared" ref="K964:K1003" si="916">$S964&amp;"\"&amp;$DT964&amp;"\"&amp;$DU964&amp;"\"&amp;EV964</f>
        <v>\\\0</v>
      </c>
      <c r="L964" s="17" t="str">
        <f t="shared" ref="L964:L1003" si="917">$S964&amp;"\"&amp;$DT964&amp;"\"&amp;$DU964&amp;"\"&amp;EW964</f>
        <v>\\\0</v>
      </c>
      <c r="M964" s="17" t="str">
        <f t="shared" ref="M964:M1003" si="918">$S964&amp;"\"&amp;$DT964&amp;"\"&amp;$DU964&amp;"\"&amp;EX964</f>
        <v>\\\0</v>
      </c>
      <c r="N964" s="17" t="str">
        <f t="shared" ref="N964:N1003" si="919">$S964&amp;"\"&amp;$DT964&amp;"\"&amp;$DU964&amp;"\"&amp;EY964</f>
        <v>\\\0</v>
      </c>
      <c r="O964" s="17" t="str">
        <f t="shared" ref="O964:O1003" si="920">$S964&amp;"\"&amp;$DT964&amp;"\"&amp;$DU964&amp;"\"&amp;EZ964</f>
        <v>\\\0</v>
      </c>
      <c r="P964" s="17" t="str">
        <f t="shared" ref="P964:P1003" si="921">$S964&amp;"\"&amp;$DT964&amp;"\"&amp;$DU964&amp;"\"&amp;FA964</f>
        <v>\\\0</v>
      </c>
      <c r="R964" s="17" t="str">
        <f t="shared" ref="R964:R1003" si="922">S964&amp;"\"&amp;DT964&amp;"\"&amp;DU964</f>
        <v>\\</v>
      </c>
      <c r="S964" s="38"/>
      <c r="T964" s="39"/>
      <c r="U964" s="31"/>
      <c r="V964" s="32"/>
      <c r="W964" s="36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35"/>
      <c r="DS964" s="287"/>
      <c r="DT964" s="36"/>
      <c r="DU964" s="37"/>
      <c r="DV964" s="28">
        <f>IF(AND($S964='자료입력 및 결과표시'!$B$6,COUNTIF($W964:$DR964,'자료입력 및 결과표시'!$C$6)&gt;=1),IF(OR('자료입력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DW964" s="28">
        <f>IF(AND($S964='자료입력 및 결과표시'!$B$7,COUNTIF($W964:$DR964,'자료입력 및 결과표시'!$C$7)&gt;=1),IF(OR('자료입력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DX964" s="28">
        <f>IF(AND($S964='자료입력 및 결과표시'!$B$8,COUNTIF($W964:$DR964,'자료입력 및 결과표시'!$C$8)&gt;=1),IF(OR('자료입력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DY964" s="28">
        <f>IF(AND($S964='자료입력 및 결과표시'!$B$9,COUNTIF($W964:$DR964,'자료입력 및 결과표시'!$C$9)&gt;=1),IF(OR('자료입력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DZ964" s="28">
        <f>IF(AND($S964='자료입력 및 결과표시'!$B$10,COUNTIF($W964:$DR964,'자료입력 및 결과표시'!$C$10)&gt;=1),IF(OR('자료입력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A964" s="28">
        <f>IF(AND($S964='자료입력 및 결과표시'!$B$11,COUNTIF($W964:$DR964,'자료입력 및 결과표시'!$C$11)&gt;=1),IF(OR('자료입력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B964" s="28">
        <f>IF(AND($S964='자료입력 및 결과표시'!$B$12,COUNTIF($W964:$DR964,'자료입력 및 결과표시'!$C$12)&gt;=1),IF(OR('자료입력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C964" s="28">
        <f>IF(AND($S964='자료입력 및 결과표시'!$B$13,COUNTIF($W964:$DR964,'자료입력 및 결과표시'!$C$13)&gt;=1),IF(OR('자료입력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D964" s="28">
        <f>IF(AND($S964='자료입력 및 결과표시'!$B$14,COUNTIF($W964:$DR964,'자료입력 및 결과표시'!$C$14)&gt;=1),IF(OR('자료입력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E964" s="28">
        <f>IF(AND($S964='자료입력 및 결과표시'!$B$15,COUNTIF($W964:$DR964,'자료입력 및 결과표시'!$C$15)&gt;=1),IF(OR('자료입력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F964" s="28">
        <f>IF(AND($S964='자료입력 및 결과표시'!$B$16,COUNTIF($W964:$DR964,'자료입력 및 결과표시'!$C$16)&gt;=1),IF(OR('자료입력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G964" s="28">
        <f>IF(AND($S964='자료입력 및 결과표시'!$B$17,COUNTIF($W964:$DR964,'자료입력 및 결과표시'!$C$17)&gt;=1),IF(OR('자료입력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H964" s="28">
        <f>IF(AND($S964='자료입력 및 결과표시'!$B$18,COUNTIF($W964:$DR964,'자료입력 및 결과표시'!$C$18)&gt;=1),IF(OR('자료입력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I964" s="28">
        <f>IF(AND($S964='자료입력 및 결과표시'!$B$19,COUNTIF($W964:$DR964,'자료입력 및 결과표시'!$C$19)&gt;=1),IF(OR('자료입력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J964" s="28">
        <f>IF(AND($S964='자료입력 및 결과표시'!$B$20,COUNTIF($W964:$DR964,'자료입력 및 결과표시'!$C$20)&gt;=1),IF(OR('자료입력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K964" s="28">
        <f>IF(AND($S964='자료입력 및 결과표시'!$B$21,COUNTIF($W964:$DR964,'자료입력 및 결과표시'!$C$21)&gt;=1),IF(OR('자료입력 및 결과표시'!$B$4+90&gt;=$V964,'자료입력 및 결과표시'!$B$4&lt;$U964),0,IF($V964-'자료입력 및 결과표시'!$B$4-90&gt;='자료입력 및 결과표시'!$E$4,'자료입력 및 결과표시'!$E$4,$V964-'자료입력 및 결과표시'!$B$4-90)),0)</f>
        <v>0</v>
      </c>
      <c r="EL964" s="17">
        <f>IF(AND(S964='자료입력 및 결과표시'!$B$6,COUNTIF('업무중복도(데이터 입력)'!$W964:$DR964,'자료입력 및 결과표시'!$C$6)&gt;=1),1,0)</f>
        <v>0</v>
      </c>
      <c r="EM964" s="17">
        <f>IF(AND(S964='자료입력 및 결과표시'!$B$7,COUNTIF('업무중복도(데이터 입력)'!$W964:$DR964,'자료입력 및 결과표시'!$C$7)&gt;=1),2,0)</f>
        <v>0</v>
      </c>
      <c r="EN964" s="17">
        <f>IF(AND(S964='자료입력 및 결과표시'!$B$8,COUNTIF('업무중복도(데이터 입력)'!$W964:$DR964,'자료입력 및 결과표시'!$C$8)&gt;=1),3,0)</f>
        <v>0</v>
      </c>
      <c r="EO964" s="17">
        <f>IF(AND(S964='자료입력 및 결과표시'!$B$9,COUNTIF('업무중복도(데이터 입력)'!$W964:$DR964,'자료입력 및 결과표시'!$C$9)&gt;=1),4,0)</f>
        <v>0</v>
      </c>
      <c r="EP964" s="17">
        <f>IF(AND(S964='자료입력 및 결과표시'!$B$10,COUNTIF('업무중복도(데이터 입력)'!$W964:$DR964,'자료입력 및 결과표시'!$C$10)&gt;=1),5,0)</f>
        <v>0</v>
      </c>
      <c r="EQ964" s="17">
        <f>IF(AND(S964='자료입력 및 결과표시'!$B$11,COUNTIF('업무중복도(데이터 입력)'!$W964:$DR964,'자료입력 및 결과표시'!$C$11)&gt;=1),6,0)</f>
        <v>0</v>
      </c>
      <c r="ER964" s="17">
        <f>IF(AND(S964='자료입력 및 결과표시'!$B$12,COUNTIF('업무중복도(데이터 입력)'!$W964:$DR964,'자료입력 및 결과표시'!$C$12)&gt;=1),7,0)</f>
        <v>0</v>
      </c>
      <c r="ES964" s="17">
        <f>IF(AND(S964='자료입력 및 결과표시'!$B$13,COUNTIF('업무중복도(데이터 입력)'!$W964:$DR964,'자료입력 및 결과표시'!$C$13)&gt;=1),8,0)</f>
        <v>0</v>
      </c>
      <c r="ET964" s="17">
        <f>IF(AND(S964='자료입력 및 결과표시'!$B$14,COUNTIF('업무중복도(데이터 입력)'!$W964:$DR964,'자료입력 및 결과표시'!$C$14)&gt;=1),9,0)</f>
        <v>0</v>
      </c>
      <c r="EU964" s="17">
        <f>IF(AND(S964='자료입력 및 결과표시'!$B$15,COUNTIF('업무중복도(데이터 입력)'!$W964:$DR964,'자료입력 및 결과표시'!$C$15)&gt;=1),10,0)</f>
        <v>0</v>
      </c>
      <c r="EV964" s="17">
        <f>IF(AND(S964='자료입력 및 결과표시'!$B$16,COUNTIF('업무중복도(데이터 입력)'!$W964:$DR964,'자료입력 및 결과표시'!$C$16)&gt;=1),11,0)</f>
        <v>0</v>
      </c>
      <c r="EW964" s="17">
        <f>IF(AND(S964='자료입력 및 결과표시'!$B$17,COUNTIF('업무중복도(데이터 입력)'!$W964:$DR964,'자료입력 및 결과표시'!$C$17)&gt;=1),12,0)</f>
        <v>0</v>
      </c>
      <c r="EX964" s="17">
        <f>IF(AND(S964='자료입력 및 결과표시'!$B$18,COUNTIF('업무중복도(데이터 입력)'!$W964:$DR964,'자료입력 및 결과표시'!$C$18)&gt;=1),13,0)</f>
        <v>0</v>
      </c>
      <c r="EY964" s="17">
        <f>IF(AND(S964='자료입력 및 결과표시'!$B$19,COUNTIF('업무중복도(데이터 입력)'!$W964:$DR964,'자료입력 및 결과표시'!$C$19)&gt;=1),14,0)</f>
        <v>0</v>
      </c>
      <c r="EZ964" s="17">
        <f>IF(AND(S964='자료입력 및 결과표시'!$B$20,COUNTIF('업무중복도(데이터 입력)'!$W964:$DR964,'자료입력 및 결과표시'!$C$20)&gt;=1),15,0)</f>
        <v>0</v>
      </c>
      <c r="FA964" s="17">
        <f>IF(AND(S964='자료입력 및 결과표시'!$B$21,COUNTIF('업무중복도(데이터 입력)'!$W964:$DR964,'자료입력 및 결과표시'!$C$21)&gt;=1),16,0)</f>
        <v>0</v>
      </c>
      <c r="FK964" s="17">
        <f t="shared" ref="FK964:FK1003" si="923">COUNTA(W964:DR964)</f>
        <v>0</v>
      </c>
      <c r="FO964"/>
    </row>
    <row r="965" spans="1:171">
      <c r="A965" s="17" t="str">
        <f t="shared" si="906"/>
        <v>\\\0</v>
      </c>
      <c r="B965" s="17" t="str">
        <f t="shared" si="907"/>
        <v>\\\0</v>
      </c>
      <c r="C965" s="17" t="str">
        <f t="shared" si="908"/>
        <v>\\\0</v>
      </c>
      <c r="D965" s="17" t="str">
        <f t="shared" si="909"/>
        <v>\\\0</v>
      </c>
      <c r="E965" s="17" t="str">
        <f t="shared" si="910"/>
        <v>\\\0</v>
      </c>
      <c r="F965" s="17" t="str">
        <f t="shared" si="911"/>
        <v>\\\0</v>
      </c>
      <c r="G965" s="17" t="str">
        <f t="shared" si="912"/>
        <v>\\\0</v>
      </c>
      <c r="H965" s="17" t="str">
        <f t="shared" si="913"/>
        <v>\\\0</v>
      </c>
      <c r="I965" s="17" t="str">
        <f t="shared" si="914"/>
        <v>\\\0</v>
      </c>
      <c r="J965" s="17" t="str">
        <f t="shared" si="915"/>
        <v>\\\0</v>
      </c>
      <c r="K965" s="17" t="str">
        <f t="shared" si="916"/>
        <v>\\\0</v>
      </c>
      <c r="L965" s="17" t="str">
        <f t="shared" si="917"/>
        <v>\\\0</v>
      </c>
      <c r="M965" s="17" t="str">
        <f t="shared" si="918"/>
        <v>\\\0</v>
      </c>
      <c r="N965" s="17" t="str">
        <f t="shared" si="919"/>
        <v>\\\0</v>
      </c>
      <c r="O965" s="17" t="str">
        <f t="shared" si="920"/>
        <v>\\\0</v>
      </c>
      <c r="P965" s="17" t="str">
        <f t="shared" si="921"/>
        <v>\\\0</v>
      </c>
      <c r="R965" s="17" t="str">
        <f t="shared" si="922"/>
        <v>\\</v>
      </c>
      <c r="S965" s="38"/>
      <c r="T965" s="39"/>
      <c r="U965" s="31"/>
      <c r="V965" s="32"/>
      <c r="W965" s="36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35"/>
      <c r="DS965" s="287"/>
      <c r="DT965" s="36"/>
      <c r="DU965" s="37"/>
      <c r="DV965" s="28">
        <f>IF(AND($S965='자료입력 및 결과표시'!$B$6,COUNTIF($W965:$DR965,'자료입력 및 결과표시'!$C$6)&gt;=1),IF(OR('자료입력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DW965" s="28">
        <f>IF(AND($S965='자료입력 및 결과표시'!$B$7,COUNTIF($W965:$DR965,'자료입력 및 결과표시'!$C$7)&gt;=1),IF(OR('자료입력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DX965" s="28">
        <f>IF(AND($S965='자료입력 및 결과표시'!$B$8,COUNTIF($W965:$DR965,'자료입력 및 결과표시'!$C$8)&gt;=1),IF(OR('자료입력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DY965" s="28">
        <f>IF(AND($S965='자료입력 및 결과표시'!$B$9,COUNTIF($W965:$DR965,'자료입력 및 결과표시'!$C$9)&gt;=1),IF(OR('자료입력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DZ965" s="28">
        <f>IF(AND($S965='자료입력 및 결과표시'!$B$10,COUNTIF($W965:$DR965,'자료입력 및 결과표시'!$C$10)&gt;=1),IF(OR('자료입력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A965" s="28">
        <f>IF(AND($S965='자료입력 및 결과표시'!$B$11,COUNTIF($W965:$DR965,'자료입력 및 결과표시'!$C$11)&gt;=1),IF(OR('자료입력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B965" s="28">
        <f>IF(AND($S965='자료입력 및 결과표시'!$B$12,COUNTIF($W965:$DR965,'자료입력 및 결과표시'!$C$12)&gt;=1),IF(OR('자료입력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C965" s="28">
        <f>IF(AND($S965='자료입력 및 결과표시'!$B$13,COUNTIF($W965:$DR965,'자료입력 및 결과표시'!$C$13)&gt;=1),IF(OR('자료입력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D965" s="28">
        <f>IF(AND($S965='자료입력 및 결과표시'!$B$14,COUNTIF($W965:$DR965,'자료입력 및 결과표시'!$C$14)&gt;=1),IF(OR('자료입력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E965" s="28">
        <f>IF(AND($S965='자료입력 및 결과표시'!$B$15,COUNTIF($W965:$DR965,'자료입력 및 결과표시'!$C$15)&gt;=1),IF(OR('자료입력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F965" s="28">
        <f>IF(AND($S965='자료입력 및 결과표시'!$B$16,COUNTIF($W965:$DR965,'자료입력 및 결과표시'!$C$16)&gt;=1),IF(OR('자료입력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G965" s="28">
        <f>IF(AND($S965='자료입력 및 결과표시'!$B$17,COUNTIF($W965:$DR965,'자료입력 및 결과표시'!$C$17)&gt;=1),IF(OR('자료입력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H965" s="28">
        <f>IF(AND($S965='자료입력 및 결과표시'!$B$18,COUNTIF($W965:$DR965,'자료입력 및 결과표시'!$C$18)&gt;=1),IF(OR('자료입력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I965" s="28">
        <f>IF(AND($S965='자료입력 및 결과표시'!$B$19,COUNTIF($W965:$DR965,'자료입력 및 결과표시'!$C$19)&gt;=1),IF(OR('자료입력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J965" s="28">
        <f>IF(AND($S965='자료입력 및 결과표시'!$B$20,COUNTIF($W965:$DR965,'자료입력 및 결과표시'!$C$20)&gt;=1),IF(OR('자료입력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K965" s="28">
        <f>IF(AND($S965='자료입력 및 결과표시'!$B$21,COUNTIF($W965:$DR965,'자료입력 및 결과표시'!$C$21)&gt;=1),IF(OR('자료입력 및 결과표시'!$B$4+90&gt;=$V965,'자료입력 및 결과표시'!$B$4&lt;$U965),0,IF($V965-'자료입력 및 결과표시'!$B$4-90&gt;='자료입력 및 결과표시'!$E$4,'자료입력 및 결과표시'!$E$4,$V965-'자료입력 및 결과표시'!$B$4-90)),0)</f>
        <v>0</v>
      </c>
      <c r="EL965" s="17">
        <f>IF(AND(S965='자료입력 및 결과표시'!$B$6,COUNTIF('업무중복도(데이터 입력)'!$W965:$DR965,'자료입력 및 결과표시'!$C$6)&gt;=1),1,0)</f>
        <v>0</v>
      </c>
      <c r="EM965" s="17">
        <f>IF(AND(S965='자료입력 및 결과표시'!$B$7,COUNTIF('업무중복도(데이터 입력)'!$W965:$DR965,'자료입력 및 결과표시'!$C$7)&gt;=1),2,0)</f>
        <v>0</v>
      </c>
      <c r="EN965" s="17">
        <f>IF(AND(S965='자료입력 및 결과표시'!$B$8,COUNTIF('업무중복도(데이터 입력)'!$W965:$DR965,'자료입력 및 결과표시'!$C$8)&gt;=1),3,0)</f>
        <v>0</v>
      </c>
      <c r="EO965" s="17">
        <f>IF(AND(S965='자료입력 및 결과표시'!$B$9,COUNTIF('업무중복도(데이터 입력)'!$W965:$DR965,'자료입력 및 결과표시'!$C$9)&gt;=1),4,0)</f>
        <v>0</v>
      </c>
      <c r="EP965" s="17">
        <f>IF(AND(S965='자료입력 및 결과표시'!$B$10,COUNTIF('업무중복도(데이터 입력)'!$W965:$DR965,'자료입력 및 결과표시'!$C$10)&gt;=1),5,0)</f>
        <v>0</v>
      </c>
      <c r="EQ965" s="17">
        <f>IF(AND(S965='자료입력 및 결과표시'!$B$11,COUNTIF('업무중복도(데이터 입력)'!$W965:$DR965,'자료입력 및 결과표시'!$C$11)&gt;=1),6,0)</f>
        <v>0</v>
      </c>
      <c r="ER965" s="17">
        <f>IF(AND(S965='자료입력 및 결과표시'!$B$12,COUNTIF('업무중복도(데이터 입력)'!$W965:$DR965,'자료입력 및 결과표시'!$C$12)&gt;=1),7,0)</f>
        <v>0</v>
      </c>
      <c r="ES965" s="17">
        <f>IF(AND(S965='자료입력 및 결과표시'!$B$13,COUNTIF('업무중복도(데이터 입력)'!$W965:$DR965,'자료입력 및 결과표시'!$C$13)&gt;=1),8,0)</f>
        <v>0</v>
      </c>
      <c r="ET965" s="17">
        <f>IF(AND(S965='자료입력 및 결과표시'!$B$14,COUNTIF('업무중복도(데이터 입력)'!$W965:$DR965,'자료입력 및 결과표시'!$C$14)&gt;=1),9,0)</f>
        <v>0</v>
      </c>
      <c r="EU965" s="17">
        <f>IF(AND(S965='자료입력 및 결과표시'!$B$15,COUNTIF('업무중복도(데이터 입력)'!$W965:$DR965,'자료입력 및 결과표시'!$C$15)&gt;=1),10,0)</f>
        <v>0</v>
      </c>
      <c r="EV965" s="17">
        <f>IF(AND(S965='자료입력 및 결과표시'!$B$16,COUNTIF('업무중복도(데이터 입력)'!$W965:$DR965,'자료입력 및 결과표시'!$C$16)&gt;=1),11,0)</f>
        <v>0</v>
      </c>
      <c r="EW965" s="17">
        <f>IF(AND(S965='자료입력 및 결과표시'!$B$17,COUNTIF('업무중복도(데이터 입력)'!$W965:$DR965,'자료입력 및 결과표시'!$C$17)&gt;=1),12,0)</f>
        <v>0</v>
      </c>
      <c r="EX965" s="17">
        <f>IF(AND(S965='자료입력 및 결과표시'!$B$18,COUNTIF('업무중복도(데이터 입력)'!$W965:$DR965,'자료입력 및 결과표시'!$C$18)&gt;=1),13,0)</f>
        <v>0</v>
      </c>
      <c r="EY965" s="17">
        <f>IF(AND(S965='자료입력 및 결과표시'!$B$19,COUNTIF('업무중복도(데이터 입력)'!$W965:$DR965,'자료입력 및 결과표시'!$C$19)&gt;=1),14,0)</f>
        <v>0</v>
      </c>
      <c r="EZ965" s="17">
        <f>IF(AND(S965='자료입력 및 결과표시'!$B$20,COUNTIF('업무중복도(데이터 입력)'!$W965:$DR965,'자료입력 및 결과표시'!$C$20)&gt;=1),15,0)</f>
        <v>0</v>
      </c>
      <c r="FA965" s="17">
        <f>IF(AND(S965='자료입력 및 결과표시'!$B$21,COUNTIF('업무중복도(데이터 입력)'!$W965:$DR965,'자료입력 및 결과표시'!$C$21)&gt;=1),16,0)</f>
        <v>0</v>
      </c>
      <c r="FK965" s="17">
        <f t="shared" si="923"/>
        <v>0</v>
      </c>
      <c r="FO965"/>
    </row>
    <row r="966" spans="1:171">
      <c r="A966" s="17" t="str">
        <f t="shared" si="906"/>
        <v>\\\0</v>
      </c>
      <c r="B966" s="17" t="str">
        <f t="shared" si="907"/>
        <v>\\\0</v>
      </c>
      <c r="C966" s="17" t="str">
        <f t="shared" si="908"/>
        <v>\\\0</v>
      </c>
      <c r="D966" s="17" t="str">
        <f t="shared" si="909"/>
        <v>\\\0</v>
      </c>
      <c r="E966" s="17" t="str">
        <f t="shared" si="910"/>
        <v>\\\0</v>
      </c>
      <c r="F966" s="17" t="str">
        <f t="shared" si="911"/>
        <v>\\\0</v>
      </c>
      <c r="G966" s="17" t="str">
        <f t="shared" si="912"/>
        <v>\\\0</v>
      </c>
      <c r="H966" s="17" t="str">
        <f t="shared" si="913"/>
        <v>\\\0</v>
      </c>
      <c r="I966" s="17" t="str">
        <f t="shared" si="914"/>
        <v>\\\0</v>
      </c>
      <c r="J966" s="17" t="str">
        <f t="shared" si="915"/>
        <v>\\\0</v>
      </c>
      <c r="K966" s="17" t="str">
        <f t="shared" si="916"/>
        <v>\\\0</v>
      </c>
      <c r="L966" s="17" t="str">
        <f t="shared" si="917"/>
        <v>\\\0</v>
      </c>
      <c r="M966" s="17" t="str">
        <f t="shared" si="918"/>
        <v>\\\0</v>
      </c>
      <c r="N966" s="17" t="str">
        <f t="shared" si="919"/>
        <v>\\\0</v>
      </c>
      <c r="O966" s="17" t="str">
        <f t="shared" si="920"/>
        <v>\\\0</v>
      </c>
      <c r="P966" s="17" t="str">
        <f t="shared" si="921"/>
        <v>\\\0</v>
      </c>
      <c r="R966" s="17" t="str">
        <f t="shared" si="922"/>
        <v>\\</v>
      </c>
      <c r="S966" s="38"/>
      <c r="T966" s="39"/>
      <c r="U966" s="31"/>
      <c r="V966" s="32"/>
      <c r="W966" s="36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35"/>
      <c r="DS966" s="287"/>
      <c r="DT966" s="36"/>
      <c r="DU966" s="37"/>
      <c r="DV966" s="28">
        <f>IF(AND($S966='자료입력 및 결과표시'!$B$6,COUNTIF($W966:$DR966,'자료입력 및 결과표시'!$C$6)&gt;=1),IF(OR('자료입력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DW966" s="28">
        <f>IF(AND($S966='자료입력 및 결과표시'!$B$7,COUNTIF($W966:$DR966,'자료입력 및 결과표시'!$C$7)&gt;=1),IF(OR('자료입력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DX966" s="28">
        <f>IF(AND($S966='자료입력 및 결과표시'!$B$8,COUNTIF($W966:$DR966,'자료입력 및 결과표시'!$C$8)&gt;=1),IF(OR('자료입력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DY966" s="28">
        <f>IF(AND($S966='자료입력 및 결과표시'!$B$9,COUNTIF($W966:$DR966,'자료입력 및 결과표시'!$C$9)&gt;=1),IF(OR('자료입력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DZ966" s="28">
        <f>IF(AND($S966='자료입력 및 결과표시'!$B$10,COUNTIF($W966:$DR966,'자료입력 및 결과표시'!$C$10)&gt;=1),IF(OR('자료입력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A966" s="28">
        <f>IF(AND($S966='자료입력 및 결과표시'!$B$11,COUNTIF($W966:$DR966,'자료입력 및 결과표시'!$C$11)&gt;=1),IF(OR('자료입력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B966" s="28">
        <f>IF(AND($S966='자료입력 및 결과표시'!$B$12,COUNTIF($W966:$DR966,'자료입력 및 결과표시'!$C$12)&gt;=1),IF(OR('자료입력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C966" s="28">
        <f>IF(AND($S966='자료입력 및 결과표시'!$B$13,COUNTIF($W966:$DR966,'자료입력 및 결과표시'!$C$13)&gt;=1),IF(OR('자료입력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D966" s="28">
        <f>IF(AND($S966='자료입력 및 결과표시'!$B$14,COUNTIF($W966:$DR966,'자료입력 및 결과표시'!$C$14)&gt;=1),IF(OR('자료입력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E966" s="28">
        <f>IF(AND($S966='자료입력 및 결과표시'!$B$15,COUNTIF($W966:$DR966,'자료입력 및 결과표시'!$C$15)&gt;=1),IF(OR('자료입력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F966" s="28">
        <f>IF(AND($S966='자료입력 및 결과표시'!$B$16,COUNTIF($W966:$DR966,'자료입력 및 결과표시'!$C$16)&gt;=1),IF(OR('자료입력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G966" s="28">
        <f>IF(AND($S966='자료입력 및 결과표시'!$B$17,COUNTIF($W966:$DR966,'자료입력 및 결과표시'!$C$17)&gt;=1),IF(OR('자료입력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H966" s="28">
        <f>IF(AND($S966='자료입력 및 결과표시'!$B$18,COUNTIF($W966:$DR966,'자료입력 및 결과표시'!$C$18)&gt;=1),IF(OR('자료입력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I966" s="28">
        <f>IF(AND($S966='자료입력 및 결과표시'!$B$19,COUNTIF($W966:$DR966,'자료입력 및 결과표시'!$C$19)&gt;=1),IF(OR('자료입력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J966" s="28">
        <f>IF(AND($S966='자료입력 및 결과표시'!$B$20,COUNTIF($W966:$DR966,'자료입력 및 결과표시'!$C$20)&gt;=1),IF(OR('자료입력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K966" s="28">
        <f>IF(AND($S966='자료입력 및 결과표시'!$B$21,COUNTIF($W966:$DR966,'자료입력 및 결과표시'!$C$21)&gt;=1),IF(OR('자료입력 및 결과표시'!$B$4+90&gt;=$V966,'자료입력 및 결과표시'!$B$4&lt;$U966),0,IF($V966-'자료입력 및 결과표시'!$B$4-90&gt;='자료입력 및 결과표시'!$E$4,'자료입력 및 결과표시'!$E$4,$V966-'자료입력 및 결과표시'!$B$4-90)),0)</f>
        <v>0</v>
      </c>
      <c r="EL966" s="17">
        <f>IF(AND(S966='자료입력 및 결과표시'!$B$6,COUNTIF('업무중복도(데이터 입력)'!$W966:$DR966,'자료입력 및 결과표시'!$C$6)&gt;=1),1,0)</f>
        <v>0</v>
      </c>
      <c r="EM966" s="17">
        <f>IF(AND(S966='자료입력 및 결과표시'!$B$7,COUNTIF('업무중복도(데이터 입력)'!$W966:$DR966,'자료입력 및 결과표시'!$C$7)&gt;=1),2,0)</f>
        <v>0</v>
      </c>
      <c r="EN966" s="17">
        <f>IF(AND(S966='자료입력 및 결과표시'!$B$8,COUNTIF('업무중복도(데이터 입력)'!$W966:$DR966,'자료입력 및 결과표시'!$C$8)&gt;=1),3,0)</f>
        <v>0</v>
      </c>
      <c r="EO966" s="17">
        <f>IF(AND(S966='자료입력 및 결과표시'!$B$9,COUNTIF('업무중복도(데이터 입력)'!$W966:$DR966,'자료입력 및 결과표시'!$C$9)&gt;=1),4,0)</f>
        <v>0</v>
      </c>
      <c r="EP966" s="17">
        <f>IF(AND(S966='자료입력 및 결과표시'!$B$10,COUNTIF('업무중복도(데이터 입력)'!$W966:$DR966,'자료입력 및 결과표시'!$C$10)&gt;=1),5,0)</f>
        <v>0</v>
      </c>
      <c r="EQ966" s="17">
        <f>IF(AND(S966='자료입력 및 결과표시'!$B$11,COUNTIF('업무중복도(데이터 입력)'!$W966:$DR966,'자료입력 및 결과표시'!$C$11)&gt;=1),6,0)</f>
        <v>0</v>
      </c>
      <c r="ER966" s="17">
        <f>IF(AND(S966='자료입력 및 결과표시'!$B$12,COUNTIF('업무중복도(데이터 입력)'!$W966:$DR966,'자료입력 및 결과표시'!$C$12)&gt;=1),7,0)</f>
        <v>0</v>
      </c>
      <c r="ES966" s="17">
        <f>IF(AND(S966='자료입력 및 결과표시'!$B$13,COUNTIF('업무중복도(데이터 입력)'!$W966:$DR966,'자료입력 및 결과표시'!$C$13)&gt;=1),8,0)</f>
        <v>0</v>
      </c>
      <c r="ET966" s="17">
        <f>IF(AND(S966='자료입력 및 결과표시'!$B$14,COUNTIF('업무중복도(데이터 입력)'!$W966:$DR966,'자료입력 및 결과표시'!$C$14)&gt;=1),9,0)</f>
        <v>0</v>
      </c>
      <c r="EU966" s="17">
        <f>IF(AND(S966='자료입력 및 결과표시'!$B$15,COUNTIF('업무중복도(데이터 입력)'!$W966:$DR966,'자료입력 및 결과표시'!$C$15)&gt;=1),10,0)</f>
        <v>0</v>
      </c>
      <c r="EV966" s="17">
        <f>IF(AND(S966='자료입력 및 결과표시'!$B$16,COUNTIF('업무중복도(데이터 입력)'!$W966:$DR966,'자료입력 및 결과표시'!$C$16)&gt;=1),11,0)</f>
        <v>0</v>
      </c>
      <c r="EW966" s="17">
        <f>IF(AND(S966='자료입력 및 결과표시'!$B$17,COUNTIF('업무중복도(데이터 입력)'!$W966:$DR966,'자료입력 및 결과표시'!$C$17)&gt;=1),12,0)</f>
        <v>0</v>
      </c>
      <c r="EX966" s="17">
        <f>IF(AND(S966='자료입력 및 결과표시'!$B$18,COUNTIF('업무중복도(데이터 입력)'!$W966:$DR966,'자료입력 및 결과표시'!$C$18)&gt;=1),13,0)</f>
        <v>0</v>
      </c>
      <c r="EY966" s="17">
        <f>IF(AND(S966='자료입력 및 결과표시'!$B$19,COUNTIF('업무중복도(데이터 입력)'!$W966:$DR966,'자료입력 및 결과표시'!$C$19)&gt;=1),14,0)</f>
        <v>0</v>
      </c>
      <c r="EZ966" s="17">
        <f>IF(AND(S966='자료입력 및 결과표시'!$B$20,COUNTIF('업무중복도(데이터 입력)'!$W966:$DR966,'자료입력 및 결과표시'!$C$20)&gt;=1),15,0)</f>
        <v>0</v>
      </c>
      <c r="FA966" s="17">
        <f>IF(AND(S966='자료입력 및 결과표시'!$B$21,COUNTIF('업무중복도(데이터 입력)'!$W966:$DR966,'자료입력 및 결과표시'!$C$21)&gt;=1),16,0)</f>
        <v>0</v>
      </c>
      <c r="FK966" s="17">
        <f t="shared" si="923"/>
        <v>0</v>
      </c>
      <c r="FO966"/>
    </row>
    <row r="967" spans="1:171">
      <c r="A967" s="17" t="str">
        <f t="shared" si="906"/>
        <v>\\\0</v>
      </c>
      <c r="B967" s="17" t="str">
        <f t="shared" si="907"/>
        <v>\\\0</v>
      </c>
      <c r="C967" s="17" t="str">
        <f t="shared" si="908"/>
        <v>\\\0</v>
      </c>
      <c r="D967" s="17" t="str">
        <f t="shared" si="909"/>
        <v>\\\0</v>
      </c>
      <c r="E967" s="17" t="str">
        <f t="shared" si="910"/>
        <v>\\\0</v>
      </c>
      <c r="F967" s="17" t="str">
        <f t="shared" si="911"/>
        <v>\\\0</v>
      </c>
      <c r="G967" s="17" t="str">
        <f t="shared" si="912"/>
        <v>\\\0</v>
      </c>
      <c r="H967" s="17" t="str">
        <f t="shared" si="913"/>
        <v>\\\0</v>
      </c>
      <c r="I967" s="17" t="str">
        <f t="shared" si="914"/>
        <v>\\\0</v>
      </c>
      <c r="J967" s="17" t="str">
        <f t="shared" si="915"/>
        <v>\\\0</v>
      </c>
      <c r="K967" s="17" t="str">
        <f t="shared" si="916"/>
        <v>\\\0</v>
      </c>
      <c r="L967" s="17" t="str">
        <f t="shared" si="917"/>
        <v>\\\0</v>
      </c>
      <c r="M967" s="17" t="str">
        <f t="shared" si="918"/>
        <v>\\\0</v>
      </c>
      <c r="N967" s="17" t="str">
        <f t="shared" si="919"/>
        <v>\\\0</v>
      </c>
      <c r="O967" s="17" t="str">
        <f t="shared" si="920"/>
        <v>\\\0</v>
      </c>
      <c r="P967" s="17" t="str">
        <f t="shared" si="921"/>
        <v>\\\0</v>
      </c>
      <c r="R967" s="17" t="str">
        <f t="shared" si="922"/>
        <v>\\</v>
      </c>
      <c r="S967" s="38"/>
      <c r="T967" s="39"/>
      <c r="U967" s="31"/>
      <c r="V967" s="32"/>
      <c r="W967" s="36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35"/>
      <c r="DS967" s="287"/>
      <c r="DT967" s="36"/>
      <c r="DU967" s="37"/>
      <c r="DV967" s="28">
        <f>IF(AND($S967='자료입력 및 결과표시'!$B$6,COUNTIF($W967:$DR967,'자료입력 및 결과표시'!$C$6)&gt;=1),IF(OR('자료입력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DW967" s="28">
        <f>IF(AND($S967='자료입력 및 결과표시'!$B$7,COUNTIF($W967:$DR967,'자료입력 및 결과표시'!$C$7)&gt;=1),IF(OR('자료입력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DX967" s="28">
        <f>IF(AND($S967='자료입력 및 결과표시'!$B$8,COUNTIF($W967:$DR967,'자료입력 및 결과표시'!$C$8)&gt;=1),IF(OR('자료입력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DY967" s="28">
        <f>IF(AND($S967='자료입력 및 결과표시'!$B$9,COUNTIF($W967:$DR967,'자료입력 및 결과표시'!$C$9)&gt;=1),IF(OR('자료입력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DZ967" s="28">
        <f>IF(AND($S967='자료입력 및 결과표시'!$B$10,COUNTIF($W967:$DR967,'자료입력 및 결과표시'!$C$10)&gt;=1),IF(OR('자료입력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A967" s="28">
        <f>IF(AND($S967='자료입력 및 결과표시'!$B$11,COUNTIF($W967:$DR967,'자료입력 및 결과표시'!$C$11)&gt;=1),IF(OR('자료입력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B967" s="28">
        <f>IF(AND($S967='자료입력 및 결과표시'!$B$12,COUNTIF($W967:$DR967,'자료입력 및 결과표시'!$C$12)&gt;=1),IF(OR('자료입력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C967" s="28">
        <f>IF(AND($S967='자료입력 및 결과표시'!$B$13,COUNTIF($W967:$DR967,'자료입력 및 결과표시'!$C$13)&gt;=1),IF(OR('자료입력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D967" s="28">
        <f>IF(AND($S967='자료입력 및 결과표시'!$B$14,COUNTIF($W967:$DR967,'자료입력 및 결과표시'!$C$14)&gt;=1),IF(OR('자료입력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E967" s="28">
        <f>IF(AND($S967='자료입력 및 결과표시'!$B$15,COUNTIF($W967:$DR967,'자료입력 및 결과표시'!$C$15)&gt;=1),IF(OR('자료입력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F967" s="28">
        <f>IF(AND($S967='자료입력 및 결과표시'!$B$16,COUNTIF($W967:$DR967,'자료입력 및 결과표시'!$C$16)&gt;=1),IF(OR('자료입력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G967" s="28">
        <f>IF(AND($S967='자료입력 및 결과표시'!$B$17,COUNTIF($W967:$DR967,'자료입력 및 결과표시'!$C$17)&gt;=1),IF(OR('자료입력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H967" s="28">
        <f>IF(AND($S967='자료입력 및 결과표시'!$B$18,COUNTIF($W967:$DR967,'자료입력 및 결과표시'!$C$18)&gt;=1),IF(OR('자료입력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I967" s="28">
        <f>IF(AND($S967='자료입력 및 결과표시'!$B$19,COUNTIF($W967:$DR967,'자료입력 및 결과표시'!$C$19)&gt;=1),IF(OR('자료입력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J967" s="28">
        <f>IF(AND($S967='자료입력 및 결과표시'!$B$20,COUNTIF($W967:$DR967,'자료입력 및 결과표시'!$C$20)&gt;=1),IF(OR('자료입력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K967" s="28">
        <f>IF(AND($S967='자료입력 및 결과표시'!$B$21,COUNTIF($W967:$DR967,'자료입력 및 결과표시'!$C$21)&gt;=1),IF(OR('자료입력 및 결과표시'!$B$4+90&gt;=$V967,'자료입력 및 결과표시'!$B$4&lt;$U967),0,IF($V967-'자료입력 및 결과표시'!$B$4-90&gt;='자료입력 및 결과표시'!$E$4,'자료입력 및 결과표시'!$E$4,$V967-'자료입력 및 결과표시'!$B$4-90)),0)</f>
        <v>0</v>
      </c>
      <c r="EL967" s="17">
        <f>IF(AND(S967='자료입력 및 결과표시'!$B$6,COUNTIF('업무중복도(데이터 입력)'!$W967:$DR967,'자료입력 및 결과표시'!$C$6)&gt;=1),1,0)</f>
        <v>0</v>
      </c>
      <c r="EM967" s="17">
        <f>IF(AND(S967='자료입력 및 결과표시'!$B$7,COUNTIF('업무중복도(데이터 입력)'!$W967:$DR967,'자료입력 및 결과표시'!$C$7)&gt;=1),2,0)</f>
        <v>0</v>
      </c>
      <c r="EN967" s="17">
        <f>IF(AND(S967='자료입력 및 결과표시'!$B$8,COUNTIF('업무중복도(데이터 입력)'!$W967:$DR967,'자료입력 및 결과표시'!$C$8)&gt;=1),3,0)</f>
        <v>0</v>
      </c>
      <c r="EO967" s="17">
        <f>IF(AND(S967='자료입력 및 결과표시'!$B$9,COUNTIF('업무중복도(데이터 입력)'!$W967:$DR967,'자료입력 및 결과표시'!$C$9)&gt;=1),4,0)</f>
        <v>0</v>
      </c>
      <c r="EP967" s="17">
        <f>IF(AND(S967='자료입력 및 결과표시'!$B$10,COUNTIF('업무중복도(데이터 입력)'!$W967:$DR967,'자료입력 및 결과표시'!$C$10)&gt;=1),5,0)</f>
        <v>0</v>
      </c>
      <c r="EQ967" s="17">
        <f>IF(AND(S967='자료입력 및 결과표시'!$B$11,COUNTIF('업무중복도(데이터 입력)'!$W967:$DR967,'자료입력 및 결과표시'!$C$11)&gt;=1),6,0)</f>
        <v>0</v>
      </c>
      <c r="ER967" s="17">
        <f>IF(AND(S967='자료입력 및 결과표시'!$B$12,COUNTIF('업무중복도(데이터 입력)'!$W967:$DR967,'자료입력 및 결과표시'!$C$12)&gt;=1),7,0)</f>
        <v>0</v>
      </c>
      <c r="ES967" s="17">
        <f>IF(AND(S967='자료입력 및 결과표시'!$B$13,COUNTIF('업무중복도(데이터 입력)'!$W967:$DR967,'자료입력 및 결과표시'!$C$13)&gt;=1),8,0)</f>
        <v>0</v>
      </c>
      <c r="ET967" s="17">
        <f>IF(AND(S967='자료입력 및 결과표시'!$B$14,COUNTIF('업무중복도(데이터 입력)'!$W967:$DR967,'자료입력 및 결과표시'!$C$14)&gt;=1),9,0)</f>
        <v>0</v>
      </c>
      <c r="EU967" s="17">
        <f>IF(AND(S967='자료입력 및 결과표시'!$B$15,COUNTIF('업무중복도(데이터 입력)'!$W967:$DR967,'자료입력 및 결과표시'!$C$15)&gt;=1),10,0)</f>
        <v>0</v>
      </c>
      <c r="EV967" s="17">
        <f>IF(AND(S967='자료입력 및 결과표시'!$B$16,COUNTIF('업무중복도(데이터 입력)'!$W967:$DR967,'자료입력 및 결과표시'!$C$16)&gt;=1),11,0)</f>
        <v>0</v>
      </c>
      <c r="EW967" s="17">
        <f>IF(AND(S967='자료입력 및 결과표시'!$B$17,COUNTIF('업무중복도(데이터 입력)'!$W967:$DR967,'자료입력 및 결과표시'!$C$17)&gt;=1),12,0)</f>
        <v>0</v>
      </c>
      <c r="EX967" s="17">
        <f>IF(AND(S967='자료입력 및 결과표시'!$B$18,COUNTIF('업무중복도(데이터 입력)'!$W967:$DR967,'자료입력 및 결과표시'!$C$18)&gt;=1),13,0)</f>
        <v>0</v>
      </c>
      <c r="EY967" s="17">
        <f>IF(AND(S967='자료입력 및 결과표시'!$B$19,COUNTIF('업무중복도(데이터 입력)'!$W967:$DR967,'자료입력 및 결과표시'!$C$19)&gt;=1),14,0)</f>
        <v>0</v>
      </c>
      <c r="EZ967" s="17">
        <f>IF(AND(S967='자료입력 및 결과표시'!$B$20,COUNTIF('업무중복도(데이터 입력)'!$W967:$DR967,'자료입력 및 결과표시'!$C$20)&gt;=1),15,0)</f>
        <v>0</v>
      </c>
      <c r="FA967" s="17">
        <f>IF(AND(S967='자료입력 및 결과표시'!$B$21,COUNTIF('업무중복도(데이터 입력)'!$W967:$DR967,'자료입력 및 결과표시'!$C$21)&gt;=1),16,0)</f>
        <v>0</v>
      </c>
      <c r="FK967" s="17">
        <f t="shared" si="923"/>
        <v>0</v>
      </c>
      <c r="FO967"/>
    </row>
    <row r="968" spans="1:171">
      <c r="A968" s="17" t="str">
        <f t="shared" si="906"/>
        <v>\\\0</v>
      </c>
      <c r="B968" s="17" t="str">
        <f t="shared" si="907"/>
        <v>\\\0</v>
      </c>
      <c r="C968" s="17" t="str">
        <f t="shared" si="908"/>
        <v>\\\0</v>
      </c>
      <c r="D968" s="17" t="str">
        <f t="shared" si="909"/>
        <v>\\\0</v>
      </c>
      <c r="E968" s="17" t="str">
        <f t="shared" si="910"/>
        <v>\\\0</v>
      </c>
      <c r="F968" s="17" t="str">
        <f t="shared" si="911"/>
        <v>\\\0</v>
      </c>
      <c r="G968" s="17" t="str">
        <f t="shared" si="912"/>
        <v>\\\0</v>
      </c>
      <c r="H968" s="17" t="str">
        <f t="shared" si="913"/>
        <v>\\\0</v>
      </c>
      <c r="I968" s="17" t="str">
        <f t="shared" si="914"/>
        <v>\\\0</v>
      </c>
      <c r="J968" s="17" t="str">
        <f t="shared" si="915"/>
        <v>\\\0</v>
      </c>
      <c r="K968" s="17" t="str">
        <f t="shared" si="916"/>
        <v>\\\0</v>
      </c>
      <c r="L968" s="17" t="str">
        <f t="shared" si="917"/>
        <v>\\\0</v>
      </c>
      <c r="M968" s="17" t="str">
        <f t="shared" si="918"/>
        <v>\\\0</v>
      </c>
      <c r="N968" s="17" t="str">
        <f t="shared" si="919"/>
        <v>\\\0</v>
      </c>
      <c r="O968" s="17" t="str">
        <f t="shared" si="920"/>
        <v>\\\0</v>
      </c>
      <c r="P968" s="17" t="str">
        <f t="shared" si="921"/>
        <v>\\\0</v>
      </c>
      <c r="R968" s="17" t="str">
        <f t="shared" si="922"/>
        <v>\\</v>
      </c>
      <c r="S968" s="38"/>
      <c r="T968" s="39"/>
      <c r="U968" s="31"/>
      <c r="V968" s="32"/>
      <c r="W968" s="36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35"/>
      <c r="DS968" s="287"/>
      <c r="DT968" s="36"/>
      <c r="DU968" s="37"/>
      <c r="DV968" s="28">
        <f>IF(AND($S968='자료입력 및 결과표시'!$B$6,COUNTIF($W968:$DR968,'자료입력 및 결과표시'!$C$6)&gt;=1),IF(OR('자료입력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DW968" s="28">
        <f>IF(AND($S968='자료입력 및 결과표시'!$B$7,COUNTIF($W968:$DR968,'자료입력 및 결과표시'!$C$7)&gt;=1),IF(OR('자료입력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DX968" s="28">
        <f>IF(AND($S968='자료입력 및 결과표시'!$B$8,COUNTIF($W968:$DR968,'자료입력 및 결과표시'!$C$8)&gt;=1),IF(OR('자료입력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DY968" s="28">
        <f>IF(AND($S968='자료입력 및 결과표시'!$B$9,COUNTIF($W968:$DR968,'자료입력 및 결과표시'!$C$9)&gt;=1),IF(OR('자료입력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DZ968" s="28">
        <f>IF(AND($S968='자료입력 및 결과표시'!$B$10,COUNTIF($W968:$DR968,'자료입력 및 결과표시'!$C$10)&gt;=1),IF(OR('자료입력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A968" s="28">
        <f>IF(AND($S968='자료입력 및 결과표시'!$B$11,COUNTIF($W968:$DR968,'자료입력 및 결과표시'!$C$11)&gt;=1),IF(OR('자료입력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B968" s="28">
        <f>IF(AND($S968='자료입력 및 결과표시'!$B$12,COUNTIF($W968:$DR968,'자료입력 및 결과표시'!$C$12)&gt;=1),IF(OR('자료입력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C968" s="28">
        <f>IF(AND($S968='자료입력 및 결과표시'!$B$13,COUNTIF($W968:$DR968,'자료입력 및 결과표시'!$C$13)&gt;=1),IF(OR('자료입력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D968" s="28">
        <f>IF(AND($S968='자료입력 및 결과표시'!$B$14,COUNTIF($W968:$DR968,'자료입력 및 결과표시'!$C$14)&gt;=1),IF(OR('자료입력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E968" s="28">
        <f>IF(AND($S968='자료입력 및 결과표시'!$B$15,COUNTIF($W968:$DR968,'자료입력 및 결과표시'!$C$15)&gt;=1),IF(OR('자료입력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F968" s="28">
        <f>IF(AND($S968='자료입력 및 결과표시'!$B$16,COUNTIF($W968:$DR968,'자료입력 및 결과표시'!$C$16)&gt;=1),IF(OR('자료입력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G968" s="28">
        <f>IF(AND($S968='자료입력 및 결과표시'!$B$17,COUNTIF($W968:$DR968,'자료입력 및 결과표시'!$C$17)&gt;=1),IF(OR('자료입력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H968" s="28">
        <f>IF(AND($S968='자료입력 및 결과표시'!$B$18,COUNTIF($W968:$DR968,'자료입력 및 결과표시'!$C$18)&gt;=1),IF(OR('자료입력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I968" s="28">
        <f>IF(AND($S968='자료입력 및 결과표시'!$B$19,COUNTIF($W968:$DR968,'자료입력 및 결과표시'!$C$19)&gt;=1),IF(OR('자료입력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J968" s="28">
        <f>IF(AND($S968='자료입력 및 결과표시'!$B$20,COUNTIF($W968:$DR968,'자료입력 및 결과표시'!$C$20)&gt;=1),IF(OR('자료입력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K968" s="28">
        <f>IF(AND($S968='자료입력 및 결과표시'!$B$21,COUNTIF($W968:$DR968,'자료입력 및 결과표시'!$C$21)&gt;=1),IF(OR('자료입력 및 결과표시'!$B$4+90&gt;=$V968,'자료입력 및 결과표시'!$B$4&lt;$U968),0,IF($V968-'자료입력 및 결과표시'!$B$4-90&gt;='자료입력 및 결과표시'!$E$4,'자료입력 및 결과표시'!$E$4,$V968-'자료입력 및 결과표시'!$B$4-90)),0)</f>
        <v>0</v>
      </c>
      <c r="EL968" s="17">
        <f>IF(AND(S968='자료입력 및 결과표시'!$B$6,COUNTIF('업무중복도(데이터 입력)'!$W968:$DR968,'자료입력 및 결과표시'!$C$6)&gt;=1),1,0)</f>
        <v>0</v>
      </c>
      <c r="EM968" s="17">
        <f>IF(AND(S968='자료입력 및 결과표시'!$B$7,COUNTIF('업무중복도(데이터 입력)'!$W968:$DR968,'자료입력 및 결과표시'!$C$7)&gt;=1),2,0)</f>
        <v>0</v>
      </c>
      <c r="EN968" s="17">
        <f>IF(AND(S968='자료입력 및 결과표시'!$B$8,COUNTIF('업무중복도(데이터 입력)'!$W968:$DR968,'자료입력 및 결과표시'!$C$8)&gt;=1),3,0)</f>
        <v>0</v>
      </c>
      <c r="EO968" s="17">
        <f>IF(AND(S968='자료입력 및 결과표시'!$B$9,COUNTIF('업무중복도(데이터 입력)'!$W968:$DR968,'자료입력 및 결과표시'!$C$9)&gt;=1),4,0)</f>
        <v>0</v>
      </c>
      <c r="EP968" s="17">
        <f>IF(AND(S968='자료입력 및 결과표시'!$B$10,COUNTIF('업무중복도(데이터 입력)'!$W968:$DR968,'자료입력 및 결과표시'!$C$10)&gt;=1),5,0)</f>
        <v>0</v>
      </c>
      <c r="EQ968" s="17">
        <f>IF(AND(S968='자료입력 및 결과표시'!$B$11,COUNTIF('업무중복도(데이터 입력)'!$W968:$DR968,'자료입력 및 결과표시'!$C$11)&gt;=1),6,0)</f>
        <v>0</v>
      </c>
      <c r="ER968" s="17">
        <f>IF(AND(S968='자료입력 및 결과표시'!$B$12,COUNTIF('업무중복도(데이터 입력)'!$W968:$DR968,'자료입력 및 결과표시'!$C$12)&gt;=1),7,0)</f>
        <v>0</v>
      </c>
      <c r="ES968" s="17">
        <f>IF(AND(S968='자료입력 및 결과표시'!$B$13,COUNTIF('업무중복도(데이터 입력)'!$W968:$DR968,'자료입력 및 결과표시'!$C$13)&gt;=1),8,0)</f>
        <v>0</v>
      </c>
      <c r="ET968" s="17">
        <f>IF(AND(S968='자료입력 및 결과표시'!$B$14,COUNTIF('업무중복도(데이터 입력)'!$W968:$DR968,'자료입력 및 결과표시'!$C$14)&gt;=1),9,0)</f>
        <v>0</v>
      </c>
      <c r="EU968" s="17">
        <f>IF(AND(S968='자료입력 및 결과표시'!$B$15,COUNTIF('업무중복도(데이터 입력)'!$W968:$DR968,'자료입력 및 결과표시'!$C$15)&gt;=1),10,0)</f>
        <v>0</v>
      </c>
      <c r="EV968" s="17">
        <f>IF(AND(S968='자료입력 및 결과표시'!$B$16,COUNTIF('업무중복도(데이터 입력)'!$W968:$DR968,'자료입력 및 결과표시'!$C$16)&gt;=1),11,0)</f>
        <v>0</v>
      </c>
      <c r="EW968" s="17">
        <f>IF(AND(S968='자료입력 및 결과표시'!$B$17,COUNTIF('업무중복도(데이터 입력)'!$W968:$DR968,'자료입력 및 결과표시'!$C$17)&gt;=1),12,0)</f>
        <v>0</v>
      </c>
      <c r="EX968" s="17">
        <f>IF(AND(S968='자료입력 및 결과표시'!$B$18,COUNTIF('업무중복도(데이터 입력)'!$W968:$DR968,'자료입력 및 결과표시'!$C$18)&gt;=1),13,0)</f>
        <v>0</v>
      </c>
      <c r="EY968" s="17">
        <f>IF(AND(S968='자료입력 및 결과표시'!$B$19,COUNTIF('업무중복도(데이터 입력)'!$W968:$DR968,'자료입력 및 결과표시'!$C$19)&gt;=1),14,0)</f>
        <v>0</v>
      </c>
      <c r="EZ968" s="17">
        <f>IF(AND(S968='자료입력 및 결과표시'!$B$20,COUNTIF('업무중복도(데이터 입력)'!$W968:$DR968,'자료입력 및 결과표시'!$C$20)&gt;=1),15,0)</f>
        <v>0</v>
      </c>
      <c r="FA968" s="17">
        <f>IF(AND(S968='자료입력 및 결과표시'!$B$21,COUNTIF('업무중복도(데이터 입력)'!$W968:$DR968,'자료입력 및 결과표시'!$C$21)&gt;=1),16,0)</f>
        <v>0</v>
      </c>
      <c r="FK968" s="17">
        <f t="shared" si="923"/>
        <v>0</v>
      </c>
      <c r="FO968"/>
    </row>
    <row r="969" spans="1:171">
      <c r="A969" s="17" t="str">
        <f t="shared" si="906"/>
        <v>\\\0</v>
      </c>
      <c r="B969" s="17" t="str">
        <f t="shared" si="907"/>
        <v>\\\0</v>
      </c>
      <c r="C969" s="17" t="str">
        <f t="shared" si="908"/>
        <v>\\\0</v>
      </c>
      <c r="D969" s="17" t="str">
        <f t="shared" si="909"/>
        <v>\\\0</v>
      </c>
      <c r="E969" s="17" t="str">
        <f t="shared" si="910"/>
        <v>\\\0</v>
      </c>
      <c r="F969" s="17" t="str">
        <f t="shared" si="911"/>
        <v>\\\0</v>
      </c>
      <c r="G969" s="17" t="str">
        <f t="shared" si="912"/>
        <v>\\\0</v>
      </c>
      <c r="H969" s="17" t="str">
        <f t="shared" si="913"/>
        <v>\\\0</v>
      </c>
      <c r="I969" s="17" t="str">
        <f t="shared" si="914"/>
        <v>\\\0</v>
      </c>
      <c r="J969" s="17" t="str">
        <f t="shared" si="915"/>
        <v>\\\0</v>
      </c>
      <c r="K969" s="17" t="str">
        <f t="shared" si="916"/>
        <v>\\\0</v>
      </c>
      <c r="L969" s="17" t="str">
        <f t="shared" si="917"/>
        <v>\\\0</v>
      </c>
      <c r="M969" s="17" t="str">
        <f t="shared" si="918"/>
        <v>\\\0</v>
      </c>
      <c r="N969" s="17" t="str">
        <f t="shared" si="919"/>
        <v>\\\0</v>
      </c>
      <c r="O969" s="17" t="str">
        <f t="shared" si="920"/>
        <v>\\\0</v>
      </c>
      <c r="P969" s="17" t="str">
        <f t="shared" si="921"/>
        <v>\\\0</v>
      </c>
      <c r="R969" s="17" t="str">
        <f t="shared" si="922"/>
        <v>\\</v>
      </c>
      <c r="S969" s="38"/>
      <c r="T969" s="39"/>
      <c r="U969" s="31"/>
      <c r="V969" s="32"/>
      <c r="W969" s="36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35"/>
      <c r="DS969" s="287"/>
      <c r="DT969" s="36"/>
      <c r="DU969" s="37"/>
      <c r="DV969" s="28">
        <f>IF(AND($S969='자료입력 및 결과표시'!$B$6,COUNTIF($W969:$DR969,'자료입력 및 결과표시'!$C$6)&gt;=1),IF(OR('자료입력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DW969" s="28">
        <f>IF(AND($S969='자료입력 및 결과표시'!$B$7,COUNTIF($W969:$DR969,'자료입력 및 결과표시'!$C$7)&gt;=1),IF(OR('자료입력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DX969" s="28">
        <f>IF(AND($S969='자료입력 및 결과표시'!$B$8,COUNTIF($W969:$DR969,'자료입력 및 결과표시'!$C$8)&gt;=1),IF(OR('자료입력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DY969" s="28">
        <f>IF(AND($S969='자료입력 및 결과표시'!$B$9,COUNTIF($W969:$DR969,'자료입력 및 결과표시'!$C$9)&gt;=1),IF(OR('자료입력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DZ969" s="28">
        <f>IF(AND($S969='자료입력 및 결과표시'!$B$10,COUNTIF($W969:$DR969,'자료입력 및 결과표시'!$C$10)&gt;=1),IF(OR('자료입력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A969" s="28">
        <f>IF(AND($S969='자료입력 및 결과표시'!$B$11,COUNTIF($W969:$DR969,'자료입력 및 결과표시'!$C$11)&gt;=1),IF(OR('자료입력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B969" s="28">
        <f>IF(AND($S969='자료입력 및 결과표시'!$B$12,COUNTIF($W969:$DR969,'자료입력 및 결과표시'!$C$12)&gt;=1),IF(OR('자료입력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C969" s="28">
        <f>IF(AND($S969='자료입력 및 결과표시'!$B$13,COUNTIF($W969:$DR969,'자료입력 및 결과표시'!$C$13)&gt;=1),IF(OR('자료입력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D969" s="28">
        <f>IF(AND($S969='자료입력 및 결과표시'!$B$14,COUNTIF($W969:$DR969,'자료입력 및 결과표시'!$C$14)&gt;=1),IF(OR('자료입력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E969" s="28">
        <f>IF(AND($S969='자료입력 및 결과표시'!$B$15,COUNTIF($W969:$DR969,'자료입력 및 결과표시'!$C$15)&gt;=1),IF(OR('자료입력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F969" s="28">
        <f>IF(AND($S969='자료입력 및 결과표시'!$B$16,COUNTIF($W969:$DR969,'자료입력 및 결과표시'!$C$16)&gt;=1),IF(OR('자료입력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G969" s="28">
        <f>IF(AND($S969='자료입력 및 결과표시'!$B$17,COUNTIF($W969:$DR969,'자료입력 및 결과표시'!$C$17)&gt;=1),IF(OR('자료입력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H969" s="28">
        <f>IF(AND($S969='자료입력 및 결과표시'!$B$18,COUNTIF($W969:$DR969,'자료입력 및 결과표시'!$C$18)&gt;=1),IF(OR('자료입력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I969" s="28">
        <f>IF(AND($S969='자료입력 및 결과표시'!$B$19,COUNTIF($W969:$DR969,'자료입력 및 결과표시'!$C$19)&gt;=1),IF(OR('자료입력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J969" s="28">
        <f>IF(AND($S969='자료입력 및 결과표시'!$B$20,COUNTIF($W969:$DR969,'자료입력 및 결과표시'!$C$20)&gt;=1),IF(OR('자료입력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K969" s="28">
        <f>IF(AND($S969='자료입력 및 결과표시'!$B$21,COUNTIF($W969:$DR969,'자료입력 및 결과표시'!$C$21)&gt;=1),IF(OR('자료입력 및 결과표시'!$B$4+90&gt;=$V969,'자료입력 및 결과표시'!$B$4&lt;$U969),0,IF($V969-'자료입력 및 결과표시'!$B$4-90&gt;='자료입력 및 결과표시'!$E$4,'자료입력 및 결과표시'!$E$4,$V969-'자료입력 및 결과표시'!$B$4-90)),0)</f>
        <v>0</v>
      </c>
      <c r="EL969" s="17">
        <f>IF(AND(S969='자료입력 및 결과표시'!$B$6,COUNTIF('업무중복도(데이터 입력)'!$W969:$DR969,'자료입력 및 결과표시'!$C$6)&gt;=1),1,0)</f>
        <v>0</v>
      </c>
      <c r="EM969" s="17">
        <f>IF(AND(S969='자료입력 및 결과표시'!$B$7,COUNTIF('업무중복도(데이터 입력)'!$W969:$DR969,'자료입력 및 결과표시'!$C$7)&gt;=1),2,0)</f>
        <v>0</v>
      </c>
      <c r="EN969" s="17">
        <f>IF(AND(S969='자료입력 및 결과표시'!$B$8,COUNTIF('업무중복도(데이터 입력)'!$W969:$DR969,'자료입력 및 결과표시'!$C$8)&gt;=1),3,0)</f>
        <v>0</v>
      </c>
      <c r="EO969" s="17">
        <f>IF(AND(S969='자료입력 및 결과표시'!$B$9,COUNTIF('업무중복도(데이터 입력)'!$W969:$DR969,'자료입력 및 결과표시'!$C$9)&gt;=1),4,0)</f>
        <v>0</v>
      </c>
      <c r="EP969" s="17">
        <f>IF(AND(S969='자료입력 및 결과표시'!$B$10,COUNTIF('업무중복도(데이터 입력)'!$W969:$DR969,'자료입력 및 결과표시'!$C$10)&gt;=1),5,0)</f>
        <v>0</v>
      </c>
      <c r="EQ969" s="17">
        <f>IF(AND(S969='자료입력 및 결과표시'!$B$11,COUNTIF('업무중복도(데이터 입력)'!$W969:$DR969,'자료입력 및 결과표시'!$C$11)&gt;=1),6,0)</f>
        <v>0</v>
      </c>
      <c r="ER969" s="17">
        <f>IF(AND(S969='자료입력 및 결과표시'!$B$12,COUNTIF('업무중복도(데이터 입력)'!$W969:$DR969,'자료입력 및 결과표시'!$C$12)&gt;=1),7,0)</f>
        <v>0</v>
      </c>
      <c r="ES969" s="17">
        <f>IF(AND(S969='자료입력 및 결과표시'!$B$13,COUNTIF('업무중복도(데이터 입력)'!$W969:$DR969,'자료입력 및 결과표시'!$C$13)&gt;=1),8,0)</f>
        <v>0</v>
      </c>
      <c r="ET969" s="17">
        <f>IF(AND(S969='자료입력 및 결과표시'!$B$14,COUNTIF('업무중복도(데이터 입력)'!$W969:$DR969,'자료입력 및 결과표시'!$C$14)&gt;=1),9,0)</f>
        <v>0</v>
      </c>
      <c r="EU969" s="17">
        <f>IF(AND(S969='자료입력 및 결과표시'!$B$15,COUNTIF('업무중복도(데이터 입력)'!$W969:$DR969,'자료입력 및 결과표시'!$C$15)&gt;=1),10,0)</f>
        <v>0</v>
      </c>
      <c r="EV969" s="17">
        <f>IF(AND(S969='자료입력 및 결과표시'!$B$16,COUNTIF('업무중복도(데이터 입력)'!$W969:$DR969,'자료입력 및 결과표시'!$C$16)&gt;=1),11,0)</f>
        <v>0</v>
      </c>
      <c r="EW969" s="17">
        <f>IF(AND(S969='자료입력 및 결과표시'!$B$17,COUNTIF('업무중복도(데이터 입력)'!$W969:$DR969,'자료입력 및 결과표시'!$C$17)&gt;=1),12,0)</f>
        <v>0</v>
      </c>
      <c r="EX969" s="17">
        <f>IF(AND(S969='자료입력 및 결과표시'!$B$18,COUNTIF('업무중복도(데이터 입력)'!$W969:$DR969,'자료입력 및 결과표시'!$C$18)&gt;=1),13,0)</f>
        <v>0</v>
      </c>
      <c r="EY969" s="17">
        <f>IF(AND(S969='자료입력 및 결과표시'!$B$19,COUNTIF('업무중복도(데이터 입력)'!$W969:$DR969,'자료입력 및 결과표시'!$C$19)&gt;=1),14,0)</f>
        <v>0</v>
      </c>
      <c r="EZ969" s="17">
        <f>IF(AND(S969='자료입력 및 결과표시'!$B$20,COUNTIF('업무중복도(데이터 입력)'!$W969:$DR969,'자료입력 및 결과표시'!$C$20)&gt;=1),15,0)</f>
        <v>0</v>
      </c>
      <c r="FA969" s="17">
        <f>IF(AND(S969='자료입력 및 결과표시'!$B$21,COUNTIF('업무중복도(데이터 입력)'!$W969:$DR969,'자료입력 및 결과표시'!$C$21)&gt;=1),16,0)</f>
        <v>0</v>
      </c>
      <c r="FK969" s="17">
        <f t="shared" si="923"/>
        <v>0</v>
      </c>
      <c r="FO969"/>
    </row>
    <row r="970" spans="1:171">
      <c r="A970" s="17" t="str">
        <f t="shared" si="906"/>
        <v>\\\0</v>
      </c>
      <c r="B970" s="17" t="str">
        <f t="shared" si="907"/>
        <v>\\\0</v>
      </c>
      <c r="C970" s="17" t="str">
        <f t="shared" si="908"/>
        <v>\\\0</v>
      </c>
      <c r="D970" s="17" t="str">
        <f t="shared" si="909"/>
        <v>\\\0</v>
      </c>
      <c r="E970" s="17" t="str">
        <f t="shared" si="910"/>
        <v>\\\0</v>
      </c>
      <c r="F970" s="17" t="str">
        <f t="shared" si="911"/>
        <v>\\\0</v>
      </c>
      <c r="G970" s="17" t="str">
        <f t="shared" si="912"/>
        <v>\\\0</v>
      </c>
      <c r="H970" s="17" t="str">
        <f t="shared" si="913"/>
        <v>\\\0</v>
      </c>
      <c r="I970" s="17" t="str">
        <f t="shared" si="914"/>
        <v>\\\0</v>
      </c>
      <c r="J970" s="17" t="str">
        <f t="shared" si="915"/>
        <v>\\\0</v>
      </c>
      <c r="K970" s="17" t="str">
        <f t="shared" si="916"/>
        <v>\\\0</v>
      </c>
      <c r="L970" s="17" t="str">
        <f t="shared" si="917"/>
        <v>\\\0</v>
      </c>
      <c r="M970" s="17" t="str">
        <f t="shared" si="918"/>
        <v>\\\0</v>
      </c>
      <c r="N970" s="17" t="str">
        <f t="shared" si="919"/>
        <v>\\\0</v>
      </c>
      <c r="O970" s="17" t="str">
        <f t="shared" si="920"/>
        <v>\\\0</v>
      </c>
      <c r="P970" s="17" t="str">
        <f t="shared" si="921"/>
        <v>\\\0</v>
      </c>
      <c r="R970" s="17" t="str">
        <f t="shared" si="922"/>
        <v>\\</v>
      </c>
      <c r="S970" s="38"/>
      <c r="T970" s="39"/>
      <c r="U970" s="31"/>
      <c r="V970" s="32"/>
      <c r="W970" s="36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35"/>
      <c r="DS970" s="287"/>
      <c r="DT970" s="36"/>
      <c r="DU970" s="37"/>
      <c r="DV970" s="28">
        <f>IF(AND($S970='자료입력 및 결과표시'!$B$6,COUNTIF($W970:$DR970,'자료입력 및 결과표시'!$C$6)&gt;=1),IF(OR('자료입력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DW970" s="28">
        <f>IF(AND($S970='자료입력 및 결과표시'!$B$7,COUNTIF($W970:$DR970,'자료입력 및 결과표시'!$C$7)&gt;=1),IF(OR('자료입력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DX970" s="28">
        <f>IF(AND($S970='자료입력 및 결과표시'!$B$8,COUNTIF($W970:$DR970,'자료입력 및 결과표시'!$C$8)&gt;=1),IF(OR('자료입력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DY970" s="28">
        <f>IF(AND($S970='자료입력 및 결과표시'!$B$9,COUNTIF($W970:$DR970,'자료입력 및 결과표시'!$C$9)&gt;=1),IF(OR('자료입력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DZ970" s="28">
        <f>IF(AND($S970='자료입력 및 결과표시'!$B$10,COUNTIF($W970:$DR970,'자료입력 및 결과표시'!$C$10)&gt;=1),IF(OR('자료입력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A970" s="28">
        <f>IF(AND($S970='자료입력 및 결과표시'!$B$11,COUNTIF($W970:$DR970,'자료입력 및 결과표시'!$C$11)&gt;=1),IF(OR('자료입력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B970" s="28">
        <f>IF(AND($S970='자료입력 및 결과표시'!$B$12,COUNTIF($W970:$DR970,'자료입력 및 결과표시'!$C$12)&gt;=1),IF(OR('자료입력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C970" s="28">
        <f>IF(AND($S970='자료입력 및 결과표시'!$B$13,COUNTIF($W970:$DR970,'자료입력 및 결과표시'!$C$13)&gt;=1),IF(OR('자료입력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D970" s="28">
        <f>IF(AND($S970='자료입력 및 결과표시'!$B$14,COUNTIF($W970:$DR970,'자료입력 및 결과표시'!$C$14)&gt;=1),IF(OR('자료입력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E970" s="28">
        <f>IF(AND($S970='자료입력 및 결과표시'!$B$15,COUNTIF($W970:$DR970,'자료입력 및 결과표시'!$C$15)&gt;=1),IF(OR('자료입력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F970" s="28">
        <f>IF(AND($S970='자료입력 및 결과표시'!$B$16,COUNTIF($W970:$DR970,'자료입력 및 결과표시'!$C$16)&gt;=1),IF(OR('자료입력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G970" s="28">
        <f>IF(AND($S970='자료입력 및 결과표시'!$B$17,COUNTIF($W970:$DR970,'자료입력 및 결과표시'!$C$17)&gt;=1),IF(OR('자료입력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H970" s="28">
        <f>IF(AND($S970='자료입력 및 결과표시'!$B$18,COUNTIF($W970:$DR970,'자료입력 및 결과표시'!$C$18)&gt;=1),IF(OR('자료입력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I970" s="28">
        <f>IF(AND($S970='자료입력 및 결과표시'!$B$19,COUNTIF($W970:$DR970,'자료입력 및 결과표시'!$C$19)&gt;=1),IF(OR('자료입력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J970" s="28">
        <f>IF(AND($S970='자료입력 및 결과표시'!$B$20,COUNTIF($W970:$DR970,'자료입력 및 결과표시'!$C$20)&gt;=1),IF(OR('자료입력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K970" s="28">
        <f>IF(AND($S970='자료입력 및 결과표시'!$B$21,COUNTIF($W970:$DR970,'자료입력 및 결과표시'!$C$21)&gt;=1),IF(OR('자료입력 및 결과표시'!$B$4+90&gt;=$V970,'자료입력 및 결과표시'!$B$4&lt;$U970),0,IF($V970-'자료입력 및 결과표시'!$B$4-90&gt;='자료입력 및 결과표시'!$E$4,'자료입력 및 결과표시'!$E$4,$V970-'자료입력 및 결과표시'!$B$4-90)),0)</f>
        <v>0</v>
      </c>
      <c r="EL970" s="17">
        <f>IF(AND(S970='자료입력 및 결과표시'!$B$6,COUNTIF('업무중복도(데이터 입력)'!$W970:$DR970,'자료입력 및 결과표시'!$C$6)&gt;=1),1,0)</f>
        <v>0</v>
      </c>
      <c r="EM970" s="17">
        <f>IF(AND(S970='자료입력 및 결과표시'!$B$7,COUNTIF('업무중복도(데이터 입력)'!$W970:$DR970,'자료입력 및 결과표시'!$C$7)&gt;=1),2,0)</f>
        <v>0</v>
      </c>
      <c r="EN970" s="17">
        <f>IF(AND(S970='자료입력 및 결과표시'!$B$8,COUNTIF('업무중복도(데이터 입력)'!$W970:$DR970,'자료입력 및 결과표시'!$C$8)&gt;=1),3,0)</f>
        <v>0</v>
      </c>
      <c r="EO970" s="17">
        <f>IF(AND(S970='자료입력 및 결과표시'!$B$9,COUNTIF('업무중복도(데이터 입력)'!$W970:$DR970,'자료입력 및 결과표시'!$C$9)&gt;=1),4,0)</f>
        <v>0</v>
      </c>
      <c r="EP970" s="17">
        <f>IF(AND(S970='자료입력 및 결과표시'!$B$10,COUNTIF('업무중복도(데이터 입력)'!$W970:$DR970,'자료입력 및 결과표시'!$C$10)&gt;=1),5,0)</f>
        <v>0</v>
      </c>
      <c r="EQ970" s="17">
        <f>IF(AND(S970='자료입력 및 결과표시'!$B$11,COUNTIF('업무중복도(데이터 입력)'!$W970:$DR970,'자료입력 및 결과표시'!$C$11)&gt;=1),6,0)</f>
        <v>0</v>
      </c>
      <c r="ER970" s="17">
        <f>IF(AND(S970='자료입력 및 결과표시'!$B$12,COUNTIF('업무중복도(데이터 입력)'!$W970:$DR970,'자료입력 및 결과표시'!$C$12)&gt;=1),7,0)</f>
        <v>0</v>
      </c>
      <c r="ES970" s="17">
        <f>IF(AND(S970='자료입력 및 결과표시'!$B$13,COUNTIF('업무중복도(데이터 입력)'!$W970:$DR970,'자료입력 및 결과표시'!$C$13)&gt;=1),8,0)</f>
        <v>0</v>
      </c>
      <c r="ET970" s="17">
        <f>IF(AND(S970='자료입력 및 결과표시'!$B$14,COUNTIF('업무중복도(데이터 입력)'!$W970:$DR970,'자료입력 및 결과표시'!$C$14)&gt;=1),9,0)</f>
        <v>0</v>
      </c>
      <c r="EU970" s="17">
        <f>IF(AND(S970='자료입력 및 결과표시'!$B$15,COUNTIF('업무중복도(데이터 입력)'!$W970:$DR970,'자료입력 및 결과표시'!$C$15)&gt;=1),10,0)</f>
        <v>0</v>
      </c>
      <c r="EV970" s="17">
        <f>IF(AND(S970='자료입력 및 결과표시'!$B$16,COUNTIF('업무중복도(데이터 입력)'!$W970:$DR970,'자료입력 및 결과표시'!$C$16)&gt;=1),11,0)</f>
        <v>0</v>
      </c>
      <c r="EW970" s="17">
        <f>IF(AND(S970='자료입력 및 결과표시'!$B$17,COUNTIF('업무중복도(데이터 입력)'!$W970:$DR970,'자료입력 및 결과표시'!$C$17)&gt;=1),12,0)</f>
        <v>0</v>
      </c>
      <c r="EX970" s="17">
        <f>IF(AND(S970='자료입력 및 결과표시'!$B$18,COUNTIF('업무중복도(데이터 입력)'!$W970:$DR970,'자료입력 및 결과표시'!$C$18)&gt;=1),13,0)</f>
        <v>0</v>
      </c>
      <c r="EY970" s="17">
        <f>IF(AND(S970='자료입력 및 결과표시'!$B$19,COUNTIF('업무중복도(데이터 입력)'!$W970:$DR970,'자료입력 및 결과표시'!$C$19)&gt;=1),14,0)</f>
        <v>0</v>
      </c>
      <c r="EZ970" s="17">
        <f>IF(AND(S970='자료입력 및 결과표시'!$B$20,COUNTIF('업무중복도(데이터 입력)'!$W970:$DR970,'자료입력 및 결과표시'!$C$20)&gt;=1),15,0)</f>
        <v>0</v>
      </c>
      <c r="FA970" s="17">
        <f>IF(AND(S970='자료입력 및 결과표시'!$B$21,COUNTIF('업무중복도(데이터 입력)'!$W970:$DR970,'자료입력 및 결과표시'!$C$21)&gt;=1),16,0)</f>
        <v>0</v>
      </c>
      <c r="FK970" s="17">
        <f t="shared" si="923"/>
        <v>0</v>
      </c>
      <c r="FO970"/>
    </row>
    <row r="971" spans="1:171">
      <c r="A971" s="17" t="str">
        <f t="shared" si="906"/>
        <v>\\\0</v>
      </c>
      <c r="B971" s="17" t="str">
        <f t="shared" si="907"/>
        <v>\\\0</v>
      </c>
      <c r="C971" s="17" t="str">
        <f t="shared" si="908"/>
        <v>\\\0</v>
      </c>
      <c r="D971" s="17" t="str">
        <f t="shared" si="909"/>
        <v>\\\0</v>
      </c>
      <c r="E971" s="17" t="str">
        <f t="shared" si="910"/>
        <v>\\\0</v>
      </c>
      <c r="F971" s="17" t="str">
        <f t="shared" si="911"/>
        <v>\\\0</v>
      </c>
      <c r="G971" s="17" t="str">
        <f t="shared" si="912"/>
        <v>\\\0</v>
      </c>
      <c r="H971" s="17" t="str">
        <f t="shared" si="913"/>
        <v>\\\0</v>
      </c>
      <c r="I971" s="17" t="str">
        <f t="shared" si="914"/>
        <v>\\\0</v>
      </c>
      <c r="J971" s="17" t="str">
        <f t="shared" si="915"/>
        <v>\\\0</v>
      </c>
      <c r="K971" s="17" t="str">
        <f t="shared" si="916"/>
        <v>\\\0</v>
      </c>
      <c r="L971" s="17" t="str">
        <f t="shared" si="917"/>
        <v>\\\0</v>
      </c>
      <c r="M971" s="17" t="str">
        <f t="shared" si="918"/>
        <v>\\\0</v>
      </c>
      <c r="N971" s="17" t="str">
        <f t="shared" si="919"/>
        <v>\\\0</v>
      </c>
      <c r="O971" s="17" t="str">
        <f t="shared" si="920"/>
        <v>\\\0</v>
      </c>
      <c r="P971" s="17" t="str">
        <f t="shared" si="921"/>
        <v>\\\0</v>
      </c>
      <c r="R971" s="17" t="str">
        <f t="shared" si="922"/>
        <v>\\</v>
      </c>
      <c r="S971" s="38"/>
      <c r="T971" s="39"/>
      <c r="U971" s="31"/>
      <c r="V971" s="32"/>
      <c r="W971" s="36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35"/>
      <c r="DS971" s="287"/>
      <c r="DT971" s="36"/>
      <c r="DU971" s="37"/>
      <c r="DV971" s="28">
        <f>IF(AND($S971='자료입력 및 결과표시'!$B$6,COUNTIF($W971:$DR971,'자료입력 및 결과표시'!$C$6)&gt;=1),IF(OR('자료입력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DW971" s="28">
        <f>IF(AND($S971='자료입력 및 결과표시'!$B$7,COUNTIF($W971:$DR971,'자료입력 및 결과표시'!$C$7)&gt;=1),IF(OR('자료입력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DX971" s="28">
        <f>IF(AND($S971='자료입력 및 결과표시'!$B$8,COUNTIF($W971:$DR971,'자료입력 및 결과표시'!$C$8)&gt;=1),IF(OR('자료입력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DY971" s="28">
        <f>IF(AND($S971='자료입력 및 결과표시'!$B$9,COUNTIF($W971:$DR971,'자료입력 및 결과표시'!$C$9)&gt;=1),IF(OR('자료입력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DZ971" s="28">
        <f>IF(AND($S971='자료입력 및 결과표시'!$B$10,COUNTIF($W971:$DR971,'자료입력 및 결과표시'!$C$10)&gt;=1),IF(OR('자료입력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A971" s="28">
        <f>IF(AND($S971='자료입력 및 결과표시'!$B$11,COUNTIF($W971:$DR971,'자료입력 및 결과표시'!$C$11)&gt;=1),IF(OR('자료입력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B971" s="28">
        <f>IF(AND($S971='자료입력 및 결과표시'!$B$12,COUNTIF($W971:$DR971,'자료입력 및 결과표시'!$C$12)&gt;=1),IF(OR('자료입력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C971" s="28">
        <f>IF(AND($S971='자료입력 및 결과표시'!$B$13,COUNTIF($W971:$DR971,'자료입력 및 결과표시'!$C$13)&gt;=1),IF(OR('자료입력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D971" s="28">
        <f>IF(AND($S971='자료입력 및 결과표시'!$B$14,COUNTIF($W971:$DR971,'자료입력 및 결과표시'!$C$14)&gt;=1),IF(OR('자료입력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E971" s="28">
        <f>IF(AND($S971='자료입력 및 결과표시'!$B$15,COUNTIF($W971:$DR971,'자료입력 및 결과표시'!$C$15)&gt;=1),IF(OR('자료입력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F971" s="28">
        <f>IF(AND($S971='자료입력 및 결과표시'!$B$16,COUNTIF($W971:$DR971,'자료입력 및 결과표시'!$C$16)&gt;=1),IF(OR('자료입력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G971" s="28">
        <f>IF(AND($S971='자료입력 및 결과표시'!$B$17,COUNTIF($W971:$DR971,'자료입력 및 결과표시'!$C$17)&gt;=1),IF(OR('자료입력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H971" s="28">
        <f>IF(AND($S971='자료입력 및 결과표시'!$B$18,COUNTIF($W971:$DR971,'자료입력 및 결과표시'!$C$18)&gt;=1),IF(OR('자료입력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I971" s="28">
        <f>IF(AND($S971='자료입력 및 결과표시'!$B$19,COUNTIF($W971:$DR971,'자료입력 및 결과표시'!$C$19)&gt;=1),IF(OR('자료입력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J971" s="28">
        <f>IF(AND($S971='자료입력 및 결과표시'!$B$20,COUNTIF($W971:$DR971,'자료입력 및 결과표시'!$C$20)&gt;=1),IF(OR('자료입력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K971" s="28">
        <f>IF(AND($S971='자료입력 및 결과표시'!$B$21,COUNTIF($W971:$DR971,'자료입력 및 결과표시'!$C$21)&gt;=1),IF(OR('자료입력 및 결과표시'!$B$4+90&gt;=$V971,'자료입력 및 결과표시'!$B$4&lt;$U971),0,IF($V971-'자료입력 및 결과표시'!$B$4-90&gt;='자료입력 및 결과표시'!$E$4,'자료입력 및 결과표시'!$E$4,$V971-'자료입력 및 결과표시'!$B$4-90)),0)</f>
        <v>0</v>
      </c>
      <c r="EL971" s="17">
        <f>IF(AND(S971='자료입력 및 결과표시'!$B$6,COUNTIF('업무중복도(데이터 입력)'!$W971:$DR971,'자료입력 및 결과표시'!$C$6)&gt;=1),1,0)</f>
        <v>0</v>
      </c>
      <c r="EM971" s="17">
        <f>IF(AND(S971='자료입력 및 결과표시'!$B$7,COUNTIF('업무중복도(데이터 입력)'!$W971:$DR971,'자료입력 및 결과표시'!$C$7)&gt;=1),2,0)</f>
        <v>0</v>
      </c>
      <c r="EN971" s="17">
        <f>IF(AND(S971='자료입력 및 결과표시'!$B$8,COUNTIF('업무중복도(데이터 입력)'!$W971:$DR971,'자료입력 및 결과표시'!$C$8)&gt;=1),3,0)</f>
        <v>0</v>
      </c>
      <c r="EO971" s="17">
        <f>IF(AND(S971='자료입력 및 결과표시'!$B$9,COUNTIF('업무중복도(데이터 입력)'!$W971:$DR971,'자료입력 및 결과표시'!$C$9)&gt;=1),4,0)</f>
        <v>0</v>
      </c>
      <c r="EP971" s="17">
        <f>IF(AND(S971='자료입력 및 결과표시'!$B$10,COUNTIF('업무중복도(데이터 입력)'!$W971:$DR971,'자료입력 및 결과표시'!$C$10)&gt;=1),5,0)</f>
        <v>0</v>
      </c>
      <c r="EQ971" s="17">
        <f>IF(AND(S971='자료입력 및 결과표시'!$B$11,COUNTIF('업무중복도(데이터 입력)'!$W971:$DR971,'자료입력 및 결과표시'!$C$11)&gt;=1),6,0)</f>
        <v>0</v>
      </c>
      <c r="ER971" s="17">
        <f>IF(AND(S971='자료입력 및 결과표시'!$B$12,COUNTIF('업무중복도(데이터 입력)'!$W971:$DR971,'자료입력 및 결과표시'!$C$12)&gt;=1),7,0)</f>
        <v>0</v>
      </c>
      <c r="ES971" s="17">
        <f>IF(AND(S971='자료입력 및 결과표시'!$B$13,COUNTIF('업무중복도(데이터 입력)'!$W971:$DR971,'자료입력 및 결과표시'!$C$13)&gt;=1),8,0)</f>
        <v>0</v>
      </c>
      <c r="ET971" s="17">
        <f>IF(AND(S971='자료입력 및 결과표시'!$B$14,COUNTIF('업무중복도(데이터 입력)'!$W971:$DR971,'자료입력 및 결과표시'!$C$14)&gt;=1),9,0)</f>
        <v>0</v>
      </c>
      <c r="EU971" s="17">
        <f>IF(AND(S971='자료입력 및 결과표시'!$B$15,COUNTIF('업무중복도(데이터 입력)'!$W971:$DR971,'자료입력 및 결과표시'!$C$15)&gt;=1),10,0)</f>
        <v>0</v>
      </c>
      <c r="EV971" s="17">
        <f>IF(AND(S971='자료입력 및 결과표시'!$B$16,COUNTIF('업무중복도(데이터 입력)'!$W971:$DR971,'자료입력 및 결과표시'!$C$16)&gt;=1),11,0)</f>
        <v>0</v>
      </c>
      <c r="EW971" s="17">
        <f>IF(AND(S971='자료입력 및 결과표시'!$B$17,COUNTIF('업무중복도(데이터 입력)'!$W971:$DR971,'자료입력 및 결과표시'!$C$17)&gt;=1),12,0)</f>
        <v>0</v>
      </c>
      <c r="EX971" s="17">
        <f>IF(AND(S971='자료입력 및 결과표시'!$B$18,COUNTIF('업무중복도(데이터 입력)'!$W971:$DR971,'자료입력 및 결과표시'!$C$18)&gt;=1),13,0)</f>
        <v>0</v>
      </c>
      <c r="EY971" s="17">
        <f>IF(AND(S971='자료입력 및 결과표시'!$B$19,COUNTIF('업무중복도(데이터 입력)'!$W971:$DR971,'자료입력 및 결과표시'!$C$19)&gt;=1),14,0)</f>
        <v>0</v>
      </c>
      <c r="EZ971" s="17">
        <f>IF(AND(S971='자료입력 및 결과표시'!$B$20,COUNTIF('업무중복도(데이터 입력)'!$W971:$DR971,'자료입력 및 결과표시'!$C$20)&gt;=1),15,0)</f>
        <v>0</v>
      </c>
      <c r="FA971" s="17">
        <f>IF(AND(S971='자료입력 및 결과표시'!$B$21,COUNTIF('업무중복도(데이터 입력)'!$W971:$DR971,'자료입력 및 결과표시'!$C$21)&gt;=1),16,0)</f>
        <v>0</v>
      </c>
      <c r="FK971" s="17">
        <f t="shared" si="923"/>
        <v>0</v>
      </c>
      <c r="FO971"/>
    </row>
    <row r="972" spans="1:171">
      <c r="A972" s="17" t="str">
        <f t="shared" si="906"/>
        <v>\\\0</v>
      </c>
      <c r="B972" s="17" t="str">
        <f t="shared" si="907"/>
        <v>\\\0</v>
      </c>
      <c r="C972" s="17" t="str">
        <f t="shared" si="908"/>
        <v>\\\0</v>
      </c>
      <c r="D972" s="17" t="str">
        <f t="shared" si="909"/>
        <v>\\\0</v>
      </c>
      <c r="E972" s="17" t="str">
        <f t="shared" si="910"/>
        <v>\\\0</v>
      </c>
      <c r="F972" s="17" t="str">
        <f t="shared" si="911"/>
        <v>\\\0</v>
      </c>
      <c r="G972" s="17" t="str">
        <f t="shared" si="912"/>
        <v>\\\0</v>
      </c>
      <c r="H972" s="17" t="str">
        <f t="shared" si="913"/>
        <v>\\\0</v>
      </c>
      <c r="I972" s="17" t="str">
        <f t="shared" si="914"/>
        <v>\\\0</v>
      </c>
      <c r="J972" s="17" t="str">
        <f t="shared" si="915"/>
        <v>\\\0</v>
      </c>
      <c r="K972" s="17" t="str">
        <f t="shared" si="916"/>
        <v>\\\0</v>
      </c>
      <c r="L972" s="17" t="str">
        <f t="shared" si="917"/>
        <v>\\\0</v>
      </c>
      <c r="M972" s="17" t="str">
        <f t="shared" si="918"/>
        <v>\\\0</v>
      </c>
      <c r="N972" s="17" t="str">
        <f t="shared" si="919"/>
        <v>\\\0</v>
      </c>
      <c r="O972" s="17" t="str">
        <f t="shared" si="920"/>
        <v>\\\0</v>
      </c>
      <c r="P972" s="17" t="str">
        <f t="shared" si="921"/>
        <v>\\\0</v>
      </c>
      <c r="R972" s="17" t="str">
        <f t="shared" si="922"/>
        <v>\\</v>
      </c>
      <c r="S972" s="38"/>
      <c r="T972" s="39"/>
      <c r="U972" s="31"/>
      <c r="V972" s="32"/>
      <c r="W972" s="36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35"/>
      <c r="DS972" s="287"/>
      <c r="DT972" s="36"/>
      <c r="DU972" s="37"/>
      <c r="DV972" s="28">
        <f>IF(AND($S972='자료입력 및 결과표시'!$B$6,COUNTIF($W972:$DR972,'자료입력 및 결과표시'!$C$6)&gt;=1),IF(OR('자료입력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DW972" s="28">
        <f>IF(AND($S972='자료입력 및 결과표시'!$B$7,COUNTIF($W972:$DR972,'자료입력 및 결과표시'!$C$7)&gt;=1),IF(OR('자료입력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DX972" s="28">
        <f>IF(AND($S972='자료입력 및 결과표시'!$B$8,COUNTIF($W972:$DR972,'자료입력 및 결과표시'!$C$8)&gt;=1),IF(OR('자료입력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DY972" s="28">
        <f>IF(AND($S972='자료입력 및 결과표시'!$B$9,COUNTIF($W972:$DR972,'자료입력 및 결과표시'!$C$9)&gt;=1),IF(OR('자료입력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DZ972" s="28">
        <f>IF(AND($S972='자료입력 및 결과표시'!$B$10,COUNTIF($W972:$DR972,'자료입력 및 결과표시'!$C$10)&gt;=1),IF(OR('자료입력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A972" s="28">
        <f>IF(AND($S972='자료입력 및 결과표시'!$B$11,COUNTIF($W972:$DR972,'자료입력 및 결과표시'!$C$11)&gt;=1),IF(OR('자료입력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B972" s="28">
        <f>IF(AND($S972='자료입력 및 결과표시'!$B$12,COUNTIF($W972:$DR972,'자료입력 및 결과표시'!$C$12)&gt;=1),IF(OR('자료입력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C972" s="28">
        <f>IF(AND($S972='자료입력 및 결과표시'!$B$13,COUNTIF($W972:$DR972,'자료입력 및 결과표시'!$C$13)&gt;=1),IF(OR('자료입력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D972" s="28">
        <f>IF(AND($S972='자료입력 및 결과표시'!$B$14,COUNTIF($W972:$DR972,'자료입력 및 결과표시'!$C$14)&gt;=1),IF(OR('자료입력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E972" s="28">
        <f>IF(AND($S972='자료입력 및 결과표시'!$B$15,COUNTIF($W972:$DR972,'자료입력 및 결과표시'!$C$15)&gt;=1),IF(OR('자료입력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F972" s="28">
        <f>IF(AND($S972='자료입력 및 결과표시'!$B$16,COUNTIF($W972:$DR972,'자료입력 및 결과표시'!$C$16)&gt;=1),IF(OR('자료입력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G972" s="28">
        <f>IF(AND($S972='자료입력 및 결과표시'!$B$17,COUNTIF($W972:$DR972,'자료입력 및 결과표시'!$C$17)&gt;=1),IF(OR('자료입력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H972" s="28">
        <f>IF(AND($S972='자료입력 및 결과표시'!$B$18,COUNTIF($W972:$DR972,'자료입력 및 결과표시'!$C$18)&gt;=1),IF(OR('자료입력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I972" s="28">
        <f>IF(AND($S972='자료입력 및 결과표시'!$B$19,COUNTIF($W972:$DR972,'자료입력 및 결과표시'!$C$19)&gt;=1),IF(OR('자료입력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J972" s="28">
        <f>IF(AND($S972='자료입력 및 결과표시'!$B$20,COUNTIF($W972:$DR972,'자료입력 및 결과표시'!$C$20)&gt;=1),IF(OR('자료입력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K972" s="28">
        <f>IF(AND($S972='자료입력 및 결과표시'!$B$21,COUNTIF($W972:$DR972,'자료입력 및 결과표시'!$C$21)&gt;=1),IF(OR('자료입력 및 결과표시'!$B$4+90&gt;=$V972,'자료입력 및 결과표시'!$B$4&lt;$U972),0,IF($V972-'자료입력 및 결과표시'!$B$4-90&gt;='자료입력 및 결과표시'!$E$4,'자료입력 및 결과표시'!$E$4,$V972-'자료입력 및 결과표시'!$B$4-90)),0)</f>
        <v>0</v>
      </c>
      <c r="EL972" s="17">
        <f>IF(AND(S972='자료입력 및 결과표시'!$B$6,COUNTIF('업무중복도(데이터 입력)'!$W972:$DR972,'자료입력 및 결과표시'!$C$6)&gt;=1),1,0)</f>
        <v>0</v>
      </c>
      <c r="EM972" s="17">
        <f>IF(AND(S972='자료입력 및 결과표시'!$B$7,COUNTIF('업무중복도(데이터 입력)'!$W972:$DR972,'자료입력 및 결과표시'!$C$7)&gt;=1),2,0)</f>
        <v>0</v>
      </c>
      <c r="EN972" s="17">
        <f>IF(AND(S972='자료입력 및 결과표시'!$B$8,COUNTIF('업무중복도(데이터 입력)'!$W972:$DR972,'자료입력 및 결과표시'!$C$8)&gt;=1),3,0)</f>
        <v>0</v>
      </c>
      <c r="EO972" s="17">
        <f>IF(AND(S972='자료입력 및 결과표시'!$B$9,COUNTIF('업무중복도(데이터 입력)'!$W972:$DR972,'자료입력 및 결과표시'!$C$9)&gt;=1),4,0)</f>
        <v>0</v>
      </c>
      <c r="EP972" s="17">
        <f>IF(AND(S972='자료입력 및 결과표시'!$B$10,COUNTIF('업무중복도(데이터 입력)'!$W972:$DR972,'자료입력 및 결과표시'!$C$10)&gt;=1),5,0)</f>
        <v>0</v>
      </c>
      <c r="EQ972" s="17">
        <f>IF(AND(S972='자료입력 및 결과표시'!$B$11,COUNTIF('업무중복도(데이터 입력)'!$W972:$DR972,'자료입력 및 결과표시'!$C$11)&gt;=1),6,0)</f>
        <v>0</v>
      </c>
      <c r="ER972" s="17">
        <f>IF(AND(S972='자료입력 및 결과표시'!$B$12,COUNTIF('업무중복도(데이터 입력)'!$W972:$DR972,'자료입력 및 결과표시'!$C$12)&gt;=1),7,0)</f>
        <v>0</v>
      </c>
      <c r="ES972" s="17">
        <f>IF(AND(S972='자료입력 및 결과표시'!$B$13,COUNTIF('업무중복도(데이터 입력)'!$W972:$DR972,'자료입력 및 결과표시'!$C$13)&gt;=1),8,0)</f>
        <v>0</v>
      </c>
      <c r="ET972" s="17">
        <f>IF(AND(S972='자료입력 및 결과표시'!$B$14,COUNTIF('업무중복도(데이터 입력)'!$W972:$DR972,'자료입력 및 결과표시'!$C$14)&gt;=1),9,0)</f>
        <v>0</v>
      </c>
      <c r="EU972" s="17">
        <f>IF(AND(S972='자료입력 및 결과표시'!$B$15,COUNTIF('업무중복도(데이터 입력)'!$W972:$DR972,'자료입력 및 결과표시'!$C$15)&gt;=1),10,0)</f>
        <v>0</v>
      </c>
      <c r="EV972" s="17">
        <f>IF(AND(S972='자료입력 및 결과표시'!$B$16,COUNTIF('업무중복도(데이터 입력)'!$W972:$DR972,'자료입력 및 결과표시'!$C$16)&gt;=1),11,0)</f>
        <v>0</v>
      </c>
      <c r="EW972" s="17">
        <f>IF(AND(S972='자료입력 및 결과표시'!$B$17,COUNTIF('업무중복도(데이터 입력)'!$W972:$DR972,'자료입력 및 결과표시'!$C$17)&gt;=1),12,0)</f>
        <v>0</v>
      </c>
      <c r="EX972" s="17">
        <f>IF(AND(S972='자료입력 및 결과표시'!$B$18,COUNTIF('업무중복도(데이터 입력)'!$W972:$DR972,'자료입력 및 결과표시'!$C$18)&gt;=1),13,0)</f>
        <v>0</v>
      </c>
      <c r="EY972" s="17">
        <f>IF(AND(S972='자료입력 및 결과표시'!$B$19,COUNTIF('업무중복도(데이터 입력)'!$W972:$DR972,'자료입력 및 결과표시'!$C$19)&gt;=1),14,0)</f>
        <v>0</v>
      </c>
      <c r="EZ972" s="17">
        <f>IF(AND(S972='자료입력 및 결과표시'!$B$20,COUNTIF('업무중복도(데이터 입력)'!$W972:$DR972,'자료입력 및 결과표시'!$C$20)&gt;=1),15,0)</f>
        <v>0</v>
      </c>
      <c r="FA972" s="17">
        <f>IF(AND(S972='자료입력 및 결과표시'!$B$21,COUNTIF('업무중복도(데이터 입력)'!$W972:$DR972,'자료입력 및 결과표시'!$C$21)&gt;=1),16,0)</f>
        <v>0</v>
      </c>
      <c r="FK972" s="17">
        <f t="shared" si="923"/>
        <v>0</v>
      </c>
      <c r="FO972"/>
    </row>
    <row r="973" spans="1:171">
      <c r="A973" s="17" t="str">
        <f t="shared" si="906"/>
        <v>\\\0</v>
      </c>
      <c r="B973" s="17" t="str">
        <f t="shared" si="907"/>
        <v>\\\0</v>
      </c>
      <c r="C973" s="17" t="str">
        <f t="shared" si="908"/>
        <v>\\\0</v>
      </c>
      <c r="D973" s="17" t="str">
        <f t="shared" si="909"/>
        <v>\\\0</v>
      </c>
      <c r="E973" s="17" t="str">
        <f t="shared" si="910"/>
        <v>\\\0</v>
      </c>
      <c r="F973" s="17" t="str">
        <f t="shared" si="911"/>
        <v>\\\0</v>
      </c>
      <c r="G973" s="17" t="str">
        <f t="shared" si="912"/>
        <v>\\\0</v>
      </c>
      <c r="H973" s="17" t="str">
        <f t="shared" si="913"/>
        <v>\\\0</v>
      </c>
      <c r="I973" s="17" t="str">
        <f t="shared" si="914"/>
        <v>\\\0</v>
      </c>
      <c r="J973" s="17" t="str">
        <f t="shared" si="915"/>
        <v>\\\0</v>
      </c>
      <c r="K973" s="17" t="str">
        <f t="shared" si="916"/>
        <v>\\\0</v>
      </c>
      <c r="L973" s="17" t="str">
        <f t="shared" si="917"/>
        <v>\\\0</v>
      </c>
      <c r="M973" s="17" t="str">
        <f t="shared" si="918"/>
        <v>\\\0</v>
      </c>
      <c r="N973" s="17" t="str">
        <f t="shared" si="919"/>
        <v>\\\0</v>
      </c>
      <c r="O973" s="17" t="str">
        <f t="shared" si="920"/>
        <v>\\\0</v>
      </c>
      <c r="P973" s="17" t="str">
        <f t="shared" si="921"/>
        <v>\\\0</v>
      </c>
      <c r="R973" s="17" t="str">
        <f t="shared" si="922"/>
        <v>\\</v>
      </c>
      <c r="S973" s="38"/>
      <c r="T973" s="39"/>
      <c r="U973" s="31"/>
      <c r="V973" s="32"/>
      <c r="W973" s="36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35"/>
      <c r="DS973" s="287"/>
      <c r="DT973" s="36"/>
      <c r="DU973" s="37"/>
      <c r="DV973" s="28">
        <f>IF(AND($S973='자료입력 및 결과표시'!$B$6,COUNTIF($W973:$DR973,'자료입력 및 결과표시'!$C$6)&gt;=1),IF(OR('자료입력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DW973" s="28">
        <f>IF(AND($S973='자료입력 및 결과표시'!$B$7,COUNTIF($W973:$DR973,'자료입력 및 결과표시'!$C$7)&gt;=1),IF(OR('자료입력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DX973" s="28">
        <f>IF(AND($S973='자료입력 및 결과표시'!$B$8,COUNTIF($W973:$DR973,'자료입력 및 결과표시'!$C$8)&gt;=1),IF(OR('자료입력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DY973" s="28">
        <f>IF(AND($S973='자료입력 및 결과표시'!$B$9,COUNTIF($W973:$DR973,'자료입력 및 결과표시'!$C$9)&gt;=1),IF(OR('자료입력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DZ973" s="28">
        <f>IF(AND($S973='자료입력 및 결과표시'!$B$10,COUNTIF($W973:$DR973,'자료입력 및 결과표시'!$C$10)&gt;=1),IF(OR('자료입력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A973" s="28">
        <f>IF(AND($S973='자료입력 및 결과표시'!$B$11,COUNTIF($W973:$DR973,'자료입력 및 결과표시'!$C$11)&gt;=1),IF(OR('자료입력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B973" s="28">
        <f>IF(AND($S973='자료입력 및 결과표시'!$B$12,COUNTIF($W973:$DR973,'자료입력 및 결과표시'!$C$12)&gt;=1),IF(OR('자료입력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C973" s="28">
        <f>IF(AND($S973='자료입력 및 결과표시'!$B$13,COUNTIF($W973:$DR973,'자료입력 및 결과표시'!$C$13)&gt;=1),IF(OR('자료입력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D973" s="28">
        <f>IF(AND($S973='자료입력 및 결과표시'!$B$14,COUNTIF($W973:$DR973,'자료입력 및 결과표시'!$C$14)&gt;=1),IF(OR('자료입력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E973" s="28">
        <f>IF(AND($S973='자료입력 및 결과표시'!$B$15,COUNTIF($W973:$DR973,'자료입력 및 결과표시'!$C$15)&gt;=1),IF(OR('자료입력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F973" s="28">
        <f>IF(AND($S973='자료입력 및 결과표시'!$B$16,COUNTIF($W973:$DR973,'자료입력 및 결과표시'!$C$16)&gt;=1),IF(OR('자료입력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G973" s="28">
        <f>IF(AND($S973='자료입력 및 결과표시'!$B$17,COUNTIF($W973:$DR973,'자료입력 및 결과표시'!$C$17)&gt;=1),IF(OR('자료입력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H973" s="28">
        <f>IF(AND($S973='자료입력 및 결과표시'!$B$18,COUNTIF($W973:$DR973,'자료입력 및 결과표시'!$C$18)&gt;=1),IF(OR('자료입력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I973" s="28">
        <f>IF(AND($S973='자료입력 및 결과표시'!$B$19,COUNTIF($W973:$DR973,'자료입력 및 결과표시'!$C$19)&gt;=1),IF(OR('자료입력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J973" s="28">
        <f>IF(AND($S973='자료입력 및 결과표시'!$B$20,COUNTIF($W973:$DR973,'자료입력 및 결과표시'!$C$20)&gt;=1),IF(OR('자료입력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K973" s="28">
        <f>IF(AND($S973='자료입력 및 결과표시'!$B$21,COUNTIF($W973:$DR973,'자료입력 및 결과표시'!$C$21)&gt;=1),IF(OR('자료입력 및 결과표시'!$B$4+90&gt;=$V973,'자료입력 및 결과표시'!$B$4&lt;$U973),0,IF($V973-'자료입력 및 결과표시'!$B$4-90&gt;='자료입력 및 결과표시'!$E$4,'자료입력 및 결과표시'!$E$4,$V973-'자료입력 및 결과표시'!$B$4-90)),0)</f>
        <v>0</v>
      </c>
      <c r="EL973" s="17">
        <f>IF(AND(S973='자료입력 및 결과표시'!$B$6,COUNTIF('업무중복도(데이터 입력)'!$W973:$DR973,'자료입력 및 결과표시'!$C$6)&gt;=1),1,0)</f>
        <v>0</v>
      </c>
      <c r="EM973" s="17">
        <f>IF(AND(S973='자료입력 및 결과표시'!$B$7,COUNTIF('업무중복도(데이터 입력)'!$W973:$DR973,'자료입력 및 결과표시'!$C$7)&gt;=1),2,0)</f>
        <v>0</v>
      </c>
      <c r="EN973" s="17">
        <f>IF(AND(S973='자료입력 및 결과표시'!$B$8,COUNTIF('업무중복도(데이터 입력)'!$W973:$DR973,'자료입력 및 결과표시'!$C$8)&gt;=1),3,0)</f>
        <v>0</v>
      </c>
      <c r="EO973" s="17">
        <f>IF(AND(S973='자료입력 및 결과표시'!$B$9,COUNTIF('업무중복도(데이터 입력)'!$W973:$DR973,'자료입력 및 결과표시'!$C$9)&gt;=1),4,0)</f>
        <v>0</v>
      </c>
      <c r="EP973" s="17">
        <f>IF(AND(S973='자료입력 및 결과표시'!$B$10,COUNTIF('업무중복도(데이터 입력)'!$W973:$DR973,'자료입력 및 결과표시'!$C$10)&gt;=1),5,0)</f>
        <v>0</v>
      </c>
      <c r="EQ973" s="17">
        <f>IF(AND(S973='자료입력 및 결과표시'!$B$11,COUNTIF('업무중복도(데이터 입력)'!$W973:$DR973,'자료입력 및 결과표시'!$C$11)&gt;=1),6,0)</f>
        <v>0</v>
      </c>
      <c r="ER973" s="17">
        <f>IF(AND(S973='자료입력 및 결과표시'!$B$12,COUNTIF('업무중복도(데이터 입력)'!$W973:$DR973,'자료입력 및 결과표시'!$C$12)&gt;=1),7,0)</f>
        <v>0</v>
      </c>
      <c r="ES973" s="17">
        <f>IF(AND(S973='자료입력 및 결과표시'!$B$13,COUNTIF('업무중복도(데이터 입력)'!$W973:$DR973,'자료입력 및 결과표시'!$C$13)&gt;=1),8,0)</f>
        <v>0</v>
      </c>
      <c r="ET973" s="17">
        <f>IF(AND(S973='자료입력 및 결과표시'!$B$14,COUNTIF('업무중복도(데이터 입력)'!$W973:$DR973,'자료입력 및 결과표시'!$C$14)&gt;=1),9,0)</f>
        <v>0</v>
      </c>
      <c r="EU973" s="17">
        <f>IF(AND(S973='자료입력 및 결과표시'!$B$15,COUNTIF('업무중복도(데이터 입력)'!$W973:$DR973,'자료입력 및 결과표시'!$C$15)&gt;=1),10,0)</f>
        <v>0</v>
      </c>
      <c r="EV973" s="17">
        <f>IF(AND(S973='자료입력 및 결과표시'!$B$16,COUNTIF('업무중복도(데이터 입력)'!$W973:$DR973,'자료입력 및 결과표시'!$C$16)&gt;=1),11,0)</f>
        <v>0</v>
      </c>
      <c r="EW973" s="17">
        <f>IF(AND(S973='자료입력 및 결과표시'!$B$17,COUNTIF('업무중복도(데이터 입력)'!$W973:$DR973,'자료입력 및 결과표시'!$C$17)&gt;=1),12,0)</f>
        <v>0</v>
      </c>
      <c r="EX973" s="17">
        <f>IF(AND(S973='자료입력 및 결과표시'!$B$18,COUNTIF('업무중복도(데이터 입력)'!$W973:$DR973,'자료입력 및 결과표시'!$C$18)&gt;=1),13,0)</f>
        <v>0</v>
      </c>
      <c r="EY973" s="17">
        <f>IF(AND(S973='자료입력 및 결과표시'!$B$19,COUNTIF('업무중복도(데이터 입력)'!$W973:$DR973,'자료입력 및 결과표시'!$C$19)&gt;=1),14,0)</f>
        <v>0</v>
      </c>
      <c r="EZ973" s="17">
        <f>IF(AND(S973='자료입력 및 결과표시'!$B$20,COUNTIF('업무중복도(데이터 입력)'!$W973:$DR973,'자료입력 및 결과표시'!$C$20)&gt;=1),15,0)</f>
        <v>0</v>
      </c>
      <c r="FA973" s="17">
        <f>IF(AND(S973='자료입력 및 결과표시'!$B$21,COUNTIF('업무중복도(데이터 입력)'!$W973:$DR973,'자료입력 및 결과표시'!$C$21)&gt;=1),16,0)</f>
        <v>0</v>
      </c>
      <c r="FK973" s="17">
        <f t="shared" si="923"/>
        <v>0</v>
      </c>
      <c r="FO973"/>
    </row>
    <row r="974" spans="1:171">
      <c r="A974" s="17" t="str">
        <f t="shared" si="906"/>
        <v>\\\0</v>
      </c>
      <c r="B974" s="17" t="str">
        <f t="shared" si="907"/>
        <v>\\\0</v>
      </c>
      <c r="C974" s="17" t="str">
        <f t="shared" si="908"/>
        <v>\\\0</v>
      </c>
      <c r="D974" s="17" t="str">
        <f t="shared" si="909"/>
        <v>\\\0</v>
      </c>
      <c r="E974" s="17" t="str">
        <f t="shared" si="910"/>
        <v>\\\0</v>
      </c>
      <c r="F974" s="17" t="str">
        <f t="shared" si="911"/>
        <v>\\\0</v>
      </c>
      <c r="G974" s="17" t="str">
        <f t="shared" si="912"/>
        <v>\\\0</v>
      </c>
      <c r="H974" s="17" t="str">
        <f t="shared" si="913"/>
        <v>\\\0</v>
      </c>
      <c r="I974" s="17" t="str">
        <f t="shared" si="914"/>
        <v>\\\0</v>
      </c>
      <c r="J974" s="17" t="str">
        <f t="shared" si="915"/>
        <v>\\\0</v>
      </c>
      <c r="K974" s="17" t="str">
        <f t="shared" si="916"/>
        <v>\\\0</v>
      </c>
      <c r="L974" s="17" t="str">
        <f t="shared" si="917"/>
        <v>\\\0</v>
      </c>
      <c r="M974" s="17" t="str">
        <f t="shared" si="918"/>
        <v>\\\0</v>
      </c>
      <c r="N974" s="17" t="str">
        <f t="shared" si="919"/>
        <v>\\\0</v>
      </c>
      <c r="O974" s="17" t="str">
        <f t="shared" si="920"/>
        <v>\\\0</v>
      </c>
      <c r="P974" s="17" t="str">
        <f t="shared" si="921"/>
        <v>\\\0</v>
      </c>
      <c r="R974" s="17" t="str">
        <f t="shared" si="922"/>
        <v>\\</v>
      </c>
      <c r="S974" s="38"/>
      <c r="T974" s="39"/>
      <c r="U974" s="31"/>
      <c r="V974" s="32"/>
      <c r="W974" s="36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35"/>
      <c r="DS974" s="287"/>
      <c r="DT974" s="36"/>
      <c r="DU974" s="37"/>
      <c r="DV974" s="28">
        <f>IF(AND($S974='자료입력 및 결과표시'!$B$6,COUNTIF($W974:$DR974,'자료입력 및 결과표시'!$C$6)&gt;=1),IF(OR('자료입력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DW974" s="28">
        <f>IF(AND($S974='자료입력 및 결과표시'!$B$7,COUNTIF($W974:$DR974,'자료입력 및 결과표시'!$C$7)&gt;=1),IF(OR('자료입력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DX974" s="28">
        <f>IF(AND($S974='자료입력 및 결과표시'!$B$8,COUNTIF($W974:$DR974,'자료입력 및 결과표시'!$C$8)&gt;=1),IF(OR('자료입력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DY974" s="28">
        <f>IF(AND($S974='자료입력 및 결과표시'!$B$9,COUNTIF($W974:$DR974,'자료입력 및 결과표시'!$C$9)&gt;=1),IF(OR('자료입력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DZ974" s="28">
        <f>IF(AND($S974='자료입력 및 결과표시'!$B$10,COUNTIF($W974:$DR974,'자료입력 및 결과표시'!$C$10)&gt;=1),IF(OR('자료입력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A974" s="28">
        <f>IF(AND($S974='자료입력 및 결과표시'!$B$11,COUNTIF($W974:$DR974,'자료입력 및 결과표시'!$C$11)&gt;=1),IF(OR('자료입력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B974" s="28">
        <f>IF(AND($S974='자료입력 및 결과표시'!$B$12,COUNTIF($W974:$DR974,'자료입력 및 결과표시'!$C$12)&gt;=1),IF(OR('자료입력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C974" s="28">
        <f>IF(AND($S974='자료입력 및 결과표시'!$B$13,COUNTIF($W974:$DR974,'자료입력 및 결과표시'!$C$13)&gt;=1),IF(OR('자료입력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D974" s="28">
        <f>IF(AND($S974='자료입력 및 결과표시'!$B$14,COUNTIF($W974:$DR974,'자료입력 및 결과표시'!$C$14)&gt;=1),IF(OR('자료입력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E974" s="28">
        <f>IF(AND($S974='자료입력 및 결과표시'!$B$15,COUNTIF($W974:$DR974,'자료입력 및 결과표시'!$C$15)&gt;=1),IF(OR('자료입력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F974" s="28">
        <f>IF(AND($S974='자료입력 및 결과표시'!$B$16,COUNTIF($W974:$DR974,'자료입력 및 결과표시'!$C$16)&gt;=1),IF(OR('자료입력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G974" s="28">
        <f>IF(AND($S974='자료입력 및 결과표시'!$B$17,COUNTIF($W974:$DR974,'자료입력 및 결과표시'!$C$17)&gt;=1),IF(OR('자료입력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H974" s="28">
        <f>IF(AND($S974='자료입력 및 결과표시'!$B$18,COUNTIF($W974:$DR974,'자료입력 및 결과표시'!$C$18)&gt;=1),IF(OR('자료입력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I974" s="28">
        <f>IF(AND($S974='자료입력 및 결과표시'!$B$19,COUNTIF($W974:$DR974,'자료입력 및 결과표시'!$C$19)&gt;=1),IF(OR('자료입력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J974" s="28">
        <f>IF(AND($S974='자료입력 및 결과표시'!$B$20,COUNTIF($W974:$DR974,'자료입력 및 결과표시'!$C$20)&gt;=1),IF(OR('자료입력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K974" s="28">
        <f>IF(AND($S974='자료입력 및 결과표시'!$B$21,COUNTIF($W974:$DR974,'자료입력 및 결과표시'!$C$21)&gt;=1),IF(OR('자료입력 및 결과표시'!$B$4+90&gt;=$V974,'자료입력 및 결과표시'!$B$4&lt;$U974),0,IF($V974-'자료입력 및 결과표시'!$B$4-90&gt;='자료입력 및 결과표시'!$E$4,'자료입력 및 결과표시'!$E$4,$V974-'자료입력 및 결과표시'!$B$4-90)),0)</f>
        <v>0</v>
      </c>
      <c r="EL974" s="17">
        <f>IF(AND(S974='자료입력 및 결과표시'!$B$6,COUNTIF('업무중복도(데이터 입력)'!$W974:$DR974,'자료입력 및 결과표시'!$C$6)&gt;=1),1,0)</f>
        <v>0</v>
      </c>
      <c r="EM974" s="17">
        <f>IF(AND(S974='자료입력 및 결과표시'!$B$7,COUNTIF('업무중복도(데이터 입력)'!$W974:$DR974,'자료입력 및 결과표시'!$C$7)&gt;=1),2,0)</f>
        <v>0</v>
      </c>
      <c r="EN974" s="17">
        <f>IF(AND(S974='자료입력 및 결과표시'!$B$8,COUNTIF('업무중복도(데이터 입력)'!$W974:$DR974,'자료입력 및 결과표시'!$C$8)&gt;=1),3,0)</f>
        <v>0</v>
      </c>
      <c r="EO974" s="17">
        <f>IF(AND(S974='자료입력 및 결과표시'!$B$9,COUNTIF('업무중복도(데이터 입력)'!$W974:$DR974,'자료입력 및 결과표시'!$C$9)&gt;=1),4,0)</f>
        <v>0</v>
      </c>
      <c r="EP974" s="17">
        <f>IF(AND(S974='자료입력 및 결과표시'!$B$10,COUNTIF('업무중복도(데이터 입력)'!$W974:$DR974,'자료입력 및 결과표시'!$C$10)&gt;=1),5,0)</f>
        <v>0</v>
      </c>
      <c r="EQ974" s="17">
        <f>IF(AND(S974='자료입력 및 결과표시'!$B$11,COUNTIF('업무중복도(데이터 입력)'!$W974:$DR974,'자료입력 및 결과표시'!$C$11)&gt;=1),6,0)</f>
        <v>0</v>
      </c>
      <c r="ER974" s="17">
        <f>IF(AND(S974='자료입력 및 결과표시'!$B$12,COUNTIF('업무중복도(데이터 입력)'!$W974:$DR974,'자료입력 및 결과표시'!$C$12)&gt;=1),7,0)</f>
        <v>0</v>
      </c>
      <c r="ES974" s="17">
        <f>IF(AND(S974='자료입력 및 결과표시'!$B$13,COUNTIF('업무중복도(데이터 입력)'!$W974:$DR974,'자료입력 및 결과표시'!$C$13)&gt;=1),8,0)</f>
        <v>0</v>
      </c>
      <c r="ET974" s="17">
        <f>IF(AND(S974='자료입력 및 결과표시'!$B$14,COUNTIF('업무중복도(데이터 입력)'!$W974:$DR974,'자료입력 및 결과표시'!$C$14)&gt;=1),9,0)</f>
        <v>0</v>
      </c>
      <c r="EU974" s="17">
        <f>IF(AND(S974='자료입력 및 결과표시'!$B$15,COUNTIF('업무중복도(데이터 입력)'!$W974:$DR974,'자료입력 및 결과표시'!$C$15)&gt;=1),10,0)</f>
        <v>0</v>
      </c>
      <c r="EV974" s="17">
        <f>IF(AND(S974='자료입력 및 결과표시'!$B$16,COUNTIF('업무중복도(데이터 입력)'!$W974:$DR974,'자료입력 및 결과표시'!$C$16)&gt;=1),11,0)</f>
        <v>0</v>
      </c>
      <c r="EW974" s="17">
        <f>IF(AND(S974='자료입력 및 결과표시'!$B$17,COUNTIF('업무중복도(데이터 입력)'!$W974:$DR974,'자료입력 및 결과표시'!$C$17)&gt;=1),12,0)</f>
        <v>0</v>
      </c>
      <c r="EX974" s="17">
        <f>IF(AND(S974='자료입력 및 결과표시'!$B$18,COUNTIF('업무중복도(데이터 입력)'!$W974:$DR974,'자료입력 및 결과표시'!$C$18)&gt;=1),13,0)</f>
        <v>0</v>
      </c>
      <c r="EY974" s="17">
        <f>IF(AND(S974='자료입력 및 결과표시'!$B$19,COUNTIF('업무중복도(데이터 입력)'!$W974:$DR974,'자료입력 및 결과표시'!$C$19)&gt;=1),14,0)</f>
        <v>0</v>
      </c>
      <c r="EZ974" s="17">
        <f>IF(AND(S974='자료입력 및 결과표시'!$B$20,COUNTIF('업무중복도(데이터 입력)'!$W974:$DR974,'자료입력 및 결과표시'!$C$20)&gt;=1),15,0)</f>
        <v>0</v>
      </c>
      <c r="FA974" s="17">
        <f>IF(AND(S974='자료입력 및 결과표시'!$B$21,COUNTIF('업무중복도(데이터 입력)'!$W974:$DR974,'자료입력 및 결과표시'!$C$21)&gt;=1),16,0)</f>
        <v>0</v>
      </c>
      <c r="FK974" s="17">
        <f t="shared" si="923"/>
        <v>0</v>
      </c>
      <c r="FO974"/>
    </row>
    <row r="975" spans="1:171">
      <c r="A975" s="17" t="str">
        <f t="shared" si="906"/>
        <v>\\\0</v>
      </c>
      <c r="B975" s="17" t="str">
        <f t="shared" si="907"/>
        <v>\\\0</v>
      </c>
      <c r="C975" s="17" t="str">
        <f t="shared" si="908"/>
        <v>\\\0</v>
      </c>
      <c r="D975" s="17" t="str">
        <f t="shared" si="909"/>
        <v>\\\0</v>
      </c>
      <c r="E975" s="17" t="str">
        <f t="shared" si="910"/>
        <v>\\\0</v>
      </c>
      <c r="F975" s="17" t="str">
        <f t="shared" si="911"/>
        <v>\\\0</v>
      </c>
      <c r="G975" s="17" t="str">
        <f t="shared" si="912"/>
        <v>\\\0</v>
      </c>
      <c r="H975" s="17" t="str">
        <f t="shared" si="913"/>
        <v>\\\0</v>
      </c>
      <c r="I975" s="17" t="str">
        <f t="shared" si="914"/>
        <v>\\\0</v>
      </c>
      <c r="J975" s="17" t="str">
        <f t="shared" si="915"/>
        <v>\\\0</v>
      </c>
      <c r="K975" s="17" t="str">
        <f t="shared" si="916"/>
        <v>\\\0</v>
      </c>
      <c r="L975" s="17" t="str">
        <f t="shared" si="917"/>
        <v>\\\0</v>
      </c>
      <c r="M975" s="17" t="str">
        <f t="shared" si="918"/>
        <v>\\\0</v>
      </c>
      <c r="N975" s="17" t="str">
        <f t="shared" si="919"/>
        <v>\\\0</v>
      </c>
      <c r="O975" s="17" t="str">
        <f t="shared" si="920"/>
        <v>\\\0</v>
      </c>
      <c r="P975" s="17" t="str">
        <f t="shared" si="921"/>
        <v>\\\0</v>
      </c>
      <c r="R975" s="17" t="str">
        <f t="shared" si="922"/>
        <v>\\</v>
      </c>
      <c r="S975" s="38"/>
      <c r="T975" s="39"/>
      <c r="U975" s="31"/>
      <c r="V975" s="32"/>
      <c r="W975" s="36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35"/>
      <c r="DS975" s="287"/>
      <c r="DT975" s="36"/>
      <c r="DU975" s="37"/>
      <c r="DV975" s="28">
        <f>IF(AND($S975='자료입력 및 결과표시'!$B$6,COUNTIF($W975:$DR975,'자료입력 및 결과표시'!$C$6)&gt;=1),IF(OR('자료입력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DW975" s="28">
        <f>IF(AND($S975='자료입력 및 결과표시'!$B$7,COUNTIF($W975:$DR975,'자료입력 및 결과표시'!$C$7)&gt;=1),IF(OR('자료입력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DX975" s="28">
        <f>IF(AND($S975='자료입력 및 결과표시'!$B$8,COUNTIF($W975:$DR975,'자료입력 및 결과표시'!$C$8)&gt;=1),IF(OR('자료입력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DY975" s="28">
        <f>IF(AND($S975='자료입력 및 결과표시'!$B$9,COUNTIF($W975:$DR975,'자료입력 및 결과표시'!$C$9)&gt;=1),IF(OR('자료입력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DZ975" s="28">
        <f>IF(AND($S975='자료입력 및 결과표시'!$B$10,COUNTIF($W975:$DR975,'자료입력 및 결과표시'!$C$10)&gt;=1),IF(OR('자료입력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A975" s="28">
        <f>IF(AND($S975='자료입력 및 결과표시'!$B$11,COUNTIF($W975:$DR975,'자료입력 및 결과표시'!$C$11)&gt;=1),IF(OR('자료입력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B975" s="28">
        <f>IF(AND($S975='자료입력 및 결과표시'!$B$12,COUNTIF($W975:$DR975,'자료입력 및 결과표시'!$C$12)&gt;=1),IF(OR('자료입력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C975" s="28">
        <f>IF(AND($S975='자료입력 및 결과표시'!$B$13,COUNTIF($W975:$DR975,'자료입력 및 결과표시'!$C$13)&gt;=1),IF(OR('자료입력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D975" s="28">
        <f>IF(AND($S975='자료입력 및 결과표시'!$B$14,COUNTIF($W975:$DR975,'자료입력 및 결과표시'!$C$14)&gt;=1),IF(OR('자료입력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E975" s="28">
        <f>IF(AND($S975='자료입력 및 결과표시'!$B$15,COUNTIF($W975:$DR975,'자료입력 및 결과표시'!$C$15)&gt;=1),IF(OR('자료입력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F975" s="28">
        <f>IF(AND($S975='자료입력 및 결과표시'!$B$16,COUNTIF($W975:$DR975,'자료입력 및 결과표시'!$C$16)&gt;=1),IF(OR('자료입력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G975" s="28">
        <f>IF(AND($S975='자료입력 및 결과표시'!$B$17,COUNTIF($W975:$DR975,'자료입력 및 결과표시'!$C$17)&gt;=1),IF(OR('자료입력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H975" s="28">
        <f>IF(AND($S975='자료입력 및 결과표시'!$B$18,COUNTIF($W975:$DR975,'자료입력 및 결과표시'!$C$18)&gt;=1),IF(OR('자료입력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I975" s="28">
        <f>IF(AND($S975='자료입력 및 결과표시'!$B$19,COUNTIF($W975:$DR975,'자료입력 및 결과표시'!$C$19)&gt;=1),IF(OR('자료입력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J975" s="28">
        <f>IF(AND($S975='자료입력 및 결과표시'!$B$20,COUNTIF($W975:$DR975,'자료입력 및 결과표시'!$C$20)&gt;=1),IF(OR('자료입력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K975" s="28">
        <f>IF(AND($S975='자료입력 및 결과표시'!$B$21,COUNTIF($W975:$DR975,'자료입력 및 결과표시'!$C$21)&gt;=1),IF(OR('자료입력 및 결과표시'!$B$4+90&gt;=$V975,'자료입력 및 결과표시'!$B$4&lt;$U975),0,IF($V975-'자료입력 및 결과표시'!$B$4-90&gt;='자료입력 및 결과표시'!$E$4,'자료입력 및 결과표시'!$E$4,$V975-'자료입력 및 결과표시'!$B$4-90)),0)</f>
        <v>0</v>
      </c>
      <c r="EL975" s="17">
        <f>IF(AND(S975='자료입력 및 결과표시'!$B$6,COUNTIF('업무중복도(데이터 입력)'!$W975:$DR975,'자료입력 및 결과표시'!$C$6)&gt;=1),1,0)</f>
        <v>0</v>
      </c>
      <c r="EM975" s="17">
        <f>IF(AND(S975='자료입력 및 결과표시'!$B$7,COUNTIF('업무중복도(데이터 입력)'!$W975:$DR975,'자료입력 및 결과표시'!$C$7)&gt;=1),2,0)</f>
        <v>0</v>
      </c>
      <c r="EN975" s="17">
        <f>IF(AND(S975='자료입력 및 결과표시'!$B$8,COUNTIF('업무중복도(데이터 입력)'!$W975:$DR975,'자료입력 및 결과표시'!$C$8)&gt;=1),3,0)</f>
        <v>0</v>
      </c>
      <c r="EO975" s="17">
        <f>IF(AND(S975='자료입력 및 결과표시'!$B$9,COUNTIF('업무중복도(데이터 입력)'!$W975:$DR975,'자료입력 및 결과표시'!$C$9)&gt;=1),4,0)</f>
        <v>0</v>
      </c>
      <c r="EP975" s="17">
        <f>IF(AND(S975='자료입력 및 결과표시'!$B$10,COUNTIF('업무중복도(데이터 입력)'!$W975:$DR975,'자료입력 및 결과표시'!$C$10)&gt;=1),5,0)</f>
        <v>0</v>
      </c>
      <c r="EQ975" s="17">
        <f>IF(AND(S975='자료입력 및 결과표시'!$B$11,COUNTIF('업무중복도(데이터 입력)'!$W975:$DR975,'자료입력 및 결과표시'!$C$11)&gt;=1),6,0)</f>
        <v>0</v>
      </c>
      <c r="ER975" s="17">
        <f>IF(AND(S975='자료입력 및 결과표시'!$B$12,COUNTIF('업무중복도(데이터 입력)'!$W975:$DR975,'자료입력 및 결과표시'!$C$12)&gt;=1),7,0)</f>
        <v>0</v>
      </c>
      <c r="ES975" s="17">
        <f>IF(AND(S975='자료입력 및 결과표시'!$B$13,COUNTIF('업무중복도(데이터 입력)'!$W975:$DR975,'자료입력 및 결과표시'!$C$13)&gt;=1),8,0)</f>
        <v>0</v>
      </c>
      <c r="ET975" s="17">
        <f>IF(AND(S975='자료입력 및 결과표시'!$B$14,COUNTIF('업무중복도(데이터 입력)'!$W975:$DR975,'자료입력 및 결과표시'!$C$14)&gt;=1),9,0)</f>
        <v>0</v>
      </c>
      <c r="EU975" s="17">
        <f>IF(AND(S975='자료입력 및 결과표시'!$B$15,COUNTIF('업무중복도(데이터 입력)'!$W975:$DR975,'자료입력 및 결과표시'!$C$15)&gt;=1),10,0)</f>
        <v>0</v>
      </c>
      <c r="EV975" s="17">
        <f>IF(AND(S975='자료입력 및 결과표시'!$B$16,COUNTIF('업무중복도(데이터 입력)'!$W975:$DR975,'자료입력 및 결과표시'!$C$16)&gt;=1),11,0)</f>
        <v>0</v>
      </c>
      <c r="EW975" s="17">
        <f>IF(AND(S975='자료입력 및 결과표시'!$B$17,COUNTIF('업무중복도(데이터 입력)'!$W975:$DR975,'자료입력 및 결과표시'!$C$17)&gt;=1),12,0)</f>
        <v>0</v>
      </c>
      <c r="EX975" s="17">
        <f>IF(AND(S975='자료입력 및 결과표시'!$B$18,COUNTIF('업무중복도(데이터 입력)'!$W975:$DR975,'자료입력 및 결과표시'!$C$18)&gt;=1),13,0)</f>
        <v>0</v>
      </c>
      <c r="EY975" s="17">
        <f>IF(AND(S975='자료입력 및 결과표시'!$B$19,COUNTIF('업무중복도(데이터 입력)'!$W975:$DR975,'자료입력 및 결과표시'!$C$19)&gt;=1),14,0)</f>
        <v>0</v>
      </c>
      <c r="EZ975" s="17">
        <f>IF(AND(S975='자료입력 및 결과표시'!$B$20,COUNTIF('업무중복도(데이터 입력)'!$W975:$DR975,'자료입력 및 결과표시'!$C$20)&gt;=1),15,0)</f>
        <v>0</v>
      </c>
      <c r="FA975" s="17">
        <f>IF(AND(S975='자료입력 및 결과표시'!$B$21,COUNTIF('업무중복도(데이터 입력)'!$W975:$DR975,'자료입력 및 결과표시'!$C$21)&gt;=1),16,0)</f>
        <v>0</v>
      </c>
      <c r="FK975" s="17">
        <f t="shared" si="923"/>
        <v>0</v>
      </c>
      <c r="FO975"/>
    </row>
    <row r="976" spans="1:171">
      <c r="A976" s="17" t="str">
        <f t="shared" si="906"/>
        <v>\\\0</v>
      </c>
      <c r="B976" s="17" t="str">
        <f t="shared" si="907"/>
        <v>\\\0</v>
      </c>
      <c r="C976" s="17" t="str">
        <f t="shared" si="908"/>
        <v>\\\0</v>
      </c>
      <c r="D976" s="17" t="str">
        <f t="shared" si="909"/>
        <v>\\\0</v>
      </c>
      <c r="E976" s="17" t="str">
        <f t="shared" si="910"/>
        <v>\\\0</v>
      </c>
      <c r="F976" s="17" t="str">
        <f t="shared" si="911"/>
        <v>\\\0</v>
      </c>
      <c r="G976" s="17" t="str">
        <f t="shared" si="912"/>
        <v>\\\0</v>
      </c>
      <c r="H976" s="17" t="str">
        <f t="shared" si="913"/>
        <v>\\\0</v>
      </c>
      <c r="I976" s="17" t="str">
        <f t="shared" si="914"/>
        <v>\\\0</v>
      </c>
      <c r="J976" s="17" t="str">
        <f t="shared" si="915"/>
        <v>\\\0</v>
      </c>
      <c r="K976" s="17" t="str">
        <f t="shared" si="916"/>
        <v>\\\0</v>
      </c>
      <c r="L976" s="17" t="str">
        <f t="shared" si="917"/>
        <v>\\\0</v>
      </c>
      <c r="M976" s="17" t="str">
        <f t="shared" si="918"/>
        <v>\\\0</v>
      </c>
      <c r="N976" s="17" t="str">
        <f t="shared" si="919"/>
        <v>\\\0</v>
      </c>
      <c r="O976" s="17" t="str">
        <f t="shared" si="920"/>
        <v>\\\0</v>
      </c>
      <c r="P976" s="17" t="str">
        <f t="shared" si="921"/>
        <v>\\\0</v>
      </c>
      <c r="R976" s="17" t="str">
        <f t="shared" si="922"/>
        <v>\\</v>
      </c>
      <c r="S976" s="38"/>
      <c r="T976" s="39"/>
      <c r="U976" s="31"/>
      <c r="V976" s="32"/>
      <c r="W976" s="36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35"/>
      <c r="DS976" s="287"/>
      <c r="DT976" s="36"/>
      <c r="DU976" s="37"/>
      <c r="DV976" s="28">
        <f>IF(AND($S976='자료입력 및 결과표시'!$B$6,COUNTIF($W976:$DR976,'자료입력 및 결과표시'!$C$6)&gt;=1),IF(OR('자료입력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DW976" s="28">
        <f>IF(AND($S976='자료입력 및 결과표시'!$B$7,COUNTIF($W976:$DR976,'자료입력 및 결과표시'!$C$7)&gt;=1),IF(OR('자료입력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DX976" s="28">
        <f>IF(AND($S976='자료입력 및 결과표시'!$B$8,COUNTIF($W976:$DR976,'자료입력 및 결과표시'!$C$8)&gt;=1),IF(OR('자료입력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DY976" s="28">
        <f>IF(AND($S976='자료입력 및 결과표시'!$B$9,COUNTIF($W976:$DR976,'자료입력 및 결과표시'!$C$9)&gt;=1),IF(OR('자료입력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DZ976" s="28">
        <f>IF(AND($S976='자료입력 및 결과표시'!$B$10,COUNTIF($W976:$DR976,'자료입력 및 결과표시'!$C$10)&gt;=1),IF(OR('자료입력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A976" s="28">
        <f>IF(AND($S976='자료입력 및 결과표시'!$B$11,COUNTIF($W976:$DR976,'자료입력 및 결과표시'!$C$11)&gt;=1),IF(OR('자료입력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B976" s="28">
        <f>IF(AND($S976='자료입력 및 결과표시'!$B$12,COUNTIF($W976:$DR976,'자료입력 및 결과표시'!$C$12)&gt;=1),IF(OR('자료입력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C976" s="28">
        <f>IF(AND($S976='자료입력 및 결과표시'!$B$13,COUNTIF($W976:$DR976,'자료입력 및 결과표시'!$C$13)&gt;=1),IF(OR('자료입력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D976" s="28">
        <f>IF(AND($S976='자료입력 및 결과표시'!$B$14,COUNTIF($W976:$DR976,'자료입력 및 결과표시'!$C$14)&gt;=1),IF(OR('자료입력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E976" s="28">
        <f>IF(AND($S976='자료입력 및 결과표시'!$B$15,COUNTIF($W976:$DR976,'자료입력 및 결과표시'!$C$15)&gt;=1),IF(OR('자료입력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F976" s="28">
        <f>IF(AND($S976='자료입력 및 결과표시'!$B$16,COUNTIF($W976:$DR976,'자료입력 및 결과표시'!$C$16)&gt;=1),IF(OR('자료입력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G976" s="28">
        <f>IF(AND($S976='자료입력 및 결과표시'!$B$17,COUNTIF($W976:$DR976,'자료입력 및 결과표시'!$C$17)&gt;=1),IF(OR('자료입력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H976" s="28">
        <f>IF(AND($S976='자료입력 및 결과표시'!$B$18,COUNTIF($W976:$DR976,'자료입력 및 결과표시'!$C$18)&gt;=1),IF(OR('자료입력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I976" s="28">
        <f>IF(AND($S976='자료입력 및 결과표시'!$B$19,COUNTIF($W976:$DR976,'자료입력 및 결과표시'!$C$19)&gt;=1),IF(OR('자료입력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J976" s="28">
        <f>IF(AND($S976='자료입력 및 결과표시'!$B$20,COUNTIF($W976:$DR976,'자료입력 및 결과표시'!$C$20)&gt;=1),IF(OR('자료입력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K976" s="28">
        <f>IF(AND($S976='자료입력 및 결과표시'!$B$21,COUNTIF($W976:$DR976,'자료입력 및 결과표시'!$C$21)&gt;=1),IF(OR('자료입력 및 결과표시'!$B$4+90&gt;=$V976,'자료입력 및 결과표시'!$B$4&lt;$U976),0,IF($V976-'자료입력 및 결과표시'!$B$4-90&gt;='자료입력 및 결과표시'!$E$4,'자료입력 및 결과표시'!$E$4,$V976-'자료입력 및 결과표시'!$B$4-90)),0)</f>
        <v>0</v>
      </c>
      <c r="EL976" s="17">
        <f>IF(AND(S976='자료입력 및 결과표시'!$B$6,COUNTIF('업무중복도(데이터 입력)'!$W976:$DR976,'자료입력 및 결과표시'!$C$6)&gt;=1),1,0)</f>
        <v>0</v>
      </c>
      <c r="EM976" s="17">
        <f>IF(AND(S976='자료입력 및 결과표시'!$B$7,COUNTIF('업무중복도(데이터 입력)'!$W976:$DR976,'자료입력 및 결과표시'!$C$7)&gt;=1),2,0)</f>
        <v>0</v>
      </c>
      <c r="EN976" s="17">
        <f>IF(AND(S976='자료입력 및 결과표시'!$B$8,COUNTIF('업무중복도(데이터 입력)'!$W976:$DR976,'자료입력 및 결과표시'!$C$8)&gt;=1),3,0)</f>
        <v>0</v>
      </c>
      <c r="EO976" s="17">
        <f>IF(AND(S976='자료입력 및 결과표시'!$B$9,COUNTIF('업무중복도(데이터 입력)'!$W976:$DR976,'자료입력 및 결과표시'!$C$9)&gt;=1),4,0)</f>
        <v>0</v>
      </c>
      <c r="EP976" s="17">
        <f>IF(AND(S976='자료입력 및 결과표시'!$B$10,COUNTIF('업무중복도(데이터 입력)'!$W976:$DR976,'자료입력 및 결과표시'!$C$10)&gt;=1),5,0)</f>
        <v>0</v>
      </c>
      <c r="EQ976" s="17">
        <f>IF(AND(S976='자료입력 및 결과표시'!$B$11,COUNTIF('업무중복도(데이터 입력)'!$W976:$DR976,'자료입력 및 결과표시'!$C$11)&gt;=1),6,0)</f>
        <v>0</v>
      </c>
      <c r="ER976" s="17">
        <f>IF(AND(S976='자료입력 및 결과표시'!$B$12,COUNTIF('업무중복도(데이터 입력)'!$W976:$DR976,'자료입력 및 결과표시'!$C$12)&gt;=1),7,0)</f>
        <v>0</v>
      </c>
      <c r="ES976" s="17">
        <f>IF(AND(S976='자료입력 및 결과표시'!$B$13,COUNTIF('업무중복도(데이터 입력)'!$W976:$DR976,'자료입력 및 결과표시'!$C$13)&gt;=1),8,0)</f>
        <v>0</v>
      </c>
      <c r="ET976" s="17">
        <f>IF(AND(S976='자료입력 및 결과표시'!$B$14,COUNTIF('업무중복도(데이터 입력)'!$W976:$DR976,'자료입력 및 결과표시'!$C$14)&gt;=1),9,0)</f>
        <v>0</v>
      </c>
      <c r="EU976" s="17">
        <f>IF(AND(S976='자료입력 및 결과표시'!$B$15,COUNTIF('업무중복도(데이터 입력)'!$W976:$DR976,'자료입력 및 결과표시'!$C$15)&gt;=1),10,0)</f>
        <v>0</v>
      </c>
      <c r="EV976" s="17">
        <f>IF(AND(S976='자료입력 및 결과표시'!$B$16,COUNTIF('업무중복도(데이터 입력)'!$W976:$DR976,'자료입력 및 결과표시'!$C$16)&gt;=1),11,0)</f>
        <v>0</v>
      </c>
      <c r="EW976" s="17">
        <f>IF(AND(S976='자료입력 및 결과표시'!$B$17,COUNTIF('업무중복도(데이터 입력)'!$W976:$DR976,'자료입력 및 결과표시'!$C$17)&gt;=1),12,0)</f>
        <v>0</v>
      </c>
      <c r="EX976" s="17">
        <f>IF(AND(S976='자료입력 및 결과표시'!$B$18,COUNTIF('업무중복도(데이터 입력)'!$W976:$DR976,'자료입력 및 결과표시'!$C$18)&gt;=1),13,0)</f>
        <v>0</v>
      </c>
      <c r="EY976" s="17">
        <f>IF(AND(S976='자료입력 및 결과표시'!$B$19,COUNTIF('업무중복도(데이터 입력)'!$W976:$DR976,'자료입력 및 결과표시'!$C$19)&gt;=1),14,0)</f>
        <v>0</v>
      </c>
      <c r="EZ976" s="17">
        <f>IF(AND(S976='자료입력 및 결과표시'!$B$20,COUNTIF('업무중복도(데이터 입력)'!$W976:$DR976,'자료입력 및 결과표시'!$C$20)&gt;=1),15,0)</f>
        <v>0</v>
      </c>
      <c r="FA976" s="17">
        <f>IF(AND(S976='자료입력 및 결과표시'!$B$21,COUNTIF('업무중복도(데이터 입력)'!$W976:$DR976,'자료입력 및 결과표시'!$C$21)&gt;=1),16,0)</f>
        <v>0</v>
      </c>
      <c r="FK976" s="17">
        <f t="shared" si="923"/>
        <v>0</v>
      </c>
      <c r="FO976"/>
    </row>
    <row r="977" spans="1:171">
      <c r="A977" s="17" t="str">
        <f t="shared" si="906"/>
        <v>\\\0</v>
      </c>
      <c r="B977" s="17" t="str">
        <f t="shared" si="907"/>
        <v>\\\0</v>
      </c>
      <c r="C977" s="17" t="str">
        <f t="shared" si="908"/>
        <v>\\\0</v>
      </c>
      <c r="D977" s="17" t="str">
        <f t="shared" si="909"/>
        <v>\\\0</v>
      </c>
      <c r="E977" s="17" t="str">
        <f t="shared" si="910"/>
        <v>\\\0</v>
      </c>
      <c r="F977" s="17" t="str">
        <f t="shared" si="911"/>
        <v>\\\0</v>
      </c>
      <c r="G977" s="17" t="str">
        <f t="shared" si="912"/>
        <v>\\\0</v>
      </c>
      <c r="H977" s="17" t="str">
        <f t="shared" si="913"/>
        <v>\\\0</v>
      </c>
      <c r="I977" s="17" t="str">
        <f t="shared" si="914"/>
        <v>\\\0</v>
      </c>
      <c r="J977" s="17" t="str">
        <f t="shared" si="915"/>
        <v>\\\0</v>
      </c>
      <c r="K977" s="17" t="str">
        <f t="shared" si="916"/>
        <v>\\\0</v>
      </c>
      <c r="L977" s="17" t="str">
        <f t="shared" si="917"/>
        <v>\\\0</v>
      </c>
      <c r="M977" s="17" t="str">
        <f t="shared" si="918"/>
        <v>\\\0</v>
      </c>
      <c r="N977" s="17" t="str">
        <f t="shared" si="919"/>
        <v>\\\0</v>
      </c>
      <c r="O977" s="17" t="str">
        <f t="shared" si="920"/>
        <v>\\\0</v>
      </c>
      <c r="P977" s="17" t="str">
        <f t="shared" si="921"/>
        <v>\\\0</v>
      </c>
      <c r="R977" s="17" t="str">
        <f t="shared" si="922"/>
        <v>\\</v>
      </c>
      <c r="S977" s="38"/>
      <c r="T977" s="39"/>
      <c r="U977" s="31"/>
      <c r="V977" s="32"/>
      <c r="W977" s="36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35"/>
      <c r="DS977" s="287"/>
      <c r="DT977" s="36"/>
      <c r="DU977" s="37"/>
      <c r="DV977" s="28">
        <f>IF(AND($S977='자료입력 및 결과표시'!$B$6,COUNTIF($W977:$DR977,'자료입력 및 결과표시'!$C$6)&gt;=1),IF(OR('자료입력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DW977" s="28">
        <f>IF(AND($S977='자료입력 및 결과표시'!$B$7,COUNTIF($W977:$DR977,'자료입력 및 결과표시'!$C$7)&gt;=1),IF(OR('자료입력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DX977" s="28">
        <f>IF(AND($S977='자료입력 및 결과표시'!$B$8,COUNTIF($W977:$DR977,'자료입력 및 결과표시'!$C$8)&gt;=1),IF(OR('자료입력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DY977" s="28">
        <f>IF(AND($S977='자료입력 및 결과표시'!$B$9,COUNTIF($W977:$DR977,'자료입력 및 결과표시'!$C$9)&gt;=1),IF(OR('자료입력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DZ977" s="28">
        <f>IF(AND($S977='자료입력 및 결과표시'!$B$10,COUNTIF($W977:$DR977,'자료입력 및 결과표시'!$C$10)&gt;=1),IF(OR('자료입력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A977" s="28">
        <f>IF(AND($S977='자료입력 및 결과표시'!$B$11,COUNTIF($W977:$DR977,'자료입력 및 결과표시'!$C$11)&gt;=1),IF(OR('자료입력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B977" s="28">
        <f>IF(AND($S977='자료입력 및 결과표시'!$B$12,COUNTIF($W977:$DR977,'자료입력 및 결과표시'!$C$12)&gt;=1),IF(OR('자료입력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C977" s="28">
        <f>IF(AND($S977='자료입력 및 결과표시'!$B$13,COUNTIF($W977:$DR977,'자료입력 및 결과표시'!$C$13)&gt;=1),IF(OR('자료입력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D977" s="28">
        <f>IF(AND($S977='자료입력 및 결과표시'!$B$14,COUNTIF($W977:$DR977,'자료입력 및 결과표시'!$C$14)&gt;=1),IF(OR('자료입력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E977" s="28">
        <f>IF(AND($S977='자료입력 및 결과표시'!$B$15,COUNTIF($W977:$DR977,'자료입력 및 결과표시'!$C$15)&gt;=1),IF(OR('자료입력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F977" s="28">
        <f>IF(AND($S977='자료입력 및 결과표시'!$B$16,COUNTIF($W977:$DR977,'자료입력 및 결과표시'!$C$16)&gt;=1),IF(OR('자료입력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G977" s="28">
        <f>IF(AND($S977='자료입력 및 결과표시'!$B$17,COUNTIF($W977:$DR977,'자료입력 및 결과표시'!$C$17)&gt;=1),IF(OR('자료입력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H977" s="28">
        <f>IF(AND($S977='자료입력 및 결과표시'!$B$18,COUNTIF($W977:$DR977,'자료입력 및 결과표시'!$C$18)&gt;=1),IF(OR('자료입력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I977" s="28">
        <f>IF(AND($S977='자료입력 및 결과표시'!$B$19,COUNTIF($W977:$DR977,'자료입력 및 결과표시'!$C$19)&gt;=1),IF(OR('자료입력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J977" s="28">
        <f>IF(AND($S977='자료입력 및 결과표시'!$B$20,COUNTIF($W977:$DR977,'자료입력 및 결과표시'!$C$20)&gt;=1),IF(OR('자료입력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K977" s="28">
        <f>IF(AND($S977='자료입력 및 결과표시'!$B$21,COUNTIF($W977:$DR977,'자료입력 및 결과표시'!$C$21)&gt;=1),IF(OR('자료입력 및 결과표시'!$B$4+90&gt;=$V977,'자료입력 및 결과표시'!$B$4&lt;$U977),0,IF($V977-'자료입력 및 결과표시'!$B$4-90&gt;='자료입력 및 결과표시'!$E$4,'자료입력 및 결과표시'!$E$4,$V977-'자료입력 및 결과표시'!$B$4-90)),0)</f>
        <v>0</v>
      </c>
      <c r="EL977" s="17">
        <f>IF(AND(S977='자료입력 및 결과표시'!$B$6,COUNTIF('업무중복도(데이터 입력)'!$W977:$DR977,'자료입력 및 결과표시'!$C$6)&gt;=1),1,0)</f>
        <v>0</v>
      </c>
      <c r="EM977" s="17">
        <f>IF(AND(S977='자료입력 및 결과표시'!$B$7,COUNTIF('업무중복도(데이터 입력)'!$W977:$DR977,'자료입력 및 결과표시'!$C$7)&gt;=1),2,0)</f>
        <v>0</v>
      </c>
      <c r="EN977" s="17">
        <f>IF(AND(S977='자료입력 및 결과표시'!$B$8,COUNTIF('업무중복도(데이터 입력)'!$W977:$DR977,'자료입력 및 결과표시'!$C$8)&gt;=1),3,0)</f>
        <v>0</v>
      </c>
      <c r="EO977" s="17">
        <f>IF(AND(S977='자료입력 및 결과표시'!$B$9,COUNTIF('업무중복도(데이터 입력)'!$W977:$DR977,'자료입력 및 결과표시'!$C$9)&gt;=1),4,0)</f>
        <v>0</v>
      </c>
      <c r="EP977" s="17">
        <f>IF(AND(S977='자료입력 및 결과표시'!$B$10,COUNTIF('업무중복도(데이터 입력)'!$W977:$DR977,'자료입력 및 결과표시'!$C$10)&gt;=1),5,0)</f>
        <v>0</v>
      </c>
      <c r="EQ977" s="17">
        <f>IF(AND(S977='자료입력 및 결과표시'!$B$11,COUNTIF('업무중복도(데이터 입력)'!$W977:$DR977,'자료입력 및 결과표시'!$C$11)&gt;=1),6,0)</f>
        <v>0</v>
      </c>
      <c r="ER977" s="17">
        <f>IF(AND(S977='자료입력 및 결과표시'!$B$12,COUNTIF('업무중복도(데이터 입력)'!$W977:$DR977,'자료입력 및 결과표시'!$C$12)&gt;=1),7,0)</f>
        <v>0</v>
      </c>
      <c r="ES977" s="17">
        <f>IF(AND(S977='자료입력 및 결과표시'!$B$13,COUNTIF('업무중복도(데이터 입력)'!$W977:$DR977,'자료입력 및 결과표시'!$C$13)&gt;=1),8,0)</f>
        <v>0</v>
      </c>
      <c r="ET977" s="17">
        <f>IF(AND(S977='자료입력 및 결과표시'!$B$14,COUNTIF('업무중복도(데이터 입력)'!$W977:$DR977,'자료입력 및 결과표시'!$C$14)&gt;=1),9,0)</f>
        <v>0</v>
      </c>
      <c r="EU977" s="17">
        <f>IF(AND(S977='자료입력 및 결과표시'!$B$15,COUNTIF('업무중복도(데이터 입력)'!$W977:$DR977,'자료입력 및 결과표시'!$C$15)&gt;=1),10,0)</f>
        <v>0</v>
      </c>
      <c r="EV977" s="17">
        <f>IF(AND(S977='자료입력 및 결과표시'!$B$16,COUNTIF('업무중복도(데이터 입력)'!$W977:$DR977,'자료입력 및 결과표시'!$C$16)&gt;=1),11,0)</f>
        <v>0</v>
      </c>
      <c r="EW977" s="17">
        <f>IF(AND(S977='자료입력 및 결과표시'!$B$17,COUNTIF('업무중복도(데이터 입력)'!$W977:$DR977,'자료입력 및 결과표시'!$C$17)&gt;=1),12,0)</f>
        <v>0</v>
      </c>
      <c r="EX977" s="17">
        <f>IF(AND(S977='자료입력 및 결과표시'!$B$18,COUNTIF('업무중복도(데이터 입력)'!$W977:$DR977,'자료입력 및 결과표시'!$C$18)&gt;=1),13,0)</f>
        <v>0</v>
      </c>
      <c r="EY977" s="17">
        <f>IF(AND(S977='자료입력 및 결과표시'!$B$19,COUNTIF('업무중복도(데이터 입력)'!$W977:$DR977,'자료입력 및 결과표시'!$C$19)&gt;=1),14,0)</f>
        <v>0</v>
      </c>
      <c r="EZ977" s="17">
        <f>IF(AND(S977='자료입력 및 결과표시'!$B$20,COUNTIF('업무중복도(데이터 입력)'!$W977:$DR977,'자료입력 및 결과표시'!$C$20)&gt;=1),15,0)</f>
        <v>0</v>
      </c>
      <c r="FA977" s="17">
        <f>IF(AND(S977='자료입력 및 결과표시'!$B$21,COUNTIF('업무중복도(데이터 입력)'!$W977:$DR977,'자료입력 및 결과표시'!$C$21)&gt;=1),16,0)</f>
        <v>0</v>
      </c>
      <c r="FK977" s="17">
        <f t="shared" si="923"/>
        <v>0</v>
      </c>
      <c r="FO977"/>
    </row>
    <row r="978" spans="1:171">
      <c r="A978" s="17" t="str">
        <f t="shared" si="906"/>
        <v>\\\0</v>
      </c>
      <c r="B978" s="17" t="str">
        <f t="shared" si="907"/>
        <v>\\\0</v>
      </c>
      <c r="C978" s="17" t="str">
        <f t="shared" si="908"/>
        <v>\\\0</v>
      </c>
      <c r="D978" s="17" t="str">
        <f t="shared" si="909"/>
        <v>\\\0</v>
      </c>
      <c r="E978" s="17" t="str">
        <f t="shared" si="910"/>
        <v>\\\0</v>
      </c>
      <c r="F978" s="17" t="str">
        <f t="shared" si="911"/>
        <v>\\\0</v>
      </c>
      <c r="G978" s="17" t="str">
        <f t="shared" si="912"/>
        <v>\\\0</v>
      </c>
      <c r="H978" s="17" t="str">
        <f t="shared" si="913"/>
        <v>\\\0</v>
      </c>
      <c r="I978" s="17" t="str">
        <f t="shared" si="914"/>
        <v>\\\0</v>
      </c>
      <c r="J978" s="17" t="str">
        <f t="shared" si="915"/>
        <v>\\\0</v>
      </c>
      <c r="K978" s="17" t="str">
        <f t="shared" si="916"/>
        <v>\\\0</v>
      </c>
      <c r="L978" s="17" t="str">
        <f t="shared" si="917"/>
        <v>\\\0</v>
      </c>
      <c r="M978" s="17" t="str">
        <f t="shared" si="918"/>
        <v>\\\0</v>
      </c>
      <c r="N978" s="17" t="str">
        <f t="shared" si="919"/>
        <v>\\\0</v>
      </c>
      <c r="O978" s="17" t="str">
        <f t="shared" si="920"/>
        <v>\\\0</v>
      </c>
      <c r="P978" s="17" t="str">
        <f t="shared" si="921"/>
        <v>\\\0</v>
      </c>
      <c r="R978" s="17" t="str">
        <f t="shared" si="922"/>
        <v>\\</v>
      </c>
      <c r="S978" s="38"/>
      <c r="T978" s="39"/>
      <c r="U978" s="31"/>
      <c r="V978" s="32"/>
      <c r="W978" s="36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35"/>
      <c r="DS978" s="287"/>
      <c r="DT978" s="36"/>
      <c r="DU978" s="37"/>
      <c r="DV978" s="28">
        <f>IF(AND($S978='자료입력 및 결과표시'!$B$6,COUNTIF($W978:$DR978,'자료입력 및 결과표시'!$C$6)&gt;=1),IF(OR('자료입력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DW978" s="28">
        <f>IF(AND($S978='자료입력 및 결과표시'!$B$7,COUNTIF($W978:$DR978,'자료입력 및 결과표시'!$C$7)&gt;=1),IF(OR('자료입력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DX978" s="28">
        <f>IF(AND($S978='자료입력 및 결과표시'!$B$8,COUNTIF($W978:$DR978,'자료입력 및 결과표시'!$C$8)&gt;=1),IF(OR('자료입력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DY978" s="28">
        <f>IF(AND($S978='자료입력 및 결과표시'!$B$9,COUNTIF($W978:$DR978,'자료입력 및 결과표시'!$C$9)&gt;=1),IF(OR('자료입력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DZ978" s="28">
        <f>IF(AND($S978='자료입력 및 결과표시'!$B$10,COUNTIF($W978:$DR978,'자료입력 및 결과표시'!$C$10)&gt;=1),IF(OR('자료입력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A978" s="28">
        <f>IF(AND($S978='자료입력 및 결과표시'!$B$11,COUNTIF($W978:$DR978,'자료입력 및 결과표시'!$C$11)&gt;=1),IF(OR('자료입력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B978" s="28">
        <f>IF(AND($S978='자료입력 및 결과표시'!$B$12,COUNTIF($W978:$DR978,'자료입력 및 결과표시'!$C$12)&gt;=1),IF(OR('자료입력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C978" s="28">
        <f>IF(AND($S978='자료입력 및 결과표시'!$B$13,COUNTIF($W978:$DR978,'자료입력 및 결과표시'!$C$13)&gt;=1),IF(OR('자료입력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D978" s="28">
        <f>IF(AND($S978='자료입력 및 결과표시'!$B$14,COUNTIF($W978:$DR978,'자료입력 및 결과표시'!$C$14)&gt;=1),IF(OR('자료입력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E978" s="28">
        <f>IF(AND($S978='자료입력 및 결과표시'!$B$15,COUNTIF($W978:$DR978,'자료입력 및 결과표시'!$C$15)&gt;=1),IF(OR('자료입력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F978" s="28">
        <f>IF(AND($S978='자료입력 및 결과표시'!$B$16,COUNTIF($W978:$DR978,'자료입력 및 결과표시'!$C$16)&gt;=1),IF(OR('자료입력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G978" s="28">
        <f>IF(AND($S978='자료입력 및 결과표시'!$B$17,COUNTIF($W978:$DR978,'자료입력 및 결과표시'!$C$17)&gt;=1),IF(OR('자료입력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H978" s="28">
        <f>IF(AND($S978='자료입력 및 결과표시'!$B$18,COUNTIF($W978:$DR978,'자료입력 및 결과표시'!$C$18)&gt;=1),IF(OR('자료입력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I978" s="28">
        <f>IF(AND($S978='자료입력 및 결과표시'!$B$19,COUNTIF($W978:$DR978,'자료입력 및 결과표시'!$C$19)&gt;=1),IF(OR('자료입력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J978" s="28">
        <f>IF(AND($S978='자료입력 및 결과표시'!$B$20,COUNTIF($W978:$DR978,'자료입력 및 결과표시'!$C$20)&gt;=1),IF(OR('자료입력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K978" s="28">
        <f>IF(AND($S978='자료입력 및 결과표시'!$B$21,COUNTIF($W978:$DR978,'자료입력 및 결과표시'!$C$21)&gt;=1),IF(OR('자료입력 및 결과표시'!$B$4+90&gt;=$V978,'자료입력 및 결과표시'!$B$4&lt;$U978),0,IF($V978-'자료입력 및 결과표시'!$B$4-90&gt;='자료입력 및 결과표시'!$E$4,'자료입력 및 결과표시'!$E$4,$V978-'자료입력 및 결과표시'!$B$4-90)),0)</f>
        <v>0</v>
      </c>
      <c r="EL978" s="17">
        <f>IF(AND(S978='자료입력 및 결과표시'!$B$6,COUNTIF('업무중복도(데이터 입력)'!$W978:$DR978,'자료입력 및 결과표시'!$C$6)&gt;=1),1,0)</f>
        <v>0</v>
      </c>
      <c r="EM978" s="17">
        <f>IF(AND(S978='자료입력 및 결과표시'!$B$7,COUNTIF('업무중복도(데이터 입력)'!$W978:$DR978,'자료입력 및 결과표시'!$C$7)&gt;=1),2,0)</f>
        <v>0</v>
      </c>
      <c r="EN978" s="17">
        <f>IF(AND(S978='자료입력 및 결과표시'!$B$8,COUNTIF('업무중복도(데이터 입력)'!$W978:$DR978,'자료입력 및 결과표시'!$C$8)&gt;=1),3,0)</f>
        <v>0</v>
      </c>
      <c r="EO978" s="17">
        <f>IF(AND(S978='자료입력 및 결과표시'!$B$9,COUNTIF('업무중복도(데이터 입력)'!$W978:$DR978,'자료입력 및 결과표시'!$C$9)&gt;=1),4,0)</f>
        <v>0</v>
      </c>
      <c r="EP978" s="17">
        <f>IF(AND(S978='자료입력 및 결과표시'!$B$10,COUNTIF('업무중복도(데이터 입력)'!$W978:$DR978,'자료입력 및 결과표시'!$C$10)&gt;=1),5,0)</f>
        <v>0</v>
      </c>
      <c r="EQ978" s="17">
        <f>IF(AND(S978='자료입력 및 결과표시'!$B$11,COUNTIF('업무중복도(데이터 입력)'!$W978:$DR978,'자료입력 및 결과표시'!$C$11)&gt;=1),6,0)</f>
        <v>0</v>
      </c>
      <c r="ER978" s="17">
        <f>IF(AND(S978='자료입력 및 결과표시'!$B$12,COUNTIF('업무중복도(데이터 입력)'!$W978:$DR978,'자료입력 및 결과표시'!$C$12)&gt;=1),7,0)</f>
        <v>0</v>
      </c>
      <c r="ES978" s="17">
        <f>IF(AND(S978='자료입력 및 결과표시'!$B$13,COUNTIF('업무중복도(데이터 입력)'!$W978:$DR978,'자료입력 및 결과표시'!$C$13)&gt;=1),8,0)</f>
        <v>0</v>
      </c>
      <c r="ET978" s="17">
        <f>IF(AND(S978='자료입력 및 결과표시'!$B$14,COUNTIF('업무중복도(데이터 입력)'!$W978:$DR978,'자료입력 및 결과표시'!$C$14)&gt;=1),9,0)</f>
        <v>0</v>
      </c>
      <c r="EU978" s="17">
        <f>IF(AND(S978='자료입력 및 결과표시'!$B$15,COUNTIF('업무중복도(데이터 입력)'!$W978:$DR978,'자료입력 및 결과표시'!$C$15)&gt;=1),10,0)</f>
        <v>0</v>
      </c>
      <c r="EV978" s="17">
        <f>IF(AND(S978='자료입력 및 결과표시'!$B$16,COUNTIF('업무중복도(데이터 입력)'!$W978:$DR978,'자료입력 및 결과표시'!$C$16)&gt;=1),11,0)</f>
        <v>0</v>
      </c>
      <c r="EW978" s="17">
        <f>IF(AND(S978='자료입력 및 결과표시'!$B$17,COUNTIF('업무중복도(데이터 입력)'!$W978:$DR978,'자료입력 및 결과표시'!$C$17)&gt;=1),12,0)</f>
        <v>0</v>
      </c>
      <c r="EX978" s="17">
        <f>IF(AND(S978='자료입력 및 결과표시'!$B$18,COUNTIF('업무중복도(데이터 입력)'!$W978:$DR978,'자료입력 및 결과표시'!$C$18)&gt;=1),13,0)</f>
        <v>0</v>
      </c>
      <c r="EY978" s="17">
        <f>IF(AND(S978='자료입력 및 결과표시'!$B$19,COUNTIF('업무중복도(데이터 입력)'!$W978:$DR978,'자료입력 및 결과표시'!$C$19)&gt;=1),14,0)</f>
        <v>0</v>
      </c>
      <c r="EZ978" s="17">
        <f>IF(AND(S978='자료입력 및 결과표시'!$B$20,COUNTIF('업무중복도(데이터 입력)'!$W978:$DR978,'자료입력 및 결과표시'!$C$20)&gt;=1),15,0)</f>
        <v>0</v>
      </c>
      <c r="FA978" s="17">
        <f>IF(AND(S978='자료입력 및 결과표시'!$B$21,COUNTIF('업무중복도(데이터 입력)'!$W978:$DR978,'자료입력 및 결과표시'!$C$21)&gt;=1),16,0)</f>
        <v>0</v>
      </c>
      <c r="FK978" s="17">
        <f t="shared" si="923"/>
        <v>0</v>
      </c>
      <c r="FO978"/>
    </row>
    <row r="979" spans="1:171">
      <c r="A979" s="17" t="str">
        <f t="shared" si="906"/>
        <v>\\\0</v>
      </c>
      <c r="B979" s="17" t="str">
        <f t="shared" si="907"/>
        <v>\\\0</v>
      </c>
      <c r="C979" s="17" t="str">
        <f t="shared" si="908"/>
        <v>\\\0</v>
      </c>
      <c r="D979" s="17" t="str">
        <f t="shared" si="909"/>
        <v>\\\0</v>
      </c>
      <c r="E979" s="17" t="str">
        <f t="shared" si="910"/>
        <v>\\\0</v>
      </c>
      <c r="F979" s="17" t="str">
        <f t="shared" si="911"/>
        <v>\\\0</v>
      </c>
      <c r="G979" s="17" t="str">
        <f t="shared" si="912"/>
        <v>\\\0</v>
      </c>
      <c r="H979" s="17" t="str">
        <f t="shared" si="913"/>
        <v>\\\0</v>
      </c>
      <c r="I979" s="17" t="str">
        <f t="shared" si="914"/>
        <v>\\\0</v>
      </c>
      <c r="J979" s="17" t="str">
        <f t="shared" si="915"/>
        <v>\\\0</v>
      </c>
      <c r="K979" s="17" t="str">
        <f t="shared" si="916"/>
        <v>\\\0</v>
      </c>
      <c r="L979" s="17" t="str">
        <f t="shared" si="917"/>
        <v>\\\0</v>
      </c>
      <c r="M979" s="17" t="str">
        <f t="shared" si="918"/>
        <v>\\\0</v>
      </c>
      <c r="N979" s="17" t="str">
        <f t="shared" si="919"/>
        <v>\\\0</v>
      </c>
      <c r="O979" s="17" t="str">
        <f t="shared" si="920"/>
        <v>\\\0</v>
      </c>
      <c r="P979" s="17" t="str">
        <f t="shared" si="921"/>
        <v>\\\0</v>
      </c>
      <c r="R979" s="17" t="str">
        <f t="shared" si="922"/>
        <v>\\</v>
      </c>
      <c r="S979" s="38"/>
      <c r="T979" s="39"/>
      <c r="U979" s="31"/>
      <c r="V979" s="32"/>
      <c r="W979" s="36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35"/>
      <c r="DS979" s="287"/>
      <c r="DT979" s="36"/>
      <c r="DU979" s="37"/>
      <c r="DV979" s="28">
        <f>IF(AND($S979='자료입력 및 결과표시'!$B$6,COUNTIF($W979:$DR979,'자료입력 및 결과표시'!$C$6)&gt;=1),IF(OR('자료입력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DW979" s="28">
        <f>IF(AND($S979='자료입력 및 결과표시'!$B$7,COUNTIF($W979:$DR979,'자료입력 및 결과표시'!$C$7)&gt;=1),IF(OR('자료입력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DX979" s="28">
        <f>IF(AND($S979='자료입력 및 결과표시'!$B$8,COUNTIF($W979:$DR979,'자료입력 및 결과표시'!$C$8)&gt;=1),IF(OR('자료입력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DY979" s="28">
        <f>IF(AND($S979='자료입력 및 결과표시'!$B$9,COUNTIF($W979:$DR979,'자료입력 및 결과표시'!$C$9)&gt;=1),IF(OR('자료입력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DZ979" s="28">
        <f>IF(AND($S979='자료입력 및 결과표시'!$B$10,COUNTIF($W979:$DR979,'자료입력 및 결과표시'!$C$10)&gt;=1),IF(OR('자료입력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A979" s="28">
        <f>IF(AND($S979='자료입력 및 결과표시'!$B$11,COUNTIF($W979:$DR979,'자료입력 및 결과표시'!$C$11)&gt;=1),IF(OR('자료입력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B979" s="28">
        <f>IF(AND($S979='자료입력 및 결과표시'!$B$12,COUNTIF($W979:$DR979,'자료입력 및 결과표시'!$C$12)&gt;=1),IF(OR('자료입력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C979" s="28">
        <f>IF(AND($S979='자료입력 및 결과표시'!$B$13,COUNTIF($W979:$DR979,'자료입력 및 결과표시'!$C$13)&gt;=1),IF(OR('자료입력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D979" s="28">
        <f>IF(AND($S979='자료입력 및 결과표시'!$B$14,COUNTIF($W979:$DR979,'자료입력 및 결과표시'!$C$14)&gt;=1),IF(OR('자료입력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E979" s="28">
        <f>IF(AND($S979='자료입력 및 결과표시'!$B$15,COUNTIF($W979:$DR979,'자료입력 및 결과표시'!$C$15)&gt;=1),IF(OR('자료입력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F979" s="28">
        <f>IF(AND($S979='자료입력 및 결과표시'!$B$16,COUNTIF($W979:$DR979,'자료입력 및 결과표시'!$C$16)&gt;=1),IF(OR('자료입력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G979" s="28">
        <f>IF(AND($S979='자료입력 및 결과표시'!$B$17,COUNTIF($W979:$DR979,'자료입력 및 결과표시'!$C$17)&gt;=1),IF(OR('자료입력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H979" s="28">
        <f>IF(AND($S979='자료입력 및 결과표시'!$B$18,COUNTIF($W979:$DR979,'자료입력 및 결과표시'!$C$18)&gt;=1),IF(OR('자료입력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I979" s="28">
        <f>IF(AND($S979='자료입력 및 결과표시'!$B$19,COUNTIF($W979:$DR979,'자료입력 및 결과표시'!$C$19)&gt;=1),IF(OR('자료입력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J979" s="28">
        <f>IF(AND($S979='자료입력 및 결과표시'!$B$20,COUNTIF($W979:$DR979,'자료입력 및 결과표시'!$C$20)&gt;=1),IF(OR('자료입력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K979" s="28">
        <f>IF(AND($S979='자료입력 및 결과표시'!$B$21,COUNTIF($W979:$DR979,'자료입력 및 결과표시'!$C$21)&gt;=1),IF(OR('자료입력 및 결과표시'!$B$4+90&gt;=$V979,'자료입력 및 결과표시'!$B$4&lt;$U979),0,IF($V979-'자료입력 및 결과표시'!$B$4-90&gt;='자료입력 및 결과표시'!$E$4,'자료입력 및 결과표시'!$E$4,$V979-'자료입력 및 결과표시'!$B$4-90)),0)</f>
        <v>0</v>
      </c>
      <c r="EL979" s="17">
        <f>IF(AND(S979='자료입력 및 결과표시'!$B$6,COUNTIF('업무중복도(데이터 입력)'!$W979:$DR979,'자료입력 및 결과표시'!$C$6)&gt;=1),1,0)</f>
        <v>0</v>
      </c>
      <c r="EM979" s="17">
        <f>IF(AND(S979='자료입력 및 결과표시'!$B$7,COUNTIF('업무중복도(데이터 입력)'!$W979:$DR979,'자료입력 및 결과표시'!$C$7)&gt;=1),2,0)</f>
        <v>0</v>
      </c>
      <c r="EN979" s="17">
        <f>IF(AND(S979='자료입력 및 결과표시'!$B$8,COUNTIF('업무중복도(데이터 입력)'!$W979:$DR979,'자료입력 및 결과표시'!$C$8)&gt;=1),3,0)</f>
        <v>0</v>
      </c>
      <c r="EO979" s="17">
        <f>IF(AND(S979='자료입력 및 결과표시'!$B$9,COUNTIF('업무중복도(데이터 입력)'!$W979:$DR979,'자료입력 및 결과표시'!$C$9)&gt;=1),4,0)</f>
        <v>0</v>
      </c>
      <c r="EP979" s="17">
        <f>IF(AND(S979='자료입력 및 결과표시'!$B$10,COUNTIF('업무중복도(데이터 입력)'!$W979:$DR979,'자료입력 및 결과표시'!$C$10)&gt;=1),5,0)</f>
        <v>0</v>
      </c>
      <c r="EQ979" s="17">
        <f>IF(AND(S979='자료입력 및 결과표시'!$B$11,COUNTIF('업무중복도(데이터 입력)'!$W979:$DR979,'자료입력 및 결과표시'!$C$11)&gt;=1),6,0)</f>
        <v>0</v>
      </c>
      <c r="ER979" s="17">
        <f>IF(AND(S979='자료입력 및 결과표시'!$B$12,COUNTIF('업무중복도(데이터 입력)'!$W979:$DR979,'자료입력 및 결과표시'!$C$12)&gt;=1),7,0)</f>
        <v>0</v>
      </c>
      <c r="ES979" s="17">
        <f>IF(AND(S979='자료입력 및 결과표시'!$B$13,COUNTIF('업무중복도(데이터 입력)'!$W979:$DR979,'자료입력 및 결과표시'!$C$13)&gt;=1),8,0)</f>
        <v>0</v>
      </c>
      <c r="ET979" s="17">
        <f>IF(AND(S979='자료입력 및 결과표시'!$B$14,COUNTIF('업무중복도(데이터 입력)'!$W979:$DR979,'자료입력 및 결과표시'!$C$14)&gt;=1),9,0)</f>
        <v>0</v>
      </c>
      <c r="EU979" s="17">
        <f>IF(AND(S979='자료입력 및 결과표시'!$B$15,COUNTIF('업무중복도(데이터 입력)'!$W979:$DR979,'자료입력 및 결과표시'!$C$15)&gt;=1),10,0)</f>
        <v>0</v>
      </c>
      <c r="EV979" s="17">
        <f>IF(AND(S979='자료입력 및 결과표시'!$B$16,COUNTIF('업무중복도(데이터 입력)'!$W979:$DR979,'자료입력 및 결과표시'!$C$16)&gt;=1),11,0)</f>
        <v>0</v>
      </c>
      <c r="EW979" s="17">
        <f>IF(AND(S979='자료입력 및 결과표시'!$B$17,COUNTIF('업무중복도(데이터 입력)'!$W979:$DR979,'자료입력 및 결과표시'!$C$17)&gt;=1),12,0)</f>
        <v>0</v>
      </c>
      <c r="EX979" s="17">
        <f>IF(AND(S979='자료입력 및 결과표시'!$B$18,COUNTIF('업무중복도(데이터 입력)'!$W979:$DR979,'자료입력 및 결과표시'!$C$18)&gt;=1),13,0)</f>
        <v>0</v>
      </c>
      <c r="EY979" s="17">
        <f>IF(AND(S979='자료입력 및 결과표시'!$B$19,COUNTIF('업무중복도(데이터 입력)'!$W979:$DR979,'자료입력 및 결과표시'!$C$19)&gt;=1),14,0)</f>
        <v>0</v>
      </c>
      <c r="EZ979" s="17">
        <f>IF(AND(S979='자료입력 및 결과표시'!$B$20,COUNTIF('업무중복도(데이터 입력)'!$W979:$DR979,'자료입력 및 결과표시'!$C$20)&gt;=1),15,0)</f>
        <v>0</v>
      </c>
      <c r="FA979" s="17">
        <f>IF(AND(S979='자료입력 및 결과표시'!$B$21,COUNTIF('업무중복도(데이터 입력)'!$W979:$DR979,'자료입력 및 결과표시'!$C$21)&gt;=1),16,0)</f>
        <v>0</v>
      </c>
      <c r="FK979" s="17">
        <f t="shared" si="923"/>
        <v>0</v>
      </c>
      <c r="FO979"/>
    </row>
    <row r="980" spans="1:171">
      <c r="A980" s="17" t="str">
        <f t="shared" si="906"/>
        <v>\\\0</v>
      </c>
      <c r="B980" s="17" t="str">
        <f t="shared" si="907"/>
        <v>\\\0</v>
      </c>
      <c r="C980" s="17" t="str">
        <f t="shared" si="908"/>
        <v>\\\0</v>
      </c>
      <c r="D980" s="17" t="str">
        <f t="shared" si="909"/>
        <v>\\\0</v>
      </c>
      <c r="E980" s="17" t="str">
        <f t="shared" si="910"/>
        <v>\\\0</v>
      </c>
      <c r="F980" s="17" t="str">
        <f t="shared" si="911"/>
        <v>\\\0</v>
      </c>
      <c r="G980" s="17" t="str">
        <f t="shared" si="912"/>
        <v>\\\0</v>
      </c>
      <c r="H980" s="17" t="str">
        <f t="shared" si="913"/>
        <v>\\\0</v>
      </c>
      <c r="I980" s="17" t="str">
        <f t="shared" si="914"/>
        <v>\\\0</v>
      </c>
      <c r="J980" s="17" t="str">
        <f t="shared" si="915"/>
        <v>\\\0</v>
      </c>
      <c r="K980" s="17" t="str">
        <f t="shared" si="916"/>
        <v>\\\0</v>
      </c>
      <c r="L980" s="17" t="str">
        <f t="shared" si="917"/>
        <v>\\\0</v>
      </c>
      <c r="M980" s="17" t="str">
        <f t="shared" si="918"/>
        <v>\\\0</v>
      </c>
      <c r="N980" s="17" t="str">
        <f t="shared" si="919"/>
        <v>\\\0</v>
      </c>
      <c r="O980" s="17" t="str">
        <f t="shared" si="920"/>
        <v>\\\0</v>
      </c>
      <c r="P980" s="17" t="str">
        <f t="shared" si="921"/>
        <v>\\\0</v>
      </c>
      <c r="R980" s="17" t="str">
        <f t="shared" si="922"/>
        <v>\\</v>
      </c>
      <c r="S980" s="38"/>
      <c r="T980" s="39"/>
      <c r="U980" s="31"/>
      <c r="V980" s="32"/>
      <c r="W980" s="36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35"/>
      <c r="DS980" s="287"/>
      <c r="DT980" s="36"/>
      <c r="DU980" s="37"/>
      <c r="DV980" s="28">
        <f>IF(AND($S980='자료입력 및 결과표시'!$B$6,COUNTIF($W980:$DR980,'자료입력 및 결과표시'!$C$6)&gt;=1),IF(OR('자료입력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DW980" s="28">
        <f>IF(AND($S980='자료입력 및 결과표시'!$B$7,COUNTIF($W980:$DR980,'자료입력 및 결과표시'!$C$7)&gt;=1),IF(OR('자료입력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DX980" s="28">
        <f>IF(AND($S980='자료입력 및 결과표시'!$B$8,COUNTIF($W980:$DR980,'자료입력 및 결과표시'!$C$8)&gt;=1),IF(OR('자료입력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DY980" s="28">
        <f>IF(AND($S980='자료입력 및 결과표시'!$B$9,COUNTIF($W980:$DR980,'자료입력 및 결과표시'!$C$9)&gt;=1),IF(OR('자료입력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DZ980" s="28">
        <f>IF(AND($S980='자료입력 및 결과표시'!$B$10,COUNTIF($W980:$DR980,'자료입력 및 결과표시'!$C$10)&gt;=1),IF(OR('자료입력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A980" s="28">
        <f>IF(AND($S980='자료입력 및 결과표시'!$B$11,COUNTIF($W980:$DR980,'자료입력 및 결과표시'!$C$11)&gt;=1),IF(OR('자료입력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B980" s="28">
        <f>IF(AND($S980='자료입력 및 결과표시'!$B$12,COUNTIF($W980:$DR980,'자료입력 및 결과표시'!$C$12)&gt;=1),IF(OR('자료입력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C980" s="28">
        <f>IF(AND($S980='자료입력 및 결과표시'!$B$13,COUNTIF($W980:$DR980,'자료입력 및 결과표시'!$C$13)&gt;=1),IF(OR('자료입력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D980" s="28">
        <f>IF(AND($S980='자료입력 및 결과표시'!$B$14,COUNTIF($W980:$DR980,'자료입력 및 결과표시'!$C$14)&gt;=1),IF(OR('자료입력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E980" s="28">
        <f>IF(AND($S980='자료입력 및 결과표시'!$B$15,COUNTIF($W980:$DR980,'자료입력 및 결과표시'!$C$15)&gt;=1),IF(OR('자료입력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F980" s="28">
        <f>IF(AND($S980='자료입력 및 결과표시'!$B$16,COUNTIF($W980:$DR980,'자료입력 및 결과표시'!$C$16)&gt;=1),IF(OR('자료입력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G980" s="28">
        <f>IF(AND($S980='자료입력 및 결과표시'!$B$17,COUNTIF($W980:$DR980,'자료입력 및 결과표시'!$C$17)&gt;=1),IF(OR('자료입력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H980" s="28">
        <f>IF(AND($S980='자료입력 및 결과표시'!$B$18,COUNTIF($W980:$DR980,'자료입력 및 결과표시'!$C$18)&gt;=1),IF(OR('자료입력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I980" s="28">
        <f>IF(AND($S980='자료입력 및 결과표시'!$B$19,COUNTIF($W980:$DR980,'자료입력 및 결과표시'!$C$19)&gt;=1),IF(OR('자료입력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J980" s="28">
        <f>IF(AND($S980='자료입력 및 결과표시'!$B$20,COUNTIF($W980:$DR980,'자료입력 및 결과표시'!$C$20)&gt;=1),IF(OR('자료입력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K980" s="28">
        <f>IF(AND($S980='자료입력 및 결과표시'!$B$21,COUNTIF($W980:$DR980,'자료입력 및 결과표시'!$C$21)&gt;=1),IF(OR('자료입력 및 결과표시'!$B$4+90&gt;=$V980,'자료입력 및 결과표시'!$B$4&lt;$U980),0,IF($V980-'자료입력 및 결과표시'!$B$4-90&gt;='자료입력 및 결과표시'!$E$4,'자료입력 및 결과표시'!$E$4,$V980-'자료입력 및 결과표시'!$B$4-90)),0)</f>
        <v>0</v>
      </c>
      <c r="EL980" s="17">
        <f>IF(AND(S980='자료입력 및 결과표시'!$B$6,COUNTIF('업무중복도(데이터 입력)'!$W980:$DR980,'자료입력 및 결과표시'!$C$6)&gt;=1),1,0)</f>
        <v>0</v>
      </c>
      <c r="EM980" s="17">
        <f>IF(AND(S980='자료입력 및 결과표시'!$B$7,COUNTIF('업무중복도(데이터 입력)'!$W980:$DR980,'자료입력 및 결과표시'!$C$7)&gt;=1),2,0)</f>
        <v>0</v>
      </c>
      <c r="EN980" s="17">
        <f>IF(AND(S980='자료입력 및 결과표시'!$B$8,COUNTIF('업무중복도(데이터 입력)'!$W980:$DR980,'자료입력 및 결과표시'!$C$8)&gt;=1),3,0)</f>
        <v>0</v>
      </c>
      <c r="EO980" s="17">
        <f>IF(AND(S980='자료입력 및 결과표시'!$B$9,COUNTIF('업무중복도(데이터 입력)'!$W980:$DR980,'자료입력 및 결과표시'!$C$9)&gt;=1),4,0)</f>
        <v>0</v>
      </c>
      <c r="EP980" s="17">
        <f>IF(AND(S980='자료입력 및 결과표시'!$B$10,COUNTIF('업무중복도(데이터 입력)'!$W980:$DR980,'자료입력 및 결과표시'!$C$10)&gt;=1),5,0)</f>
        <v>0</v>
      </c>
      <c r="EQ980" s="17">
        <f>IF(AND(S980='자료입력 및 결과표시'!$B$11,COUNTIF('업무중복도(데이터 입력)'!$W980:$DR980,'자료입력 및 결과표시'!$C$11)&gt;=1),6,0)</f>
        <v>0</v>
      </c>
      <c r="ER980" s="17">
        <f>IF(AND(S980='자료입력 및 결과표시'!$B$12,COUNTIF('업무중복도(데이터 입력)'!$W980:$DR980,'자료입력 및 결과표시'!$C$12)&gt;=1),7,0)</f>
        <v>0</v>
      </c>
      <c r="ES980" s="17">
        <f>IF(AND(S980='자료입력 및 결과표시'!$B$13,COUNTIF('업무중복도(데이터 입력)'!$W980:$DR980,'자료입력 및 결과표시'!$C$13)&gt;=1),8,0)</f>
        <v>0</v>
      </c>
      <c r="ET980" s="17">
        <f>IF(AND(S980='자료입력 및 결과표시'!$B$14,COUNTIF('업무중복도(데이터 입력)'!$W980:$DR980,'자료입력 및 결과표시'!$C$14)&gt;=1),9,0)</f>
        <v>0</v>
      </c>
      <c r="EU980" s="17">
        <f>IF(AND(S980='자료입력 및 결과표시'!$B$15,COUNTIF('업무중복도(데이터 입력)'!$W980:$DR980,'자료입력 및 결과표시'!$C$15)&gt;=1),10,0)</f>
        <v>0</v>
      </c>
      <c r="EV980" s="17">
        <f>IF(AND(S980='자료입력 및 결과표시'!$B$16,COUNTIF('업무중복도(데이터 입력)'!$W980:$DR980,'자료입력 및 결과표시'!$C$16)&gt;=1),11,0)</f>
        <v>0</v>
      </c>
      <c r="EW980" s="17">
        <f>IF(AND(S980='자료입력 및 결과표시'!$B$17,COUNTIF('업무중복도(데이터 입력)'!$W980:$DR980,'자료입력 및 결과표시'!$C$17)&gt;=1),12,0)</f>
        <v>0</v>
      </c>
      <c r="EX980" s="17">
        <f>IF(AND(S980='자료입력 및 결과표시'!$B$18,COUNTIF('업무중복도(데이터 입력)'!$W980:$DR980,'자료입력 및 결과표시'!$C$18)&gt;=1),13,0)</f>
        <v>0</v>
      </c>
      <c r="EY980" s="17">
        <f>IF(AND(S980='자료입력 및 결과표시'!$B$19,COUNTIF('업무중복도(데이터 입력)'!$W980:$DR980,'자료입력 및 결과표시'!$C$19)&gt;=1),14,0)</f>
        <v>0</v>
      </c>
      <c r="EZ980" s="17">
        <f>IF(AND(S980='자료입력 및 결과표시'!$B$20,COUNTIF('업무중복도(데이터 입력)'!$W980:$DR980,'자료입력 및 결과표시'!$C$20)&gt;=1),15,0)</f>
        <v>0</v>
      </c>
      <c r="FA980" s="17">
        <f>IF(AND(S980='자료입력 및 결과표시'!$B$21,COUNTIF('업무중복도(데이터 입력)'!$W980:$DR980,'자료입력 및 결과표시'!$C$21)&gt;=1),16,0)</f>
        <v>0</v>
      </c>
      <c r="FK980" s="17">
        <f t="shared" si="923"/>
        <v>0</v>
      </c>
      <c r="FO980"/>
    </row>
    <row r="981" spans="1:171">
      <c r="A981" s="17" t="str">
        <f t="shared" si="906"/>
        <v>\\\0</v>
      </c>
      <c r="B981" s="17" t="str">
        <f t="shared" si="907"/>
        <v>\\\0</v>
      </c>
      <c r="C981" s="17" t="str">
        <f t="shared" si="908"/>
        <v>\\\0</v>
      </c>
      <c r="D981" s="17" t="str">
        <f t="shared" si="909"/>
        <v>\\\0</v>
      </c>
      <c r="E981" s="17" t="str">
        <f t="shared" si="910"/>
        <v>\\\0</v>
      </c>
      <c r="F981" s="17" t="str">
        <f t="shared" si="911"/>
        <v>\\\0</v>
      </c>
      <c r="G981" s="17" t="str">
        <f t="shared" si="912"/>
        <v>\\\0</v>
      </c>
      <c r="H981" s="17" t="str">
        <f t="shared" si="913"/>
        <v>\\\0</v>
      </c>
      <c r="I981" s="17" t="str">
        <f t="shared" si="914"/>
        <v>\\\0</v>
      </c>
      <c r="J981" s="17" t="str">
        <f t="shared" si="915"/>
        <v>\\\0</v>
      </c>
      <c r="K981" s="17" t="str">
        <f t="shared" si="916"/>
        <v>\\\0</v>
      </c>
      <c r="L981" s="17" t="str">
        <f t="shared" si="917"/>
        <v>\\\0</v>
      </c>
      <c r="M981" s="17" t="str">
        <f t="shared" si="918"/>
        <v>\\\0</v>
      </c>
      <c r="N981" s="17" t="str">
        <f t="shared" si="919"/>
        <v>\\\0</v>
      </c>
      <c r="O981" s="17" t="str">
        <f t="shared" si="920"/>
        <v>\\\0</v>
      </c>
      <c r="P981" s="17" t="str">
        <f t="shared" si="921"/>
        <v>\\\0</v>
      </c>
      <c r="R981" s="17" t="str">
        <f t="shared" si="922"/>
        <v>\\</v>
      </c>
      <c r="S981" s="38"/>
      <c r="T981" s="39"/>
      <c r="U981" s="31"/>
      <c r="V981" s="32"/>
      <c r="W981" s="36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35"/>
      <c r="DS981" s="287"/>
      <c r="DT981" s="36"/>
      <c r="DU981" s="37"/>
      <c r="DV981" s="28">
        <f>IF(AND($S981='자료입력 및 결과표시'!$B$6,COUNTIF($W981:$DR981,'자료입력 및 결과표시'!$C$6)&gt;=1),IF(OR('자료입력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DW981" s="28">
        <f>IF(AND($S981='자료입력 및 결과표시'!$B$7,COUNTIF($W981:$DR981,'자료입력 및 결과표시'!$C$7)&gt;=1),IF(OR('자료입력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DX981" s="28">
        <f>IF(AND($S981='자료입력 및 결과표시'!$B$8,COUNTIF($W981:$DR981,'자료입력 및 결과표시'!$C$8)&gt;=1),IF(OR('자료입력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DY981" s="28">
        <f>IF(AND($S981='자료입력 및 결과표시'!$B$9,COUNTIF($W981:$DR981,'자료입력 및 결과표시'!$C$9)&gt;=1),IF(OR('자료입력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DZ981" s="28">
        <f>IF(AND($S981='자료입력 및 결과표시'!$B$10,COUNTIF($W981:$DR981,'자료입력 및 결과표시'!$C$10)&gt;=1),IF(OR('자료입력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A981" s="28">
        <f>IF(AND($S981='자료입력 및 결과표시'!$B$11,COUNTIF($W981:$DR981,'자료입력 및 결과표시'!$C$11)&gt;=1),IF(OR('자료입력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B981" s="28">
        <f>IF(AND($S981='자료입력 및 결과표시'!$B$12,COUNTIF($W981:$DR981,'자료입력 및 결과표시'!$C$12)&gt;=1),IF(OR('자료입력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C981" s="28">
        <f>IF(AND($S981='자료입력 및 결과표시'!$B$13,COUNTIF($W981:$DR981,'자료입력 및 결과표시'!$C$13)&gt;=1),IF(OR('자료입력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D981" s="28">
        <f>IF(AND($S981='자료입력 및 결과표시'!$B$14,COUNTIF($W981:$DR981,'자료입력 및 결과표시'!$C$14)&gt;=1),IF(OR('자료입력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E981" s="28">
        <f>IF(AND($S981='자료입력 및 결과표시'!$B$15,COUNTIF($W981:$DR981,'자료입력 및 결과표시'!$C$15)&gt;=1),IF(OR('자료입력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F981" s="28">
        <f>IF(AND($S981='자료입력 및 결과표시'!$B$16,COUNTIF($W981:$DR981,'자료입력 및 결과표시'!$C$16)&gt;=1),IF(OR('자료입력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G981" s="28">
        <f>IF(AND($S981='자료입력 및 결과표시'!$B$17,COUNTIF($W981:$DR981,'자료입력 및 결과표시'!$C$17)&gt;=1),IF(OR('자료입력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H981" s="28">
        <f>IF(AND($S981='자료입력 및 결과표시'!$B$18,COUNTIF($W981:$DR981,'자료입력 및 결과표시'!$C$18)&gt;=1),IF(OR('자료입력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I981" s="28">
        <f>IF(AND($S981='자료입력 및 결과표시'!$B$19,COUNTIF($W981:$DR981,'자료입력 및 결과표시'!$C$19)&gt;=1),IF(OR('자료입력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J981" s="28">
        <f>IF(AND($S981='자료입력 및 결과표시'!$B$20,COUNTIF($W981:$DR981,'자료입력 및 결과표시'!$C$20)&gt;=1),IF(OR('자료입력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K981" s="28">
        <f>IF(AND($S981='자료입력 및 결과표시'!$B$21,COUNTIF($W981:$DR981,'자료입력 및 결과표시'!$C$21)&gt;=1),IF(OR('자료입력 및 결과표시'!$B$4+90&gt;=$V981,'자료입력 및 결과표시'!$B$4&lt;$U981),0,IF($V981-'자료입력 및 결과표시'!$B$4-90&gt;='자료입력 및 결과표시'!$E$4,'자료입력 및 결과표시'!$E$4,$V981-'자료입력 및 결과표시'!$B$4-90)),0)</f>
        <v>0</v>
      </c>
      <c r="EL981" s="17">
        <f>IF(AND(S981='자료입력 및 결과표시'!$B$6,COUNTIF('업무중복도(데이터 입력)'!$W981:$DR981,'자료입력 및 결과표시'!$C$6)&gt;=1),1,0)</f>
        <v>0</v>
      </c>
      <c r="EM981" s="17">
        <f>IF(AND(S981='자료입력 및 결과표시'!$B$7,COUNTIF('업무중복도(데이터 입력)'!$W981:$DR981,'자료입력 및 결과표시'!$C$7)&gt;=1),2,0)</f>
        <v>0</v>
      </c>
      <c r="EN981" s="17">
        <f>IF(AND(S981='자료입력 및 결과표시'!$B$8,COUNTIF('업무중복도(데이터 입력)'!$W981:$DR981,'자료입력 및 결과표시'!$C$8)&gt;=1),3,0)</f>
        <v>0</v>
      </c>
      <c r="EO981" s="17">
        <f>IF(AND(S981='자료입력 및 결과표시'!$B$9,COUNTIF('업무중복도(데이터 입력)'!$W981:$DR981,'자료입력 및 결과표시'!$C$9)&gt;=1),4,0)</f>
        <v>0</v>
      </c>
      <c r="EP981" s="17">
        <f>IF(AND(S981='자료입력 및 결과표시'!$B$10,COUNTIF('업무중복도(데이터 입력)'!$W981:$DR981,'자료입력 및 결과표시'!$C$10)&gt;=1),5,0)</f>
        <v>0</v>
      </c>
      <c r="EQ981" s="17">
        <f>IF(AND(S981='자료입력 및 결과표시'!$B$11,COUNTIF('업무중복도(데이터 입력)'!$W981:$DR981,'자료입력 및 결과표시'!$C$11)&gt;=1),6,0)</f>
        <v>0</v>
      </c>
      <c r="ER981" s="17">
        <f>IF(AND(S981='자료입력 및 결과표시'!$B$12,COUNTIF('업무중복도(데이터 입력)'!$W981:$DR981,'자료입력 및 결과표시'!$C$12)&gt;=1),7,0)</f>
        <v>0</v>
      </c>
      <c r="ES981" s="17">
        <f>IF(AND(S981='자료입력 및 결과표시'!$B$13,COUNTIF('업무중복도(데이터 입력)'!$W981:$DR981,'자료입력 및 결과표시'!$C$13)&gt;=1),8,0)</f>
        <v>0</v>
      </c>
      <c r="ET981" s="17">
        <f>IF(AND(S981='자료입력 및 결과표시'!$B$14,COUNTIF('업무중복도(데이터 입력)'!$W981:$DR981,'자료입력 및 결과표시'!$C$14)&gt;=1),9,0)</f>
        <v>0</v>
      </c>
      <c r="EU981" s="17">
        <f>IF(AND(S981='자료입력 및 결과표시'!$B$15,COUNTIF('업무중복도(데이터 입력)'!$W981:$DR981,'자료입력 및 결과표시'!$C$15)&gt;=1),10,0)</f>
        <v>0</v>
      </c>
      <c r="EV981" s="17">
        <f>IF(AND(S981='자료입력 및 결과표시'!$B$16,COUNTIF('업무중복도(데이터 입력)'!$W981:$DR981,'자료입력 및 결과표시'!$C$16)&gt;=1),11,0)</f>
        <v>0</v>
      </c>
      <c r="EW981" s="17">
        <f>IF(AND(S981='자료입력 및 결과표시'!$B$17,COUNTIF('업무중복도(데이터 입력)'!$W981:$DR981,'자료입력 및 결과표시'!$C$17)&gt;=1),12,0)</f>
        <v>0</v>
      </c>
      <c r="EX981" s="17">
        <f>IF(AND(S981='자료입력 및 결과표시'!$B$18,COUNTIF('업무중복도(데이터 입력)'!$W981:$DR981,'자료입력 및 결과표시'!$C$18)&gt;=1),13,0)</f>
        <v>0</v>
      </c>
      <c r="EY981" s="17">
        <f>IF(AND(S981='자료입력 및 결과표시'!$B$19,COUNTIF('업무중복도(데이터 입력)'!$W981:$DR981,'자료입력 및 결과표시'!$C$19)&gt;=1),14,0)</f>
        <v>0</v>
      </c>
      <c r="EZ981" s="17">
        <f>IF(AND(S981='자료입력 및 결과표시'!$B$20,COUNTIF('업무중복도(데이터 입력)'!$W981:$DR981,'자료입력 및 결과표시'!$C$20)&gt;=1),15,0)</f>
        <v>0</v>
      </c>
      <c r="FA981" s="17">
        <f>IF(AND(S981='자료입력 및 결과표시'!$B$21,COUNTIF('업무중복도(데이터 입력)'!$W981:$DR981,'자료입력 및 결과표시'!$C$21)&gt;=1),16,0)</f>
        <v>0</v>
      </c>
      <c r="FK981" s="17">
        <f t="shared" si="923"/>
        <v>0</v>
      </c>
      <c r="FO981"/>
    </row>
    <row r="982" spans="1:171">
      <c r="A982" s="17" t="str">
        <f t="shared" si="906"/>
        <v>\\\0</v>
      </c>
      <c r="B982" s="17" t="str">
        <f t="shared" si="907"/>
        <v>\\\0</v>
      </c>
      <c r="C982" s="17" t="str">
        <f t="shared" si="908"/>
        <v>\\\0</v>
      </c>
      <c r="D982" s="17" t="str">
        <f t="shared" si="909"/>
        <v>\\\0</v>
      </c>
      <c r="E982" s="17" t="str">
        <f t="shared" si="910"/>
        <v>\\\0</v>
      </c>
      <c r="F982" s="17" t="str">
        <f t="shared" si="911"/>
        <v>\\\0</v>
      </c>
      <c r="G982" s="17" t="str">
        <f t="shared" si="912"/>
        <v>\\\0</v>
      </c>
      <c r="H982" s="17" t="str">
        <f t="shared" si="913"/>
        <v>\\\0</v>
      </c>
      <c r="I982" s="17" t="str">
        <f t="shared" si="914"/>
        <v>\\\0</v>
      </c>
      <c r="J982" s="17" t="str">
        <f t="shared" si="915"/>
        <v>\\\0</v>
      </c>
      <c r="K982" s="17" t="str">
        <f t="shared" si="916"/>
        <v>\\\0</v>
      </c>
      <c r="L982" s="17" t="str">
        <f t="shared" si="917"/>
        <v>\\\0</v>
      </c>
      <c r="M982" s="17" t="str">
        <f t="shared" si="918"/>
        <v>\\\0</v>
      </c>
      <c r="N982" s="17" t="str">
        <f t="shared" si="919"/>
        <v>\\\0</v>
      </c>
      <c r="O982" s="17" t="str">
        <f t="shared" si="920"/>
        <v>\\\0</v>
      </c>
      <c r="P982" s="17" t="str">
        <f t="shared" si="921"/>
        <v>\\\0</v>
      </c>
      <c r="R982" s="17" t="str">
        <f t="shared" si="922"/>
        <v>\\</v>
      </c>
      <c r="S982" s="38"/>
      <c r="T982" s="39"/>
      <c r="U982" s="31"/>
      <c r="V982" s="32"/>
      <c r="W982" s="36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35"/>
      <c r="DS982" s="287"/>
      <c r="DT982" s="36"/>
      <c r="DU982" s="37"/>
      <c r="DV982" s="28">
        <f>IF(AND($S982='자료입력 및 결과표시'!$B$6,COUNTIF($W982:$DR982,'자료입력 및 결과표시'!$C$6)&gt;=1),IF(OR('자료입력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DW982" s="28">
        <f>IF(AND($S982='자료입력 및 결과표시'!$B$7,COUNTIF($W982:$DR982,'자료입력 및 결과표시'!$C$7)&gt;=1),IF(OR('자료입력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DX982" s="28">
        <f>IF(AND($S982='자료입력 및 결과표시'!$B$8,COUNTIF($W982:$DR982,'자료입력 및 결과표시'!$C$8)&gt;=1),IF(OR('자료입력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DY982" s="28">
        <f>IF(AND($S982='자료입력 및 결과표시'!$B$9,COUNTIF($W982:$DR982,'자료입력 및 결과표시'!$C$9)&gt;=1),IF(OR('자료입력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DZ982" s="28">
        <f>IF(AND($S982='자료입력 및 결과표시'!$B$10,COUNTIF($W982:$DR982,'자료입력 및 결과표시'!$C$10)&gt;=1),IF(OR('자료입력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A982" s="28">
        <f>IF(AND($S982='자료입력 및 결과표시'!$B$11,COUNTIF($W982:$DR982,'자료입력 및 결과표시'!$C$11)&gt;=1),IF(OR('자료입력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B982" s="28">
        <f>IF(AND($S982='자료입력 및 결과표시'!$B$12,COUNTIF($W982:$DR982,'자료입력 및 결과표시'!$C$12)&gt;=1),IF(OR('자료입력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C982" s="28">
        <f>IF(AND($S982='자료입력 및 결과표시'!$B$13,COUNTIF($W982:$DR982,'자료입력 및 결과표시'!$C$13)&gt;=1),IF(OR('자료입력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D982" s="28">
        <f>IF(AND($S982='자료입력 및 결과표시'!$B$14,COUNTIF($W982:$DR982,'자료입력 및 결과표시'!$C$14)&gt;=1),IF(OR('자료입력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E982" s="28">
        <f>IF(AND($S982='자료입력 및 결과표시'!$B$15,COUNTIF($W982:$DR982,'자료입력 및 결과표시'!$C$15)&gt;=1),IF(OR('자료입력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F982" s="28">
        <f>IF(AND($S982='자료입력 및 결과표시'!$B$16,COUNTIF($W982:$DR982,'자료입력 및 결과표시'!$C$16)&gt;=1),IF(OR('자료입력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G982" s="28">
        <f>IF(AND($S982='자료입력 및 결과표시'!$B$17,COUNTIF($W982:$DR982,'자료입력 및 결과표시'!$C$17)&gt;=1),IF(OR('자료입력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H982" s="28">
        <f>IF(AND($S982='자료입력 및 결과표시'!$B$18,COUNTIF($W982:$DR982,'자료입력 및 결과표시'!$C$18)&gt;=1),IF(OR('자료입력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I982" s="28">
        <f>IF(AND($S982='자료입력 및 결과표시'!$B$19,COUNTIF($W982:$DR982,'자료입력 및 결과표시'!$C$19)&gt;=1),IF(OR('자료입력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J982" s="28">
        <f>IF(AND($S982='자료입력 및 결과표시'!$B$20,COUNTIF($W982:$DR982,'자료입력 및 결과표시'!$C$20)&gt;=1),IF(OR('자료입력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K982" s="28">
        <f>IF(AND($S982='자료입력 및 결과표시'!$B$21,COUNTIF($W982:$DR982,'자료입력 및 결과표시'!$C$21)&gt;=1),IF(OR('자료입력 및 결과표시'!$B$4+90&gt;=$V982,'자료입력 및 결과표시'!$B$4&lt;$U982),0,IF($V982-'자료입력 및 결과표시'!$B$4-90&gt;='자료입력 및 결과표시'!$E$4,'자료입력 및 결과표시'!$E$4,$V982-'자료입력 및 결과표시'!$B$4-90)),0)</f>
        <v>0</v>
      </c>
      <c r="EL982" s="17">
        <f>IF(AND(S982='자료입력 및 결과표시'!$B$6,COUNTIF('업무중복도(데이터 입력)'!$W982:$DR982,'자료입력 및 결과표시'!$C$6)&gt;=1),1,0)</f>
        <v>0</v>
      </c>
      <c r="EM982" s="17">
        <f>IF(AND(S982='자료입력 및 결과표시'!$B$7,COUNTIF('업무중복도(데이터 입력)'!$W982:$DR982,'자료입력 및 결과표시'!$C$7)&gt;=1),2,0)</f>
        <v>0</v>
      </c>
      <c r="EN982" s="17">
        <f>IF(AND(S982='자료입력 및 결과표시'!$B$8,COUNTIF('업무중복도(데이터 입력)'!$W982:$DR982,'자료입력 및 결과표시'!$C$8)&gt;=1),3,0)</f>
        <v>0</v>
      </c>
      <c r="EO982" s="17">
        <f>IF(AND(S982='자료입력 및 결과표시'!$B$9,COUNTIF('업무중복도(데이터 입력)'!$W982:$DR982,'자료입력 및 결과표시'!$C$9)&gt;=1),4,0)</f>
        <v>0</v>
      </c>
      <c r="EP982" s="17">
        <f>IF(AND(S982='자료입력 및 결과표시'!$B$10,COUNTIF('업무중복도(데이터 입력)'!$W982:$DR982,'자료입력 및 결과표시'!$C$10)&gt;=1),5,0)</f>
        <v>0</v>
      </c>
      <c r="EQ982" s="17">
        <f>IF(AND(S982='자료입력 및 결과표시'!$B$11,COUNTIF('업무중복도(데이터 입력)'!$W982:$DR982,'자료입력 및 결과표시'!$C$11)&gt;=1),6,0)</f>
        <v>0</v>
      </c>
      <c r="ER982" s="17">
        <f>IF(AND(S982='자료입력 및 결과표시'!$B$12,COUNTIF('업무중복도(데이터 입력)'!$W982:$DR982,'자료입력 및 결과표시'!$C$12)&gt;=1),7,0)</f>
        <v>0</v>
      </c>
      <c r="ES982" s="17">
        <f>IF(AND(S982='자료입력 및 결과표시'!$B$13,COUNTIF('업무중복도(데이터 입력)'!$W982:$DR982,'자료입력 및 결과표시'!$C$13)&gt;=1),8,0)</f>
        <v>0</v>
      </c>
      <c r="ET982" s="17">
        <f>IF(AND(S982='자료입력 및 결과표시'!$B$14,COUNTIF('업무중복도(데이터 입력)'!$W982:$DR982,'자료입력 및 결과표시'!$C$14)&gt;=1),9,0)</f>
        <v>0</v>
      </c>
      <c r="EU982" s="17">
        <f>IF(AND(S982='자료입력 및 결과표시'!$B$15,COUNTIF('업무중복도(데이터 입력)'!$W982:$DR982,'자료입력 및 결과표시'!$C$15)&gt;=1),10,0)</f>
        <v>0</v>
      </c>
      <c r="EV982" s="17">
        <f>IF(AND(S982='자료입력 및 결과표시'!$B$16,COUNTIF('업무중복도(데이터 입력)'!$W982:$DR982,'자료입력 및 결과표시'!$C$16)&gt;=1),11,0)</f>
        <v>0</v>
      </c>
      <c r="EW982" s="17">
        <f>IF(AND(S982='자료입력 및 결과표시'!$B$17,COUNTIF('업무중복도(데이터 입력)'!$W982:$DR982,'자료입력 및 결과표시'!$C$17)&gt;=1),12,0)</f>
        <v>0</v>
      </c>
      <c r="EX982" s="17">
        <f>IF(AND(S982='자료입력 및 결과표시'!$B$18,COUNTIF('업무중복도(데이터 입력)'!$W982:$DR982,'자료입력 및 결과표시'!$C$18)&gt;=1),13,0)</f>
        <v>0</v>
      </c>
      <c r="EY982" s="17">
        <f>IF(AND(S982='자료입력 및 결과표시'!$B$19,COUNTIF('업무중복도(데이터 입력)'!$W982:$DR982,'자료입력 및 결과표시'!$C$19)&gt;=1),14,0)</f>
        <v>0</v>
      </c>
      <c r="EZ982" s="17">
        <f>IF(AND(S982='자료입력 및 결과표시'!$B$20,COUNTIF('업무중복도(데이터 입력)'!$W982:$DR982,'자료입력 및 결과표시'!$C$20)&gt;=1),15,0)</f>
        <v>0</v>
      </c>
      <c r="FA982" s="17">
        <f>IF(AND(S982='자료입력 및 결과표시'!$B$21,COUNTIF('업무중복도(데이터 입력)'!$W982:$DR982,'자료입력 및 결과표시'!$C$21)&gt;=1),16,0)</f>
        <v>0</v>
      </c>
      <c r="FK982" s="17">
        <f t="shared" si="923"/>
        <v>0</v>
      </c>
      <c r="FO982"/>
    </row>
    <row r="983" spans="1:171">
      <c r="A983" s="17" t="str">
        <f t="shared" si="906"/>
        <v>\\\0</v>
      </c>
      <c r="B983" s="17" t="str">
        <f t="shared" si="907"/>
        <v>\\\0</v>
      </c>
      <c r="C983" s="17" t="str">
        <f t="shared" si="908"/>
        <v>\\\0</v>
      </c>
      <c r="D983" s="17" t="str">
        <f t="shared" si="909"/>
        <v>\\\0</v>
      </c>
      <c r="E983" s="17" t="str">
        <f t="shared" si="910"/>
        <v>\\\0</v>
      </c>
      <c r="F983" s="17" t="str">
        <f t="shared" si="911"/>
        <v>\\\0</v>
      </c>
      <c r="G983" s="17" t="str">
        <f t="shared" si="912"/>
        <v>\\\0</v>
      </c>
      <c r="H983" s="17" t="str">
        <f t="shared" si="913"/>
        <v>\\\0</v>
      </c>
      <c r="I983" s="17" t="str">
        <f t="shared" si="914"/>
        <v>\\\0</v>
      </c>
      <c r="J983" s="17" t="str">
        <f t="shared" si="915"/>
        <v>\\\0</v>
      </c>
      <c r="K983" s="17" t="str">
        <f t="shared" si="916"/>
        <v>\\\0</v>
      </c>
      <c r="L983" s="17" t="str">
        <f t="shared" si="917"/>
        <v>\\\0</v>
      </c>
      <c r="M983" s="17" t="str">
        <f t="shared" si="918"/>
        <v>\\\0</v>
      </c>
      <c r="N983" s="17" t="str">
        <f t="shared" si="919"/>
        <v>\\\0</v>
      </c>
      <c r="O983" s="17" t="str">
        <f t="shared" si="920"/>
        <v>\\\0</v>
      </c>
      <c r="P983" s="17" t="str">
        <f t="shared" si="921"/>
        <v>\\\0</v>
      </c>
      <c r="R983" s="17" t="str">
        <f t="shared" si="922"/>
        <v>\\</v>
      </c>
      <c r="S983" s="38"/>
      <c r="T983" s="39"/>
      <c r="U983" s="31"/>
      <c r="V983" s="32"/>
      <c r="W983" s="36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35"/>
      <c r="DS983" s="287"/>
      <c r="DT983" s="36"/>
      <c r="DU983" s="37"/>
      <c r="DV983" s="28">
        <f>IF(AND($S983='자료입력 및 결과표시'!$B$6,COUNTIF($W983:$DR983,'자료입력 및 결과표시'!$C$6)&gt;=1),IF(OR('자료입력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DW983" s="28">
        <f>IF(AND($S983='자료입력 및 결과표시'!$B$7,COUNTIF($W983:$DR983,'자료입력 및 결과표시'!$C$7)&gt;=1),IF(OR('자료입력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DX983" s="28">
        <f>IF(AND($S983='자료입력 및 결과표시'!$B$8,COUNTIF($W983:$DR983,'자료입력 및 결과표시'!$C$8)&gt;=1),IF(OR('자료입력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DY983" s="28">
        <f>IF(AND($S983='자료입력 및 결과표시'!$B$9,COUNTIF($W983:$DR983,'자료입력 및 결과표시'!$C$9)&gt;=1),IF(OR('자료입력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DZ983" s="28">
        <f>IF(AND($S983='자료입력 및 결과표시'!$B$10,COUNTIF($W983:$DR983,'자료입력 및 결과표시'!$C$10)&gt;=1),IF(OR('자료입력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A983" s="28">
        <f>IF(AND($S983='자료입력 및 결과표시'!$B$11,COUNTIF($W983:$DR983,'자료입력 및 결과표시'!$C$11)&gt;=1),IF(OR('자료입력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B983" s="28">
        <f>IF(AND($S983='자료입력 및 결과표시'!$B$12,COUNTIF($W983:$DR983,'자료입력 및 결과표시'!$C$12)&gt;=1),IF(OR('자료입력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C983" s="28">
        <f>IF(AND($S983='자료입력 및 결과표시'!$B$13,COUNTIF($W983:$DR983,'자료입력 및 결과표시'!$C$13)&gt;=1),IF(OR('자료입력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D983" s="28">
        <f>IF(AND($S983='자료입력 및 결과표시'!$B$14,COUNTIF($W983:$DR983,'자료입력 및 결과표시'!$C$14)&gt;=1),IF(OR('자료입력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E983" s="28">
        <f>IF(AND($S983='자료입력 및 결과표시'!$B$15,COUNTIF($W983:$DR983,'자료입력 및 결과표시'!$C$15)&gt;=1),IF(OR('자료입력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F983" s="28">
        <f>IF(AND($S983='자료입력 및 결과표시'!$B$16,COUNTIF($W983:$DR983,'자료입력 및 결과표시'!$C$16)&gt;=1),IF(OR('자료입력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G983" s="28">
        <f>IF(AND($S983='자료입력 및 결과표시'!$B$17,COUNTIF($W983:$DR983,'자료입력 및 결과표시'!$C$17)&gt;=1),IF(OR('자료입력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H983" s="28">
        <f>IF(AND($S983='자료입력 및 결과표시'!$B$18,COUNTIF($W983:$DR983,'자료입력 및 결과표시'!$C$18)&gt;=1),IF(OR('자료입력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I983" s="28">
        <f>IF(AND($S983='자료입력 및 결과표시'!$B$19,COUNTIF($W983:$DR983,'자료입력 및 결과표시'!$C$19)&gt;=1),IF(OR('자료입력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J983" s="28">
        <f>IF(AND($S983='자료입력 및 결과표시'!$B$20,COUNTIF($W983:$DR983,'자료입력 및 결과표시'!$C$20)&gt;=1),IF(OR('자료입력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K983" s="28">
        <f>IF(AND($S983='자료입력 및 결과표시'!$B$21,COUNTIF($W983:$DR983,'자료입력 및 결과표시'!$C$21)&gt;=1),IF(OR('자료입력 및 결과표시'!$B$4+90&gt;=$V983,'자료입력 및 결과표시'!$B$4&lt;$U983),0,IF($V983-'자료입력 및 결과표시'!$B$4-90&gt;='자료입력 및 결과표시'!$E$4,'자료입력 및 결과표시'!$E$4,$V983-'자료입력 및 결과표시'!$B$4-90)),0)</f>
        <v>0</v>
      </c>
      <c r="EL983" s="17">
        <f>IF(AND(S983='자료입력 및 결과표시'!$B$6,COUNTIF('업무중복도(데이터 입력)'!$W983:$DR983,'자료입력 및 결과표시'!$C$6)&gt;=1),1,0)</f>
        <v>0</v>
      </c>
      <c r="EM983" s="17">
        <f>IF(AND(S983='자료입력 및 결과표시'!$B$7,COUNTIF('업무중복도(데이터 입력)'!$W983:$DR983,'자료입력 및 결과표시'!$C$7)&gt;=1),2,0)</f>
        <v>0</v>
      </c>
      <c r="EN983" s="17">
        <f>IF(AND(S983='자료입력 및 결과표시'!$B$8,COUNTIF('업무중복도(데이터 입력)'!$W983:$DR983,'자료입력 및 결과표시'!$C$8)&gt;=1),3,0)</f>
        <v>0</v>
      </c>
      <c r="EO983" s="17">
        <f>IF(AND(S983='자료입력 및 결과표시'!$B$9,COUNTIF('업무중복도(데이터 입력)'!$W983:$DR983,'자료입력 및 결과표시'!$C$9)&gt;=1),4,0)</f>
        <v>0</v>
      </c>
      <c r="EP983" s="17">
        <f>IF(AND(S983='자료입력 및 결과표시'!$B$10,COUNTIF('업무중복도(데이터 입력)'!$W983:$DR983,'자료입력 및 결과표시'!$C$10)&gt;=1),5,0)</f>
        <v>0</v>
      </c>
      <c r="EQ983" s="17">
        <f>IF(AND(S983='자료입력 및 결과표시'!$B$11,COUNTIF('업무중복도(데이터 입력)'!$W983:$DR983,'자료입력 및 결과표시'!$C$11)&gt;=1),6,0)</f>
        <v>0</v>
      </c>
      <c r="ER983" s="17">
        <f>IF(AND(S983='자료입력 및 결과표시'!$B$12,COUNTIF('업무중복도(데이터 입력)'!$W983:$DR983,'자료입력 및 결과표시'!$C$12)&gt;=1),7,0)</f>
        <v>0</v>
      </c>
      <c r="ES983" s="17">
        <f>IF(AND(S983='자료입력 및 결과표시'!$B$13,COUNTIF('업무중복도(데이터 입력)'!$W983:$DR983,'자료입력 및 결과표시'!$C$13)&gt;=1),8,0)</f>
        <v>0</v>
      </c>
      <c r="ET983" s="17">
        <f>IF(AND(S983='자료입력 및 결과표시'!$B$14,COUNTIF('업무중복도(데이터 입력)'!$W983:$DR983,'자료입력 및 결과표시'!$C$14)&gt;=1),9,0)</f>
        <v>0</v>
      </c>
      <c r="EU983" s="17">
        <f>IF(AND(S983='자료입력 및 결과표시'!$B$15,COUNTIF('업무중복도(데이터 입력)'!$W983:$DR983,'자료입력 및 결과표시'!$C$15)&gt;=1),10,0)</f>
        <v>0</v>
      </c>
      <c r="EV983" s="17">
        <f>IF(AND(S983='자료입력 및 결과표시'!$B$16,COUNTIF('업무중복도(데이터 입력)'!$W983:$DR983,'자료입력 및 결과표시'!$C$16)&gt;=1),11,0)</f>
        <v>0</v>
      </c>
      <c r="EW983" s="17">
        <f>IF(AND(S983='자료입력 및 결과표시'!$B$17,COUNTIF('업무중복도(데이터 입력)'!$W983:$DR983,'자료입력 및 결과표시'!$C$17)&gt;=1),12,0)</f>
        <v>0</v>
      </c>
      <c r="EX983" s="17">
        <f>IF(AND(S983='자료입력 및 결과표시'!$B$18,COUNTIF('업무중복도(데이터 입력)'!$W983:$DR983,'자료입력 및 결과표시'!$C$18)&gt;=1),13,0)</f>
        <v>0</v>
      </c>
      <c r="EY983" s="17">
        <f>IF(AND(S983='자료입력 및 결과표시'!$B$19,COUNTIF('업무중복도(데이터 입력)'!$W983:$DR983,'자료입력 및 결과표시'!$C$19)&gt;=1),14,0)</f>
        <v>0</v>
      </c>
      <c r="EZ983" s="17">
        <f>IF(AND(S983='자료입력 및 결과표시'!$B$20,COUNTIF('업무중복도(데이터 입력)'!$W983:$DR983,'자료입력 및 결과표시'!$C$20)&gt;=1),15,0)</f>
        <v>0</v>
      </c>
      <c r="FA983" s="17">
        <f>IF(AND(S983='자료입력 및 결과표시'!$B$21,COUNTIF('업무중복도(데이터 입력)'!$W983:$DR983,'자료입력 및 결과표시'!$C$21)&gt;=1),16,0)</f>
        <v>0</v>
      </c>
      <c r="FK983" s="17">
        <f t="shared" si="923"/>
        <v>0</v>
      </c>
      <c r="FO983"/>
    </row>
    <row r="984" spans="1:171">
      <c r="A984" s="17" t="str">
        <f t="shared" si="906"/>
        <v>\\\0</v>
      </c>
      <c r="B984" s="17" t="str">
        <f t="shared" si="907"/>
        <v>\\\0</v>
      </c>
      <c r="C984" s="17" t="str">
        <f t="shared" si="908"/>
        <v>\\\0</v>
      </c>
      <c r="D984" s="17" t="str">
        <f t="shared" si="909"/>
        <v>\\\0</v>
      </c>
      <c r="E984" s="17" t="str">
        <f t="shared" si="910"/>
        <v>\\\0</v>
      </c>
      <c r="F984" s="17" t="str">
        <f t="shared" si="911"/>
        <v>\\\0</v>
      </c>
      <c r="G984" s="17" t="str">
        <f t="shared" si="912"/>
        <v>\\\0</v>
      </c>
      <c r="H984" s="17" t="str">
        <f t="shared" si="913"/>
        <v>\\\0</v>
      </c>
      <c r="I984" s="17" t="str">
        <f t="shared" si="914"/>
        <v>\\\0</v>
      </c>
      <c r="J984" s="17" t="str">
        <f t="shared" si="915"/>
        <v>\\\0</v>
      </c>
      <c r="K984" s="17" t="str">
        <f t="shared" si="916"/>
        <v>\\\0</v>
      </c>
      <c r="L984" s="17" t="str">
        <f t="shared" si="917"/>
        <v>\\\0</v>
      </c>
      <c r="M984" s="17" t="str">
        <f t="shared" si="918"/>
        <v>\\\0</v>
      </c>
      <c r="N984" s="17" t="str">
        <f t="shared" si="919"/>
        <v>\\\0</v>
      </c>
      <c r="O984" s="17" t="str">
        <f t="shared" si="920"/>
        <v>\\\0</v>
      </c>
      <c r="P984" s="17" t="str">
        <f t="shared" si="921"/>
        <v>\\\0</v>
      </c>
      <c r="R984" s="17" t="str">
        <f t="shared" si="922"/>
        <v>\\</v>
      </c>
      <c r="S984" s="38"/>
      <c r="T984" s="39"/>
      <c r="U984" s="31"/>
      <c r="V984" s="32"/>
      <c r="W984" s="36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35"/>
      <c r="DS984" s="287"/>
      <c r="DT984" s="36"/>
      <c r="DU984" s="37"/>
      <c r="DV984" s="28">
        <f>IF(AND($S984='자료입력 및 결과표시'!$B$6,COUNTIF($W984:$DR984,'자료입력 및 결과표시'!$C$6)&gt;=1),IF(OR('자료입력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DW984" s="28">
        <f>IF(AND($S984='자료입력 및 결과표시'!$B$7,COUNTIF($W984:$DR984,'자료입력 및 결과표시'!$C$7)&gt;=1),IF(OR('자료입력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DX984" s="28">
        <f>IF(AND($S984='자료입력 및 결과표시'!$B$8,COUNTIF($W984:$DR984,'자료입력 및 결과표시'!$C$8)&gt;=1),IF(OR('자료입력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DY984" s="28">
        <f>IF(AND($S984='자료입력 및 결과표시'!$B$9,COUNTIF($W984:$DR984,'자료입력 및 결과표시'!$C$9)&gt;=1),IF(OR('자료입력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DZ984" s="28">
        <f>IF(AND($S984='자료입력 및 결과표시'!$B$10,COUNTIF($W984:$DR984,'자료입력 및 결과표시'!$C$10)&gt;=1),IF(OR('자료입력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A984" s="28">
        <f>IF(AND($S984='자료입력 및 결과표시'!$B$11,COUNTIF($W984:$DR984,'자료입력 및 결과표시'!$C$11)&gt;=1),IF(OR('자료입력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B984" s="28">
        <f>IF(AND($S984='자료입력 및 결과표시'!$B$12,COUNTIF($W984:$DR984,'자료입력 및 결과표시'!$C$12)&gt;=1),IF(OR('자료입력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C984" s="28">
        <f>IF(AND($S984='자료입력 및 결과표시'!$B$13,COUNTIF($W984:$DR984,'자료입력 및 결과표시'!$C$13)&gt;=1),IF(OR('자료입력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D984" s="28">
        <f>IF(AND($S984='자료입력 및 결과표시'!$B$14,COUNTIF($W984:$DR984,'자료입력 및 결과표시'!$C$14)&gt;=1),IF(OR('자료입력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E984" s="28">
        <f>IF(AND($S984='자료입력 및 결과표시'!$B$15,COUNTIF($W984:$DR984,'자료입력 및 결과표시'!$C$15)&gt;=1),IF(OR('자료입력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F984" s="28">
        <f>IF(AND($S984='자료입력 및 결과표시'!$B$16,COUNTIF($W984:$DR984,'자료입력 및 결과표시'!$C$16)&gt;=1),IF(OR('자료입력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G984" s="28">
        <f>IF(AND($S984='자료입력 및 결과표시'!$B$17,COUNTIF($W984:$DR984,'자료입력 및 결과표시'!$C$17)&gt;=1),IF(OR('자료입력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H984" s="28">
        <f>IF(AND($S984='자료입력 및 결과표시'!$B$18,COUNTIF($W984:$DR984,'자료입력 및 결과표시'!$C$18)&gt;=1),IF(OR('자료입력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I984" s="28">
        <f>IF(AND($S984='자료입력 및 결과표시'!$B$19,COUNTIF($W984:$DR984,'자료입력 및 결과표시'!$C$19)&gt;=1),IF(OR('자료입력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J984" s="28">
        <f>IF(AND($S984='자료입력 및 결과표시'!$B$20,COUNTIF($W984:$DR984,'자료입력 및 결과표시'!$C$20)&gt;=1),IF(OR('자료입력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K984" s="28">
        <f>IF(AND($S984='자료입력 및 결과표시'!$B$21,COUNTIF($W984:$DR984,'자료입력 및 결과표시'!$C$21)&gt;=1),IF(OR('자료입력 및 결과표시'!$B$4+90&gt;=$V984,'자료입력 및 결과표시'!$B$4&lt;$U984),0,IF($V984-'자료입력 및 결과표시'!$B$4-90&gt;='자료입력 및 결과표시'!$E$4,'자료입력 및 결과표시'!$E$4,$V984-'자료입력 및 결과표시'!$B$4-90)),0)</f>
        <v>0</v>
      </c>
      <c r="EL984" s="17">
        <f>IF(AND(S984='자료입력 및 결과표시'!$B$6,COUNTIF('업무중복도(데이터 입력)'!$W984:$DR984,'자료입력 및 결과표시'!$C$6)&gt;=1),1,0)</f>
        <v>0</v>
      </c>
      <c r="EM984" s="17">
        <f>IF(AND(S984='자료입력 및 결과표시'!$B$7,COUNTIF('업무중복도(데이터 입력)'!$W984:$DR984,'자료입력 및 결과표시'!$C$7)&gt;=1),2,0)</f>
        <v>0</v>
      </c>
      <c r="EN984" s="17">
        <f>IF(AND(S984='자료입력 및 결과표시'!$B$8,COUNTIF('업무중복도(데이터 입력)'!$W984:$DR984,'자료입력 및 결과표시'!$C$8)&gt;=1),3,0)</f>
        <v>0</v>
      </c>
      <c r="EO984" s="17">
        <f>IF(AND(S984='자료입력 및 결과표시'!$B$9,COUNTIF('업무중복도(데이터 입력)'!$W984:$DR984,'자료입력 및 결과표시'!$C$9)&gt;=1),4,0)</f>
        <v>0</v>
      </c>
      <c r="EP984" s="17">
        <f>IF(AND(S984='자료입력 및 결과표시'!$B$10,COUNTIF('업무중복도(데이터 입력)'!$W984:$DR984,'자료입력 및 결과표시'!$C$10)&gt;=1),5,0)</f>
        <v>0</v>
      </c>
      <c r="EQ984" s="17">
        <f>IF(AND(S984='자료입력 및 결과표시'!$B$11,COUNTIF('업무중복도(데이터 입력)'!$W984:$DR984,'자료입력 및 결과표시'!$C$11)&gt;=1),6,0)</f>
        <v>0</v>
      </c>
      <c r="ER984" s="17">
        <f>IF(AND(S984='자료입력 및 결과표시'!$B$12,COUNTIF('업무중복도(데이터 입력)'!$W984:$DR984,'자료입력 및 결과표시'!$C$12)&gt;=1),7,0)</f>
        <v>0</v>
      </c>
      <c r="ES984" s="17">
        <f>IF(AND(S984='자료입력 및 결과표시'!$B$13,COUNTIF('업무중복도(데이터 입력)'!$W984:$DR984,'자료입력 및 결과표시'!$C$13)&gt;=1),8,0)</f>
        <v>0</v>
      </c>
      <c r="ET984" s="17">
        <f>IF(AND(S984='자료입력 및 결과표시'!$B$14,COUNTIF('업무중복도(데이터 입력)'!$W984:$DR984,'자료입력 및 결과표시'!$C$14)&gt;=1),9,0)</f>
        <v>0</v>
      </c>
      <c r="EU984" s="17">
        <f>IF(AND(S984='자료입력 및 결과표시'!$B$15,COUNTIF('업무중복도(데이터 입력)'!$W984:$DR984,'자료입력 및 결과표시'!$C$15)&gt;=1),10,0)</f>
        <v>0</v>
      </c>
      <c r="EV984" s="17">
        <f>IF(AND(S984='자료입력 및 결과표시'!$B$16,COUNTIF('업무중복도(데이터 입력)'!$W984:$DR984,'자료입력 및 결과표시'!$C$16)&gt;=1),11,0)</f>
        <v>0</v>
      </c>
      <c r="EW984" s="17">
        <f>IF(AND(S984='자료입력 및 결과표시'!$B$17,COUNTIF('업무중복도(데이터 입력)'!$W984:$DR984,'자료입력 및 결과표시'!$C$17)&gt;=1),12,0)</f>
        <v>0</v>
      </c>
      <c r="EX984" s="17">
        <f>IF(AND(S984='자료입력 및 결과표시'!$B$18,COUNTIF('업무중복도(데이터 입력)'!$W984:$DR984,'자료입력 및 결과표시'!$C$18)&gt;=1),13,0)</f>
        <v>0</v>
      </c>
      <c r="EY984" s="17">
        <f>IF(AND(S984='자료입력 및 결과표시'!$B$19,COUNTIF('업무중복도(데이터 입력)'!$W984:$DR984,'자료입력 및 결과표시'!$C$19)&gt;=1),14,0)</f>
        <v>0</v>
      </c>
      <c r="EZ984" s="17">
        <f>IF(AND(S984='자료입력 및 결과표시'!$B$20,COUNTIF('업무중복도(데이터 입력)'!$W984:$DR984,'자료입력 및 결과표시'!$C$20)&gt;=1),15,0)</f>
        <v>0</v>
      </c>
      <c r="FA984" s="17">
        <f>IF(AND(S984='자료입력 및 결과표시'!$B$21,COUNTIF('업무중복도(데이터 입력)'!$W984:$DR984,'자료입력 및 결과표시'!$C$21)&gt;=1),16,0)</f>
        <v>0</v>
      </c>
      <c r="FK984" s="17">
        <f t="shared" si="923"/>
        <v>0</v>
      </c>
      <c r="FO984"/>
    </row>
    <row r="985" spans="1:171">
      <c r="A985" s="17" t="str">
        <f t="shared" si="906"/>
        <v>\\\0</v>
      </c>
      <c r="B985" s="17" t="str">
        <f t="shared" si="907"/>
        <v>\\\0</v>
      </c>
      <c r="C985" s="17" t="str">
        <f t="shared" si="908"/>
        <v>\\\0</v>
      </c>
      <c r="D985" s="17" t="str">
        <f t="shared" si="909"/>
        <v>\\\0</v>
      </c>
      <c r="E985" s="17" t="str">
        <f t="shared" si="910"/>
        <v>\\\0</v>
      </c>
      <c r="F985" s="17" t="str">
        <f t="shared" si="911"/>
        <v>\\\0</v>
      </c>
      <c r="G985" s="17" t="str">
        <f t="shared" si="912"/>
        <v>\\\0</v>
      </c>
      <c r="H985" s="17" t="str">
        <f t="shared" si="913"/>
        <v>\\\0</v>
      </c>
      <c r="I985" s="17" t="str">
        <f t="shared" si="914"/>
        <v>\\\0</v>
      </c>
      <c r="J985" s="17" t="str">
        <f t="shared" si="915"/>
        <v>\\\0</v>
      </c>
      <c r="K985" s="17" t="str">
        <f t="shared" si="916"/>
        <v>\\\0</v>
      </c>
      <c r="L985" s="17" t="str">
        <f t="shared" si="917"/>
        <v>\\\0</v>
      </c>
      <c r="M985" s="17" t="str">
        <f t="shared" si="918"/>
        <v>\\\0</v>
      </c>
      <c r="N985" s="17" t="str">
        <f t="shared" si="919"/>
        <v>\\\0</v>
      </c>
      <c r="O985" s="17" t="str">
        <f t="shared" si="920"/>
        <v>\\\0</v>
      </c>
      <c r="P985" s="17" t="str">
        <f t="shared" si="921"/>
        <v>\\\0</v>
      </c>
      <c r="R985" s="17" t="str">
        <f t="shared" si="922"/>
        <v>\\</v>
      </c>
      <c r="S985" s="38"/>
      <c r="T985" s="39"/>
      <c r="U985" s="31"/>
      <c r="V985" s="32"/>
      <c r="W985" s="36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35"/>
      <c r="DS985" s="287"/>
      <c r="DT985" s="36"/>
      <c r="DU985" s="37"/>
      <c r="DV985" s="28">
        <f>IF(AND($S985='자료입력 및 결과표시'!$B$6,COUNTIF($W985:$DR985,'자료입력 및 결과표시'!$C$6)&gt;=1),IF(OR('자료입력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DW985" s="28">
        <f>IF(AND($S985='자료입력 및 결과표시'!$B$7,COUNTIF($W985:$DR985,'자료입력 및 결과표시'!$C$7)&gt;=1),IF(OR('자료입력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DX985" s="28">
        <f>IF(AND($S985='자료입력 및 결과표시'!$B$8,COUNTIF($W985:$DR985,'자료입력 및 결과표시'!$C$8)&gt;=1),IF(OR('자료입력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DY985" s="28">
        <f>IF(AND($S985='자료입력 및 결과표시'!$B$9,COUNTIF($W985:$DR985,'자료입력 및 결과표시'!$C$9)&gt;=1),IF(OR('자료입력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DZ985" s="28">
        <f>IF(AND($S985='자료입력 및 결과표시'!$B$10,COUNTIF($W985:$DR985,'자료입력 및 결과표시'!$C$10)&gt;=1),IF(OR('자료입력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A985" s="28">
        <f>IF(AND($S985='자료입력 및 결과표시'!$B$11,COUNTIF($W985:$DR985,'자료입력 및 결과표시'!$C$11)&gt;=1),IF(OR('자료입력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B985" s="28">
        <f>IF(AND($S985='자료입력 및 결과표시'!$B$12,COUNTIF($W985:$DR985,'자료입력 및 결과표시'!$C$12)&gt;=1),IF(OR('자료입력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C985" s="28">
        <f>IF(AND($S985='자료입력 및 결과표시'!$B$13,COUNTIF($W985:$DR985,'자료입력 및 결과표시'!$C$13)&gt;=1),IF(OR('자료입력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D985" s="28">
        <f>IF(AND($S985='자료입력 및 결과표시'!$B$14,COUNTIF($W985:$DR985,'자료입력 및 결과표시'!$C$14)&gt;=1),IF(OR('자료입력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E985" s="28">
        <f>IF(AND($S985='자료입력 및 결과표시'!$B$15,COUNTIF($W985:$DR985,'자료입력 및 결과표시'!$C$15)&gt;=1),IF(OR('자료입력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F985" s="28">
        <f>IF(AND($S985='자료입력 및 결과표시'!$B$16,COUNTIF($W985:$DR985,'자료입력 및 결과표시'!$C$16)&gt;=1),IF(OR('자료입력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G985" s="28">
        <f>IF(AND($S985='자료입력 및 결과표시'!$B$17,COUNTIF($W985:$DR985,'자료입력 및 결과표시'!$C$17)&gt;=1),IF(OR('자료입력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H985" s="28">
        <f>IF(AND($S985='자료입력 및 결과표시'!$B$18,COUNTIF($W985:$DR985,'자료입력 및 결과표시'!$C$18)&gt;=1),IF(OR('자료입력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I985" s="28">
        <f>IF(AND($S985='자료입력 및 결과표시'!$B$19,COUNTIF($W985:$DR985,'자료입력 및 결과표시'!$C$19)&gt;=1),IF(OR('자료입력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J985" s="28">
        <f>IF(AND($S985='자료입력 및 결과표시'!$B$20,COUNTIF($W985:$DR985,'자료입력 및 결과표시'!$C$20)&gt;=1),IF(OR('자료입력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K985" s="28">
        <f>IF(AND($S985='자료입력 및 결과표시'!$B$21,COUNTIF($W985:$DR985,'자료입력 및 결과표시'!$C$21)&gt;=1),IF(OR('자료입력 및 결과표시'!$B$4+90&gt;=$V985,'자료입력 및 결과표시'!$B$4&lt;$U985),0,IF($V985-'자료입력 및 결과표시'!$B$4-90&gt;='자료입력 및 결과표시'!$E$4,'자료입력 및 결과표시'!$E$4,$V985-'자료입력 및 결과표시'!$B$4-90)),0)</f>
        <v>0</v>
      </c>
      <c r="EL985" s="17">
        <f>IF(AND(S985='자료입력 및 결과표시'!$B$6,COUNTIF('업무중복도(데이터 입력)'!$W985:$DR985,'자료입력 및 결과표시'!$C$6)&gt;=1),1,0)</f>
        <v>0</v>
      </c>
      <c r="EM985" s="17">
        <f>IF(AND(S985='자료입력 및 결과표시'!$B$7,COUNTIF('업무중복도(데이터 입력)'!$W985:$DR985,'자료입력 및 결과표시'!$C$7)&gt;=1),2,0)</f>
        <v>0</v>
      </c>
      <c r="EN985" s="17">
        <f>IF(AND(S985='자료입력 및 결과표시'!$B$8,COUNTIF('업무중복도(데이터 입력)'!$W985:$DR985,'자료입력 및 결과표시'!$C$8)&gt;=1),3,0)</f>
        <v>0</v>
      </c>
      <c r="EO985" s="17">
        <f>IF(AND(S985='자료입력 및 결과표시'!$B$9,COUNTIF('업무중복도(데이터 입력)'!$W985:$DR985,'자료입력 및 결과표시'!$C$9)&gt;=1),4,0)</f>
        <v>0</v>
      </c>
      <c r="EP985" s="17">
        <f>IF(AND(S985='자료입력 및 결과표시'!$B$10,COUNTIF('업무중복도(데이터 입력)'!$W985:$DR985,'자료입력 및 결과표시'!$C$10)&gt;=1),5,0)</f>
        <v>0</v>
      </c>
      <c r="EQ985" s="17">
        <f>IF(AND(S985='자료입력 및 결과표시'!$B$11,COUNTIF('업무중복도(데이터 입력)'!$W985:$DR985,'자료입력 및 결과표시'!$C$11)&gt;=1),6,0)</f>
        <v>0</v>
      </c>
      <c r="ER985" s="17">
        <f>IF(AND(S985='자료입력 및 결과표시'!$B$12,COUNTIF('업무중복도(데이터 입력)'!$W985:$DR985,'자료입력 및 결과표시'!$C$12)&gt;=1),7,0)</f>
        <v>0</v>
      </c>
      <c r="ES985" s="17">
        <f>IF(AND(S985='자료입력 및 결과표시'!$B$13,COUNTIF('업무중복도(데이터 입력)'!$W985:$DR985,'자료입력 및 결과표시'!$C$13)&gt;=1),8,0)</f>
        <v>0</v>
      </c>
      <c r="ET985" s="17">
        <f>IF(AND(S985='자료입력 및 결과표시'!$B$14,COUNTIF('업무중복도(데이터 입력)'!$W985:$DR985,'자료입력 및 결과표시'!$C$14)&gt;=1),9,0)</f>
        <v>0</v>
      </c>
      <c r="EU985" s="17">
        <f>IF(AND(S985='자료입력 및 결과표시'!$B$15,COUNTIF('업무중복도(데이터 입력)'!$W985:$DR985,'자료입력 및 결과표시'!$C$15)&gt;=1),10,0)</f>
        <v>0</v>
      </c>
      <c r="EV985" s="17">
        <f>IF(AND(S985='자료입력 및 결과표시'!$B$16,COUNTIF('업무중복도(데이터 입력)'!$W985:$DR985,'자료입력 및 결과표시'!$C$16)&gt;=1),11,0)</f>
        <v>0</v>
      </c>
      <c r="EW985" s="17">
        <f>IF(AND(S985='자료입력 및 결과표시'!$B$17,COUNTIF('업무중복도(데이터 입력)'!$W985:$DR985,'자료입력 및 결과표시'!$C$17)&gt;=1),12,0)</f>
        <v>0</v>
      </c>
      <c r="EX985" s="17">
        <f>IF(AND(S985='자료입력 및 결과표시'!$B$18,COUNTIF('업무중복도(데이터 입력)'!$W985:$DR985,'자료입력 및 결과표시'!$C$18)&gt;=1),13,0)</f>
        <v>0</v>
      </c>
      <c r="EY985" s="17">
        <f>IF(AND(S985='자료입력 및 결과표시'!$B$19,COUNTIF('업무중복도(데이터 입력)'!$W985:$DR985,'자료입력 및 결과표시'!$C$19)&gt;=1),14,0)</f>
        <v>0</v>
      </c>
      <c r="EZ985" s="17">
        <f>IF(AND(S985='자료입력 및 결과표시'!$B$20,COUNTIF('업무중복도(데이터 입력)'!$W985:$DR985,'자료입력 및 결과표시'!$C$20)&gt;=1),15,0)</f>
        <v>0</v>
      </c>
      <c r="FA985" s="17">
        <f>IF(AND(S985='자료입력 및 결과표시'!$B$21,COUNTIF('업무중복도(데이터 입력)'!$W985:$DR985,'자료입력 및 결과표시'!$C$21)&gt;=1),16,0)</f>
        <v>0</v>
      </c>
      <c r="FK985" s="17">
        <f t="shared" si="923"/>
        <v>0</v>
      </c>
      <c r="FO985"/>
    </row>
    <row r="986" spans="1:171">
      <c r="A986" s="17" t="str">
        <f t="shared" si="906"/>
        <v>\\\0</v>
      </c>
      <c r="B986" s="17" t="str">
        <f t="shared" si="907"/>
        <v>\\\0</v>
      </c>
      <c r="C986" s="17" t="str">
        <f t="shared" si="908"/>
        <v>\\\0</v>
      </c>
      <c r="D986" s="17" t="str">
        <f t="shared" si="909"/>
        <v>\\\0</v>
      </c>
      <c r="E986" s="17" t="str">
        <f t="shared" si="910"/>
        <v>\\\0</v>
      </c>
      <c r="F986" s="17" t="str">
        <f t="shared" si="911"/>
        <v>\\\0</v>
      </c>
      <c r="G986" s="17" t="str">
        <f t="shared" si="912"/>
        <v>\\\0</v>
      </c>
      <c r="H986" s="17" t="str">
        <f t="shared" si="913"/>
        <v>\\\0</v>
      </c>
      <c r="I986" s="17" t="str">
        <f t="shared" si="914"/>
        <v>\\\0</v>
      </c>
      <c r="J986" s="17" t="str">
        <f t="shared" si="915"/>
        <v>\\\0</v>
      </c>
      <c r="K986" s="17" t="str">
        <f t="shared" si="916"/>
        <v>\\\0</v>
      </c>
      <c r="L986" s="17" t="str">
        <f t="shared" si="917"/>
        <v>\\\0</v>
      </c>
      <c r="M986" s="17" t="str">
        <f t="shared" si="918"/>
        <v>\\\0</v>
      </c>
      <c r="N986" s="17" t="str">
        <f t="shared" si="919"/>
        <v>\\\0</v>
      </c>
      <c r="O986" s="17" t="str">
        <f t="shared" si="920"/>
        <v>\\\0</v>
      </c>
      <c r="P986" s="17" t="str">
        <f t="shared" si="921"/>
        <v>\\\0</v>
      </c>
      <c r="R986" s="17" t="str">
        <f t="shared" si="922"/>
        <v>\\</v>
      </c>
      <c r="S986" s="38"/>
      <c r="T986" s="39"/>
      <c r="U986" s="31"/>
      <c r="V986" s="32"/>
      <c r="W986" s="36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35"/>
      <c r="DS986" s="287"/>
      <c r="DT986" s="36"/>
      <c r="DU986" s="37"/>
      <c r="DV986" s="28">
        <f>IF(AND($S986='자료입력 및 결과표시'!$B$6,COUNTIF($W986:$DR986,'자료입력 및 결과표시'!$C$6)&gt;=1),IF(OR('자료입력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DW986" s="28">
        <f>IF(AND($S986='자료입력 및 결과표시'!$B$7,COUNTIF($W986:$DR986,'자료입력 및 결과표시'!$C$7)&gt;=1),IF(OR('자료입력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DX986" s="28">
        <f>IF(AND($S986='자료입력 및 결과표시'!$B$8,COUNTIF($W986:$DR986,'자료입력 및 결과표시'!$C$8)&gt;=1),IF(OR('자료입력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DY986" s="28">
        <f>IF(AND($S986='자료입력 및 결과표시'!$B$9,COUNTIF($W986:$DR986,'자료입력 및 결과표시'!$C$9)&gt;=1),IF(OR('자료입력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DZ986" s="28">
        <f>IF(AND($S986='자료입력 및 결과표시'!$B$10,COUNTIF($W986:$DR986,'자료입력 및 결과표시'!$C$10)&gt;=1),IF(OR('자료입력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A986" s="28">
        <f>IF(AND($S986='자료입력 및 결과표시'!$B$11,COUNTIF($W986:$DR986,'자료입력 및 결과표시'!$C$11)&gt;=1),IF(OR('자료입력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B986" s="28">
        <f>IF(AND($S986='자료입력 및 결과표시'!$B$12,COUNTIF($W986:$DR986,'자료입력 및 결과표시'!$C$12)&gt;=1),IF(OR('자료입력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C986" s="28">
        <f>IF(AND($S986='자료입력 및 결과표시'!$B$13,COUNTIF($W986:$DR986,'자료입력 및 결과표시'!$C$13)&gt;=1),IF(OR('자료입력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D986" s="28">
        <f>IF(AND($S986='자료입력 및 결과표시'!$B$14,COUNTIF($W986:$DR986,'자료입력 및 결과표시'!$C$14)&gt;=1),IF(OR('자료입력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E986" s="28">
        <f>IF(AND($S986='자료입력 및 결과표시'!$B$15,COUNTIF($W986:$DR986,'자료입력 및 결과표시'!$C$15)&gt;=1),IF(OR('자료입력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F986" s="28">
        <f>IF(AND($S986='자료입력 및 결과표시'!$B$16,COUNTIF($W986:$DR986,'자료입력 및 결과표시'!$C$16)&gt;=1),IF(OR('자료입력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G986" s="28">
        <f>IF(AND($S986='자료입력 및 결과표시'!$B$17,COUNTIF($W986:$DR986,'자료입력 및 결과표시'!$C$17)&gt;=1),IF(OR('자료입력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H986" s="28">
        <f>IF(AND($S986='자료입력 및 결과표시'!$B$18,COUNTIF($W986:$DR986,'자료입력 및 결과표시'!$C$18)&gt;=1),IF(OR('자료입력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I986" s="28">
        <f>IF(AND($S986='자료입력 및 결과표시'!$B$19,COUNTIF($W986:$DR986,'자료입력 및 결과표시'!$C$19)&gt;=1),IF(OR('자료입력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J986" s="28">
        <f>IF(AND($S986='자료입력 및 결과표시'!$B$20,COUNTIF($W986:$DR986,'자료입력 및 결과표시'!$C$20)&gt;=1),IF(OR('자료입력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K986" s="28">
        <f>IF(AND($S986='자료입력 및 결과표시'!$B$21,COUNTIF($W986:$DR986,'자료입력 및 결과표시'!$C$21)&gt;=1),IF(OR('자료입력 및 결과표시'!$B$4+90&gt;=$V986,'자료입력 및 결과표시'!$B$4&lt;$U986),0,IF($V986-'자료입력 및 결과표시'!$B$4-90&gt;='자료입력 및 결과표시'!$E$4,'자료입력 및 결과표시'!$E$4,$V986-'자료입력 및 결과표시'!$B$4-90)),0)</f>
        <v>0</v>
      </c>
      <c r="EL986" s="17">
        <f>IF(AND(S986='자료입력 및 결과표시'!$B$6,COUNTIF('업무중복도(데이터 입력)'!$W986:$DR986,'자료입력 및 결과표시'!$C$6)&gt;=1),1,0)</f>
        <v>0</v>
      </c>
      <c r="EM986" s="17">
        <f>IF(AND(S986='자료입력 및 결과표시'!$B$7,COUNTIF('업무중복도(데이터 입력)'!$W986:$DR986,'자료입력 및 결과표시'!$C$7)&gt;=1),2,0)</f>
        <v>0</v>
      </c>
      <c r="EN986" s="17">
        <f>IF(AND(S986='자료입력 및 결과표시'!$B$8,COUNTIF('업무중복도(데이터 입력)'!$W986:$DR986,'자료입력 및 결과표시'!$C$8)&gt;=1),3,0)</f>
        <v>0</v>
      </c>
      <c r="EO986" s="17">
        <f>IF(AND(S986='자료입력 및 결과표시'!$B$9,COUNTIF('업무중복도(데이터 입력)'!$W986:$DR986,'자료입력 및 결과표시'!$C$9)&gt;=1),4,0)</f>
        <v>0</v>
      </c>
      <c r="EP986" s="17">
        <f>IF(AND(S986='자료입력 및 결과표시'!$B$10,COUNTIF('업무중복도(데이터 입력)'!$W986:$DR986,'자료입력 및 결과표시'!$C$10)&gt;=1),5,0)</f>
        <v>0</v>
      </c>
      <c r="EQ986" s="17">
        <f>IF(AND(S986='자료입력 및 결과표시'!$B$11,COUNTIF('업무중복도(데이터 입력)'!$W986:$DR986,'자료입력 및 결과표시'!$C$11)&gt;=1),6,0)</f>
        <v>0</v>
      </c>
      <c r="ER986" s="17">
        <f>IF(AND(S986='자료입력 및 결과표시'!$B$12,COUNTIF('업무중복도(데이터 입력)'!$W986:$DR986,'자료입력 및 결과표시'!$C$12)&gt;=1),7,0)</f>
        <v>0</v>
      </c>
      <c r="ES986" s="17">
        <f>IF(AND(S986='자료입력 및 결과표시'!$B$13,COUNTIF('업무중복도(데이터 입력)'!$W986:$DR986,'자료입력 및 결과표시'!$C$13)&gt;=1),8,0)</f>
        <v>0</v>
      </c>
      <c r="ET986" s="17">
        <f>IF(AND(S986='자료입력 및 결과표시'!$B$14,COUNTIF('업무중복도(데이터 입력)'!$W986:$DR986,'자료입력 및 결과표시'!$C$14)&gt;=1),9,0)</f>
        <v>0</v>
      </c>
      <c r="EU986" s="17">
        <f>IF(AND(S986='자료입력 및 결과표시'!$B$15,COUNTIF('업무중복도(데이터 입력)'!$W986:$DR986,'자료입력 및 결과표시'!$C$15)&gt;=1),10,0)</f>
        <v>0</v>
      </c>
      <c r="EV986" s="17">
        <f>IF(AND(S986='자료입력 및 결과표시'!$B$16,COUNTIF('업무중복도(데이터 입력)'!$W986:$DR986,'자료입력 및 결과표시'!$C$16)&gt;=1),11,0)</f>
        <v>0</v>
      </c>
      <c r="EW986" s="17">
        <f>IF(AND(S986='자료입력 및 결과표시'!$B$17,COUNTIF('업무중복도(데이터 입력)'!$W986:$DR986,'자료입력 및 결과표시'!$C$17)&gt;=1),12,0)</f>
        <v>0</v>
      </c>
      <c r="EX986" s="17">
        <f>IF(AND(S986='자료입력 및 결과표시'!$B$18,COUNTIF('업무중복도(데이터 입력)'!$W986:$DR986,'자료입력 및 결과표시'!$C$18)&gt;=1),13,0)</f>
        <v>0</v>
      </c>
      <c r="EY986" s="17">
        <f>IF(AND(S986='자료입력 및 결과표시'!$B$19,COUNTIF('업무중복도(데이터 입력)'!$W986:$DR986,'자료입력 및 결과표시'!$C$19)&gt;=1),14,0)</f>
        <v>0</v>
      </c>
      <c r="EZ986" s="17">
        <f>IF(AND(S986='자료입력 및 결과표시'!$B$20,COUNTIF('업무중복도(데이터 입력)'!$W986:$DR986,'자료입력 및 결과표시'!$C$20)&gt;=1),15,0)</f>
        <v>0</v>
      </c>
      <c r="FA986" s="17">
        <f>IF(AND(S986='자료입력 및 결과표시'!$B$21,COUNTIF('업무중복도(데이터 입력)'!$W986:$DR986,'자료입력 및 결과표시'!$C$21)&gt;=1),16,0)</f>
        <v>0</v>
      </c>
      <c r="FK986" s="17">
        <f t="shared" si="923"/>
        <v>0</v>
      </c>
      <c r="FO986"/>
    </row>
    <row r="987" spans="1:171">
      <c r="A987" s="17" t="str">
        <f t="shared" si="906"/>
        <v>\\\0</v>
      </c>
      <c r="B987" s="17" t="str">
        <f t="shared" si="907"/>
        <v>\\\0</v>
      </c>
      <c r="C987" s="17" t="str">
        <f t="shared" si="908"/>
        <v>\\\0</v>
      </c>
      <c r="D987" s="17" t="str">
        <f t="shared" si="909"/>
        <v>\\\0</v>
      </c>
      <c r="E987" s="17" t="str">
        <f t="shared" si="910"/>
        <v>\\\0</v>
      </c>
      <c r="F987" s="17" t="str">
        <f t="shared" si="911"/>
        <v>\\\0</v>
      </c>
      <c r="G987" s="17" t="str">
        <f t="shared" si="912"/>
        <v>\\\0</v>
      </c>
      <c r="H987" s="17" t="str">
        <f t="shared" si="913"/>
        <v>\\\0</v>
      </c>
      <c r="I987" s="17" t="str">
        <f t="shared" si="914"/>
        <v>\\\0</v>
      </c>
      <c r="J987" s="17" t="str">
        <f t="shared" si="915"/>
        <v>\\\0</v>
      </c>
      <c r="K987" s="17" t="str">
        <f t="shared" si="916"/>
        <v>\\\0</v>
      </c>
      <c r="L987" s="17" t="str">
        <f t="shared" si="917"/>
        <v>\\\0</v>
      </c>
      <c r="M987" s="17" t="str">
        <f t="shared" si="918"/>
        <v>\\\0</v>
      </c>
      <c r="N987" s="17" t="str">
        <f t="shared" si="919"/>
        <v>\\\0</v>
      </c>
      <c r="O987" s="17" t="str">
        <f t="shared" si="920"/>
        <v>\\\0</v>
      </c>
      <c r="P987" s="17" t="str">
        <f t="shared" si="921"/>
        <v>\\\0</v>
      </c>
      <c r="R987" s="17" t="str">
        <f t="shared" si="922"/>
        <v>\\</v>
      </c>
      <c r="S987" s="38"/>
      <c r="T987" s="39"/>
      <c r="U987" s="31"/>
      <c r="V987" s="32"/>
      <c r="W987" s="36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35"/>
      <c r="DS987" s="287"/>
      <c r="DT987" s="36"/>
      <c r="DU987" s="37"/>
      <c r="DV987" s="28">
        <f>IF(AND($S987='자료입력 및 결과표시'!$B$6,COUNTIF($W987:$DR987,'자료입력 및 결과표시'!$C$6)&gt;=1),IF(OR('자료입력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DW987" s="28">
        <f>IF(AND($S987='자료입력 및 결과표시'!$B$7,COUNTIF($W987:$DR987,'자료입력 및 결과표시'!$C$7)&gt;=1),IF(OR('자료입력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DX987" s="28">
        <f>IF(AND($S987='자료입력 및 결과표시'!$B$8,COUNTIF($W987:$DR987,'자료입력 및 결과표시'!$C$8)&gt;=1),IF(OR('자료입력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DY987" s="28">
        <f>IF(AND($S987='자료입력 및 결과표시'!$B$9,COUNTIF($W987:$DR987,'자료입력 및 결과표시'!$C$9)&gt;=1),IF(OR('자료입력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DZ987" s="28">
        <f>IF(AND($S987='자료입력 및 결과표시'!$B$10,COUNTIF($W987:$DR987,'자료입력 및 결과표시'!$C$10)&gt;=1),IF(OR('자료입력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A987" s="28">
        <f>IF(AND($S987='자료입력 및 결과표시'!$B$11,COUNTIF($W987:$DR987,'자료입력 및 결과표시'!$C$11)&gt;=1),IF(OR('자료입력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B987" s="28">
        <f>IF(AND($S987='자료입력 및 결과표시'!$B$12,COUNTIF($W987:$DR987,'자료입력 및 결과표시'!$C$12)&gt;=1),IF(OR('자료입력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C987" s="28">
        <f>IF(AND($S987='자료입력 및 결과표시'!$B$13,COUNTIF($W987:$DR987,'자료입력 및 결과표시'!$C$13)&gt;=1),IF(OR('자료입력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D987" s="28">
        <f>IF(AND($S987='자료입력 및 결과표시'!$B$14,COUNTIF($W987:$DR987,'자료입력 및 결과표시'!$C$14)&gt;=1),IF(OR('자료입력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E987" s="28">
        <f>IF(AND($S987='자료입력 및 결과표시'!$B$15,COUNTIF($W987:$DR987,'자료입력 및 결과표시'!$C$15)&gt;=1),IF(OR('자료입력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F987" s="28">
        <f>IF(AND($S987='자료입력 및 결과표시'!$B$16,COUNTIF($W987:$DR987,'자료입력 및 결과표시'!$C$16)&gt;=1),IF(OR('자료입력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G987" s="28">
        <f>IF(AND($S987='자료입력 및 결과표시'!$B$17,COUNTIF($W987:$DR987,'자료입력 및 결과표시'!$C$17)&gt;=1),IF(OR('자료입력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H987" s="28">
        <f>IF(AND($S987='자료입력 및 결과표시'!$B$18,COUNTIF($W987:$DR987,'자료입력 및 결과표시'!$C$18)&gt;=1),IF(OR('자료입력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I987" s="28">
        <f>IF(AND($S987='자료입력 및 결과표시'!$B$19,COUNTIF($W987:$DR987,'자료입력 및 결과표시'!$C$19)&gt;=1),IF(OR('자료입력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J987" s="28">
        <f>IF(AND($S987='자료입력 및 결과표시'!$B$20,COUNTIF($W987:$DR987,'자료입력 및 결과표시'!$C$20)&gt;=1),IF(OR('자료입력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K987" s="28">
        <f>IF(AND($S987='자료입력 및 결과표시'!$B$21,COUNTIF($W987:$DR987,'자료입력 및 결과표시'!$C$21)&gt;=1),IF(OR('자료입력 및 결과표시'!$B$4+90&gt;=$V987,'자료입력 및 결과표시'!$B$4&lt;$U987),0,IF($V987-'자료입력 및 결과표시'!$B$4-90&gt;='자료입력 및 결과표시'!$E$4,'자료입력 및 결과표시'!$E$4,$V987-'자료입력 및 결과표시'!$B$4-90)),0)</f>
        <v>0</v>
      </c>
      <c r="EL987" s="17">
        <f>IF(AND(S987='자료입력 및 결과표시'!$B$6,COUNTIF('업무중복도(데이터 입력)'!$W987:$DR987,'자료입력 및 결과표시'!$C$6)&gt;=1),1,0)</f>
        <v>0</v>
      </c>
      <c r="EM987" s="17">
        <f>IF(AND(S987='자료입력 및 결과표시'!$B$7,COUNTIF('업무중복도(데이터 입력)'!$W987:$DR987,'자료입력 및 결과표시'!$C$7)&gt;=1),2,0)</f>
        <v>0</v>
      </c>
      <c r="EN987" s="17">
        <f>IF(AND(S987='자료입력 및 결과표시'!$B$8,COUNTIF('업무중복도(데이터 입력)'!$W987:$DR987,'자료입력 및 결과표시'!$C$8)&gt;=1),3,0)</f>
        <v>0</v>
      </c>
      <c r="EO987" s="17">
        <f>IF(AND(S987='자료입력 및 결과표시'!$B$9,COUNTIF('업무중복도(데이터 입력)'!$W987:$DR987,'자료입력 및 결과표시'!$C$9)&gt;=1),4,0)</f>
        <v>0</v>
      </c>
      <c r="EP987" s="17">
        <f>IF(AND(S987='자료입력 및 결과표시'!$B$10,COUNTIF('업무중복도(데이터 입력)'!$W987:$DR987,'자료입력 및 결과표시'!$C$10)&gt;=1),5,0)</f>
        <v>0</v>
      </c>
      <c r="EQ987" s="17">
        <f>IF(AND(S987='자료입력 및 결과표시'!$B$11,COUNTIF('업무중복도(데이터 입력)'!$W987:$DR987,'자료입력 및 결과표시'!$C$11)&gt;=1),6,0)</f>
        <v>0</v>
      </c>
      <c r="ER987" s="17">
        <f>IF(AND(S987='자료입력 및 결과표시'!$B$12,COUNTIF('업무중복도(데이터 입력)'!$W987:$DR987,'자료입력 및 결과표시'!$C$12)&gt;=1),7,0)</f>
        <v>0</v>
      </c>
      <c r="ES987" s="17">
        <f>IF(AND(S987='자료입력 및 결과표시'!$B$13,COUNTIF('업무중복도(데이터 입력)'!$W987:$DR987,'자료입력 및 결과표시'!$C$13)&gt;=1),8,0)</f>
        <v>0</v>
      </c>
      <c r="ET987" s="17">
        <f>IF(AND(S987='자료입력 및 결과표시'!$B$14,COUNTIF('업무중복도(데이터 입력)'!$W987:$DR987,'자료입력 및 결과표시'!$C$14)&gt;=1),9,0)</f>
        <v>0</v>
      </c>
      <c r="EU987" s="17">
        <f>IF(AND(S987='자료입력 및 결과표시'!$B$15,COUNTIF('업무중복도(데이터 입력)'!$W987:$DR987,'자료입력 및 결과표시'!$C$15)&gt;=1),10,0)</f>
        <v>0</v>
      </c>
      <c r="EV987" s="17">
        <f>IF(AND(S987='자료입력 및 결과표시'!$B$16,COUNTIF('업무중복도(데이터 입력)'!$W987:$DR987,'자료입력 및 결과표시'!$C$16)&gt;=1),11,0)</f>
        <v>0</v>
      </c>
      <c r="EW987" s="17">
        <f>IF(AND(S987='자료입력 및 결과표시'!$B$17,COUNTIF('업무중복도(데이터 입력)'!$W987:$DR987,'자료입력 및 결과표시'!$C$17)&gt;=1),12,0)</f>
        <v>0</v>
      </c>
      <c r="EX987" s="17">
        <f>IF(AND(S987='자료입력 및 결과표시'!$B$18,COUNTIF('업무중복도(데이터 입력)'!$W987:$DR987,'자료입력 및 결과표시'!$C$18)&gt;=1),13,0)</f>
        <v>0</v>
      </c>
      <c r="EY987" s="17">
        <f>IF(AND(S987='자료입력 및 결과표시'!$B$19,COUNTIF('업무중복도(데이터 입력)'!$W987:$DR987,'자료입력 및 결과표시'!$C$19)&gt;=1),14,0)</f>
        <v>0</v>
      </c>
      <c r="EZ987" s="17">
        <f>IF(AND(S987='자료입력 및 결과표시'!$B$20,COUNTIF('업무중복도(데이터 입력)'!$W987:$DR987,'자료입력 및 결과표시'!$C$20)&gt;=1),15,0)</f>
        <v>0</v>
      </c>
      <c r="FA987" s="17">
        <f>IF(AND(S987='자료입력 및 결과표시'!$B$21,COUNTIF('업무중복도(데이터 입력)'!$W987:$DR987,'자료입력 및 결과표시'!$C$21)&gt;=1),16,0)</f>
        <v>0</v>
      </c>
      <c r="FK987" s="17">
        <f t="shared" si="923"/>
        <v>0</v>
      </c>
      <c r="FO987"/>
    </row>
    <row r="988" spans="1:171">
      <c r="A988" s="17" t="str">
        <f t="shared" si="906"/>
        <v>\\\0</v>
      </c>
      <c r="B988" s="17" t="str">
        <f t="shared" si="907"/>
        <v>\\\0</v>
      </c>
      <c r="C988" s="17" t="str">
        <f t="shared" si="908"/>
        <v>\\\0</v>
      </c>
      <c r="D988" s="17" t="str">
        <f t="shared" si="909"/>
        <v>\\\0</v>
      </c>
      <c r="E988" s="17" t="str">
        <f t="shared" si="910"/>
        <v>\\\0</v>
      </c>
      <c r="F988" s="17" t="str">
        <f t="shared" si="911"/>
        <v>\\\0</v>
      </c>
      <c r="G988" s="17" t="str">
        <f t="shared" si="912"/>
        <v>\\\0</v>
      </c>
      <c r="H988" s="17" t="str">
        <f t="shared" si="913"/>
        <v>\\\0</v>
      </c>
      <c r="I988" s="17" t="str">
        <f t="shared" si="914"/>
        <v>\\\0</v>
      </c>
      <c r="J988" s="17" t="str">
        <f t="shared" si="915"/>
        <v>\\\0</v>
      </c>
      <c r="K988" s="17" t="str">
        <f t="shared" si="916"/>
        <v>\\\0</v>
      </c>
      <c r="L988" s="17" t="str">
        <f t="shared" si="917"/>
        <v>\\\0</v>
      </c>
      <c r="M988" s="17" t="str">
        <f t="shared" si="918"/>
        <v>\\\0</v>
      </c>
      <c r="N988" s="17" t="str">
        <f t="shared" si="919"/>
        <v>\\\0</v>
      </c>
      <c r="O988" s="17" t="str">
        <f t="shared" si="920"/>
        <v>\\\0</v>
      </c>
      <c r="P988" s="17" t="str">
        <f t="shared" si="921"/>
        <v>\\\0</v>
      </c>
      <c r="R988" s="17" t="str">
        <f t="shared" si="922"/>
        <v>\\</v>
      </c>
      <c r="S988" s="38"/>
      <c r="T988" s="39"/>
      <c r="U988" s="31"/>
      <c r="V988" s="32"/>
      <c r="W988" s="36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35"/>
      <c r="DS988" s="287"/>
      <c r="DT988" s="36"/>
      <c r="DU988" s="37"/>
      <c r="DV988" s="28">
        <f>IF(AND($S988='자료입력 및 결과표시'!$B$6,COUNTIF($W988:$DR988,'자료입력 및 결과표시'!$C$6)&gt;=1),IF(OR('자료입력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DW988" s="28">
        <f>IF(AND($S988='자료입력 및 결과표시'!$B$7,COUNTIF($W988:$DR988,'자료입력 및 결과표시'!$C$7)&gt;=1),IF(OR('자료입력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DX988" s="28">
        <f>IF(AND($S988='자료입력 및 결과표시'!$B$8,COUNTIF($W988:$DR988,'자료입력 및 결과표시'!$C$8)&gt;=1),IF(OR('자료입력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DY988" s="28">
        <f>IF(AND($S988='자료입력 및 결과표시'!$B$9,COUNTIF($W988:$DR988,'자료입력 및 결과표시'!$C$9)&gt;=1),IF(OR('자료입력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DZ988" s="28">
        <f>IF(AND($S988='자료입력 및 결과표시'!$B$10,COUNTIF($W988:$DR988,'자료입력 및 결과표시'!$C$10)&gt;=1),IF(OR('자료입력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A988" s="28">
        <f>IF(AND($S988='자료입력 및 결과표시'!$B$11,COUNTIF($W988:$DR988,'자료입력 및 결과표시'!$C$11)&gt;=1),IF(OR('자료입력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B988" s="28">
        <f>IF(AND($S988='자료입력 및 결과표시'!$B$12,COUNTIF($W988:$DR988,'자료입력 및 결과표시'!$C$12)&gt;=1),IF(OR('자료입력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C988" s="28">
        <f>IF(AND($S988='자료입력 및 결과표시'!$B$13,COUNTIF($W988:$DR988,'자료입력 및 결과표시'!$C$13)&gt;=1),IF(OR('자료입력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D988" s="28">
        <f>IF(AND($S988='자료입력 및 결과표시'!$B$14,COUNTIF($W988:$DR988,'자료입력 및 결과표시'!$C$14)&gt;=1),IF(OR('자료입력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E988" s="28">
        <f>IF(AND($S988='자료입력 및 결과표시'!$B$15,COUNTIF($W988:$DR988,'자료입력 및 결과표시'!$C$15)&gt;=1),IF(OR('자료입력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F988" s="28">
        <f>IF(AND($S988='자료입력 및 결과표시'!$B$16,COUNTIF($W988:$DR988,'자료입력 및 결과표시'!$C$16)&gt;=1),IF(OR('자료입력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G988" s="28">
        <f>IF(AND($S988='자료입력 및 결과표시'!$B$17,COUNTIF($W988:$DR988,'자료입력 및 결과표시'!$C$17)&gt;=1),IF(OR('자료입력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H988" s="28">
        <f>IF(AND($S988='자료입력 및 결과표시'!$B$18,COUNTIF($W988:$DR988,'자료입력 및 결과표시'!$C$18)&gt;=1),IF(OR('자료입력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I988" s="28">
        <f>IF(AND($S988='자료입력 및 결과표시'!$B$19,COUNTIF($W988:$DR988,'자료입력 및 결과표시'!$C$19)&gt;=1),IF(OR('자료입력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J988" s="28">
        <f>IF(AND($S988='자료입력 및 결과표시'!$B$20,COUNTIF($W988:$DR988,'자료입력 및 결과표시'!$C$20)&gt;=1),IF(OR('자료입력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K988" s="28">
        <f>IF(AND($S988='자료입력 및 결과표시'!$B$21,COUNTIF($W988:$DR988,'자료입력 및 결과표시'!$C$21)&gt;=1),IF(OR('자료입력 및 결과표시'!$B$4+90&gt;=$V988,'자료입력 및 결과표시'!$B$4&lt;$U988),0,IF($V988-'자료입력 및 결과표시'!$B$4-90&gt;='자료입력 및 결과표시'!$E$4,'자료입력 및 결과표시'!$E$4,$V988-'자료입력 및 결과표시'!$B$4-90)),0)</f>
        <v>0</v>
      </c>
      <c r="EL988" s="17">
        <f>IF(AND(S988='자료입력 및 결과표시'!$B$6,COUNTIF('업무중복도(데이터 입력)'!$W988:$DR988,'자료입력 및 결과표시'!$C$6)&gt;=1),1,0)</f>
        <v>0</v>
      </c>
      <c r="EM988" s="17">
        <f>IF(AND(S988='자료입력 및 결과표시'!$B$7,COUNTIF('업무중복도(데이터 입력)'!$W988:$DR988,'자료입력 및 결과표시'!$C$7)&gt;=1),2,0)</f>
        <v>0</v>
      </c>
      <c r="EN988" s="17">
        <f>IF(AND(S988='자료입력 및 결과표시'!$B$8,COUNTIF('업무중복도(데이터 입력)'!$W988:$DR988,'자료입력 및 결과표시'!$C$8)&gt;=1),3,0)</f>
        <v>0</v>
      </c>
      <c r="EO988" s="17">
        <f>IF(AND(S988='자료입력 및 결과표시'!$B$9,COUNTIF('업무중복도(데이터 입력)'!$W988:$DR988,'자료입력 및 결과표시'!$C$9)&gt;=1),4,0)</f>
        <v>0</v>
      </c>
      <c r="EP988" s="17">
        <f>IF(AND(S988='자료입력 및 결과표시'!$B$10,COUNTIF('업무중복도(데이터 입력)'!$W988:$DR988,'자료입력 및 결과표시'!$C$10)&gt;=1),5,0)</f>
        <v>0</v>
      </c>
      <c r="EQ988" s="17">
        <f>IF(AND(S988='자료입력 및 결과표시'!$B$11,COUNTIF('업무중복도(데이터 입력)'!$W988:$DR988,'자료입력 및 결과표시'!$C$11)&gt;=1),6,0)</f>
        <v>0</v>
      </c>
      <c r="ER988" s="17">
        <f>IF(AND(S988='자료입력 및 결과표시'!$B$12,COUNTIF('업무중복도(데이터 입력)'!$W988:$DR988,'자료입력 및 결과표시'!$C$12)&gt;=1),7,0)</f>
        <v>0</v>
      </c>
      <c r="ES988" s="17">
        <f>IF(AND(S988='자료입력 및 결과표시'!$B$13,COUNTIF('업무중복도(데이터 입력)'!$W988:$DR988,'자료입력 및 결과표시'!$C$13)&gt;=1),8,0)</f>
        <v>0</v>
      </c>
      <c r="ET988" s="17">
        <f>IF(AND(S988='자료입력 및 결과표시'!$B$14,COUNTIF('업무중복도(데이터 입력)'!$W988:$DR988,'자료입력 및 결과표시'!$C$14)&gt;=1),9,0)</f>
        <v>0</v>
      </c>
      <c r="EU988" s="17">
        <f>IF(AND(S988='자료입력 및 결과표시'!$B$15,COUNTIF('업무중복도(데이터 입력)'!$W988:$DR988,'자료입력 및 결과표시'!$C$15)&gt;=1),10,0)</f>
        <v>0</v>
      </c>
      <c r="EV988" s="17">
        <f>IF(AND(S988='자료입력 및 결과표시'!$B$16,COUNTIF('업무중복도(데이터 입력)'!$W988:$DR988,'자료입력 및 결과표시'!$C$16)&gt;=1),11,0)</f>
        <v>0</v>
      </c>
      <c r="EW988" s="17">
        <f>IF(AND(S988='자료입력 및 결과표시'!$B$17,COUNTIF('업무중복도(데이터 입력)'!$W988:$DR988,'자료입력 및 결과표시'!$C$17)&gt;=1),12,0)</f>
        <v>0</v>
      </c>
      <c r="EX988" s="17">
        <f>IF(AND(S988='자료입력 및 결과표시'!$B$18,COUNTIF('업무중복도(데이터 입력)'!$W988:$DR988,'자료입력 및 결과표시'!$C$18)&gt;=1),13,0)</f>
        <v>0</v>
      </c>
      <c r="EY988" s="17">
        <f>IF(AND(S988='자료입력 및 결과표시'!$B$19,COUNTIF('업무중복도(데이터 입력)'!$W988:$DR988,'자료입력 및 결과표시'!$C$19)&gt;=1),14,0)</f>
        <v>0</v>
      </c>
      <c r="EZ988" s="17">
        <f>IF(AND(S988='자료입력 및 결과표시'!$B$20,COUNTIF('업무중복도(데이터 입력)'!$W988:$DR988,'자료입력 및 결과표시'!$C$20)&gt;=1),15,0)</f>
        <v>0</v>
      </c>
      <c r="FA988" s="17">
        <f>IF(AND(S988='자료입력 및 결과표시'!$B$21,COUNTIF('업무중복도(데이터 입력)'!$W988:$DR988,'자료입력 및 결과표시'!$C$21)&gt;=1),16,0)</f>
        <v>0</v>
      </c>
      <c r="FK988" s="17">
        <f t="shared" si="923"/>
        <v>0</v>
      </c>
      <c r="FO988"/>
    </row>
    <row r="989" spans="1:171">
      <c r="A989" s="17" t="str">
        <f t="shared" si="906"/>
        <v>\\\0</v>
      </c>
      <c r="B989" s="17" t="str">
        <f t="shared" si="907"/>
        <v>\\\0</v>
      </c>
      <c r="C989" s="17" t="str">
        <f t="shared" si="908"/>
        <v>\\\0</v>
      </c>
      <c r="D989" s="17" t="str">
        <f t="shared" si="909"/>
        <v>\\\0</v>
      </c>
      <c r="E989" s="17" t="str">
        <f t="shared" si="910"/>
        <v>\\\0</v>
      </c>
      <c r="F989" s="17" t="str">
        <f t="shared" si="911"/>
        <v>\\\0</v>
      </c>
      <c r="G989" s="17" t="str">
        <f t="shared" si="912"/>
        <v>\\\0</v>
      </c>
      <c r="H989" s="17" t="str">
        <f t="shared" si="913"/>
        <v>\\\0</v>
      </c>
      <c r="I989" s="17" t="str">
        <f t="shared" si="914"/>
        <v>\\\0</v>
      </c>
      <c r="J989" s="17" t="str">
        <f t="shared" si="915"/>
        <v>\\\0</v>
      </c>
      <c r="K989" s="17" t="str">
        <f t="shared" si="916"/>
        <v>\\\0</v>
      </c>
      <c r="L989" s="17" t="str">
        <f t="shared" si="917"/>
        <v>\\\0</v>
      </c>
      <c r="M989" s="17" t="str">
        <f t="shared" si="918"/>
        <v>\\\0</v>
      </c>
      <c r="N989" s="17" t="str">
        <f t="shared" si="919"/>
        <v>\\\0</v>
      </c>
      <c r="O989" s="17" t="str">
        <f t="shared" si="920"/>
        <v>\\\0</v>
      </c>
      <c r="P989" s="17" t="str">
        <f t="shared" si="921"/>
        <v>\\\0</v>
      </c>
      <c r="R989" s="17" t="str">
        <f t="shared" si="922"/>
        <v>\\</v>
      </c>
      <c r="S989" s="38"/>
      <c r="T989" s="39"/>
      <c r="U989" s="31"/>
      <c r="V989" s="32"/>
      <c r="W989" s="36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35"/>
      <c r="DS989" s="287"/>
      <c r="DT989" s="36"/>
      <c r="DU989" s="37"/>
      <c r="DV989" s="28">
        <f>IF(AND($S989='자료입력 및 결과표시'!$B$6,COUNTIF($W989:$DR989,'자료입력 및 결과표시'!$C$6)&gt;=1),IF(OR('자료입력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DW989" s="28">
        <f>IF(AND($S989='자료입력 및 결과표시'!$B$7,COUNTIF($W989:$DR989,'자료입력 및 결과표시'!$C$7)&gt;=1),IF(OR('자료입력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DX989" s="28">
        <f>IF(AND($S989='자료입력 및 결과표시'!$B$8,COUNTIF($W989:$DR989,'자료입력 및 결과표시'!$C$8)&gt;=1),IF(OR('자료입력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DY989" s="28">
        <f>IF(AND($S989='자료입력 및 결과표시'!$B$9,COUNTIF($W989:$DR989,'자료입력 및 결과표시'!$C$9)&gt;=1),IF(OR('자료입력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DZ989" s="28">
        <f>IF(AND($S989='자료입력 및 결과표시'!$B$10,COUNTIF($W989:$DR989,'자료입력 및 결과표시'!$C$10)&gt;=1),IF(OR('자료입력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A989" s="28">
        <f>IF(AND($S989='자료입력 및 결과표시'!$B$11,COUNTIF($W989:$DR989,'자료입력 및 결과표시'!$C$11)&gt;=1),IF(OR('자료입력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B989" s="28">
        <f>IF(AND($S989='자료입력 및 결과표시'!$B$12,COUNTIF($W989:$DR989,'자료입력 및 결과표시'!$C$12)&gt;=1),IF(OR('자료입력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C989" s="28">
        <f>IF(AND($S989='자료입력 및 결과표시'!$B$13,COUNTIF($W989:$DR989,'자료입력 및 결과표시'!$C$13)&gt;=1),IF(OR('자료입력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D989" s="28">
        <f>IF(AND($S989='자료입력 및 결과표시'!$B$14,COUNTIF($W989:$DR989,'자료입력 및 결과표시'!$C$14)&gt;=1),IF(OR('자료입력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E989" s="28">
        <f>IF(AND($S989='자료입력 및 결과표시'!$B$15,COUNTIF($W989:$DR989,'자료입력 및 결과표시'!$C$15)&gt;=1),IF(OR('자료입력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F989" s="28">
        <f>IF(AND($S989='자료입력 및 결과표시'!$B$16,COUNTIF($W989:$DR989,'자료입력 및 결과표시'!$C$16)&gt;=1),IF(OR('자료입력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G989" s="28">
        <f>IF(AND($S989='자료입력 및 결과표시'!$B$17,COUNTIF($W989:$DR989,'자료입력 및 결과표시'!$C$17)&gt;=1),IF(OR('자료입력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H989" s="28">
        <f>IF(AND($S989='자료입력 및 결과표시'!$B$18,COUNTIF($W989:$DR989,'자료입력 및 결과표시'!$C$18)&gt;=1),IF(OR('자료입력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I989" s="28">
        <f>IF(AND($S989='자료입력 및 결과표시'!$B$19,COUNTIF($W989:$DR989,'자료입력 및 결과표시'!$C$19)&gt;=1),IF(OR('자료입력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J989" s="28">
        <f>IF(AND($S989='자료입력 및 결과표시'!$B$20,COUNTIF($W989:$DR989,'자료입력 및 결과표시'!$C$20)&gt;=1),IF(OR('자료입력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K989" s="28">
        <f>IF(AND($S989='자료입력 및 결과표시'!$B$21,COUNTIF($W989:$DR989,'자료입력 및 결과표시'!$C$21)&gt;=1),IF(OR('자료입력 및 결과표시'!$B$4+90&gt;=$V989,'자료입력 및 결과표시'!$B$4&lt;$U989),0,IF($V989-'자료입력 및 결과표시'!$B$4-90&gt;='자료입력 및 결과표시'!$E$4,'자료입력 및 결과표시'!$E$4,$V989-'자료입력 및 결과표시'!$B$4-90)),0)</f>
        <v>0</v>
      </c>
      <c r="EL989" s="17">
        <f>IF(AND(S989='자료입력 및 결과표시'!$B$6,COUNTIF('업무중복도(데이터 입력)'!$W989:$DR989,'자료입력 및 결과표시'!$C$6)&gt;=1),1,0)</f>
        <v>0</v>
      </c>
      <c r="EM989" s="17">
        <f>IF(AND(S989='자료입력 및 결과표시'!$B$7,COUNTIF('업무중복도(데이터 입력)'!$W989:$DR989,'자료입력 및 결과표시'!$C$7)&gt;=1),2,0)</f>
        <v>0</v>
      </c>
      <c r="EN989" s="17">
        <f>IF(AND(S989='자료입력 및 결과표시'!$B$8,COUNTIF('업무중복도(데이터 입력)'!$W989:$DR989,'자료입력 및 결과표시'!$C$8)&gt;=1),3,0)</f>
        <v>0</v>
      </c>
      <c r="EO989" s="17">
        <f>IF(AND(S989='자료입력 및 결과표시'!$B$9,COUNTIF('업무중복도(데이터 입력)'!$W989:$DR989,'자료입력 및 결과표시'!$C$9)&gt;=1),4,0)</f>
        <v>0</v>
      </c>
      <c r="EP989" s="17">
        <f>IF(AND(S989='자료입력 및 결과표시'!$B$10,COUNTIF('업무중복도(데이터 입력)'!$W989:$DR989,'자료입력 및 결과표시'!$C$10)&gt;=1),5,0)</f>
        <v>0</v>
      </c>
      <c r="EQ989" s="17">
        <f>IF(AND(S989='자료입력 및 결과표시'!$B$11,COUNTIF('업무중복도(데이터 입력)'!$W989:$DR989,'자료입력 및 결과표시'!$C$11)&gt;=1),6,0)</f>
        <v>0</v>
      </c>
      <c r="ER989" s="17">
        <f>IF(AND(S989='자료입력 및 결과표시'!$B$12,COUNTIF('업무중복도(데이터 입력)'!$W989:$DR989,'자료입력 및 결과표시'!$C$12)&gt;=1),7,0)</f>
        <v>0</v>
      </c>
      <c r="ES989" s="17">
        <f>IF(AND(S989='자료입력 및 결과표시'!$B$13,COUNTIF('업무중복도(데이터 입력)'!$W989:$DR989,'자료입력 및 결과표시'!$C$13)&gt;=1),8,0)</f>
        <v>0</v>
      </c>
      <c r="ET989" s="17">
        <f>IF(AND(S989='자료입력 및 결과표시'!$B$14,COUNTIF('업무중복도(데이터 입력)'!$W989:$DR989,'자료입력 및 결과표시'!$C$14)&gt;=1),9,0)</f>
        <v>0</v>
      </c>
      <c r="EU989" s="17">
        <f>IF(AND(S989='자료입력 및 결과표시'!$B$15,COUNTIF('업무중복도(데이터 입력)'!$W989:$DR989,'자료입력 및 결과표시'!$C$15)&gt;=1),10,0)</f>
        <v>0</v>
      </c>
      <c r="EV989" s="17">
        <f>IF(AND(S989='자료입력 및 결과표시'!$B$16,COUNTIF('업무중복도(데이터 입력)'!$W989:$DR989,'자료입력 및 결과표시'!$C$16)&gt;=1),11,0)</f>
        <v>0</v>
      </c>
      <c r="EW989" s="17">
        <f>IF(AND(S989='자료입력 및 결과표시'!$B$17,COUNTIF('업무중복도(데이터 입력)'!$W989:$DR989,'자료입력 및 결과표시'!$C$17)&gt;=1),12,0)</f>
        <v>0</v>
      </c>
      <c r="EX989" s="17">
        <f>IF(AND(S989='자료입력 및 결과표시'!$B$18,COUNTIF('업무중복도(데이터 입력)'!$W989:$DR989,'자료입력 및 결과표시'!$C$18)&gt;=1),13,0)</f>
        <v>0</v>
      </c>
      <c r="EY989" s="17">
        <f>IF(AND(S989='자료입력 및 결과표시'!$B$19,COUNTIF('업무중복도(데이터 입력)'!$W989:$DR989,'자료입력 및 결과표시'!$C$19)&gt;=1),14,0)</f>
        <v>0</v>
      </c>
      <c r="EZ989" s="17">
        <f>IF(AND(S989='자료입력 및 결과표시'!$B$20,COUNTIF('업무중복도(데이터 입력)'!$W989:$DR989,'자료입력 및 결과표시'!$C$20)&gt;=1),15,0)</f>
        <v>0</v>
      </c>
      <c r="FA989" s="17">
        <f>IF(AND(S989='자료입력 및 결과표시'!$B$21,COUNTIF('업무중복도(데이터 입력)'!$W989:$DR989,'자료입력 및 결과표시'!$C$21)&gt;=1),16,0)</f>
        <v>0</v>
      </c>
      <c r="FK989" s="17">
        <f t="shared" si="923"/>
        <v>0</v>
      </c>
      <c r="FO989"/>
    </row>
    <row r="990" spans="1:171">
      <c r="A990" s="17" t="str">
        <f t="shared" si="906"/>
        <v>\\\0</v>
      </c>
      <c r="B990" s="17" t="str">
        <f t="shared" si="907"/>
        <v>\\\0</v>
      </c>
      <c r="C990" s="17" t="str">
        <f t="shared" si="908"/>
        <v>\\\0</v>
      </c>
      <c r="D990" s="17" t="str">
        <f t="shared" si="909"/>
        <v>\\\0</v>
      </c>
      <c r="E990" s="17" t="str">
        <f t="shared" si="910"/>
        <v>\\\0</v>
      </c>
      <c r="F990" s="17" t="str">
        <f t="shared" si="911"/>
        <v>\\\0</v>
      </c>
      <c r="G990" s="17" t="str">
        <f t="shared" si="912"/>
        <v>\\\0</v>
      </c>
      <c r="H990" s="17" t="str">
        <f t="shared" si="913"/>
        <v>\\\0</v>
      </c>
      <c r="I990" s="17" t="str">
        <f t="shared" si="914"/>
        <v>\\\0</v>
      </c>
      <c r="J990" s="17" t="str">
        <f t="shared" si="915"/>
        <v>\\\0</v>
      </c>
      <c r="K990" s="17" t="str">
        <f t="shared" si="916"/>
        <v>\\\0</v>
      </c>
      <c r="L990" s="17" t="str">
        <f t="shared" si="917"/>
        <v>\\\0</v>
      </c>
      <c r="M990" s="17" t="str">
        <f t="shared" si="918"/>
        <v>\\\0</v>
      </c>
      <c r="N990" s="17" t="str">
        <f t="shared" si="919"/>
        <v>\\\0</v>
      </c>
      <c r="O990" s="17" t="str">
        <f t="shared" si="920"/>
        <v>\\\0</v>
      </c>
      <c r="P990" s="17" t="str">
        <f t="shared" si="921"/>
        <v>\\\0</v>
      </c>
      <c r="R990" s="17" t="str">
        <f t="shared" si="922"/>
        <v>\\</v>
      </c>
      <c r="S990" s="38"/>
      <c r="T990" s="39"/>
      <c r="U990" s="31"/>
      <c r="V990" s="32"/>
      <c r="W990" s="36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35"/>
      <c r="DS990" s="287"/>
      <c r="DT990" s="36"/>
      <c r="DU990" s="37"/>
      <c r="DV990" s="28">
        <f>IF(AND($S990='자료입력 및 결과표시'!$B$6,COUNTIF($W990:$DR990,'자료입력 및 결과표시'!$C$6)&gt;=1),IF(OR('자료입력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DW990" s="28">
        <f>IF(AND($S990='자료입력 및 결과표시'!$B$7,COUNTIF($W990:$DR990,'자료입력 및 결과표시'!$C$7)&gt;=1),IF(OR('자료입력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DX990" s="28">
        <f>IF(AND($S990='자료입력 및 결과표시'!$B$8,COUNTIF($W990:$DR990,'자료입력 및 결과표시'!$C$8)&gt;=1),IF(OR('자료입력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DY990" s="28">
        <f>IF(AND($S990='자료입력 및 결과표시'!$B$9,COUNTIF($W990:$DR990,'자료입력 및 결과표시'!$C$9)&gt;=1),IF(OR('자료입력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DZ990" s="28">
        <f>IF(AND($S990='자료입력 및 결과표시'!$B$10,COUNTIF($W990:$DR990,'자료입력 및 결과표시'!$C$10)&gt;=1),IF(OR('자료입력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A990" s="28">
        <f>IF(AND($S990='자료입력 및 결과표시'!$B$11,COUNTIF($W990:$DR990,'자료입력 및 결과표시'!$C$11)&gt;=1),IF(OR('자료입력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B990" s="28">
        <f>IF(AND($S990='자료입력 및 결과표시'!$B$12,COUNTIF($W990:$DR990,'자료입력 및 결과표시'!$C$12)&gt;=1),IF(OR('자료입력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C990" s="28">
        <f>IF(AND($S990='자료입력 및 결과표시'!$B$13,COUNTIF($W990:$DR990,'자료입력 및 결과표시'!$C$13)&gt;=1),IF(OR('자료입력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D990" s="28">
        <f>IF(AND($S990='자료입력 및 결과표시'!$B$14,COUNTIF($W990:$DR990,'자료입력 및 결과표시'!$C$14)&gt;=1),IF(OR('자료입력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E990" s="28">
        <f>IF(AND($S990='자료입력 및 결과표시'!$B$15,COUNTIF($W990:$DR990,'자료입력 및 결과표시'!$C$15)&gt;=1),IF(OR('자료입력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F990" s="28">
        <f>IF(AND($S990='자료입력 및 결과표시'!$B$16,COUNTIF($W990:$DR990,'자료입력 및 결과표시'!$C$16)&gt;=1),IF(OR('자료입력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G990" s="28">
        <f>IF(AND($S990='자료입력 및 결과표시'!$B$17,COUNTIF($W990:$DR990,'자료입력 및 결과표시'!$C$17)&gt;=1),IF(OR('자료입력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H990" s="28">
        <f>IF(AND($S990='자료입력 및 결과표시'!$B$18,COUNTIF($W990:$DR990,'자료입력 및 결과표시'!$C$18)&gt;=1),IF(OR('자료입력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I990" s="28">
        <f>IF(AND($S990='자료입력 및 결과표시'!$B$19,COUNTIF($W990:$DR990,'자료입력 및 결과표시'!$C$19)&gt;=1),IF(OR('자료입력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J990" s="28">
        <f>IF(AND($S990='자료입력 및 결과표시'!$B$20,COUNTIF($W990:$DR990,'자료입력 및 결과표시'!$C$20)&gt;=1),IF(OR('자료입력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K990" s="28">
        <f>IF(AND($S990='자료입력 및 결과표시'!$B$21,COUNTIF($W990:$DR990,'자료입력 및 결과표시'!$C$21)&gt;=1),IF(OR('자료입력 및 결과표시'!$B$4+90&gt;=$V990,'자료입력 및 결과표시'!$B$4&lt;$U990),0,IF($V990-'자료입력 및 결과표시'!$B$4-90&gt;='자료입력 및 결과표시'!$E$4,'자료입력 및 결과표시'!$E$4,$V990-'자료입력 및 결과표시'!$B$4-90)),0)</f>
        <v>0</v>
      </c>
      <c r="EL990" s="17">
        <f>IF(AND(S990='자료입력 및 결과표시'!$B$6,COUNTIF('업무중복도(데이터 입력)'!$W990:$DR990,'자료입력 및 결과표시'!$C$6)&gt;=1),1,0)</f>
        <v>0</v>
      </c>
      <c r="EM990" s="17">
        <f>IF(AND(S990='자료입력 및 결과표시'!$B$7,COUNTIF('업무중복도(데이터 입력)'!$W990:$DR990,'자료입력 및 결과표시'!$C$7)&gt;=1),2,0)</f>
        <v>0</v>
      </c>
      <c r="EN990" s="17">
        <f>IF(AND(S990='자료입력 및 결과표시'!$B$8,COUNTIF('업무중복도(데이터 입력)'!$W990:$DR990,'자료입력 및 결과표시'!$C$8)&gt;=1),3,0)</f>
        <v>0</v>
      </c>
      <c r="EO990" s="17">
        <f>IF(AND(S990='자료입력 및 결과표시'!$B$9,COUNTIF('업무중복도(데이터 입력)'!$W990:$DR990,'자료입력 및 결과표시'!$C$9)&gt;=1),4,0)</f>
        <v>0</v>
      </c>
      <c r="EP990" s="17">
        <f>IF(AND(S990='자료입력 및 결과표시'!$B$10,COUNTIF('업무중복도(데이터 입력)'!$W990:$DR990,'자료입력 및 결과표시'!$C$10)&gt;=1),5,0)</f>
        <v>0</v>
      </c>
      <c r="EQ990" s="17">
        <f>IF(AND(S990='자료입력 및 결과표시'!$B$11,COUNTIF('업무중복도(데이터 입력)'!$W990:$DR990,'자료입력 및 결과표시'!$C$11)&gt;=1),6,0)</f>
        <v>0</v>
      </c>
      <c r="ER990" s="17">
        <f>IF(AND(S990='자료입력 및 결과표시'!$B$12,COUNTIF('업무중복도(데이터 입력)'!$W990:$DR990,'자료입력 및 결과표시'!$C$12)&gt;=1),7,0)</f>
        <v>0</v>
      </c>
      <c r="ES990" s="17">
        <f>IF(AND(S990='자료입력 및 결과표시'!$B$13,COUNTIF('업무중복도(데이터 입력)'!$W990:$DR990,'자료입력 및 결과표시'!$C$13)&gt;=1),8,0)</f>
        <v>0</v>
      </c>
      <c r="ET990" s="17">
        <f>IF(AND(S990='자료입력 및 결과표시'!$B$14,COUNTIF('업무중복도(데이터 입력)'!$W990:$DR990,'자료입력 및 결과표시'!$C$14)&gt;=1),9,0)</f>
        <v>0</v>
      </c>
      <c r="EU990" s="17">
        <f>IF(AND(S990='자료입력 및 결과표시'!$B$15,COUNTIF('업무중복도(데이터 입력)'!$W990:$DR990,'자료입력 및 결과표시'!$C$15)&gt;=1),10,0)</f>
        <v>0</v>
      </c>
      <c r="EV990" s="17">
        <f>IF(AND(S990='자료입력 및 결과표시'!$B$16,COUNTIF('업무중복도(데이터 입력)'!$W990:$DR990,'자료입력 및 결과표시'!$C$16)&gt;=1),11,0)</f>
        <v>0</v>
      </c>
      <c r="EW990" s="17">
        <f>IF(AND(S990='자료입력 및 결과표시'!$B$17,COUNTIF('업무중복도(데이터 입력)'!$W990:$DR990,'자료입력 및 결과표시'!$C$17)&gt;=1),12,0)</f>
        <v>0</v>
      </c>
      <c r="EX990" s="17">
        <f>IF(AND(S990='자료입력 및 결과표시'!$B$18,COUNTIF('업무중복도(데이터 입력)'!$W990:$DR990,'자료입력 및 결과표시'!$C$18)&gt;=1),13,0)</f>
        <v>0</v>
      </c>
      <c r="EY990" s="17">
        <f>IF(AND(S990='자료입력 및 결과표시'!$B$19,COUNTIF('업무중복도(데이터 입력)'!$W990:$DR990,'자료입력 및 결과표시'!$C$19)&gt;=1),14,0)</f>
        <v>0</v>
      </c>
      <c r="EZ990" s="17">
        <f>IF(AND(S990='자료입력 및 결과표시'!$B$20,COUNTIF('업무중복도(데이터 입력)'!$W990:$DR990,'자료입력 및 결과표시'!$C$20)&gt;=1),15,0)</f>
        <v>0</v>
      </c>
      <c r="FA990" s="17">
        <f>IF(AND(S990='자료입력 및 결과표시'!$B$21,COUNTIF('업무중복도(데이터 입력)'!$W990:$DR990,'자료입력 및 결과표시'!$C$21)&gt;=1),16,0)</f>
        <v>0</v>
      </c>
      <c r="FK990" s="17">
        <f t="shared" si="923"/>
        <v>0</v>
      </c>
      <c r="FO990"/>
    </row>
    <row r="991" spans="1:171">
      <c r="A991" s="17" t="str">
        <f t="shared" si="906"/>
        <v>\\\0</v>
      </c>
      <c r="B991" s="17" t="str">
        <f t="shared" si="907"/>
        <v>\\\0</v>
      </c>
      <c r="C991" s="17" t="str">
        <f t="shared" si="908"/>
        <v>\\\0</v>
      </c>
      <c r="D991" s="17" t="str">
        <f t="shared" si="909"/>
        <v>\\\0</v>
      </c>
      <c r="E991" s="17" t="str">
        <f t="shared" si="910"/>
        <v>\\\0</v>
      </c>
      <c r="F991" s="17" t="str">
        <f t="shared" si="911"/>
        <v>\\\0</v>
      </c>
      <c r="G991" s="17" t="str">
        <f t="shared" si="912"/>
        <v>\\\0</v>
      </c>
      <c r="H991" s="17" t="str">
        <f t="shared" si="913"/>
        <v>\\\0</v>
      </c>
      <c r="I991" s="17" t="str">
        <f t="shared" si="914"/>
        <v>\\\0</v>
      </c>
      <c r="J991" s="17" t="str">
        <f t="shared" si="915"/>
        <v>\\\0</v>
      </c>
      <c r="K991" s="17" t="str">
        <f t="shared" si="916"/>
        <v>\\\0</v>
      </c>
      <c r="L991" s="17" t="str">
        <f t="shared" si="917"/>
        <v>\\\0</v>
      </c>
      <c r="M991" s="17" t="str">
        <f t="shared" si="918"/>
        <v>\\\0</v>
      </c>
      <c r="N991" s="17" t="str">
        <f t="shared" si="919"/>
        <v>\\\0</v>
      </c>
      <c r="O991" s="17" t="str">
        <f t="shared" si="920"/>
        <v>\\\0</v>
      </c>
      <c r="P991" s="17" t="str">
        <f t="shared" si="921"/>
        <v>\\\0</v>
      </c>
      <c r="R991" s="17" t="str">
        <f t="shared" si="922"/>
        <v>\\</v>
      </c>
      <c r="S991" s="38"/>
      <c r="T991" s="39"/>
      <c r="U991" s="31"/>
      <c r="V991" s="32"/>
      <c r="W991" s="36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35"/>
      <c r="DS991" s="287"/>
      <c r="DT991" s="36"/>
      <c r="DU991" s="37"/>
      <c r="DV991" s="28">
        <f>IF(AND($S991='자료입력 및 결과표시'!$B$6,COUNTIF($W991:$DR991,'자료입력 및 결과표시'!$C$6)&gt;=1),IF(OR('자료입력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DW991" s="28">
        <f>IF(AND($S991='자료입력 및 결과표시'!$B$7,COUNTIF($W991:$DR991,'자료입력 및 결과표시'!$C$7)&gt;=1),IF(OR('자료입력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DX991" s="28">
        <f>IF(AND($S991='자료입력 및 결과표시'!$B$8,COUNTIF($W991:$DR991,'자료입력 및 결과표시'!$C$8)&gt;=1),IF(OR('자료입력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DY991" s="28">
        <f>IF(AND($S991='자료입력 및 결과표시'!$B$9,COUNTIF($W991:$DR991,'자료입력 및 결과표시'!$C$9)&gt;=1),IF(OR('자료입력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DZ991" s="28">
        <f>IF(AND($S991='자료입력 및 결과표시'!$B$10,COUNTIF($W991:$DR991,'자료입력 및 결과표시'!$C$10)&gt;=1),IF(OR('자료입력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A991" s="28">
        <f>IF(AND($S991='자료입력 및 결과표시'!$B$11,COUNTIF($W991:$DR991,'자료입력 및 결과표시'!$C$11)&gt;=1),IF(OR('자료입력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B991" s="28">
        <f>IF(AND($S991='자료입력 및 결과표시'!$B$12,COUNTIF($W991:$DR991,'자료입력 및 결과표시'!$C$12)&gt;=1),IF(OR('자료입력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C991" s="28">
        <f>IF(AND($S991='자료입력 및 결과표시'!$B$13,COUNTIF($W991:$DR991,'자료입력 및 결과표시'!$C$13)&gt;=1),IF(OR('자료입력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D991" s="28">
        <f>IF(AND($S991='자료입력 및 결과표시'!$B$14,COUNTIF($W991:$DR991,'자료입력 및 결과표시'!$C$14)&gt;=1),IF(OR('자료입력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E991" s="28">
        <f>IF(AND($S991='자료입력 및 결과표시'!$B$15,COUNTIF($W991:$DR991,'자료입력 및 결과표시'!$C$15)&gt;=1),IF(OR('자료입력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F991" s="28">
        <f>IF(AND($S991='자료입력 및 결과표시'!$B$16,COUNTIF($W991:$DR991,'자료입력 및 결과표시'!$C$16)&gt;=1),IF(OR('자료입력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G991" s="28">
        <f>IF(AND($S991='자료입력 및 결과표시'!$B$17,COUNTIF($W991:$DR991,'자료입력 및 결과표시'!$C$17)&gt;=1),IF(OR('자료입력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H991" s="28">
        <f>IF(AND($S991='자료입력 및 결과표시'!$B$18,COUNTIF($W991:$DR991,'자료입력 및 결과표시'!$C$18)&gt;=1),IF(OR('자료입력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I991" s="28">
        <f>IF(AND($S991='자료입력 및 결과표시'!$B$19,COUNTIF($W991:$DR991,'자료입력 및 결과표시'!$C$19)&gt;=1),IF(OR('자료입력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J991" s="28">
        <f>IF(AND($S991='자료입력 및 결과표시'!$B$20,COUNTIF($W991:$DR991,'자료입력 및 결과표시'!$C$20)&gt;=1),IF(OR('자료입력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K991" s="28">
        <f>IF(AND($S991='자료입력 및 결과표시'!$B$21,COUNTIF($W991:$DR991,'자료입력 및 결과표시'!$C$21)&gt;=1),IF(OR('자료입력 및 결과표시'!$B$4+90&gt;=$V991,'자료입력 및 결과표시'!$B$4&lt;$U991),0,IF($V991-'자료입력 및 결과표시'!$B$4-90&gt;='자료입력 및 결과표시'!$E$4,'자료입력 및 결과표시'!$E$4,$V991-'자료입력 및 결과표시'!$B$4-90)),0)</f>
        <v>0</v>
      </c>
      <c r="EL991" s="17">
        <f>IF(AND(S991='자료입력 및 결과표시'!$B$6,COUNTIF('업무중복도(데이터 입력)'!$W991:$DR991,'자료입력 및 결과표시'!$C$6)&gt;=1),1,0)</f>
        <v>0</v>
      </c>
      <c r="EM991" s="17">
        <f>IF(AND(S991='자료입력 및 결과표시'!$B$7,COUNTIF('업무중복도(데이터 입력)'!$W991:$DR991,'자료입력 및 결과표시'!$C$7)&gt;=1),2,0)</f>
        <v>0</v>
      </c>
      <c r="EN991" s="17">
        <f>IF(AND(S991='자료입력 및 결과표시'!$B$8,COUNTIF('업무중복도(데이터 입력)'!$W991:$DR991,'자료입력 및 결과표시'!$C$8)&gt;=1),3,0)</f>
        <v>0</v>
      </c>
      <c r="EO991" s="17">
        <f>IF(AND(S991='자료입력 및 결과표시'!$B$9,COUNTIF('업무중복도(데이터 입력)'!$W991:$DR991,'자료입력 및 결과표시'!$C$9)&gt;=1),4,0)</f>
        <v>0</v>
      </c>
      <c r="EP991" s="17">
        <f>IF(AND(S991='자료입력 및 결과표시'!$B$10,COUNTIF('업무중복도(데이터 입력)'!$W991:$DR991,'자료입력 및 결과표시'!$C$10)&gt;=1),5,0)</f>
        <v>0</v>
      </c>
      <c r="EQ991" s="17">
        <f>IF(AND(S991='자료입력 및 결과표시'!$B$11,COUNTIF('업무중복도(데이터 입력)'!$W991:$DR991,'자료입력 및 결과표시'!$C$11)&gt;=1),6,0)</f>
        <v>0</v>
      </c>
      <c r="ER991" s="17">
        <f>IF(AND(S991='자료입력 및 결과표시'!$B$12,COUNTIF('업무중복도(데이터 입력)'!$W991:$DR991,'자료입력 및 결과표시'!$C$12)&gt;=1),7,0)</f>
        <v>0</v>
      </c>
      <c r="ES991" s="17">
        <f>IF(AND(S991='자료입력 및 결과표시'!$B$13,COUNTIF('업무중복도(데이터 입력)'!$W991:$DR991,'자료입력 및 결과표시'!$C$13)&gt;=1),8,0)</f>
        <v>0</v>
      </c>
      <c r="ET991" s="17">
        <f>IF(AND(S991='자료입력 및 결과표시'!$B$14,COUNTIF('업무중복도(데이터 입력)'!$W991:$DR991,'자료입력 및 결과표시'!$C$14)&gt;=1),9,0)</f>
        <v>0</v>
      </c>
      <c r="EU991" s="17">
        <f>IF(AND(S991='자료입력 및 결과표시'!$B$15,COUNTIF('업무중복도(데이터 입력)'!$W991:$DR991,'자료입력 및 결과표시'!$C$15)&gt;=1),10,0)</f>
        <v>0</v>
      </c>
      <c r="EV991" s="17">
        <f>IF(AND(S991='자료입력 및 결과표시'!$B$16,COUNTIF('업무중복도(데이터 입력)'!$W991:$DR991,'자료입력 및 결과표시'!$C$16)&gt;=1),11,0)</f>
        <v>0</v>
      </c>
      <c r="EW991" s="17">
        <f>IF(AND(S991='자료입력 및 결과표시'!$B$17,COUNTIF('업무중복도(데이터 입력)'!$W991:$DR991,'자료입력 및 결과표시'!$C$17)&gt;=1),12,0)</f>
        <v>0</v>
      </c>
      <c r="EX991" s="17">
        <f>IF(AND(S991='자료입력 및 결과표시'!$B$18,COUNTIF('업무중복도(데이터 입력)'!$W991:$DR991,'자료입력 및 결과표시'!$C$18)&gt;=1),13,0)</f>
        <v>0</v>
      </c>
      <c r="EY991" s="17">
        <f>IF(AND(S991='자료입력 및 결과표시'!$B$19,COUNTIF('업무중복도(데이터 입력)'!$W991:$DR991,'자료입력 및 결과표시'!$C$19)&gt;=1),14,0)</f>
        <v>0</v>
      </c>
      <c r="EZ991" s="17">
        <f>IF(AND(S991='자료입력 및 결과표시'!$B$20,COUNTIF('업무중복도(데이터 입력)'!$W991:$DR991,'자료입력 및 결과표시'!$C$20)&gt;=1),15,0)</f>
        <v>0</v>
      </c>
      <c r="FA991" s="17">
        <f>IF(AND(S991='자료입력 및 결과표시'!$B$21,COUNTIF('업무중복도(데이터 입력)'!$W991:$DR991,'자료입력 및 결과표시'!$C$21)&gt;=1),16,0)</f>
        <v>0</v>
      </c>
      <c r="FK991" s="17">
        <f t="shared" si="923"/>
        <v>0</v>
      </c>
      <c r="FO991"/>
    </row>
    <row r="992" spans="1:171">
      <c r="A992" s="17" t="str">
        <f t="shared" si="906"/>
        <v>\\\0</v>
      </c>
      <c r="B992" s="17" t="str">
        <f t="shared" si="907"/>
        <v>\\\0</v>
      </c>
      <c r="C992" s="17" t="str">
        <f t="shared" si="908"/>
        <v>\\\0</v>
      </c>
      <c r="D992" s="17" t="str">
        <f t="shared" si="909"/>
        <v>\\\0</v>
      </c>
      <c r="E992" s="17" t="str">
        <f t="shared" si="910"/>
        <v>\\\0</v>
      </c>
      <c r="F992" s="17" t="str">
        <f t="shared" si="911"/>
        <v>\\\0</v>
      </c>
      <c r="G992" s="17" t="str">
        <f t="shared" si="912"/>
        <v>\\\0</v>
      </c>
      <c r="H992" s="17" t="str">
        <f t="shared" si="913"/>
        <v>\\\0</v>
      </c>
      <c r="I992" s="17" t="str">
        <f t="shared" si="914"/>
        <v>\\\0</v>
      </c>
      <c r="J992" s="17" t="str">
        <f t="shared" si="915"/>
        <v>\\\0</v>
      </c>
      <c r="K992" s="17" t="str">
        <f t="shared" si="916"/>
        <v>\\\0</v>
      </c>
      <c r="L992" s="17" t="str">
        <f t="shared" si="917"/>
        <v>\\\0</v>
      </c>
      <c r="M992" s="17" t="str">
        <f t="shared" si="918"/>
        <v>\\\0</v>
      </c>
      <c r="N992" s="17" t="str">
        <f t="shared" si="919"/>
        <v>\\\0</v>
      </c>
      <c r="O992" s="17" t="str">
        <f t="shared" si="920"/>
        <v>\\\0</v>
      </c>
      <c r="P992" s="17" t="str">
        <f t="shared" si="921"/>
        <v>\\\0</v>
      </c>
      <c r="R992" s="17" t="str">
        <f t="shared" si="922"/>
        <v>\\</v>
      </c>
      <c r="S992" s="38"/>
      <c r="T992" s="39"/>
      <c r="U992" s="31"/>
      <c r="V992" s="32"/>
      <c r="W992" s="36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35"/>
      <c r="DS992" s="287"/>
      <c r="DT992" s="36"/>
      <c r="DU992" s="37"/>
      <c r="DV992" s="28">
        <f>IF(AND($S992='자료입력 및 결과표시'!$B$6,COUNTIF($W992:$DR992,'자료입력 및 결과표시'!$C$6)&gt;=1),IF(OR('자료입력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DW992" s="28">
        <f>IF(AND($S992='자료입력 및 결과표시'!$B$7,COUNTIF($W992:$DR992,'자료입력 및 결과표시'!$C$7)&gt;=1),IF(OR('자료입력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DX992" s="28">
        <f>IF(AND($S992='자료입력 및 결과표시'!$B$8,COUNTIF($W992:$DR992,'자료입력 및 결과표시'!$C$8)&gt;=1),IF(OR('자료입력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DY992" s="28">
        <f>IF(AND($S992='자료입력 및 결과표시'!$B$9,COUNTIF($W992:$DR992,'자료입력 및 결과표시'!$C$9)&gt;=1),IF(OR('자료입력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DZ992" s="28">
        <f>IF(AND($S992='자료입력 및 결과표시'!$B$10,COUNTIF($W992:$DR992,'자료입력 및 결과표시'!$C$10)&gt;=1),IF(OR('자료입력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A992" s="28">
        <f>IF(AND($S992='자료입력 및 결과표시'!$B$11,COUNTIF($W992:$DR992,'자료입력 및 결과표시'!$C$11)&gt;=1),IF(OR('자료입력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B992" s="28">
        <f>IF(AND($S992='자료입력 및 결과표시'!$B$12,COUNTIF($W992:$DR992,'자료입력 및 결과표시'!$C$12)&gt;=1),IF(OR('자료입력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C992" s="28">
        <f>IF(AND($S992='자료입력 및 결과표시'!$B$13,COUNTIF($W992:$DR992,'자료입력 및 결과표시'!$C$13)&gt;=1),IF(OR('자료입력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D992" s="28">
        <f>IF(AND($S992='자료입력 및 결과표시'!$B$14,COUNTIF($W992:$DR992,'자료입력 및 결과표시'!$C$14)&gt;=1),IF(OR('자료입력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E992" s="28">
        <f>IF(AND($S992='자료입력 및 결과표시'!$B$15,COUNTIF($W992:$DR992,'자료입력 및 결과표시'!$C$15)&gt;=1),IF(OR('자료입력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F992" s="28">
        <f>IF(AND($S992='자료입력 및 결과표시'!$B$16,COUNTIF($W992:$DR992,'자료입력 및 결과표시'!$C$16)&gt;=1),IF(OR('자료입력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G992" s="28">
        <f>IF(AND($S992='자료입력 및 결과표시'!$B$17,COUNTIF($W992:$DR992,'자료입력 및 결과표시'!$C$17)&gt;=1),IF(OR('자료입력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H992" s="28">
        <f>IF(AND($S992='자료입력 및 결과표시'!$B$18,COUNTIF($W992:$DR992,'자료입력 및 결과표시'!$C$18)&gt;=1),IF(OR('자료입력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I992" s="28">
        <f>IF(AND($S992='자료입력 및 결과표시'!$B$19,COUNTIF($W992:$DR992,'자료입력 및 결과표시'!$C$19)&gt;=1),IF(OR('자료입력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J992" s="28">
        <f>IF(AND($S992='자료입력 및 결과표시'!$B$20,COUNTIF($W992:$DR992,'자료입력 및 결과표시'!$C$20)&gt;=1),IF(OR('자료입력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K992" s="28">
        <f>IF(AND($S992='자료입력 및 결과표시'!$B$21,COUNTIF($W992:$DR992,'자료입력 및 결과표시'!$C$21)&gt;=1),IF(OR('자료입력 및 결과표시'!$B$4+90&gt;=$V992,'자료입력 및 결과표시'!$B$4&lt;$U992),0,IF($V992-'자료입력 및 결과표시'!$B$4-90&gt;='자료입력 및 결과표시'!$E$4,'자료입력 및 결과표시'!$E$4,$V992-'자료입력 및 결과표시'!$B$4-90)),0)</f>
        <v>0</v>
      </c>
      <c r="EL992" s="17">
        <f>IF(AND(S992='자료입력 및 결과표시'!$B$6,COUNTIF('업무중복도(데이터 입력)'!$W992:$DR992,'자료입력 및 결과표시'!$C$6)&gt;=1),1,0)</f>
        <v>0</v>
      </c>
      <c r="EM992" s="17">
        <f>IF(AND(S992='자료입력 및 결과표시'!$B$7,COUNTIF('업무중복도(데이터 입력)'!$W992:$DR992,'자료입력 및 결과표시'!$C$7)&gt;=1),2,0)</f>
        <v>0</v>
      </c>
      <c r="EN992" s="17">
        <f>IF(AND(S992='자료입력 및 결과표시'!$B$8,COUNTIF('업무중복도(데이터 입력)'!$W992:$DR992,'자료입력 및 결과표시'!$C$8)&gt;=1),3,0)</f>
        <v>0</v>
      </c>
      <c r="EO992" s="17">
        <f>IF(AND(S992='자료입력 및 결과표시'!$B$9,COUNTIF('업무중복도(데이터 입력)'!$W992:$DR992,'자료입력 및 결과표시'!$C$9)&gt;=1),4,0)</f>
        <v>0</v>
      </c>
      <c r="EP992" s="17">
        <f>IF(AND(S992='자료입력 및 결과표시'!$B$10,COUNTIF('업무중복도(데이터 입력)'!$W992:$DR992,'자료입력 및 결과표시'!$C$10)&gt;=1),5,0)</f>
        <v>0</v>
      </c>
      <c r="EQ992" s="17">
        <f>IF(AND(S992='자료입력 및 결과표시'!$B$11,COUNTIF('업무중복도(데이터 입력)'!$W992:$DR992,'자료입력 및 결과표시'!$C$11)&gt;=1),6,0)</f>
        <v>0</v>
      </c>
      <c r="ER992" s="17">
        <f>IF(AND(S992='자료입력 및 결과표시'!$B$12,COUNTIF('업무중복도(데이터 입력)'!$W992:$DR992,'자료입력 및 결과표시'!$C$12)&gt;=1),7,0)</f>
        <v>0</v>
      </c>
      <c r="ES992" s="17">
        <f>IF(AND(S992='자료입력 및 결과표시'!$B$13,COUNTIF('업무중복도(데이터 입력)'!$W992:$DR992,'자료입력 및 결과표시'!$C$13)&gt;=1),8,0)</f>
        <v>0</v>
      </c>
      <c r="ET992" s="17">
        <f>IF(AND(S992='자료입력 및 결과표시'!$B$14,COUNTIF('업무중복도(데이터 입력)'!$W992:$DR992,'자료입력 및 결과표시'!$C$14)&gt;=1),9,0)</f>
        <v>0</v>
      </c>
      <c r="EU992" s="17">
        <f>IF(AND(S992='자료입력 및 결과표시'!$B$15,COUNTIF('업무중복도(데이터 입력)'!$W992:$DR992,'자료입력 및 결과표시'!$C$15)&gt;=1),10,0)</f>
        <v>0</v>
      </c>
      <c r="EV992" s="17">
        <f>IF(AND(S992='자료입력 및 결과표시'!$B$16,COUNTIF('업무중복도(데이터 입력)'!$W992:$DR992,'자료입력 및 결과표시'!$C$16)&gt;=1),11,0)</f>
        <v>0</v>
      </c>
      <c r="EW992" s="17">
        <f>IF(AND(S992='자료입력 및 결과표시'!$B$17,COUNTIF('업무중복도(데이터 입력)'!$W992:$DR992,'자료입력 및 결과표시'!$C$17)&gt;=1),12,0)</f>
        <v>0</v>
      </c>
      <c r="EX992" s="17">
        <f>IF(AND(S992='자료입력 및 결과표시'!$B$18,COUNTIF('업무중복도(데이터 입력)'!$W992:$DR992,'자료입력 및 결과표시'!$C$18)&gt;=1),13,0)</f>
        <v>0</v>
      </c>
      <c r="EY992" s="17">
        <f>IF(AND(S992='자료입력 및 결과표시'!$B$19,COUNTIF('업무중복도(데이터 입력)'!$W992:$DR992,'자료입력 및 결과표시'!$C$19)&gt;=1),14,0)</f>
        <v>0</v>
      </c>
      <c r="EZ992" s="17">
        <f>IF(AND(S992='자료입력 및 결과표시'!$B$20,COUNTIF('업무중복도(데이터 입력)'!$W992:$DR992,'자료입력 및 결과표시'!$C$20)&gt;=1),15,0)</f>
        <v>0</v>
      </c>
      <c r="FA992" s="17">
        <f>IF(AND(S992='자료입력 및 결과표시'!$B$21,COUNTIF('업무중복도(데이터 입력)'!$W992:$DR992,'자료입력 및 결과표시'!$C$21)&gt;=1),16,0)</f>
        <v>0</v>
      </c>
      <c r="FK992" s="17">
        <f t="shared" si="923"/>
        <v>0</v>
      </c>
      <c r="FO992"/>
    </row>
    <row r="993" spans="1:171">
      <c r="A993" s="17" t="str">
        <f t="shared" si="906"/>
        <v>\\\0</v>
      </c>
      <c r="B993" s="17" t="str">
        <f t="shared" si="907"/>
        <v>\\\0</v>
      </c>
      <c r="C993" s="17" t="str">
        <f t="shared" si="908"/>
        <v>\\\0</v>
      </c>
      <c r="D993" s="17" t="str">
        <f t="shared" si="909"/>
        <v>\\\0</v>
      </c>
      <c r="E993" s="17" t="str">
        <f t="shared" si="910"/>
        <v>\\\0</v>
      </c>
      <c r="F993" s="17" t="str">
        <f t="shared" si="911"/>
        <v>\\\0</v>
      </c>
      <c r="G993" s="17" t="str">
        <f t="shared" si="912"/>
        <v>\\\0</v>
      </c>
      <c r="H993" s="17" t="str">
        <f t="shared" si="913"/>
        <v>\\\0</v>
      </c>
      <c r="I993" s="17" t="str">
        <f t="shared" si="914"/>
        <v>\\\0</v>
      </c>
      <c r="J993" s="17" t="str">
        <f t="shared" si="915"/>
        <v>\\\0</v>
      </c>
      <c r="K993" s="17" t="str">
        <f t="shared" si="916"/>
        <v>\\\0</v>
      </c>
      <c r="L993" s="17" t="str">
        <f t="shared" si="917"/>
        <v>\\\0</v>
      </c>
      <c r="M993" s="17" t="str">
        <f t="shared" si="918"/>
        <v>\\\0</v>
      </c>
      <c r="N993" s="17" t="str">
        <f t="shared" si="919"/>
        <v>\\\0</v>
      </c>
      <c r="O993" s="17" t="str">
        <f t="shared" si="920"/>
        <v>\\\0</v>
      </c>
      <c r="P993" s="17" t="str">
        <f t="shared" si="921"/>
        <v>\\\0</v>
      </c>
      <c r="R993" s="17" t="str">
        <f t="shared" si="922"/>
        <v>\\</v>
      </c>
      <c r="S993" s="38"/>
      <c r="T993" s="39"/>
      <c r="U993" s="31"/>
      <c r="V993" s="32"/>
      <c r="W993" s="36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35"/>
      <c r="DS993" s="287"/>
      <c r="DT993" s="36"/>
      <c r="DU993" s="37"/>
      <c r="DV993" s="28">
        <f>IF(AND($S993='자료입력 및 결과표시'!$B$6,COUNTIF($W993:$DR993,'자료입력 및 결과표시'!$C$6)&gt;=1),IF(OR('자료입력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DW993" s="28">
        <f>IF(AND($S993='자료입력 및 결과표시'!$B$7,COUNTIF($W993:$DR993,'자료입력 및 결과표시'!$C$7)&gt;=1),IF(OR('자료입력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DX993" s="28">
        <f>IF(AND($S993='자료입력 및 결과표시'!$B$8,COUNTIF($W993:$DR993,'자료입력 및 결과표시'!$C$8)&gt;=1),IF(OR('자료입력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DY993" s="28">
        <f>IF(AND($S993='자료입력 및 결과표시'!$B$9,COUNTIF($W993:$DR993,'자료입력 및 결과표시'!$C$9)&gt;=1),IF(OR('자료입력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DZ993" s="28">
        <f>IF(AND($S993='자료입력 및 결과표시'!$B$10,COUNTIF($W993:$DR993,'자료입력 및 결과표시'!$C$10)&gt;=1),IF(OR('자료입력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A993" s="28">
        <f>IF(AND($S993='자료입력 및 결과표시'!$B$11,COUNTIF($W993:$DR993,'자료입력 및 결과표시'!$C$11)&gt;=1),IF(OR('자료입력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B993" s="28">
        <f>IF(AND($S993='자료입력 및 결과표시'!$B$12,COUNTIF($W993:$DR993,'자료입력 및 결과표시'!$C$12)&gt;=1),IF(OR('자료입력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C993" s="28">
        <f>IF(AND($S993='자료입력 및 결과표시'!$B$13,COUNTIF($W993:$DR993,'자료입력 및 결과표시'!$C$13)&gt;=1),IF(OR('자료입력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D993" s="28">
        <f>IF(AND($S993='자료입력 및 결과표시'!$B$14,COUNTIF($W993:$DR993,'자료입력 및 결과표시'!$C$14)&gt;=1),IF(OR('자료입력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E993" s="28">
        <f>IF(AND($S993='자료입력 및 결과표시'!$B$15,COUNTIF($W993:$DR993,'자료입력 및 결과표시'!$C$15)&gt;=1),IF(OR('자료입력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F993" s="28">
        <f>IF(AND($S993='자료입력 및 결과표시'!$B$16,COUNTIF($W993:$DR993,'자료입력 및 결과표시'!$C$16)&gt;=1),IF(OR('자료입력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G993" s="28">
        <f>IF(AND($S993='자료입력 및 결과표시'!$B$17,COUNTIF($W993:$DR993,'자료입력 및 결과표시'!$C$17)&gt;=1),IF(OR('자료입력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H993" s="28">
        <f>IF(AND($S993='자료입력 및 결과표시'!$B$18,COUNTIF($W993:$DR993,'자료입력 및 결과표시'!$C$18)&gt;=1),IF(OR('자료입력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I993" s="28">
        <f>IF(AND($S993='자료입력 및 결과표시'!$B$19,COUNTIF($W993:$DR993,'자료입력 및 결과표시'!$C$19)&gt;=1),IF(OR('자료입력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J993" s="28">
        <f>IF(AND($S993='자료입력 및 결과표시'!$B$20,COUNTIF($W993:$DR993,'자료입력 및 결과표시'!$C$20)&gt;=1),IF(OR('자료입력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K993" s="28">
        <f>IF(AND($S993='자료입력 및 결과표시'!$B$21,COUNTIF($W993:$DR993,'자료입력 및 결과표시'!$C$21)&gt;=1),IF(OR('자료입력 및 결과표시'!$B$4+90&gt;=$V993,'자료입력 및 결과표시'!$B$4&lt;$U993),0,IF($V993-'자료입력 및 결과표시'!$B$4-90&gt;='자료입력 및 결과표시'!$E$4,'자료입력 및 결과표시'!$E$4,$V993-'자료입력 및 결과표시'!$B$4-90)),0)</f>
        <v>0</v>
      </c>
      <c r="EL993" s="17">
        <f>IF(AND(S993='자료입력 및 결과표시'!$B$6,COUNTIF('업무중복도(데이터 입력)'!$W993:$DR993,'자료입력 및 결과표시'!$C$6)&gt;=1),1,0)</f>
        <v>0</v>
      </c>
      <c r="EM993" s="17">
        <f>IF(AND(S993='자료입력 및 결과표시'!$B$7,COUNTIF('업무중복도(데이터 입력)'!$W993:$DR993,'자료입력 및 결과표시'!$C$7)&gt;=1),2,0)</f>
        <v>0</v>
      </c>
      <c r="EN993" s="17">
        <f>IF(AND(S993='자료입력 및 결과표시'!$B$8,COUNTIF('업무중복도(데이터 입력)'!$W993:$DR993,'자료입력 및 결과표시'!$C$8)&gt;=1),3,0)</f>
        <v>0</v>
      </c>
      <c r="EO993" s="17">
        <f>IF(AND(S993='자료입력 및 결과표시'!$B$9,COUNTIF('업무중복도(데이터 입력)'!$W993:$DR993,'자료입력 및 결과표시'!$C$9)&gt;=1),4,0)</f>
        <v>0</v>
      </c>
      <c r="EP993" s="17">
        <f>IF(AND(S993='자료입력 및 결과표시'!$B$10,COUNTIF('업무중복도(데이터 입력)'!$W993:$DR993,'자료입력 및 결과표시'!$C$10)&gt;=1),5,0)</f>
        <v>0</v>
      </c>
      <c r="EQ993" s="17">
        <f>IF(AND(S993='자료입력 및 결과표시'!$B$11,COUNTIF('업무중복도(데이터 입력)'!$W993:$DR993,'자료입력 및 결과표시'!$C$11)&gt;=1),6,0)</f>
        <v>0</v>
      </c>
      <c r="ER993" s="17">
        <f>IF(AND(S993='자료입력 및 결과표시'!$B$12,COUNTIF('업무중복도(데이터 입력)'!$W993:$DR993,'자료입력 및 결과표시'!$C$12)&gt;=1),7,0)</f>
        <v>0</v>
      </c>
      <c r="ES993" s="17">
        <f>IF(AND(S993='자료입력 및 결과표시'!$B$13,COUNTIF('업무중복도(데이터 입력)'!$W993:$DR993,'자료입력 및 결과표시'!$C$13)&gt;=1),8,0)</f>
        <v>0</v>
      </c>
      <c r="ET993" s="17">
        <f>IF(AND(S993='자료입력 및 결과표시'!$B$14,COUNTIF('업무중복도(데이터 입력)'!$W993:$DR993,'자료입력 및 결과표시'!$C$14)&gt;=1),9,0)</f>
        <v>0</v>
      </c>
      <c r="EU993" s="17">
        <f>IF(AND(S993='자료입력 및 결과표시'!$B$15,COUNTIF('업무중복도(데이터 입력)'!$W993:$DR993,'자료입력 및 결과표시'!$C$15)&gt;=1),10,0)</f>
        <v>0</v>
      </c>
      <c r="EV993" s="17">
        <f>IF(AND(S993='자료입력 및 결과표시'!$B$16,COUNTIF('업무중복도(데이터 입력)'!$W993:$DR993,'자료입력 및 결과표시'!$C$16)&gt;=1),11,0)</f>
        <v>0</v>
      </c>
      <c r="EW993" s="17">
        <f>IF(AND(S993='자료입력 및 결과표시'!$B$17,COUNTIF('업무중복도(데이터 입력)'!$W993:$DR993,'자료입력 및 결과표시'!$C$17)&gt;=1),12,0)</f>
        <v>0</v>
      </c>
      <c r="EX993" s="17">
        <f>IF(AND(S993='자료입력 및 결과표시'!$B$18,COUNTIF('업무중복도(데이터 입력)'!$W993:$DR993,'자료입력 및 결과표시'!$C$18)&gt;=1),13,0)</f>
        <v>0</v>
      </c>
      <c r="EY993" s="17">
        <f>IF(AND(S993='자료입력 및 결과표시'!$B$19,COUNTIF('업무중복도(데이터 입력)'!$W993:$DR993,'자료입력 및 결과표시'!$C$19)&gt;=1),14,0)</f>
        <v>0</v>
      </c>
      <c r="EZ993" s="17">
        <f>IF(AND(S993='자료입력 및 결과표시'!$B$20,COUNTIF('업무중복도(데이터 입력)'!$W993:$DR993,'자료입력 및 결과표시'!$C$20)&gt;=1),15,0)</f>
        <v>0</v>
      </c>
      <c r="FA993" s="17">
        <f>IF(AND(S993='자료입력 및 결과표시'!$B$21,COUNTIF('업무중복도(데이터 입력)'!$W993:$DR993,'자료입력 및 결과표시'!$C$21)&gt;=1),16,0)</f>
        <v>0</v>
      </c>
      <c r="FK993" s="17">
        <f t="shared" si="923"/>
        <v>0</v>
      </c>
      <c r="FO993"/>
    </row>
    <row r="994" spans="1:171">
      <c r="A994" s="17" t="str">
        <f t="shared" si="906"/>
        <v>\\\0</v>
      </c>
      <c r="B994" s="17" t="str">
        <f t="shared" si="907"/>
        <v>\\\0</v>
      </c>
      <c r="C994" s="17" t="str">
        <f t="shared" si="908"/>
        <v>\\\0</v>
      </c>
      <c r="D994" s="17" t="str">
        <f t="shared" si="909"/>
        <v>\\\0</v>
      </c>
      <c r="E994" s="17" t="str">
        <f t="shared" si="910"/>
        <v>\\\0</v>
      </c>
      <c r="F994" s="17" t="str">
        <f t="shared" si="911"/>
        <v>\\\0</v>
      </c>
      <c r="G994" s="17" t="str">
        <f t="shared" si="912"/>
        <v>\\\0</v>
      </c>
      <c r="H994" s="17" t="str">
        <f t="shared" si="913"/>
        <v>\\\0</v>
      </c>
      <c r="I994" s="17" t="str">
        <f t="shared" si="914"/>
        <v>\\\0</v>
      </c>
      <c r="J994" s="17" t="str">
        <f t="shared" si="915"/>
        <v>\\\0</v>
      </c>
      <c r="K994" s="17" t="str">
        <f t="shared" si="916"/>
        <v>\\\0</v>
      </c>
      <c r="L994" s="17" t="str">
        <f t="shared" si="917"/>
        <v>\\\0</v>
      </c>
      <c r="M994" s="17" t="str">
        <f t="shared" si="918"/>
        <v>\\\0</v>
      </c>
      <c r="N994" s="17" t="str">
        <f t="shared" si="919"/>
        <v>\\\0</v>
      </c>
      <c r="O994" s="17" t="str">
        <f t="shared" si="920"/>
        <v>\\\0</v>
      </c>
      <c r="P994" s="17" t="str">
        <f t="shared" si="921"/>
        <v>\\\0</v>
      </c>
      <c r="R994" s="17" t="str">
        <f t="shared" si="922"/>
        <v>\\</v>
      </c>
      <c r="S994" s="38"/>
      <c r="T994" s="39"/>
      <c r="U994" s="31"/>
      <c r="V994" s="32"/>
      <c r="W994" s="36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35"/>
      <c r="DS994" s="287"/>
      <c r="DT994" s="36"/>
      <c r="DU994" s="37"/>
      <c r="DV994" s="28">
        <f>IF(AND($S994='자료입력 및 결과표시'!$B$6,COUNTIF($W994:$DR994,'자료입력 및 결과표시'!$C$6)&gt;=1),IF(OR('자료입력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DW994" s="28">
        <f>IF(AND($S994='자료입력 및 결과표시'!$B$7,COUNTIF($W994:$DR994,'자료입력 및 결과표시'!$C$7)&gt;=1),IF(OR('자료입력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DX994" s="28">
        <f>IF(AND($S994='자료입력 및 결과표시'!$B$8,COUNTIF($W994:$DR994,'자료입력 및 결과표시'!$C$8)&gt;=1),IF(OR('자료입력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DY994" s="28">
        <f>IF(AND($S994='자료입력 및 결과표시'!$B$9,COUNTIF($W994:$DR994,'자료입력 및 결과표시'!$C$9)&gt;=1),IF(OR('자료입력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DZ994" s="28">
        <f>IF(AND($S994='자료입력 및 결과표시'!$B$10,COUNTIF($W994:$DR994,'자료입력 및 결과표시'!$C$10)&gt;=1),IF(OR('자료입력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A994" s="28">
        <f>IF(AND($S994='자료입력 및 결과표시'!$B$11,COUNTIF($W994:$DR994,'자료입력 및 결과표시'!$C$11)&gt;=1),IF(OR('자료입력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B994" s="28">
        <f>IF(AND($S994='자료입력 및 결과표시'!$B$12,COUNTIF($W994:$DR994,'자료입력 및 결과표시'!$C$12)&gt;=1),IF(OR('자료입력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C994" s="28">
        <f>IF(AND($S994='자료입력 및 결과표시'!$B$13,COUNTIF($W994:$DR994,'자료입력 및 결과표시'!$C$13)&gt;=1),IF(OR('자료입력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D994" s="28">
        <f>IF(AND($S994='자료입력 및 결과표시'!$B$14,COUNTIF($W994:$DR994,'자료입력 및 결과표시'!$C$14)&gt;=1),IF(OR('자료입력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E994" s="28">
        <f>IF(AND($S994='자료입력 및 결과표시'!$B$15,COUNTIF($W994:$DR994,'자료입력 및 결과표시'!$C$15)&gt;=1),IF(OR('자료입력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F994" s="28">
        <f>IF(AND($S994='자료입력 및 결과표시'!$B$16,COUNTIF($W994:$DR994,'자료입력 및 결과표시'!$C$16)&gt;=1),IF(OR('자료입력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G994" s="28">
        <f>IF(AND($S994='자료입력 및 결과표시'!$B$17,COUNTIF($W994:$DR994,'자료입력 및 결과표시'!$C$17)&gt;=1),IF(OR('자료입력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H994" s="28">
        <f>IF(AND($S994='자료입력 및 결과표시'!$B$18,COUNTIF($W994:$DR994,'자료입력 및 결과표시'!$C$18)&gt;=1),IF(OR('자료입력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I994" s="28">
        <f>IF(AND($S994='자료입력 및 결과표시'!$B$19,COUNTIF($W994:$DR994,'자료입력 및 결과표시'!$C$19)&gt;=1),IF(OR('자료입력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J994" s="28">
        <f>IF(AND($S994='자료입력 및 결과표시'!$B$20,COUNTIF($W994:$DR994,'자료입력 및 결과표시'!$C$20)&gt;=1),IF(OR('자료입력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K994" s="28">
        <f>IF(AND($S994='자료입력 및 결과표시'!$B$21,COUNTIF($W994:$DR994,'자료입력 및 결과표시'!$C$21)&gt;=1),IF(OR('자료입력 및 결과표시'!$B$4+90&gt;=$V994,'자료입력 및 결과표시'!$B$4&lt;$U994),0,IF($V994-'자료입력 및 결과표시'!$B$4-90&gt;='자료입력 및 결과표시'!$E$4,'자료입력 및 결과표시'!$E$4,$V994-'자료입력 및 결과표시'!$B$4-90)),0)</f>
        <v>0</v>
      </c>
      <c r="EL994" s="17">
        <f>IF(AND(S994='자료입력 및 결과표시'!$B$6,COUNTIF('업무중복도(데이터 입력)'!$W994:$DR994,'자료입력 및 결과표시'!$C$6)&gt;=1),1,0)</f>
        <v>0</v>
      </c>
      <c r="EM994" s="17">
        <f>IF(AND(S994='자료입력 및 결과표시'!$B$7,COUNTIF('업무중복도(데이터 입력)'!$W994:$DR994,'자료입력 및 결과표시'!$C$7)&gt;=1),2,0)</f>
        <v>0</v>
      </c>
      <c r="EN994" s="17">
        <f>IF(AND(S994='자료입력 및 결과표시'!$B$8,COUNTIF('업무중복도(데이터 입력)'!$W994:$DR994,'자료입력 및 결과표시'!$C$8)&gt;=1),3,0)</f>
        <v>0</v>
      </c>
      <c r="EO994" s="17">
        <f>IF(AND(S994='자료입력 및 결과표시'!$B$9,COUNTIF('업무중복도(데이터 입력)'!$W994:$DR994,'자료입력 및 결과표시'!$C$9)&gt;=1),4,0)</f>
        <v>0</v>
      </c>
      <c r="EP994" s="17">
        <f>IF(AND(S994='자료입력 및 결과표시'!$B$10,COUNTIF('업무중복도(데이터 입력)'!$W994:$DR994,'자료입력 및 결과표시'!$C$10)&gt;=1),5,0)</f>
        <v>0</v>
      </c>
      <c r="EQ994" s="17">
        <f>IF(AND(S994='자료입력 및 결과표시'!$B$11,COUNTIF('업무중복도(데이터 입력)'!$W994:$DR994,'자료입력 및 결과표시'!$C$11)&gt;=1),6,0)</f>
        <v>0</v>
      </c>
      <c r="ER994" s="17">
        <f>IF(AND(S994='자료입력 및 결과표시'!$B$12,COUNTIF('업무중복도(데이터 입력)'!$W994:$DR994,'자료입력 및 결과표시'!$C$12)&gt;=1),7,0)</f>
        <v>0</v>
      </c>
      <c r="ES994" s="17">
        <f>IF(AND(S994='자료입력 및 결과표시'!$B$13,COUNTIF('업무중복도(데이터 입력)'!$W994:$DR994,'자료입력 및 결과표시'!$C$13)&gt;=1),8,0)</f>
        <v>0</v>
      </c>
      <c r="ET994" s="17">
        <f>IF(AND(S994='자료입력 및 결과표시'!$B$14,COUNTIF('업무중복도(데이터 입력)'!$W994:$DR994,'자료입력 및 결과표시'!$C$14)&gt;=1),9,0)</f>
        <v>0</v>
      </c>
      <c r="EU994" s="17">
        <f>IF(AND(S994='자료입력 및 결과표시'!$B$15,COUNTIF('업무중복도(데이터 입력)'!$W994:$DR994,'자료입력 및 결과표시'!$C$15)&gt;=1),10,0)</f>
        <v>0</v>
      </c>
      <c r="EV994" s="17">
        <f>IF(AND(S994='자료입력 및 결과표시'!$B$16,COUNTIF('업무중복도(데이터 입력)'!$W994:$DR994,'자료입력 및 결과표시'!$C$16)&gt;=1),11,0)</f>
        <v>0</v>
      </c>
      <c r="EW994" s="17">
        <f>IF(AND(S994='자료입력 및 결과표시'!$B$17,COUNTIF('업무중복도(데이터 입력)'!$W994:$DR994,'자료입력 및 결과표시'!$C$17)&gt;=1),12,0)</f>
        <v>0</v>
      </c>
      <c r="EX994" s="17">
        <f>IF(AND(S994='자료입력 및 결과표시'!$B$18,COUNTIF('업무중복도(데이터 입력)'!$W994:$DR994,'자료입력 및 결과표시'!$C$18)&gt;=1),13,0)</f>
        <v>0</v>
      </c>
      <c r="EY994" s="17">
        <f>IF(AND(S994='자료입력 및 결과표시'!$B$19,COUNTIF('업무중복도(데이터 입력)'!$W994:$DR994,'자료입력 및 결과표시'!$C$19)&gt;=1),14,0)</f>
        <v>0</v>
      </c>
      <c r="EZ994" s="17">
        <f>IF(AND(S994='자료입력 및 결과표시'!$B$20,COUNTIF('업무중복도(데이터 입력)'!$W994:$DR994,'자료입력 및 결과표시'!$C$20)&gt;=1),15,0)</f>
        <v>0</v>
      </c>
      <c r="FA994" s="17">
        <f>IF(AND(S994='자료입력 및 결과표시'!$B$21,COUNTIF('업무중복도(데이터 입력)'!$W994:$DR994,'자료입력 및 결과표시'!$C$21)&gt;=1),16,0)</f>
        <v>0</v>
      </c>
      <c r="FK994" s="17">
        <f t="shared" si="923"/>
        <v>0</v>
      </c>
      <c r="FO994"/>
    </row>
    <row r="995" spans="1:171">
      <c r="A995" s="17" t="str">
        <f t="shared" si="906"/>
        <v>\\\0</v>
      </c>
      <c r="B995" s="17" t="str">
        <f t="shared" si="907"/>
        <v>\\\0</v>
      </c>
      <c r="C995" s="17" t="str">
        <f t="shared" si="908"/>
        <v>\\\0</v>
      </c>
      <c r="D995" s="17" t="str">
        <f t="shared" si="909"/>
        <v>\\\0</v>
      </c>
      <c r="E995" s="17" t="str">
        <f t="shared" si="910"/>
        <v>\\\0</v>
      </c>
      <c r="F995" s="17" t="str">
        <f t="shared" si="911"/>
        <v>\\\0</v>
      </c>
      <c r="G995" s="17" t="str">
        <f t="shared" si="912"/>
        <v>\\\0</v>
      </c>
      <c r="H995" s="17" t="str">
        <f t="shared" si="913"/>
        <v>\\\0</v>
      </c>
      <c r="I995" s="17" t="str">
        <f t="shared" si="914"/>
        <v>\\\0</v>
      </c>
      <c r="J995" s="17" t="str">
        <f t="shared" si="915"/>
        <v>\\\0</v>
      </c>
      <c r="K995" s="17" t="str">
        <f t="shared" si="916"/>
        <v>\\\0</v>
      </c>
      <c r="L995" s="17" t="str">
        <f t="shared" si="917"/>
        <v>\\\0</v>
      </c>
      <c r="M995" s="17" t="str">
        <f t="shared" si="918"/>
        <v>\\\0</v>
      </c>
      <c r="N995" s="17" t="str">
        <f t="shared" si="919"/>
        <v>\\\0</v>
      </c>
      <c r="O995" s="17" t="str">
        <f t="shared" si="920"/>
        <v>\\\0</v>
      </c>
      <c r="P995" s="17" t="str">
        <f t="shared" si="921"/>
        <v>\\\0</v>
      </c>
      <c r="R995" s="17" t="str">
        <f t="shared" si="922"/>
        <v>\\</v>
      </c>
      <c r="S995" s="38"/>
      <c r="T995" s="39"/>
      <c r="U995" s="31"/>
      <c r="V995" s="32"/>
      <c r="W995" s="36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35"/>
      <c r="DS995" s="287"/>
      <c r="DT995" s="36"/>
      <c r="DU995" s="37"/>
      <c r="DV995" s="28">
        <f>IF(AND($S995='자료입력 및 결과표시'!$B$6,COUNTIF($W995:$DR995,'자료입력 및 결과표시'!$C$6)&gt;=1),IF(OR('자료입력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DW995" s="28">
        <f>IF(AND($S995='자료입력 및 결과표시'!$B$7,COUNTIF($W995:$DR995,'자료입력 및 결과표시'!$C$7)&gt;=1),IF(OR('자료입력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DX995" s="28">
        <f>IF(AND($S995='자료입력 및 결과표시'!$B$8,COUNTIF($W995:$DR995,'자료입력 및 결과표시'!$C$8)&gt;=1),IF(OR('자료입력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DY995" s="28">
        <f>IF(AND($S995='자료입력 및 결과표시'!$B$9,COUNTIF($W995:$DR995,'자료입력 및 결과표시'!$C$9)&gt;=1),IF(OR('자료입력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DZ995" s="28">
        <f>IF(AND($S995='자료입력 및 결과표시'!$B$10,COUNTIF($W995:$DR995,'자료입력 및 결과표시'!$C$10)&gt;=1),IF(OR('자료입력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A995" s="28">
        <f>IF(AND($S995='자료입력 및 결과표시'!$B$11,COUNTIF($W995:$DR995,'자료입력 및 결과표시'!$C$11)&gt;=1),IF(OR('자료입력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B995" s="28">
        <f>IF(AND($S995='자료입력 및 결과표시'!$B$12,COUNTIF($W995:$DR995,'자료입력 및 결과표시'!$C$12)&gt;=1),IF(OR('자료입력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C995" s="28">
        <f>IF(AND($S995='자료입력 및 결과표시'!$B$13,COUNTIF($W995:$DR995,'자료입력 및 결과표시'!$C$13)&gt;=1),IF(OR('자료입력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D995" s="28">
        <f>IF(AND($S995='자료입력 및 결과표시'!$B$14,COUNTIF($W995:$DR995,'자료입력 및 결과표시'!$C$14)&gt;=1),IF(OR('자료입력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E995" s="28">
        <f>IF(AND($S995='자료입력 및 결과표시'!$B$15,COUNTIF($W995:$DR995,'자료입력 및 결과표시'!$C$15)&gt;=1),IF(OR('자료입력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F995" s="28">
        <f>IF(AND($S995='자료입력 및 결과표시'!$B$16,COUNTIF($W995:$DR995,'자료입력 및 결과표시'!$C$16)&gt;=1),IF(OR('자료입력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G995" s="28">
        <f>IF(AND($S995='자료입력 및 결과표시'!$B$17,COUNTIF($W995:$DR995,'자료입력 및 결과표시'!$C$17)&gt;=1),IF(OR('자료입력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H995" s="28">
        <f>IF(AND($S995='자료입력 및 결과표시'!$B$18,COUNTIF($W995:$DR995,'자료입력 및 결과표시'!$C$18)&gt;=1),IF(OR('자료입력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I995" s="28">
        <f>IF(AND($S995='자료입력 및 결과표시'!$B$19,COUNTIF($W995:$DR995,'자료입력 및 결과표시'!$C$19)&gt;=1),IF(OR('자료입력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J995" s="28">
        <f>IF(AND($S995='자료입력 및 결과표시'!$B$20,COUNTIF($W995:$DR995,'자료입력 및 결과표시'!$C$20)&gt;=1),IF(OR('자료입력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K995" s="28">
        <f>IF(AND($S995='자료입력 및 결과표시'!$B$21,COUNTIF($W995:$DR995,'자료입력 및 결과표시'!$C$21)&gt;=1),IF(OR('자료입력 및 결과표시'!$B$4+90&gt;=$V995,'자료입력 및 결과표시'!$B$4&lt;$U995),0,IF($V995-'자료입력 및 결과표시'!$B$4-90&gt;='자료입력 및 결과표시'!$E$4,'자료입력 및 결과표시'!$E$4,$V995-'자료입력 및 결과표시'!$B$4-90)),0)</f>
        <v>0</v>
      </c>
      <c r="EL995" s="17">
        <f>IF(AND(S995='자료입력 및 결과표시'!$B$6,COUNTIF('업무중복도(데이터 입력)'!$W995:$DR995,'자료입력 및 결과표시'!$C$6)&gt;=1),1,0)</f>
        <v>0</v>
      </c>
      <c r="EM995" s="17">
        <f>IF(AND(S995='자료입력 및 결과표시'!$B$7,COUNTIF('업무중복도(데이터 입력)'!$W995:$DR995,'자료입력 및 결과표시'!$C$7)&gt;=1),2,0)</f>
        <v>0</v>
      </c>
      <c r="EN995" s="17">
        <f>IF(AND(S995='자료입력 및 결과표시'!$B$8,COUNTIF('업무중복도(데이터 입력)'!$W995:$DR995,'자료입력 및 결과표시'!$C$8)&gt;=1),3,0)</f>
        <v>0</v>
      </c>
      <c r="EO995" s="17">
        <f>IF(AND(S995='자료입력 및 결과표시'!$B$9,COUNTIF('업무중복도(데이터 입력)'!$W995:$DR995,'자료입력 및 결과표시'!$C$9)&gt;=1),4,0)</f>
        <v>0</v>
      </c>
      <c r="EP995" s="17">
        <f>IF(AND(S995='자료입력 및 결과표시'!$B$10,COUNTIF('업무중복도(데이터 입력)'!$W995:$DR995,'자료입력 및 결과표시'!$C$10)&gt;=1),5,0)</f>
        <v>0</v>
      </c>
      <c r="EQ995" s="17">
        <f>IF(AND(S995='자료입력 및 결과표시'!$B$11,COUNTIF('업무중복도(데이터 입력)'!$W995:$DR995,'자료입력 및 결과표시'!$C$11)&gt;=1),6,0)</f>
        <v>0</v>
      </c>
      <c r="ER995" s="17">
        <f>IF(AND(S995='자료입력 및 결과표시'!$B$12,COUNTIF('업무중복도(데이터 입력)'!$W995:$DR995,'자료입력 및 결과표시'!$C$12)&gt;=1),7,0)</f>
        <v>0</v>
      </c>
      <c r="ES995" s="17">
        <f>IF(AND(S995='자료입력 및 결과표시'!$B$13,COUNTIF('업무중복도(데이터 입력)'!$W995:$DR995,'자료입력 및 결과표시'!$C$13)&gt;=1),8,0)</f>
        <v>0</v>
      </c>
      <c r="ET995" s="17">
        <f>IF(AND(S995='자료입력 및 결과표시'!$B$14,COUNTIF('업무중복도(데이터 입력)'!$W995:$DR995,'자료입력 및 결과표시'!$C$14)&gt;=1),9,0)</f>
        <v>0</v>
      </c>
      <c r="EU995" s="17">
        <f>IF(AND(S995='자료입력 및 결과표시'!$B$15,COUNTIF('업무중복도(데이터 입력)'!$W995:$DR995,'자료입력 및 결과표시'!$C$15)&gt;=1),10,0)</f>
        <v>0</v>
      </c>
      <c r="EV995" s="17">
        <f>IF(AND(S995='자료입력 및 결과표시'!$B$16,COUNTIF('업무중복도(데이터 입력)'!$W995:$DR995,'자료입력 및 결과표시'!$C$16)&gt;=1),11,0)</f>
        <v>0</v>
      </c>
      <c r="EW995" s="17">
        <f>IF(AND(S995='자료입력 및 결과표시'!$B$17,COUNTIF('업무중복도(데이터 입력)'!$W995:$DR995,'자료입력 및 결과표시'!$C$17)&gt;=1),12,0)</f>
        <v>0</v>
      </c>
      <c r="EX995" s="17">
        <f>IF(AND(S995='자료입력 및 결과표시'!$B$18,COUNTIF('업무중복도(데이터 입력)'!$W995:$DR995,'자료입력 및 결과표시'!$C$18)&gt;=1),13,0)</f>
        <v>0</v>
      </c>
      <c r="EY995" s="17">
        <f>IF(AND(S995='자료입력 및 결과표시'!$B$19,COUNTIF('업무중복도(데이터 입력)'!$W995:$DR995,'자료입력 및 결과표시'!$C$19)&gt;=1),14,0)</f>
        <v>0</v>
      </c>
      <c r="EZ995" s="17">
        <f>IF(AND(S995='자료입력 및 결과표시'!$B$20,COUNTIF('업무중복도(데이터 입력)'!$W995:$DR995,'자료입력 및 결과표시'!$C$20)&gt;=1),15,0)</f>
        <v>0</v>
      </c>
      <c r="FA995" s="17">
        <f>IF(AND(S995='자료입력 및 결과표시'!$B$21,COUNTIF('업무중복도(데이터 입력)'!$W995:$DR995,'자료입력 및 결과표시'!$C$21)&gt;=1),16,0)</f>
        <v>0</v>
      </c>
      <c r="FK995" s="17">
        <f t="shared" si="923"/>
        <v>0</v>
      </c>
      <c r="FO995"/>
    </row>
    <row r="996" spans="1:171">
      <c r="A996" s="17" t="str">
        <f t="shared" si="906"/>
        <v>\\\0</v>
      </c>
      <c r="B996" s="17" t="str">
        <f t="shared" si="907"/>
        <v>\\\0</v>
      </c>
      <c r="C996" s="17" t="str">
        <f t="shared" si="908"/>
        <v>\\\0</v>
      </c>
      <c r="D996" s="17" t="str">
        <f t="shared" si="909"/>
        <v>\\\0</v>
      </c>
      <c r="E996" s="17" t="str">
        <f t="shared" si="910"/>
        <v>\\\0</v>
      </c>
      <c r="F996" s="17" t="str">
        <f t="shared" si="911"/>
        <v>\\\0</v>
      </c>
      <c r="G996" s="17" t="str">
        <f t="shared" si="912"/>
        <v>\\\0</v>
      </c>
      <c r="H996" s="17" t="str">
        <f t="shared" si="913"/>
        <v>\\\0</v>
      </c>
      <c r="I996" s="17" t="str">
        <f t="shared" si="914"/>
        <v>\\\0</v>
      </c>
      <c r="J996" s="17" t="str">
        <f t="shared" si="915"/>
        <v>\\\0</v>
      </c>
      <c r="K996" s="17" t="str">
        <f t="shared" si="916"/>
        <v>\\\0</v>
      </c>
      <c r="L996" s="17" t="str">
        <f t="shared" si="917"/>
        <v>\\\0</v>
      </c>
      <c r="M996" s="17" t="str">
        <f t="shared" si="918"/>
        <v>\\\0</v>
      </c>
      <c r="N996" s="17" t="str">
        <f t="shared" si="919"/>
        <v>\\\0</v>
      </c>
      <c r="O996" s="17" t="str">
        <f t="shared" si="920"/>
        <v>\\\0</v>
      </c>
      <c r="P996" s="17" t="str">
        <f t="shared" si="921"/>
        <v>\\\0</v>
      </c>
      <c r="R996" s="17" t="str">
        <f t="shared" si="922"/>
        <v>\\</v>
      </c>
      <c r="S996" s="38"/>
      <c r="T996" s="39"/>
      <c r="U996" s="31"/>
      <c r="V996" s="32"/>
      <c r="W996" s="36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35"/>
      <c r="DS996" s="287"/>
      <c r="DT996" s="36"/>
      <c r="DU996" s="37"/>
      <c r="DV996" s="28">
        <f>IF(AND($S996='자료입력 및 결과표시'!$B$6,COUNTIF($W996:$DR996,'자료입력 및 결과표시'!$C$6)&gt;=1),IF(OR('자료입력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DW996" s="28">
        <f>IF(AND($S996='자료입력 및 결과표시'!$B$7,COUNTIF($W996:$DR996,'자료입력 및 결과표시'!$C$7)&gt;=1),IF(OR('자료입력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DX996" s="28">
        <f>IF(AND($S996='자료입력 및 결과표시'!$B$8,COUNTIF($W996:$DR996,'자료입력 및 결과표시'!$C$8)&gt;=1),IF(OR('자료입력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DY996" s="28">
        <f>IF(AND($S996='자료입력 및 결과표시'!$B$9,COUNTIF($W996:$DR996,'자료입력 및 결과표시'!$C$9)&gt;=1),IF(OR('자료입력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DZ996" s="28">
        <f>IF(AND($S996='자료입력 및 결과표시'!$B$10,COUNTIF($W996:$DR996,'자료입력 및 결과표시'!$C$10)&gt;=1),IF(OR('자료입력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A996" s="28">
        <f>IF(AND($S996='자료입력 및 결과표시'!$B$11,COUNTIF($W996:$DR996,'자료입력 및 결과표시'!$C$11)&gt;=1),IF(OR('자료입력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B996" s="28">
        <f>IF(AND($S996='자료입력 및 결과표시'!$B$12,COUNTIF($W996:$DR996,'자료입력 및 결과표시'!$C$12)&gt;=1),IF(OR('자료입력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C996" s="28">
        <f>IF(AND($S996='자료입력 및 결과표시'!$B$13,COUNTIF($W996:$DR996,'자료입력 및 결과표시'!$C$13)&gt;=1),IF(OR('자료입력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D996" s="28">
        <f>IF(AND($S996='자료입력 및 결과표시'!$B$14,COUNTIF($W996:$DR996,'자료입력 및 결과표시'!$C$14)&gt;=1),IF(OR('자료입력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E996" s="28">
        <f>IF(AND($S996='자료입력 및 결과표시'!$B$15,COUNTIF($W996:$DR996,'자료입력 및 결과표시'!$C$15)&gt;=1),IF(OR('자료입력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F996" s="28">
        <f>IF(AND($S996='자료입력 및 결과표시'!$B$16,COUNTIF($W996:$DR996,'자료입력 및 결과표시'!$C$16)&gt;=1),IF(OR('자료입력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G996" s="28">
        <f>IF(AND($S996='자료입력 및 결과표시'!$B$17,COUNTIF($W996:$DR996,'자료입력 및 결과표시'!$C$17)&gt;=1),IF(OR('자료입력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H996" s="28">
        <f>IF(AND($S996='자료입력 및 결과표시'!$B$18,COUNTIF($W996:$DR996,'자료입력 및 결과표시'!$C$18)&gt;=1),IF(OR('자료입력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I996" s="28">
        <f>IF(AND($S996='자료입력 및 결과표시'!$B$19,COUNTIF($W996:$DR996,'자료입력 및 결과표시'!$C$19)&gt;=1),IF(OR('자료입력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J996" s="28">
        <f>IF(AND($S996='자료입력 및 결과표시'!$B$20,COUNTIF($W996:$DR996,'자료입력 및 결과표시'!$C$20)&gt;=1),IF(OR('자료입력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K996" s="28">
        <f>IF(AND($S996='자료입력 및 결과표시'!$B$21,COUNTIF($W996:$DR996,'자료입력 및 결과표시'!$C$21)&gt;=1),IF(OR('자료입력 및 결과표시'!$B$4+90&gt;=$V996,'자료입력 및 결과표시'!$B$4&lt;$U996),0,IF($V996-'자료입력 및 결과표시'!$B$4-90&gt;='자료입력 및 결과표시'!$E$4,'자료입력 및 결과표시'!$E$4,$V996-'자료입력 및 결과표시'!$B$4-90)),0)</f>
        <v>0</v>
      </c>
      <c r="EL996" s="17">
        <f>IF(AND(S996='자료입력 및 결과표시'!$B$6,COUNTIF('업무중복도(데이터 입력)'!$W996:$DR996,'자료입력 및 결과표시'!$C$6)&gt;=1),1,0)</f>
        <v>0</v>
      </c>
      <c r="EM996" s="17">
        <f>IF(AND(S996='자료입력 및 결과표시'!$B$7,COUNTIF('업무중복도(데이터 입력)'!$W996:$DR996,'자료입력 및 결과표시'!$C$7)&gt;=1),2,0)</f>
        <v>0</v>
      </c>
      <c r="EN996" s="17">
        <f>IF(AND(S996='자료입력 및 결과표시'!$B$8,COUNTIF('업무중복도(데이터 입력)'!$W996:$DR996,'자료입력 및 결과표시'!$C$8)&gt;=1),3,0)</f>
        <v>0</v>
      </c>
      <c r="EO996" s="17">
        <f>IF(AND(S996='자료입력 및 결과표시'!$B$9,COUNTIF('업무중복도(데이터 입력)'!$W996:$DR996,'자료입력 및 결과표시'!$C$9)&gt;=1),4,0)</f>
        <v>0</v>
      </c>
      <c r="EP996" s="17">
        <f>IF(AND(S996='자료입력 및 결과표시'!$B$10,COUNTIF('업무중복도(데이터 입력)'!$W996:$DR996,'자료입력 및 결과표시'!$C$10)&gt;=1),5,0)</f>
        <v>0</v>
      </c>
      <c r="EQ996" s="17">
        <f>IF(AND(S996='자료입력 및 결과표시'!$B$11,COUNTIF('업무중복도(데이터 입력)'!$W996:$DR996,'자료입력 및 결과표시'!$C$11)&gt;=1),6,0)</f>
        <v>0</v>
      </c>
      <c r="ER996" s="17">
        <f>IF(AND(S996='자료입력 및 결과표시'!$B$12,COUNTIF('업무중복도(데이터 입력)'!$W996:$DR996,'자료입력 및 결과표시'!$C$12)&gt;=1),7,0)</f>
        <v>0</v>
      </c>
      <c r="ES996" s="17">
        <f>IF(AND(S996='자료입력 및 결과표시'!$B$13,COUNTIF('업무중복도(데이터 입력)'!$W996:$DR996,'자료입력 및 결과표시'!$C$13)&gt;=1),8,0)</f>
        <v>0</v>
      </c>
      <c r="ET996" s="17">
        <f>IF(AND(S996='자료입력 및 결과표시'!$B$14,COUNTIF('업무중복도(데이터 입력)'!$W996:$DR996,'자료입력 및 결과표시'!$C$14)&gt;=1),9,0)</f>
        <v>0</v>
      </c>
      <c r="EU996" s="17">
        <f>IF(AND(S996='자료입력 및 결과표시'!$B$15,COUNTIF('업무중복도(데이터 입력)'!$W996:$DR996,'자료입력 및 결과표시'!$C$15)&gt;=1),10,0)</f>
        <v>0</v>
      </c>
      <c r="EV996" s="17">
        <f>IF(AND(S996='자료입력 및 결과표시'!$B$16,COUNTIF('업무중복도(데이터 입력)'!$W996:$DR996,'자료입력 및 결과표시'!$C$16)&gt;=1),11,0)</f>
        <v>0</v>
      </c>
      <c r="EW996" s="17">
        <f>IF(AND(S996='자료입력 및 결과표시'!$B$17,COUNTIF('업무중복도(데이터 입력)'!$W996:$DR996,'자료입력 및 결과표시'!$C$17)&gt;=1),12,0)</f>
        <v>0</v>
      </c>
      <c r="EX996" s="17">
        <f>IF(AND(S996='자료입력 및 결과표시'!$B$18,COUNTIF('업무중복도(데이터 입력)'!$W996:$DR996,'자료입력 및 결과표시'!$C$18)&gt;=1),13,0)</f>
        <v>0</v>
      </c>
      <c r="EY996" s="17">
        <f>IF(AND(S996='자료입력 및 결과표시'!$B$19,COUNTIF('업무중복도(데이터 입력)'!$W996:$DR996,'자료입력 및 결과표시'!$C$19)&gt;=1),14,0)</f>
        <v>0</v>
      </c>
      <c r="EZ996" s="17">
        <f>IF(AND(S996='자료입력 및 결과표시'!$B$20,COUNTIF('업무중복도(데이터 입력)'!$W996:$DR996,'자료입력 및 결과표시'!$C$20)&gt;=1),15,0)</f>
        <v>0</v>
      </c>
      <c r="FA996" s="17">
        <f>IF(AND(S996='자료입력 및 결과표시'!$B$21,COUNTIF('업무중복도(데이터 입력)'!$W996:$DR996,'자료입력 및 결과표시'!$C$21)&gt;=1),16,0)</f>
        <v>0</v>
      </c>
      <c r="FK996" s="17">
        <f t="shared" si="923"/>
        <v>0</v>
      </c>
      <c r="FO996"/>
    </row>
    <row r="997" spans="1:171">
      <c r="A997" s="17" t="str">
        <f t="shared" si="906"/>
        <v>\\\0</v>
      </c>
      <c r="B997" s="17" t="str">
        <f t="shared" si="907"/>
        <v>\\\0</v>
      </c>
      <c r="C997" s="17" t="str">
        <f t="shared" si="908"/>
        <v>\\\0</v>
      </c>
      <c r="D997" s="17" t="str">
        <f t="shared" si="909"/>
        <v>\\\0</v>
      </c>
      <c r="E997" s="17" t="str">
        <f t="shared" si="910"/>
        <v>\\\0</v>
      </c>
      <c r="F997" s="17" t="str">
        <f t="shared" si="911"/>
        <v>\\\0</v>
      </c>
      <c r="G997" s="17" t="str">
        <f t="shared" si="912"/>
        <v>\\\0</v>
      </c>
      <c r="H997" s="17" t="str">
        <f t="shared" si="913"/>
        <v>\\\0</v>
      </c>
      <c r="I997" s="17" t="str">
        <f t="shared" si="914"/>
        <v>\\\0</v>
      </c>
      <c r="J997" s="17" t="str">
        <f t="shared" si="915"/>
        <v>\\\0</v>
      </c>
      <c r="K997" s="17" t="str">
        <f t="shared" si="916"/>
        <v>\\\0</v>
      </c>
      <c r="L997" s="17" t="str">
        <f t="shared" si="917"/>
        <v>\\\0</v>
      </c>
      <c r="M997" s="17" t="str">
        <f t="shared" si="918"/>
        <v>\\\0</v>
      </c>
      <c r="N997" s="17" t="str">
        <f t="shared" si="919"/>
        <v>\\\0</v>
      </c>
      <c r="O997" s="17" t="str">
        <f t="shared" si="920"/>
        <v>\\\0</v>
      </c>
      <c r="P997" s="17" t="str">
        <f t="shared" si="921"/>
        <v>\\\0</v>
      </c>
      <c r="R997" s="17" t="str">
        <f t="shared" si="922"/>
        <v>\\</v>
      </c>
      <c r="S997" s="38"/>
      <c r="T997" s="39"/>
      <c r="U997" s="31"/>
      <c r="V997" s="32"/>
      <c r="W997" s="36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35"/>
      <c r="DS997" s="287"/>
      <c r="DT997" s="36"/>
      <c r="DU997" s="37"/>
      <c r="DV997" s="28">
        <f>IF(AND($S997='자료입력 및 결과표시'!$B$6,COUNTIF($W997:$DR997,'자료입력 및 결과표시'!$C$6)&gt;=1),IF(OR('자료입력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DW997" s="28">
        <f>IF(AND($S997='자료입력 및 결과표시'!$B$7,COUNTIF($W997:$DR997,'자료입력 및 결과표시'!$C$7)&gt;=1),IF(OR('자료입력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DX997" s="28">
        <f>IF(AND($S997='자료입력 및 결과표시'!$B$8,COUNTIF($W997:$DR997,'자료입력 및 결과표시'!$C$8)&gt;=1),IF(OR('자료입력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DY997" s="28">
        <f>IF(AND($S997='자료입력 및 결과표시'!$B$9,COUNTIF($W997:$DR997,'자료입력 및 결과표시'!$C$9)&gt;=1),IF(OR('자료입력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DZ997" s="28">
        <f>IF(AND($S997='자료입력 및 결과표시'!$B$10,COUNTIF($W997:$DR997,'자료입력 및 결과표시'!$C$10)&gt;=1),IF(OR('자료입력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A997" s="28">
        <f>IF(AND($S997='자료입력 및 결과표시'!$B$11,COUNTIF($W997:$DR997,'자료입력 및 결과표시'!$C$11)&gt;=1),IF(OR('자료입력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B997" s="28">
        <f>IF(AND($S997='자료입력 및 결과표시'!$B$12,COUNTIF($W997:$DR997,'자료입력 및 결과표시'!$C$12)&gt;=1),IF(OR('자료입력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C997" s="28">
        <f>IF(AND($S997='자료입력 및 결과표시'!$B$13,COUNTIF($W997:$DR997,'자료입력 및 결과표시'!$C$13)&gt;=1),IF(OR('자료입력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D997" s="28">
        <f>IF(AND($S997='자료입력 및 결과표시'!$B$14,COUNTIF($W997:$DR997,'자료입력 및 결과표시'!$C$14)&gt;=1),IF(OR('자료입력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E997" s="28">
        <f>IF(AND($S997='자료입력 및 결과표시'!$B$15,COUNTIF($W997:$DR997,'자료입력 및 결과표시'!$C$15)&gt;=1),IF(OR('자료입력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F997" s="28">
        <f>IF(AND($S997='자료입력 및 결과표시'!$B$16,COUNTIF($W997:$DR997,'자료입력 및 결과표시'!$C$16)&gt;=1),IF(OR('자료입력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G997" s="28">
        <f>IF(AND($S997='자료입력 및 결과표시'!$B$17,COUNTIF($W997:$DR997,'자료입력 및 결과표시'!$C$17)&gt;=1),IF(OR('자료입력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H997" s="28">
        <f>IF(AND($S997='자료입력 및 결과표시'!$B$18,COUNTIF($W997:$DR997,'자료입력 및 결과표시'!$C$18)&gt;=1),IF(OR('자료입력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I997" s="28">
        <f>IF(AND($S997='자료입력 및 결과표시'!$B$19,COUNTIF($W997:$DR997,'자료입력 및 결과표시'!$C$19)&gt;=1),IF(OR('자료입력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J997" s="28">
        <f>IF(AND($S997='자료입력 및 결과표시'!$B$20,COUNTIF($W997:$DR997,'자료입력 및 결과표시'!$C$20)&gt;=1),IF(OR('자료입력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K997" s="28">
        <f>IF(AND($S997='자료입력 및 결과표시'!$B$21,COUNTIF($W997:$DR997,'자료입력 및 결과표시'!$C$21)&gt;=1),IF(OR('자료입력 및 결과표시'!$B$4+90&gt;=$V997,'자료입력 및 결과표시'!$B$4&lt;$U997),0,IF($V997-'자료입력 및 결과표시'!$B$4-90&gt;='자료입력 및 결과표시'!$E$4,'자료입력 및 결과표시'!$E$4,$V997-'자료입력 및 결과표시'!$B$4-90)),0)</f>
        <v>0</v>
      </c>
      <c r="EL997" s="17">
        <f>IF(AND(S997='자료입력 및 결과표시'!$B$6,COUNTIF('업무중복도(데이터 입력)'!$W997:$DR997,'자료입력 및 결과표시'!$C$6)&gt;=1),1,0)</f>
        <v>0</v>
      </c>
      <c r="EM997" s="17">
        <f>IF(AND(S997='자료입력 및 결과표시'!$B$7,COUNTIF('업무중복도(데이터 입력)'!$W997:$DR997,'자료입력 및 결과표시'!$C$7)&gt;=1),2,0)</f>
        <v>0</v>
      </c>
      <c r="EN997" s="17">
        <f>IF(AND(S997='자료입력 및 결과표시'!$B$8,COUNTIF('업무중복도(데이터 입력)'!$W997:$DR997,'자료입력 및 결과표시'!$C$8)&gt;=1),3,0)</f>
        <v>0</v>
      </c>
      <c r="EO997" s="17">
        <f>IF(AND(S997='자료입력 및 결과표시'!$B$9,COUNTIF('업무중복도(데이터 입력)'!$W997:$DR997,'자료입력 및 결과표시'!$C$9)&gt;=1),4,0)</f>
        <v>0</v>
      </c>
      <c r="EP997" s="17">
        <f>IF(AND(S997='자료입력 및 결과표시'!$B$10,COUNTIF('업무중복도(데이터 입력)'!$W997:$DR997,'자료입력 및 결과표시'!$C$10)&gt;=1),5,0)</f>
        <v>0</v>
      </c>
      <c r="EQ997" s="17">
        <f>IF(AND(S997='자료입력 및 결과표시'!$B$11,COUNTIF('업무중복도(데이터 입력)'!$W997:$DR997,'자료입력 및 결과표시'!$C$11)&gt;=1),6,0)</f>
        <v>0</v>
      </c>
      <c r="ER997" s="17">
        <f>IF(AND(S997='자료입력 및 결과표시'!$B$12,COUNTIF('업무중복도(데이터 입력)'!$W997:$DR997,'자료입력 및 결과표시'!$C$12)&gt;=1),7,0)</f>
        <v>0</v>
      </c>
      <c r="ES997" s="17">
        <f>IF(AND(S997='자료입력 및 결과표시'!$B$13,COUNTIF('업무중복도(데이터 입력)'!$W997:$DR997,'자료입력 및 결과표시'!$C$13)&gt;=1),8,0)</f>
        <v>0</v>
      </c>
      <c r="ET997" s="17">
        <f>IF(AND(S997='자료입력 및 결과표시'!$B$14,COUNTIF('업무중복도(데이터 입력)'!$W997:$DR997,'자료입력 및 결과표시'!$C$14)&gt;=1),9,0)</f>
        <v>0</v>
      </c>
      <c r="EU997" s="17">
        <f>IF(AND(S997='자료입력 및 결과표시'!$B$15,COUNTIF('업무중복도(데이터 입력)'!$W997:$DR997,'자료입력 및 결과표시'!$C$15)&gt;=1),10,0)</f>
        <v>0</v>
      </c>
      <c r="EV997" s="17">
        <f>IF(AND(S997='자료입력 및 결과표시'!$B$16,COUNTIF('업무중복도(데이터 입력)'!$W997:$DR997,'자료입력 및 결과표시'!$C$16)&gt;=1),11,0)</f>
        <v>0</v>
      </c>
      <c r="EW997" s="17">
        <f>IF(AND(S997='자료입력 및 결과표시'!$B$17,COUNTIF('업무중복도(데이터 입력)'!$W997:$DR997,'자료입력 및 결과표시'!$C$17)&gt;=1),12,0)</f>
        <v>0</v>
      </c>
      <c r="EX997" s="17">
        <f>IF(AND(S997='자료입력 및 결과표시'!$B$18,COUNTIF('업무중복도(데이터 입력)'!$W997:$DR997,'자료입력 및 결과표시'!$C$18)&gt;=1),13,0)</f>
        <v>0</v>
      </c>
      <c r="EY997" s="17">
        <f>IF(AND(S997='자료입력 및 결과표시'!$B$19,COUNTIF('업무중복도(데이터 입력)'!$W997:$DR997,'자료입력 및 결과표시'!$C$19)&gt;=1),14,0)</f>
        <v>0</v>
      </c>
      <c r="EZ997" s="17">
        <f>IF(AND(S997='자료입력 및 결과표시'!$B$20,COUNTIF('업무중복도(데이터 입력)'!$W997:$DR997,'자료입력 및 결과표시'!$C$20)&gt;=1),15,0)</f>
        <v>0</v>
      </c>
      <c r="FA997" s="17">
        <f>IF(AND(S997='자료입력 및 결과표시'!$B$21,COUNTIF('업무중복도(데이터 입력)'!$W997:$DR997,'자료입력 및 결과표시'!$C$21)&gt;=1),16,0)</f>
        <v>0</v>
      </c>
      <c r="FK997" s="17">
        <f t="shared" si="923"/>
        <v>0</v>
      </c>
      <c r="FO997"/>
    </row>
    <row r="998" spans="1:171">
      <c r="A998" s="17" t="str">
        <f t="shared" si="906"/>
        <v>\\\0</v>
      </c>
      <c r="B998" s="17" t="str">
        <f t="shared" si="907"/>
        <v>\\\0</v>
      </c>
      <c r="C998" s="17" t="str">
        <f t="shared" si="908"/>
        <v>\\\0</v>
      </c>
      <c r="D998" s="17" t="str">
        <f t="shared" si="909"/>
        <v>\\\0</v>
      </c>
      <c r="E998" s="17" t="str">
        <f t="shared" si="910"/>
        <v>\\\0</v>
      </c>
      <c r="F998" s="17" t="str">
        <f t="shared" si="911"/>
        <v>\\\0</v>
      </c>
      <c r="G998" s="17" t="str">
        <f t="shared" si="912"/>
        <v>\\\0</v>
      </c>
      <c r="H998" s="17" t="str">
        <f t="shared" si="913"/>
        <v>\\\0</v>
      </c>
      <c r="I998" s="17" t="str">
        <f t="shared" si="914"/>
        <v>\\\0</v>
      </c>
      <c r="J998" s="17" t="str">
        <f t="shared" si="915"/>
        <v>\\\0</v>
      </c>
      <c r="K998" s="17" t="str">
        <f t="shared" si="916"/>
        <v>\\\0</v>
      </c>
      <c r="L998" s="17" t="str">
        <f t="shared" si="917"/>
        <v>\\\0</v>
      </c>
      <c r="M998" s="17" t="str">
        <f t="shared" si="918"/>
        <v>\\\0</v>
      </c>
      <c r="N998" s="17" t="str">
        <f t="shared" si="919"/>
        <v>\\\0</v>
      </c>
      <c r="O998" s="17" t="str">
        <f t="shared" si="920"/>
        <v>\\\0</v>
      </c>
      <c r="P998" s="17" t="str">
        <f t="shared" si="921"/>
        <v>\\\0</v>
      </c>
      <c r="R998" s="17" t="str">
        <f t="shared" si="922"/>
        <v>\\</v>
      </c>
      <c r="S998" s="38"/>
      <c r="T998" s="39"/>
      <c r="U998" s="31"/>
      <c r="V998" s="32"/>
      <c r="W998" s="36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35"/>
      <c r="DS998" s="287"/>
      <c r="DT998" s="36"/>
      <c r="DU998" s="37"/>
      <c r="DV998" s="28">
        <f>IF(AND($S998='자료입력 및 결과표시'!$B$6,COUNTIF($W998:$DR998,'자료입력 및 결과표시'!$C$6)&gt;=1),IF(OR('자료입력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DW998" s="28">
        <f>IF(AND($S998='자료입력 및 결과표시'!$B$7,COUNTIF($W998:$DR998,'자료입력 및 결과표시'!$C$7)&gt;=1),IF(OR('자료입력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DX998" s="28">
        <f>IF(AND($S998='자료입력 및 결과표시'!$B$8,COUNTIF($W998:$DR998,'자료입력 및 결과표시'!$C$8)&gt;=1),IF(OR('자료입력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DY998" s="28">
        <f>IF(AND($S998='자료입력 및 결과표시'!$B$9,COUNTIF($W998:$DR998,'자료입력 및 결과표시'!$C$9)&gt;=1),IF(OR('자료입력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DZ998" s="28">
        <f>IF(AND($S998='자료입력 및 결과표시'!$B$10,COUNTIF($W998:$DR998,'자료입력 및 결과표시'!$C$10)&gt;=1),IF(OR('자료입력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A998" s="28">
        <f>IF(AND($S998='자료입력 및 결과표시'!$B$11,COUNTIF($W998:$DR998,'자료입력 및 결과표시'!$C$11)&gt;=1),IF(OR('자료입력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B998" s="28">
        <f>IF(AND($S998='자료입력 및 결과표시'!$B$12,COUNTIF($W998:$DR998,'자료입력 및 결과표시'!$C$12)&gt;=1),IF(OR('자료입력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C998" s="28">
        <f>IF(AND($S998='자료입력 및 결과표시'!$B$13,COUNTIF($W998:$DR998,'자료입력 및 결과표시'!$C$13)&gt;=1),IF(OR('자료입력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D998" s="28">
        <f>IF(AND($S998='자료입력 및 결과표시'!$B$14,COUNTIF($W998:$DR998,'자료입력 및 결과표시'!$C$14)&gt;=1),IF(OR('자료입력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E998" s="28">
        <f>IF(AND($S998='자료입력 및 결과표시'!$B$15,COUNTIF($W998:$DR998,'자료입력 및 결과표시'!$C$15)&gt;=1),IF(OR('자료입력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F998" s="28">
        <f>IF(AND($S998='자료입력 및 결과표시'!$B$16,COUNTIF($W998:$DR998,'자료입력 및 결과표시'!$C$16)&gt;=1),IF(OR('자료입력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G998" s="28">
        <f>IF(AND($S998='자료입력 및 결과표시'!$B$17,COUNTIF($W998:$DR998,'자료입력 및 결과표시'!$C$17)&gt;=1),IF(OR('자료입력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H998" s="28">
        <f>IF(AND($S998='자료입력 및 결과표시'!$B$18,COUNTIF($W998:$DR998,'자료입력 및 결과표시'!$C$18)&gt;=1),IF(OR('자료입력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I998" s="28">
        <f>IF(AND($S998='자료입력 및 결과표시'!$B$19,COUNTIF($W998:$DR998,'자료입력 및 결과표시'!$C$19)&gt;=1),IF(OR('자료입력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J998" s="28">
        <f>IF(AND($S998='자료입력 및 결과표시'!$B$20,COUNTIF($W998:$DR998,'자료입력 및 결과표시'!$C$20)&gt;=1),IF(OR('자료입력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K998" s="28">
        <f>IF(AND($S998='자료입력 및 결과표시'!$B$21,COUNTIF($W998:$DR998,'자료입력 및 결과표시'!$C$21)&gt;=1),IF(OR('자료입력 및 결과표시'!$B$4+90&gt;=$V998,'자료입력 및 결과표시'!$B$4&lt;$U998),0,IF($V998-'자료입력 및 결과표시'!$B$4-90&gt;='자료입력 및 결과표시'!$E$4,'자료입력 및 결과표시'!$E$4,$V998-'자료입력 및 결과표시'!$B$4-90)),0)</f>
        <v>0</v>
      </c>
      <c r="EL998" s="17">
        <f>IF(AND(S998='자료입력 및 결과표시'!$B$6,COUNTIF('업무중복도(데이터 입력)'!$W998:$DR998,'자료입력 및 결과표시'!$C$6)&gt;=1),1,0)</f>
        <v>0</v>
      </c>
      <c r="EM998" s="17">
        <f>IF(AND(S998='자료입력 및 결과표시'!$B$7,COUNTIF('업무중복도(데이터 입력)'!$W998:$DR998,'자료입력 및 결과표시'!$C$7)&gt;=1),2,0)</f>
        <v>0</v>
      </c>
      <c r="EN998" s="17">
        <f>IF(AND(S998='자료입력 및 결과표시'!$B$8,COUNTIF('업무중복도(데이터 입력)'!$W998:$DR998,'자료입력 및 결과표시'!$C$8)&gt;=1),3,0)</f>
        <v>0</v>
      </c>
      <c r="EO998" s="17">
        <f>IF(AND(S998='자료입력 및 결과표시'!$B$9,COUNTIF('업무중복도(데이터 입력)'!$W998:$DR998,'자료입력 및 결과표시'!$C$9)&gt;=1),4,0)</f>
        <v>0</v>
      </c>
      <c r="EP998" s="17">
        <f>IF(AND(S998='자료입력 및 결과표시'!$B$10,COUNTIF('업무중복도(데이터 입력)'!$W998:$DR998,'자료입력 및 결과표시'!$C$10)&gt;=1),5,0)</f>
        <v>0</v>
      </c>
      <c r="EQ998" s="17">
        <f>IF(AND(S998='자료입력 및 결과표시'!$B$11,COUNTIF('업무중복도(데이터 입력)'!$W998:$DR998,'자료입력 및 결과표시'!$C$11)&gt;=1),6,0)</f>
        <v>0</v>
      </c>
      <c r="ER998" s="17">
        <f>IF(AND(S998='자료입력 및 결과표시'!$B$12,COUNTIF('업무중복도(데이터 입력)'!$W998:$DR998,'자료입력 및 결과표시'!$C$12)&gt;=1),7,0)</f>
        <v>0</v>
      </c>
      <c r="ES998" s="17">
        <f>IF(AND(S998='자료입력 및 결과표시'!$B$13,COUNTIF('업무중복도(데이터 입력)'!$W998:$DR998,'자료입력 및 결과표시'!$C$13)&gt;=1),8,0)</f>
        <v>0</v>
      </c>
      <c r="ET998" s="17">
        <f>IF(AND(S998='자료입력 및 결과표시'!$B$14,COUNTIF('업무중복도(데이터 입력)'!$W998:$DR998,'자료입력 및 결과표시'!$C$14)&gt;=1),9,0)</f>
        <v>0</v>
      </c>
      <c r="EU998" s="17">
        <f>IF(AND(S998='자료입력 및 결과표시'!$B$15,COUNTIF('업무중복도(데이터 입력)'!$W998:$DR998,'자료입력 및 결과표시'!$C$15)&gt;=1),10,0)</f>
        <v>0</v>
      </c>
      <c r="EV998" s="17">
        <f>IF(AND(S998='자료입력 및 결과표시'!$B$16,COUNTIF('업무중복도(데이터 입력)'!$W998:$DR998,'자료입력 및 결과표시'!$C$16)&gt;=1),11,0)</f>
        <v>0</v>
      </c>
      <c r="EW998" s="17">
        <f>IF(AND(S998='자료입력 및 결과표시'!$B$17,COUNTIF('업무중복도(데이터 입력)'!$W998:$DR998,'자료입력 및 결과표시'!$C$17)&gt;=1),12,0)</f>
        <v>0</v>
      </c>
      <c r="EX998" s="17">
        <f>IF(AND(S998='자료입력 및 결과표시'!$B$18,COUNTIF('업무중복도(데이터 입력)'!$W998:$DR998,'자료입력 및 결과표시'!$C$18)&gt;=1),13,0)</f>
        <v>0</v>
      </c>
      <c r="EY998" s="17">
        <f>IF(AND(S998='자료입력 및 결과표시'!$B$19,COUNTIF('업무중복도(데이터 입력)'!$W998:$DR998,'자료입력 및 결과표시'!$C$19)&gt;=1),14,0)</f>
        <v>0</v>
      </c>
      <c r="EZ998" s="17">
        <f>IF(AND(S998='자료입력 및 결과표시'!$B$20,COUNTIF('업무중복도(데이터 입력)'!$W998:$DR998,'자료입력 및 결과표시'!$C$20)&gt;=1),15,0)</f>
        <v>0</v>
      </c>
      <c r="FA998" s="17">
        <f>IF(AND(S998='자료입력 및 결과표시'!$B$21,COUNTIF('업무중복도(데이터 입력)'!$W998:$DR998,'자료입력 및 결과표시'!$C$21)&gt;=1),16,0)</f>
        <v>0</v>
      </c>
      <c r="FK998" s="17">
        <f t="shared" si="923"/>
        <v>0</v>
      </c>
      <c r="FO998"/>
    </row>
    <row r="999" spans="1:171">
      <c r="A999" s="17" t="str">
        <f t="shared" si="906"/>
        <v>\\\0</v>
      </c>
      <c r="B999" s="17" t="str">
        <f t="shared" si="907"/>
        <v>\\\0</v>
      </c>
      <c r="C999" s="17" t="str">
        <f t="shared" si="908"/>
        <v>\\\0</v>
      </c>
      <c r="D999" s="17" t="str">
        <f t="shared" si="909"/>
        <v>\\\0</v>
      </c>
      <c r="E999" s="17" t="str">
        <f t="shared" si="910"/>
        <v>\\\0</v>
      </c>
      <c r="F999" s="17" t="str">
        <f t="shared" si="911"/>
        <v>\\\0</v>
      </c>
      <c r="G999" s="17" t="str">
        <f t="shared" si="912"/>
        <v>\\\0</v>
      </c>
      <c r="H999" s="17" t="str">
        <f t="shared" si="913"/>
        <v>\\\0</v>
      </c>
      <c r="I999" s="17" t="str">
        <f t="shared" si="914"/>
        <v>\\\0</v>
      </c>
      <c r="J999" s="17" t="str">
        <f t="shared" si="915"/>
        <v>\\\0</v>
      </c>
      <c r="K999" s="17" t="str">
        <f t="shared" si="916"/>
        <v>\\\0</v>
      </c>
      <c r="L999" s="17" t="str">
        <f t="shared" si="917"/>
        <v>\\\0</v>
      </c>
      <c r="M999" s="17" t="str">
        <f t="shared" si="918"/>
        <v>\\\0</v>
      </c>
      <c r="N999" s="17" t="str">
        <f t="shared" si="919"/>
        <v>\\\0</v>
      </c>
      <c r="O999" s="17" t="str">
        <f t="shared" si="920"/>
        <v>\\\0</v>
      </c>
      <c r="P999" s="17" t="str">
        <f t="shared" si="921"/>
        <v>\\\0</v>
      </c>
      <c r="R999" s="17" t="str">
        <f t="shared" si="922"/>
        <v>\\</v>
      </c>
      <c r="S999" s="38"/>
      <c r="T999" s="39"/>
      <c r="U999" s="31"/>
      <c r="V999" s="32"/>
      <c r="W999" s="36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35"/>
      <c r="DS999" s="287"/>
      <c r="DT999" s="36"/>
      <c r="DU999" s="37"/>
      <c r="DV999" s="28">
        <f>IF(AND($S999='자료입력 및 결과표시'!$B$6,COUNTIF($W999:$DR999,'자료입력 및 결과표시'!$C$6)&gt;=1),IF(OR('자료입력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DW999" s="28">
        <f>IF(AND($S999='자료입력 및 결과표시'!$B$7,COUNTIF($W999:$DR999,'자료입력 및 결과표시'!$C$7)&gt;=1),IF(OR('자료입력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DX999" s="28">
        <f>IF(AND($S999='자료입력 및 결과표시'!$B$8,COUNTIF($W999:$DR999,'자료입력 및 결과표시'!$C$8)&gt;=1),IF(OR('자료입력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DY999" s="28">
        <f>IF(AND($S999='자료입력 및 결과표시'!$B$9,COUNTIF($W999:$DR999,'자료입력 및 결과표시'!$C$9)&gt;=1),IF(OR('자료입력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DZ999" s="28">
        <f>IF(AND($S999='자료입력 및 결과표시'!$B$10,COUNTIF($W999:$DR999,'자료입력 및 결과표시'!$C$10)&gt;=1),IF(OR('자료입력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A999" s="28">
        <f>IF(AND($S999='자료입력 및 결과표시'!$B$11,COUNTIF($W999:$DR999,'자료입력 및 결과표시'!$C$11)&gt;=1),IF(OR('자료입력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B999" s="28">
        <f>IF(AND($S999='자료입력 및 결과표시'!$B$12,COUNTIF($W999:$DR999,'자료입력 및 결과표시'!$C$12)&gt;=1),IF(OR('자료입력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C999" s="28">
        <f>IF(AND($S999='자료입력 및 결과표시'!$B$13,COUNTIF($W999:$DR999,'자료입력 및 결과표시'!$C$13)&gt;=1),IF(OR('자료입력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D999" s="28">
        <f>IF(AND($S999='자료입력 및 결과표시'!$B$14,COUNTIF($W999:$DR999,'자료입력 및 결과표시'!$C$14)&gt;=1),IF(OR('자료입력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E999" s="28">
        <f>IF(AND($S999='자료입력 및 결과표시'!$B$15,COUNTIF($W999:$DR999,'자료입력 및 결과표시'!$C$15)&gt;=1),IF(OR('자료입력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F999" s="28">
        <f>IF(AND($S999='자료입력 및 결과표시'!$B$16,COUNTIF($W999:$DR999,'자료입력 및 결과표시'!$C$16)&gt;=1),IF(OR('자료입력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G999" s="28">
        <f>IF(AND($S999='자료입력 및 결과표시'!$B$17,COUNTIF($W999:$DR999,'자료입력 및 결과표시'!$C$17)&gt;=1),IF(OR('자료입력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H999" s="28">
        <f>IF(AND($S999='자료입력 및 결과표시'!$B$18,COUNTIF($W999:$DR999,'자료입력 및 결과표시'!$C$18)&gt;=1),IF(OR('자료입력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I999" s="28">
        <f>IF(AND($S999='자료입력 및 결과표시'!$B$19,COUNTIF($W999:$DR999,'자료입력 및 결과표시'!$C$19)&gt;=1),IF(OR('자료입력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J999" s="28">
        <f>IF(AND($S999='자료입력 및 결과표시'!$B$20,COUNTIF($W999:$DR999,'자료입력 및 결과표시'!$C$20)&gt;=1),IF(OR('자료입력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K999" s="28">
        <f>IF(AND($S999='자료입력 및 결과표시'!$B$21,COUNTIF($W999:$DR999,'자료입력 및 결과표시'!$C$21)&gt;=1),IF(OR('자료입력 및 결과표시'!$B$4+90&gt;=$V999,'자료입력 및 결과표시'!$B$4&lt;$U999),0,IF($V999-'자료입력 및 결과표시'!$B$4-90&gt;='자료입력 및 결과표시'!$E$4,'자료입력 및 결과표시'!$E$4,$V999-'자료입력 및 결과표시'!$B$4-90)),0)</f>
        <v>0</v>
      </c>
      <c r="EL999" s="17">
        <f>IF(AND(S999='자료입력 및 결과표시'!$B$6,COUNTIF('업무중복도(데이터 입력)'!$W999:$DR999,'자료입력 및 결과표시'!$C$6)&gt;=1),1,0)</f>
        <v>0</v>
      </c>
      <c r="EM999" s="17">
        <f>IF(AND(S999='자료입력 및 결과표시'!$B$7,COUNTIF('업무중복도(데이터 입력)'!$W999:$DR999,'자료입력 및 결과표시'!$C$7)&gt;=1),2,0)</f>
        <v>0</v>
      </c>
      <c r="EN999" s="17">
        <f>IF(AND(S999='자료입력 및 결과표시'!$B$8,COUNTIF('업무중복도(데이터 입력)'!$W999:$DR999,'자료입력 및 결과표시'!$C$8)&gt;=1),3,0)</f>
        <v>0</v>
      </c>
      <c r="EO999" s="17">
        <f>IF(AND(S999='자료입력 및 결과표시'!$B$9,COUNTIF('업무중복도(데이터 입력)'!$W999:$DR999,'자료입력 및 결과표시'!$C$9)&gt;=1),4,0)</f>
        <v>0</v>
      </c>
      <c r="EP999" s="17">
        <f>IF(AND(S999='자료입력 및 결과표시'!$B$10,COUNTIF('업무중복도(데이터 입력)'!$W999:$DR999,'자료입력 및 결과표시'!$C$10)&gt;=1),5,0)</f>
        <v>0</v>
      </c>
      <c r="EQ999" s="17">
        <f>IF(AND(S999='자료입력 및 결과표시'!$B$11,COUNTIF('업무중복도(데이터 입력)'!$W999:$DR999,'자료입력 및 결과표시'!$C$11)&gt;=1),6,0)</f>
        <v>0</v>
      </c>
      <c r="ER999" s="17">
        <f>IF(AND(S999='자료입력 및 결과표시'!$B$12,COUNTIF('업무중복도(데이터 입력)'!$W999:$DR999,'자료입력 및 결과표시'!$C$12)&gt;=1),7,0)</f>
        <v>0</v>
      </c>
      <c r="ES999" s="17">
        <f>IF(AND(S999='자료입력 및 결과표시'!$B$13,COUNTIF('업무중복도(데이터 입력)'!$W999:$DR999,'자료입력 및 결과표시'!$C$13)&gt;=1),8,0)</f>
        <v>0</v>
      </c>
      <c r="ET999" s="17">
        <f>IF(AND(S999='자료입력 및 결과표시'!$B$14,COUNTIF('업무중복도(데이터 입력)'!$W999:$DR999,'자료입력 및 결과표시'!$C$14)&gt;=1),9,0)</f>
        <v>0</v>
      </c>
      <c r="EU999" s="17">
        <f>IF(AND(S999='자료입력 및 결과표시'!$B$15,COUNTIF('업무중복도(데이터 입력)'!$W999:$DR999,'자료입력 및 결과표시'!$C$15)&gt;=1),10,0)</f>
        <v>0</v>
      </c>
      <c r="EV999" s="17">
        <f>IF(AND(S999='자료입력 및 결과표시'!$B$16,COUNTIF('업무중복도(데이터 입력)'!$W999:$DR999,'자료입력 및 결과표시'!$C$16)&gt;=1),11,0)</f>
        <v>0</v>
      </c>
      <c r="EW999" s="17">
        <f>IF(AND(S999='자료입력 및 결과표시'!$B$17,COUNTIF('업무중복도(데이터 입력)'!$W999:$DR999,'자료입력 및 결과표시'!$C$17)&gt;=1),12,0)</f>
        <v>0</v>
      </c>
      <c r="EX999" s="17">
        <f>IF(AND(S999='자료입력 및 결과표시'!$B$18,COUNTIF('업무중복도(데이터 입력)'!$W999:$DR999,'자료입력 및 결과표시'!$C$18)&gt;=1),13,0)</f>
        <v>0</v>
      </c>
      <c r="EY999" s="17">
        <f>IF(AND(S999='자료입력 및 결과표시'!$B$19,COUNTIF('업무중복도(데이터 입력)'!$W999:$DR999,'자료입력 및 결과표시'!$C$19)&gt;=1),14,0)</f>
        <v>0</v>
      </c>
      <c r="EZ999" s="17">
        <f>IF(AND(S999='자료입력 및 결과표시'!$B$20,COUNTIF('업무중복도(데이터 입력)'!$W999:$DR999,'자료입력 및 결과표시'!$C$20)&gt;=1),15,0)</f>
        <v>0</v>
      </c>
      <c r="FA999" s="17">
        <f>IF(AND(S999='자료입력 및 결과표시'!$B$21,COUNTIF('업무중복도(데이터 입력)'!$W999:$DR999,'자료입력 및 결과표시'!$C$21)&gt;=1),16,0)</f>
        <v>0</v>
      </c>
      <c r="FK999" s="17">
        <f t="shared" si="923"/>
        <v>0</v>
      </c>
      <c r="FO999"/>
    </row>
    <row r="1000" spans="1:171">
      <c r="A1000" s="17" t="str">
        <f t="shared" si="906"/>
        <v>\\\0</v>
      </c>
      <c r="B1000" s="17" t="str">
        <f t="shared" si="907"/>
        <v>\\\0</v>
      </c>
      <c r="C1000" s="17" t="str">
        <f t="shared" si="908"/>
        <v>\\\0</v>
      </c>
      <c r="D1000" s="17" t="str">
        <f t="shared" si="909"/>
        <v>\\\0</v>
      </c>
      <c r="E1000" s="17" t="str">
        <f t="shared" si="910"/>
        <v>\\\0</v>
      </c>
      <c r="F1000" s="17" t="str">
        <f t="shared" si="911"/>
        <v>\\\0</v>
      </c>
      <c r="G1000" s="17" t="str">
        <f t="shared" si="912"/>
        <v>\\\0</v>
      </c>
      <c r="H1000" s="17" t="str">
        <f t="shared" si="913"/>
        <v>\\\0</v>
      </c>
      <c r="I1000" s="17" t="str">
        <f t="shared" si="914"/>
        <v>\\\0</v>
      </c>
      <c r="J1000" s="17" t="str">
        <f t="shared" si="915"/>
        <v>\\\0</v>
      </c>
      <c r="K1000" s="17" t="str">
        <f t="shared" si="916"/>
        <v>\\\0</v>
      </c>
      <c r="L1000" s="17" t="str">
        <f t="shared" si="917"/>
        <v>\\\0</v>
      </c>
      <c r="M1000" s="17" t="str">
        <f t="shared" si="918"/>
        <v>\\\0</v>
      </c>
      <c r="N1000" s="17" t="str">
        <f t="shared" si="919"/>
        <v>\\\0</v>
      </c>
      <c r="O1000" s="17" t="str">
        <f t="shared" si="920"/>
        <v>\\\0</v>
      </c>
      <c r="P1000" s="17" t="str">
        <f t="shared" si="921"/>
        <v>\\\0</v>
      </c>
      <c r="R1000" s="17" t="str">
        <f t="shared" si="922"/>
        <v>\\</v>
      </c>
      <c r="S1000" s="38"/>
      <c r="T1000" s="39"/>
      <c r="U1000" s="31"/>
      <c r="V1000" s="32"/>
      <c r="W1000" s="36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35"/>
      <c r="DS1000" s="287"/>
      <c r="DT1000" s="36"/>
      <c r="DU1000" s="37"/>
      <c r="DV1000" s="28">
        <f>IF(AND($S1000='자료입력 및 결과표시'!$B$6,COUNTIF($W1000:$DR1000,'자료입력 및 결과표시'!$C$6)&gt;=1),IF(OR('자료입력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DW1000" s="28">
        <f>IF(AND($S1000='자료입력 및 결과표시'!$B$7,COUNTIF($W1000:$DR1000,'자료입력 및 결과표시'!$C$7)&gt;=1),IF(OR('자료입력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DX1000" s="28">
        <f>IF(AND($S1000='자료입력 및 결과표시'!$B$8,COUNTIF($W1000:$DR1000,'자료입력 및 결과표시'!$C$8)&gt;=1),IF(OR('자료입력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DY1000" s="28">
        <f>IF(AND($S1000='자료입력 및 결과표시'!$B$9,COUNTIF($W1000:$DR1000,'자료입력 및 결과표시'!$C$9)&gt;=1),IF(OR('자료입력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DZ1000" s="28">
        <f>IF(AND($S1000='자료입력 및 결과표시'!$B$10,COUNTIF($W1000:$DR1000,'자료입력 및 결과표시'!$C$10)&gt;=1),IF(OR('자료입력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A1000" s="28">
        <f>IF(AND($S1000='자료입력 및 결과표시'!$B$11,COUNTIF($W1000:$DR1000,'자료입력 및 결과표시'!$C$11)&gt;=1),IF(OR('자료입력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B1000" s="28">
        <f>IF(AND($S1000='자료입력 및 결과표시'!$B$12,COUNTIF($W1000:$DR1000,'자료입력 및 결과표시'!$C$12)&gt;=1),IF(OR('자료입력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C1000" s="28">
        <f>IF(AND($S1000='자료입력 및 결과표시'!$B$13,COUNTIF($W1000:$DR1000,'자료입력 및 결과표시'!$C$13)&gt;=1),IF(OR('자료입력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D1000" s="28">
        <f>IF(AND($S1000='자료입력 및 결과표시'!$B$14,COUNTIF($W1000:$DR1000,'자료입력 및 결과표시'!$C$14)&gt;=1),IF(OR('자료입력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E1000" s="28">
        <f>IF(AND($S1000='자료입력 및 결과표시'!$B$15,COUNTIF($W1000:$DR1000,'자료입력 및 결과표시'!$C$15)&gt;=1),IF(OR('자료입력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F1000" s="28">
        <f>IF(AND($S1000='자료입력 및 결과표시'!$B$16,COUNTIF($W1000:$DR1000,'자료입력 및 결과표시'!$C$16)&gt;=1),IF(OR('자료입력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G1000" s="28">
        <f>IF(AND($S1000='자료입력 및 결과표시'!$B$17,COUNTIF($W1000:$DR1000,'자료입력 및 결과표시'!$C$17)&gt;=1),IF(OR('자료입력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H1000" s="28">
        <f>IF(AND($S1000='자료입력 및 결과표시'!$B$18,COUNTIF($W1000:$DR1000,'자료입력 및 결과표시'!$C$18)&gt;=1),IF(OR('자료입력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I1000" s="28">
        <f>IF(AND($S1000='자료입력 및 결과표시'!$B$19,COUNTIF($W1000:$DR1000,'자료입력 및 결과표시'!$C$19)&gt;=1),IF(OR('자료입력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J1000" s="28">
        <f>IF(AND($S1000='자료입력 및 결과표시'!$B$20,COUNTIF($W1000:$DR1000,'자료입력 및 결과표시'!$C$20)&gt;=1),IF(OR('자료입력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K1000" s="28">
        <f>IF(AND($S1000='자료입력 및 결과표시'!$B$21,COUNTIF($W1000:$DR1000,'자료입력 및 결과표시'!$C$21)&gt;=1),IF(OR('자료입력 및 결과표시'!$B$4+90&gt;=$V1000,'자료입력 및 결과표시'!$B$4&lt;$U1000),0,IF($V1000-'자료입력 및 결과표시'!$B$4-90&gt;='자료입력 및 결과표시'!$E$4,'자료입력 및 결과표시'!$E$4,$V1000-'자료입력 및 결과표시'!$B$4-90)),0)</f>
        <v>0</v>
      </c>
      <c r="EL1000" s="17">
        <f>IF(AND(S1000='자료입력 및 결과표시'!$B$6,COUNTIF('업무중복도(데이터 입력)'!$W1000:$DR1000,'자료입력 및 결과표시'!$C$6)&gt;=1),1,0)</f>
        <v>0</v>
      </c>
      <c r="EM1000" s="17">
        <f>IF(AND(S1000='자료입력 및 결과표시'!$B$7,COUNTIF('업무중복도(데이터 입력)'!$W1000:$DR1000,'자료입력 및 결과표시'!$C$7)&gt;=1),2,0)</f>
        <v>0</v>
      </c>
      <c r="EN1000" s="17">
        <f>IF(AND(S1000='자료입력 및 결과표시'!$B$8,COUNTIF('업무중복도(데이터 입력)'!$W1000:$DR1000,'자료입력 및 결과표시'!$C$8)&gt;=1),3,0)</f>
        <v>0</v>
      </c>
      <c r="EO1000" s="17">
        <f>IF(AND(S1000='자료입력 및 결과표시'!$B$9,COUNTIF('업무중복도(데이터 입력)'!$W1000:$DR1000,'자료입력 및 결과표시'!$C$9)&gt;=1),4,0)</f>
        <v>0</v>
      </c>
      <c r="EP1000" s="17">
        <f>IF(AND(S1000='자료입력 및 결과표시'!$B$10,COUNTIF('업무중복도(데이터 입력)'!$W1000:$DR1000,'자료입력 및 결과표시'!$C$10)&gt;=1),5,0)</f>
        <v>0</v>
      </c>
      <c r="EQ1000" s="17">
        <f>IF(AND(S1000='자료입력 및 결과표시'!$B$11,COUNTIF('업무중복도(데이터 입력)'!$W1000:$DR1000,'자료입력 및 결과표시'!$C$11)&gt;=1),6,0)</f>
        <v>0</v>
      </c>
      <c r="ER1000" s="17">
        <f>IF(AND(S1000='자료입력 및 결과표시'!$B$12,COUNTIF('업무중복도(데이터 입력)'!$W1000:$DR1000,'자료입력 및 결과표시'!$C$12)&gt;=1),7,0)</f>
        <v>0</v>
      </c>
      <c r="ES1000" s="17">
        <f>IF(AND(S1000='자료입력 및 결과표시'!$B$13,COUNTIF('업무중복도(데이터 입력)'!$W1000:$DR1000,'자료입력 및 결과표시'!$C$13)&gt;=1),8,0)</f>
        <v>0</v>
      </c>
      <c r="ET1000" s="17">
        <f>IF(AND(S1000='자료입력 및 결과표시'!$B$14,COUNTIF('업무중복도(데이터 입력)'!$W1000:$DR1000,'자료입력 및 결과표시'!$C$14)&gt;=1),9,0)</f>
        <v>0</v>
      </c>
      <c r="EU1000" s="17">
        <f>IF(AND(S1000='자료입력 및 결과표시'!$B$15,COUNTIF('업무중복도(데이터 입력)'!$W1000:$DR1000,'자료입력 및 결과표시'!$C$15)&gt;=1),10,0)</f>
        <v>0</v>
      </c>
      <c r="EV1000" s="17">
        <f>IF(AND(S1000='자료입력 및 결과표시'!$B$16,COUNTIF('업무중복도(데이터 입력)'!$W1000:$DR1000,'자료입력 및 결과표시'!$C$16)&gt;=1),11,0)</f>
        <v>0</v>
      </c>
      <c r="EW1000" s="17">
        <f>IF(AND(S1000='자료입력 및 결과표시'!$B$17,COUNTIF('업무중복도(데이터 입력)'!$W1000:$DR1000,'자료입력 및 결과표시'!$C$17)&gt;=1),12,0)</f>
        <v>0</v>
      </c>
      <c r="EX1000" s="17">
        <f>IF(AND(S1000='자료입력 및 결과표시'!$B$18,COUNTIF('업무중복도(데이터 입력)'!$W1000:$DR1000,'자료입력 및 결과표시'!$C$18)&gt;=1),13,0)</f>
        <v>0</v>
      </c>
      <c r="EY1000" s="17">
        <f>IF(AND(S1000='자료입력 및 결과표시'!$B$19,COUNTIF('업무중복도(데이터 입력)'!$W1000:$DR1000,'자료입력 및 결과표시'!$C$19)&gt;=1),14,0)</f>
        <v>0</v>
      </c>
      <c r="EZ1000" s="17">
        <f>IF(AND(S1000='자료입력 및 결과표시'!$B$20,COUNTIF('업무중복도(데이터 입력)'!$W1000:$DR1000,'자료입력 및 결과표시'!$C$20)&gt;=1),15,0)</f>
        <v>0</v>
      </c>
      <c r="FA1000" s="17">
        <f>IF(AND(S1000='자료입력 및 결과표시'!$B$21,COUNTIF('업무중복도(데이터 입력)'!$W1000:$DR1000,'자료입력 및 결과표시'!$C$21)&gt;=1),16,0)</f>
        <v>0</v>
      </c>
      <c r="FK1000" s="17">
        <f t="shared" si="923"/>
        <v>0</v>
      </c>
      <c r="FO1000"/>
    </row>
    <row r="1001" spans="1:171">
      <c r="A1001" s="17" t="str">
        <f t="shared" si="906"/>
        <v>\\\0</v>
      </c>
      <c r="B1001" s="17" t="str">
        <f t="shared" si="907"/>
        <v>\\\0</v>
      </c>
      <c r="C1001" s="17" t="str">
        <f t="shared" si="908"/>
        <v>\\\0</v>
      </c>
      <c r="D1001" s="17" t="str">
        <f t="shared" si="909"/>
        <v>\\\0</v>
      </c>
      <c r="E1001" s="17" t="str">
        <f t="shared" si="910"/>
        <v>\\\0</v>
      </c>
      <c r="F1001" s="17" t="str">
        <f t="shared" si="911"/>
        <v>\\\0</v>
      </c>
      <c r="G1001" s="17" t="str">
        <f t="shared" si="912"/>
        <v>\\\0</v>
      </c>
      <c r="H1001" s="17" t="str">
        <f t="shared" si="913"/>
        <v>\\\0</v>
      </c>
      <c r="I1001" s="17" t="str">
        <f t="shared" si="914"/>
        <v>\\\0</v>
      </c>
      <c r="J1001" s="17" t="str">
        <f t="shared" si="915"/>
        <v>\\\0</v>
      </c>
      <c r="K1001" s="17" t="str">
        <f t="shared" si="916"/>
        <v>\\\0</v>
      </c>
      <c r="L1001" s="17" t="str">
        <f t="shared" si="917"/>
        <v>\\\0</v>
      </c>
      <c r="M1001" s="17" t="str">
        <f t="shared" si="918"/>
        <v>\\\0</v>
      </c>
      <c r="N1001" s="17" t="str">
        <f t="shared" si="919"/>
        <v>\\\0</v>
      </c>
      <c r="O1001" s="17" t="str">
        <f t="shared" si="920"/>
        <v>\\\0</v>
      </c>
      <c r="P1001" s="17" t="str">
        <f t="shared" si="921"/>
        <v>\\\0</v>
      </c>
      <c r="R1001" s="17" t="str">
        <f t="shared" si="922"/>
        <v>\\</v>
      </c>
      <c r="S1001" s="38"/>
      <c r="T1001" s="39"/>
      <c r="U1001" s="31"/>
      <c r="V1001" s="32"/>
      <c r="W1001" s="36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35"/>
      <c r="DS1001" s="287"/>
      <c r="DT1001" s="36"/>
      <c r="DU1001" s="37"/>
      <c r="DV1001" s="28">
        <f>IF(AND($S1001='자료입력 및 결과표시'!$B$6,COUNTIF($W1001:$DR1001,'자료입력 및 결과표시'!$C$6)&gt;=1),IF(OR('자료입력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DW1001" s="28">
        <f>IF(AND($S1001='자료입력 및 결과표시'!$B$7,COUNTIF($W1001:$DR1001,'자료입력 및 결과표시'!$C$7)&gt;=1),IF(OR('자료입력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DX1001" s="28">
        <f>IF(AND($S1001='자료입력 및 결과표시'!$B$8,COUNTIF($W1001:$DR1001,'자료입력 및 결과표시'!$C$8)&gt;=1),IF(OR('자료입력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DY1001" s="28">
        <f>IF(AND($S1001='자료입력 및 결과표시'!$B$9,COUNTIF($W1001:$DR1001,'자료입력 및 결과표시'!$C$9)&gt;=1),IF(OR('자료입력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DZ1001" s="28">
        <f>IF(AND($S1001='자료입력 및 결과표시'!$B$10,COUNTIF($W1001:$DR1001,'자료입력 및 결과표시'!$C$10)&gt;=1),IF(OR('자료입력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A1001" s="28">
        <f>IF(AND($S1001='자료입력 및 결과표시'!$B$11,COUNTIF($W1001:$DR1001,'자료입력 및 결과표시'!$C$11)&gt;=1),IF(OR('자료입력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B1001" s="28">
        <f>IF(AND($S1001='자료입력 및 결과표시'!$B$12,COUNTIF($W1001:$DR1001,'자료입력 및 결과표시'!$C$12)&gt;=1),IF(OR('자료입력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C1001" s="28">
        <f>IF(AND($S1001='자료입력 및 결과표시'!$B$13,COUNTIF($W1001:$DR1001,'자료입력 및 결과표시'!$C$13)&gt;=1),IF(OR('자료입력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D1001" s="28">
        <f>IF(AND($S1001='자료입력 및 결과표시'!$B$14,COUNTIF($W1001:$DR1001,'자료입력 및 결과표시'!$C$14)&gt;=1),IF(OR('자료입력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E1001" s="28">
        <f>IF(AND($S1001='자료입력 및 결과표시'!$B$15,COUNTIF($W1001:$DR1001,'자료입력 및 결과표시'!$C$15)&gt;=1),IF(OR('자료입력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F1001" s="28">
        <f>IF(AND($S1001='자료입력 및 결과표시'!$B$16,COUNTIF($W1001:$DR1001,'자료입력 및 결과표시'!$C$16)&gt;=1),IF(OR('자료입력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G1001" s="28">
        <f>IF(AND($S1001='자료입력 및 결과표시'!$B$17,COUNTIF($W1001:$DR1001,'자료입력 및 결과표시'!$C$17)&gt;=1),IF(OR('자료입력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H1001" s="28">
        <f>IF(AND($S1001='자료입력 및 결과표시'!$B$18,COUNTIF($W1001:$DR1001,'자료입력 및 결과표시'!$C$18)&gt;=1),IF(OR('자료입력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I1001" s="28">
        <f>IF(AND($S1001='자료입력 및 결과표시'!$B$19,COUNTIF($W1001:$DR1001,'자료입력 및 결과표시'!$C$19)&gt;=1),IF(OR('자료입력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J1001" s="28">
        <f>IF(AND($S1001='자료입력 및 결과표시'!$B$20,COUNTIF($W1001:$DR1001,'자료입력 및 결과표시'!$C$20)&gt;=1),IF(OR('자료입력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K1001" s="28">
        <f>IF(AND($S1001='자료입력 및 결과표시'!$B$21,COUNTIF($W1001:$DR1001,'자료입력 및 결과표시'!$C$21)&gt;=1),IF(OR('자료입력 및 결과표시'!$B$4+90&gt;=$V1001,'자료입력 및 결과표시'!$B$4&lt;$U1001),0,IF($V1001-'자료입력 및 결과표시'!$B$4-90&gt;='자료입력 및 결과표시'!$E$4,'자료입력 및 결과표시'!$E$4,$V1001-'자료입력 및 결과표시'!$B$4-90)),0)</f>
        <v>0</v>
      </c>
      <c r="EL1001" s="17">
        <f>IF(AND(S1001='자료입력 및 결과표시'!$B$6,COUNTIF('업무중복도(데이터 입력)'!$W1001:$DR1001,'자료입력 및 결과표시'!$C$6)&gt;=1),1,0)</f>
        <v>0</v>
      </c>
      <c r="EM1001" s="17">
        <f>IF(AND(S1001='자료입력 및 결과표시'!$B$7,COUNTIF('업무중복도(데이터 입력)'!$W1001:$DR1001,'자료입력 및 결과표시'!$C$7)&gt;=1),2,0)</f>
        <v>0</v>
      </c>
      <c r="EN1001" s="17">
        <f>IF(AND(S1001='자료입력 및 결과표시'!$B$8,COUNTIF('업무중복도(데이터 입력)'!$W1001:$DR1001,'자료입력 및 결과표시'!$C$8)&gt;=1),3,0)</f>
        <v>0</v>
      </c>
      <c r="EO1001" s="17">
        <f>IF(AND(S1001='자료입력 및 결과표시'!$B$9,COUNTIF('업무중복도(데이터 입력)'!$W1001:$DR1001,'자료입력 및 결과표시'!$C$9)&gt;=1),4,0)</f>
        <v>0</v>
      </c>
      <c r="EP1001" s="17">
        <f>IF(AND(S1001='자료입력 및 결과표시'!$B$10,COUNTIF('업무중복도(데이터 입력)'!$W1001:$DR1001,'자료입력 및 결과표시'!$C$10)&gt;=1),5,0)</f>
        <v>0</v>
      </c>
      <c r="EQ1001" s="17">
        <f>IF(AND(S1001='자료입력 및 결과표시'!$B$11,COUNTIF('업무중복도(데이터 입력)'!$W1001:$DR1001,'자료입력 및 결과표시'!$C$11)&gt;=1),6,0)</f>
        <v>0</v>
      </c>
      <c r="ER1001" s="17">
        <f>IF(AND(S1001='자료입력 및 결과표시'!$B$12,COUNTIF('업무중복도(데이터 입력)'!$W1001:$DR1001,'자료입력 및 결과표시'!$C$12)&gt;=1),7,0)</f>
        <v>0</v>
      </c>
      <c r="ES1001" s="17">
        <f>IF(AND(S1001='자료입력 및 결과표시'!$B$13,COUNTIF('업무중복도(데이터 입력)'!$W1001:$DR1001,'자료입력 및 결과표시'!$C$13)&gt;=1),8,0)</f>
        <v>0</v>
      </c>
      <c r="ET1001" s="17">
        <f>IF(AND(S1001='자료입력 및 결과표시'!$B$14,COUNTIF('업무중복도(데이터 입력)'!$W1001:$DR1001,'자료입력 및 결과표시'!$C$14)&gt;=1),9,0)</f>
        <v>0</v>
      </c>
      <c r="EU1001" s="17">
        <f>IF(AND(S1001='자료입력 및 결과표시'!$B$15,COUNTIF('업무중복도(데이터 입력)'!$W1001:$DR1001,'자료입력 및 결과표시'!$C$15)&gt;=1),10,0)</f>
        <v>0</v>
      </c>
      <c r="EV1001" s="17">
        <f>IF(AND(S1001='자료입력 및 결과표시'!$B$16,COUNTIF('업무중복도(데이터 입력)'!$W1001:$DR1001,'자료입력 및 결과표시'!$C$16)&gt;=1),11,0)</f>
        <v>0</v>
      </c>
      <c r="EW1001" s="17">
        <f>IF(AND(S1001='자료입력 및 결과표시'!$B$17,COUNTIF('업무중복도(데이터 입력)'!$W1001:$DR1001,'자료입력 및 결과표시'!$C$17)&gt;=1),12,0)</f>
        <v>0</v>
      </c>
      <c r="EX1001" s="17">
        <f>IF(AND(S1001='자료입력 및 결과표시'!$B$18,COUNTIF('업무중복도(데이터 입력)'!$W1001:$DR1001,'자료입력 및 결과표시'!$C$18)&gt;=1),13,0)</f>
        <v>0</v>
      </c>
      <c r="EY1001" s="17">
        <f>IF(AND(S1001='자료입력 및 결과표시'!$B$19,COUNTIF('업무중복도(데이터 입력)'!$W1001:$DR1001,'자료입력 및 결과표시'!$C$19)&gt;=1),14,0)</f>
        <v>0</v>
      </c>
      <c r="EZ1001" s="17">
        <f>IF(AND(S1001='자료입력 및 결과표시'!$B$20,COUNTIF('업무중복도(데이터 입력)'!$W1001:$DR1001,'자료입력 및 결과표시'!$C$20)&gt;=1),15,0)</f>
        <v>0</v>
      </c>
      <c r="FA1001" s="17">
        <f>IF(AND(S1001='자료입력 및 결과표시'!$B$21,COUNTIF('업무중복도(데이터 입력)'!$W1001:$DR1001,'자료입력 및 결과표시'!$C$21)&gt;=1),16,0)</f>
        <v>0</v>
      </c>
      <c r="FK1001" s="17">
        <f t="shared" si="923"/>
        <v>0</v>
      </c>
      <c r="FO1001"/>
    </row>
    <row r="1002" spans="1:171">
      <c r="A1002" s="17" t="str">
        <f t="shared" si="906"/>
        <v>\\\0</v>
      </c>
      <c r="B1002" s="17" t="str">
        <f t="shared" si="907"/>
        <v>\\\0</v>
      </c>
      <c r="C1002" s="17" t="str">
        <f t="shared" si="908"/>
        <v>\\\0</v>
      </c>
      <c r="D1002" s="17" t="str">
        <f t="shared" si="909"/>
        <v>\\\0</v>
      </c>
      <c r="E1002" s="17" t="str">
        <f t="shared" si="910"/>
        <v>\\\0</v>
      </c>
      <c r="F1002" s="17" t="str">
        <f t="shared" si="911"/>
        <v>\\\0</v>
      </c>
      <c r="G1002" s="17" t="str">
        <f t="shared" si="912"/>
        <v>\\\0</v>
      </c>
      <c r="H1002" s="17" t="str">
        <f t="shared" si="913"/>
        <v>\\\0</v>
      </c>
      <c r="I1002" s="17" t="str">
        <f t="shared" si="914"/>
        <v>\\\0</v>
      </c>
      <c r="J1002" s="17" t="str">
        <f t="shared" si="915"/>
        <v>\\\0</v>
      </c>
      <c r="K1002" s="17" t="str">
        <f t="shared" si="916"/>
        <v>\\\0</v>
      </c>
      <c r="L1002" s="17" t="str">
        <f t="shared" si="917"/>
        <v>\\\0</v>
      </c>
      <c r="M1002" s="17" t="str">
        <f t="shared" si="918"/>
        <v>\\\0</v>
      </c>
      <c r="N1002" s="17" t="str">
        <f t="shared" si="919"/>
        <v>\\\0</v>
      </c>
      <c r="O1002" s="17" t="str">
        <f t="shared" si="920"/>
        <v>\\\0</v>
      </c>
      <c r="P1002" s="17" t="str">
        <f t="shared" si="921"/>
        <v>\\\0</v>
      </c>
      <c r="R1002" s="17" t="str">
        <f t="shared" si="922"/>
        <v>\\</v>
      </c>
      <c r="S1002" s="38"/>
      <c r="T1002" s="39"/>
      <c r="U1002" s="31"/>
      <c r="V1002" s="32"/>
      <c r="W1002" s="36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35"/>
      <c r="DS1002" s="287"/>
      <c r="DT1002" s="36"/>
      <c r="DU1002" s="37"/>
      <c r="DV1002" s="28">
        <f>IF(AND($S1002='자료입력 및 결과표시'!$B$6,COUNTIF($W1002:$DR1002,'자료입력 및 결과표시'!$C$6)&gt;=1),IF(OR('자료입력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DW1002" s="28">
        <f>IF(AND($S1002='자료입력 및 결과표시'!$B$7,COUNTIF($W1002:$DR1002,'자료입력 및 결과표시'!$C$7)&gt;=1),IF(OR('자료입력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DX1002" s="28">
        <f>IF(AND($S1002='자료입력 및 결과표시'!$B$8,COUNTIF($W1002:$DR1002,'자료입력 및 결과표시'!$C$8)&gt;=1),IF(OR('자료입력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DY1002" s="28">
        <f>IF(AND($S1002='자료입력 및 결과표시'!$B$9,COUNTIF($W1002:$DR1002,'자료입력 및 결과표시'!$C$9)&gt;=1),IF(OR('자료입력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DZ1002" s="28">
        <f>IF(AND($S1002='자료입력 및 결과표시'!$B$10,COUNTIF($W1002:$DR1002,'자료입력 및 결과표시'!$C$10)&gt;=1),IF(OR('자료입력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A1002" s="28">
        <f>IF(AND($S1002='자료입력 및 결과표시'!$B$11,COUNTIF($W1002:$DR1002,'자료입력 및 결과표시'!$C$11)&gt;=1),IF(OR('자료입력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B1002" s="28">
        <f>IF(AND($S1002='자료입력 및 결과표시'!$B$12,COUNTIF($W1002:$DR1002,'자료입력 및 결과표시'!$C$12)&gt;=1),IF(OR('자료입력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C1002" s="28">
        <f>IF(AND($S1002='자료입력 및 결과표시'!$B$13,COUNTIF($W1002:$DR1002,'자료입력 및 결과표시'!$C$13)&gt;=1),IF(OR('자료입력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D1002" s="28">
        <f>IF(AND($S1002='자료입력 및 결과표시'!$B$14,COUNTIF($W1002:$DR1002,'자료입력 및 결과표시'!$C$14)&gt;=1),IF(OR('자료입력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E1002" s="28">
        <f>IF(AND($S1002='자료입력 및 결과표시'!$B$15,COUNTIF($W1002:$DR1002,'자료입력 및 결과표시'!$C$15)&gt;=1),IF(OR('자료입력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F1002" s="28">
        <f>IF(AND($S1002='자료입력 및 결과표시'!$B$16,COUNTIF($W1002:$DR1002,'자료입력 및 결과표시'!$C$16)&gt;=1),IF(OR('자료입력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G1002" s="28">
        <f>IF(AND($S1002='자료입력 및 결과표시'!$B$17,COUNTIF($W1002:$DR1002,'자료입력 및 결과표시'!$C$17)&gt;=1),IF(OR('자료입력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H1002" s="28">
        <f>IF(AND($S1002='자료입력 및 결과표시'!$B$18,COUNTIF($W1002:$DR1002,'자료입력 및 결과표시'!$C$18)&gt;=1),IF(OR('자료입력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I1002" s="28">
        <f>IF(AND($S1002='자료입력 및 결과표시'!$B$19,COUNTIF($W1002:$DR1002,'자료입력 및 결과표시'!$C$19)&gt;=1),IF(OR('자료입력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J1002" s="28">
        <f>IF(AND($S1002='자료입력 및 결과표시'!$B$20,COUNTIF($W1002:$DR1002,'자료입력 및 결과표시'!$C$20)&gt;=1),IF(OR('자료입력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K1002" s="28">
        <f>IF(AND($S1002='자료입력 및 결과표시'!$B$21,COUNTIF($W1002:$DR1002,'자료입력 및 결과표시'!$C$21)&gt;=1),IF(OR('자료입력 및 결과표시'!$B$4+90&gt;=$V1002,'자료입력 및 결과표시'!$B$4&lt;$U1002),0,IF($V1002-'자료입력 및 결과표시'!$B$4-90&gt;='자료입력 및 결과표시'!$E$4,'자료입력 및 결과표시'!$E$4,$V1002-'자료입력 및 결과표시'!$B$4-90)),0)</f>
        <v>0</v>
      </c>
      <c r="EL1002" s="17">
        <f>IF(AND(S1002='자료입력 및 결과표시'!$B$6,COUNTIF('업무중복도(데이터 입력)'!$W1002:$DR1002,'자료입력 및 결과표시'!$C$6)&gt;=1),1,0)</f>
        <v>0</v>
      </c>
      <c r="EM1002" s="17">
        <f>IF(AND(S1002='자료입력 및 결과표시'!$B$7,COUNTIF('업무중복도(데이터 입력)'!$W1002:$DR1002,'자료입력 및 결과표시'!$C$7)&gt;=1),2,0)</f>
        <v>0</v>
      </c>
      <c r="EN1002" s="17">
        <f>IF(AND(S1002='자료입력 및 결과표시'!$B$8,COUNTIF('업무중복도(데이터 입력)'!$W1002:$DR1002,'자료입력 및 결과표시'!$C$8)&gt;=1),3,0)</f>
        <v>0</v>
      </c>
      <c r="EO1002" s="17">
        <f>IF(AND(S1002='자료입력 및 결과표시'!$B$9,COUNTIF('업무중복도(데이터 입력)'!$W1002:$DR1002,'자료입력 및 결과표시'!$C$9)&gt;=1),4,0)</f>
        <v>0</v>
      </c>
      <c r="EP1002" s="17">
        <f>IF(AND(S1002='자료입력 및 결과표시'!$B$10,COUNTIF('업무중복도(데이터 입력)'!$W1002:$DR1002,'자료입력 및 결과표시'!$C$10)&gt;=1),5,0)</f>
        <v>0</v>
      </c>
      <c r="EQ1002" s="17">
        <f>IF(AND(S1002='자료입력 및 결과표시'!$B$11,COUNTIF('업무중복도(데이터 입력)'!$W1002:$DR1002,'자료입력 및 결과표시'!$C$11)&gt;=1),6,0)</f>
        <v>0</v>
      </c>
      <c r="ER1002" s="17">
        <f>IF(AND(S1002='자료입력 및 결과표시'!$B$12,COUNTIF('업무중복도(데이터 입력)'!$W1002:$DR1002,'자료입력 및 결과표시'!$C$12)&gt;=1),7,0)</f>
        <v>0</v>
      </c>
      <c r="ES1002" s="17">
        <f>IF(AND(S1002='자료입력 및 결과표시'!$B$13,COUNTIF('업무중복도(데이터 입력)'!$W1002:$DR1002,'자료입력 및 결과표시'!$C$13)&gt;=1),8,0)</f>
        <v>0</v>
      </c>
      <c r="ET1002" s="17">
        <f>IF(AND(S1002='자료입력 및 결과표시'!$B$14,COUNTIF('업무중복도(데이터 입력)'!$W1002:$DR1002,'자료입력 및 결과표시'!$C$14)&gt;=1),9,0)</f>
        <v>0</v>
      </c>
      <c r="EU1002" s="17">
        <f>IF(AND(S1002='자료입력 및 결과표시'!$B$15,COUNTIF('업무중복도(데이터 입력)'!$W1002:$DR1002,'자료입력 및 결과표시'!$C$15)&gt;=1),10,0)</f>
        <v>0</v>
      </c>
      <c r="EV1002" s="17">
        <f>IF(AND(S1002='자료입력 및 결과표시'!$B$16,COUNTIF('업무중복도(데이터 입력)'!$W1002:$DR1002,'자료입력 및 결과표시'!$C$16)&gt;=1),11,0)</f>
        <v>0</v>
      </c>
      <c r="EW1002" s="17">
        <f>IF(AND(S1002='자료입력 및 결과표시'!$B$17,COUNTIF('업무중복도(데이터 입력)'!$W1002:$DR1002,'자료입력 및 결과표시'!$C$17)&gt;=1),12,0)</f>
        <v>0</v>
      </c>
      <c r="EX1002" s="17">
        <f>IF(AND(S1002='자료입력 및 결과표시'!$B$18,COUNTIF('업무중복도(데이터 입력)'!$W1002:$DR1002,'자료입력 및 결과표시'!$C$18)&gt;=1),13,0)</f>
        <v>0</v>
      </c>
      <c r="EY1002" s="17">
        <f>IF(AND(S1002='자료입력 및 결과표시'!$B$19,COUNTIF('업무중복도(데이터 입력)'!$W1002:$DR1002,'자료입력 및 결과표시'!$C$19)&gt;=1),14,0)</f>
        <v>0</v>
      </c>
      <c r="EZ1002" s="17">
        <f>IF(AND(S1002='자료입력 및 결과표시'!$B$20,COUNTIF('업무중복도(데이터 입력)'!$W1002:$DR1002,'자료입력 및 결과표시'!$C$20)&gt;=1),15,0)</f>
        <v>0</v>
      </c>
      <c r="FA1002" s="17">
        <f>IF(AND(S1002='자료입력 및 결과표시'!$B$21,COUNTIF('업무중복도(데이터 입력)'!$W1002:$DR1002,'자료입력 및 결과표시'!$C$21)&gt;=1),16,0)</f>
        <v>0</v>
      </c>
      <c r="FK1002" s="17">
        <f t="shared" si="923"/>
        <v>0</v>
      </c>
      <c r="FO1002"/>
    </row>
    <row r="1003" spans="1:171">
      <c r="A1003" s="17" t="str">
        <f t="shared" si="906"/>
        <v>\\\0</v>
      </c>
      <c r="B1003" s="17" t="str">
        <f t="shared" si="907"/>
        <v>\\\0</v>
      </c>
      <c r="C1003" s="17" t="str">
        <f t="shared" si="908"/>
        <v>\\\0</v>
      </c>
      <c r="D1003" s="17" t="str">
        <f t="shared" si="909"/>
        <v>\\\0</v>
      </c>
      <c r="E1003" s="17" t="str">
        <f t="shared" si="910"/>
        <v>\\\0</v>
      </c>
      <c r="F1003" s="17" t="str">
        <f t="shared" si="911"/>
        <v>\\\0</v>
      </c>
      <c r="G1003" s="17" t="str">
        <f t="shared" si="912"/>
        <v>\\\0</v>
      </c>
      <c r="H1003" s="17" t="str">
        <f t="shared" si="913"/>
        <v>\\\0</v>
      </c>
      <c r="I1003" s="17" t="str">
        <f t="shared" si="914"/>
        <v>\\\0</v>
      </c>
      <c r="J1003" s="17" t="str">
        <f t="shared" si="915"/>
        <v>\\\0</v>
      </c>
      <c r="K1003" s="17" t="str">
        <f t="shared" si="916"/>
        <v>\\\0</v>
      </c>
      <c r="L1003" s="17" t="str">
        <f t="shared" si="917"/>
        <v>\\\0</v>
      </c>
      <c r="M1003" s="17" t="str">
        <f t="shared" si="918"/>
        <v>\\\0</v>
      </c>
      <c r="N1003" s="17" t="str">
        <f t="shared" si="919"/>
        <v>\\\0</v>
      </c>
      <c r="O1003" s="17" t="str">
        <f t="shared" si="920"/>
        <v>\\\0</v>
      </c>
      <c r="P1003" s="17" t="str">
        <f t="shared" si="921"/>
        <v>\\\0</v>
      </c>
      <c r="R1003" s="17" t="str">
        <f t="shared" si="922"/>
        <v>\\</v>
      </c>
      <c r="S1003" s="38"/>
      <c r="T1003" s="39"/>
      <c r="U1003" s="31"/>
      <c r="V1003" s="32"/>
      <c r="W1003" s="36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35"/>
      <c r="DS1003" s="287"/>
      <c r="DT1003" s="36"/>
      <c r="DU1003" s="37"/>
      <c r="DV1003" s="28">
        <f>IF(AND($S1003='자료입력 및 결과표시'!$B$6,COUNTIF($W1003:$DR1003,'자료입력 및 결과표시'!$C$6)&gt;=1),IF(OR('자료입력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DW1003" s="28">
        <f>IF(AND($S1003='자료입력 및 결과표시'!$B$7,COUNTIF($W1003:$DR1003,'자료입력 및 결과표시'!$C$7)&gt;=1),IF(OR('자료입력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DX1003" s="28">
        <f>IF(AND($S1003='자료입력 및 결과표시'!$B$8,COUNTIF($W1003:$DR1003,'자료입력 및 결과표시'!$C$8)&gt;=1),IF(OR('자료입력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DY1003" s="28">
        <f>IF(AND($S1003='자료입력 및 결과표시'!$B$9,COUNTIF($W1003:$DR1003,'자료입력 및 결과표시'!$C$9)&gt;=1),IF(OR('자료입력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DZ1003" s="28">
        <f>IF(AND($S1003='자료입력 및 결과표시'!$B$10,COUNTIF($W1003:$DR1003,'자료입력 및 결과표시'!$C$10)&gt;=1),IF(OR('자료입력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A1003" s="28">
        <f>IF(AND($S1003='자료입력 및 결과표시'!$B$11,COUNTIF($W1003:$DR1003,'자료입력 및 결과표시'!$C$11)&gt;=1),IF(OR('자료입력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B1003" s="28">
        <f>IF(AND($S1003='자료입력 및 결과표시'!$B$12,COUNTIF($W1003:$DR1003,'자료입력 및 결과표시'!$C$12)&gt;=1),IF(OR('자료입력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C1003" s="28">
        <f>IF(AND($S1003='자료입력 및 결과표시'!$B$13,COUNTIF($W1003:$DR1003,'자료입력 및 결과표시'!$C$13)&gt;=1),IF(OR('자료입력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D1003" s="28">
        <f>IF(AND($S1003='자료입력 및 결과표시'!$B$14,COUNTIF($W1003:$DR1003,'자료입력 및 결과표시'!$C$14)&gt;=1),IF(OR('자료입력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E1003" s="28">
        <f>IF(AND($S1003='자료입력 및 결과표시'!$B$15,COUNTIF($W1003:$DR1003,'자료입력 및 결과표시'!$C$15)&gt;=1),IF(OR('자료입력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F1003" s="28">
        <f>IF(AND($S1003='자료입력 및 결과표시'!$B$16,COUNTIF($W1003:$DR1003,'자료입력 및 결과표시'!$C$16)&gt;=1),IF(OR('자료입력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G1003" s="28">
        <f>IF(AND($S1003='자료입력 및 결과표시'!$B$17,COUNTIF($W1003:$DR1003,'자료입력 및 결과표시'!$C$17)&gt;=1),IF(OR('자료입력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H1003" s="28">
        <f>IF(AND($S1003='자료입력 및 결과표시'!$B$18,COUNTIF($W1003:$DR1003,'자료입력 및 결과표시'!$C$18)&gt;=1),IF(OR('자료입력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I1003" s="28">
        <f>IF(AND($S1003='자료입력 및 결과표시'!$B$19,COUNTIF($W1003:$DR1003,'자료입력 및 결과표시'!$C$19)&gt;=1),IF(OR('자료입력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J1003" s="28">
        <f>IF(AND($S1003='자료입력 및 결과표시'!$B$20,COUNTIF($W1003:$DR1003,'자료입력 및 결과표시'!$C$20)&gt;=1),IF(OR('자료입력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K1003" s="28">
        <f>IF(AND($S1003='자료입력 및 결과표시'!$B$21,COUNTIF($W1003:$DR1003,'자료입력 및 결과표시'!$C$21)&gt;=1),IF(OR('자료입력 및 결과표시'!$B$4+90&gt;=$V1003,'자료입력 및 결과표시'!$B$4&lt;$U1003),0,IF($V1003-'자료입력 및 결과표시'!$B$4-90&gt;='자료입력 및 결과표시'!$E$4,'자료입력 및 결과표시'!$E$4,$V1003-'자료입력 및 결과표시'!$B$4-90)),0)</f>
        <v>0</v>
      </c>
      <c r="EL1003" s="17">
        <f>IF(AND(S1003='자료입력 및 결과표시'!$B$6,COUNTIF('업무중복도(데이터 입력)'!$W1003:$DR1003,'자료입력 및 결과표시'!$C$6)&gt;=1),1,0)</f>
        <v>0</v>
      </c>
      <c r="EM1003" s="17">
        <f>IF(AND(S1003='자료입력 및 결과표시'!$B$7,COUNTIF('업무중복도(데이터 입력)'!$W1003:$DR1003,'자료입력 및 결과표시'!$C$7)&gt;=1),2,0)</f>
        <v>0</v>
      </c>
      <c r="EN1003" s="17">
        <f>IF(AND(S1003='자료입력 및 결과표시'!$B$8,COUNTIF('업무중복도(데이터 입력)'!$W1003:$DR1003,'자료입력 및 결과표시'!$C$8)&gt;=1),3,0)</f>
        <v>0</v>
      </c>
      <c r="EO1003" s="17">
        <f>IF(AND(S1003='자료입력 및 결과표시'!$B$9,COUNTIF('업무중복도(데이터 입력)'!$W1003:$DR1003,'자료입력 및 결과표시'!$C$9)&gt;=1),4,0)</f>
        <v>0</v>
      </c>
      <c r="EP1003" s="17">
        <f>IF(AND(S1003='자료입력 및 결과표시'!$B$10,COUNTIF('업무중복도(데이터 입력)'!$W1003:$DR1003,'자료입력 및 결과표시'!$C$10)&gt;=1),5,0)</f>
        <v>0</v>
      </c>
      <c r="EQ1003" s="17">
        <f>IF(AND(S1003='자료입력 및 결과표시'!$B$11,COUNTIF('업무중복도(데이터 입력)'!$W1003:$DR1003,'자료입력 및 결과표시'!$C$11)&gt;=1),6,0)</f>
        <v>0</v>
      </c>
      <c r="ER1003" s="17">
        <f>IF(AND(S1003='자료입력 및 결과표시'!$B$12,COUNTIF('업무중복도(데이터 입력)'!$W1003:$DR1003,'자료입력 및 결과표시'!$C$12)&gt;=1),7,0)</f>
        <v>0</v>
      </c>
      <c r="ES1003" s="17">
        <f>IF(AND(S1003='자료입력 및 결과표시'!$B$13,COUNTIF('업무중복도(데이터 입력)'!$W1003:$DR1003,'자료입력 및 결과표시'!$C$13)&gt;=1),8,0)</f>
        <v>0</v>
      </c>
      <c r="ET1003" s="17">
        <f>IF(AND(S1003='자료입력 및 결과표시'!$B$14,COUNTIF('업무중복도(데이터 입력)'!$W1003:$DR1003,'자료입력 및 결과표시'!$C$14)&gt;=1),9,0)</f>
        <v>0</v>
      </c>
      <c r="EU1003" s="17">
        <f>IF(AND(S1003='자료입력 및 결과표시'!$B$15,COUNTIF('업무중복도(데이터 입력)'!$W1003:$DR1003,'자료입력 및 결과표시'!$C$15)&gt;=1),10,0)</f>
        <v>0</v>
      </c>
      <c r="EV1003" s="17">
        <f>IF(AND(S1003='자료입력 및 결과표시'!$B$16,COUNTIF('업무중복도(데이터 입력)'!$W1003:$DR1003,'자료입력 및 결과표시'!$C$16)&gt;=1),11,0)</f>
        <v>0</v>
      </c>
      <c r="EW1003" s="17">
        <f>IF(AND(S1003='자료입력 및 결과표시'!$B$17,COUNTIF('업무중복도(데이터 입력)'!$W1003:$DR1003,'자료입력 및 결과표시'!$C$17)&gt;=1),12,0)</f>
        <v>0</v>
      </c>
      <c r="EX1003" s="17">
        <f>IF(AND(S1003='자료입력 및 결과표시'!$B$18,COUNTIF('업무중복도(데이터 입력)'!$W1003:$DR1003,'자료입력 및 결과표시'!$C$18)&gt;=1),13,0)</f>
        <v>0</v>
      </c>
      <c r="EY1003" s="17">
        <f>IF(AND(S1003='자료입력 및 결과표시'!$B$19,COUNTIF('업무중복도(데이터 입력)'!$W1003:$DR1003,'자료입력 및 결과표시'!$C$19)&gt;=1),14,0)</f>
        <v>0</v>
      </c>
      <c r="EZ1003" s="17">
        <f>IF(AND(S1003='자료입력 및 결과표시'!$B$20,COUNTIF('업무중복도(데이터 입력)'!$W1003:$DR1003,'자료입력 및 결과표시'!$C$20)&gt;=1),15,0)</f>
        <v>0</v>
      </c>
      <c r="FA1003" s="17">
        <f>IF(AND(S1003='자료입력 및 결과표시'!$B$21,COUNTIF('업무중복도(데이터 입력)'!$W1003:$DR1003,'자료입력 및 결과표시'!$C$21)&gt;=1),16,0)</f>
        <v>0</v>
      </c>
      <c r="FK1003" s="17">
        <f t="shared" si="923"/>
        <v>0</v>
      </c>
      <c r="FO1003"/>
    </row>
    <row r="1004" spans="1:171">
      <c r="FO1004"/>
    </row>
  </sheetData>
  <sheetProtection algorithmName="SHA-512" hashValue="j0SvfTbm0p74KPVRDK+mG1HrpqJKsRKn7lF1RNUhuBcZm5J/5qVhkSVic/LGgaiNWQxi9eHFJGynO6TMH+Pg3A==" saltValue="R969jc2XbaGf3tqNAnTt8w==" spinCount="100000" sheet="1" objects="1" scenarios="1"/>
  <sortState ref="FO2:FO27">
    <sortCondition ref="FO2"/>
  </sortState>
  <mergeCells count="2">
    <mergeCell ref="DV1:EK1"/>
    <mergeCell ref="S1:DU1"/>
  </mergeCells>
  <phoneticPr fontId="7" type="noConversion"/>
  <pageMargins left="0.69999998807907104" right="0.69999998807907104" top="0.75" bottom="0.75" header="0.30000001192092896" footer="0.30000001192092896"/>
  <pageSetup paperSize="9" fitToWidth="0" fitToHeight="0"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9C1E2-4EFE-4AB9-B3BC-4C6568D5B389}">
  <dimension ref="A1:J1003"/>
  <sheetViews>
    <sheetView zoomScaleNormal="100" zoomScaleSheetLayoutView="75" workbookViewId="0">
      <pane ySplit="2" topLeftCell="A3" activePane="bottomLeft" state="frozen"/>
      <selection activeCell="P22" sqref="P22"/>
      <selection pane="bottomLeft" activeCell="Q23" sqref="Q23"/>
    </sheetView>
  </sheetViews>
  <sheetFormatPr defaultColWidth="8.77734375" defaultRowHeight="13.5"/>
  <cols>
    <col min="1" max="1" width="11.44140625" style="5" hidden="1" customWidth="1"/>
    <col min="2" max="4" width="0" style="5" hidden="1" customWidth="1"/>
    <col min="5" max="6" width="8.77734375" style="5" hidden="1" customWidth="1"/>
    <col min="7" max="8" width="11.6640625" style="13" bestFit="1" customWidth="1"/>
    <col min="9" max="9" width="11.88671875" style="274" bestFit="1" customWidth="1"/>
    <col min="10" max="10" width="12.33203125" style="12" bestFit="1" customWidth="1"/>
    <col min="11" max="16384" width="8.77734375" style="5"/>
  </cols>
  <sheetData>
    <row r="1" spans="1:10" ht="14.25" thickBot="1">
      <c r="G1" s="416" t="s">
        <v>98</v>
      </c>
      <c r="H1" s="416"/>
      <c r="I1" s="416"/>
      <c r="J1" s="6" t="s">
        <v>235</v>
      </c>
    </row>
    <row r="2" spans="1:10" ht="14.25" thickBot="1">
      <c r="A2" s="5" t="s">
        <v>74</v>
      </c>
      <c r="G2" s="6" t="s">
        <v>80</v>
      </c>
      <c r="H2" s="6" t="s">
        <v>231</v>
      </c>
      <c r="I2" s="273" t="s">
        <v>81</v>
      </c>
      <c r="J2" s="6" t="s">
        <v>232</v>
      </c>
    </row>
    <row r="3" spans="1:10">
      <c r="A3" s="7">
        <f>'자료입력 및 결과표시'!B4</f>
        <v>44781</v>
      </c>
      <c r="G3" s="8" t="s">
        <v>352</v>
      </c>
      <c r="H3" s="9" t="s">
        <v>419</v>
      </c>
      <c r="I3" s="9">
        <v>45033</v>
      </c>
      <c r="J3" s="10" t="str">
        <f>IF(I3&gt;='자료입력 및 결과표시'!$B$4,H3,"업데이트 필요")</f>
        <v>A+</v>
      </c>
    </row>
    <row r="4" spans="1:10">
      <c r="G4" s="182"/>
      <c r="H4" s="183"/>
      <c r="I4" s="183"/>
      <c r="J4" s="10" t="str">
        <f>IF(I4&gt;='자료입력 및 결과표시'!$B$4,H4,"업데이트 필요")</f>
        <v>업데이트 필요</v>
      </c>
    </row>
    <row r="5" spans="1:10">
      <c r="G5" s="182"/>
      <c r="H5" s="183"/>
      <c r="I5" s="183"/>
      <c r="J5" s="10" t="str">
        <f>IF(I5&gt;='자료입력 및 결과표시'!$B$4,H5,"업데이트 필요")</f>
        <v>업데이트 필요</v>
      </c>
    </row>
    <row r="6" spans="1:10">
      <c r="G6" s="182"/>
      <c r="H6" s="183"/>
      <c r="I6" s="183"/>
      <c r="J6" s="10" t="str">
        <f>IF(I6&gt;='자료입력 및 결과표시'!$B$4,H6,"업데이트 필요")</f>
        <v>업데이트 필요</v>
      </c>
    </row>
    <row r="7" spans="1:10">
      <c r="G7" s="11"/>
      <c r="H7" s="11"/>
      <c r="I7" s="114"/>
      <c r="J7" s="10" t="str">
        <f>IF(I7&gt;='자료입력 및 결과표시'!$B$4,H7,"업데이트 필요")</f>
        <v>업데이트 필요</v>
      </c>
    </row>
    <row r="8" spans="1:10">
      <c r="G8" s="182"/>
      <c r="H8" s="183"/>
      <c r="I8" s="183"/>
      <c r="J8" s="10" t="str">
        <f>IF(I8&gt;='자료입력 및 결과표시'!$B$4,H8,"업데이트 필요")</f>
        <v>업데이트 필요</v>
      </c>
    </row>
    <row r="9" spans="1:10">
      <c r="G9" s="182"/>
      <c r="H9" s="183"/>
      <c r="I9" s="183"/>
      <c r="J9" s="10" t="str">
        <f>IF(I9&gt;='자료입력 및 결과표시'!$B$4,H9,"업데이트 필요")</f>
        <v>업데이트 필요</v>
      </c>
    </row>
    <row r="10" spans="1:10">
      <c r="G10" s="11"/>
      <c r="H10" s="11"/>
      <c r="I10" s="114"/>
      <c r="J10" s="10" t="str">
        <f>IF(I10&gt;='자료입력 및 결과표시'!$B$4,H10,"업데이트 필요")</f>
        <v>업데이트 필요</v>
      </c>
    </row>
    <row r="11" spans="1:10">
      <c r="G11" s="11"/>
      <c r="H11" s="11"/>
      <c r="I11" s="114"/>
      <c r="J11" s="10" t="str">
        <f>IF(I11&gt;='자료입력 및 결과표시'!$B$4,H11,"업데이트 필요")</f>
        <v>업데이트 필요</v>
      </c>
    </row>
    <row r="12" spans="1:10">
      <c r="G12" s="11"/>
      <c r="H12" s="11"/>
      <c r="I12" s="114"/>
      <c r="J12" s="10" t="str">
        <f>IF(I12&gt;='자료입력 및 결과표시'!$B$4,H12,"업데이트 필요")</f>
        <v>업데이트 필요</v>
      </c>
    </row>
    <row r="13" spans="1:10">
      <c r="G13" s="11"/>
      <c r="H13" s="11"/>
      <c r="I13" s="114"/>
      <c r="J13" s="10" t="str">
        <f>IF(I13&gt;='자료입력 및 결과표시'!$B$4,H13,"업데이트 필요")</f>
        <v>업데이트 필요</v>
      </c>
    </row>
    <row r="14" spans="1:10">
      <c r="G14" s="11"/>
      <c r="H14" s="11"/>
      <c r="I14" s="114"/>
      <c r="J14" s="10" t="str">
        <f>IF(I14&gt;='자료입력 및 결과표시'!$B$4,H14,"업데이트 필요")</f>
        <v>업데이트 필요</v>
      </c>
    </row>
    <row r="15" spans="1:10">
      <c r="G15" s="11"/>
      <c r="H15" s="11"/>
      <c r="I15" s="114"/>
      <c r="J15" s="10" t="str">
        <f>IF(I15&gt;='자료입력 및 결과표시'!$B$4,H15,"업데이트 필요")</f>
        <v>업데이트 필요</v>
      </c>
    </row>
    <row r="16" spans="1:10">
      <c r="G16" s="11"/>
      <c r="H16" s="11"/>
      <c r="I16" s="114"/>
      <c r="J16" s="10" t="str">
        <f>IF(I16&gt;='자료입력 및 결과표시'!$B$4,H16,"업데이트 필요")</f>
        <v>업데이트 필요</v>
      </c>
    </row>
    <row r="17" spans="7:10">
      <c r="G17" s="11"/>
      <c r="H17" s="11"/>
      <c r="I17" s="114"/>
      <c r="J17" s="10" t="str">
        <f>IF(I17&gt;='자료입력 및 결과표시'!$B$4,H17,"업데이트 필요")</f>
        <v>업데이트 필요</v>
      </c>
    </row>
    <row r="18" spans="7:10">
      <c r="G18" s="11"/>
      <c r="H18" s="11"/>
      <c r="I18" s="114"/>
      <c r="J18" s="10" t="str">
        <f>IF(I18&gt;='자료입력 및 결과표시'!$B$4,H18,"업데이트 필요")</f>
        <v>업데이트 필요</v>
      </c>
    </row>
    <row r="19" spans="7:10">
      <c r="G19" s="11"/>
      <c r="H19" s="11"/>
      <c r="I19" s="114"/>
      <c r="J19" s="10" t="str">
        <f>IF(I19&gt;='자료입력 및 결과표시'!$B$4,H19,"업데이트 필요")</f>
        <v>업데이트 필요</v>
      </c>
    </row>
    <row r="20" spans="7:10">
      <c r="G20" s="11"/>
      <c r="H20" s="11"/>
      <c r="I20" s="114"/>
      <c r="J20" s="10" t="str">
        <f>IF(I20&gt;='자료입력 및 결과표시'!$B$4,H20,"업데이트 필요")</f>
        <v>업데이트 필요</v>
      </c>
    </row>
    <row r="21" spans="7:10">
      <c r="G21" s="11"/>
      <c r="H21" s="11"/>
      <c r="I21" s="114"/>
      <c r="J21" s="10" t="str">
        <f>IF(I21&gt;='자료입력 및 결과표시'!$B$4,H21,"업데이트 필요")</f>
        <v>업데이트 필요</v>
      </c>
    </row>
    <row r="22" spans="7:10">
      <c r="G22" s="11"/>
      <c r="H22" s="11"/>
      <c r="I22" s="114"/>
      <c r="J22" s="10" t="str">
        <f>IF(I22&gt;='자료입력 및 결과표시'!$B$4,H22,"업데이트 필요")</f>
        <v>업데이트 필요</v>
      </c>
    </row>
    <row r="23" spans="7:10">
      <c r="G23" s="11"/>
      <c r="H23" s="11"/>
      <c r="I23" s="114"/>
      <c r="J23" s="10" t="str">
        <f>IF(I23&gt;='자료입력 및 결과표시'!$B$4,H23,"업데이트 필요")</f>
        <v>업데이트 필요</v>
      </c>
    </row>
    <row r="24" spans="7:10">
      <c r="G24" s="11"/>
      <c r="H24" s="11"/>
      <c r="I24" s="114"/>
      <c r="J24" s="10" t="str">
        <f>IF(I24&gt;='자료입력 및 결과표시'!$B$4,H24,"업데이트 필요")</f>
        <v>업데이트 필요</v>
      </c>
    </row>
    <row r="25" spans="7:10">
      <c r="G25" s="11"/>
      <c r="H25" s="11"/>
      <c r="I25" s="114"/>
      <c r="J25" s="10" t="str">
        <f>IF(I25&gt;='자료입력 및 결과표시'!$B$4,H25,"업데이트 필요")</f>
        <v>업데이트 필요</v>
      </c>
    </row>
    <row r="26" spans="7:10">
      <c r="G26" s="11"/>
      <c r="H26" s="11"/>
      <c r="I26" s="114"/>
      <c r="J26" s="10" t="str">
        <f>IF(I26&gt;='자료입력 및 결과표시'!$B$4,H26,"업데이트 필요")</f>
        <v>업데이트 필요</v>
      </c>
    </row>
    <row r="27" spans="7:10">
      <c r="G27" s="11"/>
      <c r="H27" s="11"/>
      <c r="I27" s="114"/>
      <c r="J27" s="10" t="str">
        <f>IF(I27&gt;='자료입력 및 결과표시'!$B$4,H27,"업데이트 필요")</f>
        <v>업데이트 필요</v>
      </c>
    </row>
    <row r="28" spans="7:10">
      <c r="G28" s="11"/>
      <c r="H28" s="11"/>
      <c r="I28" s="114"/>
      <c r="J28" s="10" t="str">
        <f>IF(I28&gt;='자료입력 및 결과표시'!$B$4,H28,"업데이트 필요")</f>
        <v>업데이트 필요</v>
      </c>
    </row>
    <row r="29" spans="7:10">
      <c r="G29" s="11"/>
      <c r="H29" s="11"/>
      <c r="I29" s="114"/>
      <c r="J29" s="10" t="str">
        <f>IF(I29&gt;='자료입력 및 결과표시'!$B$4,H29,"업데이트 필요")</f>
        <v>업데이트 필요</v>
      </c>
    </row>
    <row r="30" spans="7:10">
      <c r="G30" s="11"/>
      <c r="H30" s="11"/>
      <c r="I30" s="114"/>
      <c r="J30" s="10" t="str">
        <f>IF(I30&gt;='자료입력 및 결과표시'!$B$4,H30,"업데이트 필요")</f>
        <v>업데이트 필요</v>
      </c>
    </row>
    <row r="31" spans="7:10">
      <c r="G31" s="11"/>
      <c r="H31" s="11"/>
      <c r="I31" s="114"/>
      <c r="J31" s="10" t="str">
        <f>IF(I31&gt;='자료입력 및 결과표시'!$B$4,H31,"업데이트 필요")</f>
        <v>업데이트 필요</v>
      </c>
    </row>
    <row r="32" spans="7:10">
      <c r="G32" s="11"/>
      <c r="H32" s="11"/>
      <c r="I32" s="114"/>
      <c r="J32" s="10" t="str">
        <f>IF(I32&gt;='자료입력 및 결과표시'!$B$4,H32,"업데이트 필요")</f>
        <v>업데이트 필요</v>
      </c>
    </row>
    <row r="33" spans="7:10">
      <c r="G33" s="11"/>
      <c r="H33" s="11"/>
      <c r="I33" s="114"/>
      <c r="J33" s="10" t="str">
        <f>IF(I33&gt;='자료입력 및 결과표시'!$B$4,H33,"업데이트 필요")</f>
        <v>업데이트 필요</v>
      </c>
    </row>
    <row r="34" spans="7:10">
      <c r="G34" s="11"/>
      <c r="H34" s="11"/>
      <c r="I34" s="114"/>
      <c r="J34" s="10" t="str">
        <f>IF(I34&gt;='자료입력 및 결과표시'!$B$4,H34,"업데이트 필요")</f>
        <v>업데이트 필요</v>
      </c>
    </row>
    <row r="35" spans="7:10">
      <c r="G35" s="11"/>
      <c r="H35" s="11"/>
      <c r="I35" s="114"/>
      <c r="J35" s="10" t="str">
        <f>IF(I35&gt;='자료입력 및 결과표시'!$B$4,H35,"업데이트 필요")</f>
        <v>업데이트 필요</v>
      </c>
    </row>
    <row r="36" spans="7:10">
      <c r="G36" s="11"/>
      <c r="H36" s="11"/>
      <c r="I36" s="114"/>
      <c r="J36" s="10" t="str">
        <f>IF(I36&gt;='자료입력 및 결과표시'!$B$4,H36,"업데이트 필요")</f>
        <v>업데이트 필요</v>
      </c>
    </row>
    <row r="37" spans="7:10">
      <c r="G37" s="11"/>
      <c r="H37" s="11"/>
      <c r="I37" s="114"/>
      <c r="J37" s="10" t="str">
        <f>IF(I37&gt;='자료입력 및 결과표시'!$B$4,H37,"업데이트 필요")</f>
        <v>업데이트 필요</v>
      </c>
    </row>
    <row r="38" spans="7:10">
      <c r="G38" s="11"/>
      <c r="H38" s="11"/>
      <c r="I38" s="114"/>
      <c r="J38" s="10" t="str">
        <f>IF(I38&gt;='자료입력 및 결과표시'!$B$4,H38,"업데이트 필요")</f>
        <v>업데이트 필요</v>
      </c>
    </row>
    <row r="39" spans="7:10">
      <c r="G39" s="11"/>
      <c r="H39" s="11"/>
      <c r="I39" s="114"/>
      <c r="J39" s="10" t="str">
        <f>IF(I39&gt;='자료입력 및 결과표시'!$B$4,H39,"업데이트 필요")</f>
        <v>업데이트 필요</v>
      </c>
    </row>
    <row r="40" spans="7:10">
      <c r="G40" s="11"/>
      <c r="H40" s="11"/>
      <c r="I40" s="114"/>
      <c r="J40" s="10" t="str">
        <f>IF(I40&gt;='자료입력 및 결과표시'!$B$4,H40,"업데이트 필요")</f>
        <v>업데이트 필요</v>
      </c>
    </row>
    <row r="41" spans="7:10">
      <c r="G41" s="11"/>
      <c r="H41" s="11"/>
      <c r="I41" s="114"/>
      <c r="J41" s="10" t="str">
        <f>IF(I41&gt;='자료입력 및 결과표시'!$B$4,H41,"업데이트 필요")</f>
        <v>업데이트 필요</v>
      </c>
    </row>
    <row r="42" spans="7:10">
      <c r="G42" s="11"/>
      <c r="H42" s="11"/>
      <c r="I42" s="114"/>
      <c r="J42" s="10" t="str">
        <f>IF(I42&gt;='자료입력 및 결과표시'!$B$4,H42,"업데이트 필요")</f>
        <v>업데이트 필요</v>
      </c>
    </row>
    <row r="43" spans="7:10">
      <c r="G43" s="11"/>
      <c r="H43" s="11"/>
      <c r="I43" s="114"/>
      <c r="J43" s="10" t="str">
        <f>IF(I43&gt;='자료입력 및 결과표시'!$B$4,H43,"업데이트 필요")</f>
        <v>업데이트 필요</v>
      </c>
    </row>
    <row r="44" spans="7:10">
      <c r="G44" s="11"/>
      <c r="H44" s="11"/>
      <c r="I44" s="114"/>
      <c r="J44" s="10" t="str">
        <f>IF(I44&gt;='자료입력 및 결과표시'!$B$4,H44,"업데이트 필요")</f>
        <v>업데이트 필요</v>
      </c>
    </row>
    <row r="45" spans="7:10">
      <c r="G45" s="11"/>
      <c r="H45" s="11"/>
      <c r="I45" s="114"/>
      <c r="J45" s="10" t="str">
        <f>IF(I45&gt;='자료입력 및 결과표시'!$B$4,H45,"업데이트 필요")</f>
        <v>업데이트 필요</v>
      </c>
    </row>
    <row r="46" spans="7:10">
      <c r="G46" s="11"/>
      <c r="H46" s="11"/>
      <c r="I46" s="114"/>
      <c r="J46" s="10" t="str">
        <f>IF(I46&gt;='자료입력 및 결과표시'!$B$4,H46,"업데이트 필요")</f>
        <v>업데이트 필요</v>
      </c>
    </row>
    <row r="47" spans="7:10">
      <c r="G47" s="11"/>
      <c r="H47" s="11"/>
      <c r="I47" s="114"/>
      <c r="J47" s="10" t="str">
        <f>IF(I47&gt;='자료입력 및 결과표시'!$B$4,H47,"업데이트 필요")</f>
        <v>업데이트 필요</v>
      </c>
    </row>
    <row r="48" spans="7:10">
      <c r="G48" s="11"/>
      <c r="H48" s="11"/>
      <c r="I48" s="114"/>
      <c r="J48" s="10" t="str">
        <f>IF(I48&gt;='자료입력 및 결과표시'!$B$4,H48,"업데이트 필요")</f>
        <v>업데이트 필요</v>
      </c>
    </row>
    <row r="49" spans="7:10">
      <c r="G49" s="11"/>
      <c r="H49" s="11"/>
      <c r="I49" s="114"/>
      <c r="J49" s="10" t="str">
        <f>IF(I49&gt;='자료입력 및 결과표시'!$B$4,H49,"업데이트 필요")</f>
        <v>업데이트 필요</v>
      </c>
    </row>
    <row r="50" spans="7:10">
      <c r="G50" s="11"/>
      <c r="H50" s="11"/>
      <c r="I50" s="114"/>
      <c r="J50" s="10" t="str">
        <f>IF(I50&gt;='자료입력 및 결과표시'!$B$4,H50,"업데이트 필요")</f>
        <v>업데이트 필요</v>
      </c>
    </row>
    <row r="51" spans="7:10">
      <c r="G51" s="11"/>
      <c r="H51" s="11"/>
      <c r="I51" s="114"/>
      <c r="J51" s="10" t="str">
        <f>IF(I51&gt;='자료입력 및 결과표시'!$B$4,H51,"업데이트 필요")</f>
        <v>업데이트 필요</v>
      </c>
    </row>
    <row r="52" spans="7:10">
      <c r="G52" s="11"/>
      <c r="H52" s="11"/>
      <c r="I52" s="114"/>
      <c r="J52" s="10" t="str">
        <f>IF(I52&gt;='자료입력 및 결과표시'!$B$4,H52,"업데이트 필요")</f>
        <v>업데이트 필요</v>
      </c>
    </row>
    <row r="53" spans="7:10">
      <c r="G53" s="11"/>
      <c r="H53" s="11"/>
      <c r="I53" s="114"/>
      <c r="J53" s="10" t="str">
        <f>IF(I53&gt;='자료입력 및 결과표시'!$B$4,H53,"업데이트 필요")</f>
        <v>업데이트 필요</v>
      </c>
    </row>
    <row r="54" spans="7:10">
      <c r="G54" s="11"/>
      <c r="H54" s="11"/>
      <c r="I54" s="114"/>
      <c r="J54" s="10" t="str">
        <f>IF(I54&gt;='자료입력 및 결과표시'!$B$4,H54,"업데이트 필요")</f>
        <v>업데이트 필요</v>
      </c>
    </row>
    <row r="55" spans="7:10">
      <c r="G55" s="11"/>
      <c r="H55" s="11"/>
      <c r="I55" s="114"/>
      <c r="J55" s="10" t="str">
        <f>IF(I55&gt;='자료입력 및 결과표시'!$B$4,H55,"업데이트 필요")</f>
        <v>업데이트 필요</v>
      </c>
    </row>
    <row r="56" spans="7:10">
      <c r="G56" s="11"/>
      <c r="H56" s="11"/>
      <c r="I56" s="114"/>
      <c r="J56" s="10" t="str">
        <f>IF(I56&gt;='자료입력 및 결과표시'!$B$4,H56,"업데이트 필요")</f>
        <v>업데이트 필요</v>
      </c>
    </row>
    <row r="57" spans="7:10">
      <c r="G57" s="11"/>
      <c r="H57" s="11"/>
      <c r="I57" s="114"/>
      <c r="J57" s="10" t="str">
        <f>IF(I57&gt;='자료입력 및 결과표시'!$B$4,H57,"업데이트 필요")</f>
        <v>업데이트 필요</v>
      </c>
    </row>
    <row r="58" spans="7:10">
      <c r="G58" s="11"/>
      <c r="H58" s="11"/>
      <c r="I58" s="114"/>
      <c r="J58" s="10" t="str">
        <f>IF(I58&gt;='자료입력 및 결과표시'!$B$4,H58,"업데이트 필요")</f>
        <v>업데이트 필요</v>
      </c>
    </row>
    <row r="59" spans="7:10">
      <c r="G59" s="11"/>
      <c r="H59" s="11"/>
      <c r="I59" s="114"/>
      <c r="J59" s="10" t="str">
        <f>IF(I59&gt;='자료입력 및 결과표시'!$B$4,H59,"업데이트 필요")</f>
        <v>업데이트 필요</v>
      </c>
    </row>
    <row r="60" spans="7:10">
      <c r="G60" s="11"/>
      <c r="H60" s="11"/>
      <c r="I60" s="114"/>
      <c r="J60" s="10" t="str">
        <f>IF(I60&gt;='자료입력 및 결과표시'!$B$4,H60,"업데이트 필요")</f>
        <v>업데이트 필요</v>
      </c>
    </row>
    <row r="61" spans="7:10">
      <c r="G61" s="11"/>
      <c r="H61" s="11"/>
      <c r="I61" s="114"/>
      <c r="J61" s="10" t="str">
        <f>IF(I61&gt;='자료입력 및 결과표시'!$B$4,H61,"업데이트 필요")</f>
        <v>업데이트 필요</v>
      </c>
    </row>
    <row r="62" spans="7:10">
      <c r="G62" s="11"/>
      <c r="H62" s="11"/>
      <c r="I62" s="114"/>
      <c r="J62" s="10" t="str">
        <f>IF(I62&gt;='자료입력 및 결과표시'!$B$4,H62,"업데이트 필요")</f>
        <v>업데이트 필요</v>
      </c>
    </row>
    <row r="63" spans="7:10">
      <c r="G63" s="11"/>
      <c r="H63" s="11"/>
      <c r="I63" s="114"/>
      <c r="J63" s="10" t="str">
        <f>IF(I63&gt;='자료입력 및 결과표시'!$B$4,H63,"업데이트 필요")</f>
        <v>업데이트 필요</v>
      </c>
    </row>
    <row r="64" spans="7:10">
      <c r="G64" s="11"/>
      <c r="H64" s="11"/>
      <c r="I64" s="114"/>
      <c r="J64" s="10" t="str">
        <f>IF(I64&gt;='자료입력 및 결과표시'!$B$4,H64,"업데이트 필요")</f>
        <v>업데이트 필요</v>
      </c>
    </row>
    <row r="65" spans="7:10">
      <c r="G65" s="11"/>
      <c r="H65" s="11"/>
      <c r="I65" s="114"/>
      <c r="J65" s="10" t="str">
        <f>IF(I65&gt;='자료입력 및 결과표시'!$B$4,H65,"업데이트 필요")</f>
        <v>업데이트 필요</v>
      </c>
    </row>
    <row r="66" spans="7:10">
      <c r="G66" s="11"/>
      <c r="H66" s="11"/>
      <c r="I66" s="114"/>
      <c r="J66" s="10" t="str">
        <f>IF(I66&gt;='자료입력 및 결과표시'!$B$4,H66,"업데이트 필요")</f>
        <v>업데이트 필요</v>
      </c>
    </row>
    <row r="67" spans="7:10">
      <c r="G67" s="11"/>
      <c r="H67" s="11"/>
      <c r="I67" s="114"/>
      <c r="J67" s="10" t="str">
        <f>IF(I67&gt;='자료입력 및 결과표시'!$B$4,H67,"업데이트 필요")</f>
        <v>업데이트 필요</v>
      </c>
    </row>
    <row r="68" spans="7:10">
      <c r="G68" s="11"/>
      <c r="H68" s="11"/>
      <c r="I68" s="114"/>
      <c r="J68" s="10" t="str">
        <f>IF(I68&gt;='자료입력 및 결과표시'!$B$4,H68,"업데이트 필요")</f>
        <v>업데이트 필요</v>
      </c>
    </row>
    <row r="69" spans="7:10">
      <c r="G69" s="11"/>
      <c r="H69" s="11"/>
      <c r="I69" s="114"/>
      <c r="J69" s="10" t="str">
        <f>IF(I69&gt;='자료입력 및 결과표시'!$B$4,H69,"업데이트 필요")</f>
        <v>업데이트 필요</v>
      </c>
    </row>
    <row r="70" spans="7:10">
      <c r="G70" s="11"/>
      <c r="H70" s="11"/>
      <c r="I70" s="114"/>
      <c r="J70" s="10" t="str">
        <f>IF(I70&gt;='자료입력 및 결과표시'!$B$4,H70,"업데이트 필요")</f>
        <v>업데이트 필요</v>
      </c>
    </row>
    <row r="71" spans="7:10">
      <c r="G71" s="11"/>
      <c r="H71" s="11"/>
      <c r="I71" s="114"/>
      <c r="J71" s="10" t="str">
        <f>IF(I71&gt;='자료입력 및 결과표시'!$B$4,H71,"업데이트 필요")</f>
        <v>업데이트 필요</v>
      </c>
    </row>
    <row r="72" spans="7:10">
      <c r="G72" s="11"/>
      <c r="H72" s="11"/>
      <c r="I72" s="114"/>
      <c r="J72" s="10" t="str">
        <f>IF(I72&gt;='자료입력 및 결과표시'!$B$4,H72,"업데이트 필요")</f>
        <v>업데이트 필요</v>
      </c>
    </row>
    <row r="73" spans="7:10">
      <c r="G73" s="11"/>
      <c r="H73" s="11"/>
      <c r="I73" s="114"/>
      <c r="J73" s="10" t="str">
        <f>IF(I73&gt;='자료입력 및 결과표시'!$B$4,H73,"업데이트 필요")</f>
        <v>업데이트 필요</v>
      </c>
    </row>
    <row r="74" spans="7:10">
      <c r="G74" s="11"/>
      <c r="H74" s="11"/>
      <c r="I74" s="114"/>
      <c r="J74" s="10" t="str">
        <f>IF(I74&gt;='자료입력 및 결과표시'!$B$4,H74,"업데이트 필요")</f>
        <v>업데이트 필요</v>
      </c>
    </row>
    <row r="75" spans="7:10">
      <c r="G75" s="11"/>
      <c r="H75" s="11"/>
      <c r="I75" s="114"/>
      <c r="J75" s="10" t="str">
        <f>IF(I75&gt;='자료입력 및 결과표시'!$B$4,H75,"업데이트 필요")</f>
        <v>업데이트 필요</v>
      </c>
    </row>
    <row r="76" spans="7:10">
      <c r="G76" s="11"/>
      <c r="H76" s="11"/>
      <c r="I76" s="114"/>
      <c r="J76" s="10" t="str">
        <f>IF(I76&gt;='자료입력 및 결과표시'!$B$4,H76,"업데이트 필요")</f>
        <v>업데이트 필요</v>
      </c>
    </row>
    <row r="77" spans="7:10">
      <c r="G77" s="11"/>
      <c r="H77" s="11"/>
      <c r="I77" s="114"/>
      <c r="J77" s="10" t="str">
        <f>IF(I77&gt;='자료입력 및 결과표시'!$B$4,H77,"업데이트 필요")</f>
        <v>업데이트 필요</v>
      </c>
    </row>
    <row r="78" spans="7:10">
      <c r="G78" s="11"/>
      <c r="H78" s="11"/>
      <c r="I78" s="114"/>
      <c r="J78" s="10" t="str">
        <f>IF(I78&gt;='자료입력 및 결과표시'!$B$4,H78,"업데이트 필요")</f>
        <v>업데이트 필요</v>
      </c>
    </row>
    <row r="79" spans="7:10">
      <c r="G79" s="11"/>
      <c r="H79" s="11"/>
      <c r="I79" s="114"/>
      <c r="J79" s="10" t="str">
        <f>IF(I79&gt;='자료입력 및 결과표시'!$B$4,H79,"업데이트 필요")</f>
        <v>업데이트 필요</v>
      </c>
    </row>
    <row r="80" spans="7:10">
      <c r="G80" s="11"/>
      <c r="H80" s="11"/>
      <c r="I80" s="114"/>
      <c r="J80" s="10" t="str">
        <f>IF(I80&gt;='자료입력 및 결과표시'!$B$4,H80,"업데이트 필요")</f>
        <v>업데이트 필요</v>
      </c>
    </row>
    <row r="81" spans="7:10">
      <c r="G81" s="11"/>
      <c r="H81" s="11"/>
      <c r="I81" s="114"/>
      <c r="J81" s="10" t="str">
        <f>IF(I81&gt;='자료입력 및 결과표시'!$B$4,H81,"업데이트 필요")</f>
        <v>업데이트 필요</v>
      </c>
    </row>
    <row r="82" spans="7:10">
      <c r="G82" s="11"/>
      <c r="H82" s="11"/>
      <c r="I82" s="114"/>
      <c r="J82" s="10" t="str">
        <f>IF(I82&gt;='자료입력 및 결과표시'!$B$4,H82,"업데이트 필요")</f>
        <v>업데이트 필요</v>
      </c>
    </row>
    <row r="83" spans="7:10">
      <c r="G83" s="11"/>
      <c r="H83" s="11"/>
      <c r="I83" s="114"/>
      <c r="J83" s="10" t="str">
        <f>IF(I83&gt;='자료입력 및 결과표시'!$B$4,H83,"업데이트 필요")</f>
        <v>업데이트 필요</v>
      </c>
    </row>
    <row r="84" spans="7:10">
      <c r="G84" s="11"/>
      <c r="H84" s="11"/>
      <c r="I84" s="114"/>
      <c r="J84" s="10" t="str">
        <f>IF(I84&gt;='자료입력 및 결과표시'!$B$4,H84,"업데이트 필요")</f>
        <v>업데이트 필요</v>
      </c>
    </row>
    <row r="85" spans="7:10">
      <c r="G85" s="11"/>
      <c r="H85" s="11"/>
      <c r="I85" s="114"/>
      <c r="J85" s="10" t="str">
        <f>IF(I85&gt;='자료입력 및 결과표시'!$B$4,H85,"업데이트 필요")</f>
        <v>업데이트 필요</v>
      </c>
    </row>
    <row r="86" spans="7:10">
      <c r="G86" s="11"/>
      <c r="H86" s="11"/>
      <c r="I86" s="114"/>
      <c r="J86" s="10" t="str">
        <f>IF(I86&gt;='자료입력 및 결과표시'!$B$4,H86,"업데이트 필요")</f>
        <v>업데이트 필요</v>
      </c>
    </row>
    <row r="87" spans="7:10">
      <c r="G87" s="11"/>
      <c r="H87" s="11"/>
      <c r="I87" s="114"/>
      <c r="J87" s="10" t="str">
        <f>IF(I87&gt;='자료입력 및 결과표시'!$B$4,H87,"업데이트 필요")</f>
        <v>업데이트 필요</v>
      </c>
    </row>
    <row r="88" spans="7:10">
      <c r="G88" s="11"/>
      <c r="H88" s="11"/>
      <c r="I88" s="114"/>
      <c r="J88" s="10" t="str">
        <f>IF(I88&gt;='자료입력 및 결과표시'!$B$4,H88,"업데이트 필요")</f>
        <v>업데이트 필요</v>
      </c>
    </row>
    <row r="89" spans="7:10">
      <c r="G89" s="11"/>
      <c r="H89" s="11"/>
      <c r="I89" s="114"/>
      <c r="J89" s="10" t="str">
        <f>IF(I89&gt;='자료입력 및 결과표시'!$B$4,H89,"업데이트 필요")</f>
        <v>업데이트 필요</v>
      </c>
    </row>
    <row r="90" spans="7:10">
      <c r="G90" s="11"/>
      <c r="H90" s="11"/>
      <c r="I90" s="114"/>
      <c r="J90" s="10" t="str">
        <f>IF(I90&gt;='자료입력 및 결과표시'!$B$4,H90,"업데이트 필요")</f>
        <v>업데이트 필요</v>
      </c>
    </row>
    <row r="91" spans="7:10">
      <c r="G91" s="11"/>
      <c r="H91" s="11"/>
      <c r="I91" s="114"/>
      <c r="J91" s="10" t="str">
        <f>IF(I91&gt;='자료입력 및 결과표시'!$B$4,H91,"업데이트 필요")</f>
        <v>업데이트 필요</v>
      </c>
    </row>
    <row r="92" spans="7:10">
      <c r="G92" s="11"/>
      <c r="H92" s="11"/>
      <c r="I92" s="114"/>
      <c r="J92" s="10" t="str">
        <f>IF(I92&gt;='자료입력 및 결과표시'!$B$4,H92,"업데이트 필요")</f>
        <v>업데이트 필요</v>
      </c>
    </row>
    <row r="93" spans="7:10">
      <c r="G93" s="11"/>
      <c r="H93" s="11"/>
      <c r="I93" s="114"/>
      <c r="J93" s="10" t="str">
        <f>IF(I93&gt;='자료입력 및 결과표시'!$B$4,H93,"업데이트 필요")</f>
        <v>업데이트 필요</v>
      </c>
    </row>
    <row r="94" spans="7:10">
      <c r="G94" s="11"/>
      <c r="H94" s="11"/>
      <c r="I94" s="114"/>
      <c r="J94" s="10" t="str">
        <f>IF(I94&gt;='자료입력 및 결과표시'!$B$4,H94,"업데이트 필요")</f>
        <v>업데이트 필요</v>
      </c>
    </row>
    <row r="95" spans="7:10">
      <c r="G95" s="11"/>
      <c r="H95" s="11"/>
      <c r="I95" s="114"/>
      <c r="J95" s="10" t="str">
        <f>IF(I95&gt;='자료입력 및 결과표시'!$B$4,H95,"업데이트 필요")</f>
        <v>업데이트 필요</v>
      </c>
    </row>
    <row r="96" spans="7:10">
      <c r="G96" s="11"/>
      <c r="H96" s="11"/>
      <c r="I96" s="114"/>
      <c r="J96" s="10" t="str">
        <f>IF(I96&gt;='자료입력 및 결과표시'!$B$4,H96,"업데이트 필요")</f>
        <v>업데이트 필요</v>
      </c>
    </row>
    <row r="97" spans="7:10">
      <c r="G97" s="11"/>
      <c r="H97" s="11"/>
      <c r="I97" s="114"/>
      <c r="J97" s="10" t="str">
        <f>IF(I97&gt;='자료입력 및 결과표시'!$B$4,H97,"업데이트 필요")</f>
        <v>업데이트 필요</v>
      </c>
    </row>
    <row r="98" spans="7:10">
      <c r="G98" s="11"/>
      <c r="H98" s="11"/>
      <c r="I98" s="114"/>
      <c r="J98" s="10" t="str">
        <f>IF(I98&gt;='자료입력 및 결과표시'!$B$4,H98,"업데이트 필요")</f>
        <v>업데이트 필요</v>
      </c>
    </row>
    <row r="99" spans="7:10">
      <c r="G99" s="11"/>
      <c r="H99" s="11"/>
      <c r="I99" s="114"/>
      <c r="J99" s="10" t="str">
        <f>IF(I99&gt;='자료입력 및 결과표시'!$B$4,H99,"업데이트 필요")</f>
        <v>업데이트 필요</v>
      </c>
    </row>
    <row r="100" spans="7:10">
      <c r="G100" s="11"/>
      <c r="H100" s="11"/>
      <c r="I100" s="114"/>
      <c r="J100" s="10" t="str">
        <f>IF(I100&gt;='자료입력 및 결과표시'!$B$4,H100,"업데이트 필요")</f>
        <v>업데이트 필요</v>
      </c>
    </row>
    <row r="101" spans="7:10">
      <c r="G101" s="11"/>
      <c r="H101" s="11"/>
      <c r="I101" s="114"/>
      <c r="J101" s="10" t="str">
        <f>IF(I101&gt;='자료입력 및 결과표시'!$B$4,H101,"업데이트 필요")</f>
        <v>업데이트 필요</v>
      </c>
    </row>
    <row r="102" spans="7:10">
      <c r="G102" s="11"/>
      <c r="H102" s="11"/>
      <c r="I102" s="114"/>
      <c r="J102" s="10" t="str">
        <f>IF(I102&gt;='자료입력 및 결과표시'!$B$4,H102,"업데이트 필요")</f>
        <v>업데이트 필요</v>
      </c>
    </row>
    <row r="103" spans="7:10">
      <c r="G103" s="11"/>
      <c r="H103" s="11"/>
      <c r="I103" s="114"/>
      <c r="J103" s="10" t="str">
        <f>IF(I103&gt;='자료입력 및 결과표시'!$B$4,H103,"업데이트 필요")</f>
        <v>업데이트 필요</v>
      </c>
    </row>
    <row r="104" spans="7:10">
      <c r="G104" s="11"/>
      <c r="H104" s="11"/>
      <c r="I104" s="114"/>
      <c r="J104" s="10" t="str">
        <f>IF(I104&gt;='자료입력 및 결과표시'!$B$4,H104,"업데이트 필요")</f>
        <v>업데이트 필요</v>
      </c>
    </row>
    <row r="105" spans="7:10">
      <c r="G105" s="11"/>
      <c r="H105" s="11"/>
      <c r="I105" s="114"/>
      <c r="J105" s="10" t="str">
        <f>IF(I105&gt;='자료입력 및 결과표시'!$B$4,H105,"업데이트 필요")</f>
        <v>업데이트 필요</v>
      </c>
    </row>
    <row r="106" spans="7:10">
      <c r="G106" s="11"/>
      <c r="H106" s="11"/>
      <c r="I106" s="114"/>
      <c r="J106" s="10" t="str">
        <f>IF(I106&gt;='자료입력 및 결과표시'!$B$4,H106,"업데이트 필요")</f>
        <v>업데이트 필요</v>
      </c>
    </row>
    <row r="107" spans="7:10">
      <c r="G107" s="11"/>
      <c r="H107" s="11"/>
      <c r="I107" s="114"/>
      <c r="J107" s="10" t="str">
        <f>IF(I107&gt;='자료입력 및 결과표시'!$B$4,H107,"업데이트 필요")</f>
        <v>업데이트 필요</v>
      </c>
    </row>
    <row r="108" spans="7:10">
      <c r="G108" s="11"/>
      <c r="H108" s="11"/>
      <c r="I108" s="114"/>
      <c r="J108" s="10" t="str">
        <f>IF(I108&gt;='자료입력 및 결과표시'!$B$4,H108,"업데이트 필요")</f>
        <v>업데이트 필요</v>
      </c>
    </row>
    <row r="109" spans="7:10">
      <c r="G109" s="11"/>
      <c r="H109" s="11"/>
      <c r="I109" s="114"/>
      <c r="J109" s="10" t="str">
        <f>IF(I109&gt;='자료입력 및 결과표시'!$B$4,H109,"업데이트 필요")</f>
        <v>업데이트 필요</v>
      </c>
    </row>
    <row r="110" spans="7:10">
      <c r="G110" s="11"/>
      <c r="H110" s="11"/>
      <c r="I110" s="114"/>
      <c r="J110" s="10" t="str">
        <f>IF(I110&gt;='자료입력 및 결과표시'!$B$4,H110,"업데이트 필요")</f>
        <v>업데이트 필요</v>
      </c>
    </row>
    <row r="111" spans="7:10">
      <c r="G111" s="11"/>
      <c r="H111" s="11"/>
      <c r="I111" s="114"/>
      <c r="J111" s="10" t="str">
        <f>IF(I111&gt;='자료입력 및 결과표시'!$B$4,H111,"업데이트 필요")</f>
        <v>업데이트 필요</v>
      </c>
    </row>
    <row r="112" spans="7:10">
      <c r="G112" s="11"/>
      <c r="H112" s="11"/>
      <c r="I112" s="114"/>
      <c r="J112" s="10" t="str">
        <f>IF(I112&gt;='자료입력 및 결과표시'!$B$4,H112,"업데이트 필요")</f>
        <v>업데이트 필요</v>
      </c>
    </row>
    <row r="113" spans="7:10">
      <c r="G113" s="11"/>
      <c r="H113" s="11"/>
      <c r="I113" s="114"/>
      <c r="J113" s="10" t="str">
        <f>IF(I113&gt;='자료입력 및 결과표시'!$B$4,H113,"업데이트 필요")</f>
        <v>업데이트 필요</v>
      </c>
    </row>
    <row r="114" spans="7:10">
      <c r="G114" s="11"/>
      <c r="H114" s="11"/>
      <c r="I114" s="114"/>
      <c r="J114" s="10" t="str">
        <f>IF(I114&gt;='자료입력 및 결과표시'!$B$4,H114,"업데이트 필요")</f>
        <v>업데이트 필요</v>
      </c>
    </row>
    <row r="115" spans="7:10">
      <c r="G115" s="11"/>
      <c r="H115" s="11"/>
      <c r="I115" s="114"/>
      <c r="J115" s="10" t="str">
        <f>IF(I115&gt;='자료입력 및 결과표시'!$B$4,H115,"업데이트 필요")</f>
        <v>업데이트 필요</v>
      </c>
    </row>
    <row r="116" spans="7:10">
      <c r="G116" s="11"/>
      <c r="H116" s="11"/>
      <c r="I116" s="114"/>
      <c r="J116" s="10" t="str">
        <f>IF(I116&gt;='자료입력 및 결과표시'!$B$4,H116,"업데이트 필요")</f>
        <v>업데이트 필요</v>
      </c>
    </row>
    <row r="117" spans="7:10">
      <c r="G117" s="11"/>
      <c r="H117" s="11"/>
      <c r="I117" s="114"/>
      <c r="J117" s="10" t="str">
        <f>IF(I117&gt;='자료입력 및 결과표시'!$B$4,H117,"업데이트 필요")</f>
        <v>업데이트 필요</v>
      </c>
    </row>
    <row r="118" spans="7:10">
      <c r="G118" s="11"/>
      <c r="H118" s="11"/>
      <c r="I118" s="114"/>
      <c r="J118" s="10" t="str">
        <f>IF(I118&gt;='자료입력 및 결과표시'!$B$4,H118,"업데이트 필요")</f>
        <v>업데이트 필요</v>
      </c>
    </row>
    <row r="119" spans="7:10">
      <c r="G119" s="11"/>
      <c r="H119" s="11"/>
      <c r="I119" s="114"/>
      <c r="J119" s="10" t="str">
        <f>IF(I119&gt;='자료입력 및 결과표시'!$B$4,H119,"업데이트 필요")</f>
        <v>업데이트 필요</v>
      </c>
    </row>
    <row r="120" spans="7:10">
      <c r="G120" s="11"/>
      <c r="H120" s="11"/>
      <c r="I120" s="114"/>
      <c r="J120" s="10" t="str">
        <f>IF(I120&gt;='자료입력 및 결과표시'!$B$4,H120,"업데이트 필요")</f>
        <v>업데이트 필요</v>
      </c>
    </row>
    <row r="121" spans="7:10">
      <c r="G121" s="11"/>
      <c r="H121" s="11"/>
      <c r="I121" s="114"/>
      <c r="J121" s="10" t="str">
        <f>IF(I121&gt;='자료입력 및 결과표시'!$B$4,H121,"업데이트 필요")</f>
        <v>업데이트 필요</v>
      </c>
    </row>
    <row r="122" spans="7:10">
      <c r="G122" s="11"/>
      <c r="H122" s="11"/>
      <c r="I122" s="114"/>
      <c r="J122" s="10" t="str">
        <f>IF(I122&gt;='자료입력 및 결과표시'!$B$4,H122,"업데이트 필요")</f>
        <v>업데이트 필요</v>
      </c>
    </row>
    <row r="123" spans="7:10">
      <c r="G123" s="11"/>
      <c r="H123" s="11"/>
      <c r="I123" s="114"/>
      <c r="J123" s="10" t="str">
        <f>IF(I123&gt;='자료입력 및 결과표시'!$B$4,H123,"업데이트 필요")</f>
        <v>업데이트 필요</v>
      </c>
    </row>
    <row r="124" spans="7:10">
      <c r="G124" s="11"/>
      <c r="H124" s="11"/>
      <c r="I124" s="114"/>
      <c r="J124" s="10" t="str">
        <f>IF(I124&gt;='자료입력 및 결과표시'!$B$4,H124,"업데이트 필요")</f>
        <v>업데이트 필요</v>
      </c>
    </row>
    <row r="125" spans="7:10">
      <c r="G125" s="11"/>
      <c r="H125" s="11"/>
      <c r="I125" s="114"/>
      <c r="J125" s="10" t="str">
        <f>IF(I125&gt;='자료입력 및 결과표시'!$B$4,H125,"업데이트 필요")</f>
        <v>업데이트 필요</v>
      </c>
    </row>
    <row r="126" spans="7:10">
      <c r="G126" s="11"/>
      <c r="H126" s="11"/>
      <c r="I126" s="114"/>
      <c r="J126" s="10" t="str">
        <f>IF(I126&gt;='자료입력 및 결과표시'!$B$4,H126,"업데이트 필요")</f>
        <v>업데이트 필요</v>
      </c>
    </row>
    <row r="127" spans="7:10">
      <c r="G127" s="11"/>
      <c r="H127" s="11"/>
      <c r="I127" s="114"/>
      <c r="J127" s="10" t="str">
        <f>IF(I127&gt;='자료입력 및 결과표시'!$B$4,H127,"업데이트 필요")</f>
        <v>업데이트 필요</v>
      </c>
    </row>
    <row r="128" spans="7:10">
      <c r="G128" s="11"/>
      <c r="H128" s="11"/>
      <c r="I128" s="114"/>
      <c r="J128" s="10" t="str">
        <f>IF(I128&gt;='자료입력 및 결과표시'!$B$4,H128,"업데이트 필요")</f>
        <v>업데이트 필요</v>
      </c>
    </row>
    <row r="129" spans="7:10">
      <c r="G129" s="11"/>
      <c r="H129" s="11"/>
      <c r="I129" s="114"/>
      <c r="J129" s="10" t="str">
        <f>IF(I129&gt;='자료입력 및 결과표시'!$B$4,H129,"업데이트 필요")</f>
        <v>업데이트 필요</v>
      </c>
    </row>
    <row r="130" spans="7:10">
      <c r="G130" s="11"/>
      <c r="H130" s="11"/>
      <c r="I130" s="114"/>
      <c r="J130" s="10" t="str">
        <f>IF(I130&gt;='자료입력 및 결과표시'!$B$4,H130,"업데이트 필요")</f>
        <v>업데이트 필요</v>
      </c>
    </row>
    <row r="131" spans="7:10">
      <c r="G131" s="11"/>
      <c r="H131" s="11"/>
      <c r="I131" s="114"/>
      <c r="J131" s="10" t="str">
        <f>IF(I131&gt;='자료입력 및 결과표시'!$B$4,H131,"업데이트 필요")</f>
        <v>업데이트 필요</v>
      </c>
    </row>
    <row r="132" spans="7:10">
      <c r="G132" s="11"/>
      <c r="H132" s="11"/>
      <c r="I132" s="114"/>
      <c r="J132" s="10" t="str">
        <f>IF(I132&gt;='자료입력 및 결과표시'!$B$4,H132,"업데이트 필요")</f>
        <v>업데이트 필요</v>
      </c>
    </row>
    <row r="133" spans="7:10">
      <c r="G133" s="11"/>
      <c r="H133" s="11"/>
      <c r="I133" s="114"/>
      <c r="J133" s="10" t="str">
        <f>IF(I133&gt;='자료입력 및 결과표시'!$B$4,H133,"업데이트 필요")</f>
        <v>업데이트 필요</v>
      </c>
    </row>
    <row r="134" spans="7:10">
      <c r="G134" s="11"/>
      <c r="H134" s="11"/>
      <c r="I134" s="114"/>
      <c r="J134" s="10" t="str">
        <f>IF(I134&gt;='자료입력 및 결과표시'!$B$4,H134,"업데이트 필요")</f>
        <v>업데이트 필요</v>
      </c>
    </row>
    <row r="135" spans="7:10">
      <c r="G135" s="11"/>
      <c r="H135" s="11"/>
      <c r="I135" s="114"/>
      <c r="J135" s="10" t="str">
        <f>IF(I135&gt;='자료입력 및 결과표시'!$B$4,H135,"업데이트 필요")</f>
        <v>업데이트 필요</v>
      </c>
    </row>
    <row r="136" spans="7:10">
      <c r="G136" s="11"/>
      <c r="H136" s="11"/>
      <c r="I136" s="114"/>
      <c r="J136" s="10" t="str">
        <f>IF(I136&gt;='자료입력 및 결과표시'!$B$4,H136,"업데이트 필요")</f>
        <v>업데이트 필요</v>
      </c>
    </row>
    <row r="137" spans="7:10">
      <c r="G137" s="11"/>
      <c r="H137" s="11"/>
      <c r="I137" s="114"/>
      <c r="J137" s="10" t="str">
        <f>IF(I137&gt;='자료입력 및 결과표시'!$B$4,H137,"업데이트 필요")</f>
        <v>업데이트 필요</v>
      </c>
    </row>
    <row r="138" spans="7:10">
      <c r="G138" s="11"/>
      <c r="H138" s="11"/>
      <c r="I138" s="114"/>
      <c r="J138" s="10" t="str">
        <f>IF(I138&gt;='자료입력 및 결과표시'!$B$4,H138,"업데이트 필요")</f>
        <v>업데이트 필요</v>
      </c>
    </row>
    <row r="139" spans="7:10">
      <c r="G139" s="11"/>
      <c r="H139" s="11"/>
      <c r="I139" s="114"/>
      <c r="J139" s="10" t="str">
        <f>IF(I139&gt;='자료입력 및 결과표시'!$B$4,H139,"업데이트 필요")</f>
        <v>업데이트 필요</v>
      </c>
    </row>
    <row r="140" spans="7:10">
      <c r="G140" s="11"/>
      <c r="H140" s="11"/>
      <c r="I140" s="114"/>
      <c r="J140" s="10" t="str">
        <f>IF(I140&gt;='자료입력 및 결과표시'!$B$4,H140,"업데이트 필요")</f>
        <v>업데이트 필요</v>
      </c>
    </row>
    <row r="141" spans="7:10">
      <c r="G141" s="11"/>
      <c r="H141" s="11"/>
      <c r="I141" s="114"/>
      <c r="J141" s="10" t="str">
        <f>IF(I141&gt;='자료입력 및 결과표시'!$B$4,H141,"업데이트 필요")</f>
        <v>업데이트 필요</v>
      </c>
    </row>
    <row r="142" spans="7:10">
      <c r="G142" s="11"/>
      <c r="H142" s="11"/>
      <c r="I142" s="114"/>
      <c r="J142" s="10" t="str">
        <f>IF(I142&gt;='자료입력 및 결과표시'!$B$4,H142,"업데이트 필요")</f>
        <v>업데이트 필요</v>
      </c>
    </row>
    <row r="143" spans="7:10">
      <c r="G143" s="11"/>
      <c r="H143" s="11"/>
      <c r="I143" s="114"/>
      <c r="J143" s="10" t="str">
        <f>IF(I143&gt;='자료입력 및 결과표시'!$B$4,H143,"업데이트 필요")</f>
        <v>업데이트 필요</v>
      </c>
    </row>
    <row r="144" spans="7:10">
      <c r="G144" s="11"/>
      <c r="H144" s="11"/>
      <c r="I144" s="114"/>
      <c r="J144" s="10" t="str">
        <f>IF(I144&gt;='자료입력 및 결과표시'!$B$4,H144,"업데이트 필요")</f>
        <v>업데이트 필요</v>
      </c>
    </row>
    <row r="145" spans="7:10">
      <c r="G145" s="11"/>
      <c r="H145" s="11"/>
      <c r="I145" s="114"/>
      <c r="J145" s="10" t="str">
        <f>IF(I145&gt;='자료입력 및 결과표시'!$B$4,H145,"업데이트 필요")</f>
        <v>업데이트 필요</v>
      </c>
    </row>
    <row r="146" spans="7:10">
      <c r="G146" s="11"/>
      <c r="H146" s="11"/>
      <c r="I146" s="114"/>
      <c r="J146" s="10" t="str">
        <f>IF(I146&gt;='자료입력 및 결과표시'!$B$4,H146,"업데이트 필요")</f>
        <v>업데이트 필요</v>
      </c>
    </row>
    <row r="147" spans="7:10">
      <c r="G147" s="11"/>
      <c r="H147" s="11"/>
      <c r="I147" s="114"/>
      <c r="J147" s="10" t="str">
        <f>IF(I147&gt;='자료입력 및 결과표시'!$B$4,H147,"업데이트 필요")</f>
        <v>업데이트 필요</v>
      </c>
    </row>
    <row r="148" spans="7:10">
      <c r="G148" s="11"/>
      <c r="H148" s="11"/>
      <c r="I148" s="114"/>
      <c r="J148" s="10" t="str">
        <f>IF(I148&gt;='자료입력 및 결과표시'!$B$4,H148,"업데이트 필요")</f>
        <v>업데이트 필요</v>
      </c>
    </row>
    <row r="149" spans="7:10">
      <c r="G149" s="11"/>
      <c r="H149" s="11"/>
      <c r="I149" s="114"/>
      <c r="J149" s="10" t="str">
        <f>IF(I149&gt;='자료입력 및 결과표시'!$B$4,H149,"업데이트 필요")</f>
        <v>업데이트 필요</v>
      </c>
    </row>
    <row r="150" spans="7:10">
      <c r="G150" s="11"/>
      <c r="H150" s="11"/>
      <c r="I150" s="114"/>
      <c r="J150" s="10" t="str">
        <f>IF(I150&gt;='자료입력 및 결과표시'!$B$4,H150,"업데이트 필요")</f>
        <v>업데이트 필요</v>
      </c>
    </row>
    <row r="151" spans="7:10">
      <c r="G151" s="11"/>
      <c r="H151" s="11"/>
      <c r="I151" s="114"/>
      <c r="J151" s="10" t="str">
        <f>IF(I151&gt;='자료입력 및 결과표시'!$B$4,H151,"업데이트 필요")</f>
        <v>업데이트 필요</v>
      </c>
    </row>
    <row r="152" spans="7:10">
      <c r="G152" s="11"/>
      <c r="H152" s="11"/>
      <c r="I152" s="114"/>
      <c r="J152" s="10" t="str">
        <f>IF(I152&gt;='자료입력 및 결과표시'!$B$4,H152,"업데이트 필요")</f>
        <v>업데이트 필요</v>
      </c>
    </row>
    <row r="153" spans="7:10">
      <c r="G153" s="11"/>
      <c r="H153" s="11"/>
      <c r="I153" s="114"/>
      <c r="J153" s="10" t="str">
        <f>IF(I153&gt;='자료입력 및 결과표시'!$B$4,H153,"업데이트 필요")</f>
        <v>업데이트 필요</v>
      </c>
    </row>
    <row r="154" spans="7:10">
      <c r="G154" s="11"/>
      <c r="H154" s="11"/>
      <c r="I154" s="114"/>
      <c r="J154" s="10" t="str">
        <f>IF(I154&gt;='자료입력 및 결과표시'!$B$4,H154,"업데이트 필요")</f>
        <v>업데이트 필요</v>
      </c>
    </row>
    <row r="155" spans="7:10">
      <c r="G155" s="11"/>
      <c r="H155" s="11"/>
      <c r="I155" s="114"/>
      <c r="J155" s="10" t="str">
        <f>IF(I155&gt;='자료입력 및 결과표시'!$B$4,H155,"업데이트 필요")</f>
        <v>업데이트 필요</v>
      </c>
    </row>
    <row r="156" spans="7:10">
      <c r="G156" s="11"/>
      <c r="H156" s="11"/>
      <c r="I156" s="114"/>
      <c r="J156" s="10" t="str">
        <f>IF(I156&gt;='자료입력 및 결과표시'!$B$4,H156,"업데이트 필요")</f>
        <v>업데이트 필요</v>
      </c>
    </row>
    <row r="157" spans="7:10">
      <c r="G157" s="11"/>
      <c r="H157" s="11"/>
      <c r="I157" s="114"/>
      <c r="J157" s="10" t="str">
        <f>IF(I157&gt;='자료입력 및 결과표시'!$B$4,H157,"업데이트 필요")</f>
        <v>업데이트 필요</v>
      </c>
    </row>
    <row r="158" spans="7:10">
      <c r="G158" s="11"/>
      <c r="H158" s="11"/>
      <c r="I158" s="114"/>
      <c r="J158" s="10" t="str">
        <f>IF(I158&gt;='자료입력 및 결과표시'!$B$4,H158,"업데이트 필요")</f>
        <v>업데이트 필요</v>
      </c>
    </row>
    <row r="159" spans="7:10">
      <c r="G159" s="11"/>
      <c r="H159" s="11"/>
      <c r="I159" s="114"/>
      <c r="J159" s="10" t="str">
        <f>IF(I159&gt;='자료입력 및 결과표시'!$B$4,H159,"업데이트 필요")</f>
        <v>업데이트 필요</v>
      </c>
    </row>
    <row r="160" spans="7:10">
      <c r="G160" s="11"/>
      <c r="H160" s="11"/>
      <c r="I160" s="114"/>
      <c r="J160" s="10" t="str">
        <f>IF(I160&gt;='자료입력 및 결과표시'!$B$4,H160,"업데이트 필요")</f>
        <v>업데이트 필요</v>
      </c>
    </row>
    <row r="161" spans="7:10">
      <c r="G161" s="11"/>
      <c r="H161" s="11"/>
      <c r="I161" s="114"/>
      <c r="J161" s="10" t="str">
        <f>IF(I161&gt;='자료입력 및 결과표시'!$B$4,H161,"업데이트 필요")</f>
        <v>업데이트 필요</v>
      </c>
    </row>
    <row r="162" spans="7:10">
      <c r="G162" s="11"/>
      <c r="H162" s="11"/>
      <c r="I162" s="114"/>
      <c r="J162" s="10" t="str">
        <f>IF(I162&gt;='자료입력 및 결과표시'!$B$4,H162,"업데이트 필요")</f>
        <v>업데이트 필요</v>
      </c>
    </row>
    <row r="163" spans="7:10">
      <c r="G163" s="11"/>
      <c r="H163" s="11"/>
      <c r="I163" s="114"/>
      <c r="J163" s="10" t="str">
        <f>IF(I163&gt;='자료입력 및 결과표시'!$B$4,H163,"업데이트 필요")</f>
        <v>업데이트 필요</v>
      </c>
    </row>
    <row r="164" spans="7:10">
      <c r="G164" s="11"/>
      <c r="H164" s="11"/>
      <c r="I164" s="114"/>
      <c r="J164" s="10" t="str">
        <f>IF(I164&gt;='자료입력 및 결과표시'!$B$4,H164,"업데이트 필요")</f>
        <v>업데이트 필요</v>
      </c>
    </row>
    <row r="165" spans="7:10">
      <c r="G165" s="11"/>
      <c r="H165" s="11"/>
      <c r="I165" s="114"/>
      <c r="J165" s="10" t="str">
        <f>IF(I165&gt;='자료입력 및 결과표시'!$B$4,H165,"업데이트 필요")</f>
        <v>업데이트 필요</v>
      </c>
    </row>
    <row r="166" spans="7:10">
      <c r="G166" s="11"/>
      <c r="H166" s="11"/>
      <c r="I166" s="114"/>
      <c r="J166" s="10" t="str">
        <f>IF(I166&gt;='자료입력 및 결과표시'!$B$4,H166,"업데이트 필요")</f>
        <v>업데이트 필요</v>
      </c>
    </row>
    <row r="167" spans="7:10">
      <c r="G167" s="11"/>
      <c r="H167" s="11"/>
      <c r="I167" s="114"/>
      <c r="J167" s="10" t="str">
        <f>IF(I167&gt;='자료입력 및 결과표시'!$B$4,H167,"업데이트 필요")</f>
        <v>업데이트 필요</v>
      </c>
    </row>
    <row r="168" spans="7:10">
      <c r="G168" s="11"/>
      <c r="H168" s="11"/>
      <c r="I168" s="114"/>
      <c r="J168" s="10" t="str">
        <f>IF(I168&gt;='자료입력 및 결과표시'!$B$4,H168,"업데이트 필요")</f>
        <v>업데이트 필요</v>
      </c>
    </row>
    <row r="169" spans="7:10">
      <c r="G169" s="11"/>
      <c r="H169" s="11"/>
      <c r="I169" s="114"/>
      <c r="J169" s="10" t="str">
        <f>IF(I169&gt;='자료입력 및 결과표시'!$B$4,H169,"업데이트 필요")</f>
        <v>업데이트 필요</v>
      </c>
    </row>
    <row r="170" spans="7:10">
      <c r="G170" s="11"/>
      <c r="H170" s="11"/>
      <c r="I170" s="114"/>
      <c r="J170" s="10" t="str">
        <f>IF(I170&gt;='자료입력 및 결과표시'!$B$4,H170,"업데이트 필요")</f>
        <v>업데이트 필요</v>
      </c>
    </row>
    <row r="171" spans="7:10">
      <c r="G171" s="11"/>
      <c r="H171" s="11"/>
      <c r="I171" s="114"/>
      <c r="J171" s="10" t="str">
        <f>IF(I171&gt;='자료입력 및 결과표시'!$B$4,H171,"업데이트 필요")</f>
        <v>업데이트 필요</v>
      </c>
    </row>
    <row r="172" spans="7:10">
      <c r="G172" s="11"/>
      <c r="H172" s="11"/>
      <c r="I172" s="114"/>
      <c r="J172" s="10" t="str">
        <f>IF(I172&gt;='자료입력 및 결과표시'!$B$4,H172,"업데이트 필요")</f>
        <v>업데이트 필요</v>
      </c>
    </row>
    <row r="173" spans="7:10">
      <c r="G173" s="11"/>
      <c r="H173" s="11"/>
      <c r="I173" s="114"/>
      <c r="J173" s="10" t="str">
        <f>IF(I173&gt;='자료입력 및 결과표시'!$B$4,H173,"업데이트 필요")</f>
        <v>업데이트 필요</v>
      </c>
    </row>
    <row r="174" spans="7:10">
      <c r="G174" s="11"/>
      <c r="H174" s="11"/>
      <c r="I174" s="114"/>
      <c r="J174" s="10" t="str">
        <f>IF(I174&gt;='자료입력 및 결과표시'!$B$4,H174,"업데이트 필요")</f>
        <v>업데이트 필요</v>
      </c>
    </row>
    <row r="175" spans="7:10">
      <c r="G175" s="11"/>
      <c r="H175" s="11"/>
      <c r="I175" s="114"/>
      <c r="J175" s="10" t="str">
        <f>IF(I175&gt;='자료입력 및 결과표시'!$B$4,H175,"업데이트 필요")</f>
        <v>업데이트 필요</v>
      </c>
    </row>
    <row r="176" spans="7:10">
      <c r="G176" s="11"/>
      <c r="H176" s="11"/>
      <c r="I176" s="114"/>
      <c r="J176" s="10" t="str">
        <f>IF(I176&gt;='자료입력 및 결과표시'!$B$4,H176,"업데이트 필요")</f>
        <v>업데이트 필요</v>
      </c>
    </row>
    <row r="177" spans="7:10">
      <c r="G177" s="11"/>
      <c r="H177" s="11"/>
      <c r="I177" s="114"/>
      <c r="J177" s="10" t="str">
        <f>IF(I177&gt;='자료입력 및 결과표시'!$B$4,H177,"업데이트 필요")</f>
        <v>업데이트 필요</v>
      </c>
    </row>
    <row r="178" spans="7:10">
      <c r="G178" s="11"/>
      <c r="H178" s="11"/>
      <c r="I178" s="114"/>
      <c r="J178" s="10" t="str">
        <f>IF(I178&gt;='자료입력 및 결과표시'!$B$4,H178,"업데이트 필요")</f>
        <v>업데이트 필요</v>
      </c>
    </row>
    <row r="179" spans="7:10">
      <c r="G179" s="11"/>
      <c r="H179" s="11"/>
      <c r="I179" s="114"/>
      <c r="J179" s="10" t="str">
        <f>IF(I179&gt;='자료입력 및 결과표시'!$B$4,H179,"업데이트 필요")</f>
        <v>업데이트 필요</v>
      </c>
    </row>
    <row r="180" spans="7:10">
      <c r="G180" s="11"/>
      <c r="H180" s="11"/>
      <c r="I180" s="114"/>
      <c r="J180" s="10" t="str">
        <f>IF(I180&gt;='자료입력 및 결과표시'!$B$4,H180,"업데이트 필요")</f>
        <v>업데이트 필요</v>
      </c>
    </row>
    <row r="181" spans="7:10">
      <c r="G181" s="11"/>
      <c r="H181" s="11"/>
      <c r="I181" s="114"/>
      <c r="J181" s="10" t="str">
        <f>IF(I181&gt;='자료입력 및 결과표시'!$B$4,H181,"업데이트 필요")</f>
        <v>업데이트 필요</v>
      </c>
    </row>
    <row r="182" spans="7:10">
      <c r="G182" s="11"/>
      <c r="H182" s="11"/>
      <c r="I182" s="114"/>
      <c r="J182" s="10" t="str">
        <f>IF(I182&gt;='자료입력 및 결과표시'!$B$4,H182,"업데이트 필요")</f>
        <v>업데이트 필요</v>
      </c>
    </row>
    <row r="183" spans="7:10">
      <c r="G183" s="11"/>
      <c r="H183" s="11"/>
      <c r="I183" s="114"/>
      <c r="J183" s="10" t="str">
        <f>IF(I183&gt;='자료입력 및 결과표시'!$B$4,H183,"업데이트 필요")</f>
        <v>업데이트 필요</v>
      </c>
    </row>
    <row r="184" spans="7:10">
      <c r="G184" s="11"/>
      <c r="H184" s="11"/>
      <c r="I184" s="114"/>
      <c r="J184" s="10" t="str">
        <f>IF(I184&gt;='자료입력 및 결과표시'!$B$4,H184,"업데이트 필요")</f>
        <v>업데이트 필요</v>
      </c>
    </row>
    <row r="185" spans="7:10">
      <c r="G185" s="11"/>
      <c r="H185" s="11"/>
      <c r="I185" s="114"/>
      <c r="J185" s="10" t="str">
        <f>IF(I185&gt;='자료입력 및 결과표시'!$B$4,H185,"업데이트 필요")</f>
        <v>업데이트 필요</v>
      </c>
    </row>
    <row r="186" spans="7:10">
      <c r="G186" s="11"/>
      <c r="H186" s="11"/>
      <c r="I186" s="114"/>
      <c r="J186" s="10" t="str">
        <f>IF(I186&gt;='자료입력 및 결과표시'!$B$4,H186,"업데이트 필요")</f>
        <v>업데이트 필요</v>
      </c>
    </row>
    <row r="187" spans="7:10">
      <c r="G187" s="11"/>
      <c r="H187" s="11"/>
      <c r="I187" s="114"/>
      <c r="J187" s="10" t="str">
        <f>IF(I187&gt;='자료입력 및 결과표시'!$B$4,H187,"업데이트 필요")</f>
        <v>업데이트 필요</v>
      </c>
    </row>
    <row r="188" spans="7:10">
      <c r="G188" s="11"/>
      <c r="H188" s="11"/>
      <c r="I188" s="114"/>
      <c r="J188" s="10" t="str">
        <f>IF(I188&gt;='자료입력 및 결과표시'!$B$4,H188,"업데이트 필요")</f>
        <v>업데이트 필요</v>
      </c>
    </row>
    <row r="189" spans="7:10">
      <c r="G189" s="11"/>
      <c r="H189" s="11"/>
      <c r="I189" s="114"/>
      <c r="J189" s="10" t="str">
        <f>IF(I189&gt;='자료입력 및 결과표시'!$B$4,H189,"업데이트 필요")</f>
        <v>업데이트 필요</v>
      </c>
    </row>
    <row r="190" spans="7:10">
      <c r="G190" s="11"/>
      <c r="H190" s="11"/>
      <c r="I190" s="114"/>
      <c r="J190" s="10" t="str">
        <f>IF(I190&gt;='자료입력 및 결과표시'!$B$4,H190,"업데이트 필요")</f>
        <v>업데이트 필요</v>
      </c>
    </row>
    <row r="191" spans="7:10">
      <c r="G191" s="11"/>
      <c r="H191" s="11"/>
      <c r="I191" s="114"/>
      <c r="J191" s="10" t="str">
        <f>IF(I191&gt;='자료입력 및 결과표시'!$B$4,H191,"업데이트 필요")</f>
        <v>업데이트 필요</v>
      </c>
    </row>
    <row r="192" spans="7:10">
      <c r="G192" s="11"/>
      <c r="H192" s="11"/>
      <c r="I192" s="114"/>
      <c r="J192" s="10" t="str">
        <f>IF(I192&gt;='자료입력 및 결과표시'!$B$4,H192,"업데이트 필요")</f>
        <v>업데이트 필요</v>
      </c>
    </row>
    <row r="193" spans="7:10">
      <c r="G193" s="11"/>
      <c r="H193" s="11"/>
      <c r="I193" s="114"/>
      <c r="J193" s="10" t="str">
        <f>IF(I193&gt;='자료입력 및 결과표시'!$B$4,H193,"업데이트 필요")</f>
        <v>업데이트 필요</v>
      </c>
    </row>
    <row r="194" spans="7:10">
      <c r="G194" s="11"/>
      <c r="H194" s="11"/>
      <c r="I194" s="114"/>
      <c r="J194" s="10" t="str">
        <f>IF(I194&gt;='자료입력 및 결과표시'!$B$4,H194,"업데이트 필요")</f>
        <v>업데이트 필요</v>
      </c>
    </row>
    <row r="195" spans="7:10">
      <c r="G195" s="11"/>
      <c r="H195" s="11"/>
      <c r="I195" s="114"/>
      <c r="J195" s="10" t="str">
        <f>IF(I195&gt;='자료입력 및 결과표시'!$B$4,H195,"업데이트 필요")</f>
        <v>업데이트 필요</v>
      </c>
    </row>
    <row r="196" spans="7:10">
      <c r="G196" s="11"/>
      <c r="H196" s="11"/>
      <c r="I196" s="114"/>
      <c r="J196" s="10" t="str">
        <f>IF(I196&gt;='자료입력 및 결과표시'!$B$4,H196,"업데이트 필요")</f>
        <v>업데이트 필요</v>
      </c>
    </row>
    <row r="197" spans="7:10">
      <c r="G197" s="11"/>
      <c r="H197" s="11"/>
      <c r="I197" s="114"/>
      <c r="J197" s="10" t="str">
        <f>IF(I197&gt;='자료입력 및 결과표시'!$B$4,H197,"업데이트 필요")</f>
        <v>업데이트 필요</v>
      </c>
    </row>
    <row r="198" spans="7:10">
      <c r="G198" s="11"/>
      <c r="H198" s="11"/>
      <c r="I198" s="114"/>
      <c r="J198" s="10" t="str">
        <f>IF(I198&gt;='자료입력 및 결과표시'!$B$4,H198,"업데이트 필요")</f>
        <v>업데이트 필요</v>
      </c>
    </row>
    <row r="199" spans="7:10">
      <c r="G199" s="11"/>
      <c r="H199" s="11"/>
      <c r="I199" s="114"/>
      <c r="J199" s="10" t="str">
        <f>IF(I199&gt;='자료입력 및 결과표시'!$B$4,H199,"업데이트 필요")</f>
        <v>업데이트 필요</v>
      </c>
    </row>
    <row r="200" spans="7:10">
      <c r="G200" s="11"/>
      <c r="H200" s="11"/>
      <c r="I200" s="114"/>
      <c r="J200" s="10" t="str">
        <f>IF(I200&gt;='자료입력 및 결과표시'!$B$4,H200,"업데이트 필요")</f>
        <v>업데이트 필요</v>
      </c>
    </row>
    <row r="201" spans="7:10">
      <c r="G201" s="11"/>
      <c r="H201" s="11"/>
      <c r="I201" s="114"/>
      <c r="J201" s="10" t="str">
        <f>IF(I201&gt;='자료입력 및 결과표시'!$B$4,H201,"업데이트 필요")</f>
        <v>업데이트 필요</v>
      </c>
    </row>
    <row r="202" spans="7:10">
      <c r="G202" s="11"/>
      <c r="H202" s="11"/>
      <c r="I202" s="114"/>
      <c r="J202" s="10" t="str">
        <f>IF(I202&gt;='자료입력 및 결과표시'!$B$4,H202,"업데이트 필요")</f>
        <v>업데이트 필요</v>
      </c>
    </row>
    <row r="203" spans="7:10">
      <c r="G203" s="11"/>
      <c r="H203" s="11"/>
      <c r="I203" s="114"/>
      <c r="J203" s="10" t="str">
        <f>IF(I203&gt;='자료입력 및 결과표시'!$B$4,H203,"업데이트 필요")</f>
        <v>업데이트 필요</v>
      </c>
    </row>
    <row r="204" spans="7:10">
      <c r="G204" s="11"/>
      <c r="H204" s="11"/>
      <c r="I204" s="114"/>
      <c r="J204" s="10" t="str">
        <f>IF(I204&gt;='자료입력 및 결과표시'!$B$4,H204,"업데이트 필요")</f>
        <v>업데이트 필요</v>
      </c>
    </row>
    <row r="205" spans="7:10">
      <c r="G205" s="11"/>
      <c r="H205" s="11"/>
      <c r="I205" s="114"/>
      <c r="J205" s="10" t="str">
        <f>IF(I205&gt;='자료입력 및 결과표시'!$B$4,H205,"업데이트 필요")</f>
        <v>업데이트 필요</v>
      </c>
    </row>
    <row r="206" spans="7:10">
      <c r="G206" s="11"/>
      <c r="H206" s="11"/>
      <c r="I206" s="114"/>
      <c r="J206" s="10" t="str">
        <f>IF(I206&gt;='자료입력 및 결과표시'!$B$4,H206,"업데이트 필요")</f>
        <v>업데이트 필요</v>
      </c>
    </row>
    <row r="207" spans="7:10">
      <c r="G207" s="11"/>
      <c r="H207" s="11"/>
      <c r="I207" s="114"/>
      <c r="J207" s="10" t="str">
        <f>IF(I207&gt;='자료입력 및 결과표시'!$B$4,H207,"업데이트 필요")</f>
        <v>업데이트 필요</v>
      </c>
    </row>
    <row r="208" spans="7:10">
      <c r="G208" s="11"/>
      <c r="H208" s="11"/>
      <c r="I208" s="114"/>
      <c r="J208" s="10" t="str">
        <f>IF(I208&gt;='자료입력 및 결과표시'!$B$4,H208,"업데이트 필요")</f>
        <v>업데이트 필요</v>
      </c>
    </row>
    <row r="209" spans="7:10">
      <c r="G209" s="11"/>
      <c r="H209" s="11"/>
      <c r="I209" s="114"/>
      <c r="J209" s="10" t="str">
        <f>IF(I209&gt;='자료입력 및 결과표시'!$B$4,H209,"업데이트 필요")</f>
        <v>업데이트 필요</v>
      </c>
    </row>
    <row r="210" spans="7:10">
      <c r="G210" s="11"/>
      <c r="H210" s="11"/>
      <c r="I210" s="114"/>
      <c r="J210" s="10" t="str">
        <f>IF(I210&gt;='자료입력 및 결과표시'!$B$4,H210,"업데이트 필요")</f>
        <v>업데이트 필요</v>
      </c>
    </row>
    <row r="211" spans="7:10">
      <c r="G211" s="11"/>
      <c r="H211" s="11"/>
      <c r="I211" s="114"/>
      <c r="J211" s="10" t="str">
        <f>IF(I211&gt;='자료입력 및 결과표시'!$B$4,H211,"업데이트 필요")</f>
        <v>업데이트 필요</v>
      </c>
    </row>
    <row r="212" spans="7:10">
      <c r="G212" s="11"/>
      <c r="H212" s="11"/>
      <c r="I212" s="114"/>
      <c r="J212" s="10" t="str">
        <f>IF(I212&gt;='자료입력 및 결과표시'!$B$4,H212,"업데이트 필요")</f>
        <v>업데이트 필요</v>
      </c>
    </row>
    <row r="213" spans="7:10">
      <c r="G213" s="11"/>
      <c r="H213" s="11"/>
      <c r="I213" s="114"/>
      <c r="J213" s="10" t="str">
        <f>IF(I213&gt;='자료입력 및 결과표시'!$B$4,H213,"업데이트 필요")</f>
        <v>업데이트 필요</v>
      </c>
    </row>
    <row r="214" spans="7:10">
      <c r="G214" s="11"/>
      <c r="H214" s="11"/>
      <c r="I214" s="114"/>
      <c r="J214" s="10" t="str">
        <f>IF(I214&gt;='자료입력 및 결과표시'!$B$4,H214,"업데이트 필요")</f>
        <v>업데이트 필요</v>
      </c>
    </row>
    <row r="215" spans="7:10">
      <c r="G215" s="11"/>
      <c r="H215" s="11"/>
      <c r="I215" s="114"/>
      <c r="J215" s="10" t="str">
        <f>IF(I215&gt;='자료입력 및 결과표시'!$B$4,H215,"업데이트 필요")</f>
        <v>업데이트 필요</v>
      </c>
    </row>
    <row r="216" spans="7:10">
      <c r="G216" s="11"/>
      <c r="H216" s="11"/>
      <c r="I216" s="114"/>
      <c r="J216" s="10" t="str">
        <f>IF(I216&gt;='자료입력 및 결과표시'!$B$4,H216,"업데이트 필요")</f>
        <v>업데이트 필요</v>
      </c>
    </row>
    <row r="217" spans="7:10">
      <c r="G217" s="11"/>
      <c r="H217" s="11"/>
      <c r="I217" s="114"/>
      <c r="J217" s="10" t="str">
        <f>IF(I217&gt;='자료입력 및 결과표시'!$B$4,H217,"업데이트 필요")</f>
        <v>업데이트 필요</v>
      </c>
    </row>
    <row r="218" spans="7:10">
      <c r="G218" s="11"/>
      <c r="H218" s="11"/>
      <c r="I218" s="114"/>
      <c r="J218" s="10" t="str">
        <f>IF(I218&gt;='자료입력 및 결과표시'!$B$4,H218,"업데이트 필요")</f>
        <v>업데이트 필요</v>
      </c>
    </row>
    <row r="219" spans="7:10">
      <c r="G219" s="11"/>
      <c r="H219" s="11"/>
      <c r="I219" s="114"/>
      <c r="J219" s="10" t="str">
        <f>IF(I219&gt;='자료입력 및 결과표시'!$B$4,H219,"업데이트 필요")</f>
        <v>업데이트 필요</v>
      </c>
    </row>
    <row r="220" spans="7:10">
      <c r="G220" s="11"/>
      <c r="H220" s="11"/>
      <c r="I220" s="114"/>
      <c r="J220" s="10" t="str">
        <f>IF(I220&gt;='자료입력 및 결과표시'!$B$4,H220,"업데이트 필요")</f>
        <v>업데이트 필요</v>
      </c>
    </row>
    <row r="221" spans="7:10">
      <c r="G221" s="11"/>
      <c r="H221" s="11"/>
      <c r="I221" s="114"/>
      <c r="J221" s="10" t="str">
        <f>IF(I221&gt;='자료입력 및 결과표시'!$B$4,H221,"업데이트 필요")</f>
        <v>업데이트 필요</v>
      </c>
    </row>
    <row r="222" spans="7:10">
      <c r="G222" s="11"/>
      <c r="H222" s="11"/>
      <c r="I222" s="114"/>
      <c r="J222" s="10" t="str">
        <f>IF(I222&gt;='자료입력 및 결과표시'!$B$4,H222,"업데이트 필요")</f>
        <v>업데이트 필요</v>
      </c>
    </row>
    <row r="223" spans="7:10">
      <c r="G223" s="11"/>
      <c r="H223" s="11"/>
      <c r="I223" s="114"/>
      <c r="J223" s="10" t="str">
        <f>IF(I223&gt;='자료입력 및 결과표시'!$B$4,H223,"업데이트 필요")</f>
        <v>업데이트 필요</v>
      </c>
    </row>
    <row r="224" spans="7:10">
      <c r="G224" s="11"/>
      <c r="H224" s="11"/>
      <c r="I224" s="114"/>
      <c r="J224" s="10" t="str">
        <f>IF(I224&gt;='자료입력 및 결과표시'!$B$4,H224,"업데이트 필요")</f>
        <v>업데이트 필요</v>
      </c>
    </row>
    <row r="225" spans="7:10">
      <c r="G225" s="11"/>
      <c r="H225" s="11"/>
      <c r="I225" s="114"/>
      <c r="J225" s="10" t="str">
        <f>IF(I225&gt;='자료입력 및 결과표시'!$B$4,H225,"업데이트 필요")</f>
        <v>업데이트 필요</v>
      </c>
    </row>
    <row r="226" spans="7:10">
      <c r="G226" s="11"/>
      <c r="H226" s="11"/>
      <c r="I226" s="114"/>
      <c r="J226" s="10" t="str">
        <f>IF(I226&gt;='자료입력 및 결과표시'!$B$4,H226,"업데이트 필요")</f>
        <v>업데이트 필요</v>
      </c>
    </row>
    <row r="227" spans="7:10">
      <c r="G227" s="11"/>
      <c r="H227" s="11"/>
      <c r="I227" s="114"/>
      <c r="J227" s="10" t="str">
        <f>IF(I227&gt;='자료입력 및 결과표시'!$B$4,H227,"업데이트 필요")</f>
        <v>업데이트 필요</v>
      </c>
    </row>
    <row r="228" spans="7:10">
      <c r="G228" s="11"/>
      <c r="H228" s="11"/>
      <c r="I228" s="114"/>
      <c r="J228" s="10" t="str">
        <f>IF(I228&gt;='자료입력 및 결과표시'!$B$4,H228,"업데이트 필요")</f>
        <v>업데이트 필요</v>
      </c>
    </row>
    <row r="229" spans="7:10">
      <c r="G229" s="11"/>
      <c r="H229" s="11"/>
      <c r="I229" s="114"/>
      <c r="J229" s="10" t="str">
        <f>IF(I229&gt;='자료입력 및 결과표시'!$B$4,H229,"업데이트 필요")</f>
        <v>업데이트 필요</v>
      </c>
    </row>
    <row r="230" spans="7:10">
      <c r="G230" s="11"/>
      <c r="H230" s="11"/>
      <c r="I230" s="114"/>
      <c r="J230" s="10" t="str">
        <f>IF(I230&gt;='자료입력 및 결과표시'!$B$4,H230,"업데이트 필요")</f>
        <v>업데이트 필요</v>
      </c>
    </row>
    <row r="231" spans="7:10">
      <c r="G231" s="11"/>
      <c r="H231" s="11"/>
      <c r="I231" s="114"/>
      <c r="J231" s="10" t="str">
        <f>IF(I231&gt;='자료입력 및 결과표시'!$B$4,H231,"업데이트 필요")</f>
        <v>업데이트 필요</v>
      </c>
    </row>
    <row r="232" spans="7:10">
      <c r="G232" s="11"/>
      <c r="H232" s="11"/>
      <c r="I232" s="114"/>
      <c r="J232" s="10" t="str">
        <f>IF(I232&gt;='자료입력 및 결과표시'!$B$4,H232,"업데이트 필요")</f>
        <v>업데이트 필요</v>
      </c>
    </row>
    <row r="233" spans="7:10">
      <c r="G233" s="11"/>
      <c r="H233" s="11"/>
      <c r="I233" s="114"/>
      <c r="J233" s="10" t="str">
        <f>IF(I233&gt;='자료입력 및 결과표시'!$B$4,H233,"업데이트 필요")</f>
        <v>업데이트 필요</v>
      </c>
    </row>
    <row r="234" spans="7:10">
      <c r="G234" s="11"/>
      <c r="H234" s="11"/>
      <c r="I234" s="114"/>
      <c r="J234" s="10" t="str">
        <f>IF(I234&gt;='자료입력 및 결과표시'!$B$4,H234,"업데이트 필요")</f>
        <v>업데이트 필요</v>
      </c>
    </row>
    <row r="235" spans="7:10">
      <c r="G235" s="11"/>
      <c r="H235" s="11"/>
      <c r="I235" s="114"/>
      <c r="J235" s="10" t="str">
        <f>IF(I235&gt;='자료입력 및 결과표시'!$B$4,H235,"업데이트 필요")</f>
        <v>업데이트 필요</v>
      </c>
    </row>
    <row r="236" spans="7:10">
      <c r="G236" s="11"/>
      <c r="H236" s="11"/>
      <c r="I236" s="114"/>
      <c r="J236" s="10" t="str">
        <f>IF(I236&gt;='자료입력 및 결과표시'!$B$4,H236,"업데이트 필요")</f>
        <v>업데이트 필요</v>
      </c>
    </row>
    <row r="237" spans="7:10">
      <c r="G237" s="11"/>
      <c r="H237" s="11"/>
      <c r="I237" s="114"/>
      <c r="J237" s="10" t="str">
        <f>IF(I237&gt;='자료입력 및 결과표시'!$B$4,H237,"업데이트 필요")</f>
        <v>업데이트 필요</v>
      </c>
    </row>
    <row r="238" spans="7:10">
      <c r="G238" s="11"/>
      <c r="H238" s="11"/>
      <c r="I238" s="114"/>
      <c r="J238" s="10" t="str">
        <f>IF(I238&gt;='자료입력 및 결과표시'!$B$4,H238,"업데이트 필요")</f>
        <v>업데이트 필요</v>
      </c>
    </row>
    <row r="239" spans="7:10">
      <c r="G239" s="11"/>
      <c r="H239" s="11"/>
      <c r="I239" s="114"/>
      <c r="J239" s="10" t="str">
        <f>IF(I239&gt;='자료입력 및 결과표시'!$B$4,H239,"업데이트 필요")</f>
        <v>업데이트 필요</v>
      </c>
    </row>
    <row r="240" spans="7:10">
      <c r="G240" s="11"/>
      <c r="H240" s="11"/>
      <c r="I240" s="114"/>
      <c r="J240" s="10" t="str">
        <f>IF(I240&gt;='자료입력 및 결과표시'!$B$4,H240,"업데이트 필요")</f>
        <v>업데이트 필요</v>
      </c>
    </row>
    <row r="241" spans="7:10">
      <c r="G241" s="11"/>
      <c r="H241" s="11"/>
      <c r="I241" s="114"/>
      <c r="J241" s="10" t="str">
        <f>IF(I241&gt;='자료입력 및 결과표시'!$B$4,H241,"업데이트 필요")</f>
        <v>업데이트 필요</v>
      </c>
    </row>
    <row r="242" spans="7:10">
      <c r="G242" s="11"/>
      <c r="H242" s="11"/>
      <c r="I242" s="114"/>
      <c r="J242" s="10" t="str">
        <f>IF(I242&gt;='자료입력 및 결과표시'!$B$4,H242,"업데이트 필요")</f>
        <v>업데이트 필요</v>
      </c>
    </row>
    <row r="243" spans="7:10">
      <c r="G243" s="11"/>
      <c r="H243" s="11"/>
      <c r="I243" s="114"/>
      <c r="J243" s="10" t="str">
        <f>IF(I243&gt;='자료입력 및 결과표시'!$B$4,H243,"업데이트 필요")</f>
        <v>업데이트 필요</v>
      </c>
    </row>
    <row r="244" spans="7:10">
      <c r="G244" s="11"/>
      <c r="H244" s="11"/>
      <c r="I244" s="114"/>
      <c r="J244" s="10" t="str">
        <f>IF(I244&gt;='자료입력 및 결과표시'!$B$4,H244,"업데이트 필요")</f>
        <v>업데이트 필요</v>
      </c>
    </row>
    <row r="245" spans="7:10">
      <c r="G245" s="11"/>
      <c r="H245" s="11"/>
      <c r="I245" s="114"/>
      <c r="J245" s="10" t="str">
        <f>IF(I245&gt;='자료입력 및 결과표시'!$B$4,H245,"업데이트 필요")</f>
        <v>업데이트 필요</v>
      </c>
    </row>
    <row r="246" spans="7:10">
      <c r="G246" s="11"/>
      <c r="H246" s="11"/>
      <c r="I246" s="114"/>
      <c r="J246" s="10" t="str">
        <f>IF(I246&gt;='자료입력 및 결과표시'!$B$4,H246,"업데이트 필요")</f>
        <v>업데이트 필요</v>
      </c>
    </row>
    <row r="247" spans="7:10">
      <c r="G247" s="11"/>
      <c r="H247" s="11"/>
      <c r="I247" s="114"/>
      <c r="J247" s="10" t="str">
        <f>IF(I247&gt;='자료입력 및 결과표시'!$B$4,H247,"업데이트 필요")</f>
        <v>업데이트 필요</v>
      </c>
    </row>
    <row r="248" spans="7:10">
      <c r="G248" s="11"/>
      <c r="H248" s="11"/>
      <c r="I248" s="114"/>
      <c r="J248" s="10" t="str">
        <f>IF(I248&gt;='자료입력 및 결과표시'!$B$4,H248,"업데이트 필요")</f>
        <v>업데이트 필요</v>
      </c>
    </row>
    <row r="249" spans="7:10">
      <c r="G249" s="11"/>
      <c r="H249" s="11"/>
      <c r="I249" s="114"/>
      <c r="J249" s="10" t="str">
        <f>IF(I249&gt;='자료입력 및 결과표시'!$B$4,H249,"업데이트 필요")</f>
        <v>업데이트 필요</v>
      </c>
    </row>
    <row r="250" spans="7:10">
      <c r="G250" s="11"/>
      <c r="H250" s="11"/>
      <c r="I250" s="114"/>
      <c r="J250" s="10" t="str">
        <f>IF(I250&gt;='자료입력 및 결과표시'!$B$4,H250,"업데이트 필요")</f>
        <v>업데이트 필요</v>
      </c>
    </row>
    <row r="251" spans="7:10">
      <c r="G251" s="11"/>
      <c r="H251" s="11"/>
      <c r="I251" s="114"/>
      <c r="J251" s="10" t="str">
        <f>IF(I251&gt;='자료입력 및 결과표시'!$B$4,H251,"업데이트 필요")</f>
        <v>업데이트 필요</v>
      </c>
    </row>
    <row r="252" spans="7:10">
      <c r="G252" s="11"/>
      <c r="H252" s="11"/>
      <c r="I252" s="114"/>
      <c r="J252" s="10" t="str">
        <f>IF(I252&gt;='자료입력 및 결과표시'!$B$4,H252,"업데이트 필요")</f>
        <v>업데이트 필요</v>
      </c>
    </row>
    <row r="253" spans="7:10">
      <c r="G253" s="11"/>
      <c r="H253" s="11"/>
      <c r="I253" s="114"/>
      <c r="J253" s="10" t="str">
        <f>IF(I253&gt;='자료입력 및 결과표시'!$B$4,H253,"업데이트 필요")</f>
        <v>업데이트 필요</v>
      </c>
    </row>
    <row r="254" spans="7:10">
      <c r="G254" s="11"/>
      <c r="H254" s="11"/>
      <c r="I254" s="114"/>
      <c r="J254" s="10" t="str">
        <f>IF(I254&gt;='자료입력 및 결과표시'!$B$4,H254,"업데이트 필요")</f>
        <v>업데이트 필요</v>
      </c>
    </row>
    <row r="255" spans="7:10">
      <c r="G255" s="11"/>
      <c r="H255" s="11"/>
      <c r="I255" s="114"/>
      <c r="J255" s="10" t="str">
        <f>IF(I255&gt;='자료입력 및 결과표시'!$B$4,H255,"업데이트 필요")</f>
        <v>업데이트 필요</v>
      </c>
    </row>
    <row r="256" spans="7:10">
      <c r="G256" s="11"/>
      <c r="H256" s="11"/>
      <c r="I256" s="114"/>
      <c r="J256" s="10" t="str">
        <f>IF(I256&gt;='자료입력 및 결과표시'!$B$4,H256,"업데이트 필요")</f>
        <v>업데이트 필요</v>
      </c>
    </row>
    <row r="257" spans="7:10">
      <c r="G257" s="11"/>
      <c r="H257" s="11"/>
      <c r="I257" s="114"/>
      <c r="J257" s="10" t="str">
        <f>IF(I257&gt;='자료입력 및 결과표시'!$B$4,H257,"업데이트 필요")</f>
        <v>업데이트 필요</v>
      </c>
    </row>
    <row r="258" spans="7:10">
      <c r="G258" s="11"/>
      <c r="H258" s="11"/>
      <c r="I258" s="114"/>
      <c r="J258" s="10" t="str">
        <f>IF(I258&gt;='자료입력 및 결과표시'!$B$4,H258,"업데이트 필요")</f>
        <v>업데이트 필요</v>
      </c>
    </row>
    <row r="259" spans="7:10">
      <c r="G259" s="11"/>
      <c r="H259" s="11"/>
      <c r="I259" s="114"/>
      <c r="J259" s="10" t="str">
        <f>IF(I259&gt;='자료입력 및 결과표시'!$B$4,H259,"업데이트 필요")</f>
        <v>업데이트 필요</v>
      </c>
    </row>
    <row r="260" spans="7:10">
      <c r="G260" s="11"/>
      <c r="H260" s="11"/>
      <c r="I260" s="114"/>
      <c r="J260" s="10" t="str">
        <f>IF(I260&gt;='자료입력 및 결과표시'!$B$4,H260,"업데이트 필요")</f>
        <v>업데이트 필요</v>
      </c>
    </row>
    <row r="261" spans="7:10">
      <c r="G261" s="11"/>
      <c r="H261" s="11"/>
      <c r="I261" s="114"/>
      <c r="J261" s="10" t="str">
        <f>IF(I261&gt;='자료입력 및 결과표시'!$B$4,H261,"업데이트 필요")</f>
        <v>업데이트 필요</v>
      </c>
    </row>
    <row r="262" spans="7:10">
      <c r="G262" s="11"/>
      <c r="H262" s="11"/>
      <c r="I262" s="114"/>
      <c r="J262" s="10" t="str">
        <f>IF(I262&gt;='자료입력 및 결과표시'!$B$4,H262,"업데이트 필요")</f>
        <v>업데이트 필요</v>
      </c>
    </row>
    <row r="263" spans="7:10">
      <c r="G263" s="11"/>
      <c r="H263" s="11"/>
      <c r="I263" s="114"/>
      <c r="J263" s="10" t="str">
        <f>IF(I263&gt;='자료입력 및 결과표시'!$B$4,H263,"업데이트 필요")</f>
        <v>업데이트 필요</v>
      </c>
    </row>
    <row r="264" spans="7:10">
      <c r="G264" s="11"/>
      <c r="H264" s="11"/>
      <c r="I264" s="114"/>
      <c r="J264" s="10" t="str">
        <f>IF(I264&gt;='자료입력 및 결과표시'!$B$4,H264,"업데이트 필요")</f>
        <v>업데이트 필요</v>
      </c>
    </row>
    <row r="265" spans="7:10">
      <c r="G265" s="11"/>
      <c r="H265" s="11"/>
      <c r="I265" s="114"/>
      <c r="J265" s="10" t="str">
        <f>IF(I265&gt;='자료입력 및 결과표시'!$B$4,H265,"업데이트 필요")</f>
        <v>업데이트 필요</v>
      </c>
    </row>
    <row r="266" spans="7:10">
      <c r="G266" s="11"/>
      <c r="H266" s="11"/>
      <c r="I266" s="114"/>
      <c r="J266" s="10" t="str">
        <f>IF(I266&gt;='자료입력 및 결과표시'!$B$4,H266,"업데이트 필요")</f>
        <v>업데이트 필요</v>
      </c>
    </row>
    <row r="267" spans="7:10">
      <c r="G267" s="11"/>
      <c r="H267" s="11"/>
      <c r="I267" s="114"/>
      <c r="J267" s="10" t="str">
        <f>IF(I267&gt;='자료입력 및 결과표시'!$B$4,H267,"업데이트 필요")</f>
        <v>업데이트 필요</v>
      </c>
    </row>
    <row r="268" spans="7:10">
      <c r="G268" s="11"/>
      <c r="H268" s="11"/>
      <c r="I268" s="114"/>
      <c r="J268" s="10" t="str">
        <f>IF(I268&gt;='자료입력 및 결과표시'!$B$4,H268,"업데이트 필요")</f>
        <v>업데이트 필요</v>
      </c>
    </row>
    <row r="269" spans="7:10">
      <c r="G269" s="11"/>
      <c r="H269" s="11"/>
      <c r="I269" s="114"/>
      <c r="J269" s="10" t="str">
        <f>IF(I269&gt;='자료입력 및 결과표시'!$B$4,H269,"업데이트 필요")</f>
        <v>업데이트 필요</v>
      </c>
    </row>
    <row r="270" spans="7:10">
      <c r="G270" s="11"/>
      <c r="H270" s="11"/>
      <c r="I270" s="114"/>
      <c r="J270" s="10" t="str">
        <f>IF(I270&gt;='자료입력 및 결과표시'!$B$4,H270,"업데이트 필요")</f>
        <v>업데이트 필요</v>
      </c>
    </row>
    <row r="271" spans="7:10">
      <c r="G271" s="11"/>
      <c r="H271" s="11"/>
      <c r="I271" s="114"/>
      <c r="J271" s="10" t="str">
        <f>IF(I271&gt;='자료입력 및 결과표시'!$B$4,H271,"업데이트 필요")</f>
        <v>업데이트 필요</v>
      </c>
    </row>
    <row r="272" spans="7:10">
      <c r="G272" s="11"/>
      <c r="H272" s="11"/>
      <c r="I272" s="114"/>
      <c r="J272" s="10" t="str">
        <f>IF(I272&gt;='자료입력 및 결과표시'!$B$4,H272,"업데이트 필요")</f>
        <v>업데이트 필요</v>
      </c>
    </row>
    <row r="273" spans="7:10">
      <c r="G273" s="11"/>
      <c r="H273" s="11"/>
      <c r="I273" s="114"/>
      <c r="J273" s="10" t="str">
        <f>IF(I273&gt;='자료입력 및 결과표시'!$B$4,H273,"업데이트 필요")</f>
        <v>업데이트 필요</v>
      </c>
    </row>
    <row r="274" spans="7:10">
      <c r="G274" s="11"/>
      <c r="H274" s="11"/>
      <c r="I274" s="114"/>
      <c r="J274" s="10" t="str">
        <f>IF(I274&gt;='자료입력 및 결과표시'!$B$4,H274,"업데이트 필요")</f>
        <v>업데이트 필요</v>
      </c>
    </row>
    <row r="275" spans="7:10">
      <c r="G275" s="11"/>
      <c r="H275" s="11"/>
      <c r="I275" s="114"/>
      <c r="J275" s="10" t="str">
        <f>IF(I275&gt;='자료입력 및 결과표시'!$B$4,H275,"업데이트 필요")</f>
        <v>업데이트 필요</v>
      </c>
    </row>
    <row r="276" spans="7:10">
      <c r="G276" s="11"/>
      <c r="H276" s="11"/>
      <c r="I276" s="114"/>
      <c r="J276" s="10" t="str">
        <f>IF(I276&gt;='자료입력 및 결과표시'!$B$4,H276,"업데이트 필요")</f>
        <v>업데이트 필요</v>
      </c>
    </row>
    <row r="277" spans="7:10">
      <c r="G277" s="11"/>
      <c r="H277" s="11"/>
      <c r="I277" s="114"/>
      <c r="J277" s="10" t="str">
        <f>IF(I277&gt;='자료입력 및 결과표시'!$B$4,H277,"업데이트 필요")</f>
        <v>업데이트 필요</v>
      </c>
    </row>
    <row r="278" spans="7:10">
      <c r="G278" s="11"/>
      <c r="H278" s="11"/>
      <c r="I278" s="114"/>
      <c r="J278" s="10" t="str">
        <f>IF(I278&gt;='자료입력 및 결과표시'!$B$4,H278,"업데이트 필요")</f>
        <v>업데이트 필요</v>
      </c>
    </row>
    <row r="279" spans="7:10">
      <c r="G279" s="11"/>
      <c r="H279" s="11"/>
      <c r="I279" s="114"/>
      <c r="J279" s="10" t="str">
        <f>IF(I279&gt;='자료입력 및 결과표시'!$B$4,H279,"업데이트 필요")</f>
        <v>업데이트 필요</v>
      </c>
    </row>
    <row r="280" spans="7:10">
      <c r="G280" s="11"/>
      <c r="H280" s="11"/>
      <c r="I280" s="114"/>
      <c r="J280" s="10" t="str">
        <f>IF(I280&gt;='자료입력 및 결과표시'!$B$4,H280,"업데이트 필요")</f>
        <v>업데이트 필요</v>
      </c>
    </row>
    <row r="281" spans="7:10">
      <c r="G281" s="11"/>
      <c r="H281" s="11"/>
      <c r="I281" s="114"/>
      <c r="J281" s="10" t="str">
        <f>IF(I281&gt;='자료입력 및 결과표시'!$B$4,H281,"업데이트 필요")</f>
        <v>업데이트 필요</v>
      </c>
    </row>
    <row r="282" spans="7:10">
      <c r="G282" s="11"/>
      <c r="H282" s="11"/>
      <c r="I282" s="114"/>
      <c r="J282" s="10" t="str">
        <f>IF(I282&gt;='자료입력 및 결과표시'!$B$4,H282,"업데이트 필요")</f>
        <v>업데이트 필요</v>
      </c>
    </row>
    <row r="283" spans="7:10">
      <c r="G283" s="11"/>
      <c r="H283" s="11"/>
      <c r="I283" s="114"/>
      <c r="J283" s="10" t="str">
        <f>IF(I283&gt;='자료입력 및 결과표시'!$B$4,H283,"업데이트 필요")</f>
        <v>업데이트 필요</v>
      </c>
    </row>
    <row r="284" spans="7:10">
      <c r="G284" s="11"/>
      <c r="H284" s="11"/>
      <c r="I284" s="114"/>
      <c r="J284" s="10" t="str">
        <f>IF(I284&gt;='자료입력 및 결과표시'!$B$4,H284,"업데이트 필요")</f>
        <v>업데이트 필요</v>
      </c>
    </row>
    <row r="285" spans="7:10">
      <c r="G285" s="11"/>
      <c r="H285" s="11"/>
      <c r="I285" s="114"/>
      <c r="J285" s="10" t="str">
        <f>IF(I285&gt;='자료입력 및 결과표시'!$B$4,H285,"업데이트 필요")</f>
        <v>업데이트 필요</v>
      </c>
    </row>
    <row r="286" spans="7:10">
      <c r="G286" s="11"/>
      <c r="H286" s="11"/>
      <c r="I286" s="114"/>
      <c r="J286" s="10" t="str">
        <f>IF(I286&gt;='자료입력 및 결과표시'!$B$4,H286,"업데이트 필요")</f>
        <v>업데이트 필요</v>
      </c>
    </row>
    <row r="287" spans="7:10">
      <c r="G287" s="11"/>
      <c r="H287" s="11"/>
      <c r="I287" s="114"/>
      <c r="J287" s="10" t="str">
        <f>IF(I287&gt;='자료입력 및 결과표시'!$B$4,H287,"업데이트 필요")</f>
        <v>업데이트 필요</v>
      </c>
    </row>
    <row r="288" spans="7:10">
      <c r="G288" s="11"/>
      <c r="H288" s="11"/>
      <c r="I288" s="114"/>
      <c r="J288" s="10" t="str">
        <f>IF(I288&gt;='자료입력 및 결과표시'!$B$4,H288,"업데이트 필요")</f>
        <v>업데이트 필요</v>
      </c>
    </row>
    <row r="289" spans="7:10">
      <c r="G289" s="11"/>
      <c r="H289" s="11"/>
      <c r="I289" s="114"/>
      <c r="J289" s="10" t="str">
        <f>IF(I289&gt;='자료입력 및 결과표시'!$B$4,H289,"업데이트 필요")</f>
        <v>업데이트 필요</v>
      </c>
    </row>
    <row r="290" spans="7:10">
      <c r="G290" s="11"/>
      <c r="H290" s="11"/>
      <c r="I290" s="114"/>
      <c r="J290" s="10" t="str">
        <f>IF(I290&gt;='자료입력 및 결과표시'!$B$4,H290,"업데이트 필요")</f>
        <v>업데이트 필요</v>
      </c>
    </row>
    <row r="291" spans="7:10">
      <c r="G291" s="11"/>
      <c r="H291" s="11"/>
      <c r="I291" s="114"/>
      <c r="J291" s="10" t="str">
        <f>IF(I291&gt;='자료입력 및 결과표시'!$B$4,H291,"업데이트 필요")</f>
        <v>업데이트 필요</v>
      </c>
    </row>
    <row r="292" spans="7:10">
      <c r="G292" s="11"/>
      <c r="H292" s="11"/>
      <c r="I292" s="114"/>
      <c r="J292" s="10" t="str">
        <f>IF(I292&gt;='자료입력 및 결과표시'!$B$4,H292,"업데이트 필요")</f>
        <v>업데이트 필요</v>
      </c>
    </row>
    <row r="293" spans="7:10">
      <c r="G293" s="11"/>
      <c r="H293" s="11"/>
      <c r="I293" s="114"/>
      <c r="J293" s="10" t="str">
        <f>IF(I293&gt;='자료입력 및 결과표시'!$B$4,H293,"업데이트 필요")</f>
        <v>업데이트 필요</v>
      </c>
    </row>
    <row r="294" spans="7:10">
      <c r="G294" s="11"/>
      <c r="H294" s="11"/>
      <c r="I294" s="114"/>
      <c r="J294" s="10" t="str">
        <f>IF(I294&gt;='자료입력 및 결과표시'!$B$4,H294,"업데이트 필요")</f>
        <v>업데이트 필요</v>
      </c>
    </row>
    <row r="295" spans="7:10">
      <c r="G295" s="11"/>
      <c r="H295" s="11"/>
      <c r="I295" s="114"/>
      <c r="J295" s="10" t="str">
        <f>IF(I295&gt;='자료입력 및 결과표시'!$B$4,H295,"업데이트 필요")</f>
        <v>업데이트 필요</v>
      </c>
    </row>
    <row r="296" spans="7:10">
      <c r="G296" s="11"/>
      <c r="H296" s="11"/>
      <c r="I296" s="114"/>
      <c r="J296" s="10" t="str">
        <f>IF(I296&gt;='자료입력 및 결과표시'!$B$4,H296,"업데이트 필요")</f>
        <v>업데이트 필요</v>
      </c>
    </row>
    <row r="297" spans="7:10">
      <c r="G297" s="11"/>
      <c r="H297" s="11"/>
      <c r="I297" s="114"/>
      <c r="J297" s="10" t="str">
        <f>IF(I297&gt;='자료입력 및 결과표시'!$B$4,H297,"업데이트 필요")</f>
        <v>업데이트 필요</v>
      </c>
    </row>
    <row r="298" spans="7:10">
      <c r="G298" s="11"/>
      <c r="H298" s="11"/>
      <c r="I298" s="114"/>
      <c r="J298" s="10" t="str">
        <f>IF(I298&gt;='자료입력 및 결과표시'!$B$4,H298,"업데이트 필요")</f>
        <v>업데이트 필요</v>
      </c>
    </row>
    <row r="299" spans="7:10">
      <c r="G299" s="11"/>
      <c r="H299" s="11"/>
      <c r="I299" s="114"/>
      <c r="J299" s="10" t="str">
        <f>IF(I299&gt;='자료입력 및 결과표시'!$B$4,H299,"업데이트 필요")</f>
        <v>업데이트 필요</v>
      </c>
    </row>
    <row r="300" spans="7:10">
      <c r="G300" s="11"/>
      <c r="H300" s="11"/>
      <c r="I300" s="114"/>
      <c r="J300" s="10" t="str">
        <f>IF(I300&gt;='자료입력 및 결과표시'!$B$4,H300,"업데이트 필요")</f>
        <v>업데이트 필요</v>
      </c>
    </row>
    <row r="301" spans="7:10">
      <c r="J301" s="10" t="str">
        <f>IF(I301&gt;='자료입력 및 결과표시'!$B$4,H301,"업데이트 필요")</f>
        <v>업데이트 필요</v>
      </c>
    </row>
    <row r="302" spans="7:10">
      <c r="J302" s="10" t="str">
        <f>IF(I302&gt;='자료입력 및 결과표시'!$B$4,H302,"업데이트 필요")</f>
        <v>업데이트 필요</v>
      </c>
    </row>
    <row r="303" spans="7:10">
      <c r="J303" s="10" t="str">
        <f>IF(I303&gt;='자료입력 및 결과표시'!$B$4,H303,"업데이트 필요")</f>
        <v>업데이트 필요</v>
      </c>
    </row>
    <row r="304" spans="7:10">
      <c r="J304" s="10" t="str">
        <f>IF(I304&gt;='자료입력 및 결과표시'!$B$4,H304,"업데이트 필요")</f>
        <v>업데이트 필요</v>
      </c>
    </row>
    <row r="305" spans="10:10">
      <c r="J305" s="10" t="str">
        <f>IF(I305&gt;='자료입력 및 결과표시'!$B$4,H305,"업데이트 필요")</f>
        <v>업데이트 필요</v>
      </c>
    </row>
    <row r="306" spans="10:10">
      <c r="J306" s="10" t="str">
        <f>IF(I306&gt;='자료입력 및 결과표시'!$B$4,H306,"업데이트 필요")</f>
        <v>업데이트 필요</v>
      </c>
    </row>
    <row r="307" spans="10:10">
      <c r="J307" s="10" t="str">
        <f>IF(I307&gt;='자료입력 및 결과표시'!$B$4,H307,"업데이트 필요")</f>
        <v>업데이트 필요</v>
      </c>
    </row>
    <row r="308" spans="10:10">
      <c r="J308" s="10" t="str">
        <f>IF(I308&gt;='자료입력 및 결과표시'!$B$4,H308,"업데이트 필요")</f>
        <v>업데이트 필요</v>
      </c>
    </row>
    <row r="309" spans="10:10">
      <c r="J309" s="10" t="str">
        <f>IF(I309&gt;='자료입력 및 결과표시'!$B$4,H309,"업데이트 필요")</f>
        <v>업데이트 필요</v>
      </c>
    </row>
    <row r="310" spans="10:10">
      <c r="J310" s="10" t="str">
        <f>IF(I310&gt;='자료입력 및 결과표시'!$B$4,H310,"업데이트 필요")</f>
        <v>업데이트 필요</v>
      </c>
    </row>
    <row r="311" spans="10:10">
      <c r="J311" s="10" t="str">
        <f>IF(I311&gt;='자료입력 및 결과표시'!$B$4,H311,"업데이트 필요")</f>
        <v>업데이트 필요</v>
      </c>
    </row>
    <row r="312" spans="10:10">
      <c r="J312" s="10" t="str">
        <f>IF(I312&gt;='자료입력 및 결과표시'!$B$4,H312,"업데이트 필요")</f>
        <v>업데이트 필요</v>
      </c>
    </row>
    <row r="313" spans="10:10">
      <c r="J313" s="10" t="str">
        <f>IF(I313&gt;='자료입력 및 결과표시'!$B$4,H313,"업데이트 필요")</f>
        <v>업데이트 필요</v>
      </c>
    </row>
    <row r="314" spans="10:10">
      <c r="J314" s="10" t="str">
        <f>IF(I314&gt;='자료입력 및 결과표시'!$B$4,H314,"업데이트 필요")</f>
        <v>업데이트 필요</v>
      </c>
    </row>
    <row r="315" spans="10:10">
      <c r="J315" s="10" t="str">
        <f>IF(I315&gt;='자료입력 및 결과표시'!$B$4,H315,"업데이트 필요")</f>
        <v>업데이트 필요</v>
      </c>
    </row>
    <row r="316" spans="10:10">
      <c r="J316" s="10" t="str">
        <f>IF(I316&gt;='자료입력 및 결과표시'!$B$4,H316,"업데이트 필요")</f>
        <v>업데이트 필요</v>
      </c>
    </row>
    <row r="317" spans="10:10">
      <c r="J317" s="10" t="str">
        <f>IF(I317&gt;='자료입력 및 결과표시'!$B$4,H317,"업데이트 필요")</f>
        <v>업데이트 필요</v>
      </c>
    </row>
    <row r="318" spans="10:10">
      <c r="J318" s="10" t="str">
        <f>IF(I318&gt;='자료입력 및 결과표시'!$B$4,H318,"업데이트 필요")</f>
        <v>업데이트 필요</v>
      </c>
    </row>
    <row r="319" spans="10:10">
      <c r="J319" s="10" t="str">
        <f>IF(I319&gt;='자료입력 및 결과표시'!$B$4,H319,"업데이트 필요")</f>
        <v>업데이트 필요</v>
      </c>
    </row>
    <row r="320" spans="10:10">
      <c r="J320" s="10" t="str">
        <f>IF(I320&gt;='자료입력 및 결과표시'!$B$4,H320,"업데이트 필요")</f>
        <v>업데이트 필요</v>
      </c>
    </row>
    <row r="321" spans="10:10">
      <c r="J321" s="10" t="str">
        <f>IF(I321&gt;='자료입력 및 결과표시'!$B$4,H321,"업데이트 필요")</f>
        <v>업데이트 필요</v>
      </c>
    </row>
    <row r="322" spans="10:10">
      <c r="J322" s="10" t="str">
        <f>IF(I322&gt;='자료입력 및 결과표시'!$B$4,H322,"업데이트 필요")</f>
        <v>업데이트 필요</v>
      </c>
    </row>
    <row r="323" spans="10:10">
      <c r="J323" s="10" t="str">
        <f>IF(I323&gt;='자료입력 및 결과표시'!$B$4,H323,"업데이트 필요")</f>
        <v>업데이트 필요</v>
      </c>
    </row>
    <row r="324" spans="10:10">
      <c r="J324" s="10" t="str">
        <f>IF(I324&gt;='자료입력 및 결과표시'!$B$4,H324,"업데이트 필요")</f>
        <v>업데이트 필요</v>
      </c>
    </row>
    <row r="325" spans="10:10">
      <c r="J325" s="10" t="str">
        <f>IF(I325&gt;='자료입력 및 결과표시'!$B$4,H325,"업데이트 필요")</f>
        <v>업데이트 필요</v>
      </c>
    </row>
    <row r="326" spans="10:10">
      <c r="J326" s="10" t="str">
        <f>IF(I326&gt;='자료입력 및 결과표시'!$B$4,H326,"업데이트 필요")</f>
        <v>업데이트 필요</v>
      </c>
    </row>
    <row r="327" spans="10:10">
      <c r="J327" s="10" t="str">
        <f>IF(I327&gt;='자료입력 및 결과표시'!$B$4,H327,"업데이트 필요")</f>
        <v>업데이트 필요</v>
      </c>
    </row>
    <row r="328" spans="10:10">
      <c r="J328" s="10" t="str">
        <f>IF(I328&gt;='자료입력 및 결과표시'!$B$4,H328,"업데이트 필요")</f>
        <v>업데이트 필요</v>
      </c>
    </row>
    <row r="329" spans="10:10">
      <c r="J329" s="10" t="str">
        <f>IF(I329&gt;='자료입력 및 결과표시'!$B$4,H329,"업데이트 필요")</f>
        <v>업데이트 필요</v>
      </c>
    </row>
    <row r="330" spans="10:10">
      <c r="J330" s="10" t="str">
        <f>IF(I330&gt;='자료입력 및 결과표시'!$B$4,H330,"업데이트 필요")</f>
        <v>업데이트 필요</v>
      </c>
    </row>
    <row r="331" spans="10:10">
      <c r="J331" s="10" t="str">
        <f>IF(I331&gt;='자료입력 및 결과표시'!$B$4,H331,"업데이트 필요")</f>
        <v>업데이트 필요</v>
      </c>
    </row>
    <row r="332" spans="10:10">
      <c r="J332" s="10" t="str">
        <f>IF(I332&gt;='자료입력 및 결과표시'!$B$4,H332,"업데이트 필요")</f>
        <v>업데이트 필요</v>
      </c>
    </row>
    <row r="333" spans="10:10">
      <c r="J333" s="10" t="str">
        <f>IF(I333&gt;='자료입력 및 결과표시'!$B$4,H333,"업데이트 필요")</f>
        <v>업데이트 필요</v>
      </c>
    </row>
    <row r="334" spans="10:10">
      <c r="J334" s="10" t="str">
        <f>IF(I334&gt;='자료입력 및 결과표시'!$B$4,H334,"업데이트 필요")</f>
        <v>업데이트 필요</v>
      </c>
    </row>
    <row r="335" spans="10:10">
      <c r="J335" s="10" t="str">
        <f>IF(I335&gt;='자료입력 및 결과표시'!$B$4,H335,"업데이트 필요")</f>
        <v>업데이트 필요</v>
      </c>
    </row>
    <row r="336" spans="10:10">
      <c r="J336" s="10" t="str">
        <f>IF(I336&gt;='자료입력 및 결과표시'!$B$4,H336,"업데이트 필요")</f>
        <v>업데이트 필요</v>
      </c>
    </row>
    <row r="337" spans="10:10">
      <c r="J337" s="10" t="str">
        <f>IF(I337&gt;='자료입력 및 결과표시'!$B$4,H337,"업데이트 필요")</f>
        <v>업데이트 필요</v>
      </c>
    </row>
    <row r="338" spans="10:10">
      <c r="J338" s="10" t="str">
        <f>IF(I338&gt;='자료입력 및 결과표시'!$B$4,H338,"업데이트 필요")</f>
        <v>업데이트 필요</v>
      </c>
    </row>
    <row r="339" spans="10:10">
      <c r="J339" s="10" t="str">
        <f>IF(I339&gt;='자료입력 및 결과표시'!$B$4,H339,"업데이트 필요")</f>
        <v>업데이트 필요</v>
      </c>
    </row>
    <row r="340" spans="10:10">
      <c r="J340" s="10" t="str">
        <f>IF(I340&gt;='자료입력 및 결과표시'!$B$4,H340,"업데이트 필요")</f>
        <v>업데이트 필요</v>
      </c>
    </row>
    <row r="341" spans="10:10">
      <c r="J341" s="10" t="str">
        <f>IF(I341&gt;='자료입력 및 결과표시'!$B$4,H341,"업데이트 필요")</f>
        <v>업데이트 필요</v>
      </c>
    </row>
    <row r="342" spans="10:10">
      <c r="J342" s="10" t="str">
        <f>IF(I342&gt;='자료입력 및 결과표시'!$B$4,H342,"업데이트 필요")</f>
        <v>업데이트 필요</v>
      </c>
    </row>
    <row r="343" spans="10:10">
      <c r="J343" s="10" t="str">
        <f>IF(I343&gt;='자료입력 및 결과표시'!$B$4,H343,"업데이트 필요")</f>
        <v>업데이트 필요</v>
      </c>
    </row>
    <row r="344" spans="10:10">
      <c r="J344" s="10" t="str">
        <f>IF(I344&gt;='자료입력 및 결과표시'!$B$4,H344,"업데이트 필요")</f>
        <v>업데이트 필요</v>
      </c>
    </row>
    <row r="345" spans="10:10">
      <c r="J345" s="10" t="str">
        <f>IF(I345&gt;='자료입력 및 결과표시'!$B$4,H345,"업데이트 필요")</f>
        <v>업데이트 필요</v>
      </c>
    </row>
    <row r="346" spans="10:10">
      <c r="J346" s="10" t="str">
        <f>IF(I346&gt;='자료입력 및 결과표시'!$B$4,H346,"업데이트 필요")</f>
        <v>업데이트 필요</v>
      </c>
    </row>
    <row r="347" spans="10:10">
      <c r="J347" s="10" t="str">
        <f>IF(I347&gt;='자료입력 및 결과표시'!$B$4,H347,"업데이트 필요")</f>
        <v>업데이트 필요</v>
      </c>
    </row>
    <row r="348" spans="10:10">
      <c r="J348" s="10" t="str">
        <f>IF(I348&gt;='자료입력 및 결과표시'!$B$4,H348,"업데이트 필요")</f>
        <v>업데이트 필요</v>
      </c>
    </row>
    <row r="349" spans="10:10">
      <c r="J349" s="10" t="str">
        <f>IF(I349&gt;='자료입력 및 결과표시'!$B$4,H349,"업데이트 필요")</f>
        <v>업데이트 필요</v>
      </c>
    </row>
    <row r="350" spans="10:10">
      <c r="J350" s="10" t="str">
        <f>IF(I350&gt;='자료입력 및 결과표시'!$B$4,H350,"업데이트 필요")</f>
        <v>업데이트 필요</v>
      </c>
    </row>
    <row r="351" spans="10:10">
      <c r="J351" s="10" t="str">
        <f>IF(I351&gt;='자료입력 및 결과표시'!$B$4,H351,"업데이트 필요")</f>
        <v>업데이트 필요</v>
      </c>
    </row>
    <row r="352" spans="10:10">
      <c r="J352" s="10" t="str">
        <f>IF(I352&gt;='자료입력 및 결과표시'!$B$4,H352,"업데이트 필요")</f>
        <v>업데이트 필요</v>
      </c>
    </row>
    <row r="353" spans="10:10">
      <c r="J353" s="10" t="str">
        <f>IF(I353&gt;='자료입력 및 결과표시'!$B$4,H353,"업데이트 필요")</f>
        <v>업데이트 필요</v>
      </c>
    </row>
    <row r="354" spans="10:10">
      <c r="J354" s="10" t="str">
        <f>IF(I354&gt;='자료입력 및 결과표시'!$B$4,H354,"업데이트 필요")</f>
        <v>업데이트 필요</v>
      </c>
    </row>
    <row r="355" spans="10:10">
      <c r="J355" s="10" t="str">
        <f>IF(I355&gt;='자료입력 및 결과표시'!$B$4,H355,"업데이트 필요")</f>
        <v>업데이트 필요</v>
      </c>
    </row>
    <row r="356" spans="10:10">
      <c r="J356" s="10" t="str">
        <f>IF(I356&gt;='자료입력 및 결과표시'!$B$4,H356,"업데이트 필요")</f>
        <v>업데이트 필요</v>
      </c>
    </row>
    <row r="357" spans="10:10">
      <c r="J357" s="10" t="str">
        <f>IF(I357&gt;='자료입력 및 결과표시'!$B$4,H357,"업데이트 필요")</f>
        <v>업데이트 필요</v>
      </c>
    </row>
    <row r="358" spans="10:10">
      <c r="J358" s="10" t="str">
        <f>IF(I358&gt;='자료입력 및 결과표시'!$B$4,H358,"업데이트 필요")</f>
        <v>업데이트 필요</v>
      </c>
    </row>
    <row r="359" spans="10:10">
      <c r="J359" s="10" t="str">
        <f>IF(I359&gt;='자료입력 및 결과표시'!$B$4,H359,"업데이트 필요")</f>
        <v>업데이트 필요</v>
      </c>
    </row>
    <row r="360" spans="10:10">
      <c r="J360" s="10" t="str">
        <f>IF(I360&gt;='자료입력 및 결과표시'!$B$4,H360,"업데이트 필요")</f>
        <v>업데이트 필요</v>
      </c>
    </row>
    <row r="361" spans="10:10">
      <c r="J361" s="10" t="str">
        <f>IF(I361&gt;='자료입력 및 결과표시'!$B$4,H361,"업데이트 필요")</f>
        <v>업데이트 필요</v>
      </c>
    </row>
    <row r="362" spans="10:10">
      <c r="J362" s="10" t="str">
        <f>IF(I362&gt;='자료입력 및 결과표시'!$B$4,H362,"업데이트 필요")</f>
        <v>업데이트 필요</v>
      </c>
    </row>
    <row r="363" spans="10:10">
      <c r="J363" s="10" t="str">
        <f>IF(I363&gt;='자료입력 및 결과표시'!$B$4,H363,"업데이트 필요")</f>
        <v>업데이트 필요</v>
      </c>
    </row>
    <row r="364" spans="10:10">
      <c r="J364" s="10" t="str">
        <f>IF(I364&gt;='자료입력 및 결과표시'!$B$4,H364,"업데이트 필요")</f>
        <v>업데이트 필요</v>
      </c>
    </row>
    <row r="365" spans="10:10">
      <c r="J365" s="10" t="str">
        <f>IF(I365&gt;='자료입력 및 결과표시'!$B$4,H365,"업데이트 필요")</f>
        <v>업데이트 필요</v>
      </c>
    </row>
    <row r="366" spans="10:10">
      <c r="J366" s="10" t="str">
        <f>IF(I366&gt;='자료입력 및 결과표시'!$B$4,H366,"업데이트 필요")</f>
        <v>업데이트 필요</v>
      </c>
    </row>
    <row r="367" spans="10:10">
      <c r="J367" s="10" t="str">
        <f>IF(I367&gt;='자료입력 및 결과표시'!$B$4,H367,"업데이트 필요")</f>
        <v>업데이트 필요</v>
      </c>
    </row>
    <row r="368" spans="10:10">
      <c r="J368" s="10" t="str">
        <f>IF(I368&gt;='자료입력 및 결과표시'!$B$4,H368,"업데이트 필요")</f>
        <v>업데이트 필요</v>
      </c>
    </row>
    <row r="369" spans="10:10">
      <c r="J369" s="10" t="str">
        <f>IF(I369&gt;='자료입력 및 결과표시'!$B$4,H369,"업데이트 필요")</f>
        <v>업데이트 필요</v>
      </c>
    </row>
    <row r="370" spans="10:10">
      <c r="J370" s="10" t="str">
        <f>IF(I370&gt;='자료입력 및 결과표시'!$B$4,H370,"업데이트 필요")</f>
        <v>업데이트 필요</v>
      </c>
    </row>
    <row r="371" spans="10:10">
      <c r="J371" s="10" t="str">
        <f>IF(I371&gt;='자료입력 및 결과표시'!$B$4,H371,"업데이트 필요")</f>
        <v>업데이트 필요</v>
      </c>
    </row>
    <row r="372" spans="10:10">
      <c r="J372" s="10" t="str">
        <f>IF(I372&gt;='자료입력 및 결과표시'!$B$4,H372,"업데이트 필요")</f>
        <v>업데이트 필요</v>
      </c>
    </row>
    <row r="373" spans="10:10">
      <c r="J373" s="10" t="str">
        <f>IF(I373&gt;='자료입력 및 결과표시'!$B$4,H373,"업데이트 필요")</f>
        <v>업데이트 필요</v>
      </c>
    </row>
    <row r="374" spans="10:10">
      <c r="J374" s="10" t="str">
        <f>IF(I374&gt;='자료입력 및 결과표시'!$B$4,H374,"업데이트 필요")</f>
        <v>업데이트 필요</v>
      </c>
    </row>
    <row r="375" spans="10:10">
      <c r="J375" s="10" t="str">
        <f>IF(I375&gt;='자료입력 및 결과표시'!$B$4,H375,"업데이트 필요")</f>
        <v>업데이트 필요</v>
      </c>
    </row>
    <row r="376" spans="10:10">
      <c r="J376" s="10" t="str">
        <f>IF(I376&gt;='자료입력 및 결과표시'!$B$4,H376,"업데이트 필요")</f>
        <v>업데이트 필요</v>
      </c>
    </row>
    <row r="377" spans="10:10">
      <c r="J377" s="10" t="str">
        <f>IF(I377&gt;='자료입력 및 결과표시'!$B$4,H377,"업데이트 필요")</f>
        <v>업데이트 필요</v>
      </c>
    </row>
    <row r="378" spans="10:10">
      <c r="J378" s="10" t="str">
        <f>IF(I378&gt;='자료입력 및 결과표시'!$B$4,H378,"업데이트 필요")</f>
        <v>업데이트 필요</v>
      </c>
    </row>
    <row r="379" spans="10:10">
      <c r="J379" s="10" t="str">
        <f>IF(I379&gt;='자료입력 및 결과표시'!$B$4,H379,"업데이트 필요")</f>
        <v>업데이트 필요</v>
      </c>
    </row>
    <row r="380" spans="10:10">
      <c r="J380" s="10" t="str">
        <f>IF(I380&gt;='자료입력 및 결과표시'!$B$4,H380,"업데이트 필요")</f>
        <v>업데이트 필요</v>
      </c>
    </row>
    <row r="381" spans="10:10">
      <c r="J381" s="10" t="str">
        <f>IF(I381&gt;='자료입력 및 결과표시'!$B$4,H381,"업데이트 필요")</f>
        <v>업데이트 필요</v>
      </c>
    </row>
    <row r="382" spans="10:10">
      <c r="J382" s="10" t="str">
        <f>IF(I382&gt;='자료입력 및 결과표시'!$B$4,H382,"업데이트 필요")</f>
        <v>업데이트 필요</v>
      </c>
    </row>
    <row r="383" spans="10:10">
      <c r="J383" s="10" t="str">
        <f>IF(I383&gt;='자료입력 및 결과표시'!$B$4,H383,"업데이트 필요")</f>
        <v>업데이트 필요</v>
      </c>
    </row>
    <row r="384" spans="10:10">
      <c r="J384" s="10" t="str">
        <f>IF(I384&gt;='자료입력 및 결과표시'!$B$4,H384,"업데이트 필요")</f>
        <v>업데이트 필요</v>
      </c>
    </row>
    <row r="385" spans="10:10">
      <c r="J385" s="10" t="str">
        <f>IF(I385&gt;='자료입력 및 결과표시'!$B$4,H385,"업데이트 필요")</f>
        <v>업데이트 필요</v>
      </c>
    </row>
    <row r="386" spans="10:10">
      <c r="J386" s="10" t="str">
        <f>IF(I386&gt;='자료입력 및 결과표시'!$B$4,H386,"업데이트 필요")</f>
        <v>업데이트 필요</v>
      </c>
    </row>
    <row r="387" spans="10:10">
      <c r="J387" s="10" t="str">
        <f>IF(I387&gt;='자료입력 및 결과표시'!$B$4,H387,"업데이트 필요")</f>
        <v>업데이트 필요</v>
      </c>
    </row>
    <row r="388" spans="10:10">
      <c r="J388" s="10" t="str">
        <f>IF(I388&gt;='자료입력 및 결과표시'!$B$4,H388,"업데이트 필요")</f>
        <v>업데이트 필요</v>
      </c>
    </row>
    <row r="389" spans="10:10">
      <c r="J389" s="10" t="str">
        <f>IF(I389&gt;='자료입력 및 결과표시'!$B$4,H389,"업데이트 필요")</f>
        <v>업데이트 필요</v>
      </c>
    </row>
    <row r="390" spans="10:10">
      <c r="J390" s="10" t="str">
        <f>IF(I390&gt;='자료입력 및 결과표시'!$B$4,H390,"업데이트 필요")</f>
        <v>업데이트 필요</v>
      </c>
    </row>
    <row r="391" spans="10:10">
      <c r="J391" s="10" t="str">
        <f>IF(I391&gt;='자료입력 및 결과표시'!$B$4,H391,"업데이트 필요")</f>
        <v>업데이트 필요</v>
      </c>
    </row>
    <row r="392" spans="10:10">
      <c r="J392" s="10" t="str">
        <f>IF(I392&gt;='자료입력 및 결과표시'!$B$4,H392,"업데이트 필요")</f>
        <v>업데이트 필요</v>
      </c>
    </row>
    <row r="393" spans="10:10">
      <c r="J393" s="10" t="str">
        <f>IF(I393&gt;='자료입력 및 결과표시'!$B$4,H393,"업데이트 필요")</f>
        <v>업데이트 필요</v>
      </c>
    </row>
    <row r="394" spans="10:10">
      <c r="J394" s="10" t="str">
        <f>IF(I394&gt;='자료입력 및 결과표시'!$B$4,H394,"업데이트 필요")</f>
        <v>업데이트 필요</v>
      </c>
    </row>
    <row r="395" spans="10:10">
      <c r="J395" s="10" t="str">
        <f>IF(I395&gt;='자료입력 및 결과표시'!$B$4,H395,"업데이트 필요")</f>
        <v>업데이트 필요</v>
      </c>
    </row>
    <row r="396" spans="10:10">
      <c r="J396" s="10" t="str">
        <f>IF(I396&gt;='자료입력 및 결과표시'!$B$4,H396,"업데이트 필요")</f>
        <v>업데이트 필요</v>
      </c>
    </row>
    <row r="397" spans="10:10">
      <c r="J397" s="10" t="str">
        <f>IF(I397&gt;='자료입력 및 결과표시'!$B$4,H397,"업데이트 필요")</f>
        <v>업데이트 필요</v>
      </c>
    </row>
    <row r="398" spans="10:10">
      <c r="J398" s="10" t="str">
        <f>IF(I398&gt;='자료입력 및 결과표시'!$B$4,H398,"업데이트 필요")</f>
        <v>업데이트 필요</v>
      </c>
    </row>
    <row r="399" spans="10:10">
      <c r="J399" s="10" t="str">
        <f>IF(I399&gt;='자료입력 및 결과표시'!$B$4,H399,"업데이트 필요")</f>
        <v>업데이트 필요</v>
      </c>
    </row>
    <row r="400" spans="10:10">
      <c r="J400" s="10" t="str">
        <f>IF(I400&gt;='자료입력 및 결과표시'!$B$4,H400,"업데이트 필요")</f>
        <v>업데이트 필요</v>
      </c>
    </row>
    <row r="401" spans="10:10">
      <c r="J401" s="10" t="str">
        <f>IF(I401&gt;='자료입력 및 결과표시'!$B$4,H401,"업데이트 필요")</f>
        <v>업데이트 필요</v>
      </c>
    </row>
    <row r="402" spans="10:10">
      <c r="J402" s="10" t="str">
        <f>IF(I402&gt;='자료입력 및 결과표시'!$B$4,H402,"업데이트 필요")</f>
        <v>업데이트 필요</v>
      </c>
    </row>
    <row r="403" spans="10:10">
      <c r="J403" s="10" t="str">
        <f>IF(I403&gt;='자료입력 및 결과표시'!$B$4,H403,"업데이트 필요")</f>
        <v>업데이트 필요</v>
      </c>
    </row>
    <row r="404" spans="10:10">
      <c r="J404" s="10" t="str">
        <f>IF(I404&gt;='자료입력 및 결과표시'!$B$4,H404,"업데이트 필요")</f>
        <v>업데이트 필요</v>
      </c>
    </row>
    <row r="405" spans="10:10">
      <c r="J405" s="10" t="str">
        <f>IF(I405&gt;='자료입력 및 결과표시'!$B$4,H405,"업데이트 필요")</f>
        <v>업데이트 필요</v>
      </c>
    </row>
    <row r="406" spans="10:10">
      <c r="J406" s="10" t="str">
        <f>IF(I406&gt;='자료입력 및 결과표시'!$B$4,H406,"업데이트 필요")</f>
        <v>업데이트 필요</v>
      </c>
    </row>
    <row r="407" spans="10:10">
      <c r="J407" s="10" t="str">
        <f>IF(I407&gt;='자료입력 및 결과표시'!$B$4,H407,"업데이트 필요")</f>
        <v>업데이트 필요</v>
      </c>
    </row>
    <row r="408" spans="10:10">
      <c r="J408" s="10" t="str">
        <f>IF(I408&gt;='자료입력 및 결과표시'!$B$4,H408,"업데이트 필요")</f>
        <v>업데이트 필요</v>
      </c>
    </row>
    <row r="409" spans="10:10">
      <c r="J409" s="10" t="str">
        <f>IF(I409&gt;='자료입력 및 결과표시'!$B$4,H409,"업데이트 필요")</f>
        <v>업데이트 필요</v>
      </c>
    </row>
    <row r="410" spans="10:10">
      <c r="J410" s="10" t="str">
        <f>IF(I410&gt;='자료입력 및 결과표시'!$B$4,H410,"업데이트 필요")</f>
        <v>업데이트 필요</v>
      </c>
    </row>
    <row r="411" spans="10:10">
      <c r="J411" s="10" t="str">
        <f>IF(I411&gt;='자료입력 및 결과표시'!$B$4,H411,"업데이트 필요")</f>
        <v>업데이트 필요</v>
      </c>
    </row>
    <row r="412" spans="10:10">
      <c r="J412" s="10" t="str">
        <f>IF(I412&gt;='자료입력 및 결과표시'!$B$4,H412,"업데이트 필요")</f>
        <v>업데이트 필요</v>
      </c>
    </row>
    <row r="413" spans="10:10">
      <c r="J413" s="10" t="str">
        <f>IF(I413&gt;='자료입력 및 결과표시'!$B$4,H413,"업데이트 필요")</f>
        <v>업데이트 필요</v>
      </c>
    </row>
    <row r="414" spans="10:10">
      <c r="J414" s="10" t="str">
        <f>IF(I414&gt;='자료입력 및 결과표시'!$B$4,H414,"업데이트 필요")</f>
        <v>업데이트 필요</v>
      </c>
    </row>
    <row r="415" spans="10:10">
      <c r="J415" s="10" t="str">
        <f>IF(I415&gt;='자료입력 및 결과표시'!$B$4,H415,"업데이트 필요")</f>
        <v>업데이트 필요</v>
      </c>
    </row>
    <row r="416" spans="10:10">
      <c r="J416" s="10" t="str">
        <f>IF(I416&gt;='자료입력 및 결과표시'!$B$4,H416,"업데이트 필요")</f>
        <v>업데이트 필요</v>
      </c>
    </row>
    <row r="417" spans="10:10">
      <c r="J417" s="10" t="str">
        <f>IF(I417&gt;='자료입력 및 결과표시'!$B$4,H417,"업데이트 필요")</f>
        <v>업데이트 필요</v>
      </c>
    </row>
    <row r="418" spans="10:10">
      <c r="J418" s="10" t="str">
        <f>IF(I418&gt;='자료입력 및 결과표시'!$B$4,H418,"업데이트 필요")</f>
        <v>업데이트 필요</v>
      </c>
    </row>
    <row r="419" spans="10:10">
      <c r="J419" s="10" t="str">
        <f>IF(I419&gt;='자료입력 및 결과표시'!$B$4,H419,"업데이트 필요")</f>
        <v>업데이트 필요</v>
      </c>
    </row>
    <row r="420" spans="10:10">
      <c r="J420" s="10" t="str">
        <f>IF(I420&gt;='자료입력 및 결과표시'!$B$4,H420,"업데이트 필요")</f>
        <v>업데이트 필요</v>
      </c>
    </row>
    <row r="421" spans="10:10">
      <c r="J421" s="10" t="str">
        <f>IF(I421&gt;='자료입력 및 결과표시'!$B$4,H421,"업데이트 필요")</f>
        <v>업데이트 필요</v>
      </c>
    </row>
    <row r="422" spans="10:10">
      <c r="J422" s="10" t="str">
        <f>IF(I422&gt;='자료입력 및 결과표시'!$B$4,H422,"업데이트 필요")</f>
        <v>업데이트 필요</v>
      </c>
    </row>
    <row r="423" spans="10:10">
      <c r="J423" s="10" t="str">
        <f>IF(I423&gt;='자료입력 및 결과표시'!$B$4,H423,"업데이트 필요")</f>
        <v>업데이트 필요</v>
      </c>
    </row>
    <row r="424" spans="10:10">
      <c r="J424" s="10" t="str">
        <f>IF(I424&gt;='자료입력 및 결과표시'!$B$4,H424,"업데이트 필요")</f>
        <v>업데이트 필요</v>
      </c>
    </row>
    <row r="425" spans="10:10">
      <c r="J425" s="10" t="str">
        <f>IF(I425&gt;='자료입력 및 결과표시'!$B$4,H425,"업데이트 필요")</f>
        <v>업데이트 필요</v>
      </c>
    </row>
    <row r="426" spans="10:10">
      <c r="J426" s="10" t="str">
        <f>IF(I426&gt;='자료입력 및 결과표시'!$B$4,H426,"업데이트 필요")</f>
        <v>업데이트 필요</v>
      </c>
    </row>
    <row r="427" spans="10:10">
      <c r="J427" s="10" t="str">
        <f>IF(I427&gt;='자료입력 및 결과표시'!$B$4,H427,"업데이트 필요")</f>
        <v>업데이트 필요</v>
      </c>
    </row>
    <row r="428" spans="10:10">
      <c r="J428" s="10" t="str">
        <f>IF(I428&gt;='자료입력 및 결과표시'!$B$4,H428,"업데이트 필요")</f>
        <v>업데이트 필요</v>
      </c>
    </row>
    <row r="429" spans="10:10">
      <c r="J429" s="10" t="str">
        <f>IF(I429&gt;='자료입력 및 결과표시'!$B$4,H429,"업데이트 필요")</f>
        <v>업데이트 필요</v>
      </c>
    </row>
    <row r="430" spans="10:10">
      <c r="J430" s="10" t="str">
        <f>IF(I430&gt;='자료입력 및 결과표시'!$B$4,H430,"업데이트 필요")</f>
        <v>업데이트 필요</v>
      </c>
    </row>
    <row r="431" spans="10:10">
      <c r="J431" s="10" t="str">
        <f>IF(I431&gt;='자료입력 및 결과표시'!$B$4,H431,"업데이트 필요")</f>
        <v>업데이트 필요</v>
      </c>
    </row>
    <row r="432" spans="10:10">
      <c r="J432" s="10" t="str">
        <f>IF(I432&gt;='자료입력 및 결과표시'!$B$4,H432,"업데이트 필요")</f>
        <v>업데이트 필요</v>
      </c>
    </row>
    <row r="433" spans="10:10">
      <c r="J433" s="10" t="str">
        <f>IF(I433&gt;='자료입력 및 결과표시'!$B$4,H433,"업데이트 필요")</f>
        <v>업데이트 필요</v>
      </c>
    </row>
    <row r="434" spans="10:10">
      <c r="J434" s="10" t="str">
        <f>IF(I434&gt;='자료입력 및 결과표시'!$B$4,H434,"업데이트 필요")</f>
        <v>업데이트 필요</v>
      </c>
    </row>
    <row r="435" spans="10:10">
      <c r="J435" s="10" t="str">
        <f>IF(I435&gt;='자료입력 및 결과표시'!$B$4,H435,"업데이트 필요")</f>
        <v>업데이트 필요</v>
      </c>
    </row>
    <row r="436" spans="10:10">
      <c r="J436" s="10" t="str">
        <f>IF(I436&gt;='자료입력 및 결과표시'!$B$4,H436,"업데이트 필요")</f>
        <v>업데이트 필요</v>
      </c>
    </row>
    <row r="437" spans="10:10">
      <c r="J437" s="10" t="str">
        <f>IF(I437&gt;='자료입력 및 결과표시'!$B$4,H437,"업데이트 필요")</f>
        <v>업데이트 필요</v>
      </c>
    </row>
    <row r="438" spans="10:10">
      <c r="J438" s="10" t="str">
        <f>IF(I438&gt;='자료입력 및 결과표시'!$B$4,H438,"업데이트 필요")</f>
        <v>업데이트 필요</v>
      </c>
    </row>
    <row r="439" spans="10:10">
      <c r="J439" s="10" t="str">
        <f>IF(I439&gt;='자료입력 및 결과표시'!$B$4,H439,"업데이트 필요")</f>
        <v>업데이트 필요</v>
      </c>
    </row>
    <row r="440" spans="10:10">
      <c r="J440" s="10" t="str">
        <f>IF(I440&gt;='자료입력 및 결과표시'!$B$4,H440,"업데이트 필요")</f>
        <v>업데이트 필요</v>
      </c>
    </row>
    <row r="441" spans="10:10">
      <c r="J441" s="10" t="str">
        <f>IF(I441&gt;='자료입력 및 결과표시'!$B$4,H441,"업데이트 필요")</f>
        <v>업데이트 필요</v>
      </c>
    </row>
    <row r="442" spans="10:10">
      <c r="J442" s="10" t="str">
        <f>IF(I442&gt;='자료입력 및 결과표시'!$B$4,H442,"업데이트 필요")</f>
        <v>업데이트 필요</v>
      </c>
    </row>
    <row r="443" spans="10:10">
      <c r="J443" s="10" t="str">
        <f>IF(I443&gt;='자료입력 및 결과표시'!$B$4,H443,"업데이트 필요")</f>
        <v>업데이트 필요</v>
      </c>
    </row>
    <row r="444" spans="10:10">
      <c r="J444" s="10" t="str">
        <f>IF(I444&gt;='자료입력 및 결과표시'!$B$4,H444,"업데이트 필요")</f>
        <v>업데이트 필요</v>
      </c>
    </row>
    <row r="445" spans="10:10">
      <c r="J445" s="10" t="str">
        <f>IF(I445&gt;='자료입력 및 결과표시'!$B$4,H445,"업데이트 필요")</f>
        <v>업데이트 필요</v>
      </c>
    </row>
    <row r="446" spans="10:10">
      <c r="J446" s="10" t="str">
        <f>IF(I446&gt;='자료입력 및 결과표시'!$B$4,H446,"업데이트 필요")</f>
        <v>업데이트 필요</v>
      </c>
    </row>
    <row r="447" spans="10:10">
      <c r="J447" s="10" t="str">
        <f>IF(I447&gt;='자료입력 및 결과표시'!$B$4,H447,"업데이트 필요")</f>
        <v>업데이트 필요</v>
      </c>
    </row>
    <row r="448" spans="10:10">
      <c r="J448" s="10" t="str">
        <f>IF(I448&gt;='자료입력 및 결과표시'!$B$4,H448,"업데이트 필요")</f>
        <v>업데이트 필요</v>
      </c>
    </row>
    <row r="449" spans="10:10">
      <c r="J449" s="10" t="str">
        <f>IF(I449&gt;='자료입력 및 결과표시'!$B$4,H449,"업데이트 필요")</f>
        <v>업데이트 필요</v>
      </c>
    </row>
    <row r="450" spans="10:10">
      <c r="J450" s="10" t="str">
        <f>IF(I450&gt;='자료입력 및 결과표시'!$B$4,H450,"업데이트 필요")</f>
        <v>업데이트 필요</v>
      </c>
    </row>
    <row r="451" spans="10:10">
      <c r="J451" s="10" t="str">
        <f>IF(I451&gt;='자료입력 및 결과표시'!$B$4,H451,"업데이트 필요")</f>
        <v>업데이트 필요</v>
      </c>
    </row>
    <row r="452" spans="10:10">
      <c r="J452" s="10" t="str">
        <f>IF(I452&gt;='자료입력 및 결과표시'!$B$4,H452,"업데이트 필요")</f>
        <v>업데이트 필요</v>
      </c>
    </row>
    <row r="453" spans="10:10">
      <c r="J453" s="10" t="str">
        <f>IF(I453&gt;='자료입력 및 결과표시'!$B$4,H453,"업데이트 필요")</f>
        <v>업데이트 필요</v>
      </c>
    </row>
    <row r="454" spans="10:10">
      <c r="J454" s="10" t="str">
        <f>IF(I454&gt;='자료입력 및 결과표시'!$B$4,H454,"업데이트 필요")</f>
        <v>업데이트 필요</v>
      </c>
    </row>
    <row r="455" spans="10:10">
      <c r="J455" s="10" t="str">
        <f>IF(I455&gt;='자료입력 및 결과표시'!$B$4,H455,"업데이트 필요")</f>
        <v>업데이트 필요</v>
      </c>
    </row>
    <row r="456" spans="10:10">
      <c r="J456" s="10" t="str">
        <f>IF(I456&gt;='자료입력 및 결과표시'!$B$4,H456,"업데이트 필요")</f>
        <v>업데이트 필요</v>
      </c>
    </row>
    <row r="457" spans="10:10">
      <c r="J457" s="10" t="str">
        <f>IF(I457&gt;='자료입력 및 결과표시'!$B$4,H457,"업데이트 필요")</f>
        <v>업데이트 필요</v>
      </c>
    </row>
    <row r="458" spans="10:10">
      <c r="J458" s="10" t="str">
        <f>IF(I458&gt;='자료입력 및 결과표시'!$B$4,H458,"업데이트 필요")</f>
        <v>업데이트 필요</v>
      </c>
    </row>
    <row r="459" spans="10:10">
      <c r="J459" s="10" t="str">
        <f>IF(I459&gt;='자료입력 및 결과표시'!$B$4,H459,"업데이트 필요")</f>
        <v>업데이트 필요</v>
      </c>
    </row>
    <row r="460" spans="10:10">
      <c r="J460" s="10" t="str">
        <f>IF(I460&gt;='자료입력 및 결과표시'!$B$4,H460,"업데이트 필요")</f>
        <v>업데이트 필요</v>
      </c>
    </row>
    <row r="461" spans="10:10">
      <c r="J461" s="10" t="str">
        <f>IF(I461&gt;='자료입력 및 결과표시'!$B$4,H461,"업데이트 필요")</f>
        <v>업데이트 필요</v>
      </c>
    </row>
    <row r="462" spans="10:10">
      <c r="J462" s="10" t="str">
        <f>IF(I462&gt;='자료입력 및 결과표시'!$B$4,H462,"업데이트 필요")</f>
        <v>업데이트 필요</v>
      </c>
    </row>
    <row r="463" spans="10:10">
      <c r="J463" s="10" t="str">
        <f>IF(I463&gt;='자료입력 및 결과표시'!$B$4,H463,"업데이트 필요")</f>
        <v>업데이트 필요</v>
      </c>
    </row>
    <row r="464" spans="10:10">
      <c r="J464" s="10" t="str">
        <f>IF(I464&gt;='자료입력 및 결과표시'!$B$4,H464,"업데이트 필요")</f>
        <v>업데이트 필요</v>
      </c>
    </row>
    <row r="465" spans="10:10">
      <c r="J465" s="10" t="str">
        <f>IF(I465&gt;='자료입력 및 결과표시'!$B$4,H465,"업데이트 필요")</f>
        <v>업데이트 필요</v>
      </c>
    </row>
    <row r="466" spans="10:10">
      <c r="J466" s="10" t="str">
        <f>IF(I466&gt;='자료입력 및 결과표시'!$B$4,H466,"업데이트 필요")</f>
        <v>업데이트 필요</v>
      </c>
    </row>
    <row r="467" spans="10:10">
      <c r="J467" s="10" t="str">
        <f>IF(I467&gt;='자료입력 및 결과표시'!$B$4,H467,"업데이트 필요")</f>
        <v>업데이트 필요</v>
      </c>
    </row>
    <row r="468" spans="10:10">
      <c r="J468" s="10" t="str">
        <f>IF(I468&gt;='자료입력 및 결과표시'!$B$4,H468,"업데이트 필요")</f>
        <v>업데이트 필요</v>
      </c>
    </row>
    <row r="469" spans="10:10">
      <c r="J469" s="10" t="str">
        <f>IF(I469&gt;='자료입력 및 결과표시'!$B$4,H469,"업데이트 필요")</f>
        <v>업데이트 필요</v>
      </c>
    </row>
    <row r="470" spans="10:10">
      <c r="J470" s="10" t="str">
        <f>IF(I470&gt;='자료입력 및 결과표시'!$B$4,H470,"업데이트 필요")</f>
        <v>업데이트 필요</v>
      </c>
    </row>
    <row r="471" spans="10:10">
      <c r="J471" s="10" t="str">
        <f>IF(I471&gt;='자료입력 및 결과표시'!$B$4,H471,"업데이트 필요")</f>
        <v>업데이트 필요</v>
      </c>
    </row>
    <row r="472" spans="10:10">
      <c r="J472" s="10" t="str">
        <f>IF(I472&gt;='자료입력 및 결과표시'!$B$4,H472,"업데이트 필요")</f>
        <v>업데이트 필요</v>
      </c>
    </row>
    <row r="473" spans="10:10">
      <c r="J473" s="10" t="str">
        <f>IF(I473&gt;='자료입력 및 결과표시'!$B$4,H473,"업데이트 필요")</f>
        <v>업데이트 필요</v>
      </c>
    </row>
    <row r="474" spans="10:10">
      <c r="J474" s="10" t="str">
        <f>IF(I474&gt;='자료입력 및 결과표시'!$B$4,H474,"업데이트 필요")</f>
        <v>업데이트 필요</v>
      </c>
    </row>
    <row r="475" spans="10:10">
      <c r="J475" s="10" t="str">
        <f>IF(I475&gt;='자료입력 및 결과표시'!$B$4,H475,"업데이트 필요")</f>
        <v>업데이트 필요</v>
      </c>
    </row>
    <row r="476" spans="10:10">
      <c r="J476" s="10" t="str">
        <f>IF(I476&gt;='자료입력 및 결과표시'!$B$4,H476,"업데이트 필요")</f>
        <v>업데이트 필요</v>
      </c>
    </row>
    <row r="477" spans="10:10">
      <c r="J477" s="10" t="str">
        <f>IF(I477&gt;='자료입력 및 결과표시'!$B$4,H477,"업데이트 필요")</f>
        <v>업데이트 필요</v>
      </c>
    </row>
    <row r="478" spans="10:10">
      <c r="J478" s="10" t="str">
        <f>IF(I478&gt;='자료입력 및 결과표시'!$B$4,H478,"업데이트 필요")</f>
        <v>업데이트 필요</v>
      </c>
    </row>
    <row r="479" spans="10:10">
      <c r="J479" s="10" t="str">
        <f>IF(I479&gt;='자료입력 및 결과표시'!$B$4,H479,"업데이트 필요")</f>
        <v>업데이트 필요</v>
      </c>
    </row>
    <row r="480" spans="10:10">
      <c r="J480" s="10" t="str">
        <f>IF(I480&gt;='자료입력 및 결과표시'!$B$4,H480,"업데이트 필요")</f>
        <v>업데이트 필요</v>
      </c>
    </row>
    <row r="481" spans="10:10">
      <c r="J481" s="10" t="str">
        <f>IF(I481&gt;='자료입력 및 결과표시'!$B$4,H481,"업데이트 필요")</f>
        <v>업데이트 필요</v>
      </c>
    </row>
    <row r="482" spans="10:10">
      <c r="J482" s="10" t="str">
        <f>IF(I482&gt;='자료입력 및 결과표시'!$B$4,H482,"업데이트 필요")</f>
        <v>업데이트 필요</v>
      </c>
    </row>
    <row r="483" spans="10:10">
      <c r="J483" s="10" t="str">
        <f>IF(I483&gt;='자료입력 및 결과표시'!$B$4,H483,"업데이트 필요")</f>
        <v>업데이트 필요</v>
      </c>
    </row>
    <row r="484" spans="10:10">
      <c r="J484" s="10" t="str">
        <f>IF(I484&gt;='자료입력 및 결과표시'!$B$4,H484,"업데이트 필요")</f>
        <v>업데이트 필요</v>
      </c>
    </row>
    <row r="485" spans="10:10">
      <c r="J485" s="10" t="str">
        <f>IF(I485&gt;='자료입력 및 결과표시'!$B$4,H485,"업데이트 필요")</f>
        <v>업데이트 필요</v>
      </c>
    </row>
    <row r="486" spans="10:10">
      <c r="J486" s="10" t="str">
        <f>IF(I486&gt;='자료입력 및 결과표시'!$B$4,H486,"업데이트 필요")</f>
        <v>업데이트 필요</v>
      </c>
    </row>
    <row r="487" spans="10:10">
      <c r="J487" s="10" t="str">
        <f>IF(I487&gt;='자료입력 및 결과표시'!$B$4,H487,"업데이트 필요")</f>
        <v>업데이트 필요</v>
      </c>
    </row>
    <row r="488" spans="10:10">
      <c r="J488" s="10" t="str">
        <f>IF(I488&gt;='자료입력 및 결과표시'!$B$4,H488,"업데이트 필요")</f>
        <v>업데이트 필요</v>
      </c>
    </row>
    <row r="489" spans="10:10">
      <c r="J489" s="10" t="str">
        <f>IF(I489&gt;='자료입력 및 결과표시'!$B$4,H489,"업데이트 필요")</f>
        <v>업데이트 필요</v>
      </c>
    </row>
    <row r="490" spans="10:10">
      <c r="J490" s="10" t="str">
        <f>IF(I490&gt;='자료입력 및 결과표시'!$B$4,H490,"업데이트 필요")</f>
        <v>업데이트 필요</v>
      </c>
    </row>
    <row r="491" spans="10:10">
      <c r="J491" s="10" t="str">
        <f>IF(I491&gt;='자료입력 및 결과표시'!$B$4,H491,"업데이트 필요")</f>
        <v>업데이트 필요</v>
      </c>
    </row>
    <row r="492" spans="10:10">
      <c r="J492" s="10" t="str">
        <f>IF(I492&gt;='자료입력 및 결과표시'!$B$4,H492,"업데이트 필요")</f>
        <v>업데이트 필요</v>
      </c>
    </row>
    <row r="493" spans="10:10">
      <c r="J493" s="10" t="str">
        <f>IF(I493&gt;='자료입력 및 결과표시'!$B$4,H493,"업데이트 필요")</f>
        <v>업데이트 필요</v>
      </c>
    </row>
    <row r="494" spans="10:10">
      <c r="J494" s="10" t="str">
        <f>IF(I494&gt;='자료입력 및 결과표시'!$B$4,H494,"업데이트 필요")</f>
        <v>업데이트 필요</v>
      </c>
    </row>
    <row r="495" spans="10:10">
      <c r="J495" s="10" t="str">
        <f>IF(I495&gt;='자료입력 및 결과표시'!$B$4,H495,"업데이트 필요")</f>
        <v>업데이트 필요</v>
      </c>
    </row>
    <row r="496" spans="10:10">
      <c r="J496" s="10" t="str">
        <f>IF(I496&gt;='자료입력 및 결과표시'!$B$4,H496,"업데이트 필요")</f>
        <v>업데이트 필요</v>
      </c>
    </row>
    <row r="497" spans="10:10">
      <c r="J497" s="10" t="str">
        <f>IF(I497&gt;='자료입력 및 결과표시'!$B$4,H497,"업데이트 필요")</f>
        <v>업데이트 필요</v>
      </c>
    </row>
    <row r="498" spans="10:10">
      <c r="J498" s="10" t="str">
        <f>IF(I498&gt;='자료입력 및 결과표시'!$B$4,H498,"업데이트 필요")</f>
        <v>업데이트 필요</v>
      </c>
    </row>
    <row r="499" spans="10:10">
      <c r="J499" s="10" t="str">
        <f>IF(I499&gt;='자료입력 및 결과표시'!$B$4,H499,"업데이트 필요")</f>
        <v>업데이트 필요</v>
      </c>
    </row>
    <row r="500" spans="10:10">
      <c r="J500" s="10" t="str">
        <f>IF(I500&gt;='자료입력 및 결과표시'!$B$4,H500,"업데이트 필요")</f>
        <v>업데이트 필요</v>
      </c>
    </row>
    <row r="501" spans="10:10">
      <c r="J501" s="10" t="str">
        <f>IF(I501&gt;='자료입력 및 결과표시'!$B$4,H501,"업데이트 필요")</f>
        <v>업데이트 필요</v>
      </c>
    </row>
    <row r="502" spans="10:10">
      <c r="J502" s="10" t="str">
        <f>IF(I502&gt;='자료입력 및 결과표시'!$B$4,H502,"업데이트 필요")</f>
        <v>업데이트 필요</v>
      </c>
    </row>
    <row r="503" spans="10:10">
      <c r="J503" s="10" t="str">
        <f>IF(I503&gt;='자료입력 및 결과표시'!$B$4,H503,"업데이트 필요")</f>
        <v>업데이트 필요</v>
      </c>
    </row>
    <row r="504" spans="10:10">
      <c r="J504" s="10" t="str">
        <f>IF(I504&gt;='자료입력 및 결과표시'!$B$4,H504,"업데이트 필요")</f>
        <v>업데이트 필요</v>
      </c>
    </row>
    <row r="505" spans="10:10">
      <c r="J505" s="10" t="str">
        <f>IF(I505&gt;='자료입력 및 결과표시'!$B$4,H505,"업데이트 필요")</f>
        <v>업데이트 필요</v>
      </c>
    </row>
    <row r="506" spans="10:10">
      <c r="J506" s="10" t="str">
        <f>IF(I506&gt;='자료입력 및 결과표시'!$B$4,H506,"업데이트 필요")</f>
        <v>업데이트 필요</v>
      </c>
    </row>
    <row r="507" spans="10:10">
      <c r="J507" s="10" t="str">
        <f>IF(I507&gt;='자료입력 및 결과표시'!$B$4,H507,"업데이트 필요")</f>
        <v>업데이트 필요</v>
      </c>
    </row>
    <row r="508" spans="10:10">
      <c r="J508" s="10" t="str">
        <f>IF(I508&gt;='자료입력 및 결과표시'!$B$4,H508,"업데이트 필요")</f>
        <v>업데이트 필요</v>
      </c>
    </row>
    <row r="509" spans="10:10">
      <c r="J509" s="10" t="str">
        <f>IF(I509&gt;='자료입력 및 결과표시'!$B$4,H509,"업데이트 필요")</f>
        <v>업데이트 필요</v>
      </c>
    </row>
    <row r="510" spans="10:10">
      <c r="J510" s="10" t="str">
        <f>IF(I510&gt;='자료입력 및 결과표시'!$B$4,H510,"업데이트 필요")</f>
        <v>업데이트 필요</v>
      </c>
    </row>
    <row r="511" spans="10:10">
      <c r="J511" s="10" t="str">
        <f>IF(I511&gt;='자료입력 및 결과표시'!$B$4,H511,"업데이트 필요")</f>
        <v>업데이트 필요</v>
      </c>
    </row>
    <row r="512" spans="10:10">
      <c r="J512" s="10" t="str">
        <f>IF(I512&gt;='자료입력 및 결과표시'!$B$4,H512,"업데이트 필요")</f>
        <v>업데이트 필요</v>
      </c>
    </row>
    <row r="513" spans="10:10">
      <c r="J513" s="10" t="str">
        <f>IF(I513&gt;='자료입력 및 결과표시'!$B$4,H513,"업데이트 필요")</f>
        <v>업데이트 필요</v>
      </c>
    </row>
    <row r="514" spans="10:10">
      <c r="J514" s="10" t="str">
        <f>IF(I514&gt;='자료입력 및 결과표시'!$B$4,H514,"업데이트 필요")</f>
        <v>업데이트 필요</v>
      </c>
    </row>
    <row r="515" spans="10:10">
      <c r="J515" s="10" t="str">
        <f>IF(I515&gt;='자료입력 및 결과표시'!$B$4,H515,"업데이트 필요")</f>
        <v>업데이트 필요</v>
      </c>
    </row>
    <row r="516" spans="10:10">
      <c r="J516" s="10" t="str">
        <f>IF(I516&gt;='자료입력 및 결과표시'!$B$4,H516,"업데이트 필요")</f>
        <v>업데이트 필요</v>
      </c>
    </row>
    <row r="517" spans="10:10">
      <c r="J517" s="10" t="str">
        <f>IF(I517&gt;='자료입력 및 결과표시'!$B$4,H517,"업데이트 필요")</f>
        <v>업데이트 필요</v>
      </c>
    </row>
    <row r="518" spans="10:10">
      <c r="J518" s="10" t="str">
        <f>IF(I518&gt;='자료입력 및 결과표시'!$B$4,H518,"업데이트 필요")</f>
        <v>업데이트 필요</v>
      </c>
    </row>
    <row r="519" spans="10:10">
      <c r="J519" s="10" t="str">
        <f>IF(I519&gt;='자료입력 및 결과표시'!$B$4,H519,"업데이트 필요")</f>
        <v>업데이트 필요</v>
      </c>
    </row>
    <row r="520" spans="10:10">
      <c r="J520" s="10" t="str">
        <f>IF(I520&gt;='자료입력 및 결과표시'!$B$4,H520,"업데이트 필요")</f>
        <v>업데이트 필요</v>
      </c>
    </row>
    <row r="521" spans="10:10">
      <c r="J521" s="10" t="str">
        <f>IF(I521&gt;='자료입력 및 결과표시'!$B$4,H521,"업데이트 필요")</f>
        <v>업데이트 필요</v>
      </c>
    </row>
    <row r="522" spans="10:10">
      <c r="J522" s="10" t="str">
        <f>IF(I522&gt;='자료입력 및 결과표시'!$B$4,H522,"업데이트 필요")</f>
        <v>업데이트 필요</v>
      </c>
    </row>
    <row r="523" spans="10:10">
      <c r="J523" s="10" t="str">
        <f>IF(I523&gt;='자료입력 및 결과표시'!$B$4,H523,"업데이트 필요")</f>
        <v>업데이트 필요</v>
      </c>
    </row>
    <row r="524" spans="10:10">
      <c r="J524" s="10" t="str">
        <f>IF(I524&gt;='자료입력 및 결과표시'!$B$4,H524,"업데이트 필요")</f>
        <v>업데이트 필요</v>
      </c>
    </row>
    <row r="525" spans="10:10">
      <c r="J525" s="10" t="str">
        <f>IF(I525&gt;='자료입력 및 결과표시'!$B$4,H525,"업데이트 필요")</f>
        <v>업데이트 필요</v>
      </c>
    </row>
    <row r="526" spans="10:10">
      <c r="J526" s="10" t="str">
        <f>IF(I526&gt;='자료입력 및 결과표시'!$B$4,H526,"업데이트 필요")</f>
        <v>업데이트 필요</v>
      </c>
    </row>
    <row r="527" spans="10:10">
      <c r="J527" s="10" t="str">
        <f>IF(I527&gt;='자료입력 및 결과표시'!$B$4,H527,"업데이트 필요")</f>
        <v>업데이트 필요</v>
      </c>
    </row>
    <row r="528" spans="10:10">
      <c r="J528" s="10" t="str">
        <f>IF(I528&gt;='자료입력 및 결과표시'!$B$4,H528,"업데이트 필요")</f>
        <v>업데이트 필요</v>
      </c>
    </row>
    <row r="529" spans="10:10">
      <c r="J529" s="10" t="str">
        <f>IF(I529&gt;='자료입력 및 결과표시'!$B$4,H529,"업데이트 필요")</f>
        <v>업데이트 필요</v>
      </c>
    </row>
    <row r="530" spans="10:10">
      <c r="J530" s="10" t="str">
        <f>IF(I530&gt;='자료입력 및 결과표시'!$B$4,H530,"업데이트 필요")</f>
        <v>업데이트 필요</v>
      </c>
    </row>
    <row r="531" spans="10:10">
      <c r="J531" s="10" t="str">
        <f>IF(I531&gt;='자료입력 및 결과표시'!$B$4,H531,"업데이트 필요")</f>
        <v>업데이트 필요</v>
      </c>
    </row>
    <row r="532" spans="10:10">
      <c r="J532" s="10" t="str">
        <f>IF(I532&gt;='자료입력 및 결과표시'!$B$4,H532,"업데이트 필요")</f>
        <v>업데이트 필요</v>
      </c>
    </row>
    <row r="533" spans="10:10">
      <c r="J533" s="10" t="str">
        <f>IF(I533&gt;='자료입력 및 결과표시'!$B$4,H533,"업데이트 필요")</f>
        <v>업데이트 필요</v>
      </c>
    </row>
    <row r="534" spans="10:10">
      <c r="J534" s="10" t="str">
        <f>IF(I534&gt;='자료입력 및 결과표시'!$B$4,H534,"업데이트 필요")</f>
        <v>업데이트 필요</v>
      </c>
    </row>
    <row r="535" spans="10:10">
      <c r="J535" s="10" t="str">
        <f>IF(I535&gt;='자료입력 및 결과표시'!$B$4,H535,"업데이트 필요")</f>
        <v>업데이트 필요</v>
      </c>
    </row>
    <row r="536" spans="10:10">
      <c r="J536" s="10" t="str">
        <f>IF(I536&gt;='자료입력 및 결과표시'!$B$4,H536,"업데이트 필요")</f>
        <v>업데이트 필요</v>
      </c>
    </row>
    <row r="537" spans="10:10">
      <c r="J537" s="10" t="str">
        <f>IF(I537&gt;='자료입력 및 결과표시'!$B$4,H537,"업데이트 필요")</f>
        <v>업데이트 필요</v>
      </c>
    </row>
    <row r="538" spans="10:10">
      <c r="J538" s="10" t="str">
        <f>IF(I538&gt;='자료입력 및 결과표시'!$B$4,H538,"업데이트 필요")</f>
        <v>업데이트 필요</v>
      </c>
    </row>
    <row r="539" spans="10:10">
      <c r="J539" s="10" t="str">
        <f>IF(I539&gt;='자료입력 및 결과표시'!$B$4,H539,"업데이트 필요")</f>
        <v>업데이트 필요</v>
      </c>
    </row>
    <row r="540" spans="10:10">
      <c r="J540" s="10" t="str">
        <f>IF(I540&gt;='자료입력 및 결과표시'!$B$4,H540,"업데이트 필요")</f>
        <v>업데이트 필요</v>
      </c>
    </row>
    <row r="541" spans="10:10">
      <c r="J541" s="10" t="str">
        <f>IF(I541&gt;='자료입력 및 결과표시'!$B$4,H541,"업데이트 필요")</f>
        <v>업데이트 필요</v>
      </c>
    </row>
    <row r="542" spans="10:10">
      <c r="J542" s="10" t="str">
        <f>IF(I542&gt;='자료입력 및 결과표시'!$B$4,H542,"업데이트 필요")</f>
        <v>업데이트 필요</v>
      </c>
    </row>
    <row r="543" spans="10:10">
      <c r="J543" s="10" t="str">
        <f>IF(I543&gt;='자료입력 및 결과표시'!$B$4,H543,"업데이트 필요")</f>
        <v>업데이트 필요</v>
      </c>
    </row>
    <row r="544" spans="10:10">
      <c r="J544" s="10" t="str">
        <f>IF(I544&gt;='자료입력 및 결과표시'!$B$4,H544,"업데이트 필요")</f>
        <v>업데이트 필요</v>
      </c>
    </row>
    <row r="545" spans="10:10">
      <c r="J545" s="10" t="str">
        <f>IF(I545&gt;='자료입력 및 결과표시'!$B$4,H545,"업데이트 필요")</f>
        <v>업데이트 필요</v>
      </c>
    </row>
    <row r="546" spans="10:10">
      <c r="J546" s="10" t="str">
        <f>IF(I546&gt;='자료입력 및 결과표시'!$B$4,H546,"업데이트 필요")</f>
        <v>업데이트 필요</v>
      </c>
    </row>
    <row r="547" spans="10:10">
      <c r="J547" s="10" t="str">
        <f>IF(I547&gt;='자료입력 및 결과표시'!$B$4,H547,"업데이트 필요")</f>
        <v>업데이트 필요</v>
      </c>
    </row>
    <row r="548" spans="10:10">
      <c r="J548" s="10" t="str">
        <f>IF(I548&gt;='자료입력 및 결과표시'!$B$4,H548,"업데이트 필요")</f>
        <v>업데이트 필요</v>
      </c>
    </row>
    <row r="549" spans="10:10">
      <c r="J549" s="10" t="str">
        <f>IF(I549&gt;='자료입력 및 결과표시'!$B$4,H549,"업데이트 필요")</f>
        <v>업데이트 필요</v>
      </c>
    </row>
    <row r="550" spans="10:10">
      <c r="J550" s="10" t="str">
        <f>IF(I550&gt;='자료입력 및 결과표시'!$B$4,H550,"업데이트 필요")</f>
        <v>업데이트 필요</v>
      </c>
    </row>
    <row r="551" spans="10:10">
      <c r="J551" s="10" t="str">
        <f>IF(I551&gt;='자료입력 및 결과표시'!$B$4,H551,"업데이트 필요")</f>
        <v>업데이트 필요</v>
      </c>
    </row>
    <row r="552" spans="10:10">
      <c r="J552" s="10" t="str">
        <f>IF(I552&gt;='자료입력 및 결과표시'!$B$4,H552,"업데이트 필요")</f>
        <v>업데이트 필요</v>
      </c>
    </row>
    <row r="553" spans="10:10">
      <c r="J553" s="10" t="str">
        <f>IF(I553&gt;='자료입력 및 결과표시'!$B$4,H553,"업데이트 필요")</f>
        <v>업데이트 필요</v>
      </c>
    </row>
    <row r="554" spans="10:10">
      <c r="J554" s="10" t="str">
        <f>IF(I554&gt;='자료입력 및 결과표시'!$B$4,H554,"업데이트 필요")</f>
        <v>업데이트 필요</v>
      </c>
    </row>
    <row r="555" spans="10:10">
      <c r="J555" s="10" t="str">
        <f>IF(I555&gt;='자료입력 및 결과표시'!$B$4,H555,"업데이트 필요")</f>
        <v>업데이트 필요</v>
      </c>
    </row>
    <row r="556" spans="10:10">
      <c r="J556" s="10" t="str">
        <f>IF(I556&gt;='자료입력 및 결과표시'!$B$4,H556,"업데이트 필요")</f>
        <v>업데이트 필요</v>
      </c>
    </row>
    <row r="557" spans="10:10">
      <c r="J557" s="10" t="str">
        <f>IF(I557&gt;='자료입력 및 결과표시'!$B$4,H557,"업데이트 필요")</f>
        <v>업데이트 필요</v>
      </c>
    </row>
    <row r="558" spans="10:10">
      <c r="J558" s="10" t="str">
        <f>IF(I558&gt;='자료입력 및 결과표시'!$B$4,H558,"업데이트 필요")</f>
        <v>업데이트 필요</v>
      </c>
    </row>
    <row r="559" spans="10:10">
      <c r="J559" s="10" t="str">
        <f>IF(I559&gt;='자료입력 및 결과표시'!$B$4,H559,"업데이트 필요")</f>
        <v>업데이트 필요</v>
      </c>
    </row>
    <row r="560" spans="10:10">
      <c r="J560" s="10" t="str">
        <f>IF(I560&gt;='자료입력 및 결과표시'!$B$4,H560,"업데이트 필요")</f>
        <v>업데이트 필요</v>
      </c>
    </row>
    <row r="561" spans="10:10">
      <c r="J561" s="10" t="str">
        <f>IF(I561&gt;='자료입력 및 결과표시'!$B$4,H561,"업데이트 필요")</f>
        <v>업데이트 필요</v>
      </c>
    </row>
    <row r="562" spans="10:10">
      <c r="J562" s="10" t="str">
        <f>IF(I562&gt;='자료입력 및 결과표시'!$B$4,H562,"업데이트 필요")</f>
        <v>업데이트 필요</v>
      </c>
    </row>
    <row r="563" spans="10:10">
      <c r="J563" s="10" t="str">
        <f>IF(I563&gt;='자료입력 및 결과표시'!$B$4,H563,"업데이트 필요")</f>
        <v>업데이트 필요</v>
      </c>
    </row>
    <row r="564" spans="10:10">
      <c r="J564" s="10" t="str">
        <f>IF(I564&gt;='자료입력 및 결과표시'!$B$4,H564,"업데이트 필요")</f>
        <v>업데이트 필요</v>
      </c>
    </row>
    <row r="565" spans="10:10">
      <c r="J565" s="10" t="str">
        <f>IF(I565&gt;='자료입력 및 결과표시'!$B$4,H565,"업데이트 필요")</f>
        <v>업데이트 필요</v>
      </c>
    </row>
    <row r="566" spans="10:10">
      <c r="J566" s="10" t="str">
        <f>IF(I566&gt;='자료입력 및 결과표시'!$B$4,H566,"업데이트 필요")</f>
        <v>업데이트 필요</v>
      </c>
    </row>
    <row r="567" spans="10:10">
      <c r="J567" s="10" t="str">
        <f>IF(I567&gt;='자료입력 및 결과표시'!$B$4,H567,"업데이트 필요")</f>
        <v>업데이트 필요</v>
      </c>
    </row>
    <row r="568" spans="10:10">
      <c r="J568" s="10" t="str">
        <f>IF(I568&gt;='자료입력 및 결과표시'!$B$4,H568,"업데이트 필요")</f>
        <v>업데이트 필요</v>
      </c>
    </row>
    <row r="569" spans="10:10">
      <c r="J569" s="10" t="str">
        <f>IF(I569&gt;='자료입력 및 결과표시'!$B$4,H569,"업데이트 필요")</f>
        <v>업데이트 필요</v>
      </c>
    </row>
    <row r="570" spans="10:10">
      <c r="J570" s="10" t="str">
        <f>IF(I570&gt;='자료입력 및 결과표시'!$B$4,H570,"업데이트 필요")</f>
        <v>업데이트 필요</v>
      </c>
    </row>
    <row r="571" spans="10:10">
      <c r="J571" s="10" t="str">
        <f>IF(I571&gt;='자료입력 및 결과표시'!$B$4,H571,"업데이트 필요")</f>
        <v>업데이트 필요</v>
      </c>
    </row>
    <row r="572" spans="10:10">
      <c r="J572" s="10" t="str">
        <f>IF(I572&gt;='자료입력 및 결과표시'!$B$4,H572,"업데이트 필요")</f>
        <v>업데이트 필요</v>
      </c>
    </row>
    <row r="573" spans="10:10">
      <c r="J573" s="10" t="str">
        <f>IF(I573&gt;='자료입력 및 결과표시'!$B$4,H573,"업데이트 필요")</f>
        <v>업데이트 필요</v>
      </c>
    </row>
    <row r="574" spans="10:10">
      <c r="J574" s="10" t="str">
        <f>IF(I574&gt;='자료입력 및 결과표시'!$B$4,H574,"업데이트 필요")</f>
        <v>업데이트 필요</v>
      </c>
    </row>
    <row r="575" spans="10:10">
      <c r="J575" s="10" t="str">
        <f>IF(I575&gt;='자료입력 및 결과표시'!$B$4,H575,"업데이트 필요")</f>
        <v>업데이트 필요</v>
      </c>
    </row>
    <row r="576" spans="10:10">
      <c r="J576" s="10" t="str">
        <f>IF(I576&gt;='자료입력 및 결과표시'!$B$4,H576,"업데이트 필요")</f>
        <v>업데이트 필요</v>
      </c>
    </row>
    <row r="577" spans="10:10">
      <c r="J577" s="10" t="str">
        <f>IF(I577&gt;='자료입력 및 결과표시'!$B$4,H577,"업데이트 필요")</f>
        <v>업데이트 필요</v>
      </c>
    </row>
    <row r="578" spans="10:10">
      <c r="J578" s="10" t="str">
        <f>IF(I578&gt;='자료입력 및 결과표시'!$B$4,H578,"업데이트 필요")</f>
        <v>업데이트 필요</v>
      </c>
    </row>
    <row r="579" spans="10:10">
      <c r="J579" s="10" t="str">
        <f>IF(I579&gt;='자료입력 및 결과표시'!$B$4,H579,"업데이트 필요")</f>
        <v>업데이트 필요</v>
      </c>
    </row>
    <row r="580" spans="10:10">
      <c r="J580" s="10" t="str">
        <f>IF(I580&gt;='자료입력 및 결과표시'!$B$4,H580,"업데이트 필요")</f>
        <v>업데이트 필요</v>
      </c>
    </row>
    <row r="581" spans="10:10">
      <c r="J581" s="10" t="str">
        <f>IF(I581&gt;='자료입력 및 결과표시'!$B$4,H581,"업데이트 필요")</f>
        <v>업데이트 필요</v>
      </c>
    </row>
    <row r="582" spans="10:10">
      <c r="J582" s="10" t="str">
        <f>IF(I582&gt;='자료입력 및 결과표시'!$B$4,H582,"업데이트 필요")</f>
        <v>업데이트 필요</v>
      </c>
    </row>
    <row r="583" spans="10:10">
      <c r="J583" s="10" t="str">
        <f>IF(I583&gt;='자료입력 및 결과표시'!$B$4,H583,"업데이트 필요")</f>
        <v>업데이트 필요</v>
      </c>
    </row>
    <row r="584" spans="10:10">
      <c r="J584" s="10" t="str">
        <f>IF(I584&gt;='자료입력 및 결과표시'!$B$4,H584,"업데이트 필요")</f>
        <v>업데이트 필요</v>
      </c>
    </row>
    <row r="585" spans="10:10">
      <c r="J585" s="10" t="str">
        <f>IF(I585&gt;='자료입력 및 결과표시'!$B$4,H585,"업데이트 필요")</f>
        <v>업데이트 필요</v>
      </c>
    </row>
    <row r="586" spans="10:10">
      <c r="J586" s="10" t="str">
        <f>IF(I586&gt;='자료입력 및 결과표시'!$B$4,H586,"업데이트 필요")</f>
        <v>업데이트 필요</v>
      </c>
    </row>
    <row r="587" spans="10:10">
      <c r="J587" s="10" t="str">
        <f>IF(I587&gt;='자료입력 및 결과표시'!$B$4,H587,"업데이트 필요")</f>
        <v>업데이트 필요</v>
      </c>
    </row>
    <row r="588" spans="10:10">
      <c r="J588" s="10" t="str">
        <f>IF(I588&gt;='자료입력 및 결과표시'!$B$4,H588,"업데이트 필요")</f>
        <v>업데이트 필요</v>
      </c>
    </row>
    <row r="589" spans="10:10">
      <c r="J589" s="10" t="str">
        <f>IF(I589&gt;='자료입력 및 결과표시'!$B$4,H589,"업데이트 필요")</f>
        <v>업데이트 필요</v>
      </c>
    </row>
    <row r="590" spans="10:10">
      <c r="J590" s="10" t="str">
        <f>IF(I590&gt;='자료입력 및 결과표시'!$B$4,H590,"업데이트 필요")</f>
        <v>업데이트 필요</v>
      </c>
    </row>
    <row r="591" spans="10:10">
      <c r="J591" s="10" t="str">
        <f>IF(I591&gt;='자료입력 및 결과표시'!$B$4,H591,"업데이트 필요")</f>
        <v>업데이트 필요</v>
      </c>
    </row>
    <row r="592" spans="10:10">
      <c r="J592" s="10" t="str">
        <f>IF(I592&gt;='자료입력 및 결과표시'!$B$4,H592,"업데이트 필요")</f>
        <v>업데이트 필요</v>
      </c>
    </row>
    <row r="593" spans="10:10">
      <c r="J593" s="10" t="str">
        <f>IF(I593&gt;='자료입력 및 결과표시'!$B$4,H593,"업데이트 필요")</f>
        <v>업데이트 필요</v>
      </c>
    </row>
    <row r="594" spans="10:10">
      <c r="J594" s="10" t="str">
        <f>IF(I594&gt;='자료입력 및 결과표시'!$B$4,H594,"업데이트 필요")</f>
        <v>업데이트 필요</v>
      </c>
    </row>
    <row r="595" spans="10:10">
      <c r="J595" s="10" t="str">
        <f>IF(I595&gt;='자료입력 및 결과표시'!$B$4,H595,"업데이트 필요")</f>
        <v>업데이트 필요</v>
      </c>
    </row>
    <row r="596" spans="10:10">
      <c r="J596" s="10" t="str">
        <f>IF(I596&gt;='자료입력 및 결과표시'!$B$4,H596,"업데이트 필요")</f>
        <v>업데이트 필요</v>
      </c>
    </row>
    <row r="597" spans="10:10">
      <c r="J597" s="10" t="str">
        <f>IF(I597&gt;='자료입력 및 결과표시'!$B$4,H597,"업데이트 필요")</f>
        <v>업데이트 필요</v>
      </c>
    </row>
    <row r="598" spans="10:10">
      <c r="J598" s="10" t="str">
        <f>IF(I598&gt;='자료입력 및 결과표시'!$B$4,H598,"업데이트 필요")</f>
        <v>업데이트 필요</v>
      </c>
    </row>
    <row r="599" spans="10:10">
      <c r="J599" s="10" t="str">
        <f>IF(I599&gt;='자료입력 및 결과표시'!$B$4,H599,"업데이트 필요")</f>
        <v>업데이트 필요</v>
      </c>
    </row>
    <row r="600" spans="10:10">
      <c r="J600" s="10" t="str">
        <f>IF(I600&gt;='자료입력 및 결과표시'!$B$4,H600,"업데이트 필요")</f>
        <v>업데이트 필요</v>
      </c>
    </row>
    <row r="601" spans="10:10">
      <c r="J601" s="10" t="str">
        <f>IF(I601&gt;='자료입력 및 결과표시'!$B$4,H601,"업데이트 필요")</f>
        <v>업데이트 필요</v>
      </c>
    </row>
    <row r="602" spans="10:10">
      <c r="J602" s="10" t="str">
        <f>IF(I602&gt;='자료입력 및 결과표시'!$B$4,H602,"업데이트 필요")</f>
        <v>업데이트 필요</v>
      </c>
    </row>
    <row r="603" spans="10:10">
      <c r="J603" s="10" t="str">
        <f>IF(I603&gt;='자료입력 및 결과표시'!$B$4,H603,"업데이트 필요")</f>
        <v>업데이트 필요</v>
      </c>
    </row>
    <row r="604" spans="10:10">
      <c r="J604" s="10" t="str">
        <f>IF(I604&gt;='자료입력 및 결과표시'!$B$4,H604,"업데이트 필요")</f>
        <v>업데이트 필요</v>
      </c>
    </row>
    <row r="605" spans="10:10">
      <c r="J605" s="10" t="str">
        <f>IF(I605&gt;='자료입력 및 결과표시'!$B$4,H605,"업데이트 필요")</f>
        <v>업데이트 필요</v>
      </c>
    </row>
    <row r="606" spans="10:10">
      <c r="J606" s="10" t="str">
        <f>IF(I606&gt;='자료입력 및 결과표시'!$B$4,H606,"업데이트 필요")</f>
        <v>업데이트 필요</v>
      </c>
    </row>
    <row r="607" spans="10:10">
      <c r="J607" s="10" t="str">
        <f>IF(I607&gt;='자료입력 및 결과표시'!$B$4,H607,"업데이트 필요")</f>
        <v>업데이트 필요</v>
      </c>
    </row>
    <row r="608" spans="10:10">
      <c r="J608" s="10" t="str">
        <f>IF(I608&gt;='자료입력 및 결과표시'!$B$4,H608,"업데이트 필요")</f>
        <v>업데이트 필요</v>
      </c>
    </row>
    <row r="609" spans="10:10">
      <c r="J609" s="10" t="str">
        <f>IF(I609&gt;='자료입력 및 결과표시'!$B$4,H609,"업데이트 필요")</f>
        <v>업데이트 필요</v>
      </c>
    </row>
    <row r="610" spans="10:10">
      <c r="J610" s="10" t="str">
        <f>IF(I610&gt;='자료입력 및 결과표시'!$B$4,H610,"업데이트 필요")</f>
        <v>업데이트 필요</v>
      </c>
    </row>
    <row r="611" spans="10:10">
      <c r="J611" s="10" t="str">
        <f>IF(I611&gt;='자료입력 및 결과표시'!$B$4,H611,"업데이트 필요")</f>
        <v>업데이트 필요</v>
      </c>
    </row>
    <row r="612" spans="10:10">
      <c r="J612" s="10" t="str">
        <f>IF(I612&gt;='자료입력 및 결과표시'!$B$4,H612,"업데이트 필요")</f>
        <v>업데이트 필요</v>
      </c>
    </row>
    <row r="613" spans="10:10">
      <c r="J613" s="10" t="str">
        <f>IF(I613&gt;='자료입력 및 결과표시'!$B$4,H613,"업데이트 필요")</f>
        <v>업데이트 필요</v>
      </c>
    </row>
    <row r="614" spans="10:10">
      <c r="J614" s="10" t="str">
        <f>IF(I614&gt;='자료입력 및 결과표시'!$B$4,H614,"업데이트 필요")</f>
        <v>업데이트 필요</v>
      </c>
    </row>
    <row r="615" spans="10:10">
      <c r="J615" s="10" t="str">
        <f>IF(I615&gt;='자료입력 및 결과표시'!$B$4,H615,"업데이트 필요")</f>
        <v>업데이트 필요</v>
      </c>
    </row>
    <row r="616" spans="10:10">
      <c r="J616" s="10" t="str">
        <f>IF(I616&gt;='자료입력 및 결과표시'!$B$4,H616,"업데이트 필요")</f>
        <v>업데이트 필요</v>
      </c>
    </row>
    <row r="617" spans="10:10">
      <c r="J617" s="10" t="str">
        <f>IF(I617&gt;='자료입력 및 결과표시'!$B$4,H617,"업데이트 필요")</f>
        <v>업데이트 필요</v>
      </c>
    </row>
    <row r="618" spans="10:10">
      <c r="J618" s="10" t="str">
        <f>IF(I618&gt;='자료입력 및 결과표시'!$B$4,H618,"업데이트 필요")</f>
        <v>업데이트 필요</v>
      </c>
    </row>
    <row r="619" spans="10:10">
      <c r="J619" s="10" t="str">
        <f>IF(I619&gt;='자료입력 및 결과표시'!$B$4,H619,"업데이트 필요")</f>
        <v>업데이트 필요</v>
      </c>
    </row>
    <row r="620" spans="10:10">
      <c r="J620" s="10" t="str">
        <f>IF(I620&gt;='자료입력 및 결과표시'!$B$4,H620,"업데이트 필요")</f>
        <v>업데이트 필요</v>
      </c>
    </row>
    <row r="621" spans="10:10">
      <c r="J621" s="10" t="str">
        <f>IF(I621&gt;='자료입력 및 결과표시'!$B$4,H621,"업데이트 필요")</f>
        <v>업데이트 필요</v>
      </c>
    </row>
    <row r="622" spans="10:10">
      <c r="J622" s="10" t="str">
        <f>IF(I622&gt;='자료입력 및 결과표시'!$B$4,H622,"업데이트 필요")</f>
        <v>업데이트 필요</v>
      </c>
    </row>
    <row r="623" spans="10:10">
      <c r="J623" s="10" t="str">
        <f>IF(I623&gt;='자료입력 및 결과표시'!$B$4,H623,"업데이트 필요")</f>
        <v>업데이트 필요</v>
      </c>
    </row>
    <row r="624" spans="10:10">
      <c r="J624" s="10" t="str">
        <f>IF(I624&gt;='자료입력 및 결과표시'!$B$4,H624,"업데이트 필요")</f>
        <v>업데이트 필요</v>
      </c>
    </row>
    <row r="625" spans="10:10">
      <c r="J625" s="10" t="str">
        <f>IF(I625&gt;='자료입력 및 결과표시'!$B$4,H625,"업데이트 필요")</f>
        <v>업데이트 필요</v>
      </c>
    </row>
    <row r="626" spans="10:10">
      <c r="J626" s="10" t="str">
        <f>IF(I626&gt;='자료입력 및 결과표시'!$B$4,H626,"업데이트 필요")</f>
        <v>업데이트 필요</v>
      </c>
    </row>
    <row r="627" spans="10:10">
      <c r="J627" s="10" t="str">
        <f>IF(I627&gt;='자료입력 및 결과표시'!$B$4,H627,"업데이트 필요")</f>
        <v>업데이트 필요</v>
      </c>
    </row>
    <row r="628" spans="10:10">
      <c r="J628" s="10" t="str">
        <f>IF(I628&gt;='자료입력 및 결과표시'!$B$4,H628,"업데이트 필요")</f>
        <v>업데이트 필요</v>
      </c>
    </row>
    <row r="629" spans="10:10">
      <c r="J629" s="10" t="str">
        <f>IF(I629&gt;='자료입력 및 결과표시'!$B$4,H629,"업데이트 필요")</f>
        <v>업데이트 필요</v>
      </c>
    </row>
    <row r="630" spans="10:10">
      <c r="J630" s="10" t="str">
        <f>IF(I630&gt;='자료입력 및 결과표시'!$B$4,H630,"업데이트 필요")</f>
        <v>업데이트 필요</v>
      </c>
    </row>
    <row r="631" spans="10:10">
      <c r="J631" s="10" t="str">
        <f>IF(I631&gt;='자료입력 및 결과표시'!$B$4,H631,"업데이트 필요")</f>
        <v>업데이트 필요</v>
      </c>
    </row>
    <row r="632" spans="10:10">
      <c r="J632" s="10" t="str">
        <f>IF(I632&gt;='자료입력 및 결과표시'!$B$4,H632,"업데이트 필요")</f>
        <v>업데이트 필요</v>
      </c>
    </row>
    <row r="633" spans="10:10">
      <c r="J633" s="10" t="str">
        <f>IF(I633&gt;='자료입력 및 결과표시'!$B$4,H633,"업데이트 필요")</f>
        <v>업데이트 필요</v>
      </c>
    </row>
    <row r="634" spans="10:10">
      <c r="J634" s="10" t="str">
        <f>IF(I634&gt;='자료입력 및 결과표시'!$B$4,H634,"업데이트 필요")</f>
        <v>업데이트 필요</v>
      </c>
    </row>
    <row r="635" spans="10:10">
      <c r="J635" s="10" t="str">
        <f>IF(I635&gt;='자료입력 및 결과표시'!$B$4,H635,"업데이트 필요")</f>
        <v>업데이트 필요</v>
      </c>
    </row>
    <row r="636" spans="10:10">
      <c r="J636" s="10" t="str">
        <f>IF(I636&gt;='자료입력 및 결과표시'!$B$4,H636,"업데이트 필요")</f>
        <v>업데이트 필요</v>
      </c>
    </row>
    <row r="637" spans="10:10">
      <c r="J637" s="10" t="str">
        <f>IF(I637&gt;='자료입력 및 결과표시'!$B$4,H637,"업데이트 필요")</f>
        <v>업데이트 필요</v>
      </c>
    </row>
    <row r="638" spans="10:10">
      <c r="J638" s="10" t="str">
        <f>IF(I638&gt;='자료입력 및 결과표시'!$B$4,H638,"업데이트 필요")</f>
        <v>업데이트 필요</v>
      </c>
    </row>
    <row r="639" spans="10:10">
      <c r="J639" s="10" t="str">
        <f>IF(I639&gt;='자료입력 및 결과표시'!$B$4,H639,"업데이트 필요")</f>
        <v>업데이트 필요</v>
      </c>
    </row>
    <row r="640" spans="10:10">
      <c r="J640" s="10" t="str">
        <f>IF(I640&gt;='자료입력 및 결과표시'!$B$4,H640,"업데이트 필요")</f>
        <v>업데이트 필요</v>
      </c>
    </row>
    <row r="641" spans="10:10">
      <c r="J641" s="10" t="str">
        <f>IF(I641&gt;='자료입력 및 결과표시'!$B$4,H641,"업데이트 필요")</f>
        <v>업데이트 필요</v>
      </c>
    </row>
    <row r="642" spans="10:10">
      <c r="J642" s="10" t="str">
        <f>IF(I642&gt;='자료입력 및 결과표시'!$B$4,H642,"업데이트 필요")</f>
        <v>업데이트 필요</v>
      </c>
    </row>
    <row r="643" spans="10:10">
      <c r="J643" s="10" t="str">
        <f>IF(I643&gt;='자료입력 및 결과표시'!$B$4,H643,"업데이트 필요")</f>
        <v>업데이트 필요</v>
      </c>
    </row>
    <row r="644" spans="10:10">
      <c r="J644" s="10" t="str">
        <f>IF(I644&gt;='자료입력 및 결과표시'!$B$4,H644,"업데이트 필요")</f>
        <v>업데이트 필요</v>
      </c>
    </row>
    <row r="645" spans="10:10">
      <c r="J645" s="10" t="str">
        <f>IF(I645&gt;='자료입력 및 결과표시'!$B$4,H645,"업데이트 필요")</f>
        <v>업데이트 필요</v>
      </c>
    </row>
    <row r="646" spans="10:10">
      <c r="J646" s="10" t="str">
        <f>IF(I646&gt;='자료입력 및 결과표시'!$B$4,H646,"업데이트 필요")</f>
        <v>업데이트 필요</v>
      </c>
    </row>
    <row r="647" spans="10:10">
      <c r="J647" s="10" t="str">
        <f>IF(I647&gt;='자료입력 및 결과표시'!$B$4,H647,"업데이트 필요")</f>
        <v>업데이트 필요</v>
      </c>
    </row>
    <row r="648" spans="10:10">
      <c r="J648" s="10" t="str">
        <f>IF(I648&gt;='자료입력 및 결과표시'!$B$4,H648,"업데이트 필요")</f>
        <v>업데이트 필요</v>
      </c>
    </row>
    <row r="649" spans="10:10">
      <c r="J649" s="10" t="str">
        <f>IF(I649&gt;='자료입력 및 결과표시'!$B$4,H649,"업데이트 필요")</f>
        <v>업데이트 필요</v>
      </c>
    </row>
    <row r="650" spans="10:10">
      <c r="J650" s="10" t="str">
        <f>IF(I650&gt;='자료입력 및 결과표시'!$B$4,H650,"업데이트 필요")</f>
        <v>업데이트 필요</v>
      </c>
    </row>
    <row r="651" spans="10:10">
      <c r="J651" s="10" t="str">
        <f>IF(I651&gt;='자료입력 및 결과표시'!$B$4,H651,"업데이트 필요")</f>
        <v>업데이트 필요</v>
      </c>
    </row>
    <row r="652" spans="10:10">
      <c r="J652" s="10" t="str">
        <f>IF(I652&gt;='자료입력 및 결과표시'!$B$4,H652,"업데이트 필요")</f>
        <v>업데이트 필요</v>
      </c>
    </row>
    <row r="653" spans="10:10">
      <c r="J653" s="10" t="str">
        <f>IF(I653&gt;='자료입력 및 결과표시'!$B$4,H653,"업데이트 필요")</f>
        <v>업데이트 필요</v>
      </c>
    </row>
    <row r="654" spans="10:10">
      <c r="J654" s="10" t="str">
        <f>IF(I654&gt;='자료입력 및 결과표시'!$B$4,H654,"업데이트 필요")</f>
        <v>업데이트 필요</v>
      </c>
    </row>
    <row r="655" spans="10:10">
      <c r="J655" s="10" t="str">
        <f>IF(I655&gt;='자료입력 및 결과표시'!$B$4,H655,"업데이트 필요")</f>
        <v>업데이트 필요</v>
      </c>
    </row>
    <row r="656" spans="10:10">
      <c r="J656" s="10" t="str">
        <f>IF(I656&gt;='자료입력 및 결과표시'!$B$4,H656,"업데이트 필요")</f>
        <v>업데이트 필요</v>
      </c>
    </row>
    <row r="657" spans="10:10">
      <c r="J657" s="10" t="str">
        <f>IF(I657&gt;='자료입력 및 결과표시'!$B$4,H657,"업데이트 필요")</f>
        <v>업데이트 필요</v>
      </c>
    </row>
    <row r="658" spans="10:10">
      <c r="J658" s="10" t="str">
        <f>IF(I658&gt;='자료입력 및 결과표시'!$B$4,H658,"업데이트 필요")</f>
        <v>업데이트 필요</v>
      </c>
    </row>
    <row r="659" spans="10:10">
      <c r="J659" s="10" t="str">
        <f>IF(I659&gt;='자료입력 및 결과표시'!$B$4,H659,"업데이트 필요")</f>
        <v>업데이트 필요</v>
      </c>
    </row>
    <row r="660" spans="10:10">
      <c r="J660" s="10" t="str">
        <f>IF(I660&gt;='자료입력 및 결과표시'!$B$4,H660,"업데이트 필요")</f>
        <v>업데이트 필요</v>
      </c>
    </row>
    <row r="661" spans="10:10">
      <c r="J661" s="10" t="str">
        <f>IF(I661&gt;='자료입력 및 결과표시'!$B$4,H661,"업데이트 필요")</f>
        <v>업데이트 필요</v>
      </c>
    </row>
    <row r="662" spans="10:10">
      <c r="J662" s="10" t="str">
        <f>IF(I662&gt;='자료입력 및 결과표시'!$B$4,H662,"업데이트 필요")</f>
        <v>업데이트 필요</v>
      </c>
    </row>
    <row r="663" spans="10:10">
      <c r="J663" s="10" t="str">
        <f>IF(I663&gt;='자료입력 및 결과표시'!$B$4,H663,"업데이트 필요")</f>
        <v>업데이트 필요</v>
      </c>
    </row>
    <row r="664" spans="10:10">
      <c r="J664" s="10" t="str">
        <f>IF(I664&gt;='자료입력 및 결과표시'!$B$4,H664,"업데이트 필요")</f>
        <v>업데이트 필요</v>
      </c>
    </row>
    <row r="665" spans="10:10">
      <c r="J665" s="10" t="str">
        <f>IF(I665&gt;='자료입력 및 결과표시'!$B$4,H665,"업데이트 필요")</f>
        <v>업데이트 필요</v>
      </c>
    </row>
    <row r="666" spans="10:10">
      <c r="J666" s="10" t="str">
        <f>IF(I666&gt;='자료입력 및 결과표시'!$B$4,H666,"업데이트 필요")</f>
        <v>업데이트 필요</v>
      </c>
    </row>
    <row r="667" spans="10:10">
      <c r="J667" s="10" t="str">
        <f>IF(I667&gt;='자료입력 및 결과표시'!$B$4,H667,"업데이트 필요")</f>
        <v>업데이트 필요</v>
      </c>
    </row>
    <row r="668" spans="10:10">
      <c r="J668" s="10" t="str">
        <f>IF(I668&gt;='자료입력 및 결과표시'!$B$4,H668,"업데이트 필요")</f>
        <v>업데이트 필요</v>
      </c>
    </row>
    <row r="669" spans="10:10">
      <c r="J669" s="10" t="str">
        <f>IF(I669&gt;='자료입력 및 결과표시'!$B$4,H669,"업데이트 필요")</f>
        <v>업데이트 필요</v>
      </c>
    </row>
    <row r="670" spans="10:10">
      <c r="J670" s="10" t="str">
        <f>IF(I670&gt;='자료입력 및 결과표시'!$B$4,H670,"업데이트 필요")</f>
        <v>업데이트 필요</v>
      </c>
    </row>
    <row r="671" spans="10:10">
      <c r="J671" s="10" t="str">
        <f>IF(I671&gt;='자료입력 및 결과표시'!$B$4,H671,"업데이트 필요")</f>
        <v>업데이트 필요</v>
      </c>
    </row>
    <row r="672" spans="10:10">
      <c r="J672" s="10" t="str">
        <f>IF(I672&gt;='자료입력 및 결과표시'!$B$4,H672,"업데이트 필요")</f>
        <v>업데이트 필요</v>
      </c>
    </row>
    <row r="673" spans="10:10">
      <c r="J673" s="10" t="str">
        <f>IF(I673&gt;='자료입력 및 결과표시'!$B$4,H673,"업데이트 필요")</f>
        <v>업데이트 필요</v>
      </c>
    </row>
    <row r="674" spans="10:10">
      <c r="J674" s="10" t="str">
        <f>IF(I674&gt;='자료입력 및 결과표시'!$B$4,H674,"업데이트 필요")</f>
        <v>업데이트 필요</v>
      </c>
    </row>
    <row r="675" spans="10:10">
      <c r="J675" s="10" t="str">
        <f>IF(I675&gt;='자료입력 및 결과표시'!$B$4,H675,"업데이트 필요")</f>
        <v>업데이트 필요</v>
      </c>
    </row>
    <row r="676" spans="10:10">
      <c r="J676" s="10" t="str">
        <f>IF(I676&gt;='자료입력 및 결과표시'!$B$4,H676,"업데이트 필요")</f>
        <v>업데이트 필요</v>
      </c>
    </row>
    <row r="677" spans="10:10">
      <c r="J677" s="10" t="str">
        <f>IF(I677&gt;='자료입력 및 결과표시'!$B$4,H677,"업데이트 필요")</f>
        <v>업데이트 필요</v>
      </c>
    </row>
    <row r="678" spans="10:10">
      <c r="J678" s="10" t="str">
        <f>IF(I678&gt;='자료입력 및 결과표시'!$B$4,H678,"업데이트 필요")</f>
        <v>업데이트 필요</v>
      </c>
    </row>
    <row r="679" spans="10:10">
      <c r="J679" s="10" t="str">
        <f>IF(I679&gt;='자료입력 및 결과표시'!$B$4,H679,"업데이트 필요")</f>
        <v>업데이트 필요</v>
      </c>
    </row>
    <row r="680" spans="10:10">
      <c r="J680" s="10" t="str">
        <f>IF(I680&gt;='자료입력 및 결과표시'!$B$4,H680,"업데이트 필요")</f>
        <v>업데이트 필요</v>
      </c>
    </row>
    <row r="681" spans="10:10">
      <c r="J681" s="10" t="str">
        <f>IF(I681&gt;='자료입력 및 결과표시'!$B$4,H681,"업데이트 필요")</f>
        <v>업데이트 필요</v>
      </c>
    </row>
    <row r="682" spans="10:10">
      <c r="J682" s="10" t="str">
        <f>IF(I682&gt;='자료입력 및 결과표시'!$B$4,H682,"업데이트 필요")</f>
        <v>업데이트 필요</v>
      </c>
    </row>
    <row r="683" spans="10:10">
      <c r="J683" s="10" t="str">
        <f>IF(I683&gt;='자료입력 및 결과표시'!$B$4,H683,"업데이트 필요")</f>
        <v>업데이트 필요</v>
      </c>
    </row>
    <row r="684" spans="10:10">
      <c r="J684" s="10" t="str">
        <f>IF(I684&gt;='자료입력 및 결과표시'!$B$4,H684,"업데이트 필요")</f>
        <v>업데이트 필요</v>
      </c>
    </row>
    <row r="685" spans="10:10">
      <c r="J685" s="10" t="str">
        <f>IF(I685&gt;='자료입력 및 결과표시'!$B$4,H685,"업데이트 필요")</f>
        <v>업데이트 필요</v>
      </c>
    </row>
    <row r="686" spans="10:10">
      <c r="J686" s="10" t="str">
        <f>IF(I686&gt;='자료입력 및 결과표시'!$B$4,H686,"업데이트 필요")</f>
        <v>업데이트 필요</v>
      </c>
    </row>
    <row r="687" spans="10:10">
      <c r="J687" s="10" t="str">
        <f>IF(I687&gt;='자료입력 및 결과표시'!$B$4,H687,"업데이트 필요")</f>
        <v>업데이트 필요</v>
      </c>
    </row>
    <row r="688" spans="10:10">
      <c r="J688" s="10" t="str">
        <f>IF(I688&gt;='자료입력 및 결과표시'!$B$4,H688,"업데이트 필요")</f>
        <v>업데이트 필요</v>
      </c>
    </row>
    <row r="689" spans="10:10">
      <c r="J689" s="10" t="str">
        <f>IF(I689&gt;='자료입력 및 결과표시'!$B$4,H689,"업데이트 필요")</f>
        <v>업데이트 필요</v>
      </c>
    </row>
    <row r="690" spans="10:10">
      <c r="J690" s="10" t="str">
        <f>IF(I690&gt;='자료입력 및 결과표시'!$B$4,H690,"업데이트 필요")</f>
        <v>업데이트 필요</v>
      </c>
    </row>
    <row r="691" spans="10:10">
      <c r="J691" s="10" t="str">
        <f>IF(I691&gt;='자료입력 및 결과표시'!$B$4,H691,"업데이트 필요")</f>
        <v>업데이트 필요</v>
      </c>
    </row>
    <row r="692" spans="10:10">
      <c r="J692" s="10" t="str">
        <f>IF(I692&gt;='자료입력 및 결과표시'!$B$4,H692,"업데이트 필요")</f>
        <v>업데이트 필요</v>
      </c>
    </row>
    <row r="693" spans="10:10">
      <c r="J693" s="10" t="str">
        <f>IF(I693&gt;='자료입력 및 결과표시'!$B$4,H693,"업데이트 필요")</f>
        <v>업데이트 필요</v>
      </c>
    </row>
    <row r="694" spans="10:10">
      <c r="J694" s="10" t="str">
        <f>IF(I694&gt;='자료입력 및 결과표시'!$B$4,H694,"업데이트 필요")</f>
        <v>업데이트 필요</v>
      </c>
    </row>
    <row r="695" spans="10:10">
      <c r="J695" s="10" t="str">
        <f>IF(I695&gt;='자료입력 및 결과표시'!$B$4,H695,"업데이트 필요")</f>
        <v>업데이트 필요</v>
      </c>
    </row>
    <row r="696" spans="10:10">
      <c r="J696" s="10" t="str">
        <f>IF(I696&gt;='자료입력 및 결과표시'!$B$4,H696,"업데이트 필요")</f>
        <v>업데이트 필요</v>
      </c>
    </row>
    <row r="697" spans="10:10">
      <c r="J697" s="10" t="str">
        <f>IF(I697&gt;='자료입력 및 결과표시'!$B$4,H697,"업데이트 필요")</f>
        <v>업데이트 필요</v>
      </c>
    </row>
    <row r="698" spans="10:10">
      <c r="J698" s="10" t="str">
        <f>IF(I698&gt;='자료입력 및 결과표시'!$B$4,H698,"업데이트 필요")</f>
        <v>업데이트 필요</v>
      </c>
    </row>
    <row r="699" spans="10:10">
      <c r="J699" s="10" t="str">
        <f>IF(I699&gt;='자료입력 및 결과표시'!$B$4,H699,"업데이트 필요")</f>
        <v>업데이트 필요</v>
      </c>
    </row>
    <row r="700" spans="10:10">
      <c r="J700" s="10" t="str">
        <f>IF(I700&gt;='자료입력 및 결과표시'!$B$4,H700,"업데이트 필요")</f>
        <v>업데이트 필요</v>
      </c>
    </row>
    <row r="701" spans="10:10">
      <c r="J701" s="10" t="str">
        <f>IF(I701&gt;='자료입력 및 결과표시'!$B$4,H701,"업데이트 필요")</f>
        <v>업데이트 필요</v>
      </c>
    </row>
    <row r="702" spans="10:10">
      <c r="J702" s="10" t="str">
        <f>IF(I702&gt;='자료입력 및 결과표시'!$B$4,H702,"업데이트 필요")</f>
        <v>업데이트 필요</v>
      </c>
    </row>
    <row r="703" spans="10:10">
      <c r="J703" s="10" t="str">
        <f>IF(I703&gt;='자료입력 및 결과표시'!$B$4,H703,"업데이트 필요")</f>
        <v>업데이트 필요</v>
      </c>
    </row>
    <row r="704" spans="10:10">
      <c r="J704" s="10" t="str">
        <f>IF(I704&gt;='자료입력 및 결과표시'!$B$4,H704,"업데이트 필요")</f>
        <v>업데이트 필요</v>
      </c>
    </row>
    <row r="705" spans="10:10">
      <c r="J705" s="10" t="str">
        <f>IF(I705&gt;='자료입력 및 결과표시'!$B$4,H705,"업데이트 필요")</f>
        <v>업데이트 필요</v>
      </c>
    </row>
    <row r="706" spans="10:10">
      <c r="J706" s="10" t="str">
        <f>IF(I706&gt;='자료입력 및 결과표시'!$B$4,H706,"업데이트 필요")</f>
        <v>업데이트 필요</v>
      </c>
    </row>
    <row r="707" spans="10:10">
      <c r="J707" s="10" t="str">
        <f>IF(I707&gt;='자료입력 및 결과표시'!$B$4,H707,"업데이트 필요")</f>
        <v>업데이트 필요</v>
      </c>
    </row>
    <row r="708" spans="10:10">
      <c r="J708" s="10" t="str">
        <f>IF(I708&gt;='자료입력 및 결과표시'!$B$4,H708,"업데이트 필요")</f>
        <v>업데이트 필요</v>
      </c>
    </row>
    <row r="709" spans="10:10">
      <c r="J709" s="10" t="str">
        <f>IF(I709&gt;='자료입력 및 결과표시'!$B$4,H709,"업데이트 필요")</f>
        <v>업데이트 필요</v>
      </c>
    </row>
    <row r="710" spans="10:10">
      <c r="J710" s="10" t="str">
        <f>IF(I710&gt;='자료입력 및 결과표시'!$B$4,H710,"업데이트 필요")</f>
        <v>업데이트 필요</v>
      </c>
    </row>
    <row r="711" spans="10:10">
      <c r="J711" s="10" t="str">
        <f>IF(I711&gt;='자료입력 및 결과표시'!$B$4,H711,"업데이트 필요")</f>
        <v>업데이트 필요</v>
      </c>
    </row>
    <row r="712" spans="10:10">
      <c r="J712" s="10" t="str">
        <f>IF(I712&gt;='자료입력 및 결과표시'!$B$4,H712,"업데이트 필요")</f>
        <v>업데이트 필요</v>
      </c>
    </row>
    <row r="713" spans="10:10">
      <c r="J713" s="10" t="str">
        <f>IF(I713&gt;='자료입력 및 결과표시'!$B$4,H713,"업데이트 필요")</f>
        <v>업데이트 필요</v>
      </c>
    </row>
    <row r="714" spans="10:10">
      <c r="J714" s="10" t="str">
        <f>IF(I714&gt;='자료입력 및 결과표시'!$B$4,H714,"업데이트 필요")</f>
        <v>업데이트 필요</v>
      </c>
    </row>
    <row r="715" spans="10:10">
      <c r="J715" s="10" t="str">
        <f>IF(I715&gt;='자료입력 및 결과표시'!$B$4,H715,"업데이트 필요")</f>
        <v>업데이트 필요</v>
      </c>
    </row>
    <row r="716" spans="10:10">
      <c r="J716" s="10" t="str">
        <f>IF(I716&gt;='자료입력 및 결과표시'!$B$4,H716,"업데이트 필요")</f>
        <v>업데이트 필요</v>
      </c>
    </row>
    <row r="717" spans="10:10">
      <c r="J717" s="10" t="str">
        <f>IF(I717&gt;='자료입력 및 결과표시'!$B$4,H717,"업데이트 필요")</f>
        <v>업데이트 필요</v>
      </c>
    </row>
    <row r="718" spans="10:10">
      <c r="J718" s="10" t="str">
        <f>IF(I718&gt;='자료입력 및 결과표시'!$B$4,H718,"업데이트 필요")</f>
        <v>업데이트 필요</v>
      </c>
    </row>
    <row r="719" spans="10:10">
      <c r="J719" s="10" t="str">
        <f>IF(I719&gt;='자료입력 및 결과표시'!$B$4,H719,"업데이트 필요")</f>
        <v>업데이트 필요</v>
      </c>
    </row>
    <row r="720" spans="10:10">
      <c r="J720" s="10" t="str">
        <f>IF(I720&gt;='자료입력 및 결과표시'!$B$4,H720,"업데이트 필요")</f>
        <v>업데이트 필요</v>
      </c>
    </row>
    <row r="721" spans="10:10">
      <c r="J721" s="10" t="str">
        <f>IF(I721&gt;='자료입력 및 결과표시'!$B$4,H721,"업데이트 필요")</f>
        <v>업데이트 필요</v>
      </c>
    </row>
    <row r="722" spans="10:10">
      <c r="J722" s="10" t="str">
        <f>IF(I722&gt;='자료입력 및 결과표시'!$B$4,H722,"업데이트 필요")</f>
        <v>업데이트 필요</v>
      </c>
    </row>
    <row r="723" spans="10:10">
      <c r="J723" s="10" t="str">
        <f>IF(I723&gt;='자료입력 및 결과표시'!$B$4,H723,"업데이트 필요")</f>
        <v>업데이트 필요</v>
      </c>
    </row>
    <row r="724" spans="10:10">
      <c r="J724" s="10" t="str">
        <f>IF(I724&gt;='자료입력 및 결과표시'!$B$4,H724,"업데이트 필요")</f>
        <v>업데이트 필요</v>
      </c>
    </row>
    <row r="725" spans="10:10">
      <c r="J725" s="10" t="str">
        <f>IF(I725&gt;='자료입력 및 결과표시'!$B$4,H725,"업데이트 필요")</f>
        <v>업데이트 필요</v>
      </c>
    </row>
    <row r="726" spans="10:10">
      <c r="J726" s="10" t="str">
        <f>IF(I726&gt;='자료입력 및 결과표시'!$B$4,H726,"업데이트 필요")</f>
        <v>업데이트 필요</v>
      </c>
    </row>
    <row r="727" spans="10:10">
      <c r="J727" s="10" t="str">
        <f>IF(I727&gt;='자료입력 및 결과표시'!$B$4,H727,"업데이트 필요")</f>
        <v>업데이트 필요</v>
      </c>
    </row>
    <row r="728" spans="10:10">
      <c r="J728" s="10" t="str">
        <f>IF(I728&gt;='자료입력 및 결과표시'!$B$4,H728,"업데이트 필요")</f>
        <v>업데이트 필요</v>
      </c>
    </row>
    <row r="729" spans="10:10">
      <c r="J729" s="10" t="str">
        <f>IF(I729&gt;='자료입력 및 결과표시'!$B$4,H729,"업데이트 필요")</f>
        <v>업데이트 필요</v>
      </c>
    </row>
    <row r="730" spans="10:10">
      <c r="J730" s="10" t="str">
        <f>IF(I730&gt;='자료입력 및 결과표시'!$B$4,H730,"업데이트 필요")</f>
        <v>업데이트 필요</v>
      </c>
    </row>
    <row r="731" spans="10:10">
      <c r="J731" s="10" t="str">
        <f>IF(I731&gt;='자료입력 및 결과표시'!$B$4,H731,"업데이트 필요")</f>
        <v>업데이트 필요</v>
      </c>
    </row>
    <row r="732" spans="10:10">
      <c r="J732" s="10" t="str">
        <f>IF(I732&gt;='자료입력 및 결과표시'!$B$4,H732,"업데이트 필요")</f>
        <v>업데이트 필요</v>
      </c>
    </row>
    <row r="733" spans="10:10">
      <c r="J733" s="10" t="str">
        <f>IF(I733&gt;='자료입력 및 결과표시'!$B$4,H733,"업데이트 필요")</f>
        <v>업데이트 필요</v>
      </c>
    </row>
    <row r="734" spans="10:10">
      <c r="J734" s="10" t="str">
        <f>IF(I734&gt;='자료입력 및 결과표시'!$B$4,H734,"업데이트 필요")</f>
        <v>업데이트 필요</v>
      </c>
    </row>
    <row r="735" spans="10:10">
      <c r="J735" s="10" t="str">
        <f>IF(I735&gt;='자료입력 및 결과표시'!$B$4,H735,"업데이트 필요")</f>
        <v>업데이트 필요</v>
      </c>
    </row>
    <row r="736" spans="10:10">
      <c r="J736" s="10" t="str">
        <f>IF(I736&gt;='자료입력 및 결과표시'!$B$4,H736,"업데이트 필요")</f>
        <v>업데이트 필요</v>
      </c>
    </row>
    <row r="737" spans="10:10">
      <c r="J737" s="10" t="str">
        <f>IF(I737&gt;='자료입력 및 결과표시'!$B$4,H737,"업데이트 필요")</f>
        <v>업데이트 필요</v>
      </c>
    </row>
    <row r="738" spans="10:10">
      <c r="J738" s="10" t="str">
        <f>IF(I738&gt;='자료입력 및 결과표시'!$B$4,H738,"업데이트 필요")</f>
        <v>업데이트 필요</v>
      </c>
    </row>
    <row r="739" spans="10:10">
      <c r="J739" s="10" t="str">
        <f>IF(I739&gt;='자료입력 및 결과표시'!$B$4,H739,"업데이트 필요")</f>
        <v>업데이트 필요</v>
      </c>
    </row>
    <row r="740" spans="10:10">
      <c r="J740" s="10" t="str">
        <f>IF(I740&gt;='자료입력 및 결과표시'!$B$4,H740,"업데이트 필요")</f>
        <v>업데이트 필요</v>
      </c>
    </row>
    <row r="741" spans="10:10">
      <c r="J741" s="10" t="str">
        <f>IF(I741&gt;='자료입력 및 결과표시'!$B$4,H741,"업데이트 필요")</f>
        <v>업데이트 필요</v>
      </c>
    </row>
    <row r="742" spans="10:10">
      <c r="J742" s="10" t="str">
        <f>IF(I742&gt;='자료입력 및 결과표시'!$B$4,H742,"업데이트 필요")</f>
        <v>업데이트 필요</v>
      </c>
    </row>
    <row r="743" spans="10:10">
      <c r="J743" s="10" t="str">
        <f>IF(I743&gt;='자료입력 및 결과표시'!$B$4,H743,"업데이트 필요")</f>
        <v>업데이트 필요</v>
      </c>
    </row>
    <row r="744" spans="10:10">
      <c r="J744" s="10" t="str">
        <f>IF(I744&gt;='자료입력 및 결과표시'!$B$4,H744,"업데이트 필요")</f>
        <v>업데이트 필요</v>
      </c>
    </row>
    <row r="745" spans="10:10">
      <c r="J745" s="10" t="str">
        <f>IF(I745&gt;='자료입력 및 결과표시'!$B$4,H745,"업데이트 필요")</f>
        <v>업데이트 필요</v>
      </c>
    </row>
    <row r="746" spans="10:10">
      <c r="J746" s="10" t="str">
        <f>IF(I746&gt;='자료입력 및 결과표시'!$B$4,H746,"업데이트 필요")</f>
        <v>업데이트 필요</v>
      </c>
    </row>
    <row r="747" spans="10:10">
      <c r="J747" s="10" t="str">
        <f>IF(I747&gt;='자료입력 및 결과표시'!$B$4,H747,"업데이트 필요")</f>
        <v>업데이트 필요</v>
      </c>
    </row>
    <row r="748" spans="10:10">
      <c r="J748" s="10" t="str">
        <f>IF(I748&gt;='자료입력 및 결과표시'!$B$4,H748,"업데이트 필요")</f>
        <v>업데이트 필요</v>
      </c>
    </row>
    <row r="749" spans="10:10">
      <c r="J749" s="10" t="str">
        <f>IF(I749&gt;='자료입력 및 결과표시'!$B$4,H749,"업데이트 필요")</f>
        <v>업데이트 필요</v>
      </c>
    </row>
    <row r="750" spans="10:10">
      <c r="J750" s="10" t="str">
        <f>IF(I750&gt;='자료입력 및 결과표시'!$B$4,H750,"업데이트 필요")</f>
        <v>업데이트 필요</v>
      </c>
    </row>
    <row r="751" spans="10:10">
      <c r="J751" s="10" t="str">
        <f>IF(I751&gt;='자료입력 및 결과표시'!$B$4,H751,"업데이트 필요")</f>
        <v>업데이트 필요</v>
      </c>
    </row>
    <row r="752" spans="10:10">
      <c r="J752" s="10" t="str">
        <f>IF(I752&gt;='자료입력 및 결과표시'!$B$4,H752,"업데이트 필요")</f>
        <v>업데이트 필요</v>
      </c>
    </row>
    <row r="753" spans="10:10">
      <c r="J753" s="10" t="str">
        <f>IF(I753&gt;='자료입력 및 결과표시'!$B$4,H753,"업데이트 필요")</f>
        <v>업데이트 필요</v>
      </c>
    </row>
    <row r="754" spans="10:10">
      <c r="J754" s="10" t="str">
        <f>IF(I754&gt;='자료입력 및 결과표시'!$B$4,H754,"업데이트 필요")</f>
        <v>업데이트 필요</v>
      </c>
    </row>
    <row r="755" spans="10:10">
      <c r="J755" s="10" t="str">
        <f>IF(I755&gt;='자료입력 및 결과표시'!$B$4,H755,"업데이트 필요")</f>
        <v>업데이트 필요</v>
      </c>
    </row>
    <row r="756" spans="10:10">
      <c r="J756" s="10" t="str">
        <f>IF(I756&gt;='자료입력 및 결과표시'!$B$4,H756,"업데이트 필요")</f>
        <v>업데이트 필요</v>
      </c>
    </row>
    <row r="757" spans="10:10">
      <c r="J757" s="10" t="str">
        <f>IF(I757&gt;='자료입력 및 결과표시'!$B$4,H757,"업데이트 필요")</f>
        <v>업데이트 필요</v>
      </c>
    </row>
    <row r="758" spans="10:10">
      <c r="J758" s="10" t="str">
        <f>IF(I758&gt;='자료입력 및 결과표시'!$B$4,H758,"업데이트 필요")</f>
        <v>업데이트 필요</v>
      </c>
    </row>
    <row r="759" spans="10:10">
      <c r="J759" s="10" t="str">
        <f>IF(I759&gt;='자료입력 및 결과표시'!$B$4,H759,"업데이트 필요")</f>
        <v>업데이트 필요</v>
      </c>
    </row>
    <row r="760" spans="10:10">
      <c r="J760" s="10" t="str">
        <f>IF(I760&gt;='자료입력 및 결과표시'!$B$4,H760,"업데이트 필요")</f>
        <v>업데이트 필요</v>
      </c>
    </row>
    <row r="761" spans="10:10">
      <c r="J761" s="10" t="str">
        <f>IF(I761&gt;='자료입력 및 결과표시'!$B$4,H761,"업데이트 필요")</f>
        <v>업데이트 필요</v>
      </c>
    </row>
    <row r="762" spans="10:10">
      <c r="J762" s="10" t="str">
        <f>IF(I762&gt;='자료입력 및 결과표시'!$B$4,H762,"업데이트 필요")</f>
        <v>업데이트 필요</v>
      </c>
    </row>
    <row r="763" spans="10:10">
      <c r="J763" s="10" t="str">
        <f>IF(I763&gt;='자료입력 및 결과표시'!$B$4,H763,"업데이트 필요")</f>
        <v>업데이트 필요</v>
      </c>
    </row>
    <row r="764" spans="10:10">
      <c r="J764" s="10" t="str">
        <f>IF(I764&gt;='자료입력 및 결과표시'!$B$4,H764,"업데이트 필요")</f>
        <v>업데이트 필요</v>
      </c>
    </row>
    <row r="765" spans="10:10">
      <c r="J765" s="10" t="str">
        <f>IF(I765&gt;='자료입력 및 결과표시'!$B$4,H765,"업데이트 필요")</f>
        <v>업데이트 필요</v>
      </c>
    </row>
    <row r="766" spans="10:10">
      <c r="J766" s="10" t="str">
        <f>IF(I766&gt;='자료입력 및 결과표시'!$B$4,H766,"업데이트 필요")</f>
        <v>업데이트 필요</v>
      </c>
    </row>
    <row r="767" spans="10:10">
      <c r="J767" s="10" t="str">
        <f>IF(I767&gt;='자료입력 및 결과표시'!$B$4,H767,"업데이트 필요")</f>
        <v>업데이트 필요</v>
      </c>
    </row>
    <row r="768" spans="10:10">
      <c r="J768" s="10" t="str">
        <f>IF(I768&gt;='자료입력 및 결과표시'!$B$4,H768,"업데이트 필요")</f>
        <v>업데이트 필요</v>
      </c>
    </row>
    <row r="769" spans="10:10">
      <c r="J769" s="10" t="str">
        <f>IF(I769&gt;='자료입력 및 결과표시'!$B$4,H769,"업데이트 필요")</f>
        <v>업데이트 필요</v>
      </c>
    </row>
    <row r="770" spans="10:10">
      <c r="J770" s="10" t="str">
        <f>IF(I770&gt;='자료입력 및 결과표시'!$B$4,H770,"업데이트 필요")</f>
        <v>업데이트 필요</v>
      </c>
    </row>
    <row r="771" spans="10:10">
      <c r="J771" s="10" t="str">
        <f>IF(I771&gt;='자료입력 및 결과표시'!$B$4,H771,"업데이트 필요")</f>
        <v>업데이트 필요</v>
      </c>
    </row>
    <row r="772" spans="10:10">
      <c r="J772" s="10" t="str">
        <f>IF(I772&gt;='자료입력 및 결과표시'!$B$4,H772,"업데이트 필요")</f>
        <v>업데이트 필요</v>
      </c>
    </row>
    <row r="773" spans="10:10">
      <c r="J773" s="10" t="str">
        <f>IF(I773&gt;='자료입력 및 결과표시'!$B$4,H773,"업데이트 필요")</f>
        <v>업데이트 필요</v>
      </c>
    </row>
    <row r="774" spans="10:10">
      <c r="J774" s="10" t="str">
        <f>IF(I774&gt;='자료입력 및 결과표시'!$B$4,H774,"업데이트 필요")</f>
        <v>업데이트 필요</v>
      </c>
    </row>
    <row r="775" spans="10:10">
      <c r="J775" s="10" t="str">
        <f>IF(I775&gt;='자료입력 및 결과표시'!$B$4,H775,"업데이트 필요")</f>
        <v>업데이트 필요</v>
      </c>
    </row>
    <row r="776" spans="10:10">
      <c r="J776" s="10" t="str">
        <f>IF(I776&gt;='자료입력 및 결과표시'!$B$4,H776,"업데이트 필요")</f>
        <v>업데이트 필요</v>
      </c>
    </row>
    <row r="777" spans="10:10">
      <c r="J777" s="10" t="str">
        <f>IF(I777&gt;='자료입력 및 결과표시'!$B$4,H777,"업데이트 필요")</f>
        <v>업데이트 필요</v>
      </c>
    </row>
    <row r="778" spans="10:10">
      <c r="J778" s="10" t="str">
        <f>IF(I778&gt;='자료입력 및 결과표시'!$B$4,H778,"업데이트 필요")</f>
        <v>업데이트 필요</v>
      </c>
    </row>
    <row r="779" spans="10:10">
      <c r="J779" s="10" t="str">
        <f>IF(I779&gt;='자료입력 및 결과표시'!$B$4,H779,"업데이트 필요")</f>
        <v>업데이트 필요</v>
      </c>
    </row>
    <row r="780" spans="10:10">
      <c r="J780" s="10" t="str">
        <f>IF(I780&gt;='자료입력 및 결과표시'!$B$4,H780,"업데이트 필요")</f>
        <v>업데이트 필요</v>
      </c>
    </row>
    <row r="781" spans="10:10">
      <c r="J781" s="10" t="str">
        <f>IF(I781&gt;='자료입력 및 결과표시'!$B$4,H781,"업데이트 필요")</f>
        <v>업데이트 필요</v>
      </c>
    </row>
    <row r="782" spans="10:10">
      <c r="J782" s="10" t="str">
        <f>IF(I782&gt;='자료입력 및 결과표시'!$B$4,H782,"업데이트 필요")</f>
        <v>업데이트 필요</v>
      </c>
    </row>
    <row r="783" spans="10:10">
      <c r="J783" s="10" t="str">
        <f>IF(I783&gt;='자료입력 및 결과표시'!$B$4,H783,"업데이트 필요")</f>
        <v>업데이트 필요</v>
      </c>
    </row>
    <row r="784" spans="10:10">
      <c r="J784" s="10" t="str">
        <f>IF(I784&gt;='자료입력 및 결과표시'!$B$4,H784,"업데이트 필요")</f>
        <v>업데이트 필요</v>
      </c>
    </row>
    <row r="785" spans="10:10">
      <c r="J785" s="10" t="str">
        <f>IF(I785&gt;='자료입력 및 결과표시'!$B$4,H785,"업데이트 필요")</f>
        <v>업데이트 필요</v>
      </c>
    </row>
    <row r="786" spans="10:10">
      <c r="J786" s="10" t="str">
        <f>IF(I786&gt;='자료입력 및 결과표시'!$B$4,H786,"업데이트 필요")</f>
        <v>업데이트 필요</v>
      </c>
    </row>
    <row r="787" spans="10:10">
      <c r="J787" s="10" t="str">
        <f>IF(I787&gt;='자료입력 및 결과표시'!$B$4,H787,"업데이트 필요")</f>
        <v>업데이트 필요</v>
      </c>
    </row>
    <row r="788" spans="10:10">
      <c r="J788" s="10" t="str">
        <f>IF(I788&gt;='자료입력 및 결과표시'!$B$4,H788,"업데이트 필요")</f>
        <v>업데이트 필요</v>
      </c>
    </row>
    <row r="789" spans="10:10">
      <c r="J789" s="10" t="str">
        <f>IF(I789&gt;='자료입력 및 결과표시'!$B$4,H789,"업데이트 필요")</f>
        <v>업데이트 필요</v>
      </c>
    </row>
    <row r="790" spans="10:10">
      <c r="J790" s="10" t="str">
        <f>IF(I790&gt;='자료입력 및 결과표시'!$B$4,H790,"업데이트 필요")</f>
        <v>업데이트 필요</v>
      </c>
    </row>
    <row r="791" spans="10:10">
      <c r="J791" s="10" t="str">
        <f>IF(I791&gt;='자료입력 및 결과표시'!$B$4,H791,"업데이트 필요")</f>
        <v>업데이트 필요</v>
      </c>
    </row>
    <row r="792" spans="10:10">
      <c r="J792" s="10" t="str">
        <f>IF(I792&gt;='자료입력 및 결과표시'!$B$4,H792,"업데이트 필요")</f>
        <v>업데이트 필요</v>
      </c>
    </row>
    <row r="793" spans="10:10">
      <c r="J793" s="10" t="str">
        <f>IF(I793&gt;='자료입력 및 결과표시'!$B$4,H793,"업데이트 필요")</f>
        <v>업데이트 필요</v>
      </c>
    </row>
    <row r="794" spans="10:10">
      <c r="J794" s="10" t="str">
        <f>IF(I794&gt;='자료입력 및 결과표시'!$B$4,H794,"업데이트 필요")</f>
        <v>업데이트 필요</v>
      </c>
    </row>
    <row r="795" spans="10:10">
      <c r="J795" s="10" t="str">
        <f>IF(I795&gt;='자료입력 및 결과표시'!$B$4,H795,"업데이트 필요")</f>
        <v>업데이트 필요</v>
      </c>
    </row>
    <row r="796" spans="10:10">
      <c r="J796" s="10" t="str">
        <f>IF(I796&gt;='자료입력 및 결과표시'!$B$4,H796,"업데이트 필요")</f>
        <v>업데이트 필요</v>
      </c>
    </row>
    <row r="797" spans="10:10">
      <c r="J797" s="10" t="str">
        <f>IF(I797&gt;='자료입력 및 결과표시'!$B$4,H797,"업데이트 필요")</f>
        <v>업데이트 필요</v>
      </c>
    </row>
    <row r="798" spans="10:10">
      <c r="J798" s="10" t="str">
        <f>IF(I798&gt;='자료입력 및 결과표시'!$B$4,H798,"업데이트 필요")</f>
        <v>업데이트 필요</v>
      </c>
    </row>
    <row r="799" spans="10:10">
      <c r="J799" s="10" t="str">
        <f>IF(I799&gt;='자료입력 및 결과표시'!$B$4,H799,"업데이트 필요")</f>
        <v>업데이트 필요</v>
      </c>
    </row>
    <row r="800" spans="10:10">
      <c r="J800" s="10" t="str">
        <f>IF(I800&gt;='자료입력 및 결과표시'!$B$4,H800,"업데이트 필요")</f>
        <v>업데이트 필요</v>
      </c>
    </row>
    <row r="801" spans="10:10">
      <c r="J801" s="10" t="str">
        <f>IF(I801&gt;='자료입력 및 결과표시'!$B$4,H801,"업데이트 필요")</f>
        <v>업데이트 필요</v>
      </c>
    </row>
    <row r="802" spans="10:10">
      <c r="J802" s="10" t="str">
        <f>IF(I802&gt;='자료입력 및 결과표시'!$B$4,H802,"업데이트 필요")</f>
        <v>업데이트 필요</v>
      </c>
    </row>
    <row r="803" spans="10:10">
      <c r="J803" s="10" t="str">
        <f>IF(I803&gt;='자료입력 및 결과표시'!$B$4,H803,"업데이트 필요")</f>
        <v>업데이트 필요</v>
      </c>
    </row>
    <row r="804" spans="10:10">
      <c r="J804" s="10" t="str">
        <f>IF(I804&gt;='자료입력 및 결과표시'!$B$4,H804,"업데이트 필요")</f>
        <v>업데이트 필요</v>
      </c>
    </row>
    <row r="805" spans="10:10">
      <c r="J805" s="10" t="str">
        <f>IF(I805&gt;='자료입력 및 결과표시'!$B$4,H805,"업데이트 필요")</f>
        <v>업데이트 필요</v>
      </c>
    </row>
    <row r="806" spans="10:10">
      <c r="J806" s="10" t="str">
        <f>IF(I806&gt;='자료입력 및 결과표시'!$B$4,H806,"업데이트 필요")</f>
        <v>업데이트 필요</v>
      </c>
    </row>
    <row r="807" spans="10:10">
      <c r="J807" s="10" t="str">
        <f>IF(I807&gt;='자료입력 및 결과표시'!$B$4,H807,"업데이트 필요")</f>
        <v>업데이트 필요</v>
      </c>
    </row>
    <row r="808" spans="10:10">
      <c r="J808" s="10" t="str">
        <f>IF(I808&gt;='자료입력 및 결과표시'!$B$4,H808,"업데이트 필요")</f>
        <v>업데이트 필요</v>
      </c>
    </row>
    <row r="809" spans="10:10">
      <c r="J809" s="10" t="str">
        <f>IF(I809&gt;='자료입력 및 결과표시'!$B$4,H809,"업데이트 필요")</f>
        <v>업데이트 필요</v>
      </c>
    </row>
    <row r="810" spans="10:10">
      <c r="J810" s="10" t="str">
        <f>IF(I810&gt;='자료입력 및 결과표시'!$B$4,H810,"업데이트 필요")</f>
        <v>업데이트 필요</v>
      </c>
    </row>
    <row r="811" spans="10:10">
      <c r="J811" s="10" t="str">
        <f>IF(I811&gt;='자료입력 및 결과표시'!$B$4,H811,"업데이트 필요")</f>
        <v>업데이트 필요</v>
      </c>
    </row>
    <row r="812" spans="10:10">
      <c r="J812" s="10" t="str">
        <f>IF(I812&gt;='자료입력 및 결과표시'!$B$4,H812,"업데이트 필요")</f>
        <v>업데이트 필요</v>
      </c>
    </row>
    <row r="813" spans="10:10">
      <c r="J813" s="10" t="str">
        <f>IF(I813&gt;='자료입력 및 결과표시'!$B$4,H813,"업데이트 필요")</f>
        <v>업데이트 필요</v>
      </c>
    </row>
    <row r="814" spans="10:10">
      <c r="J814" s="10" t="str">
        <f>IF(I814&gt;='자료입력 및 결과표시'!$B$4,H814,"업데이트 필요")</f>
        <v>업데이트 필요</v>
      </c>
    </row>
    <row r="815" spans="10:10">
      <c r="J815" s="10" t="str">
        <f>IF(I815&gt;='자료입력 및 결과표시'!$B$4,H815,"업데이트 필요")</f>
        <v>업데이트 필요</v>
      </c>
    </row>
    <row r="816" spans="10:10">
      <c r="J816" s="10" t="str">
        <f>IF(I816&gt;='자료입력 및 결과표시'!$B$4,H816,"업데이트 필요")</f>
        <v>업데이트 필요</v>
      </c>
    </row>
    <row r="817" spans="10:10">
      <c r="J817" s="10" t="str">
        <f>IF(I817&gt;='자료입력 및 결과표시'!$B$4,H817,"업데이트 필요")</f>
        <v>업데이트 필요</v>
      </c>
    </row>
    <row r="818" spans="10:10">
      <c r="J818" s="10" t="str">
        <f>IF(I818&gt;='자료입력 및 결과표시'!$B$4,H818,"업데이트 필요")</f>
        <v>업데이트 필요</v>
      </c>
    </row>
    <row r="819" spans="10:10">
      <c r="J819" s="10" t="str">
        <f>IF(I819&gt;='자료입력 및 결과표시'!$B$4,H819,"업데이트 필요")</f>
        <v>업데이트 필요</v>
      </c>
    </row>
    <row r="820" spans="10:10">
      <c r="J820" s="10" t="str">
        <f>IF(I820&gt;='자료입력 및 결과표시'!$B$4,H820,"업데이트 필요")</f>
        <v>업데이트 필요</v>
      </c>
    </row>
    <row r="821" spans="10:10">
      <c r="J821" s="10" t="str">
        <f>IF(I821&gt;='자료입력 및 결과표시'!$B$4,H821,"업데이트 필요")</f>
        <v>업데이트 필요</v>
      </c>
    </row>
    <row r="822" spans="10:10">
      <c r="J822" s="10" t="str">
        <f>IF(I822&gt;='자료입력 및 결과표시'!$B$4,H822,"업데이트 필요")</f>
        <v>업데이트 필요</v>
      </c>
    </row>
    <row r="823" spans="10:10">
      <c r="J823" s="10" t="str">
        <f>IF(I823&gt;='자료입력 및 결과표시'!$B$4,H823,"업데이트 필요")</f>
        <v>업데이트 필요</v>
      </c>
    </row>
    <row r="824" spans="10:10">
      <c r="J824" s="10" t="str">
        <f>IF(I824&gt;='자료입력 및 결과표시'!$B$4,H824,"업데이트 필요")</f>
        <v>업데이트 필요</v>
      </c>
    </row>
    <row r="825" spans="10:10">
      <c r="J825" s="10" t="str">
        <f>IF(I825&gt;='자료입력 및 결과표시'!$B$4,H825,"업데이트 필요")</f>
        <v>업데이트 필요</v>
      </c>
    </row>
    <row r="826" spans="10:10">
      <c r="J826" s="10" t="str">
        <f>IF(I826&gt;='자료입력 및 결과표시'!$B$4,H826,"업데이트 필요")</f>
        <v>업데이트 필요</v>
      </c>
    </row>
    <row r="827" spans="10:10">
      <c r="J827" s="10" t="str">
        <f>IF(I827&gt;='자료입력 및 결과표시'!$B$4,H827,"업데이트 필요")</f>
        <v>업데이트 필요</v>
      </c>
    </row>
    <row r="828" spans="10:10">
      <c r="J828" s="10" t="str">
        <f>IF(I828&gt;='자료입력 및 결과표시'!$B$4,H828,"업데이트 필요")</f>
        <v>업데이트 필요</v>
      </c>
    </row>
    <row r="829" spans="10:10">
      <c r="J829" s="10" t="str">
        <f>IF(I829&gt;='자료입력 및 결과표시'!$B$4,H829,"업데이트 필요")</f>
        <v>업데이트 필요</v>
      </c>
    </row>
    <row r="830" spans="10:10">
      <c r="J830" s="10" t="str">
        <f>IF(I830&gt;='자료입력 및 결과표시'!$B$4,H830,"업데이트 필요")</f>
        <v>업데이트 필요</v>
      </c>
    </row>
    <row r="831" spans="10:10">
      <c r="J831" s="10" t="str">
        <f>IF(I831&gt;='자료입력 및 결과표시'!$B$4,H831,"업데이트 필요")</f>
        <v>업데이트 필요</v>
      </c>
    </row>
    <row r="832" spans="10:10">
      <c r="J832" s="10" t="str">
        <f>IF(I832&gt;='자료입력 및 결과표시'!$B$4,H832,"업데이트 필요")</f>
        <v>업데이트 필요</v>
      </c>
    </row>
    <row r="833" spans="10:10">
      <c r="J833" s="10" t="str">
        <f>IF(I833&gt;='자료입력 및 결과표시'!$B$4,H833,"업데이트 필요")</f>
        <v>업데이트 필요</v>
      </c>
    </row>
    <row r="834" spans="10:10">
      <c r="J834" s="10" t="str">
        <f>IF(I834&gt;='자료입력 및 결과표시'!$B$4,H834,"업데이트 필요")</f>
        <v>업데이트 필요</v>
      </c>
    </row>
    <row r="835" spans="10:10">
      <c r="J835" s="10" t="str">
        <f>IF(I835&gt;='자료입력 및 결과표시'!$B$4,H835,"업데이트 필요")</f>
        <v>업데이트 필요</v>
      </c>
    </row>
    <row r="836" spans="10:10">
      <c r="J836" s="10" t="str">
        <f>IF(I836&gt;='자료입력 및 결과표시'!$B$4,H836,"업데이트 필요")</f>
        <v>업데이트 필요</v>
      </c>
    </row>
    <row r="837" spans="10:10">
      <c r="J837" s="10" t="str">
        <f>IF(I837&gt;='자료입력 및 결과표시'!$B$4,H837,"업데이트 필요")</f>
        <v>업데이트 필요</v>
      </c>
    </row>
    <row r="838" spans="10:10">
      <c r="J838" s="10" t="str">
        <f>IF(I838&gt;='자료입력 및 결과표시'!$B$4,H838,"업데이트 필요")</f>
        <v>업데이트 필요</v>
      </c>
    </row>
    <row r="839" spans="10:10">
      <c r="J839" s="10" t="str">
        <f>IF(I839&gt;='자료입력 및 결과표시'!$B$4,H839,"업데이트 필요")</f>
        <v>업데이트 필요</v>
      </c>
    </row>
    <row r="840" spans="10:10">
      <c r="J840" s="10" t="str">
        <f>IF(I840&gt;='자료입력 및 결과표시'!$B$4,H840,"업데이트 필요")</f>
        <v>업데이트 필요</v>
      </c>
    </row>
    <row r="841" spans="10:10">
      <c r="J841" s="10" t="str">
        <f>IF(I841&gt;='자료입력 및 결과표시'!$B$4,H841,"업데이트 필요")</f>
        <v>업데이트 필요</v>
      </c>
    </row>
    <row r="842" spans="10:10">
      <c r="J842" s="10" t="str">
        <f>IF(I842&gt;='자료입력 및 결과표시'!$B$4,H842,"업데이트 필요")</f>
        <v>업데이트 필요</v>
      </c>
    </row>
    <row r="843" spans="10:10">
      <c r="J843" s="10" t="str">
        <f>IF(I843&gt;='자료입력 및 결과표시'!$B$4,H843,"업데이트 필요")</f>
        <v>업데이트 필요</v>
      </c>
    </row>
    <row r="844" spans="10:10">
      <c r="J844" s="10" t="str">
        <f>IF(I844&gt;='자료입력 및 결과표시'!$B$4,H844,"업데이트 필요")</f>
        <v>업데이트 필요</v>
      </c>
    </row>
    <row r="845" spans="10:10">
      <c r="J845" s="10" t="str">
        <f>IF(I845&gt;='자료입력 및 결과표시'!$B$4,H845,"업데이트 필요")</f>
        <v>업데이트 필요</v>
      </c>
    </row>
    <row r="846" spans="10:10">
      <c r="J846" s="10" t="str">
        <f>IF(I846&gt;='자료입력 및 결과표시'!$B$4,H846,"업데이트 필요")</f>
        <v>업데이트 필요</v>
      </c>
    </row>
    <row r="847" spans="10:10">
      <c r="J847" s="10" t="str">
        <f>IF(I847&gt;='자료입력 및 결과표시'!$B$4,H847,"업데이트 필요")</f>
        <v>업데이트 필요</v>
      </c>
    </row>
    <row r="848" spans="10:10">
      <c r="J848" s="10" t="str">
        <f>IF(I848&gt;='자료입력 및 결과표시'!$B$4,H848,"업데이트 필요")</f>
        <v>업데이트 필요</v>
      </c>
    </row>
    <row r="849" spans="10:10">
      <c r="J849" s="10" t="str">
        <f>IF(I849&gt;='자료입력 및 결과표시'!$B$4,H849,"업데이트 필요")</f>
        <v>업데이트 필요</v>
      </c>
    </row>
    <row r="850" spans="10:10">
      <c r="J850" s="10" t="str">
        <f>IF(I850&gt;='자료입력 및 결과표시'!$B$4,H850,"업데이트 필요")</f>
        <v>업데이트 필요</v>
      </c>
    </row>
    <row r="851" spans="10:10">
      <c r="J851" s="10" t="str">
        <f>IF(I851&gt;='자료입력 및 결과표시'!$B$4,H851,"업데이트 필요")</f>
        <v>업데이트 필요</v>
      </c>
    </row>
    <row r="852" spans="10:10">
      <c r="J852" s="10" t="str">
        <f>IF(I852&gt;='자료입력 및 결과표시'!$B$4,H852,"업데이트 필요")</f>
        <v>업데이트 필요</v>
      </c>
    </row>
    <row r="853" spans="10:10">
      <c r="J853" s="10" t="str">
        <f>IF(I853&gt;='자료입력 및 결과표시'!$B$4,H853,"업데이트 필요")</f>
        <v>업데이트 필요</v>
      </c>
    </row>
    <row r="854" spans="10:10">
      <c r="J854" s="10" t="str">
        <f>IF(I854&gt;='자료입력 및 결과표시'!$B$4,H854,"업데이트 필요")</f>
        <v>업데이트 필요</v>
      </c>
    </row>
    <row r="855" spans="10:10">
      <c r="J855" s="10" t="str">
        <f>IF(I855&gt;='자료입력 및 결과표시'!$B$4,H855,"업데이트 필요")</f>
        <v>업데이트 필요</v>
      </c>
    </row>
    <row r="856" spans="10:10">
      <c r="J856" s="10" t="str">
        <f>IF(I856&gt;='자료입력 및 결과표시'!$B$4,H856,"업데이트 필요")</f>
        <v>업데이트 필요</v>
      </c>
    </row>
    <row r="857" spans="10:10">
      <c r="J857" s="10" t="str">
        <f>IF(I857&gt;='자료입력 및 결과표시'!$B$4,H857,"업데이트 필요")</f>
        <v>업데이트 필요</v>
      </c>
    </row>
    <row r="858" spans="10:10">
      <c r="J858" s="10" t="str">
        <f>IF(I858&gt;='자료입력 및 결과표시'!$B$4,H858,"업데이트 필요")</f>
        <v>업데이트 필요</v>
      </c>
    </row>
    <row r="859" spans="10:10">
      <c r="J859" s="10" t="str">
        <f>IF(I859&gt;='자료입력 및 결과표시'!$B$4,H859,"업데이트 필요")</f>
        <v>업데이트 필요</v>
      </c>
    </row>
    <row r="860" spans="10:10">
      <c r="J860" s="10" t="str">
        <f>IF(I860&gt;='자료입력 및 결과표시'!$B$4,H860,"업데이트 필요")</f>
        <v>업데이트 필요</v>
      </c>
    </row>
    <row r="861" spans="10:10">
      <c r="J861" s="10" t="str">
        <f>IF(I861&gt;='자료입력 및 결과표시'!$B$4,H861,"업데이트 필요")</f>
        <v>업데이트 필요</v>
      </c>
    </row>
    <row r="862" spans="10:10">
      <c r="J862" s="10" t="str">
        <f>IF(I862&gt;='자료입력 및 결과표시'!$B$4,H862,"업데이트 필요")</f>
        <v>업데이트 필요</v>
      </c>
    </row>
    <row r="863" spans="10:10">
      <c r="J863" s="10" t="str">
        <f>IF(I863&gt;='자료입력 및 결과표시'!$B$4,H863,"업데이트 필요")</f>
        <v>업데이트 필요</v>
      </c>
    </row>
    <row r="864" spans="10:10">
      <c r="J864" s="10" t="str">
        <f>IF(I864&gt;='자료입력 및 결과표시'!$B$4,H864,"업데이트 필요")</f>
        <v>업데이트 필요</v>
      </c>
    </row>
    <row r="865" spans="10:10">
      <c r="J865" s="10" t="str">
        <f>IF(I865&gt;='자료입력 및 결과표시'!$B$4,H865,"업데이트 필요")</f>
        <v>업데이트 필요</v>
      </c>
    </row>
    <row r="866" spans="10:10">
      <c r="J866" s="10" t="str">
        <f>IF(I866&gt;='자료입력 및 결과표시'!$B$4,H866,"업데이트 필요")</f>
        <v>업데이트 필요</v>
      </c>
    </row>
    <row r="867" spans="10:10">
      <c r="J867" s="10" t="str">
        <f>IF(I867&gt;='자료입력 및 결과표시'!$B$4,H867,"업데이트 필요")</f>
        <v>업데이트 필요</v>
      </c>
    </row>
    <row r="868" spans="10:10">
      <c r="J868" s="10" t="str">
        <f>IF(I868&gt;='자료입력 및 결과표시'!$B$4,H868,"업데이트 필요")</f>
        <v>업데이트 필요</v>
      </c>
    </row>
    <row r="869" spans="10:10">
      <c r="J869" s="10" t="str">
        <f>IF(I869&gt;='자료입력 및 결과표시'!$B$4,H869,"업데이트 필요")</f>
        <v>업데이트 필요</v>
      </c>
    </row>
    <row r="870" spans="10:10">
      <c r="J870" s="10" t="str">
        <f>IF(I870&gt;='자료입력 및 결과표시'!$B$4,H870,"업데이트 필요")</f>
        <v>업데이트 필요</v>
      </c>
    </row>
    <row r="871" spans="10:10">
      <c r="J871" s="10" t="str">
        <f>IF(I871&gt;='자료입력 및 결과표시'!$B$4,H871,"업데이트 필요")</f>
        <v>업데이트 필요</v>
      </c>
    </row>
    <row r="872" spans="10:10">
      <c r="J872" s="10" t="str">
        <f>IF(I872&gt;='자료입력 및 결과표시'!$B$4,H872,"업데이트 필요")</f>
        <v>업데이트 필요</v>
      </c>
    </row>
    <row r="873" spans="10:10">
      <c r="J873" s="10" t="str">
        <f>IF(I873&gt;='자료입력 및 결과표시'!$B$4,H873,"업데이트 필요")</f>
        <v>업데이트 필요</v>
      </c>
    </row>
    <row r="874" spans="10:10">
      <c r="J874" s="10" t="str">
        <f>IF(I874&gt;='자료입력 및 결과표시'!$B$4,H874,"업데이트 필요")</f>
        <v>업데이트 필요</v>
      </c>
    </row>
    <row r="875" spans="10:10">
      <c r="J875" s="10" t="str">
        <f>IF(I875&gt;='자료입력 및 결과표시'!$B$4,H875,"업데이트 필요")</f>
        <v>업데이트 필요</v>
      </c>
    </row>
    <row r="876" spans="10:10">
      <c r="J876" s="10" t="str">
        <f>IF(I876&gt;='자료입력 및 결과표시'!$B$4,H876,"업데이트 필요")</f>
        <v>업데이트 필요</v>
      </c>
    </row>
    <row r="877" spans="10:10">
      <c r="J877" s="10" t="str">
        <f>IF(I877&gt;='자료입력 및 결과표시'!$B$4,H877,"업데이트 필요")</f>
        <v>업데이트 필요</v>
      </c>
    </row>
    <row r="878" spans="10:10">
      <c r="J878" s="10" t="str">
        <f>IF(I878&gt;='자료입력 및 결과표시'!$B$4,H878,"업데이트 필요")</f>
        <v>업데이트 필요</v>
      </c>
    </row>
    <row r="879" spans="10:10">
      <c r="J879" s="10" t="str">
        <f>IF(I879&gt;='자료입력 및 결과표시'!$B$4,H879,"업데이트 필요")</f>
        <v>업데이트 필요</v>
      </c>
    </row>
    <row r="880" spans="10:10">
      <c r="J880" s="10" t="str">
        <f>IF(I880&gt;='자료입력 및 결과표시'!$B$4,H880,"업데이트 필요")</f>
        <v>업데이트 필요</v>
      </c>
    </row>
    <row r="881" spans="10:10">
      <c r="J881" s="10" t="str">
        <f>IF(I881&gt;='자료입력 및 결과표시'!$B$4,H881,"업데이트 필요")</f>
        <v>업데이트 필요</v>
      </c>
    </row>
    <row r="882" spans="10:10">
      <c r="J882" s="10" t="str">
        <f>IF(I882&gt;='자료입력 및 결과표시'!$B$4,H882,"업데이트 필요")</f>
        <v>업데이트 필요</v>
      </c>
    </row>
    <row r="883" spans="10:10">
      <c r="J883" s="10" t="str">
        <f>IF(I883&gt;='자료입력 및 결과표시'!$B$4,H883,"업데이트 필요")</f>
        <v>업데이트 필요</v>
      </c>
    </row>
    <row r="884" spans="10:10">
      <c r="J884" s="10" t="str">
        <f>IF(I884&gt;='자료입력 및 결과표시'!$B$4,H884,"업데이트 필요")</f>
        <v>업데이트 필요</v>
      </c>
    </row>
    <row r="885" spans="10:10">
      <c r="J885" s="10" t="str">
        <f>IF(I885&gt;='자료입력 및 결과표시'!$B$4,H885,"업데이트 필요")</f>
        <v>업데이트 필요</v>
      </c>
    </row>
    <row r="886" spans="10:10">
      <c r="J886" s="10" t="str">
        <f>IF(I886&gt;='자료입력 및 결과표시'!$B$4,H886,"업데이트 필요")</f>
        <v>업데이트 필요</v>
      </c>
    </row>
    <row r="887" spans="10:10">
      <c r="J887" s="10" t="str">
        <f>IF(I887&gt;='자료입력 및 결과표시'!$B$4,H887,"업데이트 필요")</f>
        <v>업데이트 필요</v>
      </c>
    </row>
    <row r="888" spans="10:10">
      <c r="J888" s="10" t="str">
        <f>IF(I888&gt;='자료입력 및 결과표시'!$B$4,H888,"업데이트 필요")</f>
        <v>업데이트 필요</v>
      </c>
    </row>
    <row r="889" spans="10:10">
      <c r="J889" s="10" t="str">
        <f>IF(I889&gt;='자료입력 및 결과표시'!$B$4,H889,"업데이트 필요")</f>
        <v>업데이트 필요</v>
      </c>
    </row>
    <row r="890" spans="10:10">
      <c r="J890" s="10" t="str">
        <f>IF(I890&gt;='자료입력 및 결과표시'!$B$4,H890,"업데이트 필요")</f>
        <v>업데이트 필요</v>
      </c>
    </row>
    <row r="891" spans="10:10">
      <c r="J891" s="10" t="str">
        <f>IF(I891&gt;='자료입력 및 결과표시'!$B$4,H891,"업데이트 필요")</f>
        <v>업데이트 필요</v>
      </c>
    </row>
    <row r="892" spans="10:10">
      <c r="J892" s="10" t="str">
        <f>IF(I892&gt;='자료입력 및 결과표시'!$B$4,H892,"업데이트 필요")</f>
        <v>업데이트 필요</v>
      </c>
    </row>
    <row r="893" spans="10:10">
      <c r="J893" s="10" t="str">
        <f>IF(I893&gt;='자료입력 및 결과표시'!$B$4,H893,"업데이트 필요")</f>
        <v>업데이트 필요</v>
      </c>
    </row>
    <row r="894" spans="10:10">
      <c r="J894" s="10" t="str">
        <f>IF(I894&gt;='자료입력 및 결과표시'!$B$4,H894,"업데이트 필요")</f>
        <v>업데이트 필요</v>
      </c>
    </row>
    <row r="895" spans="10:10">
      <c r="J895" s="10" t="str">
        <f>IF(I895&gt;='자료입력 및 결과표시'!$B$4,H895,"업데이트 필요")</f>
        <v>업데이트 필요</v>
      </c>
    </row>
    <row r="896" spans="10:10">
      <c r="J896" s="10" t="str">
        <f>IF(I896&gt;='자료입력 및 결과표시'!$B$4,H896,"업데이트 필요")</f>
        <v>업데이트 필요</v>
      </c>
    </row>
    <row r="897" spans="10:10">
      <c r="J897" s="10" t="str">
        <f>IF(I897&gt;='자료입력 및 결과표시'!$B$4,H897,"업데이트 필요")</f>
        <v>업데이트 필요</v>
      </c>
    </row>
    <row r="898" spans="10:10">
      <c r="J898" s="10" t="str">
        <f>IF(I898&gt;='자료입력 및 결과표시'!$B$4,H898,"업데이트 필요")</f>
        <v>업데이트 필요</v>
      </c>
    </row>
    <row r="899" spans="10:10">
      <c r="J899" s="10" t="str">
        <f>IF(I899&gt;='자료입력 및 결과표시'!$B$4,H899,"업데이트 필요")</f>
        <v>업데이트 필요</v>
      </c>
    </row>
    <row r="900" spans="10:10">
      <c r="J900" s="10" t="str">
        <f>IF(I900&gt;='자료입력 및 결과표시'!$B$4,H900,"업데이트 필요")</f>
        <v>업데이트 필요</v>
      </c>
    </row>
    <row r="901" spans="10:10">
      <c r="J901" s="10" t="str">
        <f>IF(I901&gt;='자료입력 및 결과표시'!$B$4,H901,"업데이트 필요")</f>
        <v>업데이트 필요</v>
      </c>
    </row>
    <row r="902" spans="10:10">
      <c r="J902" s="10" t="str">
        <f>IF(I902&gt;='자료입력 및 결과표시'!$B$4,H902,"업데이트 필요")</f>
        <v>업데이트 필요</v>
      </c>
    </row>
    <row r="903" spans="10:10">
      <c r="J903" s="10" t="str">
        <f>IF(I903&gt;='자료입력 및 결과표시'!$B$4,H903,"업데이트 필요")</f>
        <v>업데이트 필요</v>
      </c>
    </row>
    <row r="904" spans="10:10">
      <c r="J904" s="10" t="str">
        <f>IF(I904&gt;='자료입력 및 결과표시'!$B$4,H904,"업데이트 필요")</f>
        <v>업데이트 필요</v>
      </c>
    </row>
    <row r="905" spans="10:10">
      <c r="J905" s="10" t="str">
        <f>IF(I905&gt;='자료입력 및 결과표시'!$B$4,H905,"업데이트 필요")</f>
        <v>업데이트 필요</v>
      </c>
    </row>
    <row r="906" spans="10:10">
      <c r="J906" s="10" t="str">
        <f>IF(I906&gt;='자료입력 및 결과표시'!$B$4,H906,"업데이트 필요")</f>
        <v>업데이트 필요</v>
      </c>
    </row>
    <row r="907" spans="10:10">
      <c r="J907" s="10" t="str">
        <f>IF(I907&gt;='자료입력 및 결과표시'!$B$4,H907,"업데이트 필요")</f>
        <v>업데이트 필요</v>
      </c>
    </row>
    <row r="908" spans="10:10">
      <c r="J908" s="10" t="str">
        <f>IF(I908&gt;='자료입력 및 결과표시'!$B$4,H908,"업데이트 필요")</f>
        <v>업데이트 필요</v>
      </c>
    </row>
    <row r="909" spans="10:10">
      <c r="J909" s="10" t="str">
        <f>IF(I909&gt;='자료입력 및 결과표시'!$B$4,H909,"업데이트 필요")</f>
        <v>업데이트 필요</v>
      </c>
    </row>
    <row r="910" spans="10:10">
      <c r="J910" s="10" t="str">
        <f>IF(I910&gt;='자료입력 및 결과표시'!$B$4,H910,"업데이트 필요")</f>
        <v>업데이트 필요</v>
      </c>
    </row>
    <row r="911" spans="10:10">
      <c r="J911" s="10" t="str">
        <f>IF(I911&gt;='자료입력 및 결과표시'!$B$4,H911,"업데이트 필요")</f>
        <v>업데이트 필요</v>
      </c>
    </row>
    <row r="912" spans="10:10">
      <c r="J912" s="10" t="str">
        <f>IF(I912&gt;='자료입력 및 결과표시'!$B$4,H912,"업데이트 필요")</f>
        <v>업데이트 필요</v>
      </c>
    </row>
    <row r="913" spans="10:10">
      <c r="J913" s="10" t="str">
        <f>IF(I913&gt;='자료입력 및 결과표시'!$B$4,H913,"업데이트 필요")</f>
        <v>업데이트 필요</v>
      </c>
    </row>
    <row r="914" spans="10:10">
      <c r="J914" s="10" t="str">
        <f>IF(I914&gt;='자료입력 및 결과표시'!$B$4,H914,"업데이트 필요")</f>
        <v>업데이트 필요</v>
      </c>
    </row>
    <row r="915" spans="10:10">
      <c r="J915" s="10" t="str">
        <f>IF(I915&gt;='자료입력 및 결과표시'!$B$4,H915,"업데이트 필요")</f>
        <v>업데이트 필요</v>
      </c>
    </row>
    <row r="916" spans="10:10">
      <c r="J916" s="10" t="str">
        <f>IF(I916&gt;='자료입력 및 결과표시'!$B$4,H916,"업데이트 필요")</f>
        <v>업데이트 필요</v>
      </c>
    </row>
    <row r="917" spans="10:10">
      <c r="J917" s="10" t="str">
        <f>IF(I917&gt;='자료입력 및 결과표시'!$B$4,H917,"업데이트 필요")</f>
        <v>업데이트 필요</v>
      </c>
    </row>
    <row r="918" spans="10:10">
      <c r="J918" s="10" t="str">
        <f>IF(I918&gt;='자료입력 및 결과표시'!$B$4,H918,"업데이트 필요")</f>
        <v>업데이트 필요</v>
      </c>
    </row>
    <row r="919" spans="10:10">
      <c r="J919" s="10" t="str">
        <f>IF(I919&gt;='자료입력 및 결과표시'!$B$4,H919,"업데이트 필요")</f>
        <v>업데이트 필요</v>
      </c>
    </row>
    <row r="920" spans="10:10">
      <c r="J920" s="10" t="str">
        <f>IF(I920&gt;='자료입력 및 결과표시'!$B$4,H920,"업데이트 필요")</f>
        <v>업데이트 필요</v>
      </c>
    </row>
    <row r="921" spans="10:10">
      <c r="J921" s="10" t="str">
        <f>IF(I921&gt;='자료입력 및 결과표시'!$B$4,H921,"업데이트 필요")</f>
        <v>업데이트 필요</v>
      </c>
    </row>
    <row r="922" spans="10:10">
      <c r="J922" s="10" t="str">
        <f>IF(I922&gt;='자료입력 및 결과표시'!$B$4,H922,"업데이트 필요")</f>
        <v>업데이트 필요</v>
      </c>
    </row>
    <row r="923" spans="10:10">
      <c r="J923" s="10" t="str">
        <f>IF(I923&gt;='자료입력 및 결과표시'!$B$4,H923,"업데이트 필요")</f>
        <v>업데이트 필요</v>
      </c>
    </row>
    <row r="924" spans="10:10">
      <c r="J924" s="10" t="str">
        <f>IF(I924&gt;='자료입력 및 결과표시'!$B$4,H924,"업데이트 필요")</f>
        <v>업데이트 필요</v>
      </c>
    </row>
    <row r="925" spans="10:10">
      <c r="J925" s="10" t="str">
        <f>IF(I925&gt;='자료입력 및 결과표시'!$B$4,H925,"업데이트 필요")</f>
        <v>업데이트 필요</v>
      </c>
    </row>
    <row r="926" spans="10:10">
      <c r="J926" s="10" t="str">
        <f>IF(I926&gt;='자료입력 및 결과표시'!$B$4,H926,"업데이트 필요")</f>
        <v>업데이트 필요</v>
      </c>
    </row>
    <row r="927" spans="10:10">
      <c r="J927" s="10" t="str">
        <f>IF(I927&gt;='자료입력 및 결과표시'!$B$4,H927,"업데이트 필요")</f>
        <v>업데이트 필요</v>
      </c>
    </row>
    <row r="928" spans="10:10">
      <c r="J928" s="10" t="str">
        <f>IF(I928&gt;='자료입력 및 결과표시'!$B$4,H928,"업데이트 필요")</f>
        <v>업데이트 필요</v>
      </c>
    </row>
    <row r="929" spans="10:10">
      <c r="J929" s="10" t="str">
        <f>IF(I929&gt;='자료입력 및 결과표시'!$B$4,H929,"업데이트 필요")</f>
        <v>업데이트 필요</v>
      </c>
    </row>
    <row r="930" spans="10:10">
      <c r="J930" s="10" t="str">
        <f>IF(I930&gt;='자료입력 및 결과표시'!$B$4,H930,"업데이트 필요")</f>
        <v>업데이트 필요</v>
      </c>
    </row>
    <row r="931" spans="10:10">
      <c r="J931" s="10" t="str">
        <f>IF(I931&gt;='자료입력 및 결과표시'!$B$4,H931,"업데이트 필요")</f>
        <v>업데이트 필요</v>
      </c>
    </row>
    <row r="932" spans="10:10">
      <c r="J932" s="10" t="str">
        <f>IF(I932&gt;='자료입력 및 결과표시'!$B$4,H932,"업데이트 필요")</f>
        <v>업데이트 필요</v>
      </c>
    </row>
    <row r="933" spans="10:10">
      <c r="J933" s="10" t="str">
        <f>IF(I933&gt;='자료입력 및 결과표시'!$B$4,H933,"업데이트 필요")</f>
        <v>업데이트 필요</v>
      </c>
    </row>
    <row r="934" spans="10:10">
      <c r="J934" s="10" t="str">
        <f>IF(I934&gt;='자료입력 및 결과표시'!$B$4,H934,"업데이트 필요")</f>
        <v>업데이트 필요</v>
      </c>
    </row>
    <row r="935" spans="10:10">
      <c r="J935" s="10" t="str">
        <f>IF(I935&gt;='자료입력 및 결과표시'!$B$4,H935,"업데이트 필요")</f>
        <v>업데이트 필요</v>
      </c>
    </row>
    <row r="936" spans="10:10">
      <c r="J936" s="10" t="str">
        <f>IF(I936&gt;='자료입력 및 결과표시'!$B$4,H936,"업데이트 필요")</f>
        <v>업데이트 필요</v>
      </c>
    </row>
    <row r="937" spans="10:10">
      <c r="J937" s="10" t="str">
        <f>IF(I937&gt;='자료입력 및 결과표시'!$B$4,H937,"업데이트 필요")</f>
        <v>업데이트 필요</v>
      </c>
    </row>
    <row r="938" spans="10:10">
      <c r="J938" s="10" t="str">
        <f>IF(I938&gt;='자료입력 및 결과표시'!$B$4,H938,"업데이트 필요")</f>
        <v>업데이트 필요</v>
      </c>
    </row>
    <row r="939" spans="10:10">
      <c r="J939" s="10" t="str">
        <f>IF(I939&gt;='자료입력 및 결과표시'!$B$4,H939,"업데이트 필요")</f>
        <v>업데이트 필요</v>
      </c>
    </row>
    <row r="940" spans="10:10">
      <c r="J940" s="10" t="str">
        <f>IF(I940&gt;='자료입력 및 결과표시'!$B$4,H940,"업데이트 필요")</f>
        <v>업데이트 필요</v>
      </c>
    </row>
    <row r="941" spans="10:10">
      <c r="J941" s="10" t="str">
        <f>IF(I941&gt;='자료입력 및 결과표시'!$B$4,H941,"업데이트 필요")</f>
        <v>업데이트 필요</v>
      </c>
    </row>
    <row r="942" spans="10:10">
      <c r="J942" s="10" t="str">
        <f>IF(I942&gt;='자료입력 및 결과표시'!$B$4,H942,"업데이트 필요")</f>
        <v>업데이트 필요</v>
      </c>
    </row>
    <row r="943" spans="10:10">
      <c r="J943" s="10" t="str">
        <f>IF(I943&gt;='자료입력 및 결과표시'!$B$4,H943,"업데이트 필요")</f>
        <v>업데이트 필요</v>
      </c>
    </row>
    <row r="944" spans="10:10">
      <c r="J944" s="10" t="str">
        <f>IF(I944&gt;='자료입력 및 결과표시'!$B$4,H944,"업데이트 필요")</f>
        <v>업데이트 필요</v>
      </c>
    </row>
    <row r="945" spans="10:10">
      <c r="J945" s="10" t="str">
        <f>IF(I945&gt;='자료입력 및 결과표시'!$B$4,H945,"업데이트 필요")</f>
        <v>업데이트 필요</v>
      </c>
    </row>
    <row r="946" spans="10:10">
      <c r="J946" s="10" t="str">
        <f>IF(I946&gt;='자료입력 및 결과표시'!$B$4,H946,"업데이트 필요")</f>
        <v>업데이트 필요</v>
      </c>
    </row>
    <row r="947" spans="10:10">
      <c r="J947" s="10" t="str">
        <f>IF(I947&gt;='자료입력 및 결과표시'!$B$4,H947,"업데이트 필요")</f>
        <v>업데이트 필요</v>
      </c>
    </row>
    <row r="948" spans="10:10">
      <c r="J948" s="10" t="str">
        <f>IF(I948&gt;='자료입력 및 결과표시'!$B$4,H948,"업데이트 필요")</f>
        <v>업데이트 필요</v>
      </c>
    </row>
    <row r="949" spans="10:10">
      <c r="J949" s="10" t="str">
        <f>IF(I949&gt;='자료입력 및 결과표시'!$B$4,H949,"업데이트 필요")</f>
        <v>업데이트 필요</v>
      </c>
    </row>
    <row r="950" spans="10:10">
      <c r="J950" s="10" t="str">
        <f>IF(I950&gt;='자료입력 및 결과표시'!$B$4,H950,"업데이트 필요")</f>
        <v>업데이트 필요</v>
      </c>
    </row>
    <row r="951" spans="10:10">
      <c r="J951" s="10" t="str">
        <f>IF(I951&gt;='자료입력 및 결과표시'!$B$4,H951,"업데이트 필요")</f>
        <v>업데이트 필요</v>
      </c>
    </row>
    <row r="952" spans="10:10">
      <c r="J952" s="10" t="str">
        <f>IF(I952&gt;='자료입력 및 결과표시'!$B$4,H952,"업데이트 필요")</f>
        <v>업데이트 필요</v>
      </c>
    </row>
    <row r="953" spans="10:10">
      <c r="J953" s="10" t="str">
        <f>IF(I953&gt;='자료입력 및 결과표시'!$B$4,H953,"업데이트 필요")</f>
        <v>업데이트 필요</v>
      </c>
    </row>
    <row r="954" spans="10:10">
      <c r="J954" s="10" t="str">
        <f>IF(I954&gt;='자료입력 및 결과표시'!$B$4,H954,"업데이트 필요")</f>
        <v>업데이트 필요</v>
      </c>
    </row>
    <row r="955" spans="10:10">
      <c r="J955" s="10" t="str">
        <f>IF(I955&gt;='자료입력 및 결과표시'!$B$4,H955,"업데이트 필요")</f>
        <v>업데이트 필요</v>
      </c>
    </row>
    <row r="956" spans="10:10">
      <c r="J956" s="10" t="str">
        <f>IF(I956&gt;='자료입력 및 결과표시'!$B$4,H956,"업데이트 필요")</f>
        <v>업데이트 필요</v>
      </c>
    </row>
    <row r="957" spans="10:10">
      <c r="J957" s="10" t="str">
        <f>IF(I957&gt;='자료입력 및 결과표시'!$B$4,H957,"업데이트 필요")</f>
        <v>업데이트 필요</v>
      </c>
    </row>
    <row r="958" spans="10:10">
      <c r="J958" s="10" t="str">
        <f>IF(I958&gt;='자료입력 및 결과표시'!$B$4,H958,"업데이트 필요")</f>
        <v>업데이트 필요</v>
      </c>
    </row>
    <row r="959" spans="10:10">
      <c r="J959" s="10" t="str">
        <f>IF(I959&gt;='자료입력 및 결과표시'!$B$4,H959,"업데이트 필요")</f>
        <v>업데이트 필요</v>
      </c>
    </row>
    <row r="960" spans="10:10">
      <c r="J960" s="10" t="str">
        <f>IF(I960&gt;='자료입력 및 결과표시'!$B$4,H960,"업데이트 필요")</f>
        <v>업데이트 필요</v>
      </c>
    </row>
    <row r="961" spans="10:10">
      <c r="J961" s="10" t="str">
        <f>IF(I961&gt;='자료입력 및 결과표시'!$B$4,H961,"업데이트 필요")</f>
        <v>업데이트 필요</v>
      </c>
    </row>
    <row r="962" spans="10:10">
      <c r="J962" s="10" t="str">
        <f>IF(I962&gt;='자료입력 및 결과표시'!$B$4,H962,"업데이트 필요")</f>
        <v>업데이트 필요</v>
      </c>
    </row>
    <row r="963" spans="10:10">
      <c r="J963" s="10" t="str">
        <f>IF(I963&gt;='자료입력 및 결과표시'!$B$4,H963,"업데이트 필요")</f>
        <v>업데이트 필요</v>
      </c>
    </row>
    <row r="964" spans="10:10">
      <c r="J964" s="10" t="str">
        <f>IF(I964&gt;='자료입력 및 결과표시'!$B$4,H964,"업데이트 필요")</f>
        <v>업데이트 필요</v>
      </c>
    </row>
    <row r="965" spans="10:10">
      <c r="J965" s="10" t="str">
        <f>IF(I965&gt;='자료입력 및 결과표시'!$B$4,H965,"업데이트 필요")</f>
        <v>업데이트 필요</v>
      </c>
    </row>
    <row r="966" spans="10:10">
      <c r="J966" s="10" t="str">
        <f>IF(I966&gt;='자료입력 및 결과표시'!$B$4,H966,"업데이트 필요")</f>
        <v>업데이트 필요</v>
      </c>
    </row>
    <row r="967" spans="10:10">
      <c r="J967" s="10" t="str">
        <f>IF(I967&gt;='자료입력 및 결과표시'!$B$4,H967,"업데이트 필요")</f>
        <v>업데이트 필요</v>
      </c>
    </row>
    <row r="968" spans="10:10">
      <c r="J968" s="10" t="str">
        <f>IF(I968&gt;='자료입력 및 결과표시'!$B$4,H968,"업데이트 필요")</f>
        <v>업데이트 필요</v>
      </c>
    </row>
    <row r="969" spans="10:10">
      <c r="J969" s="10" t="str">
        <f>IF(I969&gt;='자료입력 및 결과표시'!$B$4,H969,"업데이트 필요")</f>
        <v>업데이트 필요</v>
      </c>
    </row>
    <row r="970" spans="10:10">
      <c r="J970" s="10" t="str">
        <f>IF(I970&gt;='자료입력 및 결과표시'!$B$4,H970,"업데이트 필요")</f>
        <v>업데이트 필요</v>
      </c>
    </row>
    <row r="971" spans="10:10">
      <c r="J971" s="10" t="str">
        <f>IF(I971&gt;='자료입력 및 결과표시'!$B$4,H971,"업데이트 필요")</f>
        <v>업데이트 필요</v>
      </c>
    </row>
    <row r="972" spans="10:10">
      <c r="J972" s="10" t="str">
        <f>IF(I972&gt;='자료입력 및 결과표시'!$B$4,H972,"업데이트 필요")</f>
        <v>업데이트 필요</v>
      </c>
    </row>
    <row r="973" spans="10:10">
      <c r="J973" s="10" t="str">
        <f>IF(I973&gt;='자료입력 및 결과표시'!$B$4,H973,"업데이트 필요")</f>
        <v>업데이트 필요</v>
      </c>
    </row>
    <row r="974" spans="10:10">
      <c r="J974" s="10" t="str">
        <f>IF(I974&gt;='자료입력 및 결과표시'!$B$4,H974,"업데이트 필요")</f>
        <v>업데이트 필요</v>
      </c>
    </row>
    <row r="975" spans="10:10">
      <c r="J975" s="10" t="str">
        <f>IF(I975&gt;='자료입력 및 결과표시'!$B$4,H975,"업데이트 필요")</f>
        <v>업데이트 필요</v>
      </c>
    </row>
    <row r="976" spans="10:10">
      <c r="J976" s="10" t="str">
        <f>IF(I976&gt;='자료입력 및 결과표시'!$B$4,H976,"업데이트 필요")</f>
        <v>업데이트 필요</v>
      </c>
    </row>
    <row r="977" spans="10:10">
      <c r="J977" s="10" t="str">
        <f>IF(I977&gt;='자료입력 및 결과표시'!$B$4,H977,"업데이트 필요")</f>
        <v>업데이트 필요</v>
      </c>
    </row>
    <row r="978" spans="10:10">
      <c r="J978" s="10" t="str">
        <f>IF(I978&gt;='자료입력 및 결과표시'!$B$4,H978,"업데이트 필요")</f>
        <v>업데이트 필요</v>
      </c>
    </row>
    <row r="979" spans="10:10">
      <c r="J979" s="10" t="str">
        <f>IF(I979&gt;='자료입력 및 결과표시'!$B$4,H979,"업데이트 필요")</f>
        <v>업데이트 필요</v>
      </c>
    </row>
    <row r="980" spans="10:10">
      <c r="J980" s="10" t="str">
        <f>IF(I980&gt;='자료입력 및 결과표시'!$B$4,H980,"업데이트 필요")</f>
        <v>업데이트 필요</v>
      </c>
    </row>
    <row r="981" spans="10:10">
      <c r="J981" s="10" t="str">
        <f>IF(I981&gt;='자료입력 및 결과표시'!$B$4,H981,"업데이트 필요")</f>
        <v>업데이트 필요</v>
      </c>
    </row>
    <row r="982" spans="10:10">
      <c r="J982" s="10" t="str">
        <f>IF(I982&gt;='자료입력 및 결과표시'!$B$4,H982,"업데이트 필요")</f>
        <v>업데이트 필요</v>
      </c>
    </row>
    <row r="983" spans="10:10">
      <c r="J983" s="10" t="str">
        <f>IF(I983&gt;='자료입력 및 결과표시'!$B$4,H983,"업데이트 필요")</f>
        <v>업데이트 필요</v>
      </c>
    </row>
    <row r="984" spans="10:10">
      <c r="J984" s="10" t="str">
        <f>IF(I984&gt;='자료입력 및 결과표시'!$B$4,H984,"업데이트 필요")</f>
        <v>업데이트 필요</v>
      </c>
    </row>
    <row r="985" spans="10:10">
      <c r="J985" s="10" t="str">
        <f>IF(I985&gt;='자료입력 및 결과표시'!$B$4,H985,"업데이트 필요")</f>
        <v>업데이트 필요</v>
      </c>
    </row>
    <row r="986" spans="10:10">
      <c r="J986" s="10" t="str">
        <f>IF(I986&gt;='자료입력 및 결과표시'!$B$4,H986,"업데이트 필요")</f>
        <v>업데이트 필요</v>
      </c>
    </row>
    <row r="987" spans="10:10">
      <c r="J987" s="10" t="str">
        <f>IF(I987&gt;='자료입력 및 결과표시'!$B$4,H987,"업데이트 필요")</f>
        <v>업데이트 필요</v>
      </c>
    </row>
    <row r="988" spans="10:10">
      <c r="J988" s="10" t="str">
        <f>IF(I988&gt;='자료입력 및 결과표시'!$B$4,H988,"업데이트 필요")</f>
        <v>업데이트 필요</v>
      </c>
    </row>
    <row r="989" spans="10:10">
      <c r="J989" s="10" t="str">
        <f>IF(I989&gt;='자료입력 및 결과표시'!$B$4,H989,"업데이트 필요")</f>
        <v>업데이트 필요</v>
      </c>
    </row>
    <row r="990" spans="10:10">
      <c r="J990" s="10" t="str">
        <f>IF(I990&gt;='자료입력 및 결과표시'!$B$4,H990,"업데이트 필요")</f>
        <v>업데이트 필요</v>
      </c>
    </row>
    <row r="991" spans="10:10">
      <c r="J991" s="10" t="str">
        <f>IF(I991&gt;='자료입력 및 결과표시'!$B$4,H991,"업데이트 필요")</f>
        <v>업데이트 필요</v>
      </c>
    </row>
    <row r="992" spans="10:10">
      <c r="J992" s="10" t="str">
        <f>IF(I992&gt;='자료입력 및 결과표시'!$B$4,H992,"업데이트 필요")</f>
        <v>업데이트 필요</v>
      </c>
    </row>
    <row r="993" spans="10:10">
      <c r="J993" s="10" t="str">
        <f>IF(I993&gt;='자료입력 및 결과표시'!$B$4,H993,"업데이트 필요")</f>
        <v>업데이트 필요</v>
      </c>
    </row>
    <row r="994" spans="10:10">
      <c r="J994" s="10" t="str">
        <f>IF(I994&gt;='자료입력 및 결과표시'!$B$4,H994,"업데이트 필요")</f>
        <v>업데이트 필요</v>
      </c>
    </row>
    <row r="995" spans="10:10">
      <c r="J995" s="10" t="str">
        <f>IF(I995&gt;='자료입력 및 결과표시'!$B$4,H995,"업데이트 필요")</f>
        <v>업데이트 필요</v>
      </c>
    </row>
    <row r="996" spans="10:10">
      <c r="J996" s="10" t="str">
        <f>IF(I996&gt;='자료입력 및 결과표시'!$B$4,H996,"업데이트 필요")</f>
        <v>업데이트 필요</v>
      </c>
    </row>
    <row r="997" spans="10:10">
      <c r="J997" s="10" t="str">
        <f>IF(I997&gt;='자료입력 및 결과표시'!$B$4,H997,"업데이트 필요")</f>
        <v>업데이트 필요</v>
      </c>
    </row>
    <row r="998" spans="10:10">
      <c r="J998" s="10" t="str">
        <f>IF(I998&gt;='자료입력 및 결과표시'!$B$4,H998,"업데이트 필요")</f>
        <v>업데이트 필요</v>
      </c>
    </row>
    <row r="999" spans="10:10">
      <c r="J999" s="10" t="str">
        <f>IF(I999&gt;='자료입력 및 결과표시'!$B$4,H999,"업데이트 필요")</f>
        <v>업데이트 필요</v>
      </c>
    </row>
    <row r="1000" spans="10:10">
      <c r="J1000" s="10" t="str">
        <f>IF(I1000&gt;='자료입력 및 결과표시'!$B$4,H1000,"업데이트 필요")</f>
        <v>업데이트 필요</v>
      </c>
    </row>
    <row r="1001" spans="10:10">
      <c r="J1001" s="10" t="str">
        <f>IF(I1001&gt;='자료입력 및 결과표시'!$B$4,H1001,"업데이트 필요")</f>
        <v>업데이트 필요</v>
      </c>
    </row>
    <row r="1002" spans="10:10">
      <c r="J1002" s="10" t="str">
        <f>IF(I1002&gt;='자료입력 및 결과표시'!$B$4,H1002,"업데이트 필요")</f>
        <v>업데이트 필요</v>
      </c>
    </row>
    <row r="1003" spans="10:10">
      <c r="J1003" s="10" t="str">
        <f>IF(I1003&gt;='자료입력 및 결과표시'!$B$4,H1003,"업데이트 필요")</f>
        <v>업데이트 필요</v>
      </c>
    </row>
  </sheetData>
  <sheetProtection algorithmName="SHA-512" hashValue="FNgASf4lB+6kXyb/pNsZoMvxck1YuPAeGezAAranOpSBhz6cHmztWZPFC/q3dhKcryPOOY7bwCM+JO7rLAaIhA==" saltValue="RTfgZ/9eQl7QGZ6KPGFGMA==" spinCount="100000" sheet="1" objects="1" scenarios="1"/>
  <mergeCells count="1">
    <mergeCell ref="G1:I1"/>
  </mergeCells>
  <phoneticPr fontId="7" type="noConversion"/>
  <pageMargins left="0.69999998807907104" right="0.69999998807907104" top="0.75" bottom="0.75" header="0.30000001192092896" footer="0.30000001192092896"/>
  <pageSetup paperSize="9" fitToWidth="0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2070</TotalTime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</vt:i4>
      </vt:variant>
      <vt:variant>
        <vt:lpstr>이름 지정된 범위</vt:lpstr>
      </vt:variant>
      <vt:variant>
        <vt:i4>1</vt:i4>
      </vt:variant>
    </vt:vector>
  </HeadingPairs>
  <TitlesOfParts>
    <vt:vector size="11" baseType="lpstr">
      <vt:lpstr>자료입력 및 결과표시</vt:lpstr>
      <vt:lpstr>기술자 등급 기술자격 경력(데이터 입력)</vt:lpstr>
      <vt:lpstr>기술자 실적(데이터 입력)</vt:lpstr>
      <vt:lpstr>교육훈련(데이터 입력)</vt:lpstr>
      <vt:lpstr>유사용역 수행실적(데이터 입력)</vt:lpstr>
      <vt:lpstr>개발실적(데이터 입력)</vt:lpstr>
      <vt:lpstr>활용실적(데이터 입력)</vt:lpstr>
      <vt:lpstr>업무중복도(데이터 입력)</vt:lpstr>
      <vt:lpstr>재정상태건실도(데이터 입력)</vt:lpstr>
      <vt:lpstr>업체별 기술인 명단(데이터 입력)</vt:lpstr>
      <vt:lpstr>'자료입력 및 결과표시'!Print_Area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Windows 사용자</cp:lastModifiedBy>
  <cp:revision>66</cp:revision>
  <cp:lastPrinted>2022-08-30T07:43:12Z</cp:lastPrinted>
  <dcterms:created xsi:type="dcterms:W3CDTF">2022-04-06T11:53:52Z</dcterms:created>
  <dcterms:modified xsi:type="dcterms:W3CDTF">2022-09-01T01:53:06Z</dcterms:modified>
  <cp:version>1000.0100.01</cp:version>
</cp:coreProperties>
</file>